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J:\My Drive\موبيليات أبوعيطه\Accountancy\"/>
    </mc:Choice>
  </mc:AlternateContent>
  <xr:revisionPtr revIDLastSave="0" documentId="13_ncr:1_{E9B5F6CF-D221-4F12-9AE4-D03C04D0F498}" xr6:coauthVersionLast="47" xr6:coauthVersionMax="47" xr10:uidLastSave="{00000000-0000-0000-0000-000000000000}"/>
  <bookViews>
    <workbookView xWindow="28680" yWindow="75" windowWidth="15990" windowHeight="24840" activeTab="2" xr2:uid="{B959D824-AF40-4BA0-8725-917F2C15A9CD}"/>
  </bookViews>
  <sheets>
    <sheet name="الاوردرات" sheetId="37" r:id="rId1"/>
    <sheet name="خامات" sheetId="38" r:id="rId2"/>
    <sheet name="مصنعيات" sheetId="6" r:id="rId3"/>
    <sheet name="العمال" sheetId="16" r:id="rId4"/>
    <sheet name="سجل المشتريات" sheetId="39" r:id="rId5"/>
    <sheet name="تقرير" sheetId="40" r:id="rId6"/>
    <sheet name="help" sheetId="7" r:id="rId7"/>
  </sheets>
  <definedNames>
    <definedName name="_xlnm._FilterDatabase" localSheetId="6" hidden="1">help!$K$2:$M$70</definedName>
    <definedName name="_xlnm._FilterDatabase" localSheetId="0" hidden="1">الاوردرات!$B$2:$J$2</definedName>
    <definedName name="_xlnm._FilterDatabase" localSheetId="3" hidden="1">العمال!$B$4:$AR$4</definedName>
    <definedName name="_xlnm._FilterDatabase" localSheetId="1" hidden="1">خامات!$C$2:$L$2</definedName>
    <definedName name="_xlnm._FilterDatabase" localSheetId="4" hidden="1">'سجل المشتريات'!$B$2:$P$1001</definedName>
    <definedName name="_xlnm._FilterDatabase" localSheetId="2" hidden="1">مصنعيات!$C$2:$O$5854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66" i="38" l="1"/>
  <c r="G263" i="38"/>
  <c r="G261" i="38"/>
  <c r="G258" i="38"/>
  <c r="G244" i="38"/>
  <c r="G234" i="38"/>
  <c r="G222" i="38"/>
  <c r="G213" i="38"/>
  <c r="G210" i="38"/>
  <c r="BP857" i="16"/>
  <c r="BO857" i="16"/>
  <c r="BN857" i="16"/>
  <c r="BP856" i="16"/>
  <c r="BO856" i="16"/>
  <c r="BN856" i="16"/>
  <c r="BP855" i="16"/>
  <c r="BO855" i="16"/>
  <c r="BN855" i="16"/>
  <c r="BP854" i="16"/>
  <c r="BO854" i="16"/>
  <c r="BN854" i="16"/>
  <c r="BP853" i="16"/>
  <c r="BO853" i="16"/>
  <c r="BN853" i="16"/>
  <c r="BP852" i="16"/>
  <c r="BO852" i="16"/>
  <c r="BN852" i="16"/>
  <c r="BP851" i="16"/>
  <c r="BO851" i="16"/>
  <c r="BN851" i="16"/>
  <c r="BP850" i="16"/>
  <c r="BO850" i="16"/>
  <c r="BN850" i="16"/>
  <c r="BP849" i="16"/>
  <c r="BO849" i="16"/>
  <c r="BN849" i="16"/>
  <c r="BP848" i="16"/>
  <c r="BO848" i="16"/>
  <c r="BN848" i="16"/>
  <c r="BP847" i="16"/>
  <c r="BO847" i="16"/>
  <c r="BN847" i="16"/>
  <c r="BP846" i="16"/>
  <c r="BO846" i="16"/>
  <c r="BN846" i="16"/>
  <c r="BP845" i="16"/>
  <c r="BO845" i="16"/>
  <c r="BN845" i="16"/>
  <c r="BP844" i="16"/>
  <c r="BO844" i="16"/>
  <c r="BN844" i="16"/>
  <c r="BP843" i="16"/>
  <c r="BO843" i="16"/>
  <c r="BN843" i="16"/>
  <c r="BP842" i="16"/>
  <c r="BO842" i="16"/>
  <c r="BN842" i="16"/>
  <c r="BP841" i="16"/>
  <c r="BO841" i="16"/>
  <c r="BN841" i="16"/>
  <c r="BP840" i="16"/>
  <c r="BO840" i="16"/>
  <c r="BN840" i="16"/>
  <c r="BP839" i="16"/>
  <c r="BO839" i="16"/>
  <c r="BN839" i="16"/>
  <c r="BP838" i="16"/>
  <c r="BO838" i="16"/>
  <c r="BN838" i="16"/>
  <c r="BP837" i="16"/>
  <c r="BO837" i="16"/>
  <c r="BN837" i="16"/>
  <c r="BP836" i="16"/>
  <c r="BO836" i="16"/>
  <c r="BN836" i="16"/>
  <c r="BP835" i="16"/>
  <c r="BO835" i="16"/>
  <c r="BN835" i="16"/>
  <c r="BP834" i="16"/>
  <c r="BO834" i="16"/>
  <c r="BN834" i="16"/>
  <c r="BP833" i="16"/>
  <c r="BO833" i="16"/>
  <c r="BN833" i="16"/>
  <c r="BP832" i="16"/>
  <c r="BO832" i="16"/>
  <c r="BN832" i="16"/>
  <c r="BP831" i="16"/>
  <c r="BO831" i="16"/>
  <c r="BN831" i="16"/>
  <c r="BP830" i="16"/>
  <c r="BO830" i="16"/>
  <c r="BN830" i="16"/>
  <c r="BP829" i="16"/>
  <c r="BO829" i="16"/>
  <c r="BN829" i="16"/>
  <c r="BP828" i="16"/>
  <c r="BO828" i="16"/>
  <c r="BN828" i="16"/>
  <c r="BP827" i="16"/>
  <c r="BO827" i="16"/>
  <c r="BN827" i="16"/>
  <c r="BP826" i="16"/>
  <c r="BO826" i="16"/>
  <c r="BN826" i="16"/>
  <c r="BP825" i="16"/>
  <c r="BO825" i="16"/>
  <c r="BN825" i="16"/>
  <c r="BP824" i="16"/>
  <c r="BO824" i="16"/>
  <c r="BN824" i="16"/>
  <c r="BP823" i="16"/>
  <c r="BO823" i="16"/>
  <c r="BN823" i="16"/>
  <c r="BP822" i="16"/>
  <c r="BO822" i="16"/>
  <c r="BN822" i="16"/>
  <c r="BP821" i="16"/>
  <c r="BO821" i="16"/>
  <c r="BN821" i="16"/>
  <c r="BP820" i="16"/>
  <c r="BO820" i="16"/>
  <c r="BN820" i="16"/>
  <c r="BP819" i="16"/>
  <c r="BO819" i="16"/>
  <c r="BN819" i="16"/>
  <c r="BP818" i="16"/>
  <c r="BO818" i="16"/>
  <c r="BN818" i="16"/>
  <c r="BP817" i="16"/>
  <c r="BO817" i="16"/>
  <c r="BN817" i="16"/>
  <c r="BP816" i="16"/>
  <c r="BO816" i="16"/>
  <c r="BN816" i="16"/>
  <c r="BP815" i="16"/>
  <c r="BO815" i="16"/>
  <c r="BN815" i="16"/>
  <c r="BP814" i="16"/>
  <c r="BO814" i="16"/>
  <c r="BN814" i="16"/>
  <c r="BP813" i="16"/>
  <c r="BO813" i="16"/>
  <c r="BN813" i="16"/>
  <c r="BP812" i="16"/>
  <c r="BO812" i="16"/>
  <c r="BN812" i="16"/>
  <c r="BP811" i="16"/>
  <c r="BO811" i="16"/>
  <c r="BN811" i="16"/>
  <c r="BP810" i="16"/>
  <c r="BO810" i="16"/>
  <c r="BN810" i="16"/>
  <c r="BP809" i="16"/>
  <c r="BO809" i="16"/>
  <c r="BN809" i="16"/>
  <c r="BP808" i="16"/>
  <c r="BO808" i="16"/>
  <c r="BN808" i="16"/>
  <c r="BP807" i="16"/>
  <c r="BO807" i="16"/>
  <c r="BN807" i="16"/>
  <c r="BP806" i="16"/>
  <c r="BO806" i="16"/>
  <c r="BN806" i="16"/>
  <c r="BP805" i="16"/>
  <c r="BO805" i="16"/>
  <c r="BN805" i="16"/>
  <c r="BP804" i="16"/>
  <c r="BO804" i="16"/>
  <c r="BN804" i="16"/>
  <c r="BP803" i="16"/>
  <c r="BO803" i="16"/>
  <c r="BN803" i="16"/>
  <c r="BP802" i="16"/>
  <c r="BO802" i="16"/>
  <c r="BN802" i="16"/>
  <c r="BP801" i="16"/>
  <c r="BO801" i="16"/>
  <c r="BN801" i="16"/>
  <c r="BP800" i="16"/>
  <c r="BO800" i="16"/>
  <c r="BN800" i="16"/>
  <c r="BP799" i="16"/>
  <c r="BO799" i="16"/>
  <c r="BN799" i="16"/>
  <c r="BP798" i="16"/>
  <c r="BO798" i="16"/>
  <c r="BN798" i="16"/>
  <c r="BP797" i="16"/>
  <c r="BO797" i="16"/>
  <c r="BN797" i="16"/>
  <c r="BP796" i="16"/>
  <c r="BO796" i="16"/>
  <c r="BN796" i="16"/>
  <c r="BP795" i="16"/>
  <c r="BO795" i="16"/>
  <c r="BN795" i="16"/>
  <c r="BP794" i="16"/>
  <c r="BO794" i="16"/>
  <c r="BN794" i="16"/>
  <c r="BP793" i="16"/>
  <c r="BO793" i="16"/>
  <c r="BN793" i="16"/>
  <c r="BP792" i="16"/>
  <c r="BO792" i="16"/>
  <c r="BN792" i="16"/>
  <c r="BP791" i="16"/>
  <c r="BO791" i="16"/>
  <c r="BN791" i="16"/>
  <c r="BP790" i="16"/>
  <c r="BO790" i="16"/>
  <c r="BN790" i="16"/>
  <c r="BP789" i="16"/>
  <c r="BO789" i="16"/>
  <c r="BN789" i="16"/>
  <c r="BP788" i="16"/>
  <c r="BO788" i="16"/>
  <c r="BN788" i="16"/>
  <c r="BP787" i="16"/>
  <c r="BO787" i="16"/>
  <c r="BN787" i="16"/>
  <c r="BP786" i="16"/>
  <c r="BO786" i="16"/>
  <c r="BN786" i="16"/>
  <c r="BP785" i="16"/>
  <c r="BO785" i="16"/>
  <c r="BN785" i="16"/>
  <c r="BP784" i="16"/>
  <c r="BO784" i="16"/>
  <c r="BN784" i="16"/>
  <c r="BP783" i="16"/>
  <c r="BO783" i="16"/>
  <c r="BN783" i="16"/>
  <c r="BP782" i="16"/>
  <c r="BO782" i="16"/>
  <c r="BN782" i="16"/>
  <c r="BP781" i="16"/>
  <c r="BO781" i="16"/>
  <c r="BN781" i="16"/>
  <c r="BP780" i="16"/>
  <c r="BO780" i="16"/>
  <c r="BN780" i="16"/>
  <c r="BP779" i="16"/>
  <c r="BO779" i="16"/>
  <c r="BN779" i="16"/>
  <c r="BP778" i="16"/>
  <c r="BO778" i="16"/>
  <c r="BN778" i="16"/>
  <c r="BP777" i="16"/>
  <c r="BO777" i="16"/>
  <c r="BN777" i="16"/>
  <c r="BP776" i="16"/>
  <c r="BO776" i="16"/>
  <c r="BN776" i="16"/>
  <c r="BP775" i="16"/>
  <c r="BO775" i="16"/>
  <c r="BN775" i="16"/>
  <c r="BP774" i="16"/>
  <c r="BO774" i="16"/>
  <c r="BN774" i="16"/>
  <c r="BP773" i="16"/>
  <c r="BO773" i="16"/>
  <c r="BN773" i="16"/>
  <c r="BP772" i="16"/>
  <c r="BO772" i="16"/>
  <c r="BN772" i="16"/>
  <c r="BP771" i="16"/>
  <c r="BO771" i="16"/>
  <c r="BN771" i="16"/>
  <c r="BP770" i="16"/>
  <c r="BO770" i="16"/>
  <c r="BN770" i="16"/>
  <c r="BP769" i="16"/>
  <c r="BO769" i="16"/>
  <c r="BN769" i="16"/>
  <c r="BP768" i="16"/>
  <c r="BO768" i="16"/>
  <c r="BN768" i="16"/>
  <c r="BP767" i="16"/>
  <c r="BO767" i="16"/>
  <c r="BN767" i="16"/>
  <c r="BP766" i="16"/>
  <c r="BO766" i="16"/>
  <c r="BN766" i="16"/>
  <c r="BP765" i="16"/>
  <c r="BO765" i="16"/>
  <c r="BN765" i="16"/>
  <c r="BP764" i="16"/>
  <c r="BO764" i="16"/>
  <c r="BN764" i="16"/>
  <c r="BP763" i="16"/>
  <c r="BO763" i="16"/>
  <c r="BN763" i="16"/>
  <c r="BP762" i="16"/>
  <c r="BO762" i="16"/>
  <c r="BN762" i="16"/>
  <c r="BP761" i="16"/>
  <c r="BO761" i="16"/>
  <c r="BN761" i="16"/>
  <c r="BP760" i="16"/>
  <c r="BO760" i="16"/>
  <c r="BN760" i="16"/>
  <c r="BP759" i="16"/>
  <c r="BO759" i="16"/>
  <c r="BN759" i="16"/>
  <c r="BP758" i="16"/>
  <c r="BO758" i="16"/>
  <c r="BN758" i="16"/>
  <c r="BP757" i="16"/>
  <c r="BO757" i="16"/>
  <c r="BN757" i="16"/>
  <c r="BP756" i="16"/>
  <c r="BO756" i="16"/>
  <c r="BN756" i="16"/>
  <c r="BP755" i="16"/>
  <c r="BO755" i="16"/>
  <c r="BN755" i="16"/>
  <c r="BP754" i="16"/>
  <c r="BO754" i="16"/>
  <c r="BN754" i="16"/>
  <c r="BP753" i="16"/>
  <c r="BO753" i="16"/>
  <c r="BN753" i="16"/>
  <c r="BP752" i="16"/>
  <c r="BO752" i="16"/>
  <c r="BN752" i="16"/>
  <c r="BP751" i="16"/>
  <c r="BO751" i="16"/>
  <c r="BN751" i="16"/>
  <c r="BP750" i="16"/>
  <c r="BO750" i="16"/>
  <c r="BN750" i="16"/>
  <c r="BP749" i="16"/>
  <c r="BO749" i="16"/>
  <c r="BN749" i="16"/>
  <c r="BP748" i="16"/>
  <c r="BO748" i="16"/>
  <c r="BN748" i="16"/>
  <c r="BP747" i="16"/>
  <c r="BO747" i="16"/>
  <c r="BN747" i="16"/>
  <c r="BP746" i="16"/>
  <c r="BO746" i="16"/>
  <c r="BN746" i="16"/>
  <c r="BP745" i="16"/>
  <c r="BO745" i="16"/>
  <c r="BN745" i="16"/>
  <c r="BP744" i="16"/>
  <c r="BO744" i="16"/>
  <c r="BN744" i="16"/>
  <c r="BP743" i="16"/>
  <c r="BO743" i="16"/>
  <c r="BN743" i="16"/>
  <c r="BP742" i="16"/>
  <c r="BO742" i="16"/>
  <c r="BN742" i="16"/>
  <c r="BP741" i="16"/>
  <c r="BO741" i="16"/>
  <c r="BN741" i="16"/>
  <c r="BP740" i="16"/>
  <c r="BO740" i="16"/>
  <c r="BN740" i="16"/>
  <c r="BP739" i="16"/>
  <c r="BO739" i="16"/>
  <c r="BN739" i="16"/>
  <c r="BP738" i="16"/>
  <c r="BO738" i="16"/>
  <c r="BN738" i="16"/>
  <c r="BP737" i="16"/>
  <c r="BO737" i="16"/>
  <c r="BN737" i="16"/>
  <c r="BP736" i="16"/>
  <c r="BO736" i="16"/>
  <c r="BN736" i="16"/>
  <c r="BP735" i="16"/>
  <c r="BO735" i="16"/>
  <c r="BN735" i="16"/>
  <c r="BP734" i="16"/>
  <c r="BO734" i="16"/>
  <c r="BN734" i="16"/>
  <c r="BP733" i="16"/>
  <c r="BO733" i="16"/>
  <c r="BN733" i="16"/>
  <c r="BP732" i="16"/>
  <c r="BO732" i="16"/>
  <c r="BN732" i="16"/>
  <c r="BP731" i="16"/>
  <c r="BO731" i="16"/>
  <c r="BN731" i="16"/>
  <c r="BP730" i="16"/>
  <c r="BO730" i="16"/>
  <c r="BN730" i="16"/>
  <c r="BP729" i="16"/>
  <c r="BO729" i="16"/>
  <c r="BN729" i="16"/>
  <c r="BP728" i="16"/>
  <c r="BO728" i="16"/>
  <c r="BN728" i="16"/>
  <c r="BP727" i="16"/>
  <c r="BO727" i="16"/>
  <c r="BN727" i="16"/>
  <c r="BP726" i="16"/>
  <c r="BO726" i="16"/>
  <c r="BN726" i="16"/>
  <c r="BP725" i="16"/>
  <c r="BO725" i="16"/>
  <c r="BN725" i="16"/>
  <c r="BP724" i="16"/>
  <c r="BO724" i="16"/>
  <c r="BN724" i="16"/>
  <c r="BP723" i="16"/>
  <c r="BO723" i="16"/>
  <c r="BN723" i="16"/>
  <c r="BP722" i="16"/>
  <c r="BO722" i="16"/>
  <c r="BN722" i="16"/>
  <c r="BP721" i="16"/>
  <c r="BO721" i="16"/>
  <c r="BN721" i="16"/>
  <c r="BP720" i="16"/>
  <c r="BO720" i="16"/>
  <c r="BN720" i="16"/>
  <c r="BP719" i="16"/>
  <c r="BO719" i="16"/>
  <c r="BN719" i="16"/>
  <c r="BP718" i="16"/>
  <c r="BO718" i="16"/>
  <c r="BN718" i="16"/>
  <c r="BP717" i="16"/>
  <c r="BO717" i="16"/>
  <c r="BN717" i="16"/>
  <c r="BP716" i="16"/>
  <c r="BO716" i="16"/>
  <c r="BN716" i="16"/>
  <c r="BP715" i="16"/>
  <c r="BO715" i="16"/>
  <c r="BN715" i="16"/>
  <c r="BP714" i="16"/>
  <c r="BO714" i="16"/>
  <c r="BN714" i="16"/>
  <c r="BP713" i="16"/>
  <c r="BO713" i="16"/>
  <c r="BN713" i="16"/>
  <c r="BP712" i="16"/>
  <c r="BO712" i="16"/>
  <c r="BN712" i="16"/>
  <c r="BP711" i="16"/>
  <c r="BO711" i="16"/>
  <c r="BN711" i="16"/>
  <c r="BP710" i="16"/>
  <c r="BO710" i="16"/>
  <c r="BN710" i="16"/>
  <c r="BP709" i="16"/>
  <c r="BO709" i="16"/>
  <c r="BN709" i="16"/>
  <c r="BP708" i="16"/>
  <c r="BO708" i="16"/>
  <c r="BN708" i="16"/>
  <c r="BP707" i="16"/>
  <c r="BO707" i="16"/>
  <c r="BN707" i="16"/>
  <c r="BP706" i="16"/>
  <c r="BO706" i="16"/>
  <c r="BN706" i="16"/>
  <c r="BP705" i="16"/>
  <c r="BO705" i="16"/>
  <c r="BN705" i="16"/>
  <c r="BP704" i="16"/>
  <c r="BO704" i="16"/>
  <c r="BN704" i="16"/>
  <c r="BP703" i="16"/>
  <c r="BO703" i="16"/>
  <c r="BN703" i="16"/>
  <c r="BP702" i="16"/>
  <c r="BO702" i="16"/>
  <c r="BN702" i="16"/>
  <c r="BP701" i="16"/>
  <c r="BO701" i="16"/>
  <c r="BN701" i="16"/>
  <c r="BP700" i="16"/>
  <c r="BO700" i="16"/>
  <c r="BN700" i="16"/>
  <c r="BP699" i="16"/>
  <c r="BO699" i="16"/>
  <c r="BN699" i="16"/>
  <c r="BP698" i="16"/>
  <c r="BO698" i="16"/>
  <c r="BN698" i="16"/>
  <c r="BP697" i="16"/>
  <c r="BO697" i="16"/>
  <c r="BN697" i="16"/>
  <c r="BP696" i="16"/>
  <c r="BO696" i="16"/>
  <c r="BN696" i="16"/>
  <c r="BP695" i="16"/>
  <c r="BO695" i="16"/>
  <c r="BN695" i="16"/>
  <c r="BP694" i="16"/>
  <c r="BO694" i="16"/>
  <c r="BN694" i="16"/>
  <c r="BP693" i="16"/>
  <c r="BO693" i="16"/>
  <c r="BN693" i="16"/>
  <c r="BP692" i="16"/>
  <c r="BO692" i="16"/>
  <c r="BN692" i="16"/>
  <c r="BP691" i="16"/>
  <c r="BO691" i="16"/>
  <c r="BN691" i="16"/>
  <c r="BP690" i="16"/>
  <c r="BO690" i="16"/>
  <c r="BN690" i="16"/>
  <c r="BP689" i="16"/>
  <c r="BO689" i="16"/>
  <c r="BN689" i="16"/>
  <c r="BP688" i="16"/>
  <c r="BO688" i="16"/>
  <c r="BN688" i="16"/>
  <c r="BP687" i="16"/>
  <c r="BO687" i="16"/>
  <c r="BN687" i="16"/>
  <c r="BP686" i="16"/>
  <c r="BO686" i="16"/>
  <c r="BN686" i="16"/>
  <c r="BP685" i="16"/>
  <c r="BO685" i="16"/>
  <c r="BN685" i="16"/>
  <c r="BP684" i="16"/>
  <c r="BO684" i="16"/>
  <c r="BN684" i="16"/>
  <c r="BP683" i="16"/>
  <c r="BO683" i="16"/>
  <c r="BN683" i="16"/>
  <c r="BP682" i="16"/>
  <c r="BO682" i="16"/>
  <c r="BN682" i="16"/>
  <c r="BP681" i="16"/>
  <c r="BO681" i="16"/>
  <c r="BN681" i="16"/>
  <c r="BP680" i="16"/>
  <c r="BO680" i="16"/>
  <c r="BN680" i="16"/>
  <c r="BP679" i="16"/>
  <c r="BO679" i="16"/>
  <c r="BN679" i="16"/>
  <c r="BP678" i="16"/>
  <c r="BO678" i="16"/>
  <c r="BN678" i="16"/>
  <c r="BP677" i="16"/>
  <c r="BO677" i="16"/>
  <c r="BN677" i="16"/>
  <c r="BP676" i="16"/>
  <c r="BO676" i="16"/>
  <c r="BN676" i="16"/>
  <c r="BP675" i="16"/>
  <c r="BO675" i="16"/>
  <c r="BN675" i="16"/>
  <c r="BP674" i="16"/>
  <c r="BO674" i="16"/>
  <c r="BN674" i="16"/>
  <c r="BP673" i="16"/>
  <c r="BO673" i="16"/>
  <c r="BN673" i="16"/>
  <c r="BP672" i="16"/>
  <c r="BO672" i="16"/>
  <c r="BN672" i="16"/>
  <c r="BP671" i="16"/>
  <c r="BO671" i="16"/>
  <c r="BN671" i="16"/>
  <c r="BP670" i="16"/>
  <c r="BO670" i="16"/>
  <c r="BN670" i="16"/>
  <c r="BP669" i="16"/>
  <c r="BO669" i="16"/>
  <c r="BN669" i="16"/>
  <c r="BP668" i="16"/>
  <c r="BO668" i="16"/>
  <c r="BN668" i="16"/>
  <c r="BP667" i="16"/>
  <c r="BO667" i="16"/>
  <c r="BN667" i="16"/>
  <c r="BP666" i="16"/>
  <c r="BO666" i="16"/>
  <c r="BN666" i="16"/>
  <c r="BP665" i="16"/>
  <c r="BO665" i="16"/>
  <c r="BN665" i="16"/>
  <c r="BP664" i="16"/>
  <c r="BO664" i="16"/>
  <c r="BN664" i="16"/>
  <c r="BP663" i="16"/>
  <c r="BO663" i="16"/>
  <c r="BN663" i="16"/>
  <c r="BP662" i="16"/>
  <c r="BO662" i="16"/>
  <c r="BN662" i="16"/>
  <c r="BP661" i="16"/>
  <c r="BO661" i="16"/>
  <c r="BN661" i="16"/>
  <c r="BP660" i="16"/>
  <c r="BO660" i="16"/>
  <c r="BN660" i="16"/>
  <c r="BP659" i="16"/>
  <c r="BO659" i="16"/>
  <c r="BN659" i="16"/>
  <c r="BP658" i="16"/>
  <c r="BO658" i="16"/>
  <c r="BN658" i="16"/>
  <c r="BP657" i="16"/>
  <c r="BO657" i="16"/>
  <c r="BN657" i="16"/>
  <c r="BP656" i="16"/>
  <c r="BO656" i="16"/>
  <c r="BN656" i="16"/>
  <c r="BP655" i="16"/>
  <c r="BO655" i="16"/>
  <c r="BN655" i="16"/>
  <c r="BP654" i="16"/>
  <c r="BO654" i="16"/>
  <c r="BN654" i="16"/>
  <c r="BP653" i="16"/>
  <c r="BO653" i="16"/>
  <c r="BN653" i="16"/>
  <c r="BP652" i="16"/>
  <c r="BO652" i="16"/>
  <c r="BN652" i="16"/>
  <c r="BP651" i="16"/>
  <c r="BO651" i="16"/>
  <c r="BN651" i="16"/>
  <c r="BP650" i="16"/>
  <c r="BO650" i="16"/>
  <c r="BN650" i="16"/>
  <c r="BP649" i="16"/>
  <c r="BO649" i="16"/>
  <c r="BN649" i="16"/>
  <c r="BP648" i="16"/>
  <c r="BO648" i="16"/>
  <c r="BN648" i="16"/>
  <c r="BP647" i="16"/>
  <c r="BO647" i="16"/>
  <c r="BN647" i="16"/>
  <c r="BP646" i="16"/>
  <c r="BO646" i="16"/>
  <c r="BN646" i="16"/>
  <c r="BP645" i="16"/>
  <c r="BO645" i="16"/>
  <c r="BN645" i="16"/>
  <c r="BP644" i="16"/>
  <c r="BO644" i="16"/>
  <c r="BN644" i="16"/>
  <c r="BP643" i="16"/>
  <c r="BO643" i="16"/>
  <c r="BN643" i="16"/>
  <c r="BP642" i="16"/>
  <c r="BO642" i="16"/>
  <c r="BN642" i="16"/>
  <c r="BP641" i="16"/>
  <c r="BO641" i="16"/>
  <c r="BN641" i="16"/>
  <c r="BP640" i="16"/>
  <c r="BO640" i="16"/>
  <c r="BN640" i="16"/>
  <c r="BP639" i="16"/>
  <c r="BO639" i="16"/>
  <c r="BN639" i="16"/>
  <c r="BP638" i="16"/>
  <c r="BO638" i="16"/>
  <c r="BN638" i="16"/>
  <c r="BP637" i="16"/>
  <c r="BO637" i="16"/>
  <c r="BN637" i="16"/>
  <c r="BP636" i="16"/>
  <c r="BO636" i="16"/>
  <c r="BN636" i="16"/>
  <c r="BP635" i="16"/>
  <c r="BO635" i="16"/>
  <c r="BN635" i="16"/>
  <c r="BP634" i="16"/>
  <c r="BO634" i="16"/>
  <c r="BN634" i="16"/>
  <c r="BP633" i="16"/>
  <c r="BO633" i="16"/>
  <c r="BN633" i="16"/>
  <c r="BP632" i="16"/>
  <c r="BO632" i="16"/>
  <c r="BN632" i="16"/>
  <c r="BP631" i="16"/>
  <c r="BO631" i="16"/>
  <c r="BN631" i="16"/>
  <c r="BP630" i="16"/>
  <c r="BO630" i="16"/>
  <c r="BN630" i="16"/>
  <c r="BP629" i="16"/>
  <c r="BO629" i="16"/>
  <c r="BN629" i="16"/>
  <c r="BP628" i="16"/>
  <c r="BO628" i="16"/>
  <c r="BN628" i="16"/>
  <c r="BP627" i="16"/>
  <c r="BO627" i="16"/>
  <c r="BN627" i="16"/>
  <c r="BP626" i="16"/>
  <c r="BO626" i="16"/>
  <c r="BN626" i="16"/>
  <c r="BP625" i="16"/>
  <c r="BO625" i="16"/>
  <c r="BN625" i="16"/>
  <c r="BP624" i="16"/>
  <c r="BO624" i="16"/>
  <c r="BN624" i="16"/>
  <c r="BP623" i="16"/>
  <c r="BO623" i="16"/>
  <c r="BN623" i="16"/>
  <c r="BP622" i="16"/>
  <c r="BO622" i="16"/>
  <c r="BN622" i="16"/>
  <c r="BP621" i="16"/>
  <c r="BO621" i="16"/>
  <c r="BN621" i="16"/>
  <c r="BP620" i="16"/>
  <c r="BO620" i="16"/>
  <c r="BN620" i="16"/>
  <c r="BP619" i="16"/>
  <c r="BO619" i="16"/>
  <c r="BN619" i="16"/>
  <c r="BP618" i="16"/>
  <c r="BO618" i="16"/>
  <c r="BN618" i="16"/>
  <c r="BP617" i="16"/>
  <c r="BO617" i="16"/>
  <c r="BN617" i="16"/>
  <c r="BP616" i="16"/>
  <c r="BO616" i="16"/>
  <c r="BN616" i="16"/>
  <c r="BP615" i="16"/>
  <c r="BO615" i="16"/>
  <c r="BN615" i="16"/>
  <c r="BP614" i="16"/>
  <c r="BO614" i="16"/>
  <c r="BN614" i="16"/>
  <c r="BP613" i="16"/>
  <c r="BO613" i="16"/>
  <c r="BN613" i="16"/>
  <c r="BP612" i="16"/>
  <c r="BO612" i="16"/>
  <c r="BN612" i="16"/>
  <c r="BP611" i="16"/>
  <c r="BO611" i="16"/>
  <c r="BN611" i="16"/>
  <c r="BP610" i="16"/>
  <c r="BO610" i="16"/>
  <c r="BN610" i="16"/>
  <c r="BP609" i="16"/>
  <c r="BO609" i="16"/>
  <c r="BN609" i="16"/>
  <c r="BP608" i="16"/>
  <c r="BO608" i="16"/>
  <c r="BN608" i="16"/>
  <c r="BP607" i="16"/>
  <c r="BO607" i="16"/>
  <c r="BN607" i="16"/>
  <c r="BP606" i="16"/>
  <c r="BO606" i="16"/>
  <c r="BN606" i="16"/>
  <c r="BP605" i="16"/>
  <c r="BO605" i="16"/>
  <c r="BN605" i="16"/>
  <c r="BP604" i="16"/>
  <c r="BO604" i="16"/>
  <c r="BN604" i="16"/>
  <c r="BP603" i="16"/>
  <c r="BO603" i="16"/>
  <c r="BN603" i="16"/>
  <c r="BP602" i="16"/>
  <c r="BO602" i="16"/>
  <c r="BN602" i="16"/>
  <c r="BP601" i="16"/>
  <c r="BO601" i="16"/>
  <c r="BN601" i="16"/>
  <c r="BP600" i="16"/>
  <c r="BO600" i="16"/>
  <c r="BN600" i="16"/>
  <c r="BP599" i="16"/>
  <c r="BO599" i="16"/>
  <c r="BN599" i="16"/>
  <c r="BP598" i="16"/>
  <c r="BO598" i="16"/>
  <c r="BN598" i="16"/>
  <c r="BP597" i="16"/>
  <c r="BO597" i="16"/>
  <c r="BN597" i="16"/>
  <c r="BP596" i="16"/>
  <c r="BO596" i="16"/>
  <c r="BN596" i="16"/>
  <c r="BP595" i="16"/>
  <c r="BO595" i="16"/>
  <c r="BN595" i="16"/>
  <c r="BP594" i="16"/>
  <c r="BO594" i="16"/>
  <c r="BN594" i="16"/>
  <c r="BP593" i="16"/>
  <c r="BO593" i="16"/>
  <c r="BN593" i="16"/>
  <c r="BP592" i="16"/>
  <c r="BO592" i="16"/>
  <c r="BN592" i="16"/>
  <c r="BP591" i="16"/>
  <c r="BO591" i="16"/>
  <c r="BN591" i="16"/>
  <c r="BP590" i="16"/>
  <c r="BO590" i="16"/>
  <c r="BN590" i="16"/>
  <c r="BP589" i="16"/>
  <c r="BO589" i="16"/>
  <c r="BN589" i="16"/>
  <c r="BP588" i="16"/>
  <c r="BO588" i="16"/>
  <c r="BN588" i="16"/>
  <c r="BP587" i="16"/>
  <c r="BO587" i="16"/>
  <c r="BN587" i="16"/>
  <c r="BP586" i="16"/>
  <c r="BO586" i="16"/>
  <c r="BN586" i="16"/>
  <c r="BP585" i="16"/>
  <c r="BO585" i="16"/>
  <c r="BN585" i="16"/>
  <c r="BP584" i="16"/>
  <c r="BO584" i="16"/>
  <c r="BN584" i="16"/>
  <c r="BP583" i="16"/>
  <c r="BO583" i="16"/>
  <c r="BN583" i="16"/>
  <c r="BP582" i="16"/>
  <c r="BO582" i="16"/>
  <c r="BN582" i="16"/>
  <c r="BP581" i="16"/>
  <c r="BO581" i="16"/>
  <c r="BN581" i="16"/>
  <c r="BP580" i="16"/>
  <c r="BO580" i="16"/>
  <c r="BN580" i="16"/>
  <c r="BP579" i="16"/>
  <c r="BO579" i="16"/>
  <c r="BN579" i="16"/>
  <c r="BP578" i="16"/>
  <c r="BO578" i="16"/>
  <c r="BN578" i="16"/>
  <c r="BP577" i="16"/>
  <c r="BO577" i="16"/>
  <c r="BN577" i="16"/>
  <c r="BP576" i="16"/>
  <c r="BO576" i="16"/>
  <c r="BN576" i="16"/>
  <c r="BP575" i="16"/>
  <c r="BO575" i="16"/>
  <c r="BN575" i="16"/>
  <c r="BP574" i="16"/>
  <c r="BO574" i="16"/>
  <c r="BN574" i="16"/>
  <c r="BP573" i="16"/>
  <c r="BO573" i="16"/>
  <c r="BN573" i="16"/>
  <c r="BP572" i="16"/>
  <c r="BO572" i="16"/>
  <c r="BN572" i="16"/>
  <c r="BP571" i="16"/>
  <c r="BO571" i="16"/>
  <c r="BN571" i="16"/>
  <c r="BP570" i="16"/>
  <c r="BO570" i="16"/>
  <c r="BN570" i="16"/>
  <c r="BP569" i="16"/>
  <c r="BO569" i="16"/>
  <c r="BN569" i="16"/>
  <c r="BP568" i="16"/>
  <c r="BO568" i="16"/>
  <c r="BN568" i="16"/>
  <c r="BP567" i="16"/>
  <c r="BO567" i="16"/>
  <c r="BN567" i="16"/>
  <c r="BP566" i="16"/>
  <c r="BO566" i="16"/>
  <c r="BN566" i="16"/>
  <c r="BP565" i="16"/>
  <c r="BO565" i="16"/>
  <c r="BN565" i="16"/>
  <c r="BP564" i="16"/>
  <c r="BO564" i="16"/>
  <c r="BN564" i="16"/>
  <c r="BP563" i="16"/>
  <c r="BO563" i="16"/>
  <c r="BN563" i="16"/>
  <c r="BP562" i="16"/>
  <c r="BO562" i="16"/>
  <c r="BN562" i="16"/>
  <c r="BP561" i="16"/>
  <c r="BO561" i="16"/>
  <c r="BN561" i="16"/>
  <c r="BP560" i="16"/>
  <c r="BO560" i="16"/>
  <c r="BN560" i="16"/>
  <c r="BP559" i="16"/>
  <c r="BO559" i="16"/>
  <c r="BN559" i="16"/>
  <c r="BP558" i="16"/>
  <c r="BO558" i="16"/>
  <c r="BN558" i="16"/>
  <c r="BP557" i="16"/>
  <c r="BO557" i="16"/>
  <c r="BN557" i="16"/>
  <c r="BP556" i="16"/>
  <c r="BO556" i="16"/>
  <c r="BN556" i="16"/>
  <c r="BP555" i="16"/>
  <c r="BO555" i="16"/>
  <c r="BN555" i="16"/>
  <c r="BP554" i="16"/>
  <c r="BO554" i="16"/>
  <c r="BN554" i="16"/>
  <c r="BP553" i="16"/>
  <c r="BO553" i="16"/>
  <c r="BN553" i="16"/>
  <c r="BP552" i="16"/>
  <c r="BO552" i="16"/>
  <c r="BN552" i="16"/>
  <c r="BP551" i="16"/>
  <c r="BO551" i="16"/>
  <c r="BN551" i="16"/>
  <c r="BP550" i="16"/>
  <c r="BO550" i="16"/>
  <c r="BN550" i="16"/>
  <c r="BP549" i="16"/>
  <c r="BO549" i="16"/>
  <c r="BN549" i="16"/>
  <c r="BP548" i="16"/>
  <c r="BO548" i="16"/>
  <c r="BN548" i="16"/>
  <c r="BP547" i="16"/>
  <c r="BO547" i="16"/>
  <c r="BN547" i="16"/>
  <c r="BP546" i="16"/>
  <c r="BO546" i="16"/>
  <c r="BN546" i="16"/>
  <c r="BP545" i="16"/>
  <c r="BO545" i="16"/>
  <c r="BN545" i="16"/>
  <c r="BP544" i="16"/>
  <c r="BO544" i="16"/>
  <c r="BN544" i="16"/>
  <c r="BP543" i="16"/>
  <c r="BO543" i="16"/>
  <c r="BN543" i="16"/>
  <c r="BP542" i="16"/>
  <c r="BO542" i="16"/>
  <c r="BN542" i="16"/>
  <c r="BP541" i="16"/>
  <c r="BO541" i="16"/>
  <c r="BN541" i="16"/>
  <c r="BP540" i="16"/>
  <c r="BO540" i="16"/>
  <c r="BN540" i="16"/>
  <c r="BP539" i="16"/>
  <c r="BO539" i="16"/>
  <c r="BN539" i="16"/>
  <c r="BP538" i="16"/>
  <c r="BO538" i="16"/>
  <c r="BN538" i="16"/>
  <c r="BP537" i="16"/>
  <c r="BO537" i="16"/>
  <c r="BN537" i="16"/>
  <c r="BP536" i="16"/>
  <c r="BO536" i="16"/>
  <c r="BN536" i="16"/>
  <c r="BP535" i="16"/>
  <c r="BO535" i="16"/>
  <c r="BN535" i="16"/>
  <c r="BP534" i="16"/>
  <c r="BO534" i="16"/>
  <c r="BN534" i="16"/>
  <c r="BP533" i="16"/>
  <c r="BO533" i="16"/>
  <c r="BN533" i="16"/>
  <c r="BP532" i="16"/>
  <c r="BO532" i="16"/>
  <c r="BN532" i="16"/>
  <c r="BP531" i="16"/>
  <c r="BO531" i="16"/>
  <c r="BN531" i="16"/>
  <c r="BP530" i="16"/>
  <c r="BO530" i="16"/>
  <c r="BN530" i="16"/>
  <c r="BP529" i="16"/>
  <c r="BO529" i="16"/>
  <c r="BN529" i="16"/>
  <c r="BP528" i="16"/>
  <c r="BO528" i="16"/>
  <c r="BN528" i="16"/>
  <c r="BP527" i="16"/>
  <c r="BO527" i="16"/>
  <c r="BN527" i="16"/>
  <c r="BP526" i="16"/>
  <c r="BO526" i="16"/>
  <c r="BN526" i="16"/>
  <c r="BP525" i="16"/>
  <c r="BO525" i="16"/>
  <c r="BN525" i="16"/>
  <c r="BP524" i="16"/>
  <c r="BO524" i="16"/>
  <c r="BN524" i="16"/>
  <c r="BP523" i="16"/>
  <c r="BO523" i="16"/>
  <c r="BN523" i="16"/>
  <c r="BP522" i="16"/>
  <c r="BO522" i="16"/>
  <c r="BN522" i="16"/>
  <c r="BP521" i="16"/>
  <c r="BO521" i="16"/>
  <c r="BN521" i="16"/>
  <c r="BP520" i="16"/>
  <c r="BO520" i="16"/>
  <c r="BN520" i="16"/>
  <c r="BP519" i="16"/>
  <c r="BO519" i="16"/>
  <c r="BN519" i="16"/>
  <c r="BP518" i="16"/>
  <c r="BO518" i="16"/>
  <c r="BN518" i="16"/>
  <c r="BP517" i="16"/>
  <c r="BO517" i="16"/>
  <c r="BN517" i="16"/>
  <c r="BP516" i="16"/>
  <c r="BO516" i="16"/>
  <c r="BN516" i="16"/>
  <c r="BP515" i="16"/>
  <c r="BO515" i="16"/>
  <c r="BN515" i="16"/>
  <c r="BP514" i="16"/>
  <c r="BO514" i="16"/>
  <c r="BN514" i="16"/>
  <c r="BP513" i="16"/>
  <c r="BO513" i="16"/>
  <c r="BN513" i="16"/>
  <c r="BP512" i="16"/>
  <c r="BO512" i="16"/>
  <c r="BN512" i="16"/>
  <c r="BP511" i="16"/>
  <c r="BO511" i="16"/>
  <c r="BN511" i="16"/>
  <c r="BP510" i="16"/>
  <c r="BO510" i="16"/>
  <c r="BN510" i="16"/>
  <c r="BP509" i="16"/>
  <c r="BO509" i="16"/>
  <c r="BN509" i="16"/>
  <c r="BP508" i="16"/>
  <c r="BO508" i="16"/>
  <c r="BN508" i="16"/>
  <c r="BP507" i="16"/>
  <c r="BO507" i="16"/>
  <c r="BN507" i="16"/>
  <c r="BP506" i="16"/>
  <c r="BO506" i="16"/>
  <c r="BN506" i="16"/>
  <c r="BP505" i="16"/>
  <c r="BO505" i="16"/>
  <c r="BN505" i="16"/>
  <c r="BP504" i="16"/>
  <c r="BO504" i="16"/>
  <c r="BN504" i="16"/>
  <c r="BP503" i="16"/>
  <c r="BO503" i="16"/>
  <c r="BN503" i="16"/>
  <c r="BP502" i="16"/>
  <c r="BO502" i="16"/>
  <c r="BN502" i="16"/>
  <c r="BP501" i="16"/>
  <c r="BO501" i="16"/>
  <c r="BN501" i="16"/>
  <c r="BP500" i="16"/>
  <c r="BO500" i="16"/>
  <c r="BN500" i="16"/>
  <c r="BP499" i="16"/>
  <c r="BO499" i="16"/>
  <c r="BN499" i="16"/>
  <c r="BP498" i="16"/>
  <c r="BO498" i="16"/>
  <c r="BN498" i="16"/>
  <c r="BP497" i="16"/>
  <c r="BO497" i="16"/>
  <c r="BN497" i="16"/>
  <c r="BP496" i="16"/>
  <c r="BO496" i="16"/>
  <c r="BN496" i="16"/>
  <c r="BP495" i="16"/>
  <c r="BO495" i="16"/>
  <c r="BN495" i="16"/>
  <c r="BP494" i="16"/>
  <c r="BO494" i="16"/>
  <c r="BN494" i="16"/>
  <c r="BP493" i="16"/>
  <c r="BO493" i="16"/>
  <c r="BN493" i="16"/>
  <c r="BP492" i="16"/>
  <c r="BO492" i="16"/>
  <c r="BN492" i="16"/>
  <c r="BP491" i="16"/>
  <c r="BO491" i="16"/>
  <c r="BN491" i="16"/>
  <c r="BP490" i="16"/>
  <c r="BO490" i="16"/>
  <c r="BN490" i="16"/>
  <c r="BP489" i="16"/>
  <c r="BO489" i="16"/>
  <c r="BN489" i="16"/>
  <c r="BP488" i="16"/>
  <c r="BO488" i="16"/>
  <c r="BN488" i="16"/>
  <c r="BP487" i="16"/>
  <c r="BO487" i="16"/>
  <c r="BN487" i="16"/>
  <c r="BP486" i="16"/>
  <c r="BO486" i="16"/>
  <c r="BN486" i="16"/>
  <c r="BP485" i="16"/>
  <c r="BO485" i="16"/>
  <c r="BN485" i="16"/>
  <c r="BP484" i="16"/>
  <c r="BO484" i="16"/>
  <c r="BN484" i="16"/>
  <c r="BP483" i="16"/>
  <c r="BO483" i="16"/>
  <c r="BN483" i="16"/>
  <c r="BP482" i="16"/>
  <c r="BO482" i="16"/>
  <c r="BN482" i="16"/>
  <c r="BP481" i="16"/>
  <c r="BO481" i="16"/>
  <c r="BN481" i="16"/>
  <c r="BP480" i="16"/>
  <c r="BO480" i="16"/>
  <c r="BN480" i="16"/>
  <c r="BP479" i="16"/>
  <c r="BO479" i="16"/>
  <c r="BN479" i="16"/>
  <c r="BP478" i="16"/>
  <c r="BO478" i="16"/>
  <c r="BN478" i="16"/>
  <c r="BP477" i="16"/>
  <c r="BO477" i="16"/>
  <c r="BN477" i="16"/>
  <c r="BP476" i="16"/>
  <c r="BO476" i="16"/>
  <c r="BN476" i="16"/>
  <c r="BP475" i="16"/>
  <c r="BO475" i="16"/>
  <c r="BN475" i="16"/>
  <c r="BP474" i="16"/>
  <c r="BO474" i="16"/>
  <c r="BN474" i="16"/>
  <c r="BP473" i="16"/>
  <c r="BO473" i="16"/>
  <c r="BN473" i="16"/>
  <c r="BP472" i="16"/>
  <c r="BO472" i="16"/>
  <c r="BN472" i="16"/>
  <c r="BP471" i="16"/>
  <c r="BO471" i="16"/>
  <c r="BN471" i="16"/>
  <c r="BP470" i="16"/>
  <c r="BO470" i="16"/>
  <c r="BN470" i="16"/>
  <c r="BP469" i="16"/>
  <c r="BO469" i="16"/>
  <c r="BN469" i="16"/>
  <c r="BP468" i="16"/>
  <c r="BO468" i="16"/>
  <c r="BN468" i="16"/>
  <c r="BP467" i="16"/>
  <c r="BO467" i="16"/>
  <c r="BN467" i="16"/>
  <c r="BP466" i="16"/>
  <c r="BO466" i="16"/>
  <c r="BN466" i="16"/>
  <c r="BP465" i="16"/>
  <c r="BO465" i="16"/>
  <c r="BN465" i="16"/>
  <c r="BP464" i="16"/>
  <c r="BO464" i="16"/>
  <c r="BN464" i="16"/>
  <c r="BP463" i="16"/>
  <c r="BO463" i="16"/>
  <c r="BN463" i="16"/>
  <c r="BP462" i="16"/>
  <c r="BO462" i="16"/>
  <c r="BN462" i="16"/>
  <c r="BP461" i="16"/>
  <c r="BO461" i="16"/>
  <c r="BN461" i="16"/>
  <c r="BP460" i="16"/>
  <c r="BO460" i="16"/>
  <c r="BN460" i="16"/>
  <c r="BP459" i="16"/>
  <c r="BO459" i="16"/>
  <c r="BN459" i="16"/>
  <c r="BP458" i="16"/>
  <c r="BO458" i="16"/>
  <c r="BN458" i="16"/>
  <c r="BP457" i="16"/>
  <c r="BO457" i="16"/>
  <c r="BN457" i="16"/>
  <c r="BP456" i="16"/>
  <c r="BO456" i="16"/>
  <c r="BN456" i="16"/>
  <c r="BP455" i="16"/>
  <c r="BO455" i="16"/>
  <c r="BN455" i="16"/>
  <c r="BP454" i="16"/>
  <c r="BO454" i="16"/>
  <c r="BN454" i="16"/>
  <c r="BP453" i="16"/>
  <c r="BO453" i="16"/>
  <c r="BN453" i="16"/>
  <c r="BP452" i="16"/>
  <c r="BO452" i="16"/>
  <c r="BN452" i="16"/>
  <c r="BP451" i="16"/>
  <c r="BO451" i="16"/>
  <c r="BN451" i="16"/>
  <c r="BP450" i="16"/>
  <c r="BO450" i="16"/>
  <c r="BN450" i="16"/>
  <c r="BP449" i="16"/>
  <c r="BO449" i="16"/>
  <c r="BN449" i="16"/>
  <c r="BP448" i="16"/>
  <c r="BO448" i="16"/>
  <c r="BN448" i="16"/>
  <c r="BP447" i="16"/>
  <c r="BO447" i="16"/>
  <c r="BN447" i="16"/>
  <c r="BP446" i="16"/>
  <c r="BO446" i="16"/>
  <c r="BN446" i="16"/>
  <c r="BP445" i="16"/>
  <c r="BO445" i="16"/>
  <c r="BN445" i="16"/>
  <c r="BP444" i="16"/>
  <c r="BO444" i="16"/>
  <c r="BN444" i="16"/>
  <c r="BP443" i="16"/>
  <c r="BO443" i="16"/>
  <c r="BN443" i="16"/>
  <c r="BP442" i="16"/>
  <c r="BO442" i="16"/>
  <c r="BN442" i="16"/>
  <c r="BP441" i="16"/>
  <c r="BO441" i="16"/>
  <c r="BN441" i="16"/>
  <c r="BP440" i="16"/>
  <c r="BO440" i="16"/>
  <c r="BN440" i="16"/>
  <c r="BP439" i="16"/>
  <c r="BO439" i="16"/>
  <c r="BN439" i="16"/>
  <c r="BP438" i="16"/>
  <c r="BO438" i="16"/>
  <c r="BN438" i="16"/>
  <c r="BP437" i="16"/>
  <c r="BO437" i="16"/>
  <c r="BN437" i="16"/>
  <c r="BP436" i="16"/>
  <c r="BO436" i="16"/>
  <c r="BN436" i="16"/>
  <c r="BP435" i="16"/>
  <c r="BO435" i="16"/>
  <c r="BN435" i="16"/>
  <c r="BP434" i="16"/>
  <c r="BO434" i="16"/>
  <c r="BN434" i="16"/>
  <c r="BP433" i="16"/>
  <c r="BO433" i="16"/>
  <c r="BN433" i="16"/>
  <c r="BP432" i="16"/>
  <c r="BO432" i="16"/>
  <c r="BN432" i="16"/>
  <c r="BP431" i="16"/>
  <c r="BO431" i="16"/>
  <c r="BN431" i="16"/>
  <c r="BP430" i="16"/>
  <c r="BO430" i="16"/>
  <c r="BN430" i="16"/>
  <c r="BP429" i="16"/>
  <c r="BO429" i="16"/>
  <c r="BN429" i="16"/>
  <c r="BP428" i="16"/>
  <c r="BO428" i="16"/>
  <c r="BN428" i="16"/>
  <c r="BP427" i="16"/>
  <c r="BO427" i="16"/>
  <c r="BN427" i="16"/>
  <c r="BP426" i="16"/>
  <c r="BO426" i="16"/>
  <c r="BN426" i="16"/>
  <c r="BP425" i="16"/>
  <c r="BO425" i="16"/>
  <c r="BN425" i="16"/>
  <c r="BP424" i="16"/>
  <c r="BO424" i="16"/>
  <c r="BN424" i="16"/>
  <c r="BP423" i="16"/>
  <c r="BO423" i="16"/>
  <c r="BN423" i="16"/>
  <c r="BP422" i="16"/>
  <c r="BO422" i="16"/>
  <c r="BN422" i="16"/>
  <c r="BP421" i="16"/>
  <c r="BO421" i="16"/>
  <c r="BN421" i="16"/>
  <c r="BP420" i="16"/>
  <c r="BO420" i="16"/>
  <c r="BN420" i="16"/>
  <c r="BP419" i="16"/>
  <c r="BO419" i="16"/>
  <c r="BN419" i="16"/>
  <c r="BP418" i="16"/>
  <c r="BO418" i="16"/>
  <c r="BN418" i="16"/>
  <c r="BP417" i="16"/>
  <c r="BO417" i="16"/>
  <c r="BN417" i="16"/>
  <c r="BP416" i="16"/>
  <c r="BO416" i="16"/>
  <c r="BN416" i="16"/>
  <c r="BP415" i="16"/>
  <c r="BO415" i="16"/>
  <c r="BN415" i="16"/>
  <c r="BP414" i="16"/>
  <c r="BO414" i="16"/>
  <c r="BN414" i="16"/>
  <c r="BP413" i="16"/>
  <c r="BO413" i="16"/>
  <c r="BN413" i="16"/>
  <c r="BP412" i="16"/>
  <c r="BO412" i="16"/>
  <c r="BN412" i="16"/>
  <c r="BP411" i="16"/>
  <c r="BO411" i="16"/>
  <c r="BN411" i="16"/>
  <c r="BP410" i="16"/>
  <c r="BO410" i="16"/>
  <c r="BN410" i="16"/>
  <c r="BP409" i="16"/>
  <c r="BO409" i="16"/>
  <c r="BN409" i="16"/>
  <c r="BP408" i="16"/>
  <c r="BO408" i="16"/>
  <c r="BN408" i="16"/>
  <c r="BP407" i="16"/>
  <c r="BO407" i="16"/>
  <c r="BN407" i="16"/>
  <c r="BP406" i="16"/>
  <c r="BO406" i="16"/>
  <c r="BN406" i="16"/>
  <c r="BP405" i="16"/>
  <c r="BO405" i="16"/>
  <c r="BN405" i="16"/>
  <c r="BP404" i="16"/>
  <c r="BO404" i="16"/>
  <c r="BN404" i="16"/>
  <c r="BP403" i="16"/>
  <c r="BO403" i="16"/>
  <c r="BN403" i="16"/>
  <c r="BP402" i="16"/>
  <c r="BO402" i="16"/>
  <c r="BN402" i="16"/>
  <c r="BP401" i="16"/>
  <c r="BO401" i="16"/>
  <c r="BN401" i="16"/>
  <c r="BP400" i="16"/>
  <c r="BO400" i="16"/>
  <c r="BN400" i="16"/>
  <c r="BP399" i="16"/>
  <c r="BO399" i="16"/>
  <c r="BN399" i="16"/>
  <c r="BP398" i="16"/>
  <c r="BO398" i="16"/>
  <c r="BN398" i="16"/>
  <c r="BP397" i="16"/>
  <c r="BO397" i="16"/>
  <c r="BN397" i="16"/>
  <c r="BP396" i="16"/>
  <c r="BO396" i="16"/>
  <c r="BN396" i="16"/>
  <c r="BP395" i="16"/>
  <c r="BO395" i="16"/>
  <c r="BN395" i="16"/>
  <c r="BP394" i="16"/>
  <c r="BO394" i="16"/>
  <c r="BN394" i="16"/>
  <c r="BP393" i="16"/>
  <c r="BO393" i="16"/>
  <c r="BN393" i="16"/>
  <c r="BP392" i="16"/>
  <c r="BO392" i="16"/>
  <c r="BN392" i="16"/>
  <c r="BP391" i="16"/>
  <c r="BO391" i="16"/>
  <c r="BN391" i="16"/>
  <c r="BP390" i="16"/>
  <c r="BO390" i="16"/>
  <c r="BN390" i="16"/>
  <c r="BP389" i="16"/>
  <c r="BO389" i="16"/>
  <c r="BN389" i="16"/>
  <c r="BP388" i="16"/>
  <c r="BO388" i="16"/>
  <c r="BN388" i="16"/>
  <c r="BP387" i="16"/>
  <c r="BO387" i="16"/>
  <c r="BN387" i="16"/>
  <c r="BP386" i="16"/>
  <c r="BO386" i="16"/>
  <c r="BN386" i="16"/>
  <c r="BP385" i="16"/>
  <c r="BO385" i="16"/>
  <c r="BN385" i="16"/>
  <c r="BP384" i="16"/>
  <c r="BO384" i="16"/>
  <c r="BN384" i="16"/>
  <c r="BP383" i="16"/>
  <c r="BO383" i="16"/>
  <c r="BN383" i="16"/>
  <c r="BP382" i="16"/>
  <c r="BO382" i="16"/>
  <c r="BN382" i="16"/>
  <c r="BP381" i="16"/>
  <c r="BO381" i="16"/>
  <c r="BN381" i="16"/>
  <c r="BP380" i="16"/>
  <c r="BO380" i="16"/>
  <c r="BN380" i="16"/>
  <c r="BP379" i="16"/>
  <c r="BO379" i="16"/>
  <c r="BN379" i="16"/>
  <c r="BP378" i="16"/>
  <c r="BO378" i="16"/>
  <c r="BN378" i="16"/>
  <c r="BP377" i="16"/>
  <c r="BO377" i="16"/>
  <c r="BN377" i="16"/>
  <c r="BP376" i="16"/>
  <c r="BO376" i="16"/>
  <c r="BN376" i="16"/>
  <c r="BP375" i="16"/>
  <c r="BO375" i="16"/>
  <c r="BN375" i="16"/>
  <c r="BP374" i="16"/>
  <c r="BO374" i="16"/>
  <c r="BN374" i="16"/>
  <c r="BP373" i="16"/>
  <c r="BO373" i="16"/>
  <c r="BN373" i="16"/>
  <c r="BP372" i="16"/>
  <c r="BO372" i="16"/>
  <c r="BN372" i="16"/>
  <c r="BP371" i="16"/>
  <c r="BO371" i="16"/>
  <c r="BN371" i="16"/>
  <c r="BP370" i="16"/>
  <c r="BO370" i="16"/>
  <c r="BN370" i="16"/>
  <c r="BP369" i="16"/>
  <c r="BO369" i="16"/>
  <c r="BN369" i="16"/>
  <c r="BP368" i="16"/>
  <c r="BO368" i="16"/>
  <c r="BN368" i="16"/>
  <c r="BP367" i="16"/>
  <c r="BO367" i="16"/>
  <c r="BN367" i="16"/>
  <c r="BP366" i="16"/>
  <c r="BO366" i="16"/>
  <c r="BN366" i="16"/>
  <c r="BP365" i="16"/>
  <c r="BO365" i="16"/>
  <c r="BN365" i="16"/>
  <c r="BP364" i="16"/>
  <c r="BO364" i="16"/>
  <c r="BN364" i="16"/>
  <c r="BP363" i="16"/>
  <c r="BO363" i="16"/>
  <c r="BN363" i="16"/>
  <c r="BP362" i="16"/>
  <c r="BO362" i="16"/>
  <c r="BN362" i="16"/>
  <c r="BP361" i="16"/>
  <c r="BO361" i="16"/>
  <c r="BN361" i="16"/>
  <c r="BP360" i="16"/>
  <c r="BO360" i="16"/>
  <c r="BN360" i="16"/>
  <c r="BP359" i="16"/>
  <c r="BO359" i="16"/>
  <c r="BN359" i="16"/>
  <c r="BP358" i="16"/>
  <c r="BO358" i="16"/>
  <c r="BN358" i="16"/>
  <c r="BP357" i="16"/>
  <c r="BO357" i="16"/>
  <c r="BN357" i="16"/>
  <c r="BP356" i="16"/>
  <c r="BO356" i="16"/>
  <c r="BN356" i="16"/>
  <c r="BP355" i="16"/>
  <c r="BO355" i="16"/>
  <c r="BN355" i="16"/>
  <c r="BP354" i="16"/>
  <c r="BO354" i="16"/>
  <c r="BN354" i="16"/>
  <c r="BP353" i="16"/>
  <c r="BO353" i="16"/>
  <c r="BN353" i="16"/>
  <c r="BP352" i="16"/>
  <c r="BO352" i="16"/>
  <c r="BN352" i="16"/>
  <c r="BP351" i="16"/>
  <c r="BO351" i="16"/>
  <c r="BN351" i="16"/>
  <c r="BP350" i="16"/>
  <c r="BO350" i="16"/>
  <c r="BN350" i="16"/>
  <c r="BP349" i="16"/>
  <c r="BO349" i="16"/>
  <c r="BN349" i="16"/>
  <c r="BP348" i="16"/>
  <c r="BO348" i="16"/>
  <c r="BN348" i="16"/>
  <c r="BP347" i="16"/>
  <c r="BO347" i="16"/>
  <c r="BN347" i="16"/>
  <c r="BP346" i="16"/>
  <c r="BO346" i="16"/>
  <c r="BN346" i="16"/>
  <c r="BP345" i="16"/>
  <c r="BO345" i="16"/>
  <c r="BN345" i="16"/>
  <c r="BP344" i="16"/>
  <c r="BO344" i="16"/>
  <c r="BN344" i="16"/>
  <c r="BP343" i="16"/>
  <c r="BO343" i="16"/>
  <c r="BN343" i="16"/>
  <c r="BP342" i="16"/>
  <c r="BO342" i="16"/>
  <c r="BN342" i="16"/>
  <c r="BP341" i="16"/>
  <c r="BO341" i="16"/>
  <c r="BN341" i="16"/>
  <c r="BP340" i="16"/>
  <c r="BO340" i="16"/>
  <c r="BN340" i="16"/>
  <c r="BP339" i="16"/>
  <c r="BO339" i="16"/>
  <c r="BN339" i="16"/>
  <c r="BP338" i="16"/>
  <c r="BO338" i="16"/>
  <c r="BN338" i="16"/>
  <c r="BP337" i="16"/>
  <c r="BO337" i="16"/>
  <c r="BN337" i="16"/>
  <c r="BP336" i="16"/>
  <c r="BO336" i="16"/>
  <c r="BN336" i="16"/>
  <c r="BP335" i="16"/>
  <c r="BO335" i="16"/>
  <c r="BN335" i="16"/>
  <c r="BP334" i="16"/>
  <c r="BO334" i="16"/>
  <c r="BN334" i="16"/>
  <c r="BP333" i="16"/>
  <c r="BO333" i="16"/>
  <c r="BN333" i="16"/>
  <c r="BP332" i="16"/>
  <c r="BO332" i="16"/>
  <c r="BN332" i="16"/>
  <c r="BP331" i="16"/>
  <c r="BO331" i="16"/>
  <c r="BN331" i="16"/>
  <c r="BP330" i="16"/>
  <c r="BO330" i="16"/>
  <c r="BN330" i="16"/>
  <c r="BP329" i="16"/>
  <c r="BO329" i="16"/>
  <c r="BN329" i="16"/>
  <c r="BP328" i="16"/>
  <c r="BO328" i="16"/>
  <c r="BN328" i="16"/>
  <c r="BP327" i="16"/>
  <c r="BO327" i="16"/>
  <c r="BN327" i="16"/>
  <c r="BP326" i="16"/>
  <c r="BO326" i="16"/>
  <c r="BN326" i="16"/>
  <c r="BP325" i="16"/>
  <c r="BO325" i="16"/>
  <c r="BN325" i="16"/>
  <c r="BP324" i="16"/>
  <c r="BO324" i="16"/>
  <c r="BN324" i="16"/>
  <c r="BP323" i="16"/>
  <c r="BO323" i="16"/>
  <c r="BN323" i="16"/>
  <c r="BP322" i="16"/>
  <c r="BO322" i="16"/>
  <c r="BN322" i="16"/>
  <c r="BP321" i="16"/>
  <c r="BO321" i="16"/>
  <c r="BN321" i="16"/>
  <c r="BP320" i="16"/>
  <c r="BO320" i="16"/>
  <c r="BN320" i="16"/>
  <c r="BP319" i="16"/>
  <c r="BO319" i="16"/>
  <c r="BN319" i="16"/>
  <c r="BP318" i="16"/>
  <c r="BO318" i="16"/>
  <c r="BN318" i="16"/>
  <c r="BP317" i="16"/>
  <c r="BO317" i="16"/>
  <c r="BN317" i="16"/>
  <c r="BP316" i="16"/>
  <c r="BO316" i="16"/>
  <c r="BN316" i="16"/>
  <c r="BP315" i="16"/>
  <c r="BO315" i="16"/>
  <c r="BN315" i="16"/>
  <c r="BP314" i="16"/>
  <c r="BO314" i="16"/>
  <c r="BN314" i="16"/>
  <c r="BP313" i="16"/>
  <c r="BO313" i="16"/>
  <c r="BN313" i="16"/>
  <c r="BP312" i="16"/>
  <c r="BO312" i="16"/>
  <c r="BN312" i="16"/>
  <c r="BP311" i="16"/>
  <c r="BO311" i="16"/>
  <c r="BN311" i="16"/>
  <c r="BP310" i="16"/>
  <c r="BO310" i="16"/>
  <c r="BN310" i="16"/>
  <c r="BP309" i="16"/>
  <c r="BO309" i="16"/>
  <c r="BN309" i="16"/>
  <c r="BP308" i="16"/>
  <c r="BO308" i="16"/>
  <c r="BN308" i="16"/>
  <c r="BP307" i="16"/>
  <c r="BO307" i="16"/>
  <c r="BN307" i="16"/>
  <c r="BP306" i="16"/>
  <c r="BO306" i="16"/>
  <c r="BN306" i="16"/>
  <c r="BP305" i="16"/>
  <c r="BO305" i="16"/>
  <c r="BN305" i="16"/>
  <c r="BP304" i="16"/>
  <c r="BO304" i="16"/>
  <c r="BN304" i="16"/>
  <c r="BP303" i="16"/>
  <c r="BO303" i="16"/>
  <c r="BN303" i="16"/>
  <c r="BP302" i="16"/>
  <c r="BO302" i="16"/>
  <c r="BN302" i="16"/>
  <c r="BP301" i="16"/>
  <c r="BO301" i="16"/>
  <c r="BN301" i="16"/>
  <c r="BP300" i="16"/>
  <c r="BO300" i="16"/>
  <c r="BN300" i="16"/>
  <c r="BP299" i="16"/>
  <c r="BO299" i="16"/>
  <c r="BN299" i="16"/>
  <c r="BP298" i="16"/>
  <c r="BO298" i="16"/>
  <c r="BN298" i="16"/>
  <c r="BP297" i="16"/>
  <c r="BO297" i="16"/>
  <c r="BN297" i="16"/>
  <c r="BP296" i="16"/>
  <c r="BO296" i="16"/>
  <c r="BN296" i="16"/>
  <c r="BP295" i="16"/>
  <c r="BO295" i="16"/>
  <c r="BN295" i="16"/>
  <c r="BP294" i="16"/>
  <c r="BO294" i="16"/>
  <c r="BN294" i="16"/>
  <c r="BP293" i="16"/>
  <c r="BO293" i="16"/>
  <c r="BN293" i="16"/>
  <c r="BP292" i="16"/>
  <c r="BO292" i="16"/>
  <c r="BN292" i="16"/>
  <c r="BP291" i="16"/>
  <c r="BO291" i="16"/>
  <c r="BN291" i="16"/>
  <c r="BP290" i="16"/>
  <c r="BO290" i="16"/>
  <c r="BN290" i="16"/>
  <c r="BP289" i="16"/>
  <c r="BO289" i="16"/>
  <c r="BN289" i="16"/>
  <c r="BP288" i="16"/>
  <c r="BO288" i="16"/>
  <c r="BN288" i="16"/>
  <c r="BP287" i="16"/>
  <c r="BO287" i="16"/>
  <c r="BN287" i="16"/>
  <c r="BP286" i="16"/>
  <c r="BO286" i="16"/>
  <c r="BN286" i="16"/>
  <c r="BP285" i="16"/>
  <c r="BO285" i="16"/>
  <c r="BN285" i="16"/>
  <c r="BP284" i="16"/>
  <c r="BO284" i="16"/>
  <c r="BN284" i="16"/>
  <c r="BP283" i="16"/>
  <c r="BO283" i="16"/>
  <c r="BN283" i="16"/>
  <c r="BP282" i="16"/>
  <c r="BO282" i="16"/>
  <c r="BN282" i="16"/>
  <c r="BP281" i="16"/>
  <c r="BO281" i="16"/>
  <c r="BN281" i="16"/>
  <c r="BP280" i="16"/>
  <c r="BO280" i="16"/>
  <c r="BN280" i="16"/>
  <c r="BP279" i="16"/>
  <c r="BO279" i="16"/>
  <c r="BN279" i="16"/>
  <c r="BP278" i="16"/>
  <c r="BO278" i="16"/>
  <c r="BN278" i="16"/>
  <c r="BP277" i="16"/>
  <c r="BO277" i="16"/>
  <c r="BN277" i="16"/>
  <c r="BP276" i="16"/>
  <c r="BO276" i="16"/>
  <c r="BN276" i="16"/>
  <c r="BP275" i="16"/>
  <c r="BO275" i="16"/>
  <c r="BN275" i="16"/>
  <c r="BP274" i="16"/>
  <c r="BO274" i="16"/>
  <c r="BN274" i="16"/>
  <c r="BP273" i="16"/>
  <c r="BO273" i="16"/>
  <c r="BN273" i="16"/>
  <c r="BP272" i="16"/>
  <c r="BO272" i="16"/>
  <c r="BN272" i="16"/>
  <c r="BP271" i="16"/>
  <c r="BO271" i="16"/>
  <c r="BN271" i="16"/>
  <c r="BP270" i="16"/>
  <c r="BO270" i="16"/>
  <c r="BN270" i="16"/>
  <c r="BP269" i="16"/>
  <c r="BO269" i="16"/>
  <c r="BN269" i="16"/>
  <c r="BP268" i="16"/>
  <c r="BO268" i="16"/>
  <c r="BN268" i="16"/>
  <c r="BP267" i="16"/>
  <c r="BO267" i="16"/>
  <c r="BN267" i="16"/>
  <c r="BP266" i="16"/>
  <c r="BO266" i="16"/>
  <c r="BN266" i="16"/>
  <c r="BP265" i="16"/>
  <c r="BO265" i="16"/>
  <c r="BN265" i="16"/>
  <c r="BP264" i="16"/>
  <c r="BO264" i="16"/>
  <c r="BN264" i="16"/>
  <c r="BP263" i="16"/>
  <c r="BO263" i="16"/>
  <c r="BN263" i="16"/>
  <c r="BP262" i="16"/>
  <c r="BO262" i="16"/>
  <c r="BN262" i="16"/>
  <c r="BP261" i="16"/>
  <c r="BO261" i="16"/>
  <c r="BN261" i="16"/>
  <c r="BP260" i="16"/>
  <c r="BO260" i="16"/>
  <c r="BN260" i="16"/>
  <c r="BP259" i="16"/>
  <c r="BO259" i="16"/>
  <c r="BN259" i="16"/>
  <c r="BP258" i="16"/>
  <c r="BO258" i="16"/>
  <c r="BN258" i="16"/>
  <c r="BP257" i="16"/>
  <c r="BO257" i="16"/>
  <c r="BN257" i="16"/>
  <c r="BP256" i="16"/>
  <c r="BO256" i="16"/>
  <c r="BN256" i="16"/>
  <c r="BP255" i="16"/>
  <c r="BO255" i="16"/>
  <c r="BN255" i="16"/>
  <c r="BP254" i="16"/>
  <c r="BO254" i="16"/>
  <c r="BN254" i="16"/>
  <c r="BP253" i="16"/>
  <c r="BO253" i="16"/>
  <c r="BN253" i="16"/>
  <c r="BP252" i="16"/>
  <c r="BO252" i="16"/>
  <c r="BN252" i="16"/>
  <c r="BP251" i="16"/>
  <c r="BO251" i="16"/>
  <c r="BN251" i="16"/>
  <c r="BP250" i="16"/>
  <c r="BO250" i="16"/>
  <c r="BN250" i="16"/>
  <c r="BP249" i="16"/>
  <c r="BO249" i="16"/>
  <c r="BN249" i="16"/>
  <c r="BP248" i="16"/>
  <c r="BO248" i="16"/>
  <c r="BN248" i="16"/>
  <c r="BP247" i="16"/>
  <c r="BO247" i="16"/>
  <c r="BN247" i="16"/>
  <c r="BP246" i="16"/>
  <c r="BO246" i="16"/>
  <c r="BN246" i="16"/>
  <c r="BP245" i="16"/>
  <c r="BO245" i="16"/>
  <c r="BN245" i="16"/>
  <c r="BP244" i="16"/>
  <c r="BO244" i="16"/>
  <c r="BN244" i="16"/>
  <c r="BP243" i="16"/>
  <c r="BO243" i="16"/>
  <c r="BN243" i="16"/>
  <c r="BP242" i="16"/>
  <c r="BO242" i="16"/>
  <c r="BN242" i="16"/>
  <c r="BP241" i="16"/>
  <c r="BO241" i="16"/>
  <c r="BN241" i="16"/>
  <c r="BP240" i="16"/>
  <c r="BO240" i="16"/>
  <c r="BN240" i="16"/>
  <c r="BP239" i="16"/>
  <c r="BO239" i="16"/>
  <c r="BN239" i="16"/>
  <c r="BP238" i="16"/>
  <c r="BO238" i="16"/>
  <c r="BN238" i="16"/>
  <c r="BP237" i="16"/>
  <c r="BO237" i="16"/>
  <c r="BN237" i="16"/>
  <c r="BP236" i="16"/>
  <c r="BO236" i="16"/>
  <c r="BN236" i="16"/>
  <c r="BP235" i="16"/>
  <c r="BO235" i="16"/>
  <c r="BN235" i="16"/>
  <c r="BP234" i="16"/>
  <c r="BO234" i="16"/>
  <c r="BN234" i="16"/>
  <c r="BP233" i="16"/>
  <c r="BO233" i="16"/>
  <c r="BN233" i="16"/>
  <c r="BP232" i="16"/>
  <c r="BO232" i="16"/>
  <c r="BN232" i="16"/>
  <c r="BP231" i="16"/>
  <c r="BO231" i="16"/>
  <c r="BN231" i="16"/>
  <c r="BP230" i="16"/>
  <c r="BO230" i="16"/>
  <c r="BN230" i="16"/>
  <c r="BP229" i="16"/>
  <c r="BO229" i="16"/>
  <c r="BN229" i="16"/>
  <c r="BP228" i="16"/>
  <c r="BO228" i="16"/>
  <c r="BN228" i="16"/>
  <c r="BP227" i="16"/>
  <c r="BO227" i="16"/>
  <c r="BN227" i="16"/>
  <c r="BP226" i="16"/>
  <c r="BO226" i="16"/>
  <c r="BN226" i="16"/>
  <c r="BP225" i="16"/>
  <c r="BO225" i="16"/>
  <c r="BN225" i="16"/>
  <c r="BP224" i="16"/>
  <c r="BO224" i="16"/>
  <c r="BN224" i="16"/>
  <c r="BP223" i="16"/>
  <c r="BO223" i="16"/>
  <c r="BN223" i="16"/>
  <c r="BP222" i="16"/>
  <c r="BO222" i="16"/>
  <c r="BN222" i="16"/>
  <c r="BP221" i="16"/>
  <c r="BO221" i="16"/>
  <c r="BN221" i="16"/>
  <c r="BP220" i="16"/>
  <c r="BO220" i="16"/>
  <c r="BN220" i="16"/>
  <c r="BP219" i="16"/>
  <c r="BO219" i="16"/>
  <c r="BN219" i="16"/>
  <c r="BP218" i="16"/>
  <c r="BO218" i="16"/>
  <c r="BN218" i="16"/>
  <c r="BP217" i="16"/>
  <c r="BO217" i="16"/>
  <c r="BN217" i="16"/>
  <c r="BP216" i="16"/>
  <c r="BO216" i="16"/>
  <c r="BN216" i="16"/>
  <c r="BP215" i="16"/>
  <c r="BO215" i="16"/>
  <c r="BN215" i="16"/>
  <c r="BP214" i="16"/>
  <c r="BO214" i="16"/>
  <c r="BN214" i="16"/>
  <c r="BP213" i="16"/>
  <c r="BO213" i="16"/>
  <c r="BN213" i="16"/>
  <c r="BP212" i="16"/>
  <c r="BO212" i="16"/>
  <c r="BN212" i="16"/>
  <c r="BP211" i="16"/>
  <c r="BO211" i="16"/>
  <c r="BN211" i="16"/>
  <c r="BP210" i="16"/>
  <c r="BO210" i="16"/>
  <c r="BN210" i="16"/>
  <c r="BP209" i="16"/>
  <c r="BO209" i="16"/>
  <c r="BN209" i="16"/>
  <c r="BP208" i="16"/>
  <c r="BO208" i="16"/>
  <c r="BN208" i="16"/>
  <c r="BP207" i="16"/>
  <c r="BO207" i="16"/>
  <c r="BN207" i="16"/>
  <c r="BP206" i="16"/>
  <c r="BO206" i="16"/>
  <c r="BN206" i="16"/>
  <c r="BP205" i="16"/>
  <c r="BO205" i="16"/>
  <c r="BN205" i="16"/>
  <c r="BP204" i="16"/>
  <c r="BO204" i="16"/>
  <c r="BN204" i="16"/>
  <c r="BP203" i="16"/>
  <c r="BO203" i="16"/>
  <c r="BN203" i="16"/>
  <c r="BP202" i="16"/>
  <c r="BO202" i="16"/>
  <c r="BN202" i="16"/>
  <c r="BP201" i="16"/>
  <c r="BO201" i="16"/>
  <c r="BN201" i="16"/>
  <c r="BP200" i="16"/>
  <c r="BO200" i="16"/>
  <c r="BN200" i="16"/>
  <c r="BP199" i="16"/>
  <c r="BO199" i="16"/>
  <c r="BN199" i="16"/>
  <c r="BP198" i="16"/>
  <c r="BO198" i="16"/>
  <c r="BN198" i="16"/>
  <c r="BP197" i="16"/>
  <c r="BO197" i="16"/>
  <c r="BN197" i="16"/>
  <c r="BP196" i="16"/>
  <c r="BO196" i="16"/>
  <c r="BN196" i="16"/>
  <c r="BP195" i="16"/>
  <c r="BO195" i="16"/>
  <c r="BN195" i="16"/>
  <c r="BP194" i="16"/>
  <c r="BO194" i="16"/>
  <c r="BN194" i="16"/>
  <c r="BP193" i="16"/>
  <c r="BO193" i="16"/>
  <c r="BN193" i="16"/>
  <c r="BP192" i="16"/>
  <c r="BO192" i="16"/>
  <c r="BN192" i="16"/>
  <c r="BP191" i="16"/>
  <c r="BO191" i="16"/>
  <c r="BN191" i="16"/>
  <c r="BP190" i="16"/>
  <c r="BO190" i="16"/>
  <c r="BN190" i="16"/>
  <c r="BP189" i="16"/>
  <c r="BO189" i="16"/>
  <c r="BN189" i="16"/>
  <c r="BP188" i="16"/>
  <c r="BO188" i="16"/>
  <c r="BN188" i="16"/>
  <c r="BP187" i="16"/>
  <c r="BO187" i="16"/>
  <c r="BN187" i="16"/>
  <c r="BP186" i="16"/>
  <c r="BO186" i="16"/>
  <c r="BN186" i="16"/>
  <c r="BP185" i="16"/>
  <c r="BO185" i="16"/>
  <c r="BN185" i="16"/>
  <c r="BP184" i="16"/>
  <c r="BO184" i="16"/>
  <c r="BN184" i="16"/>
  <c r="BP183" i="16"/>
  <c r="BO183" i="16"/>
  <c r="BN183" i="16"/>
  <c r="BP182" i="16"/>
  <c r="BO182" i="16"/>
  <c r="BN182" i="16"/>
  <c r="BP181" i="16"/>
  <c r="BO181" i="16"/>
  <c r="BN181" i="16"/>
  <c r="BP180" i="16"/>
  <c r="BO180" i="16"/>
  <c r="BN180" i="16"/>
  <c r="BP179" i="16"/>
  <c r="BO179" i="16"/>
  <c r="BN179" i="16"/>
  <c r="BP178" i="16"/>
  <c r="BO178" i="16"/>
  <c r="BN178" i="16"/>
  <c r="BP177" i="16"/>
  <c r="BO177" i="16"/>
  <c r="BN177" i="16"/>
  <c r="BP176" i="16"/>
  <c r="BO176" i="16"/>
  <c r="BN176" i="16"/>
  <c r="BP175" i="16"/>
  <c r="BO175" i="16"/>
  <c r="BN175" i="16"/>
  <c r="BP174" i="16"/>
  <c r="BO174" i="16"/>
  <c r="BN174" i="16"/>
  <c r="BP173" i="16"/>
  <c r="BO173" i="16"/>
  <c r="BN173" i="16"/>
  <c r="BP172" i="16"/>
  <c r="BO172" i="16"/>
  <c r="BN172" i="16"/>
  <c r="BP171" i="16"/>
  <c r="BO171" i="16"/>
  <c r="BN171" i="16"/>
  <c r="BP170" i="16"/>
  <c r="BO170" i="16"/>
  <c r="BN170" i="16"/>
  <c r="BP169" i="16"/>
  <c r="BO169" i="16"/>
  <c r="BN169" i="16"/>
  <c r="BP168" i="16"/>
  <c r="BO168" i="16"/>
  <c r="BN168" i="16"/>
  <c r="BP167" i="16"/>
  <c r="BO167" i="16"/>
  <c r="BN167" i="16"/>
  <c r="BP166" i="16"/>
  <c r="BO166" i="16"/>
  <c r="BN166" i="16"/>
  <c r="BP165" i="16"/>
  <c r="BO165" i="16"/>
  <c r="BN165" i="16"/>
  <c r="BP164" i="16"/>
  <c r="BO164" i="16"/>
  <c r="BN164" i="16"/>
  <c r="BP163" i="16"/>
  <c r="BO163" i="16"/>
  <c r="BN163" i="16"/>
  <c r="BP162" i="16"/>
  <c r="BO162" i="16"/>
  <c r="BN162" i="16"/>
  <c r="BP161" i="16"/>
  <c r="BO161" i="16"/>
  <c r="BN161" i="16"/>
  <c r="BP160" i="16"/>
  <c r="BO160" i="16"/>
  <c r="BN160" i="16"/>
  <c r="BP159" i="16"/>
  <c r="BO159" i="16"/>
  <c r="BN159" i="16"/>
  <c r="BP158" i="16"/>
  <c r="BO158" i="16"/>
  <c r="BN158" i="16"/>
  <c r="BP157" i="16"/>
  <c r="BO157" i="16"/>
  <c r="BN157" i="16"/>
  <c r="BP156" i="16"/>
  <c r="BO156" i="16"/>
  <c r="BN156" i="16"/>
  <c r="BP155" i="16"/>
  <c r="BO155" i="16"/>
  <c r="BN155" i="16"/>
  <c r="BP154" i="16"/>
  <c r="BO154" i="16"/>
  <c r="BN154" i="16"/>
  <c r="BP153" i="16"/>
  <c r="BO153" i="16"/>
  <c r="BN153" i="16"/>
  <c r="BP152" i="16"/>
  <c r="BO152" i="16"/>
  <c r="BN152" i="16"/>
  <c r="BP151" i="16"/>
  <c r="BO151" i="16"/>
  <c r="BN151" i="16"/>
  <c r="BP150" i="16"/>
  <c r="BO150" i="16"/>
  <c r="BN150" i="16"/>
  <c r="BP149" i="16"/>
  <c r="BO149" i="16"/>
  <c r="BN149" i="16"/>
  <c r="BP148" i="16"/>
  <c r="BO148" i="16"/>
  <c r="BN148" i="16"/>
  <c r="BP147" i="16"/>
  <c r="BO147" i="16"/>
  <c r="BN147" i="16"/>
  <c r="BP146" i="16"/>
  <c r="BO146" i="16"/>
  <c r="BN146" i="16"/>
  <c r="BP145" i="16"/>
  <c r="BO145" i="16"/>
  <c r="BN145" i="16"/>
  <c r="BP144" i="16"/>
  <c r="BO144" i="16"/>
  <c r="BN144" i="16"/>
  <c r="BP143" i="16"/>
  <c r="BO143" i="16"/>
  <c r="BN143" i="16"/>
  <c r="BP142" i="16"/>
  <c r="BO142" i="16"/>
  <c r="BN142" i="16"/>
  <c r="BP141" i="16"/>
  <c r="BO141" i="16"/>
  <c r="BN141" i="16"/>
  <c r="BP140" i="16"/>
  <c r="BO140" i="16"/>
  <c r="BN140" i="16"/>
  <c r="BP139" i="16"/>
  <c r="BO139" i="16"/>
  <c r="BN139" i="16"/>
  <c r="BP138" i="16"/>
  <c r="BO138" i="16"/>
  <c r="BN138" i="16"/>
  <c r="BP137" i="16"/>
  <c r="BO137" i="16"/>
  <c r="BN137" i="16"/>
  <c r="BP136" i="16"/>
  <c r="BO136" i="16"/>
  <c r="BN136" i="16"/>
  <c r="BP135" i="16"/>
  <c r="BO135" i="16"/>
  <c r="BN135" i="16"/>
  <c r="BP134" i="16"/>
  <c r="BO134" i="16"/>
  <c r="BN134" i="16"/>
  <c r="BP133" i="16"/>
  <c r="BO133" i="16"/>
  <c r="BN133" i="16"/>
  <c r="BP132" i="16"/>
  <c r="BO132" i="16"/>
  <c r="BN132" i="16"/>
  <c r="BP131" i="16"/>
  <c r="BO131" i="16"/>
  <c r="BN131" i="16"/>
  <c r="BP130" i="16"/>
  <c r="BO130" i="16"/>
  <c r="BN130" i="16"/>
  <c r="BP129" i="16"/>
  <c r="BO129" i="16"/>
  <c r="BN129" i="16"/>
  <c r="BP128" i="16"/>
  <c r="BO128" i="16"/>
  <c r="BN128" i="16"/>
  <c r="BP127" i="16"/>
  <c r="BO127" i="16"/>
  <c r="BN127" i="16"/>
  <c r="BP126" i="16"/>
  <c r="BO126" i="16"/>
  <c r="BN126" i="16"/>
  <c r="BP125" i="16"/>
  <c r="BO125" i="16"/>
  <c r="BN125" i="16"/>
  <c r="BP124" i="16"/>
  <c r="BO124" i="16"/>
  <c r="BN124" i="16"/>
  <c r="BP123" i="16"/>
  <c r="BO123" i="16"/>
  <c r="BN123" i="16"/>
  <c r="BP122" i="16"/>
  <c r="BO122" i="16"/>
  <c r="BN122" i="16"/>
  <c r="BP121" i="16"/>
  <c r="BO121" i="16"/>
  <c r="BN121" i="16"/>
  <c r="BP120" i="16"/>
  <c r="BO120" i="16"/>
  <c r="BN120" i="16"/>
  <c r="BP119" i="16"/>
  <c r="BO119" i="16"/>
  <c r="BN119" i="16"/>
  <c r="BP118" i="16"/>
  <c r="BO118" i="16"/>
  <c r="BN118" i="16"/>
  <c r="BP117" i="16"/>
  <c r="BO117" i="16"/>
  <c r="BN117" i="16"/>
  <c r="BP116" i="16"/>
  <c r="BO116" i="16"/>
  <c r="BN116" i="16"/>
  <c r="BP115" i="16"/>
  <c r="BO115" i="16"/>
  <c r="BN115" i="16"/>
  <c r="BP114" i="16"/>
  <c r="BO114" i="16"/>
  <c r="BN114" i="16"/>
  <c r="BP113" i="16"/>
  <c r="BO113" i="16"/>
  <c r="BN113" i="16"/>
  <c r="BP112" i="16"/>
  <c r="BO112" i="16"/>
  <c r="BN112" i="16"/>
  <c r="BP111" i="16"/>
  <c r="BO111" i="16"/>
  <c r="BN111" i="16"/>
  <c r="BP110" i="16"/>
  <c r="BO110" i="16"/>
  <c r="BN110" i="16"/>
  <c r="BP109" i="16"/>
  <c r="BO109" i="16"/>
  <c r="BN109" i="16"/>
  <c r="BP108" i="16"/>
  <c r="BO108" i="16"/>
  <c r="BN108" i="16"/>
  <c r="BP107" i="16"/>
  <c r="BO107" i="16"/>
  <c r="BN107" i="16"/>
  <c r="BP106" i="16"/>
  <c r="BO106" i="16"/>
  <c r="BN106" i="16"/>
  <c r="BP105" i="16"/>
  <c r="BO105" i="16"/>
  <c r="BN105" i="16"/>
  <c r="BP104" i="16"/>
  <c r="BO104" i="16"/>
  <c r="BN104" i="16"/>
  <c r="BP103" i="16"/>
  <c r="BO103" i="16"/>
  <c r="BN103" i="16"/>
  <c r="BP102" i="16"/>
  <c r="BO102" i="16"/>
  <c r="BN102" i="16"/>
  <c r="BP101" i="16"/>
  <c r="BO101" i="16"/>
  <c r="BN101" i="16"/>
  <c r="BP100" i="16"/>
  <c r="BO100" i="16"/>
  <c r="BN100" i="16"/>
  <c r="BP99" i="16"/>
  <c r="BO99" i="16"/>
  <c r="BN99" i="16"/>
  <c r="BP98" i="16"/>
  <c r="BO98" i="16"/>
  <c r="BN98" i="16"/>
  <c r="BP97" i="16"/>
  <c r="BO97" i="16"/>
  <c r="BN97" i="16"/>
  <c r="BP96" i="16"/>
  <c r="BO96" i="16"/>
  <c r="BN96" i="16"/>
  <c r="BP95" i="16"/>
  <c r="BO95" i="16"/>
  <c r="BN95" i="16"/>
  <c r="BP94" i="16"/>
  <c r="BO94" i="16"/>
  <c r="BN94" i="16"/>
  <c r="BP93" i="16"/>
  <c r="BO93" i="16"/>
  <c r="BN93" i="16"/>
  <c r="BP92" i="16"/>
  <c r="BO92" i="16"/>
  <c r="BN92" i="16"/>
  <c r="BP91" i="16"/>
  <c r="BO91" i="16"/>
  <c r="BN91" i="16"/>
  <c r="BP90" i="16"/>
  <c r="BO90" i="16"/>
  <c r="BN90" i="16"/>
  <c r="BP89" i="16"/>
  <c r="BO89" i="16"/>
  <c r="BN89" i="16"/>
  <c r="BP88" i="16"/>
  <c r="BO88" i="16"/>
  <c r="BN88" i="16"/>
  <c r="BP87" i="16"/>
  <c r="BO87" i="16"/>
  <c r="BN87" i="16"/>
  <c r="BP86" i="16"/>
  <c r="BO86" i="16"/>
  <c r="BN86" i="16"/>
  <c r="BP85" i="16"/>
  <c r="BO85" i="16"/>
  <c r="BN85" i="16"/>
  <c r="BP84" i="16"/>
  <c r="BO84" i="16"/>
  <c r="BN84" i="16"/>
  <c r="BP83" i="16"/>
  <c r="BO83" i="16"/>
  <c r="BN83" i="16"/>
  <c r="BP82" i="16"/>
  <c r="BO82" i="16"/>
  <c r="BN82" i="16"/>
  <c r="BP81" i="16"/>
  <c r="BO81" i="16"/>
  <c r="BN81" i="16"/>
  <c r="BP80" i="16"/>
  <c r="BO80" i="16"/>
  <c r="BN80" i="16"/>
  <c r="BP79" i="16"/>
  <c r="BO79" i="16"/>
  <c r="BN79" i="16"/>
  <c r="BP78" i="16"/>
  <c r="BO78" i="16"/>
  <c r="BN78" i="16"/>
  <c r="BP77" i="16"/>
  <c r="BO77" i="16"/>
  <c r="BN77" i="16"/>
  <c r="BP76" i="16"/>
  <c r="BO76" i="16"/>
  <c r="BN76" i="16"/>
  <c r="BP75" i="16"/>
  <c r="BO75" i="16"/>
  <c r="BN75" i="16"/>
  <c r="BP74" i="16"/>
  <c r="BO74" i="16"/>
  <c r="BN74" i="16"/>
  <c r="BP73" i="16"/>
  <c r="BO73" i="16"/>
  <c r="BN73" i="16"/>
  <c r="BP72" i="16"/>
  <c r="BO72" i="16"/>
  <c r="BN72" i="16"/>
  <c r="BP71" i="16"/>
  <c r="BO71" i="16"/>
  <c r="BN71" i="16"/>
  <c r="BP70" i="16"/>
  <c r="BO70" i="16"/>
  <c r="BN70" i="16"/>
  <c r="BP69" i="16"/>
  <c r="BO69" i="16"/>
  <c r="BN69" i="16"/>
  <c r="BP68" i="16"/>
  <c r="BO68" i="16"/>
  <c r="BN68" i="16"/>
  <c r="BP67" i="16"/>
  <c r="BO67" i="16"/>
  <c r="BN67" i="16"/>
  <c r="BP66" i="16"/>
  <c r="BO66" i="16"/>
  <c r="BN66" i="16"/>
  <c r="BP65" i="16"/>
  <c r="BO65" i="16"/>
  <c r="BN65" i="16"/>
  <c r="BP64" i="16"/>
  <c r="BO64" i="16"/>
  <c r="BN64" i="16"/>
  <c r="BP63" i="16"/>
  <c r="BO63" i="16"/>
  <c r="BN63" i="16"/>
  <c r="BP62" i="16"/>
  <c r="BO62" i="16"/>
  <c r="BN62" i="16"/>
  <c r="BP61" i="16"/>
  <c r="BO61" i="16"/>
  <c r="BN61" i="16"/>
  <c r="BP60" i="16"/>
  <c r="BO60" i="16"/>
  <c r="BN60" i="16"/>
  <c r="BP59" i="16"/>
  <c r="BO59" i="16"/>
  <c r="BN59" i="16"/>
  <c r="BP58" i="16"/>
  <c r="BO58" i="16"/>
  <c r="BN58" i="16"/>
  <c r="BP57" i="16"/>
  <c r="BO57" i="16"/>
  <c r="BN57" i="16"/>
  <c r="BP56" i="16"/>
  <c r="BO56" i="16"/>
  <c r="BN56" i="16"/>
  <c r="BP55" i="16"/>
  <c r="BO55" i="16"/>
  <c r="BN55" i="16"/>
  <c r="BP54" i="16"/>
  <c r="BO54" i="16"/>
  <c r="BN54" i="16"/>
  <c r="BP53" i="16"/>
  <c r="BO53" i="16"/>
  <c r="BN53" i="16"/>
  <c r="BP52" i="16"/>
  <c r="BO52" i="16"/>
  <c r="BN52" i="16"/>
  <c r="BP51" i="16"/>
  <c r="BO51" i="16"/>
  <c r="BN51" i="16"/>
  <c r="BP50" i="16"/>
  <c r="BO50" i="16"/>
  <c r="BN50" i="16"/>
  <c r="BP49" i="16"/>
  <c r="BO49" i="16"/>
  <c r="BN49" i="16"/>
  <c r="BP48" i="16"/>
  <c r="BO48" i="16"/>
  <c r="BN48" i="16"/>
  <c r="BP47" i="16"/>
  <c r="BO47" i="16"/>
  <c r="BN47" i="16"/>
  <c r="BP46" i="16"/>
  <c r="BO46" i="16"/>
  <c r="BN46" i="16"/>
  <c r="BP45" i="16"/>
  <c r="BO45" i="16"/>
  <c r="BN45" i="16"/>
  <c r="BP44" i="16"/>
  <c r="BO44" i="16"/>
  <c r="BN44" i="16"/>
  <c r="BP43" i="16"/>
  <c r="BO43" i="16"/>
  <c r="BN43" i="16"/>
  <c r="BP42" i="16"/>
  <c r="BO42" i="16"/>
  <c r="BN42" i="16"/>
  <c r="BP41" i="16"/>
  <c r="BO41" i="16"/>
  <c r="BN41" i="16"/>
  <c r="BP40" i="16"/>
  <c r="BO40" i="16"/>
  <c r="BN40" i="16"/>
  <c r="BP39" i="16"/>
  <c r="BO39" i="16"/>
  <c r="BN39" i="16"/>
  <c r="BP38" i="16"/>
  <c r="BO38" i="16"/>
  <c r="BN38" i="16"/>
  <c r="BP37" i="16"/>
  <c r="BO37" i="16"/>
  <c r="BN37" i="16"/>
  <c r="BP36" i="16"/>
  <c r="BO36" i="16"/>
  <c r="BN36" i="16"/>
  <c r="BP35" i="16"/>
  <c r="BO35" i="16"/>
  <c r="BN35" i="16"/>
  <c r="BP34" i="16"/>
  <c r="BO34" i="16"/>
  <c r="BN34" i="16"/>
  <c r="BP33" i="16"/>
  <c r="BO33" i="16"/>
  <c r="BN33" i="16"/>
  <c r="BP32" i="16"/>
  <c r="BO32" i="16"/>
  <c r="BN32" i="16"/>
  <c r="BP31" i="16"/>
  <c r="BO31" i="16"/>
  <c r="BN31" i="16"/>
  <c r="BP30" i="16"/>
  <c r="BO30" i="16"/>
  <c r="BN30" i="16"/>
  <c r="BP29" i="16"/>
  <c r="BO29" i="16"/>
  <c r="BN29" i="16"/>
  <c r="BP28" i="16"/>
  <c r="BO28" i="16"/>
  <c r="BN28" i="16"/>
  <c r="BP27" i="16"/>
  <c r="BO27" i="16"/>
  <c r="BN27" i="16"/>
  <c r="BP26" i="16"/>
  <c r="BO26" i="16"/>
  <c r="BN26" i="16"/>
  <c r="BP25" i="16"/>
  <c r="BO25" i="16"/>
  <c r="BN25" i="16"/>
  <c r="BP24" i="16"/>
  <c r="BO24" i="16"/>
  <c r="BN24" i="16"/>
  <c r="BP23" i="16"/>
  <c r="BO23" i="16"/>
  <c r="BN23" i="16"/>
  <c r="BP22" i="16"/>
  <c r="BO22" i="16"/>
  <c r="BN22" i="16"/>
  <c r="BP21" i="16"/>
  <c r="BO21" i="16"/>
  <c r="BN21" i="16"/>
  <c r="BP20" i="16"/>
  <c r="BO20" i="16"/>
  <c r="BN20" i="16"/>
  <c r="BP19" i="16"/>
  <c r="BO19" i="16"/>
  <c r="BN19" i="16"/>
  <c r="BP18" i="16"/>
  <c r="BO18" i="16"/>
  <c r="BN18" i="16"/>
  <c r="BP17" i="16"/>
  <c r="BO17" i="16"/>
  <c r="BN17" i="16"/>
  <c r="BP16" i="16"/>
  <c r="BO16" i="16"/>
  <c r="BN16" i="16"/>
  <c r="BP15" i="16"/>
  <c r="BO15" i="16"/>
  <c r="BN15" i="16"/>
  <c r="BP14" i="16"/>
  <c r="BO14" i="16"/>
  <c r="BN14" i="16"/>
  <c r="BP13" i="16"/>
  <c r="BO13" i="16"/>
  <c r="BN13" i="16"/>
  <c r="BP12" i="16"/>
  <c r="BO12" i="16"/>
  <c r="BN12" i="16"/>
  <c r="BP11" i="16"/>
  <c r="BO11" i="16"/>
  <c r="BN11" i="16"/>
  <c r="BP10" i="16"/>
  <c r="BO10" i="16"/>
  <c r="BN10" i="16"/>
  <c r="BP9" i="16"/>
  <c r="BO9" i="16"/>
  <c r="BN9" i="16"/>
  <c r="BP8" i="16"/>
  <c r="BO8" i="16"/>
  <c r="BN8" i="16"/>
  <c r="BP7" i="16"/>
  <c r="BO7" i="16"/>
  <c r="BN7" i="16"/>
  <c r="BP6" i="16"/>
  <c r="BO6" i="16"/>
  <c r="BN6" i="16"/>
  <c r="BP5" i="16"/>
  <c r="BO5" i="16"/>
  <c r="BN5" i="16"/>
  <c r="BH857" i="16"/>
  <c r="BG857" i="16"/>
  <c r="BF857" i="16"/>
  <c r="BH856" i="16"/>
  <c r="BG856" i="16"/>
  <c r="BF856" i="16"/>
  <c r="BH855" i="16"/>
  <c r="BG855" i="16"/>
  <c r="BF855" i="16"/>
  <c r="BH854" i="16"/>
  <c r="BG854" i="16"/>
  <c r="BF854" i="16"/>
  <c r="BH853" i="16"/>
  <c r="BG853" i="16"/>
  <c r="BF853" i="16"/>
  <c r="BH852" i="16"/>
  <c r="BG852" i="16"/>
  <c r="BF852" i="16"/>
  <c r="BH851" i="16"/>
  <c r="BG851" i="16"/>
  <c r="BF851" i="16"/>
  <c r="BH850" i="16"/>
  <c r="BG850" i="16"/>
  <c r="BF850" i="16"/>
  <c r="BH849" i="16"/>
  <c r="BG849" i="16"/>
  <c r="BF849" i="16"/>
  <c r="BH848" i="16"/>
  <c r="BG848" i="16"/>
  <c r="BF848" i="16"/>
  <c r="BH847" i="16"/>
  <c r="BG847" i="16"/>
  <c r="BF847" i="16"/>
  <c r="BH846" i="16"/>
  <c r="BG846" i="16"/>
  <c r="BF846" i="16"/>
  <c r="BH845" i="16"/>
  <c r="BG845" i="16"/>
  <c r="BF845" i="16"/>
  <c r="BH844" i="16"/>
  <c r="BG844" i="16"/>
  <c r="BF844" i="16"/>
  <c r="BH843" i="16"/>
  <c r="BG843" i="16"/>
  <c r="BF843" i="16"/>
  <c r="BH842" i="16"/>
  <c r="BG842" i="16"/>
  <c r="BF842" i="16"/>
  <c r="BH841" i="16"/>
  <c r="BG841" i="16"/>
  <c r="BF841" i="16"/>
  <c r="BH840" i="16"/>
  <c r="BG840" i="16"/>
  <c r="BF840" i="16"/>
  <c r="BH839" i="16"/>
  <c r="BG839" i="16"/>
  <c r="BF839" i="16"/>
  <c r="BH838" i="16"/>
  <c r="BG838" i="16"/>
  <c r="BF838" i="16"/>
  <c r="BH837" i="16"/>
  <c r="BG837" i="16"/>
  <c r="BF837" i="16"/>
  <c r="BH836" i="16"/>
  <c r="BG836" i="16"/>
  <c r="BF836" i="16"/>
  <c r="BH835" i="16"/>
  <c r="BG835" i="16"/>
  <c r="BF835" i="16"/>
  <c r="BH834" i="16"/>
  <c r="BG834" i="16"/>
  <c r="BF834" i="16"/>
  <c r="BH833" i="16"/>
  <c r="BG833" i="16"/>
  <c r="BF833" i="16"/>
  <c r="BH832" i="16"/>
  <c r="BG832" i="16"/>
  <c r="BF832" i="16"/>
  <c r="BH831" i="16"/>
  <c r="BG831" i="16"/>
  <c r="BF831" i="16"/>
  <c r="BH830" i="16"/>
  <c r="BG830" i="16"/>
  <c r="BF830" i="16"/>
  <c r="BH829" i="16"/>
  <c r="BG829" i="16"/>
  <c r="BF829" i="16"/>
  <c r="BH828" i="16"/>
  <c r="BG828" i="16"/>
  <c r="BF828" i="16"/>
  <c r="BH827" i="16"/>
  <c r="BG827" i="16"/>
  <c r="BF827" i="16"/>
  <c r="BH826" i="16"/>
  <c r="BG826" i="16"/>
  <c r="BF826" i="16"/>
  <c r="BH825" i="16"/>
  <c r="BG825" i="16"/>
  <c r="BF825" i="16"/>
  <c r="BH824" i="16"/>
  <c r="BG824" i="16"/>
  <c r="BF824" i="16"/>
  <c r="BH823" i="16"/>
  <c r="BG823" i="16"/>
  <c r="BF823" i="16"/>
  <c r="BH822" i="16"/>
  <c r="BG822" i="16"/>
  <c r="BF822" i="16"/>
  <c r="BH821" i="16"/>
  <c r="BG821" i="16"/>
  <c r="BF821" i="16"/>
  <c r="BH820" i="16"/>
  <c r="BG820" i="16"/>
  <c r="BF820" i="16"/>
  <c r="BH819" i="16"/>
  <c r="BG819" i="16"/>
  <c r="BF819" i="16"/>
  <c r="BH818" i="16"/>
  <c r="BG818" i="16"/>
  <c r="BF818" i="16"/>
  <c r="BH817" i="16"/>
  <c r="BG817" i="16"/>
  <c r="BF817" i="16"/>
  <c r="BH816" i="16"/>
  <c r="BG816" i="16"/>
  <c r="BF816" i="16"/>
  <c r="BH815" i="16"/>
  <c r="BG815" i="16"/>
  <c r="BF815" i="16"/>
  <c r="BH814" i="16"/>
  <c r="BG814" i="16"/>
  <c r="BF814" i="16"/>
  <c r="BH813" i="16"/>
  <c r="BG813" i="16"/>
  <c r="BF813" i="16"/>
  <c r="BH812" i="16"/>
  <c r="BG812" i="16"/>
  <c r="BF812" i="16"/>
  <c r="BH811" i="16"/>
  <c r="BG811" i="16"/>
  <c r="BF811" i="16"/>
  <c r="BH810" i="16"/>
  <c r="BG810" i="16"/>
  <c r="BF810" i="16"/>
  <c r="BH809" i="16"/>
  <c r="BG809" i="16"/>
  <c r="BF809" i="16"/>
  <c r="BH808" i="16"/>
  <c r="BG808" i="16"/>
  <c r="BF808" i="16"/>
  <c r="BH807" i="16"/>
  <c r="BG807" i="16"/>
  <c r="BF807" i="16"/>
  <c r="BH806" i="16"/>
  <c r="BG806" i="16"/>
  <c r="BF806" i="16"/>
  <c r="BH805" i="16"/>
  <c r="BG805" i="16"/>
  <c r="BF805" i="16"/>
  <c r="BH804" i="16"/>
  <c r="BG804" i="16"/>
  <c r="BF804" i="16"/>
  <c r="BH803" i="16"/>
  <c r="BG803" i="16"/>
  <c r="BF803" i="16"/>
  <c r="BH802" i="16"/>
  <c r="BG802" i="16"/>
  <c r="BF802" i="16"/>
  <c r="BH801" i="16"/>
  <c r="BG801" i="16"/>
  <c r="BF801" i="16"/>
  <c r="BH800" i="16"/>
  <c r="BG800" i="16"/>
  <c r="BF800" i="16"/>
  <c r="BH799" i="16"/>
  <c r="BG799" i="16"/>
  <c r="BF799" i="16"/>
  <c r="BH798" i="16"/>
  <c r="BG798" i="16"/>
  <c r="BF798" i="16"/>
  <c r="BH797" i="16"/>
  <c r="BG797" i="16"/>
  <c r="BF797" i="16"/>
  <c r="BH796" i="16"/>
  <c r="BG796" i="16"/>
  <c r="BF796" i="16"/>
  <c r="BH795" i="16"/>
  <c r="BG795" i="16"/>
  <c r="BF795" i="16"/>
  <c r="BH794" i="16"/>
  <c r="BG794" i="16"/>
  <c r="BF794" i="16"/>
  <c r="BH793" i="16"/>
  <c r="BG793" i="16"/>
  <c r="BF793" i="16"/>
  <c r="BH792" i="16"/>
  <c r="BG792" i="16"/>
  <c r="BF792" i="16"/>
  <c r="BH791" i="16"/>
  <c r="BG791" i="16"/>
  <c r="BF791" i="16"/>
  <c r="BH790" i="16"/>
  <c r="BG790" i="16"/>
  <c r="BF790" i="16"/>
  <c r="BH789" i="16"/>
  <c r="BG789" i="16"/>
  <c r="BF789" i="16"/>
  <c r="BH788" i="16"/>
  <c r="BG788" i="16"/>
  <c r="BF788" i="16"/>
  <c r="BH787" i="16"/>
  <c r="BG787" i="16"/>
  <c r="BF787" i="16"/>
  <c r="BH786" i="16"/>
  <c r="BG786" i="16"/>
  <c r="BF786" i="16"/>
  <c r="BH785" i="16"/>
  <c r="BG785" i="16"/>
  <c r="BF785" i="16"/>
  <c r="BH784" i="16"/>
  <c r="BG784" i="16"/>
  <c r="BF784" i="16"/>
  <c r="BH783" i="16"/>
  <c r="BG783" i="16"/>
  <c r="BF783" i="16"/>
  <c r="BH782" i="16"/>
  <c r="BG782" i="16"/>
  <c r="BF782" i="16"/>
  <c r="BH781" i="16"/>
  <c r="BG781" i="16"/>
  <c r="BF781" i="16"/>
  <c r="BH780" i="16"/>
  <c r="BG780" i="16"/>
  <c r="BF780" i="16"/>
  <c r="BH779" i="16"/>
  <c r="BG779" i="16"/>
  <c r="BF779" i="16"/>
  <c r="BH778" i="16"/>
  <c r="BG778" i="16"/>
  <c r="BF778" i="16"/>
  <c r="BH777" i="16"/>
  <c r="BG777" i="16"/>
  <c r="BF777" i="16"/>
  <c r="BH776" i="16"/>
  <c r="BG776" i="16"/>
  <c r="BF776" i="16"/>
  <c r="BH775" i="16"/>
  <c r="BG775" i="16"/>
  <c r="BF775" i="16"/>
  <c r="BH774" i="16"/>
  <c r="BG774" i="16"/>
  <c r="BF774" i="16"/>
  <c r="BH773" i="16"/>
  <c r="BG773" i="16"/>
  <c r="BF773" i="16"/>
  <c r="BH772" i="16"/>
  <c r="BG772" i="16"/>
  <c r="BF772" i="16"/>
  <c r="BH771" i="16"/>
  <c r="BG771" i="16"/>
  <c r="BF771" i="16"/>
  <c r="BH770" i="16"/>
  <c r="BG770" i="16"/>
  <c r="BF770" i="16"/>
  <c r="BH769" i="16"/>
  <c r="BG769" i="16"/>
  <c r="BF769" i="16"/>
  <c r="BH768" i="16"/>
  <c r="BG768" i="16"/>
  <c r="BF768" i="16"/>
  <c r="BH767" i="16"/>
  <c r="BG767" i="16"/>
  <c r="BF767" i="16"/>
  <c r="BH766" i="16"/>
  <c r="BG766" i="16"/>
  <c r="BF766" i="16"/>
  <c r="BH765" i="16"/>
  <c r="BG765" i="16"/>
  <c r="BF765" i="16"/>
  <c r="BH764" i="16"/>
  <c r="BG764" i="16"/>
  <c r="BF764" i="16"/>
  <c r="BH763" i="16"/>
  <c r="BG763" i="16"/>
  <c r="BF763" i="16"/>
  <c r="BH762" i="16"/>
  <c r="BG762" i="16"/>
  <c r="BF762" i="16"/>
  <c r="BH761" i="16"/>
  <c r="BG761" i="16"/>
  <c r="BF761" i="16"/>
  <c r="BH760" i="16"/>
  <c r="BG760" i="16"/>
  <c r="BF760" i="16"/>
  <c r="BH759" i="16"/>
  <c r="BG759" i="16"/>
  <c r="BF759" i="16"/>
  <c r="BH758" i="16"/>
  <c r="BG758" i="16"/>
  <c r="BF758" i="16"/>
  <c r="BH757" i="16"/>
  <c r="BG757" i="16"/>
  <c r="BF757" i="16"/>
  <c r="BH756" i="16"/>
  <c r="BG756" i="16"/>
  <c r="BF756" i="16"/>
  <c r="BH755" i="16"/>
  <c r="BG755" i="16"/>
  <c r="BF755" i="16"/>
  <c r="BH754" i="16"/>
  <c r="BG754" i="16"/>
  <c r="BF754" i="16"/>
  <c r="BH753" i="16"/>
  <c r="BG753" i="16"/>
  <c r="BF753" i="16"/>
  <c r="BH752" i="16"/>
  <c r="BG752" i="16"/>
  <c r="BF752" i="16"/>
  <c r="BH751" i="16"/>
  <c r="BG751" i="16"/>
  <c r="BF751" i="16"/>
  <c r="BH750" i="16"/>
  <c r="BG750" i="16"/>
  <c r="BF750" i="16"/>
  <c r="BH749" i="16"/>
  <c r="BG749" i="16"/>
  <c r="BF749" i="16"/>
  <c r="BH748" i="16"/>
  <c r="BG748" i="16"/>
  <c r="BF748" i="16"/>
  <c r="BH747" i="16"/>
  <c r="BG747" i="16"/>
  <c r="BF747" i="16"/>
  <c r="BH746" i="16"/>
  <c r="BG746" i="16"/>
  <c r="BF746" i="16"/>
  <c r="BH745" i="16"/>
  <c r="BG745" i="16"/>
  <c r="BF745" i="16"/>
  <c r="BH744" i="16"/>
  <c r="BG744" i="16"/>
  <c r="BF744" i="16"/>
  <c r="BH743" i="16"/>
  <c r="BG743" i="16"/>
  <c r="BF743" i="16"/>
  <c r="BH742" i="16"/>
  <c r="BG742" i="16"/>
  <c r="BF742" i="16"/>
  <c r="BH741" i="16"/>
  <c r="BG741" i="16"/>
  <c r="BF741" i="16"/>
  <c r="BH740" i="16"/>
  <c r="BG740" i="16"/>
  <c r="BF740" i="16"/>
  <c r="BH739" i="16"/>
  <c r="BG739" i="16"/>
  <c r="BF739" i="16"/>
  <c r="BH738" i="16"/>
  <c r="BG738" i="16"/>
  <c r="BF738" i="16"/>
  <c r="BH737" i="16"/>
  <c r="BG737" i="16"/>
  <c r="BF737" i="16"/>
  <c r="BH736" i="16"/>
  <c r="BG736" i="16"/>
  <c r="BF736" i="16"/>
  <c r="BH735" i="16"/>
  <c r="BG735" i="16"/>
  <c r="BF735" i="16"/>
  <c r="BH734" i="16"/>
  <c r="BG734" i="16"/>
  <c r="BF734" i="16"/>
  <c r="BH733" i="16"/>
  <c r="BG733" i="16"/>
  <c r="BF733" i="16"/>
  <c r="BH732" i="16"/>
  <c r="BG732" i="16"/>
  <c r="BF732" i="16"/>
  <c r="BH731" i="16"/>
  <c r="BG731" i="16"/>
  <c r="BF731" i="16"/>
  <c r="BH730" i="16"/>
  <c r="BG730" i="16"/>
  <c r="BF730" i="16"/>
  <c r="BH729" i="16"/>
  <c r="BG729" i="16"/>
  <c r="BF729" i="16"/>
  <c r="BH728" i="16"/>
  <c r="BG728" i="16"/>
  <c r="BF728" i="16"/>
  <c r="BH727" i="16"/>
  <c r="BG727" i="16"/>
  <c r="BF727" i="16"/>
  <c r="BH726" i="16"/>
  <c r="BG726" i="16"/>
  <c r="BF726" i="16"/>
  <c r="BH725" i="16"/>
  <c r="BG725" i="16"/>
  <c r="BF725" i="16"/>
  <c r="BH724" i="16"/>
  <c r="BG724" i="16"/>
  <c r="BF724" i="16"/>
  <c r="BH723" i="16"/>
  <c r="BG723" i="16"/>
  <c r="BF723" i="16"/>
  <c r="BH722" i="16"/>
  <c r="BG722" i="16"/>
  <c r="BF722" i="16"/>
  <c r="BH721" i="16"/>
  <c r="BG721" i="16"/>
  <c r="BF721" i="16"/>
  <c r="BH720" i="16"/>
  <c r="BG720" i="16"/>
  <c r="BF720" i="16"/>
  <c r="BH719" i="16"/>
  <c r="BG719" i="16"/>
  <c r="BF719" i="16"/>
  <c r="BH718" i="16"/>
  <c r="BG718" i="16"/>
  <c r="BF718" i="16"/>
  <c r="BH717" i="16"/>
  <c r="BG717" i="16"/>
  <c r="BF717" i="16"/>
  <c r="BH716" i="16"/>
  <c r="BG716" i="16"/>
  <c r="BF716" i="16"/>
  <c r="BH715" i="16"/>
  <c r="BG715" i="16"/>
  <c r="BF715" i="16"/>
  <c r="BH714" i="16"/>
  <c r="BG714" i="16"/>
  <c r="BF714" i="16"/>
  <c r="BH713" i="16"/>
  <c r="BG713" i="16"/>
  <c r="BF713" i="16"/>
  <c r="BH712" i="16"/>
  <c r="BG712" i="16"/>
  <c r="BF712" i="16"/>
  <c r="BH711" i="16"/>
  <c r="BG711" i="16"/>
  <c r="BF711" i="16"/>
  <c r="BH710" i="16"/>
  <c r="BG710" i="16"/>
  <c r="BF710" i="16"/>
  <c r="BH709" i="16"/>
  <c r="BG709" i="16"/>
  <c r="BF709" i="16"/>
  <c r="BH708" i="16"/>
  <c r="BG708" i="16"/>
  <c r="BF708" i="16"/>
  <c r="BH707" i="16"/>
  <c r="BG707" i="16"/>
  <c r="BF707" i="16"/>
  <c r="BH706" i="16"/>
  <c r="BG706" i="16"/>
  <c r="BF706" i="16"/>
  <c r="BH705" i="16"/>
  <c r="BG705" i="16"/>
  <c r="BF705" i="16"/>
  <c r="BH704" i="16"/>
  <c r="BG704" i="16"/>
  <c r="BF704" i="16"/>
  <c r="BH703" i="16"/>
  <c r="BG703" i="16"/>
  <c r="BF703" i="16"/>
  <c r="BH702" i="16"/>
  <c r="BG702" i="16"/>
  <c r="BF702" i="16"/>
  <c r="BH701" i="16"/>
  <c r="BG701" i="16"/>
  <c r="BF701" i="16"/>
  <c r="BH700" i="16"/>
  <c r="BG700" i="16"/>
  <c r="BF700" i="16"/>
  <c r="BH699" i="16"/>
  <c r="BG699" i="16"/>
  <c r="BF699" i="16"/>
  <c r="BH698" i="16"/>
  <c r="BG698" i="16"/>
  <c r="BF698" i="16"/>
  <c r="BH697" i="16"/>
  <c r="BG697" i="16"/>
  <c r="BF697" i="16"/>
  <c r="BH696" i="16"/>
  <c r="BG696" i="16"/>
  <c r="BF696" i="16"/>
  <c r="BH695" i="16"/>
  <c r="BG695" i="16"/>
  <c r="BF695" i="16"/>
  <c r="BH694" i="16"/>
  <c r="BG694" i="16"/>
  <c r="BF694" i="16"/>
  <c r="BH693" i="16"/>
  <c r="BG693" i="16"/>
  <c r="BF693" i="16"/>
  <c r="BH692" i="16"/>
  <c r="BG692" i="16"/>
  <c r="BF692" i="16"/>
  <c r="BH691" i="16"/>
  <c r="BG691" i="16"/>
  <c r="BF691" i="16"/>
  <c r="BH690" i="16"/>
  <c r="BG690" i="16"/>
  <c r="BF690" i="16"/>
  <c r="BH689" i="16"/>
  <c r="BG689" i="16"/>
  <c r="BF689" i="16"/>
  <c r="BH688" i="16"/>
  <c r="BG688" i="16"/>
  <c r="BF688" i="16"/>
  <c r="BH687" i="16"/>
  <c r="BG687" i="16"/>
  <c r="BF687" i="16"/>
  <c r="BH686" i="16"/>
  <c r="BG686" i="16"/>
  <c r="BF686" i="16"/>
  <c r="BH685" i="16"/>
  <c r="BG685" i="16"/>
  <c r="BF685" i="16"/>
  <c r="BH684" i="16"/>
  <c r="BG684" i="16"/>
  <c r="BF684" i="16"/>
  <c r="BH683" i="16"/>
  <c r="BG683" i="16"/>
  <c r="BF683" i="16"/>
  <c r="BH682" i="16"/>
  <c r="BG682" i="16"/>
  <c r="BF682" i="16"/>
  <c r="BH681" i="16"/>
  <c r="BG681" i="16"/>
  <c r="BF681" i="16"/>
  <c r="BH680" i="16"/>
  <c r="BG680" i="16"/>
  <c r="BF680" i="16"/>
  <c r="BH679" i="16"/>
  <c r="BG679" i="16"/>
  <c r="BF679" i="16"/>
  <c r="BH678" i="16"/>
  <c r="BG678" i="16"/>
  <c r="BF678" i="16"/>
  <c r="BH677" i="16"/>
  <c r="BG677" i="16"/>
  <c r="BF677" i="16"/>
  <c r="BH676" i="16"/>
  <c r="BG676" i="16"/>
  <c r="BF676" i="16"/>
  <c r="BH675" i="16"/>
  <c r="BG675" i="16"/>
  <c r="BF675" i="16"/>
  <c r="BH674" i="16"/>
  <c r="BG674" i="16"/>
  <c r="BF674" i="16"/>
  <c r="BH673" i="16"/>
  <c r="BG673" i="16"/>
  <c r="BF673" i="16"/>
  <c r="BH672" i="16"/>
  <c r="BG672" i="16"/>
  <c r="BF672" i="16"/>
  <c r="BH671" i="16"/>
  <c r="BG671" i="16"/>
  <c r="BF671" i="16"/>
  <c r="BH670" i="16"/>
  <c r="BG670" i="16"/>
  <c r="BF670" i="16"/>
  <c r="BH669" i="16"/>
  <c r="BG669" i="16"/>
  <c r="BF669" i="16"/>
  <c r="BH668" i="16"/>
  <c r="BG668" i="16"/>
  <c r="BF668" i="16"/>
  <c r="BH667" i="16"/>
  <c r="BG667" i="16"/>
  <c r="BF667" i="16"/>
  <c r="BH666" i="16"/>
  <c r="BG666" i="16"/>
  <c r="BF666" i="16"/>
  <c r="BH665" i="16"/>
  <c r="BG665" i="16"/>
  <c r="BF665" i="16"/>
  <c r="BH664" i="16"/>
  <c r="BG664" i="16"/>
  <c r="BF664" i="16"/>
  <c r="BH663" i="16"/>
  <c r="BG663" i="16"/>
  <c r="BF663" i="16"/>
  <c r="BH662" i="16"/>
  <c r="BG662" i="16"/>
  <c r="BF662" i="16"/>
  <c r="BH661" i="16"/>
  <c r="BG661" i="16"/>
  <c r="BF661" i="16"/>
  <c r="BH660" i="16"/>
  <c r="BG660" i="16"/>
  <c r="BF660" i="16"/>
  <c r="BH659" i="16"/>
  <c r="BG659" i="16"/>
  <c r="BF659" i="16"/>
  <c r="BH658" i="16"/>
  <c r="BG658" i="16"/>
  <c r="BF658" i="16"/>
  <c r="BH657" i="16"/>
  <c r="BG657" i="16"/>
  <c r="BF657" i="16"/>
  <c r="BH656" i="16"/>
  <c r="BG656" i="16"/>
  <c r="BF656" i="16"/>
  <c r="BH655" i="16"/>
  <c r="BG655" i="16"/>
  <c r="BF655" i="16"/>
  <c r="BH654" i="16"/>
  <c r="BG654" i="16"/>
  <c r="BF654" i="16"/>
  <c r="BH653" i="16"/>
  <c r="BG653" i="16"/>
  <c r="BF653" i="16"/>
  <c r="BH652" i="16"/>
  <c r="BG652" i="16"/>
  <c r="BF652" i="16"/>
  <c r="BH651" i="16"/>
  <c r="BG651" i="16"/>
  <c r="BF651" i="16"/>
  <c r="BH650" i="16"/>
  <c r="BG650" i="16"/>
  <c r="BF650" i="16"/>
  <c r="BH649" i="16"/>
  <c r="BG649" i="16"/>
  <c r="BF649" i="16"/>
  <c r="BH648" i="16"/>
  <c r="BG648" i="16"/>
  <c r="BF648" i="16"/>
  <c r="BH647" i="16"/>
  <c r="BG647" i="16"/>
  <c r="BF647" i="16"/>
  <c r="BH646" i="16"/>
  <c r="BG646" i="16"/>
  <c r="BF646" i="16"/>
  <c r="BH645" i="16"/>
  <c r="BG645" i="16"/>
  <c r="BF645" i="16"/>
  <c r="BH644" i="16"/>
  <c r="BG644" i="16"/>
  <c r="BF644" i="16"/>
  <c r="BH643" i="16"/>
  <c r="BG643" i="16"/>
  <c r="BF643" i="16"/>
  <c r="BH642" i="16"/>
  <c r="BG642" i="16"/>
  <c r="BF642" i="16"/>
  <c r="BH641" i="16"/>
  <c r="BG641" i="16"/>
  <c r="BF641" i="16"/>
  <c r="BH640" i="16"/>
  <c r="BG640" i="16"/>
  <c r="BF640" i="16"/>
  <c r="BH639" i="16"/>
  <c r="BG639" i="16"/>
  <c r="BF639" i="16"/>
  <c r="BH638" i="16"/>
  <c r="BG638" i="16"/>
  <c r="BF638" i="16"/>
  <c r="BH637" i="16"/>
  <c r="BG637" i="16"/>
  <c r="BF637" i="16"/>
  <c r="BH636" i="16"/>
  <c r="BG636" i="16"/>
  <c r="BF636" i="16"/>
  <c r="BH635" i="16"/>
  <c r="BG635" i="16"/>
  <c r="BF635" i="16"/>
  <c r="BH634" i="16"/>
  <c r="BG634" i="16"/>
  <c r="BF634" i="16"/>
  <c r="BH633" i="16"/>
  <c r="BG633" i="16"/>
  <c r="BF633" i="16"/>
  <c r="BH632" i="16"/>
  <c r="BG632" i="16"/>
  <c r="BF632" i="16"/>
  <c r="BH631" i="16"/>
  <c r="BG631" i="16"/>
  <c r="BF631" i="16"/>
  <c r="BH630" i="16"/>
  <c r="BG630" i="16"/>
  <c r="BF630" i="16"/>
  <c r="BH629" i="16"/>
  <c r="BG629" i="16"/>
  <c r="BF629" i="16"/>
  <c r="BH628" i="16"/>
  <c r="BG628" i="16"/>
  <c r="BF628" i="16"/>
  <c r="BH627" i="16"/>
  <c r="BG627" i="16"/>
  <c r="BF627" i="16"/>
  <c r="BH626" i="16"/>
  <c r="BG626" i="16"/>
  <c r="BF626" i="16"/>
  <c r="BH625" i="16"/>
  <c r="BG625" i="16"/>
  <c r="BF625" i="16"/>
  <c r="BH624" i="16"/>
  <c r="BG624" i="16"/>
  <c r="BF624" i="16"/>
  <c r="BH623" i="16"/>
  <c r="BG623" i="16"/>
  <c r="BF623" i="16"/>
  <c r="BH622" i="16"/>
  <c r="BG622" i="16"/>
  <c r="BF622" i="16"/>
  <c r="BH621" i="16"/>
  <c r="BG621" i="16"/>
  <c r="BF621" i="16"/>
  <c r="BH620" i="16"/>
  <c r="BG620" i="16"/>
  <c r="BF620" i="16"/>
  <c r="BH619" i="16"/>
  <c r="BG619" i="16"/>
  <c r="BF619" i="16"/>
  <c r="BH618" i="16"/>
  <c r="BG618" i="16"/>
  <c r="BF618" i="16"/>
  <c r="BH617" i="16"/>
  <c r="BG617" i="16"/>
  <c r="BF617" i="16"/>
  <c r="BH616" i="16"/>
  <c r="BG616" i="16"/>
  <c r="BF616" i="16"/>
  <c r="BH615" i="16"/>
  <c r="BG615" i="16"/>
  <c r="BF615" i="16"/>
  <c r="BH614" i="16"/>
  <c r="BG614" i="16"/>
  <c r="BF614" i="16"/>
  <c r="BH613" i="16"/>
  <c r="BG613" i="16"/>
  <c r="BF613" i="16"/>
  <c r="BH612" i="16"/>
  <c r="BG612" i="16"/>
  <c r="BF612" i="16"/>
  <c r="BH611" i="16"/>
  <c r="BG611" i="16"/>
  <c r="BF611" i="16"/>
  <c r="BH610" i="16"/>
  <c r="BG610" i="16"/>
  <c r="BF610" i="16"/>
  <c r="BH609" i="16"/>
  <c r="BG609" i="16"/>
  <c r="BF609" i="16"/>
  <c r="BH608" i="16"/>
  <c r="BG608" i="16"/>
  <c r="BF608" i="16"/>
  <c r="BH607" i="16"/>
  <c r="BG607" i="16"/>
  <c r="BF607" i="16"/>
  <c r="BH606" i="16"/>
  <c r="BG606" i="16"/>
  <c r="BF606" i="16"/>
  <c r="BH605" i="16"/>
  <c r="BG605" i="16"/>
  <c r="BF605" i="16"/>
  <c r="BH604" i="16"/>
  <c r="BG604" i="16"/>
  <c r="BF604" i="16"/>
  <c r="BH603" i="16"/>
  <c r="BG603" i="16"/>
  <c r="BF603" i="16"/>
  <c r="BH602" i="16"/>
  <c r="BG602" i="16"/>
  <c r="BF602" i="16"/>
  <c r="BH601" i="16"/>
  <c r="BG601" i="16"/>
  <c r="BF601" i="16"/>
  <c r="BH600" i="16"/>
  <c r="BG600" i="16"/>
  <c r="BF600" i="16"/>
  <c r="BH599" i="16"/>
  <c r="BG599" i="16"/>
  <c r="BF599" i="16"/>
  <c r="BH598" i="16"/>
  <c r="BG598" i="16"/>
  <c r="BF598" i="16"/>
  <c r="BH597" i="16"/>
  <c r="BG597" i="16"/>
  <c r="BF597" i="16"/>
  <c r="BH596" i="16"/>
  <c r="BG596" i="16"/>
  <c r="BF596" i="16"/>
  <c r="BH595" i="16"/>
  <c r="BG595" i="16"/>
  <c r="BF595" i="16"/>
  <c r="BH594" i="16"/>
  <c r="BG594" i="16"/>
  <c r="BF594" i="16"/>
  <c r="BH593" i="16"/>
  <c r="BG593" i="16"/>
  <c r="BF593" i="16"/>
  <c r="BH592" i="16"/>
  <c r="BG592" i="16"/>
  <c r="BF592" i="16"/>
  <c r="BH591" i="16"/>
  <c r="BG591" i="16"/>
  <c r="BF591" i="16"/>
  <c r="BH590" i="16"/>
  <c r="BG590" i="16"/>
  <c r="BF590" i="16"/>
  <c r="BH589" i="16"/>
  <c r="BG589" i="16"/>
  <c r="BF589" i="16"/>
  <c r="BH588" i="16"/>
  <c r="BG588" i="16"/>
  <c r="BF588" i="16"/>
  <c r="BH587" i="16"/>
  <c r="BG587" i="16"/>
  <c r="BF587" i="16"/>
  <c r="BH586" i="16"/>
  <c r="BG586" i="16"/>
  <c r="BF586" i="16"/>
  <c r="BH585" i="16"/>
  <c r="BG585" i="16"/>
  <c r="BF585" i="16"/>
  <c r="BH584" i="16"/>
  <c r="BG584" i="16"/>
  <c r="BF584" i="16"/>
  <c r="BH583" i="16"/>
  <c r="BG583" i="16"/>
  <c r="BF583" i="16"/>
  <c r="BH582" i="16"/>
  <c r="BG582" i="16"/>
  <c r="BF582" i="16"/>
  <c r="BH581" i="16"/>
  <c r="BG581" i="16"/>
  <c r="BF581" i="16"/>
  <c r="BH580" i="16"/>
  <c r="BG580" i="16"/>
  <c r="BF580" i="16"/>
  <c r="BH579" i="16"/>
  <c r="BG579" i="16"/>
  <c r="BF579" i="16"/>
  <c r="BH578" i="16"/>
  <c r="BG578" i="16"/>
  <c r="BF578" i="16"/>
  <c r="BH577" i="16"/>
  <c r="BG577" i="16"/>
  <c r="BF577" i="16"/>
  <c r="BH576" i="16"/>
  <c r="BG576" i="16"/>
  <c r="BF576" i="16"/>
  <c r="BH575" i="16"/>
  <c r="BG575" i="16"/>
  <c r="BF575" i="16"/>
  <c r="BH574" i="16"/>
  <c r="BG574" i="16"/>
  <c r="BF574" i="16"/>
  <c r="BH573" i="16"/>
  <c r="BG573" i="16"/>
  <c r="BF573" i="16"/>
  <c r="BH572" i="16"/>
  <c r="BG572" i="16"/>
  <c r="BF572" i="16"/>
  <c r="BH571" i="16"/>
  <c r="BG571" i="16"/>
  <c r="BF571" i="16"/>
  <c r="BH570" i="16"/>
  <c r="BG570" i="16"/>
  <c r="BF570" i="16"/>
  <c r="BH569" i="16"/>
  <c r="BG569" i="16"/>
  <c r="BF569" i="16"/>
  <c r="BH568" i="16"/>
  <c r="BG568" i="16"/>
  <c r="BF568" i="16"/>
  <c r="BH567" i="16"/>
  <c r="BG567" i="16"/>
  <c r="BF567" i="16"/>
  <c r="BH566" i="16"/>
  <c r="BG566" i="16"/>
  <c r="BF566" i="16"/>
  <c r="BH565" i="16"/>
  <c r="BG565" i="16"/>
  <c r="BF565" i="16"/>
  <c r="BH564" i="16"/>
  <c r="BG564" i="16"/>
  <c r="BF564" i="16"/>
  <c r="BH563" i="16"/>
  <c r="BG563" i="16"/>
  <c r="BF563" i="16"/>
  <c r="BH562" i="16"/>
  <c r="BG562" i="16"/>
  <c r="BF562" i="16"/>
  <c r="BH561" i="16"/>
  <c r="BG561" i="16"/>
  <c r="BF561" i="16"/>
  <c r="BH560" i="16"/>
  <c r="BG560" i="16"/>
  <c r="BF560" i="16"/>
  <c r="BH559" i="16"/>
  <c r="BG559" i="16"/>
  <c r="BF559" i="16"/>
  <c r="BH558" i="16"/>
  <c r="BG558" i="16"/>
  <c r="BF558" i="16"/>
  <c r="BH557" i="16"/>
  <c r="BG557" i="16"/>
  <c r="BF557" i="16"/>
  <c r="BH556" i="16"/>
  <c r="BG556" i="16"/>
  <c r="BF556" i="16"/>
  <c r="BH555" i="16"/>
  <c r="BG555" i="16"/>
  <c r="BF555" i="16"/>
  <c r="BH554" i="16"/>
  <c r="BG554" i="16"/>
  <c r="BF554" i="16"/>
  <c r="BH553" i="16"/>
  <c r="BG553" i="16"/>
  <c r="BF553" i="16"/>
  <c r="BH552" i="16"/>
  <c r="BG552" i="16"/>
  <c r="BF552" i="16"/>
  <c r="BH551" i="16"/>
  <c r="BG551" i="16"/>
  <c r="BF551" i="16"/>
  <c r="BH550" i="16"/>
  <c r="BG550" i="16"/>
  <c r="BF550" i="16"/>
  <c r="BH549" i="16"/>
  <c r="BG549" i="16"/>
  <c r="BF549" i="16"/>
  <c r="BH548" i="16"/>
  <c r="BG548" i="16"/>
  <c r="BF548" i="16"/>
  <c r="BH547" i="16"/>
  <c r="BG547" i="16"/>
  <c r="BF547" i="16"/>
  <c r="BH546" i="16"/>
  <c r="BG546" i="16"/>
  <c r="BF546" i="16"/>
  <c r="BH545" i="16"/>
  <c r="BG545" i="16"/>
  <c r="BF545" i="16"/>
  <c r="BH544" i="16"/>
  <c r="BG544" i="16"/>
  <c r="BF544" i="16"/>
  <c r="BH543" i="16"/>
  <c r="BG543" i="16"/>
  <c r="BF543" i="16"/>
  <c r="BH542" i="16"/>
  <c r="BG542" i="16"/>
  <c r="BF542" i="16"/>
  <c r="BH541" i="16"/>
  <c r="BG541" i="16"/>
  <c r="BF541" i="16"/>
  <c r="BH540" i="16"/>
  <c r="BG540" i="16"/>
  <c r="BF540" i="16"/>
  <c r="BH539" i="16"/>
  <c r="BG539" i="16"/>
  <c r="BF539" i="16"/>
  <c r="BH538" i="16"/>
  <c r="BG538" i="16"/>
  <c r="BF538" i="16"/>
  <c r="BH537" i="16"/>
  <c r="BG537" i="16"/>
  <c r="BF537" i="16"/>
  <c r="BH536" i="16"/>
  <c r="BG536" i="16"/>
  <c r="BF536" i="16"/>
  <c r="BH535" i="16"/>
  <c r="BG535" i="16"/>
  <c r="BF535" i="16"/>
  <c r="BH534" i="16"/>
  <c r="BG534" i="16"/>
  <c r="BF534" i="16"/>
  <c r="BH533" i="16"/>
  <c r="BG533" i="16"/>
  <c r="BF533" i="16"/>
  <c r="BH532" i="16"/>
  <c r="BG532" i="16"/>
  <c r="BF532" i="16"/>
  <c r="BH531" i="16"/>
  <c r="BG531" i="16"/>
  <c r="BF531" i="16"/>
  <c r="BH530" i="16"/>
  <c r="BG530" i="16"/>
  <c r="BF530" i="16"/>
  <c r="BH529" i="16"/>
  <c r="BG529" i="16"/>
  <c r="BF529" i="16"/>
  <c r="BH528" i="16"/>
  <c r="BG528" i="16"/>
  <c r="BF528" i="16"/>
  <c r="BH527" i="16"/>
  <c r="BG527" i="16"/>
  <c r="BF527" i="16"/>
  <c r="BH526" i="16"/>
  <c r="BG526" i="16"/>
  <c r="BF526" i="16"/>
  <c r="BH525" i="16"/>
  <c r="BG525" i="16"/>
  <c r="BF525" i="16"/>
  <c r="BH524" i="16"/>
  <c r="BG524" i="16"/>
  <c r="BF524" i="16"/>
  <c r="BH523" i="16"/>
  <c r="BG523" i="16"/>
  <c r="BF523" i="16"/>
  <c r="BH522" i="16"/>
  <c r="BG522" i="16"/>
  <c r="BF522" i="16"/>
  <c r="BH521" i="16"/>
  <c r="BG521" i="16"/>
  <c r="BF521" i="16"/>
  <c r="BH520" i="16"/>
  <c r="BG520" i="16"/>
  <c r="BF520" i="16"/>
  <c r="BH519" i="16"/>
  <c r="BG519" i="16"/>
  <c r="BF519" i="16"/>
  <c r="BH518" i="16"/>
  <c r="BG518" i="16"/>
  <c r="BF518" i="16"/>
  <c r="BH517" i="16"/>
  <c r="BG517" i="16"/>
  <c r="BF517" i="16"/>
  <c r="BH516" i="16"/>
  <c r="BG516" i="16"/>
  <c r="BF516" i="16"/>
  <c r="BH515" i="16"/>
  <c r="BG515" i="16"/>
  <c r="BF515" i="16"/>
  <c r="BH514" i="16"/>
  <c r="BG514" i="16"/>
  <c r="BF514" i="16"/>
  <c r="BH513" i="16"/>
  <c r="BG513" i="16"/>
  <c r="BF513" i="16"/>
  <c r="BH512" i="16"/>
  <c r="BG512" i="16"/>
  <c r="BF512" i="16"/>
  <c r="BH511" i="16"/>
  <c r="BG511" i="16"/>
  <c r="BF511" i="16"/>
  <c r="BH510" i="16"/>
  <c r="BG510" i="16"/>
  <c r="BF510" i="16"/>
  <c r="BH509" i="16"/>
  <c r="BG509" i="16"/>
  <c r="BF509" i="16"/>
  <c r="BH508" i="16"/>
  <c r="BG508" i="16"/>
  <c r="BF508" i="16"/>
  <c r="BH507" i="16"/>
  <c r="BG507" i="16"/>
  <c r="BF507" i="16"/>
  <c r="BH506" i="16"/>
  <c r="BG506" i="16"/>
  <c r="BF506" i="16"/>
  <c r="BH505" i="16"/>
  <c r="BG505" i="16"/>
  <c r="BF505" i="16"/>
  <c r="BH504" i="16"/>
  <c r="BG504" i="16"/>
  <c r="BF504" i="16"/>
  <c r="BH503" i="16"/>
  <c r="BG503" i="16"/>
  <c r="BF503" i="16"/>
  <c r="BH502" i="16"/>
  <c r="BG502" i="16"/>
  <c r="BF502" i="16"/>
  <c r="BH501" i="16"/>
  <c r="BG501" i="16"/>
  <c r="BF501" i="16"/>
  <c r="BH500" i="16"/>
  <c r="BG500" i="16"/>
  <c r="BF500" i="16"/>
  <c r="BH499" i="16"/>
  <c r="BG499" i="16"/>
  <c r="BF499" i="16"/>
  <c r="BH498" i="16"/>
  <c r="BG498" i="16"/>
  <c r="BF498" i="16"/>
  <c r="BH497" i="16"/>
  <c r="BG497" i="16"/>
  <c r="BF497" i="16"/>
  <c r="BH496" i="16"/>
  <c r="BG496" i="16"/>
  <c r="BF496" i="16"/>
  <c r="BH495" i="16"/>
  <c r="BG495" i="16"/>
  <c r="BF495" i="16"/>
  <c r="BH494" i="16"/>
  <c r="BG494" i="16"/>
  <c r="BF494" i="16"/>
  <c r="BH493" i="16"/>
  <c r="BG493" i="16"/>
  <c r="BF493" i="16"/>
  <c r="BH492" i="16"/>
  <c r="BG492" i="16"/>
  <c r="BF492" i="16"/>
  <c r="BH491" i="16"/>
  <c r="BG491" i="16"/>
  <c r="BF491" i="16"/>
  <c r="BH490" i="16"/>
  <c r="BG490" i="16"/>
  <c r="BF490" i="16"/>
  <c r="BH489" i="16"/>
  <c r="BG489" i="16"/>
  <c r="BF489" i="16"/>
  <c r="BH488" i="16"/>
  <c r="BG488" i="16"/>
  <c r="BF488" i="16"/>
  <c r="BH487" i="16"/>
  <c r="BG487" i="16"/>
  <c r="BF487" i="16"/>
  <c r="BH486" i="16"/>
  <c r="BG486" i="16"/>
  <c r="BF486" i="16"/>
  <c r="BH485" i="16"/>
  <c r="BG485" i="16"/>
  <c r="BF485" i="16"/>
  <c r="BH484" i="16"/>
  <c r="BG484" i="16"/>
  <c r="BF484" i="16"/>
  <c r="BH483" i="16"/>
  <c r="BG483" i="16"/>
  <c r="BF483" i="16"/>
  <c r="BH482" i="16"/>
  <c r="BG482" i="16"/>
  <c r="BF482" i="16"/>
  <c r="BH481" i="16"/>
  <c r="BG481" i="16"/>
  <c r="BF481" i="16"/>
  <c r="BH480" i="16"/>
  <c r="BG480" i="16"/>
  <c r="BF480" i="16"/>
  <c r="BH479" i="16"/>
  <c r="BG479" i="16"/>
  <c r="BF479" i="16"/>
  <c r="BH478" i="16"/>
  <c r="BG478" i="16"/>
  <c r="BF478" i="16"/>
  <c r="BH477" i="16"/>
  <c r="BG477" i="16"/>
  <c r="BF477" i="16"/>
  <c r="BH476" i="16"/>
  <c r="BG476" i="16"/>
  <c r="BF476" i="16"/>
  <c r="BH475" i="16"/>
  <c r="BG475" i="16"/>
  <c r="BF475" i="16"/>
  <c r="BH474" i="16"/>
  <c r="BG474" i="16"/>
  <c r="BF474" i="16"/>
  <c r="BH473" i="16"/>
  <c r="BG473" i="16"/>
  <c r="BF473" i="16"/>
  <c r="BH472" i="16"/>
  <c r="BG472" i="16"/>
  <c r="BF472" i="16"/>
  <c r="BH471" i="16"/>
  <c r="BG471" i="16"/>
  <c r="BF471" i="16"/>
  <c r="BH470" i="16"/>
  <c r="BG470" i="16"/>
  <c r="BF470" i="16"/>
  <c r="BH469" i="16"/>
  <c r="BG469" i="16"/>
  <c r="BF469" i="16"/>
  <c r="BH468" i="16"/>
  <c r="BG468" i="16"/>
  <c r="BF468" i="16"/>
  <c r="BH467" i="16"/>
  <c r="BG467" i="16"/>
  <c r="BF467" i="16"/>
  <c r="BH466" i="16"/>
  <c r="BG466" i="16"/>
  <c r="BF466" i="16"/>
  <c r="BH465" i="16"/>
  <c r="BG465" i="16"/>
  <c r="BF465" i="16"/>
  <c r="BH464" i="16"/>
  <c r="BG464" i="16"/>
  <c r="BF464" i="16"/>
  <c r="BH463" i="16"/>
  <c r="BG463" i="16"/>
  <c r="BF463" i="16"/>
  <c r="BH462" i="16"/>
  <c r="BG462" i="16"/>
  <c r="BF462" i="16"/>
  <c r="BH461" i="16"/>
  <c r="BG461" i="16"/>
  <c r="BF461" i="16"/>
  <c r="BH460" i="16"/>
  <c r="BG460" i="16"/>
  <c r="BF460" i="16"/>
  <c r="BH459" i="16"/>
  <c r="BG459" i="16"/>
  <c r="BF459" i="16"/>
  <c r="BH458" i="16"/>
  <c r="BG458" i="16"/>
  <c r="BF458" i="16"/>
  <c r="BH457" i="16"/>
  <c r="BG457" i="16"/>
  <c r="BF457" i="16"/>
  <c r="BH456" i="16"/>
  <c r="BG456" i="16"/>
  <c r="BF456" i="16"/>
  <c r="BH455" i="16"/>
  <c r="BG455" i="16"/>
  <c r="BF455" i="16"/>
  <c r="BH454" i="16"/>
  <c r="BG454" i="16"/>
  <c r="BF454" i="16"/>
  <c r="BH453" i="16"/>
  <c r="BG453" i="16"/>
  <c r="BF453" i="16"/>
  <c r="BH452" i="16"/>
  <c r="BG452" i="16"/>
  <c r="BF452" i="16"/>
  <c r="BH451" i="16"/>
  <c r="BG451" i="16"/>
  <c r="BF451" i="16"/>
  <c r="BH450" i="16"/>
  <c r="BG450" i="16"/>
  <c r="BF450" i="16"/>
  <c r="BH449" i="16"/>
  <c r="BG449" i="16"/>
  <c r="BF449" i="16"/>
  <c r="BH448" i="16"/>
  <c r="BG448" i="16"/>
  <c r="BF448" i="16"/>
  <c r="BH447" i="16"/>
  <c r="BG447" i="16"/>
  <c r="BF447" i="16"/>
  <c r="BH446" i="16"/>
  <c r="BG446" i="16"/>
  <c r="BF446" i="16"/>
  <c r="BH445" i="16"/>
  <c r="BG445" i="16"/>
  <c r="BF445" i="16"/>
  <c r="BH444" i="16"/>
  <c r="BG444" i="16"/>
  <c r="BF444" i="16"/>
  <c r="BH443" i="16"/>
  <c r="BG443" i="16"/>
  <c r="BF443" i="16"/>
  <c r="BH442" i="16"/>
  <c r="BG442" i="16"/>
  <c r="BF442" i="16"/>
  <c r="BH441" i="16"/>
  <c r="BG441" i="16"/>
  <c r="BF441" i="16"/>
  <c r="BH440" i="16"/>
  <c r="BG440" i="16"/>
  <c r="BF440" i="16"/>
  <c r="BH439" i="16"/>
  <c r="BG439" i="16"/>
  <c r="BF439" i="16"/>
  <c r="BH438" i="16"/>
  <c r="BG438" i="16"/>
  <c r="BF438" i="16"/>
  <c r="BH437" i="16"/>
  <c r="BG437" i="16"/>
  <c r="BF437" i="16"/>
  <c r="BH436" i="16"/>
  <c r="BG436" i="16"/>
  <c r="BF436" i="16"/>
  <c r="BH435" i="16"/>
  <c r="BG435" i="16"/>
  <c r="BF435" i="16"/>
  <c r="BH434" i="16"/>
  <c r="BG434" i="16"/>
  <c r="BF434" i="16"/>
  <c r="BH433" i="16"/>
  <c r="BG433" i="16"/>
  <c r="BF433" i="16"/>
  <c r="BH432" i="16"/>
  <c r="BG432" i="16"/>
  <c r="BF432" i="16"/>
  <c r="BH431" i="16"/>
  <c r="BG431" i="16"/>
  <c r="BF431" i="16"/>
  <c r="BH430" i="16"/>
  <c r="BG430" i="16"/>
  <c r="BF430" i="16"/>
  <c r="BH429" i="16"/>
  <c r="BG429" i="16"/>
  <c r="BF429" i="16"/>
  <c r="BH428" i="16"/>
  <c r="BG428" i="16"/>
  <c r="BF428" i="16"/>
  <c r="BH427" i="16"/>
  <c r="BG427" i="16"/>
  <c r="BF427" i="16"/>
  <c r="BH426" i="16"/>
  <c r="BG426" i="16"/>
  <c r="BF426" i="16"/>
  <c r="BH425" i="16"/>
  <c r="BG425" i="16"/>
  <c r="BF425" i="16"/>
  <c r="BH424" i="16"/>
  <c r="BG424" i="16"/>
  <c r="BF424" i="16"/>
  <c r="BH423" i="16"/>
  <c r="BG423" i="16"/>
  <c r="BF423" i="16"/>
  <c r="BH422" i="16"/>
  <c r="BG422" i="16"/>
  <c r="BF422" i="16"/>
  <c r="BH421" i="16"/>
  <c r="BG421" i="16"/>
  <c r="BF421" i="16"/>
  <c r="BH420" i="16"/>
  <c r="BG420" i="16"/>
  <c r="BF420" i="16"/>
  <c r="BH419" i="16"/>
  <c r="BG419" i="16"/>
  <c r="BF419" i="16"/>
  <c r="BH418" i="16"/>
  <c r="BG418" i="16"/>
  <c r="BF418" i="16"/>
  <c r="BH417" i="16"/>
  <c r="BG417" i="16"/>
  <c r="BF417" i="16"/>
  <c r="BH416" i="16"/>
  <c r="BG416" i="16"/>
  <c r="BF416" i="16"/>
  <c r="BH415" i="16"/>
  <c r="BG415" i="16"/>
  <c r="BF415" i="16"/>
  <c r="BH414" i="16"/>
  <c r="BG414" i="16"/>
  <c r="BF414" i="16"/>
  <c r="BH413" i="16"/>
  <c r="BG413" i="16"/>
  <c r="BF413" i="16"/>
  <c r="BH412" i="16"/>
  <c r="BG412" i="16"/>
  <c r="BF412" i="16"/>
  <c r="BH411" i="16"/>
  <c r="BG411" i="16"/>
  <c r="BF411" i="16"/>
  <c r="BH410" i="16"/>
  <c r="BG410" i="16"/>
  <c r="BF410" i="16"/>
  <c r="BH409" i="16"/>
  <c r="BG409" i="16"/>
  <c r="BF409" i="16"/>
  <c r="BH408" i="16"/>
  <c r="BG408" i="16"/>
  <c r="BF408" i="16"/>
  <c r="BH407" i="16"/>
  <c r="BG407" i="16"/>
  <c r="BF407" i="16"/>
  <c r="BH406" i="16"/>
  <c r="BG406" i="16"/>
  <c r="BF406" i="16"/>
  <c r="BH405" i="16"/>
  <c r="BG405" i="16"/>
  <c r="BF405" i="16"/>
  <c r="BH404" i="16"/>
  <c r="BG404" i="16"/>
  <c r="BF404" i="16"/>
  <c r="BH403" i="16"/>
  <c r="BG403" i="16"/>
  <c r="BF403" i="16"/>
  <c r="BH402" i="16"/>
  <c r="BG402" i="16"/>
  <c r="BF402" i="16"/>
  <c r="BH401" i="16"/>
  <c r="BG401" i="16"/>
  <c r="BF401" i="16"/>
  <c r="BH400" i="16"/>
  <c r="BG400" i="16"/>
  <c r="BF400" i="16"/>
  <c r="BH399" i="16"/>
  <c r="BG399" i="16"/>
  <c r="BF399" i="16"/>
  <c r="BH398" i="16"/>
  <c r="BG398" i="16"/>
  <c r="BF398" i="16"/>
  <c r="BH397" i="16"/>
  <c r="BG397" i="16"/>
  <c r="BF397" i="16"/>
  <c r="BH396" i="16"/>
  <c r="BG396" i="16"/>
  <c r="BF396" i="16"/>
  <c r="BH395" i="16"/>
  <c r="BG395" i="16"/>
  <c r="BF395" i="16"/>
  <c r="BH394" i="16"/>
  <c r="BG394" i="16"/>
  <c r="BF394" i="16"/>
  <c r="BH393" i="16"/>
  <c r="BG393" i="16"/>
  <c r="BF393" i="16"/>
  <c r="BH392" i="16"/>
  <c r="BG392" i="16"/>
  <c r="BF392" i="16"/>
  <c r="BH391" i="16"/>
  <c r="BG391" i="16"/>
  <c r="BF391" i="16"/>
  <c r="BH390" i="16"/>
  <c r="BG390" i="16"/>
  <c r="BF390" i="16"/>
  <c r="BH389" i="16"/>
  <c r="BG389" i="16"/>
  <c r="BF389" i="16"/>
  <c r="BH388" i="16"/>
  <c r="BG388" i="16"/>
  <c r="BF388" i="16"/>
  <c r="BH387" i="16"/>
  <c r="BG387" i="16"/>
  <c r="BF387" i="16"/>
  <c r="BH386" i="16"/>
  <c r="BG386" i="16"/>
  <c r="BF386" i="16"/>
  <c r="BH385" i="16"/>
  <c r="BG385" i="16"/>
  <c r="BF385" i="16"/>
  <c r="BH384" i="16"/>
  <c r="BG384" i="16"/>
  <c r="BF384" i="16"/>
  <c r="BH383" i="16"/>
  <c r="BG383" i="16"/>
  <c r="BF383" i="16"/>
  <c r="BH382" i="16"/>
  <c r="BG382" i="16"/>
  <c r="BF382" i="16"/>
  <c r="BH381" i="16"/>
  <c r="BG381" i="16"/>
  <c r="BF381" i="16"/>
  <c r="BH380" i="16"/>
  <c r="BG380" i="16"/>
  <c r="BF380" i="16"/>
  <c r="BH379" i="16"/>
  <c r="BG379" i="16"/>
  <c r="BF379" i="16"/>
  <c r="BH378" i="16"/>
  <c r="BG378" i="16"/>
  <c r="BF378" i="16"/>
  <c r="BH377" i="16"/>
  <c r="BG377" i="16"/>
  <c r="BF377" i="16"/>
  <c r="BH376" i="16"/>
  <c r="BG376" i="16"/>
  <c r="BF376" i="16"/>
  <c r="BH375" i="16"/>
  <c r="BG375" i="16"/>
  <c r="BF375" i="16"/>
  <c r="BH374" i="16"/>
  <c r="BG374" i="16"/>
  <c r="BF374" i="16"/>
  <c r="BH373" i="16"/>
  <c r="BG373" i="16"/>
  <c r="BF373" i="16"/>
  <c r="BH372" i="16"/>
  <c r="BG372" i="16"/>
  <c r="BF372" i="16"/>
  <c r="BH371" i="16"/>
  <c r="BG371" i="16"/>
  <c r="BF371" i="16"/>
  <c r="BH370" i="16"/>
  <c r="BG370" i="16"/>
  <c r="BF370" i="16"/>
  <c r="BH369" i="16"/>
  <c r="BG369" i="16"/>
  <c r="BF369" i="16"/>
  <c r="BH368" i="16"/>
  <c r="BG368" i="16"/>
  <c r="BF368" i="16"/>
  <c r="BH367" i="16"/>
  <c r="BG367" i="16"/>
  <c r="BF367" i="16"/>
  <c r="BH366" i="16"/>
  <c r="BG366" i="16"/>
  <c r="BF366" i="16"/>
  <c r="BH365" i="16"/>
  <c r="BG365" i="16"/>
  <c r="BF365" i="16"/>
  <c r="BH364" i="16"/>
  <c r="BG364" i="16"/>
  <c r="BF364" i="16"/>
  <c r="BH363" i="16"/>
  <c r="BG363" i="16"/>
  <c r="BF363" i="16"/>
  <c r="BH362" i="16"/>
  <c r="BG362" i="16"/>
  <c r="BF362" i="16"/>
  <c r="BH361" i="16"/>
  <c r="BG361" i="16"/>
  <c r="BF361" i="16"/>
  <c r="BH360" i="16"/>
  <c r="BG360" i="16"/>
  <c r="BF360" i="16"/>
  <c r="BH359" i="16"/>
  <c r="BG359" i="16"/>
  <c r="BF359" i="16"/>
  <c r="BH358" i="16"/>
  <c r="BG358" i="16"/>
  <c r="BF358" i="16"/>
  <c r="BH357" i="16"/>
  <c r="BG357" i="16"/>
  <c r="BF357" i="16"/>
  <c r="BH356" i="16"/>
  <c r="BG356" i="16"/>
  <c r="BF356" i="16"/>
  <c r="BH355" i="16"/>
  <c r="BG355" i="16"/>
  <c r="BF355" i="16"/>
  <c r="BH354" i="16"/>
  <c r="BG354" i="16"/>
  <c r="BF354" i="16"/>
  <c r="BH353" i="16"/>
  <c r="BG353" i="16"/>
  <c r="BF353" i="16"/>
  <c r="BH352" i="16"/>
  <c r="BG352" i="16"/>
  <c r="BF352" i="16"/>
  <c r="BH351" i="16"/>
  <c r="BG351" i="16"/>
  <c r="BF351" i="16"/>
  <c r="BH350" i="16"/>
  <c r="BG350" i="16"/>
  <c r="BF350" i="16"/>
  <c r="BH349" i="16"/>
  <c r="BG349" i="16"/>
  <c r="BF349" i="16"/>
  <c r="BH348" i="16"/>
  <c r="BG348" i="16"/>
  <c r="BF348" i="16"/>
  <c r="BH347" i="16"/>
  <c r="BG347" i="16"/>
  <c r="BF347" i="16"/>
  <c r="BH346" i="16"/>
  <c r="BG346" i="16"/>
  <c r="BF346" i="16"/>
  <c r="BH345" i="16"/>
  <c r="BG345" i="16"/>
  <c r="BF345" i="16"/>
  <c r="BH344" i="16"/>
  <c r="BG344" i="16"/>
  <c r="BF344" i="16"/>
  <c r="BH343" i="16"/>
  <c r="BG343" i="16"/>
  <c r="BF343" i="16"/>
  <c r="BH342" i="16"/>
  <c r="BG342" i="16"/>
  <c r="BF342" i="16"/>
  <c r="BH341" i="16"/>
  <c r="BG341" i="16"/>
  <c r="BF341" i="16"/>
  <c r="BH340" i="16"/>
  <c r="BG340" i="16"/>
  <c r="BF340" i="16"/>
  <c r="BH339" i="16"/>
  <c r="BG339" i="16"/>
  <c r="BF339" i="16"/>
  <c r="BH338" i="16"/>
  <c r="BG338" i="16"/>
  <c r="BF338" i="16"/>
  <c r="BH337" i="16"/>
  <c r="BG337" i="16"/>
  <c r="BF337" i="16"/>
  <c r="BH336" i="16"/>
  <c r="BG336" i="16"/>
  <c r="BF336" i="16"/>
  <c r="BH335" i="16"/>
  <c r="BG335" i="16"/>
  <c r="BF335" i="16"/>
  <c r="BH334" i="16"/>
  <c r="BG334" i="16"/>
  <c r="BF334" i="16"/>
  <c r="BH333" i="16"/>
  <c r="BG333" i="16"/>
  <c r="BF333" i="16"/>
  <c r="BH332" i="16"/>
  <c r="BG332" i="16"/>
  <c r="BF332" i="16"/>
  <c r="BH331" i="16"/>
  <c r="BG331" i="16"/>
  <c r="BF331" i="16"/>
  <c r="BH330" i="16"/>
  <c r="BG330" i="16"/>
  <c r="BF330" i="16"/>
  <c r="BH329" i="16"/>
  <c r="BG329" i="16"/>
  <c r="BF329" i="16"/>
  <c r="BH328" i="16"/>
  <c r="BG328" i="16"/>
  <c r="BF328" i="16"/>
  <c r="BH327" i="16"/>
  <c r="BG327" i="16"/>
  <c r="BF327" i="16"/>
  <c r="BH326" i="16"/>
  <c r="BG326" i="16"/>
  <c r="BF326" i="16"/>
  <c r="BH325" i="16"/>
  <c r="BG325" i="16"/>
  <c r="BF325" i="16"/>
  <c r="BH324" i="16"/>
  <c r="BG324" i="16"/>
  <c r="BF324" i="16"/>
  <c r="BH323" i="16"/>
  <c r="BG323" i="16"/>
  <c r="BF323" i="16"/>
  <c r="BH322" i="16"/>
  <c r="BG322" i="16"/>
  <c r="BF322" i="16"/>
  <c r="BH321" i="16"/>
  <c r="BG321" i="16"/>
  <c r="BF321" i="16"/>
  <c r="BH320" i="16"/>
  <c r="BG320" i="16"/>
  <c r="BF320" i="16"/>
  <c r="BH319" i="16"/>
  <c r="BG319" i="16"/>
  <c r="BF319" i="16"/>
  <c r="BH318" i="16"/>
  <c r="BG318" i="16"/>
  <c r="BF318" i="16"/>
  <c r="BH317" i="16"/>
  <c r="BG317" i="16"/>
  <c r="BF317" i="16"/>
  <c r="BH316" i="16"/>
  <c r="BG316" i="16"/>
  <c r="BF316" i="16"/>
  <c r="BH315" i="16"/>
  <c r="BG315" i="16"/>
  <c r="BF315" i="16"/>
  <c r="BH314" i="16"/>
  <c r="BG314" i="16"/>
  <c r="BF314" i="16"/>
  <c r="BH313" i="16"/>
  <c r="BG313" i="16"/>
  <c r="BF313" i="16"/>
  <c r="BH312" i="16"/>
  <c r="BG312" i="16"/>
  <c r="BF312" i="16"/>
  <c r="BH311" i="16"/>
  <c r="BG311" i="16"/>
  <c r="BF311" i="16"/>
  <c r="BH310" i="16"/>
  <c r="BG310" i="16"/>
  <c r="BF310" i="16"/>
  <c r="BH309" i="16"/>
  <c r="BG309" i="16"/>
  <c r="BF309" i="16"/>
  <c r="BH308" i="16"/>
  <c r="BG308" i="16"/>
  <c r="BF308" i="16"/>
  <c r="BH307" i="16"/>
  <c r="BG307" i="16"/>
  <c r="BF307" i="16"/>
  <c r="BH306" i="16"/>
  <c r="BG306" i="16"/>
  <c r="BF306" i="16"/>
  <c r="BH305" i="16"/>
  <c r="BG305" i="16"/>
  <c r="BF305" i="16"/>
  <c r="BH304" i="16"/>
  <c r="BG304" i="16"/>
  <c r="BF304" i="16"/>
  <c r="BH303" i="16"/>
  <c r="BG303" i="16"/>
  <c r="BF303" i="16"/>
  <c r="BH302" i="16"/>
  <c r="BG302" i="16"/>
  <c r="BF302" i="16"/>
  <c r="BH301" i="16"/>
  <c r="BG301" i="16"/>
  <c r="BF301" i="16"/>
  <c r="BH300" i="16"/>
  <c r="BG300" i="16"/>
  <c r="BF300" i="16"/>
  <c r="BH299" i="16"/>
  <c r="BG299" i="16"/>
  <c r="BF299" i="16"/>
  <c r="BH298" i="16"/>
  <c r="BG298" i="16"/>
  <c r="BF298" i="16"/>
  <c r="BH297" i="16"/>
  <c r="BG297" i="16"/>
  <c r="BF297" i="16"/>
  <c r="BH296" i="16"/>
  <c r="BG296" i="16"/>
  <c r="BF296" i="16"/>
  <c r="BH295" i="16"/>
  <c r="BG295" i="16"/>
  <c r="BF295" i="16"/>
  <c r="BH294" i="16"/>
  <c r="BG294" i="16"/>
  <c r="BF294" i="16"/>
  <c r="BH293" i="16"/>
  <c r="BG293" i="16"/>
  <c r="BF293" i="16"/>
  <c r="BH292" i="16"/>
  <c r="BG292" i="16"/>
  <c r="BF292" i="16"/>
  <c r="BH291" i="16"/>
  <c r="BG291" i="16"/>
  <c r="BF291" i="16"/>
  <c r="BH290" i="16"/>
  <c r="BG290" i="16"/>
  <c r="BF290" i="16"/>
  <c r="BH289" i="16"/>
  <c r="BG289" i="16"/>
  <c r="BF289" i="16"/>
  <c r="BH288" i="16"/>
  <c r="BG288" i="16"/>
  <c r="BF288" i="16"/>
  <c r="BH287" i="16"/>
  <c r="BG287" i="16"/>
  <c r="BF287" i="16"/>
  <c r="BH286" i="16"/>
  <c r="BG286" i="16"/>
  <c r="BF286" i="16"/>
  <c r="BH285" i="16"/>
  <c r="BG285" i="16"/>
  <c r="BF285" i="16"/>
  <c r="BH284" i="16"/>
  <c r="BG284" i="16"/>
  <c r="BF284" i="16"/>
  <c r="BH283" i="16"/>
  <c r="BG283" i="16"/>
  <c r="BF283" i="16"/>
  <c r="BH282" i="16"/>
  <c r="BG282" i="16"/>
  <c r="BF282" i="16"/>
  <c r="BH281" i="16"/>
  <c r="BG281" i="16"/>
  <c r="BF281" i="16"/>
  <c r="BH280" i="16"/>
  <c r="BG280" i="16"/>
  <c r="BF280" i="16"/>
  <c r="BH279" i="16"/>
  <c r="BG279" i="16"/>
  <c r="BF279" i="16"/>
  <c r="BH278" i="16"/>
  <c r="BG278" i="16"/>
  <c r="BF278" i="16"/>
  <c r="BH277" i="16"/>
  <c r="BG277" i="16"/>
  <c r="BF277" i="16"/>
  <c r="BH276" i="16"/>
  <c r="BG276" i="16"/>
  <c r="BF276" i="16"/>
  <c r="BH275" i="16"/>
  <c r="BG275" i="16"/>
  <c r="BF275" i="16"/>
  <c r="BH274" i="16"/>
  <c r="BG274" i="16"/>
  <c r="BF274" i="16"/>
  <c r="BH273" i="16"/>
  <c r="BG273" i="16"/>
  <c r="BF273" i="16"/>
  <c r="BH272" i="16"/>
  <c r="BG272" i="16"/>
  <c r="BF272" i="16"/>
  <c r="BH271" i="16"/>
  <c r="BG271" i="16"/>
  <c r="BF271" i="16"/>
  <c r="BH270" i="16"/>
  <c r="BG270" i="16"/>
  <c r="BF270" i="16"/>
  <c r="BH269" i="16"/>
  <c r="BG269" i="16"/>
  <c r="BF269" i="16"/>
  <c r="BH268" i="16"/>
  <c r="BG268" i="16"/>
  <c r="BF268" i="16"/>
  <c r="BH267" i="16"/>
  <c r="BG267" i="16"/>
  <c r="BF267" i="16"/>
  <c r="BH266" i="16"/>
  <c r="BG266" i="16"/>
  <c r="BF266" i="16"/>
  <c r="BH265" i="16"/>
  <c r="BG265" i="16"/>
  <c r="BF265" i="16"/>
  <c r="BH264" i="16"/>
  <c r="BG264" i="16"/>
  <c r="BF264" i="16"/>
  <c r="BH263" i="16"/>
  <c r="BG263" i="16"/>
  <c r="BF263" i="16"/>
  <c r="BH262" i="16"/>
  <c r="BG262" i="16"/>
  <c r="BF262" i="16"/>
  <c r="BH261" i="16"/>
  <c r="BG261" i="16"/>
  <c r="BF261" i="16"/>
  <c r="BH260" i="16"/>
  <c r="BG260" i="16"/>
  <c r="BF260" i="16"/>
  <c r="BH259" i="16"/>
  <c r="BG259" i="16"/>
  <c r="BF259" i="16"/>
  <c r="BH258" i="16"/>
  <c r="BG258" i="16"/>
  <c r="BF258" i="16"/>
  <c r="BH257" i="16"/>
  <c r="BG257" i="16"/>
  <c r="BF257" i="16"/>
  <c r="BH256" i="16"/>
  <c r="BG256" i="16"/>
  <c r="BF256" i="16"/>
  <c r="BH255" i="16"/>
  <c r="BG255" i="16"/>
  <c r="BF255" i="16"/>
  <c r="BH254" i="16"/>
  <c r="BG254" i="16"/>
  <c r="BF254" i="16"/>
  <c r="BH253" i="16"/>
  <c r="BG253" i="16"/>
  <c r="BF253" i="16"/>
  <c r="BH252" i="16"/>
  <c r="BG252" i="16"/>
  <c r="BF252" i="16"/>
  <c r="BH251" i="16"/>
  <c r="BG251" i="16"/>
  <c r="BF251" i="16"/>
  <c r="BH250" i="16"/>
  <c r="BG250" i="16"/>
  <c r="BF250" i="16"/>
  <c r="BH249" i="16"/>
  <c r="BG249" i="16"/>
  <c r="BF249" i="16"/>
  <c r="BH248" i="16"/>
  <c r="BG248" i="16"/>
  <c r="BF248" i="16"/>
  <c r="BH247" i="16"/>
  <c r="BG247" i="16"/>
  <c r="BF247" i="16"/>
  <c r="BH246" i="16"/>
  <c r="BG246" i="16"/>
  <c r="BF246" i="16"/>
  <c r="BH245" i="16"/>
  <c r="BG245" i="16"/>
  <c r="BF245" i="16"/>
  <c r="BH244" i="16"/>
  <c r="BG244" i="16"/>
  <c r="BF244" i="16"/>
  <c r="BH243" i="16"/>
  <c r="BG243" i="16"/>
  <c r="BF243" i="16"/>
  <c r="BH242" i="16"/>
  <c r="BG242" i="16"/>
  <c r="BF242" i="16"/>
  <c r="BH241" i="16"/>
  <c r="BG241" i="16"/>
  <c r="BF241" i="16"/>
  <c r="BH240" i="16"/>
  <c r="BG240" i="16"/>
  <c r="BF240" i="16"/>
  <c r="BH239" i="16"/>
  <c r="BG239" i="16"/>
  <c r="BF239" i="16"/>
  <c r="BH238" i="16"/>
  <c r="BG238" i="16"/>
  <c r="BF238" i="16"/>
  <c r="BH237" i="16"/>
  <c r="BG237" i="16"/>
  <c r="BF237" i="16"/>
  <c r="BH236" i="16"/>
  <c r="BG236" i="16"/>
  <c r="BF236" i="16"/>
  <c r="BH235" i="16"/>
  <c r="BG235" i="16"/>
  <c r="BF235" i="16"/>
  <c r="BH234" i="16"/>
  <c r="BG234" i="16"/>
  <c r="BF234" i="16"/>
  <c r="BH233" i="16"/>
  <c r="BG233" i="16"/>
  <c r="BF233" i="16"/>
  <c r="BH232" i="16"/>
  <c r="BG232" i="16"/>
  <c r="BF232" i="16"/>
  <c r="BH231" i="16"/>
  <c r="BG231" i="16"/>
  <c r="BF231" i="16"/>
  <c r="BH230" i="16"/>
  <c r="BG230" i="16"/>
  <c r="BF230" i="16"/>
  <c r="BH229" i="16"/>
  <c r="BG229" i="16"/>
  <c r="BF229" i="16"/>
  <c r="BH228" i="16"/>
  <c r="BG228" i="16"/>
  <c r="BF228" i="16"/>
  <c r="BH227" i="16"/>
  <c r="BG227" i="16"/>
  <c r="BF227" i="16"/>
  <c r="BH226" i="16"/>
  <c r="BG226" i="16"/>
  <c r="BF226" i="16"/>
  <c r="BH225" i="16"/>
  <c r="BG225" i="16"/>
  <c r="BF225" i="16"/>
  <c r="BH224" i="16"/>
  <c r="BG224" i="16"/>
  <c r="BF224" i="16"/>
  <c r="BH223" i="16"/>
  <c r="BG223" i="16"/>
  <c r="BF223" i="16"/>
  <c r="BH222" i="16"/>
  <c r="BG222" i="16"/>
  <c r="BF222" i="16"/>
  <c r="BH221" i="16"/>
  <c r="BG221" i="16"/>
  <c r="BF221" i="16"/>
  <c r="BH220" i="16"/>
  <c r="BG220" i="16"/>
  <c r="BF220" i="16"/>
  <c r="BH219" i="16"/>
  <c r="BG219" i="16"/>
  <c r="BF219" i="16"/>
  <c r="BH218" i="16"/>
  <c r="BG218" i="16"/>
  <c r="BF218" i="16"/>
  <c r="BH217" i="16"/>
  <c r="BG217" i="16"/>
  <c r="BF217" i="16"/>
  <c r="BH216" i="16"/>
  <c r="BG216" i="16"/>
  <c r="BF216" i="16"/>
  <c r="BH215" i="16"/>
  <c r="BG215" i="16"/>
  <c r="BF215" i="16"/>
  <c r="BH214" i="16"/>
  <c r="BG214" i="16"/>
  <c r="BF214" i="16"/>
  <c r="BH213" i="16"/>
  <c r="BG213" i="16"/>
  <c r="BF213" i="16"/>
  <c r="BH212" i="16"/>
  <c r="BG212" i="16"/>
  <c r="BF212" i="16"/>
  <c r="BH211" i="16"/>
  <c r="BG211" i="16"/>
  <c r="BF211" i="16"/>
  <c r="BH210" i="16"/>
  <c r="BG210" i="16"/>
  <c r="BF210" i="16"/>
  <c r="BH209" i="16"/>
  <c r="BG209" i="16"/>
  <c r="BF209" i="16"/>
  <c r="BH208" i="16"/>
  <c r="BG208" i="16"/>
  <c r="BF208" i="16"/>
  <c r="BH207" i="16"/>
  <c r="BG207" i="16"/>
  <c r="BF207" i="16"/>
  <c r="BH206" i="16"/>
  <c r="BG206" i="16"/>
  <c r="BF206" i="16"/>
  <c r="BH205" i="16"/>
  <c r="BG205" i="16"/>
  <c r="BF205" i="16"/>
  <c r="BH204" i="16"/>
  <c r="BG204" i="16"/>
  <c r="BF204" i="16"/>
  <c r="BH203" i="16"/>
  <c r="BG203" i="16"/>
  <c r="BF203" i="16"/>
  <c r="BH202" i="16"/>
  <c r="BG202" i="16"/>
  <c r="BF202" i="16"/>
  <c r="BH201" i="16"/>
  <c r="BG201" i="16"/>
  <c r="BF201" i="16"/>
  <c r="BH200" i="16"/>
  <c r="BG200" i="16"/>
  <c r="BF200" i="16"/>
  <c r="BH199" i="16"/>
  <c r="BG199" i="16"/>
  <c r="BF199" i="16"/>
  <c r="BH198" i="16"/>
  <c r="BG198" i="16"/>
  <c r="BF198" i="16"/>
  <c r="BH197" i="16"/>
  <c r="BG197" i="16"/>
  <c r="BF197" i="16"/>
  <c r="BH196" i="16"/>
  <c r="BG196" i="16"/>
  <c r="BF196" i="16"/>
  <c r="BH195" i="16"/>
  <c r="BG195" i="16"/>
  <c r="BF195" i="16"/>
  <c r="BH194" i="16"/>
  <c r="BG194" i="16"/>
  <c r="BF194" i="16"/>
  <c r="BH193" i="16"/>
  <c r="BG193" i="16"/>
  <c r="BF193" i="16"/>
  <c r="BH192" i="16"/>
  <c r="BG192" i="16"/>
  <c r="BF192" i="16"/>
  <c r="BH191" i="16"/>
  <c r="BG191" i="16"/>
  <c r="BF191" i="16"/>
  <c r="BH190" i="16"/>
  <c r="BG190" i="16"/>
  <c r="BF190" i="16"/>
  <c r="BH189" i="16"/>
  <c r="BG189" i="16"/>
  <c r="BF189" i="16"/>
  <c r="BH188" i="16"/>
  <c r="BG188" i="16"/>
  <c r="BF188" i="16"/>
  <c r="BH187" i="16"/>
  <c r="BG187" i="16"/>
  <c r="BF187" i="16"/>
  <c r="BH186" i="16"/>
  <c r="BG186" i="16"/>
  <c r="BF186" i="16"/>
  <c r="BH185" i="16"/>
  <c r="BG185" i="16"/>
  <c r="BF185" i="16"/>
  <c r="BH184" i="16"/>
  <c r="BG184" i="16"/>
  <c r="BF184" i="16"/>
  <c r="BH183" i="16"/>
  <c r="BG183" i="16"/>
  <c r="BF183" i="16"/>
  <c r="BH182" i="16"/>
  <c r="BG182" i="16"/>
  <c r="BF182" i="16"/>
  <c r="BH181" i="16"/>
  <c r="BG181" i="16"/>
  <c r="BF181" i="16"/>
  <c r="BH180" i="16"/>
  <c r="BG180" i="16"/>
  <c r="BF180" i="16"/>
  <c r="BH179" i="16"/>
  <c r="BG179" i="16"/>
  <c r="BF179" i="16"/>
  <c r="BH178" i="16"/>
  <c r="BG178" i="16"/>
  <c r="BF178" i="16"/>
  <c r="BH177" i="16"/>
  <c r="BG177" i="16"/>
  <c r="BF177" i="16"/>
  <c r="BH176" i="16"/>
  <c r="BG176" i="16"/>
  <c r="BF176" i="16"/>
  <c r="BH175" i="16"/>
  <c r="BG175" i="16"/>
  <c r="BF175" i="16"/>
  <c r="BH174" i="16"/>
  <c r="BG174" i="16"/>
  <c r="BF174" i="16"/>
  <c r="BH173" i="16"/>
  <c r="BG173" i="16"/>
  <c r="BF173" i="16"/>
  <c r="BH172" i="16"/>
  <c r="BG172" i="16"/>
  <c r="BF172" i="16"/>
  <c r="BH171" i="16"/>
  <c r="BG171" i="16"/>
  <c r="BF171" i="16"/>
  <c r="BH170" i="16"/>
  <c r="BG170" i="16"/>
  <c r="BF170" i="16"/>
  <c r="BH169" i="16"/>
  <c r="BG169" i="16"/>
  <c r="BF169" i="16"/>
  <c r="BH168" i="16"/>
  <c r="BG168" i="16"/>
  <c r="BF168" i="16"/>
  <c r="BH167" i="16"/>
  <c r="BG167" i="16"/>
  <c r="BF167" i="16"/>
  <c r="BH166" i="16"/>
  <c r="BG166" i="16"/>
  <c r="BF166" i="16"/>
  <c r="BH165" i="16"/>
  <c r="BG165" i="16"/>
  <c r="BF165" i="16"/>
  <c r="BH164" i="16"/>
  <c r="BG164" i="16"/>
  <c r="BF164" i="16"/>
  <c r="BH163" i="16"/>
  <c r="BG163" i="16"/>
  <c r="BF163" i="16"/>
  <c r="BH162" i="16"/>
  <c r="BG162" i="16"/>
  <c r="BF162" i="16"/>
  <c r="BH161" i="16"/>
  <c r="BG161" i="16"/>
  <c r="BF161" i="16"/>
  <c r="BH160" i="16"/>
  <c r="BG160" i="16"/>
  <c r="BF160" i="16"/>
  <c r="BH159" i="16"/>
  <c r="BG159" i="16"/>
  <c r="BF159" i="16"/>
  <c r="BH158" i="16"/>
  <c r="BG158" i="16"/>
  <c r="BF158" i="16"/>
  <c r="BH157" i="16"/>
  <c r="BG157" i="16"/>
  <c r="BF157" i="16"/>
  <c r="BH156" i="16"/>
  <c r="BG156" i="16"/>
  <c r="BF156" i="16"/>
  <c r="BH155" i="16"/>
  <c r="BG155" i="16"/>
  <c r="BF155" i="16"/>
  <c r="BH154" i="16"/>
  <c r="BG154" i="16"/>
  <c r="BF154" i="16"/>
  <c r="BH153" i="16"/>
  <c r="BG153" i="16"/>
  <c r="BF153" i="16"/>
  <c r="BH152" i="16"/>
  <c r="BG152" i="16"/>
  <c r="BF152" i="16"/>
  <c r="BH151" i="16"/>
  <c r="BG151" i="16"/>
  <c r="BF151" i="16"/>
  <c r="BH150" i="16"/>
  <c r="BG150" i="16"/>
  <c r="BF150" i="16"/>
  <c r="BH149" i="16"/>
  <c r="BG149" i="16"/>
  <c r="BF149" i="16"/>
  <c r="BH148" i="16"/>
  <c r="BG148" i="16"/>
  <c r="BF148" i="16"/>
  <c r="BH147" i="16"/>
  <c r="BG147" i="16"/>
  <c r="BF147" i="16"/>
  <c r="BH146" i="16"/>
  <c r="BG146" i="16"/>
  <c r="BF146" i="16"/>
  <c r="BH145" i="16"/>
  <c r="BG145" i="16"/>
  <c r="BF145" i="16"/>
  <c r="BH144" i="16"/>
  <c r="BG144" i="16"/>
  <c r="BF144" i="16"/>
  <c r="BH143" i="16"/>
  <c r="BG143" i="16"/>
  <c r="BF143" i="16"/>
  <c r="BH142" i="16"/>
  <c r="BG142" i="16"/>
  <c r="BF142" i="16"/>
  <c r="BH141" i="16"/>
  <c r="BG141" i="16"/>
  <c r="BF141" i="16"/>
  <c r="BH140" i="16"/>
  <c r="BG140" i="16"/>
  <c r="BF140" i="16"/>
  <c r="BH139" i="16"/>
  <c r="BG139" i="16"/>
  <c r="BF139" i="16"/>
  <c r="BH138" i="16"/>
  <c r="BG138" i="16"/>
  <c r="BF138" i="16"/>
  <c r="BH137" i="16"/>
  <c r="BG137" i="16"/>
  <c r="BF137" i="16"/>
  <c r="BH136" i="16"/>
  <c r="BG136" i="16"/>
  <c r="BF136" i="16"/>
  <c r="BH135" i="16"/>
  <c r="BG135" i="16"/>
  <c r="BF135" i="16"/>
  <c r="BH134" i="16"/>
  <c r="BG134" i="16"/>
  <c r="BF134" i="16"/>
  <c r="BH133" i="16"/>
  <c r="BG133" i="16"/>
  <c r="BF133" i="16"/>
  <c r="BH132" i="16"/>
  <c r="BG132" i="16"/>
  <c r="BF132" i="16"/>
  <c r="BH131" i="16"/>
  <c r="BG131" i="16"/>
  <c r="BF131" i="16"/>
  <c r="BH130" i="16"/>
  <c r="BG130" i="16"/>
  <c r="BF130" i="16"/>
  <c r="BH129" i="16"/>
  <c r="BG129" i="16"/>
  <c r="BF129" i="16"/>
  <c r="BH128" i="16"/>
  <c r="BG128" i="16"/>
  <c r="BF128" i="16"/>
  <c r="BH127" i="16"/>
  <c r="BG127" i="16"/>
  <c r="BF127" i="16"/>
  <c r="BH126" i="16"/>
  <c r="BG126" i="16"/>
  <c r="BF126" i="16"/>
  <c r="BH125" i="16"/>
  <c r="BG125" i="16"/>
  <c r="BF125" i="16"/>
  <c r="BH124" i="16"/>
  <c r="BG124" i="16"/>
  <c r="BF124" i="16"/>
  <c r="BH123" i="16"/>
  <c r="BG123" i="16"/>
  <c r="BF123" i="16"/>
  <c r="BH122" i="16"/>
  <c r="BG122" i="16"/>
  <c r="BF122" i="16"/>
  <c r="BH121" i="16"/>
  <c r="BG121" i="16"/>
  <c r="BF121" i="16"/>
  <c r="BH120" i="16"/>
  <c r="BG120" i="16"/>
  <c r="BF120" i="16"/>
  <c r="BH119" i="16"/>
  <c r="BG119" i="16"/>
  <c r="BF119" i="16"/>
  <c r="BH118" i="16"/>
  <c r="BG118" i="16"/>
  <c r="BF118" i="16"/>
  <c r="BH117" i="16"/>
  <c r="BG117" i="16"/>
  <c r="BF117" i="16"/>
  <c r="BH116" i="16"/>
  <c r="BG116" i="16"/>
  <c r="BF116" i="16"/>
  <c r="BH115" i="16"/>
  <c r="BG115" i="16"/>
  <c r="BF115" i="16"/>
  <c r="BH114" i="16"/>
  <c r="BG114" i="16"/>
  <c r="BF114" i="16"/>
  <c r="BH113" i="16"/>
  <c r="BG113" i="16"/>
  <c r="BF113" i="16"/>
  <c r="BH112" i="16"/>
  <c r="BG112" i="16"/>
  <c r="BF112" i="16"/>
  <c r="BH111" i="16"/>
  <c r="BG111" i="16"/>
  <c r="BF111" i="16"/>
  <c r="BH110" i="16"/>
  <c r="BG110" i="16"/>
  <c r="BF110" i="16"/>
  <c r="BH109" i="16"/>
  <c r="BG109" i="16"/>
  <c r="BF109" i="16"/>
  <c r="BH108" i="16"/>
  <c r="BG108" i="16"/>
  <c r="BF108" i="16"/>
  <c r="BH107" i="16"/>
  <c r="BG107" i="16"/>
  <c r="BF107" i="16"/>
  <c r="BH106" i="16"/>
  <c r="BG106" i="16"/>
  <c r="BF106" i="16"/>
  <c r="BH105" i="16"/>
  <c r="BG105" i="16"/>
  <c r="BF105" i="16"/>
  <c r="BH104" i="16"/>
  <c r="BG104" i="16"/>
  <c r="BF104" i="16"/>
  <c r="BH103" i="16"/>
  <c r="BG103" i="16"/>
  <c r="BF103" i="16"/>
  <c r="BH102" i="16"/>
  <c r="BG102" i="16"/>
  <c r="BF102" i="16"/>
  <c r="BH101" i="16"/>
  <c r="BG101" i="16"/>
  <c r="BF101" i="16"/>
  <c r="BH100" i="16"/>
  <c r="BG100" i="16"/>
  <c r="BF100" i="16"/>
  <c r="BH99" i="16"/>
  <c r="BG99" i="16"/>
  <c r="BF99" i="16"/>
  <c r="BH98" i="16"/>
  <c r="BG98" i="16"/>
  <c r="BF98" i="16"/>
  <c r="BH97" i="16"/>
  <c r="BG97" i="16"/>
  <c r="BF97" i="16"/>
  <c r="BH96" i="16"/>
  <c r="BG96" i="16"/>
  <c r="BF96" i="16"/>
  <c r="BH95" i="16"/>
  <c r="BG95" i="16"/>
  <c r="BF95" i="16"/>
  <c r="BH94" i="16"/>
  <c r="BG94" i="16"/>
  <c r="BF94" i="16"/>
  <c r="BH93" i="16"/>
  <c r="BG93" i="16"/>
  <c r="BF93" i="16"/>
  <c r="BH92" i="16"/>
  <c r="BG92" i="16"/>
  <c r="BF92" i="16"/>
  <c r="BH91" i="16"/>
  <c r="BG91" i="16"/>
  <c r="BF91" i="16"/>
  <c r="BH90" i="16"/>
  <c r="BG90" i="16"/>
  <c r="BF90" i="16"/>
  <c r="BH89" i="16"/>
  <c r="BG89" i="16"/>
  <c r="BF89" i="16"/>
  <c r="BH88" i="16"/>
  <c r="BG88" i="16"/>
  <c r="BF88" i="16"/>
  <c r="BH87" i="16"/>
  <c r="BG87" i="16"/>
  <c r="BF87" i="16"/>
  <c r="BH86" i="16"/>
  <c r="BG86" i="16"/>
  <c r="BF86" i="16"/>
  <c r="BH85" i="16"/>
  <c r="BG85" i="16"/>
  <c r="BF85" i="16"/>
  <c r="BH84" i="16"/>
  <c r="BG84" i="16"/>
  <c r="BF84" i="16"/>
  <c r="BH83" i="16"/>
  <c r="BG83" i="16"/>
  <c r="BF83" i="16"/>
  <c r="BH82" i="16"/>
  <c r="BG82" i="16"/>
  <c r="BF82" i="16"/>
  <c r="BH81" i="16"/>
  <c r="BG81" i="16"/>
  <c r="BF81" i="16"/>
  <c r="BH80" i="16"/>
  <c r="BG80" i="16"/>
  <c r="BF80" i="16"/>
  <c r="BH79" i="16"/>
  <c r="BG79" i="16"/>
  <c r="BF79" i="16"/>
  <c r="BH78" i="16"/>
  <c r="BG78" i="16"/>
  <c r="BF78" i="16"/>
  <c r="BH77" i="16"/>
  <c r="BG77" i="16"/>
  <c r="BF77" i="16"/>
  <c r="BH76" i="16"/>
  <c r="BG76" i="16"/>
  <c r="BF76" i="16"/>
  <c r="BH75" i="16"/>
  <c r="BG75" i="16"/>
  <c r="BF75" i="16"/>
  <c r="BH74" i="16"/>
  <c r="BG74" i="16"/>
  <c r="BF74" i="16"/>
  <c r="BH73" i="16"/>
  <c r="BG73" i="16"/>
  <c r="BF73" i="16"/>
  <c r="BH72" i="16"/>
  <c r="BG72" i="16"/>
  <c r="BF72" i="16"/>
  <c r="BH71" i="16"/>
  <c r="BG71" i="16"/>
  <c r="BF71" i="16"/>
  <c r="BH70" i="16"/>
  <c r="BG70" i="16"/>
  <c r="BF70" i="16"/>
  <c r="BH69" i="16"/>
  <c r="BG69" i="16"/>
  <c r="BF69" i="16"/>
  <c r="BH68" i="16"/>
  <c r="BG68" i="16"/>
  <c r="BF68" i="16"/>
  <c r="BH67" i="16"/>
  <c r="BG67" i="16"/>
  <c r="BF67" i="16"/>
  <c r="BH66" i="16"/>
  <c r="BG66" i="16"/>
  <c r="BF66" i="16"/>
  <c r="BH65" i="16"/>
  <c r="BG65" i="16"/>
  <c r="BF65" i="16"/>
  <c r="BH64" i="16"/>
  <c r="BG64" i="16"/>
  <c r="BF64" i="16"/>
  <c r="BH63" i="16"/>
  <c r="BG63" i="16"/>
  <c r="BF63" i="16"/>
  <c r="BH62" i="16"/>
  <c r="BG62" i="16"/>
  <c r="BF62" i="16"/>
  <c r="BH61" i="16"/>
  <c r="BG61" i="16"/>
  <c r="BF61" i="16"/>
  <c r="BH60" i="16"/>
  <c r="BG60" i="16"/>
  <c r="BF60" i="16"/>
  <c r="BH59" i="16"/>
  <c r="BG59" i="16"/>
  <c r="BF59" i="16"/>
  <c r="BH58" i="16"/>
  <c r="BG58" i="16"/>
  <c r="BF58" i="16"/>
  <c r="BH57" i="16"/>
  <c r="BG57" i="16"/>
  <c r="BF57" i="16"/>
  <c r="BH56" i="16"/>
  <c r="BG56" i="16"/>
  <c r="BF56" i="16"/>
  <c r="BH55" i="16"/>
  <c r="BG55" i="16"/>
  <c r="BF55" i="16"/>
  <c r="BH54" i="16"/>
  <c r="BG54" i="16"/>
  <c r="BF54" i="16"/>
  <c r="BH53" i="16"/>
  <c r="BG53" i="16"/>
  <c r="BF53" i="16"/>
  <c r="BH52" i="16"/>
  <c r="BG52" i="16"/>
  <c r="BF52" i="16"/>
  <c r="BH51" i="16"/>
  <c r="BG51" i="16"/>
  <c r="BF51" i="16"/>
  <c r="BH50" i="16"/>
  <c r="BG50" i="16"/>
  <c r="BF50" i="16"/>
  <c r="BH49" i="16"/>
  <c r="BG49" i="16"/>
  <c r="BF49" i="16"/>
  <c r="BH48" i="16"/>
  <c r="BG48" i="16"/>
  <c r="BF48" i="16"/>
  <c r="BH47" i="16"/>
  <c r="BG47" i="16"/>
  <c r="BF47" i="16"/>
  <c r="BH46" i="16"/>
  <c r="BG46" i="16"/>
  <c r="BF46" i="16"/>
  <c r="BH45" i="16"/>
  <c r="BG45" i="16"/>
  <c r="BF45" i="16"/>
  <c r="BH44" i="16"/>
  <c r="BG44" i="16"/>
  <c r="BF44" i="16"/>
  <c r="BH43" i="16"/>
  <c r="BG43" i="16"/>
  <c r="BF43" i="16"/>
  <c r="BH42" i="16"/>
  <c r="BG42" i="16"/>
  <c r="BF42" i="16"/>
  <c r="BH41" i="16"/>
  <c r="BG41" i="16"/>
  <c r="BF41" i="16"/>
  <c r="BH40" i="16"/>
  <c r="BG40" i="16"/>
  <c r="BF40" i="16"/>
  <c r="BH39" i="16"/>
  <c r="BG39" i="16"/>
  <c r="BF39" i="16"/>
  <c r="BH38" i="16"/>
  <c r="BG38" i="16"/>
  <c r="BF38" i="16"/>
  <c r="BH37" i="16"/>
  <c r="BG37" i="16"/>
  <c r="BF37" i="16"/>
  <c r="BH36" i="16"/>
  <c r="BG36" i="16"/>
  <c r="BF36" i="16"/>
  <c r="BH35" i="16"/>
  <c r="BG35" i="16"/>
  <c r="BF35" i="16"/>
  <c r="BH34" i="16"/>
  <c r="BG34" i="16"/>
  <c r="BF34" i="16"/>
  <c r="BH33" i="16"/>
  <c r="BG33" i="16"/>
  <c r="BF33" i="16"/>
  <c r="BH32" i="16"/>
  <c r="BG32" i="16"/>
  <c r="BF32" i="16"/>
  <c r="BH31" i="16"/>
  <c r="BG31" i="16"/>
  <c r="BF31" i="16"/>
  <c r="BH30" i="16"/>
  <c r="BG30" i="16"/>
  <c r="BF30" i="16"/>
  <c r="BH29" i="16"/>
  <c r="BG29" i="16"/>
  <c r="BF29" i="16"/>
  <c r="BH28" i="16"/>
  <c r="BG28" i="16"/>
  <c r="BF28" i="16"/>
  <c r="BH27" i="16"/>
  <c r="BG27" i="16"/>
  <c r="BF27" i="16"/>
  <c r="BH26" i="16"/>
  <c r="BG26" i="16"/>
  <c r="BF26" i="16"/>
  <c r="BH25" i="16"/>
  <c r="BG25" i="16"/>
  <c r="BF25" i="16"/>
  <c r="BH24" i="16"/>
  <c r="BG24" i="16"/>
  <c r="BF24" i="16"/>
  <c r="BH23" i="16"/>
  <c r="BG23" i="16"/>
  <c r="BF23" i="16"/>
  <c r="BH22" i="16"/>
  <c r="BG22" i="16"/>
  <c r="BF22" i="16"/>
  <c r="BH21" i="16"/>
  <c r="BG21" i="16"/>
  <c r="BF21" i="16"/>
  <c r="BH20" i="16"/>
  <c r="BG20" i="16"/>
  <c r="BF20" i="16"/>
  <c r="BH19" i="16"/>
  <c r="BG19" i="16"/>
  <c r="BF19" i="16"/>
  <c r="BG18" i="16"/>
  <c r="BF18" i="16"/>
  <c r="BG17" i="16"/>
  <c r="BF17" i="16"/>
  <c r="BG16" i="16"/>
  <c r="BF16" i="16"/>
  <c r="BG15" i="16"/>
  <c r="BF15" i="16"/>
  <c r="BG14" i="16"/>
  <c r="BF14" i="16"/>
  <c r="BG13" i="16"/>
  <c r="BF13" i="16"/>
  <c r="BH12" i="16"/>
  <c r="BG12" i="16"/>
  <c r="BF12" i="16"/>
  <c r="BG11" i="16"/>
  <c r="BF11" i="16"/>
  <c r="BG10" i="16"/>
  <c r="BF10" i="16"/>
  <c r="BG9" i="16"/>
  <c r="BF9" i="16"/>
  <c r="BG8" i="16"/>
  <c r="BF8" i="16"/>
  <c r="BG7" i="16"/>
  <c r="BF7" i="16"/>
  <c r="BG6" i="16"/>
  <c r="BF6" i="16"/>
  <c r="BH5" i="16"/>
  <c r="BG5" i="16"/>
  <c r="BF5" i="16"/>
  <c r="AZ857" i="16"/>
  <c r="AY857" i="16"/>
  <c r="AX857" i="16"/>
  <c r="AZ856" i="16"/>
  <c r="AY856" i="16"/>
  <c r="AX856" i="16"/>
  <c r="AZ855" i="16"/>
  <c r="AY855" i="16"/>
  <c r="AX855" i="16"/>
  <c r="AZ854" i="16"/>
  <c r="AY854" i="16"/>
  <c r="AX854" i="16"/>
  <c r="AZ853" i="16"/>
  <c r="AY853" i="16"/>
  <c r="AX853" i="16"/>
  <c r="AZ852" i="16"/>
  <c r="AY852" i="16"/>
  <c r="AX852" i="16"/>
  <c r="AZ851" i="16"/>
  <c r="AY851" i="16"/>
  <c r="AX851" i="16"/>
  <c r="AZ850" i="16"/>
  <c r="AY850" i="16"/>
  <c r="AX850" i="16"/>
  <c r="AZ849" i="16"/>
  <c r="AY849" i="16"/>
  <c r="AX849" i="16"/>
  <c r="AZ848" i="16"/>
  <c r="AY848" i="16"/>
  <c r="AX848" i="16"/>
  <c r="AZ847" i="16"/>
  <c r="AY847" i="16"/>
  <c r="AX847" i="16"/>
  <c r="AZ846" i="16"/>
  <c r="AY846" i="16"/>
  <c r="AX846" i="16"/>
  <c r="AZ845" i="16"/>
  <c r="AY845" i="16"/>
  <c r="AX845" i="16"/>
  <c r="AZ844" i="16"/>
  <c r="AY844" i="16"/>
  <c r="AX844" i="16"/>
  <c r="AZ843" i="16"/>
  <c r="AY843" i="16"/>
  <c r="AX843" i="16"/>
  <c r="AZ842" i="16"/>
  <c r="AY842" i="16"/>
  <c r="AX842" i="16"/>
  <c r="AZ841" i="16"/>
  <c r="AY841" i="16"/>
  <c r="AX841" i="16"/>
  <c r="AZ840" i="16"/>
  <c r="AY840" i="16"/>
  <c r="AX840" i="16"/>
  <c r="AZ839" i="16"/>
  <c r="AY839" i="16"/>
  <c r="AX839" i="16"/>
  <c r="AZ838" i="16"/>
  <c r="AY838" i="16"/>
  <c r="AX838" i="16"/>
  <c r="AZ837" i="16"/>
  <c r="AY837" i="16"/>
  <c r="AX837" i="16"/>
  <c r="AZ836" i="16"/>
  <c r="AY836" i="16"/>
  <c r="AX836" i="16"/>
  <c r="AZ835" i="16"/>
  <c r="AY835" i="16"/>
  <c r="AX835" i="16"/>
  <c r="AZ834" i="16"/>
  <c r="AY834" i="16"/>
  <c r="AX834" i="16"/>
  <c r="AZ833" i="16"/>
  <c r="AY833" i="16"/>
  <c r="AX833" i="16"/>
  <c r="AZ832" i="16"/>
  <c r="AY832" i="16"/>
  <c r="AX832" i="16"/>
  <c r="AZ831" i="16"/>
  <c r="AY831" i="16"/>
  <c r="AX831" i="16"/>
  <c r="AZ830" i="16"/>
  <c r="AY830" i="16"/>
  <c r="AX830" i="16"/>
  <c r="AZ829" i="16"/>
  <c r="AY829" i="16"/>
  <c r="AX829" i="16"/>
  <c r="AZ828" i="16"/>
  <c r="AY828" i="16"/>
  <c r="AX828" i="16"/>
  <c r="AZ827" i="16"/>
  <c r="AY827" i="16"/>
  <c r="AX827" i="16"/>
  <c r="AZ826" i="16"/>
  <c r="AY826" i="16"/>
  <c r="AX826" i="16"/>
  <c r="AZ825" i="16"/>
  <c r="AY825" i="16"/>
  <c r="AX825" i="16"/>
  <c r="AZ824" i="16"/>
  <c r="AY824" i="16"/>
  <c r="AX824" i="16"/>
  <c r="AZ823" i="16"/>
  <c r="AY823" i="16"/>
  <c r="AX823" i="16"/>
  <c r="AZ822" i="16"/>
  <c r="AY822" i="16"/>
  <c r="AX822" i="16"/>
  <c r="AZ821" i="16"/>
  <c r="AY821" i="16"/>
  <c r="AX821" i="16"/>
  <c r="AZ820" i="16"/>
  <c r="AY820" i="16"/>
  <c r="AX820" i="16"/>
  <c r="AZ819" i="16"/>
  <c r="AY819" i="16"/>
  <c r="AX819" i="16"/>
  <c r="AZ818" i="16"/>
  <c r="AY818" i="16"/>
  <c r="AX818" i="16"/>
  <c r="AZ817" i="16"/>
  <c r="AY817" i="16"/>
  <c r="AX817" i="16"/>
  <c r="AZ816" i="16"/>
  <c r="AY816" i="16"/>
  <c r="AX816" i="16"/>
  <c r="AZ815" i="16"/>
  <c r="AY815" i="16"/>
  <c r="AX815" i="16"/>
  <c r="AZ814" i="16"/>
  <c r="AY814" i="16"/>
  <c r="AX814" i="16"/>
  <c r="AZ813" i="16"/>
  <c r="AY813" i="16"/>
  <c r="AX813" i="16"/>
  <c r="AZ812" i="16"/>
  <c r="AY812" i="16"/>
  <c r="AX812" i="16"/>
  <c r="AZ811" i="16"/>
  <c r="AY811" i="16"/>
  <c r="AX811" i="16"/>
  <c r="AZ810" i="16"/>
  <c r="AY810" i="16"/>
  <c r="AX810" i="16"/>
  <c r="AZ809" i="16"/>
  <c r="AY809" i="16"/>
  <c r="AX809" i="16"/>
  <c r="AZ808" i="16"/>
  <c r="AY808" i="16"/>
  <c r="AX808" i="16"/>
  <c r="AZ807" i="16"/>
  <c r="AY807" i="16"/>
  <c r="AX807" i="16"/>
  <c r="AZ806" i="16"/>
  <c r="AY806" i="16"/>
  <c r="AX806" i="16"/>
  <c r="AZ805" i="16"/>
  <c r="AY805" i="16"/>
  <c r="AX805" i="16"/>
  <c r="AZ804" i="16"/>
  <c r="AY804" i="16"/>
  <c r="AX804" i="16"/>
  <c r="AZ803" i="16"/>
  <c r="AY803" i="16"/>
  <c r="AX803" i="16"/>
  <c r="AZ802" i="16"/>
  <c r="AY802" i="16"/>
  <c r="AX802" i="16"/>
  <c r="AZ801" i="16"/>
  <c r="AY801" i="16"/>
  <c r="AX801" i="16"/>
  <c r="AZ800" i="16"/>
  <c r="AY800" i="16"/>
  <c r="AX800" i="16"/>
  <c r="AZ799" i="16"/>
  <c r="AY799" i="16"/>
  <c r="AX799" i="16"/>
  <c r="AZ798" i="16"/>
  <c r="AY798" i="16"/>
  <c r="AX798" i="16"/>
  <c r="AZ797" i="16"/>
  <c r="AY797" i="16"/>
  <c r="AX797" i="16"/>
  <c r="AZ796" i="16"/>
  <c r="AY796" i="16"/>
  <c r="AX796" i="16"/>
  <c r="AZ795" i="16"/>
  <c r="AY795" i="16"/>
  <c r="AX795" i="16"/>
  <c r="AZ794" i="16"/>
  <c r="AY794" i="16"/>
  <c r="AX794" i="16"/>
  <c r="AZ793" i="16"/>
  <c r="AY793" i="16"/>
  <c r="AX793" i="16"/>
  <c r="AZ792" i="16"/>
  <c r="AY792" i="16"/>
  <c r="AX792" i="16"/>
  <c r="AZ791" i="16"/>
  <c r="AY791" i="16"/>
  <c r="AX791" i="16"/>
  <c r="AZ790" i="16"/>
  <c r="AY790" i="16"/>
  <c r="AX790" i="16"/>
  <c r="AZ789" i="16"/>
  <c r="AY789" i="16"/>
  <c r="AX789" i="16"/>
  <c r="AZ788" i="16"/>
  <c r="AY788" i="16"/>
  <c r="AX788" i="16"/>
  <c r="AZ787" i="16"/>
  <c r="AY787" i="16"/>
  <c r="AX787" i="16"/>
  <c r="AZ786" i="16"/>
  <c r="AY786" i="16"/>
  <c r="AX786" i="16"/>
  <c r="AZ785" i="16"/>
  <c r="AY785" i="16"/>
  <c r="AX785" i="16"/>
  <c r="AZ784" i="16"/>
  <c r="AY784" i="16"/>
  <c r="AX784" i="16"/>
  <c r="AZ783" i="16"/>
  <c r="AY783" i="16"/>
  <c r="AX783" i="16"/>
  <c r="AZ782" i="16"/>
  <c r="AY782" i="16"/>
  <c r="AX782" i="16"/>
  <c r="AZ781" i="16"/>
  <c r="AY781" i="16"/>
  <c r="AX781" i="16"/>
  <c r="AZ780" i="16"/>
  <c r="AY780" i="16"/>
  <c r="AX780" i="16"/>
  <c r="AZ779" i="16"/>
  <c r="AY779" i="16"/>
  <c r="AX779" i="16"/>
  <c r="AZ778" i="16"/>
  <c r="AY778" i="16"/>
  <c r="AX778" i="16"/>
  <c r="AZ777" i="16"/>
  <c r="AY777" i="16"/>
  <c r="AX777" i="16"/>
  <c r="AZ776" i="16"/>
  <c r="AY776" i="16"/>
  <c r="AX776" i="16"/>
  <c r="AZ775" i="16"/>
  <c r="AY775" i="16"/>
  <c r="AX775" i="16"/>
  <c r="AZ774" i="16"/>
  <c r="AY774" i="16"/>
  <c r="AX774" i="16"/>
  <c r="AZ773" i="16"/>
  <c r="AY773" i="16"/>
  <c r="AX773" i="16"/>
  <c r="AZ772" i="16"/>
  <c r="AY772" i="16"/>
  <c r="AX772" i="16"/>
  <c r="AZ771" i="16"/>
  <c r="AY771" i="16"/>
  <c r="AX771" i="16"/>
  <c r="AZ770" i="16"/>
  <c r="AY770" i="16"/>
  <c r="AX770" i="16"/>
  <c r="AZ769" i="16"/>
  <c r="AY769" i="16"/>
  <c r="AX769" i="16"/>
  <c r="AZ768" i="16"/>
  <c r="AY768" i="16"/>
  <c r="AX768" i="16"/>
  <c r="AZ767" i="16"/>
  <c r="AY767" i="16"/>
  <c r="AX767" i="16"/>
  <c r="AZ766" i="16"/>
  <c r="AY766" i="16"/>
  <c r="AX766" i="16"/>
  <c r="AZ765" i="16"/>
  <c r="AY765" i="16"/>
  <c r="AX765" i="16"/>
  <c r="AZ764" i="16"/>
  <c r="AY764" i="16"/>
  <c r="AX764" i="16"/>
  <c r="AZ763" i="16"/>
  <c r="AY763" i="16"/>
  <c r="AX763" i="16"/>
  <c r="AZ762" i="16"/>
  <c r="AY762" i="16"/>
  <c r="AX762" i="16"/>
  <c r="AZ761" i="16"/>
  <c r="AY761" i="16"/>
  <c r="AX761" i="16"/>
  <c r="AZ760" i="16"/>
  <c r="AY760" i="16"/>
  <c r="AX760" i="16"/>
  <c r="AZ759" i="16"/>
  <c r="AY759" i="16"/>
  <c r="AX759" i="16"/>
  <c r="AZ758" i="16"/>
  <c r="AY758" i="16"/>
  <c r="AX758" i="16"/>
  <c r="AZ757" i="16"/>
  <c r="AY757" i="16"/>
  <c r="AX757" i="16"/>
  <c r="AZ756" i="16"/>
  <c r="AY756" i="16"/>
  <c r="AX756" i="16"/>
  <c r="AZ755" i="16"/>
  <c r="AY755" i="16"/>
  <c r="AX755" i="16"/>
  <c r="AZ754" i="16"/>
  <c r="AY754" i="16"/>
  <c r="AX754" i="16"/>
  <c r="AZ753" i="16"/>
  <c r="AY753" i="16"/>
  <c r="AX753" i="16"/>
  <c r="AZ752" i="16"/>
  <c r="AY752" i="16"/>
  <c r="AX752" i="16"/>
  <c r="AZ751" i="16"/>
  <c r="AY751" i="16"/>
  <c r="AX751" i="16"/>
  <c r="AZ750" i="16"/>
  <c r="AY750" i="16"/>
  <c r="AX750" i="16"/>
  <c r="AZ749" i="16"/>
  <c r="AY749" i="16"/>
  <c r="AX749" i="16"/>
  <c r="AZ748" i="16"/>
  <c r="AY748" i="16"/>
  <c r="AX748" i="16"/>
  <c r="AZ747" i="16"/>
  <c r="AY747" i="16"/>
  <c r="AX747" i="16"/>
  <c r="AZ746" i="16"/>
  <c r="AY746" i="16"/>
  <c r="AX746" i="16"/>
  <c r="AZ745" i="16"/>
  <c r="AY745" i="16"/>
  <c r="AX745" i="16"/>
  <c r="AZ744" i="16"/>
  <c r="AY744" i="16"/>
  <c r="AX744" i="16"/>
  <c r="AZ743" i="16"/>
  <c r="AY743" i="16"/>
  <c r="AX743" i="16"/>
  <c r="AZ742" i="16"/>
  <c r="AY742" i="16"/>
  <c r="AX742" i="16"/>
  <c r="AZ741" i="16"/>
  <c r="AY741" i="16"/>
  <c r="AX741" i="16"/>
  <c r="AZ740" i="16"/>
  <c r="AY740" i="16"/>
  <c r="AX740" i="16"/>
  <c r="AZ739" i="16"/>
  <c r="AY739" i="16"/>
  <c r="AX739" i="16"/>
  <c r="AZ738" i="16"/>
  <c r="AY738" i="16"/>
  <c r="AX738" i="16"/>
  <c r="AZ737" i="16"/>
  <c r="AY737" i="16"/>
  <c r="AX737" i="16"/>
  <c r="AZ736" i="16"/>
  <c r="AY736" i="16"/>
  <c r="AX736" i="16"/>
  <c r="AZ735" i="16"/>
  <c r="AY735" i="16"/>
  <c r="AX735" i="16"/>
  <c r="AZ734" i="16"/>
  <c r="AY734" i="16"/>
  <c r="AX734" i="16"/>
  <c r="AZ733" i="16"/>
  <c r="AY733" i="16"/>
  <c r="AX733" i="16"/>
  <c r="AZ732" i="16"/>
  <c r="AY732" i="16"/>
  <c r="AX732" i="16"/>
  <c r="AZ731" i="16"/>
  <c r="AY731" i="16"/>
  <c r="AX731" i="16"/>
  <c r="AZ730" i="16"/>
  <c r="AY730" i="16"/>
  <c r="AX730" i="16"/>
  <c r="AZ729" i="16"/>
  <c r="AY729" i="16"/>
  <c r="AX729" i="16"/>
  <c r="AZ728" i="16"/>
  <c r="AY728" i="16"/>
  <c r="AX728" i="16"/>
  <c r="AZ727" i="16"/>
  <c r="AY727" i="16"/>
  <c r="AX727" i="16"/>
  <c r="AZ726" i="16"/>
  <c r="AY726" i="16"/>
  <c r="AX726" i="16"/>
  <c r="AZ725" i="16"/>
  <c r="AY725" i="16"/>
  <c r="AX725" i="16"/>
  <c r="AZ724" i="16"/>
  <c r="AY724" i="16"/>
  <c r="AX724" i="16"/>
  <c r="AZ723" i="16"/>
  <c r="AY723" i="16"/>
  <c r="AX723" i="16"/>
  <c r="AZ722" i="16"/>
  <c r="AY722" i="16"/>
  <c r="AX722" i="16"/>
  <c r="AZ721" i="16"/>
  <c r="AY721" i="16"/>
  <c r="AX721" i="16"/>
  <c r="AZ720" i="16"/>
  <c r="AY720" i="16"/>
  <c r="AX720" i="16"/>
  <c r="AZ719" i="16"/>
  <c r="AY719" i="16"/>
  <c r="AX719" i="16"/>
  <c r="AZ718" i="16"/>
  <c r="AY718" i="16"/>
  <c r="AX718" i="16"/>
  <c r="AZ717" i="16"/>
  <c r="AY717" i="16"/>
  <c r="AX717" i="16"/>
  <c r="AZ716" i="16"/>
  <c r="AY716" i="16"/>
  <c r="AX716" i="16"/>
  <c r="AZ715" i="16"/>
  <c r="AY715" i="16"/>
  <c r="AX715" i="16"/>
  <c r="AZ714" i="16"/>
  <c r="AY714" i="16"/>
  <c r="AX714" i="16"/>
  <c r="AZ713" i="16"/>
  <c r="AY713" i="16"/>
  <c r="AX713" i="16"/>
  <c r="AZ712" i="16"/>
  <c r="AY712" i="16"/>
  <c r="AX712" i="16"/>
  <c r="AZ711" i="16"/>
  <c r="AY711" i="16"/>
  <c r="AX711" i="16"/>
  <c r="AZ710" i="16"/>
  <c r="AY710" i="16"/>
  <c r="AX710" i="16"/>
  <c r="AZ709" i="16"/>
  <c r="AY709" i="16"/>
  <c r="AX709" i="16"/>
  <c r="AZ708" i="16"/>
  <c r="AY708" i="16"/>
  <c r="AX708" i="16"/>
  <c r="AZ707" i="16"/>
  <c r="AY707" i="16"/>
  <c r="AX707" i="16"/>
  <c r="AZ706" i="16"/>
  <c r="AY706" i="16"/>
  <c r="AX706" i="16"/>
  <c r="AZ705" i="16"/>
  <c r="AY705" i="16"/>
  <c r="AX705" i="16"/>
  <c r="AZ704" i="16"/>
  <c r="AY704" i="16"/>
  <c r="AX704" i="16"/>
  <c r="AZ703" i="16"/>
  <c r="AY703" i="16"/>
  <c r="AX703" i="16"/>
  <c r="AZ702" i="16"/>
  <c r="AY702" i="16"/>
  <c r="AX702" i="16"/>
  <c r="AZ701" i="16"/>
  <c r="AY701" i="16"/>
  <c r="AX701" i="16"/>
  <c r="AZ700" i="16"/>
  <c r="AY700" i="16"/>
  <c r="AX700" i="16"/>
  <c r="AZ699" i="16"/>
  <c r="AY699" i="16"/>
  <c r="AX699" i="16"/>
  <c r="AZ698" i="16"/>
  <c r="AY698" i="16"/>
  <c r="AX698" i="16"/>
  <c r="AZ697" i="16"/>
  <c r="AY697" i="16"/>
  <c r="AX697" i="16"/>
  <c r="AZ696" i="16"/>
  <c r="AY696" i="16"/>
  <c r="AX696" i="16"/>
  <c r="AZ695" i="16"/>
  <c r="AY695" i="16"/>
  <c r="AX695" i="16"/>
  <c r="AZ694" i="16"/>
  <c r="AY694" i="16"/>
  <c r="AX694" i="16"/>
  <c r="AZ693" i="16"/>
  <c r="AY693" i="16"/>
  <c r="AX693" i="16"/>
  <c r="AZ692" i="16"/>
  <c r="AY692" i="16"/>
  <c r="AX692" i="16"/>
  <c r="AZ691" i="16"/>
  <c r="AY691" i="16"/>
  <c r="AX691" i="16"/>
  <c r="AZ690" i="16"/>
  <c r="AY690" i="16"/>
  <c r="AX690" i="16"/>
  <c r="AZ689" i="16"/>
  <c r="AY689" i="16"/>
  <c r="AX689" i="16"/>
  <c r="AZ688" i="16"/>
  <c r="AY688" i="16"/>
  <c r="AX688" i="16"/>
  <c r="AZ687" i="16"/>
  <c r="AY687" i="16"/>
  <c r="AX687" i="16"/>
  <c r="AZ686" i="16"/>
  <c r="AY686" i="16"/>
  <c r="AX686" i="16"/>
  <c r="AZ685" i="16"/>
  <c r="AY685" i="16"/>
  <c r="AX685" i="16"/>
  <c r="AZ684" i="16"/>
  <c r="AY684" i="16"/>
  <c r="AX684" i="16"/>
  <c r="AZ683" i="16"/>
  <c r="AY683" i="16"/>
  <c r="AX683" i="16"/>
  <c r="AZ682" i="16"/>
  <c r="AY682" i="16"/>
  <c r="AX682" i="16"/>
  <c r="AZ681" i="16"/>
  <c r="AY681" i="16"/>
  <c r="AX681" i="16"/>
  <c r="AZ680" i="16"/>
  <c r="AY680" i="16"/>
  <c r="AX680" i="16"/>
  <c r="AZ679" i="16"/>
  <c r="AY679" i="16"/>
  <c r="AX679" i="16"/>
  <c r="AZ678" i="16"/>
  <c r="AY678" i="16"/>
  <c r="AX678" i="16"/>
  <c r="AZ677" i="16"/>
  <c r="AY677" i="16"/>
  <c r="AX677" i="16"/>
  <c r="AZ676" i="16"/>
  <c r="AY676" i="16"/>
  <c r="AX676" i="16"/>
  <c r="AZ675" i="16"/>
  <c r="AY675" i="16"/>
  <c r="AX675" i="16"/>
  <c r="AZ674" i="16"/>
  <c r="AY674" i="16"/>
  <c r="AX674" i="16"/>
  <c r="AZ673" i="16"/>
  <c r="AY673" i="16"/>
  <c r="AX673" i="16"/>
  <c r="AZ672" i="16"/>
  <c r="AY672" i="16"/>
  <c r="AX672" i="16"/>
  <c r="AZ671" i="16"/>
  <c r="AY671" i="16"/>
  <c r="AX671" i="16"/>
  <c r="AZ670" i="16"/>
  <c r="AY670" i="16"/>
  <c r="AX670" i="16"/>
  <c r="AZ669" i="16"/>
  <c r="AY669" i="16"/>
  <c r="AX669" i="16"/>
  <c r="AZ668" i="16"/>
  <c r="AY668" i="16"/>
  <c r="AX668" i="16"/>
  <c r="AZ667" i="16"/>
  <c r="AY667" i="16"/>
  <c r="AX667" i="16"/>
  <c r="AZ666" i="16"/>
  <c r="AY666" i="16"/>
  <c r="AX666" i="16"/>
  <c r="AZ665" i="16"/>
  <c r="AY665" i="16"/>
  <c r="AX665" i="16"/>
  <c r="AZ664" i="16"/>
  <c r="AY664" i="16"/>
  <c r="AX664" i="16"/>
  <c r="AZ663" i="16"/>
  <c r="AY663" i="16"/>
  <c r="AX663" i="16"/>
  <c r="AZ662" i="16"/>
  <c r="AY662" i="16"/>
  <c r="AX662" i="16"/>
  <c r="AZ661" i="16"/>
  <c r="AY661" i="16"/>
  <c r="AX661" i="16"/>
  <c r="AZ660" i="16"/>
  <c r="AY660" i="16"/>
  <c r="AX660" i="16"/>
  <c r="AZ659" i="16"/>
  <c r="AY659" i="16"/>
  <c r="AX659" i="16"/>
  <c r="AZ658" i="16"/>
  <c r="AY658" i="16"/>
  <c r="AX658" i="16"/>
  <c r="AZ657" i="16"/>
  <c r="AY657" i="16"/>
  <c r="AX657" i="16"/>
  <c r="AZ656" i="16"/>
  <c r="AY656" i="16"/>
  <c r="AX656" i="16"/>
  <c r="AZ655" i="16"/>
  <c r="AY655" i="16"/>
  <c r="AX655" i="16"/>
  <c r="AZ654" i="16"/>
  <c r="AY654" i="16"/>
  <c r="AX654" i="16"/>
  <c r="AZ653" i="16"/>
  <c r="AY653" i="16"/>
  <c r="AX653" i="16"/>
  <c r="AZ652" i="16"/>
  <c r="AY652" i="16"/>
  <c r="AX652" i="16"/>
  <c r="AZ651" i="16"/>
  <c r="AY651" i="16"/>
  <c r="AX651" i="16"/>
  <c r="AZ650" i="16"/>
  <c r="AY650" i="16"/>
  <c r="AX650" i="16"/>
  <c r="AZ649" i="16"/>
  <c r="AY649" i="16"/>
  <c r="AX649" i="16"/>
  <c r="AZ648" i="16"/>
  <c r="AY648" i="16"/>
  <c r="AX648" i="16"/>
  <c r="AZ647" i="16"/>
  <c r="AY647" i="16"/>
  <c r="AX647" i="16"/>
  <c r="AZ646" i="16"/>
  <c r="AY646" i="16"/>
  <c r="AX646" i="16"/>
  <c r="AZ645" i="16"/>
  <c r="AY645" i="16"/>
  <c r="AX645" i="16"/>
  <c r="AZ644" i="16"/>
  <c r="AY644" i="16"/>
  <c r="AX644" i="16"/>
  <c r="AZ643" i="16"/>
  <c r="AY643" i="16"/>
  <c r="AX643" i="16"/>
  <c r="AZ642" i="16"/>
  <c r="AY642" i="16"/>
  <c r="AX642" i="16"/>
  <c r="AZ641" i="16"/>
  <c r="AY641" i="16"/>
  <c r="AX641" i="16"/>
  <c r="AZ640" i="16"/>
  <c r="AY640" i="16"/>
  <c r="AX640" i="16"/>
  <c r="AZ639" i="16"/>
  <c r="AY639" i="16"/>
  <c r="AX639" i="16"/>
  <c r="AZ638" i="16"/>
  <c r="AY638" i="16"/>
  <c r="AX638" i="16"/>
  <c r="AZ637" i="16"/>
  <c r="AY637" i="16"/>
  <c r="AX637" i="16"/>
  <c r="AZ636" i="16"/>
  <c r="AY636" i="16"/>
  <c r="AX636" i="16"/>
  <c r="AZ635" i="16"/>
  <c r="AY635" i="16"/>
  <c r="AX635" i="16"/>
  <c r="AZ634" i="16"/>
  <c r="AY634" i="16"/>
  <c r="AX634" i="16"/>
  <c r="AZ633" i="16"/>
  <c r="AY633" i="16"/>
  <c r="AX633" i="16"/>
  <c r="AZ632" i="16"/>
  <c r="AY632" i="16"/>
  <c r="AX632" i="16"/>
  <c r="AZ631" i="16"/>
  <c r="AY631" i="16"/>
  <c r="AX631" i="16"/>
  <c r="AZ630" i="16"/>
  <c r="AY630" i="16"/>
  <c r="AX630" i="16"/>
  <c r="AZ629" i="16"/>
  <c r="AY629" i="16"/>
  <c r="AX629" i="16"/>
  <c r="AZ628" i="16"/>
  <c r="AY628" i="16"/>
  <c r="AX628" i="16"/>
  <c r="AZ627" i="16"/>
  <c r="AY627" i="16"/>
  <c r="AX627" i="16"/>
  <c r="AZ626" i="16"/>
  <c r="AY626" i="16"/>
  <c r="AX626" i="16"/>
  <c r="AZ625" i="16"/>
  <c r="AY625" i="16"/>
  <c r="AX625" i="16"/>
  <c r="AZ624" i="16"/>
  <c r="AY624" i="16"/>
  <c r="AX624" i="16"/>
  <c r="AZ623" i="16"/>
  <c r="AY623" i="16"/>
  <c r="AX623" i="16"/>
  <c r="AZ622" i="16"/>
  <c r="AY622" i="16"/>
  <c r="AX622" i="16"/>
  <c r="AZ621" i="16"/>
  <c r="AY621" i="16"/>
  <c r="AX621" i="16"/>
  <c r="AZ620" i="16"/>
  <c r="AY620" i="16"/>
  <c r="AX620" i="16"/>
  <c r="AZ619" i="16"/>
  <c r="AY619" i="16"/>
  <c r="AX619" i="16"/>
  <c r="AZ618" i="16"/>
  <c r="AY618" i="16"/>
  <c r="AX618" i="16"/>
  <c r="AZ617" i="16"/>
  <c r="AY617" i="16"/>
  <c r="AX617" i="16"/>
  <c r="AZ616" i="16"/>
  <c r="AY616" i="16"/>
  <c r="AX616" i="16"/>
  <c r="AZ615" i="16"/>
  <c r="AY615" i="16"/>
  <c r="AX615" i="16"/>
  <c r="AZ614" i="16"/>
  <c r="AY614" i="16"/>
  <c r="AX614" i="16"/>
  <c r="AZ613" i="16"/>
  <c r="AY613" i="16"/>
  <c r="AX613" i="16"/>
  <c r="AZ612" i="16"/>
  <c r="AY612" i="16"/>
  <c r="AX612" i="16"/>
  <c r="AZ611" i="16"/>
  <c r="AY611" i="16"/>
  <c r="AX611" i="16"/>
  <c r="AZ610" i="16"/>
  <c r="AY610" i="16"/>
  <c r="AX610" i="16"/>
  <c r="AZ609" i="16"/>
  <c r="AY609" i="16"/>
  <c r="AX609" i="16"/>
  <c r="AZ608" i="16"/>
  <c r="AY608" i="16"/>
  <c r="AX608" i="16"/>
  <c r="AZ607" i="16"/>
  <c r="AY607" i="16"/>
  <c r="AX607" i="16"/>
  <c r="AZ606" i="16"/>
  <c r="AY606" i="16"/>
  <c r="AX606" i="16"/>
  <c r="AZ605" i="16"/>
  <c r="AY605" i="16"/>
  <c r="AX605" i="16"/>
  <c r="AZ604" i="16"/>
  <c r="AY604" i="16"/>
  <c r="AX604" i="16"/>
  <c r="AZ603" i="16"/>
  <c r="AY603" i="16"/>
  <c r="AX603" i="16"/>
  <c r="AZ602" i="16"/>
  <c r="AY602" i="16"/>
  <c r="AX602" i="16"/>
  <c r="AZ601" i="16"/>
  <c r="AY601" i="16"/>
  <c r="AX601" i="16"/>
  <c r="AZ600" i="16"/>
  <c r="AY600" i="16"/>
  <c r="AX600" i="16"/>
  <c r="AZ599" i="16"/>
  <c r="AY599" i="16"/>
  <c r="AX599" i="16"/>
  <c r="AZ598" i="16"/>
  <c r="AY598" i="16"/>
  <c r="AX598" i="16"/>
  <c r="AZ597" i="16"/>
  <c r="AY597" i="16"/>
  <c r="AX597" i="16"/>
  <c r="AZ596" i="16"/>
  <c r="AY596" i="16"/>
  <c r="AX596" i="16"/>
  <c r="AZ595" i="16"/>
  <c r="AY595" i="16"/>
  <c r="AX595" i="16"/>
  <c r="AZ594" i="16"/>
  <c r="AY594" i="16"/>
  <c r="AX594" i="16"/>
  <c r="AZ593" i="16"/>
  <c r="AY593" i="16"/>
  <c r="AX593" i="16"/>
  <c r="AZ592" i="16"/>
  <c r="AY592" i="16"/>
  <c r="AX592" i="16"/>
  <c r="AZ591" i="16"/>
  <c r="AY591" i="16"/>
  <c r="AX591" i="16"/>
  <c r="AZ590" i="16"/>
  <c r="AY590" i="16"/>
  <c r="AX590" i="16"/>
  <c r="AZ589" i="16"/>
  <c r="AY589" i="16"/>
  <c r="AX589" i="16"/>
  <c r="AZ588" i="16"/>
  <c r="AY588" i="16"/>
  <c r="AX588" i="16"/>
  <c r="AZ587" i="16"/>
  <c r="AY587" i="16"/>
  <c r="AX587" i="16"/>
  <c r="AZ586" i="16"/>
  <c r="AY586" i="16"/>
  <c r="AX586" i="16"/>
  <c r="AZ585" i="16"/>
  <c r="AY585" i="16"/>
  <c r="AX585" i="16"/>
  <c r="AZ584" i="16"/>
  <c r="AY584" i="16"/>
  <c r="AX584" i="16"/>
  <c r="AZ583" i="16"/>
  <c r="AY583" i="16"/>
  <c r="AX583" i="16"/>
  <c r="AZ582" i="16"/>
  <c r="AY582" i="16"/>
  <c r="AX582" i="16"/>
  <c r="AZ581" i="16"/>
  <c r="AY581" i="16"/>
  <c r="AX581" i="16"/>
  <c r="AZ580" i="16"/>
  <c r="AY580" i="16"/>
  <c r="AX580" i="16"/>
  <c r="AZ579" i="16"/>
  <c r="AY579" i="16"/>
  <c r="AX579" i="16"/>
  <c r="AZ578" i="16"/>
  <c r="AY578" i="16"/>
  <c r="AX578" i="16"/>
  <c r="AZ577" i="16"/>
  <c r="AY577" i="16"/>
  <c r="AX577" i="16"/>
  <c r="AZ576" i="16"/>
  <c r="AY576" i="16"/>
  <c r="AX576" i="16"/>
  <c r="AZ575" i="16"/>
  <c r="AY575" i="16"/>
  <c r="AX575" i="16"/>
  <c r="AZ574" i="16"/>
  <c r="AY574" i="16"/>
  <c r="AX574" i="16"/>
  <c r="AZ573" i="16"/>
  <c r="AY573" i="16"/>
  <c r="AX573" i="16"/>
  <c r="AZ572" i="16"/>
  <c r="AY572" i="16"/>
  <c r="AX572" i="16"/>
  <c r="AZ571" i="16"/>
  <c r="AY571" i="16"/>
  <c r="AX571" i="16"/>
  <c r="AZ570" i="16"/>
  <c r="AY570" i="16"/>
  <c r="AX570" i="16"/>
  <c r="AZ569" i="16"/>
  <c r="AY569" i="16"/>
  <c r="AX569" i="16"/>
  <c r="AZ568" i="16"/>
  <c r="AY568" i="16"/>
  <c r="AX568" i="16"/>
  <c r="AZ567" i="16"/>
  <c r="AY567" i="16"/>
  <c r="AX567" i="16"/>
  <c r="AZ566" i="16"/>
  <c r="AY566" i="16"/>
  <c r="AX566" i="16"/>
  <c r="AZ565" i="16"/>
  <c r="AY565" i="16"/>
  <c r="AX565" i="16"/>
  <c r="AZ564" i="16"/>
  <c r="AY564" i="16"/>
  <c r="AX564" i="16"/>
  <c r="AZ563" i="16"/>
  <c r="AY563" i="16"/>
  <c r="AX563" i="16"/>
  <c r="AZ562" i="16"/>
  <c r="AY562" i="16"/>
  <c r="AX562" i="16"/>
  <c r="AZ561" i="16"/>
  <c r="AY561" i="16"/>
  <c r="AX561" i="16"/>
  <c r="AZ560" i="16"/>
  <c r="AY560" i="16"/>
  <c r="AX560" i="16"/>
  <c r="AZ559" i="16"/>
  <c r="AY559" i="16"/>
  <c r="AX559" i="16"/>
  <c r="AZ558" i="16"/>
  <c r="AY558" i="16"/>
  <c r="AX558" i="16"/>
  <c r="AZ557" i="16"/>
  <c r="AY557" i="16"/>
  <c r="AX557" i="16"/>
  <c r="AZ556" i="16"/>
  <c r="AY556" i="16"/>
  <c r="AX556" i="16"/>
  <c r="AZ555" i="16"/>
  <c r="AY555" i="16"/>
  <c r="AX555" i="16"/>
  <c r="AZ554" i="16"/>
  <c r="AY554" i="16"/>
  <c r="AX554" i="16"/>
  <c r="AZ553" i="16"/>
  <c r="AY553" i="16"/>
  <c r="AX553" i="16"/>
  <c r="AZ552" i="16"/>
  <c r="AY552" i="16"/>
  <c r="AX552" i="16"/>
  <c r="AZ551" i="16"/>
  <c r="AY551" i="16"/>
  <c r="AX551" i="16"/>
  <c r="AZ550" i="16"/>
  <c r="AY550" i="16"/>
  <c r="AX550" i="16"/>
  <c r="AZ549" i="16"/>
  <c r="AY549" i="16"/>
  <c r="AX549" i="16"/>
  <c r="AZ548" i="16"/>
  <c r="AY548" i="16"/>
  <c r="AX548" i="16"/>
  <c r="AZ547" i="16"/>
  <c r="AY547" i="16"/>
  <c r="AX547" i="16"/>
  <c r="AZ546" i="16"/>
  <c r="AY546" i="16"/>
  <c r="AX546" i="16"/>
  <c r="AZ545" i="16"/>
  <c r="AY545" i="16"/>
  <c r="AX545" i="16"/>
  <c r="AZ544" i="16"/>
  <c r="AY544" i="16"/>
  <c r="AX544" i="16"/>
  <c r="AZ543" i="16"/>
  <c r="AY543" i="16"/>
  <c r="AX543" i="16"/>
  <c r="AZ542" i="16"/>
  <c r="AY542" i="16"/>
  <c r="AX542" i="16"/>
  <c r="AZ541" i="16"/>
  <c r="AY541" i="16"/>
  <c r="AX541" i="16"/>
  <c r="AZ540" i="16"/>
  <c r="AY540" i="16"/>
  <c r="AX540" i="16"/>
  <c r="AZ539" i="16"/>
  <c r="AY539" i="16"/>
  <c r="AX539" i="16"/>
  <c r="AZ538" i="16"/>
  <c r="AY538" i="16"/>
  <c r="AX538" i="16"/>
  <c r="AZ537" i="16"/>
  <c r="AY537" i="16"/>
  <c r="AX537" i="16"/>
  <c r="AZ536" i="16"/>
  <c r="AY536" i="16"/>
  <c r="AX536" i="16"/>
  <c r="AZ535" i="16"/>
  <c r="AY535" i="16"/>
  <c r="AX535" i="16"/>
  <c r="AZ534" i="16"/>
  <c r="AY534" i="16"/>
  <c r="AX534" i="16"/>
  <c r="AZ533" i="16"/>
  <c r="AY533" i="16"/>
  <c r="AX533" i="16"/>
  <c r="AZ532" i="16"/>
  <c r="AY532" i="16"/>
  <c r="AX532" i="16"/>
  <c r="AZ531" i="16"/>
  <c r="AY531" i="16"/>
  <c r="AX531" i="16"/>
  <c r="AZ530" i="16"/>
  <c r="AY530" i="16"/>
  <c r="AX530" i="16"/>
  <c r="AZ529" i="16"/>
  <c r="AY529" i="16"/>
  <c r="AX529" i="16"/>
  <c r="AZ528" i="16"/>
  <c r="AY528" i="16"/>
  <c r="AX528" i="16"/>
  <c r="AZ527" i="16"/>
  <c r="AY527" i="16"/>
  <c r="AX527" i="16"/>
  <c r="AZ526" i="16"/>
  <c r="AY526" i="16"/>
  <c r="AX526" i="16"/>
  <c r="AZ525" i="16"/>
  <c r="AY525" i="16"/>
  <c r="AX525" i="16"/>
  <c r="AZ524" i="16"/>
  <c r="AY524" i="16"/>
  <c r="AX524" i="16"/>
  <c r="AZ523" i="16"/>
  <c r="AY523" i="16"/>
  <c r="AX523" i="16"/>
  <c r="AZ522" i="16"/>
  <c r="AY522" i="16"/>
  <c r="AX522" i="16"/>
  <c r="AZ521" i="16"/>
  <c r="AY521" i="16"/>
  <c r="AX521" i="16"/>
  <c r="AZ520" i="16"/>
  <c r="AY520" i="16"/>
  <c r="AX520" i="16"/>
  <c r="AZ519" i="16"/>
  <c r="AY519" i="16"/>
  <c r="AX519" i="16"/>
  <c r="AZ518" i="16"/>
  <c r="AY518" i="16"/>
  <c r="AX518" i="16"/>
  <c r="AZ517" i="16"/>
  <c r="AY517" i="16"/>
  <c r="AX517" i="16"/>
  <c r="AZ516" i="16"/>
  <c r="AY516" i="16"/>
  <c r="AX516" i="16"/>
  <c r="AZ515" i="16"/>
  <c r="AY515" i="16"/>
  <c r="AX515" i="16"/>
  <c r="AZ514" i="16"/>
  <c r="AY514" i="16"/>
  <c r="AX514" i="16"/>
  <c r="AZ513" i="16"/>
  <c r="AY513" i="16"/>
  <c r="AX513" i="16"/>
  <c r="AZ512" i="16"/>
  <c r="AY512" i="16"/>
  <c r="AX512" i="16"/>
  <c r="AZ511" i="16"/>
  <c r="AY511" i="16"/>
  <c r="AX511" i="16"/>
  <c r="AZ510" i="16"/>
  <c r="AY510" i="16"/>
  <c r="AX510" i="16"/>
  <c r="AZ509" i="16"/>
  <c r="AY509" i="16"/>
  <c r="AX509" i="16"/>
  <c r="AZ508" i="16"/>
  <c r="AY508" i="16"/>
  <c r="AX508" i="16"/>
  <c r="AZ507" i="16"/>
  <c r="AY507" i="16"/>
  <c r="AX507" i="16"/>
  <c r="AZ506" i="16"/>
  <c r="AY506" i="16"/>
  <c r="AX506" i="16"/>
  <c r="AZ505" i="16"/>
  <c r="AY505" i="16"/>
  <c r="AX505" i="16"/>
  <c r="AZ504" i="16"/>
  <c r="AY504" i="16"/>
  <c r="AX504" i="16"/>
  <c r="AZ503" i="16"/>
  <c r="AY503" i="16"/>
  <c r="AX503" i="16"/>
  <c r="AZ502" i="16"/>
  <c r="AY502" i="16"/>
  <c r="AX502" i="16"/>
  <c r="AZ501" i="16"/>
  <c r="AY501" i="16"/>
  <c r="AX501" i="16"/>
  <c r="AZ500" i="16"/>
  <c r="AY500" i="16"/>
  <c r="AX500" i="16"/>
  <c r="AZ499" i="16"/>
  <c r="AY499" i="16"/>
  <c r="AX499" i="16"/>
  <c r="AZ498" i="16"/>
  <c r="AY498" i="16"/>
  <c r="AX498" i="16"/>
  <c r="AZ497" i="16"/>
  <c r="AY497" i="16"/>
  <c r="AX497" i="16"/>
  <c r="AZ496" i="16"/>
  <c r="AY496" i="16"/>
  <c r="AX496" i="16"/>
  <c r="AZ495" i="16"/>
  <c r="AY495" i="16"/>
  <c r="AX495" i="16"/>
  <c r="AZ494" i="16"/>
  <c r="AY494" i="16"/>
  <c r="AX494" i="16"/>
  <c r="AZ493" i="16"/>
  <c r="AY493" i="16"/>
  <c r="AX493" i="16"/>
  <c r="AZ492" i="16"/>
  <c r="AY492" i="16"/>
  <c r="AX492" i="16"/>
  <c r="AZ491" i="16"/>
  <c r="AY491" i="16"/>
  <c r="AX491" i="16"/>
  <c r="AZ490" i="16"/>
  <c r="AY490" i="16"/>
  <c r="AX490" i="16"/>
  <c r="AZ489" i="16"/>
  <c r="AY489" i="16"/>
  <c r="AX489" i="16"/>
  <c r="AZ488" i="16"/>
  <c r="AY488" i="16"/>
  <c r="AX488" i="16"/>
  <c r="AZ487" i="16"/>
  <c r="AY487" i="16"/>
  <c r="AX487" i="16"/>
  <c r="AZ486" i="16"/>
  <c r="AY486" i="16"/>
  <c r="AX486" i="16"/>
  <c r="AZ485" i="16"/>
  <c r="AY485" i="16"/>
  <c r="AX485" i="16"/>
  <c r="AZ484" i="16"/>
  <c r="AY484" i="16"/>
  <c r="AX484" i="16"/>
  <c r="AZ483" i="16"/>
  <c r="AY483" i="16"/>
  <c r="AX483" i="16"/>
  <c r="AZ482" i="16"/>
  <c r="AY482" i="16"/>
  <c r="AX482" i="16"/>
  <c r="AZ481" i="16"/>
  <c r="AY481" i="16"/>
  <c r="AX481" i="16"/>
  <c r="AZ480" i="16"/>
  <c r="AY480" i="16"/>
  <c r="AX480" i="16"/>
  <c r="AZ479" i="16"/>
  <c r="AY479" i="16"/>
  <c r="AX479" i="16"/>
  <c r="AZ478" i="16"/>
  <c r="AY478" i="16"/>
  <c r="AX478" i="16"/>
  <c r="AZ477" i="16"/>
  <c r="AY477" i="16"/>
  <c r="AX477" i="16"/>
  <c r="AZ476" i="16"/>
  <c r="AY476" i="16"/>
  <c r="AX476" i="16"/>
  <c r="AZ475" i="16"/>
  <c r="AY475" i="16"/>
  <c r="AX475" i="16"/>
  <c r="AZ474" i="16"/>
  <c r="AY474" i="16"/>
  <c r="AX474" i="16"/>
  <c r="AZ473" i="16"/>
  <c r="AY473" i="16"/>
  <c r="AX473" i="16"/>
  <c r="AZ472" i="16"/>
  <c r="AY472" i="16"/>
  <c r="AX472" i="16"/>
  <c r="AZ471" i="16"/>
  <c r="AY471" i="16"/>
  <c r="AX471" i="16"/>
  <c r="AZ470" i="16"/>
  <c r="AY470" i="16"/>
  <c r="AX470" i="16"/>
  <c r="AZ469" i="16"/>
  <c r="AY469" i="16"/>
  <c r="AX469" i="16"/>
  <c r="AZ468" i="16"/>
  <c r="AY468" i="16"/>
  <c r="AX468" i="16"/>
  <c r="AZ467" i="16"/>
  <c r="AY467" i="16"/>
  <c r="AX467" i="16"/>
  <c r="AZ466" i="16"/>
  <c r="AY466" i="16"/>
  <c r="AX466" i="16"/>
  <c r="AZ465" i="16"/>
  <c r="AY465" i="16"/>
  <c r="AX465" i="16"/>
  <c r="AZ464" i="16"/>
  <c r="AY464" i="16"/>
  <c r="AX464" i="16"/>
  <c r="AZ463" i="16"/>
  <c r="AY463" i="16"/>
  <c r="AX463" i="16"/>
  <c r="AZ462" i="16"/>
  <c r="AY462" i="16"/>
  <c r="AX462" i="16"/>
  <c r="AZ461" i="16"/>
  <c r="AY461" i="16"/>
  <c r="AX461" i="16"/>
  <c r="AZ460" i="16"/>
  <c r="AY460" i="16"/>
  <c r="AX460" i="16"/>
  <c r="AZ459" i="16"/>
  <c r="AY459" i="16"/>
  <c r="AX459" i="16"/>
  <c r="AZ458" i="16"/>
  <c r="AY458" i="16"/>
  <c r="AX458" i="16"/>
  <c r="AZ457" i="16"/>
  <c r="AY457" i="16"/>
  <c r="AX457" i="16"/>
  <c r="AZ456" i="16"/>
  <c r="AY456" i="16"/>
  <c r="AX456" i="16"/>
  <c r="AZ455" i="16"/>
  <c r="AY455" i="16"/>
  <c r="AX455" i="16"/>
  <c r="AZ454" i="16"/>
  <c r="AY454" i="16"/>
  <c r="AX454" i="16"/>
  <c r="AZ453" i="16"/>
  <c r="AY453" i="16"/>
  <c r="AX453" i="16"/>
  <c r="AZ452" i="16"/>
  <c r="AY452" i="16"/>
  <c r="AX452" i="16"/>
  <c r="AZ451" i="16"/>
  <c r="AY451" i="16"/>
  <c r="AX451" i="16"/>
  <c r="AZ450" i="16"/>
  <c r="AY450" i="16"/>
  <c r="AX450" i="16"/>
  <c r="AZ449" i="16"/>
  <c r="AY449" i="16"/>
  <c r="AX449" i="16"/>
  <c r="AZ448" i="16"/>
  <c r="AY448" i="16"/>
  <c r="AX448" i="16"/>
  <c r="AZ447" i="16"/>
  <c r="AY447" i="16"/>
  <c r="AX447" i="16"/>
  <c r="AZ446" i="16"/>
  <c r="AY446" i="16"/>
  <c r="AX446" i="16"/>
  <c r="AZ445" i="16"/>
  <c r="AY445" i="16"/>
  <c r="AX445" i="16"/>
  <c r="AZ444" i="16"/>
  <c r="AY444" i="16"/>
  <c r="AX444" i="16"/>
  <c r="AZ443" i="16"/>
  <c r="AY443" i="16"/>
  <c r="AX443" i="16"/>
  <c r="AZ442" i="16"/>
  <c r="AY442" i="16"/>
  <c r="AX442" i="16"/>
  <c r="AZ441" i="16"/>
  <c r="AY441" i="16"/>
  <c r="AX441" i="16"/>
  <c r="AZ440" i="16"/>
  <c r="AY440" i="16"/>
  <c r="AX440" i="16"/>
  <c r="AZ439" i="16"/>
  <c r="AY439" i="16"/>
  <c r="AX439" i="16"/>
  <c r="AZ438" i="16"/>
  <c r="AY438" i="16"/>
  <c r="AX438" i="16"/>
  <c r="AZ437" i="16"/>
  <c r="AY437" i="16"/>
  <c r="AX437" i="16"/>
  <c r="AZ436" i="16"/>
  <c r="AY436" i="16"/>
  <c r="AX436" i="16"/>
  <c r="AZ435" i="16"/>
  <c r="AY435" i="16"/>
  <c r="AX435" i="16"/>
  <c r="AZ434" i="16"/>
  <c r="AY434" i="16"/>
  <c r="AX434" i="16"/>
  <c r="AZ433" i="16"/>
  <c r="AY433" i="16"/>
  <c r="AX433" i="16"/>
  <c r="AZ432" i="16"/>
  <c r="AY432" i="16"/>
  <c r="AX432" i="16"/>
  <c r="AZ431" i="16"/>
  <c r="AY431" i="16"/>
  <c r="AX431" i="16"/>
  <c r="AZ430" i="16"/>
  <c r="AY430" i="16"/>
  <c r="AX430" i="16"/>
  <c r="AZ429" i="16"/>
  <c r="AY429" i="16"/>
  <c r="AX429" i="16"/>
  <c r="AZ428" i="16"/>
  <c r="AY428" i="16"/>
  <c r="AX428" i="16"/>
  <c r="AZ427" i="16"/>
  <c r="AY427" i="16"/>
  <c r="AX427" i="16"/>
  <c r="AZ426" i="16"/>
  <c r="AY426" i="16"/>
  <c r="AX426" i="16"/>
  <c r="AZ425" i="16"/>
  <c r="AY425" i="16"/>
  <c r="AX425" i="16"/>
  <c r="AZ424" i="16"/>
  <c r="AY424" i="16"/>
  <c r="AX424" i="16"/>
  <c r="AZ423" i="16"/>
  <c r="AY423" i="16"/>
  <c r="AX423" i="16"/>
  <c r="AZ422" i="16"/>
  <c r="AY422" i="16"/>
  <c r="AX422" i="16"/>
  <c r="AZ421" i="16"/>
  <c r="AY421" i="16"/>
  <c r="AX421" i="16"/>
  <c r="AZ420" i="16"/>
  <c r="AY420" i="16"/>
  <c r="AX420" i="16"/>
  <c r="AZ419" i="16"/>
  <c r="AY419" i="16"/>
  <c r="AX419" i="16"/>
  <c r="AZ418" i="16"/>
  <c r="AY418" i="16"/>
  <c r="AX418" i="16"/>
  <c r="AZ417" i="16"/>
  <c r="AY417" i="16"/>
  <c r="AX417" i="16"/>
  <c r="AZ416" i="16"/>
  <c r="AY416" i="16"/>
  <c r="AX416" i="16"/>
  <c r="AZ415" i="16"/>
  <c r="AY415" i="16"/>
  <c r="AX415" i="16"/>
  <c r="AZ414" i="16"/>
  <c r="AY414" i="16"/>
  <c r="AX414" i="16"/>
  <c r="AZ413" i="16"/>
  <c r="AY413" i="16"/>
  <c r="AX413" i="16"/>
  <c r="AZ412" i="16"/>
  <c r="AY412" i="16"/>
  <c r="AX412" i="16"/>
  <c r="AZ411" i="16"/>
  <c r="AY411" i="16"/>
  <c r="AX411" i="16"/>
  <c r="AZ410" i="16"/>
  <c r="AY410" i="16"/>
  <c r="AX410" i="16"/>
  <c r="AZ409" i="16"/>
  <c r="AY409" i="16"/>
  <c r="AX409" i="16"/>
  <c r="AZ408" i="16"/>
  <c r="AY408" i="16"/>
  <c r="AX408" i="16"/>
  <c r="AZ407" i="16"/>
  <c r="AY407" i="16"/>
  <c r="AX407" i="16"/>
  <c r="AZ406" i="16"/>
  <c r="AY406" i="16"/>
  <c r="AX406" i="16"/>
  <c r="AZ405" i="16"/>
  <c r="AY405" i="16"/>
  <c r="AX405" i="16"/>
  <c r="AZ404" i="16"/>
  <c r="AY404" i="16"/>
  <c r="AX404" i="16"/>
  <c r="AZ403" i="16"/>
  <c r="AY403" i="16"/>
  <c r="AX403" i="16"/>
  <c r="AZ402" i="16"/>
  <c r="AY402" i="16"/>
  <c r="AX402" i="16"/>
  <c r="AZ401" i="16"/>
  <c r="AY401" i="16"/>
  <c r="AX401" i="16"/>
  <c r="AZ400" i="16"/>
  <c r="AY400" i="16"/>
  <c r="AX400" i="16"/>
  <c r="AZ399" i="16"/>
  <c r="AY399" i="16"/>
  <c r="AX399" i="16"/>
  <c r="AZ398" i="16"/>
  <c r="AY398" i="16"/>
  <c r="AX398" i="16"/>
  <c r="AZ397" i="16"/>
  <c r="AY397" i="16"/>
  <c r="AX397" i="16"/>
  <c r="AZ396" i="16"/>
  <c r="AY396" i="16"/>
  <c r="AX396" i="16"/>
  <c r="AZ395" i="16"/>
  <c r="AY395" i="16"/>
  <c r="AX395" i="16"/>
  <c r="AZ394" i="16"/>
  <c r="AY394" i="16"/>
  <c r="AX394" i="16"/>
  <c r="AZ393" i="16"/>
  <c r="AY393" i="16"/>
  <c r="AX393" i="16"/>
  <c r="AZ392" i="16"/>
  <c r="AY392" i="16"/>
  <c r="AX392" i="16"/>
  <c r="AZ391" i="16"/>
  <c r="AY391" i="16"/>
  <c r="AX391" i="16"/>
  <c r="AZ390" i="16"/>
  <c r="AY390" i="16"/>
  <c r="AX390" i="16"/>
  <c r="AZ389" i="16"/>
  <c r="AY389" i="16"/>
  <c r="AX389" i="16"/>
  <c r="AZ388" i="16"/>
  <c r="AY388" i="16"/>
  <c r="AX388" i="16"/>
  <c r="AZ387" i="16"/>
  <c r="AY387" i="16"/>
  <c r="AX387" i="16"/>
  <c r="AZ386" i="16"/>
  <c r="AY386" i="16"/>
  <c r="AX386" i="16"/>
  <c r="AZ385" i="16"/>
  <c r="AY385" i="16"/>
  <c r="AX385" i="16"/>
  <c r="AZ384" i="16"/>
  <c r="AY384" i="16"/>
  <c r="AX384" i="16"/>
  <c r="AZ383" i="16"/>
  <c r="AY383" i="16"/>
  <c r="AX383" i="16"/>
  <c r="AZ382" i="16"/>
  <c r="AY382" i="16"/>
  <c r="AX382" i="16"/>
  <c r="AZ381" i="16"/>
  <c r="AY381" i="16"/>
  <c r="AX381" i="16"/>
  <c r="AZ380" i="16"/>
  <c r="AY380" i="16"/>
  <c r="AX380" i="16"/>
  <c r="AZ379" i="16"/>
  <c r="AY379" i="16"/>
  <c r="AX379" i="16"/>
  <c r="AZ378" i="16"/>
  <c r="AY378" i="16"/>
  <c r="AX378" i="16"/>
  <c r="AZ377" i="16"/>
  <c r="AY377" i="16"/>
  <c r="AX377" i="16"/>
  <c r="AZ376" i="16"/>
  <c r="AY376" i="16"/>
  <c r="AX376" i="16"/>
  <c r="AZ375" i="16"/>
  <c r="AY375" i="16"/>
  <c r="AX375" i="16"/>
  <c r="AZ374" i="16"/>
  <c r="AY374" i="16"/>
  <c r="AX374" i="16"/>
  <c r="AZ373" i="16"/>
  <c r="AY373" i="16"/>
  <c r="AX373" i="16"/>
  <c r="AZ372" i="16"/>
  <c r="AY372" i="16"/>
  <c r="AX372" i="16"/>
  <c r="AZ371" i="16"/>
  <c r="AY371" i="16"/>
  <c r="AX371" i="16"/>
  <c r="AZ370" i="16"/>
  <c r="AY370" i="16"/>
  <c r="AX370" i="16"/>
  <c r="AZ369" i="16"/>
  <c r="AY369" i="16"/>
  <c r="AX369" i="16"/>
  <c r="AZ368" i="16"/>
  <c r="AY368" i="16"/>
  <c r="AX368" i="16"/>
  <c r="AZ367" i="16"/>
  <c r="AY367" i="16"/>
  <c r="AX367" i="16"/>
  <c r="AZ366" i="16"/>
  <c r="AY366" i="16"/>
  <c r="AX366" i="16"/>
  <c r="AZ365" i="16"/>
  <c r="AY365" i="16"/>
  <c r="AX365" i="16"/>
  <c r="AZ364" i="16"/>
  <c r="AY364" i="16"/>
  <c r="AX364" i="16"/>
  <c r="AZ363" i="16"/>
  <c r="AY363" i="16"/>
  <c r="AX363" i="16"/>
  <c r="AZ362" i="16"/>
  <c r="AY362" i="16"/>
  <c r="AX362" i="16"/>
  <c r="AZ361" i="16"/>
  <c r="AY361" i="16"/>
  <c r="AX361" i="16"/>
  <c r="AZ360" i="16"/>
  <c r="AY360" i="16"/>
  <c r="AX360" i="16"/>
  <c r="AZ359" i="16"/>
  <c r="AY359" i="16"/>
  <c r="AX359" i="16"/>
  <c r="AZ358" i="16"/>
  <c r="AY358" i="16"/>
  <c r="AX358" i="16"/>
  <c r="AZ357" i="16"/>
  <c r="AY357" i="16"/>
  <c r="AX357" i="16"/>
  <c r="AZ356" i="16"/>
  <c r="AY356" i="16"/>
  <c r="AX356" i="16"/>
  <c r="AZ355" i="16"/>
  <c r="AY355" i="16"/>
  <c r="AX355" i="16"/>
  <c r="AZ354" i="16"/>
  <c r="AY354" i="16"/>
  <c r="AX354" i="16"/>
  <c r="AZ353" i="16"/>
  <c r="AY353" i="16"/>
  <c r="AX353" i="16"/>
  <c r="AZ352" i="16"/>
  <c r="AY352" i="16"/>
  <c r="AX352" i="16"/>
  <c r="AZ351" i="16"/>
  <c r="AY351" i="16"/>
  <c r="AX351" i="16"/>
  <c r="AZ350" i="16"/>
  <c r="AY350" i="16"/>
  <c r="AX350" i="16"/>
  <c r="AZ349" i="16"/>
  <c r="AY349" i="16"/>
  <c r="AX349" i="16"/>
  <c r="AZ348" i="16"/>
  <c r="AY348" i="16"/>
  <c r="AX348" i="16"/>
  <c r="AZ347" i="16"/>
  <c r="AY347" i="16"/>
  <c r="AX347" i="16"/>
  <c r="AZ346" i="16"/>
  <c r="AY346" i="16"/>
  <c r="AX346" i="16"/>
  <c r="AZ345" i="16"/>
  <c r="AY345" i="16"/>
  <c r="AX345" i="16"/>
  <c r="AZ344" i="16"/>
  <c r="AY344" i="16"/>
  <c r="AX344" i="16"/>
  <c r="AZ343" i="16"/>
  <c r="AY343" i="16"/>
  <c r="AX343" i="16"/>
  <c r="AZ342" i="16"/>
  <c r="AY342" i="16"/>
  <c r="AX342" i="16"/>
  <c r="AZ341" i="16"/>
  <c r="AY341" i="16"/>
  <c r="AX341" i="16"/>
  <c r="AZ340" i="16"/>
  <c r="AY340" i="16"/>
  <c r="AX340" i="16"/>
  <c r="AZ339" i="16"/>
  <c r="AY339" i="16"/>
  <c r="AX339" i="16"/>
  <c r="AZ338" i="16"/>
  <c r="AY338" i="16"/>
  <c r="AX338" i="16"/>
  <c r="AZ337" i="16"/>
  <c r="AY337" i="16"/>
  <c r="AX337" i="16"/>
  <c r="AZ336" i="16"/>
  <c r="AY336" i="16"/>
  <c r="AX336" i="16"/>
  <c r="AZ335" i="16"/>
  <c r="AY335" i="16"/>
  <c r="AX335" i="16"/>
  <c r="AZ334" i="16"/>
  <c r="AY334" i="16"/>
  <c r="AX334" i="16"/>
  <c r="AZ333" i="16"/>
  <c r="AY333" i="16"/>
  <c r="AX333" i="16"/>
  <c r="AZ332" i="16"/>
  <c r="AY332" i="16"/>
  <c r="AX332" i="16"/>
  <c r="AZ331" i="16"/>
  <c r="AY331" i="16"/>
  <c r="AX331" i="16"/>
  <c r="AZ330" i="16"/>
  <c r="AY330" i="16"/>
  <c r="AX330" i="16"/>
  <c r="AZ329" i="16"/>
  <c r="AY329" i="16"/>
  <c r="AX329" i="16"/>
  <c r="AZ328" i="16"/>
  <c r="AY328" i="16"/>
  <c r="AX328" i="16"/>
  <c r="AZ327" i="16"/>
  <c r="AY327" i="16"/>
  <c r="AX327" i="16"/>
  <c r="AZ326" i="16"/>
  <c r="AY326" i="16"/>
  <c r="AX326" i="16"/>
  <c r="AZ325" i="16"/>
  <c r="AY325" i="16"/>
  <c r="AX325" i="16"/>
  <c r="AZ324" i="16"/>
  <c r="AY324" i="16"/>
  <c r="AX324" i="16"/>
  <c r="AZ323" i="16"/>
  <c r="AY323" i="16"/>
  <c r="AX323" i="16"/>
  <c r="AZ322" i="16"/>
  <c r="AY322" i="16"/>
  <c r="AX322" i="16"/>
  <c r="AZ321" i="16"/>
  <c r="AY321" i="16"/>
  <c r="AX321" i="16"/>
  <c r="AZ320" i="16"/>
  <c r="AY320" i="16"/>
  <c r="AX320" i="16"/>
  <c r="AZ319" i="16"/>
  <c r="AY319" i="16"/>
  <c r="AX319" i="16"/>
  <c r="AZ318" i="16"/>
  <c r="AY318" i="16"/>
  <c r="AX318" i="16"/>
  <c r="AZ317" i="16"/>
  <c r="AY317" i="16"/>
  <c r="AX317" i="16"/>
  <c r="AZ316" i="16"/>
  <c r="AY316" i="16"/>
  <c r="AX316" i="16"/>
  <c r="AZ315" i="16"/>
  <c r="AY315" i="16"/>
  <c r="AX315" i="16"/>
  <c r="AZ314" i="16"/>
  <c r="AY314" i="16"/>
  <c r="AX314" i="16"/>
  <c r="AZ313" i="16"/>
  <c r="AY313" i="16"/>
  <c r="AX313" i="16"/>
  <c r="AZ312" i="16"/>
  <c r="AY312" i="16"/>
  <c r="AX312" i="16"/>
  <c r="AZ311" i="16"/>
  <c r="AY311" i="16"/>
  <c r="AX311" i="16"/>
  <c r="AZ310" i="16"/>
  <c r="AY310" i="16"/>
  <c r="AX310" i="16"/>
  <c r="AZ309" i="16"/>
  <c r="AY309" i="16"/>
  <c r="AX309" i="16"/>
  <c r="AZ308" i="16"/>
  <c r="AY308" i="16"/>
  <c r="AX308" i="16"/>
  <c r="AZ307" i="16"/>
  <c r="AY307" i="16"/>
  <c r="AX307" i="16"/>
  <c r="AZ306" i="16"/>
  <c r="AY306" i="16"/>
  <c r="AX306" i="16"/>
  <c r="AZ305" i="16"/>
  <c r="AY305" i="16"/>
  <c r="AX305" i="16"/>
  <c r="AZ304" i="16"/>
  <c r="AY304" i="16"/>
  <c r="AX304" i="16"/>
  <c r="AZ303" i="16"/>
  <c r="AY303" i="16"/>
  <c r="AX303" i="16"/>
  <c r="AZ302" i="16"/>
  <c r="AY302" i="16"/>
  <c r="AX302" i="16"/>
  <c r="AZ301" i="16"/>
  <c r="AY301" i="16"/>
  <c r="AX301" i="16"/>
  <c r="AZ300" i="16"/>
  <c r="AY300" i="16"/>
  <c r="AX300" i="16"/>
  <c r="AZ299" i="16"/>
  <c r="AY299" i="16"/>
  <c r="AX299" i="16"/>
  <c r="AZ298" i="16"/>
  <c r="AY298" i="16"/>
  <c r="AX298" i="16"/>
  <c r="AZ297" i="16"/>
  <c r="AY297" i="16"/>
  <c r="AX297" i="16"/>
  <c r="AZ296" i="16"/>
  <c r="AY296" i="16"/>
  <c r="AX296" i="16"/>
  <c r="AZ295" i="16"/>
  <c r="AY295" i="16"/>
  <c r="AX295" i="16"/>
  <c r="AZ294" i="16"/>
  <c r="AY294" i="16"/>
  <c r="AX294" i="16"/>
  <c r="AZ293" i="16"/>
  <c r="AY293" i="16"/>
  <c r="AX293" i="16"/>
  <c r="AZ292" i="16"/>
  <c r="AY292" i="16"/>
  <c r="AX292" i="16"/>
  <c r="AZ291" i="16"/>
  <c r="AY291" i="16"/>
  <c r="AX291" i="16"/>
  <c r="AZ290" i="16"/>
  <c r="AY290" i="16"/>
  <c r="AX290" i="16"/>
  <c r="AZ289" i="16"/>
  <c r="AY289" i="16"/>
  <c r="AX289" i="16"/>
  <c r="AZ288" i="16"/>
  <c r="AY288" i="16"/>
  <c r="AX288" i="16"/>
  <c r="AZ287" i="16"/>
  <c r="AY287" i="16"/>
  <c r="AX287" i="16"/>
  <c r="AZ286" i="16"/>
  <c r="AY286" i="16"/>
  <c r="AX286" i="16"/>
  <c r="AZ285" i="16"/>
  <c r="AY285" i="16"/>
  <c r="AX285" i="16"/>
  <c r="AZ284" i="16"/>
  <c r="AY284" i="16"/>
  <c r="AX284" i="16"/>
  <c r="AZ283" i="16"/>
  <c r="AY283" i="16"/>
  <c r="AX283" i="16"/>
  <c r="AZ282" i="16"/>
  <c r="AY282" i="16"/>
  <c r="AX282" i="16"/>
  <c r="AZ281" i="16"/>
  <c r="AY281" i="16"/>
  <c r="AX281" i="16"/>
  <c r="AZ280" i="16"/>
  <c r="AY280" i="16"/>
  <c r="AX280" i="16"/>
  <c r="AZ279" i="16"/>
  <c r="AY279" i="16"/>
  <c r="AX279" i="16"/>
  <c r="AZ278" i="16"/>
  <c r="AY278" i="16"/>
  <c r="AX278" i="16"/>
  <c r="AZ277" i="16"/>
  <c r="AY277" i="16"/>
  <c r="AX277" i="16"/>
  <c r="AZ276" i="16"/>
  <c r="AY276" i="16"/>
  <c r="AX276" i="16"/>
  <c r="AZ275" i="16"/>
  <c r="AY275" i="16"/>
  <c r="AX275" i="16"/>
  <c r="AZ274" i="16"/>
  <c r="AY274" i="16"/>
  <c r="AX274" i="16"/>
  <c r="AZ273" i="16"/>
  <c r="AY273" i="16"/>
  <c r="AX273" i="16"/>
  <c r="AZ272" i="16"/>
  <c r="AY272" i="16"/>
  <c r="AX272" i="16"/>
  <c r="AZ271" i="16"/>
  <c r="AY271" i="16"/>
  <c r="AX271" i="16"/>
  <c r="AZ270" i="16"/>
  <c r="AY270" i="16"/>
  <c r="AX270" i="16"/>
  <c r="AZ269" i="16"/>
  <c r="AY269" i="16"/>
  <c r="AX269" i="16"/>
  <c r="AZ268" i="16"/>
  <c r="AY268" i="16"/>
  <c r="AX268" i="16"/>
  <c r="AZ267" i="16"/>
  <c r="AY267" i="16"/>
  <c r="AX267" i="16"/>
  <c r="AZ266" i="16"/>
  <c r="AY266" i="16"/>
  <c r="AX266" i="16"/>
  <c r="AZ265" i="16"/>
  <c r="AY265" i="16"/>
  <c r="AX265" i="16"/>
  <c r="AZ264" i="16"/>
  <c r="AY264" i="16"/>
  <c r="AX264" i="16"/>
  <c r="AZ263" i="16"/>
  <c r="AY263" i="16"/>
  <c r="AX263" i="16"/>
  <c r="AZ262" i="16"/>
  <c r="AY262" i="16"/>
  <c r="AX262" i="16"/>
  <c r="AZ261" i="16"/>
  <c r="AY261" i="16"/>
  <c r="AX261" i="16"/>
  <c r="AZ260" i="16"/>
  <c r="AY260" i="16"/>
  <c r="AX260" i="16"/>
  <c r="AZ259" i="16"/>
  <c r="AY259" i="16"/>
  <c r="AX259" i="16"/>
  <c r="AZ258" i="16"/>
  <c r="AY258" i="16"/>
  <c r="AX258" i="16"/>
  <c r="AZ257" i="16"/>
  <c r="AY257" i="16"/>
  <c r="AX257" i="16"/>
  <c r="AZ256" i="16"/>
  <c r="AY256" i="16"/>
  <c r="AX256" i="16"/>
  <c r="AZ255" i="16"/>
  <c r="AY255" i="16"/>
  <c r="AX255" i="16"/>
  <c r="AZ254" i="16"/>
  <c r="AY254" i="16"/>
  <c r="AX254" i="16"/>
  <c r="AZ253" i="16"/>
  <c r="AY253" i="16"/>
  <c r="AX253" i="16"/>
  <c r="AZ252" i="16"/>
  <c r="AY252" i="16"/>
  <c r="AX252" i="16"/>
  <c r="AZ251" i="16"/>
  <c r="AY251" i="16"/>
  <c r="AX251" i="16"/>
  <c r="AZ250" i="16"/>
  <c r="AY250" i="16"/>
  <c r="AX250" i="16"/>
  <c r="AZ249" i="16"/>
  <c r="AY249" i="16"/>
  <c r="AX249" i="16"/>
  <c r="AZ248" i="16"/>
  <c r="AY248" i="16"/>
  <c r="AX248" i="16"/>
  <c r="AZ247" i="16"/>
  <c r="AY247" i="16"/>
  <c r="AX247" i="16"/>
  <c r="AZ246" i="16"/>
  <c r="AY246" i="16"/>
  <c r="AX246" i="16"/>
  <c r="AZ245" i="16"/>
  <c r="AY245" i="16"/>
  <c r="AX245" i="16"/>
  <c r="AZ244" i="16"/>
  <c r="AY244" i="16"/>
  <c r="AX244" i="16"/>
  <c r="AZ243" i="16"/>
  <c r="AY243" i="16"/>
  <c r="AX243" i="16"/>
  <c r="AZ242" i="16"/>
  <c r="AY242" i="16"/>
  <c r="AX242" i="16"/>
  <c r="AZ241" i="16"/>
  <c r="AY241" i="16"/>
  <c r="AX241" i="16"/>
  <c r="AZ240" i="16"/>
  <c r="AY240" i="16"/>
  <c r="AX240" i="16"/>
  <c r="AZ239" i="16"/>
  <c r="AY239" i="16"/>
  <c r="AX239" i="16"/>
  <c r="AZ238" i="16"/>
  <c r="AY238" i="16"/>
  <c r="AX238" i="16"/>
  <c r="AZ237" i="16"/>
  <c r="AY237" i="16"/>
  <c r="AX237" i="16"/>
  <c r="AZ236" i="16"/>
  <c r="AY236" i="16"/>
  <c r="AX236" i="16"/>
  <c r="AZ235" i="16"/>
  <c r="AY235" i="16"/>
  <c r="AX235" i="16"/>
  <c r="AZ234" i="16"/>
  <c r="AY234" i="16"/>
  <c r="AX234" i="16"/>
  <c r="AZ233" i="16"/>
  <c r="AY233" i="16"/>
  <c r="AX233" i="16"/>
  <c r="AZ232" i="16"/>
  <c r="AY232" i="16"/>
  <c r="AX232" i="16"/>
  <c r="AZ231" i="16"/>
  <c r="AY231" i="16"/>
  <c r="AX231" i="16"/>
  <c r="AZ230" i="16"/>
  <c r="AY230" i="16"/>
  <c r="AX230" i="16"/>
  <c r="AZ229" i="16"/>
  <c r="AY229" i="16"/>
  <c r="AX229" i="16"/>
  <c r="AZ228" i="16"/>
  <c r="AY228" i="16"/>
  <c r="AX228" i="16"/>
  <c r="AZ227" i="16"/>
  <c r="AY227" i="16"/>
  <c r="AX227" i="16"/>
  <c r="AZ226" i="16"/>
  <c r="AY226" i="16"/>
  <c r="AX226" i="16"/>
  <c r="AZ225" i="16"/>
  <c r="AY225" i="16"/>
  <c r="AX225" i="16"/>
  <c r="AZ224" i="16"/>
  <c r="AY224" i="16"/>
  <c r="AX224" i="16"/>
  <c r="AZ223" i="16"/>
  <c r="AY223" i="16"/>
  <c r="AX223" i="16"/>
  <c r="AZ222" i="16"/>
  <c r="AY222" i="16"/>
  <c r="AX222" i="16"/>
  <c r="AZ221" i="16"/>
  <c r="AY221" i="16"/>
  <c r="AX221" i="16"/>
  <c r="AZ220" i="16"/>
  <c r="AY220" i="16"/>
  <c r="AX220" i="16"/>
  <c r="AZ219" i="16"/>
  <c r="AY219" i="16"/>
  <c r="AX219" i="16"/>
  <c r="AZ218" i="16"/>
  <c r="AY218" i="16"/>
  <c r="AX218" i="16"/>
  <c r="AZ217" i="16"/>
  <c r="AY217" i="16"/>
  <c r="AX217" i="16"/>
  <c r="AZ216" i="16"/>
  <c r="AY216" i="16"/>
  <c r="AX216" i="16"/>
  <c r="AZ215" i="16"/>
  <c r="AY215" i="16"/>
  <c r="AX215" i="16"/>
  <c r="AZ214" i="16"/>
  <c r="AY214" i="16"/>
  <c r="AX214" i="16"/>
  <c r="AZ213" i="16"/>
  <c r="AY213" i="16"/>
  <c r="AX213" i="16"/>
  <c r="AZ212" i="16"/>
  <c r="AY212" i="16"/>
  <c r="AX212" i="16"/>
  <c r="AZ211" i="16"/>
  <c r="AY211" i="16"/>
  <c r="AX211" i="16"/>
  <c r="AZ210" i="16"/>
  <c r="AY210" i="16"/>
  <c r="AX210" i="16"/>
  <c r="AZ209" i="16"/>
  <c r="AY209" i="16"/>
  <c r="AX209" i="16"/>
  <c r="AZ208" i="16"/>
  <c r="AY208" i="16"/>
  <c r="AX208" i="16"/>
  <c r="AZ207" i="16"/>
  <c r="AY207" i="16"/>
  <c r="AX207" i="16"/>
  <c r="AZ206" i="16"/>
  <c r="AY206" i="16"/>
  <c r="AX206" i="16"/>
  <c r="AZ205" i="16"/>
  <c r="AY205" i="16"/>
  <c r="AX205" i="16"/>
  <c r="AZ204" i="16"/>
  <c r="AY204" i="16"/>
  <c r="AX204" i="16"/>
  <c r="AZ203" i="16"/>
  <c r="AY203" i="16"/>
  <c r="AX203" i="16"/>
  <c r="AZ202" i="16"/>
  <c r="AY202" i="16"/>
  <c r="AX202" i="16"/>
  <c r="AZ201" i="16"/>
  <c r="AY201" i="16"/>
  <c r="AX201" i="16"/>
  <c r="AZ200" i="16"/>
  <c r="AY200" i="16"/>
  <c r="AX200" i="16"/>
  <c r="AZ199" i="16"/>
  <c r="AY199" i="16"/>
  <c r="AX199" i="16"/>
  <c r="AZ198" i="16"/>
  <c r="AY198" i="16"/>
  <c r="AX198" i="16"/>
  <c r="AZ197" i="16"/>
  <c r="AY197" i="16"/>
  <c r="AX197" i="16"/>
  <c r="AZ196" i="16"/>
  <c r="AY196" i="16"/>
  <c r="AX196" i="16"/>
  <c r="AZ195" i="16"/>
  <c r="AY195" i="16"/>
  <c r="AX195" i="16"/>
  <c r="AZ194" i="16"/>
  <c r="AY194" i="16"/>
  <c r="AX194" i="16"/>
  <c r="AZ193" i="16"/>
  <c r="AY193" i="16"/>
  <c r="AX193" i="16"/>
  <c r="AZ192" i="16"/>
  <c r="AY192" i="16"/>
  <c r="AX192" i="16"/>
  <c r="AZ191" i="16"/>
  <c r="AY191" i="16"/>
  <c r="AX191" i="16"/>
  <c r="AZ190" i="16"/>
  <c r="AY190" i="16"/>
  <c r="AX190" i="16"/>
  <c r="AZ189" i="16"/>
  <c r="AY189" i="16"/>
  <c r="AX189" i="16"/>
  <c r="AZ188" i="16"/>
  <c r="AY188" i="16"/>
  <c r="AX188" i="16"/>
  <c r="AZ187" i="16"/>
  <c r="AY187" i="16"/>
  <c r="AX187" i="16"/>
  <c r="AZ186" i="16"/>
  <c r="AY186" i="16"/>
  <c r="AX186" i="16"/>
  <c r="AZ185" i="16"/>
  <c r="AY185" i="16"/>
  <c r="AX185" i="16"/>
  <c r="AZ184" i="16"/>
  <c r="AY184" i="16"/>
  <c r="AX184" i="16"/>
  <c r="AZ183" i="16"/>
  <c r="AY183" i="16"/>
  <c r="AX183" i="16"/>
  <c r="AZ182" i="16"/>
  <c r="AY182" i="16"/>
  <c r="AX182" i="16"/>
  <c r="AZ181" i="16"/>
  <c r="AY181" i="16"/>
  <c r="AX181" i="16"/>
  <c r="AZ180" i="16"/>
  <c r="AY180" i="16"/>
  <c r="AX180" i="16"/>
  <c r="AZ179" i="16"/>
  <c r="AY179" i="16"/>
  <c r="AX179" i="16"/>
  <c r="AZ178" i="16"/>
  <c r="AY178" i="16"/>
  <c r="AX178" i="16"/>
  <c r="AZ177" i="16"/>
  <c r="AY177" i="16"/>
  <c r="AX177" i="16"/>
  <c r="AZ176" i="16"/>
  <c r="AY176" i="16"/>
  <c r="AX176" i="16"/>
  <c r="AZ175" i="16"/>
  <c r="AY175" i="16"/>
  <c r="AX175" i="16"/>
  <c r="AZ174" i="16"/>
  <c r="AY174" i="16"/>
  <c r="AX174" i="16"/>
  <c r="AZ173" i="16"/>
  <c r="AY173" i="16"/>
  <c r="AX173" i="16"/>
  <c r="AZ172" i="16"/>
  <c r="AY172" i="16"/>
  <c r="AX172" i="16"/>
  <c r="AZ171" i="16"/>
  <c r="AY171" i="16"/>
  <c r="AX171" i="16"/>
  <c r="AZ170" i="16"/>
  <c r="AY170" i="16"/>
  <c r="AX170" i="16"/>
  <c r="AZ169" i="16"/>
  <c r="AY169" i="16"/>
  <c r="AX169" i="16"/>
  <c r="AZ168" i="16"/>
  <c r="AY168" i="16"/>
  <c r="AX168" i="16"/>
  <c r="AZ167" i="16"/>
  <c r="AY167" i="16"/>
  <c r="AX167" i="16"/>
  <c r="AZ166" i="16"/>
  <c r="AY166" i="16"/>
  <c r="AX166" i="16"/>
  <c r="AZ165" i="16"/>
  <c r="AY165" i="16"/>
  <c r="AX165" i="16"/>
  <c r="AZ164" i="16"/>
  <c r="AY164" i="16"/>
  <c r="AX164" i="16"/>
  <c r="AZ163" i="16"/>
  <c r="AY163" i="16"/>
  <c r="AX163" i="16"/>
  <c r="AZ162" i="16"/>
  <c r="AY162" i="16"/>
  <c r="AX162" i="16"/>
  <c r="AZ161" i="16"/>
  <c r="AY161" i="16"/>
  <c r="AX161" i="16"/>
  <c r="AZ160" i="16"/>
  <c r="AY160" i="16"/>
  <c r="AX160" i="16"/>
  <c r="AZ159" i="16"/>
  <c r="AY159" i="16"/>
  <c r="AX159" i="16"/>
  <c r="AZ158" i="16"/>
  <c r="AY158" i="16"/>
  <c r="AX158" i="16"/>
  <c r="AZ157" i="16"/>
  <c r="AY157" i="16"/>
  <c r="AX157" i="16"/>
  <c r="AZ156" i="16"/>
  <c r="AY156" i="16"/>
  <c r="AX156" i="16"/>
  <c r="AZ155" i="16"/>
  <c r="AY155" i="16"/>
  <c r="AX155" i="16"/>
  <c r="AZ154" i="16"/>
  <c r="AY154" i="16"/>
  <c r="AX154" i="16"/>
  <c r="AZ153" i="16"/>
  <c r="AY153" i="16"/>
  <c r="AX153" i="16"/>
  <c r="AZ152" i="16"/>
  <c r="AY152" i="16"/>
  <c r="AX152" i="16"/>
  <c r="AZ151" i="16"/>
  <c r="AY151" i="16"/>
  <c r="AX151" i="16"/>
  <c r="AZ150" i="16"/>
  <c r="AY150" i="16"/>
  <c r="AX150" i="16"/>
  <c r="AZ149" i="16"/>
  <c r="AY149" i="16"/>
  <c r="AX149" i="16"/>
  <c r="AZ148" i="16"/>
  <c r="AY148" i="16"/>
  <c r="AX148" i="16"/>
  <c r="AZ147" i="16"/>
  <c r="AY147" i="16"/>
  <c r="AX147" i="16"/>
  <c r="AZ146" i="16"/>
  <c r="AY146" i="16"/>
  <c r="AX146" i="16"/>
  <c r="AZ145" i="16"/>
  <c r="AY145" i="16"/>
  <c r="AX145" i="16"/>
  <c r="AZ144" i="16"/>
  <c r="AY144" i="16"/>
  <c r="AX144" i="16"/>
  <c r="AZ143" i="16"/>
  <c r="AY143" i="16"/>
  <c r="AX143" i="16"/>
  <c r="AZ142" i="16"/>
  <c r="AY142" i="16"/>
  <c r="AX142" i="16"/>
  <c r="AZ141" i="16"/>
  <c r="AY141" i="16"/>
  <c r="AX141" i="16"/>
  <c r="AZ140" i="16"/>
  <c r="AY140" i="16"/>
  <c r="AX140" i="16"/>
  <c r="AZ139" i="16"/>
  <c r="AY139" i="16"/>
  <c r="AX139" i="16"/>
  <c r="AZ138" i="16"/>
  <c r="AY138" i="16"/>
  <c r="AX138" i="16"/>
  <c r="AZ137" i="16"/>
  <c r="AY137" i="16"/>
  <c r="AX137" i="16"/>
  <c r="AZ136" i="16"/>
  <c r="AY136" i="16"/>
  <c r="AX136" i="16"/>
  <c r="AZ135" i="16"/>
  <c r="AY135" i="16"/>
  <c r="AX135" i="16"/>
  <c r="AZ134" i="16"/>
  <c r="AY134" i="16"/>
  <c r="AX134" i="16"/>
  <c r="AZ133" i="16"/>
  <c r="AY133" i="16"/>
  <c r="AX133" i="16"/>
  <c r="AZ132" i="16"/>
  <c r="AY132" i="16"/>
  <c r="AX132" i="16"/>
  <c r="AZ131" i="16"/>
  <c r="AY131" i="16"/>
  <c r="AX131" i="16"/>
  <c r="AZ130" i="16"/>
  <c r="AY130" i="16"/>
  <c r="AX130" i="16"/>
  <c r="AZ129" i="16"/>
  <c r="AY129" i="16"/>
  <c r="AX129" i="16"/>
  <c r="AZ128" i="16"/>
  <c r="AY128" i="16"/>
  <c r="AX128" i="16"/>
  <c r="AZ127" i="16"/>
  <c r="AY127" i="16"/>
  <c r="AX127" i="16"/>
  <c r="AZ126" i="16"/>
  <c r="AY126" i="16"/>
  <c r="AX126" i="16"/>
  <c r="AZ125" i="16"/>
  <c r="AY125" i="16"/>
  <c r="AX125" i="16"/>
  <c r="AZ124" i="16"/>
  <c r="AY124" i="16"/>
  <c r="AX124" i="16"/>
  <c r="AZ123" i="16"/>
  <c r="AY123" i="16"/>
  <c r="AX123" i="16"/>
  <c r="AZ122" i="16"/>
  <c r="AY122" i="16"/>
  <c r="AX122" i="16"/>
  <c r="AZ121" i="16"/>
  <c r="AY121" i="16"/>
  <c r="AX121" i="16"/>
  <c r="AZ120" i="16"/>
  <c r="AY120" i="16"/>
  <c r="AX120" i="16"/>
  <c r="AZ119" i="16"/>
  <c r="AY119" i="16"/>
  <c r="AX119" i="16"/>
  <c r="AZ118" i="16"/>
  <c r="AY118" i="16"/>
  <c r="AX118" i="16"/>
  <c r="AZ117" i="16"/>
  <c r="AY117" i="16"/>
  <c r="AX117" i="16"/>
  <c r="AZ116" i="16"/>
  <c r="AY116" i="16"/>
  <c r="AX116" i="16"/>
  <c r="AZ115" i="16"/>
  <c r="AY115" i="16"/>
  <c r="AX115" i="16"/>
  <c r="AZ114" i="16"/>
  <c r="AY114" i="16"/>
  <c r="AX114" i="16"/>
  <c r="AZ113" i="16"/>
  <c r="AY113" i="16"/>
  <c r="AX113" i="16"/>
  <c r="AZ112" i="16"/>
  <c r="AY112" i="16"/>
  <c r="AX112" i="16"/>
  <c r="AZ111" i="16"/>
  <c r="AY111" i="16"/>
  <c r="AX111" i="16"/>
  <c r="AZ110" i="16"/>
  <c r="AY110" i="16"/>
  <c r="AX110" i="16"/>
  <c r="AZ109" i="16"/>
  <c r="AY109" i="16"/>
  <c r="AX109" i="16"/>
  <c r="AZ108" i="16"/>
  <c r="AY108" i="16"/>
  <c r="AX108" i="16"/>
  <c r="AZ107" i="16"/>
  <c r="AY107" i="16"/>
  <c r="AX107" i="16"/>
  <c r="AZ106" i="16"/>
  <c r="AY106" i="16"/>
  <c r="AX106" i="16"/>
  <c r="AZ105" i="16"/>
  <c r="AY105" i="16"/>
  <c r="AX105" i="16"/>
  <c r="AZ104" i="16"/>
  <c r="AY104" i="16"/>
  <c r="AX104" i="16"/>
  <c r="AZ103" i="16"/>
  <c r="AY103" i="16"/>
  <c r="AX103" i="16"/>
  <c r="AZ102" i="16"/>
  <c r="AY102" i="16"/>
  <c r="AX102" i="16"/>
  <c r="AZ101" i="16"/>
  <c r="AY101" i="16"/>
  <c r="AX101" i="16"/>
  <c r="AZ100" i="16"/>
  <c r="AY100" i="16"/>
  <c r="AX100" i="16"/>
  <c r="AZ99" i="16"/>
  <c r="AY99" i="16"/>
  <c r="AX99" i="16"/>
  <c r="AZ98" i="16"/>
  <c r="AY98" i="16"/>
  <c r="AX98" i="16"/>
  <c r="AZ97" i="16"/>
  <c r="AY97" i="16"/>
  <c r="AX97" i="16"/>
  <c r="AZ96" i="16"/>
  <c r="AY96" i="16"/>
  <c r="AX96" i="16"/>
  <c r="AZ95" i="16"/>
  <c r="AY95" i="16"/>
  <c r="AX95" i="16"/>
  <c r="AZ94" i="16"/>
  <c r="AY94" i="16"/>
  <c r="AX94" i="16"/>
  <c r="AZ93" i="16"/>
  <c r="AY93" i="16"/>
  <c r="AX93" i="16"/>
  <c r="AZ92" i="16"/>
  <c r="AY92" i="16"/>
  <c r="AX92" i="16"/>
  <c r="AZ91" i="16"/>
  <c r="AY91" i="16"/>
  <c r="AX91" i="16"/>
  <c r="AZ90" i="16"/>
  <c r="AY90" i="16"/>
  <c r="AX90" i="16"/>
  <c r="AZ89" i="16"/>
  <c r="AY89" i="16"/>
  <c r="AX89" i="16"/>
  <c r="AZ88" i="16"/>
  <c r="AY88" i="16"/>
  <c r="AX88" i="16"/>
  <c r="AZ87" i="16"/>
  <c r="AY87" i="16"/>
  <c r="AX87" i="16"/>
  <c r="AZ86" i="16"/>
  <c r="AY86" i="16"/>
  <c r="AX86" i="16"/>
  <c r="AZ85" i="16"/>
  <c r="AY85" i="16"/>
  <c r="AX85" i="16"/>
  <c r="AZ84" i="16"/>
  <c r="AY84" i="16"/>
  <c r="AX84" i="16"/>
  <c r="AZ83" i="16"/>
  <c r="AY83" i="16"/>
  <c r="AX83" i="16"/>
  <c r="AZ82" i="16"/>
  <c r="AY82" i="16"/>
  <c r="AX82" i="16"/>
  <c r="AZ81" i="16"/>
  <c r="AY81" i="16"/>
  <c r="AX81" i="16"/>
  <c r="AZ80" i="16"/>
  <c r="AY80" i="16"/>
  <c r="AX80" i="16"/>
  <c r="AZ79" i="16"/>
  <c r="AY79" i="16"/>
  <c r="AX79" i="16"/>
  <c r="AZ78" i="16"/>
  <c r="AY78" i="16"/>
  <c r="AX78" i="16"/>
  <c r="AZ77" i="16"/>
  <c r="AY77" i="16"/>
  <c r="AX77" i="16"/>
  <c r="AZ76" i="16"/>
  <c r="AY76" i="16"/>
  <c r="AX76" i="16"/>
  <c r="AZ75" i="16"/>
  <c r="AY75" i="16"/>
  <c r="AX75" i="16"/>
  <c r="AZ74" i="16"/>
  <c r="AY74" i="16"/>
  <c r="AX74" i="16"/>
  <c r="AZ73" i="16"/>
  <c r="AY73" i="16"/>
  <c r="AX73" i="16"/>
  <c r="AZ72" i="16"/>
  <c r="AY72" i="16"/>
  <c r="AX72" i="16"/>
  <c r="AZ71" i="16"/>
  <c r="AY71" i="16"/>
  <c r="AX71" i="16"/>
  <c r="AZ70" i="16"/>
  <c r="AY70" i="16"/>
  <c r="AX70" i="16"/>
  <c r="AZ69" i="16"/>
  <c r="AY69" i="16"/>
  <c r="AX69" i="16"/>
  <c r="AZ68" i="16"/>
  <c r="AY68" i="16"/>
  <c r="AX68" i="16"/>
  <c r="AZ67" i="16"/>
  <c r="AY67" i="16"/>
  <c r="AX67" i="16"/>
  <c r="AZ66" i="16"/>
  <c r="AY66" i="16"/>
  <c r="AX66" i="16"/>
  <c r="AZ65" i="16"/>
  <c r="AY65" i="16"/>
  <c r="AX65" i="16"/>
  <c r="AZ64" i="16"/>
  <c r="AY64" i="16"/>
  <c r="AX64" i="16"/>
  <c r="AZ63" i="16"/>
  <c r="AY63" i="16"/>
  <c r="AX63" i="16"/>
  <c r="AZ62" i="16"/>
  <c r="AY62" i="16"/>
  <c r="AX62" i="16"/>
  <c r="AZ61" i="16"/>
  <c r="AY61" i="16"/>
  <c r="AX61" i="16"/>
  <c r="AZ60" i="16"/>
  <c r="AY60" i="16"/>
  <c r="AX60" i="16"/>
  <c r="AZ59" i="16"/>
  <c r="AY59" i="16"/>
  <c r="AX59" i="16"/>
  <c r="AZ58" i="16"/>
  <c r="AY58" i="16"/>
  <c r="AX58" i="16"/>
  <c r="AZ57" i="16"/>
  <c r="AY57" i="16"/>
  <c r="AX57" i="16"/>
  <c r="AZ56" i="16"/>
  <c r="AY56" i="16"/>
  <c r="AX56" i="16"/>
  <c r="AZ55" i="16"/>
  <c r="AY55" i="16"/>
  <c r="AX55" i="16"/>
  <c r="AZ54" i="16"/>
  <c r="AY54" i="16"/>
  <c r="AX54" i="16"/>
  <c r="AZ53" i="16"/>
  <c r="AY53" i="16"/>
  <c r="AX53" i="16"/>
  <c r="AZ52" i="16"/>
  <c r="AY52" i="16"/>
  <c r="AX52" i="16"/>
  <c r="AZ51" i="16"/>
  <c r="AY51" i="16"/>
  <c r="AX51" i="16"/>
  <c r="AZ50" i="16"/>
  <c r="AY50" i="16"/>
  <c r="AX50" i="16"/>
  <c r="AZ49" i="16"/>
  <c r="AY49" i="16"/>
  <c r="AX49" i="16"/>
  <c r="AZ48" i="16"/>
  <c r="AY48" i="16"/>
  <c r="AX48" i="16"/>
  <c r="AZ47" i="16"/>
  <c r="AY47" i="16"/>
  <c r="AX47" i="16"/>
  <c r="AZ46" i="16"/>
  <c r="AY46" i="16"/>
  <c r="AX46" i="16"/>
  <c r="AZ45" i="16"/>
  <c r="AY45" i="16"/>
  <c r="AX45" i="16"/>
  <c r="AZ44" i="16"/>
  <c r="AY44" i="16"/>
  <c r="AX44" i="16"/>
  <c r="AZ43" i="16"/>
  <c r="AY43" i="16"/>
  <c r="AX43" i="16"/>
  <c r="AZ42" i="16"/>
  <c r="AY42" i="16"/>
  <c r="AX42" i="16"/>
  <c r="AZ41" i="16"/>
  <c r="AY41" i="16"/>
  <c r="AX41" i="16"/>
  <c r="AZ40" i="16"/>
  <c r="AY40" i="16"/>
  <c r="AX40" i="16"/>
  <c r="AZ39" i="16"/>
  <c r="AY39" i="16"/>
  <c r="AX39" i="16"/>
  <c r="AZ38" i="16"/>
  <c r="AY38" i="16"/>
  <c r="AX38" i="16"/>
  <c r="AZ37" i="16"/>
  <c r="AY37" i="16"/>
  <c r="AX37" i="16"/>
  <c r="AZ36" i="16"/>
  <c r="AY36" i="16"/>
  <c r="AX36" i="16"/>
  <c r="AZ35" i="16"/>
  <c r="AY35" i="16"/>
  <c r="AX35" i="16"/>
  <c r="AZ34" i="16"/>
  <c r="AY34" i="16"/>
  <c r="AX34" i="16"/>
  <c r="AZ33" i="16"/>
  <c r="AY33" i="16"/>
  <c r="AX33" i="16"/>
  <c r="AZ32" i="16"/>
  <c r="AY32" i="16"/>
  <c r="AX32" i="16"/>
  <c r="AZ31" i="16"/>
  <c r="AY31" i="16"/>
  <c r="AX31" i="16"/>
  <c r="AZ30" i="16"/>
  <c r="AY30" i="16"/>
  <c r="AX30" i="16"/>
  <c r="AZ29" i="16"/>
  <c r="AY29" i="16"/>
  <c r="AX29" i="16"/>
  <c r="AZ28" i="16"/>
  <c r="AY28" i="16"/>
  <c r="AX28" i="16"/>
  <c r="AZ27" i="16"/>
  <c r="AY27" i="16"/>
  <c r="AX27" i="16"/>
  <c r="AZ26" i="16"/>
  <c r="AY26" i="16"/>
  <c r="AX26" i="16"/>
  <c r="AZ25" i="16"/>
  <c r="AY25" i="16"/>
  <c r="AX25" i="16"/>
  <c r="AZ24" i="16"/>
  <c r="AY24" i="16"/>
  <c r="AX24" i="16"/>
  <c r="AZ23" i="16"/>
  <c r="AY23" i="16"/>
  <c r="AX23" i="16"/>
  <c r="AZ22" i="16"/>
  <c r="AY22" i="16"/>
  <c r="AX22" i="16"/>
  <c r="AZ21" i="16"/>
  <c r="AY21" i="16"/>
  <c r="AX21" i="16"/>
  <c r="AZ20" i="16"/>
  <c r="AY20" i="16"/>
  <c r="AX20" i="16"/>
  <c r="AZ19" i="16"/>
  <c r="AY19" i="16"/>
  <c r="AX19" i="16"/>
  <c r="AY18" i="16"/>
  <c r="AX18" i="16"/>
  <c r="AY17" i="16"/>
  <c r="AX17" i="16"/>
  <c r="AY16" i="16"/>
  <c r="AX16" i="16"/>
  <c r="AY15" i="16"/>
  <c r="AX15" i="16"/>
  <c r="AY14" i="16"/>
  <c r="AX14" i="16"/>
  <c r="AY13" i="16"/>
  <c r="AX13" i="16"/>
  <c r="AZ12" i="16"/>
  <c r="AY12" i="16"/>
  <c r="AX12" i="16"/>
  <c r="AY11" i="16"/>
  <c r="AX11" i="16"/>
  <c r="AY10" i="16"/>
  <c r="AX10" i="16"/>
  <c r="AY9" i="16"/>
  <c r="AX9" i="16"/>
  <c r="AY8" i="16"/>
  <c r="AX8" i="16"/>
  <c r="AY7" i="16"/>
  <c r="AX7" i="16"/>
  <c r="AY6" i="16"/>
  <c r="AX6" i="16"/>
  <c r="AZ5" i="16"/>
  <c r="AY5" i="16"/>
  <c r="AX5" i="16"/>
  <c r="E122" i="40"/>
  <c r="AR857" i="16"/>
  <c r="AR856" i="16"/>
  <c r="AR855" i="16"/>
  <c r="AR854" i="16"/>
  <c r="AR853" i="16"/>
  <c r="AR852" i="16"/>
  <c r="AR851" i="16"/>
  <c r="AR850" i="16"/>
  <c r="AR849" i="16"/>
  <c r="AR848" i="16"/>
  <c r="AR847" i="16"/>
  <c r="AR846" i="16"/>
  <c r="AR845" i="16"/>
  <c r="AR844" i="16"/>
  <c r="AR843" i="16"/>
  <c r="AR842" i="16"/>
  <c r="AR841" i="16"/>
  <c r="AR840" i="16"/>
  <c r="AR839" i="16"/>
  <c r="AR838" i="16"/>
  <c r="AR837" i="16"/>
  <c r="AR836" i="16"/>
  <c r="AR835" i="16"/>
  <c r="AR834" i="16"/>
  <c r="AR833" i="16"/>
  <c r="AR832" i="16"/>
  <c r="AR831" i="16"/>
  <c r="AR830" i="16"/>
  <c r="AR829" i="16"/>
  <c r="AR828" i="16"/>
  <c r="AR827" i="16"/>
  <c r="AR826" i="16"/>
  <c r="AR825" i="16"/>
  <c r="AR824" i="16"/>
  <c r="AR823" i="16"/>
  <c r="AR822" i="16"/>
  <c r="AR821" i="16"/>
  <c r="AR820" i="16"/>
  <c r="AR819" i="16"/>
  <c r="AR818" i="16"/>
  <c r="AR817" i="16"/>
  <c r="AR816" i="16"/>
  <c r="AR815" i="16"/>
  <c r="AR814" i="16"/>
  <c r="AR813" i="16"/>
  <c r="AR812" i="16"/>
  <c r="AR811" i="16"/>
  <c r="AR810" i="16"/>
  <c r="AR809" i="16"/>
  <c r="AR808" i="16"/>
  <c r="AR807" i="16"/>
  <c r="AR806" i="16"/>
  <c r="AR805" i="16"/>
  <c r="AR804" i="16"/>
  <c r="AR803" i="16"/>
  <c r="AR802" i="16"/>
  <c r="AR801" i="16"/>
  <c r="AR800" i="16"/>
  <c r="AR799" i="16"/>
  <c r="AR798" i="16"/>
  <c r="AR797" i="16"/>
  <c r="AR796" i="16"/>
  <c r="AR795" i="16"/>
  <c r="AR794" i="16"/>
  <c r="AR793" i="16"/>
  <c r="AR792" i="16"/>
  <c r="AR791" i="16"/>
  <c r="AR790" i="16"/>
  <c r="AR789" i="16"/>
  <c r="AR788" i="16"/>
  <c r="AR787" i="16"/>
  <c r="AR786" i="16"/>
  <c r="AR785" i="16"/>
  <c r="AR784" i="16"/>
  <c r="AR783" i="16"/>
  <c r="AR782" i="16"/>
  <c r="AR781" i="16"/>
  <c r="AR780" i="16"/>
  <c r="AR779" i="16"/>
  <c r="AR778" i="16"/>
  <c r="AR777" i="16"/>
  <c r="AR776" i="16"/>
  <c r="AR775" i="16"/>
  <c r="AR774" i="16"/>
  <c r="AR773" i="16"/>
  <c r="AR772" i="16"/>
  <c r="AR771" i="16"/>
  <c r="AR770" i="16"/>
  <c r="AR769" i="16"/>
  <c r="AR768" i="16"/>
  <c r="AR767" i="16"/>
  <c r="AR766" i="16"/>
  <c r="AR765" i="16"/>
  <c r="AR764" i="16"/>
  <c r="AR763" i="16"/>
  <c r="AR762" i="16"/>
  <c r="AR761" i="16"/>
  <c r="AR760" i="16"/>
  <c r="AR759" i="16"/>
  <c r="AR758" i="16"/>
  <c r="AR757" i="16"/>
  <c r="AR756" i="16"/>
  <c r="AR755" i="16"/>
  <c r="AR754" i="16"/>
  <c r="AR753" i="16"/>
  <c r="AR752" i="16"/>
  <c r="AR751" i="16"/>
  <c r="AR750" i="16"/>
  <c r="AR749" i="16"/>
  <c r="AR748" i="16"/>
  <c r="AR747" i="16"/>
  <c r="AR746" i="16"/>
  <c r="AR745" i="16"/>
  <c r="AR744" i="16"/>
  <c r="AR743" i="16"/>
  <c r="AR742" i="16"/>
  <c r="AR741" i="16"/>
  <c r="AR740" i="16"/>
  <c r="AR739" i="16"/>
  <c r="AR738" i="16"/>
  <c r="AR737" i="16"/>
  <c r="AR736" i="16"/>
  <c r="AR735" i="16"/>
  <c r="AR734" i="16"/>
  <c r="AR733" i="16"/>
  <c r="AR732" i="16"/>
  <c r="AR731" i="16"/>
  <c r="AR730" i="16"/>
  <c r="AR729" i="16"/>
  <c r="AR728" i="16"/>
  <c r="AR727" i="16"/>
  <c r="AR726" i="16"/>
  <c r="AR725" i="16"/>
  <c r="AR724" i="16"/>
  <c r="AR723" i="16"/>
  <c r="AR722" i="16"/>
  <c r="AR721" i="16"/>
  <c r="AR720" i="16"/>
  <c r="AR719" i="16"/>
  <c r="AR718" i="16"/>
  <c r="AR717" i="16"/>
  <c r="AR716" i="16"/>
  <c r="AR715" i="16"/>
  <c r="AR714" i="16"/>
  <c r="AR713" i="16"/>
  <c r="AR712" i="16"/>
  <c r="AR711" i="16"/>
  <c r="AR710" i="16"/>
  <c r="AR709" i="16"/>
  <c r="AR708" i="16"/>
  <c r="AR707" i="16"/>
  <c r="AR706" i="16"/>
  <c r="AR705" i="16"/>
  <c r="AR704" i="16"/>
  <c r="AR703" i="16"/>
  <c r="AR702" i="16"/>
  <c r="AR701" i="16"/>
  <c r="AR700" i="16"/>
  <c r="AR699" i="16"/>
  <c r="AR698" i="16"/>
  <c r="AR697" i="16"/>
  <c r="AR696" i="16"/>
  <c r="AR695" i="16"/>
  <c r="AR694" i="16"/>
  <c r="AR693" i="16"/>
  <c r="AR692" i="16"/>
  <c r="AR691" i="16"/>
  <c r="AR690" i="16"/>
  <c r="AR689" i="16"/>
  <c r="AR688" i="16"/>
  <c r="AR687" i="16"/>
  <c r="AR686" i="16"/>
  <c r="AR685" i="16"/>
  <c r="AR684" i="16"/>
  <c r="AR683" i="16"/>
  <c r="AR682" i="16"/>
  <c r="AR681" i="16"/>
  <c r="AR680" i="16"/>
  <c r="AR679" i="16"/>
  <c r="AR678" i="16"/>
  <c r="AR677" i="16"/>
  <c r="AR676" i="16"/>
  <c r="AR675" i="16"/>
  <c r="AR674" i="16"/>
  <c r="AR673" i="16"/>
  <c r="AR672" i="16"/>
  <c r="AR671" i="16"/>
  <c r="AR670" i="16"/>
  <c r="AR669" i="16"/>
  <c r="AR668" i="16"/>
  <c r="AR667" i="16"/>
  <c r="AR666" i="16"/>
  <c r="AR665" i="16"/>
  <c r="AR664" i="16"/>
  <c r="AR663" i="16"/>
  <c r="AR662" i="16"/>
  <c r="AR661" i="16"/>
  <c r="AR660" i="16"/>
  <c r="AR659" i="16"/>
  <c r="AR658" i="16"/>
  <c r="AR657" i="16"/>
  <c r="AR656" i="16"/>
  <c r="AR655" i="16"/>
  <c r="AR654" i="16"/>
  <c r="AR653" i="16"/>
  <c r="AR652" i="16"/>
  <c r="AR651" i="16"/>
  <c r="AR650" i="16"/>
  <c r="AR649" i="16"/>
  <c r="AR648" i="16"/>
  <c r="AR647" i="16"/>
  <c r="AR646" i="16"/>
  <c r="AR645" i="16"/>
  <c r="AR644" i="16"/>
  <c r="AR643" i="16"/>
  <c r="AR642" i="16"/>
  <c r="AR641" i="16"/>
  <c r="AR640" i="16"/>
  <c r="AR639" i="16"/>
  <c r="AR638" i="16"/>
  <c r="AR637" i="16"/>
  <c r="AR636" i="16"/>
  <c r="AR635" i="16"/>
  <c r="AR634" i="16"/>
  <c r="AR633" i="16"/>
  <c r="AR632" i="16"/>
  <c r="AR631" i="16"/>
  <c r="AR630" i="16"/>
  <c r="AR629" i="16"/>
  <c r="AR628" i="16"/>
  <c r="AR627" i="16"/>
  <c r="AR626" i="16"/>
  <c r="AR625" i="16"/>
  <c r="AR624" i="16"/>
  <c r="AR623" i="16"/>
  <c r="AR622" i="16"/>
  <c r="AR621" i="16"/>
  <c r="AR620" i="16"/>
  <c r="AR619" i="16"/>
  <c r="AR618" i="16"/>
  <c r="AR617" i="16"/>
  <c r="AR616" i="16"/>
  <c r="AR615" i="16"/>
  <c r="AR614" i="16"/>
  <c r="AR613" i="16"/>
  <c r="AR612" i="16"/>
  <c r="AR611" i="16"/>
  <c r="AR610" i="16"/>
  <c r="AR609" i="16"/>
  <c r="AR608" i="16"/>
  <c r="AR607" i="16"/>
  <c r="AR606" i="16"/>
  <c r="AR605" i="16"/>
  <c r="AR604" i="16"/>
  <c r="AR603" i="16"/>
  <c r="AR602" i="16"/>
  <c r="AR601" i="16"/>
  <c r="AR600" i="16"/>
  <c r="AR599" i="16"/>
  <c r="AR598" i="16"/>
  <c r="AR597" i="16"/>
  <c r="AR596" i="16"/>
  <c r="AR595" i="16"/>
  <c r="AR594" i="16"/>
  <c r="AR593" i="16"/>
  <c r="AR592" i="16"/>
  <c r="AR591" i="16"/>
  <c r="AR590" i="16"/>
  <c r="AR589" i="16"/>
  <c r="AR588" i="16"/>
  <c r="AR587" i="16"/>
  <c r="AR586" i="16"/>
  <c r="AR585" i="16"/>
  <c r="AR584" i="16"/>
  <c r="AR583" i="16"/>
  <c r="AR582" i="16"/>
  <c r="AR581" i="16"/>
  <c r="AR580" i="16"/>
  <c r="AR579" i="16"/>
  <c r="AR578" i="16"/>
  <c r="AR577" i="16"/>
  <c r="AR576" i="16"/>
  <c r="AR575" i="16"/>
  <c r="AR574" i="16"/>
  <c r="AR573" i="16"/>
  <c r="AR572" i="16"/>
  <c r="AR571" i="16"/>
  <c r="AR570" i="16"/>
  <c r="AR569" i="16"/>
  <c r="AR568" i="16"/>
  <c r="AR567" i="16"/>
  <c r="AR566" i="16"/>
  <c r="AR565" i="16"/>
  <c r="AR564" i="16"/>
  <c r="AR563" i="16"/>
  <c r="AR562" i="16"/>
  <c r="AR561" i="16"/>
  <c r="AR560" i="16"/>
  <c r="AR559" i="16"/>
  <c r="AR558" i="16"/>
  <c r="AR557" i="16"/>
  <c r="AR556" i="16"/>
  <c r="AR555" i="16"/>
  <c r="AR554" i="16"/>
  <c r="AR553" i="16"/>
  <c r="AR552" i="16"/>
  <c r="AR551" i="16"/>
  <c r="AR550" i="16"/>
  <c r="AR549" i="16"/>
  <c r="AR548" i="16"/>
  <c r="AR547" i="16"/>
  <c r="AR546" i="16"/>
  <c r="AR545" i="16"/>
  <c r="AR544" i="16"/>
  <c r="AR543" i="16"/>
  <c r="AR542" i="16"/>
  <c r="AR541" i="16"/>
  <c r="AR540" i="16"/>
  <c r="AR539" i="16"/>
  <c r="AR538" i="16"/>
  <c r="AR537" i="16"/>
  <c r="AR536" i="16"/>
  <c r="AR535" i="16"/>
  <c r="AR534" i="16"/>
  <c r="AR533" i="16"/>
  <c r="AR532" i="16"/>
  <c r="AR531" i="16"/>
  <c r="AR530" i="16"/>
  <c r="AR529" i="16"/>
  <c r="AR528" i="16"/>
  <c r="AR527" i="16"/>
  <c r="AR526" i="16"/>
  <c r="AR525" i="16"/>
  <c r="AR524" i="16"/>
  <c r="AR523" i="16"/>
  <c r="AR522" i="16"/>
  <c r="AR521" i="16"/>
  <c r="AR520" i="16"/>
  <c r="AR519" i="16"/>
  <c r="AR518" i="16"/>
  <c r="AR517" i="16"/>
  <c r="AR516" i="16"/>
  <c r="AR515" i="16"/>
  <c r="AR514" i="16"/>
  <c r="AR513" i="16"/>
  <c r="AR512" i="16"/>
  <c r="AR511" i="16"/>
  <c r="AR510" i="16"/>
  <c r="AR509" i="16"/>
  <c r="AR508" i="16"/>
  <c r="AR507" i="16"/>
  <c r="AR506" i="16"/>
  <c r="AR505" i="16"/>
  <c r="AR504" i="16"/>
  <c r="AR503" i="16"/>
  <c r="AR502" i="16"/>
  <c r="AR501" i="16"/>
  <c r="AR500" i="16"/>
  <c r="AR499" i="16"/>
  <c r="AR498" i="16"/>
  <c r="AR497" i="16"/>
  <c r="AR496" i="16"/>
  <c r="AR495" i="16"/>
  <c r="AR494" i="16"/>
  <c r="AR493" i="16"/>
  <c r="AR492" i="16"/>
  <c r="AR491" i="16"/>
  <c r="AR490" i="16"/>
  <c r="AR489" i="16"/>
  <c r="AR488" i="16"/>
  <c r="AR487" i="16"/>
  <c r="AR486" i="16"/>
  <c r="AR485" i="16"/>
  <c r="AR484" i="16"/>
  <c r="AR483" i="16"/>
  <c r="AR482" i="16"/>
  <c r="AR481" i="16"/>
  <c r="AR480" i="16"/>
  <c r="AR479" i="16"/>
  <c r="AR478" i="16"/>
  <c r="AR477" i="16"/>
  <c r="AR476" i="16"/>
  <c r="AR475" i="16"/>
  <c r="AR474" i="16"/>
  <c r="AR473" i="16"/>
  <c r="AR472" i="16"/>
  <c r="AR471" i="16"/>
  <c r="AR470" i="16"/>
  <c r="AR469" i="16"/>
  <c r="AR468" i="16"/>
  <c r="AR467" i="16"/>
  <c r="AR466" i="16"/>
  <c r="AR465" i="16"/>
  <c r="AR464" i="16"/>
  <c r="AR463" i="16"/>
  <c r="AR462" i="16"/>
  <c r="AR461" i="16"/>
  <c r="AR460" i="16"/>
  <c r="AR459" i="16"/>
  <c r="AR458" i="16"/>
  <c r="AR457" i="16"/>
  <c r="AR456" i="16"/>
  <c r="AR455" i="16"/>
  <c r="AR454" i="16"/>
  <c r="AR453" i="16"/>
  <c r="AR452" i="16"/>
  <c r="AR451" i="16"/>
  <c r="AR450" i="16"/>
  <c r="AR449" i="16"/>
  <c r="AR448" i="16"/>
  <c r="AR447" i="16"/>
  <c r="AR446" i="16"/>
  <c r="AR445" i="16"/>
  <c r="AR444" i="16"/>
  <c r="AR443" i="16"/>
  <c r="AR442" i="16"/>
  <c r="AR441" i="16"/>
  <c r="AR440" i="16"/>
  <c r="AR439" i="16"/>
  <c r="AR438" i="16"/>
  <c r="AR437" i="16"/>
  <c r="AR436" i="16"/>
  <c r="AR435" i="16"/>
  <c r="AR434" i="16"/>
  <c r="AR433" i="16"/>
  <c r="AR432" i="16"/>
  <c r="AR431" i="16"/>
  <c r="AR430" i="16"/>
  <c r="AR429" i="16"/>
  <c r="AR428" i="16"/>
  <c r="AR427" i="16"/>
  <c r="AR426" i="16"/>
  <c r="AR425" i="16"/>
  <c r="AR424" i="16"/>
  <c r="AR423" i="16"/>
  <c r="AR422" i="16"/>
  <c r="AR421" i="16"/>
  <c r="AR420" i="16"/>
  <c r="AR419" i="16"/>
  <c r="AR418" i="16"/>
  <c r="AR417" i="16"/>
  <c r="AR416" i="16"/>
  <c r="AR415" i="16"/>
  <c r="AR414" i="16"/>
  <c r="AR413" i="16"/>
  <c r="AR412" i="16"/>
  <c r="AR411" i="16"/>
  <c r="AR410" i="16"/>
  <c r="AR409" i="16"/>
  <c r="AR408" i="16"/>
  <c r="AR407" i="16"/>
  <c r="AR406" i="16"/>
  <c r="AR405" i="16"/>
  <c r="AR404" i="16"/>
  <c r="AR403" i="16"/>
  <c r="AR402" i="16"/>
  <c r="AR401" i="16"/>
  <c r="AR400" i="16"/>
  <c r="AR399" i="16"/>
  <c r="AR398" i="16"/>
  <c r="AR397" i="16"/>
  <c r="AR396" i="16"/>
  <c r="AR395" i="16"/>
  <c r="AR394" i="16"/>
  <c r="AR393" i="16"/>
  <c r="AR392" i="16"/>
  <c r="AR391" i="16"/>
  <c r="AR390" i="16"/>
  <c r="AR389" i="16"/>
  <c r="AR388" i="16"/>
  <c r="AR387" i="16"/>
  <c r="AR386" i="16"/>
  <c r="AR385" i="16"/>
  <c r="AR384" i="16"/>
  <c r="AR383" i="16"/>
  <c r="AR382" i="16"/>
  <c r="AR381" i="16"/>
  <c r="AR380" i="16"/>
  <c r="AR379" i="16"/>
  <c r="AR378" i="16"/>
  <c r="AR377" i="16"/>
  <c r="AR376" i="16"/>
  <c r="AR375" i="16"/>
  <c r="AR374" i="16"/>
  <c r="AR373" i="16"/>
  <c r="AR372" i="16"/>
  <c r="AR371" i="16"/>
  <c r="AR370" i="16"/>
  <c r="AR369" i="16"/>
  <c r="AR368" i="16"/>
  <c r="AR367" i="16"/>
  <c r="AR366" i="16"/>
  <c r="AR365" i="16"/>
  <c r="AR364" i="16"/>
  <c r="AR363" i="16"/>
  <c r="AR362" i="16"/>
  <c r="AR361" i="16"/>
  <c r="AR360" i="16"/>
  <c r="AR359" i="16"/>
  <c r="AR358" i="16"/>
  <c r="AR357" i="16"/>
  <c r="AR356" i="16"/>
  <c r="AR355" i="16"/>
  <c r="AR354" i="16"/>
  <c r="AR353" i="16"/>
  <c r="AR352" i="16"/>
  <c r="AR351" i="16"/>
  <c r="AR350" i="16"/>
  <c r="AR349" i="16"/>
  <c r="AR348" i="16"/>
  <c r="AR347" i="16"/>
  <c r="AR346" i="16"/>
  <c r="AR345" i="16"/>
  <c r="AR344" i="16"/>
  <c r="AR343" i="16"/>
  <c r="AR342" i="16"/>
  <c r="AR341" i="16"/>
  <c r="AR340" i="16"/>
  <c r="AR339" i="16"/>
  <c r="AR338" i="16"/>
  <c r="AR337" i="16"/>
  <c r="AR336" i="16"/>
  <c r="AR335" i="16"/>
  <c r="AR334" i="16"/>
  <c r="AR333" i="16"/>
  <c r="AR332" i="16"/>
  <c r="AR331" i="16"/>
  <c r="AR330" i="16"/>
  <c r="AR329" i="16"/>
  <c r="AR328" i="16"/>
  <c r="AR327" i="16"/>
  <c r="AR326" i="16"/>
  <c r="AR325" i="16"/>
  <c r="AR324" i="16"/>
  <c r="AR323" i="16"/>
  <c r="AR322" i="16"/>
  <c r="AR321" i="16"/>
  <c r="AR320" i="16"/>
  <c r="AR319" i="16"/>
  <c r="AR318" i="16"/>
  <c r="AR317" i="16"/>
  <c r="AR316" i="16"/>
  <c r="AR315" i="16"/>
  <c r="AR314" i="16"/>
  <c r="AR313" i="16"/>
  <c r="AR312" i="16"/>
  <c r="AR311" i="16"/>
  <c r="AR310" i="16"/>
  <c r="AR309" i="16"/>
  <c r="AR308" i="16"/>
  <c r="AR307" i="16"/>
  <c r="AR306" i="16"/>
  <c r="AR305" i="16"/>
  <c r="AR304" i="16"/>
  <c r="AR303" i="16"/>
  <c r="AR302" i="16"/>
  <c r="AR301" i="16"/>
  <c r="AR300" i="16"/>
  <c r="AR299" i="16"/>
  <c r="AR298" i="16"/>
  <c r="AR297" i="16"/>
  <c r="AR296" i="16"/>
  <c r="AR295" i="16"/>
  <c r="AR294" i="16"/>
  <c r="AR293" i="16"/>
  <c r="AR292" i="16"/>
  <c r="AR291" i="16"/>
  <c r="AR290" i="16"/>
  <c r="AR289" i="16"/>
  <c r="AR288" i="16"/>
  <c r="AR287" i="16"/>
  <c r="AR286" i="16"/>
  <c r="AR285" i="16"/>
  <c r="AR284" i="16"/>
  <c r="AR283" i="16"/>
  <c r="AR282" i="16"/>
  <c r="AR281" i="16"/>
  <c r="AR280" i="16"/>
  <c r="AR279" i="16"/>
  <c r="AR278" i="16"/>
  <c r="AR277" i="16"/>
  <c r="AR276" i="16"/>
  <c r="AR275" i="16"/>
  <c r="AR274" i="16"/>
  <c r="AR273" i="16"/>
  <c r="AR272" i="16"/>
  <c r="AR271" i="16"/>
  <c r="AR270" i="16"/>
  <c r="AR269" i="16"/>
  <c r="AR268" i="16"/>
  <c r="AR267" i="16"/>
  <c r="AR266" i="16"/>
  <c r="AR265" i="16"/>
  <c r="AR264" i="16"/>
  <c r="AR263" i="16"/>
  <c r="AR262" i="16"/>
  <c r="AR261" i="16"/>
  <c r="AR260" i="16"/>
  <c r="AR259" i="16"/>
  <c r="AR258" i="16"/>
  <c r="AR257" i="16"/>
  <c r="AR256" i="16"/>
  <c r="AR255" i="16"/>
  <c r="AR254" i="16"/>
  <c r="AR253" i="16"/>
  <c r="AR252" i="16"/>
  <c r="AR251" i="16"/>
  <c r="AR250" i="16"/>
  <c r="AR249" i="16"/>
  <c r="AR248" i="16"/>
  <c r="AR247" i="16"/>
  <c r="AR246" i="16"/>
  <c r="AR245" i="16"/>
  <c r="AR244" i="16"/>
  <c r="AR243" i="16"/>
  <c r="AR242" i="16"/>
  <c r="AR241" i="16"/>
  <c r="AR240" i="16"/>
  <c r="AR239" i="16"/>
  <c r="AR238" i="16"/>
  <c r="AR237" i="16"/>
  <c r="AR236" i="16"/>
  <c r="AR235" i="16"/>
  <c r="AR234" i="16"/>
  <c r="AR233" i="16"/>
  <c r="AR232" i="16"/>
  <c r="AR231" i="16"/>
  <c r="AR230" i="16"/>
  <c r="AR229" i="16"/>
  <c r="AR228" i="16"/>
  <c r="AR227" i="16"/>
  <c r="AR226" i="16"/>
  <c r="AR225" i="16"/>
  <c r="AR224" i="16"/>
  <c r="AR223" i="16"/>
  <c r="AR222" i="16"/>
  <c r="AR221" i="16"/>
  <c r="AR220" i="16"/>
  <c r="AR219" i="16"/>
  <c r="AR218" i="16"/>
  <c r="AR217" i="16"/>
  <c r="AR216" i="16"/>
  <c r="AR215" i="16"/>
  <c r="AR214" i="16"/>
  <c r="AR213" i="16"/>
  <c r="AR212" i="16"/>
  <c r="AR211" i="16"/>
  <c r="AR210" i="16"/>
  <c r="AR209" i="16"/>
  <c r="AR208" i="16"/>
  <c r="AR207" i="16"/>
  <c r="AR206" i="16"/>
  <c r="AR205" i="16"/>
  <c r="AR204" i="16"/>
  <c r="AR203" i="16"/>
  <c r="AR202" i="16"/>
  <c r="AR201" i="16"/>
  <c r="AR200" i="16"/>
  <c r="AR199" i="16"/>
  <c r="AR198" i="16"/>
  <c r="AR197" i="16"/>
  <c r="AR196" i="16"/>
  <c r="AR195" i="16"/>
  <c r="AR194" i="16"/>
  <c r="AR193" i="16"/>
  <c r="AR192" i="16"/>
  <c r="AR191" i="16"/>
  <c r="AR190" i="16"/>
  <c r="AR189" i="16"/>
  <c r="AR188" i="16"/>
  <c r="AR187" i="16"/>
  <c r="AR186" i="16"/>
  <c r="AR185" i="16"/>
  <c r="AR184" i="16"/>
  <c r="AR183" i="16"/>
  <c r="AR182" i="16"/>
  <c r="AR181" i="16"/>
  <c r="AR180" i="16"/>
  <c r="AR179" i="16"/>
  <c r="AR178" i="16"/>
  <c r="AR177" i="16"/>
  <c r="AR176" i="16"/>
  <c r="AR175" i="16"/>
  <c r="AR174" i="16"/>
  <c r="AR173" i="16"/>
  <c r="AR172" i="16"/>
  <c r="AR171" i="16"/>
  <c r="AR170" i="16"/>
  <c r="AR169" i="16"/>
  <c r="AR168" i="16"/>
  <c r="AR167" i="16"/>
  <c r="AR166" i="16"/>
  <c r="AR165" i="16"/>
  <c r="AR164" i="16"/>
  <c r="AR163" i="16"/>
  <c r="AR162" i="16"/>
  <c r="AR161" i="16"/>
  <c r="AR160" i="16"/>
  <c r="AR159" i="16"/>
  <c r="AR158" i="16"/>
  <c r="AR157" i="16"/>
  <c r="AR156" i="16"/>
  <c r="AR155" i="16"/>
  <c r="AR154" i="16"/>
  <c r="AR153" i="16"/>
  <c r="AR152" i="16"/>
  <c r="AR151" i="16"/>
  <c r="AR150" i="16"/>
  <c r="AR149" i="16"/>
  <c r="AR148" i="16"/>
  <c r="AR147" i="16"/>
  <c r="AR146" i="16"/>
  <c r="AR145" i="16"/>
  <c r="AR144" i="16"/>
  <c r="AR143" i="16"/>
  <c r="AR142" i="16"/>
  <c r="AR141" i="16"/>
  <c r="AR140" i="16"/>
  <c r="AR139" i="16"/>
  <c r="AR138" i="16"/>
  <c r="AR137" i="16"/>
  <c r="AR136" i="16"/>
  <c r="AR135" i="16"/>
  <c r="AR134" i="16"/>
  <c r="AR133" i="16"/>
  <c r="AR132" i="16"/>
  <c r="AR131" i="16"/>
  <c r="AR130" i="16"/>
  <c r="AR129" i="16"/>
  <c r="AR128" i="16"/>
  <c r="AR127" i="16"/>
  <c r="AR126" i="16"/>
  <c r="AR125" i="16"/>
  <c r="AR124" i="16"/>
  <c r="AR123" i="16"/>
  <c r="AR122" i="16"/>
  <c r="AR121" i="16"/>
  <c r="AR120" i="16"/>
  <c r="AR119" i="16"/>
  <c r="AR118" i="16"/>
  <c r="AR117" i="16"/>
  <c r="AR116" i="16"/>
  <c r="AR115" i="16"/>
  <c r="AR114" i="16"/>
  <c r="AR113" i="16"/>
  <c r="AR112" i="16"/>
  <c r="AR111" i="16"/>
  <c r="AR110" i="16"/>
  <c r="AR109" i="16"/>
  <c r="AR108" i="16"/>
  <c r="AR107" i="16"/>
  <c r="AR106" i="16"/>
  <c r="AR105" i="16"/>
  <c r="AR104" i="16"/>
  <c r="AR103" i="16"/>
  <c r="AR102" i="16"/>
  <c r="AR101" i="16"/>
  <c r="AR100" i="16"/>
  <c r="AR99" i="16"/>
  <c r="AR98" i="16"/>
  <c r="AR97" i="16"/>
  <c r="AR96" i="16"/>
  <c r="AR95" i="16"/>
  <c r="AR94" i="16"/>
  <c r="AR93" i="16"/>
  <c r="AR92" i="16"/>
  <c r="AR91" i="16"/>
  <c r="AR90" i="16"/>
  <c r="AR89" i="16"/>
  <c r="AR88" i="16"/>
  <c r="AR87" i="16"/>
  <c r="AR86" i="16"/>
  <c r="AR85" i="16"/>
  <c r="AR84" i="16"/>
  <c r="AR83" i="16"/>
  <c r="AR82" i="16"/>
  <c r="AR81" i="16"/>
  <c r="AR80" i="16"/>
  <c r="AR79" i="16"/>
  <c r="AR78" i="16"/>
  <c r="AR77" i="16"/>
  <c r="AR76" i="16"/>
  <c r="AR75" i="16"/>
  <c r="AR74" i="16"/>
  <c r="AR73" i="16"/>
  <c r="AR72" i="16"/>
  <c r="AR71" i="16"/>
  <c r="AR70" i="16"/>
  <c r="AR69" i="16"/>
  <c r="AR68" i="16"/>
  <c r="AR67" i="16"/>
  <c r="AR66" i="16"/>
  <c r="AR65" i="16"/>
  <c r="AR64" i="16"/>
  <c r="AR63" i="16"/>
  <c r="AR62" i="16"/>
  <c r="AR61" i="16"/>
  <c r="AR60" i="16"/>
  <c r="AR59" i="16"/>
  <c r="AR58" i="16"/>
  <c r="AR57" i="16"/>
  <c r="AR56" i="16"/>
  <c r="AR55" i="16"/>
  <c r="AR54" i="16"/>
  <c r="AR53" i="16"/>
  <c r="AR52" i="16"/>
  <c r="AR51" i="16"/>
  <c r="AR50" i="16"/>
  <c r="AR49" i="16"/>
  <c r="AR48" i="16"/>
  <c r="AR47" i="16"/>
  <c r="AR46" i="16"/>
  <c r="AR45" i="16"/>
  <c r="AR44" i="16"/>
  <c r="AR43" i="16"/>
  <c r="AR42" i="16"/>
  <c r="AR41" i="16"/>
  <c r="AR40" i="16"/>
  <c r="AR39" i="16"/>
  <c r="AR38" i="16"/>
  <c r="AR37" i="16"/>
  <c r="AR36" i="16"/>
  <c r="AR35" i="16"/>
  <c r="AR34" i="16"/>
  <c r="AR33" i="16"/>
  <c r="AR32" i="16"/>
  <c r="AR31" i="16"/>
  <c r="AR30" i="16"/>
  <c r="AR29" i="16"/>
  <c r="AR28" i="16"/>
  <c r="AR27" i="16"/>
  <c r="AR26" i="16"/>
  <c r="AR25" i="16"/>
  <c r="AR24" i="16"/>
  <c r="AR23" i="16"/>
  <c r="AR22" i="16"/>
  <c r="AR21" i="16"/>
  <c r="AR20" i="16"/>
  <c r="AR19" i="16"/>
  <c r="AR12" i="16"/>
  <c r="AR5" i="16"/>
  <c r="AI857" i="16"/>
  <c r="AI856" i="16"/>
  <c r="AI855" i="16"/>
  <c r="AI854" i="16"/>
  <c r="AI853" i="16"/>
  <c r="AI852" i="16"/>
  <c r="AI851" i="16"/>
  <c r="AI850" i="16"/>
  <c r="AI849" i="16"/>
  <c r="AI848" i="16"/>
  <c r="AI847" i="16"/>
  <c r="AI846" i="16"/>
  <c r="AI845" i="16"/>
  <c r="AI844" i="16"/>
  <c r="AI843" i="16"/>
  <c r="AI842" i="16"/>
  <c r="AI841" i="16"/>
  <c r="AI840" i="16"/>
  <c r="AI839" i="16"/>
  <c r="AI838" i="16"/>
  <c r="AI837" i="16"/>
  <c r="AI836" i="16"/>
  <c r="AI835" i="16"/>
  <c r="AI834" i="16"/>
  <c r="AI833" i="16"/>
  <c r="AI832" i="16"/>
  <c r="AI831" i="16"/>
  <c r="AI830" i="16"/>
  <c r="AI829" i="16"/>
  <c r="AI828" i="16"/>
  <c r="AI827" i="16"/>
  <c r="AI826" i="16"/>
  <c r="AI825" i="16"/>
  <c r="AI824" i="16"/>
  <c r="AI823" i="16"/>
  <c r="AI822" i="16"/>
  <c r="AI821" i="16"/>
  <c r="AI820" i="16"/>
  <c r="AI819" i="16"/>
  <c r="AI818" i="16"/>
  <c r="AI817" i="16"/>
  <c r="AI816" i="16"/>
  <c r="AI815" i="16"/>
  <c r="AI814" i="16"/>
  <c r="AI813" i="16"/>
  <c r="AI812" i="16"/>
  <c r="AI811" i="16"/>
  <c r="AI810" i="16"/>
  <c r="AI809" i="16"/>
  <c r="AI808" i="16"/>
  <c r="AI807" i="16"/>
  <c r="AI806" i="16"/>
  <c r="AI805" i="16"/>
  <c r="AI804" i="16"/>
  <c r="AI803" i="16"/>
  <c r="AI802" i="16"/>
  <c r="AI801" i="16"/>
  <c r="AI800" i="16"/>
  <c r="AI799" i="16"/>
  <c r="AI798" i="16"/>
  <c r="AI797" i="16"/>
  <c r="AI796" i="16"/>
  <c r="AI795" i="16"/>
  <c r="AI794" i="16"/>
  <c r="AI793" i="16"/>
  <c r="AI792" i="16"/>
  <c r="AI791" i="16"/>
  <c r="AI790" i="16"/>
  <c r="AI789" i="16"/>
  <c r="AI788" i="16"/>
  <c r="AI787" i="16"/>
  <c r="AI786" i="16"/>
  <c r="AI785" i="16"/>
  <c r="AI784" i="16"/>
  <c r="AI783" i="16"/>
  <c r="AI782" i="16"/>
  <c r="AI781" i="16"/>
  <c r="AI780" i="16"/>
  <c r="AI779" i="16"/>
  <c r="AI778" i="16"/>
  <c r="AI777" i="16"/>
  <c r="AI776" i="16"/>
  <c r="AI775" i="16"/>
  <c r="AI774" i="16"/>
  <c r="AI773" i="16"/>
  <c r="AI772" i="16"/>
  <c r="AI771" i="16"/>
  <c r="AI770" i="16"/>
  <c r="AI769" i="16"/>
  <c r="AI768" i="16"/>
  <c r="AI767" i="16"/>
  <c r="AI766" i="16"/>
  <c r="AI765" i="16"/>
  <c r="AI764" i="16"/>
  <c r="AI763" i="16"/>
  <c r="AI762" i="16"/>
  <c r="AI761" i="16"/>
  <c r="AI760" i="16"/>
  <c r="AI759" i="16"/>
  <c r="AI758" i="16"/>
  <c r="AI757" i="16"/>
  <c r="AI756" i="16"/>
  <c r="AI755" i="16"/>
  <c r="AI754" i="16"/>
  <c r="AI753" i="16"/>
  <c r="AI752" i="16"/>
  <c r="AI751" i="16"/>
  <c r="AI750" i="16"/>
  <c r="AI749" i="16"/>
  <c r="AI748" i="16"/>
  <c r="AI747" i="16"/>
  <c r="AI746" i="16"/>
  <c r="AI745" i="16"/>
  <c r="AI744" i="16"/>
  <c r="AI743" i="16"/>
  <c r="AI742" i="16"/>
  <c r="AI741" i="16"/>
  <c r="AI740" i="16"/>
  <c r="AI739" i="16"/>
  <c r="AI738" i="16"/>
  <c r="AI737" i="16"/>
  <c r="AI736" i="16"/>
  <c r="AI735" i="16"/>
  <c r="AI734" i="16"/>
  <c r="AI733" i="16"/>
  <c r="AI732" i="16"/>
  <c r="AI731" i="16"/>
  <c r="AI730" i="16"/>
  <c r="AI729" i="16"/>
  <c r="AI728" i="16"/>
  <c r="AI727" i="16"/>
  <c r="AI726" i="16"/>
  <c r="AI725" i="16"/>
  <c r="AI724" i="16"/>
  <c r="AI723" i="16"/>
  <c r="AI722" i="16"/>
  <c r="AI721" i="16"/>
  <c r="AI720" i="16"/>
  <c r="AI719" i="16"/>
  <c r="AI718" i="16"/>
  <c r="AI717" i="16"/>
  <c r="AI716" i="16"/>
  <c r="AI715" i="16"/>
  <c r="AI714" i="16"/>
  <c r="AI713" i="16"/>
  <c r="AI712" i="16"/>
  <c r="AI711" i="16"/>
  <c r="AI710" i="16"/>
  <c r="AI709" i="16"/>
  <c r="AI708" i="16"/>
  <c r="AI707" i="16"/>
  <c r="AI706" i="16"/>
  <c r="AI705" i="16"/>
  <c r="AI704" i="16"/>
  <c r="AI703" i="16"/>
  <c r="AI702" i="16"/>
  <c r="AI701" i="16"/>
  <c r="AI700" i="16"/>
  <c r="AI699" i="16"/>
  <c r="AI698" i="16"/>
  <c r="AI697" i="16"/>
  <c r="AI696" i="16"/>
  <c r="AI695" i="16"/>
  <c r="AI694" i="16"/>
  <c r="AI693" i="16"/>
  <c r="AI692" i="16"/>
  <c r="AI691" i="16"/>
  <c r="AI690" i="16"/>
  <c r="AI689" i="16"/>
  <c r="AI688" i="16"/>
  <c r="AI687" i="16"/>
  <c r="AI686" i="16"/>
  <c r="AI685" i="16"/>
  <c r="AI684" i="16"/>
  <c r="AI683" i="16"/>
  <c r="AI682" i="16"/>
  <c r="AI681" i="16"/>
  <c r="AI680" i="16"/>
  <c r="AI679" i="16"/>
  <c r="AI678" i="16"/>
  <c r="AI677" i="16"/>
  <c r="AI676" i="16"/>
  <c r="AI675" i="16"/>
  <c r="AI674" i="16"/>
  <c r="AI673" i="16"/>
  <c r="AI672" i="16"/>
  <c r="AI671" i="16"/>
  <c r="AI670" i="16"/>
  <c r="AI669" i="16"/>
  <c r="AI668" i="16"/>
  <c r="AI667" i="16"/>
  <c r="AI666" i="16"/>
  <c r="AI665" i="16"/>
  <c r="AI664" i="16"/>
  <c r="AI663" i="16"/>
  <c r="AI662" i="16"/>
  <c r="AI661" i="16"/>
  <c r="AI660" i="16"/>
  <c r="AI659" i="16"/>
  <c r="AI658" i="16"/>
  <c r="AI657" i="16"/>
  <c r="AI656" i="16"/>
  <c r="AI655" i="16"/>
  <c r="AI654" i="16"/>
  <c r="AI653" i="16"/>
  <c r="AI652" i="16"/>
  <c r="AI651" i="16"/>
  <c r="AI650" i="16"/>
  <c r="AI649" i="16"/>
  <c r="AI648" i="16"/>
  <c r="AI647" i="16"/>
  <c r="AI646" i="16"/>
  <c r="AI645" i="16"/>
  <c r="AI644" i="16"/>
  <c r="AI643" i="16"/>
  <c r="AI642" i="16"/>
  <c r="AI641" i="16"/>
  <c r="AI640" i="16"/>
  <c r="AI639" i="16"/>
  <c r="AI638" i="16"/>
  <c r="AI637" i="16"/>
  <c r="AI636" i="16"/>
  <c r="AI635" i="16"/>
  <c r="AI634" i="16"/>
  <c r="AI633" i="16"/>
  <c r="AI632" i="16"/>
  <c r="AI631" i="16"/>
  <c r="AI630" i="16"/>
  <c r="AI629" i="16"/>
  <c r="AI628" i="16"/>
  <c r="AI627" i="16"/>
  <c r="AI626" i="16"/>
  <c r="AI625" i="16"/>
  <c r="AI624" i="16"/>
  <c r="AI623" i="16"/>
  <c r="AI622" i="16"/>
  <c r="AI621" i="16"/>
  <c r="AI620" i="16"/>
  <c r="AI619" i="16"/>
  <c r="AI618" i="16"/>
  <c r="AI617" i="16"/>
  <c r="AI616" i="16"/>
  <c r="AI615" i="16"/>
  <c r="AI614" i="16"/>
  <c r="AI613" i="16"/>
  <c r="AI612" i="16"/>
  <c r="AI611" i="16"/>
  <c r="AI610" i="16"/>
  <c r="AI609" i="16"/>
  <c r="AI608" i="16"/>
  <c r="AI607" i="16"/>
  <c r="AI606" i="16"/>
  <c r="AI605" i="16"/>
  <c r="AI604" i="16"/>
  <c r="AI603" i="16"/>
  <c r="AI602" i="16"/>
  <c r="AI601" i="16"/>
  <c r="AI600" i="16"/>
  <c r="AI599" i="16"/>
  <c r="AI598" i="16"/>
  <c r="AI597" i="16"/>
  <c r="AI596" i="16"/>
  <c r="AI595" i="16"/>
  <c r="AI594" i="16"/>
  <c r="AI593" i="16"/>
  <c r="AI592" i="16"/>
  <c r="AI591" i="16"/>
  <c r="AI590" i="16"/>
  <c r="AI589" i="16"/>
  <c r="AI588" i="16"/>
  <c r="AI587" i="16"/>
  <c r="AI586" i="16"/>
  <c r="AI585" i="16"/>
  <c r="AI584" i="16"/>
  <c r="AI583" i="16"/>
  <c r="AI582" i="16"/>
  <c r="AI581" i="16"/>
  <c r="AI580" i="16"/>
  <c r="AI579" i="16"/>
  <c r="AI578" i="16"/>
  <c r="AI577" i="16"/>
  <c r="AI576" i="16"/>
  <c r="AI575" i="16"/>
  <c r="AI574" i="16"/>
  <c r="AI573" i="16"/>
  <c r="AI572" i="16"/>
  <c r="AI571" i="16"/>
  <c r="AI570" i="16"/>
  <c r="AI569" i="16"/>
  <c r="AI568" i="16"/>
  <c r="AI567" i="16"/>
  <c r="AI566" i="16"/>
  <c r="AI565" i="16"/>
  <c r="AI564" i="16"/>
  <c r="AI563" i="16"/>
  <c r="AI562" i="16"/>
  <c r="AI561" i="16"/>
  <c r="AI560" i="16"/>
  <c r="AI559" i="16"/>
  <c r="AI558" i="16"/>
  <c r="AI557" i="16"/>
  <c r="AI556" i="16"/>
  <c r="AI555" i="16"/>
  <c r="AI554" i="16"/>
  <c r="AI553" i="16"/>
  <c r="AI552" i="16"/>
  <c r="AI551" i="16"/>
  <c r="AI550" i="16"/>
  <c r="AI549" i="16"/>
  <c r="AI548" i="16"/>
  <c r="AI547" i="16"/>
  <c r="AI546" i="16"/>
  <c r="AI545" i="16"/>
  <c r="AI544" i="16"/>
  <c r="AI543" i="16"/>
  <c r="AI542" i="16"/>
  <c r="AI541" i="16"/>
  <c r="AI540" i="16"/>
  <c r="AI539" i="16"/>
  <c r="AI538" i="16"/>
  <c r="AI537" i="16"/>
  <c r="AI536" i="16"/>
  <c r="AI535" i="16"/>
  <c r="AI534" i="16"/>
  <c r="AI533" i="16"/>
  <c r="AI532" i="16"/>
  <c r="AI531" i="16"/>
  <c r="AI530" i="16"/>
  <c r="AI529" i="16"/>
  <c r="AI528" i="16"/>
  <c r="AI527" i="16"/>
  <c r="AI526" i="16"/>
  <c r="AI525" i="16"/>
  <c r="AI524" i="16"/>
  <c r="AI523" i="16"/>
  <c r="AI522" i="16"/>
  <c r="AI521" i="16"/>
  <c r="AI520" i="16"/>
  <c r="AI519" i="16"/>
  <c r="AI518" i="16"/>
  <c r="AI517" i="16"/>
  <c r="AI516" i="16"/>
  <c r="AI515" i="16"/>
  <c r="AI514" i="16"/>
  <c r="AI513" i="16"/>
  <c r="AI512" i="16"/>
  <c r="AI511" i="16"/>
  <c r="AI510" i="16"/>
  <c r="AI509" i="16"/>
  <c r="AI508" i="16"/>
  <c r="AI507" i="16"/>
  <c r="AI506" i="16"/>
  <c r="AI505" i="16"/>
  <c r="AI504" i="16"/>
  <c r="AI503" i="16"/>
  <c r="AI502" i="16"/>
  <c r="AI501" i="16"/>
  <c r="AI500" i="16"/>
  <c r="AI499" i="16"/>
  <c r="AI498" i="16"/>
  <c r="AI497" i="16"/>
  <c r="AI496" i="16"/>
  <c r="AI495" i="16"/>
  <c r="AI494" i="16"/>
  <c r="AI493" i="16"/>
  <c r="AI492" i="16"/>
  <c r="AI491" i="16"/>
  <c r="AI490" i="16"/>
  <c r="AI489" i="16"/>
  <c r="AI488" i="16"/>
  <c r="AI487" i="16"/>
  <c r="AI486" i="16"/>
  <c r="AI485" i="16"/>
  <c r="AI484" i="16"/>
  <c r="AI483" i="16"/>
  <c r="AI482" i="16"/>
  <c r="AI481" i="16"/>
  <c r="AI480" i="16"/>
  <c r="AI479" i="16"/>
  <c r="AI478" i="16"/>
  <c r="AI477" i="16"/>
  <c r="AI476" i="16"/>
  <c r="AI475" i="16"/>
  <c r="AI474" i="16"/>
  <c r="AI473" i="16"/>
  <c r="AI472" i="16"/>
  <c r="AI471" i="16"/>
  <c r="AI470" i="16"/>
  <c r="AI469" i="16"/>
  <c r="AI468" i="16"/>
  <c r="AI467" i="16"/>
  <c r="AI466" i="16"/>
  <c r="AI465" i="16"/>
  <c r="AI464" i="16"/>
  <c r="AI463" i="16"/>
  <c r="AI462" i="16"/>
  <c r="AI461" i="16"/>
  <c r="AI460" i="16"/>
  <c r="AI459" i="16"/>
  <c r="AI458" i="16"/>
  <c r="AI457" i="16"/>
  <c r="AI456" i="16"/>
  <c r="AI455" i="16"/>
  <c r="AI454" i="16"/>
  <c r="AI453" i="16"/>
  <c r="AI452" i="16"/>
  <c r="AI451" i="16"/>
  <c r="AI450" i="16"/>
  <c r="AI449" i="16"/>
  <c r="AI448" i="16"/>
  <c r="AI447" i="16"/>
  <c r="AI446" i="16"/>
  <c r="AI445" i="16"/>
  <c r="AI444" i="16"/>
  <c r="AI443" i="16"/>
  <c r="AI442" i="16"/>
  <c r="AI441" i="16"/>
  <c r="AI440" i="16"/>
  <c r="AI439" i="16"/>
  <c r="AI438" i="16"/>
  <c r="AI437" i="16"/>
  <c r="AI436" i="16"/>
  <c r="AI435" i="16"/>
  <c r="AI434" i="16"/>
  <c r="AI433" i="16"/>
  <c r="AI432" i="16"/>
  <c r="AI431" i="16"/>
  <c r="AI430" i="16"/>
  <c r="AI429" i="16"/>
  <c r="AI428" i="16"/>
  <c r="AI427" i="16"/>
  <c r="AI426" i="16"/>
  <c r="AI425" i="16"/>
  <c r="AI424" i="16"/>
  <c r="AI423" i="16"/>
  <c r="AI422" i="16"/>
  <c r="AI421" i="16"/>
  <c r="AI420" i="16"/>
  <c r="AI419" i="16"/>
  <c r="AI418" i="16"/>
  <c r="AI417" i="16"/>
  <c r="AI416" i="16"/>
  <c r="AI415" i="16"/>
  <c r="AI414" i="16"/>
  <c r="AI413" i="16"/>
  <c r="AI412" i="16"/>
  <c r="AI411" i="16"/>
  <c r="AI410" i="16"/>
  <c r="AI409" i="16"/>
  <c r="AI408" i="16"/>
  <c r="AI407" i="16"/>
  <c r="AI406" i="16"/>
  <c r="AI405" i="16"/>
  <c r="AI404" i="16"/>
  <c r="AI403" i="16"/>
  <c r="AI402" i="16"/>
  <c r="AI401" i="16"/>
  <c r="AI400" i="16"/>
  <c r="AI399" i="16"/>
  <c r="AI398" i="16"/>
  <c r="AI397" i="16"/>
  <c r="AI396" i="16"/>
  <c r="AI395" i="16"/>
  <c r="AI394" i="16"/>
  <c r="AI393" i="16"/>
  <c r="AI392" i="16"/>
  <c r="AI391" i="16"/>
  <c r="AI390" i="16"/>
  <c r="AI389" i="16"/>
  <c r="AI388" i="16"/>
  <c r="AI387" i="16"/>
  <c r="AI386" i="16"/>
  <c r="AI385" i="16"/>
  <c r="AI384" i="16"/>
  <c r="AI383" i="16"/>
  <c r="AI382" i="16"/>
  <c r="AI381" i="16"/>
  <c r="AI380" i="16"/>
  <c r="AI379" i="16"/>
  <c r="AI378" i="16"/>
  <c r="AI377" i="16"/>
  <c r="AI376" i="16"/>
  <c r="AI375" i="16"/>
  <c r="AI374" i="16"/>
  <c r="AI373" i="16"/>
  <c r="AI372" i="16"/>
  <c r="AI371" i="16"/>
  <c r="AI370" i="16"/>
  <c r="AI369" i="16"/>
  <c r="AI368" i="16"/>
  <c r="AI367" i="16"/>
  <c r="AI366" i="16"/>
  <c r="AI365" i="16"/>
  <c r="AI364" i="16"/>
  <c r="AI363" i="16"/>
  <c r="AI362" i="16"/>
  <c r="AI361" i="16"/>
  <c r="AI360" i="16"/>
  <c r="AI359" i="16"/>
  <c r="AI358" i="16"/>
  <c r="AI357" i="16"/>
  <c r="AI356" i="16"/>
  <c r="AI355" i="16"/>
  <c r="AI354" i="16"/>
  <c r="AI353" i="16"/>
  <c r="AI352" i="16"/>
  <c r="AI351" i="16"/>
  <c r="AI350" i="16"/>
  <c r="AI349" i="16"/>
  <c r="AI348" i="16"/>
  <c r="AI347" i="16"/>
  <c r="AI346" i="16"/>
  <c r="AI345" i="16"/>
  <c r="AI344" i="16"/>
  <c r="AI343" i="16"/>
  <c r="AI342" i="16"/>
  <c r="AI341" i="16"/>
  <c r="AI340" i="16"/>
  <c r="AI339" i="16"/>
  <c r="AI338" i="16"/>
  <c r="AI337" i="16"/>
  <c r="AI336" i="16"/>
  <c r="AI335" i="16"/>
  <c r="AI334" i="16"/>
  <c r="AI333" i="16"/>
  <c r="AI332" i="16"/>
  <c r="AI331" i="16"/>
  <c r="AI330" i="16"/>
  <c r="AI329" i="16"/>
  <c r="AI328" i="16"/>
  <c r="AI327" i="16"/>
  <c r="AI326" i="16"/>
  <c r="AI325" i="16"/>
  <c r="AI324" i="16"/>
  <c r="AI323" i="16"/>
  <c r="AI322" i="16"/>
  <c r="AI321" i="16"/>
  <c r="AI320" i="16"/>
  <c r="AI319" i="16"/>
  <c r="AI318" i="16"/>
  <c r="AI317" i="16"/>
  <c r="AI316" i="16"/>
  <c r="AI315" i="16"/>
  <c r="AI314" i="16"/>
  <c r="AI313" i="16"/>
  <c r="AI312" i="16"/>
  <c r="AI311" i="16"/>
  <c r="AI310" i="16"/>
  <c r="AI309" i="16"/>
  <c r="AI308" i="16"/>
  <c r="AI307" i="16"/>
  <c r="AI306" i="16"/>
  <c r="AI305" i="16"/>
  <c r="AI304" i="16"/>
  <c r="AI303" i="16"/>
  <c r="AI302" i="16"/>
  <c r="AI301" i="16"/>
  <c r="AI300" i="16"/>
  <c r="AI299" i="16"/>
  <c r="AI298" i="16"/>
  <c r="AI297" i="16"/>
  <c r="AI296" i="16"/>
  <c r="AI295" i="16"/>
  <c r="AI294" i="16"/>
  <c r="AI293" i="16"/>
  <c r="AI292" i="16"/>
  <c r="AI291" i="16"/>
  <c r="AI290" i="16"/>
  <c r="AI289" i="16"/>
  <c r="AI288" i="16"/>
  <c r="AI287" i="16"/>
  <c r="AI286" i="16"/>
  <c r="AI285" i="16"/>
  <c r="AI284" i="16"/>
  <c r="AI283" i="16"/>
  <c r="AI282" i="16"/>
  <c r="AI281" i="16"/>
  <c r="AI280" i="16"/>
  <c r="AI279" i="16"/>
  <c r="AI278" i="16"/>
  <c r="AI277" i="16"/>
  <c r="AI276" i="16"/>
  <c r="AI275" i="16"/>
  <c r="AI274" i="16"/>
  <c r="AI273" i="16"/>
  <c r="AI272" i="16"/>
  <c r="AI271" i="16"/>
  <c r="AI270" i="16"/>
  <c r="AI269" i="16"/>
  <c r="AI268" i="16"/>
  <c r="AI267" i="16"/>
  <c r="AI266" i="16"/>
  <c r="AI265" i="16"/>
  <c r="AI264" i="16"/>
  <c r="AI263" i="16"/>
  <c r="AI262" i="16"/>
  <c r="AI261" i="16"/>
  <c r="AI260" i="16"/>
  <c r="AI259" i="16"/>
  <c r="AI258" i="16"/>
  <c r="AI257" i="16"/>
  <c r="AI256" i="16"/>
  <c r="AI255" i="16"/>
  <c r="AI254" i="16"/>
  <c r="AI253" i="16"/>
  <c r="AI252" i="16"/>
  <c r="AI251" i="16"/>
  <c r="AI250" i="16"/>
  <c r="AI249" i="16"/>
  <c r="AI248" i="16"/>
  <c r="AI247" i="16"/>
  <c r="AI246" i="16"/>
  <c r="AI245" i="16"/>
  <c r="AI244" i="16"/>
  <c r="AI243" i="16"/>
  <c r="AI242" i="16"/>
  <c r="AI241" i="16"/>
  <c r="AI240" i="16"/>
  <c r="AI239" i="16"/>
  <c r="AI238" i="16"/>
  <c r="AI237" i="16"/>
  <c r="AI236" i="16"/>
  <c r="AI235" i="16"/>
  <c r="AI234" i="16"/>
  <c r="AI233" i="16"/>
  <c r="AI232" i="16"/>
  <c r="AI231" i="16"/>
  <c r="AI230" i="16"/>
  <c r="AI229" i="16"/>
  <c r="AI228" i="16"/>
  <c r="AI227" i="16"/>
  <c r="AI226" i="16"/>
  <c r="AI225" i="16"/>
  <c r="AI224" i="16"/>
  <c r="AI223" i="16"/>
  <c r="AI222" i="16"/>
  <c r="AI221" i="16"/>
  <c r="AI220" i="16"/>
  <c r="AI219" i="16"/>
  <c r="AI218" i="16"/>
  <c r="AI217" i="16"/>
  <c r="AI216" i="16"/>
  <c r="AI215" i="16"/>
  <c r="AI214" i="16"/>
  <c r="AI213" i="16"/>
  <c r="AI212" i="16"/>
  <c r="AI211" i="16"/>
  <c r="AI210" i="16"/>
  <c r="AI209" i="16"/>
  <c r="AI208" i="16"/>
  <c r="AI207" i="16"/>
  <c r="AI206" i="16"/>
  <c r="AI205" i="16"/>
  <c r="AI204" i="16"/>
  <c r="AI203" i="16"/>
  <c r="AI202" i="16"/>
  <c r="AI201" i="16"/>
  <c r="AI200" i="16"/>
  <c r="AI199" i="16"/>
  <c r="AI198" i="16"/>
  <c r="AI197" i="16"/>
  <c r="AI196" i="16"/>
  <c r="AI195" i="16"/>
  <c r="AI194" i="16"/>
  <c r="AI193" i="16"/>
  <c r="AI192" i="16"/>
  <c r="AI191" i="16"/>
  <c r="AI190" i="16"/>
  <c r="AI189" i="16"/>
  <c r="AI188" i="16"/>
  <c r="AI187" i="16"/>
  <c r="AI186" i="16"/>
  <c r="AI185" i="16"/>
  <c r="AI184" i="16"/>
  <c r="AI183" i="16"/>
  <c r="AI182" i="16"/>
  <c r="AI181" i="16"/>
  <c r="AI180" i="16"/>
  <c r="AI179" i="16"/>
  <c r="AI178" i="16"/>
  <c r="AI177" i="16"/>
  <c r="AI176" i="16"/>
  <c r="AI175" i="16"/>
  <c r="AI174" i="16"/>
  <c r="AI173" i="16"/>
  <c r="AI172" i="16"/>
  <c r="AI171" i="16"/>
  <c r="AI170" i="16"/>
  <c r="AI169" i="16"/>
  <c r="AI168" i="16"/>
  <c r="AI167" i="16"/>
  <c r="AI166" i="16"/>
  <c r="AI165" i="16"/>
  <c r="AI164" i="16"/>
  <c r="AI163" i="16"/>
  <c r="AI162" i="16"/>
  <c r="AI161" i="16"/>
  <c r="AI160" i="16"/>
  <c r="AI159" i="16"/>
  <c r="AI158" i="16"/>
  <c r="AI157" i="16"/>
  <c r="AI156" i="16"/>
  <c r="AI155" i="16"/>
  <c r="AI154" i="16"/>
  <c r="AI153" i="16"/>
  <c r="AI152" i="16"/>
  <c r="AI151" i="16"/>
  <c r="AI150" i="16"/>
  <c r="AI149" i="16"/>
  <c r="AI148" i="16"/>
  <c r="AI147" i="16"/>
  <c r="AI146" i="16"/>
  <c r="AI145" i="16"/>
  <c r="AI144" i="16"/>
  <c r="AI143" i="16"/>
  <c r="AI142" i="16"/>
  <c r="AI141" i="16"/>
  <c r="AI140" i="16"/>
  <c r="AI139" i="16"/>
  <c r="AI138" i="16"/>
  <c r="AI137" i="16"/>
  <c r="AI136" i="16"/>
  <c r="AI135" i="16"/>
  <c r="AI134" i="16"/>
  <c r="AI133" i="16"/>
  <c r="AI132" i="16"/>
  <c r="AI131" i="16"/>
  <c r="AI130" i="16"/>
  <c r="AI129" i="16"/>
  <c r="AI128" i="16"/>
  <c r="AI127" i="16"/>
  <c r="AI126" i="16"/>
  <c r="AI125" i="16"/>
  <c r="AI124" i="16"/>
  <c r="AI123" i="16"/>
  <c r="AI122" i="16"/>
  <c r="AI121" i="16"/>
  <c r="AI120" i="16"/>
  <c r="AI119" i="16"/>
  <c r="AI118" i="16"/>
  <c r="AI117" i="16"/>
  <c r="AI116" i="16"/>
  <c r="AI115" i="16"/>
  <c r="AI114" i="16"/>
  <c r="AI113" i="16"/>
  <c r="AI112" i="16"/>
  <c r="AI111" i="16"/>
  <c r="AI110" i="16"/>
  <c r="AI109" i="16"/>
  <c r="AI108" i="16"/>
  <c r="AI107" i="16"/>
  <c r="AI106" i="16"/>
  <c r="AI105" i="16"/>
  <c r="AI104" i="16"/>
  <c r="AI103" i="16"/>
  <c r="AI102" i="16"/>
  <c r="AI101" i="16"/>
  <c r="AI100" i="16"/>
  <c r="AI99" i="16"/>
  <c r="AI98" i="16"/>
  <c r="AI97" i="16"/>
  <c r="AI96" i="16"/>
  <c r="AI95" i="16"/>
  <c r="AI94" i="16"/>
  <c r="AI93" i="16"/>
  <c r="AI92" i="16"/>
  <c r="AI91" i="16"/>
  <c r="AI90" i="16"/>
  <c r="AI89" i="16"/>
  <c r="AI88" i="16"/>
  <c r="AI87" i="16"/>
  <c r="AI86" i="16"/>
  <c r="AI85" i="16"/>
  <c r="AI84" i="16"/>
  <c r="AI83" i="16"/>
  <c r="AI82" i="16"/>
  <c r="AI81" i="16"/>
  <c r="AI80" i="16"/>
  <c r="AI79" i="16"/>
  <c r="AI78" i="16"/>
  <c r="AI77" i="16"/>
  <c r="AI76" i="16"/>
  <c r="AI75" i="16"/>
  <c r="AI74" i="16"/>
  <c r="AI73" i="16"/>
  <c r="AI72" i="16"/>
  <c r="AI71" i="16"/>
  <c r="AI70" i="16"/>
  <c r="AI69" i="16"/>
  <c r="AI68" i="16"/>
  <c r="AI67" i="16"/>
  <c r="AI66" i="16"/>
  <c r="AI65" i="16"/>
  <c r="AI64" i="16"/>
  <c r="AI63" i="16"/>
  <c r="AI62" i="16"/>
  <c r="AI61" i="16"/>
  <c r="AI60" i="16"/>
  <c r="AI59" i="16"/>
  <c r="AI58" i="16"/>
  <c r="AI57" i="16"/>
  <c r="AI56" i="16"/>
  <c r="AI55" i="16"/>
  <c r="AI54" i="16"/>
  <c r="AI53" i="16"/>
  <c r="AI52" i="16"/>
  <c r="AI51" i="16"/>
  <c r="AI50" i="16"/>
  <c r="AI49" i="16"/>
  <c r="AI48" i="16"/>
  <c r="AI47" i="16"/>
  <c r="AI46" i="16"/>
  <c r="AI45" i="16"/>
  <c r="AI44" i="16"/>
  <c r="AI43" i="16"/>
  <c r="AI42" i="16"/>
  <c r="AI41" i="16"/>
  <c r="AI40" i="16"/>
  <c r="AI39" i="16"/>
  <c r="AI38" i="16"/>
  <c r="AI37" i="16"/>
  <c r="AI36" i="16"/>
  <c r="AI35" i="16"/>
  <c r="AI34" i="16"/>
  <c r="AI33" i="16"/>
  <c r="AI32" i="16"/>
  <c r="AI31" i="16"/>
  <c r="AI30" i="16"/>
  <c r="AI29" i="16"/>
  <c r="AI28" i="16"/>
  <c r="AI27" i="16"/>
  <c r="AI26" i="16"/>
  <c r="AI25" i="16"/>
  <c r="AI24" i="16"/>
  <c r="AI23" i="16"/>
  <c r="AI22" i="16"/>
  <c r="AI21" i="16"/>
  <c r="AI20" i="16"/>
  <c r="AI19" i="16"/>
  <c r="AI12" i="16"/>
  <c r="AI5" i="16"/>
  <c r="Z857" i="16"/>
  <c r="Z856" i="16"/>
  <c r="Z855" i="16"/>
  <c r="Z854" i="16"/>
  <c r="Z853" i="16"/>
  <c r="Z852" i="16"/>
  <c r="Z851" i="16"/>
  <c r="Z850" i="16"/>
  <c r="Z849" i="16"/>
  <c r="Z848" i="16"/>
  <c r="Z847" i="16"/>
  <c r="Z846" i="16"/>
  <c r="Z845" i="16"/>
  <c r="Z844" i="16"/>
  <c r="Z843" i="16"/>
  <c r="Z842" i="16"/>
  <c r="Z841" i="16"/>
  <c r="Z840" i="16"/>
  <c r="Z839" i="16"/>
  <c r="Z838" i="16"/>
  <c r="Z837" i="16"/>
  <c r="Z836" i="16"/>
  <c r="Z835" i="16"/>
  <c r="Z834" i="16"/>
  <c r="Z833" i="16"/>
  <c r="Z832" i="16"/>
  <c r="Z831" i="16"/>
  <c r="Z830" i="16"/>
  <c r="Z829" i="16"/>
  <c r="Z828" i="16"/>
  <c r="Z827" i="16"/>
  <c r="Z826" i="16"/>
  <c r="Z825" i="16"/>
  <c r="Z824" i="16"/>
  <c r="Z823" i="16"/>
  <c r="Z822" i="16"/>
  <c r="Z821" i="16"/>
  <c r="Z820" i="16"/>
  <c r="Z819" i="16"/>
  <c r="Z818" i="16"/>
  <c r="Z817" i="16"/>
  <c r="Z816" i="16"/>
  <c r="Z815" i="16"/>
  <c r="Z814" i="16"/>
  <c r="Z813" i="16"/>
  <c r="Z812" i="16"/>
  <c r="Z811" i="16"/>
  <c r="Z810" i="16"/>
  <c r="Z809" i="16"/>
  <c r="Z808" i="16"/>
  <c r="Z807" i="16"/>
  <c r="Z806" i="16"/>
  <c r="Z805" i="16"/>
  <c r="Z804" i="16"/>
  <c r="Z803" i="16"/>
  <c r="Z802" i="16"/>
  <c r="Z801" i="16"/>
  <c r="Z800" i="16"/>
  <c r="Z799" i="16"/>
  <c r="Z798" i="16"/>
  <c r="Z797" i="16"/>
  <c r="Z796" i="16"/>
  <c r="Z795" i="16"/>
  <c r="Z794" i="16"/>
  <c r="Z793" i="16"/>
  <c r="Z792" i="16"/>
  <c r="Z791" i="16"/>
  <c r="Z790" i="16"/>
  <c r="Z789" i="16"/>
  <c r="Z788" i="16"/>
  <c r="Z787" i="16"/>
  <c r="Z786" i="16"/>
  <c r="Z785" i="16"/>
  <c r="Z784" i="16"/>
  <c r="Z783" i="16"/>
  <c r="Z782" i="16"/>
  <c r="Z781" i="16"/>
  <c r="Z780" i="16"/>
  <c r="Z779" i="16"/>
  <c r="Z778" i="16"/>
  <c r="Z777" i="16"/>
  <c r="Z776" i="16"/>
  <c r="Z775" i="16"/>
  <c r="Z774" i="16"/>
  <c r="Z773" i="16"/>
  <c r="Z772" i="16"/>
  <c r="Z771" i="16"/>
  <c r="Z770" i="16"/>
  <c r="Z769" i="16"/>
  <c r="Z768" i="16"/>
  <c r="Z767" i="16"/>
  <c r="Z766" i="16"/>
  <c r="Z765" i="16"/>
  <c r="Z764" i="16"/>
  <c r="Z763" i="16"/>
  <c r="Z762" i="16"/>
  <c r="Z761" i="16"/>
  <c r="Z760" i="16"/>
  <c r="Z759" i="16"/>
  <c r="Z758" i="16"/>
  <c r="Z757" i="16"/>
  <c r="Z756" i="16"/>
  <c r="Z755" i="16"/>
  <c r="Z754" i="16"/>
  <c r="Z753" i="16"/>
  <c r="Z752" i="16"/>
  <c r="Z751" i="16"/>
  <c r="Z750" i="16"/>
  <c r="Z749" i="16"/>
  <c r="Z748" i="16"/>
  <c r="Z747" i="16"/>
  <c r="Z746" i="16"/>
  <c r="Z745" i="16"/>
  <c r="Z744" i="16"/>
  <c r="Z743" i="16"/>
  <c r="Z742" i="16"/>
  <c r="Z741" i="16"/>
  <c r="Z740" i="16"/>
  <c r="Z739" i="16"/>
  <c r="Z738" i="16"/>
  <c r="Z737" i="16"/>
  <c r="Z736" i="16"/>
  <c r="Z735" i="16"/>
  <c r="Z734" i="16"/>
  <c r="Z733" i="16"/>
  <c r="Z732" i="16"/>
  <c r="Z731" i="16"/>
  <c r="Z730" i="16"/>
  <c r="Z729" i="16"/>
  <c r="Z728" i="16"/>
  <c r="Z727" i="16"/>
  <c r="Z726" i="16"/>
  <c r="Z725" i="16"/>
  <c r="Z724" i="16"/>
  <c r="Z723" i="16"/>
  <c r="Z722" i="16"/>
  <c r="Z721" i="16"/>
  <c r="Z720" i="16"/>
  <c r="Z719" i="16"/>
  <c r="Z718" i="16"/>
  <c r="Z717" i="16"/>
  <c r="Z716" i="16"/>
  <c r="Z715" i="16"/>
  <c r="Z714" i="16"/>
  <c r="Z713" i="16"/>
  <c r="Z712" i="16"/>
  <c r="Z711" i="16"/>
  <c r="Z710" i="16"/>
  <c r="Z709" i="16"/>
  <c r="Z708" i="16"/>
  <c r="Z707" i="16"/>
  <c r="Z706" i="16"/>
  <c r="Z705" i="16"/>
  <c r="Z704" i="16"/>
  <c r="Z703" i="16"/>
  <c r="Z702" i="16"/>
  <c r="Z701" i="16"/>
  <c r="Z700" i="16"/>
  <c r="Z699" i="16"/>
  <c r="Z698" i="16"/>
  <c r="Z697" i="16"/>
  <c r="Z696" i="16"/>
  <c r="Z695" i="16"/>
  <c r="Z694" i="16"/>
  <c r="Z693" i="16"/>
  <c r="Z692" i="16"/>
  <c r="Z691" i="16"/>
  <c r="Z690" i="16"/>
  <c r="Z689" i="16"/>
  <c r="Z688" i="16"/>
  <c r="Z687" i="16"/>
  <c r="Z686" i="16"/>
  <c r="Z685" i="16"/>
  <c r="Z684" i="16"/>
  <c r="Z683" i="16"/>
  <c r="Z682" i="16"/>
  <c r="Z681" i="16"/>
  <c r="Z680" i="16"/>
  <c r="Z679" i="16"/>
  <c r="Z678" i="16"/>
  <c r="Z677" i="16"/>
  <c r="Z676" i="16"/>
  <c r="Z675" i="16"/>
  <c r="Z674" i="16"/>
  <c r="Z673" i="16"/>
  <c r="Z672" i="16"/>
  <c r="Z671" i="16"/>
  <c r="Z670" i="16"/>
  <c r="Z669" i="16"/>
  <c r="Z668" i="16"/>
  <c r="Z667" i="16"/>
  <c r="Z666" i="16"/>
  <c r="Z665" i="16"/>
  <c r="Z664" i="16"/>
  <c r="Z663" i="16"/>
  <c r="Z662" i="16"/>
  <c r="Z661" i="16"/>
  <c r="Z660" i="16"/>
  <c r="Z659" i="16"/>
  <c r="Z658" i="16"/>
  <c r="Z657" i="16"/>
  <c r="Z656" i="16"/>
  <c r="Z655" i="16"/>
  <c r="Z654" i="16"/>
  <c r="Z653" i="16"/>
  <c r="Z652" i="16"/>
  <c r="Z651" i="16"/>
  <c r="Z650" i="16"/>
  <c r="Z649" i="16"/>
  <c r="Z648" i="16"/>
  <c r="Z647" i="16"/>
  <c r="Z646" i="16"/>
  <c r="Z645" i="16"/>
  <c r="Z644" i="16"/>
  <c r="Z643" i="16"/>
  <c r="Z642" i="16"/>
  <c r="Z641" i="16"/>
  <c r="Z640" i="16"/>
  <c r="Z639" i="16"/>
  <c r="Z638" i="16"/>
  <c r="Z637" i="16"/>
  <c r="Z636" i="16"/>
  <c r="Z635" i="16"/>
  <c r="Z634" i="16"/>
  <c r="Z633" i="16"/>
  <c r="Z632" i="16"/>
  <c r="Z631" i="16"/>
  <c r="Z630" i="16"/>
  <c r="Z629" i="16"/>
  <c r="Z628" i="16"/>
  <c r="Z627" i="16"/>
  <c r="Z626" i="16"/>
  <c r="Z625" i="16"/>
  <c r="Z624" i="16"/>
  <c r="Z623" i="16"/>
  <c r="Z622" i="16"/>
  <c r="Z621" i="16"/>
  <c r="Z620" i="16"/>
  <c r="Z619" i="16"/>
  <c r="Z618" i="16"/>
  <c r="Z617" i="16"/>
  <c r="Z616" i="16"/>
  <c r="Z615" i="16"/>
  <c r="Z614" i="16"/>
  <c r="Z613" i="16"/>
  <c r="Z612" i="16"/>
  <c r="Z611" i="16"/>
  <c r="Z610" i="16"/>
  <c r="Z609" i="16"/>
  <c r="Z608" i="16"/>
  <c r="Z607" i="16"/>
  <c r="Z606" i="16"/>
  <c r="Z605" i="16"/>
  <c r="Z604" i="16"/>
  <c r="Z603" i="16"/>
  <c r="Z602" i="16"/>
  <c r="Z601" i="16"/>
  <c r="Z600" i="16"/>
  <c r="Z599" i="16"/>
  <c r="Z598" i="16"/>
  <c r="Z597" i="16"/>
  <c r="Z596" i="16"/>
  <c r="Z595" i="16"/>
  <c r="Z594" i="16"/>
  <c r="Z593" i="16"/>
  <c r="Z592" i="16"/>
  <c r="Z591" i="16"/>
  <c r="Z590" i="16"/>
  <c r="Z589" i="16"/>
  <c r="Z588" i="16"/>
  <c r="Z587" i="16"/>
  <c r="Z586" i="16"/>
  <c r="Z585" i="16"/>
  <c r="Z584" i="16"/>
  <c r="Z583" i="16"/>
  <c r="Z582" i="16"/>
  <c r="Z581" i="16"/>
  <c r="Z580" i="16"/>
  <c r="Z579" i="16"/>
  <c r="Z578" i="16"/>
  <c r="Z577" i="16"/>
  <c r="Z576" i="16"/>
  <c r="Z575" i="16"/>
  <c r="Z574" i="16"/>
  <c r="Z573" i="16"/>
  <c r="Z572" i="16"/>
  <c r="Z571" i="16"/>
  <c r="Z570" i="16"/>
  <c r="Z569" i="16"/>
  <c r="Z568" i="16"/>
  <c r="Z567" i="16"/>
  <c r="Z566" i="16"/>
  <c r="Z565" i="16"/>
  <c r="Z564" i="16"/>
  <c r="Z563" i="16"/>
  <c r="Z562" i="16"/>
  <c r="Z561" i="16"/>
  <c r="Z560" i="16"/>
  <c r="Z559" i="16"/>
  <c r="Z558" i="16"/>
  <c r="Z557" i="16"/>
  <c r="Z556" i="16"/>
  <c r="Z555" i="16"/>
  <c r="Z554" i="16"/>
  <c r="Z553" i="16"/>
  <c r="Z552" i="16"/>
  <c r="Z551" i="16"/>
  <c r="Z550" i="16"/>
  <c r="Z549" i="16"/>
  <c r="Z548" i="16"/>
  <c r="Z547" i="16"/>
  <c r="Z546" i="16"/>
  <c r="Z545" i="16"/>
  <c r="Z544" i="16"/>
  <c r="Z543" i="16"/>
  <c r="Z542" i="16"/>
  <c r="Z541" i="16"/>
  <c r="Z540" i="16"/>
  <c r="Z539" i="16"/>
  <c r="Z538" i="16"/>
  <c r="Z537" i="16"/>
  <c r="Z536" i="16"/>
  <c r="Z535" i="16"/>
  <c r="Z534" i="16"/>
  <c r="Z533" i="16"/>
  <c r="Z532" i="16"/>
  <c r="Z531" i="16"/>
  <c r="Z530" i="16"/>
  <c r="Z529" i="16"/>
  <c r="Z528" i="16"/>
  <c r="Z527" i="16"/>
  <c r="Z526" i="16"/>
  <c r="Z525" i="16"/>
  <c r="Z524" i="16"/>
  <c r="Z523" i="16"/>
  <c r="Z522" i="16"/>
  <c r="Z521" i="16"/>
  <c r="Z520" i="16"/>
  <c r="Z519" i="16"/>
  <c r="Z518" i="16"/>
  <c r="Z517" i="16"/>
  <c r="Z516" i="16"/>
  <c r="Z515" i="16"/>
  <c r="Z514" i="16"/>
  <c r="Z513" i="16"/>
  <c r="Z512" i="16"/>
  <c r="Z511" i="16"/>
  <c r="Z510" i="16"/>
  <c r="Z509" i="16"/>
  <c r="Z508" i="16"/>
  <c r="Z507" i="16"/>
  <c r="Z506" i="16"/>
  <c r="Z505" i="16"/>
  <c r="Z504" i="16"/>
  <c r="Z503" i="16"/>
  <c r="Z502" i="16"/>
  <c r="Z501" i="16"/>
  <c r="Z500" i="16"/>
  <c r="Z499" i="16"/>
  <c r="Z498" i="16"/>
  <c r="Z497" i="16"/>
  <c r="Z496" i="16"/>
  <c r="Z495" i="16"/>
  <c r="Z494" i="16"/>
  <c r="Z493" i="16"/>
  <c r="Z492" i="16"/>
  <c r="Z491" i="16"/>
  <c r="Z490" i="16"/>
  <c r="Z489" i="16"/>
  <c r="Z488" i="16"/>
  <c r="Z487" i="16"/>
  <c r="Z486" i="16"/>
  <c r="Z485" i="16"/>
  <c r="Z484" i="16"/>
  <c r="Z483" i="16"/>
  <c r="Z482" i="16"/>
  <c r="Z481" i="16"/>
  <c r="Z480" i="16"/>
  <c r="Z479" i="16"/>
  <c r="Z478" i="16"/>
  <c r="Z477" i="16"/>
  <c r="Z476" i="16"/>
  <c r="Z475" i="16"/>
  <c r="Z474" i="16"/>
  <c r="Z473" i="16"/>
  <c r="Z472" i="16"/>
  <c r="Z471" i="16"/>
  <c r="Z470" i="16"/>
  <c r="Z469" i="16"/>
  <c r="Z468" i="16"/>
  <c r="Z467" i="16"/>
  <c r="Z466" i="16"/>
  <c r="Z465" i="16"/>
  <c r="Z464" i="16"/>
  <c r="Z463" i="16"/>
  <c r="Z462" i="16"/>
  <c r="Z461" i="16"/>
  <c r="Z460" i="16"/>
  <c r="Z459" i="16"/>
  <c r="Z458" i="16"/>
  <c r="Z457" i="16"/>
  <c r="Z456" i="16"/>
  <c r="Z455" i="16"/>
  <c r="Z454" i="16"/>
  <c r="Z453" i="16"/>
  <c r="Z452" i="16"/>
  <c r="Z451" i="16"/>
  <c r="Z450" i="16"/>
  <c r="Z449" i="16"/>
  <c r="Z448" i="16"/>
  <c r="Z447" i="16"/>
  <c r="Z446" i="16"/>
  <c r="Z445" i="16"/>
  <c r="Z444" i="16"/>
  <c r="Z443" i="16"/>
  <c r="Z442" i="16"/>
  <c r="Z441" i="16"/>
  <c r="Z440" i="16"/>
  <c r="Z439" i="16"/>
  <c r="Z438" i="16"/>
  <c r="Z437" i="16"/>
  <c r="Z436" i="16"/>
  <c r="Z435" i="16"/>
  <c r="Z434" i="16"/>
  <c r="Z433" i="16"/>
  <c r="Z432" i="16"/>
  <c r="Z431" i="16"/>
  <c r="Z430" i="16"/>
  <c r="Z429" i="16"/>
  <c r="Z428" i="16"/>
  <c r="Z427" i="16"/>
  <c r="Z426" i="16"/>
  <c r="Z425" i="16"/>
  <c r="Z424" i="16"/>
  <c r="Z423" i="16"/>
  <c r="Z422" i="16"/>
  <c r="Z421" i="16"/>
  <c r="Z420" i="16"/>
  <c r="Z419" i="16"/>
  <c r="Z418" i="16"/>
  <c r="Z417" i="16"/>
  <c r="Z416" i="16"/>
  <c r="Z415" i="16"/>
  <c r="Z414" i="16"/>
  <c r="Z413" i="16"/>
  <c r="Z412" i="16"/>
  <c r="Z411" i="16"/>
  <c r="Z410" i="16"/>
  <c r="Z409" i="16"/>
  <c r="Z408" i="16"/>
  <c r="Z407" i="16"/>
  <c r="Z406" i="16"/>
  <c r="Z405" i="16"/>
  <c r="Z404" i="16"/>
  <c r="Z403" i="16"/>
  <c r="Z402" i="16"/>
  <c r="Z401" i="16"/>
  <c r="Z400" i="16"/>
  <c r="Z399" i="16"/>
  <c r="Z398" i="16"/>
  <c r="Z397" i="16"/>
  <c r="Z396" i="16"/>
  <c r="Z395" i="16"/>
  <c r="Z394" i="16"/>
  <c r="Z393" i="16"/>
  <c r="Z392" i="16"/>
  <c r="Z391" i="16"/>
  <c r="Z390" i="16"/>
  <c r="Z389" i="16"/>
  <c r="Z388" i="16"/>
  <c r="Z387" i="16"/>
  <c r="Z386" i="16"/>
  <c r="Z385" i="16"/>
  <c r="Z384" i="16"/>
  <c r="Z383" i="16"/>
  <c r="Z382" i="16"/>
  <c r="Z381" i="16"/>
  <c r="Z380" i="16"/>
  <c r="Z379" i="16"/>
  <c r="Z378" i="16"/>
  <c r="Z377" i="16"/>
  <c r="Z376" i="16"/>
  <c r="Z375" i="16"/>
  <c r="Z374" i="16"/>
  <c r="Z373" i="16"/>
  <c r="Z372" i="16"/>
  <c r="Z371" i="16"/>
  <c r="Z370" i="16"/>
  <c r="Z369" i="16"/>
  <c r="Z368" i="16"/>
  <c r="Z367" i="16"/>
  <c r="Z366" i="16"/>
  <c r="Z365" i="16"/>
  <c r="Z364" i="16"/>
  <c r="Z363" i="16"/>
  <c r="Z362" i="16"/>
  <c r="Z361" i="16"/>
  <c r="Z360" i="16"/>
  <c r="Z359" i="16"/>
  <c r="Z358" i="16"/>
  <c r="Z357" i="16"/>
  <c r="Z356" i="16"/>
  <c r="Z355" i="16"/>
  <c r="Z354" i="16"/>
  <c r="Z353" i="16"/>
  <c r="Z352" i="16"/>
  <c r="Z351" i="16"/>
  <c r="Z350" i="16"/>
  <c r="Z349" i="16"/>
  <c r="Z348" i="16"/>
  <c r="Z347" i="16"/>
  <c r="Z346" i="16"/>
  <c r="Z345" i="16"/>
  <c r="Z344" i="16"/>
  <c r="Z343" i="16"/>
  <c r="Z342" i="16"/>
  <c r="Z341" i="16"/>
  <c r="Z340" i="16"/>
  <c r="Z339" i="16"/>
  <c r="Z338" i="16"/>
  <c r="Z337" i="16"/>
  <c r="Z336" i="16"/>
  <c r="Z335" i="16"/>
  <c r="Z334" i="16"/>
  <c r="Z333" i="16"/>
  <c r="Z332" i="16"/>
  <c r="Z331" i="16"/>
  <c r="Z330" i="16"/>
  <c r="Z329" i="16"/>
  <c r="Z328" i="16"/>
  <c r="Z327" i="16"/>
  <c r="Z326" i="16"/>
  <c r="Z325" i="16"/>
  <c r="Z324" i="16"/>
  <c r="Z323" i="16"/>
  <c r="Z322" i="16"/>
  <c r="Z321" i="16"/>
  <c r="Z320" i="16"/>
  <c r="Z319" i="16"/>
  <c r="Z318" i="16"/>
  <c r="Z317" i="16"/>
  <c r="Z316" i="16"/>
  <c r="Z315" i="16"/>
  <c r="Z314" i="16"/>
  <c r="Z313" i="16"/>
  <c r="Z312" i="16"/>
  <c r="Z311" i="16"/>
  <c r="Z310" i="16"/>
  <c r="Z309" i="16"/>
  <c r="Z308" i="16"/>
  <c r="Z307" i="16"/>
  <c r="Z306" i="16"/>
  <c r="Z305" i="16"/>
  <c r="Z304" i="16"/>
  <c r="Z303" i="16"/>
  <c r="Z302" i="16"/>
  <c r="Z301" i="16"/>
  <c r="Z300" i="16"/>
  <c r="Z299" i="16"/>
  <c r="Z298" i="16"/>
  <c r="Z297" i="16"/>
  <c r="Z296" i="16"/>
  <c r="Z295" i="16"/>
  <c r="Z294" i="16"/>
  <c r="Z293" i="16"/>
  <c r="Z292" i="16"/>
  <c r="Z291" i="16"/>
  <c r="Z290" i="16"/>
  <c r="Z289" i="16"/>
  <c r="Z288" i="16"/>
  <c r="Z287" i="16"/>
  <c r="Z286" i="16"/>
  <c r="Z285" i="16"/>
  <c r="Z284" i="16"/>
  <c r="Z283" i="16"/>
  <c r="Z282" i="16"/>
  <c r="Z281" i="16"/>
  <c r="Z280" i="16"/>
  <c r="Z279" i="16"/>
  <c r="Z278" i="16"/>
  <c r="Z277" i="16"/>
  <c r="Z276" i="16"/>
  <c r="Z275" i="16"/>
  <c r="Z274" i="16"/>
  <c r="Z273" i="16"/>
  <c r="Z272" i="16"/>
  <c r="Z271" i="16"/>
  <c r="Z270" i="16"/>
  <c r="Z269" i="16"/>
  <c r="Z268" i="16"/>
  <c r="Z267" i="16"/>
  <c r="Z266" i="16"/>
  <c r="Z265" i="16"/>
  <c r="Z264" i="16"/>
  <c r="Z263" i="16"/>
  <c r="Z262" i="16"/>
  <c r="Z261" i="16"/>
  <c r="Z260" i="16"/>
  <c r="Z259" i="16"/>
  <c r="Z258" i="16"/>
  <c r="Z257" i="16"/>
  <c r="Z256" i="16"/>
  <c r="Z255" i="16"/>
  <c r="Z254" i="16"/>
  <c r="Z253" i="16"/>
  <c r="Z252" i="16"/>
  <c r="Z251" i="16"/>
  <c r="Z250" i="16"/>
  <c r="Z249" i="16"/>
  <c r="Z248" i="16"/>
  <c r="Z247" i="16"/>
  <c r="Z246" i="16"/>
  <c r="Z245" i="16"/>
  <c r="Z244" i="16"/>
  <c r="Z243" i="16"/>
  <c r="Z242" i="16"/>
  <c r="Z241" i="16"/>
  <c r="Z240" i="16"/>
  <c r="Z239" i="16"/>
  <c r="Z238" i="16"/>
  <c r="Z237" i="16"/>
  <c r="Z236" i="16"/>
  <c r="Z235" i="16"/>
  <c r="Z234" i="16"/>
  <c r="Z233" i="16"/>
  <c r="Z232" i="16"/>
  <c r="Z231" i="16"/>
  <c r="Z230" i="16"/>
  <c r="Z229" i="16"/>
  <c r="Z228" i="16"/>
  <c r="Z227" i="16"/>
  <c r="Z226" i="16"/>
  <c r="Z225" i="16"/>
  <c r="Z224" i="16"/>
  <c r="Z223" i="16"/>
  <c r="Z222" i="16"/>
  <c r="Z221" i="16"/>
  <c r="Z220" i="16"/>
  <c r="Z219" i="16"/>
  <c r="Z218" i="16"/>
  <c r="Z217" i="16"/>
  <c r="Z216" i="16"/>
  <c r="Z215" i="16"/>
  <c r="Z214" i="16"/>
  <c r="Z213" i="16"/>
  <c r="Z212" i="16"/>
  <c r="Z211" i="16"/>
  <c r="Z210" i="16"/>
  <c r="Z209" i="16"/>
  <c r="Z208" i="16"/>
  <c r="Z207" i="16"/>
  <c r="Z206" i="16"/>
  <c r="Z205" i="16"/>
  <c r="Z204" i="16"/>
  <c r="Z203" i="16"/>
  <c r="Z202" i="16"/>
  <c r="Z201" i="16"/>
  <c r="Z200" i="16"/>
  <c r="Z199" i="16"/>
  <c r="Z198" i="16"/>
  <c r="Z197" i="16"/>
  <c r="Z196" i="16"/>
  <c r="Z195" i="16"/>
  <c r="Z194" i="16"/>
  <c r="Z193" i="16"/>
  <c r="Z192" i="16"/>
  <c r="Z191" i="16"/>
  <c r="Z190" i="16"/>
  <c r="Z189" i="16"/>
  <c r="Z188" i="16"/>
  <c r="Z187" i="16"/>
  <c r="Z186" i="16"/>
  <c r="Z185" i="16"/>
  <c r="Z184" i="16"/>
  <c r="Z183" i="16"/>
  <c r="Z182" i="16"/>
  <c r="Z181" i="16"/>
  <c r="Z180" i="16"/>
  <c r="Z179" i="16"/>
  <c r="Z178" i="16"/>
  <c r="Z177" i="16"/>
  <c r="Z176" i="16"/>
  <c r="Z175" i="16"/>
  <c r="Z174" i="16"/>
  <c r="Z173" i="16"/>
  <c r="Z172" i="16"/>
  <c r="Z171" i="16"/>
  <c r="Z170" i="16"/>
  <c r="Z169" i="16"/>
  <c r="Z168" i="16"/>
  <c r="Z167" i="16"/>
  <c r="Z166" i="16"/>
  <c r="Z165" i="16"/>
  <c r="Z164" i="16"/>
  <c r="Z163" i="16"/>
  <c r="Z162" i="16"/>
  <c r="Z161" i="16"/>
  <c r="Z160" i="16"/>
  <c r="Z159" i="16"/>
  <c r="Z158" i="16"/>
  <c r="Z157" i="16"/>
  <c r="Z156" i="16"/>
  <c r="Z155" i="16"/>
  <c r="Z154" i="16"/>
  <c r="Z153" i="16"/>
  <c r="Z152" i="16"/>
  <c r="Z151" i="16"/>
  <c r="Z150" i="16"/>
  <c r="Z149" i="16"/>
  <c r="Z148" i="16"/>
  <c r="Z147" i="16"/>
  <c r="Z146" i="16"/>
  <c r="Z145" i="16"/>
  <c r="Z144" i="16"/>
  <c r="Z143" i="16"/>
  <c r="Z142" i="16"/>
  <c r="Z141" i="16"/>
  <c r="Z140" i="16"/>
  <c r="Z139" i="16"/>
  <c r="Z138" i="16"/>
  <c r="Z137" i="16"/>
  <c r="Z136" i="16"/>
  <c r="Z135" i="16"/>
  <c r="Z134" i="16"/>
  <c r="Z133" i="16"/>
  <c r="Z132" i="16"/>
  <c r="Z131" i="16"/>
  <c r="Z130" i="16"/>
  <c r="Z129" i="16"/>
  <c r="Z128" i="16"/>
  <c r="Z127" i="16"/>
  <c r="Z126" i="16"/>
  <c r="Z125" i="16"/>
  <c r="Z124" i="16"/>
  <c r="Z123" i="16"/>
  <c r="Z122" i="16"/>
  <c r="Z121" i="16"/>
  <c r="Z120" i="16"/>
  <c r="Z119" i="16"/>
  <c r="Z118" i="16"/>
  <c r="Z117" i="16"/>
  <c r="Z116" i="16"/>
  <c r="Z115" i="16"/>
  <c r="Z114" i="16"/>
  <c r="Z113" i="16"/>
  <c r="Z112" i="16"/>
  <c r="Z111" i="16"/>
  <c r="Z110" i="16"/>
  <c r="Z109" i="16"/>
  <c r="Z108" i="16"/>
  <c r="Z107" i="16"/>
  <c r="Z106" i="16"/>
  <c r="Z105" i="16"/>
  <c r="Z104" i="16"/>
  <c r="Z103" i="16"/>
  <c r="Z102" i="16"/>
  <c r="Z101" i="16"/>
  <c r="Z100" i="16"/>
  <c r="Z99" i="16"/>
  <c r="Z98" i="16"/>
  <c r="Z97" i="16"/>
  <c r="Z96" i="16"/>
  <c r="Z95" i="16"/>
  <c r="Z94" i="16"/>
  <c r="Z93" i="16"/>
  <c r="Z92" i="16"/>
  <c r="Z91" i="16"/>
  <c r="Z90" i="16"/>
  <c r="Z89" i="16"/>
  <c r="Z88" i="16"/>
  <c r="Z87" i="16"/>
  <c r="Z86" i="16"/>
  <c r="Z85" i="16"/>
  <c r="Z84" i="16"/>
  <c r="Z83" i="16"/>
  <c r="Z82" i="16"/>
  <c r="Z81" i="16"/>
  <c r="Z80" i="16"/>
  <c r="Z79" i="16"/>
  <c r="Z78" i="16"/>
  <c r="Z77" i="16"/>
  <c r="Z76" i="16"/>
  <c r="Z75" i="16"/>
  <c r="Z74" i="16"/>
  <c r="Z73" i="16"/>
  <c r="Z72" i="16"/>
  <c r="Z71" i="16"/>
  <c r="Z70" i="16"/>
  <c r="Z69" i="16"/>
  <c r="Z68" i="16"/>
  <c r="Z67" i="16"/>
  <c r="Z66" i="16"/>
  <c r="Z65" i="16"/>
  <c r="Z64" i="16"/>
  <c r="Z63" i="16"/>
  <c r="Z62" i="16"/>
  <c r="Z61" i="16"/>
  <c r="Z60" i="16"/>
  <c r="Z59" i="16"/>
  <c r="Z58" i="16"/>
  <c r="Z57" i="16"/>
  <c r="Z56" i="16"/>
  <c r="Z55" i="16"/>
  <c r="Z54" i="16"/>
  <c r="Z53" i="16"/>
  <c r="Z52" i="16"/>
  <c r="Z51" i="16"/>
  <c r="Z50" i="16"/>
  <c r="Z49" i="16"/>
  <c r="Z48" i="16"/>
  <c r="Z47" i="16"/>
  <c r="Z46" i="16"/>
  <c r="Z45" i="16"/>
  <c r="Z44" i="16"/>
  <c r="Z43" i="16"/>
  <c r="Z42" i="16"/>
  <c r="Z41" i="16"/>
  <c r="Z40" i="16"/>
  <c r="Z39" i="16"/>
  <c r="Z38" i="16"/>
  <c r="Z37" i="16"/>
  <c r="Z36" i="16"/>
  <c r="Z35" i="16"/>
  <c r="Z34" i="16"/>
  <c r="Z33" i="16"/>
  <c r="Z32" i="16"/>
  <c r="Z31" i="16"/>
  <c r="Z30" i="16"/>
  <c r="Z29" i="16"/>
  <c r="Z28" i="16"/>
  <c r="Z27" i="16"/>
  <c r="Z26" i="16"/>
  <c r="Z25" i="16"/>
  <c r="Z24" i="16"/>
  <c r="Z23" i="16"/>
  <c r="Z22" i="16"/>
  <c r="Z21" i="16"/>
  <c r="Z20" i="16"/>
  <c r="Z19" i="16"/>
  <c r="Z12" i="16"/>
  <c r="Z5" i="16"/>
  <c r="Q12" i="16"/>
  <c r="Q19" i="16"/>
  <c r="Q20" i="16"/>
  <c r="Q21" i="16"/>
  <c r="Q22" i="16"/>
  <c r="Q23" i="16"/>
  <c r="Q24" i="16"/>
  <c r="Q25" i="16"/>
  <c r="Q26" i="16"/>
  <c r="Q27" i="16"/>
  <c r="Q28" i="16"/>
  <c r="Q29" i="16"/>
  <c r="Q30" i="16"/>
  <c r="Q31" i="16"/>
  <c r="Q32" i="16"/>
  <c r="Q33" i="16"/>
  <c r="Q34" i="16"/>
  <c r="Q35" i="16"/>
  <c r="Q36" i="16"/>
  <c r="Q37" i="16"/>
  <c r="Q38" i="16"/>
  <c r="Q39" i="16"/>
  <c r="Q40" i="16"/>
  <c r="Q41" i="16"/>
  <c r="Q42" i="16"/>
  <c r="Q43" i="16"/>
  <c r="Q44" i="16"/>
  <c r="Q45" i="16"/>
  <c r="Q46" i="16"/>
  <c r="Q47" i="16"/>
  <c r="Q48" i="16"/>
  <c r="Q49" i="16"/>
  <c r="Q50" i="16"/>
  <c r="Q51" i="16"/>
  <c r="Q52" i="16"/>
  <c r="Q53" i="16"/>
  <c r="Q54" i="16"/>
  <c r="Q55" i="16"/>
  <c r="Q56" i="16"/>
  <c r="Q57" i="16"/>
  <c r="Q58" i="16"/>
  <c r="Q59" i="16"/>
  <c r="Q60" i="16"/>
  <c r="Q61" i="16"/>
  <c r="Q62" i="16"/>
  <c r="Q63" i="16"/>
  <c r="Q64" i="16"/>
  <c r="Q65" i="16"/>
  <c r="Q66" i="16"/>
  <c r="Q67" i="16"/>
  <c r="Q68" i="16"/>
  <c r="Q69" i="16"/>
  <c r="Q70" i="16"/>
  <c r="Q71" i="16"/>
  <c r="Q72" i="16"/>
  <c r="Q73" i="16"/>
  <c r="Q74" i="16"/>
  <c r="Q75" i="16"/>
  <c r="Q76" i="16"/>
  <c r="Q77" i="16"/>
  <c r="Q78" i="16"/>
  <c r="Q79" i="16"/>
  <c r="Q80" i="16"/>
  <c r="Q81" i="16"/>
  <c r="Q82" i="16"/>
  <c r="Q83" i="16"/>
  <c r="Q84" i="16"/>
  <c r="Q85" i="16"/>
  <c r="Q86" i="16"/>
  <c r="Q87" i="16"/>
  <c r="Q88" i="16"/>
  <c r="Q89" i="16"/>
  <c r="Q90" i="16"/>
  <c r="Q91" i="16"/>
  <c r="Q92" i="16"/>
  <c r="Q93" i="16"/>
  <c r="Q94" i="16"/>
  <c r="Q95" i="16"/>
  <c r="Q96" i="16"/>
  <c r="Q97" i="16"/>
  <c r="Q98" i="16"/>
  <c r="Q99" i="16"/>
  <c r="Q100" i="16"/>
  <c r="Q101" i="16"/>
  <c r="Q102" i="16"/>
  <c r="Q103" i="16"/>
  <c r="Q104" i="16"/>
  <c r="Q105" i="16"/>
  <c r="Q106" i="16"/>
  <c r="Q107" i="16"/>
  <c r="Q108" i="16"/>
  <c r="Q109" i="16"/>
  <c r="Q110" i="16"/>
  <c r="Q111" i="16"/>
  <c r="Q112" i="16"/>
  <c r="Q113" i="16"/>
  <c r="Q114" i="16"/>
  <c r="Q115" i="16"/>
  <c r="Q116" i="16"/>
  <c r="Q117" i="16"/>
  <c r="Q118" i="16"/>
  <c r="Q119" i="16"/>
  <c r="Q120" i="16"/>
  <c r="Q121" i="16"/>
  <c r="Q122" i="16"/>
  <c r="Q123" i="16"/>
  <c r="Q124" i="16"/>
  <c r="Q125" i="16"/>
  <c r="Q126" i="16"/>
  <c r="Q127" i="16"/>
  <c r="Q128" i="16"/>
  <c r="Q129" i="16"/>
  <c r="Q130" i="16"/>
  <c r="Q131" i="16"/>
  <c r="Q132" i="16"/>
  <c r="Q133" i="16"/>
  <c r="Q134" i="16"/>
  <c r="Q135" i="16"/>
  <c r="Q136" i="16"/>
  <c r="Q137" i="16"/>
  <c r="Q138" i="16"/>
  <c r="Q139" i="16"/>
  <c r="Q140" i="16"/>
  <c r="Q141" i="16"/>
  <c r="Q142" i="16"/>
  <c r="Q143" i="16"/>
  <c r="Q144" i="16"/>
  <c r="Q145" i="16"/>
  <c r="Q146" i="16"/>
  <c r="Q147" i="16"/>
  <c r="Q148" i="16"/>
  <c r="Q149" i="16"/>
  <c r="Q150" i="16"/>
  <c r="Q151" i="16"/>
  <c r="Q152" i="16"/>
  <c r="Q153" i="16"/>
  <c r="Q154" i="16"/>
  <c r="Q155" i="16"/>
  <c r="Q156" i="16"/>
  <c r="Q157" i="16"/>
  <c r="Q158" i="16"/>
  <c r="Q159" i="16"/>
  <c r="Q160" i="16"/>
  <c r="Q161" i="16"/>
  <c r="Q162" i="16"/>
  <c r="Q163" i="16"/>
  <c r="Q164" i="16"/>
  <c r="Q165" i="16"/>
  <c r="Q166" i="16"/>
  <c r="Q167" i="16"/>
  <c r="Q168" i="16"/>
  <c r="Q169" i="16"/>
  <c r="Q170" i="16"/>
  <c r="Q171" i="16"/>
  <c r="Q172" i="16"/>
  <c r="Q173" i="16"/>
  <c r="Q174" i="16"/>
  <c r="Q175" i="16"/>
  <c r="Q176" i="16"/>
  <c r="Q177" i="16"/>
  <c r="Q178" i="16"/>
  <c r="Q179" i="16"/>
  <c r="Q180" i="16"/>
  <c r="Q181" i="16"/>
  <c r="Q182" i="16"/>
  <c r="Q183" i="16"/>
  <c r="Q184" i="16"/>
  <c r="Q185" i="16"/>
  <c r="Q186" i="16"/>
  <c r="Q187" i="16"/>
  <c r="Q188" i="16"/>
  <c r="Q189" i="16"/>
  <c r="Q190" i="16"/>
  <c r="Q191" i="16"/>
  <c r="Q192" i="16"/>
  <c r="Q193" i="16"/>
  <c r="Q194" i="16"/>
  <c r="Q195" i="16"/>
  <c r="Q196" i="16"/>
  <c r="Q197" i="16"/>
  <c r="Q198" i="16"/>
  <c r="Q199" i="16"/>
  <c r="Q200" i="16"/>
  <c r="Q201" i="16"/>
  <c r="Q202" i="16"/>
  <c r="Q203" i="16"/>
  <c r="Q204" i="16"/>
  <c r="Q205" i="16"/>
  <c r="Q206" i="16"/>
  <c r="Q207" i="16"/>
  <c r="Q208" i="16"/>
  <c r="Q209" i="16"/>
  <c r="Q210" i="16"/>
  <c r="Q211" i="16"/>
  <c r="Q212" i="16"/>
  <c r="Q213" i="16"/>
  <c r="Q214" i="16"/>
  <c r="Q215" i="16"/>
  <c r="Q216" i="16"/>
  <c r="Q217" i="16"/>
  <c r="Q218" i="16"/>
  <c r="Q219" i="16"/>
  <c r="Q220" i="16"/>
  <c r="Q221" i="16"/>
  <c r="Q222" i="16"/>
  <c r="Q223" i="16"/>
  <c r="Q224" i="16"/>
  <c r="Q225" i="16"/>
  <c r="Q226" i="16"/>
  <c r="Q227" i="16"/>
  <c r="Q228" i="16"/>
  <c r="Q229" i="16"/>
  <c r="Q230" i="16"/>
  <c r="Q231" i="16"/>
  <c r="Q232" i="16"/>
  <c r="Q233" i="16"/>
  <c r="Q234" i="16"/>
  <c r="Q235" i="16"/>
  <c r="Q236" i="16"/>
  <c r="Q237" i="16"/>
  <c r="Q238" i="16"/>
  <c r="Q239" i="16"/>
  <c r="Q240" i="16"/>
  <c r="Q241" i="16"/>
  <c r="Q242" i="16"/>
  <c r="Q243" i="16"/>
  <c r="Q244" i="16"/>
  <c r="Q245" i="16"/>
  <c r="Q246" i="16"/>
  <c r="Q247" i="16"/>
  <c r="Q248" i="16"/>
  <c r="Q249" i="16"/>
  <c r="Q250" i="16"/>
  <c r="Q251" i="16"/>
  <c r="Q252" i="16"/>
  <c r="Q253" i="16"/>
  <c r="Q254" i="16"/>
  <c r="Q255" i="16"/>
  <c r="Q256" i="16"/>
  <c r="Q257" i="16"/>
  <c r="Q258" i="16"/>
  <c r="Q259" i="16"/>
  <c r="Q260" i="16"/>
  <c r="Q261" i="16"/>
  <c r="Q262" i="16"/>
  <c r="Q263" i="16"/>
  <c r="Q264" i="16"/>
  <c r="Q265" i="16"/>
  <c r="Q266" i="16"/>
  <c r="Q267" i="16"/>
  <c r="Q268" i="16"/>
  <c r="Q269" i="16"/>
  <c r="Q270" i="16"/>
  <c r="Q271" i="16"/>
  <c r="Q272" i="16"/>
  <c r="Q273" i="16"/>
  <c r="Q274" i="16"/>
  <c r="Q275" i="16"/>
  <c r="Q276" i="16"/>
  <c r="Q277" i="16"/>
  <c r="Q278" i="16"/>
  <c r="Q279" i="16"/>
  <c r="Q280" i="16"/>
  <c r="Q281" i="16"/>
  <c r="Q282" i="16"/>
  <c r="Q283" i="16"/>
  <c r="Q284" i="16"/>
  <c r="Q285" i="16"/>
  <c r="Q286" i="16"/>
  <c r="Q287" i="16"/>
  <c r="Q288" i="16"/>
  <c r="Q289" i="16"/>
  <c r="Q290" i="16"/>
  <c r="Q291" i="16"/>
  <c r="Q292" i="16"/>
  <c r="Q293" i="16"/>
  <c r="Q294" i="16"/>
  <c r="Q295" i="16"/>
  <c r="Q296" i="16"/>
  <c r="Q297" i="16"/>
  <c r="Q298" i="16"/>
  <c r="Q299" i="16"/>
  <c r="Q300" i="16"/>
  <c r="Q301" i="16"/>
  <c r="Q302" i="16"/>
  <c r="Q303" i="16"/>
  <c r="Q304" i="16"/>
  <c r="Q305" i="16"/>
  <c r="Q306" i="16"/>
  <c r="Q307" i="16"/>
  <c r="Q308" i="16"/>
  <c r="Q309" i="16"/>
  <c r="Q310" i="16"/>
  <c r="Q311" i="16"/>
  <c r="Q312" i="16"/>
  <c r="Q313" i="16"/>
  <c r="Q314" i="16"/>
  <c r="Q315" i="16"/>
  <c r="Q316" i="16"/>
  <c r="Q317" i="16"/>
  <c r="Q318" i="16"/>
  <c r="Q319" i="16"/>
  <c r="Q320" i="16"/>
  <c r="Q321" i="16"/>
  <c r="Q322" i="16"/>
  <c r="Q323" i="16"/>
  <c r="Q324" i="16"/>
  <c r="Q325" i="16"/>
  <c r="Q326" i="16"/>
  <c r="Q327" i="16"/>
  <c r="Q328" i="16"/>
  <c r="Q329" i="16"/>
  <c r="Q330" i="16"/>
  <c r="Q331" i="16"/>
  <c r="Q332" i="16"/>
  <c r="Q333" i="16"/>
  <c r="Q334" i="16"/>
  <c r="Q335" i="16"/>
  <c r="Q336" i="16"/>
  <c r="Q337" i="16"/>
  <c r="Q338" i="16"/>
  <c r="Q339" i="16"/>
  <c r="Q340" i="16"/>
  <c r="Q341" i="16"/>
  <c r="Q342" i="16"/>
  <c r="Q343" i="16"/>
  <c r="Q344" i="16"/>
  <c r="Q345" i="16"/>
  <c r="Q346" i="16"/>
  <c r="Q347" i="16"/>
  <c r="Q348" i="16"/>
  <c r="Q349" i="16"/>
  <c r="Q350" i="16"/>
  <c r="Q351" i="16"/>
  <c r="Q352" i="16"/>
  <c r="Q353" i="16"/>
  <c r="Q354" i="16"/>
  <c r="Q355" i="16"/>
  <c r="Q356" i="16"/>
  <c r="Q357" i="16"/>
  <c r="Q358" i="16"/>
  <c r="Q359" i="16"/>
  <c r="Q360" i="16"/>
  <c r="Q361" i="16"/>
  <c r="Q362" i="16"/>
  <c r="Q363" i="16"/>
  <c r="Q364" i="16"/>
  <c r="Q365" i="16"/>
  <c r="Q366" i="16"/>
  <c r="Q367" i="16"/>
  <c r="Q368" i="16"/>
  <c r="Q369" i="16"/>
  <c r="Q370" i="16"/>
  <c r="Q371" i="16"/>
  <c r="Q372" i="16"/>
  <c r="Q373" i="16"/>
  <c r="Q374" i="16"/>
  <c r="Q375" i="16"/>
  <c r="Q376" i="16"/>
  <c r="Q377" i="16"/>
  <c r="Q378" i="16"/>
  <c r="Q379" i="16"/>
  <c r="Q380" i="16"/>
  <c r="Q381" i="16"/>
  <c r="Q382" i="16"/>
  <c r="Q383" i="16"/>
  <c r="Q384" i="16"/>
  <c r="Q385" i="16"/>
  <c r="Q386" i="16"/>
  <c r="Q387" i="16"/>
  <c r="Q388" i="16"/>
  <c r="Q389" i="16"/>
  <c r="Q390" i="16"/>
  <c r="Q391" i="16"/>
  <c r="Q392" i="16"/>
  <c r="Q393" i="16"/>
  <c r="Q394" i="16"/>
  <c r="Q395" i="16"/>
  <c r="Q396" i="16"/>
  <c r="Q397" i="16"/>
  <c r="Q398" i="16"/>
  <c r="Q399" i="16"/>
  <c r="Q400" i="16"/>
  <c r="Q401" i="16"/>
  <c r="Q402" i="16"/>
  <c r="Q403" i="16"/>
  <c r="Q404" i="16"/>
  <c r="Q405" i="16"/>
  <c r="Q406" i="16"/>
  <c r="Q407" i="16"/>
  <c r="Q408" i="16"/>
  <c r="Q409" i="16"/>
  <c r="Q410" i="16"/>
  <c r="Q411" i="16"/>
  <c r="Q412" i="16"/>
  <c r="Q413" i="16"/>
  <c r="Q414" i="16"/>
  <c r="Q415" i="16"/>
  <c r="Q416" i="16"/>
  <c r="Q417" i="16"/>
  <c r="Q418" i="16"/>
  <c r="Q419" i="16"/>
  <c r="Q420" i="16"/>
  <c r="Q421" i="16"/>
  <c r="Q422" i="16"/>
  <c r="Q423" i="16"/>
  <c r="Q424" i="16"/>
  <c r="Q425" i="16"/>
  <c r="Q426" i="16"/>
  <c r="Q427" i="16"/>
  <c r="Q428" i="16"/>
  <c r="Q429" i="16"/>
  <c r="Q430" i="16"/>
  <c r="Q431" i="16"/>
  <c r="Q432" i="16"/>
  <c r="Q433" i="16"/>
  <c r="Q434" i="16"/>
  <c r="Q435" i="16"/>
  <c r="Q436" i="16"/>
  <c r="Q437" i="16"/>
  <c r="Q438" i="16"/>
  <c r="Q439" i="16"/>
  <c r="Q440" i="16"/>
  <c r="Q441" i="16"/>
  <c r="Q442" i="16"/>
  <c r="Q443" i="16"/>
  <c r="Q444" i="16"/>
  <c r="Q445" i="16"/>
  <c r="Q446" i="16"/>
  <c r="Q447" i="16"/>
  <c r="Q448" i="16"/>
  <c r="Q449" i="16"/>
  <c r="Q450" i="16"/>
  <c r="Q451" i="16"/>
  <c r="Q452" i="16"/>
  <c r="Q453" i="16"/>
  <c r="Q454" i="16"/>
  <c r="Q455" i="16"/>
  <c r="Q456" i="16"/>
  <c r="Q457" i="16"/>
  <c r="Q458" i="16"/>
  <c r="Q459" i="16"/>
  <c r="Q460" i="16"/>
  <c r="Q461" i="16"/>
  <c r="Q462" i="16"/>
  <c r="Q463" i="16"/>
  <c r="Q464" i="16"/>
  <c r="Q465" i="16"/>
  <c r="Q466" i="16"/>
  <c r="Q467" i="16"/>
  <c r="Q468" i="16"/>
  <c r="Q469" i="16"/>
  <c r="Q470" i="16"/>
  <c r="Q471" i="16"/>
  <c r="Q472" i="16"/>
  <c r="Q473" i="16"/>
  <c r="Q474" i="16"/>
  <c r="Q475" i="16"/>
  <c r="Q476" i="16"/>
  <c r="Q477" i="16"/>
  <c r="Q478" i="16"/>
  <c r="Q479" i="16"/>
  <c r="Q480" i="16"/>
  <c r="Q481" i="16"/>
  <c r="Q482" i="16"/>
  <c r="Q483" i="16"/>
  <c r="Q484" i="16"/>
  <c r="Q485" i="16"/>
  <c r="Q486" i="16"/>
  <c r="Q487" i="16"/>
  <c r="Q488" i="16"/>
  <c r="Q489" i="16"/>
  <c r="Q490" i="16"/>
  <c r="Q491" i="16"/>
  <c r="Q492" i="16"/>
  <c r="Q493" i="16"/>
  <c r="Q494" i="16"/>
  <c r="Q495" i="16"/>
  <c r="Q496" i="16"/>
  <c r="Q497" i="16"/>
  <c r="Q498" i="16"/>
  <c r="Q499" i="16"/>
  <c r="Q500" i="16"/>
  <c r="Q501" i="16"/>
  <c r="Q502" i="16"/>
  <c r="Q503" i="16"/>
  <c r="Q504" i="16"/>
  <c r="Q505" i="16"/>
  <c r="Q506" i="16"/>
  <c r="Q507" i="16"/>
  <c r="Q508" i="16"/>
  <c r="Q509" i="16"/>
  <c r="Q510" i="16"/>
  <c r="Q511" i="16"/>
  <c r="Q512" i="16"/>
  <c r="Q513" i="16"/>
  <c r="Q514" i="16"/>
  <c r="Q515" i="16"/>
  <c r="Q516" i="16"/>
  <c r="Q517" i="16"/>
  <c r="Q518" i="16"/>
  <c r="Q519" i="16"/>
  <c r="Q520" i="16"/>
  <c r="Q521" i="16"/>
  <c r="Q522" i="16"/>
  <c r="Q523" i="16"/>
  <c r="Q524" i="16"/>
  <c r="Q525" i="16"/>
  <c r="Q526" i="16"/>
  <c r="Q527" i="16"/>
  <c r="Q528" i="16"/>
  <c r="Q529" i="16"/>
  <c r="Q530" i="16"/>
  <c r="Q531" i="16"/>
  <c r="Q532" i="16"/>
  <c r="Q533" i="16"/>
  <c r="Q534" i="16"/>
  <c r="Q535" i="16"/>
  <c r="Q536" i="16"/>
  <c r="Q537" i="16"/>
  <c r="Q538" i="16"/>
  <c r="Q539" i="16"/>
  <c r="Q540" i="16"/>
  <c r="Q541" i="16"/>
  <c r="Q542" i="16"/>
  <c r="Q543" i="16"/>
  <c r="Q544" i="16"/>
  <c r="Q545" i="16"/>
  <c r="Q546" i="16"/>
  <c r="Q547" i="16"/>
  <c r="Q548" i="16"/>
  <c r="Q549" i="16"/>
  <c r="Q550" i="16"/>
  <c r="Q551" i="16"/>
  <c r="Q552" i="16"/>
  <c r="Q553" i="16"/>
  <c r="Q554" i="16"/>
  <c r="Q555" i="16"/>
  <c r="Q556" i="16"/>
  <c r="Q557" i="16"/>
  <c r="Q558" i="16"/>
  <c r="Q559" i="16"/>
  <c r="Q560" i="16"/>
  <c r="Q561" i="16"/>
  <c r="Q562" i="16"/>
  <c r="Q563" i="16"/>
  <c r="Q564" i="16"/>
  <c r="Q565" i="16"/>
  <c r="Q566" i="16"/>
  <c r="Q567" i="16"/>
  <c r="Q568" i="16"/>
  <c r="Q569" i="16"/>
  <c r="Q570" i="16"/>
  <c r="Q571" i="16"/>
  <c r="Q572" i="16"/>
  <c r="Q573" i="16"/>
  <c r="Q574" i="16"/>
  <c r="Q575" i="16"/>
  <c r="Q576" i="16"/>
  <c r="Q577" i="16"/>
  <c r="Q578" i="16"/>
  <c r="Q579" i="16"/>
  <c r="Q580" i="16"/>
  <c r="Q581" i="16"/>
  <c r="Q582" i="16"/>
  <c r="Q583" i="16"/>
  <c r="Q584" i="16"/>
  <c r="Q585" i="16"/>
  <c r="Q586" i="16"/>
  <c r="Q587" i="16"/>
  <c r="Q588" i="16"/>
  <c r="Q589" i="16"/>
  <c r="Q590" i="16"/>
  <c r="Q591" i="16"/>
  <c r="Q592" i="16"/>
  <c r="Q593" i="16"/>
  <c r="Q594" i="16"/>
  <c r="Q595" i="16"/>
  <c r="Q596" i="16"/>
  <c r="Q597" i="16"/>
  <c r="Q598" i="16"/>
  <c r="Q599" i="16"/>
  <c r="Q600" i="16"/>
  <c r="Q601" i="16"/>
  <c r="Q602" i="16"/>
  <c r="Q603" i="16"/>
  <c r="Q604" i="16"/>
  <c r="Q605" i="16"/>
  <c r="Q606" i="16"/>
  <c r="Q607" i="16"/>
  <c r="Q608" i="16"/>
  <c r="Q609" i="16"/>
  <c r="Q610" i="16"/>
  <c r="Q611" i="16"/>
  <c r="Q612" i="16"/>
  <c r="Q613" i="16"/>
  <c r="Q614" i="16"/>
  <c r="Q615" i="16"/>
  <c r="Q616" i="16"/>
  <c r="Q617" i="16"/>
  <c r="Q618" i="16"/>
  <c r="Q619" i="16"/>
  <c r="Q620" i="16"/>
  <c r="Q621" i="16"/>
  <c r="Q622" i="16"/>
  <c r="Q623" i="16"/>
  <c r="Q624" i="16"/>
  <c r="Q625" i="16"/>
  <c r="Q626" i="16"/>
  <c r="Q627" i="16"/>
  <c r="Q628" i="16"/>
  <c r="Q629" i="16"/>
  <c r="Q630" i="16"/>
  <c r="Q631" i="16"/>
  <c r="Q632" i="16"/>
  <c r="Q633" i="16"/>
  <c r="Q634" i="16"/>
  <c r="Q635" i="16"/>
  <c r="Q636" i="16"/>
  <c r="Q637" i="16"/>
  <c r="Q638" i="16"/>
  <c r="Q639" i="16"/>
  <c r="Q640" i="16"/>
  <c r="Q641" i="16"/>
  <c r="Q642" i="16"/>
  <c r="Q643" i="16"/>
  <c r="Q644" i="16"/>
  <c r="Q645" i="16"/>
  <c r="Q646" i="16"/>
  <c r="Q647" i="16"/>
  <c r="Q648" i="16"/>
  <c r="Q649" i="16"/>
  <c r="Q650" i="16"/>
  <c r="Q651" i="16"/>
  <c r="Q652" i="16"/>
  <c r="Q653" i="16"/>
  <c r="Q654" i="16"/>
  <c r="Q655" i="16"/>
  <c r="Q656" i="16"/>
  <c r="Q657" i="16"/>
  <c r="Q658" i="16"/>
  <c r="Q659" i="16"/>
  <c r="Q660" i="16"/>
  <c r="Q661" i="16"/>
  <c r="Q662" i="16"/>
  <c r="Q663" i="16"/>
  <c r="Q664" i="16"/>
  <c r="Q665" i="16"/>
  <c r="Q666" i="16"/>
  <c r="Q667" i="16"/>
  <c r="Q668" i="16"/>
  <c r="Q669" i="16"/>
  <c r="Q670" i="16"/>
  <c r="Q671" i="16"/>
  <c r="Q672" i="16"/>
  <c r="Q673" i="16"/>
  <c r="Q674" i="16"/>
  <c r="Q675" i="16"/>
  <c r="Q676" i="16"/>
  <c r="Q677" i="16"/>
  <c r="Q678" i="16"/>
  <c r="Q679" i="16"/>
  <c r="Q680" i="16"/>
  <c r="Q681" i="16"/>
  <c r="Q682" i="16"/>
  <c r="Q683" i="16"/>
  <c r="Q684" i="16"/>
  <c r="Q685" i="16"/>
  <c r="Q686" i="16"/>
  <c r="Q687" i="16"/>
  <c r="Q688" i="16"/>
  <c r="Q689" i="16"/>
  <c r="Q690" i="16"/>
  <c r="Q691" i="16"/>
  <c r="Q692" i="16"/>
  <c r="Q693" i="16"/>
  <c r="Q694" i="16"/>
  <c r="Q695" i="16"/>
  <c r="Q696" i="16"/>
  <c r="Q697" i="16"/>
  <c r="Q698" i="16"/>
  <c r="Q699" i="16"/>
  <c r="Q700" i="16"/>
  <c r="Q701" i="16"/>
  <c r="Q702" i="16"/>
  <c r="Q703" i="16"/>
  <c r="Q704" i="16"/>
  <c r="Q705" i="16"/>
  <c r="Q706" i="16"/>
  <c r="Q707" i="16"/>
  <c r="Q708" i="16"/>
  <c r="Q709" i="16"/>
  <c r="Q710" i="16"/>
  <c r="Q711" i="16"/>
  <c r="Q712" i="16"/>
  <c r="Q713" i="16"/>
  <c r="Q714" i="16"/>
  <c r="Q715" i="16"/>
  <c r="Q716" i="16"/>
  <c r="Q717" i="16"/>
  <c r="Q718" i="16"/>
  <c r="Q719" i="16"/>
  <c r="Q720" i="16"/>
  <c r="Q721" i="16"/>
  <c r="Q722" i="16"/>
  <c r="Q723" i="16"/>
  <c r="Q724" i="16"/>
  <c r="Q725" i="16"/>
  <c r="Q726" i="16"/>
  <c r="Q727" i="16"/>
  <c r="Q728" i="16"/>
  <c r="Q729" i="16"/>
  <c r="Q730" i="16"/>
  <c r="Q731" i="16"/>
  <c r="Q732" i="16"/>
  <c r="Q733" i="16"/>
  <c r="Q734" i="16"/>
  <c r="Q735" i="16"/>
  <c r="Q736" i="16"/>
  <c r="Q737" i="16"/>
  <c r="Q738" i="16"/>
  <c r="Q739" i="16"/>
  <c r="Q740" i="16"/>
  <c r="Q741" i="16"/>
  <c r="Q742" i="16"/>
  <c r="Q743" i="16"/>
  <c r="Q744" i="16"/>
  <c r="Q745" i="16"/>
  <c r="Q746" i="16"/>
  <c r="Q747" i="16"/>
  <c r="Q748" i="16"/>
  <c r="Q749" i="16"/>
  <c r="Q750" i="16"/>
  <c r="Q751" i="16"/>
  <c r="Q752" i="16"/>
  <c r="Q753" i="16"/>
  <c r="Q754" i="16"/>
  <c r="Q755" i="16"/>
  <c r="Q756" i="16"/>
  <c r="Q757" i="16"/>
  <c r="Q758" i="16"/>
  <c r="Q759" i="16"/>
  <c r="Q760" i="16"/>
  <c r="Q761" i="16"/>
  <c r="Q762" i="16"/>
  <c r="Q763" i="16"/>
  <c r="Q764" i="16"/>
  <c r="Q765" i="16"/>
  <c r="Q766" i="16"/>
  <c r="Q767" i="16"/>
  <c r="Q768" i="16"/>
  <c r="Q769" i="16"/>
  <c r="Q770" i="16"/>
  <c r="Q771" i="16"/>
  <c r="Q772" i="16"/>
  <c r="Q773" i="16"/>
  <c r="Q774" i="16"/>
  <c r="Q775" i="16"/>
  <c r="Q776" i="16"/>
  <c r="Q777" i="16"/>
  <c r="Q778" i="16"/>
  <c r="Q779" i="16"/>
  <c r="Q780" i="16"/>
  <c r="Q781" i="16"/>
  <c r="Q782" i="16"/>
  <c r="Q783" i="16"/>
  <c r="Q784" i="16"/>
  <c r="Q785" i="16"/>
  <c r="Q786" i="16"/>
  <c r="Q787" i="16"/>
  <c r="Q788" i="16"/>
  <c r="Q789" i="16"/>
  <c r="Q790" i="16"/>
  <c r="Q791" i="16"/>
  <c r="Q792" i="16"/>
  <c r="Q793" i="16"/>
  <c r="Q794" i="16"/>
  <c r="Q795" i="16"/>
  <c r="Q796" i="16"/>
  <c r="Q797" i="16"/>
  <c r="Q798" i="16"/>
  <c r="Q799" i="16"/>
  <c r="Q800" i="16"/>
  <c r="Q801" i="16"/>
  <c r="Q802" i="16"/>
  <c r="Q803" i="16"/>
  <c r="Q804" i="16"/>
  <c r="Q805" i="16"/>
  <c r="Q806" i="16"/>
  <c r="Q807" i="16"/>
  <c r="Q808" i="16"/>
  <c r="Q809" i="16"/>
  <c r="Q810" i="16"/>
  <c r="Q811" i="16"/>
  <c r="Q812" i="16"/>
  <c r="Q813" i="16"/>
  <c r="Q814" i="16"/>
  <c r="Q815" i="16"/>
  <c r="Q816" i="16"/>
  <c r="Q817" i="16"/>
  <c r="Q818" i="16"/>
  <c r="Q819" i="16"/>
  <c r="Q820" i="16"/>
  <c r="Q821" i="16"/>
  <c r="Q822" i="16"/>
  <c r="Q823" i="16"/>
  <c r="Q824" i="16"/>
  <c r="Q825" i="16"/>
  <c r="Q826" i="16"/>
  <c r="Q827" i="16"/>
  <c r="Q828" i="16"/>
  <c r="Q829" i="16"/>
  <c r="Q830" i="16"/>
  <c r="Q831" i="16"/>
  <c r="Q832" i="16"/>
  <c r="Q833" i="16"/>
  <c r="Q834" i="16"/>
  <c r="Q835" i="16"/>
  <c r="Q836" i="16"/>
  <c r="Q837" i="16"/>
  <c r="Q838" i="16"/>
  <c r="Q839" i="16"/>
  <c r="Q840" i="16"/>
  <c r="Q841" i="16"/>
  <c r="Q842" i="16"/>
  <c r="Q843" i="16"/>
  <c r="Q844" i="16"/>
  <c r="Q845" i="16"/>
  <c r="Q846" i="16"/>
  <c r="Q847" i="16"/>
  <c r="Q848" i="16"/>
  <c r="Q849" i="16"/>
  <c r="Q850" i="16"/>
  <c r="Q851" i="16"/>
  <c r="Q852" i="16"/>
  <c r="Q853" i="16"/>
  <c r="Q854" i="16"/>
  <c r="Q855" i="16"/>
  <c r="Q856" i="16"/>
  <c r="Q857" i="16"/>
  <c r="Q5" i="16"/>
  <c r="H12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147" i="16"/>
  <c r="H148" i="16"/>
  <c r="H149" i="16"/>
  <c r="H150" i="16"/>
  <c r="H151" i="16"/>
  <c r="H152" i="16"/>
  <c r="H153" i="16"/>
  <c r="H154" i="16"/>
  <c r="H155" i="16"/>
  <c r="H156" i="16"/>
  <c r="H157" i="16"/>
  <c r="H158" i="16"/>
  <c r="H159" i="16"/>
  <c r="H160" i="16"/>
  <c r="H161" i="16"/>
  <c r="H162" i="16"/>
  <c r="H163" i="16"/>
  <c r="H164" i="16"/>
  <c r="H165" i="16"/>
  <c r="H166" i="16"/>
  <c r="H167" i="16"/>
  <c r="H168" i="16"/>
  <c r="H169" i="16"/>
  <c r="H170" i="16"/>
  <c r="H171" i="16"/>
  <c r="H172" i="16"/>
  <c r="H173" i="16"/>
  <c r="H174" i="16"/>
  <c r="H175" i="16"/>
  <c r="H176" i="16"/>
  <c r="H177" i="16"/>
  <c r="H178" i="16"/>
  <c r="H179" i="16"/>
  <c r="H180" i="16"/>
  <c r="H181" i="16"/>
  <c r="H182" i="16"/>
  <c r="H183" i="16"/>
  <c r="H184" i="16"/>
  <c r="H185" i="16"/>
  <c r="H186" i="16"/>
  <c r="H187" i="16"/>
  <c r="H188" i="16"/>
  <c r="H189" i="16"/>
  <c r="H190" i="16"/>
  <c r="H191" i="16"/>
  <c r="H192" i="16"/>
  <c r="H193" i="16"/>
  <c r="H194" i="16"/>
  <c r="H195" i="16"/>
  <c r="H196" i="16"/>
  <c r="H197" i="16"/>
  <c r="H198" i="16"/>
  <c r="H199" i="16"/>
  <c r="H200" i="16"/>
  <c r="H201" i="16"/>
  <c r="H202" i="16"/>
  <c r="H203" i="16"/>
  <c r="H204" i="16"/>
  <c r="H205" i="16"/>
  <c r="H206" i="16"/>
  <c r="H207" i="16"/>
  <c r="H208" i="16"/>
  <c r="H209" i="16"/>
  <c r="H210" i="16"/>
  <c r="H211" i="16"/>
  <c r="H212" i="16"/>
  <c r="H213" i="16"/>
  <c r="H214" i="16"/>
  <c r="H215" i="16"/>
  <c r="H216" i="16"/>
  <c r="H217" i="16"/>
  <c r="H218" i="16"/>
  <c r="H219" i="16"/>
  <c r="H220" i="16"/>
  <c r="H221" i="16"/>
  <c r="H222" i="16"/>
  <c r="H223" i="16"/>
  <c r="H224" i="16"/>
  <c r="H225" i="16"/>
  <c r="H226" i="16"/>
  <c r="H227" i="16"/>
  <c r="H228" i="16"/>
  <c r="H229" i="16"/>
  <c r="H230" i="16"/>
  <c r="H231" i="16"/>
  <c r="H232" i="16"/>
  <c r="H233" i="16"/>
  <c r="H234" i="16"/>
  <c r="H235" i="16"/>
  <c r="H236" i="16"/>
  <c r="H237" i="16"/>
  <c r="H238" i="16"/>
  <c r="H239" i="16"/>
  <c r="H240" i="16"/>
  <c r="H241" i="16"/>
  <c r="H242" i="16"/>
  <c r="H243" i="16"/>
  <c r="H244" i="16"/>
  <c r="H245" i="16"/>
  <c r="H246" i="16"/>
  <c r="H247" i="16"/>
  <c r="H248" i="16"/>
  <c r="H249" i="16"/>
  <c r="H250" i="16"/>
  <c r="H251" i="16"/>
  <c r="H252" i="16"/>
  <c r="H253" i="16"/>
  <c r="H254" i="16"/>
  <c r="H255" i="16"/>
  <c r="H256" i="16"/>
  <c r="H257" i="16"/>
  <c r="H258" i="16"/>
  <c r="H259" i="16"/>
  <c r="H260" i="16"/>
  <c r="H261" i="16"/>
  <c r="H262" i="16"/>
  <c r="H263" i="16"/>
  <c r="H264" i="16"/>
  <c r="H265" i="16"/>
  <c r="H266" i="16"/>
  <c r="H267" i="16"/>
  <c r="H268" i="16"/>
  <c r="H269" i="16"/>
  <c r="H270" i="16"/>
  <c r="H271" i="16"/>
  <c r="H272" i="16"/>
  <c r="H273" i="16"/>
  <c r="H274" i="16"/>
  <c r="H275" i="16"/>
  <c r="H276" i="16"/>
  <c r="H277" i="16"/>
  <c r="H278" i="16"/>
  <c r="H279" i="16"/>
  <c r="H280" i="16"/>
  <c r="H281" i="16"/>
  <c r="H282" i="16"/>
  <c r="H283" i="16"/>
  <c r="H284" i="16"/>
  <c r="H285" i="16"/>
  <c r="H286" i="16"/>
  <c r="H287" i="16"/>
  <c r="H288" i="16"/>
  <c r="H289" i="16"/>
  <c r="H290" i="16"/>
  <c r="H291" i="16"/>
  <c r="H292" i="16"/>
  <c r="H293" i="16"/>
  <c r="H294" i="16"/>
  <c r="H295" i="16"/>
  <c r="H296" i="16"/>
  <c r="H297" i="16"/>
  <c r="H298" i="16"/>
  <c r="H299" i="16"/>
  <c r="H300" i="16"/>
  <c r="H301" i="16"/>
  <c r="H302" i="16"/>
  <c r="H303" i="16"/>
  <c r="H304" i="16"/>
  <c r="H305" i="16"/>
  <c r="H306" i="16"/>
  <c r="H307" i="16"/>
  <c r="H308" i="16"/>
  <c r="H309" i="16"/>
  <c r="H310" i="16"/>
  <c r="H311" i="16"/>
  <c r="H312" i="16"/>
  <c r="H313" i="16"/>
  <c r="H314" i="16"/>
  <c r="H315" i="16"/>
  <c r="H316" i="16"/>
  <c r="H317" i="16"/>
  <c r="H318" i="16"/>
  <c r="H319" i="16"/>
  <c r="H320" i="16"/>
  <c r="H321" i="16"/>
  <c r="H322" i="16"/>
  <c r="H323" i="16"/>
  <c r="H324" i="16"/>
  <c r="H325" i="16"/>
  <c r="H326" i="16"/>
  <c r="H327" i="16"/>
  <c r="H328" i="16"/>
  <c r="H329" i="16"/>
  <c r="H330" i="16"/>
  <c r="H331" i="16"/>
  <c r="H332" i="16"/>
  <c r="H333" i="16"/>
  <c r="H334" i="16"/>
  <c r="H335" i="16"/>
  <c r="H336" i="16"/>
  <c r="H337" i="16"/>
  <c r="H338" i="16"/>
  <c r="H339" i="16"/>
  <c r="H340" i="16"/>
  <c r="H341" i="16"/>
  <c r="H342" i="16"/>
  <c r="H343" i="16"/>
  <c r="H344" i="16"/>
  <c r="H345" i="16"/>
  <c r="H346" i="16"/>
  <c r="H347" i="16"/>
  <c r="H348" i="16"/>
  <c r="H349" i="16"/>
  <c r="H350" i="16"/>
  <c r="H351" i="16"/>
  <c r="H352" i="16"/>
  <c r="H353" i="16"/>
  <c r="H354" i="16"/>
  <c r="H355" i="16"/>
  <c r="H356" i="16"/>
  <c r="H357" i="16"/>
  <c r="H358" i="16"/>
  <c r="H359" i="16"/>
  <c r="H360" i="16"/>
  <c r="H361" i="16"/>
  <c r="H362" i="16"/>
  <c r="H363" i="16"/>
  <c r="H364" i="16"/>
  <c r="H365" i="16"/>
  <c r="H366" i="16"/>
  <c r="H367" i="16"/>
  <c r="H368" i="16"/>
  <c r="H369" i="16"/>
  <c r="H370" i="16"/>
  <c r="H371" i="16"/>
  <c r="H372" i="16"/>
  <c r="H373" i="16"/>
  <c r="H374" i="16"/>
  <c r="H375" i="16"/>
  <c r="H376" i="16"/>
  <c r="H377" i="16"/>
  <c r="H378" i="16"/>
  <c r="H379" i="16"/>
  <c r="H380" i="16"/>
  <c r="H381" i="16"/>
  <c r="H382" i="16"/>
  <c r="H383" i="16"/>
  <c r="H384" i="16"/>
  <c r="H385" i="16"/>
  <c r="H386" i="16"/>
  <c r="H387" i="16"/>
  <c r="H388" i="16"/>
  <c r="H389" i="16"/>
  <c r="H390" i="16"/>
  <c r="H391" i="16"/>
  <c r="H392" i="16"/>
  <c r="H393" i="16"/>
  <c r="H394" i="16"/>
  <c r="H395" i="16"/>
  <c r="H396" i="16"/>
  <c r="H397" i="16"/>
  <c r="H398" i="16"/>
  <c r="H399" i="16"/>
  <c r="H400" i="16"/>
  <c r="H401" i="16"/>
  <c r="H402" i="16"/>
  <c r="H403" i="16"/>
  <c r="H404" i="16"/>
  <c r="H405" i="16"/>
  <c r="H406" i="16"/>
  <c r="H407" i="16"/>
  <c r="H408" i="16"/>
  <c r="H409" i="16"/>
  <c r="H410" i="16"/>
  <c r="H411" i="16"/>
  <c r="H412" i="16"/>
  <c r="H413" i="16"/>
  <c r="H414" i="16"/>
  <c r="H415" i="16"/>
  <c r="H416" i="16"/>
  <c r="H417" i="16"/>
  <c r="H418" i="16"/>
  <c r="H419" i="16"/>
  <c r="H420" i="16"/>
  <c r="H421" i="16"/>
  <c r="H422" i="16"/>
  <c r="H423" i="16"/>
  <c r="H424" i="16"/>
  <c r="H425" i="16"/>
  <c r="H426" i="16"/>
  <c r="H427" i="16"/>
  <c r="H428" i="16"/>
  <c r="H429" i="16"/>
  <c r="H430" i="16"/>
  <c r="H431" i="16"/>
  <c r="H432" i="16"/>
  <c r="H433" i="16"/>
  <c r="H434" i="16"/>
  <c r="H435" i="16"/>
  <c r="H436" i="16"/>
  <c r="H437" i="16"/>
  <c r="H438" i="16"/>
  <c r="H439" i="16"/>
  <c r="H440" i="16"/>
  <c r="H441" i="16"/>
  <c r="H442" i="16"/>
  <c r="H443" i="16"/>
  <c r="H444" i="16"/>
  <c r="H445" i="16"/>
  <c r="H446" i="16"/>
  <c r="H447" i="16"/>
  <c r="H448" i="16"/>
  <c r="H449" i="16"/>
  <c r="H450" i="16"/>
  <c r="H451" i="16"/>
  <c r="H452" i="16"/>
  <c r="H453" i="16"/>
  <c r="H454" i="16"/>
  <c r="H455" i="16"/>
  <c r="H456" i="16"/>
  <c r="H457" i="16"/>
  <c r="H458" i="16"/>
  <c r="H459" i="16"/>
  <c r="H460" i="16"/>
  <c r="H461" i="16"/>
  <c r="H462" i="16"/>
  <c r="H463" i="16"/>
  <c r="H464" i="16"/>
  <c r="H465" i="16"/>
  <c r="H466" i="16"/>
  <c r="H467" i="16"/>
  <c r="H468" i="16"/>
  <c r="H469" i="16"/>
  <c r="H470" i="16"/>
  <c r="H471" i="16"/>
  <c r="H472" i="16"/>
  <c r="H473" i="16"/>
  <c r="H474" i="16"/>
  <c r="H475" i="16"/>
  <c r="H476" i="16"/>
  <c r="H477" i="16"/>
  <c r="H478" i="16"/>
  <c r="H479" i="16"/>
  <c r="H480" i="16"/>
  <c r="H481" i="16"/>
  <c r="H482" i="16"/>
  <c r="H483" i="16"/>
  <c r="H484" i="16"/>
  <c r="H485" i="16"/>
  <c r="H486" i="16"/>
  <c r="H487" i="16"/>
  <c r="H488" i="16"/>
  <c r="H489" i="16"/>
  <c r="H490" i="16"/>
  <c r="H491" i="16"/>
  <c r="H492" i="16"/>
  <c r="H493" i="16"/>
  <c r="H494" i="16"/>
  <c r="H495" i="16"/>
  <c r="H496" i="16"/>
  <c r="H497" i="16"/>
  <c r="H498" i="16"/>
  <c r="H499" i="16"/>
  <c r="H500" i="16"/>
  <c r="H501" i="16"/>
  <c r="H502" i="16"/>
  <c r="H503" i="16"/>
  <c r="H504" i="16"/>
  <c r="H505" i="16"/>
  <c r="H506" i="16"/>
  <c r="H507" i="16"/>
  <c r="H508" i="16"/>
  <c r="H509" i="16"/>
  <c r="H510" i="16"/>
  <c r="H511" i="16"/>
  <c r="H512" i="16"/>
  <c r="H513" i="16"/>
  <c r="H514" i="16"/>
  <c r="H515" i="16"/>
  <c r="H516" i="16"/>
  <c r="H517" i="16"/>
  <c r="H518" i="16"/>
  <c r="H519" i="16"/>
  <c r="H520" i="16"/>
  <c r="H521" i="16"/>
  <c r="H522" i="16"/>
  <c r="H523" i="16"/>
  <c r="H524" i="16"/>
  <c r="H525" i="16"/>
  <c r="H526" i="16"/>
  <c r="H527" i="16"/>
  <c r="H528" i="16"/>
  <c r="H529" i="16"/>
  <c r="H530" i="16"/>
  <c r="H531" i="16"/>
  <c r="H532" i="16"/>
  <c r="H533" i="16"/>
  <c r="H534" i="16"/>
  <c r="H535" i="16"/>
  <c r="H536" i="16"/>
  <c r="H537" i="16"/>
  <c r="H538" i="16"/>
  <c r="H539" i="16"/>
  <c r="H540" i="16"/>
  <c r="H541" i="16"/>
  <c r="H542" i="16"/>
  <c r="H543" i="16"/>
  <c r="H544" i="16"/>
  <c r="H545" i="16"/>
  <c r="H546" i="16"/>
  <c r="H547" i="16"/>
  <c r="H548" i="16"/>
  <c r="H549" i="16"/>
  <c r="H550" i="16"/>
  <c r="H551" i="16"/>
  <c r="H552" i="16"/>
  <c r="H553" i="16"/>
  <c r="H554" i="16"/>
  <c r="H555" i="16"/>
  <c r="H556" i="16"/>
  <c r="H557" i="16"/>
  <c r="H558" i="16"/>
  <c r="H559" i="16"/>
  <c r="H560" i="16"/>
  <c r="H561" i="16"/>
  <c r="H562" i="16"/>
  <c r="H563" i="16"/>
  <c r="H564" i="16"/>
  <c r="H565" i="16"/>
  <c r="H566" i="16"/>
  <c r="H567" i="16"/>
  <c r="H568" i="16"/>
  <c r="H569" i="16"/>
  <c r="H570" i="16"/>
  <c r="H571" i="16"/>
  <c r="H572" i="16"/>
  <c r="H573" i="16"/>
  <c r="H574" i="16"/>
  <c r="H575" i="16"/>
  <c r="H576" i="16"/>
  <c r="H577" i="16"/>
  <c r="H578" i="16"/>
  <c r="H579" i="16"/>
  <c r="H580" i="16"/>
  <c r="H581" i="16"/>
  <c r="H582" i="16"/>
  <c r="H583" i="16"/>
  <c r="H584" i="16"/>
  <c r="H585" i="16"/>
  <c r="H586" i="16"/>
  <c r="H587" i="16"/>
  <c r="H588" i="16"/>
  <c r="H589" i="16"/>
  <c r="H590" i="16"/>
  <c r="H591" i="16"/>
  <c r="H592" i="16"/>
  <c r="H593" i="16"/>
  <c r="H594" i="16"/>
  <c r="H595" i="16"/>
  <c r="H596" i="16"/>
  <c r="H597" i="16"/>
  <c r="H598" i="16"/>
  <c r="H599" i="16"/>
  <c r="H600" i="16"/>
  <c r="H601" i="16"/>
  <c r="H602" i="16"/>
  <c r="H603" i="16"/>
  <c r="H604" i="16"/>
  <c r="H605" i="16"/>
  <c r="H606" i="16"/>
  <c r="H607" i="16"/>
  <c r="H608" i="16"/>
  <c r="H609" i="16"/>
  <c r="H610" i="16"/>
  <c r="H611" i="16"/>
  <c r="H612" i="16"/>
  <c r="H613" i="16"/>
  <c r="H614" i="16"/>
  <c r="H615" i="16"/>
  <c r="H616" i="16"/>
  <c r="H617" i="16"/>
  <c r="H618" i="16"/>
  <c r="H619" i="16"/>
  <c r="H620" i="16"/>
  <c r="H621" i="16"/>
  <c r="H622" i="16"/>
  <c r="H623" i="16"/>
  <c r="H624" i="16"/>
  <c r="H625" i="16"/>
  <c r="H626" i="16"/>
  <c r="H627" i="16"/>
  <c r="H628" i="16"/>
  <c r="H629" i="16"/>
  <c r="H630" i="16"/>
  <c r="H631" i="16"/>
  <c r="H632" i="16"/>
  <c r="H633" i="16"/>
  <c r="H634" i="16"/>
  <c r="H635" i="16"/>
  <c r="H636" i="16"/>
  <c r="H637" i="16"/>
  <c r="H638" i="16"/>
  <c r="H639" i="16"/>
  <c r="H640" i="16"/>
  <c r="H641" i="16"/>
  <c r="H642" i="16"/>
  <c r="H643" i="16"/>
  <c r="H644" i="16"/>
  <c r="H645" i="16"/>
  <c r="H646" i="16"/>
  <c r="H647" i="16"/>
  <c r="H648" i="16"/>
  <c r="H649" i="16"/>
  <c r="H650" i="16"/>
  <c r="H651" i="16"/>
  <c r="H652" i="16"/>
  <c r="H653" i="16"/>
  <c r="H654" i="16"/>
  <c r="H655" i="16"/>
  <c r="H656" i="16"/>
  <c r="H657" i="16"/>
  <c r="H658" i="16"/>
  <c r="H659" i="16"/>
  <c r="H660" i="16"/>
  <c r="H661" i="16"/>
  <c r="H662" i="16"/>
  <c r="H663" i="16"/>
  <c r="H664" i="16"/>
  <c r="H665" i="16"/>
  <c r="H666" i="16"/>
  <c r="H667" i="16"/>
  <c r="H668" i="16"/>
  <c r="H669" i="16"/>
  <c r="H670" i="16"/>
  <c r="H671" i="16"/>
  <c r="H672" i="16"/>
  <c r="H673" i="16"/>
  <c r="H674" i="16"/>
  <c r="H675" i="16"/>
  <c r="H676" i="16"/>
  <c r="H677" i="16"/>
  <c r="H678" i="16"/>
  <c r="H679" i="16"/>
  <c r="H680" i="16"/>
  <c r="H681" i="16"/>
  <c r="H682" i="16"/>
  <c r="H683" i="16"/>
  <c r="H684" i="16"/>
  <c r="H685" i="16"/>
  <c r="H686" i="16"/>
  <c r="H687" i="16"/>
  <c r="H688" i="16"/>
  <c r="H689" i="16"/>
  <c r="H690" i="16"/>
  <c r="H691" i="16"/>
  <c r="H692" i="16"/>
  <c r="H693" i="16"/>
  <c r="H694" i="16"/>
  <c r="H695" i="16"/>
  <c r="H696" i="16"/>
  <c r="H697" i="16"/>
  <c r="H698" i="16"/>
  <c r="H699" i="16"/>
  <c r="H700" i="16"/>
  <c r="H701" i="16"/>
  <c r="H702" i="16"/>
  <c r="H703" i="16"/>
  <c r="H704" i="16"/>
  <c r="H705" i="16"/>
  <c r="H706" i="16"/>
  <c r="H707" i="16"/>
  <c r="H708" i="16"/>
  <c r="H709" i="16"/>
  <c r="H710" i="16"/>
  <c r="H711" i="16"/>
  <c r="H712" i="16"/>
  <c r="H713" i="16"/>
  <c r="H714" i="16"/>
  <c r="H715" i="16"/>
  <c r="H716" i="16"/>
  <c r="H717" i="16"/>
  <c r="H718" i="16"/>
  <c r="H719" i="16"/>
  <c r="H720" i="16"/>
  <c r="H721" i="16"/>
  <c r="H722" i="16"/>
  <c r="H723" i="16"/>
  <c r="H724" i="16"/>
  <c r="H725" i="16"/>
  <c r="H726" i="16"/>
  <c r="H727" i="16"/>
  <c r="H728" i="16"/>
  <c r="H729" i="16"/>
  <c r="H730" i="16"/>
  <c r="H731" i="16"/>
  <c r="H732" i="16"/>
  <c r="H733" i="16"/>
  <c r="H734" i="16"/>
  <c r="H735" i="16"/>
  <c r="H736" i="16"/>
  <c r="H737" i="16"/>
  <c r="H738" i="16"/>
  <c r="H739" i="16"/>
  <c r="H740" i="16"/>
  <c r="H741" i="16"/>
  <c r="H742" i="16"/>
  <c r="H743" i="16"/>
  <c r="H744" i="16"/>
  <c r="H745" i="16"/>
  <c r="H746" i="16"/>
  <c r="H747" i="16"/>
  <c r="H748" i="16"/>
  <c r="H749" i="16"/>
  <c r="H750" i="16"/>
  <c r="H751" i="16"/>
  <c r="H752" i="16"/>
  <c r="H753" i="16"/>
  <c r="H754" i="16"/>
  <c r="H755" i="16"/>
  <c r="H756" i="16"/>
  <c r="H757" i="16"/>
  <c r="H758" i="16"/>
  <c r="H759" i="16"/>
  <c r="H760" i="16"/>
  <c r="H761" i="16"/>
  <c r="H762" i="16"/>
  <c r="H763" i="16"/>
  <c r="H764" i="16"/>
  <c r="H765" i="16"/>
  <c r="H766" i="16"/>
  <c r="H767" i="16"/>
  <c r="H768" i="16"/>
  <c r="H769" i="16"/>
  <c r="H770" i="16"/>
  <c r="H771" i="16"/>
  <c r="H772" i="16"/>
  <c r="H773" i="16"/>
  <c r="H774" i="16"/>
  <c r="H775" i="16"/>
  <c r="H776" i="16"/>
  <c r="H777" i="16"/>
  <c r="H778" i="16"/>
  <c r="H779" i="16"/>
  <c r="H780" i="16"/>
  <c r="H781" i="16"/>
  <c r="H782" i="16"/>
  <c r="H783" i="16"/>
  <c r="H784" i="16"/>
  <c r="H785" i="16"/>
  <c r="H786" i="16"/>
  <c r="H787" i="16"/>
  <c r="H788" i="16"/>
  <c r="H789" i="16"/>
  <c r="H790" i="16"/>
  <c r="H791" i="16"/>
  <c r="H792" i="16"/>
  <c r="H793" i="16"/>
  <c r="H794" i="16"/>
  <c r="H795" i="16"/>
  <c r="H796" i="16"/>
  <c r="H797" i="16"/>
  <c r="H798" i="16"/>
  <c r="H799" i="16"/>
  <c r="H800" i="16"/>
  <c r="H801" i="16"/>
  <c r="H802" i="16"/>
  <c r="H803" i="16"/>
  <c r="H804" i="16"/>
  <c r="H805" i="16"/>
  <c r="H806" i="16"/>
  <c r="H807" i="16"/>
  <c r="H808" i="16"/>
  <c r="H809" i="16"/>
  <c r="H810" i="16"/>
  <c r="H811" i="16"/>
  <c r="H812" i="16"/>
  <c r="H813" i="16"/>
  <c r="H814" i="16"/>
  <c r="H815" i="16"/>
  <c r="H816" i="16"/>
  <c r="H817" i="16"/>
  <c r="H818" i="16"/>
  <c r="H819" i="16"/>
  <c r="H820" i="16"/>
  <c r="H821" i="16"/>
  <c r="H822" i="16"/>
  <c r="H823" i="16"/>
  <c r="H824" i="16"/>
  <c r="H825" i="16"/>
  <c r="H826" i="16"/>
  <c r="H827" i="16"/>
  <c r="H828" i="16"/>
  <c r="H829" i="16"/>
  <c r="H830" i="16"/>
  <c r="H831" i="16"/>
  <c r="H832" i="16"/>
  <c r="H833" i="16"/>
  <c r="H834" i="16"/>
  <c r="H835" i="16"/>
  <c r="H836" i="16"/>
  <c r="H837" i="16"/>
  <c r="H838" i="16"/>
  <c r="H839" i="16"/>
  <c r="H840" i="16"/>
  <c r="H841" i="16"/>
  <c r="H842" i="16"/>
  <c r="H843" i="16"/>
  <c r="H844" i="16"/>
  <c r="H845" i="16"/>
  <c r="H846" i="16"/>
  <c r="H847" i="16"/>
  <c r="H848" i="16"/>
  <c r="H849" i="16"/>
  <c r="H850" i="16"/>
  <c r="H851" i="16"/>
  <c r="H852" i="16"/>
  <c r="H853" i="16"/>
  <c r="H854" i="16"/>
  <c r="H855" i="16"/>
  <c r="H856" i="16"/>
  <c r="H857" i="16"/>
  <c r="H5" i="16"/>
  <c r="G5" i="1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3" i="6"/>
  <c r="B4" i="38"/>
  <c r="B3" i="38"/>
  <c r="B5" i="38"/>
  <c r="B6" i="38"/>
  <c r="B7" i="38"/>
  <c r="B8" i="38"/>
  <c r="B9" i="38"/>
  <c r="B10" i="38"/>
  <c r="B11" i="38"/>
  <c r="B12" i="38"/>
  <c r="B13" i="38"/>
  <c r="B14" i="38"/>
  <c r="B15" i="38"/>
  <c r="B16" i="38"/>
  <c r="B17" i="38"/>
  <c r="B18" i="38"/>
  <c r="B19" i="38"/>
  <c r="B20" i="38"/>
  <c r="B21" i="38"/>
  <c r="B22" i="38"/>
  <c r="B23" i="38"/>
  <c r="B24" i="38"/>
  <c r="B25" i="38"/>
  <c r="B26" i="38"/>
  <c r="B27" i="38"/>
  <c r="B28" i="38"/>
  <c r="B29" i="38"/>
  <c r="B30" i="38"/>
  <c r="B31" i="38"/>
  <c r="B32" i="38"/>
  <c r="B33" i="38"/>
  <c r="B34" i="38"/>
  <c r="B35" i="38"/>
  <c r="B36" i="38"/>
  <c r="B37" i="38"/>
  <c r="B38" i="38"/>
  <c r="B39" i="38"/>
  <c r="B40" i="38"/>
  <c r="B41" i="38"/>
  <c r="B42" i="38"/>
  <c r="B43" i="38"/>
  <c r="B44" i="38"/>
  <c r="B45" i="38"/>
  <c r="B46" i="38"/>
  <c r="B47" i="38"/>
  <c r="B48" i="38"/>
  <c r="B49" i="38"/>
  <c r="B50" i="38"/>
  <c r="B51" i="38"/>
  <c r="B52" i="38"/>
  <c r="B53" i="38"/>
  <c r="B54" i="38"/>
  <c r="B55" i="38"/>
  <c r="B56" i="38"/>
  <c r="B57" i="38"/>
  <c r="B58" i="38"/>
  <c r="B59" i="38"/>
  <c r="B60" i="38"/>
  <c r="B61" i="38"/>
  <c r="B62" i="38"/>
  <c r="B63" i="38"/>
  <c r="B64" i="38"/>
  <c r="B65" i="38"/>
  <c r="B66" i="38"/>
  <c r="B67" i="38"/>
  <c r="B68" i="38"/>
  <c r="B69" i="38"/>
  <c r="B70" i="38"/>
  <c r="B71" i="38"/>
  <c r="B72" i="38"/>
  <c r="B73" i="38"/>
  <c r="B74" i="38"/>
  <c r="B75" i="38"/>
  <c r="B76" i="38"/>
  <c r="B77" i="38"/>
  <c r="B78" i="38"/>
  <c r="B79" i="38"/>
  <c r="B80" i="38"/>
  <c r="B81" i="38"/>
  <c r="B82" i="38"/>
  <c r="B83" i="38"/>
  <c r="B84" i="38"/>
  <c r="B85" i="38"/>
  <c r="B86" i="38"/>
  <c r="B87" i="38"/>
  <c r="B88" i="38"/>
  <c r="B89" i="38"/>
  <c r="B90" i="38"/>
  <c r="B91" i="38"/>
  <c r="B92" i="38"/>
  <c r="B93" i="38"/>
  <c r="B94" i="38"/>
  <c r="B95" i="38"/>
  <c r="B96" i="38"/>
  <c r="B97" i="38"/>
  <c r="B98" i="38"/>
  <c r="B99" i="38"/>
  <c r="B100" i="38"/>
  <c r="B101" i="38"/>
  <c r="B102" i="38"/>
  <c r="B103" i="38"/>
  <c r="B104" i="38"/>
  <c r="B105" i="38"/>
  <c r="B106" i="38"/>
  <c r="B107" i="38"/>
  <c r="B108" i="38"/>
  <c r="B109" i="38"/>
  <c r="B110" i="38"/>
  <c r="B111" i="38"/>
  <c r="B112" i="38"/>
  <c r="B113" i="38"/>
  <c r="B114" i="38"/>
  <c r="B115" i="38"/>
  <c r="B116" i="38"/>
  <c r="B117" i="38"/>
  <c r="B118" i="38"/>
  <c r="B119" i="38"/>
  <c r="B120" i="38"/>
  <c r="B121" i="38"/>
  <c r="B122" i="38"/>
  <c r="B123" i="38"/>
  <c r="B124" i="38"/>
  <c r="B125" i="38"/>
  <c r="B126" i="38"/>
  <c r="B127" i="38"/>
  <c r="B128" i="38"/>
  <c r="B129" i="38"/>
  <c r="B130" i="38"/>
  <c r="B131" i="38"/>
  <c r="B132" i="38"/>
  <c r="B133" i="38"/>
  <c r="B134" i="38"/>
  <c r="B135" i="38"/>
  <c r="B136" i="38"/>
  <c r="B137" i="38"/>
  <c r="B138" i="38"/>
  <c r="B139" i="38"/>
  <c r="B140" i="38"/>
  <c r="B141" i="38"/>
  <c r="B142" i="38"/>
  <c r="B143" i="38"/>
  <c r="B144" i="38"/>
  <c r="B145" i="38"/>
  <c r="B146" i="38"/>
  <c r="B147" i="38"/>
  <c r="B148" i="38"/>
  <c r="B149" i="38"/>
  <c r="B150" i="38"/>
  <c r="B151" i="38"/>
  <c r="B152" i="38"/>
  <c r="B153" i="38"/>
  <c r="B154" i="38"/>
  <c r="B155" i="38"/>
  <c r="B156" i="38"/>
  <c r="B157" i="38"/>
  <c r="B158" i="38"/>
  <c r="B159" i="38"/>
  <c r="B160" i="38"/>
  <c r="B161" i="38"/>
  <c r="B162" i="38"/>
  <c r="B163" i="38"/>
  <c r="B164" i="38"/>
  <c r="B165" i="38"/>
  <c r="B166" i="38"/>
  <c r="B167" i="38"/>
  <c r="B168" i="38"/>
  <c r="B169" i="38"/>
  <c r="B170" i="38"/>
  <c r="B171" i="38"/>
  <c r="B172" i="38"/>
  <c r="B173" i="38"/>
  <c r="B174" i="38"/>
  <c r="B175" i="38"/>
  <c r="B176" i="38"/>
  <c r="B177" i="38"/>
  <c r="B178" i="38"/>
  <c r="B179" i="38"/>
  <c r="B180" i="38"/>
  <c r="B181" i="38"/>
  <c r="B182" i="38"/>
  <c r="B183" i="38"/>
  <c r="B184" i="38"/>
  <c r="B185" i="38"/>
  <c r="B186" i="38"/>
  <c r="B187" i="38"/>
  <c r="B188" i="38"/>
  <c r="B189" i="38"/>
  <c r="B190" i="38"/>
  <c r="B191" i="38"/>
  <c r="B192" i="38"/>
  <c r="B193" i="38"/>
  <c r="B194" i="38"/>
  <c r="B195" i="38"/>
  <c r="B196" i="38"/>
  <c r="B197" i="38"/>
  <c r="B198" i="38"/>
  <c r="B199" i="38"/>
  <c r="B200" i="38"/>
  <c r="B201" i="38"/>
  <c r="B202" i="38"/>
  <c r="B203" i="38"/>
  <c r="B204" i="38"/>
  <c r="B205" i="38"/>
  <c r="B206" i="38"/>
  <c r="B207" i="38"/>
  <c r="B208" i="38"/>
  <c r="B209" i="38"/>
  <c r="B210" i="38"/>
  <c r="B211" i="38"/>
  <c r="B212" i="38"/>
  <c r="B213" i="38"/>
  <c r="B214" i="38"/>
  <c r="B215" i="38"/>
  <c r="B216" i="38"/>
  <c r="B217" i="38"/>
  <c r="B218" i="38"/>
  <c r="B219" i="38"/>
  <c r="B220" i="38"/>
  <c r="B221" i="38"/>
  <c r="B222" i="38"/>
  <c r="B223" i="38"/>
  <c r="B224" i="38"/>
  <c r="B225" i="38"/>
  <c r="B226" i="38"/>
  <c r="B227" i="38"/>
  <c r="B228" i="38"/>
  <c r="B229" i="38"/>
  <c r="B230" i="38"/>
  <c r="B231" i="38"/>
  <c r="B232" i="38"/>
  <c r="B233" i="38"/>
  <c r="B234" i="38"/>
  <c r="B235" i="38"/>
  <c r="B236" i="38"/>
  <c r="B237" i="38"/>
  <c r="B238" i="38"/>
  <c r="B239" i="38"/>
  <c r="B240" i="38"/>
  <c r="B241" i="38"/>
  <c r="B242" i="38"/>
  <c r="B243" i="38"/>
  <c r="B244" i="38"/>
  <c r="B245" i="38"/>
  <c r="B246" i="38"/>
  <c r="B247" i="38"/>
  <c r="B248" i="38"/>
  <c r="B249" i="38"/>
  <c r="B250" i="38"/>
  <c r="B251" i="38"/>
  <c r="B252" i="38"/>
  <c r="B253" i="38"/>
  <c r="B254" i="38"/>
  <c r="B255" i="38"/>
  <c r="B256" i="38"/>
  <c r="B257" i="38"/>
  <c r="B258" i="38"/>
  <c r="B259" i="38"/>
  <c r="B260" i="38"/>
  <c r="B261" i="38"/>
  <c r="B262" i="38"/>
  <c r="B263" i="38"/>
  <c r="B264" i="38"/>
  <c r="B265" i="38"/>
  <c r="B266" i="38"/>
  <c r="B267" i="38"/>
  <c r="B268" i="38"/>
  <c r="B269" i="38"/>
  <c r="B270" i="38"/>
  <c r="B271" i="38"/>
  <c r="B272" i="38"/>
  <c r="B273" i="38"/>
  <c r="B274" i="38"/>
  <c r="B275" i="38"/>
  <c r="B276" i="38"/>
  <c r="B277" i="38"/>
  <c r="B278" i="38"/>
  <c r="B279" i="38"/>
  <c r="B280" i="38"/>
  <c r="B281" i="38"/>
  <c r="B282" i="38"/>
  <c r="B283" i="38"/>
  <c r="B284" i="38"/>
  <c r="B285" i="38"/>
  <c r="B286" i="38"/>
  <c r="B287" i="38"/>
  <c r="B288" i="38"/>
  <c r="B289" i="38"/>
  <c r="B290" i="38"/>
  <c r="B291" i="38"/>
  <c r="B292" i="38"/>
  <c r="B293" i="38"/>
  <c r="B294" i="38"/>
  <c r="B295" i="38"/>
  <c r="B296" i="38"/>
  <c r="B297" i="38"/>
  <c r="B298" i="38"/>
  <c r="B299" i="38"/>
  <c r="B300" i="38"/>
  <c r="B301" i="38"/>
  <c r="B302" i="38"/>
  <c r="B303" i="38"/>
  <c r="B304" i="38"/>
  <c r="B305" i="38"/>
  <c r="B306" i="38"/>
  <c r="B307" i="38"/>
  <c r="B308" i="38"/>
  <c r="B309" i="38"/>
  <c r="B310" i="38"/>
  <c r="B311" i="38"/>
  <c r="B312" i="38"/>
  <c r="B313" i="38"/>
  <c r="B314" i="38"/>
  <c r="B315" i="38"/>
  <c r="B316" i="38"/>
  <c r="B317" i="38"/>
  <c r="B318" i="38"/>
  <c r="B319" i="38"/>
  <c r="B320" i="38"/>
  <c r="B321" i="38"/>
  <c r="B322" i="38"/>
  <c r="B323" i="38"/>
  <c r="B324" i="38"/>
  <c r="B325" i="38"/>
  <c r="B326" i="38"/>
  <c r="B327" i="38"/>
  <c r="B328" i="38"/>
  <c r="B329" i="38"/>
  <c r="B330" i="38"/>
  <c r="B331" i="38"/>
  <c r="B332" i="38"/>
  <c r="B333" i="38"/>
  <c r="B334" i="38"/>
  <c r="B335" i="38"/>
  <c r="B336" i="38"/>
  <c r="B337" i="38"/>
  <c r="B338" i="38"/>
  <c r="B339" i="38"/>
  <c r="B340" i="38"/>
  <c r="B341" i="38"/>
  <c r="B342" i="38"/>
  <c r="B343" i="38"/>
  <c r="B344" i="38"/>
  <c r="B345" i="38"/>
  <c r="B346" i="38"/>
  <c r="B347" i="38"/>
  <c r="B348" i="38"/>
  <c r="B349" i="38"/>
  <c r="B350" i="38"/>
  <c r="B351" i="38"/>
  <c r="B352" i="38"/>
  <c r="B353" i="38"/>
  <c r="B354" i="38"/>
  <c r="B355" i="38"/>
  <c r="B356" i="38"/>
  <c r="B357" i="38"/>
  <c r="B358" i="38"/>
  <c r="B359" i="38"/>
  <c r="B360" i="38"/>
  <c r="B361" i="38"/>
  <c r="B362" i="38"/>
  <c r="B363" i="38"/>
  <c r="B364" i="38"/>
  <c r="B365" i="38"/>
  <c r="B366" i="38"/>
  <c r="B367" i="38"/>
  <c r="B368" i="38"/>
  <c r="B369" i="38"/>
  <c r="B370" i="38"/>
  <c r="B371" i="38"/>
  <c r="B372" i="38"/>
  <c r="B373" i="38"/>
  <c r="B374" i="38"/>
  <c r="B375" i="38"/>
  <c r="B376" i="38"/>
  <c r="B377" i="38"/>
  <c r="B378" i="38"/>
  <c r="B379" i="38"/>
  <c r="B380" i="38"/>
  <c r="B381" i="38"/>
  <c r="B382" i="38"/>
  <c r="B383" i="38"/>
  <c r="B384" i="38"/>
  <c r="B385" i="38"/>
  <c r="B386" i="38"/>
  <c r="B387" i="38"/>
  <c r="B388" i="38"/>
  <c r="B389" i="38"/>
  <c r="B390" i="38"/>
  <c r="B391" i="38"/>
  <c r="B392" i="38"/>
  <c r="B393" i="38"/>
  <c r="B394" i="38"/>
  <c r="B395" i="38"/>
  <c r="B396" i="38"/>
  <c r="B397" i="38"/>
  <c r="B398" i="38"/>
  <c r="B399" i="38"/>
  <c r="B400" i="38"/>
  <c r="B401" i="38"/>
  <c r="B402" i="38"/>
  <c r="B403" i="38"/>
  <c r="B404" i="38"/>
  <c r="B405" i="38"/>
  <c r="B406" i="38"/>
  <c r="B407" i="38"/>
  <c r="B408" i="38"/>
  <c r="B409" i="38"/>
  <c r="B410" i="38"/>
  <c r="B411" i="38"/>
  <c r="B412" i="38"/>
  <c r="B413" i="38"/>
  <c r="B414" i="38"/>
  <c r="B415" i="38"/>
  <c r="B416" i="38"/>
  <c r="B417" i="38"/>
  <c r="B418" i="38"/>
  <c r="B419" i="38"/>
  <c r="B420" i="38"/>
  <c r="B421" i="38"/>
  <c r="B422" i="38"/>
  <c r="B423" i="38"/>
  <c r="B424" i="38"/>
  <c r="B425" i="38"/>
  <c r="B426" i="38"/>
  <c r="B427" i="38"/>
  <c r="B428" i="38"/>
  <c r="B429" i="38"/>
  <c r="B430" i="38"/>
  <c r="B431" i="38"/>
  <c r="B432" i="38"/>
  <c r="B433" i="38"/>
  <c r="B434" i="38"/>
  <c r="B435" i="38"/>
  <c r="B436" i="38"/>
  <c r="B437" i="38"/>
  <c r="B438" i="38"/>
  <c r="B439" i="38"/>
  <c r="B440" i="38"/>
  <c r="B441" i="38"/>
  <c r="B442" i="38"/>
  <c r="B443" i="38"/>
  <c r="B444" i="38"/>
  <c r="B445" i="38"/>
  <c r="B446" i="38"/>
  <c r="B447" i="38"/>
  <c r="B448" i="38"/>
  <c r="B449" i="38"/>
  <c r="B450" i="38"/>
  <c r="B451" i="38"/>
  <c r="B452" i="38"/>
  <c r="B453" i="38"/>
  <c r="B454" i="38"/>
  <c r="B455" i="38"/>
  <c r="B456" i="38"/>
  <c r="B457" i="38"/>
  <c r="B458" i="38"/>
  <c r="B459" i="38"/>
  <c r="B460" i="38"/>
  <c r="B461" i="38"/>
  <c r="B462" i="38"/>
  <c r="B463" i="38"/>
  <c r="B464" i="38"/>
  <c r="B465" i="38"/>
  <c r="B466" i="38"/>
  <c r="B467" i="38"/>
  <c r="B468" i="38"/>
  <c r="B469" i="38"/>
  <c r="B470" i="38"/>
  <c r="B471" i="38"/>
  <c r="B472" i="38"/>
  <c r="B473" i="38"/>
  <c r="B474" i="38"/>
  <c r="B475" i="38"/>
  <c r="B476" i="38"/>
  <c r="B477" i="38"/>
  <c r="B478" i="38"/>
  <c r="B479" i="38"/>
  <c r="B480" i="38"/>
  <c r="B481" i="38"/>
  <c r="B482" i="38"/>
  <c r="B483" i="38"/>
  <c r="B484" i="38"/>
  <c r="B485" i="38"/>
  <c r="B486" i="38"/>
  <c r="B487" i="38"/>
  <c r="B488" i="38"/>
  <c r="B489" i="38"/>
  <c r="B490" i="38"/>
  <c r="B491" i="38"/>
  <c r="B492" i="38"/>
  <c r="B493" i="38"/>
  <c r="B494" i="38"/>
  <c r="B495" i="38"/>
  <c r="B496" i="38"/>
  <c r="B497" i="38"/>
  <c r="B498" i="38"/>
  <c r="B499" i="38"/>
  <c r="B500" i="38"/>
  <c r="B501" i="38"/>
  <c r="B502" i="38"/>
  <c r="B503" i="38"/>
  <c r="B504" i="38"/>
  <c r="B505" i="38"/>
  <c r="B506" i="38"/>
  <c r="B507" i="38"/>
  <c r="B508" i="38"/>
  <c r="B509" i="38"/>
  <c r="B510" i="38"/>
  <c r="B511" i="38"/>
  <c r="B512" i="38"/>
  <c r="B513" i="38"/>
  <c r="B514" i="38"/>
  <c r="B515" i="38"/>
  <c r="B516" i="38"/>
  <c r="B517" i="38"/>
  <c r="B518" i="38"/>
  <c r="B519" i="38"/>
  <c r="B520" i="38"/>
  <c r="B521" i="38"/>
  <c r="B522" i="38"/>
  <c r="B523" i="38"/>
  <c r="B524" i="38"/>
  <c r="B525" i="38"/>
  <c r="B526" i="38"/>
  <c r="B527" i="38"/>
  <c r="B528" i="38"/>
  <c r="B529" i="38"/>
  <c r="B530" i="38"/>
  <c r="B531" i="38"/>
  <c r="B532" i="38"/>
  <c r="B533" i="38"/>
  <c r="B534" i="38"/>
  <c r="B535" i="38"/>
  <c r="B536" i="38"/>
  <c r="B537" i="38"/>
  <c r="B538" i="38"/>
  <c r="B539" i="38"/>
  <c r="B540" i="38"/>
  <c r="B541" i="38"/>
  <c r="B542" i="38"/>
  <c r="B543" i="38"/>
  <c r="B544" i="38"/>
  <c r="B545" i="38"/>
  <c r="B546" i="38"/>
  <c r="B547" i="38"/>
  <c r="B548" i="38"/>
  <c r="B549" i="38"/>
  <c r="B550" i="38"/>
  <c r="B551" i="38"/>
  <c r="B552" i="38"/>
  <c r="B553" i="38"/>
  <c r="B554" i="38"/>
  <c r="B555" i="38"/>
  <c r="B556" i="38"/>
  <c r="B557" i="38"/>
  <c r="B558" i="38"/>
  <c r="B559" i="38"/>
  <c r="B560" i="38"/>
  <c r="B561" i="38"/>
  <c r="B562" i="38"/>
  <c r="B563" i="38"/>
  <c r="B564" i="38"/>
  <c r="B565" i="38"/>
  <c r="B566" i="38"/>
  <c r="B567" i="38"/>
  <c r="B568" i="38"/>
  <c r="B569" i="38"/>
  <c r="B570" i="38"/>
  <c r="B571" i="38"/>
  <c r="B572" i="38"/>
  <c r="B573" i="38"/>
  <c r="B574" i="38"/>
  <c r="B575" i="38"/>
  <c r="B576" i="38"/>
  <c r="B577" i="38"/>
  <c r="B578" i="38"/>
  <c r="B579" i="38"/>
  <c r="B580" i="38"/>
  <c r="B581" i="38"/>
  <c r="B582" i="38"/>
  <c r="B583" i="38"/>
  <c r="B584" i="38"/>
  <c r="B585" i="38"/>
  <c r="B586" i="38"/>
  <c r="B587" i="38"/>
  <c r="B588" i="38"/>
  <c r="B589" i="38"/>
  <c r="B590" i="38"/>
  <c r="B591" i="38"/>
  <c r="B592" i="38"/>
  <c r="B593" i="38"/>
  <c r="B594" i="38"/>
  <c r="B595" i="38"/>
  <c r="B596" i="38"/>
  <c r="B597" i="38"/>
  <c r="B598" i="38"/>
  <c r="B599" i="38"/>
  <c r="B600" i="38"/>
  <c r="B601" i="38"/>
  <c r="B602" i="38"/>
  <c r="B603" i="38"/>
  <c r="B604" i="38"/>
  <c r="B605" i="38"/>
  <c r="B606" i="38"/>
  <c r="B607" i="38"/>
  <c r="B608" i="38"/>
  <c r="B609" i="38"/>
  <c r="B610" i="38"/>
  <c r="B611" i="38"/>
  <c r="B612" i="38"/>
  <c r="B613" i="38"/>
  <c r="B614" i="38"/>
  <c r="B615" i="38"/>
  <c r="B616" i="38"/>
  <c r="B617" i="38"/>
  <c r="B618" i="38"/>
  <c r="B619" i="38"/>
  <c r="B620" i="38"/>
  <c r="B621" i="38"/>
  <c r="B622" i="38"/>
  <c r="B623" i="38"/>
  <c r="B624" i="38"/>
  <c r="B625" i="38"/>
  <c r="B626" i="38"/>
  <c r="B627" i="38"/>
  <c r="B628" i="38"/>
  <c r="B629" i="38"/>
  <c r="B630" i="38"/>
  <c r="B631" i="38"/>
  <c r="B632" i="38"/>
  <c r="B633" i="38"/>
  <c r="B634" i="38"/>
  <c r="B635" i="38"/>
  <c r="B636" i="38"/>
  <c r="B637" i="38"/>
  <c r="B638" i="38"/>
  <c r="B639" i="38"/>
  <c r="B640" i="38"/>
  <c r="B641" i="38"/>
  <c r="B642" i="38"/>
  <c r="B643" i="38"/>
  <c r="B644" i="38"/>
  <c r="B645" i="38"/>
  <c r="B646" i="38"/>
  <c r="B647" i="38"/>
  <c r="B648" i="38"/>
  <c r="B649" i="38"/>
  <c r="B650" i="38"/>
  <c r="B651" i="38"/>
  <c r="B652" i="38"/>
  <c r="B653" i="38"/>
  <c r="B654" i="38"/>
  <c r="B655" i="38"/>
  <c r="B656" i="38"/>
  <c r="B657" i="38"/>
  <c r="B658" i="38"/>
  <c r="B659" i="38"/>
  <c r="B660" i="38"/>
  <c r="B661" i="38"/>
  <c r="B662" i="38"/>
  <c r="B663" i="38"/>
  <c r="B664" i="38"/>
  <c r="B665" i="38"/>
  <c r="B666" i="38"/>
  <c r="B667" i="38"/>
  <c r="B668" i="38"/>
  <c r="B669" i="38"/>
  <c r="B670" i="38"/>
  <c r="B671" i="38"/>
  <c r="B672" i="38"/>
  <c r="B673" i="38"/>
  <c r="B674" i="38"/>
  <c r="B675" i="38"/>
  <c r="B676" i="38"/>
  <c r="B677" i="38"/>
  <c r="B678" i="38"/>
  <c r="B679" i="38"/>
  <c r="B680" i="38"/>
  <c r="B681" i="38"/>
  <c r="B682" i="38"/>
  <c r="B683" i="38"/>
  <c r="B684" i="38"/>
  <c r="B685" i="38"/>
  <c r="B686" i="38"/>
  <c r="B687" i="38"/>
  <c r="B688" i="38"/>
  <c r="B689" i="38"/>
  <c r="B690" i="38"/>
  <c r="B691" i="38"/>
  <c r="B692" i="38"/>
  <c r="B693" i="38"/>
  <c r="B694" i="38"/>
  <c r="B695" i="38"/>
  <c r="B696" i="38"/>
  <c r="B697" i="38"/>
  <c r="B698" i="38"/>
  <c r="B699" i="38"/>
  <c r="B700" i="38"/>
  <c r="B701" i="38"/>
  <c r="B702" i="38"/>
  <c r="B703" i="38"/>
  <c r="B704" i="38"/>
  <c r="B705" i="38"/>
  <c r="B706" i="38"/>
  <c r="B707" i="38"/>
  <c r="B708" i="38"/>
  <c r="B709" i="38"/>
  <c r="B710" i="38"/>
  <c r="B711" i="38"/>
  <c r="B712" i="38"/>
  <c r="B713" i="38"/>
  <c r="B714" i="38"/>
  <c r="B715" i="38"/>
  <c r="B716" i="38"/>
  <c r="B717" i="38"/>
  <c r="B718" i="38"/>
  <c r="B719" i="38"/>
  <c r="B720" i="38"/>
  <c r="B721" i="38"/>
  <c r="B722" i="38"/>
  <c r="B723" i="38"/>
  <c r="B724" i="38"/>
  <c r="B725" i="38"/>
  <c r="B726" i="38"/>
  <c r="B727" i="38"/>
  <c r="B728" i="38"/>
  <c r="B729" i="38"/>
  <c r="B730" i="38"/>
  <c r="B731" i="38"/>
  <c r="B732" i="38"/>
  <c r="B733" i="38"/>
  <c r="B734" i="38"/>
  <c r="B735" i="38"/>
  <c r="B736" i="38"/>
  <c r="B737" i="38"/>
  <c r="B738" i="38"/>
  <c r="B739" i="38"/>
  <c r="B740" i="38"/>
  <c r="B741" i="38"/>
  <c r="B742" i="38"/>
  <c r="B743" i="38"/>
  <c r="B744" i="38"/>
  <c r="B745" i="38"/>
  <c r="B746" i="38"/>
  <c r="B747" i="38"/>
  <c r="B748" i="38"/>
  <c r="B749" i="38"/>
  <c r="B750" i="38"/>
  <c r="B751" i="38"/>
  <c r="B752" i="38"/>
  <c r="B753" i="38"/>
  <c r="B754" i="38"/>
  <c r="B755" i="38"/>
  <c r="B756" i="38"/>
  <c r="B757" i="38"/>
  <c r="B758" i="38"/>
  <c r="B759" i="38"/>
  <c r="B760" i="38"/>
  <c r="B761" i="38"/>
  <c r="B762" i="38"/>
  <c r="B763" i="38"/>
  <c r="B764" i="38"/>
  <c r="B765" i="38"/>
  <c r="B766" i="38"/>
  <c r="B767" i="38"/>
  <c r="B768" i="38"/>
  <c r="B769" i="38"/>
  <c r="B770" i="38"/>
  <c r="B771" i="38"/>
  <c r="B772" i="38"/>
  <c r="B773" i="38"/>
  <c r="B774" i="38"/>
  <c r="B775" i="38"/>
  <c r="B776" i="38"/>
  <c r="B777" i="38"/>
  <c r="B778" i="38"/>
  <c r="B779" i="38"/>
  <c r="B780" i="38"/>
  <c r="B781" i="38"/>
  <c r="B782" i="38"/>
  <c r="B783" i="38"/>
  <c r="B784" i="38"/>
  <c r="B785" i="38"/>
  <c r="B786" i="38"/>
  <c r="B787" i="38"/>
  <c r="B788" i="38"/>
  <c r="B789" i="38"/>
  <c r="B790" i="38"/>
  <c r="B791" i="38"/>
  <c r="B792" i="38"/>
  <c r="B793" i="38"/>
  <c r="B794" i="38"/>
  <c r="B795" i="38"/>
  <c r="B796" i="38"/>
  <c r="B797" i="38"/>
  <c r="B798" i="38"/>
  <c r="B799" i="38"/>
  <c r="B800" i="38"/>
  <c r="B801" i="38"/>
  <c r="B802" i="38"/>
  <c r="B803" i="38"/>
  <c r="B804" i="38"/>
  <c r="B805" i="38"/>
  <c r="B806" i="38"/>
  <c r="B807" i="38"/>
  <c r="B808" i="38"/>
  <c r="B809" i="38"/>
  <c r="B810" i="38"/>
  <c r="B811" i="38"/>
  <c r="B812" i="38"/>
  <c r="B813" i="38"/>
  <c r="B814" i="38"/>
  <c r="B815" i="38"/>
  <c r="B816" i="38"/>
  <c r="B817" i="38"/>
  <c r="B818" i="38"/>
  <c r="B819" i="38"/>
  <c r="B820" i="38"/>
  <c r="B821" i="38"/>
  <c r="B822" i="38"/>
  <c r="B823" i="38"/>
  <c r="B824" i="38"/>
  <c r="B825" i="38"/>
  <c r="B826" i="38"/>
  <c r="B827" i="38"/>
  <c r="B828" i="38"/>
  <c r="B829" i="38"/>
  <c r="B830" i="38"/>
  <c r="B831" i="38"/>
  <c r="B832" i="38"/>
  <c r="B833" i="38"/>
  <c r="B834" i="38"/>
  <c r="B835" i="38"/>
  <c r="B836" i="38"/>
  <c r="B837" i="38"/>
  <c r="B838" i="38"/>
  <c r="B839" i="38"/>
  <c r="B840" i="38"/>
  <c r="B841" i="38"/>
  <c r="B842" i="38"/>
  <c r="B843" i="38"/>
  <c r="B844" i="38"/>
  <c r="B845" i="38"/>
  <c r="B846" i="38"/>
  <c r="B847" i="38"/>
  <c r="B848" i="38"/>
  <c r="B849" i="38"/>
  <c r="B850" i="38"/>
  <c r="B851" i="38"/>
  <c r="B852" i="38"/>
  <c r="B853" i="38"/>
  <c r="B854" i="38"/>
  <c r="B855" i="38"/>
  <c r="B856" i="38"/>
  <c r="B857" i="38"/>
  <c r="B858" i="38"/>
  <c r="B859" i="38"/>
  <c r="B860" i="38"/>
  <c r="B861" i="38"/>
  <c r="B862" i="38"/>
  <c r="B863" i="38"/>
  <c r="B864" i="38"/>
  <c r="B865" i="38"/>
  <c r="B866" i="38"/>
  <c r="B867" i="38"/>
  <c r="B868" i="38"/>
  <c r="B869" i="38"/>
  <c r="B870" i="38"/>
  <c r="B871" i="38"/>
  <c r="B872" i="38"/>
  <c r="B873" i="38"/>
  <c r="B874" i="38"/>
  <c r="B875" i="38"/>
  <c r="B876" i="38"/>
  <c r="B877" i="38"/>
  <c r="B878" i="38"/>
  <c r="B879" i="38"/>
  <c r="B880" i="38"/>
  <c r="B881" i="38"/>
  <c r="B882" i="38"/>
  <c r="B883" i="38"/>
  <c r="B884" i="38"/>
  <c r="B885" i="38"/>
  <c r="B886" i="38"/>
  <c r="B887" i="38"/>
  <c r="B888" i="38"/>
  <c r="B889" i="38"/>
  <c r="B890" i="38"/>
  <c r="B891" i="38"/>
  <c r="B892" i="38"/>
  <c r="B893" i="38"/>
  <c r="B894" i="38"/>
  <c r="B895" i="38"/>
  <c r="B896" i="38"/>
  <c r="B897" i="38"/>
  <c r="B898" i="38"/>
  <c r="B899" i="38"/>
  <c r="B900" i="38"/>
  <c r="B901" i="38"/>
  <c r="B902" i="38"/>
  <c r="B903" i="38"/>
  <c r="B904" i="38"/>
  <c r="B905" i="38"/>
  <c r="B906" i="38"/>
  <c r="B907" i="38"/>
  <c r="B908" i="38"/>
  <c r="B909" i="38"/>
  <c r="B910" i="38"/>
  <c r="B911" i="38"/>
  <c r="B912" i="38"/>
  <c r="B913" i="38"/>
  <c r="B914" i="38"/>
  <c r="B915" i="38"/>
  <c r="B916" i="38"/>
  <c r="B917" i="38"/>
  <c r="B918" i="38"/>
  <c r="B919" i="38"/>
  <c r="B920" i="38"/>
  <c r="B921" i="38"/>
  <c r="B922" i="38"/>
  <c r="B923" i="38"/>
  <c r="B924" i="38"/>
  <c r="B925" i="38"/>
  <c r="B926" i="38"/>
  <c r="B927" i="38"/>
  <c r="B928" i="38"/>
  <c r="B929" i="38"/>
  <c r="B930" i="38"/>
  <c r="B931" i="38"/>
  <c r="B932" i="38"/>
  <c r="B933" i="38"/>
  <c r="B934" i="38"/>
  <c r="B935" i="38"/>
  <c r="B936" i="38"/>
  <c r="B937" i="38"/>
  <c r="B938" i="38"/>
  <c r="B939" i="38"/>
  <c r="B940" i="38"/>
  <c r="B941" i="38"/>
  <c r="B942" i="38"/>
  <c r="B943" i="38"/>
  <c r="B944" i="38"/>
  <c r="B945" i="38"/>
  <c r="B946" i="38"/>
  <c r="B947" i="38"/>
  <c r="B948" i="38"/>
  <c r="B949" i="38"/>
  <c r="B950" i="38"/>
  <c r="B951" i="38"/>
  <c r="B952" i="38"/>
  <c r="B953" i="38"/>
  <c r="B954" i="38"/>
  <c r="B955" i="38"/>
  <c r="B956" i="38"/>
  <c r="B957" i="38"/>
  <c r="B958" i="38"/>
  <c r="B959" i="38"/>
  <c r="B960" i="38"/>
  <c r="B961" i="38"/>
  <c r="B962" i="38"/>
  <c r="B963" i="38"/>
  <c r="B964" i="38"/>
  <c r="B965" i="38"/>
  <c r="B966" i="38"/>
  <c r="B967" i="38"/>
  <c r="B968" i="38"/>
  <c r="B969" i="38"/>
  <c r="B970" i="38"/>
  <c r="B971" i="38"/>
  <c r="B972" i="38"/>
  <c r="B973" i="38"/>
  <c r="B974" i="38"/>
  <c r="B975" i="38"/>
  <c r="B976" i="38"/>
  <c r="B977" i="38"/>
  <c r="B978" i="38"/>
  <c r="B979" i="38"/>
  <c r="B980" i="38"/>
  <c r="B981" i="38"/>
  <c r="B982" i="38"/>
  <c r="B983" i="38"/>
  <c r="B984" i="38"/>
  <c r="B985" i="38"/>
  <c r="B986" i="38"/>
  <c r="B987" i="38"/>
  <c r="B988" i="38"/>
  <c r="B989" i="38"/>
  <c r="B990" i="38"/>
  <c r="B991" i="38"/>
  <c r="B992" i="38"/>
  <c r="B993" i="38"/>
  <c r="B994" i="38"/>
  <c r="B995" i="38"/>
  <c r="B996" i="38"/>
  <c r="B997" i="38"/>
  <c r="B998" i="38"/>
  <c r="B999" i="38"/>
  <c r="B1000" i="38"/>
  <c r="B1001" i="38"/>
  <c r="B1002" i="38"/>
  <c r="B1003" i="38"/>
  <c r="B1004" i="38"/>
  <c r="B1005" i="38"/>
  <c r="B1006" i="38"/>
  <c r="B1007" i="38"/>
  <c r="B1008" i="38"/>
  <c r="B1009" i="38"/>
  <c r="B1010" i="38"/>
  <c r="B1011" i="38"/>
  <c r="B1012" i="38"/>
  <c r="B1013" i="38"/>
  <c r="B1014" i="38"/>
  <c r="B1015" i="38"/>
  <c r="B1016" i="38"/>
  <c r="B1017" i="38"/>
  <c r="B1018" i="38"/>
  <c r="B1019" i="38"/>
  <c r="B1020" i="38"/>
  <c r="B1021" i="38"/>
  <c r="B1022" i="38"/>
  <c r="B1023" i="38"/>
  <c r="B1024" i="38"/>
  <c r="B1025" i="38"/>
  <c r="B1026" i="38"/>
  <c r="B1027" i="38"/>
  <c r="B1028" i="38"/>
  <c r="B1029" i="38"/>
  <c r="B1030" i="38"/>
  <c r="B1031" i="38"/>
  <c r="B1032" i="38"/>
  <c r="B1033" i="38"/>
  <c r="B1034" i="38"/>
  <c r="B1035" i="38"/>
  <c r="B1036" i="38"/>
  <c r="B1037" i="38"/>
  <c r="B1038" i="38"/>
  <c r="B1039" i="38"/>
  <c r="B1040" i="38"/>
  <c r="B1041" i="38"/>
  <c r="B1042" i="38"/>
  <c r="B1043" i="38"/>
  <c r="B1044" i="38"/>
  <c r="B1045" i="38"/>
  <c r="B1046" i="38"/>
  <c r="B1047" i="38"/>
  <c r="B1048" i="38"/>
  <c r="B1049" i="38"/>
  <c r="B1050" i="38"/>
  <c r="B1051" i="38"/>
  <c r="B1052" i="38"/>
  <c r="B1053" i="38"/>
  <c r="B1054" i="38"/>
  <c r="B1055" i="38"/>
  <c r="B1056" i="38"/>
  <c r="B1057" i="38"/>
  <c r="B1058" i="38"/>
  <c r="B1059" i="38"/>
  <c r="B1060" i="38"/>
  <c r="B1061" i="38"/>
  <c r="B1062" i="38"/>
  <c r="B1063" i="38"/>
  <c r="B1064" i="38"/>
  <c r="B1065" i="38"/>
  <c r="B1066" i="38"/>
  <c r="B1067" i="38"/>
  <c r="B1068" i="38"/>
  <c r="B1069" i="38"/>
  <c r="B1070" i="38"/>
  <c r="B1071" i="38"/>
  <c r="B1072" i="38"/>
  <c r="B1073" i="38"/>
  <c r="B1074" i="38"/>
  <c r="B1075" i="38"/>
  <c r="B1076" i="38"/>
  <c r="B1077" i="38"/>
  <c r="B1078" i="38"/>
  <c r="B1079" i="38"/>
  <c r="B1080" i="38"/>
  <c r="B1081" i="38"/>
  <c r="B1082" i="38"/>
  <c r="B1083" i="38"/>
  <c r="B1084" i="38"/>
  <c r="B1085" i="38"/>
  <c r="B1086" i="38"/>
  <c r="B1087" i="38"/>
  <c r="B1088" i="38"/>
  <c r="B1089" i="38"/>
  <c r="B1090" i="38"/>
  <c r="B1091" i="38"/>
  <c r="B1092" i="38"/>
  <c r="B1093" i="38"/>
  <c r="B1094" i="38"/>
  <c r="B1095" i="38"/>
  <c r="B1096" i="38"/>
  <c r="B1097" i="38"/>
  <c r="B1098" i="38"/>
  <c r="B1099" i="38"/>
  <c r="B1100" i="38"/>
  <c r="B1101" i="38"/>
  <c r="B1102" i="38"/>
  <c r="B1103" i="38"/>
  <c r="B1104" i="38"/>
  <c r="B1105" i="38"/>
  <c r="B1106" i="38"/>
  <c r="B1107" i="38"/>
  <c r="B1108" i="38"/>
  <c r="B1109" i="38"/>
  <c r="B1110" i="38"/>
  <c r="B1111" i="38"/>
  <c r="B1112" i="38"/>
  <c r="B1113" i="38"/>
  <c r="B1114" i="38"/>
  <c r="B1115" i="38"/>
  <c r="B1116" i="38"/>
  <c r="B1117" i="38"/>
  <c r="B1118" i="38"/>
  <c r="B1119" i="38"/>
  <c r="B1120" i="38"/>
  <c r="B1121" i="38"/>
  <c r="B1122" i="38"/>
  <c r="B1123" i="38"/>
  <c r="B1124" i="38"/>
  <c r="B1125" i="38"/>
  <c r="B1126" i="38"/>
  <c r="B1127" i="38"/>
  <c r="B1128" i="38"/>
  <c r="B1129" i="38"/>
  <c r="B1130" i="38"/>
  <c r="B1131" i="38"/>
  <c r="B1132" i="38"/>
  <c r="B1133" i="38"/>
  <c r="B1134" i="38"/>
  <c r="B1135" i="38"/>
  <c r="B1136" i="38"/>
  <c r="B1137" i="38"/>
  <c r="B1138" i="38"/>
  <c r="B1139" i="38"/>
  <c r="B1140" i="38"/>
  <c r="B1141" i="38"/>
  <c r="B1142" i="38"/>
  <c r="B1143" i="38"/>
  <c r="B1144" i="38"/>
  <c r="B1145" i="38"/>
  <c r="B1146" i="38"/>
  <c r="B1147" i="38"/>
  <c r="B1148" i="38"/>
  <c r="B1149" i="38"/>
  <c r="B1150" i="38"/>
  <c r="B1151" i="38"/>
  <c r="B1152" i="38"/>
  <c r="B1153" i="38"/>
  <c r="B1154" i="38"/>
  <c r="B1155" i="38"/>
  <c r="B1156" i="38"/>
  <c r="B1157" i="38"/>
  <c r="B1158" i="38"/>
  <c r="B1159" i="38"/>
  <c r="B1160" i="38"/>
  <c r="B1161" i="38"/>
  <c r="B1162" i="38"/>
  <c r="B1163" i="38"/>
  <c r="B1164" i="38"/>
  <c r="B1165" i="38"/>
  <c r="B1166" i="38"/>
  <c r="B1167" i="38"/>
  <c r="B1168" i="38"/>
  <c r="B1169" i="38"/>
  <c r="B1170" i="38"/>
  <c r="B1171" i="38"/>
  <c r="B1172" i="38"/>
  <c r="B1173" i="38"/>
  <c r="B1174" i="38"/>
  <c r="B1175" i="38"/>
  <c r="B1176" i="38"/>
  <c r="B1177" i="38"/>
  <c r="B1178" i="38"/>
  <c r="B1179" i="38"/>
  <c r="B1180" i="38"/>
  <c r="B1181" i="38"/>
  <c r="B1182" i="38"/>
  <c r="B1183" i="38"/>
  <c r="B1184" i="38"/>
  <c r="B1185" i="38"/>
  <c r="B1186" i="38"/>
  <c r="B1187" i="38"/>
  <c r="B1188" i="38"/>
  <c r="B1189" i="38"/>
  <c r="B1190" i="38"/>
  <c r="B1191" i="38"/>
  <c r="B1192" i="38"/>
  <c r="B1193" i="38"/>
  <c r="B1194" i="38"/>
  <c r="B1195" i="38"/>
  <c r="B1196" i="38"/>
  <c r="B1197" i="38"/>
  <c r="B1198" i="38"/>
  <c r="B1199" i="38"/>
  <c r="B1200" i="38"/>
  <c r="B1201" i="38"/>
  <c r="B1202" i="38"/>
  <c r="B1203" i="38"/>
  <c r="B1204" i="38"/>
  <c r="B1205" i="38"/>
  <c r="B1206" i="38"/>
  <c r="B1207" i="38"/>
  <c r="B1208" i="38"/>
  <c r="B1209" i="38"/>
  <c r="B1210" i="38"/>
  <c r="B1211" i="38"/>
  <c r="B1212" i="38"/>
  <c r="B1213" i="38"/>
  <c r="B1214" i="38"/>
  <c r="B1215" i="38"/>
  <c r="B1216" i="38"/>
  <c r="B1217" i="38"/>
  <c r="B1218" i="38"/>
  <c r="B1219" i="38"/>
  <c r="B1220" i="38"/>
  <c r="B1221" i="38"/>
  <c r="B1222" i="38"/>
  <c r="B1223" i="38"/>
  <c r="B1224" i="38"/>
  <c r="B1225" i="38"/>
  <c r="B1226" i="38"/>
  <c r="B1227" i="38"/>
  <c r="B1228" i="38"/>
  <c r="B1229" i="38"/>
  <c r="B1230" i="38"/>
  <c r="B1231" i="38"/>
  <c r="B1232" i="38"/>
  <c r="B1233" i="38"/>
  <c r="B1234" i="38"/>
  <c r="B1235" i="38"/>
  <c r="B1236" i="38"/>
  <c r="B1237" i="38"/>
  <c r="B1238" i="38"/>
  <c r="B1239" i="38"/>
  <c r="B1240" i="38"/>
  <c r="B1241" i="38"/>
  <c r="B1242" i="38"/>
  <c r="B1243" i="38"/>
  <c r="B1244" i="38"/>
  <c r="B1245" i="38"/>
  <c r="B1246" i="38"/>
  <c r="B1247" i="38"/>
  <c r="B1248" i="38"/>
  <c r="B1249" i="38"/>
  <c r="B1250" i="38"/>
  <c r="B1251" i="38"/>
  <c r="B1252" i="38"/>
  <c r="B1253" i="38"/>
  <c r="B1254" i="38"/>
  <c r="B1255" i="38"/>
  <c r="B1256" i="38"/>
  <c r="B1257" i="38"/>
  <c r="B1258" i="38"/>
  <c r="B1259" i="38"/>
  <c r="B1260" i="38"/>
  <c r="B1261" i="38"/>
  <c r="B1262" i="38"/>
  <c r="B1263" i="38"/>
  <c r="B1264" i="38"/>
  <c r="B1265" i="38"/>
  <c r="B1266" i="38"/>
  <c r="B1267" i="38"/>
  <c r="B1268" i="38"/>
  <c r="B1269" i="38"/>
  <c r="B1270" i="38"/>
  <c r="B1271" i="38"/>
  <c r="B1272" i="38"/>
  <c r="B1273" i="38"/>
  <c r="B1274" i="38"/>
  <c r="B1275" i="38"/>
  <c r="B1276" i="38"/>
  <c r="B1277" i="38"/>
  <c r="B1278" i="38"/>
  <c r="B1279" i="38"/>
  <c r="B1280" i="38"/>
  <c r="B1281" i="38"/>
  <c r="B1282" i="38"/>
  <c r="B1283" i="38"/>
  <c r="B1284" i="38"/>
  <c r="B1285" i="38"/>
  <c r="B1286" i="38"/>
  <c r="B1287" i="38"/>
  <c r="B1288" i="38"/>
  <c r="B1289" i="38"/>
  <c r="B1290" i="38"/>
  <c r="B1291" i="38"/>
  <c r="B1292" i="38"/>
  <c r="B1293" i="38"/>
  <c r="B1294" i="38"/>
  <c r="B1295" i="38"/>
  <c r="B1296" i="38"/>
  <c r="B1297" i="38"/>
  <c r="B1298" i="38"/>
  <c r="B1299" i="38"/>
  <c r="B1300" i="38"/>
  <c r="B1301" i="38"/>
  <c r="B1302" i="38"/>
  <c r="B1303" i="38"/>
  <c r="B1304" i="38"/>
  <c r="B1305" i="38"/>
  <c r="B1306" i="38"/>
  <c r="B1307" i="38"/>
  <c r="B1308" i="38"/>
  <c r="B1309" i="38"/>
  <c r="B1310" i="38"/>
  <c r="B1311" i="38"/>
  <c r="B1312" i="38"/>
  <c r="B1313" i="38"/>
  <c r="B1314" i="38"/>
  <c r="B1315" i="38"/>
  <c r="B1316" i="38"/>
  <c r="B1317" i="38"/>
  <c r="B1318" i="38"/>
  <c r="B1319" i="38"/>
  <c r="B1320" i="38"/>
  <c r="B1321" i="38"/>
  <c r="B1322" i="38"/>
  <c r="B1323" i="38"/>
  <c r="B1324" i="38"/>
  <c r="B1325" i="38"/>
  <c r="B1326" i="38"/>
  <c r="B1327" i="38"/>
  <c r="B1328" i="38"/>
  <c r="B1329" i="38"/>
  <c r="B1330" i="38"/>
  <c r="B1331" i="38"/>
  <c r="B1332" i="38"/>
  <c r="B1333" i="38"/>
  <c r="B1334" i="38"/>
  <c r="B1335" i="38"/>
  <c r="B1336" i="38"/>
  <c r="B1337" i="38"/>
  <c r="B1338" i="38"/>
  <c r="B1339" i="38"/>
  <c r="B1340" i="38"/>
  <c r="B1341" i="38"/>
  <c r="B1342" i="38"/>
  <c r="B1343" i="38"/>
  <c r="B1344" i="38"/>
  <c r="B1345" i="38"/>
  <c r="B1346" i="38"/>
  <c r="B1347" i="38"/>
  <c r="B1348" i="38"/>
  <c r="B1349" i="38"/>
  <c r="B1350" i="38"/>
  <c r="B1351" i="38"/>
  <c r="B1352" i="38"/>
  <c r="B1353" i="38"/>
  <c r="B1354" i="38"/>
  <c r="B1355" i="38"/>
  <c r="B1356" i="38"/>
  <c r="B1357" i="38"/>
  <c r="B1358" i="38"/>
  <c r="B1359" i="38"/>
  <c r="B1360" i="38"/>
  <c r="B1361" i="38"/>
  <c r="B1362" i="38"/>
  <c r="B1363" i="38"/>
  <c r="B1364" i="38"/>
  <c r="B1365" i="38"/>
  <c r="B1366" i="38"/>
  <c r="B1367" i="38"/>
  <c r="B1368" i="38"/>
  <c r="B1369" i="38"/>
  <c r="B1370" i="38"/>
  <c r="B1371" i="38"/>
  <c r="B1372" i="38"/>
  <c r="B1373" i="38"/>
  <c r="B1374" i="38"/>
  <c r="B1375" i="38"/>
  <c r="B1376" i="38"/>
  <c r="B1377" i="38"/>
  <c r="B1378" i="38"/>
  <c r="B1379" i="38"/>
  <c r="B1380" i="38"/>
  <c r="B1381" i="38"/>
  <c r="B1382" i="38"/>
  <c r="B1383" i="38"/>
  <c r="B1384" i="38"/>
  <c r="B1385" i="38"/>
  <c r="B1386" i="38"/>
  <c r="B1387" i="38"/>
  <c r="B1388" i="38"/>
  <c r="B1389" i="38"/>
  <c r="B1390" i="38"/>
  <c r="B1391" i="38"/>
  <c r="B1392" i="38"/>
  <c r="B1393" i="38"/>
  <c r="B1394" i="38"/>
  <c r="B1395" i="38"/>
  <c r="B1396" i="38"/>
  <c r="B1397" i="38"/>
  <c r="B1398" i="38"/>
  <c r="B1399" i="38"/>
  <c r="B1400" i="38"/>
  <c r="B1401" i="38"/>
  <c r="B1402" i="38"/>
  <c r="B1403" i="38"/>
  <c r="B1404" i="38"/>
  <c r="B1405" i="38"/>
  <c r="B1406" i="38"/>
  <c r="B1407" i="38"/>
  <c r="B1408" i="38"/>
  <c r="B1409" i="38"/>
  <c r="B1410" i="38"/>
  <c r="B1411" i="38"/>
  <c r="B1412" i="38"/>
  <c r="B1413" i="38"/>
  <c r="B1414" i="38"/>
  <c r="B1415" i="38"/>
  <c r="B1416" i="38"/>
  <c r="B1417" i="38"/>
  <c r="B1418" i="38"/>
  <c r="B1419" i="38"/>
  <c r="B1420" i="38"/>
  <c r="B1421" i="38"/>
  <c r="B1422" i="38"/>
  <c r="B1423" i="38"/>
  <c r="B1424" i="38"/>
  <c r="B1425" i="38"/>
  <c r="B1426" i="38"/>
  <c r="B1427" i="38"/>
  <c r="B1428" i="38"/>
  <c r="B1429" i="38"/>
  <c r="B1430" i="38"/>
  <c r="B1431" i="38"/>
  <c r="B1432" i="38"/>
  <c r="B1433" i="38"/>
  <c r="B1434" i="38"/>
  <c r="B1435" i="38"/>
  <c r="B1436" i="38"/>
  <c r="B1437" i="38"/>
  <c r="B1438" i="38"/>
  <c r="B1439" i="38"/>
  <c r="B1440" i="38"/>
  <c r="B1441" i="38"/>
  <c r="B1442" i="38"/>
  <c r="B1443" i="38"/>
  <c r="B1444" i="38"/>
  <c r="B1445" i="38"/>
  <c r="B1446" i="38"/>
  <c r="B1447" i="38"/>
  <c r="B1448" i="38"/>
  <c r="B1449" i="38"/>
  <c r="B1450" i="38"/>
  <c r="B1451" i="38"/>
  <c r="B1452" i="38"/>
  <c r="B1453" i="38"/>
  <c r="B1454" i="38"/>
  <c r="B1455" i="38"/>
  <c r="B1456" i="38"/>
  <c r="B1457" i="38"/>
  <c r="B1458" i="38"/>
  <c r="B1459" i="38"/>
  <c r="B1460" i="38"/>
  <c r="B1461" i="38"/>
  <c r="B1462" i="38"/>
  <c r="B1463" i="38"/>
  <c r="B1464" i="38"/>
  <c r="B1465" i="38"/>
  <c r="B1466" i="38"/>
  <c r="B1467" i="38"/>
  <c r="B1468" i="38"/>
  <c r="B1469" i="38"/>
  <c r="B1470" i="38"/>
  <c r="B1471" i="38"/>
  <c r="B1472" i="38"/>
  <c r="B1473" i="38"/>
  <c r="B1474" i="38"/>
  <c r="B1475" i="38"/>
  <c r="B1476" i="38"/>
  <c r="B1477" i="38"/>
  <c r="B1478" i="38"/>
  <c r="B1479" i="38"/>
  <c r="B1480" i="38"/>
  <c r="B1481" i="38"/>
  <c r="B1482" i="38"/>
  <c r="B1483" i="38"/>
  <c r="B1484" i="38"/>
  <c r="B1485" i="38"/>
  <c r="B1486" i="38"/>
  <c r="B1487" i="38"/>
  <c r="B1488" i="38"/>
  <c r="B1489" i="38"/>
  <c r="B1490" i="38"/>
  <c r="B1491" i="38"/>
  <c r="B1492" i="38"/>
  <c r="B1493" i="38"/>
  <c r="B1494" i="38"/>
  <c r="B1495" i="38"/>
  <c r="B1496" i="38"/>
  <c r="B1497" i="38"/>
  <c r="B1498" i="38"/>
  <c r="B1499" i="38"/>
  <c r="B1500" i="38"/>
  <c r="B1501" i="38"/>
  <c r="B1502" i="38"/>
  <c r="B1503" i="38"/>
  <c r="B1504" i="38"/>
  <c r="B1505" i="38"/>
  <c r="B1506" i="38"/>
  <c r="B1507" i="38"/>
  <c r="B1508" i="38"/>
  <c r="B1509" i="38"/>
  <c r="B1510" i="38"/>
  <c r="B1511" i="38"/>
  <c r="B1512" i="38"/>
  <c r="B1513" i="38"/>
  <c r="B1514" i="38"/>
  <c r="B1515" i="38"/>
  <c r="B1516" i="38"/>
  <c r="B1517" i="38"/>
  <c r="B1518" i="38"/>
  <c r="B1519" i="38"/>
  <c r="B1520" i="38"/>
  <c r="B1521" i="38"/>
  <c r="B1522" i="38"/>
  <c r="B1523" i="38"/>
  <c r="B1524" i="38"/>
  <c r="B1525" i="38"/>
  <c r="B1526" i="38"/>
  <c r="B1527" i="38"/>
  <c r="B1528" i="38"/>
  <c r="B1529" i="38"/>
  <c r="B1530" i="38"/>
  <c r="B1531" i="38"/>
  <c r="B1532" i="38"/>
  <c r="B1533" i="38"/>
  <c r="B1534" i="38"/>
  <c r="B1535" i="38"/>
  <c r="B1536" i="38"/>
  <c r="B1537" i="38"/>
  <c r="B1538" i="38"/>
  <c r="B1539" i="38"/>
  <c r="B1540" i="38"/>
  <c r="B1541" i="38"/>
  <c r="B1542" i="38"/>
  <c r="B1543" i="38"/>
  <c r="B1544" i="38"/>
  <c r="B1545" i="38"/>
  <c r="B1546" i="38"/>
  <c r="B1547" i="38"/>
  <c r="B1548" i="38"/>
  <c r="B1549" i="38"/>
  <c r="B1550" i="38"/>
  <c r="B1551" i="38"/>
  <c r="B1552" i="38"/>
  <c r="B1553" i="38"/>
  <c r="B1554" i="38"/>
  <c r="B1555" i="38"/>
  <c r="B1556" i="38"/>
  <c r="B1557" i="38"/>
  <c r="B1558" i="38"/>
  <c r="B1559" i="38"/>
  <c r="B1560" i="38"/>
  <c r="B1561" i="38"/>
  <c r="B1562" i="38"/>
  <c r="B1563" i="38"/>
  <c r="B1564" i="38"/>
  <c r="B1565" i="38"/>
  <c r="B1566" i="38"/>
  <c r="B1567" i="38"/>
  <c r="B1568" i="38"/>
  <c r="B1569" i="38"/>
  <c r="B1570" i="38"/>
  <c r="B1571" i="38"/>
  <c r="B1572" i="38"/>
  <c r="B1573" i="38"/>
  <c r="B1574" i="38"/>
  <c r="B1575" i="38"/>
  <c r="B1576" i="38"/>
  <c r="B1577" i="38"/>
  <c r="B1578" i="38"/>
  <c r="B1579" i="38"/>
  <c r="B1580" i="38"/>
  <c r="B1581" i="38"/>
  <c r="B1582" i="38"/>
  <c r="B1583" i="38"/>
  <c r="B1584" i="38"/>
  <c r="B1585" i="38"/>
  <c r="B1586" i="38"/>
  <c r="B1587" i="38"/>
  <c r="B1588" i="38"/>
  <c r="B1589" i="38"/>
  <c r="B1590" i="38"/>
  <c r="B1591" i="38"/>
  <c r="B1592" i="38"/>
  <c r="B1593" i="38"/>
  <c r="B1594" i="38"/>
  <c r="B1595" i="38"/>
  <c r="B1596" i="38"/>
  <c r="B1597" i="38"/>
  <c r="B1598" i="38"/>
  <c r="B1599" i="38"/>
  <c r="B1600" i="38"/>
  <c r="B1601" i="38"/>
  <c r="B1602" i="38"/>
  <c r="B1603" i="38"/>
  <c r="B1604" i="38"/>
  <c r="B1605" i="38"/>
  <c r="B1606" i="38"/>
  <c r="B1607" i="38"/>
  <c r="B1608" i="38"/>
  <c r="B1609" i="38"/>
  <c r="B1610" i="38"/>
  <c r="B1611" i="38"/>
  <c r="B1612" i="38"/>
  <c r="B1613" i="38"/>
  <c r="B1614" i="38"/>
  <c r="B1615" i="38"/>
  <c r="B1616" i="38"/>
  <c r="B1617" i="38"/>
  <c r="B1618" i="38"/>
  <c r="B1619" i="38"/>
  <c r="B1620" i="38"/>
  <c r="B1621" i="38"/>
  <c r="B1622" i="38"/>
  <c r="B1623" i="38"/>
  <c r="B1624" i="38"/>
  <c r="B1625" i="38"/>
  <c r="B1626" i="38"/>
  <c r="B1627" i="38"/>
  <c r="B1628" i="38"/>
  <c r="B1629" i="38"/>
  <c r="B1630" i="38"/>
  <c r="B1631" i="38"/>
  <c r="B1632" i="38"/>
  <c r="B1633" i="38"/>
  <c r="B1634" i="38"/>
  <c r="B1635" i="38"/>
  <c r="B1636" i="38"/>
  <c r="B1637" i="38"/>
  <c r="B1638" i="38"/>
  <c r="B1639" i="38"/>
  <c r="B1640" i="38"/>
  <c r="B1641" i="38"/>
  <c r="B1642" i="38"/>
  <c r="B1643" i="38"/>
  <c r="B1644" i="38"/>
  <c r="B1645" i="38"/>
  <c r="B1646" i="38"/>
  <c r="B1647" i="38"/>
  <c r="B1648" i="38"/>
  <c r="B1649" i="38"/>
  <c r="B1650" i="38"/>
  <c r="B1651" i="38"/>
  <c r="B1652" i="38"/>
  <c r="B1653" i="38"/>
  <c r="B1654" i="38"/>
  <c r="B1655" i="38"/>
  <c r="B1656" i="38"/>
  <c r="B1657" i="38"/>
  <c r="B1658" i="38"/>
  <c r="B1659" i="38"/>
  <c r="B1660" i="38"/>
  <c r="B1661" i="38"/>
  <c r="B1662" i="38"/>
  <c r="B1663" i="38"/>
  <c r="B1664" i="38"/>
  <c r="B1665" i="38"/>
  <c r="B1666" i="38"/>
  <c r="B1667" i="38"/>
  <c r="B1668" i="38"/>
  <c r="B1669" i="38"/>
  <c r="B1670" i="38"/>
  <c r="B1671" i="38"/>
  <c r="B1672" i="38"/>
  <c r="B1673" i="38"/>
  <c r="B1674" i="38"/>
  <c r="B1675" i="38"/>
  <c r="B1676" i="38"/>
  <c r="B1677" i="38"/>
  <c r="B1678" i="38"/>
  <c r="B1679" i="38"/>
  <c r="B1680" i="38"/>
  <c r="B1681" i="38"/>
  <c r="B1682" i="38"/>
  <c r="B1683" i="38"/>
  <c r="B1684" i="38"/>
  <c r="B1685" i="38"/>
  <c r="B1686" i="38"/>
  <c r="B1687" i="38"/>
  <c r="B1688" i="38"/>
  <c r="B1689" i="38"/>
  <c r="B1690" i="38"/>
  <c r="B1691" i="38"/>
  <c r="B1692" i="38"/>
  <c r="B1693" i="38"/>
  <c r="B1694" i="38"/>
  <c r="B1695" i="38"/>
  <c r="B1696" i="38"/>
  <c r="B1697" i="38"/>
  <c r="B1698" i="38"/>
  <c r="B1699" i="38"/>
  <c r="B1700" i="38"/>
  <c r="B1701" i="38"/>
  <c r="B1702" i="38"/>
  <c r="B1703" i="38"/>
  <c r="B1704" i="38"/>
  <c r="B1705" i="38"/>
  <c r="B1706" i="38"/>
  <c r="B1707" i="38"/>
  <c r="B1708" i="38"/>
  <c r="B1709" i="38"/>
  <c r="B1710" i="38"/>
  <c r="B1711" i="38"/>
  <c r="B1712" i="38"/>
  <c r="B1713" i="38"/>
  <c r="B1714" i="38"/>
  <c r="B1715" i="38"/>
  <c r="B1716" i="38"/>
  <c r="B1717" i="38"/>
  <c r="B1718" i="38"/>
  <c r="B1719" i="38"/>
  <c r="B1720" i="38"/>
  <c r="B1721" i="38"/>
  <c r="B1722" i="38"/>
  <c r="B1723" i="38"/>
  <c r="B1724" i="38"/>
  <c r="B1725" i="38"/>
  <c r="B1726" i="38"/>
  <c r="B1727" i="38"/>
  <c r="B1728" i="38"/>
  <c r="B1729" i="38"/>
  <c r="B1730" i="38"/>
  <c r="B1731" i="38"/>
  <c r="B1732" i="38"/>
  <c r="B1733" i="38"/>
  <c r="B1734" i="38"/>
  <c r="B1735" i="38"/>
  <c r="B1736" i="38"/>
  <c r="B1737" i="38"/>
  <c r="B1738" i="38"/>
  <c r="B1739" i="38"/>
  <c r="B1740" i="38"/>
  <c r="B1741" i="38"/>
  <c r="B1742" i="38"/>
  <c r="B1743" i="38"/>
  <c r="B1744" i="38"/>
  <c r="B1745" i="38"/>
  <c r="B1746" i="38"/>
  <c r="B1747" i="38"/>
  <c r="B1748" i="38"/>
  <c r="B1749" i="38"/>
  <c r="B1750" i="38"/>
  <c r="B1751" i="38"/>
  <c r="B1752" i="38"/>
  <c r="B1753" i="38"/>
  <c r="B1754" i="38"/>
  <c r="B1755" i="38"/>
  <c r="B1756" i="38"/>
  <c r="B1757" i="38"/>
  <c r="B1758" i="38"/>
  <c r="B1759" i="38"/>
  <c r="B1760" i="38"/>
  <c r="B1761" i="38"/>
  <c r="B1762" i="38"/>
  <c r="B1763" i="38"/>
  <c r="B1764" i="38"/>
  <c r="B1765" i="38"/>
  <c r="B1766" i="38"/>
  <c r="B1767" i="38"/>
  <c r="B1768" i="38"/>
  <c r="B1769" i="38"/>
  <c r="B1770" i="38"/>
  <c r="B1771" i="38"/>
  <c r="B1772" i="38"/>
  <c r="B1773" i="38"/>
  <c r="B1774" i="38"/>
  <c r="B1775" i="38"/>
  <c r="B1776" i="38"/>
  <c r="B1777" i="38"/>
  <c r="B1778" i="38"/>
  <c r="B1779" i="38"/>
  <c r="B1780" i="38"/>
  <c r="B1781" i="38"/>
  <c r="B1782" i="38"/>
  <c r="B1783" i="38"/>
  <c r="B1784" i="38"/>
  <c r="B1785" i="38"/>
  <c r="B1786" i="38"/>
  <c r="B1787" i="38"/>
  <c r="B1788" i="38"/>
  <c r="B1789" i="38"/>
  <c r="B1790" i="38"/>
  <c r="B1791" i="38"/>
  <c r="B1792" i="38"/>
  <c r="B1793" i="38"/>
  <c r="B1794" i="38"/>
  <c r="B1795" i="38"/>
  <c r="B1796" i="38"/>
  <c r="B1797" i="38"/>
  <c r="B1798" i="38"/>
  <c r="B1799" i="38"/>
  <c r="B1800" i="38"/>
  <c r="B1801" i="38"/>
  <c r="B1802" i="38"/>
  <c r="B1803" i="38"/>
  <c r="B1804" i="38"/>
  <c r="B1805" i="38"/>
  <c r="B1806" i="38"/>
  <c r="B1807" i="38"/>
  <c r="B1808" i="38"/>
  <c r="B1809" i="38"/>
  <c r="B1810" i="38"/>
  <c r="B1811" i="38"/>
  <c r="B1812" i="38"/>
  <c r="B1813" i="38"/>
  <c r="B1814" i="38"/>
  <c r="B1815" i="38"/>
  <c r="B1816" i="38"/>
  <c r="B1817" i="38"/>
  <c r="B1818" i="38"/>
  <c r="B1819" i="38"/>
  <c r="B1820" i="38"/>
  <c r="B1821" i="38"/>
  <c r="B1822" i="38"/>
  <c r="B1823" i="38"/>
  <c r="B1824" i="38"/>
  <c r="B1825" i="38"/>
  <c r="B1826" i="38"/>
  <c r="B1827" i="38"/>
  <c r="B1828" i="38"/>
  <c r="B1829" i="38"/>
  <c r="B1830" i="38"/>
  <c r="B1831" i="38"/>
  <c r="B1832" i="38"/>
  <c r="B1833" i="38"/>
  <c r="B1834" i="38"/>
  <c r="B1835" i="38"/>
  <c r="B1836" i="38"/>
  <c r="B1837" i="38"/>
  <c r="B1838" i="38"/>
  <c r="B1839" i="38"/>
  <c r="B1840" i="38"/>
  <c r="B1841" i="38"/>
  <c r="B1842" i="38"/>
  <c r="B1843" i="38"/>
  <c r="B1844" i="38"/>
  <c r="B1845" i="38"/>
  <c r="B1846" i="38"/>
  <c r="B1847" i="38"/>
  <c r="B1848" i="38"/>
  <c r="B1849" i="38"/>
  <c r="B1850" i="38"/>
  <c r="B1851" i="38"/>
  <c r="B1852" i="38"/>
  <c r="B1853" i="38"/>
  <c r="B1854" i="38"/>
  <c r="B1855" i="38"/>
  <c r="B1856" i="38"/>
  <c r="B1857" i="38"/>
  <c r="B1858" i="38"/>
  <c r="B1859" i="38"/>
  <c r="B1860" i="38"/>
  <c r="B1861" i="38"/>
  <c r="B1862" i="38"/>
  <c r="B1863" i="38"/>
  <c r="B1864" i="38"/>
  <c r="B1865" i="38"/>
  <c r="B1866" i="38"/>
  <c r="B1867" i="38"/>
  <c r="B1868" i="38"/>
  <c r="B1869" i="38"/>
  <c r="B1870" i="38"/>
  <c r="B1871" i="38"/>
  <c r="B1872" i="38"/>
  <c r="B1873" i="38"/>
  <c r="B1874" i="38"/>
  <c r="B1875" i="38"/>
  <c r="B1876" i="38"/>
  <c r="B1877" i="38"/>
  <c r="B1878" i="38"/>
  <c r="B1879" i="38"/>
  <c r="B1880" i="38"/>
  <c r="B1881" i="38"/>
  <c r="B1882" i="38"/>
  <c r="B1883" i="38"/>
  <c r="B1884" i="38"/>
  <c r="B1885" i="38"/>
  <c r="B1886" i="38"/>
  <c r="B1887" i="38"/>
  <c r="B1888" i="38"/>
  <c r="B1889" i="38"/>
  <c r="B1890" i="38"/>
  <c r="B1891" i="38"/>
  <c r="B1892" i="38"/>
  <c r="B1893" i="38"/>
  <c r="B1894" i="38"/>
  <c r="B1895" i="38"/>
  <c r="B1896" i="38"/>
  <c r="B1897" i="38"/>
  <c r="B1898" i="38"/>
  <c r="B1899" i="38"/>
  <c r="B1900" i="38"/>
  <c r="B1901" i="38"/>
  <c r="B1902" i="38"/>
  <c r="B1903" i="38"/>
  <c r="B1904" i="38"/>
  <c r="B1905" i="38"/>
  <c r="B1906" i="38"/>
  <c r="B1907" i="38"/>
  <c r="B1908" i="38"/>
  <c r="B1909" i="38"/>
  <c r="B1910" i="38"/>
  <c r="B1911" i="38"/>
  <c r="B1912" i="38"/>
  <c r="B1913" i="38"/>
  <c r="B1914" i="38"/>
  <c r="B1915" i="38"/>
  <c r="B1916" i="38"/>
  <c r="B1917" i="38"/>
  <c r="B1918" i="38"/>
  <c r="B1919" i="38"/>
  <c r="B1920" i="38"/>
  <c r="B1921" i="38"/>
  <c r="B1922" i="38"/>
  <c r="B1923" i="38"/>
  <c r="B1924" i="38"/>
  <c r="B1925" i="38"/>
  <c r="B1926" i="38"/>
  <c r="B1927" i="38"/>
  <c r="B1928" i="38"/>
  <c r="B1929" i="38"/>
  <c r="B1930" i="38"/>
  <c r="B1931" i="38"/>
  <c r="B1932" i="38"/>
  <c r="B1933" i="38"/>
  <c r="B1934" i="38"/>
  <c r="B1935" i="38"/>
  <c r="B1936" i="38"/>
  <c r="B1937" i="38"/>
  <c r="B1938" i="38"/>
  <c r="B1939" i="38"/>
  <c r="B1940" i="38"/>
  <c r="B1941" i="38"/>
  <c r="B1942" i="38"/>
  <c r="B1943" i="38"/>
  <c r="B1944" i="38"/>
  <c r="B1945" i="38"/>
  <c r="B1946" i="38"/>
  <c r="B1947" i="38"/>
  <c r="B1948" i="38"/>
  <c r="B1949" i="38"/>
  <c r="B1950" i="38"/>
  <c r="B1951" i="38"/>
  <c r="B1952" i="38"/>
  <c r="B1953" i="38"/>
  <c r="B1954" i="38"/>
  <c r="B1955" i="38"/>
  <c r="B1956" i="38"/>
  <c r="B1957" i="38"/>
  <c r="B1958" i="38"/>
  <c r="B1959" i="38"/>
  <c r="B1960" i="38"/>
  <c r="B1961" i="38"/>
  <c r="B1962" i="38"/>
  <c r="B1963" i="38"/>
  <c r="B1964" i="38"/>
  <c r="B1965" i="38"/>
  <c r="B1966" i="38"/>
  <c r="B1967" i="38"/>
  <c r="B1968" i="38"/>
  <c r="B1969" i="38"/>
  <c r="B1970" i="38"/>
  <c r="B1971" i="38"/>
  <c r="B1972" i="38"/>
  <c r="B1973" i="38"/>
  <c r="B1974" i="38"/>
  <c r="B1975" i="38"/>
  <c r="B1976" i="38"/>
  <c r="B1977" i="38"/>
  <c r="B1978" i="38"/>
  <c r="B1979" i="38"/>
  <c r="B1980" i="38"/>
  <c r="B1981" i="38"/>
  <c r="B1982" i="38"/>
  <c r="B1983" i="38"/>
  <c r="B1984" i="38"/>
  <c r="B1985" i="38"/>
  <c r="B1986" i="38"/>
  <c r="B1987" i="38"/>
  <c r="B1988" i="38"/>
  <c r="B1989" i="38"/>
  <c r="B1990" i="38"/>
  <c r="B1991" i="38"/>
  <c r="B1992" i="38"/>
  <c r="B1993" i="38"/>
  <c r="B1994" i="38"/>
  <c r="B1995" i="38"/>
  <c r="B1996" i="38"/>
  <c r="B1997" i="38"/>
  <c r="B1998" i="38"/>
  <c r="B1999" i="38"/>
  <c r="B2000" i="38"/>
  <c r="B2001" i="38"/>
  <c r="B2002" i="38"/>
  <c r="B2003" i="38"/>
  <c r="B2004" i="38"/>
  <c r="B2005" i="38"/>
  <c r="B2006" i="38"/>
  <c r="B2007" i="38"/>
  <c r="B2008" i="38"/>
  <c r="B2009" i="38"/>
  <c r="B2010" i="38"/>
  <c r="B2011" i="38"/>
  <c r="B2012" i="38"/>
  <c r="B2013" i="38"/>
  <c r="B2014" i="38"/>
  <c r="B2015" i="38"/>
  <c r="B2016" i="38"/>
  <c r="B2017" i="38"/>
  <c r="B2018" i="38"/>
  <c r="B2019" i="38"/>
  <c r="B2020" i="38"/>
  <c r="B2021" i="38"/>
  <c r="B2022" i="38"/>
  <c r="B2023" i="38"/>
  <c r="B2024" i="38"/>
  <c r="B2025" i="38"/>
  <c r="B2026" i="38"/>
  <c r="B2027" i="38"/>
  <c r="B2028" i="38"/>
  <c r="B2029" i="38"/>
  <c r="B2030" i="38"/>
  <c r="B2031" i="38"/>
  <c r="B2032" i="38"/>
  <c r="B2033" i="38"/>
  <c r="B2034" i="38"/>
  <c r="B2035" i="38"/>
  <c r="B2036" i="38"/>
  <c r="B2037" i="38"/>
  <c r="B2038" i="38"/>
  <c r="B2039" i="38"/>
  <c r="B2040" i="38"/>
  <c r="B2041" i="38"/>
  <c r="B2042" i="38"/>
  <c r="B2043" i="38"/>
  <c r="B2044" i="38"/>
  <c r="B2045" i="38"/>
  <c r="B2046" i="38"/>
  <c r="B2047" i="38"/>
  <c r="B2048" i="38"/>
  <c r="B2049" i="38"/>
  <c r="B2050" i="38"/>
  <c r="B2051" i="38"/>
  <c r="B2052" i="38"/>
  <c r="B2053" i="38"/>
  <c r="B2054" i="38"/>
  <c r="B2055" i="38"/>
  <c r="B2056" i="38"/>
  <c r="B2057" i="38"/>
  <c r="B2058" i="38"/>
  <c r="B2059" i="38"/>
  <c r="B2060" i="38"/>
  <c r="B2061" i="38"/>
  <c r="B2062" i="38"/>
  <c r="B2063" i="38"/>
  <c r="B2064" i="38"/>
  <c r="B2065" i="38"/>
  <c r="B2066" i="38"/>
  <c r="B2067" i="38"/>
  <c r="B2068" i="38"/>
  <c r="B2069" i="38"/>
  <c r="B2070" i="38"/>
  <c r="B2071" i="38"/>
  <c r="B2072" i="38"/>
  <c r="B2073" i="38"/>
  <c r="B2074" i="38"/>
  <c r="B2075" i="38"/>
  <c r="B2076" i="38"/>
  <c r="B2077" i="38"/>
  <c r="B2078" i="38"/>
  <c r="B2079" i="38"/>
  <c r="B2080" i="38"/>
  <c r="B2081" i="38"/>
  <c r="B2082" i="38"/>
  <c r="B2083" i="38"/>
  <c r="B2084" i="38"/>
  <c r="B2085" i="38"/>
  <c r="B2086" i="38"/>
  <c r="B2087" i="38"/>
  <c r="B2088" i="38"/>
  <c r="B2089" i="38"/>
  <c r="B2090" i="38"/>
  <c r="B2091" i="38"/>
  <c r="B2092" i="38"/>
  <c r="B2093" i="38"/>
  <c r="B2094" i="38"/>
  <c r="B2095" i="38"/>
  <c r="B2096" i="38"/>
  <c r="B2097" i="38"/>
  <c r="B2098" i="38"/>
  <c r="B2099" i="38"/>
  <c r="B2100" i="38"/>
  <c r="B2101" i="38"/>
  <c r="B2102" i="38"/>
  <c r="B2103" i="38"/>
  <c r="B2104" i="38"/>
  <c r="B2105" i="38"/>
  <c r="B2106" i="38"/>
  <c r="B2107" i="38"/>
  <c r="B2108" i="38"/>
  <c r="B2109" i="38"/>
  <c r="B2110" i="38"/>
  <c r="B2111" i="38"/>
  <c r="B2112" i="38"/>
  <c r="B2113" i="38"/>
  <c r="B2114" i="38"/>
  <c r="B2115" i="38"/>
  <c r="B2116" i="38"/>
  <c r="B2117" i="38"/>
  <c r="B2118" i="38"/>
  <c r="B2119" i="38"/>
  <c r="B2120" i="38"/>
  <c r="B2121" i="38"/>
  <c r="B2122" i="38"/>
  <c r="B2123" i="38"/>
  <c r="B2124" i="38"/>
  <c r="B2125" i="38"/>
  <c r="B2126" i="38"/>
  <c r="B2127" i="38"/>
  <c r="B2128" i="38"/>
  <c r="B2129" i="38"/>
  <c r="B2130" i="38"/>
  <c r="B2131" i="38"/>
  <c r="B2132" i="38"/>
  <c r="B2133" i="38"/>
  <c r="B2134" i="38"/>
  <c r="B2135" i="38"/>
  <c r="B2136" i="38"/>
  <c r="B2137" i="38"/>
  <c r="B2138" i="38"/>
  <c r="B2139" i="38"/>
  <c r="B2140" i="38"/>
  <c r="B2141" i="38"/>
  <c r="B2142" i="38"/>
  <c r="B2143" i="38"/>
  <c r="B2144" i="38"/>
  <c r="B2145" i="38"/>
  <c r="B2146" i="38"/>
  <c r="B2147" i="38"/>
  <c r="B2148" i="38"/>
  <c r="B2149" i="38"/>
  <c r="B2150" i="38"/>
  <c r="B2151" i="38"/>
  <c r="B2152" i="38"/>
  <c r="B2153" i="38"/>
  <c r="B2154" i="38"/>
  <c r="B2155" i="38"/>
  <c r="B2156" i="38"/>
  <c r="B2157" i="38"/>
  <c r="B2158" i="38"/>
  <c r="B2159" i="38"/>
  <c r="B2160" i="38"/>
  <c r="B2161" i="38"/>
  <c r="B2162" i="38"/>
  <c r="B2163" i="38"/>
  <c r="B2164" i="38"/>
  <c r="B2165" i="38"/>
  <c r="B2166" i="38"/>
  <c r="B2167" i="38"/>
  <c r="B2168" i="38"/>
  <c r="B2169" i="38"/>
  <c r="B2170" i="38"/>
  <c r="B2171" i="38"/>
  <c r="B2172" i="38"/>
  <c r="B2173" i="38"/>
  <c r="B2174" i="38"/>
  <c r="B2175" i="38"/>
  <c r="B2176" i="38"/>
  <c r="B2177" i="38"/>
  <c r="B2178" i="38"/>
  <c r="B2179" i="38"/>
  <c r="B2180" i="38"/>
  <c r="B2181" i="38"/>
  <c r="B2182" i="38"/>
  <c r="B2183" i="38"/>
  <c r="B2184" i="38"/>
  <c r="B2185" i="38"/>
  <c r="B2186" i="38"/>
  <c r="B2187" i="38"/>
  <c r="B2188" i="38"/>
  <c r="B2189" i="38"/>
  <c r="B2190" i="38"/>
  <c r="B2191" i="38"/>
  <c r="B2192" i="38"/>
  <c r="B2193" i="38"/>
  <c r="B2194" i="38"/>
  <c r="B2195" i="38"/>
  <c r="B2196" i="38"/>
  <c r="B2197" i="38"/>
  <c r="B2198" i="38"/>
  <c r="B2199" i="38"/>
  <c r="B2200" i="38"/>
  <c r="B2201" i="38"/>
  <c r="B2202" i="38"/>
  <c r="B2203" i="38"/>
  <c r="B2204" i="38"/>
  <c r="B2205" i="38"/>
  <c r="B2206" i="38"/>
  <c r="B2207" i="38"/>
  <c r="B2208" i="38"/>
  <c r="B2209" i="38"/>
  <c r="B2210" i="38"/>
  <c r="B2211" i="38"/>
  <c r="B2212" i="38"/>
  <c r="B2213" i="38"/>
  <c r="B2214" i="38"/>
  <c r="B2215" i="38"/>
  <c r="B2216" i="38"/>
  <c r="B2217" i="38"/>
  <c r="B2218" i="38"/>
  <c r="B2219" i="38"/>
  <c r="B2220" i="38"/>
  <c r="B2221" i="38"/>
  <c r="B2222" i="38"/>
  <c r="B2223" i="38"/>
  <c r="B2224" i="38"/>
  <c r="B2225" i="38"/>
  <c r="B2226" i="38"/>
  <c r="B2227" i="38"/>
  <c r="B2228" i="38"/>
  <c r="B2229" i="38"/>
  <c r="B2230" i="38"/>
  <c r="B2231" i="38"/>
  <c r="B2232" i="38"/>
  <c r="B2233" i="38"/>
  <c r="B2234" i="38"/>
  <c r="B2235" i="38"/>
  <c r="B2236" i="38"/>
  <c r="B2237" i="38"/>
  <c r="B2238" i="38"/>
  <c r="B2239" i="38"/>
  <c r="B2240" i="38"/>
  <c r="B2241" i="38"/>
  <c r="B2242" i="38"/>
  <c r="B2243" i="38"/>
  <c r="B2244" i="38"/>
  <c r="B2245" i="38"/>
  <c r="B2246" i="38"/>
  <c r="B2247" i="38"/>
  <c r="B2248" i="38"/>
  <c r="B2249" i="38"/>
  <c r="B2250" i="38"/>
  <c r="B2251" i="38"/>
  <c r="B2252" i="38"/>
  <c r="B2253" i="38"/>
  <c r="B2254" i="38"/>
  <c r="B2255" i="38"/>
  <c r="B2256" i="38"/>
  <c r="B2257" i="38"/>
  <c r="B2258" i="38"/>
  <c r="B2259" i="38"/>
  <c r="B2260" i="38"/>
  <c r="B2261" i="38"/>
  <c r="B2262" i="38"/>
  <c r="B2263" i="38"/>
  <c r="B2264" i="38"/>
  <c r="B2265" i="38"/>
  <c r="B2266" i="38"/>
  <c r="B2267" i="38"/>
  <c r="B2268" i="38"/>
  <c r="B2269" i="38"/>
  <c r="B2270" i="38"/>
  <c r="B2271" i="38"/>
  <c r="B2272" i="38"/>
  <c r="B2273" i="38"/>
  <c r="B2274" i="38"/>
  <c r="B2275" i="38"/>
  <c r="B2276" i="38"/>
  <c r="B2277" i="38"/>
  <c r="B2278" i="38"/>
  <c r="B2279" i="38"/>
  <c r="B2280" i="38"/>
  <c r="B2281" i="38"/>
  <c r="B2282" i="38"/>
  <c r="B2283" i="38"/>
  <c r="B2284" i="38"/>
  <c r="B2285" i="38"/>
  <c r="B2286" i="38"/>
  <c r="B2287" i="38"/>
  <c r="B2288" i="38"/>
  <c r="B2289" i="38"/>
  <c r="B2290" i="38"/>
  <c r="B2291" i="38"/>
  <c r="B2292" i="38"/>
  <c r="B2293" i="38"/>
  <c r="B2294" i="38"/>
  <c r="B2295" i="38"/>
  <c r="B2296" i="38"/>
  <c r="B2297" i="38"/>
  <c r="B2298" i="38"/>
  <c r="B2299" i="38"/>
  <c r="B2300" i="38"/>
  <c r="B2301" i="38"/>
  <c r="B2302" i="38"/>
  <c r="B2303" i="38"/>
  <c r="B2304" i="38"/>
  <c r="B2305" i="38"/>
  <c r="B2306" i="38"/>
  <c r="B2307" i="38"/>
  <c r="B2308" i="38"/>
  <c r="B2309" i="38"/>
  <c r="B2310" i="38"/>
  <c r="B2311" i="38"/>
  <c r="B2312" i="38"/>
  <c r="B2313" i="38"/>
  <c r="B2314" i="38"/>
  <c r="B2315" i="38"/>
  <c r="B2316" i="38"/>
  <c r="B2317" i="38"/>
  <c r="B2318" i="38"/>
  <c r="B2319" i="38"/>
  <c r="B2320" i="38"/>
  <c r="B2321" i="38"/>
  <c r="B2322" i="38"/>
  <c r="B2323" i="38"/>
  <c r="B2324" i="38"/>
  <c r="B2325" i="38"/>
  <c r="B2326" i="38"/>
  <c r="B2327" i="38"/>
  <c r="B2328" i="38"/>
  <c r="B2329" i="38"/>
  <c r="B2330" i="38"/>
  <c r="B2331" i="38"/>
  <c r="B2332" i="38"/>
  <c r="B2333" i="38"/>
  <c r="B2334" i="38"/>
  <c r="B2335" i="38"/>
  <c r="B2336" i="38"/>
  <c r="B2337" i="38"/>
  <c r="B2338" i="38"/>
  <c r="B2339" i="38"/>
  <c r="B2340" i="38"/>
  <c r="B2341" i="38"/>
  <c r="B2342" i="38"/>
  <c r="B2343" i="38"/>
  <c r="B2344" i="38"/>
  <c r="B2345" i="38"/>
  <c r="B2346" i="38"/>
  <c r="B2347" i="38"/>
  <c r="B2348" i="38"/>
  <c r="B2349" i="38"/>
  <c r="B2350" i="38"/>
  <c r="B2351" i="38"/>
  <c r="B2352" i="38"/>
  <c r="B2353" i="38"/>
  <c r="B2354" i="38"/>
  <c r="B2355" i="38"/>
  <c r="B2356" i="38"/>
  <c r="B2357" i="38"/>
  <c r="B2358" i="38"/>
  <c r="B2359" i="38"/>
  <c r="B2360" i="38"/>
  <c r="B2361" i="38"/>
  <c r="B2362" i="38"/>
  <c r="B2363" i="38"/>
  <c r="B2364" i="38"/>
  <c r="B2365" i="38"/>
  <c r="B2366" i="38"/>
  <c r="B2367" i="38"/>
  <c r="B2368" i="38"/>
  <c r="B2369" i="38"/>
  <c r="B2370" i="38"/>
  <c r="B2371" i="38"/>
  <c r="B2372" i="38"/>
  <c r="B2373" i="38"/>
  <c r="B2374" i="38"/>
  <c r="B2375" i="38"/>
  <c r="B2376" i="38"/>
  <c r="B2377" i="38"/>
  <c r="B2378" i="38"/>
  <c r="B2379" i="38"/>
  <c r="B2380" i="38"/>
  <c r="B2381" i="38"/>
  <c r="B2382" i="38"/>
  <c r="B2383" i="38"/>
  <c r="B2384" i="38"/>
  <c r="B2385" i="38"/>
  <c r="B2386" i="38"/>
  <c r="B2387" i="38"/>
  <c r="B2388" i="38"/>
  <c r="B2389" i="38"/>
  <c r="B2390" i="38"/>
  <c r="B2391" i="38"/>
  <c r="B2392" i="38"/>
  <c r="B2393" i="38"/>
  <c r="B2394" i="38"/>
  <c r="B2395" i="38"/>
  <c r="B2396" i="38"/>
  <c r="B2397" i="38"/>
  <c r="B2398" i="38"/>
  <c r="B2399" i="38"/>
  <c r="B2400" i="38"/>
  <c r="B2401" i="38"/>
  <c r="B2402" i="38"/>
  <c r="B2403" i="38"/>
  <c r="B2404" i="38"/>
  <c r="B2405" i="38"/>
  <c r="B2406" i="38"/>
  <c r="B2407" i="38"/>
  <c r="B2408" i="38"/>
  <c r="B2409" i="38"/>
  <c r="B2410" i="38"/>
  <c r="B2411" i="38"/>
  <c r="B2412" i="38"/>
  <c r="B2413" i="38"/>
  <c r="B2414" i="38"/>
  <c r="B2415" i="38"/>
  <c r="B2416" i="38"/>
  <c r="B2417" i="38"/>
  <c r="B2418" i="38"/>
  <c r="B2419" i="38"/>
  <c r="B2420" i="38"/>
  <c r="B2421" i="38"/>
  <c r="B2422" i="38"/>
  <c r="B2423" i="38"/>
  <c r="B2424" i="38"/>
  <c r="B2425" i="38"/>
  <c r="B2426" i="38"/>
  <c r="B2427" i="38"/>
  <c r="B2428" i="38"/>
  <c r="B2429" i="38"/>
  <c r="B2430" i="38"/>
  <c r="B2431" i="38"/>
  <c r="B2432" i="38"/>
  <c r="B2433" i="38"/>
  <c r="B2434" i="38"/>
  <c r="B2435" i="38"/>
  <c r="B2436" i="38"/>
  <c r="B2437" i="38"/>
  <c r="B2438" i="38"/>
  <c r="B2439" i="38"/>
  <c r="B2440" i="38"/>
  <c r="B2441" i="38"/>
  <c r="B2442" i="38"/>
  <c r="B2443" i="38"/>
  <c r="B2444" i="38"/>
  <c r="B2445" i="38"/>
  <c r="B2446" i="38"/>
  <c r="B2447" i="38"/>
  <c r="B2448" i="38"/>
  <c r="B2449" i="38"/>
  <c r="B2450" i="38"/>
  <c r="B2451" i="38"/>
  <c r="B2452" i="38"/>
  <c r="B2453" i="38"/>
  <c r="B2454" i="38"/>
  <c r="B2455" i="38"/>
  <c r="B2456" i="38"/>
  <c r="B2457" i="38"/>
  <c r="B2458" i="38"/>
  <c r="B2459" i="38"/>
  <c r="B2460" i="38"/>
  <c r="B2461" i="38"/>
  <c r="B2462" i="38"/>
  <c r="B2463" i="38"/>
  <c r="B2464" i="38"/>
  <c r="B2465" i="38"/>
  <c r="B2466" i="38"/>
  <c r="B2467" i="38"/>
  <c r="B2468" i="38"/>
  <c r="B2469" i="38"/>
  <c r="B2470" i="38"/>
  <c r="B2471" i="38"/>
  <c r="B2472" i="38"/>
  <c r="B2473" i="38"/>
  <c r="B2474" i="38"/>
  <c r="B2475" i="38"/>
  <c r="B2476" i="38"/>
  <c r="B2477" i="38"/>
  <c r="B2478" i="38"/>
  <c r="B2479" i="38"/>
  <c r="B2480" i="38"/>
  <c r="B2481" i="38"/>
  <c r="B2482" i="38"/>
  <c r="B2483" i="38"/>
  <c r="B2484" i="38"/>
  <c r="B2485" i="38"/>
  <c r="B2486" i="38"/>
  <c r="B2487" i="38"/>
  <c r="B2488" i="38"/>
  <c r="B2489" i="38"/>
  <c r="B2490" i="38"/>
  <c r="B2491" i="38"/>
  <c r="B2492" i="38"/>
  <c r="B2493" i="38"/>
  <c r="B2494" i="38"/>
  <c r="B2495" i="38"/>
  <c r="B2496" i="38"/>
  <c r="B2497" i="38"/>
  <c r="B2498" i="38"/>
  <c r="B2499" i="38"/>
  <c r="B2500" i="38"/>
  <c r="B2501" i="38"/>
  <c r="B2502" i="38"/>
  <c r="B2503" i="38"/>
  <c r="B2504" i="38"/>
  <c r="B2505" i="38"/>
  <c r="B2506" i="38"/>
  <c r="B2507" i="38"/>
  <c r="B2508" i="38"/>
  <c r="B2509" i="38"/>
  <c r="B2510" i="38"/>
  <c r="B2511" i="38"/>
  <c r="B2512" i="38"/>
  <c r="B2513" i="38"/>
  <c r="B2514" i="38"/>
  <c r="B2515" i="38"/>
  <c r="B2516" i="38"/>
  <c r="B2517" i="38"/>
  <c r="B2518" i="38"/>
  <c r="B2519" i="38"/>
  <c r="B2520" i="38"/>
  <c r="B2521" i="38"/>
  <c r="B2522" i="38"/>
  <c r="B2523" i="38"/>
  <c r="B2524" i="38"/>
  <c r="B2525" i="38"/>
  <c r="B2526" i="38"/>
  <c r="B2527" i="38"/>
  <c r="B2528" i="38"/>
  <c r="B2529" i="38"/>
  <c r="B2530" i="38"/>
  <c r="B2531" i="38"/>
  <c r="B2532" i="38"/>
  <c r="B2533" i="38"/>
  <c r="B2534" i="38"/>
  <c r="B2535" i="38"/>
  <c r="B2536" i="38"/>
  <c r="B2537" i="38"/>
  <c r="B2538" i="38"/>
  <c r="B2539" i="38"/>
  <c r="B2540" i="38"/>
  <c r="B2541" i="38"/>
  <c r="B2542" i="38"/>
  <c r="B2543" i="38"/>
  <c r="B2544" i="38"/>
  <c r="B2545" i="38"/>
  <c r="B2546" i="38"/>
  <c r="B2547" i="38"/>
  <c r="B2548" i="38"/>
  <c r="B2549" i="38"/>
  <c r="B2550" i="38"/>
  <c r="B2551" i="38"/>
  <c r="B2552" i="38"/>
  <c r="B2553" i="38"/>
  <c r="B2554" i="38"/>
  <c r="B2555" i="38"/>
  <c r="B2556" i="38"/>
  <c r="B2557" i="38"/>
  <c r="B2558" i="38"/>
  <c r="B2559" i="38"/>
  <c r="B2560" i="38"/>
  <c r="B2561" i="38"/>
  <c r="B2562" i="38"/>
  <c r="B2563" i="38"/>
  <c r="B2564" i="38"/>
  <c r="B2565" i="38"/>
  <c r="B2566" i="38"/>
  <c r="B2567" i="38"/>
  <c r="B2568" i="38"/>
  <c r="B2569" i="38"/>
  <c r="B2570" i="38"/>
  <c r="B2571" i="38"/>
  <c r="B2572" i="38"/>
  <c r="B2573" i="38"/>
  <c r="B2574" i="38"/>
  <c r="B2575" i="38"/>
  <c r="B2576" i="38"/>
  <c r="B2577" i="38"/>
  <c r="B2578" i="38"/>
  <c r="B2579" i="38"/>
  <c r="B2580" i="38"/>
  <c r="B2581" i="38"/>
  <c r="B2582" i="38"/>
  <c r="B2583" i="38"/>
  <c r="B2584" i="38"/>
  <c r="B2585" i="38"/>
  <c r="B2586" i="38"/>
  <c r="B2587" i="38"/>
  <c r="B2588" i="38"/>
  <c r="B2589" i="38"/>
  <c r="B2590" i="38"/>
  <c r="B2591" i="38"/>
  <c r="B2592" i="38"/>
  <c r="B2593" i="38"/>
  <c r="B2594" i="38"/>
  <c r="B2595" i="38"/>
  <c r="B2596" i="38"/>
  <c r="B2597" i="38"/>
  <c r="B2598" i="38"/>
  <c r="B2599" i="38"/>
  <c r="B2600" i="38"/>
  <c r="B2601" i="38"/>
  <c r="B2602" i="38"/>
  <c r="B2603" i="38"/>
  <c r="B2604" i="38"/>
  <c r="B2605" i="38"/>
  <c r="B2606" i="38"/>
  <c r="B2607" i="38"/>
  <c r="B2608" i="38"/>
  <c r="B2609" i="38"/>
  <c r="B2610" i="38"/>
  <c r="B2611" i="38"/>
  <c r="B2612" i="38"/>
  <c r="B2613" i="38"/>
  <c r="B2614" i="38"/>
  <c r="B2615" i="38"/>
  <c r="B2616" i="38"/>
  <c r="B2617" i="38"/>
  <c r="B2618" i="38"/>
  <c r="B2619" i="38"/>
  <c r="B2620" i="38"/>
  <c r="B2621" i="38"/>
  <c r="B2622" i="38"/>
  <c r="B2623" i="38"/>
  <c r="B2624" i="38"/>
  <c r="B2625" i="38"/>
  <c r="B2626" i="38"/>
  <c r="B2627" i="38"/>
  <c r="B2628" i="38"/>
  <c r="B2629" i="38"/>
  <c r="B2630" i="38"/>
  <c r="B2631" i="38"/>
  <c r="B2632" i="38"/>
  <c r="B2633" i="38"/>
  <c r="B2634" i="38"/>
  <c r="B2635" i="38"/>
  <c r="B2636" i="38"/>
  <c r="B2637" i="38"/>
  <c r="B2638" i="38"/>
  <c r="B2639" i="38"/>
  <c r="B2640" i="38"/>
  <c r="B2641" i="38"/>
  <c r="B2642" i="38"/>
  <c r="B2643" i="38"/>
  <c r="B2644" i="38"/>
  <c r="B2645" i="38"/>
  <c r="B2646" i="38"/>
  <c r="B2647" i="38"/>
  <c r="B2648" i="38"/>
  <c r="B2649" i="38"/>
  <c r="B2650" i="38"/>
  <c r="B2651" i="38"/>
  <c r="B2652" i="38"/>
  <c r="B2653" i="38"/>
  <c r="B2654" i="38"/>
  <c r="B2655" i="38"/>
  <c r="B2656" i="38"/>
  <c r="B2657" i="38"/>
  <c r="B2658" i="38"/>
  <c r="B2659" i="38"/>
  <c r="B2660" i="38"/>
  <c r="B2661" i="38"/>
  <c r="B2662" i="38"/>
  <c r="B2663" i="38"/>
  <c r="B2664" i="38"/>
  <c r="B2665" i="38"/>
  <c r="B2666" i="38"/>
  <c r="B2667" i="38"/>
  <c r="B2668" i="38"/>
  <c r="B2669" i="38"/>
  <c r="B2670" i="38"/>
  <c r="B2671" i="38"/>
  <c r="B2672" i="38"/>
  <c r="B2673" i="38"/>
  <c r="B2674" i="38"/>
  <c r="B2675" i="38"/>
  <c r="B2676" i="38"/>
  <c r="B2677" i="38"/>
  <c r="B2678" i="38"/>
  <c r="B2679" i="38"/>
  <c r="B2680" i="38"/>
  <c r="B2681" i="38"/>
  <c r="B2682" i="38"/>
  <c r="B2683" i="38"/>
  <c r="B2684" i="38"/>
  <c r="B2685" i="38"/>
  <c r="B2686" i="38"/>
  <c r="B2687" i="38"/>
  <c r="B2688" i="38"/>
  <c r="B2689" i="38"/>
  <c r="B2690" i="38"/>
  <c r="B2691" i="38"/>
  <c r="B2692" i="38"/>
  <c r="B2693" i="38"/>
  <c r="B2694" i="38"/>
  <c r="B2695" i="38"/>
  <c r="B2696" i="38"/>
  <c r="B2697" i="38"/>
  <c r="B2698" i="38"/>
  <c r="B2699" i="38"/>
  <c r="B2700" i="38"/>
  <c r="B2701" i="38"/>
  <c r="B2702" i="38"/>
  <c r="B2703" i="38"/>
  <c r="B2704" i="38"/>
  <c r="B2705" i="38"/>
  <c r="B2706" i="38"/>
  <c r="B2707" i="38"/>
  <c r="B2708" i="38"/>
  <c r="B2709" i="38"/>
  <c r="B2710" i="38"/>
  <c r="B2711" i="38"/>
  <c r="B2712" i="38"/>
  <c r="B2713" i="38"/>
  <c r="B2714" i="38"/>
  <c r="B2715" i="38"/>
  <c r="B2716" i="38"/>
  <c r="B2717" i="38"/>
  <c r="B2718" i="38"/>
  <c r="B2719" i="38"/>
  <c r="B2720" i="38"/>
  <c r="B2721" i="38"/>
  <c r="B2722" i="38"/>
  <c r="B2723" i="38"/>
  <c r="B2724" i="38"/>
  <c r="B2725" i="38"/>
  <c r="B2726" i="38"/>
  <c r="B2727" i="38"/>
  <c r="B2728" i="38"/>
  <c r="B2729" i="38"/>
  <c r="B2730" i="38"/>
  <c r="B2731" i="38"/>
  <c r="B2732" i="38"/>
  <c r="B2733" i="38"/>
  <c r="B2734" i="38"/>
  <c r="B2735" i="38"/>
  <c r="B2736" i="38"/>
  <c r="B2737" i="38"/>
  <c r="B2738" i="38"/>
  <c r="B2739" i="38"/>
  <c r="B2740" i="38"/>
  <c r="B2741" i="38"/>
  <c r="B2742" i="38"/>
  <c r="B2743" i="38"/>
  <c r="B2744" i="38"/>
  <c r="B2745" i="38"/>
  <c r="B2746" i="38"/>
  <c r="B2747" i="38"/>
  <c r="B2748" i="38"/>
  <c r="B2749" i="38"/>
  <c r="B2750" i="38"/>
  <c r="B2751" i="38"/>
  <c r="B2752" i="38"/>
  <c r="B2753" i="38"/>
  <c r="B2754" i="38"/>
  <c r="B2755" i="38"/>
  <c r="B2756" i="38"/>
  <c r="B2757" i="38"/>
  <c r="B2758" i="38"/>
  <c r="B2759" i="38"/>
  <c r="B2760" i="38"/>
  <c r="B2761" i="38"/>
  <c r="B2762" i="38"/>
  <c r="B2763" i="38"/>
  <c r="B2764" i="38"/>
  <c r="B2765" i="38"/>
  <c r="B2766" i="38"/>
  <c r="B2767" i="38"/>
  <c r="B2768" i="38"/>
  <c r="B2769" i="38"/>
  <c r="B2770" i="38"/>
  <c r="B2771" i="38"/>
  <c r="B2772" i="38"/>
  <c r="B2773" i="38"/>
  <c r="B2774" i="38"/>
  <c r="B2775" i="38"/>
  <c r="B2776" i="38"/>
  <c r="B2777" i="38"/>
  <c r="B2778" i="38"/>
  <c r="B2779" i="38"/>
  <c r="B2780" i="38"/>
  <c r="B2781" i="38"/>
  <c r="B2782" i="38"/>
  <c r="B2783" i="38"/>
  <c r="B2784" i="38"/>
  <c r="B2785" i="38"/>
  <c r="B2786" i="38"/>
  <c r="B2787" i="38"/>
  <c r="B2788" i="38"/>
  <c r="B2789" i="38"/>
  <c r="B2790" i="38"/>
  <c r="B2791" i="38"/>
  <c r="B2792" i="38"/>
  <c r="B2793" i="38"/>
  <c r="B2794" i="38"/>
  <c r="B2795" i="38"/>
  <c r="B2796" i="38"/>
  <c r="B2797" i="38"/>
  <c r="B2798" i="38"/>
  <c r="B2799" i="38"/>
  <c r="B2800" i="38"/>
  <c r="B2801" i="38"/>
  <c r="B2802" i="38"/>
  <c r="B2803" i="38"/>
  <c r="B2804" i="38"/>
  <c r="B2805" i="38"/>
  <c r="B2806" i="38"/>
  <c r="B2807" i="38"/>
  <c r="B2808" i="38"/>
  <c r="B2809" i="38"/>
  <c r="B2810" i="38"/>
  <c r="B2811" i="38"/>
  <c r="B2812" i="38"/>
  <c r="B2813" i="38"/>
  <c r="B2814" i="38"/>
  <c r="B2815" i="38"/>
  <c r="B2816" i="38"/>
  <c r="B2817" i="38"/>
  <c r="B2818" i="38"/>
  <c r="B2819" i="38"/>
  <c r="B2820" i="38"/>
  <c r="B2821" i="38"/>
  <c r="B2822" i="38"/>
  <c r="B2823" i="38"/>
  <c r="B2824" i="38"/>
  <c r="B2825" i="38"/>
  <c r="B2826" i="38"/>
  <c r="B2827" i="38"/>
  <c r="B2828" i="38"/>
  <c r="B2829" i="38"/>
  <c r="B2830" i="38"/>
  <c r="B2831" i="38"/>
  <c r="B2832" i="38"/>
  <c r="B2833" i="38"/>
  <c r="B2834" i="38"/>
  <c r="B2835" i="38"/>
  <c r="B2836" i="38"/>
  <c r="B2837" i="38"/>
  <c r="B2838" i="38"/>
  <c r="B2839" i="38"/>
  <c r="B2840" i="38"/>
  <c r="B2841" i="38"/>
  <c r="B2842" i="38"/>
  <c r="B2843" i="38"/>
  <c r="B2844" i="38"/>
  <c r="B2845" i="38"/>
  <c r="B2846" i="38"/>
  <c r="B2847" i="38"/>
  <c r="B2848" i="38"/>
  <c r="B2849" i="38"/>
  <c r="B2850" i="38"/>
  <c r="B2851" i="38"/>
  <c r="B2852" i="38"/>
  <c r="B2853" i="38"/>
  <c r="B2854" i="38"/>
  <c r="B2855" i="38"/>
  <c r="B2856" i="38"/>
  <c r="B2857" i="38"/>
  <c r="B2858" i="38"/>
  <c r="B2859" i="38"/>
  <c r="B2860" i="38"/>
  <c r="B2861" i="38"/>
  <c r="B2862" i="38"/>
  <c r="B2863" i="38"/>
  <c r="B2864" i="38"/>
  <c r="B2865" i="38"/>
  <c r="B2866" i="38"/>
  <c r="B2867" i="38"/>
  <c r="B2868" i="38"/>
  <c r="B2869" i="38"/>
  <c r="B2870" i="38"/>
  <c r="B2871" i="38"/>
  <c r="B2872" i="38"/>
  <c r="B2873" i="38"/>
  <c r="B2874" i="38"/>
  <c r="B2875" i="38"/>
  <c r="B2876" i="38"/>
  <c r="B2877" i="38"/>
  <c r="B2878" i="38"/>
  <c r="B2879" i="38"/>
  <c r="B2880" i="38"/>
  <c r="B2881" i="38"/>
  <c r="B2882" i="38"/>
  <c r="B2883" i="38"/>
  <c r="B2884" i="38"/>
  <c r="B2885" i="38"/>
  <c r="B2886" i="38"/>
  <c r="B2887" i="38"/>
  <c r="B2888" i="38"/>
  <c r="B2889" i="38"/>
  <c r="B2890" i="38"/>
  <c r="B2891" i="38"/>
  <c r="B2892" i="38"/>
  <c r="B2893" i="38"/>
  <c r="B2894" i="38"/>
  <c r="B2895" i="38"/>
  <c r="B2896" i="38"/>
  <c r="B2897" i="38"/>
  <c r="B2898" i="38"/>
  <c r="B2899" i="38"/>
  <c r="B2900" i="38"/>
  <c r="B2901" i="38"/>
  <c r="B2902" i="38"/>
  <c r="B2903" i="38"/>
  <c r="B2904" i="38"/>
  <c r="B2905" i="38"/>
  <c r="B2906" i="38"/>
  <c r="B2907" i="38"/>
  <c r="B2908" i="38"/>
  <c r="B2909" i="38"/>
  <c r="B2910" i="38"/>
  <c r="B2911" i="38"/>
  <c r="B2912" i="38"/>
  <c r="B2913" i="38"/>
  <c r="B2914" i="38"/>
  <c r="B2915" i="38"/>
  <c r="B2916" i="38"/>
  <c r="B2917" i="38"/>
  <c r="B2918" i="38"/>
  <c r="B2919" i="38"/>
  <c r="B2920" i="38"/>
  <c r="B2921" i="38"/>
  <c r="B2922" i="38"/>
  <c r="B2923" i="38"/>
  <c r="B2924" i="38"/>
  <c r="B2925" i="38"/>
  <c r="B2926" i="38"/>
  <c r="B2927" i="38"/>
  <c r="B2928" i="38"/>
  <c r="B2929" i="38"/>
  <c r="B2930" i="38"/>
  <c r="B2931" i="38"/>
  <c r="B2932" i="38"/>
  <c r="B2933" i="38"/>
  <c r="B2934" i="38"/>
  <c r="B2935" i="38"/>
  <c r="B2936" i="38"/>
  <c r="B2937" i="38"/>
  <c r="B2938" i="38"/>
  <c r="B2939" i="38"/>
  <c r="B2940" i="38"/>
  <c r="B2941" i="38"/>
  <c r="B2942" i="38"/>
  <c r="B2943" i="38"/>
  <c r="B2944" i="38"/>
  <c r="B2945" i="38"/>
  <c r="B2946" i="38"/>
  <c r="B2947" i="38"/>
  <c r="B2948" i="38"/>
  <c r="B2949" i="38"/>
  <c r="B2950" i="38"/>
  <c r="B2951" i="38"/>
  <c r="B2952" i="38"/>
  <c r="B2953" i="38"/>
  <c r="B2954" i="38"/>
  <c r="B2955" i="38"/>
  <c r="B2956" i="38"/>
  <c r="B2957" i="38"/>
  <c r="B2958" i="38"/>
  <c r="B2959" i="38"/>
  <c r="B2960" i="38"/>
  <c r="B2961" i="38"/>
  <c r="B2962" i="38"/>
  <c r="B2963" i="38"/>
  <c r="B2964" i="38"/>
  <c r="B2965" i="38"/>
  <c r="B2966" i="38"/>
  <c r="B2967" i="38"/>
  <c r="B2968" i="38"/>
  <c r="B2969" i="38"/>
  <c r="B2970" i="38"/>
  <c r="B2971" i="38"/>
  <c r="B2972" i="38"/>
  <c r="B2973" i="38"/>
  <c r="B2974" i="38"/>
  <c r="B2975" i="38"/>
  <c r="B2976" i="38"/>
  <c r="B2977" i="38"/>
  <c r="B2978" i="38"/>
  <c r="B2979" i="38"/>
  <c r="B2980" i="38"/>
  <c r="B2981" i="38"/>
  <c r="B2982" i="38"/>
  <c r="B2983" i="38"/>
  <c r="B2984" i="38"/>
  <c r="B2985" i="38"/>
  <c r="B2986" i="38"/>
  <c r="B2987" i="38"/>
  <c r="B2988" i="38"/>
  <c r="B2989" i="38"/>
  <c r="B2990" i="38"/>
  <c r="B2991" i="38"/>
  <c r="B2992" i="38"/>
  <c r="B2993" i="38"/>
  <c r="B2994" i="38"/>
  <c r="B2995" i="38"/>
  <c r="B2996" i="38"/>
  <c r="B2997" i="38"/>
  <c r="B2998" i="38"/>
  <c r="B2999" i="38"/>
  <c r="B3000" i="38"/>
  <c r="B3001" i="38"/>
  <c r="B3002" i="38"/>
  <c r="B3003" i="38"/>
  <c r="B3004" i="38"/>
  <c r="B3005" i="38"/>
  <c r="B3006" i="38"/>
  <c r="B3007" i="38"/>
  <c r="B3008" i="38"/>
  <c r="B3009" i="38"/>
  <c r="B3010" i="38"/>
  <c r="B3011" i="38"/>
  <c r="B3012" i="38"/>
  <c r="B3013" i="38"/>
  <c r="B3014" i="38"/>
  <c r="B3015" i="38"/>
  <c r="B3016" i="38"/>
  <c r="B3017" i="38"/>
  <c r="B3018" i="38"/>
  <c r="B3019" i="38"/>
  <c r="B3020" i="38"/>
  <c r="B3021" i="38"/>
  <c r="B3022" i="38"/>
  <c r="B3023" i="38"/>
  <c r="B3024" i="38"/>
  <c r="B3025" i="38"/>
  <c r="B3026" i="38"/>
  <c r="B3027" i="38"/>
  <c r="B3028" i="38"/>
  <c r="B3029" i="38"/>
  <c r="B3030" i="38"/>
  <c r="B3031" i="38"/>
  <c r="B3032" i="38"/>
  <c r="B3033" i="38"/>
  <c r="B3034" i="38"/>
  <c r="B3035" i="38"/>
  <c r="B3036" i="38"/>
  <c r="B3037" i="38"/>
  <c r="B3038" i="38"/>
  <c r="B3039" i="38"/>
  <c r="B3040" i="38"/>
  <c r="B3041" i="38"/>
  <c r="B3042" i="38"/>
  <c r="B3043" i="38"/>
  <c r="B3044" i="38"/>
  <c r="B3045" i="38"/>
  <c r="B3046" i="38"/>
  <c r="B3047" i="38"/>
  <c r="B3048" i="38"/>
  <c r="B3049" i="38"/>
  <c r="B3050" i="38"/>
  <c r="B3051" i="38"/>
  <c r="B3052" i="38"/>
  <c r="B3053" i="38"/>
  <c r="B3054" i="38"/>
  <c r="B3055" i="38"/>
  <c r="B3056" i="38"/>
  <c r="B3057" i="38"/>
  <c r="B3058" i="38"/>
  <c r="B3059" i="38"/>
  <c r="B3060" i="38"/>
  <c r="B3061" i="38"/>
  <c r="B3062" i="38"/>
  <c r="B3063" i="38"/>
  <c r="B3064" i="38"/>
  <c r="B3065" i="38"/>
  <c r="B3066" i="38"/>
  <c r="B3067" i="38"/>
  <c r="B3068" i="38"/>
  <c r="B3069" i="38"/>
  <c r="B3070" i="38"/>
  <c r="B3071" i="38"/>
  <c r="B3072" i="38"/>
  <c r="B3073" i="38"/>
  <c r="B3074" i="38"/>
  <c r="B3075" i="38"/>
  <c r="B3076" i="38"/>
  <c r="B3077" i="38"/>
  <c r="B3078" i="38"/>
  <c r="B3079" i="38"/>
  <c r="B3080" i="38"/>
  <c r="B3081" i="38"/>
  <c r="B3082" i="38"/>
  <c r="B3083" i="38"/>
  <c r="B3084" i="38"/>
  <c r="B3085" i="38"/>
  <c r="B3086" i="38"/>
  <c r="B3087" i="38"/>
  <c r="B3088" i="38"/>
  <c r="B3089" i="38"/>
  <c r="B3090" i="38"/>
  <c r="B3091" i="38"/>
  <c r="B3092" i="38"/>
  <c r="B3093" i="38"/>
  <c r="B3094" i="38"/>
  <c r="B3095" i="38"/>
  <c r="B3096" i="38"/>
  <c r="B3097" i="38"/>
  <c r="B3098" i="38"/>
  <c r="B3099" i="38"/>
  <c r="B3100" i="38"/>
  <c r="B3101" i="38"/>
  <c r="B3102" i="38"/>
  <c r="B3103" i="38"/>
  <c r="B3104" i="38"/>
  <c r="B3105" i="38"/>
  <c r="B3106" i="38"/>
  <c r="B3107" i="38"/>
  <c r="B3108" i="38"/>
  <c r="B3109" i="38"/>
  <c r="B3110" i="38"/>
  <c r="B3111" i="38"/>
  <c r="B3112" i="38"/>
  <c r="B3113" i="38"/>
  <c r="B3114" i="38"/>
  <c r="B3115" i="38"/>
  <c r="B3116" i="38"/>
  <c r="B3117" i="38"/>
  <c r="B3118" i="38"/>
  <c r="B3119" i="38"/>
  <c r="B3120" i="38"/>
  <c r="B3121" i="38"/>
  <c r="B3122" i="38"/>
  <c r="B3123" i="38"/>
  <c r="B3124" i="38"/>
  <c r="B3125" i="38"/>
  <c r="B3126" i="38"/>
  <c r="B3127" i="38"/>
  <c r="B3128" i="38"/>
  <c r="B3129" i="38"/>
  <c r="B3130" i="38"/>
  <c r="B3131" i="38"/>
  <c r="B3132" i="38"/>
  <c r="B3133" i="38"/>
  <c r="B3134" i="38"/>
  <c r="B3135" i="38"/>
  <c r="B3136" i="38"/>
  <c r="B3137" i="38"/>
  <c r="B3138" i="38"/>
  <c r="B3139" i="38"/>
  <c r="B3140" i="38"/>
  <c r="B3141" i="38"/>
  <c r="B3142" i="38"/>
  <c r="B3143" i="38"/>
  <c r="B3144" i="38"/>
  <c r="B3145" i="38"/>
  <c r="B3146" i="38"/>
  <c r="B3147" i="38"/>
  <c r="B3148" i="38"/>
  <c r="B3149" i="38"/>
  <c r="B3150" i="38"/>
  <c r="B3151" i="38"/>
  <c r="B3152" i="38"/>
  <c r="B3153" i="38"/>
  <c r="B3154" i="38"/>
  <c r="B3155" i="38"/>
  <c r="B3156" i="38"/>
  <c r="B3157" i="38"/>
  <c r="B3158" i="38"/>
  <c r="B3159" i="38"/>
  <c r="B3160" i="38"/>
  <c r="B3161" i="38"/>
  <c r="B3162" i="38"/>
  <c r="B3163" i="38"/>
  <c r="B3164" i="38"/>
  <c r="B3165" i="38"/>
  <c r="B3166" i="38"/>
  <c r="B3167" i="38"/>
  <c r="B3168" i="38"/>
  <c r="B3169" i="38"/>
  <c r="B3170" i="38"/>
  <c r="B3171" i="38"/>
  <c r="B3172" i="38"/>
  <c r="B3173" i="38"/>
  <c r="B3174" i="38"/>
  <c r="B3175" i="38"/>
  <c r="B3176" i="38"/>
  <c r="B3177" i="38"/>
  <c r="B3178" i="38"/>
  <c r="B3179" i="38"/>
  <c r="B3180" i="38"/>
  <c r="B3181" i="38"/>
  <c r="B3182" i="38"/>
  <c r="B3183" i="38"/>
  <c r="B3184" i="38"/>
  <c r="B3185" i="38"/>
  <c r="B3186" i="38"/>
  <c r="B3187" i="38"/>
  <c r="B3188" i="38"/>
  <c r="B3189" i="38"/>
  <c r="B3190" i="38"/>
  <c r="B3191" i="38"/>
  <c r="B3192" i="38"/>
  <c r="B3193" i="38"/>
  <c r="B3194" i="38"/>
  <c r="B3195" i="38"/>
  <c r="B3196" i="38"/>
  <c r="B3197" i="38"/>
  <c r="B3198" i="38"/>
  <c r="B3199" i="38"/>
  <c r="B3200" i="38"/>
  <c r="B3201" i="38"/>
  <c r="B3202" i="38"/>
  <c r="B3203" i="38"/>
  <c r="B3204" i="38"/>
  <c r="B3205" i="38"/>
  <c r="B3206" i="38"/>
  <c r="B3207" i="38"/>
  <c r="B3208" i="38"/>
  <c r="B3209" i="38"/>
  <c r="B3210" i="38"/>
  <c r="B3211" i="38"/>
  <c r="B3212" i="38"/>
  <c r="B3213" i="38"/>
  <c r="B3214" i="38"/>
  <c r="B3215" i="38"/>
  <c r="B3216" i="38"/>
  <c r="B3217" i="38"/>
  <c r="B3218" i="38"/>
  <c r="B3219" i="38"/>
  <c r="B3220" i="38"/>
  <c r="B3221" i="38"/>
  <c r="B3222" i="38"/>
  <c r="B3223" i="38"/>
  <c r="B3224" i="38"/>
  <c r="B3225" i="38"/>
  <c r="B3226" i="38"/>
  <c r="B3227" i="38"/>
  <c r="B3228" i="38"/>
  <c r="B3229" i="38"/>
  <c r="B3230" i="38"/>
  <c r="B3231" i="38"/>
  <c r="B3232" i="38"/>
  <c r="B3233" i="38"/>
  <c r="B3234" i="38"/>
  <c r="B3235" i="38"/>
  <c r="B3236" i="38"/>
  <c r="B3237" i="38"/>
  <c r="B3238" i="38"/>
  <c r="B3239" i="38"/>
  <c r="B3240" i="38"/>
  <c r="B3241" i="38"/>
  <c r="B3242" i="38"/>
  <c r="B3243" i="38"/>
  <c r="B3244" i="38"/>
  <c r="B3245" i="38"/>
  <c r="B3246" i="38"/>
  <c r="B3247" i="38"/>
  <c r="B3248" i="38"/>
  <c r="B3249" i="38"/>
  <c r="B3250" i="38"/>
  <c r="B3251" i="38"/>
  <c r="B3252" i="38"/>
  <c r="B3253" i="38"/>
  <c r="B3254" i="38"/>
  <c r="B3255" i="38"/>
  <c r="B3256" i="38"/>
  <c r="B3257" i="38"/>
  <c r="B3258" i="38"/>
  <c r="B3259" i="38"/>
  <c r="B3260" i="38"/>
  <c r="B3261" i="38"/>
  <c r="B3262" i="38"/>
  <c r="B3263" i="38"/>
  <c r="B3264" i="38"/>
  <c r="B3265" i="38"/>
  <c r="B3266" i="38"/>
  <c r="B3267" i="38"/>
  <c r="B3268" i="38"/>
  <c r="B3269" i="38"/>
  <c r="B3270" i="38"/>
  <c r="B3271" i="38"/>
  <c r="B3272" i="38"/>
  <c r="B3273" i="38"/>
  <c r="B3274" i="38"/>
  <c r="B3275" i="38"/>
  <c r="B3276" i="38"/>
  <c r="B3277" i="38"/>
  <c r="B3278" i="38"/>
  <c r="B3279" i="38"/>
  <c r="B3280" i="38"/>
  <c r="B3281" i="38"/>
  <c r="B3282" i="38"/>
  <c r="B3283" i="38"/>
  <c r="B3284" i="38"/>
  <c r="B3285" i="38"/>
  <c r="B3286" i="38"/>
  <c r="B3287" i="38"/>
  <c r="B3288" i="38"/>
  <c r="B3289" i="38"/>
  <c r="B3290" i="38"/>
  <c r="B3291" i="38"/>
  <c r="B3292" i="38"/>
  <c r="B3293" i="38"/>
  <c r="B3294" i="38"/>
  <c r="B3295" i="38"/>
  <c r="B3296" i="38"/>
  <c r="B3297" i="38"/>
  <c r="B3298" i="38"/>
  <c r="B3299" i="38"/>
  <c r="B3300" i="38"/>
  <c r="B3301" i="38"/>
  <c r="B3302" i="38"/>
  <c r="B3303" i="38"/>
  <c r="B3304" i="38"/>
  <c r="B3305" i="38"/>
  <c r="B3306" i="38"/>
  <c r="B3307" i="38"/>
  <c r="B3308" i="38"/>
  <c r="B3309" i="38"/>
  <c r="B3310" i="38"/>
  <c r="B3311" i="38"/>
  <c r="B3312" i="38"/>
  <c r="B3313" i="38"/>
  <c r="B3314" i="38"/>
  <c r="B3315" i="38"/>
  <c r="B3316" i="38"/>
  <c r="B3317" i="38"/>
  <c r="B3318" i="38"/>
  <c r="B3319" i="38"/>
  <c r="B3320" i="38"/>
  <c r="B3321" i="38"/>
  <c r="B3322" i="38"/>
  <c r="B3323" i="38"/>
  <c r="B3324" i="38"/>
  <c r="B3325" i="38"/>
  <c r="B3326" i="38"/>
  <c r="B3327" i="38"/>
  <c r="B3328" i="38"/>
  <c r="B3329" i="38"/>
  <c r="B3330" i="38"/>
  <c r="B3331" i="38"/>
  <c r="B3332" i="38"/>
  <c r="B3333" i="38"/>
  <c r="B3334" i="38"/>
  <c r="B3335" i="38"/>
  <c r="B3336" i="38"/>
  <c r="B3337" i="38"/>
  <c r="B3338" i="38"/>
  <c r="B3339" i="38"/>
  <c r="B3340" i="38"/>
  <c r="B3341" i="38"/>
  <c r="B3342" i="38"/>
  <c r="B3343" i="38"/>
  <c r="B3344" i="38"/>
  <c r="B3345" i="38"/>
  <c r="B3346" i="38"/>
  <c r="B3347" i="38"/>
  <c r="B3348" i="38"/>
  <c r="B3349" i="38"/>
  <c r="B3350" i="38"/>
  <c r="B3351" i="38"/>
  <c r="B3352" i="38"/>
  <c r="B3353" i="38"/>
  <c r="B3354" i="38"/>
  <c r="B3355" i="38"/>
  <c r="B3356" i="38"/>
  <c r="B3357" i="38"/>
  <c r="B3358" i="38"/>
  <c r="B3359" i="38"/>
  <c r="B3360" i="38"/>
  <c r="B3361" i="38"/>
  <c r="B3362" i="38"/>
  <c r="B3363" i="38"/>
  <c r="B3364" i="38"/>
  <c r="B3365" i="38"/>
  <c r="B3366" i="38"/>
  <c r="B3367" i="38"/>
  <c r="B3368" i="38"/>
  <c r="B3369" i="38"/>
  <c r="B3370" i="38"/>
  <c r="B3371" i="38"/>
  <c r="B3372" i="38"/>
  <c r="B3373" i="38"/>
  <c r="B3374" i="38"/>
  <c r="B3375" i="38"/>
  <c r="B3376" i="38"/>
  <c r="B3377" i="38"/>
  <c r="B3378" i="38"/>
  <c r="B3379" i="38"/>
  <c r="B3380" i="38"/>
  <c r="B3381" i="38"/>
  <c r="B3382" i="38"/>
  <c r="B3383" i="38"/>
  <c r="B3384" i="38"/>
  <c r="B3385" i="38"/>
  <c r="B3386" i="38"/>
  <c r="B3387" i="38"/>
  <c r="B3388" i="38"/>
  <c r="B3389" i="38"/>
  <c r="B3390" i="38"/>
  <c r="B3391" i="38"/>
  <c r="B3392" i="38"/>
  <c r="B3393" i="38"/>
  <c r="B3394" i="38"/>
  <c r="B3395" i="38"/>
  <c r="B3396" i="38"/>
  <c r="B3397" i="38"/>
  <c r="B3398" i="38"/>
  <c r="B3399" i="38"/>
  <c r="B3400" i="38"/>
  <c r="B3401" i="38"/>
  <c r="B3402" i="38"/>
  <c r="B3403" i="38"/>
  <c r="B3404" i="38"/>
  <c r="B3405" i="38"/>
  <c r="B3406" i="38"/>
  <c r="B3407" i="38"/>
  <c r="B3408" i="38"/>
  <c r="B3409" i="38"/>
  <c r="B3410" i="38"/>
  <c r="B3411" i="38"/>
  <c r="B3412" i="38"/>
  <c r="B3413" i="38"/>
  <c r="B3414" i="38"/>
  <c r="B3415" i="38"/>
  <c r="B3416" i="38"/>
  <c r="B3417" i="38"/>
  <c r="B3418" i="38"/>
  <c r="B3419" i="38"/>
  <c r="B3420" i="38"/>
  <c r="B3421" i="38"/>
  <c r="B3422" i="38"/>
  <c r="B3423" i="38"/>
  <c r="B3424" i="38"/>
  <c r="B3425" i="38"/>
  <c r="B3426" i="38"/>
  <c r="B3427" i="38"/>
  <c r="B3428" i="38"/>
  <c r="B3429" i="38"/>
  <c r="B3430" i="38"/>
  <c r="B3431" i="38"/>
  <c r="B3432" i="38"/>
  <c r="B3433" i="38"/>
  <c r="B3434" i="38"/>
  <c r="B3435" i="38"/>
  <c r="B3436" i="38"/>
  <c r="B3437" i="38"/>
  <c r="B3438" i="38"/>
  <c r="B3439" i="38"/>
  <c r="B3440" i="38"/>
  <c r="B3441" i="38"/>
  <c r="B3442" i="38"/>
  <c r="B3443" i="38"/>
  <c r="B3444" i="38"/>
  <c r="B3445" i="38"/>
  <c r="B3446" i="38"/>
  <c r="B3447" i="38"/>
  <c r="B3448" i="38"/>
  <c r="B3449" i="38"/>
  <c r="B3450" i="38"/>
  <c r="B3451" i="38"/>
  <c r="B3452" i="38"/>
  <c r="B3453" i="38"/>
  <c r="B3454" i="38"/>
  <c r="B3455" i="38"/>
  <c r="B3456" i="38"/>
  <c r="B3457" i="38"/>
  <c r="B3458" i="38"/>
  <c r="B3459" i="38"/>
  <c r="B3460" i="38"/>
  <c r="B3461" i="38"/>
  <c r="B3462" i="38"/>
  <c r="B3463" i="38"/>
  <c r="B3464" i="38"/>
  <c r="B3465" i="38"/>
  <c r="B3466" i="38"/>
  <c r="B3467" i="38"/>
  <c r="B3468" i="38"/>
  <c r="B3469" i="38"/>
  <c r="B3470" i="38"/>
  <c r="B3471" i="38"/>
  <c r="B3472" i="38"/>
  <c r="B3473" i="38"/>
  <c r="B3474" i="38"/>
  <c r="B3475" i="38"/>
  <c r="B3476" i="38"/>
  <c r="B3477" i="38"/>
  <c r="B3478" i="38"/>
  <c r="B3479" i="38"/>
  <c r="B3480" i="38"/>
  <c r="B3481" i="38"/>
  <c r="B3482" i="38"/>
  <c r="B3483" i="38"/>
  <c r="B3484" i="38"/>
  <c r="B3485" i="38"/>
  <c r="B3486" i="38"/>
  <c r="B3487" i="38"/>
  <c r="B3488" i="38"/>
  <c r="B3489" i="38"/>
  <c r="B3490" i="38"/>
  <c r="B3491" i="38"/>
  <c r="B3492" i="38"/>
  <c r="B3493" i="38"/>
  <c r="B3494" i="38"/>
  <c r="B3495" i="38"/>
  <c r="B3496" i="38"/>
  <c r="B3497" i="38"/>
  <c r="B3498" i="38"/>
  <c r="B3499" i="38"/>
  <c r="B3500" i="38"/>
  <c r="B3501" i="38"/>
  <c r="B3502" i="38"/>
  <c r="B3503" i="38"/>
  <c r="B3504" i="38"/>
  <c r="B3505" i="38"/>
  <c r="B3506" i="38"/>
  <c r="B3507" i="38"/>
  <c r="B3508" i="38"/>
  <c r="B3509" i="38"/>
  <c r="B3510" i="38"/>
  <c r="B3511" i="38"/>
  <c r="B3512" i="38"/>
  <c r="B3513" i="38"/>
  <c r="B3514" i="38"/>
  <c r="B3515" i="38"/>
  <c r="B3516" i="38"/>
  <c r="B3517" i="38"/>
  <c r="B3518" i="38"/>
  <c r="B3519" i="38"/>
  <c r="B3520" i="38"/>
  <c r="B3521" i="38"/>
  <c r="B3522" i="38"/>
  <c r="B3523" i="38"/>
  <c r="B3524" i="38"/>
  <c r="B3525" i="38"/>
  <c r="B3526" i="38"/>
  <c r="B3527" i="38"/>
  <c r="B3528" i="38"/>
  <c r="B3529" i="38"/>
  <c r="B3530" i="38"/>
  <c r="B3531" i="38"/>
  <c r="B3532" i="38"/>
  <c r="B3533" i="38"/>
  <c r="B3534" i="38"/>
  <c r="B3535" i="38"/>
  <c r="B3536" i="38"/>
  <c r="B3537" i="38"/>
  <c r="B3538" i="38"/>
  <c r="B3539" i="38"/>
  <c r="B3540" i="38"/>
  <c r="B3541" i="38"/>
  <c r="B3542" i="38"/>
  <c r="B3543" i="38"/>
  <c r="B3544" i="38"/>
  <c r="B3545" i="38"/>
  <c r="B3546" i="38"/>
  <c r="B3547" i="38"/>
  <c r="B3548" i="38"/>
  <c r="B3549" i="38"/>
  <c r="B3550" i="38"/>
  <c r="B3551" i="38"/>
  <c r="B3552" i="38"/>
  <c r="B3553" i="38"/>
  <c r="B3554" i="38"/>
  <c r="B3555" i="38"/>
  <c r="B3556" i="38"/>
  <c r="B3557" i="38"/>
  <c r="B3558" i="38"/>
  <c r="B3559" i="38"/>
  <c r="B3560" i="38"/>
  <c r="B3561" i="38"/>
  <c r="B3562" i="38"/>
  <c r="B3563" i="38"/>
  <c r="B3564" i="38"/>
  <c r="B3565" i="38"/>
  <c r="B3566" i="38"/>
  <c r="B3567" i="38"/>
  <c r="B3568" i="38"/>
  <c r="B3569" i="38"/>
  <c r="B3570" i="38"/>
  <c r="B3571" i="38"/>
  <c r="B3572" i="38"/>
  <c r="B3573" i="38"/>
  <c r="B3574" i="38"/>
  <c r="B3575" i="38"/>
  <c r="B3576" i="38"/>
  <c r="B3577" i="38"/>
  <c r="B3578" i="38"/>
  <c r="B3579" i="38"/>
  <c r="B3580" i="38"/>
  <c r="B3581" i="38"/>
  <c r="B3582" i="38"/>
  <c r="B3583" i="38"/>
  <c r="B3584" i="38"/>
  <c r="B3585" i="38"/>
  <c r="B3586" i="38"/>
  <c r="B3587" i="38"/>
  <c r="B3588" i="38"/>
  <c r="B3589" i="38"/>
  <c r="B3590" i="38"/>
  <c r="B3591" i="38"/>
  <c r="B3592" i="38"/>
  <c r="B3593" i="38"/>
  <c r="B3594" i="38"/>
  <c r="B3595" i="38"/>
  <c r="B3596" i="38"/>
  <c r="B3597" i="38"/>
  <c r="B3598" i="38"/>
  <c r="B3599" i="38"/>
  <c r="B3600" i="38"/>
  <c r="B3601" i="38"/>
  <c r="B3602" i="38"/>
  <c r="B3603" i="38"/>
  <c r="B3604" i="38"/>
  <c r="B3605" i="38"/>
  <c r="B3606" i="38"/>
  <c r="B3607" i="38"/>
  <c r="B3608" i="38"/>
  <c r="B3609" i="38"/>
  <c r="B3610" i="38"/>
  <c r="B3611" i="38"/>
  <c r="B3612" i="38"/>
  <c r="B3613" i="38"/>
  <c r="B3614" i="38"/>
  <c r="B3615" i="38"/>
  <c r="B3616" i="38"/>
  <c r="B3617" i="38"/>
  <c r="B3618" i="38"/>
  <c r="B3619" i="38"/>
  <c r="B3620" i="38"/>
  <c r="B3621" i="38"/>
  <c r="B3622" i="38"/>
  <c r="B3623" i="38"/>
  <c r="B3624" i="38"/>
  <c r="B3625" i="38"/>
  <c r="B3626" i="38"/>
  <c r="B3627" i="38"/>
  <c r="B3628" i="38"/>
  <c r="B3629" i="38"/>
  <c r="B3630" i="38"/>
  <c r="B3631" i="38"/>
  <c r="B3632" i="38"/>
  <c r="B3633" i="38"/>
  <c r="B3634" i="38"/>
  <c r="B3635" i="38"/>
  <c r="B3636" i="38"/>
  <c r="B3637" i="38"/>
  <c r="B3638" i="38"/>
  <c r="B3639" i="38"/>
  <c r="B3640" i="38"/>
  <c r="B3641" i="38"/>
  <c r="B3642" i="38"/>
  <c r="B3643" i="38"/>
  <c r="B3644" i="38"/>
  <c r="B3645" i="38"/>
  <c r="B3646" i="38"/>
  <c r="B3647" i="38"/>
  <c r="B3648" i="38"/>
  <c r="B3649" i="38"/>
  <c r="B3650" i="38"/>
  <c r="B3651" i="38"/>
  <c r="B3652" i="38"/>
  <c r="B3653" i="38"/>
  <c r="B3654" i="38"/>
  <c r="B3655" i="38"/>
  <c r="B3656" i="38"/>
  <c r="B3657" i="38"/>
  <c r="B3658" i="38"/>
  <c r="B3659" i="38"/>
  <c r="B3660" i="38"/>
  <c r="B3661" i="38"/>
  <c r="B3662" i="38"/>
  <c r="B3663" i="38"/>
  <c r="B3664" i="38"/>
  <c r="B3665" i="38"/>
  <c r="B3666" i="38"/>
  <c r="B3667" i="38"/>
  <c r="B3668" i="38"/>
  <c r="B3669" i="38"/>
  <c r="B3670" i="38"/>
  <c r="B3671" i="38"/>
  <c r="B3672" i="38"/>
  <c r="B3673" i="38"/>
  <c r="B3674" i="38"/>
  <c r="B3675" i="38"/>
  <c r="B3676" i="38"/>
  <c r="B3677" i="38"/>
  <c r="B3678" i="38"/>
  <c r="B3679" i="38"/>
  <c r="B3680" i="38"/>
  <c r="B3681" i="38"/>
  <c r="B3682" i="38"/>
  <c r="B3683" i="38"/>
  <c r="B3684" i="38"/>
  <c r="B3685" i="38"/>
  <c r="B3686" i="38"/>
  <c r="B3687" i="38"/>
  <c r="B3688" i="38"/>
  <c r="B3689" i="38"/>
  <c r="B3690" i="38"/>
  <c r="B3691" i="38"/>
  <c r="B3692" i="38"/>
  <c r="B3693" i="38"/>
  <c r="B3694" i="38"/>
  <c r="B3695" i="38"/>
  <c r="B3696" i="38"/>
  <c r="B3697" i="38"/>
  <c r="B3698" i="38"/>
  <c r="B3699" i="38"/>
  <c r="B3700" i="38"/>
  <c r="B3701" i="38"/>
  <c r="B3702" i="38"/>
  <c r="B3703" i="38"/>
  <c r="B3704" i="38"/>
  <c r="B3705" i="38"/>
  <c r="B3706" i="38"/>
  <c r="B3707" i="38"/>
  <c r="B3708" i="38"/>
  <c r="B3709" i="38"/>
  <c r="B3710" i="38"/>
  <c r="B3711" i="38"/>
  <c r="B3712" i="38"/>
  <c r="B3713" i="38"/>
  <c r="B3714" i="38"/>
  <c r="B3715" i="38"/>
  <c r="B3716" i="38"/>
  <c r="B3717" i="38"/>
  <c r="B3718" i="38"/>
  <c r="B3719" i="38"/>
  <c r="B3720" i="38"/>
  <c r="B3721" i="38"/>
  <c r="B3722" i="38"/>
  <c r="B3723" i="38"/>
  <c r="B3724" i="38"/>
  <c r="B3725" i="38"/>
  <c r="B3726" i="38"/>
  <c r="B3727" i="38"/>
  <c r="B3728" i="38"/>
  <c r="B3729" i="38"/>
  <c r="B3730" i="38"/>
  <c r="B3731" i="38"/>
  <c r="B3732" i="38"/>
  <c r="B3733" i="38"/>
  <c r="B3734" i="38"/>
  <c r="B3735" i="38"/>
  <c r="B3736" i="38"/>
  <c r="B3737" i="38"/>
  <c r="B3738" i="38"/>
  <c r="B3739" i="38"/>
  <c r="B3740" i="38"/>
  <c r="B3741" i="38"/>
  <c r="B3742" i="38"/>
  <c r="B3743" i="38"/>
  <c r="B3744" i="38"/>
  <c r="B3745" i="38"/>
  <c r="B3746" i="38"/>
  <c r="B3747" i="38"/>
  <c r="B3748" i="38"/>
  <c r="B3749" i="38"/>
  <c r="B3750" i="38"/>
  <c r="B3751" i="38"/>
  <c r="B3752" i="38"/>
  <c r="B3753" i="38"/>
  <c r="B3754" i="38"/>
  <c r="B3755" i="38"/>
  <c r="B3756" i="38"/>
  <c r="B3757" i="38"/>
  <c r="B3758" i="38"/>
  <c r="B3759" i="38"/>
  <c r="B3760" i="38"/>
  <c r="B3761" i="38"/>
  <c r="B3762" i="38"/>
  <c r="B3763" i="38"/>
  <c r="B3764" i="38"/>
  <c r="B3765" i="38"/>
  <c r="B3766" i="38"/>
  <c r="B3767" i="38"/>
  <c r="B3768" i="38"/>
  <c r="B3769" i="38"/>
  <c r="B3770" i="38"/>
  <c r="B3771" i="38"/>
  <c r="B3772" i="38"/>
  <c r="B3773" i="38"/>
  <c r="B3774" i="38"/>
  <c r="B3775" i="38"/>
  <c r="B3776" i="38"/>
  <c r="B3777" i="38"/>
  <c r="B3778" i="38"/>
  <c r="B3779" i="38"/>
  <c r="B3780" i="38"/>
  <c r="B3781" i="38"/>
  <c r="B3782" i="38"/>
  <c r="B3783" i="38"/>
  <c r="B3784" i="38"/>
  <c r="B3785" i="38"/>
  <c r="B3786" i="38"/>
  <c r="B3787" i="38"/>
  <c r="B3788" i="38"/>
  <c r="B3789" i="38"/>
  <c r="B3790" i="38"/>
  <c r="B3791" i="38"/>
  <c r="B3792" i="38"/>
  <c r="B3793" i="38"/>
  <c r="B3794" i="38"/>
  <c r="B3795" i="38"/>
  <c r="B3796" i="38"/>
  <c r="B3797" i="38"/>
  <c r="B3798" i="38"/>
  <c r="B3799" i="38"/>
  <c r="B3800" i="38"/>
  <c r="B3801" i="38"/>
  <c r="B3802" i="38"/>
  <c r="B3803" i="38"/>
  <c r="B3804" i="38"/>
  <c r="B3805" i="38"/>
  <c r="B3806" i="38"/>
  <c r="B3807" i="38"/>
  <c r="B3808" i="38"/>
  <c r="B3809" i="38"/>
  <c r="B3810" i="38"/>
  <c r="B3811" i="38"/>
  <c r="B3812" i="38"/>
  <c r="B3813" i="38"/>
  <c r="B3814" i="38"/>
  <c r="B3815" i="38"/>
  <c r="B3816" i="38"/>
  <c r="B3817" i="38"/>
  <c r="B3818" i="38"/>
  <c r="B3819" i="38"/>
  <c r="B3820" i="38"/>
  <c r="B3821" i="38"/>
  <c r="B3822" i="38"/>
  <c r="B3823" i="38"/>
  <c r="B3824" i="38"/>
  <c r="B3825" i="38"/>
  <c r="B3826" i="38"/>
  <c r="B3827" i="38"/>
  <c r="B3828" i="38"/>
  <c r="B3829" i="38"/>
  <c r="B3830" i="38"/>
  <c r="B3831" i="38"/>
  <c r="B3832" i="38"/>
  <c r="B3833" i="38"/>
  <c r="B3834" i="38"/>
  <c r="B3835" i="38"/>
  <c r="B3836" i="38"/>
  <c r="B3837" i="38"/>
  <c r="B3838" i="38"/>
  <c r="B3839" i="38"/>
  <c r="B3840" i="38"/>
  <c r="B3841" i="38"/>
  <c r="B3842" i="38"/>
  <c r="B3843" i="38"/>
  <c r="B3844" i="38"/>
  <c r="B3845" i="38"/>
  <c r="B3846" i="38"/>
  <c r="B3847" i="38"/>
  <c r="B3848" i="38"/>
  <c r="B3849" i="38"/>
  <c r="B3850" i="38"/>
  <c r="B3851" i="38"/>
  <c r="B3852" i="38"/>
  <c r="B3853" i="38"/>
  <c r="B3854" i="38"/>
  <c r="B3855" i="38"/>
  <c r="B3856" i="38"/>
  <c r="B3857" i="38"/>
  <c r="B3858" i="38"/>
  <c r="B3859" i="38"/>
  <c r="B3860" i="38"/>
  <c r="B3861" i="38"/>
  <c r="B3862" i="38"/>
  <c r="B3863" i="38"/>
  <c r="B3864" i="38"/>
  <c r="B3865" i="38"/>
  <c r="B3866" i="38"/>
  <c r="B3867" i="38"/>
  <c r="B3868" i="38"/>
  <c r="B3869" i="38"/>
  <c r="B3870" i="38"/>
  <c r="B3871" i="38"/>
  <c r="B3872" i="38"/>
  <c r="B3873" i="38"/>
  <c r="B3874" i="38"/>
  <c r="B3875" i="38"/>
  <c r="B3876" i="38"/>
  <c r="B3877" i="38"/>
  <c r="B3878" i="38"/>
  <c r="B3879" i="38"/>
  <c r="B3880" i="38"/>
  <c r="B3881" i="38"/>
  <c r="B3882" i="38"/>
  <c r="B3883" i="38"/>
  <c r="B3884" i="38"/>
  <c r="B3885" i="38"/>
  <c r="B3886" i="38"/>
  <c r="B3887" i="38"/>
  <c r="B3888" i="38"/>
  <c r="B3889" i="38"/>
  <c r="B3890" i="38"/>
  <c r="B3891" i="38"/>
  <c r="B3892" i="38"/>
  <c r="B3893" i="38"/>
  <c r="B3894" i="38"/>
  <c r="B3895" i="38"/>
  <c r="B3896" i="38"/>
  <c r="B3897" i="38"/>
  <c r="B3898" i="38"/>
  <c r="B3899" i="38"/>
  <c r="B3900" i="38"/>
  <c r="B3901" i="38"/>
  <c r="B3902" i="38"/>
  <c r="B3903" i="38"/>
  <c r="B3904" i="38"/>
  <c r="B3905" i="38"/>
  <c r="B3906" i="38"/>
  <c r="B3907" i="38"/>
  <c r="B3908" i="38"/>
  <c r="B3909" i="38"/>
  <c r="B3910" i="38"/>
  <c r="B3911" i="38"/>
  <c r="B3912" i="38"/>
  <c r="B3913" i="38"/>
  <c r="B3914" i="38"/>
  <c r="B3915" i="38"/>
  <c r="B3916" i="38"/>
  <c r="B3917" i="38"/>
  <c r="B3918" i="38"/>
  <c r="B3919" i="38"/>
  <c r="B3920" i="38"/>
  <c r="B3921" i="38"/>
  <c r="B3922" i="38"/>
  <c r="B3923" i="38"/>
  <c r="B3924" i="38"/>
  <c r="B3925" i="38"/>
  <c r="B3926" i="38"/>
  <c r="B3927" i="38"/>
  <c r="B3928" i="38"/>
  <c r="B3929" i="38"/>
  <c r="B3930" i="38"/>
  <c r="B3931" i="38"/>
  <c r="B3932" i="38"/>
  <c r="B3933" i="38"/>
  <c r="B3934" i="38"/>
  <c r="B3935" i="38"/>
  <c r="B3936" i="38"/>
  <c r="B3937" i="38"/>
  <c r="B3938" i="38"/>
  <c r="B3939" i="38"/>
  <c r="B3940" i="38"/>
  <c r="B3941" i="38"/>
  <c r="B3942" i="38"/>
  <c r="B3943" i="38"/>
  <c r="B3944" i="38"/>
  <c r="B3945" i="38"/>
  <c r="B3946" i="38"/>
  <c r="B3947" i="38"/>
  <c r="B3948" i="38"/>
  <c r="B3949" i="38"/>
  <c r="B3950" i="38"/>
  <c r="B3951" i="38"/>
  <c r="B3952" i="38"/>
  <c r="B3953" i="38"/>
  <c r="B3954" i="38"/>
  <c r="B3955" i="38"/>
  <c r="B3956" i="38"/>
  <c r="B3957" i="38"/>
  <c r="B3958" i="38"/>
  <c r="B3959" i="38"/>
  <c r="B3960" i="38"/>
  <c r="B3961" i="38"/>
  <c r="B3962" i="38"/>
  <c r="B3963" i="38"/>
  <c r="B3964" i="38"/>
  <c r="B3965" i="38"/>
  <c r="B3966" i="38"/>
  <c r="B3967" i="38"/>
  <c r="B3968" i="38"/>
  <c r="B3969" i="38"/>
  <c r="B3970" i="38"/>
  <c r="B3971" i="38"/>
  <c r="B3972" i="38"/>
  <c r="B3973" i="38"/>
  <c r="B3974" i="38"/>
  <c r="B3975" i="38"/>
  <c r="B3976" i="38"/>
  <c r="B3977" i="38"/>
  <c r="B3978" i="38"/>
  <c r="B3979" i="38"/>
  <c r="B3980" i="38"/>
  <c r="B3981" i="38"/>
  <c r="B3982" i="38"/>
  <c r="B3983" i="38"/>
  <c r="B3984" i="38"/>
  <c r="B3985" i="38"/>
  <c r="B3986" i="38"/>
  <c r="B3987" i="38"/>
  <c r="B3988" i="38"/>
  <c r="B3989" i="38"/>
  <c r="B3990" i="38"/>
  <c r="B3991" i="38"/>
  <c r="B3992" i="38"/>
  <c r="B3993" i="38"/>
  <c r="B3994" i="38"/>
  <c r="B3995" i="38"/>
  <c r="B3996" i="38"/>
  <c r="B3997" i="38"/>
  <c r="B3998" i="38"/>
  <c r="B3999" i="38"/>
  <c r="B4000" i="38"/>
  <c r="B4001" i="38"/>
  <c r="B4002" i="38"/>
  <c r="B4003" i="38"/>
  <c r="B4004" i="38"/>
  <c r="B4005" i="38"/>
  <c r="B4006" i="38"/>
  <c r="B4007" i="38"/>
  <c r="B4008" i="38"/>
  <c r="B4009" i="38"/>
  <c r="B4010" i="38"/>
  <c r="B4011" i="38"/>
  <c r="B4012" i="38"/>
  <c r="B4013" i="38"/>
  <c r="B4014" i="38"/>
  <c r="B4015" i="38"/>
  <c r="B4016" i="38"/>
  <c r="B4017" i="38"/>
  <c r="B4018" i="38"/>
  <c r="B4019" i="38"/>
  <c r="B4020" i="38"/>
  <c r="B4021" i="38"/>
  <c r="B4022" i="38"/>
  <c r="B4023" i="38"/>
  <c r="B4024" i="38"/>
  <c r="B4025" i="38"/>
  <c r="B4026" i="38"/>
  <c r="B4027" i="38"/>
  <c r="B4028" i="38"/>
  <c r="B4029" i="38"/>
  <c r="B4030" i="38"/>
  <c r="B4031" i="38"/>
  <c r="B4032" i="38"/>
  <c r="B4033" i="38"/>
  <c r="B4034" i="38"/>
  <c r="B4035" i="38"/>
  <c r="B4036" i="38"/>
  <c r="B4037" i="38"/>
  <c r="B4038" i="38"/>
  <c r="B4039" i="38"/>
  <c r="B4040" i="38"/>
  <c r="B4041" i="38"/>
  <c r="B4042" i="38"/>
  <c r="B4043" i="38"/>
  <c r="B4044" i="38"/>
  <c r="B4045" i="38"/>
  <c r="B4046" i="38"/>
  <c r="B4047" i="38"/>
  <c r="B4048" i="38"/>
  <c r="B4049" i="38"/>
  <c r="B4050" i="38"/>
  <c r="B4051" i="38"/>
  <c r="B4052" i="38"/>
  <c r="B4053" i="38"/>
  <c r="B4054" i="38"/>
  <c r="B4055" i="38"/>
  <c r="B4056" i="38"/>
  <c r="B4057" i="38"/>
  <c r="B4058" i="38"/>
  <c r="B4059" i="38"/>
  <c r="B4060" i="38"/>
  <c r="B4061" i="38"/>
  <c r="B4062" i="38"/>
  <c r="B4063" i="38"/>
  <c r="B4064" i="38"/>
  <c r="B4065" i="38"/>
  <c r="B4066" i="38"/>
  <c r="B4067" i="38"/>
  <c r="B4068" i="38"/>
  <c r="B4069" i="38"/>
  <c r="B4070" i="38"/>
  <c r="B4071" i="38"/>
  <c r="B4072" i="38"/>
  <c r="B4073" i="38"/>
  <c r="B4074" i="38"/>
  <c r="B4075" i="38"/>
  <c r="B4076" i="38"/>
  <c r="B4077" i="38"/>
  <c r="B4078" i="38"/>
  <c r="B4079" i="38"/>
  <c r="B4080" i="38"/>
  <c r="B4081" i="38"/>
  <c r="B4082" i="38"/>
  <c r="B4083" i="38"/>
  <c r="B4084" i="38"/>
  <c r="B4085" i="38"/>
  <c r="B4086" i="38"/>
  <c r="B4087" i="38"/>
  <c r="B4088" i="38"/>
  <c r="B4089" i="38"/>
  <c r="B4090" i="38"/>
  <c r="B4091" i="38"/>
  <c r="B4092" i="38"/>
  <c r="B4093" i="38"/>
  <c r="B4094" i="38"/>
  <c r="B4095" i="38"/>
  <c r="B4096" i="38"/>
  <c r="B4097" i="38"/>
  <c r="B4098" i="38"/>
  <c r="B4099" i="38"/>
  <c r="B4100" i="38"/>
  <c r="B4101" i="38"/>
  <c r="B4102" i="38"/>
  <c r="B4103" i="38"/>
  <c r="B4104" i="38"/>
  <c r="B4105" i="38"/>
  <c r="B4106" i="38"/>
  <c r="B4107" i="38"/>
  <c r="B4108" i="38"/>
  <c r="B4109" i="38"/>
  <c r="B4110" i="38"/>
  <c r="B4111" i="38"/>
  <c r="B4112" i="38"/>
  <c r="B4113" i="38"/>
  <c r="B4114" i="38"/>
  <c r="B4115" i="38"/>
  <c r="B4116" i="38"/>
  <c r="B4117" i="38"/>
  <c r="B4118" i="38"/>
  <c r="B4119" i="38"/>
  <c r="B4120" i="38"/>
  <c r="B4121" i="38"/>
  <c r="B4122" i="38"/>
  <c r="B4123" i="38"/>
  <c r="B4124" i="38"/>
  <c r="B4125" i="38"/>
  <c r="B4126" i="38"/>
  <c r="B4127" i="38"/>
  <c r="B4128" i="38"/>
  <c r="B4129" i="38"/>
  <c r="B4130" i="38"/>
  <c r="B4131" i="38"/>
  <c r="B4132" i="38"/>
  <c r="B4133" i="38"/>
  <c r="B4134" i="38"/>
  <c r="B4135" i="38"/>
  <c r="B4136" i="38"/>
  <c r="B4137" i="38"/>
  <c r="B4138" i="38"/>
  <c r="B4139" i="38"/>
  <c r="B4140" i="38"/>
  <c r="B4141" i="38"/>
  <c r="B4142" i="38"/>
  <c r="B4143" i="38"/>
  <c r="B4144" i="38"/>
  <c r="B4145" i="38"/>
  <c r="B4146" i="38"/>
  <c r="B4147" i="38"/>
  <c r="B4148" i="38"/>
  <c r="B4149" i="38"/>
  <c r="B4150" i="38"/>
  <c r="B4151" i="38"/>
  <c r="B4152" i="38"/>
  <c r="B4153" i="38"/>
  <c r="B4154" i="38"/>
  <c r="B4155" i="38"/>
  <c r="B4156" i="38"/>
  <c r="B4157" i="38"/>
  <c r="B4158" i="38"/>
  <c r="B4159" i="38"/>
  <c r="B4160" i="38"/>
  <c r="B4161" i="38"/>
  <c r="B4162" i="38"/>
  <c r="B4163" i="38"/>
  <c r="B4164" i="38"/>
  <c r="B4165" i="38"/>
  <c r="B4166" i="38"/>
  <c r="B4167" i="38"/>
  <c r="B4168" i="38"/>
  <c r="B4169" i="38"/>
  <c r="B4170" i="38"/>
  <c r="B4171" i="38"/>
  <c r="B4172" i="38"/>
  <c r="B4173" i="38"/>
  <c r="B4174" i="38"/>
  <c r="B4175" i="38"/>
  <c r="B4176" i="38"/>
  <c r="B4177" i="38"/>
  <c r="B4178" i="38"/>
  <c r="B4179" i="38"/>
  <c r="B4180" i="38"/>
  <c r="B4181" i="38"/>
  <c r="B4182" i="38"/>
  <c r="B4183" i="38"/>
  <c r="B4184" i="38"/>
  <c r="B4185" i="38"/>
  <c r="B4186" i="38"/>
  <c r="B4187" i="38"/>
  <c r="B4188" i="38"/>
  <c r="B4189" i="38"/>
  <c r="B4190" i="38"/>
  <c r="B4191" i="38"/>
  <c r="B4192" i="38"/>
  <c r="B4193" i="38"/>
  <c r="B4194" i="38"/>
  <c r="B4195" i="38"/>
  <c r="B4196" i="38"/>
  <c r="B4197" i="38"/>
  <c r="B4198" i="38"/>
  <c r="B4199" i="38"/>
  <c r="B4200" i="38"/>
  <c r="B4201" i="38"/>
  <c r="B4202" i="38"/>
  <c r="B4203" i="38"/>
  <c r="B4204" i="38"/>
  <c r="B4205" i="38"/>
  <c r="B4206" i="38"/>
  <c r="B4207" i="38"/>
  <c r="B4208" i="38"/>
  <c r="B4209" i="38"/>
  <c r="B4210" i="38"/>
  <c r="B4211" i="38"/>
  <c r="B4212" i="38"/>
  <c r="B4213" i="38"/>
  <c r="B4214" i="38"/>
  <c r="B4215" i="38"/>
  <c r="B4216" i="38"/>
  <c r="B4217" i="38"/>
  <c r="B4218" i="38"/>
  <c r="B4219" i="38"/>
  <c r="B4220" i="38"/>
  <c r="B4221" i="38"/>
  <c r="B4222" i="38"/>
  <c r="B4223" i="38"/>
  <c r="B4224" i="38"/>
  <c r="B4225" i="38"/>
  <c r="B4226" i="38"/>
  <c r="B4227" i="38"/>
  <c r="B4228" i="38"/>
  <c r="B4229" i="38"/>
  <c r="B4230" i="38"/>
  <c r="B4231" i="38"/>
  <c r="B4232" i="38"/>
  <c r="B4233" i="38"/>
  <c r="B4234" i="38"/>
  <c r="B4235" i="38"/>
  <c r="B4236" i="38"/>
  <c r="B4237" i="38"/>
  <c r="B4238" i="38"/>
  <c r="B4239" i="38"/>
  <c r="B4240" i="38"/>
  <c r="B4241" i="38"/>
  <c r="B4242" i="38"/>
  <c r="B4243" i="38"/>
  <c r="B4244" i="38"/>
  <c r="B4245" i="38"/>
  <c r="B4246" i="38"/>
  <c r="B4247" i="38"/>
  <c r="B4248" i="38"/>
  <c r="B4249" i="38"/>
  <c r="B4250" i="38"/>
  <c r="B4251" i="38"/>
  <c r="B4252" i="38"/>
  <c r="B4253" i="38"/>
  <c r="B4254" i="38"/>
  <c r="B4255" i="38"/>
  <c r="B4256" i="38"/>
  <c r="B4257" i="38"/>
  <c r="B4258" i="38"/>
  <c r="B4259" i="38"/>
  <c r="B4260" i="38"/>
  <c r="B4261" i="38"/>
  <c r="B4262" i="38"/>
  <c r="B4263" i="38"/>
  <c r="B4264" i="38"/>
  <c r="B4265" i="38"/>
  <c r="B4266" i="38"/>
  <c r="B4267" i="38"/>
  <c r="B4268" i="38"/>
  <c r="B4269" i="38"/>
  <c r="B4270" i="38"/>
  <c r="B4271" i="38"/>
  <c r="B4272" i="38"/>
  <c r="B4273" i="38"/>
  <c r="B4274" i="38"/>
  <c r="B4275" i="38"/>
  <c r="B4276" i="38"/>
  <c r="B4277" i="38"/>
  <c r="B4278" i="38"/>
  <c r="B4279" i="38"/>
  <c r="B4280" i="38"/>
  <c r="B4281" i="38"/>
  <c r="B4282" i="38"/>
  <c r="B4283" i="38"/>
  <c r="B4284" i="38"/>
  <c r="B4285" i="38"/>
  <c r="B4286" i="38"/>
  <c r="B4287" i="38"/>
  <c r="B4288" i="38"/>
  <c r="B4289" i="38"/>
  <c r="B4290" i="38"/>
  <c r="B4291" i="38"/>
  <c r="B4292" i="38"/>
  <c r="B4293" i="38"/>
  <c r="B4294" i="38"/>
  <c r="B4295" i="38"/>
  <c r="B4296" i="38"/>
  <c r="B4297" i="38"/>
  <c r="B4298" i="38"/>
  <c r="B4299" i="38"/>
  <c r="B4300" i="38"/>
  <c r="B4301" i="38"/>
  <c r="B4302" i="38"/>
  <c r="B4303" i="38"/>
  <c r="B4304" i="38"/>
  <c r="B4305" i="38"/>
  <c r="B4306" i="38"/>
  <c r="B4307" i="38"/>
  <c r="B4308" i="38"/>
  <c r="B4309" i="38"/>
  <c r="B4310" i="38"/>
  <c r="B4311" i="38"/>
  <c r="B4312" i="38"/>
  <c r="B4313" i="38"/>
  <c r="B4314" i="38"/>
  <c r="B4315" i="38"/>
  <c r="B4316" i="38"/>
  <c r="B4317" i="38"/>
  <c r="B4318" i="38"/>
  <c r="B4319" i="38"/>
  <c r="B4320" i="38"/>
  <c r="B4321" i="38"/>
  <c r="B4322" i="38"/>
  <c r="B4323" i="38"/>
  <c r="B4324" i="38"/>
  <c r="B4325" i="38"/>
  <c r="B4326" i="38"/>
  <c r="B4327" i="38"/>
  <c r="B4328" i="38"/>
  <c r="B4329" i="38"/>
  <c r="B4330" i="38"/>
  <c r="B4331" i="38"/>
  <c r="B4332" i="38"/>
  <c r="B4333" i="38"/>
  <c r="B4334" i="38"/>
  <c r="B4335" i="38"/>
  <c r="B4336" i="38"/>
  <c r="B4337" i="38"/>
  <c r="B4338" i="38"/>
  <c r="B4339" i="38"/>
  <c r="B4340" i="38"/>
  <c r="B4341" i="38"/>
  <c r="B4342" i="38"/>
  <c r="B4343" i="38"/>
  <c r="B4344" i="38"/>
  <c r="B4345" i="38"/>
  <c r="B4346" i="38"/>
  <c r="B4347" i="38"/>
  <c r="B4348" i="38"/>
  <c r="B4349" i="38"/>
  <c r="B4350" i="38"/>
  <c r="B4351" i="38"/>
  <c r="B4352" i="38"/>
  <c r="B4353" i="38"/>
  <c r="B4354" i="38"/>
  <c r="B4355" i="38"/>
  <c r="B4356" i="38"/>
  <c r="B4357" i="38"/>
  <c r="B4358" i="38"/>
  <c r="B4359" i="38"/>
  <c r="B4360" i="38"/>
  <c r="B4361" i="38"/>
  <c r="B4362" i="38"/>
  <c r="B4363" i="38"/>
  <c r="B4364" i="38"/>
  <c r="B4365" i="38"/>
  <c r="B4366" i="38"/>
  <c r="B4367" i="38"/>
  <c r="B4368" i="38"/>
  <c r="B4369" i="38"/>
  <c r="B4370" i="38"/>
  <c r="B4371" i="38"/>
  <c r="B4372" i="38"/>
  <c r="B4373" i="38"/>
  <c r="B4374" i="38"/>
  <c r="B4375" i="38"/>
  <c r="B4376" i="38"/>
  <c r="B4377" i="38"/>
  <c r="B4378" i="38"/>
  <c r="B4379" i="38"/>
  <c r="B4380" i="38"/>
  <c r="B4381" i="38"/>
  <c r="B4382" i="38"/>
  <c r="B4383" i="38"/>
  <c r="B4384" i="38"/>
  <c r="B4385" i="38"/>
  <c r="B4386" i="38"/>
  <c r="B4387" i="38"/>
  <c r="B4388" i="38"/>
  <c r="B4389" i="38"/>
  <c r="B4390" i="38"/>
  <c r="B4391" i="38"/>
  <c r="B4392" i="38"/>
  <c r="B4393" i="38"/>
  <c r="B4394" i="38"/>
  <c r="B4395" i="38"/>
  <c r="B4396" i="38"/>
  <c r="B4397" i="38"/>
  <c r="B4398" i="38"/>
  <c r="B4399" i="38"/>
  <c r="B4400" i="38"/>
  <c r="B4401" i="38"/>
  <c r="B4402" i="38"/>
  <c r="B4403" i="38"/>
  <c r="B4404" i="38"/>
  <c r="B4405" i="38"/>
  <c r="B4406" i="38"/>
  <c r="B4407" i="38"/>
  <c r="B4408" i="38"/>
  <c r="B4409" i="38"/>
  <c r="B4410" i="38"/>
  <c r="B4411" i="38"/>
  <c r="B4412" i="38"/>
  <c r="B4413" i="38"/>
  <c r="B4414" i="38"/>
  <c r="B4415" i="38"/>
  <c r="B4416" i="38"/>
  <c r="B4417" i="38"/>
  <c r="B4418" i="38"/>
  <c r="B4419" i="38"/>
  <c r="B4420" i="38"/>
  <c r="B4421" i="38"/>
  <c r="B4422" i="38"/>
  <c r="B4423" i="38"/>
  <c r="B4424" i="38"/>
  <c r="B4425" i="38"/>
  <c r="B4426" i="38"/>
  <c r="B4427" i="38"/>
  <c r="B4428" i="38"/>
  <c r="B4429" i="38"/>
  <c r="B4430" i="38"/>
  <c r="B4431" i="38"/>
  <c r="B4432" i="38"/>
  <c r="B4433" i="38"/>
  <c r="B4434" i="38"/>
  <c r="B4435" i="38"/>
  <c r="B4436" i="38"/>
  <c r="B4437" i="38"/>
  <c r="B4438" i="38"/>
  <c r="B4439" i="38"/>
  <c r="B4440" i="38"/>
  <c r="B4441" i="38"/>
  <c r="B4442" i="38"/>
  <c r="B4443" i="38"/>
  <c r="B4444" i="38"/>
  <c r="B4445" i="38"/>
  <c r="B4446" i="38"/>
  <c r="B4447" i="38"/>
  <c r="B4448" i="38"/>
  <c r="B4449" i="38"/>
  <c r="B4450" i="38"/>
  <c r="B4451" i="38"/>
  <c r="B4452" i="38"/>
  <c r="B4453" i="38"/>
  <c r="B4454" i="38"/>
  <c r="B4455" i="38"/>
  <c r="B4456" i="38"/>
  <c r="B4457" i="38"/>
  <c r="B4458" i="38"/>
  <c r="B4459" i="38"/>
  <c r="B4460" i="38"/>
  <c r="B4461" i="38"/>
  <c r="B4462" i="38"/>
  <c r="B4463" i="38"/>
  <c r="B4464" i="38"/>
  <c r="B4465" i="38"/>
  <c r="B4466" i="38"/>
  <c r="B4467" i="38"/>
  <c r="B4468" i="38"/>
  <c r="B4469" i="38"/>
  <c r="B4470" i="38"/>
  <c r="B4471" i="38"/>
  <c r="B4472" i="38"/>
  <c r="B4473" i="38"/>
  <c r="B4474" i="38"/>
  <c r="B4475" i="38"/>
  <c r="B4476" i="38"/>
  <c r="B4477" i="38"/>
  <c r="B4478" i="38"/>
  <c r="B4479" i="38"/>
  <c r="B4480" i="38"/>
  <c r="B4481" i="38"/>
  <c r="B4482" i="38"/>
  <c r="B4483" i="38"/>
  <c r="B4484" i="38"/>
  <c r="B4485" i="38"/>
  <c r="B4486" i="38"/>
  <c r="B4487" i="38"/>
  <c r="B4488" i="38"/>
  <c r="B4489" i="38"/>
  <c r="B4490" i="38"/>
  <c r="B4491" i="38"/>
  <c r="B4492" i="38"/>
  <c r="B4493" i="38"/>
  <c r="B4494" i="38"/>
  <c r="B4495" i="38"/>
  <c r="B4496" i="38"/>
  <c r="B4497" i="38"/>
  <c r="B4498" i="38"/>
  <c r="B4499" i="38"/>
  <c r="B4500" i="38"/>
  <c r="B4501" i="38"/>
  <c r="B4502" i="38"/>
  <c r="B4503" i="38"/>
  <c r="B4504" i="38"/>
  <c r="B4505" i="38"/>
  <c r="B4506" i="38"/>
  <c r="B4507" i="38"/>
  <c r="B4508" i="38"/>
  <c r="B4509" i="38"/>
  <c r="B4510" i="38"/>
  <c r="B4511" i="38"/>
  <c r="B4512" i="38"/>
  <c r="B4513" i="38"/>
  <c r="B4514" i="38"/>
  <c r="B4515" i="38"/>
  <c r="B4516" i="38"/>
  <c r="B4517" i="38"/>
  <c r="B4518" i="38"/>
  <c r="B4519" i="38"/>
  <c r="B4520" i="38"/>
  <c r="B4521" i="38"/>
  <c r="B4522" i="38"/>
  <c r="B4523" i="38"/>
  <c r="B4524" i="38"/>
  <c r="B4525" i="38"/>
  <c r="B4526" i="38"/>
  <c r="B4527" i="38"/>
  <c r="B4528" i="38"/>
  <c r="B4529" i="38"/>
  <c r="B4530" i="38"/>
  <c r="B4531" i="38"/>
  <c r="B4532" i="38"/>
  <c r="B4533" i="38"/>
  <c r="B4534" i="38"/>
  <c r="B4535" i="38"/>
  <c r="B4536" i="38"/>
  <c r="B4537" i="38"/>
  <c r="B4538" i="38"/>
  <c r="B4539" i="38"/>
  <c r="B4540" i="38"/>
  <c r="B4541" i="38"/>
  <c r="B4542" i="38"/>
  <c r="B4543" i="38"/>
  <c r="B4544" i="38"/>
  <c r="B4545" i="38"/>
  <c r="B4546" i="38"/>
  <c r="B4547" i="38"/>
  <c r="B4548" i="38"/>
  <c r="B4549" i="38"/>
  <c r="B4550" i="38"/>
  <c r="B4551" i="38"/>
  <c r="B4552" i="38"/>
  <c r="B4553" i="38"/>
  <c r="B4554" i="38"/>
  <c r="B4555" i="38"/>
  <c r="B4556" i="38"/>
  <c r="B4557" i="38"/>
  <c r="B4558" i="38"/>
  <c r="B4559" i="38"/>
  <c r="B4560" i="38"/>
  <c r="B4561" i="38"/>
  <c r="B4562" i="38"/>
  <c r="B4563" i="38"/>
  <c r="B4564" i="38"/>
  <c r="B4565" i="38"/>
  <c r="B4566" i="38"/>
  <c r="B4567" i="38"/>
  <c r="B4568" i="38"/>
  <c r="B4569" i="38"/>
  <c r="B4570" i="38"/>
  <c r="B4571" i="38"/>
  <c r="B4572" i="38"/>
  <c r="B4573" i="38"/>
  <c r="B4574" i="38"/>
  <c r="B4575" i="38"/>
  <c r="B4576" i="38"/>
  <c r="B4577" i="38"/>
  <c r="B4578" i="38"/>
  <c r="B4579" i="38"/>
  <c r="B4580" i="38"/>
  <c r="B4581" i="38"/>
  <c r="B4582" i="38"/>
  <c r="B4583" i="38"/>
  <c r="B4584" i="38"/>
  <c r="B4585" i="38"/>
  <c r="B4586" i="38"/>
  <c r="B4587" i="38"/>
  <c r="B4588" i="38"/>
  <c r="B4589" i="38"/>
  <c r="B4590" i="38"/>
  <c r="B4591" i="38"/>
  <c r="B4592" i="38"/>
  <c r="B4593" i="38"/>
  <c r="B4594" i="38"/>
  <c r="B4595" i="38"/>
  <c r="B4596" i="38"/>
  <c r="B4597" i="38"/>
  <c r="B4598" i="38"/>
  <c r="B4599" i="38"/>
  <c r="B4600" i="38"/>
  <c r="B4601" i="38"/>
  <c r="B4602" i="38"/>
  <c r="B4603" i="38"/>
  <c r="B4604" i="38"/>
  <c r="B4605" i="38"/>
  <c r="B4606" i="38"/>
  <c r="B4607" i="38"/>
  <c r="B4608" i="38"/>
  <c r="B4609" i="38"/>
  <c r="B4610" i="38"/>
  <c r="B4611" i="38"/>
  <c r="B4612" i="38"/>
  <c r="B4613" i="38"/>
  <c r="B4614" i="38"/>
  <c r="B4615" i="38"/>
  <c r="B4616" i="38"/>
  <c r="B4617" i="38"/>
  <c r="B4618" i="38"/>
  <c r="B4619" i="38"/>
  <c r="B4620" i="38"/>
  <c r="B4621" i="38"/>
  <c r="B4622" i="38"/>
  <c r="B4623" i="38"/>
  <c r="B4624" i="38"/>
  <c r="B4625" i="38"/>
  <c r="B4626" i="38"/>
  <c r="B4627" i="38"/>
  <c r="B4628" i="38"/>
  <c r="B4629" i="38"/>
  <c r="B4630" i="38"/>
  <c r="B4631" i="38"/>
  <c r="B4632" i="38"/>
  <c r="B4633" i="38"/>
  <c r="B4634" i="38"/>
  <c r="B4635" i="38"/>
  <c r="B4636" i="38"/>
  <c r="B4637" i="38"/>
  <c r="B4638" i="38"/>
  <c r="B4639" i="38"/>
  <c r="B4640" i="38"/>
  <c r="B4641" i="38"/>
  <c r="B4642" i="38"/>
  <c r="B4643" i="38"/>
  <c r="B4644" i="38"/>
  <c r="B4645" i="38"/>
  <c r="B4646" i="38"/>
  <c r="B4647" i="38"/>
  <c r="B4648" i="38"/>
  <c r="B4649" i="38"/>
  <c r="B4650" i="38"/>
  <c r="B4651" i="38"/>
  <c r="B4652" i="38"/>
  <c r="B4653" i="38"/>
  <c r="B4654" i="38"/>
  <c r="B4655" i="38"/>
  <c r="B4656" i="38"/>
  <c r="B4657" i="38"/>
  <c r="B4658" i="38"/>
  <c r="B4659" i="38"/>
  <c r="B4660" i="38"/>
  <c r="B4661" i="38"/>
  <c r="B4662" i="38"/>
  <c r="B4663" i="38"/>
  <c r="B4664" i="38"/>
  <c r="B4665" i="38"/>
  <c r="B4666" i="38"/>
  <c r="B4667" i="38"/>
  <c r="B4668" i="38"/>
  <c r="B4669" i="38"/>
  <c r="B4670" i="38"/>
  <c r="B4671" i="38"/>
  <c r="B4672" i="38"/>
  <c r="B4673" i="38"/>
  <c r="B4674" i="38"/>
  <c r="B4675" i="38"/>
  <c r="B4676" i="38"/>
  <c r="B4677" i="38"/>
  <c r="B4678" i="38"/>
  <c r="B4679" i="38"/>
  <c r="B4680" i="38"/>
  <c r="B4681" i="38"/>
  <c r="B4682" i="38"/>
  <c r="B4683" i="38"/>
  <c r="B4684" i="38"/>
  <c r="B4685" i="38"/>
  <c r="B4686" i="38"/>
  <c r="B4687" i="38"/>
  <c r="B4688" i="38"/>
  <c r="B4689" i="38"/>
  <c r="B4690" i="38"/>
  <c r="B4691" i="38"/>
  <c r="B4692" i="38"/>
  <c r="B4693" i="38"/>
  <c r="B4694" i="38"/>
  <c r="B4695" i="38"/>
  <c r="B4696" i="38"/>
  <c r="B4697" i="38"/>
  <c r="B4698" i="38"/>
  <c r="B4699" i="38"/>
  <c r="B4700" i="38"/>
  <c r="B4701" i="38"/>
  <c r="B4702" i="38"/>
  <c r="B4703" i="38"/>
  <c r="B4704" i="38"/>
  <c r="B4705" i="38"/>
  <c r="B4706" i="38"/>
  <c r="B4707" i="38"/>
  <c r="B4708" i="38"/>
  <c r="B4709" i="38"/>
  <c r="B4710" i="38"/>
  <c r="B4711" i="38"/>
  <c r="B4712" i="38"/>
  <c r="B4713" i="38"/>
  <c r="B4714" i="38"/>
  <c r="B4715" i="38"/>
  <c r="B4716" i="38"/>
  <c r="B4717" i="38"/>
  <c r="B4718" i="38"/>
  <c r="B4719" i="38"/>
  <c r="B4720" i="38"/>
  <c r="B4721" i="38"/>
  <c r="B4722" i="38"/>
  <c r="B4723" i="38"/>
  <c r="B4724" i="38"/>
  <c r="B4725" i="38"/>
  <c r="B4726" i="38"/>
  <c r="B4727" i="38"/>
  <c r="B4728" i="38"/>
  <c r="B4729" i="38"/>
  <c r="B4730" i="38"/>
  <c r="B4731" i="38"/>
  <c r="B4732" i="38"/>
  <c r="B4733" i="38"/>
  <c r="B4734" i="38"/>
  <c r="B4735" i="38"/>
  <c r="B4736" i="38"/>
  <c r="B4737" i="38"/>
  <c r="B4738" i="38"/>
  <c r="B4739" i="38"/>
  <c r="B4740" i="38"/>
  <c r="B4741" i="38"/>
  <c r="B4742" i="38"/>
  <c r="B4743" i="38"/>
  <c r="B4744" i="38"/>
  <c r="B4745" i="38"/>
  <c r="B4746" i="38"/>
  <c r="B4747" i="38"/>
  <c r="B4748" i="38"/>
  <c r="B4749" i="38"/>
  <c r="B4750" i="38"/>
  <c r="B4751" i="38"/>
  <c r="B4752" i="38"/>
  <c r="B4753" i="38"/>
  <c r="B4754" i="38"/>
  <c r="B4755" i="38"/>
  <c r="B4756" i="38"/>
  <c r="B4757" i="38"/>
  <c r="B4758" i="38"/>
  <c r="B4759" i="38"/>
  <c r="B4760" i="38"/>
  <c r="B4761" i="38"/>
  <c r="B4762" i="38"/>
  <c r="B4763" i="38"/>
  <c r="B4764" i="38"/>
  <c r="B4765" i="38"/>
  <c r="B4766" i="38"/>
  <c r="B4767" i="38"/>
  <c r="B4768" i="38"/>
  <c r="B4769" i="38"/>
  <c r="B4770" i="38"/>
  <c r="B4771" i="38"/>
  <c r="B4772" i="38"/>
  <c r="B4773" i="38"/>
  <c r="B4774" i="38"/>
  <c r="B4775" i="38"/>
  <c r="B4776" i="38"/>
  <c r="B4777" i="38"/>
  <c r="B4778" i="38"/>
  <c r="B4779" i="38"/>
  <c r="B4780" i="38"/>
  <c r="B4781" i="38"/>
  <c r="B4782" i="38"/>
  <c r="B4783" i="38"/>
  <c r="B4784" i="38"/>
  <c r="B4785" i="38"/>
  <c r="B4786" i="38"/>
  <c r="B4787" i="38"/>
  <c r="B4788" i="38"/>
  <c r="B4789" i="38"/>
  <c r="B4790" i="38"/>
  <c r="B4791" i="38"/>
  <c r="B4792" i="38"/>
  <c r="B4793" i="38"/>
  <c r="B4794" i="38"/>
  <c r="B4795" i="38"/>
  <c r="B4796" i="38"/>
  <c r="B4797" i="38"/>
  <c r="B4798" i="38"/>
  <c r="B4799" i="38"/>
  <c r="B4800" i="38"/>
  <c r="B4801" i="38"/>
  <c r="B4802" i="38"/>
  <c r="B4803" i="38"/>
  <c r="B4804" i="38"/>
  <c r="B4805" i="38"/>
  <c r="B4806" i="38"/>
  <c r="B4807" i="38"/>
  <c r="B4808" i="38"/>
  <c r="B4809" i="38"/>
  <c r="B4810" i="38"/>
  <c r="B4811" i="38"/>
  <c r="B4812" i="38"/>
  <c r="B4813" i="38"/>
  <c r="B4814" i="38"/>
  <c r="B4815" i="38"/>
  <c r="B4816" i="38"/>
  <c r="B4817" i="38"/>
  <c r="B4818" i="38"/>
  <c r="B4819" i="38"/>
  <c r="B4820" i="38"/>
  <c r="B4821" i="38"/>
  <c r="B4822" i="38"/>
  <c r="B4823" i="38"/>
  <c r="B4824" i="38"/>
  <c r="B4825" i="38"/>
  <c r="B4826" i="38"/>
  <c r="B4827" i="38"/>
  <c r="B4828" i="38"/>
  <c r="B4829" i="38"/>
  <c r="B4830" i="38"/>
  <c r="B4831" i="38"/>
  <c r="B4832" i="38"/>
  <c r="B4833" i="38"/>
  <c r="B4834" i="38"/>
  <c r="B4835" i="38"/>
  <c r="B4836" i="38"/>
  <c r="B4837" i="38"/>
  <c r="B4838" i="38"/>
  <c r="B4839" i="38"/>
  <c r="B4840" i="38"/>
  <c r="B4841" i="38"/>
  <c r="B4842" i="38"/>
  <c r="B4843" i="38"/>
  <c r="B4844" i="38"/>
  <c r="B4845" i="38"/>
  <c r="B4846" i="38"/>
  <c r="B4847" i="38"/>
  <c r="B4848" i="38"/>
  <c r="B4849" i="38"/>
  <c r="B4850" i="38"/>
  <c r="B4851" i="38"/>
  <c r="B4852" i="38"/>
  <c r="B4853" i="38"/>
  <c r="B4854" i="38"/>
  <c r="B4855" i="38"/>
  <c r="B4856" i="38"/>
  <c r="B4857" i="38"/>
  <c r="B4858" i="38"/>
  <c r="B4859" i="38"/>
  <c r="B4860" i="38"/>
  <c r="B4861" i="38"/>
  <c r="B4862" i="38"/>
  <c r="B4863" i="38"/>
  <c r="B4864" i="38"/>
  <c r="B4865" i="38"/>
  <c r="B4866" i="38"/>
  <c r="B4867" i="38"/>
  <c r="B4868" i="38"/>
  <c r="B4869" i="38"/>
  <c r="B4870" i="38"/>
  <c r="B4871" i="38"/>
  <c r="B4872" i="38"/>
  <c r="B4873" i="38"/>
  <c r="B4874" i="38"/>
  <c r="B4875" i="38"/>
  <c r="B4876" i="38"/>
  <c r="B4877" i="38"/>
  <c r="B4878" i="38"/>
  <c r="B4879" i="38"/>
  <c r="B4880" i="38"/>
  <c r="B4881" i="38"/>
  <c r="B4882" i="38"/>
  <c r="B4883" i="38"/>
  <c r="B4884" i="38"/>
  <c r="B4885" i="38"/>
  <c r="B4886" i="38"/>
  <c r="B4887" i="38"/>
  <c r="B4888" i="38"/>
  <c r="B4889" i="38"/>
  <c r="B4890" i="38"/>
  <c r="B4891" i="38"/>
  <c r="B4892" i="38"/>
  <c r="B4893" i="38"/>
  <c r="B4894" i="38"/>
  <c r="B4895" i="38"/>
  <c r="B4896" i="38"/>
  <c r="B4897" i="38"/>
  <c r="B4898" i="38"/>
  <c r="B4899" i="38"/>
  <c r="B4900" i="38"/>
  <c r="B4901" i="38"/>
  <c r="B4902" i="38"/>
  <c r="B4903" i="38"/>
  <c r="B4904" i="38"/>
  <c r="B4905" i="38"/>
  <c r="B4906" i="38"/>
  <c r="B4907" i="38"/>
  <c r="B4908" i="38"/>
  <c r="B4909" i="38"/>
  <c r="B4910" i="38"/>
  <c r="B4911" i="38"/>
  <c r="B4912" i="38"/>
  <c r="B4913" i="38"/>
  <c r="B4914" i="38"/>
  <c r="B4915" i="38"/>
  <c r="B4916" i="38"/>
  <c r="B4917" i="38"/>
  <c r="B4918" i="38"/>
  <c r="B4919" i="38"/>
  <c r="B4920" i="38"/>
  <c r="B4921" i="38"/>
  <c r="B4922" i="38"/>
  <c r="B4923" i="38"/>
  <c r="B4924" i="38"/>
  <c r="B4925" i="38"/>
  <c r="B4926" i="38"/>
  <c r="B4927" i="38"/>
  <c r="B4928" i="38"/>
  <c r="B4929" i="38"/>
  <c r="B4930" i="38"/>
  <c r="B4931" i="38"/>
  <c r="B4932" i="38"/>
  <c r="B4933" i="38"/>
  <c r="B4934" i="38"/>
  <c r="B4935" i="38"/>
  <c r="B4936" i="38"/>
  <c r="B4937" i="38"/>
  <c r="B4938" i="38"/>
  <c r="B4939" i="38"/>
  <c r="B4940" i="38"/>
  <c r="B4941" i="38"/>
  <c r="B4942" i="38"/>
  <c r="B4943" i="38"/>
  <c r="B4944" i="38"/>
  <c r="B4945" i="38"/>
  <c r="B4946" i="38"/>
  <c r="B4947" i="38"/>
  <c r="B4948" i="38"/>
  <c r="B4949" i="38"/>
  <c r="B4950" i="38"/>
  <c r="B4951" i="38"/>
  <c r="B4952" i="38"/>
  <c r="B4953" i="38"/>
  <c r="B4954" i="38"/>
  <c r="B4955" i="38"/>
  <c r="B4956" i="38"/>
  <c r="B4957" i="38"/>
  <c r="B4958" i="38"/>
  <c r="B4959" i="38"/>
  <c r="B4960" i="38"/>
  <c r="B4961" i="38"/>
  <c r="B4962" i="38"/>
  <c r="B4963" i="38"/>
  <c r="B4964" i="38"/>
  <c r="B4965" i="38"/>
  <c r="B4966" i="38"/>
  <c r="B4967" i="38"/>
  <c r="B4968" i="38"/>
  <c r="B4969" i="38"/>
  <c r="B4970" i="38"/>
  <c r="B4971" i="38"/>
  <c r="B4972" i="38"/>
  <c r="B4973" i="38"/>
  <c r="B4974" i="38"/>
  <c r="B4975" i="38"/>
  <c r="B4976" i="38"/>
  <c r="B4977" i="38"/>
  <c r="B4978" i="38"/>
  <c r="B4979" i="38"/>
  <c r="B4980" i="38"/>
  <c r="B4981" i="38"/>
  <c r="B4982" i="38"/>
  <c r="B4983" i="38"/>
  <c r="B4984" i="38"/>
  <c r="B4985" i="38"/>
  <c r="B4986" i="38"/>
  <c r="B4987" i="38"/>
  <c r="B4988" i="38"/>
  <c r="B4989" i="38"/>
  <c r="B4990" i="38"/>
  <c r="B4991" i="38"/>
  <c r="B4992" i="38"/>
  <c r="B4993" i="38"/>
  <c r="B4994" i="38"/>
  <c r="B4995" i="38"/>
  <c r="B4996" i="38"/>
  <c r="B4997" i="38"/>
  <c r="B4998" i="38"/>
  <c r="B4999" i="38"/>
  <c r="B5000" i="38"/>
  <c r="B5001" i="38"/>
  <c r="B5002" i="38"/>
  <c r="B5003" i="38"/>
  <c r="B5004" i="38"/>
  <c r="B5005" i="38"/>
  <c r="B5006" i="38"/>
  <c r="B5007" i="38"/>
  <c r="B5008" i="38"/>
  <c r="B5009" i="38"/>
  <c r="B5010" i="38"/>
  <c r="B5011" i="38"/>
  <c r="B5012" i="38"/>
  <c r="B5013" i="38"/>
  <c r="B5014" i="38"/>
  <c r="B5015" i="38"/>
  <c r="B5016" i="38"/>
  <c r="B5017" i="38"/>
  <c r="B5018" i="38"/>
  <c r="B5019" i="38"/>
  <c r="B5020" i="38"/>
  <c r="B5021" i="38"/>
  <c r="B5022" i="38"/>
  <c r="B5023" i="38"/>
  <c r="B5024" i="38"/>
  <c r="B5025" i="38"/>
  <c r="B5026" i="38"/>
  <c r="B5027" i="38"/>
  <c r="B5028" i="38"/>
  <c r="B5029" i="38"/>
  <c r="B5030" i="38"/>
  <c r="B5031" i="38"/>
  <c r="B5032" i="38"/>
  <c r="B5033" i="38"/>
  <c r="B5034" i="38"/>
  <c r="B5035" i="38"/>
  <c r="B5036" i="38"/>
  <c r="B5037" i="38"/>
  <c r="B5038" i="38"/>
  <c r="B5039" i="38"/>
  <c r="B5040" i="38"/>
  <c r="B5041" i="38"/>
  <c r="B5042" i="38"/>
  <c r="B5043" i="38"/>
  <c r="B5044" i="38"/>
  <c r="B5045" i="38"/>
  <c r="B5046" i="38"/>
  <c r="B5047" i="38"/>
  <c r="B5048" i="38"/>
  <c r="B5049" i="38"/>
  <c r="B5050" i="38"/>
  <c r="B5051" i="38"/>
  <c r="B5052" i="38"/>
  <c r="B5053" i="38"/>
  <c r="B5054" i="38"/>
  <c r="B5055" i="38"/>
  <c r="B5056" i="38"/>
  <c r="B5057" i="38"/>
  <c r="B5058" i="38"/>
  <c r="B5059" i="38"/>
  <c r="B5060" i="38"/>
  <c r="B5061" i="38"/>
  <c r="B5062" i="38"/>
  <c r="B5063" i="38"/>
  <c r="B5064" i="38"/>
  <c r="B5065" i="38"/>
  <c r="B5066" i="38"/>
  <c r="B5067" i="38"/>
  <c r="B5068" i="38"/>
  <c r="B5069" i="38"/>
  <c r="B5070" i="38"/>
  <c r="B5071" i="38"/>
  <c r="B5072" i="38"/>
  <c r="B5073" i="38"/>
  <c r="B5074" i="38"/>
  <c r="B5075" i="38"/>
  <c r="B5076" i="38"/>
  <c r="B5077" i="38"/>
  <c r="B5078" i="38"/>
  <c r="B5079" i="38"/>
  <c r="B5080" i="38"/>
  <c r="B5081" i="38"/>
  <c r="B5082" i="38"/>
  <c r="B5083" i="38"/>
  <c r="B5084" i="38"/>
  <c r="B5085" i="38"/>
  <c r="B5086" i="38"/>
  <c r="B5087" i="38"/>
  <c r="B5088" i="38"/>
  <c r="B5089" i="38"/>
  <c r="B5090" i="38"/>
  <c r="B5091" i="38"/>
  <c r="B5092" i="38"/>
  <c r="B5093" i="38"/>
  <c r="B5094" i="38"/>
  <c r="B5095" i="38"/>
  <c r="B5096" i="38"/>
  <c r="B5097" i="38"/>
  <c r="B5098" i="38"/>
  <c r="B5099" i="38"/>
  <c r="B5100" i="38"/>
  <c r="B5101" i="38"/>
  <c r="B5102" i="38"/>
  <c r="B5103" i="38"/>
  <c r="B5104" i="38"/>
  <c r="B5105" i="38"/>
  <c r="B5106" i="38"/>
  <c r="B5107" i="38"/>
  <c r="B5108" i="38"/>
  <c r="B5109" i="38"/>
  <c r="B5110" i="38"/>
  <c r="B5111" i="38"/>
  <c r="B5112" i="38"/>
  <c r="B5113" i="38"/>
  <c r="B5114" i="38"/>
  <c r="B5115" i="38"/>
  <c r="B5116" i="38"/>
  <c r="B5117" i="38"/>
  <c r="B5118" i="38"/>
  <c r="B5119" i="38"/>
  <c r="B5120" i="38"/>
  <c r="B5121" i="38"/>
  <c r="B5122" i="38"/>
  <c r="B5123" i="38"/>
  <c r="B5124" i="38"/>
  <c r="B5125" i="38"/>
  <c r="B5126" i="38"/>
  <c r="B5127" i="38"/>
  <c r="B5128" i="38"/>
  <c r="B5129" i="38"/>
  <c r="B5130" i="38"/>
  <c r="B5131" i="38"/>
  <c r="B5132" i="38"/>
  <c r="B5133" i="38"/>
  <c r="B5134" i="38"/>
  <c r="B5135" i="38"/>
  <c r="B5136" i="38"/>
  <c r="B5137" i="38"/>
  <c r="B5138" i="38"/>
  <c r="B5139" i="38"/>
  <c r="B5140" i="38"/>
  <c r="B5141" i="38"/>
  <c r="B5142" i="38"/>
  <c r="B5143" i="38"/>
  <c r="B5144" i="38"/>
  <c r="B5145" i="38"/>
  <c r="B5146" i="38"/>
  <c r="B5147" i="38"/>
  <c r="B5148" i="38"/>
  <c r="B5149" i="38"/>
  <c r="B5150" i="38"/>
  <c r="B5151" i="38"/>
  <c r="B5152" i="38"/>
  <c r="B5153" i="38"/>
  <c r="B5154" i="38"/>
  <c r="B5155" i="38"/>
  <c r="B5156" i="38"/>
  <c r="B5157" i="38"/>
  <c r="B5158" i="38"/>
  <c r="B5159" i="38"/>
  <c r="B5160" i="38"/>
  <c r="B5161" i="38"/>
  <c r="B5162" i="38"/>
  <c r="B5163" i="38"/>
  <c r="B5164" i="38"/>
  <c r="B5165" i="38"/>
  <c r="B5166" i="38"/>
  <c r="B5167" i="38"/>
  <c r="B5168" i="38"/>
  <c r="B5169" i="38"/>
  <c r="B5170" i="38"/>
  <c r="B5171" i="38"/>
  <c r="B5172" i="38"/>
  <c r="B5173" i="38"/>
  <c r="B5174" i="38"/>
  <c r="B5175" i="38"/>
  <c r="B5176" i="38"/>
  <c r="B5177" i="38"/>
  <c r="B5178" i="38"/>
  <c r="B5179" i="38"/>
  <c r="B5180" i="38"/>
  <c r="B5181" i="38"/>
  <c r="B5182" i="38"/>
  <c r="B5183" i="38"/>
  <c r="B5184" i="38"/>
  <c r="B5185" i="38"/>
  <c r="B5186" i="38"/>
  <c r="B5187" i="38"/>
  <c r="B5188" i="38"/>
  <c r="B5189" i="38"/>
  <c r="B5190" i="38"/>
  <c r="B5191" i="38"/>
  <c r="B5192" i="38"/>
  <c r="B5193" i="38"/>
  <c r="B5194" i="38"/>
  <c r="B5195" i="38"/>
  <c r="B5196" i="38"/>
  <c r="B5197" i="38"/>
  <c r="B5198" i="38"/>
  <c r="B5199" i="38"/>
  <c r="B5200" i="38"/>
  <c r="B5201" i="38"/>
  <c r="B5202" i="38"/>
  <c r="B5203" i="38"/>
  <c r="B5204" i="38"/>
  <c r="B5205" i="38"/>
  <c r="B5206" i="38"/>
  <c r="B5207" i="38"/>
  <c r="B5208" i="38"/>
  <c r="B5209" i="38"/>
  <c r="B5210" i="38"/>
  <c r="B5211" i="38"/>
  <c r="B5212" i="38"/>
  <c r="B5213" i="38"/>
  <c r="B5214" i="38"/>
  <c r="B5215" i="38"/>
  <c r="B5216" i="38"/>
  <c r="B5217" i="38"/>
  <c r="B5218" i="38"/>
  <c r="B5219" i="38"/>
  <c r="B5220" i="38"/>
  <c r="B5221" i="38"/>
  <c r="B5222" i="38"/>
  <c r="B5223" i="38"/>
  <c r="B5224" i="38"/>
  <c r="B5225" i="38"/>
  <c r="B5226" i="38"/>
  <c r="B5227" i="38"/>
  <c r="B5228" i="38"/>
  <c r="B5229" i="38"/>
  <c r="B5230" i="38"/>
  <c r="B5231" i="38"/>
  <c r="B5232" i="38"/>
  <c r="B5233" i="38"/>
  <c r="B5234" i="38"/>
  <c r="B5235" i="38"/>
  <c r="B5236" i="38"/>
  <c r="B5237" i="38"/>
  <c r="B5238" i="38"/>
  <c r="B5239" i="38"/>
  <c r="B5240" i="38"/>
  <c r="B5241" i="38"/>
  <c r="B5242" i="38"/>
  <c r="B5243" i="38"/>
  <c r="B5244" i="38"/>
  <c r="B5245" i="38"/>
  <c r="B5246" i="38"/>
  <c r="B5247" i="38"/>
  <c r="B5248" i="38"/>
  <c r="B5249" i="38"/>
  <c r="B5250" i="38"/>
  <c r="B5251" i="38"/>
  <c r="B5252" i="38"/>
  <c r="B5253" i="38"/>
  <c r="B5254" i="38"/>
  <c r="B5255" i="38"/>
  <c r="B5256" i="38"/>
  <c r="B5257" i="38"/>
  <c r="B5258" i="38"/>
  <c r="B5259" i="38"/>
  <c r="B5260" i="38"/>
  <c r="B5261" i="38"/>
  <c r="B5262" i="38"/>
  <c r="B5263" i="38"/>
  <c r="B5264" i="38"/>
  <c r="B5265" i="38"/>
  <c r="B5266" i="38"/>
  <c r="B5267" i="38"/>
  <c r="B5268" i="38"/>
  <c r="B5269" i="38"/>
  <c r="B5270" i="38"/>
  <c r="B5271" i="38"/>
  <c r="B5272" i="38"/>
  <c r="B5273" i="38"/>
  <c r="B5274" i="38"/>
  <c r="B5275" i="38"/>
  <c r="B5276" i="38"/>
  <c r="B5277" i="38"/>
  <c r="B5278" i="38"/>
  <c r="B5279" i="38"/>
  <c r="B5280" i="38"/>
  <c r="B5281" i="38"/>
  <c r="B5282" i="38"/>
  <c r="B5283" i="38"/>
  <c r="B5284" i="38"/>
  <c r="B5285" i="38"/>
  <c r="B5286" i="38"/>
  <c r="B5287" i="38"/>
  <c r="B5288" i="38"/>
  <c r="B5289" i="38"/>
  <c r="B5290" i="38"/>
  <c r="B5291" i="38"/>
  <c r="B5292" i="38"/>
  <c r="B5293" i="38"/>
  <c r="B5294" i="38"/>
  <c r="B5295" i="38"/>
  <c r="B5296" i="38"/>
  <c r="B5297" i="38"/>
  <c r="B5298" i="38"/>
  <c r="B5299" i="38"/>
  <c r="B5300" i="38"/>
  <c r="B5301" i="38"/>
  <c r="B5302" i="38"/>
  <c r="B5303" i="38"/>
  <c r="B5304" i="38"/>
  <c r="B5305" i="38"/>
  <c r="B5306" i="38"/>
  <c r="B5307" i="38"/>
  <c r="B5308" i="38"/>
  <c r="B5309" i="38"/>
  <c r="B5310" i="38"/>
  <c r="B5311" i="38"/>
  <c r="B5312" i="38"/>
  <c r="B5313" i="38"/>
  <c r="B5314" i="38"/>
  <c r="B5315" i="38"/>
  <c r="B5316" i="38"/>
  <c r="B5317" i="38"/>
  <c r="B5318" i="38"/>
  <c r="B5319" i="38"/>
  <c r="B5320" i="38"/>
  <c r="B5321" i="38"/>
  <c r="B5322" i="38"/>
  <c r="B5323" i="38"/>
  <c r="B5324" i="38"/>
  <c r="B5325" i="38"/>
  <c r="B5326" i="38"/>
  <c r="B5327" i="38"/>
  <c r="B5328" i="38"/>
  <c r="B5329" i="38"/>
  <c r="B5330" i="38"/>
  <c r="B5331" i="38"/>
  <c r="B5332" i="38"/>
  <c r="B5333" i="38"/>
  <c r="B5334" i="38"/>
  <c r="B5335" i="38"/>
  <c r="B5336" i="38"/>
  <c r="B5337" i="38"/>
  <c r="B5338" i="38"/>
  <c r="B5339" i="38"/>
  <c r="B5340" i="38"/>
  <c r="B5341" i="38"/>
  <c r="B5342" i="38"/>
  <c r="B5343" i="38"/>
  <c r="B5344" i="38"/>
  <c r="B5345" i="38"/>
  <c r="B5346" i="38"/>
  <c r="B5347" i="38"/>
  <c r="B5348" i="38"/>
  <c r="B5349" i="38"/>
  <c r="B5350" i="38"/>
  <c r="B5351" i="38"/>
  <c r="B5352" i="38"/>
  <c r="B5353" i="38"/>
  <c r="B5354" i="38"/>
  <c r="B5355" i="38"/>
  <c r="B5356" i="38"/>
  <c r="B5357" i="38"/>
  <c r="B5358" i="38"/>
  <c r="B5359" i="38"/>
  <c r="B5360" i="38"/>
  <c r="B5361" i="38"/>
  <c r="B5362" i="38"/>
  <c r="B5363" i="38"/>
  <c r="B5364" i="38"/>
  <c r="B5365" i="38"/>
  <c r="B5366" i="38"/>
  <c r="B5367" i="38"/>
  <c r="B5368" i="38"/>
  <c r="B5369" i="38"/>
  <c r="B5370" i="38"/>
  <c r="B5371" i="38"/>
  <c r="B5372" i="38"/>
  <c r="B5373" i="38"/>
  <c r="B5374" i="38"/>
  <c r="B5375" i="38"/>
  <c r="B5376" i="38"/>
  <c r="B5377" i="38"/>
  <c r="B5378" i="38"/>
  <c r="B5379" i="38"/>
  <c r="B5380" i="38"/>
  <c r="B5381" i="38"/>
  <c r="B5382" i="38"/>
  <c r="B5383" i="38"/>
  <c r="B5384" i="38"/>
  <c r="B5385" i="38"/>
  <c r="B5386" i="38"/>
  <c r="B5387" i="38"/>
  <c r="B5388" i="38"/>
  <c r="B5389" i="38"/>
  <c r="B5390" i="38"/>
  <c r="B5391" i="38"/>
  <c r="B5392" i="38"/>
  <c r="B5393" i="38"/>
  <c r="B5394" i="38"/>
  <c r="B5395" i="38"/>
  <c r="B5396" i="38"/>
  <c r="B5397" i="38"/>
  <c r="B5398" i="38"/>
  <c r="B5399" i="38"/>
  <c r="B5400" i="38"/>
  <c r="B5401" i="38"/>
  <c r="B5402" i="38"/>
  <c r="B5403" i="38"/>
  <c r="B5404" i="38"/>
  <c r="B5405" i="38"/>
  <c r="B5406" i="38"/>
  <c r="B5407" i="38"/>
  <c r="B5408" i="38"/>
  <c r="B5409" i="38"/>
  <c r="B5410" i="38"/>
  <c r="B5411" i="38"/>
  <c r="B5412" i="38"/>
  <c r="B5413" i="38"/>
  <c r="B5414" i="38"/>
  <c r="B5415" i="38"/>
  <c r="B5416" i="38"/>
  <c r="B5417" i="38"/>
  <c r="B5418" i="38"/>
  <c r="B5419" i="38"/>
  <c r="B5420" i="38"/>
  <c r="B5421" i="38"/>
  <c r="B5422" i="38"/>
  <c r="B5423" i="38"/>
  <c r="B5424" i="38"/>
  <c r="B5425" i="38"/>
  <c r="B5426" i="38"/>
  <c r="B5427" i="38"/>
  <c r="B5428" i="38"/>
  <c r="B5429" i="38"/>
  <c r="B5430" i="38"/>
  <c r="B5431" i="38"/>
  <c r="B5432" i="38"/>
  <c r="B5433" i="38"/>
  <c r="B5434" i="38"/>
  <c r="B5435" i="38"/>
  <c r="B5436" i="38"/>
  <c r="B5437" i="38"/>
  <c r="B5438" i="38"/>
  <c r="B5439" i="38"/>
  <c r="B5440" i="38"/>
  <c r="B5441" i="38"/>
  <c r="B5442" i="38"/>
  <c r="B5443" i="38"/>
  <c r="B5444" i="38"/>
  <c r="B5445" i="38"/>
  <c r="B5446" i="38"/>
  <c r="B5447" i="38"/>
  <c r="B5448" i="38"/>
  <c r="B5449" i="38"/>
  <c r="B5450" i="38"/>
  <c r="B5451" i="38"/>
  <c r="B5452" i="38"/>
  <c r="B5453" i="38"/>
  <c r="B5454" i="38"/>
  <c r="B5455" i="38"/>
  <c r="B5456" i="38"/>
  <c r="B5457" i="38"/>
  <c r="B5458" i="38"/>
  <c r="B5459" i="38"/>
  <c r="B5460" i="38"/>
  <c r="B5461" i="38"/>
  <c r="B5462" i="38"/>
  <c r="B5463" i="38"/>
  <c r="B5464" i="38"/>
  <c r="B5465" i="38"/>
  <c r="B5466" i="38"/>
  <c r="B5467" i="38"/>
  <c r="B5468" i="38"/>
  <c r="B5469" i="38"/>
  <c r="B5470" i="38"/>
  <c r="B5471" i="38"/>
  <c r="B5472" i="38"/>
  <c r="B5473" i="38"/>
  <c r="B5474" i="38"/>
  <c r="B5475" i="38"/>
  <c r="B5476" i="38"/>
  <c r="B5477" i="38"/>
  <c r="B5478" i="38"/>
  <c r="B5479" i="38"/>
  <c r="B5480" i="38"/>
  <c r="B5481" i="38"/>
  <c r="B5482" i="38"/>
  <c r="B5483" i="38"/>
  <c r="B5484" i="38"/>
  <c r="B5485" i="38"/>
  <c r="B5486" i="38"/>
  <c r="B5487" i="38"/>
  <c r="B5488" i="38"/>
  <c r="B5489" i="38"/>
  <c r="B5490" i="38"/>
  <c r="B5491" i="38"/>
  <c r="B5492" i="38"/>
  <c r="B5493" i="38"/>
  <c r="B5494" i="38"/>
  <c r="B5495" i="38"/>
  <c r="B5496" i="38"/>
  <c r="B5497" i="38"/>
  <c r="B5498" i="38"/>
  <c r="B5499" i="38"/>
  <c r="B5500" i="38"/>
  <c r="B5501" i="38"/>
  <c r="B5502" i="38"/>
  <c r="B5503" i="38"/>
  <c r="B5504" i="38"/>
  <c r="B5505" i="38"/>
  <c r="B5506" i="38"/>
  <c r="B5507" i="38"/>
  <c r="B5508" i="38"/>
  <c r="B5509" i="38"/>
  <c r="B5510" i="38"/>
  <c r="B5511" i="38"/>
  <c r="B5512" i="38"/>
  <c r="B5513" i="38"/>
  <c r="B5514" i="38"/>
  <c r="B5515" i="38"/>
  <c r="B5516" i="38"/>
  <c r="B5517" i="38"/>
  <c r="B5518" i="38"/>
  <c r="B5519" i="38"/>
  <c r="B5520" i="38"/>
  <c r="B5521" i="38"/>
  <c r="B5522" i="38"/>
  <c r="B5523" i="38"/>
  <c r="B5524" i="38"/>
  <c r="B5525" i="38"/>
  <c r="B5526" i="38"/>
  <c r="B5527" i="38"/>
  <c r="B5528" i="38"/>
  <c r="B5529" i="38"/>
  <c r="B5530" i="38"/>
  <c r="B5531" i="38"/>
  <c r="B5532" i="38"/>
  <c r="B5533" i="38"/>
  <c r="B5534" i="38"/>
  <c r="B5535" i="38"/>
  <c r="B5536" i="38"/>
  <c r="B5537" i="38"/>
  <c r="B5538" i="38"/>
  <c r="B5539" i="38"/>
  <c r="B5540" i="38"/>
  <c r="B5541" i="38"/>
  <c r="B5542" i="38"/>
  <c r="B5543" i="38"/>
  <c r="B5544" i="38"/>
  <c r="B5545" i="38"/>
  <c r="B5546" i="38"/>
  <c r="B5547" i="38"/>
  <c r="B5548" i="38"/>
  <c r="B5549" i="38"/>
  <c r="B5550" i="38"/>
  <c r="B5551" i="38"/>
  <c r="B5552" i="38"/>
  <c r="B5553" i="38"/>
  <c r="B5554" i="38"/>
  <c r="B5555" i="38"/>
  <c r="B5556" i="38"/>
  <c r="B5557" i="38"/>
  <c r="B5558" i="38"/>
  <c r="B5559" i="38"/>
  <c r="B5560" i="38"/>
  <c r="B5561" i="38"/>
  <c r="B5562" i="38"/>
  <c r="B5563" i="38"/>
  <c r="B5564" i="38"/>
  <c r="B5565" i="38"/>
  <c r="B5566" i="38"/>
  <c r="B5567" i="38"/>
  <c r="B5568" i="38"/>
  <c r="B5569" i="38"/>
  <c r="B5570" i="38"/>
  <c r="B5571" i="38"/>
  <c r="B5572" i="38"/>
  <c r="B5573" i="38"/>
  <c r="B5574" i="38"/>
  <c r="B5575" i="38"/>
  <c r="B5576" i="38"/>
  <c r="B5577" i="38"/>
  <c r="B5578" i="38"/>
  <c r="B5579" i="38"/>
  <c r="B5580" i="38"/>
  <c r="B5581" i="38"/>
  <c r="B5582" i="38"/>
  <c r="B5583" i="38"/>
  <c r="B5584" i="38"/>
  <c r="B5585" i="38"/>
  <c r="B5586" i="38"/>
  <c r="B5587" i="38"/>
  <c r="B5588" i="38"/>
  <c r="B5589" i="38"/>
  <c r="B5590" i="38"/>
  <c r="B5591" i="38"/>
  <c r="B5592" i="38"/>
  <c r="B5593" i="38"/>
  <c r="B5594" i="38"/>
  <c r="B5595" i="38"/>
  <c r="B5596" i="38"/>
  <c r="B5597" i="38"/>
  <c r="B5598" i="38"/>
  <c r="B5599" i="38"/>
  <c r="B5600" i="38"/>
  <c r="B5601" i="38"/>
  <c r="B5602" i="38"/>
  <c r="B5603" i="38"/>
  <c r="B5604" i="38"/>
  <c r="B5605" i="38"/>
  <c r="B5606" i="38"/>
  <c r="B5607" i="38"/>
  <c r="B5608" i="38"/>
  <c r="B5609" i="38"/>
  <c r="B5610" i="38"/>
  <c r="B5611" i="38"/>
  <c r="B5612" i="38"/>
  <c r="B5613" i="38"/>
  <c r="B5614" i="38"/>
  <c r="B5615" i="38"/>
  <c r="B5616" i="38"/>
  <c r="B5617" i="38"/>
  <c r="B5618" i="38"/>
  <c r="B5619" i="38"/>
  <c r="B5620" i="38"/>
  <c r="B5621" i="38"/>
  <c r="B5622" i="38"/>
  <c r="B5623" i="38"/>
  <c r="B5624" i="38"/>
  <c r="B5625" i="38"/>
  <c r="B5626" i="38"/>
  <c r="B5627" i="38"/>
  <c r="B5628" i="38"/>
  <c r="B5629" i="38"/>
  <c r="B5630" i="38"/>
  <c r="B5631" i="38"/>
  <c r="B5632" i="38"/>
  <c r="B5633" i="38"/>
  <c r="B5634" i="38"/>
  <c r="B5635" i="38"/>
  <c r="B5636" i="38"/>
  <c r="B5637" i="38"/>
  <c r="B5638" i="38"/>
  <c r="B5639" i="38"/>
  <c r="B5640" i="38"/>
  <c r="B5641" i="38"/>
  <c r="B5642" i="38"/>
  <c r="B5643" i="38"/>
  <c r="B5644" i="38"/>
  <c r="B5645" i="38"/>
  <c r="B5646" i="38"/>
  <c r="B5647" i="38"/>
  <c r="B5648" i="38"/>
  <c r="B5649" i="38"/>
  <c r="B5650" i="38"/>
  <c r="B5651" i="38"/>
  <c r="B5652" i="38"/>
  <c r="B5653" i="38"/>
  <c r="B5654" i="38"/>
  <c r="B5655" i="38"/>
  <c r="B5656" i="38"/>
  <c r="B5657" i="38"/>
  <c r="B5658" i="38"/>
  <c r="B5659" i="38"/>
  <c r="B5660" i="38"/>
  <c r="B5661" i="38"/>
  <c r="B5662" i="38"/>
  <c r="B5663" i="38"/>
  <c r="B5664" i="38"/>
  <c r="B5665" i="38"/>
  <c r="B5666" i="38"/>
  <c r="B5667" i="38"/>
  <c r="B5668" i="38"/>
  <c r="B5669" i="38"/>
  <c r="B5670" i="38"/>
  <c r="B5671" i="38"/>
  <c r="B5672" i="38"/>
  <c r="B5673" i="38"/>
  <c r="B5674" i="38"/>
  <c r="B5675" i="38"/>
  <c r="B5676" i="38"/>
  <c r="B5677" i="38"/>
  <c r="B5678" i="38"/>
  <c r="B5679" i="38"/>
  <c r="B5680" i="38"/>
  <c r="B5681" i="38"/>
  <c r="B5682" i="38"/>
  <c r="B5683" i="38"/>
  <c r="B5684" i="38"/>
  <c r="B5685" i="38"/>
  <c r="B5686" i="38"/>
  <c r="B5687" i="38"/>
  <c r="B5688" i="38"/>
  <c r="B5689" i="38"/>
  <c r="B5690" i="38"/>
  <c r="B5691" i="38"/>
  <c r="B5692" i="38"/>
  <c r="B5693" i="38"/>
  <c r="B5694" i="38"/>
  <c r="B5695" i="38"/>
  <c r="B5696" i="38"/>
  <c r="B5697" i="38"/>
  <c r="B5698" i="38"/>
  <c r="B5699" i="38"/>
  <c r="B5700" i="38"/>
  <c r="B5701" i="38"/>
  <c r="B5702" i="38"/>
  <c r="B5703" i="38"/>
  <c r="B5704" i="38"/>
  <c r="B5705" i="38"/>
  <c r="B5706" i="38"/>
  <c r="B5707" i="38"/>
  <c r="B5708" i="38"/>
  <c r="B5709" i="38"/>
  <c r="B5710" i="38"/>
  <c r="B5711" i="38"/>
  <c r="B5712" i="38"/>
  <c r="B5713" i="38"/>
  <c r="B5714" i="38"/>
  <c r="B5715" i="38"/>
  <c r="B5716" i="38"/>
  <c r="B5717" i="38"/>
  <c r="B5718" i="38"/>
  <c r="B5719" i="38"/>
  <c r="B5720" i="38"/>
  <c r="B5721" i="38"/>
  <c r="B5722" i="38"/>
  <c r="B5723" i="38"/>
  <c r="B5724" i="38"/>
  <c r="B5725" i="38"/>
  <c r="B5726" i="38"/>
  <c r="B5727" i="38"/>
  <c r="B5728" i="38"/>
  <c r="B5729" i="38"/>
  <c r="B5730" i="38"/>
  <c r="B5731" i="38"/>
  <c r="B5732" i="38"/>
  <c r="B5733" i="38"/>
  <c r="B5734" i="38"/>
  <c r="B5735" i="38"/>
  <c r="B5736" i="38"/>
  <c r="B5737" i="38"/>
  <c r="B5738" i="38"/>
  <c r="B5739" i="38"/>
  <c r="B5740" i="38"/>
  <c r="B5741" i="38"/>
  <c r="B5742" i="38"/>
  <c r="B5743" i="38"/>
  <c r="B5744" i="38"/>
  <c r="B5745" i="38"/>
  <c r="B5746" i="38"/>
  <c r="B5747" i="38"/>
  <c r="B5748" i="38"/>
  <c r="B5749" i="38"/>
  <c r="B5750" i="38"/>
  <c r="B5751" i="38"/>
  <c r="B5752" i="38"/>
  <c r="B5753" i="38"/>
  <c r="B5754" i="38"/>
  <c r="B5755" i="38"/>
  <c r="B5756" i="38"/>
  <c r="B5757" i="38"/>
  <c r="B5758" i="38"/>
  <c r="B5759" i="38"/>
  <c r="B5760" i="38"/>
  <c r="B5761" i="38"/>
  <c r="B5762" i="38"/>
  <c r="B5763" i="38"/>
  <c r="B5764" i="38"/>
  <c r="B5765" i="38"/>
  <c r="B5766" i="38"/>
  <c r="B5767" i="38"/>
  <c r="B5768" i="38"/>
  <c r="B5769" i="38"/>
  <c r="B5770" i="38"/>
  <c r="B5771" i="38"/>
  <c r="B5772" i="38"/>
  <c r="B5773" i="38"/>
  <c r="B5774" i="38"/>
  <c r="B5775" i="38"/>
  <c r="B5776" i="38"/>
  <c r="B5777" i="38"/>
  <c r="B5778" i="38"/>
  <c r="B5779" i="38"/>
  <c r="B5780" i="38"/>
  <c r="B5781" i="38"/>
  <c r="B5782" i="38"/>
  <c r="B5783" i="38"/>
  <c r="B5784" i="38"/>
  <c r="B5785" i="38"/>
  <c r="B5786" i="38"/>
  <c r="B5787" i="38"/>
  <c r="B5788" i="38"/>
  <c r="B5789" i="38"/>
  <c r="B5790" i="38"/>
  <c r="B5791" i="38"/>
  <c r="B5792" i="38"/>
  <c r="B5793" i="38"/>
  <c r="B5794" i="38"/>
  <c r="B5795" i="38"/>
  <c r="B5796" i="38"/>
  <c r="B5797" i="38"/>
  <c r="B5798" i="38"/>
  <c r="B5799" i="38"/>
  <c r="B5800" i="38"/>
  <c r="B5801" i="38"/>
  <c r="B5802" i="38"/>
  <c r="B5803" i="38"/>
  <c r="B5804" i="38"/>
  <c r="B5805" i="38"/>
  <c r="B5806" i="38"/>
  <c r="B5807" i="38"/>
  <c r="B5808" i="38"/>
  <c r="B5809" i="38"/>
  <c r="B5810" i="38"/>
  <c r="B5811" i="38"/>
  <c r="B5812" i="38"/>
  <c r="B5813" i="38"/>
  <c r="B5814" i="38"/>
  <c r="B5815" i="38"/>
  <c r="B5816" i="38"/>
  <c r="B5817" i="38"/>
  <c r="B5818" i="38"/>
  <c r="B5819" i="38"/>
  <c r="B5820" i="38"/>
  <c r="B5821" i="38"/>
  <c r="B5822" i="38"/>
  <c r="B5823" i="38"/>
  <c r="B5824" i="38"/>
  <c r="B5825" i="38"/>
  <c r="B5826" i="38"/>
  <c r="B5827" i="38"/>
  <c r="B5828" i="38"/>
  <c r="B5829" i="38"/>
  <c r="B5830" i="38"/>
  <c r="B5831" i="38"/>
  <c r="B5832" i="38"/>
  <c r="B5833" i="38"/>
  <c r="B5834" i="38"/>
  <c r="B5835" i="38"/>
  <c r="B5836" i="38"/>
  <c r="B5837" i="38"/>
  <c r="B5838" i="38"/>
  <c r="B5839" i="38"/>
  <c r="B5840" i="38"/>
  <c r="B5841" i="38"/>
  <c r="B5842" i="38"/>
  <c r="B5843" i="38"/>
  <c r="B5844" i="38"/>
  <c r="B5845" i="38"/>
  <c r="B5846" i="38"/>
  <c r="B5847" i="38"/>
  <c r="B5848" i="38"/>
  <c r="B5849" i="38"/>
  <c r="B5850" i="38"/>
  <c r="B5851" i="38"/>
  <c r="B5852" i="38"/>
  <c r="B13" i="40"/>
  <c r="C8" i="40"/>
  <c r="C6" i="40"/>
  <c r="L4" i="40"/>
  <c r="H4" i="40"/>
  <c r="I167" i="39"/>
  <c r="G170" i="38"/>
  <c r="G157" i="38"/>
  <c r="H131" i="39"/>
  <c r="BH7" i="16" l="1"/>
  <c r="BH9" i="16"/>
  <c r="BH11" i="16"/>
  <c r="AZ14" i="16"/>
  <c r="AZ16" i="16"/>
  <c r="AZ18" i="16"/>
  <c r="AZ6" i="16"/>
  <c r="AZ8" i="16"/>
  <c r="AZ10" i="16"/>
  <c r="BH14" i="16"/>
  <c r="BH16" i="16"/>
  <c r="BH18" i="16"/>
  <c r="AZ7" i="16"/>
  <c r="AZ9" i="16"/>
  <c r="AZ11" i="16"/>
  <c r="AZ13" i="16"/>
  <c r="AZ15" i="16"/>
  <c r="AZ17" i="16"/>
  <c r="BH6" i="16"/>
  <c r="BH8" i="16"/>
  <c r="BH10" i="16"/>
  <c r="BH13" i="16"/>
  <c r="BH15" i="16"/>
  <c r="BH17" i="16"/>
  <c r="J100" i="40"/>
  <c r="B99" i="40"/>
  <c r="B95" i="40"/>
  <c r="B91" i="40"/>
  <c r="B87" i="40"/>
  <c r="B83" i="40"/>
  <c r="B79" i="40"/>
  <c r="B75" i="40"/>
  <c r="B71" i="40"/>
  <c r="B67" i="40"/>
  <c r="B63" i="40"/>
  <c r="D86" i="40"/>
  <c r="D89" i="40"/>
  <c r="D93" i="40"/>
  <c r="D97" i="40"/>
  <c r="H95" i="40"/>
  <c r="H97" i="40"/>
  <c r="H100" i="40"/>
  <c r="J98" i="40"/>
  <c r="J94" i="40"/>
  <c r="B98" i="40"/>
  <c r="B94" i="40"/>
  <c r="B90" i="40"/>
  <c r="B86" i="40"/>
  <c r="B82" i="40"/>
  <c r="B78" i="40"/>
  <c r="B74" i="40"/>
  <c r="B70" i="40"/>
  <c r="B66" i="40"/>
  <c r="B62" i="40"/>
  <c r="D85" i="40"/>
  <c r="D88" i="40"/>
  <c r="D92" i="40"/>
  <c r="D96" i="40"/>
  <c r="H94" i="40"/>
  <c r="H96" i="40"/>
  <c r="H101" i="40"/>
  <c r="J97" i="40"/>
  <c r="J93" i="40"/>
  <c r="B101" i="40"/>
  <c r="B97" i="40"/>
  <c r="B93" i="40"/>
  <c r="B89" i="40"/>
  <c r="B85" i="40"/>
  <c r="B81" i="40"/>
  <c r="B77" i="40"/>
  <c r="B73" i="40"/>
  <c r="B69" i="40"/>
  <c r="B65" i="40"/>
  <c r="D84" i="40"/>
  <c r="D91" i="40"/>
  <c r="D95" i="40"/>
  <c r="D99" i="40"/>
  <c r="D101" i="40"/>
  <c r="H93" i="40"/>
  <c r="H99" i="40"/>
  <c r="J96" i="40"/>
  <c r="J101" i="40"/>
  <c r="B100" i="40"/>
  <c r="B96" i="40"/>
  <c r="B92" i="40"/>
  <c r="B88" i="40"/>
  <c r="B84" i="40"/>
  <c r="B80" i="40"/>
  <c r="B76" i="40"/>
  <c r="B72" i="40"/>
  <c r="B68" i="40"/>
  <c r="B64" i="40"/>
  <c r="D87" i="40"/>
  <c r="D90" i="40"/>
  <c r="D94" i="40"/>
  <c r="D98" i="40"/>
  <c r="D100" i="40"/>
  <c r="H98" i="40"/>
  <c r="J99" i="40"/>
  <c r="J95" i="40"/>
  <c r="D81" i="40"/>
  <c r="D77" i="40"/>
  <c r="D73" i="40"/>
  <c r="D69" i="40"/>
  <c r="D65" i="40"/>
  <c r="D80" i="40"/>
  <c r="D76" i="40"/>
  <c r="D72" i="40"/>
  <c r="D68" i="40"/>
  <c r="D64" i="40"/>
  <c r="B61" i="40"/>
  <c r="D83" i="40"/>
  <c r="D79" i="40"/>
  <c r="D75" i="40"/>
  <c r="D71" i="40"/>
  <c r="D67" i="40"/>
  <c r="D63" i="40"/>
  <c r="D61" i="40"/>
  <c r="D82" i="40"/>
  <c r="D78" i="40"/>
  <c r="D74" i="40"/>
  <c r="D70" i="40"/>
  <c r="D66" i="40"/>
  <c r="D62" i="40"/>
  <c r="B19" i="40"/>
  <c r="B15" i="40"/>
  <c r="B49" i="40"/>
  <c r="H49" i="40" s="1"/>
  <c r="K49" i="40" s="1"/>
  <c r="B45" i="40"/>
  <c r="B41" i="40"/>
  <c r="B37" i="40"/>
  <c r="B33" i="40"/>
  <c r="B29" i="40"/>
  <c r="B25" i="40"/>
  <c r="F13" i="40"/>
  <c r="F48" i="40"/>
  <c r="F44" i="40"/>
  <c r="F40" i="40"/>
  <c r="F36" i="40"/>
  <c r="F32" i="40"/>
  <c r="F28" i="40"/>
  <c r="F24" i="40"/>
  <c r="F20" i="40"/>
  <c r="F16" i="40"/>
  <c r="G51" i="40"/>
  <c r="B18" i="40"/>
  <c r="B14" i="40"/>
  <c r="B48" i="40"/>
  <c r="B44" i="40"/>
  <c r="B40" i="40"/>
  <c r="B36" i="40"/>
  <c r="B32" i="40"/>
  <c r="B28" i="40"/>
  <c r="B24" i="40"/>
  <c r="F51" i="40"/>
  <c r="F47" i="40"/>
  <c r="F43" i="40"/>
  <c r="F39" i="40"/>
  <c r="F35" i="40"/>
  <c r="F31" i="40"/>
  <c r="F27" i="40"/>
  <c r="F23" i="40"/>
  <c r="F19" i="40"/>
  <c r="F15" i="40"/>
  <c r="G50" i="40"/>
  <c r="B21" i="40"/>
  <c r="B17" i="40"/>
  <c r="B51" i="40"/>
  <c r="H51" i="40" s="1"/>
  <c r="K51" i="40" s="1"/>
  <c r="B47" i="40"/>
  <c r="B43" i="40"/>
  <c r="B39" i="40"/>
  <c r="B35" i="40"/>
  <c r="B31" i="40"/>
  <c r="B27" i="40"/>
  <c r="B23" i="40"/>
  <c r="F50" i="40"/>
  <c r="F46" i="40"/>
  <c r="F42" i="40"/>
  <c r="F38" i="40"/>
  <c r="F34" i="40"/>
  <c r="F30" i="40"/>
  <c r="F26" i="40"/>
  <c r="F22" i="40"/>
  <c r="F18" i="40"/>
  <c r="F14" i="40"/>
  <c r="G49" i="40"/>
  <c r="B20" i="40"/>
  <c r="B16" i="40"/>
  <c r="B50" i="40"/>
  <c r="H50" i="40" s="1"/>
  <c r="K50" i="40" s="1"/>
  <c r="B46" i="40"/>
  <c r="B42" i="40"/>
  <c r="B38" i="40"/>
  <c r="B34" i="40"/>
  <c r="B30" i="40"/>
  <c r="B26" i="40"/>
  <c r="B22" i="40"/>
  <c r="F49" i="40"/>
  <c r="F45" i="40"/>
  <c r="F41" i="40"/>
  <c r="F37" i="40"/>
  <c r="F33" i="40"/>
  <c r="F29" i="40"/>
  <c r="F25" i="40"/>
  <c r="F21" i="40"/>
  <c r="F17" i="40"/>
  <c r="G130" i="38"/>
  <c r="I21" i="38"/>
  <c r="I22" i="38"/>
  <c r="H21" i="38"/>
  <c r="H22" i="38"/>
  <c r="H23" i="38"/>
  <c r="H24" i="38"/>
  <c r="H25" i="38"/>
  <c r="H26" i="38"/>
  <c r="H27" i="38"/>
  <c r="H28" i="38"/>
  <c r="H29" i="38"/>
  <c r="H30" i="38"/>
  <c r="H31" i="38"/>
  <c r="H32" i="38"/>
  <c r="H33" i="38"/>
  <c r="H34" i="38"/>
  <c r="H35" i="38"/>
  <c r="H36" i="38"/>
  <c r="H37" i="38"/>
  <c r="H38" i="38"/>
  <c r="H39" i="38"/>
  <c r="H40" i="38"/>
  <c r="H41" i="38"/>
  <c r="H42" i="38"/>
  <c r="H43" i="38"/>
  <c r="H44" i="38"/>
  <c r="H45" i="38"/>
  <c r="H46" i="38"/>
  <c r="H47" i="38"/>
  <c r="H48" i="38"/>
  <c r="H49" i="38"/>
  <c r="H50" i="38"/>
  <c r="H51" i="38"/>
  <c r="H52" i="38"/>
  <c r="H53" i="38"/>
  <c r="H54" i="38"/>
  <c r="H55" i="38"/>
  <c r="H56" i="38"/>
  <c r="H57" i="38"/>
  <c r="H58" i="38"/>
  <c r="H59" i="38"/>
  <c r="H60" i="38"/>
  <c r="H61" i="38"/>
  <c r="H62" i="38"/>
  <c r="H63" i="38"/>
  <c r="H64" i="38"/>
  <c r="H65" i="38"/>
  <c r="H66" i="38"/>
  <c r="H67" i="38"/>
  <c r="H68" i="38"/>
  <c r="H69" i="38"/>
  <c r="H70" i="38"/>
  <c r="H71" i="38"/>
  <c r="H72" i="38"/>
  <c r="H73" i="38"/>
  <c r="H74" i="38"/>
  <c r="H75" i="38"/>
  <c r="H76" i="38"/>
  <c r="H77" i="38"/>
  <c r="H78" i="38"/>
  <c r="H79" i="38"/>
  <c r="H80" i="38"/>
  <c r="H81" i="38"/>
  <c r="H82" i="38"/>
  <c r="H83" i="38"/>
  <c r="H84" i="38"/>
  <c r="H85" i="38"/>
  <c r="H86" i="38"/>
  <c r="H87" i="38"/>
  <c r="H88" i="38"/>
  <c r="H89" i="38"/>
  <c r="H90" i="38"/>
  <c r="H91" i="38"/>
  <c r="H92" i="38"/>
  <c r="H93" i="38"/>
  <c r="H94" i="38"/>
  <c r="H95" i="38"/>
  <c r="H96" i="38"/>
  <c r="H97" i="38"/>
  <c r="H98" i="38"/>
  <c r="H99" i="38"/>
  <c r="H100" i="38"/>
  <c r="H101" i="38"/>
  <c r="H102" i="38"/>
  <c r="H103" i="38"/>
  <c r="H104" i="38"/>
  <c r="H105" i="38"/>
  <c r="H106" i="38"/>
  <c r="H107" i="38"/>
  <c r="G36" i="40" s="1"/>
  <c r="H108" i="38"/>
  <c r="G37" i="40" s="1"/>
  <c r="H109" i="38"/>
  <c r="G38" i="40" s="1"/>
  <c r="H110" i="38"/>
  <c r="G39" i="40" s="1"/>
  <c r="H111" i="38"/>
  <c r="G40" i="40" s="1"/>
  <c r="H112" i="38"/>
  <c r="G41" i="40" s="1"/>
  <c r="H113" i="38"/>
  <c r="G42" i="40" s="1"/>
  <c r="H114" i="38"/>
  <c r="G43" i="40" s="1"/>
  <c r="H115" i="38"/>
  <c r="G44" i="40" s="1"/>
  <c r="H116" i="38"/>
  <c r="G45" i="40" s="1"/>
  <c r="H117" i="38"/>
  <c r="G46" i="40" s="1"/>
  <c r="H118" i="38"/>
  <c r="G47" i="40" s="1"/>
  <c r="H119" i="38"/>
  <c r="G48" i="40" s="1"/>
  <c r="H120" i="38"/>
  <c r="H121" i="38"/>
  <c r="H122" i="38"/>
  <c r="H123" i="38"/>
  <c r="H124" i="38"/>
  <c r="H125" i="38"/>
  <c r="H126" i="38"/>
  <c r="H127" i="38"/>
  <c r="H128" i="38"/>
  <c r="H129" i="38"/>
  <c r="H130" i="38"/>
  <c r="H131" i="38"/>
  <c r="H132" i="38"/>
  <c r="H133" i="38"/>
  <c r="H134" i="38"/>
  <c r="H135" i="38"/>
  <c r="H136" i="38"/>
  <c r="H137" i="38"/>
  <c r="H138" i="38"/>
  <c r="H139" i="38"/>
  <c r="H140" i="38"/>
  <c r="H141" i="38"/>
  <c r="H142" i="38"/>
  <c r="H143" i="38"/>
  <c r="H144" i="38"/>
  <c r="H145" i="38"/>
  <c r="H146" i="38"/>
  <c r="H147" i="38"/>
  <c r="H148" i="38"/>
  <c r="H149" i="38"/>
  <c r="H150" i="38"/>
  <c r="H151" i="38"/>
  <c r="H152" i="38"/>
  <c r="H153" i="38"/>
  <c r="H154" i="38"/>
  <c r="H155" i="38"/>
  <c r="H156" i="38"/>
  <c r="H157" i="38"/>
  <c r="G34" i="40" s="1"/>
  <c r="H158" i="38"/>
  <c r="G35" i="40" s="1"/>
  <c r="H159" i="38"/>
  <c r="H160" i="38"/>
  <c r="H161" i="38"/>
  <c r="H162" i="38"/>
  <c r="H163" i="38"/>
  <c r="H164" i="38"/>
  <c r="H165" i="38"/>
  <c r="H166" i="38"/>
  <c r="H167" i="38"/>
  <c r="H168" i="38"/>
  <c r="H169" i="38"/>
  <c r="H170" i="38"/>
  <c r="H171" i="38"/>
  <c r="H172" i="38"/>
  <c r="H173" i="38"/>
  <c r="H174" i="38"/>
  <c r="H175" i="38"/>
  <c r="H176" i="38"/>
  <c r="H177" i="38"/>
  <c r="H178" i="38"/>
  <c r="H179" i="38"/>
  <c r="H180" i="38"/>
  <c r="H181" i="38"/>
  <c r="H182" i="38"/>
  <c r="H183" i="38"/>
  <c r="H184" i="38"/>
  <c r="H185" i="38"/>
  <c r="H186" i="38"/>
  <c r="H187" i="38"/>
  <c r="H188" i="38"/>
  <c r="H189" i="38"/>
  <c r="H190" i="38"/>
  <c r="H191" i="38"/>
  <c r="H192" i="38"/>
  <c r="H193" i="38"/>
  <c r="H194" i="38"/>
  <c r="H195" i="38"/>
  <c r="H196" i="38"/>
  <c r="H197" i="38"/>
  <c r="H198" i="38"/>
  <c r="H199" i="38"/>
  <c r="H200" i="38"/>
  <c r="H201" i="38"/>
  <c r="H202" i="38"/>
  <c r="H203" i="38"/>
  <c r="H204" i="38"/>
  <c r="H205" i="38"/>
  <c r="H206" i="38"/>
  <c r="H207" i="38"/>
  <c r="H208" i="38"/>
  <c r="H209" i="38"/>
  <c r="H210" i="38"/>
  <c r="H211" i="38"/>
  <c r="H212" i="38"/>
  <c r="H213" i="38"/>
  <c r="H214" i="38"/>
  <c r="H215" i="38"/>
  <c r="H216" i="38"/>
  <c r="H217" i="38"/>
  <c r="H218" i="38"/>
  <c r="H219" i="38"/>
  <c r="H220" i="38"/>
  <c r="H221" i="38"/>
  <c r="H222" i="38"/>
  <c r="H223" i="38"/>
  <c r="H224" i="38"/>
  <c r="H225" i="38"/>
  <c r="H226" i="38"/>
  <c r="H227" i="38"/>
  <c r="H228" i="38"/>
  <c r="H229" i="38"/>
  <c r="H230" i="38"/>
  <c r="H231" i="38"/>
  <c r="H232" i="38"/>
  <c r="H233" i="38"/>
  <c r="H234" i="38"/>
  <c r="H235" i="38"/>
  <c r="H236" i="38"/>
  <c r="H237" i="38"/>
  <c r="H238" i="38"/>
  <c r="H239" i="38"/>
  <c r="H240" i="38"/>
  <c r="H241" i="38"/>
  <c r="H242" i="38"/>
  <c r="H243" i="38"/>
  <c r="H244" i="38"/>
  <c r="H245" i="38"/>
  <c r="H246" i="38"/>
  <c r="H247" i="38"/>
  <c r="H248" i="38"/>
  <c r="H249" i="38"/>
  <c r="H250" i="38"/>
  <c r="H251" i="38"/>
  <c r="H252" i="38"/>
  <c r="H253" i="38"/>
  <c r="H254" i="38"/>
  <c r="H255" i="38"/>
  <c r="H256" i="38"/>
  <c r="H257" i="38"/>
  <c r="H258" i="38"/>
  <c r="H259" i="38"/>
  <c r="H260" i="38"/>
  <c r="H261" i="38"/>
  <c r="H262" i="38"/>
  <c r="H263" i="38"/>
  <c r="H264" i="38"/>
  <c r="H265" i="38"/>
  <c r="H266" i="38"/>
  <c r="H267" i="38"/>
  <c r="H268" i="38"/>
  <c r="H269" i="38"/>
  <c r="H270" i="38"/>
  <c r="H271" i="38"/>
  <c r="H272" i="38"/>
  <c r="H273" i="38"/>
  <c r="H274" i="38"/>
  <c r="H275" i="38"/>
  <c r="H276" i="38"/>
  <c r="H277" i="38"/>
  <c r="H278" i="38"/>
  <c r="H279" i="38"/>
  <c r="H280" i="38"/>
  <c r="H281" i="38"/>
  <c r="H282" i="38"/>
  <c r="H283" i="38"/>
  <c r="H284" i="38"/>
  <c r="H285" i="38"/>
  <c r="H286" i="38"/>
  <c r="H287" i="38"/>
  <c r="H288" i="38"/>
  <c r="H289" i="38"/>
  <c r="H290" i="38"/>
  <c r="H291" i="38"/>
  <c r="H292" i="38"/>
  <c r="H293" i="38"/>
  <c r="H294" i="38"/>
  <c r="H295" i="38"/>
  <c r="H296" i="38"/>
  <c r="H297" i="38"/>
  <c r="H298" i="38"/>
  <c r="H299" i="38"/>
  <c r="H300" i="38"/>
  <c r="H301" i="38"/>
  <c r="H302" i="38"/>
  <c r="H303" i="38"/>
  <c r="H304" i="38"/>
  <c r="H305" i="38"/>
  <c r="H306" i="38"/>
  <c r="H307" i="38"/>
  <c r="H308" i="38"/>
  <c r="H309" i="38"/>
  <c r="H310" i="38"/>
  <c r="H311" i="38"/>
  <c r="H312" i="38"/>
  <c r="H313" i="38"/>
  <c r="H314" i="38"/>
  <c r="H315" i="38"/>
  <c r="H316" i="38"/>
  <c r="H317" i="38"/>
  <c r="H318" i="38"/>
  <c r="H319" i="38"/>
  <c r="H320" i="38"/>
  <c r="H321" i="38"/>
  <c r="H322" i="38"/>
  <c r="H323" i="38"/>
  <c r="H324" i="38"/>
  <c r="H325" i="38"/>
  <c r="H326" i="38"/>
  <c r="H327" i="38"/>
  <c r="H328" i="38"/>
  <c r="H329" i="38"/>
  <c r="H330" i="38"/>
  <c r="H331" i="38"/>
  <c r="H332" i="38"/>
  <c r="H333" i="38"/>
  <c r="H334" i="38"/>
  <c r="H335" i="38"/>
  <c r="H336" i="38"/>
  <c r="H337" i="38"/>
  <c r="H338" i="38"/>
  <c r="H339" i="38"/>
  <c r="H340" i="38"/>
  <c r="H341" i="38"/>
  <c r="H342" i="38"/>
  <c r="H343" i="38"/>
  <c r="H344" i="38"/>
  <c r="H345" i="38"/>
  <c r="H346" i="38"/>
  <c r="H347" i="38"/>
  <c r="H348" i="38"/>
  <c r="H349" i="38"/>
  <c r="H350" i="38"/>
  <c r="H351" i="38"/>
  <c r="H352" i="38"/>
  <c r="H353" i="38"/>
  <c r="H354" i="38"/>
  <c r="H355" i="38"/>
  <c r="H356" i="38"/>
  <c r="H357" i="38"/>
  <c r="H358" i="38"/>
  <c r="H359" i="38"/>
  <c r="H360" i="38"/>
  <c r="H361" i="38"/>
  <c r="H362" i="38"/>
  <c r="H363" i="38"/>
  <c r="H364" i="38"/>
  <c r="H365" i="38"/>
  <c r="H366" i="38"/>
  <c r="H367" i="38"/>
  <c r="H368" i="38"/>
  <c r="H369" i="38"/>
  <c r="H370" i="38"/>
  <c r="H371" i="38"/>
  <c r="H372" i="38"/>
  <c r="H373" i="38"/>
  <c r="H374" i="38"/>
  <c r="H375" i="38"/>
  <c r="H376" i="38"/>
  <c r="H377" i="38"/>
  <c r="H378" i="38"/>
  <c r="H379" i="38"/>
  <c r="H380" i="38"/>
  <c r="H381" i="38"/>
  <c r="H382" i="38"/>
  <c r="H383" i="38"/>
  <c r="H384" i="38"/>
  <c r="H385" i="38"/>
  <c r="H386" i="38"/>
  <c r="H387" i="38"/>
  <c r="H388" i="38"/>
  <c r="H389" i="38"/>
  <c r="H390" i="38"/>
  <c r="H391" i="38"/>
  <c r="H392" i="38"/>
  <c r="H393" i="38"/>
  <c r="H394" i="38"/>
  <c r="H395" i="38"/>
  <c r="H396" i="38"/>
  <c r="H397" i="38"/>
  <c r="H398" i="38"/>
  <c r="H399" i="38"/>
  <c r="H400" i="38"/>
  <c r="H401" i="38"/>
  <c r="H402" i="38"/>
  <c r="H403" i="38"/>
  <c r="H404" i="38"/>
  <c r="H405" i="38"/>
  <c r="H406" i="38"/>
  <c r="H407" i="38"/>
  <c r="H408" i="38"/>
  <c r="H409" i="38"/>
  <c r="H410" i="38"/>
  <c r="H411" i="38"/>
  <c r="H412" i="38"/>
  <c r="H413" i="38"/>
  <c r="H414" i="38"/>
  <c r="H415" i="38"/>
  <c r="H416" i="38"/>
  <c r="H417" i="38"/>
  <c r="H418" i="38"/>
  <c r="H419" i="38"/>
  <c r="H420" i="38"/>
  <c r="H421" i="38"/>
  <c r="H422" i="38"/>
  <c r="H423" i="38"/>
  <c r="H424" i="38"/>
  <c r="H425" i="38"/>
  <c r="H426" i="38"/>
  <c r="H427" i="38"/>
  <c r="H428" i="38"/>
  <c r="H429" i="38"/>
  <c r="H430" i="38"/>
  <c r="H431" i="38"/>
  <c r="H432" i="38"/>
  <c r="H433" i="38"/>
  <c r="H434" i="38"/>
  <c r="H435" i="38"/>
  <c r="H436" i="38"/>
  <c r="H437" i="38"/>
  <c r="H438" i="38"/>
  <c r="H439" i="38"/>
  <c r="H440" i="38"/>
  <c r="H441" i="38"/>
  <c r="H442" i="38"/>
  <c r="H443" i="38"/>
  <c r="H444" i="38"/>
  <c r="H445" i="38"/>
  <c r="H446" i="38"/>
  <c r="H447" i="38"/>
  <c r="H448" i="38"/>
  <c r="H449" i="38"/>
  <c r="H450" i="38"/>
  <c r="H451" i="38"/>
  <c r="H452" i="38"/>
  <c r="H453" i="38"/>
  <c r="H454" i="38"/>
  <c r="H455" i="38"/>
  <c r="H456" i="38"/>
  <c r="H457" i="38"/>
  <c r="H458" i="38"/>
  <c r="H459" i="38"/>
  <c r="H460" i="38"/>
  <c r="H461" i="38"/>
  <c r="H462" i="38"/>
  <c r="H463" i="38"/>
  <c r="H464" i="38"/>
  <c r="H465" i="38"/>
  <c r="H466" i="38"/>
  <c r="H467" i="38"/>
  <c r="H468" i="38"/>
  <c r="H469" i="38"/>
  <c r="H470" i="38"/>
  <c r="H471" i="38"/>
  <c r="H472" i="38"/>
  <c r="H473" i="38"/>
  <c r="H474" i="38"/>
  <c r="H475" i="38"/>
  <c r="H476" i="38"/>
  <c r="H477" i="38"/>
  <c r="H478" i="38"/>
  <c r="H479" i="38"/>
  <c r="H480" i="38"/>
  <c r="H481" i="38"/>
  <c r="H482" i="38"/>
  <c r="H483" i="38"/>
  <c r="H484" i="38"/>
  <c r="H485" i="38"/>
  <c r="H486" i="38"/>
  <c r="H487" i="38"/>
  <c r="H488" i="38"/>
  <c r="H489" i="38"/>
  <c r="H490" i="38"/>
  <c r="H491" i="38"/>
  <c r="H492" i="38"/>
  <c r="H493" i="38"/>
  <c r="H494" i="38"/>
  <c r="H495" i="38"/>
  <c r="H496" i="38"/>
  <c r="H497" i="38"/>
  <c r="H498" i="38"/>
  <c r="H499" i="38"/>
  <c r="H500" i="38"/>
  <c r="H501" i="38"/>
  <c r="H502" i="38"/>
  <c r="H503" i="38"/>
  <c r="H504" i="38"/>
  <c r="H505" i="38"/>
  <c r="H506" i="38"/>
  <c r="H507" i="38"/>
  <c r="H508" i="38"/>
  <c r="H509" i="38"/>
  <c r="H510" i="38"/>
  <c r="H511" i="38"/>
  <c r="H512" i="38"/>
  <c r="H513" i="38"/>
  <c r="H514" i="38"/>
  <c r="H515" i="38"/>
  <c r="H516" i="38"/>
  <c r="H517" i="38"/>
  <c r="H518" i="38"/>
  <c r="H519" i="38"/>
  <c r="H520" i="38"/>
  <c r="H521" i="38"/>
  <c r="H522" i="38"/>
  <c r="H523" i="38"/>
  <c r="H524" i="38"/>
  <c r="H525" i="38"/>
  <c r="H526" i="38"/>
  <c r="H527" i="38"/>
  <c r="H528" i="38"/>
  <c r="H529" i="38"/>
  <c r="H530" i="38"/>
  <c r="H531" i="38"/>
  <c r="H532" i="38"/>
  <c r="H533" i="38"/>
  <c r="H534" i="38"/>
  <c r="H535" i="38"/>
  <c r="H536" i="38"/>
  <c r="H537" i="38"/>
  <c r="H538" i="38"/>
  <c r="H539" i="38"/>
  <c r="H540" i="38"/>
  <c r="H541" i="38"/>
  <c r="H542" i="38"/>
  <c r="H543" i="38"/>
  <c r="H544" i="38"/>
  <c r="H545" i="38"/>
  <c r="H546" i="38"/>
  <c r="H547" i="38"/>
  <c r="H548" i="38"/>
  <c r="H549" i="38"/>
  <c r="H550" i="38"/>
  <c r="H551" i="38"/>
  <c r="H552" i="38"/>
  <c r="H553" i="38"/>
  <c r="H554" i="38"/>
  <c r="H555" i="38"/>
  <c r="H556" i="38"/>
  <c r="H557" i="38"/>
  <c r="H558" i="38"/>
  <c r="H559" i="38"/>
  <c r="H560" i="38"/>
  <c r="H561" i="38"/>
  <c r="H562" i="38"/>
  <c r="H563" i="38"/>
  <c r="H564" i="38"/>
  <c r="H565" i="38"/>
  <c r="H566" i="38"/>
  <c r="H567" i="38"/>
  <c r="H568" i="38"/>
  <c r="H569" i="38"/>
  <c r="H570" i="38"/>
  <c r="H571" i="38"/>
  <c r="H572" i="38"/>
  <c r="H573" i="38"/>
  <c r="H574" i="38"/>
  <c r="H575" i="38"/>
  <c r="H576" i="38"/>
  <c r="H577" i="38"/>
  <c r="H578" i="38"/>
  <c r="H579" i="38"/>
  <c r="H580" i="38"/>
  <c r="H581" i="38"/>
  <c r="H582" i="38"/>
  <c r="H583" i="38"/>
  <c r="H584" i="38"/>
  <c r="H585" i="38"/>
  <c r="H586" i="38"/>
  <c r="H587" i="38"/>
  <c r="H588" i="38"/>
  <c r="H589" i="38"/>
  <c r="H590" i="38"/>
  <c r="H591" i="38"/>
  <c r="H592" i="38"/>
  <c r="H593" i="38"/>
  <c r="H594" i="38"/>
  <c r="H595" i="38"/>
  <c r="H596" i="38"/>
  <c r="H597" i="38"/>
  <c r="H598" i="38"/>
  <c r="H599" i="38"/>
  <c r="H600" i="38"/>
  <c r="H601" i="38"/>
  <c r="H602" i="38"/>
  <c r="H603" i="38"/>
  <c r="H604" i="38"/>
  <c r="H605" i="38"/>
  <c r="H606" i="38"/>
  <c r="H607" i="38"/>
  <c r="H608" i="38"/>
  <c r="H609" i="38"/>
  <c r="H610" i="38"/>
  <c r="H611" i="38"/>
  <c r="H612" i="38"/>
  <c r="H613" i="38"/>
  <c r="H614" i="38"/>
  <c r="H615" i="38"/>
  <c r="H616" i="38"/>
  <c r="H617" i="38"/>
  <c r="H618" i="38"/>
  <c r="H619" i="38"/>
  <c r="H620" i="38"/>
  <c r="H621" i="38"/>
  <c r="H622" i="38"/>
  <c r="H623" i="38"/>
  <c r="H624" i="38"/>
  <c r="H625" i="38"/>
  <c r="H626" i="38"/>
  <c r="H627" i="38"/>
  <c r="H628" i="38"/>
  <c r="H629" i="38"/>
  <c r="H630" i="38"/>
  <c r="H631" i="38"/>
  <c r="H632" i="38"/>
  <c r="H633" i="38"/>
  <c r="H634" i="38"/>
  <c r="H635" i="38"/>
  <c r="H636" i="38"/>
  <c r="H637" i="38"/>
  <c r="H638" i="38"/>
  <c r="H639" i="38"/>
  <c r="H640" i="38"/>
  <c r="H641" i="38"/>
  <c r="H642" i="38"/>
  <c r="H643" i="38"/>
  <c r="H644" i="38"/>
  <c r="H645" i="38"/>
  <c r="H646" i="38"/>
  <c r="H647" i="38"/>
  <c r="H648" i="38"/>
  <c r="H649" i="38"/>
  <c r="H650" i="38"/>
  <c r="H651" i="38"/>
  <c r="H652" i="38"/>
  <c r="H653" i="38"/>
  <c r="H654" i="38"/>
  <c r="H655" i="38"/>
  <c r="H656" i="38"/>
  <c r="H657" i="38"/>
  <c r="H658" i="38"/>
  <c r="H659" i="38"/>
  <c r="H660" i="38"/>
  <c r="H661" i="38"/>
  <c r="H662" i="38"/>
  <c r="H663" i="38"/>
  <c r="H664" i="38"/>
  <c r="H665" i="38"/>
  <c r="H666" i="38"/>
  <c r="H667" i="38"/>
  <c r="H668" i="38"/>
  <c r="H669" i="38"/>
  <c r="H670" i="38"/>
  <c r="H671" i="38"/>
  <c r="H672" i="38"/>
  <c r="H673" i="38"/>
  <c r="H674" i="38"/>
  <c r="H675" i="38"/>
  <c r="H676" i="38"/>
  <c r="H677" i="38"/>
  <c r="H678" i="38"/>
  <c r="H679" i="38"/>
  <c r="H680" i="38"/>
  <c r="H681" i="38"/>
  <c r="H682" i="38"/>
  <c r="H683" i="38"/>
  <c r="H684" i="38"/>
  <c r="H685" i="38"/>
  <c r="H686" i="38"/>
  <c r="H687" i="38"/>
  <c r="H688" i="38"/>
  <c r="H689" i="38"/>
  <c r="H690" i="38"/>
  <c r="H691" i="38"/>
  <c r="H692" i="38"/>
  <c r="H693" i="38"/>
  <c r="H694" i="38"/>
  <c r="H695" i="38"/>
  <c r="H696" i="38"/>
  <c r="H697" i="38"/>
  <c r="H698" i="38"/>
  <c r="H699" i="38"/>
  <c r="H700" i="38"/>
  <c r="H701" i="38"/>
  <c r="H702" i="38"/>
  <c r="H703" i="38"/>
  <c r="H704" i="38"/>
  <c r="H705" i="38"/>
  <c r="H706" i="38"/>
  <c r="H707" i="38"/>
  <c r="H708" i="38"/>
  <c r="H709" i="38"/>
  <c r="H710" i="38"/>
  <c r="H711" i="38"/>
  <c r="H712" i="38"/>
  <c r="H713" i="38"/>
  <c r="H714" i="38"/>
  <c r="H715" i="38"/>
  <c r="H716" i="38"/>
  <c r="H717" i="38"/>
  <c r="H718" i="38"/>
  <c r="H719" i="38"/>
  <c r="H720" i="38"/>
  <c r="H721" i="38"/>
  <c r="H722" i="38"/>
  <c r="H723" i="38"/>
  <c r="H724" i="38"/>
  <c r="H725" i="38"/>
  <c r="H726" i="38"/>
  <c r="H727" i="38"/>
  <c r="H728" i="38"/>
  <c r="H729" i="38"/>
  <c r="H730" i="38"/>
  <c r="H731" i="38"/>
  <c r="H732" i="38"/>
  <c r="H733" i="38"/>
  <c r="H734" i="38"/>
  <c r="H735" i="38"/>
  <c r="H736" i="38"/>
  <c r="H737" i="38"/>
  <c r="H738" i="38"/>
  <c r="H739" i="38"/>
  <c r="H740" i="38"/>
  <c r="H741" i="38"/>
  <c r="H742" i="38"/>
  <c r="H743" i="38"/>
  <c r="H744" i="38"/>
  <c r="H745" i="38"/>
  <c r="H746" i="38"/>
  <c r="H747" i="38"/>
  <c r="H748" i="38"/>
  <c r="H749" i="38"/>
  <c r="H750" i="38"/>
  <c r="H751" i="38"/>
  <c r="H752" i="38"/>
  <c r="H753" i="38"/>
  <c r="H754" i="38"/>
  <c r="H755" i="38"/>
  <c r="H756" i="38"/>
  <c r="H757" i="38"/>
  <c r="H758" i="38"/>
  <c r="H759" i="38"/>
  <c r="H760" i="38"/>
  <c r="H761" i="38"/>
  <c r="H762" i="38"/>
  <c r="H763" i="38"/>
  <c r="H764" i="38"/>
  <c r="H765" i="38"/>
  <c r="H766" i="38"/>
  <c r="H767" i="38"/>
  <c r="H768" i="38"/>
  <c r="H769" i="38"/>
  <c r="H770" i="38"/>
  <c r="H771" i="38"/>
  <c r="H772" i="38"/>
  <c r="H773" i="38"/>
  <c r="H774" i="38"/>
  <c r="H775" i="38"/>
  <c r="H776" i="38"/>
  <c r="H777" i="38"/>
  <c r="H778" i="38"/>
  <c r="H779" i="38"/>
  <c r="H780" i="38"/>
  <c r="H781" i="38"/>
  <c r="H782" i="38"/>
  <c r="H783" i="38"/>
  <c r="H784" i="38"/>
  <c r="H785" i="38"/>
  <c r="H786" i="38"/>
  <c r="H787" i="38"/>
  <c r="H788" i="38"/>
  <c r="H789" i="38"/>
  <c r="H790" i="38"/>
  <c r="H791" i="38"/>
  <c r="H792" i="38"/>
  <c r="H793" i="38"/>
  <c r="H794" i="38"/>
  <c r="H795" i="38"/>
  <c r="H796" i="38"/>
  <c r="H797" i="38"/>
  <c r="H798" i="38"/>
  <c r="H799" i="38"/>
  <c r="H800" i="38"/>
  <c r="H801" i="38"/>
  <c r="H802" i="38"/>
  <c r="H803" i="38"/>
  <c r="H804" i="38"/>
  <c r="H805" i="38"/>
  <c r="H806" i="38"/>
  <c r="H807" i="38"/>
  <c r="H808" i="38"/>
  <c r="H809" i="38"/>
  <c r="H810" i="38"/>
  <c r="H811" i="38"/>
  <c r="H812" i="38"/>
  <c r="H813" i="38"/>
  <c r="H814" i="38"/>
  <c r="H815" i="38"/>
  <c r="H816" i="38"/>
  <c r="H817" i="38"/>
  <c r="H818" i="38"/>
  <c r="H819" i="38"/>
  <c r="H820" i="38"/>
  <c r="H821" i="38"/>
  <c r="H822" i="38"/>
  <c r="H823" i="38"/>
  <c r="H824" i="38"/>
  <c r="H825" i="38"/>
  <c r="H826" i="38"/>
  <c r="H827" i="38"/>
  <c r="H828" i="38"/>
  <c r="H829" i="38"/>
  <c r="H830" i="38"/>
  <c r="H831" i="38"/>
  <c r="H832" i="38"/>
  <c r="H833" i="38"/>
  <c r="H834" i="38"/>
  <c r="H835" i="38"/>
  <c r="H836" i="38"/>
  <c r="H837" i="38"/>
  <c r="H838" i="38"/>
  <c r="H839" i="38"/>
  <c r="H840" i="38"/>
  <c r="H841" i="38"/>
  <c r="H842" i="38"/>
  <c r="H843" i="38"/>
  <c r="H844" i="38"/>
  <c r="H845" i="38"/>
  <c r="H846" i="38"/>
  <c r="H847" i="38"/>
  <c r="H848" i="38"/>
  <c r="H849" i="38"/>
  <c r="H850" i="38"/>
  <c r="H851" i="38"/>
  <c r="H852" i="38"/>
  <c r="H853" i="38"/>
  <c r="H854" i="38"/>
  <c r="H855" i="38"/>
  <c r="H856" i="38"/>
  <c r="H857" i="38"/>
  <c r="H858" i="38"/>
  <c r="H859" i="38"/>
  <c r="H860" i="38"/>
  <c r="H861" i="38"/>
  <c r="H862" i="38"/>
  <c r="H863" i="38"/>
  <c r="H864" i="38"/>
  <c r="H865" i="38"/>
  <c r="H866" i="38"/>
  <c r="H867" i="38"/>
  <c r="H868" i="38"/>
  <c r="H869" i="38"/>
  <c r="H870" i="38"/>
  <c r="H871" i="38"/>
  <c r="H872" i="38"/>
  <c r="H873" i="38"/>
  <c r="H874" i="38"/>
  <c r="H875" i="38"/>
  <c r="H876" i="38"/>
  <c r="H877" i="38"/>
  <c r="H878" i="38"/>
  <c r="H879" i="38"/>
  <c r="H880" i="38"/>
  <c r="H881" i="38"/>
  <c r="H882" i="38"/>
  <c r="H883" i="38"/>
  <c r="H884" i="38"/>
  <c r="H885" i="38"/>
  <c r="H886" i="38"/>
  <c r="H887" i="38"/>
  <c r="H888" i="38"/>
  <c r="H889" i="38"/>
  <c r="H890" i="38"/>
  <c r="H891" i="38"/>
  <c r="H892" i="38"/>
  <c r="H893" i="38"/>
  <c r="H894" i="38"/>
  <c r="H895" i="38"/>
  <c r="H896" i="38"/>
  <c r="H897" i="38"/>
  <c r="H898" i="38"/>
  <c r="H899" i="38"/>
  <c r="H900" i="38"/>
  <c r="H901" i="38"/>
  <c r="H902" i="38"/>
  <c r="H903" i="38"/>
  <c r="H904" i="38"/>
  <c r="H905" i="38"/>
  <c r="H906" i="38"/>
  <c r="H907" i="38"/>
  <c r="H908" i="38"/>
  <c r="H909" i="38"/>
  <c r="H910" i="38"/>
  <c r="H911" i="38"/>
  <c r="H912" i="38"/>
  <c r="H913" i="38"/>
  <c r="H914" i="38"/>
  <c r="H915" i="38"/>
  <c r="H916" i="38"/>
  <c r="H917" i="38"/>
  <c r="H918" i="38"/>
  <c r="H919" i="38"/>
  <c r="H920" i="38"/>
  <c r="H921" i="38"/>
  <c r="H922" i="38"/>
  <c r="H923" i="38"/>
  <c r="H924" i="38"/>
  <c r="H925" i="38"/>
  <c r="H926" i="38"/>
  <c r="H927" i="38"/>
  <c r="H928" i="38"/>
  <c r="H929" i="38"/>
  <c r="H930" i="38"/>
  <c r="H931" i="38"/>
  <c r="H932" i="38"/>
  <c r="H933" i="38"/>
  <c r="H934" i="38"/>
  <c r="H935" i="38"/>
  <c r="H936" i="38"/>
  <c r="H937" i="38"/>
  <c r="H938" i="38"/>
  <c r="H939" i="38"/>
  <c r="H940" i="38"/>
  <c r="H941" i="38"/>
  <c r="H942" i="38"/>
  <c r="H943" i="38"/>
  <c r="H944" i="38"/>
  <c r="H945" i="38"/>
  <c r="H946" i="38"/>
  <c r="H947" i="38"/>
  <c r="H948" i="38"/>
  <c r="H949" i="38"/>
  <c r="H950" i="38"/>
  <c r="H951" i="38"/>
  <c r="H952" i="38"/>
  <c r="H953" i="38"/>
  <c r="H954" i="38"/>
  <c r="H955" i="38"/>
  <c r="H956" i="38"/>
  <c r="H957" i="38"/>
  <c r="H958" i="38"/>
  <c r="H959" i="38"/>
  <c r="H960" i="38"/>
  <c r="H961" i="38"/>
  <c r="H962" i="38"/>
  <c r="H963" i="38"/>
  <c r="H964" i="38"/>
  <c r="H965" i="38"/>
  <c r="H966" i="38"/>
  <c r="H967" i="38"/>
  <c r="H968" i="38"/>
  <c r="H969" i="38"/>
  <c r="H970" i="38"/>
  <c r="H971" i="38"/>
  <c r="H972" i="38"/>
  <c r="H973" i="38"/>
  <c r="H974" i="38"/>
  <c r="H975" i="38"/>
  <c r="H976" i="38"/>
  <c r="H977" i="38"/>
  <c r="H978" i="38"/>
  <c r="H979" i="38"/>
  <c r="H980" i="38"/>
  <c r="H981" i="38"/>
  <c r="H982" i="38"/>
  <c r="H983" i="38"/>
  <c r="H984" i="38"/>
  <c r="H985" i="38"/>
  <c r="H986" i="38"/>
  <c r="H987" i="38"/>
  <c r="H988" i="38"/>
  <c r="H989" i="38"/>
  <c r="H990" i="38"/>
  <c r="H991" i="38"/>
  <c r="H992" i="38"/>
  <c r="H993" i="38"/>
  <c r="H994" i="38"/>
  <c r="H995" i="38"/>
  <c r="H996" i="38"/>
  <c r="H997" i="38"/>
  <c r="H998" i="38"/>
  <c r="H999" i="38"/>
  <c r="H1000" i="38"/>
  <c r="H1001" i="38"/>
  <c r="H1002" i="38"/>
  <c r="H1003" i="38"/>
  <c r="H1004" i="38"/>
  <c r="H1005" i="38"/>
  <c r="H1006" i="38"/>
  <c r="H1007" i="38"/>
  <c r="H1008" i="38"/>
  <c r="H1009" i="38"/>
  <c r="H1010" i="38"/>
  <c r="H1011" i="38"/>
  <c r="H1012" i="38"/>
  <c r="H1013" i="38"/>
  <c r="H1014" i="38"/>
  <c r="H1015" i="38"/>
  <c r="H1016" i="38"/>
  <c r="H1017" i="38"/>
  <c r="H1018" i="38"/>
  <c r="H1019" i="38"/>
  <c r="H1020" i="38"/>
  <c r="H1021" i="38"/>
  <c r="H1022" i="38"/>
  <c r="H1023" i="38"/>
  <c r="H1024" i="38"/>
  <c r="H1025" i="38"/>
  <c r="H1026" i="38"/>
  <c r="H1027" i="38"/>
  <c r="H1028" i="38"/>
  <c r="H1029" i="38"/>
  <c r="H1030" i="38"/>
  <c r="H1031" i="38"/>
  <c r="H1032" i="38"/>
  <c r="H1033" i="38"/>
  <c r="H1034" i="38"/>
  <c r="H1035" i="38"/>
  <c r="H1036" i="38"/>
  <c r="H1037" i="38"/>
  <c r="H1038" i="38"/>
  <c r="H1039" i="38"/>
  <c r="H1040" i="38"/>
  <c r="H1041" i="38"/>
  <c r="H1042" i="38"/>
  <c r="H1043" i="38"/>
  <c r="H1044" i="38"/>
  <c r="H1045" i="38"/>
  <c r="H1046" i="38"/>
  <c r="H1047" i="38"/>
  <c r="H1048" i="38"/>
  <c r="H1049" i="38"/>
  <c r="H1050" i="38"/>
  <c r="H1051" i="38"/>
  <c r="H1052" i="38"/>
  <c r="H1053" i="38"/>
  <c r="H1054" i="38"/>
  <c r="H1055" i="38"/>
  <c r="H1056" i="38"/>
  <c r="H1057" i="38"/>
  <c r="H1058" i="38"/>
  <c r="H1059" i="38"/>
  <c r="H1060" i="38"/>
  <c r="H1061" i="38"/>
  <c r="H1062" i="38"/>
  <c r="H1063" i="38"/>
  <c r="H1064" i="38"/>
  <c r="H1065" i="38"/>
  <c r="H1066" i="38"/>
  <c r="H1067" i="38"/>
  <c r="H1068" i="38"/>
  <c r="H1069" i="38"/>
  <c r="H1070" i="38"/>
  <c r="H1071" i="38"/>
  <c r="H1072" i="38"/>
  <c r="H1073" i="38"/>
  <c r="H1074" i="38"/>
  <c r="H1075" i="38"/>
  <c r="H1076" i="38"/>
  <c r="H1077" i="38"/>
  <c r="H1078" i="38"/>
  <c r="H1079" i="38"/>
  <c r="H1080" i="38"/>
  <c r="H1081" i="38"/>
  <c r="H1082" i="38"/>
  <c r="H1083" i="38"/>
  <c r="H1084" i="38"/>
  <c r="H1085" i="38"/>
  <c r="H1086" i="38"/>
  <c r="H1087" i="38"/>
  <c r="H1088" i="38"/>
  <c r="H1089" i="38"/>
  <c r="H1090" i="38"/>
  <c r="H1091" i="38"/>
  <c r="H1092" i="38"/>
  <c r="H1093" i="38"/>
  <c r="H1094" i="38"/>
  <c r="H1095" i="38"/>
  <c r="H1096" i="38"/>
  <c r="H1097" i="38"/>
  <c r="H1098" i="38"/>
  <c r="H1099" i="38"/>
  <c r="H1100" i="38"/>
  <c r="H1101" i="38"/>
  <c r="H1102" i="38"/>
  <c r="H1103" i="38"/>
  <c r="H1104" i="38"/>
  <c r="H1105" i="38"/>
  <c r="H1106" i="38"/>
  <c r="H1107" i="38"/>
  <c r="H1108" i="38"/>
  <c r="H1109" i="38"/>
  <c r="H1110" i="38"/>
  <c r="H1111" i="38"/>
  <c r="H1112" i="38"/>
  <c r="H1113" i="38"/>
  <c r="H1114" i="38"/>
  <c r="H1115" i="38"/>
  <c r="H1116" i="38"/>
  <c r="H1117" i="38"/>
  <c r="H1118" i="38"/>
  <c r="H1119" i="38"/>
  <c r="H1120" i="38"/>
  <c r="H1121" i="38"/>
  <c r="H1122" i="38"/>
  <c r="H1123" i="38"/>
  <c r="H1124" i="38"/>
  <c r="H1125" i="38"/>
  <c r="H1126" i="38"/>
  <c r="H1127" i="38"/>
  <c r="H1128" i="38"/>
  <c r="H1129" i="38"/>
  <c r="H1130" i="38"/>
  <c r="H1131" i="38"/>
  <c r="H1132" i="38"/>
  <c r="H1133" i="38"/>
  <c r="H1134" i="38"/>
  <c r="H1135" i="38"/>
  <c r="H1136" i="38"/>
  <c r="H1137" i="38"/>
  <c r="H1138" i="38"/>
  <c r="H1139" i="38"/>
  <c r="H1140" i="38"/>
  <c r="H1141" i="38"/>
  <c r="H1142" i="38"/>
  <c r="H1143" i="38"/>
  <c r="H1144" i="38"/>
  <c r="H1145" i="38"/>
  <c r="H1146" i="38"/>
  <c r="H1147" i="38"/>
  <c r="H1148" i="38"/>
  <c r="H1149" i="38"/>
  <c r="H1150" i="38"/>
  <c r="H1151" i="38"/>
  <c r="H1152" i="38"/>
  <c r="H1153" i="38"/>
  <c r="H1154" i="38"/>
  <c r="H1155" i="38"/>
  <c r="H1156" i="38"/>
  <c r="H1157" i="38"/>
  <c r="H1158" i="38"/>
  <c r="H1159" i="38"/>
  <c r="H1160" i="38"/>
  <c r="H1161" i="38"/>
  <c r="H1162" i="38"/>
  <c r="H1163" i="38"/>
  <c r="H1164" i="38"/>
  <c r="H1165" i="38"/>
  <c r="H1166" i="38"/>
  <c r="H1167" i="38"/>
  <c r="H1168" i="38"/>
  <c r="H1169" i="38"/>
  <c r="H1170" i="38"/>
  <c r="H1171" i="38"/>
  <c r="H1172" i="38"/>
  <c r="H1173" i="38"/>
  <c r="H1174" i="38"/>
  <c r="H1175" i="38"/>
  <c r="H1176" i="38"/>
  <c r="H1177" i="38"/>
  <c r="H1178" i="38"/>
  <c r="H1179" i="38"/>
  <c r="H1180" i="38"/>
  <c r="H1181" i="38"/>
  <c r="H1182" i="38"/>
  <c r="H1183" i="38"/>
  <c r="H1184" i="38"/>
  <c r="H1185" i="38"/>
  <c r="H1186" i="38"/>
  <c r="H1187" i="38"/>
  <c r="H1188" i="38"/>
  <c r="H1189" i="38"/>
  <c r="H1190" i="38"/>
  <c r="H1191" i="38"/>
  <c r="H1192" i="38"/>
  <c r="H1193" i="38"/>
  <c r="H1194" i="38"/>
  <c r="H1195" i="38"/>
  <c r="H1196" i="38"/>
  <c r="H1197" i="38"/>
  <c r="H1198" i="38"/>
  <c r="H1199" i="38"/>
  <c r="H1200" i="38"/>
  <c r="H1201" i="38"/>
  <c r="H1202" i="38"/>
  <c r="H1203" i="38"/>
  <c r="H1204" i="38"/>
  <c r="H1205" i="38"/>
  <c r="H1206" i="38"/>
  <c r="H1207" i="38"/>
  <c r="H1208" i="38"/>
  <c r="H1209" i="38"/>
  <c r="H1210" i="38"/>
  <c r="H1211" i="38"/>
  <c r="H1212" i="38"/>
  <c r="H1213" i="38"/>
  <c r="H1214" i="38"/>
  <c r="H1215" i="38"/>
  <c r="H1216" i="38"/>
  <c r="H1217" i="38"/>
  <c r="H1218" i="38"/>
  <c r="H1219" i="38"/>
  <c r="H1220" i="38"/>
  <c r="H1221" i="38"/>
  <c r="H1222" i="38"/>
  <c r="H1223" i="38"/>
  <c r="H1224" i="38"/>
  <c r="H1225" i="38"/>
  <c r="H1226" i="38"/>
  <c r="H1227" i="38"/>
  <c r="H1228" i="38"/>
  <c r="H1229" i="38"/>
  <c r="H1230" i="38"/>
  <c r="H1231" i="38"/>
  <c r="H1232" i="38"/>
  <c r="H1233" i="38"/>
  <c r="H1234" i="38"/>
  <c r="H1235" i="38"/>
  <c r="H1236" i="38"/>
  <c r="H1237" i="38"/>
  <c r="H1238" i="38"/>
  <c r="H1239" i="38"/>
  <c r="H1240" i="38"/>
  <c r="H1241" i="38"/>
  <c r="H1242" i="38"/>
  <c r="H1243" i="38"/>
  <c r="H1244" i="38"/>
  <c r="H1245" i="38"/>
  <c r="H1246" i="38"/>
  <c r="H1247" i="38"/>
  <c r="H1248" i="38"/>
  <c r="H1249" i="38"/>
  <c r="H1250" i="38"/>
  <c r="H1251" i="38"/>
  <c r="H1252" i="38"/>
  <c r="H1253" i="38"/>
  <c r="H1254" i="38"/>
  <c r="H1255" i="38"/>
  <c r="H1256" i="38"/>
  <c r="H1257" i="38"/>
  <c r="H1258" i="38"/>
  <c r="H1259" i="38"/>
  <c r="H1260" i="38"/>
  <c r="H1261" i="38"/>
  <c r="H1262" i="38"/>
  <c r="H1263" i="38"/>
  <c r="H1264" i="38"/>
  <c r="H1265" i="38"/>
  <c r="H1266" i="38"/>
  <c r="H1267" i="38"/>
  <c r="H1268" i="38"/>
  <c r="H1269" i="38"/>
  <c r="H1270" i="38"/>
  <c r="H1271" i="38"/>
  <c r="H1272" i="38"/>
  <c r="H1273" i="38"/>
  <c r="H1274" i="38"/>
  <c r="H1275" i="38"/>
  <c r="H1276" i="38"/>
  <c r="H1277" i="38"/>
  <c r="H1278" i="38"/>
  <c r="H1279" i="38"/>
  <c r="H1280" i="38"/>
  <c r="H1281" i="38"/>
  <c r="H1282" i="38"/>
  <c r="H1283" i="38"/>
  <c r="H1284" i="38"/>
  <c r="H1285" i="38"/>
  <c r="H1286" i="38"/>
  <c r="H1287" i="38"/>
  <c r="H1288" i="38"/>
  <c r="H1289" i="38"/>
  <c r="H1290" i="38"/>
  <c r="H1291" i="38"/>
  <c r="H1292" i="38"/>
  <c r="H1293" i="38"/>
  <c r="H1294" i="38"/>
  <c r="H1295" i="38"/>
  <c r="H1296" i="38"/>
  <c r="H1297" i="38"/>
  <c r="H1298" i="38"/>
  <c r="H1299" i="38"/>
  <c r="H1300" i="38"/>
  <c r="H1301" i="38"/>
  <c r="H1302" i="38"/>
  <c r="H1303" i="38"/>
  <c r="H1304" i="38"/>
  <c r="H1305" i="38"/>
  <c r="H1306" i="38"/>
  <c r="H1307" i="38"/>
  <c r="H1308" i="38"/>
  <c r="H1309" i="38"/>
  <c r="H1310" i="38"/>
  <c r="H1311" i="38"/>
  <c r="H1312" i="38"/>
  <c r="H1313" i="38"/>
  <c r="H1314" i="38"/>
  <c r="H1315" i="38"/>
  <c r="H1316" i="38"/>
  <c r="H1317" i="38"/>
  <c r="H1318" i="38"/>
  <c r="H1319" i="38"/>
  <c r="H1320" i="38"/>
  <c r="H1321" i="38"/>
  <c r="H1322" i="38"/>
  <c r="H1323" i="38"/>
  <c r="H1324" i="38"/>
  <c r="H1325" i="38"/>
  <c r="H1326" i="38"/>
  <c r="H1327" i="38"/>
  <c r="H1328" i="38"/>
  <c r="H1329" i="38"/>
  <c r="H1330" i="38"/>
  <c r="H1331" i="38"/>
  <c r="H1332" i="38"/>
  <c r="H1333" i="38"/>
  <c r="H1334" i="38"/>
  <c r="H1335" i="38"/>
  <c r="H1336" i="38"/>
  <c r="H1337" i="38"/>
  <c r="H1338" i="38"/>
  <c r="H1339" i="38"/>
  <c r="H1340" i="38"/>
  <c r="H1341" i="38"/>
  <c r="H1342" i="38"/>
  <c r="H1343" i="38"/>
  <c r="H1344" i="38"/>
  <c r="H1345" i="38"/>
  <c r="H1346" i="38"/>
  <c r="H1347" i="38"/>
  <c r="H1348" i="38"/>
  <c r="H1349" i="38"/>
  <c r="H1350" i="38"/>
  <c r="H1351" i="38"/>
  <c r="H1352" i="38"/>
  <c r="H1353" i="38"/>
  <c r="H1354" i="38"/>
  <c r="H1355" i="38"/>
  <c r="H1356" i="38"/>
  <c r="H1357" i="38"/>
  <c r="H1358" i="38"/>
  <c r="H1359" i="38"/>
  <c r="H1360" i="38"/>
  <c r="H1361" i="38"/>
  <c r="H1362" i="38"/>
  <c r="H1363" i="38"/>
  <c r="H1364" i="38"/>
  <c r="H1365" i="38"/>
  <c r="H1366" i="38"/>
  <c r="H1367" i="38"/>
  <c r="H1368" i="38"/>
  <c r="H1369" i="38"/>
  <c r="H1370" i="38"/>
  <c r="H1371" i="38"/>
  <c r="H1372" i="38"/>
  <c r="H1373" i="38"/>
  <c r="H1374" i="38"/>
  <c r="H1375" i="38"/>
  <c r="H1376" i="38"/>
  <c r="H1377" i="38"/>
  <c r="H1378" i="38"/>
  <c r="H1379" i="38"/>
  <c r="H1380" i="38"/>
  <c r="H1381" i="38"/>
  <c r="H1382" i="38"/>
  <c r="H1383" i="38"/>
  <c r="H1384" i="38"/>
  <c r="H1385" i="38"/>
  <c r="H1386" i="38"/>
  <c r="H1387" i="38"/>
  <c r="H1388" i="38"/>
  <c r="H1389" i="38"/>
  <c r="H1390" i="38"/>
  <c r="H1391" i="38"/>
  <c r="H1392" i="38"/>
  <c r="H1393" i="38"/>
  <c r="H1394" i="38"/>
  <c r="H1395" i="38"/>
  <c r="H1396" i="38"/>
  <c r="H1397" i="38"/>
  <c r="H1398" i="38"/>
  <c r="H1399" i="38"/>
  <c r="H1400" i="38"/>
  <c r="H1401" i="38"/>
  <c r="H1402" i="38"/>
  <c r="H1403" i="38"/>
  <c r="H1404" i="38"/>
  <c r="H1405" i="38"/>
  <c r="H1406" i="38"/>
  <c r="H1407" i="38"/>
  <c r="H1408" i="38"/>
  <c r="H1409" i="38"/>
  <c r="H1410" i="38"/>
  <c r="H1411" i="38"/>
  <c r="H1412" i="38"/>
  <c r="H1413" i="38"/>
  <c r="H1414" i="38"/>
  <c r="H1415" i="38"/>
  <c r="H1416" i="38"/>
  <c r="H1417" i="38"/>
  <c r="H1418" i="38"/>
  <c r="H1419" i="38"/>
  <c r="H1420" i="38"/>
  <c r="H1421" i="38"/>
  <c r="H1422" i="38"/>
  <c r="H1423" i="38"/>
  <c r="H1424" i="38"/>
  <c r="H1425" i="38"/>
  <c r="H1426" i="38"/>
  <c r="H1427" i="38"/>
  <c r="H1428" i="38"/>
  <c r="H1429" i="38"/>
  <c r="H1430" i="38"/>
  <c r="H1431" i="38"/>
  <c r="H1432" i="38"/>
  <c r="H1433" i="38"/>
  <c r="H1434" i="38"/>
  <c r="H1435" i="38"/>
  <c r="H1436" i="38"/>
  <c r="H1437" i="38"/>
  <c r="H1438" i="38"/>
  <c r="H1439" i="38"/>
  <c r="H1440" i="38"/>
  <c r="H1441" i="38"/>
  <c r="H1442" i="38"/>
  <c r="H1443" i="38"/>
  <c r="H1444" i="38"/>
  <c r="H1445" i="38"/>
  <c r="H1446" i="38"/>
  <c r="H1447" i="38"/>
  <c r="H1448" i="38"/>
  <c r="H1449" i="38"/>
  <c r="H1450" i="38"/>
  <c r="H1451" i="38"/>
  <c r="H1452" i="38"/>
  <c r="H1453" i="38"/>
  <c r="H1454" i="38"/>
  <c r="H1455" i="38"/>
  <c r="H1456" i="38"/>
  <c r="H1457" i="38"/>
  <c r="H1458" i="38"/>
  <c r="H1459" i="38"/>
  <c r="H1460" i="38"/>
  <c r="H1461" i="38"/>
  <c r="H1462" i="38"/>
  <c r="H1463" i="38"/>
  <c r="H1464" i="38"/>
  <c r="H1465" i="38"/>
  <c r="H1466" i="38"/>
  <c r="H1467" i="38"/>
  <c r="H1468" i="38"/>
  <c r="H1469" i="38"/>
  <c r="H1470" i="38"/>
  <c r="H1471" i="38"/>
  <c r="H1472" i="38"/>
  <c r="H1473" i="38"/>
  <c r="H1474" i="38"/>
  <c r="H1475" i="38"/>
  <c r="H1476" i="38"/>
  <c r="H1477" i="38"/>
  <c r="H1478" i="38"/>
  <c r="H1479" i="38"/>
  <c r="H1480" i="38"/>
  <c r="H1481" i="38"/>
  <c r="H1482" i="38"/>
  <c r="H1483" i="38"/>
  <c r="H1484" i="38"/>
  <c r="H1485" i="38"/>
  <c r="H1486" i="38"/>
  <c r="H1487" i="38"/>
  <c r="H1488" i="38"/>
  <c r="H1489" i="38"/>
  <c r="H1490" i="38"/>
  <c r="H1491" i="38"/>
  <c r="H1492" i="38"/>
  <c r="H1493" i="38"/>
  <c r="H1494" i="38"/>
  <c r="H1495" i="38"/>
  <c r="H1496" i="38"/>
  <c r="H1497" i="38"/>
  <c r="H1498" i="38"/>
  <c r="H1499" i="38"/>
  <c r="H1500" i="38"/>
  <c r="H1501" i="38"/>
  <c r="H1502" i="38"/>
  <c r="H1503" i="38"/>
  <c r="H1504" i="38"/>
  <c r="H1505" i="38"/>
  <c r="H1506" i="38"/>
  <c r="H1507" i="38"/>
  <c r="H1508" i="38"/>
  <c r="H1509" i="38"/>
  <c r="H1510" i="38"/>
  <c r="H1511" i="38"/>
  <c r="H1512" i="38"/>
  <c r="H1513" i="38"/>
  <c r="H1514" i="38"/>
  <c r="H1515" i="38"/>
  <c r="H1516" i="38"/>
  <c r="H1517" i="38"/>
  <c r="H1518" i="38"/>
  <c r="H1519" i="38"/>
  <c r="H1520" i="38"/>
  <c r="H1521" i="38"/>
  <c r="H1522" i="38"/>
  <c r="H1523" i="38"/>
  <c r="H1524" i="38"/>
  <c r="H1525" i="38"/>
  <c r="H1526" i="38"/>
  <c r="H1527" i="38"/>
  <c r="H1528" i="38"/>
  <c r="H1529" i="38"/>
  <c r="H1530" i="38"/>
  <c r="H1531" i="38"/>
  <c r="H1532" i="38"/>
  <c r="H1533" i="38"/>
  <c r="H1534" i="38"/>
  <c r="H1535" i="38"/>
  <c r="H1536" i="38"/>
  <c r="H1537" i="38"/>
  <c r="H1538" i="38"/>
  <c r="H1539" i="38"/>
  <c r="H1540" i="38"/>
  <c r="H1541" i="38"/>
  <c r="H1542" i="38"/>
  <c r="H1543" i="38"/>
  <c r="H1544" i="38"/>
  <c r="H1545" i="38"/>
  <c r="H1546" i="38"/>
  <c r="H1547" i="38"/>
  <c r="H1548" i="38"/>
  <c r="H1549" i="38"/>
  <c r="H1550" i="38"/>
  <c r="H1551" i="38"/>
  <c r="H1552" i="38"/>
  <c r="H1553" i="38"/>
  <c r="H1554" i="38"/>
  <c r="H1555" i="38"/>
  <c r="H1556" i="38"/>
  <c r="H1557" i="38"/>
  <c r="H1558" i="38"/>
  <c r="H1559" i="38"/>
  <c r="H1560" i="38"/>
  <c r="H1561" i="38"/>
  <c r="H1562" i="38"/>
  <c r="H1563" i="38"/>
  <c r="H1564" i="38"/>
  <c r="H1565" i="38"/>
  <c r="H1566" i="38"/>
  <c r="H1567" i="38"/>
  <c r="H1568" i="38"/>
  <c r="H1569" i="38"/>
  <c r="H1570" i="38"/>
  <c r="H1571" i="38"/>
  <c r="H1572" i="38"/>
  <c r="H1573" i="38"/>
  <c r="H1574" i="38"/>
  <c r="H1575" i="38"/>
  <c r="H1576" i="38"/>
  <c r="H1577" i="38"/>
  <c r="H1578" i="38"/>
  <c r="H1579" i="38"/>
  <c r="H1580" i="38"/>
  <c r="H1581" i="38"/>
  <c r="H1582" i="38"/>
  <c r="H1583" i="38"/>
  <c r="H1584" i="38"/>
  <c r="H1585" i="38"/>
  <c r="H1586" i="38"/>
  <c r="H1587" i="38"/>
  <c r="H1588" i="38"/>
  <c r="H1589" i="38"/>
  <c r="H1590" i="38"/>
  <c r="H1591" i="38"/>
  <c r="H1592" i="38"/>
  <c r="H1593" i="38"/>
  <c r="H1594" i="38"/>
  <c r="H1595" i="38"/>
  <c r="H1596" i="38"/>
  <c r="H1597" i="38"/>
  <c r="H1598" i="38"/>
  <c r="H1599" i="38"/>
  <c r="H1600" i="38"/>
  <c r="H1601" i="38"/>
  <c r="H1602" i="38"/>
  <c r="H1603" i="38"/>
  <c r="H1604" i="38"/>
  <c r="H1605" i="38"/>
  <c r="H1606" i="38"/>
  <c r="H1607" i="38"/>
  <c r="H1608" i="38"/>
  <c r="H1609" i="38"/>
  <c r="H1610" i="38"/>
  <c r="H1611" i="38"/>
  <c r="H1612" i="38"/>
  <c r="H1613" i="38"/>
  <c r="H1614" i="38"/>
  <c r="H1615" i="38"/>
  <c r="H1616" i="38"/>
  <c r="H1617" i="38"/>
  <c r="H1618" i="38"/>
  <c r="H1619" i="38"/>
  <c r="H1620" i="38"/>
  <c r="H1621" i="38"/>
  <c r="H1622" i="38"/>
  <c r="H1623" i="38"/>
  <c r="H1624" i="38"/>
  <c r="H1625" i="38"/>
  <c r="H1626" i="38"/>
  <c r="H1627" i="38"/>
  <c r="H1628" i="38"/>
  <c r="H1629" i="38"/>
  <c r="H1630" i="38"/>
  <c r="H1631" i="38"/>
  <c r="H1632" i="38"/>
  <c r="H1633" i="38"/>
  <c r="H1634" i="38"/>
  <c r="H1635" i="38"/>
  <c r="H1636" i="38"/>
  <c r="H1637" i="38"/>
  <c r="H1638" i="38"/>
  <c r="H1639" i="38"/>
  <c r="H1640" i="38"/>
  <c r="H1641" i="38"/>
  <c r="H1642" i="38"/>
  <c r="H1643" i="38"/>
  <c r="H1644" i="38"/>
  <c r="H1645" i="38"/>
  <c r="H1646" i="38"/>
  <c r="H1647" i="38"/>
  <c r="H1648" i="38"/>
  <c r="H1649" i="38"/>
  <c r="H1650" i="38"/>
  <c r="H1651" i="38"/>
  <c r="H1652" i="38"/>
  <c r="H1653" i="38"/>
  <c r="H1654" i="38"/>
  <c r="H1655" i="38"/>
  <c r="H1656" i="38"/>
  <c r="H1657" i="38"/>
  <c r="H1658" i="38"/>
  <c r="H1659" i="38"/>
  <c r="H1660" i="38"/>
  <c r="H1661" i="38"/>
  <c r="H1662" i="38"/>
  <c r="H1663" i="38"/>
  <c r="H1664" i="38"/>
  <c r="H1665" i="38"/>
  <c r="H1666" i="38"/>
  <c r="H1667" i="38"/>
  <c r="H1668" i="38"/>
  <c r="H1669" i="38"/>
  <c r="H1670" i="38"/>
  <c r="H1671" i="38"/>
  <c r="H1672" i="38"/>
  <c r="H1673" i="38"/>
  <c r="H1674" i="38"/>
  <c r="H1675" i="38"/>
  <c r="H1676" i="38"/>
  <c r="H1677" i="38"/>
  <c r="H1678" i="38"/>
  <c r="H1679" i="38"/>
  <c r="H1680" i="38"/>
  <c r="H1681" i="38"/>
  <c r="H1682" i="38"/>
  <c r="H1683" i="38"/>
  <c r="H1684" i="38"/>
  <c r="H1685" i="38"/>
  <c r="H1686" i="38"/>
  <c r="H1687" i="38"/>
  <c r="H1688" i="38"/>
  <c r="H1689" i="38"/>
  <c r="H1690" i="38"/>
  <c r="H1691" i="38"/>
  <c r="H1692" i="38"/>
  <c r="H1693" i="38"/>
  <c r="H1694" i="38"/>
  <c r="H1695" i="38"/>
  <c r="H1696" i="38"/>
  <c r="H1697" i="38"/>
  <c r="H1698" i="38"/>
  <c r="H1699" i="38"/>
  <c r="H1700" i="38"/>
  <c r="H1701" i="38"/>
  <c r="H1702" i="38"/>
  <c r="H1703" i="38"/>
  <c r="H1704" i="38"/>
  <c r="H1705" i="38"/>
  <c r="H1706" i="38"/>
  <c r="H1707" i="38"/>
  <c r="H1708" i="38"/>
  <c r="H1709" i="38"/>
  <c r="H1710" i="38"/>
  <c r="H1711" i="38"/>
  <c r="H1712" i="38"/>
  <c r="H1713" i="38"/>
  <c r="H1714" i="38"/>
  <c r="H1715" i="38"/>
  <c r="H1716" i="38"/>
  <c r="H1717" i="38"/>
  <c r="H1718" i="38"/>
  <c r="H1719" i="38"/>
  <c r="H1720" i="38"/>
  <c r="H1721" i="38"/>
  <c r="H1722" i="38"/>
  <c r="H1723" i="38"/>
  <c r="H1724" i="38"/>
  <c r="H1725" i="38"/>
  <c r="H1726" i="38"/>
  <c r="H1727" i="38"/>
  <c r="H1728" i="38"/>
  <c r="H1729" i="38"/>
  <c r="H1730" i="38"/>
  <c r="H1731" i="38"/>
  <c r="H1732" i="38"/>
  <c r="H1733" i="38"/>
  <c r="H1734" i="38"/>
  <c r="H1735" i="38"/>
  <c r="H1736" i="38"/>
  <c r="H1737" i="38"/>
  <c r="H1738" i="38"/>
  <c r="H1739" i="38"/>
  <c r="H1740" i="38"/>
  <c r="H1741" i="38"/>
  <c r="H1742" i="38"/>
  <c r="H1743" i="38"/>
  <c r="H1744" i="38"/>
  <c r="H1745" i="38"/>
  <c r="H1746" i="38"/>
  <c r="H1747" i="38"/>
  <c r="H1748" i="38"/>
  <c r="H1749" i="38"/>
  <c r="H1750" i="38"/>
  <c r="H1751" i="38"/>
  <c r="H1752" i="38"/>
  <c r="H1753" i="38"/>
  <c r="H1754" i="38"/>
  <c r="H1755" i="38"/>
  <c r="H1756" i="38"/>
  <c r="H1757" i="38"/>
  <c r="H1758" i="38"/>
  <c r="H1759" i="38"/>
  <c r="H1760" i="38"/>
  <c r="H1761" i="38"/>
  <c r="H1762" i="38"/>
  <c r="H1763" i="38"/>
  <c r="H1764" i="38"/>
  <c r="H1765" i="38"/>
  <c r="H1766" i="38"/>
  <c r="H1767" i="38"/>
  <c r="H1768" i="38"/>
  <c r="H1769" i="38"/>
  <c r="H1770" i="38"/>
  <c r="H1771" i="38"/>
  <c r="H1772" i="38"/>
  <c r="H1773" i="38"/>
  <c r="H1774" i="38"/>
  <c r="H1775" i="38"/>
  <c r="H1776" i="38"/>
  <c r="H1777" i="38"/>
  <c r="H1778" i="38"/>
  <c r="H1779" i="38"/>
  <c r="H1780" i="38"/>
  <c r="H1781" i="38"/>
  <c r="H1782" i="38"/>
  <c r="H1783" i="38"/>
  <c r="H1784" i="38"/>
  <c r="H1785" i="38"/>
  <c r="H1786" i="38"/>
  <c r="H1787" i="38"/>
  <c r="H1788" i="38"/>
  <c r="H1789" i="38"/>
  <c r="H1790" i="38"/>
  <c r="H1791" i="38"/>
  <c r="H1792" i="38"/>
  <c r="H1793" i="38"/>
  <c r="H1794" i="38"/>
  <c r="H1795" i="38"/>
  <c r="H1796" i="38"/>
  <c r="H1797" i="38"/>
  <c r="H1798" i="38"/>
  <c r="H1799" i="38"/>
  <c r="H1800" i="38"/>
  <c r="H1801" i="38"/>
  <c r="H1802" i="38"/>
  <c r="H1803" i="38"/>
  <c r="H1804" i="38"/>
  <c r="H1805" i="38"/>
  <c r="H1806" i="38"/>
  <c r="H1807" i="38"/>
  <c r="H1808" i="38"/>
  <c r="H1809" i="38"/>
  <c r="H1810" i="38"/>
  <c r="H1811" i="38"/>
  <c r="H1812" i="38"/>
  <c r="H1813" i="38"/>
  <c r="H1814" i="38"/>
  <c r="H1815" i="38"/>
  <c r="H1816" i="38"/>
  <c r="H1817" i="38"/>
  <c r="H1818" i="38"/>
  <c r="H1819" i="38"/>
  <c r="H1820" i="38"/>
  <c r="H1821" i="38"/>
  <c r="H1822" i="38"/>
  <c r="H1823" i="38"/>
  <c r="H1824" i="38"/>
  <c r="H1825" i="38"/>
  <c r="H1826" i="38"/>
  <c r="H1827" i="38"/>
  <c r="H1828" i="38"/>
  <c r="H1829" i="38"/>
  <c r="H1830" i="38"/>
  <c r="H1831" i="38"/>
  <c r="H1832" i="38"/>
  <c r="H1833" i="38"/>
  <c r="H1834" i="38"/>
  <c r="H1835" i="38"/>
  <c r="H1836" i="38"/>
  <c r="H1837" i="38"/>
  <c r="H1838" i="38"/>
  <c r="H1839" i="38"/>
  <c r="H1840" i="38"/>
  <c r="H1841" i="38"/>
  <c r="H1842" i="38"/>
  <c r="H1843" i="38"/>
  <c r="H1844" i="38"/>
  <c r="H1845" i="38"/>
  <c r="H1846" i="38"/>
  <c r="H1847" i="38"/>
  <c r="H1848" i="38"/>
  <c r="H1849" i="38"/>
  <c r="H1850" i="38"/>
  <c r="H1851" i="38"/>
  <c r="H1852" i="38"/>
  <c r="H1853" i="38"/>
  <c r="H1854" i="38"/>
  <c r="H1855" i="38"/>
  <c r="H1856" i="38"/>
  <c r="H1857" i="38"/>
  <c r="H1858" i="38"/>
  <c r="H1859" i="38"/>
  <c r="H1860" i="38"/>
  <c r="H1861" i="38"/>
  <c r="H1862" i="38"/>
  <c r="H1863" i="38"/>
  <c r="H1864" i="38"/>
  <c r="H1865" i="38"/>
  <c r="H1866" i="38"/>
  <c r="H1867" i="38"/>
  <c r="H1868" i="38"/>
  <c r="H1869" i="38"/>
  <c r="H1870" i="38"/>
  <c r="H1871" i="38"/>
  <c r="H1872" i="38"/>
  <c r="H1873" i="38"/>
  <c r="H1874" i="38"/>
  <c r="H1875" i="38"/>
  <c r="H1876" i="38"/>
  <c r="H1877" i="38"/>
  <c r="H1878" i="38"/>
  <c r="H1879" i="38"/>
  <c r="H1880" i="38"/>
  <c r="H1881" i="38"/>
  <c r="H1882" i="38"/>
  <c r="H1883" i="38"/>
  <c r="H1884" i="38"/>
  <c r="H1885" i="38"/>
  <c r="H1886" i="38"/>
  <c r="H1887" i="38"/>
  <c r="H1888" i="38"/>
  <c r="H1889" i="38"/>
  <c r="H1890" i="38"/>
  <c r="H1891" i="38"/>
  <c r="H1892" i="38"/>
  <c r="H1893" i="38"/>
  <c r="H1894" i="38"/>
  <c r="H1895" i="38"/>
  <c r="H1896" i="38"/>
  <c r="H1897" i="38"/>
  <c r="H1898" i="38"/>
  <c r="H1899" i="38"/>
  <c r="H1900" i="38"/>
  <c r="H1901" i="38"/>
  <c r="H1902" i="38"/>
  <c r="H1903" i="38"/>
  <c r="H1904" i="38"/>
  <c r="H1905" i="38"/>
  <c r="H1906" i="38"/>
  <c r="H1907" i="38"/>
  <c r="H1908" i="38"/>
  <c r="H1909" i="38"/>
  <c r="H1910" i="38"/>
  <c r="H1911" i="38"/>
  <c r="H1912" i="38"/>
  <c r="H1913" i="38"/>
  <c r="H1914" i="38"/>
  <c r="H1915" i="38"/>
  <c r="H1916" i="38"/>
  <c r="H1917" i="38"/>
  <c r="H1918" i="38"/>
  <c r="H1919" i="38"/>
  <c r="H1920" i="38"/>
  <c r="H1921" i="38"/>
  <c r="H1922" i="38"/>
  <c r="H1923" i="38"/>
  <c r="H1924" i="38"/>
  <c r="H1925" i="38"/>
  <c r="H1926" i="38"/>
  <c r="H1927" i="38"/>
  <c r="H1928" i="38"/>
  <c r="H1929" i="38"/>
  <c r="H1930" i="38"/>
  <c r="H1931" i="38"/>
  <c r="H1932" i="38"/>
  <c r="H1933" i="38"/>
  <c r="H1934" i="38"/>
  <c r="H1935" i="38"/>
  <c r="H1936" i="38"/>
  <c r="H1937" i="38"/>
  <c r="H1938" i="38"/>
  <c r="H1939" i="38"/>
  <c r="H1940" i="38"/>
  <c r="H1941" i="38"/>
  <c r="H1942" i="38"/>
  <c r="H1943" i="38"/>
  <c r="H1944" i="38"/>
  <c r="H1945" i="38"/>
  <c r="H1946" i="38"/>
  <c r="H1947" i="38"/>
  <c r="H1948" i="38"/>
  <c r="H1949" i="38"/>
  <c r="H1950" i="38"/>
  <c r="H1951" i="38"/>
  <c r="H1952" i="38"/>
  <c r="H1953" i="38"/>
  <c r="H1954" i="38"/>
  <c r="H1955" i="38"/>
  <c r="H1956" i="38"/>
  <c r="H1957" i="38"/>
  <c r="H1958" i="38"/>
  <c r="H1959" i="38"/>
  <c r="H1960" i="38"/>
  <c r="H1961" i="38"/>
  <c r="H1962" i="38"/>
  <c r="H1963" i="38"/>
  <c r="H1964" i="38"/>
  <c r="H1965" i="38"/>
  <c r="H1966" i="38"/>
  <c r="H1967" i="38"/>
  <c r="H1968" i="38"/>
  <c r="H1969" i="38"/>
  <c r="H1970" i="38"/>
  <c r="H1971" i="38"/>
  <c r="H1972" i="38"/>
  <c r="H1973" i="38"/>
  <c r="H1974" i="38"/>
  <c r="H1975" i="38"/>
  <c r="H1976" i="38"/>
  <c r="H1977" i="38"/>
  <c r="H1978" i="38"/>
  <c r="H1979" i="38"/>
  <c r="H1980" i="38"/>
  <c r="H1981" i="38"/>
  <c r="H1982" i="38"/>
  <c r="H1983" i="38"/>
  <c r="H1984" i="38"/>
  <c r="H1985" i="38"/>
  <c r="H1986" i="38"/>
  <c r="H1987" i="38"/>
  <c r="H1988" i="38"/>
  <c r="H1989" i="38"/>
  <c r="H1990" i="38"/>
  <c r="H1991" i="38"/>
  <c r="H1992" i="38"/>
  <c r="H1993" i="38"/>
  <c r="H1994" i="38"/>
  <c r="H1995" i="38"/>
  <c r="H1996" i="38"/>
  <c r="H1997" i="38"/>
  <c r="H1998" i="38"/>
  <c r="H1999" i="38"/>
  <c r="H2000" i="38"/>
  <c r="H2001" i="38"/>
  <c r="H2002" i="38"/>
  <c r="H2003" i="38"/>
  <c r="H2004" i="38"/>
  <c r="H2005" i="38"/>
  <c r="H2006" i="38"/>
  <c r="H2007" i="38"/>
  <c r="H2008" i="38"/>
  <c r="H2009" i="38"/>
  <c r="H2010" i="38"/>
  <c r="H2011" i="38"/>
  <c r="H2012" i="38"/>
  <c r="H2013" i="38"/>
  <c r="H2014" i="38"/>
  <c r="H2015" i="38"/>
  <c r="H2016" i="38"/>
  <c r="H2017" i="38"/>
  <c r="H2018" i="38"/>
  <c r="H2019" i="38"/>
  <c r="H2020" i="38"/>
  <c r="H2021" i="38"/>
  <c r="H2022" i="38"/>
  <c r="H2023" i="38"/>
  <c r="H2024" i="38"/>
  <c r="H2025" i="38"/>
  <c r="H2026" i="38"/>
  <c r="H2027" i="38"/>
  <c r="H2028" i="38"/>
  <c r="H2029" i="38"/>
  <c r="H2030" i="38"/>
  <c r="H2031" i="38"/>
  <c r="H2032" i="38"/>
  <c r="H2033" i="38"/>
  <c r="H2034" i="38"/>
  <c r="H2035" i="38"/>
  <c r="H2036" i="38"/>
  <c r="H2037" i="38"/>
  <c r="H2038" i="38"/>
  <c r="H2039" i="38"/>
  <c r="H2040" i="38"/>
  <c r="H2041" i="38"/>
  <c r="H2042" i="38"/>
  <c r="H2043" i="38"/>
  <c r="H2044" i="38"/>
  <c r="H2045" i="38"/>
  <c r="H2046" i="38"/>
  <c r="H2047" i="38"/>
  <c r="H2048" i="38"/>
  <c r="H2049" i="38"/>
  <c r="H2050" i="38"/>
  <c r="H2051" i="38"/>
  <c r="H2052" i="38"/>
  <c r="H2053" i="38"/>
  <c r="H2054" i="38"/>
  <c r="H2055" i="38"/>
  <c r="H2056" i="38"/>
  <c r="H2057" i="38"/>
  <c r="H2058" i="38"/>
  <c r="H2059" i="38"/>
  <c r="H2060" i="38"/>
  <c r="H2061" i="38"/>
  <c r="H2062" i="38"/>
  <c r="H2063" i="38"/>
  <c r="H2064" i="38"/>
  <c r="H2065" i="38"/>
  <c r="H2066" i="38"/>
  <c r="H2067" i="38"/>
  <c r="H2068" i="38"/>
  <c r="H2069" i="38"/>
  <c r="H2070" i="38"/>
  <c r="H2071" i="38"/>
  <c r="H2072" i="38"/>
  <c r="H2073" i="38"/>
  <c r="H2074" i="38"/>
  <c r="H2075" i="38"/>
  <c r="H2076" i="38"/>
  <c r="H2077" i="38"/>
  <c r="H2078" i="38"/>
  <c r="H2079" i="38"/>
  <c r="H2080" i="38"/>
  <c r="H2081" i="38"/>
  <c r="H2082" i="38"/>
  <c r="H2083" i="38"/>
  <c r="H2084" i="38"/>
  <c r="H2085" i="38"/>
  <c r="H2086" i="38"/>
  <c r="H2087" i="38"/>
  <c r="H2088" i="38"/>
  <c r="H2089" i="38"/>
  <c r="H2090" i="38"/>
  <c r="H2091" i="38"/>
  <c r="H2092" i="38"/>
  <c r="H2093" i="38"/>
  <c r="H2094" i="38"/>
  <c r="H2095" i="38"/>
  <c r="H2096" i="38"/>
  <c r="H2097" i="38"/>
  <c r="H2098" i="38"/>
  <c r="H2099" i="38"/>
  <c r="H2100" i="38"/>
  <c r="H2101" i="38"/>
  <c r="H2102" i="38"/>
  <c r="H2103" i="38"/>
  <c r="H2104" i="38"/>
  <c r="H2105" i="38"/>
  <c r="H2106" i="38"/>
  <c r="H2107" i="38"/>
  <c r="H2108" i="38"/>
  <c r="H2109" i="38"/>
  <c r="H2110" i="38"/>
  <c r="H2111" i="38"/>
  <c r="H2112" i="38"/>
  <c r="H2113" i="38"/>
  <c r="H2114" i="38"/>
  <c r="H2115" i="38"/>
  <c r="H2116" i="38"/>
  <c r="H2117" i="38"/>
  <c r="H2118" i="38"/>
  <c r="H2119" i="38"/>
  <c r="H2120" i="38"/>
  <c r="H2121" i="38"/>
  <c r="H2122" i="38"/>
  <c r="H2123" i="38"/>
  <c r="H2124" i="38"/>
  <c r="H2125" i="38"/>
  <c r="H2126" i="38"/>
  <c r="H2127" i="38"/>
  <c r="H2128" i="38"/>
  <c r="H2129" i="38"/>
  <c r="H2130" i="38"/>
  <c r="H2131" i="38"/>
  <c r="H2132" i="38"/>
  <c r="H2133" i="38"/>
  <c r="H2134" i="38"/>
  <c r="H2135" i="38"/>
  <c r="H2136" i="38"/>
  <c r="H2137" i="38"/>
  <c r="H2138" i="38"/>
  <c r="H2139" i="38"/>
  <c r="H2140" i="38"/>
  <c r="H2141" i="38"/>
  <c r="H2142" i="38"/>
  <c r="H2143" i="38"/>
  <c r="H2144" i="38"/>
  <c r="H2145" i="38"/>
  <c r="H2146" i="38"/>
  <c r="H2147" i="38"/>
  <c r="H2148" i="38"/>
  <c r="H2149" i="38"/>
  <c r="H2150" i="38"/>
  <c r="H2151" i="38"/>
  <c r="H2152" i="38"/>
  <c r="H2153" i="38"/>
  <c r="H2154" i="38"/>
  <c r="H2155" i="38"/>
  <c r="H2156" i="38"/>
  <c r="H2157" i="38"/>
  <c r="H2158" i="38"/>
  <c r="H2159" i="38"/>
  <c r="H2160" i="38"/>
  <c r="H2161" i="38"/>
  <c r="H2162" i="38"/>
  <c r="H2163" i="38"/>
  <c r="H2164" i="38"/>
  <c r="H2165" i="38"/>
  <c r="H2166" i="38"/>
  <c r="H2167" i="38"/>
  <c r="H2168" i="38"/>
  <c r="H2169" i="38"/>
  <c r="H2170" i="38"/>
  <c r="H2171" i="38"/>
  <c r="H2172" i="38"/>
  <c r="H2173" i="38"/>
  <c r="H2174" i="38"/>
  <c r="H2175" i="38"/>
  <c r="H2176" i="38"/>
  <c r="H2177" i="38"/>
  <c r="H2178" i="38"/>
  <c r="H2179" i="38"/>
  <c r="H2180" i="38"/>
  <c r="H2181" i="38"/>
  <c r="H2182" i="38"/>
  <c r="H2183" i="38"/>
  <c r="H2184" i="38"/>
  <c r="H2185" i="38"/>
  <c r="H2186" i="38"/>
  <c r="H2187" i="38"/>
  <c r="H2188" i="38"/>
  <c r="H2189" i="38"/>
  <c r="H2190" i="38"/>
  <c r="H2191" i="38"/>
  <c r="H2192" i="38"/>
  <c r="H2193" i="38"/>
  <c r="H2194" i="38"/>
  <c r="H2195" i="38"/>
  <c r="H2196" i="38"/>
  <c r="H2197" i="38"/>
  <c r="H2198" i="38"/>
  <c r="H2199" i="38"/>
  <c r="H2200" i="38"/>
  <c r="H2201" i="38"/>
  <c r="H2202" i="38"/>
  <c r="H2203" i="38"/>
  <c r="H2204" i="38"/>
  <c r="H2205" i="38"/>
  <c r="H2206" i="38"/>
  <c r="H2207" i="38"/>
  <c r="H2208" i="38"/>
  <c r="H2209" i="38"/>
  <c r="H2210" i="38"/>
  <c r="H2211" i="38"/>
  <c r="H2212" i="38"/>
  <c r="H2213" i="38"/>
  <c r="H2214" i="38"/>
  <c r="H2215" i="38"/>
  <c r="H2216" i="38"/>
  <c r="H2217" i="38"/>
  <c r="H2218" i="38"/>
  <c r="H2219" i="38"/>
  <c r="H2220" i="38"/>
  <c r="H2221" i="38"/>
  <c r="H2222" i="38"/>
  <c r="H2223" i="38"/>
  <c r="H2224" i="38"/>
  <c r="H2225" i="38"/>
  <c r="H2226" i="38"/>
  <c r="H2227" i="38"/>
  <c r="H2228" i="38"/>
  <c r="H2229" i="38"/>
  <c r="H2230" i="38"/>
  <c r="H2231" i="38"/>
  <c r="H2232" i="38"/>
  <c r="H2233" i="38"/>
  <c r="H2234" i="38"/>
  <c r="H2235" i="38"/>
  <c r="H2236" i="38"/>
  <c r="H2237" i="38"/>
  <c r="H2238" i="38"/>
  <c r="H2239" i="38"/>
  <c r="H2240" i="38"/>
  <c r="H2241" i="38"/>
  <c r="H2242" i="38"/>
  <c r="H2243" i="38"/>
  <c r="H2244" i="38"/>
  <c r="H2245" i="38"/>
  <c r="H2246" i="38"/>
  <c r="H2247" i="38"/>
  <c r="H2248" i="38"/>
  <c r="H2249" i="38"/>
  <c r="H2250" i="38"/>
  <c r="H2251" i="38"/>
  <c r="H2252" i="38"/>
  <c r="H2253" i="38"/>
  <c r="H2254" i="38"/>
  <c r="H2255" i="38"/>
  <c r="H2256" i="38"/>
  <c r="H2257" i="38"/>
  <c r="H2258" i="38"/>
  <c r="H2259" i="38"/>
  <c r="H2260" i="38"/>
  <c r="H2261" i="38"/>
  <c r="H2262" i="38"/>
  <c r="H2263" i="38"/>
  <c r="H2264" i="38"/>
  <c r="H2265" i="38"/>
  <c r="H2266" i="38"/>
  <c r="H2267" i="38"/>
  <c r="H2268" i="38"/>
  <c r="H2269" i="38"/>
  <c r="H2270" i="38"/>
  <c r="H2271" i="38"/>
  <c r="H2272" i="38"/>
  <c r="H2273" i="38"/>
  <c r="H2274" i="38"/>
  <c r="H2275" i="38"/>
  <c r="H2276" i="38"/>
  <c r="H2277" i="38"/>
  <c r="H2278" i="38"/>
  <c r="H2279" i="38"/>
  <c r="H2280" i="38"/>
  <c r="H2281" i="38"/>
  <c r="H2282" i="38"/>
  <c r="H2283" i="38"/>
  <c r="H2284" i="38"/>
  <c r="H2285" i="38"/>
  <c r="H2286" i="38"/>
  <c r="H2287" i="38"/>
  <c r="H2288" i="38"/>
  <c r="H2289" i="38"/>
  <c r="H2290" i="38"/>
  <c r="H2291" i="38"/>
  <c r="H2292" i="38"/>
  <c r="H2293" i="38"/>
  <c r="H2294" i="38"/>
  <c r="H2295" i="38"/>
  <c r="H2296" i="38"/>
  <c r="H2297" i="38"/>
  <c r="H2298" i="38"/>
  <c r="H2299" i="38"/>
  <c r="H2300" i="38"/>
  <c r="H2301" i="38"/>
  <c r="H2302" i="38"/>
  <c r="H2303" i="38"/>
  <c r="H2304" i="38"/>
  <c r="H2305" i="38"/>
  <c r="H2306" i="38"/>
  <c r="H2307" i="38"/>
  <c r="H2308" i="38"/>
  <c r="H2309" i="38"/>
  <c r="H2310" i="38"/>
  <c r="H2311" i="38"/>
  <c r="H2312" i="38"/>
  <c r="H2313" i="38"/>
  <c r="H2314" i="38"/>
  <c r="H2315" i="38"/>
  <c r="H2316" i="38"/>
  <c r="H2317" i="38"/>
  <c r="H2318" i="38"/>
  <c r="H2319" i="38"/>
  <c r="H2320" i="38"/>
  <c r="H2321" i="38"/>
  <c r="H2322" i="38"/>
  <c r="H2323" i="38"/>
  <c r="H2324" i="38"/>
  <c r="H2325" i="38"/>
  <c r="H2326" i="38"/>
  <c r="H2327" i="38"/>
  <c r="H2328" i="38"/>
  <c r="H2329" i="38"/>
  <c r="H2330" i="38"/>
  <c r="H2331" i="38"/>
  <c r="H2332" i="38"/>
  <c r="H2333" i="38"/>
  <c r="H2334" i="38"/>
  <c r="H2335" i="38"/>
  <c r="H2336" i="38"/>
  <c r="H2337" i="38"/>
  <c r="H2338" i="38"/>
  <c r="H2339" i="38"/>
  <c r="H2340" i="38"/>
  <c r="H2341" i="38"/>
  <c r="H2342" i="38"/>
  <c r="H2343" i="38"/>
  <c r="H2344" i="38"/>
  <c r="H2345" i="38"/>
  <c r="H2346" i="38"/>
  <c r="H2347" i="38"/>
  <c r="H2348" i="38"/>
  <c r="H2349" i="38"/>
  <c r="H2350" i="38"/>
  <c r="H2351" i="38"/>
  <c r="H2352" i="38"/>
  <c r="H2353" i="38"/>
  <c r="H2354" i="38"/>
  <c r="H2355" i="38"/>
  <c r="H2356" i="38"/>
  <c r="H2357" i="38"/>
  <c r="H2358" i="38"/>
  <c r="H2359" i="38"/>
  <c r="H2360" i="38"/>
  <c r="H2361" i="38"/>
  <c r="H2362" i="38"/>
  <c r="H2363" i="38"/>
  <c r="H2364" i="38"/>
  <c r="H2365" i="38"/>
  <c r="H2366" i="38"/>
  <c r="H2367" i="38"/>
  <c r="H2368" i="38"/>
  <c r="H2369" i="38"/>
  <c r="H2370" i="38"/>
  <c r="H2371" i="38"/>
  <c r="H2372" i="38"/>
  <c r="H2373" i="38"/>
  <c r="H2374" i="38"/>
  <c r="H2375" i="38"/>
  <c r="H2376" i="38"/>
  <c r="H2377" i="38"/>
  <c r="H2378" i="38"/>
  <c r="H2379" i="38"/>
  <c r="H2380" i="38"/>
  <c r="H2381" i="38"/>
  <c r="H2382" i="38"/>
  <c r="H2383" i="38"/>
  <c r="H2384" i="38"/>
  <c r="H2385" i="38"/>
  <c r="H2386" i="38"/>
  <c r="H2387" i="38"/>
  <c r="H2388" i="38"/>
  <c r="H2389" i="38"/>
  <c r="H2390" i="38"/>
  <c r="H2391" i="38"/>
  <c r="H2392" i="38"/>
  <c r="H2393" i="38"/>
  <c r="H2394" i="38"/>
  <c r="H2395" i="38"/>
  <c r="H2396" i="38"/>
  <c r="H2397" i="38"/>
  <c r="H2398" i="38"/>
  <c r="H2399" i="38"/>
  <c r="H2400" i="38"/>
  <c r="H2401" i="38"/>
  <c r="H2402" i="38"/>
  <c r="H2403" i="38"/>
  <c r="H2404" i="38"/>
  <c r="H2405" i="38"/>
  <c r="H2406" i="38"/>
  <c r="H2407" i="38"/>
  <c r="H2408" i="38"/>
  <c r="H2409" i="38"/>
  <c r="H2410" i="38"/>
  <c r="H2411" i="38"/>
  <c r="H2412" i="38"/>
  <c r="H2413" i="38"/>
  <c r="H2414" i="38"/>
  <c r="H2415" i="38"/>
  <c r="H2416" i="38"/>
  <c r="H2417" i="38"/>
  <c r="H2418" i="38"/>
  <c r="H2419" i="38"/>
  <c r="H2420" i="38"/>
  <c r="H2421" i="38"/>
  <c r="H2422" i="38"/>
  <c r="H2423" i="38"/>
  <c r="H2424" i="38"/>
  <c r="H2425" i="38"/>
  <c r="H2426" i="38"/>
  <c r="H2427" i="38"/>
  <c r="H2428" i="38"/>
  <c r="H2429" i="38"/>
  <c r="H2430" i="38"/>
  <c r="H2431" i="38"/>
  <c r="H2432" i="38"/>
  <c r="H2433" i="38"/>
  <c r="H2434" i="38"/>
  <c r="H2435" i="38"/>
  <c r="H2436" i="38"/>
  <c r="H2437" i="38"/>
  <c r="H2438" i="38"/>
  <c r="H2439" i="38"/>
  <c r="H2440" i="38"/>
  <c r="H2441" i="38"/>
  <c r="H2442" i="38"/>
  <c r="H2443" i="38"/>
  <c r="H2444" i="38"/>
  <c r="H2445" i="38"/>
  <c r="H2446" i="38"/>
  <c r="H2447" i="38"/>
  <c r="H2448" i="38"/>
  <c r="H2449" i="38"/>
  <c r="H2450" i="38"/>
  <c r="H2451" i="38"/>
  <c r="H2452" i="38"/>
  <c r="H2453" i="38"/>
  <c r="H2454" i="38"/>
  <c r="H2455" i="38"/>
  <c r="H2456" i="38"/>
  <c r="H2457" i="38"/>
  <c r="H2458" i="38"/>
  <c r="H2459" i="38"/>
  <c r="H2460" i="38"/>
  <c r="H2461" i="38"/>
  <c r="H2462" i="38"/>
  <c r="H2463" i="38"/>
  <c r="H2464" i="38"/>
  <c r="H2465" i="38"/>
  <c r="H2466" i="38"/>
  <c r="H2467" i="38"/>
  <c r="H2468" i="38"/>
  <c r="H2469" i="38"/>
  <c r="H2470" i="38"/>
  <c r="H2471" i="38"/>
  <c r="H2472" i="38"/>
  <c r="H2473" i="38"/>
  <c r="H2474" i="38"/>
  <c r="H2475" i="38"/>
  <c r="H2476" i="38"/>
  <c r="H2477" i="38"/>
  <c r="H2478" i="38"/>
  <c r="H2479" i="38"/>
  <c r="H2480" i="38"/>
  <c r="H2481" i="38"/>
  <c r="H2482" i="38"/>
  <c r="H2483" i="38"/>
  <c r="H2484" i="38"/>
  <c r="H2485" i="38"/>
  <c r="H2486" i="38"/>
  <c r="H2487" i="38"/>
  <c r="H2488" i="38"/>
  <c r="H2489" i="38"/>
  <c r="H2490" i="38"/>
  <c r="H2491" i="38"/>
  <c r="H2492" i="38"/>
  <c r="H2493" i="38"/>
  <c r="H2494" i="38"/>
  <c r="H2495" i="38"/>
  <c r="H2496" i="38"/>
  <c r="H2497" i="38"/>
  <c r="H2498" i="38"/>
  <c r="H2499" i="38"/>
  <c r="H2500" i="38"/>
  <c r="H2501" i="38"/>
  <c r="H2502" i="38"/>
  <c r="H2503" i="38"/>
  <c r="H2504" i="38"/>
  <c r="H2505" i="38"/>
  <c r="H2506" i="38"/>
  <c r="H2507" i="38"/>
  <c r="H2508" i="38"/>
  <c r="H2509" i="38"/>
  <c r="H2510" i="38"/>
  <c r="H2511" i="38"/>
  <c r="H2512" i="38"/>
  <c r="H2513" i="38"/>
  <c r="H2514" i="38"/>
  <c r="H2515" i="38"/>
  <c r="H2516" i="38"/>
  <c r="H2517" i="38"/>
  <c r="H2518" i="38"/>
  <c r="H2519" i="38"/>
  <c r="H2520" i="38"/>
  <c r="H2521" i="38"/>
  <c r="H2522" i="38"/>
  <c r="H2523" i="38"/>
  <c r="H2524" i="38"/>
  <c r="H2525" i="38"/>
  <c r="H2526" i="38"/>
  <c r="H2527" i="38"/>
  <c r="H2528" i="38"/>
  <c r="H2529" i="38"/>
  <c r="H2530" i="38"/>
  <c r="H2531" i="38"/>
  <c r="H2532" i="38"/>
  <c r="H2533" i="38"/>
  <c r="H2534" i="38"/>
  <c r="H2535" i="38"/>
  <c r="H2536" i="38"/>
  <c r="H2537" i="38"/>
  <c r="H2538" i="38"/>
  <c r="H2539" i="38"/>
  <c r="H2540" i="38"/>
  <c r="H2541" i="38"/>
  <c r="H2542" i="38"/>
  <c r="H2543" i="38"/>
  <c r="H2544" i="38"/>
  <c r="H2545" i="38"/>
  <c r="H2546" i="38"/>
  <c r="H2547" i="38"/>
  <c r="H2548" i="38"/>
  <c r="H2549" i="38"/>
  <c r="H2550" i="38"/>
  <c r="H2551" i="38"/>
  <c r="H2552" i="38"/>
  <c r="H2553" i="38"/>
  <c r="H2554" i="38"/>
  <c r="H2555" i="38"/>
  <c r="H2556" i="38"/>
  <c r="H2557" i="38"/>
  <c r="H2558" i="38"/>
  <c r="H2559" i="38"/>
  <c r="H2560" i="38"/>
  <c r="H2561" i="38"/>
  <c r="H2562" i="38"/>
  <c r="H2563" i="38"/>
  <c r="H2564" i="38"/>
  <c r="H2565" i="38"/>
  <c r="H2566" i="38"/>
  <c r="H2567" i="38"/>
  <c r="H2568" i="38"/>
  <c r="H2569" i="38"/>
  <c r="H2570" i="38"/>
  <c r="H2571" i="38"/>
  <c r="H2572" i="38"/>
  <c r="H2573" i="38"/>
  <c r="H2574" i="38"/>
  <c r="H2575" i="38"/>
  <c r="H2576" i="38"/>
  <c r="H2577" i="38"/>
  <c r="H2578" i="38"/>
  <c r="H2579" i="38"/>
  <c r="H2580" i="38"/>
  <c r="H2581" i="38"/>
  <c r="H2582" i="38"/>
  <c r="H2583" i="38"/>
  <c r="H2584" i="38"/>
  <c r="H2585" i="38"/>
  <c r="H2586" i="38"/>
  <c r="H2587" i="38"/>
  <c r="H2588" i="38"/>
  <c r="H2589" i="38"/>
  <c r="H2590" i="38"/>
  <c r="H2591" i="38"/>
  <c r="H2592" i="38"/>
  <c r="H2593" i="38"/>
  <c r="H2594" i="38"/>
  <c r="H2595" i="38"/>
  <c r="H2596" i="38"/>
  <c r="H2597" i="38"/>
  <c r="H2598" i="38"/>
  <c r="H2599" i="38"/>
  <c r="H2600" i="38"/>
  <c r="H2601" i="38"/>
  <c r="H2602" i="38"/>
  <c r="H2603" i="38"/>
  <c r="H2604" i="38"/>
  <c r="H2605" i="38"/>
  <c r="H2606" i="38"/>
  <c r="H2607" i="38"/>
  <c r="H2608" i="38"/>
  <c r="H2609" i="38"/>
  <c r="H2610" i="38"/>
  <c r="H2611" i="38"/>
  <c r="H2612" i="38"/>
  <c r="H2613" i="38"/>
  <c r="H2614" i="38"/>
  <c r="H2615" i="38"/>
  <c r="H2616" i="38"/>
  <c r="H2617" i="38"/>
  <c r="H2618" i="38"/>
  <c r="H2619" i="38"/>
  <c r="H2620" i="38"/>
  <c r="H2621" i="38"/>
  <c r="H2622" i="38"/>
  <c r="H2623" i="38"/>
  <c r="H2624" i="38"/>
  <c r="H2625" i="38"/>
  <c r="H2626" i="38"/>
  <c r="H2627" i="38"/>
  <c r="H2628" i="38"/>
  <c r="H2629" i="38"/>
  <c r="H2630" i="38"/>
  <c r="H2631" i="38"/>
  <c r="H2632" i="38"/>
  <c r="H2633" i="38"/>
  <c r="H2634" i="38"/>
  <c r="H2635" i="38"/>
  <c r="H2636" i="38"/>
  <c r="H2637" i="38"/>
  <c r="H2638" i="38"/>
  <c r="H2639" i="38"/>
  <c r="H2640" i="38"/>
  <c r="H2641" i="38"/>
  <c r="H2642" i="38"/>
  <c r="H2643" i="38"/>
  <c r="H2644" i="38"/>
  <c r="H2645" i="38"/>
  <c r="H2646" i="38"/>
  <c r="H2647" i="38"/>
  <c r="H2648" i="38"/>
  <c r="H2649" i="38"/>
  <c r="H2650" i="38"/>
  <c r="H2651" i="38"/>
  <c r="H2652" i="38"/>
  <c r="H2653" i="38"/>
  <c r="H2654" i="38"/>
  <c r="H2655" i="38"/>
  <c r="H2656" i="38"/>
  <c r="H2657" i="38"/>
  <c r="H2658" i="38"/>
  <c r="H2659" i="38"/>
  <c r="H2660" i="38"/>
  <c r="H2661" i="38"/>
  <c r="H2662" i="38"/>
  <c r="H2663" i="38"/>
  <c r="H2664" i="38"/>
  <c r="H2665" i="38"/>
  <c r="H2666" i="38"/>
  <c r="H2667" i="38"/>
  <c r="H2668" i="38"/>
  <c r="H2669" i="38"/>
  <c r="H2670" i="38"/>
  <c r="H2671" i="38"/>
  <c r="H2672" i="38"/>
  <c r="H2673" i="38"/>
  <c r="H2674" i="38"/>
  <c r="H2675" i="38"/>
  <c r="H2676" i="38"/>
  <c r="H2677" i="38"/>
  <c r="H2678" i="38"/>
  <c r="H2679" i="38"/>
  <c r="H2680" i="38"/>
  <c r="H2681" i="38"/>
  <c r="H2682" i="38"/>
  <c r="H2683" i="38"/>
  <c r="H2684" i="38"/>
  <c r="H2685" i="38"/>
  <c r="H2686" i="38"/>
  <c r="H2687" i="38"/>
  <c r="H2688" i="38"/>
  <c r="H2689" i="38"/>
  <c r="H2690" i="38"/>
  <c r="H2691" i="38"/>
  <c r="H2692" i="38"/>
  <c r="H2693" i="38"/>
  <c r="H2694" i="38"/>
  <c r="H2695" i="38"/>
  <c r="H2696" i="38"/>
  <c r="H2697" i="38"/>
  <c r="H2698" i="38"/>
  <c r="H2699" i="38"/>
  <c r="H2700" i="38"/>
  <c r="H2701" i="38"/>
  <c r="H2702" i="38"/>
  <c r="H2703" i="38"/>
  <c r="H2704" i="38"/>
  <c r="H2705" i="38"/>
  <c r="H2706" i="38"/>
  <c r="H2707" i="38"/>
  <c r="H2708" i="38"/>
  <c r="H2709" i="38"/>
  <c r="H2710" i="38"/>
  <c r="H2711" i="38"/>
  <c r="H2712" i="38"/>
  <c r="H2713" i="38"/>
  <c r="H2714" i="38"/>
  <c r="H2715" i="38"/>
  <c r="H2716" i="38"/>
  <c r="H2717" i="38"/>
  <c r="H2718" i="38"/>
  <c r="H2719" i="38"/>
  <c r="H2720" i="38"/>
  <c r="H2721" i="38"/>
  <c r="H2722" i="38"/>
  <c r="H2723" i="38"/>
  <c r="H2724" i="38"/>
  <c r="H2725" i="38"/>
  <c r="H2726" i="38"/>
  <c r="H2727" i="38"/>
  <c r="H2728" i="38"/>
  <c r="H2729" i="38"/>
  <c r="H2730" i="38"/>
  <c r="H2731" i="38"/>
  <c r="H2732" i="38"/>
  <c r="H2733" i="38"/>
  <c r="H2734" i="38"/>
  <c r="H2735" i="38"/>
  <c r="H2736" i="38"/>
  <c r="H2737" i="38"/>
  <c r="H2738" i="38"/>
  <c r="H2739" i="38"/>
  <c r="H2740" i="38"/>
  <c r="H2741" i="38"/>
  <c r="H2742" i="38"/>
  <c r="H2743" i="38"/>
  <c r="H2744" i="38"/>
  <c r="H2745" i="38"/>
  <c r="H2746" i="38"/>
  <c r="H2747" i="38"/>
  <c r="H2748" i="38"/>
  <c r="H2749" i="38"/>
  <c r="H2750" i="38"/>
  <c r="H2751" i="38"/>
  <c r="H2752" i="38"/>
  <c r="H2753" i="38"/>
  <c r="H2754" i="38"/>
  <c r="H2755" i="38"/>
  <c r="H2756" i="38"/>
  <c r="H2757" i="38"/>
  <c r="H2758" i="38"/>
  <c r="H2759" i="38"/>
  <c r="H2760" i="38"/>
  <c r="H2761" i="38"/>
  <c r="H2762" i="38"/>
  <c r="H2763" i="38"/>
  <c r="H2764" i="38"/>
  <c r="H2765" i="38"/>
  <c r="H2766" i="38"/>
  <c r="H2767" i="38"/>
  <c r="H2768" i="38"/>
  <c r="H2769" i="38"/>
  <c r="H2770" i="38"/>
  <c r="H2771" i="38"/>
  <c r="H2772" i="38"/>
  <c r="H2773" i="38"/>
  <c r="H2774" i="38"/>
  <c r="H2775" i="38"/>
  <c r="H2776" i="38"/>
  <c r="H2777" i="38"/>
  <c r="H2778" i="38"/>
  <c r="H2779" i="38"/>
  <c r="H2780" i="38"/>
  <c r="H2781" i="38"/>
  <c r="H2782" i="38"/>
  <c r="H2783" i="38"/>
  <c r="H2784" i="38"/>
  <c r="H2785" i="38"/>
  <c r="H2786" i="38"/>
  <c r="H2787" i="38"/>
  <c r="H2788" i="38"/>
  <c r="H2789" i="38"/>
  <c r="H2790" i="38"/>
  <c r="H2791" i="38"/>
  <c r="H2792" i="38"/>
  <c r="H2793" i="38"/>
  <c r="H2794" i="38"/>
  <c r="H2795" i="38"/>
  <c r="H2796" i="38"/>
  <c r="H2797" i="38"/>
  <c r="H2798" i="38"/>
  <c r="H2799" i="38"/>
  <c r="H2800" i="38"/>
  <c r="H2801" i="38"/>
  <c r="H2802" i="38"/>
  <c r="H2803" i="38"/>
  <c r="H2804" i="38"/>
  <c r="H2805" i="38"/>
  <c r="H2806" i="38"/>
  <c r="H2807" i="38"/>
  <c r="H2808" i="38"/>
  <c r="H2809" i="38"/>
  <c r="H2810" i="38"/>
  <c r="H2811" i="38"/>
  <c r="H2812" i="38"/>
  <c r="H2813" i="38"/>
  <c r="H2814" i="38"/>
  <c r="H2815" i="38"/>
  <c r="H2816" i="38"/>
  <c r="H2817" i="38"/>
  <c r="H2818" i="38"/>
  <c r="H2819" i="38"/>
  <c r="H2820" i="38"/>
  <c r="H2821" i="38"/>
  <c r="H2822" i="38"/>
  <c r="H2823" i="38"/>
  <c r="H2824" i="38"/>
  <c r="H2825" i="38"/>
  <c r="H2826" i="38"/>
  <c r="H2827" i="38"/>
  <c r="H2828" i="38"/>
  <c r="H2829" i="38"/>
  <c r="H2830" i="38"/>
  <c r="H2831" i="38"/>
  <c r="H2832" i="38"/>
  <c r="H2833" i="38"/>
  <c r="H2834" i="38"/>
  <c r="H2835" i="38"/>
  <c r="H2836" i="38"/>
  <c r="H2837" i="38"/>
  <c r="H2838" i="38"/>
  <c r="H2839" i="38"/>
  <c r="H2840" i="38"/>
  <c r="H2841" i="38"/>
  <c r="H2842" i="38"/>
  <c r="H2843" i="38"/>
  <c r="H2844" i="38"/>
  <c r="H2845" i="38"/>
  <c r="H2846" i="38"/>
  <c r="H2847" i="38"/>
  <c r="H2848" i="38"/>
  <c r="H2849" i="38"/>
  <c r="H2850" i="38"/>
  <c r="H2851" i="38"/>
  <c r="H2852" i="38"/>
  <c r="H2853" i="38"/>
  <c r="H2854" i="38"/>
  <c r="H2855" i="38"/>
  <c r="H2856" i="38"/>
  <c r="H2857" i="38"/>
  <c r="H2858" i="38"/>
  <c r="H2859" i="38"/>
  <c r="H2860" i="38"/>
  <c r="H2861" i="38"/>
  <c r="H2862" i="38"/>
  <c r="H2863" i="38"/>
  <c r="H2864" i="38"/>
  <c r="H2865" i="38"/>
  <c r="H2866" i="38"/>
  <c r="H2867" i="38"/>
  <c r="H2868" i="38"/>
  <c r="H2869" i="38"/>
  <c r="H2870" i="38"/>
  <c r="H2871" i="38"/>
  <c r="H2872" i="38"/>
  <c r="H2873" i="38"/>
  <c r="H2874" i="38"/>
  <c r="H2875" i="38"/>
  <c r="H2876" i="38"/>
  <c r="H2877" i="38"/>
  <c r="H2878" i="38"/>
  <c r="H2879" i="38"/>
  <c r="H2880" i="38"/>
  <c r="H2881" i="38"/>
  <c r="H2882" i="38"/>
  <c r="H2883" i="38"/>
  <c r="H2884" i="38"/>
  <c r="H2885" i="38"/>
  <c r="H2886" i="38"/>
  <c r="H2887" i="38"/>
  <c r="H2888" i="38"/>
  <c r="H2889" i="38"/>
  <c r="H2890" i="38"/>
  <c r="H2891" i="38"/>
  <c r="H2892" i="38"/>
  <c r="H2893" i="38"/>
  <c r="H2894" i="38"/>
  <c r="H2895" i="38"/>
  <c r="H2896" i="38"/>
  <c r="H2897" i="38"/>
  <c r="H2898" i="38"/>
  <c r="H2899" i="38"/>
  <c r="H2900" i="38"/>
  <c r="H2901" i="38"/>
  <c r="H2902" i="38"/>
  <c r="H2903" i="38"/>
  <c r="H2904" i="38"/>
  <c r="H2905" i="38"/>
  <c r="H2906" i="38"/>
  <c r="H2907" i="38"/>
  <c r="H2908" i="38"/>
  <c r="H2909" i="38"/>
  <c r="H2910" i="38"/>
  <c r="H2911" i="38"/>
  <c r="H2912" i="38"/>
  <c r="H2913" i="38"/>
  <c r="H2914" i="38"/>
  <c r="H2915" i="38"/>
  <c r="H2916" i="38"/>
  <c r="H2917" i="38"/>
  <c r="H2918" i="38"/>
  <c r="H2919" i="38"/>
  <c r="H2920" i="38"/>
  <c r="H2921" i="38"/>
  <c r="H2922" i="38"/>
  <c r="H2923" i="38"/>
  <c r="H2924" i="38"/>
  <c r="H2925" i="38"/>
  <c r="H2926" i="38"/>
  <c r="H2927" i="38"/>
  <c r="H2928" i="38"/>
  <c r="H2929" i="38"/>
  <c r="H2930" i="38"/>
  <c r="H2931" i="38"/>
  <c r="H2932" i="38"/>
  <c r="H2933" i="38"/>
  <c r="H2934" i="38"/>
  <c r="H2935" i="38"/>
  <c r="H2936" i="38"/>
  <c r="H2937" i="38"/>
  <c r="H2938" i="38"/>
  <c r="H2939" i="38"/>
  <c r="H2940" i="38"/>
  <c r="H2941" i="38"/>
  <c r="H2942" i="38"/>
  <c r="H2943" i="38"/>
  <c r="H2944" i="38"/>
  <c r="H2945" i="38"/>
  <c r="H2946" i="38"/>
  <c r="H2947" i="38"/>
  <c r="H2948" i="38"/>
  <c r="H2949" i="38"/>
  <c r="H2950" i="38"/>
  <c r="H2951" i="38"/>
  <c r="H2952" i="38"/>
  <c r="H2953" i="38"/>
  <c r="H2954" i="38"/>
  <c r="H2955" i="38"/>
  <c r="H2956" i="38"/>
  <c r="H2957" i="38"/>
  <c r="H2958" i="38"/>
  <c r="H2959" i="38"/>
  <c r="H2960" i="38"/>
  <c r="H2961" i="38"/>
  <c r="H2962" i="38"/>
  <c r="H2963" i="38"/>
  <c r="H2964" i="38"/>
  <c r="H2965" i="38"/>
  <c r="H2966" i="38"/>
  <c r="H2967" i="38"/>
  <c r="H2968" i="38"/>
  <c r="H2969" i="38"/>
  <c r="H2970" i="38"/>
  <c r="H2971" i="38"/>
  <c r="H2972" i="38"/>
  <c r="H2973" i="38"/>
  <c r="H2974" i="38"/>
  <c r="H2975" i="38"/>
  <c r="H2976" i="38"/>
  <c r="H2977" i="38"/>
  <c r="H2978" i="38"/>
  <c r="H2979" i="38"/>
  <c r="H2980" i="38"/>
  <c r="H2981" i="38"/>
  <c r="H2982" i="38"/>
  <c r="H2983" i="38"/>
  <c r="H2984" i="38"/>
  <c r="H2985" i="38"/>
  <c r="H2986" i="38"/>
  <c r="H2987" i="38"/>
  <c r="H2988" i="38"/>
  <c r="H2989" i="38"/>
  <c r="H2990" i="38"/>
  <c r="H2991" i="38"/>
  <c r="H2992" i="38"/>
  <c r="H2993" i="38"/>
  <c r="H2994" i="38"/>
  <c r="H2995" i="38"/>
  <c r="H2996" i="38"/>
  <c r="H2997" i="38"/>
  <c r="H2998" i="38"/>
  <c r="H2999" i="38"/>
  <c r="H3000" i="38"/>
  <c r="H3001" i="38"/>
  <c r="H3002" i="38"/>
  <c r="H3003" i="38"/>
  <c r="H3004" i="38"/>
  <c r="H3005" i="38"/>
  <c r="H3006" i="38"/>
  <c r="H3007" i="38"/>
  <c r="H3008" i="38"/>
  <c r="H3009" i="38"/>
  <c r="H3010" i="38"/>
  <c r="H3011" i="38"/>
  <c r="H3012" i="38"/>
  <c r="H3013" i="38"/>
  <c r="H3014" i="38"/>
  <c r="H3015" i="38"/>
  <c r="H3016" i="38"/>
  <c r="H3017" i="38"/>
  <c r="H3018" i="38"/>
  <c r="H3019" i="38"/>
  <c r="H3020" i="38"/>
  <c r="H3021" i="38"/>
  <c r="H3022" i="38"/>
  <c r="H3023" i="38"/>
  <c r="H3024" i="38"/>
  <c r="H3025" i="38"/>
  <c r="H3026" i="38"/>
  <c r="H3027" i="38"/>
  <c r="H3028" i="38"/>
  <c r="H3029" i="38"/>
  <c r="H3030" i="38"/>
  <c r="H3031" i="38"/>
  <c r="H3032" i="38"/>
  <c r="H3033" i="38"/>
  <c r="H3034" i="38"/>
  <c r="H3035" i="38"/>
  <c r="H3036" i="38"/>
  <c r="H3037" i="38"/>
  <c r="H3038" i="38"/>
  <c r="H3039" i="38"/>
  <c r="H3040" i="38"/>
  <c r="H3041" i="38"/>
  <c r="H3042" i="38"/>
  <c r="H3043" i="38"/>
  <c r="H3044" i="38"/>
  <c r="H3045" i="38"/>
  <c r="H3046" i="38"/>
  <c r="H3047" i="38"/>
  <c r="H3048" i="38"/>
  <c r="H3049" i="38"/>
  <c r="H3050" i="38"/>
  <c r="H3051" i="38"/>
  <c r="H3052" i="38"/>
  <c r="H3053" i="38"/>
  <c r="H3054" i="38"/>
  <c r="H3055" i="38"/>
  <c r="H3056" i="38"/>
  <c r="H3057" i="38"/>
  <c r="H3058" i="38"/>
  <c r="H3059" i="38"/>
  <c r="H3060" i="38"/>
  <c r="H3061" i="38"/>
  <c r="H3062" i="38"/>
  <c r="H3063" i="38"/>
  <c r="H3064" i="38"/>
  <c r="H3065" i="38"/>
  <c r="H3066" i="38"/>
  <c r="H3067" i="38"/>
  <c r="H3068" i="38"/>
  <c r="H3069" i="38"/>
  <c r="H3070" i="38"/>
  <c r="H3071" i="38"/>
  <c r="H3072" i="38"/>
  <c r="H3073" i="38"/>
  <c r="H3074" i="38"/>
  <c r="H3075" i="38"/>
  <c r="H3076" i="38"/>
  <c r="H3077" i="38"/>
  <c r="H3078" i="38"/>
  <c r="H3079" i="38"/>
  <c r="H3080" i="38"/>
  <c r="H3081" i="38"/>
  <c r="H3082" i="38"/>
  <c r="H3083" i="38"/>
  <c r="H3084" i="38"/>
  <c r="H3085" i="38"/>
  <c r="H3086" i="38"/>
  <c r="H3087" i="38"/>
  <c r="H3088" i="38"/>
  <c r="H3089" i="38"/>
  <c r="H3090" i="38"/>
  <c r="H3091" i="38"/>
  <c r="H3092" i="38"/>
  <c r="H3093" i="38"/>
  <c r="H3094" i="38"/>
  <c r="H3095" i="38"/>
  <c r="H3096" i="38"/>
  <c r="H3097" i="38"/>
  <c r="H3098" i="38"/>
  <c r="H3099" i="38"/>
  <c r="H3100" i="38"/>
  <c r="H3101" i="38"/>
  <c r="H3102" i="38"/>
  <c r="H3103" i="38"/>
  <c r="H3104" i="38"/>
  <c r="H3105" i="38"/>
  <c r="H3106" i="38"/>
  <c r="H3107" i="38"/>
  <c r="H3108" i="38"/>
  <c r="H3109" i="38"/>
  <c r="H3110" i="38"/>
  <c r="H3111" i="38"/>
  <c r="H3112" i="38"/>
  <c r="H3113" i="38"/>
  <c r="H3114" i="38"/>
  <c r="H3115" i="38"/>
  <c r="H3116" i="38"/>
  <c r="H3117" i="38"/>
  <c r="H3118" i="38"/>
  <c r="H3119" i="38"/>
  <c r="H3120" i="38"/>
  <c r="H3121" i="38"/>
  <c r="H3122" i="38"/>
  <c r="H3123" i="38"/>
  <c r="H3124" i="38"/>
  <c r="H3125" i="38"/>
  <c r="H3126" i="38"/>
  <c r="H3127" i="38"/>
  <c r="H3128" i="38"/>
  <c r="H3129" i="38"/>
  <c r="H3130" i="38"/>
  <c r="H3131" i="38"/>
  <c r="H3132" i="38"/>
  <c r="H3133" i="38"/>
  <c r="H3134" i="38"/>
  <c r="H3135" i="38"/>
  <c r="H3136" i="38"/>
  <c r="H3137" i="38"/>
  <c r="H3138" i="38"/>
  <c r="H3139" i="38"/>
  <c r="H3140" i="38"/>
  <c r="H3141" i="38"/>
  <c r="H3142" i="38"/>
  <c r="H3143" i="38"/>
  <c r="H3144" i="38"/>
  <c r="H3145" i="38"/>
  <c r="H3146" i="38"/>
  <c r="H3147" i="38"/>
  <c r="H3148" i="38"/>
  <c r="H3149" i="38"/>
  <c r="H3150" i="38"/>
  <c r="H3151" i="38"/>
  <c r="H3152" i="38"/>
  <c r="H3153" i="38"/>
  <c r="H3154" i="38"/>
  <c r="H3155" i="38"/>
  <c r="H3156" i="38"/>
  <c r="H3157" i="38"/>
  <c r="H3158" i="38"/>
  <c r="H3159" i="38"/>
  <c r="H3160" i="38"/>
  <c r="H3161" i="38"/>
  <c r="H3162" i="38"/>
  <c r="H3163" i="38"/>
  <c r="H3164" i="38"/>
  <c r="H3165" i="38"/>
  <c r="H3166" i="38"/>
  <c r="H3167" i="38"/>
  <c r="H3168" i="38"/>
  <c r="H3169" i="38"/>
  <c r="H3170" i="38"/>
  <c r="H3171" i="38"/>
  <c r="H3172" i="38"/>
  <c r="H3173" i="38"/>
  <c r="H3174" i="38"/>
  <c r="H3175" i="38"/>
  <c r="H3176" i="38"/>
  <c r="H3177" i="38"/>
  <c r="H3178" i="38"/>
  <c r="H3179" i="38"/>
  <c r="H3180" i="38"/>
  <c r="H3181" i="38"/>
  <c r="H3182" i="38"/>
  <c r="H3183" i="38"/>
  <c r="H3184" i="38"/>
  <c r="H3185" i="38"/>
  <c r="H3186" i="38"/>
  <c r="H3187" i="38"/>
  <c r="H3188" i="38"/>
  <c r="H3189" i="38"/>
  <c r="H3190" i="38"/>
  <c r="H3191" i="38"/>
  <c r="H3192" i="38"/>
  <c r="H3193" i="38"/>
  <c r="H3194" i="38"/>
  <c r="H3195" i="38"/>
  <c r="H3196" i="38"/>
  <c r="H3197" i="38"/>
  <c r="H3198" i="38"/>
  <c r="H3199" i="38"/>
  <c r="H3200" i="38"/>
  <c r="H3201" i="38"/>
  <c r="H3202" i="38"/>
  <c r="H3203" i="38"/>
  <c r="H3204" i="38"/>
  <c r="H3205" i="38"/>
  <c r="H3206" i="38"/>
  <c r="H3207" i="38"/>
  <c r="H3208" i="38"/>
  <c r="H3209" i="38"/>
  <c r="H3210" i="38"/>
  <c r="H3211" i="38"/>
  <c r="H3212" i="38"/>
  <c r="H3213" i="38"/>
  <c r="H3214" i="38"/>
  <c r="H3215" i="38"/>
  <c r="H3216" i="38"/>
  <c r="H3217" i="38"/>
  <c r="H3218" i="38"/>
  <c r="H3219" i="38"/>
  <c r="H3220" i="38"/>
  <c r="H3221" i="38"/>
  <c r="H3222" i="38"/>
  <c r="H3223" i="38"/>
  <c r="H3224" i="38"/>
  <c r="H3225" i="38"/>
  <c r="H3226" i="38"/>
  <c r="H3227" i="38"/>
  <c r="H3228" i="38"/>
  <c r="H3229" i="38"/>
  <c r="H3230" i="38"/>
  <c r="H3231" i="38"/>
  <c r="H3232" i="38"/>
  <c r="H3233" i="38"/>
  <c r="H3234" i="38"/>
  <c r="H3235" i="38"/>
  <c r="H3236" i="38"/>
  <c r="H3237" i="38"/>
  <c r="H3238" i="38"/>
  <c r="H3239" i="38"/>
  <c r="H3240" i="38"/>
  <c r="H3241" i="38"/>
  <c r="H3242" i="38"/>
  <c r="H3243" i="38"/>
  <c r="H3244" i="38"/>
  <c r="H3245" i="38"/>
  <c r="H3246" i="38"/>
  <c r="H3247" i="38"/>
  <c r="H3248" i="38"/>
  <c r="H3249" i="38"/>
  <c r="H3250" i="38"/>
  <c r="H3251" i="38"/>
  <c r="H3252" i="38"/>
  <c r="H3253" i="38"/>
  <c r="H3254" i="38"/>
  <c r="H3255" i="38"/>
  <c r="H3256" i="38"/>
  <c r="H3257" i="38"/>
  <c r="H3258" i="38"/>
  <c r="H3259" i="38"/>
  <c r="H3260" i="38"/>
  <c r="H3261" i="38"/>
  <c r="H3262" i="38"/>
  <c r="H3263" i="38"/>
  <c r="H3264" i="38"/>
  <c r="H3265" i="38"/>
  <c r="H3266" i="38"/>
  <c r="H3267" i="38"/>
  <c r="H3268" i="38"/>
  <c r="H3269" i="38"/>
  <c r="H3270" i="38"/>
  <c r="H3271" i="38"/>
  <c r="H3272" i="38"/>
  <c r="H3273" i="38"/>
  <c r="H3274" i="38"/>
  <c r="H3275" i="38"/>
  <c r="H3276" i="38"/>
  <c r="H3277" i="38"/>
  <c r="H3278" i="38"/>
  <c r="H3279" i="38"/>
  <c r="H3280" i="38"/>
  <c r="H3281" i="38"/>
  <c r="H3282" i="38"/>
  <c r="H3283" i="38"/>
  <c r="H3284" i="38"/>
  <c r="H3285" i="38"/>
  <c r="H3286" i="38"/>
  <c r="H3287" i="38"/>
  <c r="H3288" i="38"/>
  <c r="H3289" i="38"/>
  <c r="H3290" i="38"/>
  <c r="H3291" i="38"/>
  <c r="H3292" i="38"/>
  <c r="H3293" i="38"/>
  <c r="H3294" i="38"/>
  <c r="H3295" i="38"/>
  <c r="H3296" i="38"/>
  <c r="H3297" i="38"/>
  <c r="H3298" i="38"/>
  <c r="H3299" i="38"/>
  <c r="H3300" i="38"/>
  <c r="H3301" i="38"/>
  <c r="H3302" i="38"/>
  <c r="H3303" i="38"/>
  <c r="H3304" i="38"/>
  <c r="H3305" i="38"/>
  <c r="H3306" i="38"/>
  <c r="H3307" i="38"/>
  <c r="H3308" i="38"/>
  <c r="H3309" i="38"/>
  <c r="H3310" i="38"/>
  <c r="H3311" i="38"/>
  <c r="H3312" i="38"/>
  <c r="H3313" i="38"/>
  <c r="H3314" i="38"/>
  <c r="H3315" i="38"/>
  <c r="H3316" i="38"/>
  <c r="H3317" i="38"/>
  <c r="H3318" i="38"/>
  <c r="H3319" i="38"/>
  <c r="H3320" i="38"/>
  <c r="H3321" i="38"/>
  <c r="H3322" i="38"/>
  <c r="H3323" i="38"/>
  <c r="H3324" i="38"/>
  <c r="H3325" i="38"/>
  <c r="H3326" i="38"/>
  <c r="H3327" i="38"/>
  <c r="H3328" i="38"/>
  <c r="H3329" i="38"/>
  <c r="H3330" i="38"/>
  <c r="H3331" i="38"/>
  <c r="H3332" i="38"/>
  <c r="H3333" i="38"/>
  <c r="H3334" i="38"/>
  <c r="H3335" i="38"/>
  <c r="H3336" i="38"/>
  <c r="H3337" i="38"/>
  <c r="H3338" i="38"/>
  <c r="H3339" i="38"/>
  <c r="H3340" i="38"/>
  <c r="H3341" i="38"/>
  <c r="H3342" i="38"/>
  <c r="H3343" i="38"/>
  <c r="H3344" i="38"/>
  <c r="H3345" i="38"/>
  <c r="H3346" i="38"/>
  <c r="H3347" i="38"/>
  <c r="H3348" i="38"/>
  <c r="H3349" i="38"/>
  <c r="H3350" i="38"/>
  <c r="H3351" i="38"/>
  <c r="H3352" i="38"/>
  <c r="H3353" i="38"/>
  <c r="H3354" i="38"/>
  <c r="H3355" i="38"/>
  <c r="H3356" i="38"/>
  <c r="H3357" i="38"/>
  <c r="H3358" i="38"/>
  <c r="H3359" i="38"/>
  <c r="H3360" i="38"/>
  <c r="H3361" i="38"/>
  <c r="H3362" i="38"/>
  <c r="H3363" i="38"/>
  <c r="H3364" i="38"/>
  <c r="H3365" i="38"/>
  <c r="H3366" i="38"/>
  <c r="H3367" i="38"/>
  <c r="H3368" i="38"/>
  <c r="H3369" i="38"/>
  <c r="H3370" i="38"/>
  <c r="H3371" i="38"/>
  <c r="H3372" i="38"/>
  <c r="H3373" i="38"/>
  <c r="H3374" i="38"/>
  <c r="H3375" i="38"/>
  <c r="H3376" i="38"/>
  <c r="H3377" i="38"/>
  <c r="H3378" i="38"/>
  <c r="H3379" i="38"/>
  <c r="H3380" i="38"/>
  <c r="H3381" i="38"/>
  <c r="H3382" i="38"/>
  <c r="H3383" i="38"/>
  <c r="H3384" i="38"/>
  <c r="H3385" i="38"/>
  <c r="H3386" i="38"/>
  <c r="H3387" i="38"/>
  <c r="H3388" i="38"/>
  <c r="H3389" i="38"/>
  <c r="H3390" i="38"/>
  <c r="H3391" i="38"/>
  <c r="H3392" i="38"/>
  <c r="H3393" i="38"/>
  <c r="H3394" i="38"/>
  <c r="H3395" i="38"/>
  <c r="H3396" i="38"/>
  <c r="H3397" i="38"/>
  <c r="H3398" i="38"/>
  <c r="H3399" i="38"/>
  <c r="H3400" i="38"/>
  <c r="H3401" i="38"/>
  <c r="H3402" i="38"/>
  <c r="H3403" i="38"/>
  <c r="H3404" i="38"/>
  <c r="H3405" i="38"/>
  <c r="H3406" i="38"/>
  <c r="H3407" i="38"/>
  <c r="H3408" i="38"/>
  <c r="H3409" i="38"/>
  <c r="H3410" i="38"/>
  <c r="H3411" i="38"/>
  <c r="H3412" i="38"/>
  <c r="H3413" i="38"/>
  <c r="H3414" i="38"/>
  <c r="H3415" i="38"/>
  <c r="H3416" i="38"/>
  <c r="H3417" i="38"/>
  <c r="H3418" i="38"/>
  <c r="H3419" i="38"/>
  <c r="H3420" i="38"/>
  <c r="H3421" i="38"/>
  <c r="H3422" i="38"/>
  <c r="H3423" i="38"/>
  <c r="H3424" i="38"/>
  <c r="H3425" i="38"/>
  <c r="H3426" i="38"/>
  <c r="H3427" i="38"/>
  <c r="H3428" i="38"/>
  <c r="H3429" i="38"/>
  <c r="H3430" i="38"/>
  <c r="H3431" i="38"/>
  <c r="H3432" i="38"/>
  <c r="H3433" i="38"/>
  <c r="H3434" i="38"/>
  <c r="H3435" i="38"/>
  <c r="H3436" i="38"/>
  <c r="H3437" i="38"/>
  <c r="H3438" i="38"/>
  <c r="H3439" i="38"/>
  <c r="H3440" i="38"/>
  <c r="H3441" i="38"/>
  <c r="H3442" i="38"/>
  <c r="H3443" i="38"/>
  <c r="H3444" i="38"/>
  <c r="H3445" i="38"/>
  <c r="H3446" i="38"/>
  <c r="H3447" i="38"/>
  <c r="H3448" i="38"/>
  <c r="H3449" i="38"/>
  <c r="H3450" i="38"/>
  <c r="H3451" i="38"/>
  <c r="H3452" i="38"/>
  <c r="H3453" i="38"/>
  <c r="H3454" i="38"/>
  <c r="H3455" i="38"/>
  <c r="H3456" i="38"/>
  <c r="H3457" i="38"/>
  <c r="H3458" i="38"/>
  <c r="H3459" i="38"/>
  <c r="H3460" i="38"/>
  <c r="H3461" i="38"/>
  <c r="H3462" i="38"/>
  <c r="H3463" i="38"/>
  <c r="H3464" i="38"/>
  <c r="H3465" i="38"/>
  <c r="H3466" i="38"/>
  <c r="H3467" i="38"/>
  <c r="H3468" i="38"/>
  <c r="H3469" i="38"/>
  <c r="H3470" i="38"/>
  <c r="H3471" i="38"/>
  <c r="H3472" i="38"/>
  <c r="H3473" i="38"/>
  <c r="H3474" i="38"/>
  <c r="H3475" i="38"/>
  <c r="H3476" i="38"/>
  <c r="H3477" i="38"/>
  <c r="H3478" i="38"/>
  <c r="H3479" i="38"/>
  <c r="H3480" i="38"/>
  <c r="H3481" i="38"/>
  <c r="H3482" i="38"/>
  <c r="H3483" i="38"/>
  <c r="H3484" i="38"/>
  <c r="H3485" i="38"/>
  <c r="H3486" i="38"/>
  <c r="H3487" i="38"/>
  <c r="H3488" i="38"/>
  <c r="H3489" i="38"/>
  <c r="H3490" i="38"/>
  <c r="H3491" i="38"/>
  <c r="H3492" i="38"/>
  <c r="H3493" i="38"/>
  <c r="H3494" i="38"/>
  <c r="H3495" i="38"/>
  <c r="H3496" i="38"/>
  <c r="H3497" i="38"/>
  <c r="H3498" i="38"/>
  <c r="H3499" i="38"/>
  <c r="H3500" i="38"/>
  <c r="H3501" i="38"/>
  <c r="H3502" i="38"/>
  <c r="H3503" i="38"/>
  <c r="H3504" i="38"/>
  <c r="H3505" i="38"/>
  <c r="H3506" i="38"/>
  <c r="H3507" i="38"/>
  <c r="H3508" i="38"/>
  <c r="H3509" i="38"/>
  <c r="H3510" i="38"/>
  <c r="H3511" i="38"/>
  <c r="H3512" i="38"/>
  <c r="H3513" i="38"/>
  <c r="H3514" i="38"/>
  <c r="H3515" i="38"/>
  <c r="H3516" i="38"/>
  <c r="H3517" i="38"/>
  <c r="H3518" i="38"/>
  <c r="H3519" i="38"/>
  <c r="H3520" i="38"/>
  <c r="H3521" i="38"/>
  <c r="H3522" i="38"/>
  <c r="H3523" i="38"/>
  <c r="H3524" i="38"/>
  <c r="H3525" i="38"/>
  <c r="H3526" i="38"/>
  <c r="H3527" i="38"/>
  <c r="H3528" i="38"/>
  <c r="H3529" i="38"/>
  <c r="H3530" i="38"/>
  <c r="H3531" i="38"/>
  <c r="H3532" i="38"/>
  <c r="H3533" i="38"/>
  <c r="H3534" i="38"/>
  <c r="H3535" i="38"/>
  <c r="H3536" i="38"/>
  <c r="H3537" i="38"/>
  <c r="H3538" i="38"/>
  <c r="H3539" i="38"/>
  <c r="H3540" i="38"/>
  <c r="H3541" i="38"/>
  <c r="H3542" i="38"/>
  <c r="H3543" i="38"/>
  <c r="H3544" i="38"/>
  <c r="H3545" i="38"/>
  <c r="H3546" i="38"/>
  <c r="H3547" i="38"/>
  <c r="H3548" i="38"/>
  <c r="H3549" i="38"/>
  <c r="H3550" i="38"/>
  <c r="H3551" i="38"/>
  <c r="H3552" i="38"/>
  <c r="H3553" i="38"/>
  <c r="H3554" i="38"/>
  <c r="H3555" i="38"/>
  <c r="H3556" i="38"/>
  <c r="H3557" i="38"/>
  <c r="H3558" i="38"/>
  <c r="H3559" i="38"/>
  <c r="H3560" i="38"/>
  <c r="H3561" i="38"/>
  <c r="H3562" i="38"/>
  <c r="H3563" i="38"/>
  <c r="H3564" i="38"/>
  <c r="H3565" i="38"/>
  <c r="H3566" i="38"/>
  <c r="H3567" i="38"/>
  <c r="H3568" i="38"/>
  <c r="H3569" i="38"/>
  <c r="H3570" i="38"/>
  <c r="H3571" i="38"/>
  <c r="H3572" i="38"/>
  <c r="H3573" i="38"/>
  <c r="H3574" i="38"/>
  <c r="H3575" i="38"/>
  <c r="H3576" i="38"/>
  <c r="H3577" i="38"/>
  <c r="H3578" i="38"/>
  <c r="H3579" i="38"/>
  <c r="H3580" i="38"/>
  <c r="H3581" i="38"/>
  <c r="H3582" i="38"/>
  <c r="H3583" i="38"/>
  <c r="H3584" i="38"/>
  <c r="H3585" i="38"/>
  <c r="H3586" i="38"/>
  <c r="H3587" i="38"/>
  <c r="H3588" i="38"/>
  <c r="H3589" i="38"/>
  <c r="H3590" i="38"/>
  <c r="H3591" i="38"/>
  <c r="H3592" i="38"/>
  <c r="H3593" i="38"/>
  <c r="H3594" i="38"/>
  <c r="H3595" i="38"/>
  <c r="H3596" i="38"/>
  <c r="H3597" i="38"/>
  <c r="H3598" i="38"/>
  <c r="H3599" i="38"/>
  <c r="H3600" i="38"/>
  <c r="H3601" i="38"/>
  <c r="H3602" i="38"/>
  <c r="H3603" i="38"/>
  <c r="H3604" i="38"/>
  <c r="H3605" i="38"/>
  <c r="H3606" i="38"/>
  <c r="H3607" i="38"/>
  <c r="H3608" i="38"/>
  <c r="H3609" i="38"/>
  <c r="H3610" i="38"/>
  <c r="H3611" i="38"/>
  <c r="H3612" i="38"/>
  <c r="H3613" i="38"/>
  <c r="H3614" i="38"/>
  <c r="H3615" i="38"/>
  <c r="H3616" i="38"/>
  <c r="H3617" i="38"/>
  <c r="H3618" i="38"/>
  <c r="H3619" i="38"/>
  <c r="H3620" i="38"/>
  <c r="H3621" i="38"/>
  <c r="H3622" i="38"/>
  <c r="H3623" i="38"/>
  <c r="H3624" i="38"/>
  <c r="H3625" i="38"/>
  <c r="H3626" i="38"/>
  <c r="H3627" i="38"/>
  <c r="H3628" i="38"/>
  <c r="H3629" i="38"/>
  <c r="H3630" i="38"/>
  <c r="H3631" i="38"/>
  <c r="H3632" i="38"/>
  <c r="H3633" i="38"/>
  <c r="H3634" i="38"/>
  <c r="H3635" i="38"/>
  <c r="H3636" i="38"/>
  <c r="H3637" i="38"/>
  <c r="H3638" i="38"/>
  <c r="H3639" i="38"/>
  <c r="H3640" i="38"/>
  <c r="H3641" i="38"/>
  <c r="H3642" i="38"/>
  <c r="H3643" i="38"/>
  <c r="H3644" i="38"/>
  <c r="H3645" i="38"/>
  <c r="H3646" i="38"/>
  <c r="H3647" i="38"/>
  <c r="H3648" i="38"/>
  <c r="H3649" i="38"/>
  <c r="H3650" i="38"/>
  <c r="H3651" i="38"/>
  <c r="H3652" i="38"/>
  <c r="H3653" i="38"/>
  <c r="H3654" i="38"/>
  <c r="H3655" i="38"/>
  <c r="H3656" i="38"/>
  <c r="H3657" i="38"/>
  <c r="H3658" i="38"/>
  <c r="H3659" i="38"/>
  <c r="H3660" i="38"/>
  <c r="H3661" i="38"/>
  <c r="H3662" i="38"/>
  <c r="H3663" i="38"/>
  <c r="H3664" i="38"/>
  <c r="H3665" i="38"/>
  <c r="H3666" i="38"/>
  <c r="H3667" i="38"/>
  <c r="H3668" i="38"/>
  <c r="H3669" i="38"/>
  <c r="H3670" i="38"/>
  <c r="H3671" i="38"/>
  <c r="H3672" i="38"/>
  <c r="H3673" i="38"/>
  <c r="H3674" i="38"/>
  <c r="H3675" i="38"/>
  <c r="H3676" i="38"/>
  <c r="H3677" i="38"/>
  <c r="H3678" i="38"/>
  <c r="H3679" i="38"/>
  <c r="H3680" i="38"/>
  <c r="H3681" i="38"/>
  <c r="H3682" i="38"/>
  <c r="H3683" i="38"/>
  <c r="H3684" i="38"/>
  <c r="H3685" i="38"/>
  <c r="H3686" i="38"/>
  <c r="H3687" i="38"/>
  <c r="H3688" i="38"/>
  <c r="H3689" i="38"/>
  <c r="H3690" i="38"/>
  <c r="H3691" i="38"/>
  <c r="H3692" i="38"/>
  <c r="H3693" i="38"/>
  <c r="H3694" i="38"/>
  <c r="H3695" i="38"/>
  <c r="H3696" i="38"/>
  <c r="H3697" i="38"/>
  <c r="H3698" i="38"/>
  <c r="H3699" i="38"/>
  <c r="H3700" i="38"/>
  <c r="H3701" i="38"/>
  <c r="H3702" i="38"/>
  <c r="H3703" i="38"/>
  <c r="H3704" i="38"/>
  <c r="H3705" i="38"/>
  <c r="H3706" i="38"/>
  <c r="H3707" i="38"/>
  <c r="H3708" i="38"/>
  <c r="H3709" i="38"/>
  <c r="H3710" i="38"/>
  <c r="H3711" i="38"/>
  <c r="H3712" i="38"/>
  <c r="H3713" i="38"/>
  <c r="H3714" i="38"/>
  <c r="H3715" i="38"/>
  <c r="H3716" i="38"/>
  <c r="H3717" i="38"/>
  <c r="H3718" i="38"/>
  <c r="H3719" i="38"/>
  <c r="H3720" i="38"/>
  <c r="H3721" i="38"/>
  <c r="H3722" i="38"/>
  <c r="H3723" i="38"/>
  <c r="H3724" i="38"/>
  <c r="H3725" i="38"/>
  <c r="H3726" i="38"/>
  <c r="H3727" i="38"/>
  <c r="H3728" i="38"/>
  <c r="H3729" i="38"/>
  <c r="H3730" i="38"/>
  <c r="H3731" i="38"/>
  <c r="H3732" i="38"/>
  <c r="H3733" i="38"/>
  <c r="H3734" i="38"/>
  <c r="H3735" i="38"/>
  <c r="H3736" i="38"/>
  <c r="H3737" i="38"/>
  <c r="H3738" i="38"/>
  <c r="H3739" i="38"/>
  <c r="H3740" i="38"/>
  <c r="H3741" i="38"/>
  <c r="H3742" i="38"/>
  <c r="H3743" i="38"/>
  <c r="H3744" i="38"/>
  <c r="H3745" i="38"/>
  <c r="H3746" i="38"/>
  <c r="H3747" i="38"/>
  <c r="H3748" i="38"/>
  <c r="H3749" i="38"/>
  <c r="H3750" i="38"/>
  <c r="H3751" i="38"/>
  <c r="H3752" i="38"/>
  <c r="H3753" i="38"/>
  <c r="H3754" i="38"/>
  <c r="H3755" i="38"/>
  <c r="H3756" i="38"/>
  <c r="H3757" i="38"/>
  <c r="H3758" i="38"/>
  <c r="H3759" i="38"/>
  <c r="H3760" i="38"/>
  <c r="H3761" i="38"/>
  <c r="H3762" i="38"/>
  <c r="H3763" i="38"/>
  <c r="H3764" i="38"/>
  <c r="H3765" i="38"/>
  <c r="H3766" i="38"/>
  <c r="H3767" i="38"/>
  <c r="H3768" i="38"/>
  <c r="H3769" i="38"/>
  <c r="H3770" i="38"/>
  <c r="H3771" i="38"/>
  <c r="H3772" i="38"/>
  <c r="H3773" i="38"/>
  <c r="H3774" i="38"/>
  <c r="H3775" i="38"/>
  <c r="H3776" i="38"/>
  <c r="H3777" i="38"/>
  <c r="H3778" i="38"/>
  <c r="H3779" i="38"/>
  <c r="H3780" i="38"/>
  <c r="H3781" i="38"/>
  <c r="H3782" i="38"/>
  <c r="H3783" i="38"/>
  <c r="H3784" i="38"/>
  <c r="H3785" i="38"/>
  <c r="H3786" i="38"/>
  <c r="H3787" i="38"/>
  <c r="H3788" i="38"/>
  <c r="H3789" i="38"/>
  <c r="H3790" i="38"/>
  <c r="H3791" i="38"/>
  <c r="H3792" i="38"/>
  <c r="H3793" i="38"/>
  <c r="H3794" i="38"/>
  <c r="H3795" i="38"/>
  <c r="H3796" i="38"/>
  <c r="H3797" i="38"/>
  <c r="H3798" i="38"/>
  <c r="H3799" i="38"/>
  <c r="H3800" i="38"/>
  <c r="H3801" i="38"/>
  <c r="H3802" i="38"/>
  <c r="H3803" i="38"/>
  <c r="H3804" i="38"/>
  <c r="H3805" i="38"/>
  <c r="H3806" i="38"/>
  <c r="H3807" i="38"/>
  <c r="H3808" i="38"/>
  <c r="H3809" i="38"/>
  <c r="H3810" i="38"/>
  <c r="H3811" i="38"/>
  <c r="H3812" i="38"/>
  <c r="H3813" i="38"/>
  <c r="H3814" i="38"/>
  <c r="H3815" i="38"/>
  <c r="H3816" i="38"/>
  <c r="H3817" i="38"/>
  <c r="H3818" i="38"/>
  <c r="H3819" i="38"/>
  <c r="H3820" i="38"/>
  <c r="H3821" i="38"/>
  <c r="H3822" i="38"/>
  <c r="H3823" i="38"/>
  <c r="H3824" i="38"/>
  <c r="H3825" i="38"/>
  <c r="H3826" i="38"/>
  <c r="H3827" i="38"/>
  <c r="H3828" i="38"/>
  <c r="H3829" i="38"/>
  <c r="H3830" i="38"/>
  <c r="H3831" i="38"/>
  <c r="H3832" i="38"/>
  <c r="H3833" i="38"/>
  <c r="H3834" i="38"/>
  <c r="H3835" i="38"/>
  <c r="H3836" i="38"/>
  <c r="H3837" i="38"/>
  <c r="H3838" i="38"/>
  <c r="H3839" i="38"/>
  <c r="H3840" i="38"/>
  <c r="H3841" i="38"/>
  <c r="H3842" i="38"/>
  <c r="H3843" i="38"/>
  <c r="H3844" i="38"/>
  <c r="H3845" i="38"/>
  <c r="H3846" i="38"/>
  <c r="H3847" i="38"/>
  <c r="H3848" i="38"/>
  <c r="H3849" i="38"/>
  <c r="H3850" i="38"/>
  <c r="H3851" i="38"/>
  <c r="H3852" i="38"/>
  <c r="H3853" i="38"/>
  <c r="H3854" i="38"/>
  <c r="H3855" i="38"/>
  <c r="H3856" i="38"/>
  <c r="H3857" i="38"/>
  <c r="H3858" i="38"/>
  <c r="H3859" i="38"/>
  <c r="H3860" i="38"/>
  <c r="H3861" i="38"/>
  <c r="H3862" i="38"/>
  <c r="H3863" i="38"/>
  <c r="H3864" i="38"/>
  <c r="H3865" i="38"/>
  <c r="H3866" i="38"/>
  <c r="H3867" i="38"/>
  <c r="H3868" i="38"/>
  <c r="H3869" i="38"/>
  <c r="H3870" i="38"/>
  <c r="H3871" i="38"/>
  <c r="H3872" i="38"/>
  <c r="H3873" i="38"/>
  <c r="H3874" i="38"/>
  <c r="H3875" i="38"/>
  <c r="H3876" i="38"/>
  <c r="H3877" i="38"/>
  <c r="H3878" i="38"/>
  <c r="H3879" i="38"/>
  <c r="H3880" i="38"/>
  <c r="H3881" i="38"/>
  <c r="H3882" i="38"/>
  <c r="H3883" i="38"/>
  <c r="H3884" i="38"/>
  <c r="H3885" i="38"/>
  <c r="H3886" i="38"/>
  <c r="H3887" i="38"/>
  <c r="H3888" i="38"/>
  <c r="H3889" i="38"/>
  <c r="H3890" i="38"/>
  <c r="H3891" i="38"/>
  <c r="H3892" i="38"/>
  <c r="H3893" i="38"/>
  <c r="H3894" i="38"/>
  <c r="H3895" i="38"/>
  <c r="H3896" i="38"/>
  <c r="H3897" i="38"/>
  <c r="H3898" i="38"/>
  <c r="H3899" i="38"/>
  <c r="H3900" i="38"/>
  <c r="H3901" i="38"/>
  <c r="H3902" i="38"/>
  <c r="H3903" i="38"/>
  <c r="H3904" i="38"/>
  <c r="H3905" i="38"/>
  <c r="H3906" i="38"/>
  <c r="H3907" i="38"/>
  <c r="H3908" i="38"/>
  <c r="H3909" i="38"/>
  <c r="H3910" i="38"/>
  <c r="H3911" i="38"/>
  <c r="H3912" i="38"/>
  <c r="H3913" i="38"/>
  <c r="H3914" i="38"/>
  <c r="H3915" i="38"/>
  <c r="H3916" i="38"/>
  <c r="H3917" i="38"/>
  <c r="H3918" i="38"/>
  <c r="H3919" i="38"/>
  <c r="H3920" i="38"/>
  <c r="H3921" i="38"/>
  <c r="H3922" i="38"/>
  <c r="H3923" i="38"/>
  <c r="H3924" i="38"/>
  <c r="H3925" i="38"/>
  <c r="H3926" i="38"/>
  <c r="H3927" i="38"/>
  <c r="H3928" i="38"/>
  <c r="H3929" i="38"/>
  <c r="H3930" i="38"/>
  <c r="H3931" i="38"/>
  <c r="H3932" i="38"/>
  <c r="H3933" i="38"/>
  <c r="H3934" i="38"/>
  <c r="H3935" i="38"/>
  <c r="H3936" i="38"/>
  <c r="H3937" i="38"/>
  <c r="H3938" i="38"/>
  <c r="H3939" i="38"/>
  <c r="H3940" i="38"/>
  <c r="H3941" i="38"/>
  <c r="H3942" i="38"/>
  <c r="H3943" i="38"/>
  <c r="H3944" i="38"/>
  <c r="H3945" i="38"/>
  <c r="H3946" i="38"/>
  <c r="H3947" i="38"/>
  <c r="H3948" i="38"/>
  <c r="H3949" i="38"/>
  <c r="H3950" i="38"/>
  <c r="H3951" i="38"/>
  <c r="H3952" i="38"/>
  <c r="H3953" i="38"/>
  <c r="H3954" i="38"/>
  <c r="H3955" i="38"/>
  <c r="H3956" i="38"/>
  <c r="H3957" i="38"/>
  <c r="H3958" i="38"/>
  <c r="H3959" i="38"/>
  <c r="H3960" i="38"/>
  <c r="H3961" i="38"/>
  <c r="H3962" i="38"/>
  <c r="H3963" i="38"/>
  <c r="H3964" i="38"/>
  <c r="H3965" i="38"/>
  <c r="H3966" i="38"/>
  <c r="H3967" i="38"/>
  <c r="H3968" i="38"/>
  <c r="H3969" i="38"/>
  <c r="H3970" i="38"/>
  <c r="H3971" i="38"/>
  <c r="H3972" i="38"/>
  <c r="H3973" i="38"/>
  <c r="H3974" i="38"/>
  <c r="H3975" i="38"/>
  <c r="H3976" i="38"/>
  <c r="H3977" i="38"/>
  <c r="H3978" i="38"/>
  <c r="H3979" i="38"/>
  <c r="H3980" i="38"/>
  <c r="H3981" i="38"/>
  <c r="H3982" i="38"/>
  <c r="H3983" i="38"/>
  <c r="H3984" i="38"/>
  <c r="H3985" i="38"/>
  <c r="H3986" i="38"/>
  <c r="H3987" i="38"/>
  <c r="H3988" i="38"/>
  <c r="H3989" i="38"/>
  <c r="H3990" i="38"/>
  <c r="H3991" i="38"/>
  <c r="H3992" i="38"/>
  <c r="H3993" i="38"/>
  <c r="H3994" i="38"/>
  <c r="H3995" i="38"/>
  <c r="H3996" i="38"/>
  <c r="H3997" i="38"/>
  <c r="H3998" i="38"/>
  <c r="H3999" i="38"/>
  <c r="H4000" i="38"/>
  <c r="H4001" i="38"/>
  <c r="H4002" i="38"/>
  <c r="H4003" i="38"/>
  <c r="H4004" i="38"/>
  <c r="H4005" i="38"/>
  <c r="H4006" i="38"/>
  <c r="H4007" i="38"/>
  <c r="H4008" i="38"/>
  <c r="H4009" i="38"/>
  <c r="H4010" i="38"/>
  <c r="H4011" i="38"/>
  <c r="H4012" i="38"/>
  <c r="H4013" i="38"/>
  <c r="H4014" i="38"/>
  <c r="H4015" i="38"/>
  <c r="H4016" i="38"/>
  <c r="H4017" i="38"/>
  <c r="H4018" i="38"/>
  <c r="H4019" i="38"/>
  <c r="H4020" i="38"/>
  <c r="H4021" i="38"/>
  <c r="H4022" i="38"/>
  <c r="H4023" i="38"/>
  <c r="H4024" i="38"/>
  <c r="H4025" i="38"/>
  <c r="H4026" i="38"/>
  <c r="H4027" i="38"/>
  <c r="H4028" i="38"/>
  <c r="H4029" i="38"/>
  <c r="H4030" i="38"/>
  <c r="H4031" i="38"/>
  <c r="H4032" i="38"/>
  <c r="H4033" i="38"/>
  <c r="H4034" i="38"/>
  <c r="H4035" i="38"/>
  <c r="H4036" i="38"/>
  <c r="H4037" i="38"/>
  <c r="H4038" i="38"/>
  <c r="H4039" i="38"/>
  <c r="H4040" i="38"/>
  <c r="H4041" i="38"/>
  <c r="H4042" i="38"/>
  <c r="H4043" i="38"/>
  <c r="H4044" i="38"/>
  <c r="H4045" i="38"/>
  <c r="H4046" i="38"/>
  <c r="H4047" i="38"/>
  <c r="H4048" i="38"/>
  <c r="H4049" i="38"/>
  <c r="H4050" i="38"/>
  <c r="H4051" i="38"/>
  <c r="H4052" i="38"/>
  <c r="H4053" i="38"/>
  <c r="H4054" i="38"/>
  <c r="H4055" i="38"/>
  <c r="H4056" i="38"/>
  <c r="H4057" i="38"/>
  <c r="H4058" i="38"/>
  <c r="H4059" i="38"/>
  <c r="H4060" i="38"/>
  <c r="H4061" i="38"/>
  <c r="H4062" i="38"/>
  <c r="H4063" i="38"/>
  <c r="H4064" i="38"/>
  <c r="H4065" i="38"/>
  <c r="H4066" i="38"/>
  <c r="H4067" i="38"/>
  <c r="H4068" i="38"/>
  <c r="H4069" i="38"/>
  <c r="H4070" i="38"/>
  <c r="H4071" i="38"/>
  <c r="H4072" i="38"/>
  <c r="H4073" i="38"/>
  <c r="H4074" i="38"/>
  <c r="H4075" i="38"/>
  <c r="H4076" i="38"/>
  <c r="H4077" i="38"/>
  <c r="H4078" i="38"/>
  <c r="H4079" i="38"/>
  <c r="H4080" i="38"/>
  <c r="H4081" i="38"/>
  <c r="H4082" i="38"/>
  <c r="H4083" i="38"/>
  <c r="H4084" i="38"/>
  <c r="H4085" i="38"/>
  <c r="H4086" i="38"/>
  <c r="H4087" i="38"/>
  <c r="H4088" i="38"/>
  <c r="H4089" i="38"/>
  <c r="H4090" i="38"/>
  <c r="H4091" i="38"/>
  <c r="H4092" i="38"/>
  <c r="H4093" i="38"/>
  <c r="H4094" i="38"/>
  <c r="H4095" i="38"/>
  <c r="H4096" i="38"/>
  <c r="H4097" i="38"/>
  <c r="H4098" i="38"/>
  <c r="H4099" i="38"/>
  <c r="H4100" i="38"/>
  <c r="H4101" i="38"/>
  <c r="H4102" i="38"/>
  <c r="H4103" i="38"/>
  <c r="H4104" i="38"/>
  <c r="H4105" i="38"/>
  <c r="H4106" i="38"/>
  <c r="H4107" i="38"/>
  <c r="H4108" i="38"/>
  <c r="H4109" i="38"/>
  <c r="H4110" i="38"/>
  <c r="H4111" i="38"/>
  <c r="H4112" i="38"/>
  <c r="H4113" i="38"/>
  <c r="H4114" i="38"/>
  <c r="H4115" i="38"/>
  <c r="H4116" i="38"/>
  <c r="H4117" i="38"/>
  <c r="H4118" i="38"/>
  <c r="H4119" i="38"/>
  <c r="H4120" i="38"/>
  <c r="H4121" i="38"/>
  <c r="H4122" i="38"/>
  <c r="H4123" i="38"/>
  <c r="H4124" i="38"/>
  <c r="H4125" i="38"/>
  <c r="H4126" i="38"/>
  <c r="H4127" i="38"/>
  <c r="H4128" i="38"/>
  <c r="H4129" i="38"/>
  <c r="H4130" i="38"/>
  <c r="H4131" i="38"/>
  <c r="H4132" i="38"/>
  <c r="H4133" i="38"/>
  <c r="H4134" i="38"/>
  <c r="H4135" i="38"/>
  <c r="H4136" i="38"/>
  <c r="H4137" i="38"/>
  <c r="H4138" i="38"/>
  <c r="H4139" i="38"/>
  <c r="H4140" i="38"/>
  <c r="H4141" i="38"/>
  <c r="H4142" i="38"/>
  <c r="H4143" i="38"/>
  <c r="H4144" i="38"/>
  <c r="H4145" i="38"/>
  <c r="H4146" i="38"/>
  <c r="H4147" i="38"/>
  <c r="H4148" i="38"/>
  <c r="H4149" i="38"/>
  <c r="H4150" i="38"/>
  <c r="H4151" i="38"/>
  <c r="H4152" i="38"/>
  <c r="H4153" i="38"/>
  <c r="H4154" i="38"/>
  <c r="H4155" i="38"/>
  <c r="H4156" i="38"/>
  <c r="H4157" i="38"/>
  <c r="H4158" i="38"/>
  <c r="H4159" i="38"/>
  <c r="H4160" i="38"/>
  <c r="H4161" i="38"/>
  <c r="H4162" i="38"/>
  <c r="H4163" i="38"/>
  <c r="H4164" i="38"/>
  <c r="H4165" i="38"/>
  <c r="H4166" i="38"/>
  <c r="H4167" i="38"/>
  <c r="H4168" i="38"/>
  <c r="H4169" i="38"/>
  <c r="H4170" i="38"/>
  <c r="H4171" i="38"/>
  <c r="H4172" i="38"/>
  <c r="H4173" i="38"/>
  <c r="H4174" i="38"/>
  <c r="H4175" i="38"/>
  <c r="H4176" i="38"/>
  <c r="H4177" i="38"/>
  <c r="H4178" i="38"/>
  <c r="H4179" i="38"/>
  <c r="H4180" i="38"/>
  <c r="H4181" i="38"/>
  <c r="H4182" i="38"/>
  <c r="H4183" i="38"/>
  <c r="H4184" i="38"/>
  <c r="H4185" i="38"/>
  <c r="H4186" i="38"/>
  <c r="H4187" i="38"/>
  <c r="H4188" i="38"/>
  <c r="H4189" i="38"/>
  <c r="H4190" i="38"/>
  <c r="H4191" i="38"/>
  <c r="H4192" i="38"/>
  <c r="H4193" i="38"/>
  <c r="H4194" i="38"/>
  <c r="H4195" i="38"/>
  <c r="H4196" i="38"/>
  <c r="H4197" i="38"/>
  <c r="H4198" i="38"/>
  <c r="H4199" i="38"/>
  <c r="H4200" i="38"/>
  <c r="H4201" i="38"/>
  <c r="H4202" i="38"/>
  <c r="H4203" i="38"/>
  <c r="H4204" i="38"/>
  <c r="H4205" i="38"/>
  <c r="H4206" i="38"/>
  <c r="H4207" i="38"/>
  <c r="H4208" i="38"/>
  <c r="H4209" i="38"/>
  <c r="H4210" i="38"/>
  <c r="H4211" i="38"/>
  <c r="H4212" i="38"/>
  <c r="H4213" i="38"/>
  <c r="H4214" i="38"/>
  <c r="H4215" i="38"/>
  <c r="H4216" i="38"/>
  <c r="H4217" i="38"/>
  <c r="H4218" i="38"/>
  <c r="H4219" i="38"/>
  <c r="H4220" i="38"/>
  <c r="H4221" i="38"/>
  <c r="H4222" i="38"/>
  <c r="H4223" i="38"/>
  <c r="H4224" i="38"/>
  <c r="H4225" i="38"/>
  <c r="H4226" i="38"/>
  <c r="H4227" i="38"/>
  <c r="H4228" i="38"/>
  <c r="H4229" i="38"/>
  <c r="H4230" i="38"/>
  <c r="H4231" i="38"/>
  <c r="H4232" i="38"/>
  <c r="H4233" i="38"/>
  <c r="H4234" i="38"/>
  <c r="H4235" i="38"/>
  <c r="H4236" i="38"/>
  <c r="H4237" i="38"/>
  <c r="H4238" i="38"/>
  <c r="H4239" i="38"/>
  <c r="H4240" i="38"/>
  <c r="H4241" i="38"/>
  <c r="H4242" i="38"/>
  <c r="H4243" i="38"/>
  <c r="H4244" i="38"/>
  <c r="H4245" i="38"/>
  <c r="H4246" i="38"/>
  <c r="H4247" i="38"/>
  <c r="H4248" i="38"/>
  <c r="H4249" i="38"/>
  <c r="H4250" i="38"/>
  <c r="H4251" i="38"/>
  <c r="H4252" i="38"/>
  <c r="H4253" i="38"/>
  <c r="H4254" i="38"/>
  <c r="H4255" i="38"/>
  <c r="H4256" i="38"/>
  <c r="H4257" i="38"/>
  <c r="H4258" i="38"/>
  <c r="H4259" i="38"/>
  <c r="H4260" i="38"/>
  <c r="H4261" i="38"/>
  <c r="H4262" i="38"/>
  <c r="H4263" i="38"/>
  <c r="H4264" i="38"/>
  <c r="H4265" i="38"/>
  <c r="H4266" i="38"/>
  <c r="H4267" i="38"/>
  <c r="H4268" i="38"/>
  <c r="H4269" i="38"/>
  <c r="H4270" i="38"/>
  <c r="H4271" i="38"/>
  <c r="H4272" i="38"/>
  <c r="H4273" i="38"/>
  <c r="H4274" i="38"/>
  <c r="H4275" i="38"/>
  <c r="H4276" i="38"/>
  <c r="H4277" i="38"/>
  <c r="H4278" i="38"/>
  <c r="H4279" i="38"/>
  <c r="H4280" i="38"/>
  <c r="H4281" i="38"/>
  <c r="H4282" i="38"/>
  <c r="H4283" i="38"/>
  <c r="H4284" i="38"/>
  <c r="H4285" i="38"/>
  <c r="H4286" i="38"/>
  <c r="H4287" i="38"/>
  <c r="H4288" i="38"/>
  <c r="H4289" i="38"/>
  <c r="H4290" i="38"/>
  <c r="H4291" i="38"/>
  <c r="H4292" i="38"/>
  <c r="H4293" i="38"/>
  <c r="H4294" i="38"/>
  <c r="H4295" i="38"/>
  <c r="H4296" i="38"/>
  <c r="H4297" i="38"/>
  <c r="H4298" i="38"/>
  <c r="H4299" i="38"/>
  <c r="H4300" i="38"/>
  <c r="H4301" i="38"/>
  <c r="H4302" i="38"/>
  <c r="H4303" i="38"/>
  <c r="H4304" i="38"/>
  <c r="H4305" i="38"/>
  <c r="H4306" i="38"/>
  <c r="H4307" i="38"/>
  <c r="H4308" i="38"/>
  <c r="H4309" i="38"/>
  <c r="H4310" i="38"/>
  <c r="H4311" i="38"/>
  <c r="H4312" i="38"/>
  <c r="H4313" i="38"/>
  <c r="H4314" i="38"/>
  <c r="H4315" i="38"/>
  <c r="H4316" i="38"/>
  <c r="H4317" i="38"/>
  <c r="H4318" i="38"/>
  <c r="H4319" i="38"/>
  <c r="H4320" i="38"/>
  <c r="H4321" i="38"/>
  <c r="H4322" i="38"/>
  <c r="H4323" i="38"/>
  <c r="H4324" i="38"/>
  <c r="H4325" i="38"/>
  <c r="H4326" i="38"/>
  <c r="H4327" i="38"/>
  <c r="H4328" i="38"/>
  <c r="H4329" i="38"/>
  <c r="H4330" i="38"/>
  <c r="H4331" i="38"/>
  <c r="H4332" i="38"/>
  <c r="H4333" i="38"/>
  <c r="H4334" i="38"/>
  <c r="H4335" i="38"/>
  <c r="H4336" i="38"/>
  <c r="H4337" i="38"/>
  <c r="H4338" i="38"/>
  <c r="H4339" i="38"/>
  <c r="H4340" i="38"/>
  <c r="H4341" i="38"/>
  <c r="H4342" i="38"/>
  <c r="H4343" i="38"/>
  <c r="H4344" i="38"/>
  <c r="H4345" i="38"/>
  <c r="H4346" i="38"/>
  <c r="H4347" i="38"/>
  <c r="H4348" i="38"/>
  <c r="H4349" i="38"/>
  <c r="H4350" i="38"/>
  <c r="H4351" i="38"/>
  <c r="H4352" i="38"/>
  <c r="H4353" i="38"/>
  <c r="H4354" i="38"/>
  <c r="H4355" i="38"/>
  <c r="H4356" i="38"/>
  <c r="H4357" i="38"/>
  <c r="H4358" i="38"/>
  <c r="H4359" i="38"/>
  <c r="H4360" i="38"/>
  <c r="H4361" i="38"/>
  <c r="H4362" i="38"/>
  <c r="H4363" i="38"/>
  <c r="H4364" i="38"/>
  <c r="H4365" i="38"/>
  <c r="H4366" i="38"/>
  <c r="H4367" i="38"/>
  <c r="H4368" i="38"/>
  <c r="H4369" i="38"/>
  <c r="H4370" i="38"/>
  <c r="H4371" i="38"/>
  <c r="H4372" i="38"/>
  <c r="H4373" i="38"/>
  <c r="H4374" i="38"/>
  <c r="H4375" i="38"/>
  <c r="H4376" i="38"/>
  <c r="H4377" i="38"/>
  <c r="H4378" i="38"/>
  <c r="H4379" i="38"/>
  <c r="H4380" i="38"/>
  <c r="H4381" i="38"/>
  <c r="H4382" i="38"/>
  <c r="H4383" i="38"/>
  <c r="H4384" i="38"/>
  <c r="H4385" i="38"/>
  <c r="H4386" i="38"/>
  <c r="H4387" i="38"/>
  <c r="H4388" i="38"/>
  <c r="H4389" i="38"/>
  <c r="H4390" i="38"/>
  <c r="H4391" i="38"/>
  <c r="H4392" i="38"/>
  <c r="H4393" i="38"/>
  <c r="H4394" i="38"/>
  <c r="H4395" i="38"/>
  <c r="H4396" i="38"/>
  <c r="H4397" i="38"/>
  <c r="H4398" i="38"/>
  <c r="H4399" i="38"/>
  <c r="H4400" i="38"/>
  <c r="H4401" i="38"/>
  <c r="H4402" i="38"/>
  <c r="H4403" i="38"/>
  <c r="H4404" i="38"/>
  <c r="H4405" i="38"/>
  <c r="H4406" i="38"/>
  <c r="H4407" i="38"/>
  <c r="H4408" i="38"/>
  <c r="H4409" i="38"/>
  <c r="H4410" i="38"/>
  <c r="H4411" i="38"/>
  <c r="H4412" i="38"/>
  <c r="H4413" i="38"/>
  <c r="H4414" i="38"/>
  <c r="H4415" i="38"/>
  <c r="H4416" i="38"/>
  <c r="H4417" i="38"/>
  <c r="H4418" i="38"/>
  <c r="H4419" i="38"/>
  <c r="H4420" i="38"/>
  <c r="H4421" i="38"/>
  <c r="H4422" i="38"/>
  <c r="H4423" i="38"/>
  <c r="H4424" i="38"/>
  <c r="H4425" i="38"/>
  <c r="H4426" i="38"/>
  <c r="H4427" i="38"/>
  <c r="H4428" i="38"/>
  <c r="H4429" i="38"/>
  <c r="H4430" i="38"/>
  <c r="H4431" i="38"/>
  <c r="H4432" i="38"/>
  <c r="H4433" i="38"/>
  <c r="H4434" i="38"/>
  <c r="H4435" i="38"/>
  <c r="H4436" i="38"/>
  <c r="H4437" i="38"/>
  <c r="H4438" i="38"/>
  <c r="H4439" i="38"/>
  <c r="H4440" i="38"/>
  <c r="H4441" i="38"/>
  <c r="H4442" i="38"/>
  <c r="H4443" i="38"/>
  <c r="H4444" i="38"/>
  <c r="H4445" i="38"/>
  <c r="H4446" i="38"/>
  <c r="H4447" i="38"/>
  <c r="H4448" i="38"/>
  <c r="H4449" i="38"/>
  <c r="H4450" i="38"/>
  <c r="H4451" i="38"/>
  <c r="H4452" i="38"/>
  <c r="H4453" i="38"/>
  <c r="H4454" i="38"/>
  <c r="H4455" i="38"/>
  <c r="H4456" i="38"/>
  <c r="H4457" i="38"/>
  <c r="H4458" i="38"/>
  <c r="H4459" i="38"/>
  <c r="H4460" i="38"/>
  <c r="H4461" i="38"/>
  <c r="H4462" i="38"/>
  <c r="H4463" i="38"/>
  <c r="H4464" i="38"/>
  <c r="H4465" i="38"/>
  <c r="H4466" i="38"/>
  <c r="H4467" i="38"/>
  <c r="H4468" i="38"/>
  <c r="H4469" i="38"/>
  <c r="H4470" i="38"/>
  <c r="H4471" i="38"/>
  <c r="H4472" i="38"/>
  <c r="H4473" i="38"/>
  <c r="H4474" i="38"/>
  <c r="H4475" i="38"/>
  <c r="H4476" i="38"/>
  <c r="H4477" i="38"/>
  <c r="H4478" i="38"/>
  <c r="H4479" i="38"/>
  <c r="H4480" i="38"/>
  <c r="H4481" i="38"/>
  <c r="H4482" i="38"/>
  <c r="H4483" i="38"/>
  <c r="H4484" i="38"/>
  <c r="H4485" i="38"/>
  <c r="H4486" i="38"/>
  <c r="H4487" i="38"/>
  <c r="H4488" i="38"/>
  <c r="H4489" i="38"/>
  <c r="H4490" i="38"/>
  <c r="H4491" i="38"/>
  <c r="H4492" i="38"/>
  <c r="H4493" i="38"/>
  <c r="H4494" i="38"/>
  <c r="H4495" i="38"/>
  <c r="H4496" i="38"/>
  <c r="H4497" i="38"/>
  <c r="H4498" i="38"/>
  <c r="H4499" i="38"/>
  <c r="H4500" i="38"/>
  <c r="H4501" i="38"/>
  <c r="H4502" i="38"/>
  <c r="H4503" i="38"/>
  <c r="H4504" i="38"/>
  <c r="H4505" i="38"/>
  <c r="H4506" i="38"/>
  <c r="H4507" i="38"/>
  <c r="H4508" i="38"/>
  <c r="H4509" i="38"/>
  <c r="H4510" i="38"/>
  <c r="H4511" i="38"/>
  <c r="H4512" i="38"/>
  <c r="H4513" i="38"/>
  <c r="H4514" i="38"/>
  <c r="H4515" i="38"/>
  <c r="H4516" i="38"/>
  <c r="H4517" i="38"/>
  <c r="H4518" i="38"/>
  <c r="H4519" i="38"/>
  <c r="H4520" i="38"/>
  <c r="H4521" i="38"/>
  <c r="H4522" i="38"/>
  <c r="H4523" i="38"/>
  <c r="H4524" i="38"/>
  <c r="H4525" i="38"/>
  <c r="H4526" i="38"/>
  <c r="H4527" i="38"/>
  <c r="H4528" i="38"/>
  <c r="H4529" i="38"/>
  <c r="H4530" i="38"/>
  <c r="H4531" i="38"/>
  <c r="H4532" i="38"/>
  <c r="H4533" i="38"/>
  <c r="H4534" i="38"/>
  <c r="H4535" i="38"/>
  <c r="H4536" i="38"/>
  <c r="H4537" i="38"/>
  <c r="H4538" i="38"/>
  <c r="H4539" i="38"/>
  <c r="H4540" i="38"/>
  <c r="H4541" i="38"/>
  <c r="H4542" i="38"/>
  <c r="H4543" i="38"/>
  <c r="H4544" i="38"/>
  <c r="H4545" i="38"/>
  <c r="H4546" i="38"/>
  <c r="H4547" i="38"/>
  <c r="H4548" i="38"/>
  <c r="H4549" i="38"/>
  <c r="H4550" i="38"/>
  <c r="H4551" i="38"/>
  <c r="H4552" i="38"/>
  <c r="H4553" i="38"/>
  <c r="H4554" i="38"/>
  <c r="H4555" i="38"/>
  <c r="H4556" i="38"/>
  <c r="H4557" i="38"/>
  <c r="H4558" i="38"/>
  <c r="H4559" i="38"/>
  <c r="H4560" i="38"/>
  <c r="H4561" i="38"/>
  <c r="H4562" i="38"/>
  <c r="H4563" i="38"/>
  <c r="H4564" i="38"/>
  <c r="H4565" i="38"/>
  <c r="H4566" i="38"/>
  <c r="H4567" i="38"/>
  <c r="H4568" i="38"/>
  <c r="H4569" i="38"/>
  <c r="H4570" i="38"/>
  <c r="H4571" i="38"/>
  <c r="H4572" i="38"/>
  <c r="H4573" i="38"/>
  <c r="H4574" i="38"/>
  <c r="H4575" i="38"/>
  <c r="H4576" i="38"/>
  <c r="H4577" i="38"/>
  <c r="H4578" i="38"/>
  <c r="H4579" i="38"/>
  <c r="H4580" i="38"/>
  <c r="H4581" i="38"/>
  <c r="H4582" i="38"/>
  <c r="H4583" i="38"/>
  <c r="H4584" i="38"/>
  <c r="H4585" i="38"/>
  <c r="H4586" i="38"/>
  <c r="H4587" i="38"/>
  <c r="H4588" i="38"/>
  <c r="H4589" i="38"/>
  <c r="H4590" i="38"/>
  <c r="H4591" i="38"/>
  <c r="H4592" i="38"/>
  <c r="H4593" i="38"/>
  <c r="H4594" i="38"/>
  <c r="H4595" i="38"/>
  <c r="H4596" i="38"/>
  <c r="H4597" i="38"/>
  <c r="H4598" i="38"/>
  <c r="H4599" i="38"/>
  <c r="H4600" i="38"/>
  <c r="H4601" i="38"/>
  <c r="H4602" i="38"/>
  <c r="H4603" i="38"/>
  <c r="H4604" i="38"/>
  <c r="H4605" i="38"/>
  <c r="H4606" i="38"/>
  <c r="H4607" i="38"/>
  <c r="H4608" i="38"/>
  <c r="H4609" i="38"/>
  <c r="H4610" i="38"/>
  <c r="H4611" i="38"/>
  <c r="H4612" i="38"/>
  <c r="H4613" i="38"/>
  <c r="H4614" i="38"/>
  <c r="H4615" i="38"/>
  <c r="H4616" i="38"/>
  <c r="H4617" i="38"/>
  <c r="H4618" i="38"/>
  <c r="H4619" i="38"/>
  <c r="H4620" i="38"/>
  <c r="H4621" i="38"/>
  <c r="H4622" i="38"/>
  <c r="H4623" i="38"/>
  <c r="H4624" i="38"/>
  <c r="H4625" i="38"/>
  <c r="H4626" i="38"/>
  <c r="H4627" i="38"/>
  <c r="H4628" i="38"/>
  <c r="H4629" i="38"/>
  <c r="H4630" i="38"/>
  <c r="H4631" i="38"/>
  <c r="H4632" i="38"/>
  <c r="H4633" i="38"/>
  <c r="H4634" i="38"/>
  <c r="H4635" i="38"/>
  <c r="H4636" i="38"/>
  <c r="H4637" i="38"/>
  <c r="H4638" i="38"/>
  <c r="H4639" i="38"/>
  <c r="H4640" i="38"/>
  <c r="H4641" i="38"/>
  <c r="H4642" i="38"/>
  <c r="H4643" i="38"/>
  <c r="H4644" i="38"/>
  <c r="H4645" i="38"/>
  <c r="H4646" i="38"/>
  <c r="H4647" i="38"/>
  <c r="H4648" i="38"/>
  <c r="H4649" i="38"/>
  <c r="H4650" i="38"/>
  <c r="H4651" i="38"/>
  <c r="H4652" i="38"/>
  <c r="H4653" i="38"/>
  <c r="H4654" i="38"/>
  <c r="H4655" i="38"/>
  <c r="H4656" i="38"/>
  <c r="H4657" i="38"/>
  <c r="H4658" i="38"/>
  <c r="H4659" i="38"/>
  <c r="H4660" i="38"/>
  <c r="H4661" i="38"/>
  <c r="H4662" i="38"/>
  <c r="H4663" i="38"/>
  <c r="H4664" i="38"/>
  <c r="H4665" i="38"/>
  <c r="H4666" i="38"/>
  <c r="H4667" i="38"/>
  <c r="H4668" i="38"/>
  <c r="H4669" i="38"/>
  <c r="H4670" i="38"/>
  <c r="H4671" i="38"/>
  <c r="H4672" i="38"/>
  <c r="H4673" i="38"/>
  <c r="H4674" i="38"/>
  <c r="H4675" i="38"/>
  <c r="H4676" i="38"/>
  <c r="H4677" i="38"/>
  <c r="H4678" i="38"/>
  <c r="H4679" i="38"/>
  <c r="H4680" i="38"/>
  <c r="H4681" i="38"/>
  <c r="H4682" i="38"/>
  <c r="H4683" i="38"/>
  <c r="H4684" i="38"/>
  <c r="H4685" i="38"/>
  <c r="H4686" i="38"/>
  <c r="H4687" i="38"/>
  <c r="H4688" i="38"/>
  <c r="H4689" i="38"/>
  <c r="H4690" i="38"/>
  <c r="H4691" i="38"/>
  <c r="H4692" i="38"/>
  <c r="H4693" i="38"/>
  <c r="H4694" i="38"/>
  <c r="H4695" i="38"/>
  <c r="H4696" i="38"/>
  <c r="H4697" i="38"/>
  <c r="H4698" i="38"/>
  <c r="H4699" i="38"/>
  <c r="H4700" i="38"/>
  <c r="H4701" i="38"/>
  <c r="H4702" i="38"/>
  <c r="H4703" i="38"/>
  <c r="H4704" i="38"/>
  <c r="H4705" i="38"/>
  <c r="H4706" i="38"/>
  <c r="H4707" i="38"/>
  <c r="H4708" i="38"/>
  <c r="H4709" i="38"/>
  <c r="H4710" i="38"/>
  <c r="H4711" i="38"/>
  <c r="H4712" i="38"/>
  <c r="H4713" i="38"/>
  <c r="H4714" i="38"/>
  <c r="H4715" i="38"/>
  <c r="H4716" i="38"/>
  <c r="H4717" i="38"/>
  <c r="H4718" i="38"/>
  <c r="H4719" i="38"/>
  <c r="H4720" i="38"/>
  <c r="H4721" i="38"/>
  <c r="H4722" i="38"/>
  <c r="H4723" i="38"/>
  <c r="H4724" i="38"/>
  <c r="H4725" i="38"/>
  <c r="H4726" i="38"/>
  <c r="H4727" i="38"/>
  <c r="H4728" i="38"/>
  <c r="H4729" i="38"/>
  <c r="H4730" i="38"/>
  <c r="H4731" i="38"/>
  <c r="H4732" i="38"/>
  <c r="H4733" i="38"/>
  <c r="H4734" i="38"/>
  <c r="H4735" i="38"/>
  <c r="H4736" i="38"/>
  <c r="H4737" i="38"/>
  <c r="H4738" i="38"/>
  <c r="H4739" i="38"/>
  <c r="H4740" i="38"/>
  <c r="H4741" i="38"/>
  <c r="H4742" i="38"/>
  <c r="H4743" i="38"/>
  <c r="H4744" i="38"/>
  <c r="H4745" i="38"/>
  <c r="H4746" i="38"/>
  <c r="H4747" i="38"/>
  <c r="H4748" i="38"/>
  <c r="H4749" i="38"/>
  <c r="H4750" i="38"/>
  <c r="H4751" i="38"/>
  <c r="H4752" i="38"/>
  <c r="H4753" i="38"/>
  <c r="H4754" i="38"/>
  <c r="H4755" i="38"/>
  <c r="H4756" i="38"/>
  <c r="H4757" i="38"/>
  <c r="H4758" i="38"/>
  <c r="H4759" i="38"/>
  <c r="H4760" i="38"/>
  <c r="H4761" i="38"/>
  <c r="H4762" i="38"/>
  <c r="H4763" i="38"/>
  <c r="H4764" i="38"/>
  <c r="H4765" i="38"/>
  <c r="H4766" i="38"/>
  <c r="H4767" i="38"/>
  <c r="H4768" i="38"/>
  <c r="H4769" i="38"/>
  <c r="H4770" i="38"/>
  <c r="H4771" i="38"/>
  <c r="H4772" i="38"/>
  <c r="H4773" i="38"/>
  <c r="H4774" i="38"/>
  <c r="H4775" i="38"/>
  <c r="H4776" i="38"/>
  <c r="H4777" i="38"/>
  <c r="H4778" i="38"/>
  <c r="H4779" i="38"/>
  <c r="H4780" i="38"/>
  <c r="H4781" i="38"/>
  <c r="H4782" i="38"/>
  <c r="H4783" i="38"/>
  <c r="H4784" i="38"/>
  <c r="H4785" i="38"/>
  <c r="H4786" i="38"/>
  <c r="H4787" i="38"/>
  <c r="H4788" i="38"/>
  <c r="H4789" i="38"/>
  <c r="H4790" i="38"/>
  <c r="H4791" i="38"/>
  <c r="H4792" i="38"/>
  <c r="H4793" i="38"/>
  <c r="H4794" i="38"/>
  <c r="H4795" i="38"/>
  <c r="H4796" i="38"/>
  <c r="H4797" i="38"/>
  <c r="H4798" i="38"/>
  <c r="H4799" i="38"/>
  <c r="H4800" i="38"/>
  <c r="H4801" i="38"/>
  <c r="H4802" i="38"/>
  <c r="H4803" i="38"/>
  <c r="H4804" i="38"/>
  <c r="H4805" i="38"/>
  <c r="H4806" i="38"/>
  <c r="H4807" i="38"/>
  <c r="H4808" i="38"/>
  <c r="H4809" i="38"/>
  <c r="H4810" i="38"/>
  <c r="H4811" i="38"/>
  <c r="H4812" i="38"/>
  <c r="H4813" i="38"/>
  <c r="H4814" i="38"/>
  <c r="H4815" i="38"/>
  <c r="H4816" i="38"/>
  <c r="H4817" i="38"/>
  <c r="H4818" i="38"/>
  <c r="H4819" i="38"/>
  <c r="H4820" i="38"/>
  <c r="H4821" i="38"/>
  <c r="H4822" i="38"/>
  <c r="H4823" i="38"/>
  <c r="H4824" i="38"/>
  <c r="H4825" i="38"/>
  <c r="H4826" i="38"/>
  <c r="H4827" i="38"/>
  <c r="H4828" i="38"/>
  <c r="H4829" i="38"/>
  <c r="H4830" i="38"/>
  <c r="H4831" i="38"/>
  <c r="H4832" i="38"/>
  <c r="H4833" i="38"/>
  <c r="H4834" i="38"/>
  <c r="H4835" i="38"/>
  <c r="H4836" i="38"/>
  <c r="H4837" i="38"/>
  <c r="H4838" i="38"/>
  <c r="H4839" i="38"/>
  <c r="H4840" i="38"/>
  <c r="H4841" i="38"/>
  <c r="H4842" i="38"/>
  <c r="H4843" i="38"/>
  <c r="H4844" i="38"/>
  <c r="H4845" i="38"/>
  <c r="H4846" i="38"/>
  <c r="H4847" i="38"/>
  <c r="H4848" i="38"/>
  <c r="H4849" i="38"/>
  <c r="H4850" i="38"/>
  <c r="H4851" i="38"/>
  <c r="H4852" i="38"/>
  <c r="H4853" i="38"/>
  <c r="H4854" i="38"/>
  <c r="H4855" i="38"/>
  <c r="H4856" i="38"/>
  <c r="H4857" i="38"/>
  <c r="H4858" i="38"/>
  <c r="H4859" i="38"/>
  <c r="H4860" i="38"/>
  <c r="H4861" i="38"/>
  <c r="H4862" i="38"/>
  <c r="H4863" i="38"/>
  <c r="H4864" i="38"/>
  <c r="H4865" i="38"/>
  <c r="H4866" i="38"/>
  <c r="H4867" i="38"/>
  <c r="H4868" i="38"/>
  <c r="H4869" i="38"/>
  <c r="H4870" i="38"/>
  <c r="H4871" i="38"/>
  <c r="H4872" i="38"/>
  <c r="H4873" i="38"/>
  <c r="H4874" i="38"/>
  <c r="H4875" i="38"/>
  <c r="H4876" i="38"/>
  <c r="H4877" i="38"/>
  <c r="H4878" i="38"/>
  <c r="H4879" i="38"/>
  <c r="H4880" i="38"/>
  <c r="H4881" i="38"/>
  <c r="H4882" i="38"/>
  <c r="H4883" i="38"/>
  <c r="H4884" i="38"/>
  <c r="H4885" i="38"/>
  <c r="H4886" i="38"/>
  <c r="H4887" i="38"/>
  <c r="H4888" i="38"/>
  <c r="H4889" i="38"/>
  <c r="H4890" i="38"/>
  <c r="H4891" i="38"/>
  <c r="H4892" i="38"/>
  <c r="H4893" i="38"/>
  <c r="H4894" i="38"/>
  <c r="H4895" i="38"/>
  <c r="H4896" i="38"/>
  <c r="H4897" i="38"/>
  <c r="H4898" i="38"/>
  <c r="H4899" i="38"/>
  <c r="H4900" i="38"/>
  <c r="H4901" i="38"/>
  <c r="H4902" i="38"/>
  <c r="H4903" i="38"/>
  <c r="H4904" i="38"/>
  <c r="H4905" i="38"/>
  <c r="H4906" i="38"/>
  <c r="H4907" i="38"/>
  <c r="H4908" i="38"/>
  <c r="H4909" i="38"/>
  <c r="H4910" i="38"/>
  <c r="H4911" i="38"/>
  <c r="H4912" i="38"/>
  <c r="H4913" i="38"/>
  <c r="H4914" i="38"/>
  <c r="H4915" i="38"/>
  <c r="H4916" i="38"/>
  <c r="H4917" i="38"/>
  <c r="H4918" i="38"/>
  <c r="H4919" i="38"/>
  <c r="H4920" i="38"/>
  <c r="H4921" i="38"/>
  <c r="H4922" i="38"/>
  <c r="H4923" i="38"/>
  <c r="H4924" i="38"/>
  <c r="H4925" i="38"/>
  <c r="H4926" i="38"/>
  <c r="H4927" i="38"/>
  <c r="H4928" i="38"/>
  <c r="H4929" i="38"/>
  <c r="H4930" i="38"/>
  <c r="H4931" i="38"/>
  <c r="H4932" i="38"/>
  <c r="H4933" i="38"/>
  <c r="H4934" i="38"/>
  <c r="H4935" i="38"/>
  <c r="H4936" i="38"/>
  <c r="H4937" i="38"/>
  <c r="H4938" i="38"/>
  <c r="H4939" i="38"/>
  <c r="H4940" i="38"/>
  <c r="H4941" i="38"/>
  <c r="H4942" i="38"/>
  <c r="H4943" i="38"/>
  <c r="H4944" i="38"/>
  <c r="H4945" i="38"/>
  <c r="H4946" i="38"/>
  <c r="H4947" i="38"/>
  <c r="H4948" i="38"/>
  <c r="H4949" i="38"/>
  <c r="H4950" i="38"/>
  <c r="H4951" i="38"/>
  <c r="H4952" i="38"/>
  <c r="H4953" i="38"/>
  <c r="H4954" i="38"/>
  <c r="H4955" i="38"/>
  <c r="H4956" i="38"/>
  <c r="H4957" i="38"/>
  <c r="H4958" i="38"/>
  <c r="H4959" i="38"/>
  <c r="H4960" i="38"/>
  <c r="H4961" i="38"/>
  <c r="H4962" i="38"/>
  <c r="H4963" i="38"/>
  <c r="H4964" i="38"/>
  <c r="H4965" i="38"/>
  <c r="H4966" i="38"/>
  <c r="H4967" i="38"/>
  <c r="H4968" i="38"/>
  <c r="H4969" i="38"/>
  <c r="H4970" i="38"/>
  <c r="H4971" i="38"/>
  <c r="H4972" i="38"/>
  <c r="H4973" i="38"/>
  <c r="H4974" i="38"/>
  <c r="H4975" i="38"/>
  <c r="H4976" i="38"/>
  <c r="H4977" i="38"/>
  <c r="H4978" i="38"/>
  <c r="H4979" i="38"/>
  <c r="H4980" i="38"/>
  <c r="H4981" i="38"/>
  <c r="H4982" i="38"/>
  <c r="H4983" i="38"/>
  <c r="H4984" i="38"/>
  <c r="H4985" i="38"/>
  <c r="H4986" i="38"/>
  <c r="H4987" i="38"/>
  <c r="H4988" i="38"/>
  <c r="H4989" i="38"/>
  <c r="H4990" i="38"/>
  <c r="H4991" i="38"/>
  <c r="H4992" i="38"/>
  <c r="H4993" i="38"/>
  <c r="H4994" i="38"/>
  <c r="H4995" i="38"/>
  <c r="H4996" i="38"/>
  <c r="H4997" i="38"/>
  <c r="H4998" i="38"/>
  <c r="H4999" i="38"/>
  <c r="H5000" i="38"/>
  <c r="H5001" i="38"/>
  <c r="H5002" i="38"/>
  <c r="H5003" i="38"/>
  <c r="H5004" i="38"/>
  <c r="H5005" i="38"/>
  <c r="H5006" i="38"/>
  <c r="H5007" i="38"/>
  <c r="H5008" i="38"/>
  <c r="H5009" i="38"/>
  <c r="H5010" i="38"/>
  <c r="H5011" i="38"/>
  <c r="H5012" i="38"/>
  <c r="H5013" i="38"/>
  <c r="H5014" i="38"/>
  <c r="H5015" i="38"/>
  <c r="H5016" i="38"/>
  <c r="H5017" i="38"/>
  <c r="H5018" i="38"/>
  <c r="H5019" i="38"/>
  <c r="H5020" i="38"/>
  <c r="H5021" i="38"/>
  <c r="H5022" i="38"/>
  <c r="H5023" i="38"/>
  <c r="H5024" i="38"/>
  <c r="H5025" i="38"/>
  <c r="H5026" i="38"/>
  <c r="H5027" i="38"/>
  <c r="H5028" i="38"/>
  <c r="H5029" i="38"/>
  <c r="H5030" i="38"/>
  <c r="H5031" i="38"/>
  <c r="H5032" i="38"/>
  <c r="H5033" i="38"/>
  <c r="H5034" i="38"/>
  <c r="H5035" i="38"/>
  <c r="H5036" i="38"/>
  <c r="H5037" i="38"/>
  <c r="H5038" i="38"/>
  <c r="H5039" i="38"/>
  <c r="H5040" i="38"/>
  <c r="H5041" i="38"/>
  <c r="H5042" i="38"/>
  <c r="H5043" i="38"/>
  <c r="H5044" i="38"/>
  <c r="H5045" i="38"/>
  <c r="H5046" i="38"/>
  <c r="H5047" i="38"/>
  <c r="H5048" i="38"/>
  <c r="H5049" i="38"/>
  <c r="H5050" i="38"/>
  <c r="H5051" i="38"/>
  <c r="H5052" i="38"/>
  <c r="H5053" i="38"/>
  <c r="H5054" i="38"/>
  <c r="H5055" i="38"/>
  <c r="H5056" i="38"/>
  <c r="H5057" i="38"/>
  <c r="H5058" i="38"/>
  <c r="H5059" i="38"/>
  <c r="H5060" i="38"/>
  <c r="H5061" i="38"/>
  <c r="H5062" i="38"/>
  <c r="H5063" i="38"/>
  <c r="H5064" i="38"/>
  <c r="H5065" i="38"/>
  <c r="H5066" i="38"/>
  <c r="H5067" i="38"/>
  <c r="H5068" i="38"/>
  <c r="H5069" i="38"/>
  <c r="H5070" i="38"/>
  <c r="H5071" i="38"/>
  <c r="H5072" i="38"/>
  <c r="H5073" i="38"/>
  <c r="H5074" i="38"/>
  <c r="H5075" i="38"/>
  <c r="H5076" i="38"/>
  <c r="H5077" i="38"/>
  <c r="H5078" i="38"/>
  <c r="H5079" i="38"/>
  <c r="H5080" i="38"/>
  <c r="H5081" i="38"/>
  <c r="H5082" i="38"/>
  <c r="H5083" i="38"/>
  <c r="H5084" i="38"/>
  <c r="H5085" i="38"/>
  <c r="H5086" i="38"/>
  <c r="H5087" i="38"/>
  <c r="H5088" i="38"/>
  <c r="H5089" i="38"/>
  <c r="H5090" i="38"/>
  <c r="H5091" i="38"/>
  <c r="H5092" i="38"/>
  <c r="H5093" i="38"/>
  <c r="H5094" i="38"/>
  <c r="H5095" i="38"/>
  <c r="H5096" i="38"/>
  <c r="H5097" i="38"/>
  <c r="H5098" i="38"/>
  <c r="H5099" i="38"/>
  <c r="H5100" i="38"/>
  <c r="H5101" i="38"/>
  <c r="H5102" i="38"/>
  <c r="H5103" i="38"/>
  <c r="H5104" i="38"/>
  <c r="H5105" i="38"/>
  <c r="H5106" i="38"/>
  <c r="H5107" i="38"/>
  <c r="H5108" i="38"/>
  <c r="H5109" i="38"/>
  <c r="H5110" i="38"/>
  <c r="H5111" i="38"/>
  <c r="H5112" i="38"/>
  <c r="H5113" i="38"/>
  <c r="H5114" i="38"/>
  <c r="H5115" i="38"/>
  <c r="H5116" i="38"/>
  <c r="H5117" i="38"/>
  <c r="H5118" i="38"/>
  <c r="H5119" i="38"/>
  <c r="H5120" i="38"/>
  <c r="H5121" i="38"/>
  <c r="H5122" i="38"/>
  <c r="H5123" i="38"/>
  <c r="H5124" i="38"/>
  <c r="H5125" i="38"/>
  <c r="H5126" i="38"/>
  <c r="H5127" i="38"/>
  <c r="H5128" i="38"/>
  <c r="H5129" i="38"/>
  <c r="H5130" i="38"/>
  <c r="H5131" i="38"/>
  <c r="H5132" i="38"/>
  <c r="H5133" i="38"/>
  <c r="H5134" i="38"/>
  <c r="H5135" i="38"/>
  <c r="H5136" i="38"/>
  <c r="H5137" i="38"/>
  <c r="H5138" i="38"/>
  <c r="H5139" i="38"/>
  <c r="H5140" i="38"/>
  <c r="H5141" i="38"/>
  <c r="H5142" i="38"/>
  <c r="H5143" i="38"/>
  <c r="H5144" i="38"/>
  <c r="H5145" i="38"/>
  <c r="H5146" i="38"/>
  <c r="H5147" i="38"/>
  <c r="H5148" i="38"/>
  <c r="H5149" i="38"/>
  <c r="H5150" i="38"/>
  <c r="H5151" i="38"/>
  <c r="H5152" i="38"/>
  <c r="H5153" i="38"/>
  <c r="H5154" i="38"/>
  <c r="H5155" i="38"/>
  <c r="H5156" i="38"/>
  <c r="H5157" i="38"/>
  <c r="H5158" i="38"/>
  <c r="H5159" i="38"/>
  <c r="H5160" i="38"/>
  <c r="H5161" i="38"/>
  <c r="H5162" i="38"/>
  <c r="H5163" i="38"/>
  <c r="H5164" i="38"/>
  <c r="H5165" i="38"/>
  <c r="H5166" i="38"/>
  <c r="H5167" i="38"/>
  <c r="H5168" i="38"/>
  <c r="H5169" i="38"/>
  <c r="H5170" i="38"/>
  <c r="H5171" i="38"/>
  <c r="H5172" i="38"/>
  <c r="H5173" i="38"/>
  <c r="H5174" i="38"/>
  <c r="H5175" i="38"/>
  <c r="H5176" i="38"/>
  <c r="H5177" i="38"/>
  <c r="H5178" i="38"/>
  <c r="H5179" i="38"/>
  <c r="H5180" i="38"/>
  <c r="H5181" i="38"/>
  <c r="H5182" i="38"/>
  <c r="H5183" i="38"/>
  <c r="H5184" i="38"/>
  <c r="H5185" i="38"/>
  <c r="H5186" i="38"/>
  <c r="H5187" i="38"/>
  <c r="H5188" i="38"/>
  <c r="H5189" i="38"/>
  <c r="H5190" i="38"/>
  <c r="H5191" i="38"/>
  <c r="H5192" i="38"/>
  <c r="H5193" i="38"/>
  <c r="H5194" i="38"/>
  <c r="H5195" i="38"/>
  <c r="H5196" i="38"/>
  <c r="H5197" i="38"/>
  <c r="H5198" i="38"/>
  <c r="H5199" i="38"/>
  <c r="H5200" i="38"/>
  <c r="H5201" i="38"/>
  <c r="H5202" i="38"/>
  <c r="H5203" i="38"/>
  <c r="H5204" i="38"/>
  <c r="H5205" i="38"/>
  <c r="H5206" i="38"/>
  <c r="H5207" i="38"/>
  <c r="H5208" i="38"/>
  <c r="H5209" i="38"/>
  <c r="H5210" i="38"/>
  <c r="H5211" i="38"/>
  <c r="H5212" i="38"/>
  <c r="H5213" i="38"/>
  <c r="H5214" i="38"/>
  <c r="H5215" i="38"/>
  <c r="H5216" i="38"/>
  <c r="H5217" i="38"/>
  <c r="H5218" i="38"/>
  <c r="H5219" i="38"/>
  <c r="H5220" i="38"/>
  <c r="H5221" i="38"/>
  <c r="H5222" i="38"/>
  <c r="H5223" i="38"/>
  <c r="H5224" i="38"/>
  <c r="H5225" i="38"/>
  <c r="H5226" i="38"/>
  <c r="H5227" i="38"/>
  <c r="H5228" i="38"/>
  <c r="H5229" i="38"/>
  <c r="H5230" i="38"/>
  <c r="H5231" i="38"/>
  <c r="H5232" i="38"/>
  <c r="H5233" i="38"/>
  <c r="H5234" i="38"/>
  <c r="H5235" i="38"/>
  <c r="H5236" i="38"/>
  <c r="H5237" i="38"/>
  <c r="H5238" i="38"/>
  <c r="H5239" i="38"/>
  <c r="H5240" i="38"/>
  <c r="H5241" i="38"/>
  <c r="H5242" i="38"/>
  <c r="H5243" i="38"/>
  <c r="H5244" i="38"/>
  <c r="H5245" i="38"/>
  <c r="H5246" i="38"/>
  <c r="H5247" i="38"/>
  <c r="H5248" i="38"/>
  <c r="H5249" i="38"/>
  <c r="H5250" i="38"/>
  <c r="H5251" i="38"/>
  <c r="H5252" i="38"/>
  <c r="H5253" i="38"/>
  <c r="H5254" i="38"/>
  <c r="H5255" i="38"/>
  <c r="H5256" i="38"/>
  <c r="H5257" i="38"/>
  <c r="H5258" i="38"/>
  <c r="H5259" i="38"/>
  <c r="H5260" i="38"/>
  <c r="H5261" i="38"/>
  <c r="H5262" i="38"/>
  <c r="H5263" i="38"/>
  <c r="H5264" i="38"/>
  <c r="H5265" i="38"/>
  <c r="H5266" i="38"/>
  <c r="H5267" i="38"/>
  <c r="H5268" i="38"/>
  <c r="H5269" i="38"/>
  <c r="H5270" i="38"/>
  <c r="H5271" i="38"/>
  <c r="H5272" i="38"/>
  <c r="H5273" i="38"/>
  <c r="H5274" i="38"/>
  <c r="H5275" i="38"/>
  <c r="H5276" i="38"/>
  <c r="H5277" i="38"/>
  <c r="H5278" i="38"/>
  <c r="H5279" i="38"/>
  <c r="H5280" i="38"/>
  <c r="H5281" i="38"/>
  <c r="H5282" i="38"/>
  <c r="H5283" i="38"/>
  <c r="H5284" i="38"/>
  <c r="H5285" i="38"/>
  <c r="H5286" i="38"/>
  <c r="H5287" i="38"/>
  <c r="H5288" i="38"/>
  <c r="H5289" i="38"/>
  <c r="H5290" i="38"/>
  <c r="H5291" i="38"/>
  <c r="H5292" i="38"/>
  <c r="H5293" i="38"/>
  <c r="H5294" i="38"/>
  <c r="H5295" i="38"/>
  <c r="H5296" i="38"/>
  <c r="H5297" i="38"/>
  <c r="H5298" i="38"/>
  <c r="H5299" i="38"/>
  <c r="H5300" i="38"/>
  <c r="H5301" i="38"/>
  <c r="H5302" i="38"/>
  <c r="H5303" i="38"/>
  <c r="H5304" i="38"/>
  <c r="H5305" i="38"/>
  <c r="H5306" i="38"/>
  <c r="H5307" i="38"/>
  <c r="H5308" i="38"/>
  <c r="H5309" i="38"/>
  <c r="H5310" i="38"/>
  <c r="H5311" i="38"/>
  <c r="H5312" i="38"/>
  <c r="H5313" i="38"/>
  <c r="H5314" i="38"/>
  <c r="H5315" i="38"/>
  <c r="H5316" i="38"/>
  <c r="H5317" i="38"/>
  <c r="H5318" i="38"/>
  <c r="H5319" i="38"/>
  <c r="H5320" i="38"/>
  <c r="H5321" i="38"/>
  <c r="H5322" i="38"/>
  <c r="H5323" i="38"/>
  <c r="H5324" i="38"/>
  <c r="H5325" i="38"/>
  <c r="H5326" i="38"/>
  <c r="H5327" i="38"/>
  <c r="H5328" i="38"/>
  <c r="H5329" i="38"/>
  <c r="H5330" i="38"/>
  <c r="H5331" i="38"/>
  <c r="H5332" i="38"/>
  <c r="H5333" i="38"/>
  <c r="H5334" i="38"/>
  <c r="H5335" i="38"/>
  <c r="H5336" i="38"/>
  <c r="H5337" i="38"/>
  <c r="H5338" i="38"/>
  <c r="H5339" i="38"/>
  <c r="H5340" i="38"/>
  <c r="H5341" i="38"/>
  <c r="H5342" i="38"/>
  <c r="H5343" i="38"/>
  <c r="H5344" i="38"/>
  <c r="H5345" i="38"/>
  <c r="H5346" i="38"/>
  <c r="H5347" i="38"/>
  <c r="H5348" i="38"/>
  <c r="H5349" i="38"/>
  <c r="H5350" i="38"/>
  <c r="H5351" i="38"/>
  <c r="H5352" i="38"/>
  <c r="H5353" i="38"/>
  <c r="H5354" i="38"/>
  <c r="H5355" i="38"/>
  <c r="H5356" i="38"/>
  <c r="H5357" i="38"/>
  <c r="H5358" i="38"/>
  <c r="H5359" i="38"/>
  <c r="H5360" i="38"/>
  <c r="H5361" i="38"/>
  <c r="H5362" i="38"/>
  <c r="H5363" i="38"/>
  <c r="H5364" i="38"/>
  <c r="H5365" i="38"/>
  <c r="H5366" i="38"/>
  <c r="H5367" i="38"/>
  <c r="H5368" i="38"/>
  <c r="H5369" i="38"/>
  <c r="H5370" i="38"/>
  <c r="H5371" i="38"/>
  <c r="H5372" i="38"/>
  <c r="H5373" i="38"/>
  <c r="H5374" i="38"/>
  <c r="H5375" i="38"/>
  <c r="H5376" i="38"/>
  <c r="H5377" i="38"/>
  <c r="H5378" i="38"/>
  <c r="H5379" i="38"/>
  <c r="H5380" i="38"/>
  <c r="H5381" i="38"/>
  <c r="H5382" i="38"/>
  <c r="H5383" i="38"/>
  <c r="H5384" i="38"/>
  <c r="H5385" i="38"/>
  <c r="H5386" i="38"/>
  <c r="H5387" i="38"/>
  <c r="H5388" i="38"/>
  <c r="H5389" i="38"/>
  <c r="H5390" i="38"/>
  <c r="H5391" i="38"/>
  <c r="H5392" i="38"/>
  <c r="H5393" i="38"/>
  <c r="H5394" i="38"/>
  <c r="H5395" i="38"/>
  <c r="H5396" i="38"/>
  <c r="H5397" i="38"/>
  <c r="H5398" i="38"/>
  <c r="H5399" i="38"/>
  <c r="H5400" i="38"/>
  <c r="H5401" i="38"/>
  <c r="H5402" i="38"/>
  <c r="H5403" i="38"/>
  <c r="H5404" i="38"/>
  <c r="H5405" i="38"/>
  <c r="H5406" i="38"/>
  <c r="H5407" i="38"/>
  <c r="H5408" i="38"/>
  <c r="H5409" i="38"/>
  <c r="H5410" i="38"/>
  <c r="H5411" i="38"/>
  <c r="H5412" i="38"/>
  <c r="H5413" i="38"/>
  <c r="H5414" i="38"/>
  <c r="H5415" i="38"/>
  <c r="H5416" i="38"/>
  <c r="H5417" i="38"/>
  <c r="H5418" i="38"/>
  <c r="H5419" i="38"/>
  <c r="H5420" i="38"/>
  <c r="H5421" i="38"/>
  <c r="H5422" i="38"/>
  <c r="H5423" i="38"/>
  <c r="H5424" i="38"/>
  <c r="H5425" i="38"/>
  <c r="H5426" i="38"/>
  <c r="H5427" i="38"/>
  <c r="H5428" i="38"/>
  <c r="H5429" i="38"/>
  <c r="H5430" i="38"/>
  <c r="H5431" i="38"/>
  <c r="H5432" i="38"/>
  <c r="H5433" i="38"/>
  <c r="H5434" i="38"/>
  <c r="H5435" i="38"/>
  <c r="H5436" i="38"/>
  <c r="H5437" i="38"/>
  <c r="H5438" i="38"/>
  <c r="H5439" i="38"/>
  <c r="H5440" i="38"/>
  <c r="H5441" i="38"/>
  <c r="H5442" i="38"/>
  <c r="H5443" i="38"/>
  <c r="H5444" i="38"/>
  <c r="H5445" i="38"/>
  <c r="H5446" i="38"/>
  <c r="H5447" i="38"/>
  <c r="H5448" i="38"/>
  <c r="H5449" i="38"/>
  <c r="H5450" i="38"/>
  <c r="H5451" i="38"/>
  <c r="H5452" i="38"/>
  <c r="H5453" i="38"/>
  <c r="H5454" i="38"/>
  <c r="H5455" i="38"/>
  <c r="H5456" i="38"/>
  <c r="H5457" i="38"/>
  <c r="H5458" i="38"/>
  <c r="H5459" i="38"/>
  <c r="H5460" i="38"/>
  <c r="H5461" i="38"/>
  <c r="H5462" i="38"/>
  <c r="H5463" i="38"/>
  <c r="H5464" i="38"/>
  <c r="H5465" i="38"/>
  <c r="H5466" i="38"/>
  <c r="H5467" i="38"/>
  <c r="H5468" i="38"/>
  <c r="H5469" i="38"/>
  <c r="H5470" i="38"/>
  <c r="H5471" i="38"/>
  <c r="H5472" i="38"/>
  <c r="H5473" i="38"/>
  <c r="H5474" i="38"/>
  <c r="H5475" i="38"/>
  <c r="H5476" i="38"/>
  <c r="H5477" i="38"/>
  <c r="H5478" i="38"/>
  <c r="H5479" i="38"/>
  <c r="H5480" i="38"/>
  <c r="H5481" i="38"/>
  <c r="H5482" i="38"/>
  <c r="H5483" i="38"/>
  <c r="H5484" i="38"/>
  <c r="H5485" i="38"/>
  <c r="H5486" i="38"/>
  <c r="H5487" i="38"/>
  <c r="H5488" i="38"/>
  <c r="H5489" i="38"/>
  <c r="H5490" i="38"/>
  <c r="H5491" i="38"/>
  <c r="H5492" i="38"/>
  <c r="H5493" i="38"/>
  <c r="H5494" i="38"/>
  <c r="H5495" i="38"/>
  <c r="H5496" i="38"/>
  <c r="H5497" i="38"/>
  <c r="H5498" i="38"/>
  <c r="H5499" i="38"/>
  <c r="H5500" i="38"/>
  <c r="H5501" i="38"/>
  <c r="H5502" i="38"/>
  <c r="H5503" i="38"/>
  <c r="H5504" i="38"/>
  <c r="H5505" i="38"/>
  <c r="H5506" i="38"/>
  <c r="H5507" i="38"/>
  <c r="H5508" i="38"/>
  <c r="H5509" i="38"/>
  <c r="H5510" i="38"/>
  <c r="H5511" i="38"/>
  <c r="H5512" i="38"/>
  <c r="H5513" i="38"/>
  <c r="H5514" i="38"/>
  <c r="H5515" i="38"/>
  <c r="H5516" i="38"/>
  <c r="H5517" i="38"/>
  <c r="H5518" i="38"/>
  <c r="H5519" i="38"/>
  <c r="H5520" i="38"/>
  <c r="H5521" i="38"/>
  <c r="H5522" i="38"/>
  <c r="H5523" i="38"/>
  <c r="H5524" i="38"/>
  <c r="H5525" i="38"/>
  <c r="H5526" i="38"/>
  <c r="H5527" i="38"/>
  <c r="H5528" i="38"/>
  <c r="H5529" i="38"/>
  <c r="H5530" i="38"/>
  <c r="H5531" i="38"/>
  <c r="H5532" i="38"/>
  <c r="H5533" i="38"/>
  <c r="H5534" i="38"/>
  <c r="H5535" i="38"/>
  <c r="H5536" i="38"/>
  <c r="H5537" i="38"/>
  <c r="H5538" i="38"/>
  <c r="H5539" i="38"/>
  <c r="H5540" i="38"/>
  <c r="H5541" i="38"/>
  <c r="H5542" i="38"/>
  <c r="H5543" i="38"/>
  <c r="H5544" i="38"/>
  <c r="H5545" i="38"/>
  <c r="H5546" i="38"/>
  <c r="H5547" i="38"/>
  <c r="H5548" i="38"/>
  <c r="H5549" i="38"/>
  <c r="H5550" i="38"/>
  <c r="H5551" i="38"/>
  <c r="H5552" i="38"/>
  <c r="H5553" i="38"/>
  <c r="H5554" i="38"/>
  <c r="H5555" i="38"/>
  <c r="H5556" i="38"/>
  <c r="H5557" i="38"/>
  <c r="H5558" i="38"/>
  <c r="H5559" i="38"/>
  <c r="H5560" i="38"/>
  <c r="H5561" i="38"/>
  <c r="H5562" i="38"/>
  <c r="H5563" i="38"/>
  <c r="H5564" i="38"/>
  <c r="H5565" i="38"/>
  <c r="H5566" i="38"/>
  <c r="H5567" i="38"/>
  <c r="H5568" i="38"/>
  <c r="H5569" i="38"/>
  <c r="H5570" i="38"/>
  <c r="H5571" i="38"/>
  <c r="H5572" i="38"/>
  <c r="H5573" i="38"/>
  <c r="H5574" i="38"/>
  <c r="H5575" i="38"/>
  <c r="H5576" i="38"/>
  <c r="H5577" i="38"/>
  <c r="H5578" i="38"/>
  <c r="H5579" i="38"/>
  <c r="H5580" i="38"/>
  <c r="H5581" i="38"/>
  <c r="H5582" i="38"/>
  <c r="H5583" i="38"/>
  <c r="H5584" i="38"/>
  <c r="H5585" i="38"/>
  <c r="H5586" i="38"/>
  <c r="H5587" i="38"/>
  <c r="H5588" i="38"/>
  <c r="H5589" i="38"/>
  <c r="H5590" i="38"/>
  <c r="H5591" i="38"/>
  <c r="H5592" i="38"/>
  <c r="H5593" i="38"/>
  <c r="H5594" i="38"/>
  <c r="H5595" i="38"/>
  <c r="H5596" i="38"/>
  <c r="H5597" i="38"/>
  <c r="H5598" i="38"/>
  <c r="H5599" i="38"/>
  <c r="H5600" i="38"/>
  <c r="H5601" i="38"/>
  <c r="H5602" i="38"/>
  <c r="H5603" i="38"/>
  <c r="H5604" i="38"/>
  <c r="H5605" i="38"/>
  <c r="H5606" i="38"/>
  <c r="H5607" i="38"/>
  <c r="H5608" i="38"/>
  <c r="H5609" i="38"/>
  <c r="H5610" i="38"/>
  <c r="H5611" i="38"/>
  <c r="H5612" i="38"/>
  <c r="H5613" i="38"/>
  <c r="H5614" i="38"/>
  <c r="H5615" i="38"/>
  <c r="H5616" i="38"/>
  <c r="H5617" i="38"/>
  <c r="H5618" i="38"/>
  <c r="H5619" i="38"/>
  <c r="H5620" i="38"/>
  <c r="H5621" i="38"/>
  <c r="H5622" i="38"/>
  <c r="H5623" i="38"/>
  <c r="H5624" i="38"/>
  <c r="H5625" i="38"/>
  <c r="H5626" i="38"/>
  <c r="H5627" i="38"/>
  <c r="H5628" i="38"/>
  <c r="H5629" i="38"/>
  <c r="H5630" i="38"/>
  <c r="H5631" i="38"/>
  <c r="H5632" i="38"/>
  <c r="H5633" i="38"/>
  <c r="H5634" i="38"/>
  <c r="H5635" i="38"/>
  <c r="H5636" i="38"/>
  <c r="H5637" i="38"/>
  <c r="H5638" i="38"/>
  <c r="H5639" i="38"/>
  <c r="H5640" i="38"/>
  <c r="H5641" i="38"/>
  <c r="H5642" i="38"/>
  <c r="H5643" i="38"/>
  <c r="H5644" i="38"/>
  <c r="H5645" i="38"/>
  <c r="H5646" i="38"/>
  <c r="H5647" i="38"/>
  <c r="H5648" i="38"/>
  <c r="H5649" i="38"/>
  <c r="H5650" i="38"/>
  <c r="H5651" i="38"/>
  <c r="H5652" i="38"/>
  <c r="H5653" i="38"/>
  <c r="H5654" i="38"/>
  <c r="H5655" i="38"/>
  <c r="H5656" i="38"/>
  <c r="H5657" i="38"/>
  <c r="H5658" i="38"/>
  <c r="H5659" i="38"/>
  <c r="H5660" i="38"/>
  <c r="H5661" i="38"/>
  <c r="H5662" i="38"/>
  <c r="H5663" i="38"/>
  <c r="H5664" i="38"/>
  <c r="H5665" i="38"/>
  <c r="H5666" i="38"/>
  <c r="H5667" i="38"/>
  <c r="H5668" i="38"/>
  <c r="H5669" i="38"/>
  <c r="H5670" i="38"/>
  <c r="H5671" i="38"/>
  <c r="H5672" i="38"/>
  <c r="H5673" i="38"/>
  <c r="H5674" i="38"/>
  <c r="H5675" i="38"/>
  <c r="H5676" i="38"/>
  <c r="H5677" i="38"/>
  <c r="H5678" i="38"/>
  <c r="H5679" i="38"/>
  <c r="H5680" i="38"/>
  <c r="H5681" i="38"/>
  <c r="H5682" i="38"/>
  <c r="H5683" i="38"/>
  <c r="H5684" i="38"/>
  <c r="H5685" i="38"/>
  <c r="H5686" i="38"/>
  <c r="H5687" i="38"/>
  <c r="H5688" i="38"/>
  <c r="H5689" i="38"/>
  <c r="H5690" i="38"/>
  <c r="H5691" i="38"/>
  <c r="H5692" i="38"/>
  <c r="H5693" i="38"/>
  <c r="H5694" i="38"/>
  <c r="H5695" i="38"/>
  <c r="H5696" i="38"/>
  <c r="H5697" i="38"/>
  <c r="H5698" i="38"/>
  <c r="H5699" i="38"/>
  <c r="H5700" i="38"/>
  <c r="H5701" i="38"/>
  <c r="H5702" i="38"/>
  <c r="H5703" i="38"/>
  <c r="H5704" i="38"/>
  <c r="H5705" i="38"/>
  <c r="H5706" i="38"/>
  <c r="H5707" i="38"/>
  <c r="H5708" i="38"/>
  <c r="H5709" i="38"/>
  <c r="H5710" i="38"/>
  <c r="H5711" i="38"/>
  <c r="H5712" i="38"/>
  <c r="H5713" i="38"/>
  <c r="H5714" i="38"/>
  <c r="H5715" i="38"/>
  <c r="H5716" i="38"/>
  <c r="H5717" i="38"/>
  <c r="H5718" i="38"/>
  <c r="H5719" i="38"/>
  <c r="H5720" i="38"/>
  <c r="H5721" i="38"/>
  <c r="H5722" i="38"/>
  <c r="H5723" i="38"/>
  <c r="H5724" i="38"/>
  <c r="H5725" i="38"/>
  <c r="H5726" i="38"/>
  <c r="H5727" i="38"/>
  <c r="H5728" i="38"/>
  <c r="H5729" i="38"/>
  <c r="H5730" i="38"/>
  <c r="H5731" i="38"/>
  <c r="H5732" i="38"/>
  <c r="H5733" i="38"/>
  <c r="H5734" i="38"/>
  <c r="H5735" i="38"/>
  <c r="H5736" i="38"/>
  <c r="H5737" i="38"/>
  <c r="H5738" i="38"/>
  <c r="H5739" i="38"/>
  <c r="H5740" i="38"/>
  <c r="H5741" i="38"/>
  <c r="H5742" i="38"/>
  <c r="H5743" i="38"/>
  <c r="H5744" i="38"/>
  <c r="H5745" i="38"/>
  <c r="H5746" i="38"/>
  <c r="H5747" i="38"/>
  <c r="H5748" i="38"/>
  <c r="H5749" i="38"/>
  <c r="H5750" i="38"/>
  <c r="H5751" i="38"/>
  <c r="H5752" i="38"/>
  <c r="H5753" i="38"/>
  <c r="H5754" i="38"/>
  <c r="H5755" i="38"/>
  <c r="H5756" i="38"/>
  <c r="H5757" i="38"/>
  <c r="H5758" i="38"/>
  <c r="H5759" i="38"/>
  <c r="H5760" i="38"/>
  <c r="H5761" i="38"/>
  <c r="H5762" i="38"/>
  <c r="H5763" i="38"/>
  <c r="H5764" i="38"/>
  <c r="H5765" i="38"/>
  <c r="H5766" i="38"/>
  <c r="H5767" i="38"/>
  <c r="H5768" i="38"/>
  <c r="H5769" i="38"/>
  <c r="H5770" i="38"/>
  <c r="H5771" i="38"/>
  <c r="H5772" i="38"/>
  <c r="H5773" i="38"/>
  <c r="H5774" i="38"/>
  <c r="H5775" i="38"/>
  <c r="H5776" i="38"/>
  <c r="H5777" i="38"/>
  <c r="H5778" i="38"/>
  <c r="H5779" i="38"/>
  <c r="H5780" i="38"/>
  <c r="H5781" i="38"/>
  <c r="H5782" i="38"/>
  <c r="H5783" i="38"/>
  <c r="H5784" i="38"/>
  <c r="H5785" i="38"/>
  <c r="H5786" i="38"/>
  <c r="H5787" i="38"/>
  <c r="H5788" i="38"/>
  <c r="H5789" i="38"/>
  <c r="H5790" i="38"/>
  <c r="H5791" i="38"/>
  <c r="H5792" i="38"/>
  <c r="H5793" i="38"/>
  <c r="H5794" i="38"/>
  <c r="H5795" i="38"/>
  <c r="H5796" i="38"/>
  <c r="H5797" i="38"/>
  <c r="H5798" i="38"/>
  <c r="H5799" i="38"/>
  <c r="H5800" i="38"/>
  <c r="H5801" i="38"/>
  <c r="H5802" i="38"/>
  <c r="H5803" i="38"/>
  <c r="H5804" i="38"/>
  <c r="H5805" i="38"/>
  <c r="H5806" i="38"/>
  <c r="H5807" i="38"/>
  <c r="H5808" i="38"/>
  <c r="H5809" i="38"/>
  <c r="H5810" i="38"/>
  <c r="H5811" i="38"/>
  <c r="H5812" i="38"/>
  <c r="H5813" i="38"/>
  <c r="H5814" i="38"/>
  <c r="H5815" i="38"/>
  <c r="H5816" i="38"/>
  <c r="H5817" i="38"/>
  <c r="H5818" i="38"/>
  <c r="H5819" i="38"/>
  <c r="H5820" i="38"/>
  <c r="H5821" i="38"/>
  <c r="H5822" i="38"/>
  <c r="H5823" i="38"/>
  <c r="H5824" i="38"/>
  <c r="H5825" i="38"/>
  <c r="H5826" i="38"/>
  <c r="H5827" i="38"/>
  <c r="H5828" i="38"/>
  <c r="H5829" i="38"/>
  <c r="H5830" i="38"/>
  <c r="H5831" i="38"/>
  <c r="H5832" i="38"/>
  <c r="H5833" i="38"/>
  <c r="H5834" i="38"/>
  <c r="H5835" i="38"/>
  <c r="H5836" i="38"/>
  <c r="H5837" i="38"/>
  <c r="H5838" i="38"/>
  <c r="H5839" i="38"/>
  <c r="H5840" i="38"/>
  <c r="H5841" i="38"/>
  <c r="H5842" i="38"/>
  <c r="H5843" i="38"/>
  <c r="H5844" i="38"/>
  <c r="H5845" i="38"/>
  <c r="H5846" i="38"/>
  <c r="H5847" i="38"/>
  <c r="H5848" i="38"/>
  <c r="H5849" i="38"/>
  <c r="H5850" i="38"/>
  <c r="H5851" i="38"/>
  <c r="H5852" i="38"/>
  <c r="K16" i="6"/>
  <c r="G30" i="40" l="1"/>
  <c r="G26" i="40"/>
  <c r="G22" i="40"/>
  <c r="G18" i="40"/>
  <c r="G14" i="40"/>
  <c r="G31" i="40"/>
  <c r="G27" i="40"/>
  <c r="G23" i="40"/>
  <c r="G19" i="40"/>
  <c r="G15" i="40"/>
  <c r="G33" i="40"/>
  <c r="G29" i="40"/>
  <c r="G25" i="40"/>
  <c r="G21" i="40"/>
  <c r="G17" i="40"/>
  <c r="G13" i="40"/>
  <c r="G32" i="40"/>
  <c r="G28" i="40"/>
  <c r="G24" i="40"/>
  <c r="G20" i="40"/>
  <c r="G16" i="40"/>
  <c r="G4" i="38"/>
  <c r="I3" i="38"/>
  <c r="I4" i="38"/>
  <c r="I5" i="38"/>
  <c r="I6" i="38"/>
  <c r="I7" i="38"/>
  <c r="I8" i="38"/>
  <c r="I9" i="38"/>
  <c r="I10" i="38"/>
  <c r="I11" i="38"/>
  <c r="I12" i="38"/>
  <c r="I13" i="38"/>
  <c r="I14" i="38"/>
  <c r="I15" i="38"/>
  <c r="I16" i="38"/>
  <c r="I17" i="38"/>
  <c r="I18" i="38"/>
  <c r="I19" i="38"/>
  <c r="H20" i="38"/>
  <c r="I20" i="38"/>
  <c r="F4" i="7"/>
  <c r="F5" i="7"/>
  <c r="F6" i="7"/>
  <c r="F7" i="7"/>
  <c r="F8" i="7"/>
  <c r="F9" i="7"/>
  <c r="F10" i="7"/>
  <c r="F11" i="7"/>
  <c r="F12" i="7"/>
  <c r="F3" i="7"/>
  <c r="E4" i="7"/>
  <c r="E5" i="7"/>
  <c r="E6" i="7"/>
  <c r="E7" i="7"/>
  <c r="E8" i="7"/>
  <c r="E9" i="7"/>
  <c r="E10" i="7"/>
  <c r="E11" i="7"/>
  <c r="E12" i="7"/>
  <c r="E3" i="7"/>
  <c r="L271" i="38"/>
  <c r="L272" i="38"/>
  <c r="L273" i="38"/>
  <c r="L274" i="38"/>
  <c r="L275" i="38"/>
  <c r="L276" i="38"/>
  <c r="L277" i="38"/>
  <c r="L278" i="38"/>
  <c r="L279" i="38"/>
  <c r="L280" i="38"/>
  <c r="L281" i="38"/>
  <c r="L282" i="38"/>
  <c r="L283" i="38"/>
  <c r="L284" i="38"/>
  <c r="L285" i="38"/>
  <c r="L286" i="38"/>
  <c r="L287" i="38"/>
  <c r="L288" i="38"/>
  <c r="L289" i="38"/>
  <c r="L290" i="38"/>
  <c r="L291" i="38"/>
  <c r="L292" i="38"/>
  <c r="L293" i="38"/>
  <c r="L294" i="38"/>
  <c r="L295" i="38"/>
  <c r="L296" i="38"/>
  <c r="L297" i="38"/>
  <c r="L298" i="38"/>
  <c r="L299" i="38"/>
  <c r="L300" i="38"/>
  <c r="L301" i="38"/>
  <c r="L302" i="38"/>
  <c r="L303" i="38"/>
  <c r="L304" i="38"/>
  <c r="L305" i="38"/>
  <c r="L306" i="38"/>
  <c r="L307" i="38"/>
  <c r="L308" i="38"/>
  <c r="L309" i="38"/>
  <c r="L310" i="38"/>
  <c r="L311" i="38"/>
  <c r="L312" i="38"/>
  <c r="L313" i="38"/>
  <c r="L314" i="38"/>
  <c r="L315" i="38"/>
  <c r="L316" i="38"/>
  <c r="L317" i="38"/>
  <c r="L318" i="38"/>
  <c r="L319" i="38"/>
  <c r="L320" i="38"/>
  <c r="L321" i="38"/>
  <c r="L322" i="38"/>
  <c r="L323" i="38"/>
  <c r="L324" i="38"/>
  <c r="L325" i="38"/>
  <c r="L326" i="38"/>
  <c r="L327" i="38"/>
  <c r="L328" i="38"/>
  <c r="L329" i="38"/>
  <c r="L330" i="38"/>
  <c r="L331" i="38"/>
  <c r="L332" i="38"/>
  <c r="L333" i="38"/>
  <c r="L334" i="38"/>
  <c r="L335" i="38"/>
  <c r="L336" i="38"/>
  <c r="L337" i="38"/>
  <c r="L338" i="38"/>
  <c r="L339" i="38"/>
  <c r="L340" i="38"/>
  <c r="L341" i="38"/>
  <c r="L342" i="38"/>
  <c r="L343" i="38"/>
  <c r="L344" i="38"/>
  <c r="L345" i="38"/>
  <c r="L346" i="38"/>
  <c r="L347" i="38"/>
  <c r="L348" i="38"/>
  <c r="L349" i="38"/>
  <c r="L350" i="38"/>
  <c r="L351" i="38"/>
  <c r="L352" i="38"/>
  <c r="L353" i="38"/>
  <c r="L354" i="38"/>
  <c r="L355" i="38"/>
  <c r="L356" i="38"/>
  <c r="L357" i="38"/>
  <c r="L358" i="38"/>
  <c r="L359" i="38"/>
  <c r="L360" i="38"/>
  <c r="L361" i="38"/>
  <c r="L362" i="38"/>
  <c r="L363" i="38"/>
  <c r="L364" i="38"/>
  <c r="L365" i="38"/>
  <c r="L366" i="38"/>
  <c r="L367" i="38"/>
  <c r="L368" i="38"/>
  <c r="L369" i="38"/>
  <c r="L370" i="38"/>
  <c r="L371" i="38"/>
  <c r="L372" i="38"/>
  <c r="L373" i="38"/>
  <c r="L374" i="38"/>
  <c r="L375" i="38"/>
  <c r="L376" i="38"/>
  <c r="L377" i="38"/>
  <c r="L378" i="38"/>
  <c r="L379" i="38"/>
  <c r="L380" i="38"/>
  <c r="L381" i="38"/>
  <c r="L382" i="38"/>
  <c r="L383" i="38"/>
  <c r="L384" i="38"/>
  <c r="L385" i="38"/>
  <c r="L386" i="38"/>
  <c r="L387" i="38"/>
  <c r="L388" i="38"/>
  <c r="L389" i="38"/>
  <c r="L390" i="38"/>
  <c r="L391" i="38"/>
  <c r="L392" i="38"/>
  <c r="L393" i="38"/>
  <c r="L394" i="38"/>
  <c r="L395" i="38"/>
  <c r="L396" i="38"/>
  <c r="L397" i="38"/>
  <c r="L398" i="38"/>
  <c r="L399" i="38"/>
  <c r="L400" i="38"/>
  <c r="L401" i="38"/>
  <c r="L402" i="38"/>
  <c r="L403" i="38"/>
  <c r="L404" i="38"/>
  <c r="L405" i="38"/>
  <c r="L406" i="38"/>
  <c r="L407" i="38"/>
  <c r="L408" i="38"/>
  <c r="L409" i="38"/>
  <c r="L410" i="38"/>
  <c r="L411" i="38"/>
  <c r="L412" i="38"/>
  <c r="L413" i="38"/>
  <c r="L414" i="38"/>
  <c r="L415" i="38"/>
  <c r="L416" i="38"/>
  <c r="L417" i="38"/>
  <c r="L418" i="38"/>
  <c r="L419" i="38"/>
  <c r="L420" i="38"/>
  <c r="L421" i="38"/>
  <c r="L422" i="38"/>
  <c r="L423" i="38"/>
  <c r="L424" i="38"/>
  <c r="L425" i="38"/>
  <c r="L426" i="38"/>
  <c r="L427" i="38"/>
  <c r="L428" i="38"/>
  <c r="L429" i="38"/>
  <c r="L430" i="38"/>
  <c r="L431" i="38"/>
  <c r="L432" i="38"/>
  <c r="L433" i="38"/>
  <c r="L434" i="38"/>
  <c r="L435" i="38"/>
  <c r="L436" i="38"/>
  <c r="L437" i="38"/>
  <c r="L438" i="38"/>
  <c r="L439" i="38"/>
  <c r="L440" i="38"/>
  <c r="L441" i="38"/>
  <c r="L442" i="38"/>
  <c r="L443" i="38"/>
  <c r="L444" i="38"/>
  <c r="L445" i="38"/>
  <c r="L446" i="38"/>
  <c r="L447" i="38"/>
  <c r="L448" i="38"/>
  <c r="L449" i="38"/>
  <c r="L450" i="38"/>
  <c r="L451" i="38"/>
  <c r="L452" i="38"/>
  <c r="L453" i="38"/>
  <c r="L454" i="38"/>
  <c r="L455" i="38"/>
  <c r="L456" i="38"/>
  <c r="L457" i="38"/>
  <c r="L458" i="38"/>
  <c r="L459" i="38"/>
  <c r="L460" i="38"/>
  <c r="L461" i="38"/>
  <c r="L462" i="38"/>
  <c r="L463" i="38"/>
  <c r="L464" i="38"/>
  <c r="L465" i="38"/>
  <c r="L466" i="38"/>
  <c r="L467" i="38"/>
  <c r="L468" i="38"/>
  <c r="L469" i="38"/>
  <c r="L470" i="38"/>
  <c r="L471" i="38"/>
  <c r="L472" i="38"/>
  <c r="L473" i="38"/>
  <c r="L474" i="38"/>
  <c r="L475" i="38"/>
  <c r="L476" i="38"/>
  <c r="L477" i="38"/>
  <c r="L478" i="38"/>
  <c r="L479" i="38"/>
  <c r="L480" i="38"/>
  <c r="L481" i="38"/>
  <c r="L482" i="38"/>
  <c r="L483" i="38"/>
  <c r="L484" i="38"/>
  <c r="L485" i="38"/>
  <c r="L486" i="38"/>
  <c r="L487" i="38"/>
  <c r="L488" i="38"/>
  <c r="L489" i="38"/>
  <c r="L490" i="38"/>
  <c r="L491" i="38"/>
  <c r="L492" i="38"/>
  <c r="L493" i="38"/>
  <c r="L494" i="38"/>
  <c r="L495" i="38"/>
  <c r="L496" i="38"/>
  <c r="L497" i="38"/>
  <c r="L498" i="38"/>
  <c r="L499" i="38"/>
  <c r="L500" i="38"/>
  <c r="L501" i="38"/>
  <c r="L502" i="38"/>
  <c r="L503" i="38"/>
  <c r="L504" i="38"/>
  <c r="L505" i="38"/>
  <c r="L506" i="38"/>
  <c r="L507" i="38"/>
  <c r="L508" i="38"/>
  <c r="L509" i="38"/>
  <c r="L510" i="38"/>
  <c r="L511" i="38"/>
  <c r="L512" i="38"/>
  <c r="L513" i="38"/>
  <c r="L514" i="38"/>
  <c r="L515" i="38"/>
  <c r="L516" i="38"/>
  <c r="L517" i="38"/>
  <c r="L518" i="38"/>
  <c r="L519" i="38"/>
  <c r="L520" i="38"/>
  <c r="L521" i="38"/>
  <c r="L522" i="38"/>
  <c r="L523" i="38"/>
  <c r="L524" i="38"/>
  <c r="L525" i="38"/>
  <c r="L526" i="38"/>
  <c r="L527" i="38"/>
  <c r="L528" i="38"/>
  <c r="L529" i="38"/>
  <c r="L530" i="38"/>
  <c r="L531" i="38"/>
  <c r="L532" i="38"/>
  <c r="L533" i="38"/>
  <c r="L534" i="38"/>
  <c r="L535" i="38"/>
  <c r="L536" i="38"/>
  <c r="L537" i="38"/>
  <c r="L538" i="38"/>
  <c r="L539" i="38"/>
  <c r="L540" i="38"/>
  <c r="L541" i="38"/>
  <c r="L542" i="38"/>
  <c r="L543" i="38"/>
  <c r="L544" i="38"/>
  <c r="L545" i="38"/>
  <c r="L546" i="38"/>
  <c r="L547" i="38"/>
  <c r="L548" i="38"/>
  <c r="L549" i="38"/>
  <c r="L550" i="38"/>
  <c r="L551" i="38"/>
  <c r="L552" i="38"/>
  <c r="L553" i="38"/>
  <c r="L554" i="38"/>
  <c r="L555" i="38"/>
  <c r="L556" i="38"/>
  <c r="L557" i="38"/>
  <c r="L558" i="38"/>
  <c r="L559" i="38"/>
  <c r="L560" i="38"/>
  <c r="L561" i="38"/>
  <c r="L562" i="38"/>
  <c r="L563" i="38"/>
  <c r="L564" i="38"/>
  <c r="L565" i="38"/>
  <c r="L566" i="38"/>
  <c r="L567" i="38"/>
  <c r="L568" i="38"/>
  <c r="L569" i="38"/>
  <c r="L570" i="38"/>
  <c r="L571" i="38"/>
  <c r="L572" i="38"/>
  <c r="L573" i="38"/>
  <c r="L574" i="38"/>
  <c r="L575" i="38"/>
  <c r="L576" i="38"/>
  <c r="L577" i="38"/>
  <c r="L578" i="38"/>
  <c r="L579" i="38"/>
  <c r="L580" i="38"/>
  <c r="L581" i="38"/>
  <c r="L582" i="38"/>
  <c r="L583" i="38"/>
  <c r="L584" i="38"/>
  <c r="L585" i="38"/>
  <c r="L586" i="38"/>
  <c r="L587" i="38"/>
  <c r="L588" i="38"/>
  <c r="L589" i="38"/>
  <c r="L590" i="38"/>
  <c r="L591" i="38"/>
  <c r="L592" i="38"/>
  <c r="L593" i="38"/>
  <c r="L594" i="38"/>
  <c r="L595" i="38"/>
  <c r="L596" i="38"/>
  <c r="L597" i="38"/>
  <c r="L598" i="38"/>
  <c r="L599" i="38"/>
  <c r="L600" i="38"/>
  <c r="L601" i="38"/>
  <c r="L602" i="38"/>
  <c r="L603" i="38"/>
  <c r="L604" i="38"/>
  <c r="L605" i="38"/>
  <c r="L606" i="38"/>
  <c r="L607" i="38"/>
  <c r="L608" i="38"/>
  <c r="L609" i="38"/>
  <c r="L610" i="38"/>
  <c r="L611" i="38"/>
  <c r="L612" i="38"/>
  <c r="L613" i="38"/>
  <c r="L614" i="38"/>
  <c r="L615" i="38"/>
  <c r="L616" i="38"/>
  <c r="L617" i="38"/>
  <c r="L618" i="38"/>
  <c r="L619" i="38"/>
  <c r="L620" i="38"/>
  <c r="L621" i="38"/>
  <c r="L622" i="38"/>
  <c r="L623" i="38"/>
  <c r="L624" i="38"/>
  <c r="L625" i="38"/>
  <c r="L626" i="38"/>
  <c r="L627" i="38"/>
  <c r="L628" i="38"/>
  <c r="L629" i="38"/>
  <c r="L630" i="38"/>
  <c r="L631" i="38"/>
  <c r="L632" i="38"/>
  <c r="L633" i="38"/>
  <c r="L634" i="38"/>
  <c r="L635" i="38"/>
  <c r="L636" i="38"/>
  <c r="L637" i="38"/>
  <c r="L638" i="38"/>
  <c r="L639" i="38"/>
  <c r="L640" i="38"/>
  <c r="L641" i="38"/>
  <c r="L642" i="38"/>
  <c r="L643" i="38"/>
  <c r="L644" i="38"/>
  <c r="L645" i="38"/>
  <c r="L646" i="38"/>
  <c r="L647" i="38"/>
  <c r="L648" i="38"/>
  <c r="L649" i="38"/>
  <c r="L650" i="38"/>
  <c r="L651" i="38"/>
  <c r="L652" i="38"/>
  <c r="L653" i="38"/>
  <c r="L654" i="38"/>
  <c r="L655" i="38"/>
  <c r="L656" i="38"/>
  <c r="L657" i="38"/>
  <c r="L658" i="38"/>
  <c r="L659" i="38"/>
  <c r="L660" i="38"/>
  <c r="L661" i="38"/>
  <c r="L662" i="38"/>
  <c r="L663" i="38"/>
  <c r="L664" i="38"/>
  <c r="L665" i="38"/>
  <c r="L666" i="38"/>
  <c r="L667" i="38"/>
  <c r="L668" i="38"/>
  <c r="L669" i="38"/>
  <c r="L670" i="38"/>
  <c r="L671" i="38"/>
  <c r="L672" i="38"/>
  <c r="L673" i="38"/>
  <c r="L674" i="38"/>
  <c r="L675" i="38"/>
  <c r="L676" i="38"/>
  <c r="L677" i="38"/>
  <c r="L678" i="38"/>
  <c r="L679" i="38"/>
  <c r="L680" i="38"/>
  <c r="L681" i="38"/>
  <c r="L682" i="38"/>
  <c r="L683" i="38"/>
  <c r="L684" i="38"/>
  <c r="L685" i="38"/>
  <c r="L686" i="38"/>
  <c r="L687" i="38"/>
  <c r="L688" i="38"/>
  <c r="L689" i="38"/>
  <c r="L690" i="38"/>
  <c r="L691" i="38"/>
  <c r="L692" i="38"/>
  <c r="L693" i="38"/>
  <c r="L694" i="38"/>
  <c r="L695" i="38"/>
  <c r="L696" i="38"/>
  <c r="L697" i="38"/>
  <c r="L698" i="38"/>
  <c r="L699" i="38"/>
  <c r="L700" i="38"/>
  <c r="L701" i="38"/>
  <c r="L702" i="38"/>
  <c r="L703" i="38"/>
  <c r="L704" i="38"/>
  <c r="L705" i="38"/>
  <c r="L706" i="38"/>
  <c r="L707" i="38"/>
  <c r="L708" i="38"/>
  <c r="L709" i="38"/>
  <c r="L710" i="38"/>
  <c r="L711" i="38"/>
  <c r="L712" i="38"/>
  <c r="L713" i="38"/>
  <c r="L714" i="38"/>
  <c r="L715" i="38"/>
  <c r="L716" i="38"/>
  <c r="L717" i="38"/>
  <c r="L718" i="38"/>
  <c r="L719" i="38"/>
  <c r="L720" i="38"/>
  <c r="L721" i="38"/>
  <c r="L722" i="38"/>
  <c r="L723" i="38"/>
  <c r="L724" i="38"/>
  <c r="L725" i="38"/>
  <c r="L726" i="38"/>
  <c r="L727" i="38"/>
  <c r="L728" i="38"/>
  <c r="L729" i="38"/>
  <c r="L730" i="38"/>
  <c r="L731" i="38"/>
  <c r="L732" i="38"/>
  <c r="L733" i="38"/>
  <c r="L734" i="38"/>
  <c r="L735" i="38"/>
  <c r="L736" i="38"/>
  <c r="L737" i="38"/>
  <c r="L738" i="38"/>
  <c r="L739" i="38"/>
  <c r="L740" i="38"/>
  <c r="L741" i="38"/>
  <c r="L742" i="38"/>
  <c r="L743" i="38"/>
  <c r="L744" i="38"/>
  <c r="L745" i="38"/>
  <c r="L746" i="38"/>
  <c r="L747" i="38"/>
  <c r="L748" i="38"/>
  <c r="L749" i="38"/>
  <c r="L750" i="38"/>
  <c r="L751" i="38"/>
  <c r="L752" i="38"/>
  <c r="L753" i="38"/>
  <c r="L754" i="38"/>
  <c r="L755" i="38"/>
  <c r="L756" i="38"/>
  <c r="L757" i="38"/>
  <c r="L758" i="38"/>
  <c r="L759" i="38"/>
  <c r="L760" i="38"/>
  <c r="L761" i="38"/>
  <c r="L762" i="38"/>
  <c r="L763" i="38"/>
  <c r="L764" i="38"/>
  <c r="L765" i="38"/>
  <c r="L766" i="38"/>
  <c r="L767" i="38"/>
  <c r="L768" i="38"/>
  <c r="L769" i="38"/>
  <c r="L770" i="38"/>
  <c r="L771" i="38"/>
  <c r="L772" i="38"/>
  <c r="L773" i="38"/>
  <c r="L774" i="38"/>
  <c r="L775" i="38"/>
  <c r="L776" i="38"/>
  <c r="L777" i="38"/>
  <c r="L778" i="38"/>
  <c r="L779" i="38"/>
  <c r="L780" i="38"/>
  <c r="L781" i="38"/>
  <c r="L782" i="38"/>
  <c r="L783" i="38"/>
  <c r="L784" i="38"/>
  <c r="L785" i="38"/>
  <c r="L786" i="38"/>
  <c r="L787" i="38"/>
  <c r="L788" i="38"/>
  <c r="L789" i="38"/>
  <c r="L790" i="38"/>
  <c r="L791" i="38"/>
  <c r="L792" i="38"/>
  <c r="L793" i="38"/>
  <c r="L794" i="38"/>
  <c r="L795" i="38"/>
  <c r="L796" i="38"/>
  <c r="L797" i="38"/>
  <c r="L798" i="38"/>
  <c r="L799" i="38"/>
  <c r="L800" i="38"/>
  <c r="L801" i="38"/>
  <c r="L802" i="38"/>
  <c r="L803" i="38"/>
  <c r="L804" i="38"/>
  <c r="L805" i="38"/>
  <c r="L806" i="38"/>
  <c r="L807" i="38"/>
  <c r="L808" i="38"/>
  <c r="L809" i="38"/>
  <c r="L810" i="38"/>
  <c r="L811" i="38"/>
  <c r="L812" i="38"/>
  <c r="L813" i="38"/>
  <c r="L814" i="38"/>
  <c r="L815" i="38"/>
  <c r="L816" i="38"/>
  <c r="L817" i="38"/>
  <c r="L818" i="38"/>
  <c r="L819" i="38"/>
  <c r="L820" i="38"/>
  <c r="L821" i="38"/>
  <c r="L822" i="38"/>
  <c r="L823" i="38"/>
  <c r="L824" i="38"/>
  <c r="L825" i="38"/>
  <c r="L826" i="38"/>
  <c r="L827" i="38"/>
  <c r="L828" i="38"/>
  <c r="L829" i="38"/>
  <c r="L830" i="38"/>
  <c r="L831" i="38"/>
  <c r="L832" i="38"/>
  <c r="L833" i="38"/>
  <c r="L834" i="38"/>
  <c r="L835" i="38"/>
  <c r="L836" i="38"/>
  <c r="L837" i="38"/>
  <c r="L838" i="38"/>
  <c r="L839" i="38"/>
  <c r="L840" i="38"/>
  <c r="L841" i="38"/>
  <c r="L842" i="38"/>
  <c r="L843" i="38"/>
  <c r="L844" i="38"/>
  <c r="L845" i="38"/>
  <c r="L846" i="38"/>
  <c r="L847" i="38"/>
  <c r="L848" i="38"/>
  <c r="L849" i="38"/>
  <c r="L850" i="38"/>
  <c r="L851" i="38"/>
  <c r="L852" i="38"/>
  <c r="L853" i="38"/>
  <c r="L854" i="38"/>
  <c r="L855" i="38"/>
  <c r="L856" i="38"/>
  <c r="L857" i="38"/>
  <c r="L858" i="38"/>
  <c r="L859" i="38"/>
  <c r="L860" i="38"/>
  <c r="L861" i="38"/>
  <c r="L862" i="38"/>
  <c r="L863" i="38"/>
  <c r="L864" i="38"/>
  <c r="L865" i="38"/>
  <c r="L866" i="38"/>
  <c r="L867" i="38"/>
  <c r="L868" i="38"/>
  <c r="L869" i="38"/>
  <c r="L870" i="38"/>
  <c r="L871" i="38"/>
  <c r="L872" i="38"/>
  <c r="L873" i="38"/>
  <c r="L874" i="38"/>
  <c r="L875" i="38"/>
  <c r="L876" i="38"/>
  <c r="L877" i="38"/>
  <c r="L878" i="38"/>
  <c r="L879" i="38"/>
  <c r="L880" i="38"/>
  <c r="L881" i="38"/>
  <c r="L882" i="38"/>
  <c r="L883" i="38"/>
  <c r="L884" i="38"/>
  <c r="L885" i="38"/>
  <c r="L886" i="38"/>
  <c r="L887" i="38"/>
  <c r="L888" i="38"/>
  <c r="L889" i="38"/>
  <c r="L890" i="38"/>
  <c r="L891" i="38"/>
  <c r="L892" i="38"/>
  <c r="L893" i="38"/>
  <c r="L894" i="38"/>
  <c r="L895" i="38"/>
  <c r="L896" i="38"/>
  <c r="L897" i="38"/>
  <c r="L898" i="38"/>
  <c r="L899" i="38"/>
  <c r="L900" i="38"/>
  <c r="L901" i="38"/>
  <c r="L902" i="38"/>
  <c r="L903" i="38"/>
  <c r="L904" i="38"/>
  <c r="L905" i="38"/>
  <c r="L906" i="38"/>
  <c r="L907" i="38"/>
  <c r="L908" i="38"/>
  <c r="L909" i="38"/>
  <c r="L910" i="38"/>
  <c r="L911" i="38"/>
  <c r="L912" i="38"/>
  <c r="L913" i="38"/>
  <c r="L914" i="38"/>
  <c r="L915" i="38"/>
  <c r="L916" i="38"/>
  <c r="L917" i="38"/>
  <c r="L918" i="38"/>
  <c r="L919" i="38"/>
  <c r="L920" i="38"/>
  <c r="L921" i="38"/>
  <c r="L922" i="38"/>
  <c r="L923" i="38"/>
  <c r="L924" i="38"/>
  <c r="L925" i="38"/>
  <c r="L926" i="38"/>
  <c r="L927" i="38"/>
  <c r="L928" i="38"/>
  <c r="L929" i="38"/>
  <c r="L930" i="38"/>
  <c r="L931" i="38"/>
  <c r="L932" i="38"/>
  <c r="L933" i="38"/>
  <c r="L934" i="38"/>
  <c r="L935" i="38"/>
  <c r="L936" i="38"/>
  <c r="L937" i="38"/>
  <c r="L938" i="38"/>
  <c r="L939" i="38"/>
  <c r="L940" i="38"/>
  <c r="L941" i="38"/>
  <c r="L942" i="38"/>
  <c r="L943" i="38"/>
  <c r="L944" i="38"/>
  <c r="L945" i="38"/>
  <c r="L946" i="38"/>
  <c r="L947" i="38"/>
  <c r="L948" i="38"/>
  <c r="L949" i="38"/>
  <c r="L950" i="38"/>
  <c r="L951" i="38"/>
  <c r="L952" i="38"/>
  <c r="L953" i="38"/>
  <c r="L954" i="38"/>
  <c r="L955" i="38"/>
  <c r="L956" i="38"/>
  <c r="L957" i="38"/>
  <c r="L958" i="38"/>
  <c r="L959" i="38"/>
  <c r="L960" i="38"/>
  <c r="L961" i="38"/>
  <c r="L962" i="38"/>
  <c r="L963" i="38"/>
  <c r="L964" i="38"/>
  <c r="L965" i="38"/>
  <c r="L966" i="38"/>
  <c r="L967" i="38"/>
  <c r="L968" i="38"/>
  <c r="L969" i="38"/>
  <c r="L970" i="38"/>
  <c r="L971" i="38"/>
  <c r="L972" i="38"/>
  <c r="L973" i="38"/>
  <c r="L974" i="38"/>
  <c r="L975" i="38"/>
  <c r="L976" i="38"/>
  <c r="L977" i="38"/>
  <c r="L978" i="38"/>
  <c r="L979" i="38"/>
  <c r="L980" i="38"/>
  <c r="L981" i="38"/>
  <c r="L982" i="38"/>
  <c r="L983" i="38"/>
  <c r="L984" i="38"/>
  <c r="L985" i="38"/>
  <c r="L986" i="38"/>
  <c r="L987" i="38"/>
  <c r="L988" i="38"/>
  <c r="L989" i="38"/>
  <c r="L990" i="38"/>
  <c r="L991" i="38"/>
  <c r="L992" i="38"/>
  <c r="L993" i="38"/>
  <c r="L994" i="38"/>
  <c r="L995" i="38"/>
  <c r="L996" i="38"/>
  <c r="L997" i="38"/>
  <c r="L998" i="38"/>
  <c r="L999" i="38"/>
  <c r="L1000" i="38"/>
  <c r="L1001" i="38"/>
  <c r="L1002" i="38"/>
  <c r="L1003" i="38"/>
  <c r="L1004" i="38"/>
  <c r="L1005" i="38"/>
  <c r="L1006" i="38"/>
  <c r="L1007" i="38"/>
  <c r="L1008" i="38"/>
  <c r="L1009" i="38"/>
  <c r="L1010" i="38"/>
  <c r="L1011" i="38"/>
  <c r="L1012" i="38"/>
  <c r="L1013" i="38"/>
  <c r="L1014" i="38"/>
  <c r="L1015" i="38"/>
  <c r="L1016" i="38"/>
  <c r="L1017" i="38"/>
  <c r="L1018" i="38"/>
  <c r="L1019" i="38"/>
  <c r="L1020" i="38"/>
  <c r="L1021" i="38"/>
  <c r="L1022" i="38"/>
  <c r="L1023" i="38"/>
  <c r="L1024" i="38"/>
  <c r="L1025" i="38"/>
  <c r="L1026" i="38"/>
  <c r="L1027" i="38"/>
  <c r="L1028" i="38"/>
  <c r="L1029" i="38"/>
  <c r="L1030" i="38"/>
  <c r="L1031" i="38"/>
  <c r="L1032" i="38"/>
  <c r="L1033" i="38"/>
  <c r="L1034" i="38"/>
  <c r="L1035" i="38"/>
  <c r="L1036" i="38"/>
  <c r="L1037" i="38"/>
  <c r="L1038" i="38"/>
  <c r="L1039" i="38"/>
  <c r="L1040" i="38"/>
  <c r="L1041" i="38"/>
  <c r="L1042" i="38"/>
  <c r="L1043" i="38"/>
  <c r="L1044" i="38"/>
  <c r="L1045" i="38"/>
  <c r="L1046" i="38"/>
  <c r="L1047" i="38"/>
  <c r="L1048" i="38"/>
  <c r="L1049" i="38"/>
  <c r="L1050" i="38"/>
  <c r="L1051" i="38"/>
  <c r="L1052" i="38"/>
  <c r="L1053" i="38"/>
  <c r="L1054" i="38"/>
  <c r="L1055" i="38"/>
  <c r="L1056" i="38"/>
  <c r="L1057" i="38"/>
  <c r="L1058" i="38"/>
  <c r="L1059" i="38"/>
  <c r="L1060" i="38"/>
  <c r="L1061" i="38"/>
  <c r="L1062" i="38"/>
  <c r="L1063" i="38"/>
  <c r="L1064" i="38"/>
  <c r="L1065" i="38"/>
  <c r="L1066" i="38"/>
  <c r="L1067" i="38"/>
  <c r="L1068" i="38"/>
  <c r="L1069" i="38"/>
  <c r="L1070" i="38"/>
  <c r="L1071" i="38"/>
  <c r="L1072" i="38"/>
  <c r="L1073" i="38"/>
  <c r="L1074" i="38"/>
  <c r="L1075" i="38"/>
  <c r="L1076" i="38"/>
  <c r="L1077" i="38"/>
  <c r="L1078" i="38"/>
  <c r="L1079" i="38"/>
  <c r="L1080" i="38"/>
  <c r="L1081" i="38"/>
  <c r="L1082" i="38"/>
  <c r="L1083" i="38"/>
  <c r="L1084" i="38"/>
  <c r="L1085" i="38"/>
  <c r="L1086" i="38"/>
  <c r="L1087" i="38"/>
  <c r="L1088" i="38"/>
  <c r="L1089" i="38"/>
  <c r="L1090" i="38"/>
  <c r="L1091" i="38"/>
  <c r="L1092" i="38"/>
  <c r="L1093" i="38"/>
  <c r="L1094" i="38"/>
  <c r="L1095" i="38"/>
  <c r="L1096" i="38"/>
  <c r="L1097" i="38"/>
  <c r="L1098" i="38"/>
  <c r="L1099" i="38"/>
  <c r="L1100" i="38"/>
  <c r="L1101" i="38"/>
  <c r="L1102" i="38"/>
  <c r="L1103" i="38"/>
  <c r="L1104" i="38"/>
  <c r="L1105" i="38"/>
  <c r="L1106" i="38"/>
  <c r="L1107" i="38"/>
  <c r="L1108" i="38"/>
  <c r="L1109" i="38"/>
  <c r="L1110" i="38"/>
  <c r="L1111" i="38"/>
  <c r="L1112" i="38"/>
  <c r="L1113" i="38"/>
  <c r="L1114" i="38"/>
  <c r="L1115" i="38"/>
  <c r="L1116" i="38"/>
  <c r="L1117" i="38"/>
  <c r="L1118" i="38"/>
  <c r="L1119" i="38"/>
  <c r="L1120" i="38"/>
  <c r="L1121" i="38"/>
  <c r="L1122" i="38"/>
  <c r="L1123" i="38"/>
  <c r="L1124" i="38"/>
  <c r="L1125" i="38"/>
  <c r="L1126" i="38"/>
  <c r="L1127" i="38"/>
  <c r="L1128" i="38"/>
  <c r="L1129" i="38"/>
  <c r="L1130" i="38"/>
  <c r="L1131" i="38"/>
  <c r="L1132" i="38"/>
  <c r="L1133" i="38"/>
  <c r="L1134" i="38"/>
  <c r="L1135" i="38"/>
  <c r="L1136" i="38"/>
  <c r="L1137" i="38"/>
  <c r="L1138" i="38"/>
  <c r="L1139" i="38"/>
  <c r="L1140" i="38"/>
  <c r="L1141" i="38"/>
  <c r="L1142" i="38"/>
  <c r="L1143" i="38"/>
  <c r="L1144" i="38"/>
  <c r="L1145" i="38"/>
  <c r="L1146" i="38"/>
  <c r="L1147" i="38"/>
  <c r="L1148" i="38"/>
  <c r="L1149" i="38"/>
  <c r="L1150" i="38"/>
  <c r="L1151" i="38"/>
  <c r="L1152" i="38"/>
  <c r="L1153" i="38"/>
  <c r="L1154" i="38"/>
  <c r="L1155" i="38"/>
  <c r="L1156" i="38"/>
  <c r="L1157" i="38"/>
  <c r="L1158" i="38"/>
  <c r="L1159" i="38"/>
  <c r="L1160" i="38"/>
  <c r="L1161" i="38"/>
  <c r="L1162" i="38"/>
  <c r="L1163" i="38"/>
  <c r="L1164" i="38"/>
  <c r="L1165" i="38"/>
  <c r="L1166" i="38"/>
  <c r="L1167" i="38"/>
  <c r="L1168" i="38"/>
  <c r="L1169" i="38"/>
  <c r="L1170" i="38"/>
  <c r="L1171" i="38"/>
  <c r="L1172" i="38"/>
  <c r="L1173" i="38"/>
  <c r="L1174" i="38"/>
  <c r="L1175" i="38"/>
  <c r="L1176" i="38"/>
  <c r="L1177" i="38"/>
  <c r="L1178" i="38"/>
  <c r="L1179" i="38"/>
  <c r="L1180" i="38"/>
  <c r="L1181" i="38"/>
  <c r="L1182" i="38"/>
  <c r="L1183" i="38"/>
  <c r="L1184" i="38"/>
  <c r="L1185" i="38"/>
  <c r="L1186" i="38"/>
  <c r="L1187" i="38"/>
  <c r="L1188" i="38"/>
  <c r="L1189" i="38"/>
  <c r="L1190" i="38"/>
  <c r="L1191" i="38"/>
  <c r="L1192" i="38"/>
  <c r="L1193" i="38"/>
  <c r="L1194" i="38"/>
  <c r="L1195" i="38"/>
  <c r="L1196" i="38"/>
  <c r="L1197" i="38"/>
  <c r="L1198" i="38"/>
  <c r="L1199" i="38"/>
  <c r="L1200" i="38"/>
  <c r="L1201" i="38"/>
  <c r="L1202" i="38"/>
  <c r="L1203" i="38"/>
  <c r="L1204" i="38"/>
  <c r="L1205" i="38"/>
  <c r="L1206" i="38"/>
  <c r="L1207" i="38"/>
  <c r="L1208" i="38"/>
  <c r="L1209" i="38"/>
  <c r="L1210" i="38"/>
  <c r="L1211" i="38"/>
  <c r="L1212" i="38"/>
  <c r="L1213" i="38"/>
  <c r="L1214" i="38"/>
  <c r="L1215" i="38"/>
  <c r="L1216" i="38"/>
  <c r="L1217" i="38"/>
  <c r="L1218" i="38"/>
  <c r="L1219" i="38"/>
  <c r="L1220" i="38"/>
  <c r="L1221" i="38"/>
  <c r="L1222" i="38"/>
  <c r="L1223" i="38"/>
  <c r="L1224" i="38"/>
  <c r="L1225" i="38"/>
  <c r="L1226" i="38"/>
  <c r="L1227" i="38"/>
  <c r="L1228" i="38"/>
  <c r="L1229" i="38"/>
  <c r="L1230" i="38"/>
  <c r="L1231" i="38"/>
  <c r="L1232" i="38"/>
  <c r="L1233" i="38"/>
  <c r="L1234" i="38"/>
  <c r="L1235" i="38"/>
  <c r="L1236" i="38"/>
  <c r="L1237" i="38"/>
  <c r="L1238" i="38"/>
  <c r="L1239" i="38"/>
  <c r="L1240" i="38"/>
  <c r="L1241" i="38"/>
  <c r="L1242" i="38"/>
  <c r="L1243" i="38"/>
  <c r="L1244" i="38"/>
  <c r="L1245" i="38"/>
  <c r="L1246" i="38"/>
  <c r="L1247" i="38"/>
  <c r="L1248" i="38"/>
  <c r="L1249" i="38"/>
  <c r="L1250" i="38"/>
  <c r="L1251" i="38"/>
  <c r="L1252" i="38"/>
  <c r="L1253" i="38"/>
  <c r="L1254" i="38"/>
  <c r="L1255" i="38"/>
  <c r="L1256" i="38"/>
  <c r="L1257" i="38"/>
  <c r="L1258" i="38"/>
  <c r="L1259" i="38"/>
  <c r="L1260" i="38"/>
  <c r="L1261" i="38"/>
  <c r="L1262" i="38"/>
  <c r="L1263" i="38"/>
  <c r="L1264" i="38"/>
  <c r="L1265" i="38"/>
  <c r="L1266" i="38"/>
  <c r="L1267" i="38"/>
  <c r="L1268" i="38"/>
  <c r="L1269" i="38"/>
  <c r="L1270" i="38"/>
  <c r="L1271" i="38"/>
  <c r="L1272" i="38"/>
  <c r="L1273" i="38"/>
  <c r="L1274" i="38"/>
  <c r="L1275" i="38"/>
  <c r="L1276" i="38"/>
  <c r="L1277" i="38"/>
  <c r="L1278" i="38"/>
  <c r="L1279" i="38"/>
  <c r="L1280" i="38"/>
  <c r="L1281" i="38"/>
  <c r="L1282" i="38"/>
  <c r="L1283" i="38"/>
  <c r="L1284" i="38"/>
  <c r="L1285" i="38"/>
  <c r="L1286" i="38"/>
  <c r="L1287" i="38"/>
  <c r="L1288" i="38"/>
  <c r="L1289" i="38"/>
  <c r="L1290" i="38"/>
  <c r="L1291" i="38"/>
  <c r="L1292" i="38"/>
  <c r="L1293" i="38"/>
  <c r="L1294" i="38"/>
  <c r="L1295" i="38"/>
  <c r="L1296" i="38"/>
  <c r="L1297" i="38"/>
  <c r="L1298" i="38"/>
  <c r="L1299" i="38"/>
  <c r="L1300" i="38"/>
  <c r="L1301" i="38"/>
  <c r="L1302" i="38"/>
  <c r="L1303" i="38"/>
  <c r="L1304" i="38"/>
  <c r="L1305" i="38"/>
  <c r="L1306" i="38"/>
  <c r="L1307" i="38"/>
  <c r="L1308" i="38"/>
  <c r="L1309" i="38"/>
  <c r="L1310" i="38"/>
  <c r="L1311" i="38"/>
  <c r="L1312" i="38"/>
  <c r="L1313" i="38"/>
  <c r="L1314" i="38"/>
  <c r="L1315" i="38"/>
  <c r="L1316" i="38"/>
  <c r="L1317" i="38"/>
  <c r="L1318" i="38"/>
  <c r="L1319" i="38"/>
  <c r="L1320" i="38"/>
  <c r="L1321" i="38"/>
  <c r="L1322" i="38"/>
  <c r="L1323" i="38"/>
  <c r="L1324" i="38"/>
  <c r="L1325" i="38"/>
  <c r="L1326" i="38"/>
  <c r="L1327" i="38"/>
  <c r="L1328" i="38"/>
  <c r="L1329" i="38"/>
  <c r="L1330" i="38"/>
  <c r="L1331" i="38"/>
  <c r="L1332" i="38"/>
  <c r="L1333" i="38"/>
  <c r="L1334" i="38"/>
  <c r="L1335" i="38"/>
  <c r="L1336" i="38"/>
  <c r="L1337" i="38"/>
  <c r="L1338" i="38"/>
  <c r="L1339" i="38"/>
  <c r="L1340" i="38"/>
  <c r="L1341" i="38"/>
  <c r="L1342" i="38"/>
  <c r="L1343" i="38"/>
  <c r="L1344" i="38"/>
  <c r="L1345" i="38"/>
  <c r="L1346" i="38"/>
  <c r="L1347" i="38"/>
  <c r="L1348" i="38"/>
  <c r="L1349" i="38"/>
  <c r="L1350" i="38"/>
  <c r="L1351" i="38"/>
  <c r="L1352" i="38"/>
  <c r="L1353" i="38"/>
  <c r="L1354" i="38"/>
  <c r="L1355" i="38"/>
  <c r="L1356" i="38"/>
  <c r="L1357" i="38"/>
  <c r="L1358" i="38"/>
  <c r="L1359" i="38"/>
  <c r="L1360" i="38"/>
  <c r="L1361" i="38"/>
  <c r="L1362" i="38"/>
  <c r="L1363" i="38"/>
  <c r="L1364" i="38"/>
  <c r="L1365" i="38"/>
  <c r="L1366" i="38"/>
  <c r="L1367" i="38"/>
  <c r="L1368" i="38"/>
  <c r="L1369" i="38"/>
  <c r="L1370" i="38"/>
  <c r="L1371" i="38"/>
  <c r="L1372" i="38"/>
  <c r="L1373" i="38"/>
  <c r="L1374" i="38"/>
  <c r="L1375" i="38"/>
  <c r="L1376" i="38"/>
  <c r="L1377" i="38"/>
  <c r="L1378" i="38"/>
  <c r="L1379" i="38"/>
  <c r="L1380" i="38"/>
  <c r="L1381" i="38"/>
  <c r="L1382" i="38"/>
  <c r="L1383" i="38"/>
  <c r="L1384" i="38"/>
  <c r="L1385" i="38"/>
  <c r="L1386" i="38"/>
  <c r="L1387" i="38"/>
  <c r="L1388" i="38"/>
  <c r="L1389" i="38"/>
  <c r="L1390" i="38"/>
  <c r="L1391" i="38"/>
  <c r="L1392" i="38"/>
  <c r="L1393" i="38"/>
  <c r="L1394" i="38"/>
  <c r="L1395" i="38"/>
  <c r="L1396" i="38"/>
  <c r="L1397" i="38"/>
  <c r="L1398" i="38"/>
  <c r="L1399" i="38"/>
  <c r="L1400" i="38"/>
  <c r="L1401" i="38"/>
  <c r="L1402" i="38"/>
  <c r="L1403" i="38"/>
  <c r="L1404" i="38"/>
  <c r="L1405" i="38"/>
  <c r="L1406" i="38"/>
  <c r="L1407" i="38"/>
  <c r="L1408" i="38"/>
  <c r="L1409" i="38"/>
  <c r="L1410" i="38"/>
  <c r="L1411" i="38"/>
  <c r="L1412" i="38"/>
  <c r="L1413" i="38"/>
  <c r="L1414" i="38"/>
  <c r="L1415" i="38"/>
  <c r="L1416" i="38"/>
  <c r="L1417" i="38"/>
  <c r="L1418" i="38"/>
  <c r="L1419" i="38"/>
  <c r="L1420" i="38"/>
  <c r="L1421" i="38"/>
  <c r="L1422" i="38"/>
  <c r="L1423" i="38"/>
  <c r="L1424" i="38"/>
  <c r="L1425" i="38"/>
  <c r="L1426" i="38"/>
  <c r="L1427" i="38"/>
  <c r="L1428" i="38"/>
  <c r="L1429" i="38"/>
  <c r="L1430" i="38"/>
  <c r="L1431" i="38"/>
  <c r="L1432" i="38"/>
  <c r="L1433" i="38"/>
  <c r="L1434" i="38"/>
  <c r="L1435" i="38"/>
  <c r="L1436" i="38"/>
  <c r="L1437" i="38"/>
  <c r="L1438" i="38"/>
  <c r="L1439" i="38"/>
  <c r="L1440" i="38"/>
  <c r="L1441" i="38"/>
  <c r="L1442" i="38"/>
  <c r="L1443" i="38"/>
  <c r="L1444" i="38"/>
  <c r="L1445" i="38"/>
  <c r="L1446" i="38"/>
  <c r="L1447" i="38"/>
  <c r="L1448" i="38"/>
  <c r="L1449" i="38"/>
  <c r="L1450" i="38"/>
  <c r="L1451" i="38"/>
  <c r="L1452" i="38"/>
  <c r="L1453" i="38"/>
  <c r="L1454" i="38"/>
  <c r="L1455" i="38"/>
  <c r="L1456" i="38"/>
  <c r="L1457" i="38"/>
  <c r="L1458" i="38"/>
  <c r="L1459" i="38"/>
  <c r="L1460" i="38"/>
  <c r="L1461" i="38"/>
  <c r="L1462" i="38"/>
  <c r="L1463" i="38"/>
  <c r="L1464" i="38"/>
  <c r="L1465" i="38"/>
  <c r="L1466" i="38"/>
  <c r="L1467" i="38"/>
  <c r="L1468" i="38"/>
  <c r="L1469" i="38"/>
  <c r="L1470" i="38"/>
  <c r="L1471" i="38"/>
  <c r="L1472" i="38"/>
  <c r="L1473" i="38"/>
  <c r="L1474" i="38"/>
  <c r="L1475" i="38"/>
  <c r="L1476" i="38"/>
  <c r="L1477" i="38"/>
  <c r="L1478" i="38"/>
  <c r="L1479" i="38"/>
  <c r="L1480" i="38"/>
  <c r="L1481" i="38"/>
  <c r="L1482" i="38"/>
  <c r="L1483" i="38"/>
  <c r="L1484" i="38"/>
  <c r="L1485" i="38"/>
  <c r="L1486" i="38"/>
  <c r="L1487" i="38"/>
  <c r="L1488" i="38"/>
  <c r="L1489" i="38"/>
  <c r="L1490" i="38"/>
  <c r="L1491" i="38"/>
  <c r="L1492" i="38"/>
  <c r="L1493" i="38"/>
  <c r="L1494" i="38"/>
  <c r="L1495" i="38"/>
  <c r="L1496" i="38"/>
  <c r="L1497" i="38"/>
  <c r="L1498" i="38"/>
  <c r="L1499" i="38"/>
  <c r="L1500" i="38"/>
  <c r="L1501" i="38"/>
  <c r="L1502" i="38"/>
  <c r="L1503" i="38"/>
  <c r="L1504" i="38"/>
  <c r="L1505" i="38"/>
  <c r="L1506" i="38"/>
  <c r="L1507" i="38"/>
  <c r="L1508" i="38"/>
  <c r="L1509" i="38"/>
  <c r="L1510" i="38"/>
  <c r="L1511" i="38"/>
  <c r="L1512" i="38"/>
  <c r="L1513" i="38"/>
  <c r="L1514" i="38"/>
  <c r="L1515" i="38"/>
  <c r="L1516" i="38"/>
  <c r="L1517" i="38"/>
  <c r="L1518" i="38"/>
  <c r="L1519" i="38"/>
  <c r="L1520" i="38"/>
  <c r="L1521" i="38"/>
  <c r="L1522" i="38"/>
  <c r="L1523" i="38"/>
  <c r="L1524" i="38"/>
  <c r="L1525" i="38"/>
  <c r="L1526" i="38"/>
  <c r="L1527" i="38"/>
  <c r="L1528" i="38"/>
  <c r="L1529" i="38"/>
  <c r="L1530" i="38"/>
  <c r="L1531" i="38"/>
  <c r="L1532" i="38"/>
  <c r="L1533" i="38"/>
  <c r="L1534" i="38"/>
  <c r="L1535" i="38"/>
  <c r="L1536" i="38"/>
  <c r="L1537" i="38"/>
  <c r="L1538" i="38"/>
  <c r="L1539" i="38"/>
  <c r="L1540" i="38"/>
  <c r="L1541" i="38"/>
  <c r="L1542" i="38"/>
  <c r="L1543" i="38"/>
  <c r="L1544" i="38"/>
  <c r="L1545" i="38"/>
  <c r="L1546" i="38"/>
  <c r="L1547" i="38"/>
  <c r="L1548" i="38"/>
  <c r="L1549" i="38"/>
  <c r="L1550" i="38"/>
  <c r="L1551" i="38"/>
  <c r="L1552" i="38"/>
  <c r="L1553" i="38"/>
  <c r="L1554" i="38"/>
  <c r="L1555" i="38"/>
  <c r="L1556" i="38"/>
  <c r="L1557" i="38"/>
  <c r="L1558" i="38"/>
  <c r="L1559" i="38"/>
  <c r="L1560" i="38"/>
  <c r="L1561" i="38"/>
  <c r="L1562" i="38"/>
  <c r="L1563" i="38"/>
  <c r="L1564" i="38"/>
  <c r="L1565" i="38"/>
  <c r="L1566" i="38"/>
  <c r="L1567" i="38"/>
  <c r="L1568" i="38"/>
  <c r="L1569" i="38"/>
  <c r="L1570" i="38"/>
  <c r="L1571" i="38"/>
  <c r="L1572" i="38"/>
  <c r="L1573" i="38"/>
  <c r="L1574" i="38"/>
  <c r="L1575" i="38"/>
  <c r="L1576" i="38"/>
  <c r="L1577" i="38"/>
  <c r="L1578" i="38"/>
  <c r="L1579" i="38"/>
  <c r="L1580" i="38"/>
  <c r="L1581" i="38"/>
  <c r="L1582" i="38"/>
  <c r="L1583" i="38"/>
  <c r="L1584" i="38"/>
  <c r="L1585" i="38"/>
  <c r="L1586" i="38"/>
  <c r="L1587" i="38"/>
  <c r="L1588" i="38"/>
  <c r="L1589" i="38"/>
  <c r="L1590" i="38"/>
  <c r="L1591" i="38"/>
  <c r="L1592" i="38"/>
  <c r="L1593" i="38"/>
  <c r="L1594" i="38"/>
  <c r="L1595" i="38"/>
  <c r="L1596" i="38"/>
  <c r="L1597" i="38"/>
  <c r="L1598" i="38"/>
  <c r="L1599" i="38"/>
  <c r="L1600" i="38"/>
  <c r="L1601" i="38"/>
  <c r="L1602" i="38"/>
  <c r="L1603" i="38"/>
  <c r="L1604" i="38"/>
  <c r="L1605" i="38"/>
  <c r="L1606" i="38"/>
  <c r="L1607" i="38"/>
  <c r="L1608" i="38"/>
  <c r="L1609" i="38"/>
  <c r="L1610" i="38"/>
  <c r="L1611" i="38"/>
  <c r="L1612" i="38"/>
  <c r="L1613" i="38"/>
  <c r="L1614" i="38"/>
  <c r="L1615" i="38"/>
  <c r="L1616" i="38"/>
  <c r="L1617" i="38"/>
  <c r="L1618" i="38"/>
  <c r="L1619" i="38"/>
  <c r="L1620" i="38"/>
  <c r="L1621" i="38"/>
  <c r="L1622" i="38"/>
  <c r="L1623" i="38"/>
  <c r="L1624" i="38"/>
  <c r="L1625" i="38"/>
  <c r="L1626" i="38"/>
  <c r="L1627" i="38"/>
  <c r="L1628" i="38"/>
  <c r="L1629" i="38"/>
  <c r="L1630" i="38"/>
  <c r="L1631" i="38"/>
  <c r="L1632" i="38"/>
  <c r="L1633" i="38"/>
  <c r="L1634" i="38"/>
  <c r="L1635" i="38"/>
  <c r="L1636" i="38"/>
  <c r="L1637" i="38"/>
  <c r="L1638" i="38"/>
  <c r="L1639" i="38"/>
  <c r="L1640" i="38"/>
  <c r="L1641" i="38"/>
  <c r="L1642" i="38"/>
  <c r="L1643" i="38"/>
  <c r="L1644" i="38"/>
  <c r="L1645" i="38"/>
  <c r="L1646" i="38"/>
  <c r="L1647" i="38"/>
  <c r="L1648" i="38"/>
  <c r="L1649" i="38"/>
  <c r="L1650" i="38"/>
  <c r="L1651" i="38"/>
  <c r="L1652" i="38"/>
  <c r="L1653" i="38"/>
  <c r="L1654" i="38"/>
  <c r="L1655" i="38"/>
  <c r="L1656" i="38"/>
  <c r="L1657" i="38"/>
  <c r="L1658" i="38"/>
  <c r="L1659" i="38"/>
  <c r="L1660" i="38"/>
  <c r="L1661" i="38"/>
  <c r="L1662" i="38"/>
  <c r="L1663" i="38"/>
  <c r="L1664" i="38"/>
  <c r="L1665" i="38"/>
  <c r="L1666" i="38"/>
  <c r="L1667" i="38"/>
  <c r="L1668" i="38"/>
  <c r="L1669" i="38"/>
  <c r="L1670" i="38"/>
  <c r="L1671" i="38"/>
  <c r="L1672" i="38"/>
  <c r="L1673" i="38"/>
  <c r="L1674" i="38"/>
  <c r="L1675" i="38"/>
  <c r="L1676" i="38"/>
  <c r="L1677" i="38"/>
  <c r="L1678" i="38"/>
  <c r="L1679" i="38"/>
  <c r="L1680" i="38"/>
  <c r="L1681" i="38"/>
  <c r="L1682" i="38"/>
  <c r="L1683" i="38"/>
  <c r="L1684" i="38"/>
  <c r="L1685" i="38"/>
  <c r="L1686" i="38"/>
  <c r="L1687" i="38"/>
  <c r="L1688" i="38"/>
  <c r="L1689" i="38"/>
  <c r="L1690" i="38"/>
  <c r="L1691" i="38"/>
  <c r="L1692" i="38"/>
  <c r="L1693" i="38"/>
  <c r="L1694" i="38"/>
  <c r="L1695" i="38"/>
  <c r="L1696" i="38"/>
  <c r="L1697" i="38"/>
  <c r="L1698" i="38"/>
  <c r="L1699" i="38"/>
  <c r="L1700" i="38"/>
  <c r="L1701" i="38"/>
  <c r="L1702" i="38"/>
  <c r="L1703" i="38"/>
  <c r="L1704" i="38"/>
  <c r="L1705" i="38"/>
  <c r="L1706" i="38"/>
  <c r="L1707" i="38"/>
  <c r="L1708" i="38"/>
  <c r="L1709" i="38"/>
  <c r="L1710" i="38"/>
  <c r="L1711" i="38"/>
  <c r="L1712" i="38"/>
  <c r="L1713" i="38"/>
  <c r="L1714" i="38"/>
  <c r="L1715" i="38"/>
  <c r="L1716" i="38"/>
  <c r="L1717" i="38"/>
  <c r="L1718" i="38"/>
  <c r="L1719" i="38"/>
  <c r="L1720" i="38"/>
  <c r="L1721" i="38"/>
  <c r="L1722" i="38"/>
  <c r="L1723" i="38"/>
  <c r="L1724" i="38"/>
  <c r="L1725" i="38"/>
  <c r="L1726" i="38"/>
  <c r="L1727" i="38"/>
  <c r="L1728" i="38"/>
  <c r="L1729" i="38"/>
  <c r="L1730" i="38"/>
  <c r="L1731" i="38"/>
  <c r="L1732" i="38"/>
  <c r="L1733" i="38"/>
  <c r="L1734" i="38"/>
  <c r="L1735" i="38"/>
  <c r="L1736" i="38"/>
  <c r="L1737" i="38"/>
  <c r="L1738" i="38"/>
  <c r="L1739" i="38"/>
  <c r="L1740" i="38"/>
  <c r="L1741" i="38"/>
  <c r="L1742" i="38"/>
  <c r="L1743" i="38"/>
  <c r="L1744" i="38"/>
  <c r="L1745" i="38"/>
  <c r="L1746" i="38"/>
  <c r="L1747" i="38"/>
  <c r="L1748" i="38"/>
  <c r="L1749" i="38"/>
  <c r="L1750" i="38"/>
  <c r="L1751" i="38"/>
  <c r="L1752" i="38"/>
  <c r="L1753" i="38"/>
  <c r="L1754" i="38"/>
  <c r="L1755" i="38"/>
  <c r="L1756" i="38"/>
  <c r="L1757" i="38"/>
  <c r="L1758" i="38"/>
  <c r="L1759" i="38"/>
  <c r="L1760" i="38"/>
  <c r="L1761" i="38"/>
  <c r="L1762" i="38"/>
  <c r="L1763" i="38"/>
  <c r="L1764" i="38"/>
  <c r="L1765" i="38"/>
  <c r="L1766" i="38"/>
  <c r="L1767" i="38"/>
  <c r="L1768" i="38"/>
  <c r="L1769" i="38"/>
  <c r="L1770" i="38"/>
  <c r="L1771" i="38"/>
  <c r="L1772" i="38"/>
  <c r="L1773" i="38"/>
  <c r="L1774" i="38"/>
  <c r="L1775" i="38"/>
  <c r="L1776" i="38"/>
  <c r="L1777" i="38"/>
  <c r="L1778" i="38"/>
  <c r="L1779" i="38"/>
  <c r="L1780" i="38"/>
  <c r="L1781" i="38"/>
  <c r="L1782" i="38"/>
  <c r="L1783" i="38"/>
  <c r="L1784" i="38"/>
  <c r="L1785" i="38"/>
  <c r="L1786" i="38"/>
  <c r="L1787" i="38"/>
  <c r="L1788" i="38"/>
  <c r="L1789" i="38"/>
  <c r="L1790" i="38"/>
  <c r="L1791" i="38"/>
  <c r="L1792" i="38"/>
  <c r="L1793" i="38"/>
  <c r="L1794" i="38"/>
  <c r="L1795" i="38"/>
  <c r="L1796" i="38"/>
  <c r="L1797" i="38"/>
  <c r="L1798" i="38"/>
  <c r="L1799" i="38"/>
  <c r="L1800" i="38"/>
  <c r="L1801" i="38"/>
  <c r="L1802" i="38"/>
  <c r="L1803" i="38"/>
  <c r="L1804" i="38"/>
  <c r="L1805" i="38"/>
  <c r="L1806" i="38"/>
  <c r="L1807" i="38"/>
  <c r="L1808" i="38"/>
  <c r="L1809" i="38"/>
  <c r="L1810" i="38"/>
  <c r="L1811" i="38"/>
  <c r="L1812" i="38"/>
  <c r="L1813" i="38"/>
  <c r="L1814" i="38"/>
  <c r="L1815" i="38"/>
  <c r="L1816" i="38"/>
  <c r="L1817" i="38"/>
  <c r="L1818" i="38"/>
  <c r="L1819" i="38"/>
  <c r="L1820" i="38"/>
  <c r="L1821" i="38"/>
  <c r="L1822" i="38"/>
  <c r="L1823" i="38"/>
  <c r="L1824" i="38"/>
  <c r="L1825" i="38"/>
  <c r="L1826" i="38"/>
  <c r="L1827" i="38"/>
  <c r="L1828" i="38"/>
  <c r="L1829" i="38"/>
  <c r="L1830" i="38"/>
  <c r="L1831" i="38"/>
  <c r="L1832" i="38"/>
  <c r="L1833" i="38"/>
  <c r="L1834" i="38"/>
  <c r="L1835" i="38"/>
  <c r="L1836" i="38"/>
  <c r="L1837" i="38"/>
  <c r="L1838" i="38"/>
  <c r="L1839" i="38"/>
  <c r="L1840" i="38"/>
  <c r="L1841" i="38"/>
  <c r="L1842" i="38"/>
  <c r="L1843" i="38"/>
  <c r="L1844" i="38"/>
  <c r="L1845" i="38"/>
  <c r="L1846" i="38"/>
  <c r="L1847" i="38"/>
  <c r="L1848" i="38"/>
  <c r="L1849" i="38"/>
  <c r="L1850" i="38"/>
  <c r="L1851" i="38"/>
  <c r="L1852" i="38"/>
  <c r="L1853" i="38"/>
  <c r="L1854" i="38"/>
  <c r="L1855" i="38"/>
  <c r="L1856" i="38"/>
  <c r="L1857" i="38"/>
  <c r="L1858" i="38"/>
  <c r="L1859" i="38"/>
  <c r="L1860" i="38"/>
  <c r="L1861" i="38"/>
  <c r="L1862" i="38"/>
  <c r="L1863" i="38"/>
  <c r="L1864" i="38"/>
  <c r="L1865" i="38"/>
  <c r="L1866" i="38"/>
  <c r="L1867" i="38"/>
  <c r="L1868" i="38"/>
  <c r="L1869" i="38"/>
  <c r="L1870" i="38"/>
  <c r="L1871" i="38"/>
  <c r="L1872" i="38"/>
  <c r="L1873" i="38"/>
  <c r="L1874" i="38"/>
  <c r="L1875" i="38"/>
  <c r="L1876" i="38"/>
  <c r="L1877" i="38"/>
  <c r="L1878" i="38"/>
  <c r="L1879" i="38"/>
  <c r="L1880" i="38"/>
  <c r="L1881" i="38"/>
  <c r="L1882" i="38"/>
  <c r="L1883" i="38"/>
  <c r="L1884" i="38"/>
  <c r="L1885" i="38"/>
  <c r="L1886" i="38"/>
  <c r="L1887" i="38"/>
  <c r="L1888" i="38"/>
  <c r="L1889" i="38"/>
  <c r="L1890" i="38"/>
  <c r="L1891" i="38"/>
  <c r="L1892" i="38"/>
  <c r="L1893" i="38"/>
  <c r="L1894" i="38"/>
  <c r="L1895" i="38"/>
  <c r="L1896" i="38"/>
  <c r="L1897" i="38"/>
  <c r="L1898" i="38"/>
  <c r="L1899" i="38"/>
  <c r="L1900" i="38"/>
  <c r="L1901" i="38"/>
  <c r="L1902" i="38"/>
  <c r="L1903" i="38"/>
  <c r="L1904" i="38"/>
  <c r="L1905" i="38"/>
  <c r="L1906" i="38"/>
  <c r="L1907" i="38"/>
  <c r="L1908" i="38"/>
  <c r="L1909" i="38"/>
  <c r="L1910" i="38"/>
  <c r="L1911" i="38"/>
  <c r="L1912" i="38"/>
  <c r="L1913" i="38"/>
  <c r="L1914" i="38"/>
  <c r="L1915" i="38"/>
  <c r="L1916" i="38"/>
  <c r="L1917" i="38"/>
  <c r="L1918" i="38"/>
  <c r="L1919" i="38"/>
  <c r="L1920" i="38"/>
  <c r="L1921" i="38"/>
  <c r="L1922" i="38"/>
  <c r="L1923" i="38"/>
  <c r="L1924" i="38"/>
  <c r="L1925" i="38"/>
  <c r="L1926" i="38"/>
  <c r="L1927" i="38"/>
  <c r="L1928" i="38"/>
  <c r="L1929" i="38"/>
  <c r="L1930" i="38"/>
  <c r="L1931" i="38"/>
  <c r="L1932" i="38"/>
  <c r="L1933" i="38"/>
  <c r="L1934" i="38"/>
  <c r="L1935" i="38"/>
  <c r="L1936" i="38"/>
  <c r="L1937" i="38"/>
  <c r="L1938" i="38"/>
  <c r="L1939" i="38"/>
  <c r="L1940" i="38"/>
  <c r="L1941" i="38"/>
  <c r="L1942" i="38"/>
  <c r="L1943" i="38"/>
  <c r="L1944" i="38"/>
  <c r="L1945" i="38"/>
  <c r="L1946" i="38"/>
  <c r="L1947" i="38"/>
  <c r="L1948" i="38"/>
  <c r="L1949" i="38"/>
  <c r="L1950" i="38"/>
  <c r="L1951" i="38"/>
  <c r="L1952" i="38"/>
  <c r="L1953" i="38"/>
  <c r="L1954" i="38"/>
  <c r="L1955" i="38"/>
  <c r="L1956" i="38"/>
  <c r="L1957" i="38"/>
  <c r="L1958" i="38"/>
  <c r="L1959" i="38"/>
  <c r="L1960" i="38"/>
  <c r="L1961" i="38"/>
  <c r="L1962" i="38"/>
  <c r="L1963" i="38"/>
  <c r="L1964" i="38"/>
  <c r="L1965" i="38"/>
  <c r="L1966" i="38"/>
  <c r="L1967" i="38"/>
  <c r="L1968" i="38"/>
  <c r="L1969" i="38"/>
  <c r="L1970" i="38"/>
  <c r="L1971" i="38"/>
  <c r="L1972" i="38"/>
  <c r="L1973" i="38"/>
  <c r="L1974" i="38"/>
  <c r="L1975" i="38"/>
  <c r="L1976" i="38"/>
  <c r="L1977" i="38"/>
  <c r="L1978" i="38"/>
  <c r="L1979" i="38"/>
  <c r="L1980" i="38"/>
  <c r="L1981" i="38"/>
  <c r="L1982" i="38"/>
  <c r="L1983" i="38"/>
  <c r="L1984" i="38"/>
  <c r="L1985" i="38"/>
  <c r="L1986" i="38"/>
  <c r="L1987" i="38"/>
  <c r="L1988" i="38"/>
  <c r="L1989" i="38"/>
  <c r="L1990" i="38"/>
  <c r="L1991" i="38"/>
  <c r="L1992" i="38"/>
  <c r="L1993" i="38"/>
  <c r="L1994" i="38"/>
  <c r="L1995" i="38"/>
  <c r="L1996" i="38"/>
  <c r="L1997" i="38"/>
  <c r="L1998" i="38"/>
  <c r="L1999" i="38"/>
  <c r="L2000" i="38"/>
  <c r="L2001" i="38"/>
  <c r="L2002" i="38"/>
  <c r="L2003" i="38"/>
  <c r="L2004" i="38"/>
  <c r="L2005" i="38"/>
  <c r="L2006" i="38"/>
  <c r="L2007" i="38"/>
  <c r="L2008" i="38"/>
  <c r="L2009" i="38"/>
  <c r="L2010" i="38"/>
  <c r="L2011" i="38"/>
  <c r="L2012" i="38"/>
  <c r="L2013" i="38"/>
  <c r="L2014" i="38"/>
  <c r="L2015" i="38"/>
  <c r="L2016" i="38"/>
  <c r="L2017" i="38"/>
  <c r="L2018" i="38"/>
  <c r="L2019" i="38"/>
  <c r="L2020" i="38"/>
  <c r="L2021" i="38"/>
  <c r="L2022" i="38"/>
  <c r="L2023" i="38"/>
  <c r="L2024" i="38"/>
  <c r="L2025" i="38"/>
  <c r="L2026" i="38"/>
  <c r="L2027" i="38"/>
  <c r="L2028" i="38"/>
  <c r="L2029" i="38"/>
  <c r="L2030" i="38"/>
  <c r="L2031" i="38"/>
  <c r="L2032" i="38"/>
  <c r="L2033" i="38"/>
  <c r="L2034" i="38"/>
  <c r="L2035" i="38"/>
  <c r="L2036" i="38"/>
  <c r="L2037" i="38"/>
  <c r="L2038" i="38"/>
  <c r="L2039" i="38"/>
  <c r="L2040" i="38"/>
  <c r="L2041" i="38"/>
  <c r="L2042" i="38"/>
  <c r="L2043" i="38"/>
  <c r="L2044" i="38"/>
  <c r="L2045" i="38"/>
  <c r="L2046" i="38"/>
  <c r="L2047" i="38"/>
  <c r="L2048" i="38"/>
  <c r="L2049" i="38"/>
  <c r="L2050" i="38"/>
  <c r="L2051" i="38"/>
  <c r="L2052" i="38"/>
  <c r="L2053" i="38"/>
  <c r="L2054" i="38"/>
  <c r="L2055" i="38"/>
  <c r="L2056" i="38"/>
  <c r="L2057" i="38"/>
  <c r="L2058" i="38"/>
  <c r="L2059" i="38"/>
  <c r="L2060" i="38"/>
  <c r="L2061" i="38"/>
  <c r="L2062" i="38"/>
  <c r="L2063" i="38"/>
  <c r="L2064" i="38"/>
  <c r="L2065" i="38"/>
  <c r="L2066" i="38"/>
  <c r="L2067" i="38"/>
  <c r="L2068" i="38"/>
  <c r="L2069" i="38"/>
  <c r="L2070" i="38"/>
  <c r="L2071" i="38"/>
  <c r="L2072" i="38"/>
  <c r="L2073" i="38"/>
  <c r="L2074" i="38"/>
  <c r="L2075" i="38"/>
  <c r="L2076" i="38"/>
  <c r="L2077" i="38"/>
  <c r="L2078" i="38"/>
  <c r="L2079" i="38"/>
  <c r="L2080" i="38"/>
  <c r="L2081" i="38"/>
  <c r="L2082" i="38"/>
  <c r="L2083" i="38"/>
  <c r="L2084" i="38"/>
  <c r="L2085" i="38"/>
  <c r="L2086" i="38"/>
  <c r="L2087" i="38"/>
  <c r="L2088" i="38"/>
  <c r="L2089" i="38"/>
  <c r="L2090" i="38"/>
  <c r="L2091" i="38"/>
  <c r="L2092" i="38"/>
  <c r="L2093" i="38"/>
  <c r="L2094" i="38"/>
  <c r="L2095" i="38"/>
  <c r="L2096" i="38"/>
  <c r="L2097" i="38"/>
  <c r="L2098" i="38"/>
  <c r="L2099" i="38"/>
  <c r="L2100" i="38"/>
  <c r="L2101" i="38"/>
  <c r="L2102" i="38"/>
  <c r="L2103" i="38"/>
  <c r="L2104" i="38"/>
  <c r="L2105" i="38"/>
  <c r="L2106" i="38"/>
  <c r="L2107" i="38"/>
  <c r="L2108" i="38"/>
  <c r="L2109" i="38"/>
  <c r="L2110" i="38"/>
  <c r="L2111" i="38"/>
  <c r="L2112" i="38"/>
  <c r="L2113" i="38"/>
  <c r="L2114" i="38"/>
  <c r="L2115" i="38"/>
  <c r="L2116" i="38"/>
  <c r="L2117" i="38"/>
  <c r="L2118" i="38"/>
  <c r="L2119" i="38"/>
  <c r="L2120" i="38"/>
  <c r="L2121" i="38"/>
  <c r="L2122" i="38"/>
  <c r="L2123" i="38"/>
  <c r="L2124" i="38"/>
  <c r="L2125" i="38"/>
  <c r="L2126" i="38"/>
  <c r="L2127" i="38"/>
  <c r="L2128" i="38"/>
  <c r="L2129" i="38"/>
  <c r="L2130" i="38"/>
  <c r="L2131" i="38"/>
  <c r="L2132" i="38"/>
  <c r="L2133" i="38"/>
  <c r="L2134" i="38"/>
  <c r="L2135" i="38"/>
  <c r="L2136" i="38"/>
  <c r="L2137" i="38"/>
  <c r="L2138" i="38"/>
  <c r="L2139" i="38"/>
  <c r="L2140" i="38"/>
  <c r="L2141" i="38"/>
  <c r="L2142" i="38"/>
  <c r="L2143" i="38"/>
  <c r="L2144" i="38"/>
  <c r="L2145" i="38"/>
  <c r="L2146" i="38"/>
  <c r="L2147" i="38"/>
  <c r="L2148" i="38"/>
  <c r="L2149" i="38"/>
  <c r="L2150" i="38"/>
  <c r="L2151" i="38"/>
  <c r="L2152" i="38"/>
  <c r="L2153" i="38"/>
  <c r="L2154" i="38"/>
  <c r="L2155" i="38"/>
  <c r="L2156" i="38"/>
  <c r="L2157" i="38"/>
  <c r="L2158" i="38"/>
  <c r="L2159" i="38"/>
  <c r="L2160" i="38"/>
  <c r="L2161" i="38"/>
  <c r="L2162" i="38"/>
  <c r="L2163" i="38"/>
  <c r="L2164" i="38"/>
  <c r="L2165" i="38"/>
  <c r="L2166" i="38"/>
  <c r="L2167" i="38"/>
  <c r="L2168" i="38"/>
  <c r="L2169" i="38"/>
  <c r="L2170" i="38"/>
  <c r="L2171" i="38"/>
  <c r="L2172" i="38"/>
  <c r="L2173" i="38"/>
  <c r="L2174" i="38"/>
  <c r="L2175" i="38"/>
  <c r="L2176" i="38"/>
  <c r="L2177" i="38"/>
  <c r="L2178" i="38"/>
  <c r="L2179" i="38"/>
  <c r="L2180" i="38"/>
  <c r="L2181" i="38"/>
  <c r="L2182" i="38"/>
  <c r="L2183" i="38"/>
  <c r="L2184" i="38"/>
  <c r="L2185" i="38"/>
  <c r="L2186" i="38"/>
  <c r="L2187" i="38"/>
  <c r="L2188" i="38"/>
  <c r="L2189" i="38"/>
  <c r="L2190" i="38"/>
  <c r="L2191" i="38"/>
  <c r="L2192" i="38"/>
  <c r="L2193" i="38"/>
  <c r="L2194" i="38"/>
  <c r="L2195" i="38"/>
  <c r="L2196" i="38"/>
  <c r="L2197" i="38"/>
  <c r="L2198" i="38"/>
  <c r="L2199" i="38"/>
  <c r="L2200" i="38"/>
  <c r="L2201" i="38"/>
  <c r="L2202" i="38"/>
  <c r="L2203" i="38"/>
  <c r="L2204" i="38"/>
  <c r="L2205" i="38"/>
  <c r="L2206" i="38"/>
  <c r="L2207" i="38"/>
  <c r="L2208" i="38"/>
  <c r="L2209" i="38"/>
  <c r="L2210" i="38"/>
  <c r="L2211" i="38"/>
  <c r="L2212" i="38"/>
  <c r="L2213" i="38"/>
  <c r="L2214" i="38"/>
  <c r="L2215" i="38"/>
  <c r="L2216" i="38"/>
  <c r="L2217" i="38"/>
  <c r="L2218" i="38"/>
  <c r="L2219" i="38"/>
  <c r="L2220" i="38"/>
  <c r="L2221" i="38"/>
  <c r="L2222" i="38"/>
  <c r="L2223" i="38"/>
  <c r="L2224" i="38"/>
  <c r="L2225" i="38"/>
  <c r="L2226" i="38"/>
  <c r="L2227" i="38"/>
  <c r="L2228" i="38"/>
  <c r="L2229" i="38"/>
  <c r="L2230" i="38"/>
  <c r="L2231" i="38"/>
  <c r="L2232" i="38"/>
  <c r="L2233" i="38"/>
  <c r="L2234" i="38"/>
  <c r="L2235" i="38"/>
  <c r="L2236" i="38"/>
  <c r="L2237" i="38"/>
  <c r="L2238" i="38"/>
  <c r="L2239" i="38"/>
  <c r="L2240" i="38"/>
  <c r="L2241" i="38"/>
  <c r="L2242" i="38"/>
  <c r="L2243" i="38"/>
  <c r="L2244" i="38"/>
  <c r="L2245" i="38"/>
  <c r="L2246" i="38"/>
  <c r="L2247" i="38"/>
  <c r="L2248" i="38"/>
  <c r="L2249" i="38"/>
  <c r="L2250" i="38"/>
  <c r="L2251" i="38"/>
  <c r="L2252" i="38"/>
  <c r="L2253" i="38"/>
  <c r="L2254" i="38"/>
  <c r="L2255" i="38"/>
  <c r="L2256" i="38"/>
  <c r="L2257" i="38"/>
  <c r="L2258" i="38"/>
  <c r="L2259" i="38"/>
  <c r="L2260" i="38"/>
  <c r="L2261" i="38"/>
  <c r="L2262" i="38"/>
  <c r="L2263" i="38"/>
  <c r="L2264" i="38"/>
  <c r="L2265" i="38"/>
  <c r="L2266" i="38"/>
  <c r="L2267" i="38"/>
  <c r="L2268" i="38"/>
  <c r="L2269" i="38"/>
  <c r="L2270" i="38"/>
  <c r="L2271" i="38"/>
  <c r="L2272" i="38"/>
  <c r="L2273" i="38"/>
  <c r="L2274" i="38"/>
  <c r="L2275" i="38"/>
  <c r="L2276" i="38"/>
  <c r="L2277" i="38"/>
  <c r="L2278" i="38"/>
  <c r="L2279" i="38"/>
  <c r="L2280" i="38"/>
  <c r="L2281" i="38"/>
  <c r="L2282" i="38"/>
  <c r="L2283" i="38"/>
  <c r="L2284" i="38"/>
  <c r="L2285" i="38"/>
  <c r="L2286" i="38"/>
  <c r="L2287" i="38"/>
  <c r="L2288" i="38"/>
  <c r="L2289" i="38"/>
  <c r="L2290" i="38"/>
  <c r="L2291" i="38"/>
  <c r="L2292" i="38"/>
  <c r="L2293" i="38"/>
  <c r="L2294" i="38"/>
  <c r="L2295" i="38"/>
  <c r="L2296" i="38"/>
  <c r="L2297" i="38"/>
  <c r="L2298" i="38"/>
  <c r="L2299" i="38"/>
  <c r="L2300" i="38"/>
  <c r="L2301" i="38"/>
  <c r="L2302" i="38"/>
  <c r="L2303" i="38"/>
  <c r="L2304" i="38"/>
  <c r="L2305" i="38"/>
  <c r="L2306" i="38"/>
  <c r="L2307" i="38"/>
  <c r="L2308" i="38"/>
  <c r="L2309" i="38"/>
  <c r="L2310" i="38"/>
  <c r="L2311" i="38"/>
  <c r="L2312" i="38"/>
  <c r="L2313" i="38"/>
  <c r="L2314" i="38"/>
  <c r="L2315" i="38"/>
  <c r="L2316" i="38"/>
  <c r="L2317" i="38"/>
  <c r="L2318" i="38"/>
  <c r="L2319" i="38"/>
  <c r="L2320" i="38"/>
  <c r="L2321" i="38"/>
  <c r="L2322" i="38"/>
  <c r="L2323" i="38"/>
  <c r="L2324" i="38"/>
  <c r="L2325" i="38"/>
  <c r="L2326" i="38"/>
  <c r="L2327" i="38"/>
  <c r="L2328" i="38"/>
  <c r="L2329" i="38"/>
  <c r="L2330" i="38"/>
  <c r="L2331" i="38"/>
  <c r="L2332" i="38"/>
  <c r="L2333" i="38"/>
  <c r="L2334" i="38"/>
  <c r="L2335" i="38"/>
  <c r="L2336" i="38"/>
  <c r="L2337" i="38"/>
  <c r="L2338" i="38"/>
  <c r="L2339" i="38"/>
  <c r="L2340" i="38"/>
  <c r="L2341" i="38"/>
  <c r="L2342" i="38"/>
  <c r="L2343" i="38"/>
  <c r="L2344" i="38"/>
  <c r="L2345" i="38"/>
  <c r="L2346" i="38"/>
  <c r="L2347" i="38"/>
  <c r="L2348" i="38"/>
  <c r="L2349" i="38"/>
  <c r="L2350" i="38"/>
  <c r="L2351" i="38"/>
  <c r="L2352" i="38"/>
  <c r="L2353" i="38"/>
  <c r="L2354" i="38"/>
  <c r="L2355" i="38"/>
  <c r="L2356" i="38"/>
  <c r="L2357" i="38"/>
  <c r="L2358" i="38"/>
  <c r="L2359" i="38"/>
  <c r="L2360" i="38"/>
  <c r="L2361" i="38"/>
  <c r="L2362" i="38"/>
  <c r="L2363" i="38"/>
  <c r="L2364" i="38"/>
  <c r="L2365" i="38"/>
  <c r="L2366" i="38"/>
  <c r="L2367" i="38"/>
  <c r="L2368" i="38"/>
  <c r="L2369" i="38"/>
  <c r="L2370" i="38"/>
  <c r="L2371" i="38"/>
  <c r="L2372" i="38"/>
  <c r="L2373" i="38"/>
  <c r="L2374" i="38"/>
  <c r="L2375" i="38"/>
  <c r="L2376" i="38"/>
  <c r="L2377" i="38"/>
  <c r="L2378" i="38"/>
  <c r="L2379" i="38"/>
  <c r="L2380" i="38"/>
  <c r="L2381" i="38"/>
  <c r="L2382" i="38"/>
  <c r="L2383" i="38"/>
  <c r="L2384" i="38"/>
  <c r="L2385" i="38"/>
  <c r="L2386" i="38"/>
  <c r="L2387" i="38"/>
  <c r="L2388" i="38"/>
  <c r="L2389" i="38"/>
  <c r="L2390" i="38"/>
  <c r="L2391" i="38"/>
  <c r="L2392" i="38"/>
  <c r="L2393" i="38"/>
  <c r="L2394" i="38"/>
  <c r="L2395" i="38"/>
  <c r="L2396" i="38"/>
  <c r="L2397" i="38"/>
  <c r="L2398" i="38"/>
  <c r="L2399" i="38"/>
  <c r="L2400" i="38"/>
  <c r="L2401" i="38"/>
  <c r="L2402" i="38"/>
  <c r="L2403" i="38"/>
  <c r="L2404" i="38"/>
  <c r="L2405" i="38"/>
  <c r="L2406" i="38"/>
  <c r="L2407" i="38"/>
  <c r="L2408" i="38"/>
  <c r="L2409" i="38"/>
  <c r="L2410" i="38"/>
  <c r="L2411" i="38"/>
  <c r="L2412" i="38"/>
  <c r="L2413" i="38"/>
  <c r="L2414" i="38"/>
  <c r="L2415" i="38"/>
  <c r="L2416" i="38"/>
  <c r="L2417" i="38"/>
  <c r="L2418" i="38"/>
  <c r="L2419" i="38"/>
  <c r="L2420" i="38"/>
  <c r="L2421" i="38"/>
  <c r="L2422" i="38"/>
  <c r="L2423" i="38"/>
  <c r="L2424" i="38"/>
  <c r="L2425" i="38"/>
  <c r="L2426" i="38"/>
  <c r="L2427" i="38"/>
  <c r="L2428" i="38"/>
  <c r="L2429" i="38"/>
  <c r="L2430" i="38"/>
  <c r="L2431" i="38"/>
  <c r="L2432" i="38"/>
  <c r="L2433" i="38"/>
  <c r="L2434" i="38"/>
  <c r="L2435" i="38"/>
  <c r="L2436" i="38"/>
  <c r="L2437" i="38"/>
  <c r="L2438" i="38"/>
  <c r="L2439" i="38"/>
  <c r="L2440" i="38"/>
  <c r="L2441" i="38"/>
  <c r="L2442" i="38"/>
  <c r="L2443" i="38"/>
  <c r="L2444" i="38"/>
  <c r="L2445" i="38"/>
  <c r="L2446" i="38"/>
  <c r="L2447" i="38"/>
  <c r="L2448" i="38"/>
  <c r="L2449" i="38"/>
  <c r="L2450" i="38"/>
  <c r="L2451" i="38"/>
  <c r="L2452" i="38"/>
  <c r="L2453" i="38"/>
  <c r="L2454" i="38"/>
  <c r="L2455" i="38"/>
  <c r="L2456" i="38"/>
  <c r="L2457" i="38"/>
  <c r="L2458" i="38"/>
  <c r="L2459" i="38"/>
  <c r="L2460" i="38"/>
  <c r="L2461" i="38"/>
  <c r="L2462" i="38"/>
  <c r="L2463" i="38"/>
  <c r="L2464" i="38"/>
  <c r="L2465" i="38"/>
  <c r="L2466" i="38"/>
  <c r="L2467" i="38"/>
  <c r="L2468" i="38"/>
  <c r="L2469" i="38"/>
  <c r="L2470" i="38"/>
  <c r="L2471" i="38"/>
  <c r="L2472" i="38"/>
  <c r="L2473" i="38"/>
  <c r="L2474" i="38"/>
  <c r="L2475" i="38"/>
  <c r="L2476" i="38"/>
  <c r="L2477" i="38"/>
  <c r="L2478" i="38"/>
  <c r="L2479" i="38"/>
  <c r="L2480" i="38"/>
  <c r="L2481" i="38"/>
  <c r="L2482" i="38"/>
  <c r="L2483" i="38"/>
  <c r="L2484" i="38"/>
  <c r="L2485" i="38"/>
  <c r="L2486" i="38"/>
  <c r="L2487" i="38"/>
  <c r="L2488" i="38"/>
  <c r="L2489" i="38"/>
  <c r="L2490" i="38"/>
  <c r="L2491" i="38"/>
  <c r="L2492" i="38"/>
  <c r="L2493" i="38"/>
  <c r="L2494" i="38"/>
  <c r="L2495" i="38"/>
  <c r="L2496" i="38"/>
  <c r="L2497" i="38"/>
  <c r="L2498" i="38"/>
  <c r="L2499" i="38"/>
  <c r="L2500" i="38"/>
  <c r="L2501" i="38"/>
  <c r="L2502" i="38"/>
  <c r="L2503" i="38"/>
  <c r="L2504" i="38"/>
  <c r="L2505" i="38"/>
  <c r="L2506" i="38"/>
  <c r="L2507" i="38"/>
  <c r="L2508" i="38"/>
  <c r="L2509" i="38"/>
  <c r="L2510" i="38"/>
  <c r="L2511" i="38"/>
  <c r="L2512" i="38"/>
  <c r="L2513" i="38"/>
  <c r="L2514" i="38"/>
  <c r="L2515" i="38"/>
  <c r="L2516" i="38"/>
  <c r="L2517" i="38"/>
  <c r="L2518" i="38"/>
  <c r="L2519" i="38"/>
  <c r="L2520" i="38"/>
  <c r="L2521" i="38"/>
  <c r="L2522" i="38"/>
  <c r="L2523" i="38"/>
  <c r="L2524" i="38"/>
  <c r="L2525" i="38"/>
  <c r="L2526" i="38"/>
  <c r="L2527" i="38"/>
  <c r="L2528" i="38"/>
  <c r="L2529" i="38"/>
  <c r="L2530" i="38"/>
  <c r="L2531" i="38"/>
  <c r="L2532" i="38"/>
  <c r="L2533" i="38"/>
  <c r="L2534" i="38"/>
  <c r="L2535" i="38"/>
  <c r="L2536" i="38"/>
  <c r="L2537" i="38"/>
  <c r="L2538" i="38"/>
  <c r="L2539" i="38"/>
  <c r="L2540" i="38"/>
  <c r="L2541" i="38"/>
  <c r="L2542" i="38"/>
  <c r="L2543" i="38"/>
  <c r="L2544" i="38"/>
  <c r="L2545" i="38"/>
  <c r="L2546" i="38"/>
  <c r="L2547" i="38"/>
  <c r="L2548" i="38"/>
  <c r="L2549" i="38"/>
  <c r="L2550" i="38"/>
  <c r="L2551" i="38"/>
  <c r="L2552" i="38"/>
  <c r="L2553" i="38"/>
  <c r="L2554" i="38"/>
  <c r="L2555" i="38"/>
  <c r="L2556" i="38"/>
  <c r="L2557" i="38"/>
  <c r="L2558" i="38"/>
  <c r="L2559" i="38"/>
  <c r="L2560" i="38"/>
  <c r="L2561" i="38"/>
  <c r="L2562" i="38"/>
  <c r="L2563" i="38"/>
  <c r="L2564" i="38"/>
  <c r="L2565" i="38"/>
  <c r="L2566" i="38"/>
  <c r="L2567" i="38"/>
  <c r="L2568" i="38"/>
  <c r="L2569" i="38"/>
  <c r="L2570" i="38"/>
  <c r="L2571" i="38"/>
  <c r="L2572" i="38"/>
  <c r="L2573" i="38"/>
  <c r="L2574" i="38"/>
  <c r="L2575" i="38"/>
  <c r="L2576" i="38"/>
  <c r="L2577" i="38"/>
  <c r="L2578" i="38"/>
  <c r="L2579" i="38"/>
  <c r="L2580" i="38"/>
  <c r="L2581" i="38"/>
  <c r="L2582" i="38"/>
  <c r="L2583" i="38"/>
  <c r="L2584" i="38"/>
  <c r="L2585" i="38"/>
  <c r="L2586" i="38"/>
  <c r="L2587" i="38"/>
  <c r="L2588" i="38"/>
  <c r="L2589" i="38"/>
  <c r="L2590" i="38"/>
  <c r="L2591" i="38"/>
  <c r="L2592" i="38"/>
  <c r="L2593" i="38"/>
  <c r="L2594" i="38"/>
  <c r="L2595" i="38"/>
  <c r="L2596" i="38"/>
  <c r="L2597" i="38"/>
  <c r="L2598" i="38"/>
  <c r="L2599" i="38"/>
  <c r="L2600" i="38"/>
  <c r="L2601" i="38"/>
  <c r="L2602" i="38"/>
  <c r="L2603" i="38"/>
  <c r="L2604" i="38"/>
  <c r="L2605" i="38"/>
  <c r="L2606" i="38"/>
  <c r="L2607" i="38"/>
  <c r="L2608" i="38"/>
  <c r="L2609" i="38"/>
  <c r="L2610" i="38"/>
  <c r="L2611" i="38"/>
  <c r="L2612" i="38"/>
  <c r="L2613" i="38"/>
  <c r="L2614" i="38"/>
  <c r="L2615" i="38"/>
  <c r="L2616" i="38"/>
  <c r="L2617" i="38"/>
  <c r="L2618" i="38"/>
  <c r="L2619" i="38"/>
  <c r="L2620" i="38"/>
  <c r="L2621" i="38"/>
  <c r="L2622" i="38"/>
  <c r="L2623" i="38"/>
  <c r="L2624" i="38"/>
  <c r="L2625" i="38"/>
  <c r="L2626" i="38"/>
  <c r="L2627" i="38"/>
  <c r="L2628" i="38"/>
  <c r="L2629" i="38"/>
  <c r="L2630" i="38"/>
  <c r="L2631" i="38"/>
  <c r="L2632" i="38"/>
  <c r="L2633" i="38"/>
  <c r="L2634" i="38"/>
  <c r="L2635" i="38"/>
  <c r="L2636" i="38"/>
  <c r="L2637" i="38"/>
  <c r="L2638" i="38"/>
  <c r="L2639" i="38"/>
  <c r="L2640" i="38"/>
  <c r="L2641" i="38"/>
  <c r="L2642" i="38"/>
  <c r="L2643" i="38"/>
  <c r="L2644" i="38"/>
  <c r="L2645" i="38"/>
  <c r="L2646" i="38"/>
  <c r="L2647" i="38"/>
  <c r="L2648" i="38"/>
  <c r="L2649" i="38"/>
  <c r="L2650" i="38"/>
  <c r="L2651" i="38"/>
  <c r="L2652" i="38"/>
  <c r="L2653" i="38"/>
  <c r="L2654" i="38"/>
  <c r="L2655" i="38"/>
  <c r="L2656" i="38"/>
  <c r="L2657" i="38"/>
  <c r="L2658" i="38"/>
  <c r="L2659" i="38"/>
  <c r="L2660" i="38"/>
  <c r="L2661" i="38"/>
  <c r="L2662" i="38"/>
  <c r="L2663" i="38"/>
  <c r="L2664" i="38"/>
  <c r="L2665" i="38"/>
  <c r="L2666" i="38"/>
  <c r="L2667" i="38"/>
  <c r="L2668" i="38"/>
  <c r="L2669" i="38"/>
  <c r="L2670" i="38"/>
  <c r="L2671" i="38"/>
  <c r="L2672" i="38"/>
  <c r="L2673" i="38"/>
  <c r="L2674" i="38"/>
  <c r="L2675" i="38"/>
  <c r="L2676" i="38"/>
  <c r="L2677" i="38"/>
  <c r="L2678" i="38"/>
  <c r="L2679" i="38"/>
  <c r="L2680" i="38"/>
  <c r="L2681" i="38"/>
  <c r="L2682" i="38"/>
  <c r="L2683" i="38"/>
  <c r="L2684" i="38"/>
  <c r="L2685" i="38"/>
  <c r="L2686" i="38"/>
  <c r="L2687" i="38"/>
  <c r="L2688" i="38"/>
  <c r="L2689" i="38"/>
  <c r="L2690" i="38"/>
  <c r="L2691" i="38"/>
  <c r="L2692" i="38"/>
  <c r="L2693" i="38"/>
  <c r="L2694" i="38"/>
  <c r="L2695" i="38"/>
  <c r="L2696" i="38"/>
  <c r="L2697" i="38"/>
  <c r="L2698" i="38"/>
  <c r="L2699" i="38"/>
  <c r="L2700" i="38"/>
  <c r="L2701" i="38"/>
  <c r="L2702" i="38"/>
  <c r="L2703" i="38"/>
  <c r="L2704" i="38"/>
  <c r="L2705" i="38"/>
  <c r="L2706" i="38"/>
  <c r="L2707" i="38"/>
  <c r="L2708" i="38"/>
  <c r="L2709" i="38"/>
  <c r="L2710" i="38"/>
  <c r="L2711" i="38"/>
  <c r="L2712" i="38"/>
  <c r="L2713" i="38"/>
  <c r="L2714" i="38"/>
  <c r="L2715" i="38"/>
  <c r="L2716" i="38"/>
  <c r="L2717" i="38"/>
  <c r="L2718" i="38"/>
  <c r="L2719" i="38"/>
  <c r="L2720" i="38"/>
  <c r="L2721" i="38"/>
  <c r="L2722" i="38"/>
  <c r="L2723" i="38"/>
  <c r="L2724" i="38"/>
  <c r="L2725" i="38"/>
  <c r="L2726" i="38"/>
  <c r="L2727" i="38"/>
  <c r="L2728" i="38"/>
  <c r="L2729" i="38"/>
  <c r="L2730" i="38"/>
  <c r="L2731" i="38"/>
  <c r="L2732" i="38"/>
  <c r="L2733" i="38"/>
  <c r="L2734" i="38"/>
  <c r="L2735" i="38"/>
  <c r="L2736" i="38"/>
  <c r="L2737" i="38"/>
  <c r="L2738" i="38"/>
  <c r="L2739" i="38"/>
  <c r="L2740" i="38"/>
  <c r="L2741" i="38"/>
  <c r="L2742" i="38"/>
  <c r="L2743" i="38"/>
  <c r="L2744" i="38"/>
  <c r="L2745" i="38"/>
  <c r="L2746" i="38"/>
  <c r="L2747" i="38"/>
  <c r="L2748" i="38"/>
  <c r="L2749" i="38"/>
  <c r="L2750" i="38"/>
  <c r="L2751" i="38"/>
  <c r="L2752" i="38"/>
  <c r="L2753" i="38"/>
  <c r="L2754" i="38"/>
  <c r="L2755" i="38"/>
  <c r="L2756" i="38"/>
  <c r="L2757" i="38"/>
  <c r="L2758" i="38"/>
  <c r="L2759" i="38"/>
  <c r="L2760" i="38"/>
  <c r="L2761" i="38"/>
  <c r="L2762" i="38"/>
  <c r="L2763" i="38"/>
  <c r="L2764" i="38"/>
  <c r="L2765" i="38"/>
  <c r="L2766" i="38"/>
  <c r="L2767" i="38"/>
  <c r="L2768" i="38"/>
  <c r="L2769" i="38"/>
  <c r="L2770" i="38"/>
  <c r="L2771" i="38"/>
  <c r="L2772" i="38"/>
  <c r="L2773" i="38"/>
  <c r="L2774" i="38"/>
  <c r="L2775" i="38"/>
  <c r="L2776" i="38"/>
  <c r="L2777" i="38"/>
  <c r="L2778" i="38"/>
  <c r="L2779" i="38"/>
  <c r="L2780" i="38"/>
  <c r="L2781" i="38"/>
  <c r="L2782" i="38"/>
  <c r="L2783" i="38"/>
  <c r="L2784" i="38"/>
  <c r="L2785" i="38"/>
  <c r="L2786" i="38"/>
  <c r="L2787" i="38"/>
  <c r="L2788" i="38"/>
  <c r="L2789" i="38"/>
  <c r="L2790" i="38"/>
  <c r="L2791" i="38"/>
  <c r="L2792" i="38"/>
  <c r="L2793" i="38"/>
  <c r="L2794" i="38"/>
  <c r="L2795" i="38"/>
  <c r="L2796" i="38"/>
  <c r="L2797" i="38"/>
  <c r="L2798" i="38"/>
  <c r="L2799" i="38"/>
  <c r="L2800" i="38"/>
  <c r="L2801" i="38"/>
  <c r="L2802" i="38"/>
  <c r="L2803" i="38"/>
  <c r="L2804" i="38"/>
  <c r="L2805" i="38"/>
  <c r="L2806" i="38"/>
  <c r="L2807" i="38"/>
  <c r="L2808" i="38"/>
  <c r="L2809" i="38"/>
  <c r="L2810" i="38"/>
  <c r="L2811" i="38"/>
  <c r="L2812" i="38"/>
  <c r="L2813" i="38"/>
  <c r="L2814" i="38"/>
  <c r="L2815" i="38"/>
  <c r="L2816" i="38"/>
  <c r="L2817" i="38"/>
  <c r="L2818" i="38"/>
  <c r="L2819" i="38"/>
  <c r="L2820" i="38"/>
  <c r="L2821" i="38"/>
  <c r="L2822" i="38"/>
  <c r="L2823" i="38"/>
  <c r="L2824" i="38"/>
  <c r="L2825" i="38"/>
  <c r="L2826" i="38"/>
  <c r="L2827" i="38"/>
  <c r="L2828" i="38"/>
  <c r="L2829" i="38"/>
  <c r="L2830" i="38"/>
  <c r="L2831" i="38"/>
  <c r="L2832" i="38"/>
  <c r="L2833" i="38"/>
  <c r="L2834" i="38"/>
  <c r="L2835" i="38"/>
  <c r="L2836" i="38"/>
  <c r="L2837" i="38"/>
  <c r="L2838" i="38"/>
  <c r="L2839" i="38"/>
  <c r="L2840" i="38"/>
  <c r="L2841" i="38"/>
  <c r="L2842" i="38"/>
  <c r="L2843" i="38"/>
  <c r="L2844" i="38"/>
  <c r="L2845" i="38"/>
  <c r="L2846" i="38"/>
  <c r="L2847" i="38"/>
  <c r="L2848" i="38"/>
  <c r="L2849" i="38"/>
  <c r="L2850" i="38"/>
  <c r="L2851" i="38"/>
  <c r="L2852" i="38"/>
  <c r="L2853" i="38"/>
  <c r="L2854" i="38"/>
  <c r="L2855" i="38"/>
  <c r="L2856" i="38"/>
  <c r="L2857" i="38"/>
  <c r="L2858" i="38"/>
  <c r="L2859" i="38"/>
  <c r="L2860" i="38"/>
  <c r="L2861" i="38"/>
  <c r="L2862" i="38"/>
  <c r="L2863" i="38"/>
  <c r="L2864" i="38"/>
  <c r="L2865" i="38"/>
  <c r="L2866" i="38"/>
  <c r="L2867" i="38"/>
  <c r="L2868" i="38"/>
  <c r="L2869" i="38"/>
  <c r="L2870" i="38"/>
  <c r="L2871" i="38"/>
  <c r="L2872" i="38"/>
  <c r="L2873" i="38"/>
  <c r="L2874" i="38"/>
  <c r="L2875" i="38"/>
  <c r="L2876" i="38"/>
  <c r="L2877" i="38"/>
  <c r="L2878" i="38"/>
  <c r="L2879" i="38"/>
  <c r="L2880" i="38"/>
  <c r="L2881" i="38"/>
  <c r="L2882" i="38"/>
  <c r="L2883" i="38"/>
  <c r="L2884" i="38"/>
  <c r="L2885" i="38"/>
  <c r="L2886" i="38"/>
  <c r="L2887" i="38"/>
  <c r="L2888" i="38"/>
  <c r="L2889" i="38"/>
  <c r="L2890" i="38"/>
  <c r="L2891" i="38"/>
  <c r="L2892" i="38"/>
  <c r="L2893" i="38"/>
  <c r="L2894" i="38"/>
  <c r="L2895" i="38"/>
  <c r="L2896" i="38"/>
  <c r="L2897" i="38"/>
  <c r="L2898" i="38"/>
  <c r="L2899" i="38"/>
  <c r="L2900" i="38"/>
  <c r="L2901" i="38"/>
  <c r="L2902" i="38"/>
  <c r="L2903" i="38"/>
  <c r="L2904" i="38"/>
  <c r="L2905" i="38"/>
  <c r="L2906" i="38"/>
  <c r="L2907" i="38"/>
  <c r="L2908" i="38"/>
  <c r="L2909" i="38"/>
  <c r="L2910" i="38"/>
  <c r="L2911" i="38"/>
  <c r="L2912" i="38"/>
  <c r="L2913" i="38"/>
  <c r="L2914" i="38"/>
  <c r="L2915" i="38"/>
  <c r="L2916" i="38"/>
  <c r="L2917" i="38"/>
  <c r="L2918" i="38"/>
  <c r="L2919" i="38"/>
  <c r="L2920" i="38"/>
  <c r="L2921" i="38"/>
  <c r="L2922" i="38"/>
  <c r="L2923" i="38"/>
  <c r="L2924" i="38"/>
  <c r="L2925" i="38"/>
  <c r="L2926" i="38"/>
  <c r="L2927" i="38"/>
  <c r="L2928" i="38"/>
  <c r="L2929" i="38"/>
  <c r="L2930" i="38"/>
  <c r="L2931" i="38"/>
  <c r="L2932" i="38"/>
  <c r="L2933" i="38"/>
  <c r="L2934" i="38"/>
  <c r="L2935" i="38"/>
  <c r="L2936" i="38"/>
  <c r="L2937" i="38"/>
  <c r="L2938" i="38"/>
  <c r="L2939" i="38"/>
  <c r="L2940" i="38"/>
  <c r="L2941" i="38"/>
  <c r="L2942" i="38"/>
  <c r="L2943" i="38"/>
  <c r="L2944" i="38"/>
  <c r="L2945" i="38"/>
  <c r="L2946" i="38"/>
  <c r="L2947" i="38"/>
  <c r="L2948" i="38"/>
  <c r="L2949" i="38"/>
  <c r="L2950" i="38"/>
  <c r="L2951" i="38"/>
  <c r="L2952" i="38"/>
  <c r="L2953" i="38"/>
  <c r="L2954" i="38"/>
  <c r="L2955" i="38"/>
  <c r="L2956" i="38"/>
  <c r="L2957" i="38"/>
  <c r="L2958" i="38"/>
  <c r="L2959" i="38"/>
  <c r="L2960" i="38"/>
  <c r="L2961" i="38"/>
  <c r="L2962" i="38"/>
  <c r="L2963" i="38"/>
  <c r="L2964" i="38"/>
  <c r="L2965" i="38"/>
  <c r="L2966" i="38"/>
  <c r="L2967" i="38"/>
  <c r="L2968" i="38"/>
  <c r="L2969" i="38"/>
  <c r="L2970" i="38"/>
  <c r="L2971" i="38"/>
  <c r="L2972" i="38"/>
  <c r="L2973" i="38"/>
  <c r="L2974" i="38"/>
  <c r="L2975" i="38"/>
  <c r="L2976" i="38"/>
  <c r="L2977" i="38"/>
  <c r="L2978" i="38"/>
  <c r="L2979" i="38"/>
  <c r="L2980" i="38"/>
  <c r="L2981" i="38"/>
  <c r="L2982" i="38"/>
  <c r="L2983" i="38"/>
  <c r="L2984" i="38"/>
  <c r="L2985" i="38"/>
  <c r="L2986" i="38"/>
  <c r="L2987" i="38"/>
  <c r="L2988" i="38"/>
  <c r="L2989" i="38"/>
  <c r="L2990" i="38"/>
  <c r="L2991" i="38"/>
  <c r="L2992" i="38"/>
  <c r="L2993" i="38"/>
  <c r="L2994" i="38"/>
  <c r="L2995" i="38"/>
  <c r="L2996" i="38"/>
  <c r="L2997" i="38"/>
  <c r="L2998" i="38"/>
  <c r="L2999" i="38"/>
  <c r="L3000" i="38"/>
  <c r="L3001" i="38"/>
  <c r="L3002" i="38"/>
  <c r="L3003" i="38"/>
  <c r="L3004" i="38"/>
  <c r="L3005" i="38"/>
  <c r="L3006" i="38"/>
  <c r="L3007" i="38"/>
  <c r="L3008" i="38"/>
  <c r="L3009" i="38"/>
  <c r="L3010" i="38"/>
  <c r="L3011" i="38"/>
  <c r="L3012" i="38"/>
  <c r="L3013" i="38"/>
  <c r="L3014" i="38"/>
  <c r="L3015" i="38"/>
  <c r="L3016" i="38"/>
  <c r="L3017" i="38"/>
  <c r="L3018" i="38"/>
  <c r="L3019" i="38"/>
  <c r="L3020" i="38"/>
  <c r="L3021" i="38"/>
  <c r="L3022" i="38"/>
  <c r="L3023" i="38"/>
  <c r="L3024" i="38"/>
  <c r="L3025" i="38"/>
  <c r="L3026" i="38"/>
  <c r="L3027" i="38"/>
  <c r="L3028" i="38"/>
  <c r="L3029" i="38"/>
  <c r="L3030" i="38"/>
  <c r="L3031" i="38"/>
  <c r="L3032" i="38"/>
  <c r="L3033" i="38"/>
  <c r="L3034" i="38"/>
  <c r="L3035" i="38"/>
  <c r="L3036" i="38"/>
  <c r="L3037" i="38"/>
  <c r="L3038" i="38"/>
  <c r="L3039" i="38"/>
  <c r="L3040" i="38"/>
  <c r="L3041" i="38"/>
  <c r="L3042" i="38"/>
  <c r="L3043" i="38"/>
  <c r="L3044" i="38"/>
  <c r="L3045" i="38"/>
  <c r="L3046" i="38"/>
  <c r="L3047" i="38"/>
  <c r="L3048" i="38"/>
  <c r="L3049" i="38"/>
  <c r="L3050" i="38"/>
  <c r="L3051" i="38"/>
  <c r="L3052" i="38"/>
  <c r="L3053" i="38"/>
  <c r="L3054" i="38"/>
  <c r="L3055" i="38"/>
  <c r="L3056" i="38"/>
  <c r="L3057" i="38"/>
  <c r="L3058" i="38"/>
  <c r="L3059" i="38"/>
  <c r="L3060" i="38"/>
  <c r="L3061" i="38"/>
  <c r="L3062" i="38"/>
  <c r="L3063" i="38"/>
  <c r="L3064" i="38"/>
  <c r="L3065" i="38"/>
  <c r="L3066" i="38"/>
  <c r="L3067" i="38"/>
  <c r="L3068" i="38"/>
  <c r="L3069" i="38"/>
  <c r="L3070" i="38"/>
  <c r="L3071" i="38"/>
  <c r="L3072" i="38"/>
  <c r="L3073" i="38"/>
  <c r="L3074" i="38"/>
  <c r="L3075" i="38"/>
  <c r="L3076" i="38"/>
  <c r="L3077" i="38"/>
  <c r="L3078" i="38"/>
  <c r="L3079" i="38"/>
  <c r="L3080" i="38"/>
  <c r="L3081" i="38"/>
  <c r="L3082" i="38"/>
  <c r="L3083" i="38"/>
  <c r="L3084" i="38"/>
  <c r="L3085" i="38"/>
  <c r="L3086" i="38"/>
  <c r="L3087" i="38"/>
  <c r="L3088" i="38"/>
  <c r="L3089" i="38"/>
  <c r="L3090" i="38"/>
  <c r="L3091" i="38"/>
  <c r="L3092" i="38"/>
  <c r="L3093" i="38"/>
  <c r="L3094" i="38"/>
  <c r="L3095" i="38"/>
  <c r="L3096" i="38"/>
  <c r="L3097" i="38"/>
  <c r="L3098" i="38"/>
  <c r="L3099" i="38"/>
  <c r="L3100" i="38"/>
  <c r="L3101" i="38"/>
  <c r="L3102" i="38"/>
  <c r="L3103" i="38"/>
  <c r="L3104" i="38"/>
  <c r="L3105" i="38"/>
  <c r="L3106" i="38"/>
  <c r="L3107" i="38"/>
  <c r="L3108" i="38"/>
  <c r="L3109" i="38"/>
  <c r="L3110" i="38"/>
  <c r="L3111" i="38"/>
  <c r="L3112" i="38"/>
  <c r="L3113" i="38"/>
  <c r="L3114" i="38"/>
  <c r="L3115" i="38"/>
  <c r="L3116" i="38"/>
  <c r="L3117" i="38"/>
  <c r="L3118" i="38"/>
  <c r="L3119" i="38"/>
  <c r="L3120" i="38"/>
  <c r="L3121" i="38"/>
  <c r="L3122" i="38"/>
  <c r="L3123" i="38"/>
  <c r="L3124" i="38"/>
  <c r="L3125" i="38"/>
  <c r="L3126" i="38"/>
  <c r="L3127" i="38"/>
  <c r="L3128" i="38"/>
  <c r="L3129" i="38"/>
  <c r="L3130" i="38"/>
  <c r="L3131" i="38"/>
  <c r="L3132" i="38"/>
  <c r="L3133" i="38"/>
  <c r="L3134" i="38"/>
  <c r="L3135" i="38"/>
  <c r="L3136" i="38"/>
  <c r="L3137" i="38"/>
  <c r="L3138" i="38"/>
  <c r="L3139" i="38"/>
  <c r="L3140" i="38"/>
  <c r="L3141" i="38"/>
  <c r="L3142" i="38"/>
  <c r="L3143" i="38"/>
  <c r="L3144" i="38"/>
  <c r="L3145" i="38"/>
  <c r="L3146" i="38"/>
  <c r="L3147" i="38"/>
  <c r="L3148" i="38"/>
  <c r="L3149" i="38"/>
  <c r="L3150" i="38"/>
  <c r="L3151" i="38"/>
  <c r="L3152" i="38"/>
  <c r="L3153" i="38"/>
  <c r="L3154" i="38"/>
  <c r="L3155" i="38"/>
  <c r="L3156" i="38"/>
  <c r="L3157" i="38"/>
  <c r="L3158" i="38"/>
  <c r="L3159" i="38"/>
  <c r="L3160" i="38"/>
  <c r="L3161" i="38"/>
  <c r="L3162" i="38"/>
  <c r="L3163" i="38"/>
  <c r="L3164" i="38"/>
  <c r="L3165" i="38"/>
  <c r="L3166" i="38"/>
  <c r="L3167" i="38"/>
  <c r="L3168" i="38"/>
  <c r="L3169" i="38"/>
  <c r="L3170" i="38"/>
  <c r="L3171" i="38"/>
  <c r="L3172" i="38"/>
  <c r="L3173" i="38"/>
  <c r="L3174" i="38"/>
  <c r="L3175" i="38"/>
  <c r="L3176" i="38"/>
  <c r="L3177" i="38"/>
  <c r="L3178" i="38"/>
  <c r="L3179" i="38"/>
  <c r="L3180" i="38"/>
  <c r="L3181" i="38"/>
  <c r="L3182" i="38"/>
  <c r="L3183" i="38"/>
  <c r="L3184" i="38"/>
  <c r="L3185" i="38"/>
  <c r="L3186" i="38"/>
  <c r="L3187" i="38"/>
  <c r="L3188" i="38"/>
  <c r="L3189" i="38"/>
  <c r="L3190" i="38"/>
  <c r="L3191" i="38"/>
  <c r="L3192" i="38"/>
  <c r="L3193" i="38"/>
  <c r="L3194" i="38"/>
  <c r="L3195" i="38"/>
  <c r="L3196" i="38"/>
  <c r="L3197" i="38"/>
  <c r="L3198" i="38"/>
  <c r="L3199" i="38"/>
  <c r="L3200" i="38"/>
  <c r="L3201" i="38"/>
  <c r="L3202" i="38"/>
  <c r="L3203" i="38"/>
  <c r="L3204" i="38"/>
  <c r="L3205" i="38"/>
  <c r="L3206" i="38"/>
  <c r="L3207" i="38"/>
  <c r="L3208" i="38"/>
  <c r="L3209" i="38"/>
  <c r="L3210" i="38"/>
  <c r="L3211" i="38"/>
  <c r="L3212" i="38"/>
  <c r="L3213" i="38"/>
  <c r="L3214" i="38"/>
  <c r="L3215" i="38"/>
  <c r="L3216" i="38"/>
  <c r="L3217" i="38"/>
  <c r="L3218" i="38"/>
  <c r="L3219" i="38"/>
  <c r="L3220" i="38"/>
  <c r="L3221" i="38"/>
  <c r="L3222" i="38"/>
  <c r="L3223" i="38"/>
  <c r="L3224" i="38"/>
  <c r="L3225" i="38"/>
  <c r="L3226" i="38"/>
  <c r="L3227" i="38"/>
  <c r="L3228" i="38"/>
  <c r="L3229" i="38"/>
  <c r="L3230" i="38"/>
  <c r="L3231" i="38"/>
  <c r="L3232" i="38"/>
  <c r="L3233" i="38"/>
  <c r="L3234" i="38"/>
  <c r="L3235" i="38"/>
  <c r="L3236" i="38"/>
  <c r="L3237" i="38"/>
  <c r="L3238" i="38"/>
  <c r="L3239" i="38"/>
  <c r="L3240" i="38"/>
  <c r="L3241" i="38"/>
  <c r="L3242" i="38"/>
  <c r="L3243" i="38"/>
  <c r="L3244" i="38"/>
  <c r="L3245" i="38"/>
  <c r="L3246" i="38"/>
  <c r="L3247" i="38"/>
  <c r="L3248" i="38"/>
  <c r="L3249" i="38"/>
  <c r="L3250" i="38"/>
  <c r="L3251" i="38"/>
  <c r="L3252" i="38"/>
  <c r="L3253" i="38"/>
  <c r="L3254" i="38"/>
  <c r="L3255" i="38"/>
  <c r="L3256" i="38"/>
  <c r="L3257" i="38"/>
  <c r="L3258" i="38"/>
  <c r="L3259" i="38"/>
  <c r="L3260" i="38"/>
  <c r="L3261" i="38"/>
  <c r="L3262" i="38"/>
  <c r="L3263" i="38"/>
  <c r="L3264" i="38"/>
  <c r="L3265" i="38"/>
  <c r="L3266" i="38"/>
  <c r="L3267" i="38"/>
  <c r="L3268" i="38"/>
  <c r="L3269" i="38"/>
  <c r="L3270" i="38"/>
  <c r="L3271" i="38"/>
  <c r="L3272" i="38"/>
  <c r="L3273" i="38"/>
  <c r="L3274" i="38"/>
  <c r="L3275" i="38"/>
  <c r="L3276" i="38"/>
  <c r="L3277" i="38"/>
  <c r="L3278" i="38"/>
  <c r="L3279" i="38"/>
  <c r="L3280" i="38"/>
  <c r="L3281" i="38"/>
  <c r="L3282" i="38"/>
  <c r="L3283" i="38"/>
  <c r="L3284" i="38"/>
  <c r="L3285" i="38"/>
  <c r="L3286" i="38"/>
  <c r="L3287" i="38"/>
  <c r="L3288" i="38"/>
  <c r="L3289" i="38"/>
  <c r="L3290" i="38"/>
  <c r="L3291" i="38"/>
  <c r="L3292" i="38"/>
  <c r="L3293" i="38"/>
  <c r="L3294" i="38"/>
  <c r="L3295" i="38"/>
  <c r="L3296" i="38"/>
  <c r="L3297" i="38"/>
  <c r="L3298" i="38"/>
  <c r="L3299" i="38"/>
  <c r="L3300" i="38"/>
  <c r="L3301" i="38"/>
  <c r="L3302" i="38"/>
  <c r="L3303" i="38"/>
  <c r="L3304" i="38"/>
  <c r="L3305" i="38"/>
  <c r="L3306" i="38"/>
  <c r="L3307" i="38"/>
  <c r="L3308" i="38"/>
  <c r="L3309" i="38"/>
  <c r="L3310" i="38"/>
  <c r="L3311" i="38"/>
  <c r="L3312" i="38"/>
  <c r="L3313" i="38"/>
  <c r="L3314" i="38"/>
  <c r="L3315" i="38"/>
  <c r="L3316" i="38"/>
  <c r="L3317" i="38"/>
  <c r="L3318" i="38"/>
  <c r="L3319" i="38"/>
  <c r="L3320" i="38"/>
  <c r="L3321" i="38"/>
  <c r="L3322" i="38"/>
  <c r="L3323" i="38"/>
  <c r="L3324" i="38"/>
  <c r="L3325" i="38"/>
  <c r="L3326" i="38"/>
  <c r="L3327" i="38"/>
  <c r="L3328" i="38"/>
  <c r="L3329" i="38"/>
  <c r="L3330" i="38"/>
  <c r="L3331" i="38"/>
  <c r="L3332" i="38"/>
  <c r="L3333" i="38"/>
  <c r="L3334" i="38"/>
  <c r="L3335" i="38"/>
  <c r="L3336" i="38"/>
  <c r="L3337" i="38"/>
  <c r="L3338" i="38"/>
  <c r="L3339" i="38"/>
  <c r="L3340" i="38"/>
  <c r="L3341" i="38"/>
  <c r="L3342" i="38"/>
  <c r="L3343" i="38"/>
  <c r="L3344" i="38"/>
  <c r="L3345" i="38"/>
  <c r="L3346" i="38"/>
  <c r="L3347" i="38"/>
  <c r="L3348" i="38"/>
  <c r="L3349" i="38"/>
  <c r="L3350" i="38"/>
  <c r="L3351" i="38"/>
  <c r="L3352" i="38"/>
  <c r="L3353" i="38"/>
  <c r="L3354" i="38"/>
  <c r="L3355" i="38"/>
  <c r="L3356" i="38"/>
  <c r="L3357" i="38"/>
  <c r="L3358" i="38"/>
  <c r="L3359" i="38"/>
  <c r="L3360" i="38"/>
  <c r="L3361" i="38"/>
  <c r="L3362" i="38"/>
  <c r="L3363" i="38"/>
  <c r="L3364" i="38"/>
  <c r="L3365" i="38"/>
  <c r="L3366" i="38"/>
  <c r="L3367" i="38"/>
  <c r="L3368" i="38"/>
  <c r="L3369" i="38"/>
  <c r="L3370" i="38"/>
  <c r="L3371" i="38"/>
  <c r="L3372" i="38"/>
  <c r="L3373" i="38"/>
  <c r="L3374" i="38"/>
  <c r="L3375" i="38"/>
  <c r="L3376" i="38"/>
  <c r="L3377" i="38"/>
  <c r="L3378" i="38"/>
  <c r="L3379" i="38"/>
  <c r="L3380" i="38"/>
  <c r="L3381" i="38"/>
  <c r="L3382" i="38"/>
  <c r="L3383" i="38"/>
  <c r="L3384" i="38"/>
  <c r="L3385" i="38"/>
  <c r="L3386" i="38"/>
  <c r="L3387" i="38"/>
  <c r="L3388" i="38"/>
  <c r="L3389" i="38"/>
  <c r="L3390" i="38"/>
  <c r="L3391" i="38"/>
  <c r="L3392" i="38"/>
  <c r="L3393" i="38"/>
  <c r="L3394" i="38"/>
  <c r="L3395" i="38"/>
  <c r="L3396" i="38"/>
  <c r="L3397" i="38"/>
  <c r="L3398" i="38"/>
  <c r="L3399" i="38"/>
  <c r="L3400" i="38"/>
  <c r="L3401" i="38"/>
  <c r="L3402" i="38"/>
  <c r="L3403" i="38"/>
  <c r="L3404" i="38"/>
  <c r="L3405" i="38"/>
  <c r="L3406" i="38"/>
  <c r="L3407" i="38"/>
  <c r="L3408" i="38"/>
  <c r="L3409" i="38"/>
  <c r="L3410" i="38"/>
  <c r="L3411" i="38"/>
  <c r="L3412" i="38"/>
  <c r="L3413" i="38"/>
  <c r="L3414" i="38"/>
  <c r="L3415" i="38"/>
  <c r="L3416" i="38"/>
  <c r="L3417" i="38"/>
  <c r="L3418" i="38"/>
  <c r="L3419" i="38"/>
  <c r="L3420" i="38"/>
  <c r="L3421" i="38"/>
  <c r="L3422" i="38"/>
  <c r="L3423" i="38"/>
  <c r="L3424" i="38"/>
  <c r="L3425" i="38"/>
  <c r="L3426" i="38"/>
  <c r="L3427" i="38"/>
  <c r="L3428" i="38"/>
  <c r="L3429" i="38"/>
  <c r="L3430" i="38"/>
  <c r="L3431" i="38"/>
  <c r="L3432" i="38"/>
  <c r="L3433" i="38"/>
  <c r="L3434" i="38"/>
  <c r="L3435" i="38"/>
  <c r="L3436" i="38"/>
  <c r="L3437" i="38"/>
  <c r="L3438" i="38"/>
  <c r="L3439" i="38"/>
  <c r="L3440" i="38"/>
  <c r="L3441" i="38"/>
  <c r="L3442" i="38"/>
  <c r="L3443" i="38"/>
  <c r="L3444" i="38"/>
  <c r="L3445" i="38"/>
  <c r="L3446" i="38"/>
  <c r="L3447" i="38"/>
  <c r="L3448" i="38"/>
  <c r="L3449" i="38"/>
  <c r="L3450" i="38"/>
  <c r="L3451" i="38"/>
  <c r="L3452" i="38"/>
  <c r="L3453" i="38"/>
  <c r="L3454" i="38"/>
  <c r="L3455" i="38"/>
  <c r="L3456" i="38"/>
  <c r="L3457" i="38"/>
  <c r="L3458" i="38"/>
  <c r="L3459" i="38"/>
  <c r="L3460" i="38"/>
  <c r="L3461" i="38"/>
  <c r="L3462" i="38"/>
  <c r="L3463" i="38"/>
  <c r="L3464" i="38"/>
  <c r="L3465" i="38"/>
  <c r="L3466" i="38"/>
  <c r="L3467" i="38"/>
  <c r="L3468" i="38"/>
  <c r="L3469" i="38"/>
  <c r="L3470" i="38"/>
  <c r="L3471" i="38"/>
  <c r="L3472" i="38"/>
  <c r="L3473" i="38"/>
  <c r="L3474" i="38"/>
  <c r="L3475" i="38"/>
  <c r="L3476" i="38"/>
  <c r="L3477" i="38"/>
  <c r="L3478" i="38"/>
  <c r="L3479" i="38"/>
  <c r="L3480" i="38"/>
  <c r="L3481" i="38"/>
  <c r="L3482" i="38"/>
  <c r="L3483" i="38"/>
  <c r="L3484" i="38"/>
  <c r="L3485" i="38"/>
  <c r="L3486" i="38"/>
  <c r="L3487" i="38"/>
  <c r="L3488" i="38"/>
  <c r="L3489" i="38"/>
  <c r="L3490" i="38"/>
  <c r="L3491" i="38"/>
  <c r="L3492" i="38"/>
  <c r="L3493" i="38"/>
  <c r="L3494" i="38"/>
  <c r="L3495" i="38"/>
  <c r="L3496" i="38"/>
  <c r="L3497" i="38"/>
  <c r="L3498" i="38"/>
  <c r="L3499" i="38"/>
  <c r="L3500" i="38"/>
  <c r="L3501" i="38"/>
  <c r="L3502" i="38"/>
  <c r="L3503" i="38"/>
  <c r="L3504" i="38"/>
  <c r="L3505" i="38"/>
  <c r="L3506" i="38"/>
  <c r="L3507" i="38"/>
  <c r="L3508" i="38"/>
  <c r="L3509" i="38"/>
  <c r="L3510" i="38"/>
  <c r="L3511" i="38"/>
  <c r="L3512" i="38"/>
  <c r="L3513" i="38"/>
  <c r="L3514" i="38"/>
  <c r="L3515" i="38"/>
  <c r="L3516" i="38"/>
  <c r="L3517" i="38"/>
  <c r="L3518" i="38"/>
  <c r="L3519" i="38"/>
  <c r="L3520" i="38"/>
  <c r="L3521" i="38"/>
  <c r="L3522" i="38"/>
  <c r="L3523" i="38"/>
  <c r="L3524" i="38"/>
  <c r="L3525" i="38"/>
  <c r="L3526" i="38"/>
  <c r="L3527" i="38"/>
  <c r="L3528" i="38"/>
  <c r="L3529" i="38"/>
  <c r="L3530" i="38"/>
  <c r="L3531" i="38"/>
  <c r="L3532" i="38"/>
  <c r="L3533" i="38"/>
  <c r="L3534" i="38"/>
  <c r="L3535" i="38"/>
  <c r="L3536" i="38"/>
  <c r="L3537" i="38"/>
  <c r="L3538" i="38"/>
  <c r="L3539" i="38"/>
  <c r="L3540" i="38"/>
  <c r="L3541" i="38"/>
  <c r="L3542" i="38"/>
  <c r="L3543" i="38"/>
  <c r="L3544" i="38"/>
  <c r="L3545" i="38"/>
  <c r="L3546" i="38"/>
  <c r="L3547" i="38"/>
  <c r="L3548" i="38"/>
  <c r="L3549" i="38"/>
  <c r="L3550" i="38"/>
  <c r="L3551" i="38"/>
  <c r="L3552" i="38"/>
  <c r="L3553" i="38"/>
  <c r="L3554" i="38"/>
  <c r="L3555" i="38"/>
  <c r="L3556" i="38"/>
  <c r="L3557" i="38"/>
  <c r="L3558" i="38"/>
  <c r="L3559" i="38"/>
  <c r="L3560" i="38"/>
  <c r="L3561" i="38"/>
  <c r="L3562" i="38"/>
  <c r="L3563" i="38"/>
  <c r="L3564" i="38"/>
  <c r="L3565" i="38"/>
  <c r="L3566" i="38"/>
  <c r="L3567" i="38"/>
  <c r="L3568" i="38"/>
  <c r="L3569" i="38"/>
  <c r="L3570" i="38"/>
  <c r="L3571" i="38"/>
  <c r="L3572" i="38"/>
  <c r="L3573" i="38"/>
  <c r="L3574" i="38"/>
  <c r="L3575" i="38"/>
  <c r="L3576" i="38"/>
  <c r="L3577" i="38"/>
  <c r="L3578" i="38"/>
  <c r="L3579" i="38"/>
  <c r="L3580" i="38"/>
  <c r="L3581" i="38"/>
  <c r="L3582" i="38"/>
  <c r="L3583" i="38"/>
  <c r="L3584" i="38"/>
  <c r="L3585" i="38"/>
  <c r="L3586" i="38"/>
  <c r="L3587" i="38"/>
  <c r="L3588" i="38"/>
  <c r="L3589" i="38"/>
  <c r="L3590" i="38"/>
  <c r="L3591" i="38"/>
  <c r="L3592" i="38"/>
  <c r="L3593" i="38"/>
  <c r="L3594" i="38"/>
  <c r="L3595" i="38"/>
  <c r="L3596" i="38"/>
  <c r="L3597" i="38"/>
  <c r="L3598" i="38"/>
  <c r="L3599" i="38"/>
  <c r="L3600" i="38"/>
  <c r="L3601" i="38"/>
  <c r="L3602" i="38"/>
  <c r="L3603" i="38"/>
  <c r="L3604" i="38"/>
  <c r="L3605" i="38"/>
  <c r="L3606" i="38"/>
  <c r="L3607" i="38"/>
  <c r="L3608" i="38"/>
  <c r="L3609" i="38"/>
  <c r="L3610" i="38"/>
  <c r="L3611" i="38"/>
  <c r="L3612" i="38"/>
  <c r="L3613" i="38"/>
  <c r="L3614" i="38"/>
  <c r="L3615" i="38"/>
  <c r="L3616" i="38"/>
  <c r="L3617" i="38"/>
  <c r="L3618" i="38"/>
  <c r="L3619" i="38"/>
  <c r="L3620" i="38"/>
  <c r="L3621" i="38"/>
  <c r="L3622" i="38"/>
  <c r="L3623" i="38"/>
  <c r="L3624" i="38"/>
  <c r="L3625" i="38"/>
  <c r="L3626" i="38"/>
  <c r="L3627" i="38"/>
  <c r="L3628" i="38"/>
  <c r="L3629" i="38"/>
  <c r="L3630" i="38"/>
  <c r="L3631" i="38"/>
  <c r="L3632" i="38"/>
  <c r="L3633" i="38"/>
  <c r="L3634" i="38"/>
  <c r="L3635" i="38"/>
  <c r="L3636" i="38"/>
  <c r="L3637" i="38"/>
  <c r="L3638" i="38"/>
  <c r="L3639" i="38"/>
  <c r="L3640" i="38"/>
  <c r="L3641" i="38"/>
  <c r="L3642" i="38"/>
  <c r="L3643" i="38"/>
  <c r="L3644" i="38"/>
  <c r="L3645" i="38"/>
  <c r="L3646" i="38"/>
  <c r="L3647" i="38"/>
  <c r="L3648" i="38"/>
  <c r="L3649" i="38"/>
  <c r="L3650" i="38"/>
  <c r="L3651" i="38"/>
  <c r="L3652" i="38"/>
  <c r="L3653" i="38"/>
  <c r="L3654" i="38"/>
  <c r="L3655" i="38"/>
  <c r="L3656" i="38"/>
  <c r="L3657" i="38"/>
  <c r="L3658" i="38"/>
  <c r="L3659" i="38"/>
  <c r="L3660" i="38"/>
  <c r="L3661" i="38"/>
  <c r="L3662" i="38"/>
  <c r="L3663" i="38"/>
  <c r="L3664" i="38"/>
  <c r="L3665" i="38"/>
  <c r="L3666" i="38"/>
  <c r="L3667" i="38"/>
  <c r="L3668" i="38"/>
  <c r="L3669" i="38"/>
  <c r="L3670" i="38"/>
  <c r="L3671" i="38"/>
  <c r="L3672" i="38"/>
  <c r="L3673" i="38"/>
  <c r="L3674" i="38"/>
  <c r="L3675" i="38"/>
  <c r="L3676" i="38"/>
  <c r="L3677" i="38"/>
  <c r="L3678" i="38"/>
  <c r="L3679" i="38"/>
  <c r="L3680" i="38"/>
  <c r="L3681" i="38"/>
  <c r="L3682" i="38"/>
  <c r="L3683" i="38"/>
  <c r="L3684" i="38"/>
  <c r="L3685" i="38"/>
  <c r="L3686" i="38"/>
  <c r="L3687" i="38"/>
  <c r="L3688" i="38"/>
  <c r="L3689" i="38"/>
  <c r="L3690" i="38"/>
  <c r="L3691" i="38"/>
  <c r="L3692" i="38"/>
  <c r="L3693" i="38"/>
  <c r="L3694" i="38"/>
  <c r="L3695" i="38"/>
  <c r="L3696" i="38"/>
  <c r="L3697" i="38"/>
  <c r="L3698" i="38"/>
  <c r="L3699" i="38"/>
  <c r="L3700" i="38"/>
  <c r="L3701" i="38"/>
  <c r="L3702" i="38"/>
  <c r="L3703" i="38"/>
  <c r="L3704" i="38"/>
  <c r="L3705" i="38"/>
  <c r="L3706" i="38"/>
  <c r="L3707" i="38"/>
  <c r="L3708" i="38"/>
  <c r="L3709" i="38"/>
  <c r="L3710" i="38"/>
  <c r="L3711" i="38"/>
  <c r="L3712" i="38"/>
  <c r="L3713" i="38"/>
  <c r="L3714" i="38"/>
  <c r="L3715" i="38"/>
  <c r="L3716" i="38"/>
  <c r="L3717" i="38"/>
  <c r="L3718" i="38"/>
  <c r="L3719" i="38"/>
  <c r="L3720" i="38"/>
  <c r="L3721" i="38"/>
  <c r="L3722" i="38"/>
  <c r="L3723" i="38"/>
  <c r="L3724" i="38"/>
  <c r="L3725" i="38"/>
  <c r="L3726" i="38"/>
  <c r="L3727" i="38"/>
  <c r="L3728" i="38"/>
  <c r="L3729" i="38"/>
  <c r="L3730" i="38"/>
  <c r="L3731" i="38"/>
  <c r="L3732" i="38"/>
  <c r="L3733" i="38"/>
  <c r="L3734" i="38"/>
  <c r="L3735" i="38"/>
  <c r="L3736" i="38"/>
  <c r="L3737" i="38"/>
  <c r="L3738" i="38"/>
  <c r="L3739" i="38"/>
  <c r="L3740" i="38"/>
  <c r="L3741" i="38"/>
  <c r="L3742" i="38"/>
  <c r="L3743" i="38"/>
  <c r="L3744" i="38"/>
  <c r="L3745" i="38"/>
  <c r="L3746" i="38"/>
  <c r="L3747" i="38"/>
  <c r="L3748" i="38"/>
  <c r="L3749" i="38"/>
  <c r="L3750" i="38"/>
  <c r="L3751" i="38"/>
  <c r="L3752" i="38"/>
  <c r="L3753" i="38"/>
  <c r="L3754" i="38"/>
  <c r="L3755" i="38"/>
  <c r="L3756" i="38"/>
  <c r="L3757" i="38"/>
  <c r="L3758" i="38"/>
  <c r="L3759" i="38"/>
  <c r="L3760" i="38"/>
  <c r="L3761" i="38"/>
  <c r="L3762" i="38"/>
  <c r="L3763" i="38"/>
  <c r="L3764" i="38"/>
  <c r="L3765" i="38"/>
  <c r="L3766" i="38"/>
  <c r="L3767" i="38"/>
  <c r="L3768" i="38"/>
  <c r="L3769" i="38"/>
  <c r="L3770" i="38"/>
  <c r="L3771" i="38"/>
  <c r="L3772" i="38"/>
  <c r="L3773" i="38"/>
  <c r="L3774" i="38"/>
  <c r="L3775" i="38"/>
  <c r="L3776" i="38"/>
  <c r="L3777" i="38"/>
  <c r="L3778" i="38"/>
  <c r="L3779" i="38"/>
  <c r="L3780" i="38"/>
  <c r="L3781" i="38"/>
  <c r="L3782" i="38"/>
  <c r="L3783" i="38"/>
  <c r="L3784" i="38"/>
  <c r="L3785" i="38"/>
  <c r="L3786" i="38"/>
  <c r="L3787" i="38"/>
  <c r="L3788" i="38"/>
  <c r="L3789" i="38"/>
  <c r="L3790" i="38"/>
  <c r="L3791" i="38"/>
  <c r="L3792" i="38"/>
  <c r="L3793" i="38"/>
  <c r="L3794" i="38"/>
  <c r="L3795" i="38"/>
  <c r="L3796" i="38"/>
  <c r="L3797" i="38"/>
  <c r="L3798" i="38"/>
  <c r="L3799" i="38"/>
  <c r="L3800" i="38"/>
  <c r="L3801" i="38"/>
  <c r="L3802" i="38"/>
  <c r="L3803" i="38"/>
  <c r="L3804" i="38"/>
  <c r="L3805" i="38"/>
  <c r="L3806" i="38"/>
  <c r="L3807" i="38"/>
  <c r="L3808" i="38"/>
  <c r="L3809" i="38"/>
  <c r="L3810" i="38"/>
  <c r="L3811" i="38"/>
  <c r="L3812" i="38"/>
  <c r="L3813" i="38"/>
  <c r="L3814" i="38"/>
  <c r="L3815" i="38"/>
  <c r="L3816" i="38"/>
  <c r="L3817" i="38"/>
  <c r="L3818" i="38"/>
  <c r="L3819" i="38"/>
  <c r="L3820" i="38"/>
  <c r="L3821" i="38"/>
  <c r="L3822" i="38"/>
  <c r="L3823" i="38"/>
  <c r="L3824" i="38"/>
  <c r="L3825" i="38"/>
  <c r="L3826" i="38"/>
  <c r="L3827" i="38"/>
  <c r="L3828" i="38"/>
  <c r="L3829" i="38"/>
  <c r="L3830" i="38"/>
  <c r="L3831" i="38"/>
  <c r="L3832" i="38"/>
  <c r="L3833" i="38"/>
  <c r="L3834" i="38"/>
  <c r="L3835" i="38"/>
  <c r="L3836" i="38"/>
  <c r="L3837" i="38"/>
  <c r="L3838" i="38"/>
  <c r="L3839" i="38"/>
  <c r="L3840" i="38"/>
  <c r="L3841" i="38"/>
  <c r="L3842" i="38"/>
  <c r="L3843" i="38"/>
  <c r="L3844" i="38"/>
  <c r="L3845" i="38"/>
  <c r="L3846" i="38"/>
  <c r="L3847" i="38"/>
  <c r="L3848" i="38"/>
  <c r="L3849" i="38"/>
  <c r="L3850" i="38"/>
  <c r="L3851" i="38"/>
  <c r="L3852" i="38"/>
  <c r="L3853" i="38"/>
  <c r="L3854" i="38"/>
  <c r="L3855" i="38"/>
  <c r="L3856" i="38"/>
  <c r="L3857" i="38"/>
  <c r="L3858" i="38"/>
  <c r="L3859" i="38"/>
  <c r="L3860" i="38"/>
  <c r="L3861" i="38"/>
  <c r="L3862" i="38"/>
  <c r="L3863" i="38"/>
  <c r="L3864" i="38"/>
  <c r="L3865" i="38"/>
  <c r="L3866" i="38"/>
  <c r="L3867" i="38"/>
  <c r="L3868" i="38"/>
  <c r="L3869" i="38"/>
  <c r="L3870" i="38"/>
  <c r="L3871" i="38"/>
  <c r="L3872" i="38"/>
  <c r="L3873" i="38"/>
  <c r="L3874" i="38"/>
  <c r="L3875" i="38"/>
  <c r="L3876" i="38"/>
  <c r="L3877" i="38"/>
  <c r="L3878" i="38"/>
  <c r="L3879" i="38"/>
  <c r="L3880" i="38"/>
  <c r="L3881" i="38"/>
  <c r="L3882" i="38"/>
  <c r="L3883" i="38"/>
  <c r="L3884" i="38"/>
  <c r="L3885" i="38"/>
  <c r="L3886" i="38"/>
  <c r="L3887" i="38"/>
  <c r="L3888" i="38"/>
  <c r="L3889" i="38"/>
  <c r="L3890" i="38"/>
  <c r="L3891" i="38"/>
  <c r="L3892" i="38"/>
  <c r="L3893" i="38"/>
  <c r="L3894" i="38"/>
  <c r="L3895" i="38"/>
  <c r="L3896" i="38"/>
  <c r="L3897" i="38"/>
  <c r="L3898" i="38"/>
  <c r="L3899" i="38"/>
  <c r="L3900" i="38"/>
  <c r="L3901" i="38"/>
  <c r="L3902" i="38"/>
  <c r="L3903" i="38"/>
  <c r="L3904" i="38"/>
  <c r="L3905" i="38"/>
  <c r="L3906" i="38"/>
  <c r="L3907" i="38"/>
  <c r="L3908" i="38"/>
  <c r="L3909" i="38"/>
  <c r="L3910" i="38"/>
  <c r="L3911" i="38"/>
  <c r="L3912" i="38"/>
  <c r="L3913" i="38"/>
  <c r="L3914" i="38"/>
  <c r="L3915" i="38"/>
  <c r="L3916" i="38"/>
  <c r="L3917" i="38"/>
  <c r="L3918" i="38"/>
  <c r="L3919" i="38"/>
  <c r="L3920" i="38"/>
  <c r="L3921" i="38"/>
  <c r="L3922" i="38"/>
  <c r="L3923" i="38"/>
  <c r="L3924" i="38"/>
  <c r="L3925" i="38"/>
  <c r="L3926" i="38"/>
  <c r="L3927" i="38"/>
  <c r="L3928" i="38"/>
  <c r="L3929" i="38"/>
  <c r="L3930" i="38"/>
  <c r="L3931" i="38"/>
  <c r="L3932" i="38"/>
  <c r="L3933" i="38"/>
  <c r="L3934" i="38"/>
  <c r="L3935" i="38"/>
  <c r="L3936" i="38"/>
  <c r="L3937" i="38"/>
  <c r="L3938" i="38"/>
  <c r="L3939" i="38"/>
  <c r="L3940" i="38"/>
  <c r="L3941" i="38"/>
  <c r="L3942" i="38"/>
  <c r="L3943" i="38"/>
  <c r="L3944" i="38"/>
  <c r="L3945" i="38"/>
  <c r="L3946" i="38"/>
  <c r="L3947" i="38"/>
  <c r="L3948" i="38"/>
  <c r="L3949" i="38"/>
  <c r="L3950" i="38"/>
  <c r="L3951" i="38"/>
  <c r="L3952" i="38"/>
  <c r="L3953" i="38"/>
  <c r="L3954" i="38"/>
  <c r="L3955" i="38"/>
  <c r="L3956" i="38"/>
  <c r="L3957" i="38"/>
  <c r="L3958" i="38"/>
  <c r="L3959" i="38"/>
  <c r="L3960" i="38"/>
  <c r="L3961" i="38"/>
  <c r="L3962" i="38"/>
  <c r="L3963" i="38"/>
  <c r="L3964" i="38"/>
  <c r="L3965" i="38"/>
  <c r="L3966" i="38"/>
  <c r="L3967" i="38"/>
  <c r="L3968" i="38"/>
  <c r="L3969" i="38"/>
  <c r="L3970" i="38"/>
  <c r="L3971" i="38"/>
  <c r="L3972" i="38"/>
  <c r="L3973" i="38"/>
  <c r="L3974" i="38"/>
  <c r="L3975" i="38"/>
  <c r="L3976" i="38"/>
  <c r="L3977" i="38"/>
  <c r="L3978" i="38"/>
  <c r="L3979" i="38"/>
  <c r="L3980" i="38"/>
  <c r="L3981" i="38"/>
  <c r="L3982" i="38"/>
  <c r="L3983" i="38"/>
  <c r="L3984" i="38"/>
  <c r="L3985" i="38"/>
  <c r="L3986" i="38"/>
  <c r="L3987" i="38"/>
  <c r="L3988" i="38"/>
  <c r="L3989" i="38"/>
  <c r="L3990" i="38"/>
  <c r="L3991" i="38"/>
  <c r="L3992" i="38"/>
  <c r="L3993" i="38"/>
  <c r="L3994" i="38"/>
  <c r="L3995" i="38"/>
  <c r="L3996" i="38"/>
  <c r="L3997" i="38"/>
  <c r="L3998" i="38"/>
  <c r="L3999" i="38"/>
  <c r="L4000" i="38"/>
  <c r="L4001" i="38"/>
  <c r="L4002" i="38"/>
  <c r="L4003" i="38"/>
  <c r="L4004" i="38"/>
  <c r="L4005" i="38"/>
  <c r="L4006" i="38"/>
  <c r="L4007" i="38"/>
  <c r="L4008" i="38"/>
  <c r="L4009" i="38"/>
  <c r="L4010" i="38"/>
  <c r="L4011" i="38"/>
  <c r="L4012" i="38"/>
  <c r="L4013" i="38"/>
  <c r="L4014" i="38"/>
  <c r="L4015" i="38"/>
  <c r="L4016" i="38"/>
  <c r="L4017" i="38"/>
  <c r="L4018" i="38"/>
  <c r="L4019" i="38"/>
  <c r="L4020" i="38"/>
  <c r="L4021" i="38"/>
  <c r="L4022" i="38"/>
  <c r="L4023" i="38"/>
  <c r="L4024" i="38"/>
  <c r="L4025" i="38"/>
  <c r="L4026" i="38"/>
  <c r="L4027" i="38"/>
  <c r="L4028" i="38"/>
  <c r="L4029" i="38"/>
  <c r="L4030" i="38"/>
  <c r="L4031" i="38"/>
  <c r="L4032" i="38"/>
  <c r="L4033" i="38"/>
  <c r="L4034" i="38"/>
  <c r="L4035" i="38"/>
  <c r="L4036" i="38"/>
  <c r="L4037" i="38"/>
  <c r="L4038" i="38"/>
  <c r="L4039" i="38"/>
  <c r="L4040" i="38"/>
  <c r="L4041" i="38"/>
  <c r="L4042" i="38"/>
  <c r="L4043" i="38"/>
  <c r="L4044" i="38"/>
  <c r="L4045" i="38"/>
  <c r="L4046" i="38"/>
  <c r="L4047" i="38"/>
  <c r="L4048" i="38"/>
  <c r="L4049" i="38"/>
  <c r="L4050" i="38"/>
  <c r="L4051" i="38"/>
  <c r="L4052" i="38"/>
  <c r="L4053" i="38"/>
  <c r="L4054" i="38"/>
  <c r="L4055" i="38"/>
  <c r="L4056" i="38"/>
  <c r="L4057" i="38"/>
  <c r="L4058" i="38"/>
  <c r="L4059" i="38"/>
  <c r="L4060" i="38"/>
  <c r="L4061" i="38"/>
  <c r="L4062" i="38"/>
  <c r="L4063" i="38"/>
  <c r="L4064" i="38"/>
  <c r="L4065" i="38"/>
  <c r="L4066" i="38"/>
  <c r="L4067" i="38"/>
  <c r="L4068" i="38"/>
  <c r="L4069" i="38"/>
  <c r="L4070" i="38"/>
  <c r="L4071" i="38"/>
  <c r="L4072" i="38"/>
  <c r="L4073" i="38"/>
  <c r="L4074" i="38"/>
  <c r="L4075" i="38"/>
  <c r="L4076" i="38"/>
  <c r="L4077" i="38"/>
  <c r="L4078" i="38"/>
  <c r="L4079" i="38"/>
  <c r="L4080" i="38"/>
  <c r="L4081" i="38"/>
  <c r="L4082" i="38"/>
  <c r="L4083" i="38"/>
  <c r="L4084" i="38"/>
  <c r="L4085" i="38"/>
  <c r="L4086" i="38"/>
  <c r="L4087" i="38"/>
  <c r="L4088" i="38"/>
  <c r="L4089" i="38"/>
  <c r="L4090" i="38"/>
  <c r="L4091" i="38"/>
  <c r="L4092" i="38"/>
  <c r="L4093" i="38"/>
  <c r="L4094" i="38"/>
  <c r="L4095" i="38"/>
  <c r="L4096" i="38"/>
  <c r="L4097" i="38"/>
  <c r="L4098" i="38"/>
  <c r="L4099" i="38"/>
  <c r="L4100" i="38"/>
  <c r="L4101" i="38"/>
  <c r="L4102" i="38"/>
  <c r="L4103" i="38"/>
  <c r="L4104" i="38"/>
  <c r="L4105" i="38"/>
  <c r="L4106" i="38"/>
  <c r="L4107" i="38"/>
  <c r="L4108" i="38"/>
  <c r="L4109" i="38"/>
  <c r="L4110" i="38"/>
  <c r="L4111" i="38"/>
  <c r="L4112" i="38"/>
  <c r="L4113" i="38"/>
  <c r="L4114" i="38"/>
  <c r="L4115" i="38"/>
  <c r="L4116" i="38"/>
  <c r="L4117" i="38"/>
  <c r="L4118" i="38"/>
  <c r="L4119" i="38"/>
  <c r="L4120" i="38"/>
  <c r="L4121" i="38"/>
  <c r="L4122" i="38"/>
  <c r="L4123" i="38"/>
  <c r="L4124" i="38"/>
  <c r="L4125" i="38"/>
  <c r="L4126" i="38"/>
  <c r="L4127" i="38"/>
  <c r="L4128" i="38"/>
  <c r="L4129" i="38"/>
  <c r="L4130" i="38"/>
  <c r="L4131" i="38"/>
  <c r="L4132" i="38"/>
  <c r="L4133" i="38"/>
  <c r="L4134" i="38"/>
  <c r="L4135" i="38"/>
  <c r="L4136" i="38"/>
  <c r="L4137" i="38"/>
  <c r="L4138" i="38"/>
  <c r="L4139" i="38"/>
  <c r="L4140" i="38"/>
  <c r="L4141" i="38"/>
  <c r="L4142" i="38"/>
  <c r="L4143" i="38"/>
  <c r="L4144" i="38"/>
  <c r="L4145" i="38"/>
  <c r="L4146" i="38"/>
  <c r="L4147" i="38"/>
  <c r="L4148" i="38"/>
  <c r="L4149" i="38"/>
  <c r="L4150" i="38"/>
  <c r="L4151" i="38"/>
  <c r="L4152" i="38"/>
  <c r="L4153" i="38"/>
  <c r="L4154" i="38"/>
  <c r="L4155" i="38"/>
  <c r="L4156" i="38"/>
  <c r="L4157" i="38"/>
  <c r="L4158" i="38"/>
  <c r="L4159" i="38"/>
  <c r="L4160" i="38"/>
  <c r="L4161" i="38"/>
  <c r="L4162" i="38"/>
  <c r="L4163" i="38"/>
  <c r="L4164" i="38"/>
  <c r="L4165" i="38"/>
  <c r="L4166" i="38"/>
  <c r="L4167" i="38"/>
  <c r="L4168" i="38"/>
  <c r="L4169" i="38"/>
  <c r="L4170" i="38"/>
  <c r="L4171" i="38"/>
  <c r="L4172" i="38"/>
  <c r="L4173" i="38"/>
  <c r="L4174" i="38"/>
  <c r="L4175" i="38"/>
  <c r="L4176" i="38"/>
  <c r="L4177" i="38"/>
  <c r="L4178" i="38"/>
  <c r="L4179" i="38"/>
  <c r="L4180" i="38"/>
  <c r="L4181" i="38"/>
  <c r="L4182" i="38"/>
  <c r="L4183" i="38"/>
  <c r="L4184" i="38"/>
  <c r="L4185" i="38"/>
  <c r="L4186" i="38"/>
  <c r="L4187" i="38"/>
  <c r="L4188" i="38"/>
  <c r="L4189" i="38"/>
  <c r="L4190" i="38"/>
  <c r="L4191" i="38"/>
  <c r="L4192" i="38"/>
  <c r="L4193" i="38"/>
  <c r="L4194" i="38"/>
  <c r="L4195" i="38"/>
  <c r="L4196" i="38"/>
  <c r="L4197" i="38"/>
  <c r="L4198" i="38"/>
  <c r="L4199" i="38"/>
  <c r="L4200" i="38"/>
  <c r="L4201" i="38"/>
  <c r="L4202" i="38"/>
  <c r="L4203" i="38"/>
  <c r="L4204" i="38"/>
  <c r="L4205" i="38"/>
  <c r="L4206" i="38"/>
  <c r="L4207" i="38"/>
  <c r="L4208" i="38"/>
  <c r="L4209" i="38"/>
  <c r="L4210" i="38"/>
  <c r="L4211" i="38"/>
  <c r="L4212" i="38"/>
  <c r="L4213" i="38"/>
  <c r="L4214" i="38"/>
  <c r="L4215" i="38"/>
  <c r="L4216" i="38"/>
  <c r="L4217" i="38"/>
  <c r="L4218" i="38"/>
  <c r="L4219" i="38"/>
  <c r="L4220" i="38"/>
  <c r="L4221" i="38"/>
  <c r="L4222" i="38"/>
  <c r="L4223" i="38"/>
  <c r="L4224" i="38"/>
  <c r="L4225" i="38"/>
  <c r="L4226" i="38"/>
  <c r="L4227" i="38"/>
  <c r="L4228" i="38"/>
  <c r="L4229" i="38"/>
  <c r="L4230" i="38"/>
  <c r="L4231" i="38"/>
  <c r="L4232" i="38"/>
  <c r="L4233" i="38"/>
  <c r="L4234" i="38"/>
  <c r="L4235" i="38"/>
  <c r="L4236" i="38"/>
  <c r="L4237" i="38"/>
  <c r="L4238" i="38"/>
  <c r="L4239" i="38"/>
  <c r="L4240" i="38"/>
  <c r="L4241" i="38"/>
  <c r="L4242" i="38"/>
  <c r="L4243" i="38"/>
  <c r="L4244" i="38"/>
  <c r="L4245" i="38"/>
  <c r="L4246" i="38"/>
  <c r="L4247" i="38"/>
  <c r="L4248" i="38"/>
  <c r="L4249" i="38"/>
  <c r="L4250" i="38"/>
  <c r="L4251" i="38"/>
  <c r="L4252" i="38"/>
  <c r="L4253" i="38"/>
  <c r="L4254" i="38"/>
  <c r="L4255" i="38"/>
  <c r="L4256" i="38"/>
  <c r="L4257" i="38"/>
  <c r="L4258" i="38"/>
  <c r="L4259" i="38"/>
  <c r="L4260" i="38"/>
  <c r="L4261" i="38"/>
  <c r="L4262" i="38"/>
  <c r="L4263" i="38"/>
  <c r="L4264" i="38"/>
  <c r="L4265" i="38"/>
  <c r="L4266" i="38"/>
  <c r="L4267" i="38"/>
  <c r="L4268" i="38"/>
  <c r="L4269" i="38"/>
  <c r="L4270" i="38"/>
  <c r="L4271" i="38"/>
  <c r="L4272" i="38"/>
  <c r="L4273" i="38"/>
  <c r="L4274" i="38"/>
  <c r="L4275" i="38"/>
  <c r="L4276" i="38"/>
  <c r="L4277" i="38"/>
  <c r="L4278" i="38"/>
  <c r="L4279" i="38"/>
  <c r="L4280" i="38"/>
  <c r="L4281" i="38"/>
  <c r="L4282" i="38"/>
  <c r="L4283" i="38"/>
  <c r="L4284" i="38"/>
  <c r="L4285" i="38"/>
  <c r="L4286" i="38"/>
  <c r="L4287" i="38"/>
  <c r="L4288" i="38"/>
  <c r="L4289" i="38"/>
  <c r="L4290" i="38"/>
  <c r="L4291" i="38"/>
  <c r="L4292" i="38"/>
  <c r="L4293" i="38"/>
  <c r="L4294" i="38"/>
  <c r="L4295" i="38"/>
  <c r="L4296" i="38"/>
  <c r="L4297" i="38"/>
  <c r="L4298" i="38"/>
  <c r="L4299" i="38"/>
  <c r="L4300" i="38"/>
  <c r="L4301" i="38"/>
  <c r="L4302" i="38"/>
  <c r="L4303" i="38"/>
  <c r="L4304" i="38"/>
  <c r="L4305" i="38"/>
  <c r="L4306" i="38"/>
  <c r="L4307" i="38"/>
  <c r="L4308" i="38"/>
  <c r="L4309" i="38"/>
  <c r="L4310" i="38"/>
  <c r="L4311" i="38"/>
  <c r="L4312" i="38"/>
  <c r="L4313" i="38"/>
  <c r="L4314" i="38"/>
  <c r="L4315" i="38"/>
  <c r="L4316" i="38"/>
  <c r="L4317" i="38"/>
  <c r="L4318" i="38"/>
  <c r="L4319" i="38"/>
  <c r="L4320" i="38"/>
  <c r="L4321" i="38"/>
  <c r="L4322" i="38"/>
  <c r="L4323" i="38"/>
  <c r="L4324" i="38"/>
  <c r="L4325" i="38"/>
  <c r="L4326" i="38"/>
  <c r="L4327" i="38"/>
  <c r="L4328" i="38"/>
  <c r="L4329" i="38"/>
  <c r="L4330" i="38"/>
  <c r="L4331" i="38"/>
  <c r="L4332" i="38"/>
  <c r="L4333" i="38"/>
  <c r="L4334" i="38"/>
  <c r="L4335" i="38"/>
  <c r="L4336" i="38"/>
  <c r="L4337" i="38"/>
  <c r="L4338" i="38"/>
  <c r="L4339" i="38"/>
  <c r="L4340" i="38"/>
  <c r="L4341" i="38"/>
  <c r="L4342" i="38"/>
  <c r="L4343" i="38"/>
  <c r="L4344" i="38"/>
  <c r="L4345" i="38"/>
  <c r="L4346" i="38"/>
  <c r="L4347" i="38"/>
  <c r="L4348" i="38"/>
  <c r="L4349" i="38"/>
  <c r="L4350" i="38"/>
  <c r="L4351" i="38"/>
  <c r="L4352" i="38"/>
  <c r="L4353" i="38"/>
  <c r="L4354" i="38"/>
  <c r="L4355" i="38"/>
  <c r="L4356" i="38"/>
  <c r="L4357" i="38"/>
  <c r="L4358" i="38"/>
  <c r="L4359" i="38"/>
  <c r="L4360" i="38"/>
  <c r="L4361" i="38"/>
  <c r="L4362" i="38"/>
  <c r="L4363" i="38"/>
  <c r="L4364" i="38"/>
  <c r="L4365" i="38"/>
  <c r="L4366" i="38"/>
  <c r="L4367" i="38"/>
  <c r="L4368" i="38"/>
  <c r="L4369" i="38"/>
  <c r="L4370" i="38"/>
  <c r="L4371" i="38"/>
  <c r="L4372" i="38"/>
  <c r="L4373" i="38"/>
  <c r="L4374" i="38"/>
  <c r="L4375" i="38"/>
  <c r="L4376" i="38"/>
  <c r="L4377" i="38"/>
  <c r="L4378" i="38"/>
  <c r="L4379" i="38"/>
  <c r="L4380" i="38"/>
  <c r="L4381" i="38"/>
  <c r="L4382" i="38"/>
  <c r="L4383" i="38"/>
  <c r="L4384" i="38"/>
  <c r="L4385" i="38"/>
  <c r="L4386" i="38"/>
  <c r="L4387" i="38"/>
  <c r="L4388" i="38"/>
  <c r="L4389" i="38"/>
  <c r="L4390" i="38"/>
  <c r="L4391" i="38"/>
  <c r="L4392" i="38"/>
  <c r="L4393" i="38"/>
  <c r="L4394" i="38"/>
  <c r="L4395" i="38"/>
  <c r="L4396" i="38"/>
  <c r="L4397" i="38"/>
  <c r="L4398" i="38"/>
  <c r="L4399" i="38"/>
  <c r="L4400" i="38"/>
  <c r="L4401" i="38"/>
  <c r="L4402" i="38"/>
  <c r="L4403" i="38"/>
  <c r="L4404" i="38"/>
  <c r="L4405" i="38"/>
  <c r="L4406" i="38"/>
  <c r="L4407" i="38"/>
  <c r="L4408" i="38"/>
  <c r="L4409" i="38"/>
  <c r="L4410" i="38"/>
  <c r="L4411" i="38"/>
  <c r="L4412" i="38"/>
  <c r="L4413" i="38"/>
  <c r="L4414" i="38"/>
  <c r="L4415" i="38"/>
  <c r="L4416" i="38"/>
  <c r="L4417" i="38"/>
  <c r="L4418" i="38"/>
  <c r="L4419" i="38"/>
  <c r="L4420" i="38"/>
  <c r="L4421" i="38"/>
  <c r="L4422" i="38"/>
  <c r="L4423" i="38"/>
  <c r="L4424" i="38"/>
  <c r="L4425" i="38"/>
  <c r="L4426" i="38"/>
  <c r="L4427" i="38"/>
  <c r="L4428" i="38"/>
  <c r="L4429" i="38"/>
  <c r="L4430" i="38"/>
  <c r="L4431" i="38"/>
  <c r="L4432" i="38"/>
  <c r="L4433" i="38"/>
  <c r="L4434" i="38"/>
  <c r="L4435" i="38"/>
  <c r="L4436" i="38"/>
  <c r="L4437" i="38"/>
  <c r="L4438" i="38"/>
  <c r="L4439" i="38"/>
  <c r="L4440" i="38"/>
  <c r="L4441" i="38"/>
  <c r="L4442" i="38"/>
  <c r="L4443" i="38"/>
  <c r="L4444" i="38"/>
  <c r="L4445" i="38"/>
  <c r="L4446" i="38"/>
  <c r="L4447" i="38"/>
  <c r="L4448" i="38"/>
  <c r="L4449" i="38"/>
  <c r="L4450" i="38"/>
  <c r="L4451" i="38"/>
  <c r="L4452" i="38"/>
  <c r="L4453" i="38"/>
  <c r="L4454" i="38"/>
  <c r="L4455" i="38"/>
  <c r="L4456" i="38"/>
  <c r="L4457" i="38"/>
  <c r="L4458" i="38"/>
  <c r="L4459" i="38"/>
  <c r="L4460" i="38"/>
  <c r="L4461" i="38"/>
  <c r="L4462" i="38"/>
  <c r="L4463" i="38"/>
  <c r="L4464" i="38"/>
  <c r="L4465" i="38"/>
  <c r="L4466" i="38"/>
  <c r="L4467" i="38"/>
  <c r="L4468" i="38"/>
  <c r="L4469" i="38"/>
  <c r="L4470" i="38"/>
  <c r="L4471" i="38"/>
  <c r="L4472" i="38"/>
  <c r="L4473" i="38"/>
  <c r="L4474" i="38"/>
  <c r="L4475" i="38"/>
  <c r="L4476" i="38"/>
  <c r="L4477" i="38"/>
  <c r="L4478" i="38"/>
  <c r="L4479" i="38"/>
  <c r="L4480" i="38"/>
  <c r="L4481" i="38"/>
  <c r="L4482" i="38"/>
  <c r="L4483" i="38"/>
  <c r="L4484" i="38"/>
  <c r="L4485" i="38"/>
  <c r="L4486" i="38"/>
  <c r="L4487" i="38"/>
  <c r="L4488" i="38"/>
  <c r="L4489" i="38"/>
  <c r="L4490" i="38"/>
  <c r="L4491" i="38"/>
  <c r="L4492" i="38"/>
  <c r="L4493" i="38"/>
  <c r="L4494" i="38"/>
  <c r="L4495" i="38"/>
  <c r="L4496" i="38"/>
  <c r="L4497" i="38"/>
  <c r="L4498" i="38"/>
  <c r="L4499" i="38"/>
  <c r="L4500" i="38"/>
  <c r="L4501" i="38"/>
  <c r="L4502" i="38"/>
  <c r="L4503" i="38"/>
  <c r="L4504" i="38"/>
  <c r="L4505" i="38"/>
  <c r="L4506" i="38"/>
  <c r="L4507" i="38"/>
  <c r="L4508" i="38"/>
  <c r="L4509" i="38"/>
  <c r="L4510" i="38"/>
  <c r="L4511" i="38"/>
  <c r="L4512" i="38"/>
  <c r="L4513" i="38"/>
  <c r="L4514" i="38"/>
  <c r="L4515" i="38"/>
  <c r="L4516" i="38"/>
  <c r="L4517" i="38"/>
  <c r="L4518" i="38"/>
  <c r="L4519" i="38"/>
  <c r="L4520" i="38"/>
  <c r="L4521" i="38"/>
  <c r="L4522" i="38"/>
  <c r="L4523" i="38"/>
  <c r="L4524" i="38"/>
  <c r="L4525" i="38"/>
  <c r="L4526" i="38"/>
  <c r="L4527" i="38"/>
  <c r="L4528" i="38"/>
  <c r="L4529" i="38"/>
  <c r="L4530" i="38"/>
  <c r="L4531" i="38"/>
  <c r="L4532" i="38"/>
  <c r="L4533" i="38"/>
  <c r="L4534" i="38"/>
  <c r="L4535" i="38"/>
  <c r="L4536" i="38"/>
  <c r="L4537" i="38"/>
  <c r="L4538" i="38"/>
  <c r="L4539" i="38"/>
  <c r="L4540" i="38"/>
  <c r="L4541" i="38"/>
  <c r="L4542" i="38"/>
  <c r="L4543" i="38"/>
  <c r="L4544" i="38"/>
  <c r="L4545" i="38"/>
  <c r="L4546" i="38"/>
  <c r="L4547" i="38"/>
  <c r="L4548" i="38"/>
  <c r="L4549" i="38"/>
  <c r="L4550" i="38"/>
  <c r="L4551" i="38"/>
  <c r="L4552" i="38"/>
  <c r="L4553" i="38"/>
  <c r="L4554" i="38"/>
  <c r="L4555" i="38"/>
  <c r="L4556" i="38"/>
  <c r="L4557" i="38"/>
  <c r="L4558" i="38"/>
  <c r="L4559" i="38"/>
  <c r="L4560" i="38"/>
  <c r="L4561" i="38"/>
  <c r="L4562" i="38"/>
  <c r="L4563" i="38"/>
  <c r="L4564" i="38"/>
  <c r="L4565" i="38"/>
  <c r="L4566" i="38"/>
  <c r="L4567" i="38"/>
  <c r="L4568" i="38"/>
  <c r="L4569" i="38"/>
  <c r="L4570" i="38"/>
  <c r="L4571" i="38"/>
  <c r="L4572" i="38"/>
  <c r="L4573" i="38"/>
  <c r="L4574" i="38"/>
  <c r="L4575" i="38"/>
  <c r="L4576" i="38"/>
  <c r="L4577" i="38"/>
  <c r="L4578" i="38"/>
  <c r="L4579" i="38"/>
  <c r="L4580" i="38"/>
  <c r="L4581" i="38"/>
  <c r="L4582" i="38"/>
  <c r="L4583" i="38"/>
  <c r="L4584" i="38"/>
  <c r="L4585" i="38"/>
  <c r="L4586" i="38"/>
  <c r="L4587" i="38"/>
  <c r="L4588" i="38"/>
  <c r="L4589" i="38"/>
  <c r="L4590" i="38"/>
  <c r="L4591" i="38"/>
  <c r="L4592" i="38"/>
  <c r="L4593" i="38"/>
  <c r="L4594" i="38"/>
  <c r="L4595" i="38"/>
  <c r="L4596" i="38"/>
  <c r="L4597" i="38"/>
  <c r="L4598" i="38"/>
  <c r="L4599" i="38"/>
  <c r="L4600" i="38"/>
  <c r="L4601" i="38"/>
  <c r="L4602" i="38"/>
  <c r="L4603" i="38"/>
  <c r="L4604" i="38"/>
  <c r="L4605" i="38"/>
  <c r="L4606" i="38"/>
  <c r="L4607" i="38"/>
  <c r="L4608" i="38"/>
  <c r="L4609" i="38"/>
  <c r="L4610" i="38"/>
  <c r="L4611" i="38"/>
  <c r="L4612" i="38"/>
  <c r="L4613" i="38"/>
  <c r="L4614" i="38"/>
  <c r="L4615" i="38"/>
  <c r="L4616" i="38"/>
  <c r="L4617" i="38"/>
  <c r="L4618" i="38"/>
  <c r="L4619" i="38"/>
  <c r="L4620" i="38"/>
  <c r="L4621" i="38"/>
  <c r="L4622" i="38"/>
  <c r="L4623" i="38"/>
  <c r="L4624" i="38"/>
  <c r="L4625" i="38"/>
  <c r="L4626" i="38"/>
  <c r="L4627" i="38"/>
  <c r="L4628" i="38"/>
  <c r="L4629" i="38"/>
  <c r="L4630" i="38"/>
  <c r="L4631" i="38"/>
  <c r="L4632" i="38"/>
  <c r="L4633" i="38"/>
  <c r="L4634" i="38"/>
  <c r="L4635" i="38"/>
  <c r="L4636" i="38"/>
  <c r="L4637" i="38"/>
  <c r="L4638" i="38"/>
  <c r="L4639" i="38"/>
  <c r="L4640" i="38"/>
  <c r="L4641" i="38"/>
  <c r="L4642" i="38"/>
  <c r="L4643" i="38"/>
  <c r="L4644" i="38"/>
  <c r="L4645" i="38"/>
  <c r="L4646" i="38"/>
  <c r="L4647" i="38"/>
  <c r="L4648" i="38"/>
  <c r="L4649" i="38"/>
  <c r="L4650" i="38"/>
  <c r="L4651" i="38"/>
  <c r="L4652" i="38"/>
  <c r="L4653" i="38"/>
  <c r="L4654" i="38"/>
  <c r="L4655" i="38"/>
  <c r="L4656" i="38"/>
  <c r="L4657" i="38"/>
  <c r="L4658" i="38"/>
  <c r="L4659" i="38"/>
  <c r="L4660" i="38"/>
  <c r="L4661" i="38"/>
  <c r="L4662" i="38"/>
  <c r="L4663" i="38"/>
  <c r="L4664" i="38"/>
  <c r="L4665" i="38"/>
  <c r="L4666" i="38"/>
  <c r="L4667" i="38"/>
  <c r="L4668" i="38"/>
  <c r="L4669" i="38"/>
  <c r="L4670" i="38"/>
  <c r="L4671" i="38"/>
  <c r="L4672" i="38"/>
  <c r="L4673" i="38"/>
  <c r="L4674" i="38"/>
  <c r="L4675" i="38"/>
  <c r="L4676" i="38"/>
  <c r="L4677" i="38"/>
  <c r="L4678" i="38"/>
  <c r="L4679" i="38"/>
  <c r="L4680" i="38"/>
  <c r="L4681" i="38"/>
  <c r="L4682" i="38"/>
  <c r="L4683" i="38"/>
  <c r="L4684" i="38"/>
  <c r="L4685" i="38"/>
  <c r="L4686" i="38"/>
  <c r="L4687" i="38"/>
  <c r="L4688" i="38"/>
  <c r="L4689" i="38"/>
  <c r="L4690" i="38"/>
  <c r="L4691" i="38"/>
  <c r="L4692" i="38"/>
  <c r="L4693" i="38"/>
  <c r="L4694" i="38"/>
  <c r="L4695" i="38"/>
  <c r="L4696" i="38"/>
  <c r="L4697" i="38"/>
  <c r="L4698" i="38"/>
  <c r="L4699" i="38"/>
  <c r="L4700" i="38"/>
  <c r="L4701" i="38"/>
  <c r="L4702" i="38"/>
  <c r="L4703" i="38"/>
  <c r="L4704" i="38"/>
  <c r="L4705" i="38"/>
  <c r="L4706" i="38"/>
  <c r="L4707" i="38"/>
  <c r="L4708" i="38"/>
  <c r="L4709" i="38"/>
  <c r="L4710" i="38"/>
  <c r="L4711" i="38"/>
  <c r="L4712" i="38"/>
  <c r="L4713" i="38"/>
  <c r="L4714" i="38"/>
  <c r="L4715" i="38"/>
  <c r="L4716" i="38"/>
  <c r="L4717" i="38"/>
  <c r="L4718" i="38"/>
  <c r="L4719" i="38"/>
  <c r="L4720" i="38"/>
  <c r="L4721" i="38"/>
  <c r="L4722" i="38"/>
  <c r="L4723" i="38"/>
  <c r="L4724" i="38"/>
  <c r="L4725" i="38"/>
  <c r="L4726" i="38"/>
  <c r="L4727" i="38"/>
  <c r="L4728" i="38"/>
  <c r="L4729" i="38"/>
  <c r="L4730" i="38"/>
  <c r="L4731" i="38"/>
  <c r="L4732" i="38"/>
  <c r="L4733" i="38"/>
  <c r="L4734" i="38"/>
  <c r="L4735" i="38"/>
  <c r="L4736" i="38"/>
  <c r="L4737" i="38"/>
  <c r="L4738" i="38"/>
  <c r="L4739" i="38"/>
  <c r="L4740" i="38"/>
  <c r="L4741" i="38"/>
  <c r="L4742" i="38"/>
  <c r="L4743" i="38"/>
  <c r="L4744" i="38"/>
  <c r="L4745" i="38"/>
  <c r="L4746" i="38"/>
  <c r="L4747" i="38"/>
  <c r="L4748" i="38"/>
  <c r="L4749" i="38"/>
  <c r="L4750" i="38"/>
  <c r="L4751" i="38"/>
  <c r="L4752" i="38"/>
  <c r="L4753" i="38"/>
  <c r="L4754" i="38"/>
  <c r="L4755" i="38"/>
  <c r="L4756" i="38"/>
  <c r="L4757" i="38"/>
  <c r="L4758" i="38"/>
  <c r="L4759" i="38"/>
  <c r="L4760" i="38"/>
  <c r="L4761" i="38"/>
  <c r="L4762" i="38"/>
  <c r="L4763" i="38"/>
  <c r="L4764" i="38"/>
  <c r="L4765" i="38"/>
  <c r="L4766" i="38"/>
  <c r="L4767" i="38"/>
  <c r="L4768" i="38"/>
  <c r="L4769" i="38"/>
  <c r="L4770" i="38"/>
  <c r="L4771" i="38"/>
  <c r="L4772" i="38"/>
  <c r="L4773" i="38"/>
  <c r="L4774" i="38"/>
  <c r="L4775" i="38"/>
  <c r="L4776" i="38"/>
  <c r="L4777" i="38"/>
  <c r="L4778" i="38"/>
  <c r="L4779" i="38"/>
  <c r="L4780" i="38"/>
  <c r="L4781" i="38"/>
  <c r="L4782" i="38"/>
  <c r="L4783" i="38"/>
  <c r="L4784" i="38"/>
  <c r="L4785" i="38"/>
  <c r="L4786" i="38"/>
  <c r="L4787" i="38"/>
  <c r="L4788" i="38"/>
  <c r="L4789" i="38"/>
  <c r="L4790" i="38"/>
  <c r="L4791" i="38"/>
  <c r="L4792" i="38"/>
  <c r="L4793" i="38"/>
  <c r="L4794" i="38"/>
  <c r="L4795" i="38"/>
  <c r="L4796" i="38"/>
  <c r="L4797" i="38"/>
  <c r="L4798" i="38"/>
  <c r="L4799" i="38"/>
  <c r="L4800" i="38"/>
  <c r="L4801" i="38"/>
  <c r="L4802" i="38"/>
  <c r="L4803" i="38"/>
  <c r="L4804" i="38"/>
  <c r="L4805" i="38"/>
  <c r="L4806" i="38"/>
  <c r="L4807" i="38"/>
  <c r="L4808" i="38"/>
  <c r="L4809" i="38"/>
  <c r="L4810" i="38"/>
  <c r="L4811" i="38"/>
  <c r="L4812" i="38"/>
  <c r="L4813" i="38"/>
  <c r="L4814" i="38"/>
  <c r="L4815" i="38"/>
  <c r="L4816" i="38"/>
  <c r="L4817" i="38"/>
  <c r="L4818" i="38"/>
  <c r="L4819" i="38"/>
  <c r="L4820" i="38"/>
  <c r="L4821" i="38"/>
  <c r="L4822" i="38"/>
  <c r="L4823" i="38"/>
  <c r="L4824" i="38"/>
  <c r="L4825" i="38"/>
  <c r="L4826" i="38"/>
  <c r="L4827" i="38"/>
  <c r="L4828" i="38"/>
  <c r="L4829" i="38"/>
  <c r="L4830" i="38"/>
  <c r="L4831" i="38"/>
  <c r="L4832" i="38"/>
  <c r="L4833" i="38"/>
  <c r="L4834" i="38"/>
  <c r="L4835" i="38"/>
  <c r="L4836" i="38"/>
  <c r="L4837" i="38"/>
  <c r="L4838" i="38"/>
  <c r="L4839" i="38"/>
  <c r="L4840" i="38"/>
  <c r="L4841" i="38"/>
  <c r="L4842" i="38"/>
  <c r="L4843" i="38"/>
  <c r="L4844" i="38"/>
  <c r="L4845" i="38"/>
  <c r="L4846" i="38"/>
  <c r="L4847" i="38"/>
  <c r="L4848" i="38"/>
  <c r="L4849" i="38"/>
  <c r="L4850" i="38"/>
  <c r="L4851" i="38"/>
  <c r="L4852" i="38"/>
  <c r="L4853" i="38"/>
  <c r="L4854" i="38"/>
  <c r="L4855" i="38"/>
  <c r="L4856" i="38"/>
  <c r="L4857" i="38"/>
  <c r="L4858" i="38"/>
  <c r="L4859" i="38"/>
  <c r="L4860" i="38"/>
  <c r="L4861" i="38"/>
  <c r="L4862" i="38"/>
  <c r="L4863" i="38"/>
  <c r="L4864" i="38"/>
  <c r="L4865" i="38"/>
  <c r="L4866" i="38"/>
  <c r="L4867" i="38"/>
  <c r="L4868" i="38"/>
  <c r="L4869" i="38"/>
  <c r="L4870" i="38"/>
  <c r="L4871" i="38"/>
  <c r="L4872" i="38"/>
  <c r="L4873" i="38"/>
  <c r="L4874" i="38"/>
  <c r="L4875" i="38"/>
  <c r="L4876" i="38"/>
  <c r="L4877" i="38"/>
  <c r="L4878" i="38"/>
  <c r="L4879" i="38"/>
  <c r="L4880" i="38"/>
  <c r="L4881" i="38"/>
  <c r="L4882" i="38"/>
  <c r="L4883" i="38"/>
  <c r="L4884" i="38"/>
  <c r="L4885" i="38"/>
  <c r="L4886" i="38"/>
  <c r="L4887" i="38"/>
  <c r="L4888" i="38"/>
  <c r="L4889" i="38"/>
  <c r="L4890" i="38"/>
  <c r="L4891" i="38"/>
  <c r="L4892" i="38"/>
  <c r="L4893" i="38"/>
  <c r="L4894" i="38"/>
  <c r="L4895" i="38"/>
  <c r="L4896" i="38"/>
  <c r="L4897" i="38"/>
  <c r="L4898" i="38"/>
  <c r="L4899" i="38"/>
  <c r="L4900" i="38"/>
  <c r="L4901" i="38"/>
  <c r="L4902" i="38"/>
  <c r="L4903" i="38"/>
  <c r="L4904" i="38"/>
  <c r="L4905" i="38"/>
  <c r="L4906" i="38"/>
  <c r="L4907" i="38"/>
  <c r="L4908" i="38"/>
  <c r="L4909" i="38"/>
  <c r="L4910" i="38"/>
  <c r="L4911" i="38"/>
  <c r="L4912" i="38"/>
  <c r="L4913" i="38"/>
  <c r="L4914" i="38"/>
  <c r="L4915" i="38"/>
  <c r="L4916" i="38"/>
  <c r="L4917" i="38"/>
  <c r="L4918" i="38"/>
  <c r="L4919" i="38"/>
  <c r="L4920" i="38"/>
  <c r="L4921" i="38"/>
  <c r="L4922" i="38"/>
  <c r="L4923" i="38"/>
  <c r="L4924" i="38"/>
  <c r="L4925" i="38"/>
  <c r="L4926" i="38"/>
  <c r="L4927" i="38"/>
  <c r="L4928" i="38"/>
  <c r="L4929" i="38"/>
  <c r="L4930" i="38"/>
  <c r="L4931" i="38"/>
  <c r="L4932" i="38"/>
  <c r="L4933" i="38"/>
  <c r="L4934" i="38"/>
  <c r="L4935" i="38"/>
  <c r="L4936" i="38"/>
  <c r="L4937" i="38"/>
  <c r="L4938" i="38"/>
  <c r="L4939" i="38"/>
  <c r="L4940" i="38"/>
  <c r="L4941" i="38"/>
  <c r="L4942" i="38"/>
  <c r="L4943" i="38"/>
  <c r="L4944" i="38"/>
  <c r="L4945" i="38"/>
  <c r="L4946" i="38"/>
  <c r="L4947" i="38"/>
  <c r="L4948" i="38"/>
  <c r="L4949" i="38"/>
  <c r="L4950" i="38"/>
  <c r="L4951" i="38"/>
  <c r="L4952" i="38"/>
  <c r="L4953" i="38"/>
  <c r="L4954" i="38"/>
  <c r="L4955" i="38"/>
  <c r="L4956" i="38"/>
  <c r="L4957" i="38"/>
  <c r="L4958" i="38"/>
  <c r="L4959" i="38"/>
  <c r="L4960" i="38"/>
  <c r="L4961" i="38"/>
  <c r="L4962" i="38"/>
  <c r="L4963" i="38"/>
  <c r="L4964" i="38"/>
  <c r="L4965" i="38"/>
  <c r="L4966" i="38"/>
  <c r="L4967" i="38"/>
  <c r="L4968" i="38"/>
  <c r="L4969" i="38"/>
  <c r="L4970" i="38"/>
  <c r="L4971" i="38"/>
  <c r="L4972" i="38"/>
  <c r="L4973" i="38"/>
  <c r="L4974" i="38"/>
  <c r="L4975" i="38"/>
  <c r="L4976" i="38"/>
  <c r="L4977" i="38"/>
  <c r="L4978" i="38"/>
  <c r="L4979" i="38"/>
  <c r="L4980" i="38"/>
  <c r="L4981" i="38"/>
  <c r="L4982" i="38"/>
  <c r="L4983" i="38"/>
  <c r="L4984" i="38"/>
  <c r="L4985" i="38"/>
  <c r="L4986" i="38"/>
  <c r="L4987" i="38"/>
  <c r="L4988" i="38"/>
  <c r="L4989" i="38"/>
  <c r="L4990" i="38"/>
  <c r="L4991" i="38"/>
  <c r="L4992" i="38"/>
  <c r="L4993" i="38"/>
  <c r="L4994" i="38"/>
  <c r="L4995" i="38"/>
  <c r="L4996" i="38"/>
  <c r="L4997" i="38"/>
  <c r="L4998" i="38"/>
  <c r="L4999" i="38"/>
  <c r="L5000" i="38"/>
  <c r="L5001" i="38"/>
  <c r="L5002" i="38"/>
  <c r="L5003" i="38"/>
  <c r="L5004" i="38"/>
  <c r="L5005" i="38"/>
  <c r="L5006" i="38"/>
  <c r="L5007" i="38"/>
  <c r="L5008" i="38"/>
  <c r="L5009" i="38"/>
  <c r="L5010" i="38"/>
  <c r="L5011" i="38"/>
  <c r="L5012" i="38"/>
  <c r="L5013" i="38"/>
  <c r="L5014" i="38"/>
  <c r="L5015" i="38"/>
  <c r="L5016" i="38"/>
  <c r="L5017" i="38"/>
  <c r="L5018" i="38"/>
  <c r="L5019" i="38"/>
  <c r="L5020" i="38"/>
  <c r="L5021" i="38"/>
  <c r="L5022" i="38"/>
  <c r="L5023" i="38"/>
  <c r="L5024" i="38"/>
  <c r="L5025" i="38"/>
  <c r="L5026" i="38"/>
  <c r="L5027" i="38"/>
  <c r="L5028" i="38"/>
  <c r="L5029" i="38"/>
  <c r="L5030" i="38"/>
  <c r="L5031" i="38"/>
  <c r="L5032" i="38"/>
  <c r="L5033" i="38"/>
  <c r="L5034" i="38"/>
  <c r="L5035" i="38"/>
  <c r="L5036" i="38"/>
  <c r="L5037" i="38"/>
  <c r="L5038" i="38"/>
  <c r="L5039" i="38"/>
  <c r="L5040" i="38"/>
  <c r="L5041" i="38"/>
  <c r="L5042" i="38"/>
  <c r="L5043" i="38"/>
  <c r="L5044" i="38"/>
  <c r="L5045" i="38"/>
  <c r="L5046" i="38"/>
  <c r="L5047" i="38"/>
  <c r="L5048" i="38"/>
  <c r="L5049" i="38"/>
  <c r="L5050" i="38"/>
  <c r="L5051" i="38"/>
  <c r="L5052" i="38"/>
  <c r="L5053" i="38"/>
  <c r="L5054" i="38"/>
  <c r="L5055" i="38"/>
  <c r="L5056" i="38"/>
  <c r="L5057" i="38"/>
  <c r="L5058" i="38"/>
  <c r="L5059" i="38"/>
  <c r="L5060" i="38"/>
  <c r="L5061" i="38"/>
  <c r="L5062" i="38"/>
  <c r="L5063" i="38"/>
  <c r="L5064" i="38"/>
  <c r="L5065" i="38"/>
  <c r="L5066" i="38"/>
  <c r="L5067" i="38"/>
  <c r="L5068" i="38"/>
  <c r="L5069" i="38"/>
  <c r="L5070" i="38"/>
  <c r="L5071" i="38"/>
  <c r="L5072" i="38"/>
  <c r="L5073" i="38"/>
  <c r="L5074" i="38"/>
  <c r="L5075" i="38"/>
  <c r="L5076" i="38"/>
  <c r="L5077" i="38"/>
  <c r="L5078" i="38"/>
  <c r="L5079" i="38"/>
  <c r="L5080" i="38"/>
  <c r="L5081" i="38"/>
  <c r="L5082" i="38"/>
  <c r="L5083" i="38"/>
  <c r="L5084" i="38"/>
  <c r="L5085" i="38"/>
  <c r="L5086" i="38"/>
  <c r="L5087" i="38"/>
  <c r="L5088" i="38"/>
  <c r="L5089" i="38"/>
  <c r="L5090" i="38"/>
  <c r="L5091" i="38"/>
  <c r="L5092" i="38"/>
  <c r="L5093" i="38"/>
  <c r="L5094" i="38"/>
  <c r="L5095" i="38"/>
  <c r="L5096" i="38"/>
  <c r="L5097" i="38"/>
  <c r="L5098" i="38"/>
  <c r="L5099" i="38"/>
  <c r="L5100" i="38"/>
  <c r="L5101" i="38"/>
  <c r="L5102" i="38"/>
  <c r="L5103" i="38"/>
  <c r="L5104" i="38"/>
  <c r="L5105" i="38"/>
  <c r="L5106" i="38"/>
  <c r="L5107" i="38"/>
  <c r="L5108" i="38"/>
  <c r="L5109" i="38"/>
  <c r="L5110" i="38"/>
  <c r="L5111" i="38"/>
  <c r="L5112" i="38"/>
  <c r="L5113" i="38"/>
  <c r="L5114" i="38"/>
  <c r="L5115" i="38"/>
  <c r="L5116" i="38"/>
  <c r="L5117" i="38"/>
  <c r="L5118" i="38"/>
  <c r="L5119" i="38"/>
  <c r="L5120" i="38"/>
  <c r="L5121" i="38"/>
  <c r="L5122" i="38"/>
  <c r="L5123" i="38"/>
  <c r="L5124" i="38"/>
  <c r="L5125" i="38"/>
  <c r="L5126" i="38"/>
  <c r="L5127" i="38"/>
  <c r="L5128" i="38"/>
  <c r="L5129" i="38"/>
  <c r="L5130" i="38"/>
  <c r="L5131" i="38"/>
  <c r="L5132" i="38"/>
  <c r="L5133" i="38"/>
  <c r="L5134" i="38"/>
  <c r="L5135" i="38"/>
  <c r="L5136" i="38"/>
  <c r="L5137" i="38"/>
  <c r="L5138" i="38"/>
  <c r="L5139" i="38"/>
  <c r="L5140" i="38"/>
  <c r="L5141" i="38"/>
  <c r="L5142" i="38"/>
  <c r="L5143" i="38"/>
  <c r="L5144" i="38"/>
  <c r="L5145" i="38"/>
  <c r="L5146" i="38"/>
  <c r="L5147" i="38"/>
  <c r="L5148" i="38"/>
  <c r="L5149" i="38"/>
  <c r="L5150" i="38"/>
  <c r="L5151" i="38"/>
  <c r="L5152" i="38"/>
  <c r="L5153" i="38"/>
  <c r="L5154" i="38"/>
  <c r="L5155" i="38"/>
  <c r="L5156" i="38"/>
  <c r="L5157" i="38"/>
  <c r="L5158" i="38"/>
  <c r="L5159" i="38"/>
  <c r="L5160" i="38"/>
  <c r="L5161" i="38"/>
  <c r="L5162" i="38"/>
  <c r="L5163" i="38"/>
  <c r="L5164" i="38"/>
  <c r="L5165" i="38"/>
  <c r="L5166" i="38"/>
  <c r="L5167" i="38"/>
  <c r="L5168" i="38"/>
  <c r="L5169" i="38"/>
  <c r="L5170" i="38"/>
  <c r="L5171" i="38"/>
  <c r="L5172" i="38"/>
  <c r="L5173" i="38"/>
  <c r="L5174" i="38"/>
  <c r="L5175" i="38"/>
  <c r="L5176" i="38"/>
  <c r="L5177" i="38"/>
  <c r="L5178" i="38"/>
  <c r="L5179" i="38"/>
  <c r="L5180" i="38"/>
  <c r="L5181" i="38"/>
  <c r="L5182" i="38"/>
  <c r="L5183" i="38"/>
  <c r="L5184" i="38"/>
  <c r="L5185" i="38"/>
  <c r="L5186" i="38"/>
  <c r="L5187" i="38"/>
  <c r="L5188" i="38"/>
  <c r="L5189" i="38"/>
  <c r="L5190" i="38"/>
  <c r="L5191" i="38"/>
  <c r="L5192" i="38"/>
  <c r="L5193" i="38"/>
  <c r="L5194" i="38"/>
  <c r="L5195" i="38"/>
  <c r="L5196" i="38"/>
  <c r="L5197" i="38"/>
  <c r="L5198" i="38"/>
  <c r="L5199" i="38"/>
  <c r="L5200" i="38"/>
  <c r="L5201" i="38"/>
  <c r="L5202" i="38"/>
  <c r="L5203" i="38"/>
  <c r="L5204" i="38"/>
  <c r="L5205" i="38"/>
  <c r="L5206" i="38"/>
  <c r="L5207" i="38"/>
  <c r="L5208" i="38"/>
  <c r="L5209" i="38"/>
  <c r="L5210" i="38"/>
  <c r="L5211" i="38"/>
  <c r="L5212" i="38"/>
  <c r="L5213" i="38"/>
  <c r="L5214" i="38"/>
  <c r="L5215" i="38"/>
  <c r="L5216" i="38"/>
  <c r="L5217" i="38"/>
  <c r="L5218" i="38"/>
  <c r="L5219" i="38"/>
  <c r="L5220" i="38"/>
  <c r="L5221" i="38"/>
  <c r="L5222" i="38"/>
  <c r="L5223" i="38"/>
  <c r="L5224" i="38"/>
  <c r="L5225" i="38"/>
  <c r="L5226" i="38"/>
  <c r="L5227" i="38"/>
  <c r="L5228" i="38"/>
  <c r="L5229" i="38"/>
  <c r="L5230" i="38"/>
  <c r="L5231" i="38"/>
  <c r="L5232" i="38"/>
  <c r="L5233" i="38"/>
  <c r="L5234" i="38"/>
  <c r="L5235" i="38"/>
  <c r="L5236" i="38"/>
  <c r="L5237" i="38"/>
  <c r="L5238" i="38"/>
  <c r="L5239" i="38"/>
  <c r="L5240" i="38"/>
  <c r="L5241" i="38"/>
  <c r="L5242" i="38"/>
  <c r="L5243" i="38"/>
  <c r="L5244" i="38"/>
  <c r="L5245" i="38"/>
  <c r="L5246" i="38"/>
  <c r="L5247" i="38"/>
  <c r="L5248" i="38"/>
  <c r="L5249" i="38"/>
  <c r="L5250" i="38"/>
  <c r="L5251" i="38"/>
  <c r="L5252" i="38"/>
  <c r="L5253" i="38"/>
  <c r="L5254" i="38"/>
  <c r="L5255" i="38"/>
  <c r="L5256" i="38"/>
  <c r="L5257" i="38"/>
  <c r="L5258" i="38"/>
  <c r="L5259" i="38"/>
  <c r="L5260" i="38"/>
  <c r="L5261" i="38"/>
  <c r="L5262" i="38"/>
  <c r="L5263" i="38"/>
  <c r="L5264" i="38"/>
  <c r="L5265" i="38"/>
  <c r="L5266" i="38"/>
  <c r="L5267" i="38"/>
  <c r="L5268" i="38"/>
  <c r="L5269" i="38"/>
  <c r="L5270" i="38"/>
  <c r="L5271" i="38"/>
  <c r="L5272" i="38"/>
  <c r="L5273" i="38"/>
  <c r="L5274" i="38"/>
  <c r="L5275" i="38"/>
  <c r="L5276" i="38"/>
  <c r="L5277" i="38"/>
  <c r="L5278" i="38"/>
  <c r="L5279" i="38"/>
  <c r="L5280" i="38"/>
  <c r="L5281" i="38"/>
  <c r="L5282" i="38"/>
  <c r="L5283" i="38"/>
  <c r="L5284" i="38"/>
  <c r="L5285" i="38"/>
  <c r="L5286" i="38"/>
  <c r="L5287" i="38"/>
  <c r="L5288" i="38"/>
  <c r="L5289" i="38"/>
  <c r="L5290" i="38"/>
  <c r="L5291" i="38"/>
  <c r="L5292" i="38"/>
  <c r="L5293" i="38"/>
  <c r="L5294" i="38"/>
  <c r="L5295" i="38"/>
  <c r="L5296" i="38"/>
  <c r="L5297" i="38"/>
  <c r="L5298" i="38"/>
  <c r="L5299" i="38"/>
  <c r="L5300" i="38"/>
  <c r="L5301" i="38"/>
  <c r="L5302" i="38"/>
  <c r="L5303" i="38"/>
  <c r="L5304" i="38"/>
  <c r="L5305" i="38"/>
  <c r="L5306" i="38"/>
  <c r="L5307" i="38"/>
  <c r="L5308" i="38"/>
  <c r="L5309" i="38"/>
  <c r="L5310" i="38"/>
  <c r="L5311" i="38"/>
  <c r="L5312" i="38"/>
  <c r="L5313" i="38"/>
  <c r="L5314" i="38"/>
  <c r="L5315" i="38"/>
  <c r="L5316" i="38"/>
  <c r="L5317" i="38"/>
  <c r="L5318" i="38"/>
  <c r="L5319" i="38"/>
  <c r="L5320" i="38"/>
  <c r="L5321" i="38"/>
  <c r="L5322" i="38"/>
  <c r="L5323" i="38"/>
  <c r="L5324" i="38"/>
  <c r="L5325" i="38"/>
  <c r="L5326" i="38"/>
  <c r="L5327" i="38"/>
  <c r="L5328" i="38"/>
  <c r="L5329" i="38"/>
  <c r="L5330" i="38"/>
  <c r="L5331" i="38"/>
  <c r="L5332" i="38"/>
  <c r="L5333" i="38"/>
  <c r="L5334" i="38"/>
  <c r="L5335" i="38"/>
  <c r="L5336" i="38"/>
  <c r="L5337" i="38"/>
  <c r="L5338" i="38"/>
  <c r="L5339" i="38"/>
  <c r="L5340" i="38"/>
  <c r="L5341" i="38"/>
  <c r="L5342" i="38"/>
  <c r="L5343" i="38"/>
  <c r="L5344" i="38"/>
  <c r="L5345" i="38"/>
  <c r="L5346" i="38"/>
  <c r="L5347" i="38"/>
  <c r="L5348" i="38"/>
  <c r="L5349" i="38"/>
  <c r="L5350" i="38"/>
  <c r="L5351" i="38"/>
  <c r="L5352" i="38"/>
  <c r="L5353" i="38"/>
  <c r="L5354" i="38"/>
  <c r="L5355" i="38"/>
  <c r="L5356" i="38"/>
  <c r="L5357" i="38"/>
  <c r="L5358" i="38"/>
  <c r="L5359" i="38"/>
  <c r="L5360" i="38"/>
  <c r="L5361" i="38"/>
  <c r="L5362" i="38"/>
  <c r="L5363" i="38"/>
  <c r="L5364" i="38"/>
  <c r="L5365" i="38"/>
  <c r="L5366" i="38"/>
  <c r="L5367" i="38"/>
  <c r="L5368" i="38"/>
  <c r="L5369" i="38"/>
  <c r="L5370" i="38"/>
  <c r="L5371" i="38"/>
  <c r="L5372" i="38"/>
  <c r="L5373" i="38"/>
  <c r="L5374" i="38"/>
  <c r="L5375" i="38"/>
  <c r="L5376" i="38"/>
  <c r="L5377" i="38"/>
  <c r="L5378" i="38"/>
  <c r="L5379" i="38"/>
  <c r="L5380" i="38"/>
  <c r="L5381" i="38"/>
  <c r="L5382" i="38"/>
  <c r="L5383" i="38"/>
  <c r="L5384" i="38"/>
  <c r="L5385" i="38"/>
  <c r="L5386" i="38"/>
  <c r="L5387" i="38"/>
  <c r="L5388" i="38"/>
  <c r="L5389" i="38"/>
  <c r="L5390" i="38"/>
  <c r="L5391" i="38"/>
  <c r="L5392" i="38"/>
  <c r="L5393" i="38"/>
  <c r="L5394" i="38"/>
  <c r="L5395" i="38"/>
  <c r="L5396" i="38"/>
  <c r="L5397" i="38"/>
  <c r="L5398" i="38"/>
  <c r="L5399" i="38"/>
  <c r="L5400" i="38"/>
  <c r="L5401" i="38"/>
  <c r="L5402" i="38"/>
  <c r="L5403" i="38"/>
  <c r="L5404" i="38"/>
  <c r="L5405" i="38"/>
  <c r="L5406" i="38"/>
  <c r="L5407" i="38"/>
  <c r="L5408" i="38"/>
  <c r="L5409" i="38"/>
  <c r="L5410" i="38"/>
  <c r="L5411" i="38"/>
  <c r="L5412" i="38"/>
  <c r="L5413" i="38"/>
  <c r="L5414" i="38"/>
  <c r="L5415" i="38"/>
  <c r="L5416" i="38"/>
  <c r="L5417" i="38"/>
  <c r="L5418" i="38"/>
  <c r="L5419" i="38"/>
  <c r="L5420" i="38"/>
  <c r="L5421" i="38"/>
  <c r="L5422" i="38"/>
  <c r="L5423" i="38"/>
  <c r="L5424" i="38"/>
  <c r="L5425" i="38"/>
  <c r="L5426" i="38"/>
  <c r="L5427" i="38"/>
  <c r="L5428" i="38"/>
  <c r="L5429" i="38"/>
  <c r="L5430" i="38"/>
  <c r="L5431" i="38"/>
  <c r="L5432" i="38"/>
  <c r="L5433" i="38"/>
  <c r="L5434" i="38"/>
  <c r="L5435" i="38"/>
  <c r="L5436" i="38"/>
  <c r="L5437" i="38"/>
  <c r="L5438" i="38"/>
  <c r="L5439" i="38"/>
  <c r="L5440" i="38"/>
  <c r="L5441" i="38"/>
  <c r="L5442" i="38"/>
  <c r="L5443" i="38"/>
  <c r="L5444" i="38"/>
  <c r="L5445" i="38"/>
  <c r="L5446" i="38"/>
  <c r="L5447" i="38"/>
  <c r="L5448" i="38"/>
  <c r="L5449" i="38"/>
  <c r="L5450" i="38"/>
  <c r="L5451" i="38"/>
  <c r="L5452" i="38"/>
  <c r="L5453" i="38"/>
  <c r="L5454" i="38"/>
  <c r="L5455" i="38"/>
  <c r="L5456" i="38"/>
  <c r="L5457" i="38"/>
  <c r="L5458" i="38"/>
  <c r="L5459" i="38"/>
  <c r="L5460" i="38"/>
  <c r="L5461" i="38"/>
  <c r="L5462" i="38"/>
  <c r="L5463" i="38"/>
  <c r="L5464" i="38"/>
  <c r="L5465" i="38"/>
  <c r="L5466" i="38"/>
  <c r="L5467" i="38"/>
  <c r="L5468" i="38"/>
  <c r="L5469" i="38"/>
  <c r="L5470" i="38"/>
  <c r="L5471" i="38"/>
  <c r="L5472" i="38"/>
  <c r="L5473" i="38"/>
  <c r="L5474" i="38"/>
  <c r="L5475" i="38"/>
  <c r="L5476" i="38"/>
  <c r="L5477" i="38"/>
  <c r="L5478" i="38"/>
  <c r="L5479" i="38"/>
  <c r="L5480" i="38"/>
  <c r="L5481" i="38"/>
  <c r="L5482" i="38"/>
  <c r="L5483" i="38"/>
  <c r="L5484" i="38"/>
  <c r="L5485" i="38"/>
  <c r="L5486" i="38"/>
  <c r="L5487" i="38"/>
  <c r="L5488" i="38"/>
  <c r="L5489" i="38"/>
  <c r="L5490" i="38"/>
  <c r="L5491" i="38"/>
  <c r="L5492" i="38"/>
  <c r="L5493" i="38"/>
  <c r="L5494" i="38"/>
  <c r="L5495" i="38"/>
  <c r="L5496" i="38"/>
  <c r="L5497" i="38"/>
  <c r="L5498" i="38"/>
  <c r="L5499" i="38"/>
  <c r="L5500" i="38"/>
  <c r="L5501" i="38"/>
  <c r="L5502" i="38"/>
  <c r="L5503" i="38"/>
  <c r="L5504" i="38"/>
  <c r="L5505" i="38"/>
  <c r="L5506" i="38"/>
  <c r="L5507" i="38"/>
  <c r="L5508" i="38"/>
  <c r="L5509" i="38"/>
  <c r="L5510" i="38"/>
  <c r="L5511" i="38"/>
  <c r="L5512" i="38"/>
  <c r="L5513" i="38"/>
  <c r="L5514" i="38"/>
  <c r="L5515" i="38"/>
  <c r="L5516" i="38"/>
  <c r="L5517" i="38"/>
  <c r="L5518" i="38"/>
  <c r="L5519" i="38"/>
  <c r="L5520" i="38"/>
  <c r="L5521" i="38"/>
  <c r="L5522" i="38"/>
  <c r="L5523" i="38"/>
  <c r="L5524" i="38"/>
  <c r="L5525" i="38"/>
  <c r="L5526" i="38"/>
  <c r="L5527" i="38"/>
  <c r="L5528" i="38"/>
  <c r="L5529" i="38"/>
  <c r="L5530" i="38"/>
  <c r="L5531" i="38"/>
  <c r="L5532" i="38"/>
  <c r="L5533" i="38"/>
  <c r="L5534" i="38"/>
  <c r="L5535" i="38"/>
  <c r="L5536" i="38"/>
  <c r="L5537" i="38"/>
  <c r="L5538" i="38"/>
  <c r="L5539" i="38"/>
  <c r="L5540" i="38"/>
  <c r="L5541" i="38"/>
  <c r="L5542" i="38"/>
  <c r="L5543" i="38"/>
  <c r="L5544" i="38"/>
  <c r="L5545" i="38"/>
  <c r="L5546" i="38"/>
  <c r="L5547" i="38"/>
  <c r="L5548" i="38"/>
  <c r="L5549" i="38"/>
  <c r="L5550" i="38"/>
  <c r="L5551" i="38"/>
  <c r="L5552" i="38"/>
  <c r="L5553" i="38"/>
  <c r="L5554" i="38"/>
  <c r="L5555" i="38"/>
  <c r="L5556" i="38"/>
  <c r="L5557" i="38"/>
  <c r="L5558" i="38"/>
  <c r="L5559" i="38"/>
  <c r="L5560" i="38"/>
  <c r="L5561" i="38"/>
  <c r="L5562" i="38"/>
  <c r="L5563" i="38"/>
  <c r="L5564" i="38"/>
  <c r="L5565" i="38"/>
  <c r="L5566" i="38"/>
  <c r="L5567" i="38"/>
  <c r="L5568" i="38"/>
  <c r="L5569" i="38"/>
  <c r="L5570" i="38"/>
  <c r="L5571" i="38"/>
  <c r="L5572" i="38"/>
  <c r="L5573" i="38"/>
  <c r="L5574" i="38"/>
  <c r="L5575" i="38"/>
  <c r="L5576" i="38"/>
  <c r="L5577" i="38"/>
  <c r="L5578" i="38"/>
  <c r="L5579" i="38"/>
  <c r="L5580" i="38"/>
  <c r="L5581" i="38"/>
  <c r="L5582" i="38"/>
  <c r="L5583" i="38"/>
  <c r="L5584" i="38"/>
  <c r="L5585" i="38"/>
  <c r="L5586" i="38"/>
  <c r="L5587" i="38"/>
  <c r="L5588" i="38"/>
  <c r="L5589" i="38"/>
  <c r="L5590" i="38"/>
  <c r="L5591" i="38"/>
  <c r="L5592" i="38"/>
  <c r="L5593" i="38"/>
  <c r="L5594" i="38"/>
  <c r="L5595" i="38"/>
  <c r="L5596" i="38"/>
  <c r="L5597" i="38"/>
  <c r="L5598" i="38"/>
  <c r="L5599" i="38"/>
  <c r="L5600" i="38"/>
  <c r="L5601" i="38"/>
  <c r="L5602" i="38"/>
  <c r="L5603" i="38"/>
  <c r="L5604" i="38"/>
  <c r="L5605" i="38"/>
  <c r="L5606" i="38"/>
  <c r="L5607" i="38"/>
  <c r="L5608" i="38"/>
  <c r="L5609" i="38"/>
  <c r="L5610" i="38"/>
  <c r="L5611" i="38"/>
  <c r="L5612" i="38"/>
  <c r="L5613" i="38"/>
  <c r="L5614" i="38"/>
  <c r="L5615" i="38"/>
  <c r="L5616" i="38"/>
  <c r="L5617" i="38"/>
  <c r="L5618" i="38"/>
  <c r="L5619" i="38"/>
  <c r="L5620" i="38"/>
  <c r="L5621" i="38"/>
  <c r="L5622" i="38"/>
  <c r="L5623" i="38"/>
  <c r="L5624" i="38"/>
  <c r="L5625" i="38"/>
  <c r="L5626" i="38"/>
  <c r="L5627" i="38"/>
  <c r="L5628" i="38"/>
  <c r="L5629" i="38"/>
  <c r="L5630" i="38"/>
  <c r="L5631" i="38"/>
  <c r="L5632" i="38"/>
  <c r="L5633" i="38"/>
  <c r="L5634" i="38"/>
  <c r="L5635" i="38"/>
  <c r="L5636" i="38"/>
  <c r="L5637" i="38"/>
  <c r="L5638" i="38"/>
  <c r="L5639" i="38"/>
  <c r="L5640" i="38"/>
  <c r="L5641" i="38"/>
  <c r="L5642" i="38"/>
  <c r="L5643" i="38"/>
  <c r="L5644" i="38"/>
  <c r="L5645" i="38"/>
  <c r="L5646" i="38"/>
  <c r="L5647" i="38"/>
  <c r="L5648" i="38"/>
  <c r="L5649" i="38"/>
  <c r="L5650" i="38"/>
  <c r="L5651" i="38"/>
  <c r="L5652" i="38"/>
  <c r="L5653" i="38"/>
  <c r="L5654" i="38"/>
  <c r="L5655" i="38"/>
  <c r="L5656" i="38"/>
  <c r="L5657" i="38"/>
  <c r="L5658" i="38"/>
  <c r="L5659" i="38"/>
  <c r="L5660" i="38"/>
  <c r="L5661" i="38"/>
  <c r="L5662" i="38"/>
  <c r="L5663" i="38"/>
  <c r="L5664" i="38"/>
  <c r="L5665" i="38"/>
  <c r="L5666" i="38"/>
  <c r="L5667" i="38"/>
  <c r="L5668" i="38"/>
  <c r="L5669" i="38"/>
  <c r="L5670" i="38"/>
  <c r="L5671" i="38"/>
  <c r="L5672" i="38"/>
  <c r="L5673" i="38"/>
  <c r="L5674" i="38"/>
  <c r="L5675" i="38"/>
  <c r="L5676" i="38"/>
  <c r="L5677" i="38"/>
  <c r="L5678" i="38"/>
  <c r="L5679" i="38"/>
  <c r="L5680" i="38"/>
  <c r="L5681" i="38"/>
  <c r="L5682" i="38"/>
  <c r="L5683" i="38"/>
  <c r="L5684" i="38"/>
  <c r="L5685" i="38"/>
  <c r="L5686" i="38"/>
  <c r="L5687" i="38"/>
  <c r="L5688" i="38"/>
  <c r="L5689" i="38"/>
  <c r="L5690" i="38"/>
  <c r="L5691" i="38"/>
  <c r="L5692" i="38"/>
  <c r="L5693" i="38"/>
  <c r="L5694" i="38"/>
  <c r="L5695" i="38"/>
  <c r="L5696" i="38"/>
  <c r="L5697" i="38"/>
  <c r="L5698" i="38"/>
  <c r="L5699" i="38"/>
  <c r="L5700" i="38"/>
  <c r="L5701" i="38"/>
  <c r="L5702" i="38"/>
  <c r="L5703" i="38"/>
  <c r="L5704" i="38"/>
  <c r="L5705" i="38"/>
  <c r="L5706" i="38"/>
  <c r="L5707" i="38"/>
  <c r="L5708" i="38"/>
  <c r="L5709" i="38"/>
  <c r="L5710" i="38"/>
  <c r="L5711" i="38"/>
  <c r="L5712" i="38"/>
  <c r="L5713" i="38"/>
  <c r="L5714" i="38"/>
  <c r="L5715" i="38"/>
  <c r="L5716" i="38"/>
  <c r="L5717" i="38"/>
  <c r="L5718" i="38"/>
  <c r="L5719" i="38"/>
  <c r="L5720" i="38"/>
  <c r="L5721" i="38"/>
  <c r="L5722" i="38"/>
  <c r="L5723" i="38"/>
  <c r="L5724" i="38"/>
  <c r="L5725" i="38"/>
  <c r="L5726" i="38"/>
  <c r="L5727" i="38"/>
  <c r="L5728" i="38"/>
  <c r="L5729" i="38"/>
  <c r="L5730" i="38"/>
  <c r="L5731" i="38"/>
  <c r="L5732" i="38"/>
  <c r="L5733" i="38"/>
  <c r="L5734" i="38"/>
  <c r="L5735" i="38"/>
  <c r="L5736" i="38"/>
  <c r="L5737" i="38"/>
  <c r="L5738" i="38"/>
  <c r="L5739" i="38"/>
  <c r="L5740" i="38"/>
  <c r="L5741" i="38"/>
  <c r="L5742" i="38"/>
  <c r="L5743" i="38"/>
  <c r="L5744" i="38"/>
  <c r="L5745" i="38"/>
  <c r="L5746" i="38"/>
  <c r="L5747" i="38"/>
  <c r="L5748" i="38"/>
  <c r="L5749" i="38"/>
  <c r="L5750" i="38"/>
  <c r="L5751" i="38"/>
  <c r="L5752" i="38"/>
  <c r="L5753" i="38"/>
  <c r="L5754" i="38"/>
  <c r="L5755" i="38"/>
  <c r="L5756" i="38"/>
  <c r="L5757" i="38"/>
  <c r="L5758" i="38"/>
  <c r="L5759" i="38"/>
  <c r="L5760" i="38"/>
  <c r="L5761" i="38"/>
  <c r="L5762" i="38"/>
  <c r="L5763" i="38"/>
  <c r="L5764" i="38"/>
  <c r="L5765" i="38"/>
  <c r="L5766" i="38"/>
  <c r="L5767" i="38"/>
  <c r="L5768" i="38"/>
  <c r="L5769" i="38"/>
  <c r="L5770" i="38"/>
  <c r="L5771" i="38"/>
  <c r="L5772" i="38"/>
  <c r="L5773" i="38"/>
  <c r="L5774" i="38"/>
  <c r="L5775" i="38"/>
  <c r="L5776" i="38"/>
  <c r="L5777" i="38"/>
  <c r="L5778" i="38"/>
  <c r="L5779" i="38"/>
  <c r="L5780" i="38"/>
  <c r="L5781" i="38"/>
  <c r="L5782" i="38"/>
  <c r="L5783" i="38"/>
  <c r="L5784" i="38"/>
  <c r="L5785" i="38"/>
  <c r="L5786" i="38"/>
  <c r="L5787" i="38"/>
  <c r="L5788" i="38"/>
  <c r="L5789" i="38"/>
  <c r="L5790" i="38"/>
  <c r="L5791" i="38"/>
  <c r="L5792" i="38"/>
  <c r="L5793" i="38"/>
  <c r="L5794" i="38"/>
  <c r="L5795" i="38"/>
  <c r="L5796" i="38"/>
  <c r="L5797" i="38"/>
  <c r="L5798" i="38"/>
  <c r="L5799" i="38"/>
  <c r="L5800" i="38"/>
  <c r="L5801" i="38"/>
  <c r="L5802" i="38"/>
  <c r="L5803" i="38"/>
  <c r="L5804" i="38"/>
  <c r="L5805" i="38"/>
  <c r="L5806" i="38"/>
  <c r="L5807" i="38"/>
  <c r="L5808" i="38"/>
  <c r="L5809" i="38"/>
  <c r="L5810" i="38"/>
  <c r="L5811" i="38"/>
  <c r="L5812" i="38"/>
  <c r="L5813" i="38"/>
  <c r="L5814" i="38"/>
  <c r="L5815" i="38"/>
  <c r="L5816" i="38"/>
  <c r="L5817" i="38"/>
  <c r="L5818" i="38"/>
  <c r="L5819" i="38"/>
  <c r="L5820" i="38"/>
  <c r="L5821" i="38"/>
  <c r="L5822" i="38"/>
  <c r="L5823" i="38"/>
  <c r="L5824" i="38"/>
  <c r="L5825" i="38"/>
  <c r="L5826" i="38"/>
  <c r="L5827" i="38"/>
  <c r="L5828" i="38"/>
  <c r="L5829" i="38"/>
  <c r="L5830" i="38"/>
  <c r="L5831" i="38"/>
  <c r="L5832" i="38"/>
  <c r="L5833" i="38"/>
  <c r="L5834" i="38"/>
  <c r="L5835" i="38"/>
  <c r="L5836" i="38"/>
  <c r="L5837" i="38"/>
  <c r="L5838" i="38"/>
  <c r="L5839" i="38"/>
  <c r="L5840" i="38"/>
  <c r="L5841" i="38"/>
  <c r="L5842" i="38"/>
  <c r="L5843" i="38"/>
  <c r="L5844" i="38"/>
  <c r="L5845" i="38"/>
  <c r="L5846" i="38"/>
  <c r="L5847" i="38"/>
  <c r="L5848" i="38"/>
  <c r="L5849" i="38"/>
  <c r="L5850" i="38"/>
  <c r="L5851" i="38"/>
  <c r="M24" i="7" a="1"/>
  <c r="M24" i="7" s="1"/>
  <c r="N111" i="39"/>
  <c r="H85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I32" i="39"/>
  <c r="N12" i="39"/>
  <c r="N83" i="39"/>
  <c r="I109" i="39"/>
  <c r="I31" i="39" l="1"/>
  <c r="I33" i="39"/>
  <c r="I34" i="39"/>
  <c r="I22" i="39"/>
  <c r="M61" i="7" l="1" a="1"/>
  <c r="M61" i="7" s="1"/>
  <c r="I5" i="39" l="1"/>
  <c r="N5" i="39"/>
  <c r="I6" i="39"/>
  <c r="N6" i="39"/>
  <c r="I7" i="39"/>
  <c r="N7" i="39"/>
  <c r="I8" i="39"/>
  <c r="N8" i="39"/>
  <c r="I9" i="39"/>
  <c r="N9" i="39"/>
  <c r="I10" i="39"/>
  <c r="N10" i="39"/>
  <c r="I11" i="39"/>
  <c r="N11" i="39"/>
  <c r="I12" i="39"/>
  <c r="I13" i="39"/>
  <c r="N13" i="39"/>
  <c r="I14" i="39"/>
  <c r="N14" i="39"/>
  <c r="I15" i="39"/>
  <c r="N15" i="39"/>
  <c r="I16" i="39"/>
  <c r="N16" i="39"/>
  <c r="I17" i="39"/>
  <c r="N17" i="39"/>
  <c r="I18" i="39"/>
  <c r="N18" i="39"/>
  <c r="I19" i="39"/>
  <c r="N19" i="39"/>
  <c r="I20" i="39"/>
  <c r="N20" i="39"/>
  <c r="I21" i="39"/>
  <c r="N21" i="39"/>
  <c r="N22" i="39"/>
  <c r="I23" i="39"/>
  <c r="N23" i="39"/>
  <c r="I24" i="39"/>
  <c r="N24" i="39"/>
  <c r="I25" i="39"/>
  <c r="N25" i="39"/>
  <c r="I26" i="39"/>
  <c r="N26" i="39"/>
  <c r="I27" i="39"/>
  <c r="N27" i="39"/>
  <c r="I28" i="39"/>
  <c r="N28" i="39"/>
  <c r="I29" i="39"/>
  <c r="N29" i="39"/>
  <c r="I30" i="39"/>
  <c r="N30" i="39"/>
  <c r="I35" i="39"/>
  <c r="I36" i="39"/>
  <c r="I37" i="39"/>
  <c r="I38" i="39"/>
  <c r="I39" i="39"/>
  <c r="I40" i="39"/>
  <c r="I41" i="39"/>
  <c r="I42" i="39"/>
  <c r="I43" i="39"/>
  <c r="I44" i="39"/>
  <c r="I45" i="39"/>
  <c r="I46" i="39"/>
  <c r="I47" i="39"/>
  <c r="N47" i="39"/>
  <c r="I48" i="39"/>
  <c r="N48" i="39"/>
  <c r="I49" i="39"/>
  <c r="N49" i="39"/>
  <c r="I50" i="39"/>
  <c r="N50" i="39"/>
  <c r="I51" i="39"/>
  <c r="N51" i="39"/>
  <c r="I52" i="39"/>
  <c r="N52" i="39"/>
  <c r="I53" i="39"/>
  <c r="N53" i="39"/>
  <c r="I54" i="39"/>
  <c r="N54" i="39"/>
  <c r="I55" i="39"/>
  <c r="N55" i="39"/>
  <c r="I56" i="39"/>
  <c r="N56" i="39"/>
  <c r="I57" i="39"/>
  <c r="N57" i="39"/>
  <c r="M49" i="7" s="1" a="1"/>
  <c r="M49" i="7" s="1"/>
  <c r="I58" i="39"/>
  <c r="N58" i="39"/>
  <c r="I59" i="39"/>
  <c r="N59" i="39"/>
  <c r="M53" i="7" s="1" a="1"/>
  <c r="M53" i="7" s="1"/>
  <c r="I60" i="39"/>
  <c r="N60" i="39"/>
  <c r="M52" i="7" s="1" a="1"/>
  <c r="M52" i="7" s="1"/>
  <c r="I61" i="39"/>
  <c r="N61" i="39"/>
  <c r="I62" i="39"/>
  <c r="N62" i="39"/>
  <c r="I63" i="39"/>
  <c r="N63" i="39"/>
  <c r="I64" i="39"/>
  <c r="N64" i="39"/>
  <c r="I65" i="39"/>
  <c r="N65" i="39"/>
  <c r="I66" i="39"/>
  <c r="N66" i="39"/>
  <c r="I67" i="39"/>
  <c r="N67" i="39"/>
  <c r="I68" i="39"/>
  <c r="N68" i="39"/>
  <c r="I69" i="39"/>
  <c r="N69" i="39"/>
  <c r="I70" i="39"/>
  <c r="N70" i="39"/>
  <c r="I71" i="39"/>
  <c r="N71" i="39"/>
  <c r="M28" i="7" s="1" a="1"/>
  <c r="M28" i="7" s="1"/>
  <c r="I72" i="39"/>
  <c r="N72" i="39"/>
  <c r="I73" i="39"/>
  <c r="N73" i="39"/>
  <c r="I74" i="39"/>
  <c r="N74" i="39"/>
  <c r="I75" i="39"/>
  <c r="N75" i="39"/>
  <c r="I76" i="39"/>
  <c r="N76" i="39"/>
  <c r="I77" i="39"/>
  <c r="N77" i="39"/>
  <c r="I78" i="39"/>
  <c r="N78" i="39"/>
  <c r="M48" i="7" s="1" a="1"/>
  <c r="M48" i="7" s="1"/>
  <c r="I79" i="39"/>
  <c r="N79" i="39"/>
  <c r="I80" i="39"/>
  <c r="N80" i="39"/>
  <c r="I81" i="39"/>
  <c r="N81" i="39"/>
  <c r="M67" i="7" s="1" a="1"/>
  <c r="M67" i="7" s="1"/>
  <c r="I82" i="39"/>
  <c r="N82" i="39"/>
  <c r="I83" i="39"/>
  <c r="I84" i="39"/>
  <c r="N84" i="39"/>
  <c r="I85" i="39"/>
  <c r="N85" i="39"/>
  <c r="I86" i="39"/>
  <c r="N86" i="39"/>
  <c r="I87" i="39"/>
  <c r="N87" i="39"/>
  <c r="I88" i="39"/>
  <c r="N88" i="39"/>
  <c r="I89" i="39"/>
  <c r="N89" i="39"/>
  <c r="I90" i="39"/>
  <c r="N90" i="39"/>
  <c r="I91" i="39"/>
  <c r="N91" i="39"/>
  <c r="I92" i="39"/>
  <c r="N92" i="39"/>
  <c r="I93" i="39"/>
  <c r="N93" i="39"/>
  <c r="I94" i="39"/>
  <c r="N94" i="39"/>
  <c r="I95" i="39"/>
  <c r="N95" i="39"/>
  <c r="I96" i="39"/>
  <c r="N96" i="39"/>
  <c r="I97" i="39"/>
  <c r="N97" i="39"/>
  <c r="I98" i="39"/>
  <c r="N98" i="39"/>
  <c r="I99" i="39"/>
  <c r="N99" i="39"/>
  <c r="I100" i="39"/>
  <c r="N100" i="39"/>
  <c r="I101" i="39"/>
  <c r="N101" i="39"/>
  <c r="I102" i="39"/>
  <c r="N102" i="39"/>
  <c r="I103" i="39"/>
  <c r="N103" i="39"/>
  <c r="I104" i="39"/>
  <c r="N104" i="39"/>
  <c r="I105" i="39"/>
  <c r="N105" i="39"/>
  <c r="I106" i="39"/>
  <c r="N106" i="39"/>
  <c r="M51" i="7" s="1" a="1"/>
  <c r="M51" i="7" s="1"/>
  <c r="I107" i="39"/>
  <c r="N107" i="39"/>
  <c r="M66" i="7" s="1" a="1"/>
  <c r="M66" i="7" s="1"/>
  <c r="I108" i="39"/>
  <c r="N108" i="39"/>
  <c r="N109" i="39"/>
  <c r="M20" i="7" s="1" a="1"/>
  <c r="M20" i="7" s="1"/>
  <c r="I110" i="39"/>
  <c r="N110" i="39"/>
  <c r="I111" i="39"/>
  <c r="I112" i="39"/>
  <c r="N112" i="39"/>
  <c r="I113" i="39"/>
  <c r="N113" i="39"/>
  <c r="I114" i="39"/>
  <c r="N114" i="39"/>
  <c r="I115" i="39"/>
  <c r="N115" i="39"/>
  <c r="I116" i="39"/>
  <c r="N116" i="39"/>
  <c r="I117" i="39"/>
  <c r="N117" i="39"/>
  <c r="I118" i="39"/>
  <c r="N118" i="39"/>
  <c r="I119" i="39"/>
  <c r="N119" i="39"/>
  <c r="I120" i="39"/>
  <c r="N120" i="39"/>
  <c r="I121" i="39"/>
  <c r="N121" i="39"/>
  <c r="I122" i="39"/>
  <c r="N122" i="39"/>
  <c r="I123" i="39"/>
  <c r="N123" i="39"/>
  <c r="I124" i="39"/>
  <c r="N124" i="39"/>
  <c r="I125" i="39"/>
  <c r="N125" i="39"/>
  <c r="I126" i="39"/>
  <c r="N126" i="39"/>
  <c r="I127" i="39"/>
  <c r="N127" i="39"/>
  <c r="I128" i="39"/>
  <c r="N128" i="39"/>
  <c r="I129" i="39"/>
  <c r="N129" i="39"/>
  <c r="I130" i="39"/>
  <c r="N130" i="39"/>
  <c r="I131" i="39"/>
  <c r="N131" i="39"/>
  <c r="I132" i="39"/>
  <c r="N132" i="39"/>
  <c r="I133" i="39"/>
  <c r="N133" i="39"/>
  <c r="I134" i="39"/>
  <c r="N134" i="39"/>
  <c r="I135" i="39"/>
  <c r="N135" i="39"/>
  <c r="I136" i="39"/>
  <c r="N136" i="39"/>
  <c r="I137" i="39"/>
  <c r="N137" i="39"/>
  <c r="I138" i="39"/>
  <c r="N138" i="39"/>
  <c r="M34" i="7" s="1" a="1"/>
  <c r="M34" i="7" s="1"/>
  <c r="I139" i="39"/>
  <c r="N139" i="39"/>
  <c r="I140" i="39"/>
  <c r="N140" i="39"/>
  <c r="I141" i="39"/>
  <c r="N141" i="39"/>
  <c r="I142" i="39"/>
  <c r="N142" i="39"/>
  <c r="I143" i="39"/>
  <c r="N143" i="39"/>
  <c r="I144" i="39"/>
  <c r="N144" i="39"/>
  <c r="I145" i="39"/>
  <c r="N145" i="39"/>
  <c r="I146" i="39"/>
  <c r="N146" i="39"/>
  <c r="I147" i="39"/>
  <c r="N147" i="39"/>
  <c r="I148" i="39"/>
  <c r="N148" i="39"/>
  <c r="I149" i="39"/>
  <c r="N149" i="39"/>
  <c r="I150" i="39"/>
  <c r="N150" i="39"/>
  <c r="I151" i="39"/>
  <c r="N151" i="39"/>
  <c r="I152" i="39"/>
  <c r="N152" i="39"/>
  <c r="I153" i="39"/>
  <c r="N153" i="39"/>
  <c r="I154" i="39"/>
  <c r="N154" i="39"/>
  <c r="I155" i="39"/>
  <c r="N155" i="39"/>
  <c r="I156" i="39"/>
  <c r="N156" i="39"/>
  <c r="I157" i="39"/>
  <c r="N157" i="39"/>
  <c r="I158" i="39"/>
  <c r="N158" i="39"/>
  <c r="I159" i="39"/>
  <c r="N159" i="39"/>
  <c r="I160" i="39"/>
  <c r="N160" i="39"/>
  <c r="I161" i="39"/>
  <c r="N161" i="39"/>
  <c r="I162" i="39"/>
  <c r="N162" i="39"/>
  <c r="I163" i="39"/>
  <c r="N163" i="39"/>
  <c r="I164" i="39"/>
  <c r="N164" i="39"/>
  <c r="I165" i="39"/>
  <c r="N165" i="39"/>
  <c r="I166" i="39"/>
  <c r="N166" i="39"/>
  <c r="N167" i="39"/>
  <c r="I168" i="39"/>
  <c r="N168" i="39"/>
  <c r="I169" i="39"/>
  <c r="N169" i="39"/>
  <c r="M45" i="7" s="1" a="1"/>
  <c r="M45" i="7" s="1"/>
  <c r="I170" i="39"/>
  <c r="N170" i="39"/>
  <c r="I171" i="39"/>
  <c r="N171" i="39"/>
  <c r="I172" i="39"/>
  <c r="N172" i="39"/>
  <c r="I173" i="39"/>
  <c r="N173" i="39"/>
  <c r="I174" i="39"/>
  <c r="N174" i="39"/>
  <c r="I175" i="39"/>
  <c r="N175" i="39"/>
  <c r="I176" i="39"/>
  <c r="N176" i="39"/>
  <c r="I177" i="39"/>
  <c r="N177" i="39"/>
  <c r="I178" i="39"/>
  <c r="N178" i="39"/>
  <c r="I179" i="39"/>
  <c r="N179" i="39"/>
  <c r="I180" i="39"/>
  <c r="N180" i="39"/>
  <c r="I181" i="39"/>
  <c r="N181" i="39"/>
  <c r="I182" i="39"/>
  <c r="N182" i="39"/>
  <c r="I183" i="39"/>
  <c r="N183" i="39"/>
  <c r="I184" i="39"/>
  <c r="N184" i="39"/>
  <c r="I185" i="39"/>
  <c r="N185" i="39"/>
  <c r="I186" i="39"/>
  <c r="N186" i="39"/>
  <c r="I187" i="39"/>
  <c r="N187" i="39"/>
  <c r="I188" i="39"/>
  <c r="N188" i="39"/>
  <c r="I189" i="39"/>
  <c r="N189" i="39"/>
  <c r="I190" i="39"/>
  <c r="N190" i="39"/>
  <c r="I191" i="39"/>
  <c r="N191" i="39"/>
  <c r="I192" i="39"/>
  <c r="N192" i="39"/>
  <c r="I193" i="39"/>
  <c r="N193" i="39"/>
  <c r="I194" i="39"/>
  <c r="N194" i="39"/>
  <c r="I195" i="39"/>
  <c r="N195" i="39"/>
  <c r="I196" i="39"/>
  <c r="N196" i="39"/>
  <c r="I197" i="39"/>
  <c r="N197" i="39"/>
  <c r="I198" i="39"/>
  <c r="N198" i="39"/>
  <c r="I199" i="39"/>
  <c r="N199" i="39"/>
  <c r="I200" i="39"/>
  <c r="N200" i="39"/>
  <c r="I201" i="39"/>
  <c r="N201" i="39"/>
  <c r="I202" i="39"/>
  <c r="N202" i="39"/>
  <c r="I203" i="39"/>
  <c r="N203" i="39"/>
  <c r="I204" i="39"/>
  <c r="N204" i="39"/>
  <c r="I205" i="39"/>
  <c r="N205" i="39"/>
  <c r="I206" i="39"/>
  <c r="N206" i="39"/>
  <c r="I207" i="39"/>
  <c r="N207" i="39"/>
  <c r="I208" i="39"/>
  <c r="N208" i="39"/>
  <c r="I209" i="39"/>
  <c r="N209" i="39"/>
  <c r="I210" i="39"/>
  <c r="N210" i="39"/>
  <c r="I211" i="39"/>
  <c r="N211" i="39"/>
  <c r="I212" i="39"/>
  <c r="N212" i="39"/>
  <c r="I213" i="39"/>
  <c r="N213" i="39"/>
  <c r="I214" i="39"/>
  <c r="N214" i="39"/>
  <c r="I215" i="39"/>
  <c r="N215" i="39"/>
  <c r="I216" i="39"/>
  <c r="N216" i="39"/>
  <c r="I217" i="39"/>
  <c r="N217" i="39"/>
  <c r="I218" i="39"/>
  <c r="N218" i="39"/>
  <c r="I219" i="39"/>
  <c r="N219" i="39"/>
  <c r="I220" i="39"/>
  <c r="N220" i="39"/>
  <c r="I221" i="39"/>
  <c r="N221" i="39"/>
  <c r="I222" i="39"/>
  <c r="N222" i="39"/>
  <c r="I223" i="39"/>
  <c r="N223" i="39"/>
  <c r="I224" i="39"/>
  <c r="N224" i="39"/>
  <c r="I225" i="39"/>
  <c r="N225" i="39"/>
  <c r="I226" i="39"/>
  <c r="N226" i="39"/>
  <c r="I227" i="39"/>
  <c r="N227" i="39"/>
  <c r="I228" i="39"/>
  <c r="N228" i="39"/>
  <c r="I229" i="39"/>
  <c r="N229" i="39"/>
  <c r="I230" i="39"/>
  <c r="N230" i="39"/>
  <c r="I231" i="39"/>
  <c r="N231" i="39"/>
  <c r="I232" i="39"/>
  <c r="N232" i="39"/>
  <c r="I233" i="39"/>
  <c r="N233" i="39"/>
  <c r="I234" i="39"/>
  <c r="N234" i="39"/>
  <c r="I235" i="39"/>
  <c r="N235" i="39"/>
  <c r="I236" i="39"/>
  <c r="N236" i="39"/>
  <c r="I237" i="39"/>
  <c r="N237" i="39"/>
  <c r="I238" i="39"/>
  <c r="N238" i="39"/>
  <c r="I239" i="39"/>
  <c r="N239" i="39"/>
  <c r="I240" i="39"/>
  <c r="N240" i="39"/>
  <c r="I241" i="39"/>
  <c r="N241" i="39"/>
  <c r="I242" i="39"/>
  <c r="N242" i="39"/>
  <c r="I243" i="39"/>
  <c r="N243" i="39"/>
  <c r="I244" i="39"/>
  <c r="N244" i="39"/>
  <c r="I245" i="39"/>
  <c r="N245" i="39"/>
  <c r="I246" i="39"/>
  <c r="N246" i="39"/>
  <c r="I247" i="39"/>
  <c r="N247" i="39"/>
  <c r="I248" i="39"/>
  <c r="N248" i="39"/>
  <c r="I249" i="39"/>
  <c r="N249" i="39"/>
  <c r="I250" i="39"/>
  <c r="N250" i="39"/>
  <c r="I251" i="39"/>
  <c r="N251" i="39"/>
  <c r="I252" i="39"/>
  <c r="N252" i="39"/>
  <c r="I253" i="39"/>
  <c r="N253" i="39"/>
  <c r="I254" i="39"/>
  <c r="N254" i="39"/>
  <c r="I255" i="39"/>
  <c r="N255" i="39"/>
  <c r="I256" i="39"/>
  <c r="N256" i="39"/>
  <c r="I257" i="39"/>
  <c r="N257" i="39"/>
  <c r="I258" i="39"/>
  <c r="N258" i="39"/>
  <c r="I259" i="39"/>
  <c r="N259" i="39"/>
  <c r="I260" i="39"/>
  <c r="N260" i="39"/>
  <c r="I261" i="39"/>
  <c r="N261" i="39"/>
  <c r="I262" i="39"/>
  <c r="N262" i="39"/>
  <c r="I263" i="39"/>
  <c r="N263" i="39"/>
  <c r="I264" i="39"/>
  <c r="N264" i="39"/>
  <c r="I265" i="39"/>
  <c r="N265" i="39"/>
  <c r="I266" i="39"/>
  <c r="N266" i="39"/>
  <c r="I267" i="39"/>
  <c r="N267" i="39"/>
  <c r="I268" i="39"/>
  <c r="N268" i="39"/>
  <c r="I269" i="39"/>
  <c r="N269" i="39"/>
  <c r="I270" i="39"/>
  <c r="N270" i="39"/>
  <c r="I271" i="39"/>
  <c r="N271" i="39"/>
  <c r="I272" i="39"/>
  <c r="N272" i="39"/>
  <c r="I273" i="39"/>
  <c r="N273" i="39"/>
  <c r="I274" i="39"/>
  <c r="N274" i="39"/>
  <c r="I275" i="39"/>
  <c r="N275" i="39"/>
  <c r="I276" i="39"/>
  <c r="N276" i="39"/>
  <c r="I277" i="39"/>
  <c r="N277" i="39"/>
  <c r="I278" i="39"/>
  <c r="N278" i="39"/>
  <c r="I279" i="39"/>
  <c r="N279" i="39"/>
  <c r="I280" i="39"/>
  <c r="N280" i="39"/>
  <c r="I281" i="39"/>
  <c r="N281" i="39"/>
  <c r="I282" i="39"/>
  <c r="N282" i="39"/>
  <c r="I283" i="39"/>
  <c r="N283" i="39"/>
  <c r="I284" i="39"/>
  <c r="N284" i="39"/>
  <c r="I285" i="39"/>
  <c r="N285" i="39"/>
  <c r="I286" i="39"/>
  <c r="N286" i="39"/>
  <c r="I287" i="39"/>
  <c r="N287" i="39"/>
  <c r="I288" i="39"/>
  <c r="N288" i="39"/>
  <c r="I289" i="39"/>
  <c r="N289" i="39"/>
  <c r="I290" i="39"/>
  <c r="N290" i="39"/>
  <c r="I291" i="39"/>
  <c r="N291" i="39"/>
  <c r="I292" i="39"/>
  <c r="N292" i="39"/>
  <c r="I293" i="39"/>
  <c r="N293" i="39"/>
  <c r="I294" i="39"/>
  <c r="N294" i="39"/>
  <c r="I295" i="39"/>
  <c r="N295" i="39"/>
  <c r="I296" i="39"/>
  <c r="N296" i="39"/>
  <c r="I297" i="39"/>
  <c r="N297" i="39"/>
  <c r="I298" i="39"/>
  <c r="N298" i="39"/>
  <c r="I299" i="39"/>
  <c r="N299" i="39"/>
  <c r="I300" i="39"/>
  <c r="N300" i="39"/>
  <c r="I301" i="39"/>
  <c r="N301" i="39"/>
  <c r="I302" i="39"/>
  <c r="N302" i="39"/>
  <c r="I303" i="39"/>
  <c r="N303" i="39"/>
  <c r="I304" i="39"/>
  <c r="N304" i="39"/>
  <c r="I305" i="39"/>
  <c r="N305" i="39"/>
  <c r="I306" i="39"/>
  <c r="N306" i="39"/>
  <c r="I307" i="39"/>
  <c r="N307" i="39"/>
  <c r="I308" i="39"/>
  <c r="N308" i="39"/>
  <c r="I309" i="39"/>
  <c r="N309" i="39"/>
  <c r="I310" i="39"/>
  <c r="N310" i="39"/>
  <c r="I311" i="39"/>
  <c r="N311" i="39"/>
  <c r="I312" i="39"/>
  <c r="N312" i="39"/>
  <c r="I313" i="39"/>
  <c r="N313" i="39"/>
  <c r="I314" i="39"/>
  <c r="N314" i="39"/>
  <c r="I315" i="39"/>
  <c r="N315" i="39"/>
  <c r="I316" i="39"/>
  <c r="N316" i="39"/>
  <c r="I317" i="39"/>
  <c r="N317" i="39"/>
  <c r="I318" i="39"/>
  <c r="N318" i="39"/>
  <c r="I319" i="39"/>
  <c r="N319" i="39"/>
  <c r="I320" i="39"/>
  <c r="N320" i="39"/>
  <c r="I321" i="39"/>
  <c r="N321" i="39"/>
  <c r="I322" i="39"/>
  <c r="N322" i="39"/>
  <c r="I323" i="39"/>
  <c r="N323" i="39"/>
  <c r="I324" i="39"/>
  <c r="N324" i="39"/>
  <c r="I325" i="39"/>
  <c r="N325" i="39"/>
  <c r="I326" i="39"/>
  <c r="N326" i="39"/>
  <c r="I327" i="39"/>
  <c r="N327" i="39"/>
  <c r="I328" i="39"/>
  <c r="N328" i="39"/>
  <c r="I329" i="39"/>
  <c r="N329" i="39"/>
  <c r="I330" i="39"/>
  <c r="N330" i="39"/>
  <c r="I331" i="39"/>
  <c r="N331" i="39"/>
  <c r="I332" i="39"/>
  <c r="N332" i="39"/>
  <c r="I333" i="39"/>
  <c r="N333" i="39"/>
  <c r="I334" i="39"/>
  <c r="N334" i="39"/>
  <c r="I335" i="39"/>
  <c r="N335" i="39"/>
  <c r="I336" i="39"/>
  <c r="N336" i="39"/>
  <c r="I337" i="39"/>
  <c r="N337" i="39"/>
  <c r="I338" i="39"/>
  <c r="N338" i="39"/>
  <c r="I339" i="39"/>
  <c r="N339" i="39"/>
  <c r="I340" i="39"/>
  <c r="N340" i="39"/>
  <c r="I341" i="39"/>
  <c r="N341" i="39"/>
  <c r="I342" i="39"/>
  <c r="N342" i="39"/>
  <c r="I343" i="39"/>
  <c r="N343" i="39"/>
  <c r="I344" i="39"/>
  <c r="N344" i="39"/>
  <c r="I345" i="39"/>
  <c r="N345" i="39"/>
  <c r="I346" i="39"/>
  <c r="N346" i="39"/>
  <c r="I347" i="39"/>
  <c r="N347" i="39"/>
  <c r="I348" i="39"/>
  <c r="N348" i="39"/>
  <c r="I349" i="39"/>
  <c r="N349" i="39"/>
  <c r="I350" i="39"/>
  <c r="N350" i="39"/>
  <c r="I351" i="39"/>
  <c r="N351" i="39"/>
  <c r="I352" i="39"/>
  <c r="N352" i="39"/>
  <c r="I353" i="39"/>
  <c r="N353" i="39"/>
  <c r="I354" i="39"/>
  <c r="N354" i="39"/>
  <c r="I355" i="39"/>
  <c r="N355" i="39"/>
  <c r="I356" i="39"/>
  <c r="N356" i="39"/>
  <c r="I357" i="39"/>
  <c r="N357" i="39"/>
  <c r="I358" i="39"/>
  <c r="N358" i="39"/>
  <c r="I359" i="39"/>
  <c r="N359" i="39"/>
  <c r="I360" i="39"/>
  <c r="N360" i="39"/>
  <c r="I361" i="39"/>
  <c r="N361" i="39"/>
  <c r="I362" i="39"/>
  <c r="N362" i="39"/>
  <c r="I363" i="39"/>
  <c r="N363" i="39"/>
  <c r="I364" i="39"/>
  <c r="N364" i="39"/>
  <c r="I365" i="39"/>
  <c r="N365" i="39"/>
  <c r="I366" i="39"/>
  <c r="N366" i="39"/>
  <c r="I367" i="39"/>
  <c r="N367" i="39"/>
  <c r="I368" i="39"/>
  <c r="N368" i="39"/>
  <c r="I369" i="39"/>
  <c r="N369" i="39"/>
  <c r="I370" i="39"/>
  <c r="N370" i="39"/>
  <c r="I371" i="39"/>
  <c r="N371" i="39"/>
  <c r="I372" i="39"/>
  <c r="N372" i="39"/>
  <c r="I373" i="39"/>
  <c r="N373" i="39"/>
  <c r="I374" i="39"/>
  <c r="N374" i="39"/>
  <c r="I375" i="39"/>
  <c r="N375" i="39"/>
  <c r="I376" i="39"/>
  <c r="N376" i="39"/>
  <c r="I377" i="39"/>
  <c r="N377" i="39"/>
  <c r="I378" i="39"/>
  <c r="N378" i="39"/>
  <c r="I379" i="39"/>
  <c r="N379" i="39"/>
  <c r="I380" i="39"/>
  <c r="N380" i="39"/>
  <c r="I381" i="39"/>
  <c r="N381" i="39"/>
  <c r="I382" i="39"/>
  <c r="N382" i="39"/>
  <c r="I383" i="39"/>
  <c r="N383" i="39"/>
  <c r="I384" i="39"/>
  <c r="N384" i="39"/>
  <c r="I385" i="39"/>
  <c r="N385" i="39"/>
  <c r="I386" i="39"/>
  <c r="N386" i="39"/>
  <c r="I387" i="39"/>
  <c r="N387" i="39"/>
  <c r="I388" i="39"/>
  <c r="N388" i="39"/>
  <c r="I389" i="39"/>
  <c r="N389" i="39"/>
  <c r="I390" i="39"/>
  <c r="N390" i="39"/>
  <c r="I391" i="39"/>
  <c r="N391" i="39"/>
  <c r="I392" i="39"/>
  <c r="N392" i="39"/>
  <c r="I393" i="39"/>
  <c r="N393" i="39"/>
  <c r="I394" i="39"/>
  <c r="N394" i="39"/>
  <c r="I395" i="39"/>
  <c r="N395" i="39"/>
  <c r="I396" i="39"/>
  <c r="N396" i="39"/>
  <c r="I397" i="39"/>
  <c r="N397" i="39"/>
  <c r="I398" i="39"/>
  <c r="N398" i="39"/>
  <c r="I399" i="39"/>
  <c r="N399" i="39"/>
  <c r="I400" i="39"/>
  <c r="N400" i="39"/>
  <c r="I401" i="39"/>
  <c r="N401" i="39"/>
  <c r="I402" i="39"/>
  <c r="N402" i="39"/>
  <c r="I403" i="39"/>
  <c r="N403" i="39"/>
  <c r="I404" i="39"/>
  <c r="N404" i="39"/>
  <c r="I405" i="39"/>
  <c r="N405" i="39"/>
  <c r="I406" i="39"/>
  <c r="N406" i="39"/>
  <c r="I407" i="39"/>
  <c r="N407" i="39"/>
  <c r="I408" i="39"/>
  <c r="N408" i="39"/>
  <c r="I409" i="39"/>
  <c r="N409" i="39"/>
  <c r="I410" i="39"/>
  <c r="N410" i="39"/>
  <c r="I411" i="39"/>
  <c r="N411" i="39"/>
  <c r="I412" i="39"/>
  <c r="N412" i="39"/>
  <c r="I413" i="39"/>
  <c r="N413" i="39"/>
  <c r="I414" i="39"/>
  <c r="N414" i="39"/>
  <c r="I415" i="39"/>
  <c r="N415" i="39"/>
  <c r="I416" i="39"/>
  <c r="N416" i="39"/>
  <c r="I417" i="39"/>
  <c r="N417" i="39"/>
  <c r="I418" i="39"/>
  <c r="N418" i="39"/>
  <c r="I419" i="39"/>
  <c r="N419" i="39"/>
  <c r="I420" i="39"/>
  <c r="N420" i="39"/>
  <c r="I421" i="39"/>
  <c r="N421" i="39"/>
  <c r="I422" i="39"/>
  <c r="N422" i="39"/>
  <c r="I423" i="39"/>
  <c r="N423" i="39"/>
  <c r="I424" i="39"/>
  <c r="N424" i="39"/>
  <c r="I425" i="39"/>
  <c r="N425" i="39"/>
  <c r="I426" i="39"/>
  <c r="N426" i="39"/>
  <c r="I427" i="39"/>
  <c r="N427" i="39"/>
  <c r="I428" i="39"/>
  <c r="N428" i="39"/>
  <c r="I429" i="39"/>
  <c r="N429" i="39"/>
  <c r="I430" i="39"/>
  <c r="N430" i="39"/>
  <c r="I431" i="39"/>
  <c r="N431" i="39"/>
  <c r="I432" i="39"/>
  <c r="N432" i="39"/>
  <c r="I433" i="39"/>
  <c r="N433" i="39"/>
  <c r="I434" i="39"/>
  <c r="N434" i="39"/>
  <c r="I435" i="39"/>
  <c r="N435" i="39"/>
  <c r="I436" i="39"/>
  <c r="N436" i="39"/>
  <c r="I437" i="39"/>
  <c r="N437" i="39"/>
  <c r="I438" i="39"/>
  <c r="N438" i="39"/>
  <c r="I439" i="39"/>
  <c r="N439" i="39"/>
  <c r="I440" i="39"/>
  <c r="N440" i="39"/>
  <c r="I441" i="39"/>
  <c r="N441" i="39"/>
  <c r="I442" i="39"/>
  <c r="N442" i="39"/>
  <c r="I443" i="39"/>
  <c r="N443" i="39"/>
  <c r="I444" i="39"/>
  <c r="N444" i="39"/>
  <c r="I445" i="39"/>
  <c r="N445" i="39"/>
  <c r="I446" i="39"/>
  <c r="N446" i="39"/>
  <c r="I447" i="39"/>
  <c r="N447" i="39"/>
  <c r="I448" i="39"/>
  <c r="N448" i="39"/>
  <c r="I449" i="39"/>
  <c r="N449" i="39"/>
  <c r="I450" i="39"/>
  <c r="N450" i="39"/>
  <c r="I451" i="39"/>
  <c r="N451" i="39"/>
  <c r="I452" i="39"/>
  <c r="N452" i="39"/>
  <c r="I453" i="39"/>
  <c r="N453" i="39"/>
  <c r="I454" i="39"/>
  <c r="N454" i="39"/>
  <c r="I455" i="39"/>
  <c r="N455" i="39"/>
  <c r="I456" i="39"/>
  <c r="N456" i="39"/>
  <c r="I457" i="39"/>
  <c r="N457" i="39"/>
  <c r="I458" i="39"/>
  <c r="N458" i="39"/>
  <c r="I459" i="39"/>
  <c r="N459" i="39"/>
  <c r="I460" i="39"/>
  <c r="N460" i="39"/>
  <c r="I461" i="39"/>
  <c r="N461" i="39"/>
  <c r="I462" i="39"/>
  <c r="N462" i="39"/>
  <c r="I463" i="39"/>
  <c r="N463" i="39"/>
  <c r="I464" i="39"/>
  <c r="N464" i="39"/>
  <c r="I465" i="39"/>
  <c r="N465" i="39"/>
  <c r="I466" i="39"/>
  <c r="N466" i="39"/>
  <c r="I467" i="39"/>
  <c r="N467" i="39"/>
  <c r="I468" i="39"/>
  <c r="N468" i="39"/>
  <c r="I469" i="39"/>
  <c r="N469" i="39"/>
  <c r="I470" i="39"/>
  <c r="N470" i="39"/>
  <c r="I471" i="39"/>
  <c r="N471" i="39"/>
  <c r="I472" i="39"/>
  <c r="N472" i="39"/>
  <c r="I473" i="39"/>
  <c r="N473" i="39"/>
  <c r="I474" i="39"/>
  <c r="N474" i="39"/>
  <c r="I475" i="39"/>
  <c r="N475" i="39"/>
  <c r="I476" i="39"/>
  <c r="N476" i="39"/>
  <c r="I477" i="39"/>
  <c r="N477" i="39"/>
  <c r="I478" i="39"/>
  <c r="N478" i="39"/>
  <c r="I479" i="39"/>
  <c r="N479" i="39"/>
  <c r="I480" i="39"/>
  <c r="N480" i="39"/>
  <c r="I481" i="39"/>
  <c r="N481" i="39"/>
  <c r="I482" i="39"/>
  <c r="N482" i="39"/>
  <c r="I483" i="39"/>
  <c r="N483" i="39"/>
  <c r="I484" i="39"/>
  <c r="N484" i="39"/>
  <c r="I485" i="39"/>
  <c r="N485" i="39"/>
  <c r="I486" i="39"/>
  <c r="N486" i="39"/>
  <c r="I487" i="39"/>
  <c r="N487" i="39"/>
  <c r="I488" i="39"/>
  <c r="N488" i="39"/>
  <c r="I489" i="39"/>
  <c r="N489" i="39"/>
  <c r="I490" i="39"/>
  <c r="N490" i="39"/>
  <c r="I491" i="39"/>
  <c r="N491" i="39"/>
  <c r="I492" i="39"/>
  <c r="N492" i="39"/>
  <c r="I493" i="39"/>
  <c r="N493" i="39"/>
  <c r="I494" i="39"/>
  <c r="N494" i="39"/>
  <c r="I495" i="39"/>
  <c r="N495" i="39"/>
  <c r="I496" i="39"/>
  <c r="N496" i="39"/>
  <c r="I497" i="39"/>
  <c r="N497" i="39"/>
  <c r="I498" i="39"/>
  <c r="N498" i="39"/>
  <c r="I499" i="39"/>
  <c r="N499" i="39"/>
  <c r="I500" i="39"/>
  <c r="N500" i="39"/>
  <c r="I501" i="39"/>
  <c r="N501" i="39"/>
  <c r="I502" i="39"/>
  <c r="N502" i="39"/>
  <c r="I503" i="39"/>
  <c r="N503" i="39"/>
  <c r="I504" i="39"/>
  <c r="N504" i="39"/>
  <c r="I505" i="39"/>
  <c r="N505" i="39"/>
  <c r="I506" i="39"/>
  <c r="N506" i="39"/>
  <c r="I507" i="39"/>
  <c r="N507" i="39"/>
  <c r="I508" i="39"/>
  <c r="N508" i="39"/>
  <c r="I509" i="39"/>
  <c r="N509" i="39"/>
  <c r="I510" i="39"/>
  <c r="N510" i="39"/>
  <c r="I511" i="39"/>
  <c r="N511" i="39"/>
  <c r="I512" i="39"/>
  <c r="N512" i="39"/>
  <c r="I513" i="39"/>
  <c r="N513" i="39"/>
  <c r="I514" i="39"/>
  <c r="N514" i="39"/>
  <c r="I515" i="39"/>
  <c r="N515" i="39"/>
  <c r="I516" i="39"/>
  <c r="N516" i="39"/>
  <c r="I517" i="39"/>
  <c r="N517" i="39"/>
  <c r="I518" i="39"/>
  <c r="N518" i="39"/>
  <c r="I519" i="39"/>
  <c r="N519" i="39"/>
  <c r="I520" i="39"/>
  <c r="N520" i="39"/>
  <c r="I521" i="39"/>
  <c r="N521" i="39"/>
  <c r="I522" i="39"/>
  <c r="N522" i="39"/>
  <c r="I523" i="39"/>
  <c r="N523" i="39"/>
  <c r="I524" i="39"/>
  <c r="N524" i="39"/>
  <c r="I525" i="39"/>
  <c r="N525" i="39"/>
  <c r="I526" i="39"/>
  <c r="N526" i="39"/>
  <c r="I527" i="39"/>
  <c r="N527" i="39"/>
  <c r="I528" i="39"/>
  <c r="N528" i="39"/>
  <c r="I529" i="39"/>
  <c r="N529" i="39"/>
  <c r="I530" i="39"/>
  <c r="N530" i="39"/>
  <c r="I531" i="39"/>
  <c r="N531" i="39"/>
  <c r="I532" i="39"/>
  <c r="N532" i="39"/>
  <c r="I533" i="39"/>
  <c r="N533" i="39"/>
  <c r="I534" i="39"/>
  <c r="N534" i="39"/>
  <c r="I535" i="39"/>
  <c r="N535" i="39"/>
  <c r="I536" i="39"/>
  <c r="N536" i="39"/>
  <c r="I537" i="39"/>
  <c r="N537" i="39"/>
  <c r="I538" i="39"/>
  <c r="N538" i="39"/>
  <c r="I539" i="39"/>
  <c r="N539" i="39"/>
  <c r="I540" i="39"/>
  <c r="N540" i="39"/>
  <c r="I541" i="39"/>
  <c r="N541" i="39"/>
  <c r="I542" i="39"/>
  <c r="N542" i="39"/>
  <c r="I543" i="39"/>
  <c r="N543" i="39"/>
  <c r="I544" i="39"/>
  <c r="N544" i="39"/>
  <c r="I545" i="39"/>
  <c r="N545" i="39"/>
  <c r="I546" i="39"/>
  <c r="N546" i="39"/>
  <c r="I547" i="39"/>
  <c r="N547" i="39"/>
  <c r="I548" i="39"/>
  <c r="N548" i="39"/>
  <c r="I549" i="39"/>
  <c r="N549" i="39"/>
  <c r="I550" i="39"/>
  <c r="N550" i="39"/>
  <c r="I551" i="39"/>
  <c r="N551" i="39"/>
  <c r="I552" i="39"/>
  <c r="N552" i="39"/>
  <c r="I553" i="39"/>
  <c r="N553" i="39"/>
  <c r="I554" i="39"/>
  <c r="N554" i="39"/>
  <c r="I555" i="39"/>
  <c r="N555" i="39"/>
  <c r="I556" i="39"/>
  <c r="N556" i="39"/>
  <c r="I557" i="39"/>
  <c r="N557" i="39"/>
  <c r="I558" i="39"/>
  <c r="N558" i="39"/>
  <c r="I559" i="39"/>
  <c r="N559" i="39"/>
  <c r="I560" i="39"/>
  <c r="N560" i="39"/>
  <c r="I561" i="39"/>
  <c r="N561" i="39"/>
  <c r="I562" i="39"/>
  <c r="N562" i="39"/>
  <c r="I563" i="39"/>
  <c r="N563" i="39"/>
  <c r="I564" i="39"/>
  <c r="N564" i="39"/>
  <c r="I565" i="39"/>
  <c r="N565" i="39"/>
  <c r="I566" i="39"/>
  <c r="N566" i="39"/>
  <c r="I567" i="39"/>
  <c r="N567" i="39"/>
  <c r="I568" i="39"/>
  <c r="N568" i="39"/>
  <c r="I569" i="39"/>
  <c r="N569" i="39"/>
  <c r="I570" i="39"/>
  <c r="N570" i="39"/>
  <c r="I571" i="39"/>
  <c r="N571" i="39"/>
  <c r="I572" i="39"/>
  <c r="N572" i="39"/>
  <c r="I573" i="39"/>
  <c r="N573" i="39"/>
  <c r="I574" i="39"/>
  <c r="N574" i="39"/>
  <c r="I575" i="39"/>
  <c r="N575" i="39"/>
  <c r="I576" i="39"/>
  <c r="N576" i="39"/>
  <c r="I577" i="39"/>
  <c r="N577" i="39"/>
  <c r="I578" i="39"/>
  <c r="N578" i="39"/>
  <c r="I579" i="39"/>
  <c r="N579" i="39"/>
  <c r="I580" i="39"/>
  <c r="N580" i="39"/>
  <c r="I581" i="39"/>
  <c r="N581" i="39"/>
  <c r="I582" i="39"/>
  <c r="N582" i="39"/>
  <c r="I583" i="39"/>
  <c r="N583" i="39"/>
  <c r="I584" i="39"/>
  <c r="N584" i="39"/>
  <c r="I585" i="39"/>
  <c r="N585" i="39"/>
  <c r="I586" i="39"/>
  <c r="N586" i="39"/>
  <c r="I587" i="39"/>
  <c r="N587" i="39"/>
  <c r="I588" i="39"/>
  <c r="N588" i="39"/>
  <c r="I589" i="39"/>
  <c r="N589" i="39"/>
  <c r="I590" i="39"/>
  <c r="N590" i="39"/>
  <c r="I591" i="39"/>
  <c r="N591" i="39"/>
  <c r="I592" i="39"/>
  <c r="N592" i="39"/>
  <c r="I593" i="39"/>
  <c r="N593" i="39"/>
  <c r="I594" i="39"/>
  <c r="N594" i="39"/>
  <c r="I595" i="39"/>
  <c r="N595" i="39"/>
  <c r="I596" i="39"/>
  <c r="N596" i="39"/>
  <c r="I597" i="39"/>
  <c r="N597" i="39"/>
  <c r="I598" i="39"/>
  <c r="N598" i="39"/>
  <c r="I599" i="39"/>
  <c r="N599" i="39"/>
  <c r="I600" i="39"/>
  <c r="N600" i="39"/>
  <c r="I601" i="39"/>
  <c r="N601" i="39"/>
  <c r="I602" i="39"/>
  <c r="N602" i="39"/>
  <c r="I603" i="39"/>
  <c r="N603" i="39"/>
  <c r="I604" i="39"/>
  <c r="N604" i="39"/>
  <c r="I605" i="39"/>
  <c r="N605" i="39"/>
  <c r="I606" i="39"/>
  <c r="N606" i="39"/>
  <c r="I607" i="39"/>
  <c r="N607" i="39"/>
  <c r="I608" i="39"/>
  <c r="N608" i="39"/>
  <c r="I609" i="39"/>
  <c r="N609" i="39"/>
  <c r="I610" i="39"/>
  <c r="N610" i="39"/>
  <c r="I611" i="39"/>
  <c r="N611" i="39"/>
  <c r="I612" i="39"/>
  <c r="N612" i="39"/>
  <c r="I613" i="39"/>
  <c r="N613" i="39"/>
  <c r="I614" i="39"/>
  <c r="N614" i="39"/>
  <c r="I615" i="39"/>
  <c r="N615" i="39"/>
  <c r="I616" i="39"/>
  <c r="N616" i="39"/>
  <c r="I617" i="39"/>
  <c r="N617" i="39"/>
  <c r="I618" i="39"/>
  <c r="N618" i="39"/>
  <c r="I619" i="39"/>
  <c r="N619" i="39"/>
  <c r="I620" i="39"/>
  <c r="N620" i="39"/>
  <c r="I621" i="39"/>
  <c r="N621" i="39"/>
  <c r="I622" i="39"/>
  <c r="N622" i="39"/>
  <c r="I623" i="39"/>
  <c r="N623" i="39"/>
  <c r="I624" i="39"/>
  <c r="N624" i="39"/>
  <c r="I625" i="39"/>
  <c r="N625" i="39"/>
  <c r="I626" i="39"/>
  <c r="N626" i="39"/>
  <c r="I627" i="39"/>
  <c r="N627" i="39"/>
  <c r="I628" i="39"/>
  <c r="N628" i="39"/>
  <c r="I629" i="39"/>
  <c r="N629" i="39"/>
  <c r="I630" i="39"/>
  <c r="N630" i="39"/>
  <c r="I631" i="39"/>
  <c r="N631" i="39"/>
  <c r="I632" i="39"/>
  <c r="N632" i="39"/>
  <c r="I633" i="39"/>
  <c r="N633" i="39"/>
  <c r="I634" i="39"/>
  <c r="N634" i="39"/>
  <c r="I635" i="39"/>
  <c r="N635" i="39"/>
  <c r="I636" i="39"/>
  <c r="N636" i="39"/>
  <c r="I637" i="39"/>
  <c r="N637" i="39"/>
  <c r="I638" i="39"/>
  <c r="N638" i="39"/>
  <c r="I639" i="39"/>
  <c r="N639" i="39"/>
  <c r="I640" i="39"/>
  <c r="N640" i="39"/>
  <c r="I641" i="39"/>
  <c r="N641" i="39"/>
  <c r="I642" i="39"/>
  <c r="N642" i="39"/>
  <c r="I643" i="39"/>
  <c r="N643" i="39"/>
  <c r="I644" i="39"/>
  <c r="N644" i="39"/>
  <c r="I645" i="39"/>
  <c r="N645" i="39"/>
  <c r="I646" i="39"/>
  <c r="N646" i="39"/>
  <c r="I647" i="39"/>
  <c r="N647" i="39"/>
  <c r="I648" i="39"/>
  <c r="N648" i="39"/>
  <c r="I649" i="39"/>
  <c r="N649" i="39"/>
  <c r="I650" i="39"/>
  <c r="N650" i="39"/>
  <c r="I651" i="39"/>
  <c r="N651" i="39"/>
  <c r="I652" i="39"/>
  <c r="N652" i="39"/>
  <c r="I653" i="39"/>
  <c r="N653" i="39"/>
  <c r="I654" i="39"/>
  <c r="N654" i="39"/>
  <c r="I655" i="39"/>
  <c r="N655" i="39"/>
  <c r="I656" i="39"/>
  <c r="N656" i="39"/>
  <c r="I657" i="39"/>
  <c r="N657" i="39"/>
  <c r="I658" i="39"/>
  <c r="N658" i="39"/>
  <c r="I659" i="39"/>
  <c r="N659" i="39"/>
  <c r="I660" i="39"/>
  <c r="N660" i="39"/>
  <c r="I661" i="39"/>
  <c r="N661" i="39"/>
  <c r="I662" i="39"/>
  <c r="N662" i="39"/>
  <c r="I663" i="39"/>
  <c r="N663" i="39"/>
  <c r="I664" i="39"/>
  <c r="N664" i="39"/>
  <c r="I665" i="39"/>
  <c r="N665" i="39"/>
  <c r="I666" i="39"/>
  <c r="N666" i="39"/>
  <c r="I667" i="39"/>
  <c r="N667" i="39"/>
  <c r="I668" i="39"/>
  <c r="N668" i="39"/>
  <c r="I669" i="39"/>
  <c r="N669" i="39"/>
  <c r="I670" i="39"/>
  <c r="N670" i="39"/>
  <c r="I671" i="39"/>
  <c r="N671" i="39"/>
  <c r="I672" i="39"/>
  <c r="N672" i="39"/>
  <c r="I673" i="39"/>
  <c r="N673" i="39"/>
  <c r="I674" i="39"/>
  <c r="N674" i="39"/>
  <c r="I675" i="39"/>
  <c r="N675" i="39"/>
  <c r="I676" i="39"/>
  <c r="N676" i="39"/>
  <c r="I677" i="39"/>
  <c r="N677" i="39"/>
  <c r="I678" i="39"/>
  <c r="N678" i="39"/>
  <c r="I679" i="39"/>
  <c r="N679" i="39"/>
  <c r="I680" i="39"/>
  <c r="N680" i="39"/>
  <c r="I681" i="39"/>
  <c r="N681" i="39"/>
  <c r="I682" i="39"/>
  <c r="N682" i="39"/>
  <c r="I683" i="39"/>
  <c r="N683" i="39"/>
  <c r="I684" i="39"/>
  <c r="N684" i="39"/>
  <c r="I685" i="39"/>
  <c r="N685" i="39"/>
  <c r="I686" i="39"/>
  <c r="N686" i="39"/>
  <c r="I687" i="39"/>
  <c r="N687" i="39"/>
  <c r="I688" i="39"/>
  <c r="N688" i="39"/>
  <c r="I689" i="39"/>
  <c r="N689" i="39"/>
  <c r="I690" i="39"/>
  <c r="N690" i="39"/>
  <c r="I691" i="39"/>
  <c r="N691" i="39"/>
  <c r="I692" i="39"/>
  <c r="N692" i="39"/>
  <c r="I693" i="39"/>
  <c r="N693" i="39"/>
  <c r="I694" i="39"/>
  <c r="N694" i="39"/>
  <c r="I695" i="39"/>
  <c r="N695" i="39"/>
  <c r="I696" i="39"/>
  <c r="N696" i="39"/>
  <c r="I697" i="39"/>
  <c r="N697" i="39"/>
  <c r="I698" i="39"/>
  <c r="N698" i="39"/>
  <c r="I699" i="39"/>
  <c r="N699" i="39"/>
  <c r="I700" i="39"/>
  <c r="N700" i="39"/>
  <c r="I701" i="39"/>
  <c r="N701" i="39"/>
  <c r="I702" i="39"/>
  <c r="N702" i="39"/>
  <c r="I703" i="39"/>
  <c r="N703" i="39"/>
  <c r="I704" i="39"/>
  <c r="N704" i="39"/>
  <c r="I705" i="39"/>
  <c r="N705" i="39"/>
  <c r="I706" i="39"/>
  <c r="N706" i="39"/>
  <c r="I707" i="39"/>
  <c r="N707" i="39"/>
  <c r="I708" i="39"/>
  <c r="N708" i="39"/>
  <c r="I709" i="39"/>
  <c r="N709" i="39"/>
  <c r="I710" i="39"/>
  <c r="N710" i="39"/>
  <c r="I711" i="39"/>
  <c r="N711" i="39"/>
  <c r="I712" i="39"/>
  <c r="N712" i="39"/>
  <c r="I713" i="39"/>
  <c r="N713" i="39"/>
  <c r="I714" i="39"/>
  <c r="N714" i="39"/>
  <c r="I715" i="39"/>
  <c r="N715" i="39"/>
  <c r="I716" i="39"/>
  <c r="N716" i="39"/>
  <c r="I717" i="39"/>
  <c r="N717" i="39"/>
  <c r="I718" i="39"/>
  <c r="N718" i="39"/>
  <c r="I719" i="39"/>
  <c r="N719" i="39"/>
  <c r="I720" i="39"/>
  <c r="N720" i="39"/>
  <c r="I721" i="39"/>
  <c r="N721" i="39"/>
  <c r="I722" i="39"/>
  <c r="N722" i="39"/>
  <c r="I723" i="39"/>
  <c r="N723" i="39"/>
  <c r="I724" i="39"/>
  <c r="N724" i="39"/>
  <c r="I725" i="39"/>
  <c r="N725" i="39"/>
  <c r="I726" i="39"/>
  <c r="N726" i="39"/>
  <c r="I727" i="39"/>
  <c r="N727" i="39"/>
  <c r="I728" i="39"/>
  <c r="N728" i="39"/>
  <c r="I729" i="39"/>
  <c r="N729" i="39"/>
  <c r="I730" i="39"/>
  <c r="N730" i="39"/>
  <c r="I731" i="39"/>
  <c r="N731" i="39"/>
  <c r="I732" i="39"/>
  <c r="N732" i="39"/>
  <c r="I733" i="39"/>
  <c r="N733" i="39"/>
  <c r="I734" i="39"/>
  <c r="N734" i="39"/>
  <c r="I735" i="39"/>
  <c r="N735" i="39"/>
  <c r="I736" i="39"/>
  <c r="N736" i="39"/>
  <c r="I737" i="39"/>
  <c r="N737" i="39"/>
  <c r="I738" i="39"/>
  <c r="N738" i="39"/>
  <c r="I739" i="39"/>
  <c r="N739" i="39"/>
  <c r="I740" i="39"/>
  <c r="N740" i="39"/>
  <c r="I741" i="39"/>
  <c r="N741" i="39"/>
  <c r="I742" i="39"/>
  <c r="N742" i="39"/>
  <c r="I743" i="39"/>
  <c r="N743" i="39"/>
  <c r="I744" i="39"/>
  <c r="N744" i="39"/>
  <c r="I745" i="39"/>
  <c r="N745" i="39"/>
  <c r="I746" i="39"/>
  <c r="N746" i="39"/>
  <c r="I747" i="39"/>
  <c r="N747" i="39"/>
  <c r="I748" i="39"/>
  <c r="N748" i="39"/>
  <c r="I749" i="39"/>
  <c r="N749" i="39"/>
  <c r="I750" i="39"/>
  <c r="N750" i="39"/>
  <c r="I751" i="39"/>
  <c r="N751" i="39"/>
  <c r="I752" i="39"/>
  <c r="N752" i="39"/>
  <c r="I753" i="39"/>
  <c r="N753" i="39"/>
  <c r="I754" i="39"/>
  <c r="N754" i="39"/>
  <c r="I755" i="39"/>
  <c r="N755" i="39"/>
  <c r="I756" i="39"/>
  <c r="N756" i="39"/>
  <c r="I757" i="39"/>
  <c r="N757" i="39"/>
  <c r="I758" i="39"/>
  <c r="N758" i="39"/>
  <c r="I759" i="39"/>
  <c r="N759" i="39"/>
  <c r="I760" i="39"/>
  <c r="N760" i="39"/>
  <c r="I761" i="39"/>
  <c r="N761" i="39"/>
  <c r="I762" i="39"/>
  <c r="N762" i="39"/>
  <c r="I763" i="39"/>
  <c r="N763" i="39"/>
  <c r="I764" i="39"/>
  <c r="N764" i="39"/>
  <c r="I765" i="39"/>
  <c r="N765" i="39"/>
  <c r="I766" i="39"/>
  <c r="N766" i="39"/>
  <c r="I767" i="39"/>
  <c r="N767" i="39"/>
  <c r="I768" i="39"/>
  <c r="N768" i="39"/>
  <c r="I769" i="39"/>
  <c r="N769" i="39"/>
  <c r="I770" i="39"/>
  <c r="N770" i="39"/>
  <c r="I771" i="39"/>
  <c r="N771" i="39"/>
  <c r="I772" i="39"/>
  <c r="N772" i="39"/>
  <c r="I773" i="39"/>
  <c r="N773" i="39"/>
  <c r="I774" i="39"/>
  <c r="N774" i="39"/>
  <c r="I775" i="39"/>
  <c r="N775" i="39"/>
  <c r="I776" i="39"/>
  <c r="N776" i="39"/>
  <c r="I777" i="39"/>
  <c r="N777" i="39"/>
  <c r="I778" i="39"/>
  <c r="N778" i="39"/>
  <c r="I779" i="39"/>
  <c r="N779" i="39"/>
  <c r="I780" i="39"/>
  <c r="N780" i="39"/>
  <c r="I781" i="39"/>
  <c r="N781" i="39"/>
  <c r="I782" i="39"/>
  <c r="N782" i="39"/>
  <c r="I783" i="39"/>
  <c r="N783" i="39"/>
  <c r="I784" i="39"/>
  <c r="N784" i="39"/>
  <c r="I785" i="39"/>
  <c r="N785" i="39"/>
  <c r="I786" i="39"/>
  <c r="N786" i="39"/>
  <c r="I787" i="39"/>
  <c r="N787" i="39"/>
  <c r="I788" i="39"/>
  <c r="N788" i="39"/>
  <c r="I789" i="39"/>
  <c r="N789" i="39"/>
  <c r="I790" i="39"/>
  <c r="N790" i="39"/>
  <c r="I791" i="39"/>
  <c r="N791" i="39"/>
  <c r="I792" i="39"/>
  <c r="N792" i="39"/>
  <c r="I793" i="39"/>
  <c r="N793" i="39"/>
  <c r="I794" i="39"/>
  <c r="N794" i="39"/>
  <c r="I795" i="39"/>
  <c r="N795" i="39"/>
  <c r="I796" i="39"/>
  <c r="N796" i="39"/>
  <c r="I797" i="39"/>
  <c r="N797" i="39"/>
  <c r="I798" i="39"/>
  <c r="N798" i="39"/>
  <c r="I799" i="39"/>
  <c r="N799" i="39"/>
  <c r="I800" i="39"/>
  <c r="N800" i="39"/>
  <c r="I801" i="39"/>
  <c r="N801" i="39"/>
  <c r="I802" i="39"/>
  <c r="N802" i="39"/>
  <c r="I803" i="39"/>
  <c r="N803" i="39"/>
  <c r="I804" i="39"/>
  <c r="N804" i="39"/>
  <c r="I805" i="39"/>
  <c r="N805" i="39"/>
  <c r="I806" i="39"/>
  <c r="N806" i="39"/>
  <c r="I807" i="39"/>
  <c r="N807" i="39"/>
  <c r="I808" i="39"/>
  <c r="N808" i="39"/>
  <c r="I809" i="39"/>
  <c r="N809" i="39"/>
  <c r="I810" i="39"/>
  <c r="N810" i="39"/>
  <c r="I811" i="39"/>
  <c r="N811" i="39"/>
  <c r="I812" i="39"/>
  <c r="N812" i="39"/>
  <c r="I813" i="39"/>
  <c r="N813" i="39"/>
  <c r="I814" i="39"/>
  <c r="N814" i="39"/>
  <c r="I815" i="39"/>
  <c r="N815" i="39"/>
  <c r="I816" i="39"/>
  <c r="N816" i="39"/>
  <c r="I817" i="39"/>
  <c r="N817" i="39"/>
  <c r="I818" i="39"/>
  <c r="N818" i="39"/>
  <c r="I819" i="39"/>
  <c r="N819" i="39"/>
  <c r="I820" i="39"/>
  <c r="N820" i="39"/>
  <c r="I821" i="39"/>
  <c r="N821" i="39"/>
  <c r="I822" i="39"/>
  <c r="N822" i="39"/>
  <c r="I823" i="39"/>
  <c r="N823" i="39"/>
  <c r="I824" i="39"/>
  <c r="N824" i="39"/>
  <c r="I825" i="39"/>
  <c r="N825" i="39"/>
  <c r="I826" i="39"/>
  <c r="N826" i="39"/>
  <c r="I827" i="39"/>
  <c r="N827" i="39"/>
  <c r="I828" i="39"/>
  <c r="N828" i="39"/>
  <c r="I829" i="39"/>
  <c r="N829" i="39"/>
  <c r="I830" i="39"/>
  <c r="N830" i="39"/>
  <c r="I831" i="39"/>
  <c r="N831" i="39"/>
  <c r="I832" i="39"/>
  <c r="N832" i="39"/>
  <c r="I833" i="39"/>
  <c r="N833" i="39"/>
  <c r="I834" i="39"/>
  <c r="N834" i="39"/>
  <c r="I835" i="39"/>
  <c r="N835" i="39"/>
  <c r="I836" i="39"/>
  <c r="N836" i="39"/>
  <c r="I837" i="39"/>
  <c r="N837" i="39"/>
  <c r="I838" i="39"/>
  <c r="N838" i="39"/>
  <c r="I839" i="39"/>
  <c r="N839" i="39"/>
  <c r="I840" i="39"/>
  <c r="N840" i="39"/>
  <c r="I841" i="39"/>
  <c r="N841" i="39"/>
  <c r="I842" i="39"/>
  <c r="N842" i="39"/>
  <c r="I843" i="39"/>
  <c r="N843" i="39"/>
  <c r="I844" i="39"/>
  <c r="N844" i="39"/>
  <c r="I845" i="39"/>
  <c r="N845" i="39"/>
  <c r="I846" i="39"/>
  <c r="N846" i="39"/>
  <c r="I847" i="39"/>
  <c r="N847" i="39"/>
  <c r="I848" i="39"/>
  <c r="N848" i="39"/>
  <c r="I849" i="39"/>
  <c r="N849" i="39"/>
  <c r="I850" i="39"/>
  <c r="N850" i="39"/>
  <c r="I851" i="39"/>
  <c r="N851" i="39"/>
  <c r="I852" i="39"/>
  <c r="N852" i="39"/>
  <c r="I853" i="39"/>
  <c r="N853" i="39"/>
  <c r="I854" i="39"/>
  <c r="N854" i="39"/>
  <c r="I855" i="39"/>
  <c r="N855" i="39"/>
  <c r="I856" i="39"/>
  <c r="N856" i="39"/>
  <c r="I857" i="39"/>
  <c r="N857" i="39"/>
  <c r="I858" i="39"/>
  <c r="N858" i="39"/>
  <c r="I859" i="39"/>
  <c r="N859" i="39"/>
  <c r="I860" i="39"/>
  <c r="N860" i="39"/>
  <c r="I861" i="39"/>
  <c r="N861" i="39"/>
  <c r="I862" i="39"/>
  <c r="N862" i="39"/>
  <c r="I863" i="39"/>
  <c r="N863" i="39"/>
  <c r="I864" i="39"/>
  <c r="N864" i="39"/>
  <c r="I865" i="39"/>
  <c r="N865" i="39"/>
  <c r="I866" i="39"/>
  <c r="N866" i="39"/>
  <c r="I867" i="39"/>
  <c r="N867" i="39"/>
  <c r="I868" i="39"/>
  <c r="N868" i="39"/>
  <c r="I869" i="39"/>
  <c r="N869" i="39"/>
  <c r="I870" i="39"/>
  <c r="N870" i="39"/>
  <c r="I871" i="39"/>
  <c r="N871" i="39"/>
  <c r="I872" i="39"/>
  <c r="N872" i="39"/>
  <c r="I873" i="39"/>
  <c r="N873" i="39"/>
  <c r="I874" i="39"/>
  <c r="N874" i="39"/>
  <c r="I875" i="39"/>
  <c r="N875" i="39"/>
  <c r="I876" i="39"/>
  <c r="N876" i="39"/>
  <c r="I877" i="39"/>
  <c r="N877" i="39"/>
  <c r="I878" i="39"/>
  <c r="N878" i="39"/>
  <c r="I879" i="39"/>
  <c r="N879" i="39"/>
  <c r="I880" i="39"/>
  <c r="N880" i="39"/>
  <c r="I881" i="39"/>
  <c r="N881" i="39"/>
  <c r="I882" i="39"/>
  <c r="N882" i="39"/>
  <c r="I883" i="39"/>
  <c r="N883" i="39"/>
  <c r="I884" i="39"/>
  <c r="N884" i="39"/>
  <c r="I885" i="39"/>
  <c r="N885" i="39"/>
  <c r="I886" i="39"/>
  <c r="N886" i="39"/>
  <c r="I887" i="39"/>
  <c r="N887" i="39"/>
  <c r="I888" i="39"/>
  <c r="N888" i="39"/>
  <c r="I889" i="39"/>
  <c r="N889" i="39"/>
  <c r="I890" i="39"/>
  <c r="N890" i="39"/>
  <c r="I891" i="39"/>
  <c r="N891" i="39"/>
  <c r="I892" i="39"/>
  <c r="N892" i="39"/>
  <c r="I893" i="39"/>
  <c r="N893" i="39"/>
  <c r="I894" i="39"/>
  <c r="N894" i="39"/>
  <c r="I895" i="39"/>
  <c r="N895" i="39"/>
  <c r="I896" i="39"/>
  <c r="N896" i="39"/>
  <c r="I897" i="39"/>
  <c r="N897" i="39"/>
  <c r="I898" i="39"/>
  <c r="N898" i="39"/>
  <c r="I899" i="39"/>
  <c r="N899" i="39"/>
  <c r="I900" i="39"/>
  <c r="N900" i="39"/>
  <c r="I901" i="39"/>
  <c r="N901" i="39"/>
  <c r="I902" i="39"/>
  <c r="N902" i="39"/>
  <c r="I903" i="39"/>
  <c r="N903" i="39"/>
  <c r="I904" i="39"/>
  <c r="N904" i="39"/>
  <c r="I905" i="39"/>
  <c r="N905" i="39"/>
  <c r="I906" i="39"/>
  <c r="N906" i="39"/>
  <c r="I907" i="39"/>
  <c r="N907" i="39"/>
  <c r="I908" i="39"/>
  <c r="N908" i="39"/>
  <c r="I909" i="39"/>
  <c r="N909" i="39"/>
  <c r="I910" i="39"/>
  <c r="N910" i="39"/>
  <c r="I911" i="39"/>
  <c r="N911" i="39"/>
  <c r="I912" i="39"/>
  <c r="N912" i="39"/>
  <c r="I913" i="39"/>
  <c r="N913" i="39"/>
  <c r="I914" i="39"/>
  <c r="N914" i="39"/>
  <c r="I915" i="39"/>
  <c r="N915" i="39"/>
  <c r="I916" i="39"/>
  <c r="N916" i="39"/>
  <c r="I917" i="39"/>
  <c r="N917" i="39"/>
  <c r="I918" i="39"/>
  <c r="N918" i="39"/>
  <c r="I919" i="39"/>
  <c r="N919" i="39"/>
  <c r="I920" i="39"/>
  <c r="N920" i="39"/>
  <c r="I921" i="39"/>
  <c r="N921" i="39"/>
  <c r="I922" i="39"/>
  <c r="N922" i="39"/>
  <c r="I923" i="39"/>
  <c r="N923" i="39"/>
  <c r="I924" i="39"/>
  <c r="N924" i="39"/>
  <c r="I925" i="39"/>
  <c r="N925" i="39"/>
  <c r="I926" i="39"/>
  <c r="N926" i="39"/>
  <c r="I927" i="39"/>
  <c r="N927" i="39"/>
  <c r="I928" i="39"/>
  <c r="N928" i="39"/>
  <c r="I929" i="39"/>
  <c r="N929" i="39"/>
  <c r="I930" i="39"/>
  <c r="N930" i="39"/>
  <c r="I931" i="39"/>
  <c r="N931" i="39"/>
  <c r="I932" i="39"/>
  <c r="N932" i="39"/>
  <c r="I933" i="39"/>
  <c r="N933" i="39"/>
  <c r="I934" i="39"/>
  <c r="N934" i="39"/>
  <c r="I935" i="39"/>
  <c r="N935" i="39"/>
  <c r="I936" i="39"/>
  <c r="N936" i="39"/>
  <c r="I937" i="39"/>
  <c r="N937" i="39"/>
  <c r="I938" i="39"/>
  <c r="N938" i="39"/>
  <c r="I939" i="39"/>
  <c r="N939" i="39"/>
  <c r="I940" i="39"/>
  <c r="N940" i="39"/>
  <c r="I941" i="39"/>
  <c r="N941" i="39"/>
  <c r="I942" i="39"/>
  <c r="N942" i="39"/>
  <c r="I943" i="39"/>
  <c r="N943" i="39"/>
  <c r="I944" i="39"/>
  <c r="N944" i="39"/>
  <c r="I945" i="39"/>
  <c r="N945" i="39"/>
  <c r="I946" i="39"/>
  <c r="N946" i="39"/>
  <c r="I947" i="39"/>
  <c r="N947" i="39"/>
  <c r="I948" i="39"/>
  <c r="N948" i="39"/>
  <c r="I949" i="39"/>
  <c r="N949" i="39"/>
  <c r="I950" i="39"/>
  <c r="N950" i="39"/>
  <c r="I951" i="39"/>
  <c r="N951" i="39"/>
  <c r="I952" i="39"/>
  <c r="N952" i="39"/>
  <c r="I953" i="39"/>
  <c r="N953" i="39"/>
  <c r="I954" i="39"/>
  <c r="N954" i="39"/>
  <c r="I955" i="39"/>
  <c r="N955" i="39"/>
  <c r="I956" i="39"/>
  <c r="N956" i="39"/>
  <c r="I957" i="39"/>
  <c r="N957" i="39"/>
  <c r="I958" i="39"/>
  <c r="N958" i="39"/>
  <c r="I959" i="39"/>
  <c r="N959" i="39"/>
  <c r="I960" i="39"/>
  <c r="N960" i="39"/>
  <c r="I961" i="39"/>
  <c r="N961" i="39"/>
  <c r="I962" i="39"/>
  <c r="N962" i="39"/>
  <c r="I963" i="39"/>
  <c r="N963" i="39"/>
  <c r="I964" i="39"/>
  <c r="N964" i="39"/>
  <c r="I965" i="39"/>
  <c r="N965" i="39"/>
  <c r="I966" i="39"/>
  <c r="N966" i="39"/>
  <c r="I967" i="39"/>
  <c r="N967" i="39"/>
  <c r="I968" i="39"/>
  <c r="N968" i="39"/>
  <c r="I969" i="39"/>
  <c r="N969" i="39"/>
  <c r="I970" i="39"/>
  <c r="N970" i="39"/>
  <c r="I971" i="39"/>
  <c r="N971" i="39"/>
  <c r="I972" i="39"/>
  <c r="N972" i="39"/>
  <c r="I973" i="39"/>
  <c r="N973" i="39"/>
  <c r="I974" i="39"/>
  <c r="N974" i="39"/>
  <c r="I975" i="39"/>
  <c r="N975" i="39"/>
  <c r="I976" i="39"/>
  <c r="N976" i="39"/>
  <c r="I977" i="39"/>
  <c r="N977" i="39"/>
  <c r="I978" i="39"/>
  <c r="N978" i="39"/>
  <c r="I979" i="39"/>
  <c r="N979" i="39"/>
  <c r="I980" i="39"/>
  <c r="N980" i="39"/>
  <c r="I981" i="39"/>
  <c r="N981" i="39"/>
  <c r="I982" i="39"/>
  <c r="N982" i="39"/>
  <c r="I983" i="39"/>
  <c r="N983" i="39"/>
  <c r="I984" i="39"/>
  <c r="N984" i="39"/>
  <c r="I985" i="39"/>
  <c r="N985" i="39"/>
  <c r="I986" i="39"/>
  <c r="N986" i="39"/>
  <c r="I987" i="39"/>
  <c r="N987" i="39"/>
  <c r="I988" i="39"/>
  <c r="N988" i="39"/>
  <c r="I989" i="39"/>
  <c r="N989" i="39"/>
  <c r="I990" i="39"/>
  <c r="N990" i="39"/>
  <c r="I991" i="39"/>
  <c r="N991" i="39"/>
  <c r="I992" i="39"/>
  <c r="N992" i="39"/>
  <c r="I993" i="39"/>
  <c r="N993" i="39"/>
  <c r="I994" i="39"/>
  <c r="N994" i="39"/>
  <c r="I995" i="39"/>
  <c r="N995" i="39"/>
  <c r="I996" i="39"/>
  <c r="N996" i="39"/>
  <c r="I997" i="39"/>
  <c r="N997" i="39"/>
  <c r="I998" i="39"/>
  <c r="N998" i="39"/>
  <c r="I999" i="39"/>
  <c r="N999" i="39"/>
  <c r="I1000" i="39"/>
  <c r="N1000" i="39"/>
  <c r="N3" i="39"/>
  <c r="N4" i="39"/>
  <c r="I4" i="39"/>
  <c r="I3" i="39"/>
  <c r="L248" i="38" l="1"/>
  <c r="L264" i="38"/>
  <c r="L268" i="38"/>
  <c r="L221" i="38"/>
  <c r="L228" i="38"/>
  <c r="L250" i="38"/>
  <c r="L186" i="38"/>
  <c r="L217" i="38"/>
  <c r="L226" i="38"/>
  <c r="L178" i="38"/>
  <c r="L191" i="38"/>
  <c r="L184" i="38"/>
  <c r="L177" i="38"/>
  <c r="H44" i="40"/>
  <c r="K44" i="40" s="1"/>
  <c r="L152" i="38"/>
  <c r="L149" i="38"/>
  <c r="M26" i="7" a="1"/>
  <c r="M26" i="7" s="1"/>
  <c r="L131" i="38" s="1"/>
  <c r="M50" i="7" a="1"/>
  <c r="M50" i="7" s="1"/>
  <c r="L115" i="38"/>
  <c r="L134" i="38"/>
  <c r="L12" i="38"/>
  <c r="M59" i="7" a="1"/>
  <c r="M59" i="7" s="1"/>
  <c r="M17" i="7" a="1"/>
  <c r="M17" i="7" s="1"/>
  <c r="H43" i="40" s="1"/>
  <c r="K43" i="40" s="1"/>
  <c r="M16" i="7" a="1"/>
  <c r="M16" i="7" s="1"/>
  <c r="M62" i="7" a="1"/>
  <c r="M62" i="7" s="1"/>
  <c r="M60" i="7" a="1"/>
  <c r="M60" i="7" s="1"/>
  <c r="L198" i="38" s="1"/>
  <c r="M39" i="7" a="1"/>
  <c r="M39" i="7" s="1"/>
  <c r="M27" i="7" a="1"/>
  <c r="M27" i="7" s="1"/>
  <c r="L88" i="38" s="1"/>
  <c r="M38" i="7" a="1"/>
  <c r="M38" i="7" s="1"/>
  <c r="L223" i="38" s="1"/>
  <c r="M29" i="7" a="1"/>
  <c r="M29" i="7" s="1"/>
  <c r="M46" i="7" a="1"/>
  <c r="M46" i="7" s="1"/>
  <c r="M32" i="7" a="1"/>
  <c r="M32" i="7" s="1"/>
  <c r="M47" i="7" a="1"/>
  <c r="M47" i="7" s="1"/>
  <c r="M11" i="7" a="1"/>
  <c r="M11" i="7" s="1"/>
  <c r="M18" i="7" a="1"/>
  <c r="M18" i="7" s="1"/>
  <c r="M5" i="7" a="1"/>
  <c r="M5" i="7" s="1"/>
  <c r="M15" i="7" a="1"/>
  <c r="M15" i="7" s="1"/>
  <c r="L262" i="38" s="1"/>
  <c r="M56" i="7" a="1"/>
  <c r="M56" i="7" s="1"/>
  <c r="M22" i="7" a="1"/>
  <c r="M22" i="7" s="1"/>
  <c r="M12" i="7" a="1"/>
  <c r="M12" i="7" s="1"/>
  <c r="M40" i="7" a="1"/>
  <c r="M40" i="7" s="1"/>
  <c r="M41" i="7" a="1"/>
  <c r="M41" i="7" s="1"/>
  <c r="M55" i="7" a="1"/>
  <c r="M55" i="7" s="1"/>
  <c r="L265" i="38" s="1"/>
  <c r="M30" i="7" a="1"/>
  <c r="M30" i="7" s="1"/>
  <c r="H37" i="40" s="1"/>
  <c r="K37" i="40" s="1"/>
  <c r="M8" i="7" a="1"/>
  <c r="M8" i="7" s="1"/>
  <c r="M42" i="7" a="1"/>
  <c r="M42" i="7" s="1"/>
  <c r="L93" i="38" s="1"/>
  <c r="M54" i="7" a="1"/>
  <c r="M54" i="7" s="1"/>
  <c r="M44" i="7" a="1"/>
  <c r="M44" i="7" s="1"/>
  <c r="M14" i="7" a="1"/>
  <c r="M14" i="7" s="1"/>
  <c r="M37" i="7" a="1"/>
  <c r="M37" i="7" s="1"/>
  <c r="M58" i="7" a="1"/>
  <c r="M58" i="7" s="1"/>
  <c r="M65" i="7" a="1"/>
  <c r="M65" i="7" s="1"/>
  <c r="M10" i="7" a="1"/>
  <c r="M10" i="7" s="1"/>
  <c r="M19" i="7" a="1"/>
  <c r="M19" i="7" s="1"/>
  <c r="M69" i="7" a="1"/>
  <c r="M69" i="7" s="1"/>
  <c r="L212" i="38" s="1"/>
  <c r="M43" i="7" a="1"/>
  <c r="M43" i="7" s="1"/>
  <c r="M35" i="7" a="1"/>
  <c r="M35" i="7" s="1"/>
  <c r="L164" i="38" s="1"/>
  <c r="M31" i="7" a="1"/>
  <c r="M31" i="7" s="1"/>
  <c r="M13" i="7" a="1"/>
  <c r="M13" i="7" s="1"/>
  <c r="M70" i="7" a="1"/>
  <c r="M70" i="7" s="1"/>
  <c r="M7" i="7" a="1"/>
  <c r="M7" i="7" s="1"/>
  <c r="M6" i="7" a="1"/>
  <c r="M6" i="7" s="1"/>
  <c r="M63" i="7" a="1"/>
  <c r="M63" i="7" s="1"/>
  <c r="M23" i="7" a="1"/>
  <c r="M23" i="7" s="1"/>
  <c r="L34" i="38" s="1"/>
  <c r="M36" i="7" a="1"/>
  <c r="M36" i="7" s="1"/>
  <c r="L219" i="38" s="1"/>
  <c r="M3" i="7" a="1"/>
  <c r="M3" i="7" s="1"/>
  <c r="M68" i="7" a="1"/>
  <c r="M68" i="7" s="1"/>
  <c r="M33" i="7" a="1"/>
  <c r="M33" i="7" s="1"/>
  <c r="H15" i="40" s="1"/>
  <c r="K15" i="40" s="1"/>
  <c r="M4" i="7" a="1"/>
  <c r="M4" i="7" s="1"/>
  <c r="M64" i="7" a="1"/>
  <c r="M64" i="7" s="1"/>
  <c r="L33" i="38" s="1"/>
  <c r="M9" i="7" a="1"/>
  <c r="M9" i="7" s="1"/>
  <c r="M25" i="7" a="1"/>
  <c r="M25" i="7" s="1"/>
  <c r="M21" i="7" a="1"/>
  <c r="M21" i="7" s="1"/>
  <c r="L84" i="38" s="1"/>
  <c r="M57" i="7" a="1"/>
  <c r="M57" i="7" s="1"/>
  <c r="AQ8" i="16"/>
  <c r="AQ6" i="16"/>
  <c r="AQ7" i="16"/>
  <c r="AQ9" i="16"/>
  <c r="AQ10" i="16"/>
  <c r="AQ11" i="16"/>
  <c r="AQ12" i="16"/>
  <c r="AQ13" i="16"/>
  <c r="AQ14" i="16"/>
  <c r="AQ15" i="16"/>
  <c r="AQ16" i="16"/>
  <c r="AQ17" i="16"/>
  <c r="AQ18" i="16"/>
  <c r="AQ19" i="16"/>
  <c r="AQ20" i="16"/>
  <c r="AQ21" i="16"/>
  <c r="AQ22" i="16"/>
  <c r="AQ23" i="16"/>
  <c r="AQ24" i="16"/>
  <c r="AQ25" i="16"/>
  <c r="AQ26" i="16"/>
  <c r="AQ27" i="16"/>
  <c r="AQ28" i="16"/>
  <c r="AQ29" i="16"/>
  <c r="AQ30" i="16"/>
  <c r="AQ31" i="16"/>
  <c r="AQ32" i="16"/>
  <c r="AQ33" i="16"/>
  <c r="AQ34" i="16"/>
  <c r="AQ35" i="16"/>
  <c r="AQ36" i="16"/>
  <c r="AQ37" i="16"/>
  <c r="AQ38" i="16"/>
  <c r="AQ39" i="16"/>
  <c r="AQ40" i="16"/>
  <c r="AQ41" i="16"/>
  <c r="AQ42" i="16"/>
  <c r="AQ43" i="16"/>
  <c r="AQ44" i="16"/>
  <c r="AQ45" i="16"/>
  <c r="AQ46" i="16"/>
  <c r="AQ47" i="16"/>
  <c r="AQ48" i="16"/>
  <c r="AQ49" i="16"/>
  <c r="AQ50" i="16"/>
  <c r="AQ51" i="16"/>
  <c r="AQ52" i="16"/>
  <c r="AQ53" i="16"/>
  <c r="AQ54" i="16"/>
  <c r="AQ55" i="16"/>
  <c r="AQ56" i="16"/>
  <c r="AQ57" i="16"/>
  <c r="AQ58" i="16"/>
  <c r="AQ59" i="16"/>
  <c r="AQ60" i="16"/>
  <c r="AQ61" i="16"/>
  <c r="AQ62" i="16"/>
  <c r="AQ63" i="16"/>
  <c r="AQ64" i="16"/>
  <c r="AQ65" i="16"/>
  <c r="AQ66" i="16"/>
  <c r="AQ67" i="16"/>
  <c r="AQ68" i="16"/>
  <c r="AQ69" i="16"/>
  <c r="AQ70" i="16"/>
  <c r="AQ71" i="16"/>
  <c r="AQ72" i="16"/>
  <c r="AQ73" i="16"/>
  <c r="AQ74" i="16"/>
  <c r="AQ75" i="16"/>
  <c r="AQ76" i="16"/>
  <c r="AQ77" i="16"/>
  <c r="AQ78" i="16"/>
  <c r="AQ79" i="16"/>
  <c r="AQ80" i="16"/>
  <c r="AQ81" i="16"/>
  <c r="AQ82" i="16"/>
  <c r="AQ83" i="16"/>
  <c r="AQ84" i="16"/>
  <c r="AQ85" i="16"/>
  <c r="AQ86" i="16"/>
  <c r="AQ87" i="16"/>
  <c r="AQ88" i="16"/>
  <c r="AQ89" i="16"/>
  <c r="AQ90" i="16"/>
  <c r="AQ91" i="16"/>
  <c r="AQ92" i="16"/>
  <c r="AQ93" i="16"/>
  <c r="AQ94" i="16"/>
  <c r="AQ95" i="16"/>
  <c r="AQ96" i="16"/>
  <c r="AQ97" i="16"/>
  <c r="AQ98" i="16"/>
  <c r="AQ99" i="16"/>
  <c r="AQ100" i="16"/>
  <c r="AQ101" i="16"/>
  <c r="AQ102" i="16"/>
  <c r="AQ103" i="16"/>
  <c r="AQ104" i="16"/>
  <c r="AQ105" i="16"/>
  <c r="AQ106" i="16"/>
  <c r="AQ107" i="16"/>
  <c r="AQ108" i="16"/>
  <c r="AQ109" i="16"/>
  <c r="AQ110" i="16"/>
  <c r="AQ111" i="16"/>
  <c r="AQ112" i="16"/>
  <c r="AQ113" i="16"/>
  <c r="AQ114" i="16"/>
  <c r="AQ115" i="16"/>
  <c r="AQ116" i="16"/>
  <c r="AQ117" i="16"/>
  <c r="AQ118" i="16"/>
  <c r="AQ119" i="16"/>
  <c r="AQ120" i="16"/>
  <c r="AQ121" i="16"/>
  <c r="AQ122" i="16"/>
  <c r="AQ123" i="16"/>
  <c r="AQ124" i="16"/>
  <c r="AQ125" i="16"/>
  <c r="AQ126" i="16"/>
  <c r="AQ127" i="16"/>
  <c r="AQ128" i="16"/>
  <c r="AQ129" i="16"/>
  <c r="AQ130" i="16"/>
  <c r="AQ131" i="16"/>
  <c r="AQ132" i="16"/>
  <c r="AQ133" i="16"/>
  <c r="AQ134" i="16"/>
  <c r="AQ135" i="16"/>
  <c r="AQ136" i="16"/>
  <c r="AQ137" i="16"/>
  <c r="AQ138" i="16"/>
  <c r="AQ139" i="16"/>
  <c r="AQ140" i="16"/>
  <c r="AQ141" i="16"/>
  <c r="AQ142" i="16"/>
  <c r="AQ143" i="16"/>
  <c r="AQ144" i="16"/>
  <c r="AQ145" i="16"/>
  <c r="AQ146" i="16"/>
  <c r="AQ147" i="16"/>
  <c r="AQ148" i="16"/>
  <c r="AQ149" i="16"/>
  <c r="AQ150" i="16"/>
  <c r="AQ151" i="16"/>
  <c r="AQ152" i="16"/>
  <c r="AQ153" i="16"/>
  <c r="AQ154" i="16"/>
  <c r="AQ155" i="16"/>
  <c r="AQ156" i="16"/>
  <c r="AQ157" i="16"/>
  <c r="AQ158" i="16"/>
  <c r="AQ159" i="16"/>
  <c r="AQ160" i="16"/>
  <c r="AQ161" i="16"/>
  <c r="AQ162" i="16"/>
  <c r="AQ163" i="16"/>
  <c r="AQ164" i="16"/>
  <c r="AQ165" i="16"/>
  <c r="AQ166" i="16"/>
  <c r="AQ167" i="16"/>
  <c r="AQ168" i="16"/>
  <c r="AQ169" i="16"/>
  <c r="AQ170" i="16"/>
  <c r="AQ171" i="16"/>
  <c r="AQ172" i="16"/>
  <c r="AQ173" i="16"/>
  <c r="AQ174" i="16"/>
  <c r="AQ175" i="16"/>
  <c r="AQ176" i="16"/>
  <c r="AQ177" i="16"/>
  <c r="AQ178" i="16"/>
  <c r="AQ179" i="16"/>
  <c r="AQ180" i="16"/>
  <c r="AQ181" i="16"/>
  <c r="AQ182" i="16"/>
  <c r="AQ183" i="16"/>
  <c r="AQ184" i="16"/>
  <c r="AQ185" i="16"/>
  <c r="AQ186" i="16"/>
  <c r="AQ187" i="16"/>
  <c r="AQ188" i="16"/>
  <c r="AQ189" i="16"/>
  <c r="AQ190" i="16"/>
  <c r="AQ191" i="16"/>
  <c r="AQ192" i="16"/>
  <c r="AQ193" i="16"/>
  <c r="AQ194" i="16"/>
  <c r="AQ195" i="16"/>
  <c r="AQ196" i="16"/>
  <c r="AQ197" i="16"/>
  <c r="AQ198" i="16"/>
  <c r="AQ199" i="16"/>
  <c r="AQ200" i="16"/>
  <c r="AQ201" i="16"/>
  <c r="AQ202" i="16"/>
  <c r="AQ203" i="16"/>
  <c r="AQ204" i="16"/>
  <c r="AQ205" i="16"/>
  <c r="AQ206" i="16"/>
  <c r="AQ207" i="16"/>
  <c r="AQ208" i="16"/>
  <c r="AQ209" i="16"/>
  <c r="AQ210" i="16"/>
  <c r="AQ211" i="16"/>
  <c r="AQ212" i="16"/>
  <c r="AQ213" i="16"/>
  <c r="AQ214" i="16"/>
  <c r="AQ215" i="16"/>
  <c r="AQ216" i="16"/>
  <c r="AQ217" i="16"/>
  <c r="AQ218" i="16"/>
  <c r="AQ219" i="16"/>
  <c r="AQ220" i="16"/>
  <c r="AQ221" i="16"/>
  <c r="AQ222" i="16"/>
  <c r="AQ223" i="16"/>
  <c r="AQ224" i="16"/>
  <c r="AQ225" i="16"/>
  <c r="AQ226" i="16"/>
  <c r="AQ227" i="16"/>
  <c r="AQ228" i="16"/>
  <c r="AQ229" i="16"/>
  <c r="AQ230" i="16"/>
  <c r="AQ231" i="16"/>
  <c r="AQ232" i="16"/>
  <c r="AQ233" i="16"/>
  <c r="AQ234" i="16"/>
  <c r="AQ235" i="16"/>
  <c r="AQ236" i="16"/>
  <c r="AQ237" i="16"/>
  <c r="AQ238" i="16"/>
  <c r="AQ239" i="16"/>
  <c r="AQ240" i="16"/>
  <c r="AQ241" i="16"/>
  <c r="AQ242" i="16"/>
  <c r="AQ243" i="16"/>
  <c r="AQ244" i="16"/>
  <c r="AQ245" i="16"/>
  <c r="AQ246" i="16"/>
  <c r="AQ247" i="16"/>
  <c r="AQ248" i="16"/>
  <c r="AQ249" i="16"/>
  <c r="AQ250" i="16"/>
  <c r="AQ251" i="16"/>
  <c r="AQ252" i="16"/>
  <c r="AQ253" i="16"/>
  <c r="AQ254" i="16"/>
  <c r="AQ255" i="16"/>
  <c r="AQ256" i="16"/>
  <c r="AQ257" i="16"/>
  <c r="AQ258" i="16"/>
  <c r="AQ259" i="16"/>
  <c r="AQ260" i="16"/>
  <c r="AQ261" i="16"/>
  <c r="AQ262" i="16"/>
  <c r="AQ263" i="16"/>
  <c r="AQ264" i="16"/>
  <c r="AQ265" i="16"/>
  <c r="AQ266" i="16"/>
  <c r="AQ267" i="16"/>
  <c r="AQ268" i="16"/>
  <c r="AQ269" i="16"/>
  <c r="AQ270" i="16"/>
  <c r="AQ271" i="16"/>
  <c r="AQ272" i="16"/>
  <c r="AQ273" i="16"/>
  <c r="AQ274" i="16"/>
  <c r="AQ275" i="16"/>
  <c r="AQ276" i="16"/>
  <c r="AQ277" i="16"/>
  <c r="AQ278" i="16"/>
  <c r="AQ279" i="16"/>
  <c r="AQ280" i="16"/>
  <c r="AQ281" i="16"/>
  <c r="AQ282" i="16"/>
  <c r="AQ283" i="16"/>
  <c r="AQ284" i="16"/>
  <c r="AQ285" i="16"/>
  <c r="AQ286" i="16"/>
  <c r="AQ287" i="16"/>
  <c r="AQ288" i="16"/>
  <c r="AQ289" i="16"/>
  <c r="AQ290" i="16"/>
  <c r="AQ291" i="16"/>
  <c r="AQ292" i="16"/>
  <c r="AQ293" i="16"/>
  <c r="AQ294" i="16"/>
  <c r="AQ295" i="16"/>
  <c r="AQ296" i="16"/>
  <c r="AQ297" i="16"/>
  <c r="AQ298" i="16"/>
  <c r="AQ299" i="16"/>
  <c r="AQ300" i="16"/>
  <c r="AQ301" i="16"/>
  <c r="AQ302" i="16"/>
  <c r="AQ303" i="16"/>
  <c r="AQ304" i="16"/>
  <c r="AQ305" i="16"/>
  <c r="AQ306" i="16"/>
  <c r="AQ307" i="16"/>
  <c r="AQ308" i="16"/>
  <c r="AQ309" i="16"/>
  <c r="AQ310" i="16"/>
  <c r="AQ311" i="16"/>
  <c r="AQ312" i="16"/>
  <c r="AQ313" i="16"/>
  <c r="AQ314" i="16"/>
  <c r="AQ315" i="16"/>
  <c r="AQ316" i="16"/>
  <c r="AQ317" i="16"/>
  <c r="AQ318" i="16"/>
  <c r="AQ319" i="16"/>
  <c r="AQ320" i="16"/>
  <c r="AQ321" i="16"/>
  <c r="AQ322" i="16"/>
  <c r="AQ323" i="16"/>
  <c r="AQ324" i="16"/>
  <c r="AQ325" i="16"/>
  <c r="AQ326" i="16"/>
  <c r="AQ327" i="16"/>
  <c r="AQ328" i="16"/>
  <c r="AQ329" i="16"/>
  <c r="AQ330" i="16"/>
  <c r="AQ331" i="16"/>
  <c r="AQ332" i="16"/>
  <c r="AQ333" i="16"/>
  <c r="AQ334" i="16"/>
  <c r="AQ335" i="16"/>
  <c r="AQ336" i="16"/>
  <c r="AQ337" i="16"/>
  <c r="AQ338" i="16"/>
  <c r="AQ339" i="16"/>
  <c r="AQ340" i="16"/>
  <c r="AQ341" i="16"/>
  <c r="AQ342" i="16"/>
  <c r="AQ343" i="16"/>
  <c r="AQ344" i="16"/>
  <c r="AQ345" i="16"/>
  <c r="AQ346" i="16"/>
  <c r="AQ347" i="16"/>
  <c r="AQ348" i="16"/>
  <c r="AQ349" i="16"/>
  <c r="AQ350" i="16"/>
  <c r="AQ351" i="16"/>
  <c r="AQ352" i="16"/>
  <c r="AQ353" i="16"/>
  <c r="AQ354" i="16"/>
  <c r="AQ355" i="16"/>
  <c r="AQ356" i="16"/>
  <c r="AQ357" i="16"/>
  <c r="AQ358" i="16"/>
  <c r="AQ359" i="16"/>
  <c r="AQ360" i="16"/>
  <c r="AQ361" i="16"/>
  <c r="AQ362" i="16"/>
  <c r="AQ363" i="16"/>
  <c r="AQ364" i="16"/>
  <c r="AQ365" i="16"/>
  <c r="AQ366" i="16"/>
  <c r="AQ367" i="16"/>
  <c r="AQ368" i="16"/>
  <c r="AQ369" i="16"/>
  <c r="AQ370" i="16"/>
  <c r="AQ371" i="16"/>
  <c r="AQ372" i="16"/>
  <c r="AQ373" i="16"/>
  <c r="AQ374" i="16"/>
  <c r="AQ375" i="16"/>
  <c r="AQ376" i="16"/>
  <c r="AQ377" i="16"/>
  <c r="AQ378" i="16"/>
  <c r="AQ379" i="16"/>
  <c r="AQ380" i="16"/>
  <c r="AQ381" i="16"/>
  <c r="AQ382" i="16"/>
  <c r="AQ383" i="16"/>
  <c r="AQ384" i="16"/>
  <c r="AQ385" i="16"/>
  <c r="AQ386" i="16"/>
  <c r="AQ387" i="16"/>
  <c r="AQ388" i="16"/>
  <c r="AQ389" i="16"/>
  <c r="AQ390" i="16"/>
  <c r="AQ391" i="16"/>
  <c r="AQ392" i="16"/>
  <c r="AQ393" i="16"/>
  <c r="AQ394" i="16"/>
  <c r="AQ395" i="16"/>
  <c r="AQ396" i="16"/>
  <c r="AQ397" i="16"/>
  <c r="AQ398" i="16"/>
  <c r="AQ399" i="16"/>
  <c r="AQ400" i="16"/>
  <c r="AQ401" i="16"/>
  <c r="AQ402" i="16"/>
  <c r="AQ403" i="16"/>
  <c r="AQ404" i="16"/>
  <c r="AQ405" i="16"/>
  <c r="AQ406" i="16"/>
  <c r="AQ407" i="16"/>
  <c r="AQ408" i="16"/>
  <c r="AQ409" i="16"/>
  <c r="AQ410" i="16"/>
  <c r="AQ411" i="16"/>
  <c r="AQ412" i="16"/>
  <c r="AQ413" i="16"/>
  <c r="AQ414" i="16"/>
  <c r="AQ415" i="16"/>
  <c r="AQ416" i="16"/>
  <c r="AQ417" i="16"/>
  <c r="AQ418" i="16"/>
  <c r="AQ419" i="16"/>
  <c r="AQ420" i="16"/>
  <c r="AQ421" i="16"/>
  <c r="AQ422" i="16"/>
  <c r="AQ423" i="16"/>
  <c r="AQ424" i="16"/>
  <c r="AQ425" i="16"/>
  <c r="AQ426" i="16"/>
  <c r="AQ427" i="16"/>
  <c r="AQ428" i="16"/>
  <c r="AQ429" i="16"/>
  <c r="AQ430" i="16"/>
  <c r="AQ431" i="16"/>
  <c r="AQ432" i="16"/>
  <c r="AQ433" i="16"/>
  <c r="AQ434" i="16"/>
  <c r="AQ435" i="16"/>
  <c r="AQ436" i="16"/>
  <c r="AQ437" i="16"/>
  <c r="AQ438" i="16"/>
  <c r="AQ439" i="16"/>
  <c r="AQ440" i="16"/>
  <c r="AQ441" i="16"/>
  <c r="AQ442" i="16"/>
  <c r="AQ443" i="16"/>
  <c r="AQ444" i="16"/>
  <c r="AQ445" i="16"/>
  <c r="AQ446" i="16"/>
  <c r="AQ447" i="16"/>
  <c r="AQ448" i="16"/>
  <c r="AQ449" i="16"/>
  <c r="AQ450" i="16"/>
  <c r="AQ451" i="16"/>
  <c r="AQ452" i="16"/>
  <c r="AQ453" i="16"/>
  <c r="AQ454" i="16"/>
  <c r="AQ455" i="16"/>
  <c r="AQ456" i="16"/>
  <c r="AQ457" i="16"/>
  <c r="AQ458" i="16"/>
  <c r="AQ459" i="16"/>
  <c r="AQ460" i="16"/>
  <c r="AQ461" i="16"/>
  <c r="AQ462" i="16"/>
  <c r="AQ463" i="16"/>
  <c r="AQ464" i="16"/>
  <c r="AQ465" i="16"/>
  <c r="AQ466" i="16"/>
  <c r="AQ467" i="16"/>
  <c r="AQ468" i="16"/>
  <c r="AQ469" i="16"/>
  <c r="AQ470" i="16"/>
  <c r="AQ471" i="16"/>
  <c r="AQ472" i="16"/>
  <c r="AQ473" i="16"/>
  <c r="AQ474" i="16"/>
  <c r="AQ475" i="16"/>
  <c r="AQ476" i="16"/>
  <c r="AQ477" i="16"/>
  <c r="AQ478" i="16"/>
  <c r="AQ479" i="16"/>
  <c r="AQ480" i="16"/>
  <c r="AQ481" i="16"/>
  <c r="AQ482" i="16"/>
  <c r="AQ483" i="16"/>
  <c r="AQ484" i="16"/>
  <c r="AQ485" i="16"/>
  <c r="AQ486" i="16"/>
  <c r="AQ487" i="16"/>
  <c r="AQ488" i="16"/>
  <c r="AQ489" i="16"/>
  <c r="AQ490" i="16"/>
  <c r="AQ491" i="16"/>
  <c r="AQ492" i="16"/>
  <c r="AQ493" i="16"/>
  <c r="AQ494" i="16"/>
  <c r="AQ495" i="16"/>
  <c r="AQ496" i="16"/>
  <c r="AQ497" i="16"/>
  <c r="AQ498" i="16"/>
  <c r="AQ499" i="16"/>
  <c r="AQ500" i="16"/>
  <c r="AQ501" i="16"/>
  <c r="AQ502" i="16"/>
  <c r="AQ503" i="16"/>
  <c r="AQ504" i="16"/>
  <c r="AQ505" i="16"/>
  <c r="AQ506" i="16"/>
  <c r="AQ507" i="16"/>
  <c r="AQ508" i="16"/>
  <c r="AQ509" i="16"/>
  <c r="AQ510" i="16"/>
  <c r="AQ511" i="16"/>
  <c r="AQ512" i="16"/>
  <c r="AQ513" i="16"/>
  <c r="AQ514" i="16"/>
  <c r="AQ515" i="16"/>
  <c r="AQ516" i="16"/>
  <c r="AQ517" i="16"/>
  <c r="AQ518" i="16"/>
  <c r="AQ519" i="16"/>
  <c r="AQ520" i="16"/>
  <c r="AQ521" i="16"/>
  <c r="AQ522" i="16"/>
  <c r="AQ523" i="16"/>
  <c r="AQ524" i="16"/>
  <c r="AQ525" i="16"/>
  <c r="AQ526" i="16"/>
  <c r="AQ527" i="16"/>
  <c r="AQ528" i="16"/>
  <c r="AQ529" i="16"/>
  <c r="AQ530" i="16"/>
  <c r="AQ531" i="16"/>
  <c r="AQ532" i="16"/>
  <c r="AQ533" i="16"/>
  <c r="AQ534" i="16"/>
  <c r="AQ535" i="16"/>
  <c r="AQ536" i="16"/>
  <c r="AQ537" i="16"/>
  <c r="AQ538" i="16"/>
  <c r="AQ539" i="16"/>
  <c r="AQ540" i="16"/>
  <c r="AQ541" i="16"/>
  <c r="AQ542" i="16"/>
  <c r="AQ543" i="16"/>
  <c r="AQ544" i="16"/>
  <c r="AQ545" i="16"/>
  <c r="AQ546" i="16"/>
  <c r="AQ547" i="16"/>
  <c r="AQ548" i="16"/>
  <c r="AQ549" i="16"/>
  <c r="AQ550" i="16"/>
  <c r="AQ551" i="16"/>
  <c r="AQ552" i="16"/>
  <c r="AQ553" i="16"/>
  <c r="AQ554" i="16"/>
  <c r="AQ555" i="16"/>
  <c r="AQ556" i="16"/>
  <c r="AQ557" i="16"/>
  <c r="AQ558" i="16"/>
  <c r="AQ559" i="16"/>
  <c r="AQ560" i="16"/>
  <c r="AQ561" i="16"/>
  <c r="AQ562" i="16"/>
  <c r="AQ563" i="16"/>
  <c r="AQ564" i="16"/>
  <c r="AQ565" i="16"/>
  <c r="AQ566" i="16"/>
  <c r="AQ567" i="16"/>
  <c r="AQ568" i="16"/>
  <c r="AQ569" i="16"/>
  <c r="AQ570" i="16"/>
  <c r="AQ571" i="16"/>
  <c r="AQ572" i="16"/>
  <c r="AQ573" i="16"/>
  <c r="AQ574" i="16"/>
  <c r="AQ575" i="16"/>
  <c r="AQ576" i="16"/>
  <c r="AQ577" i="16"/>
  <c r="AQ578" i="16"/>
  <c r="AQ579" i="16"/>
  <c r="AQ580" i="16"/>
  <c r="AQ581" i="16"/>
  <c r="AQ582" i="16"/>
  <c r="AQ583" i="16"/>
  <c r="AQ584" i="16"/>
  <c r="AQ585" i="16"/>
  <c r="AQ586" i="16"/>
  <c r="AQ587" i="16"/>
  <c r="AQ588" i="16"/>
  <c r="AQ589" i="16"/>
  <c r="AQ590" i="16"/>
  <c r="AQ591" i="16"/>
  <c r="AQ592" i="16"/>
  <c r="AQ593" i="16"/>
  <c r="AQ594" i="16"/>
  <c r="AQ595" i="16"/>
  <c r="AQ596" i="16"/>
  <c r="AQ597" i="16"/>
  <c r="AQ598" i="16"/>
  <c r="AQ599" i="16"/>
  <c r="AQ600" i="16"/>
  <c r="AQ601" i="16"/>
  <c r="AQ602" i="16"/>
  <c r="AQ603" i="16"/>
  <c r="AQ604" i="16"/>
  <c r="AQ605" i="16"/>
  <c r="AQ606" i="16"/>
  <c r="AQ607" i="16"/>
  <c r="AQ608" i="16"/>
  <c r="AQ609" i="16"/>
  <c r="AQ610" i="16"/>
  <c r="AQ611" i="16"/>
  <c r="AQ612" i="16"/>
  <c r="AQ613" i="16"/>
  <c r="AQ614" i="16"/>
  <c r="AQ615" i="16"/>
  <c r="AQ616" i="16"/>
  <c r="AQ617" i="16"/>
  <c r="AQ618" i="16"/>
  <c r="AQ619" i="16"/>
  <c r="AQ620" i="16"/>
  <c r="AQ621" i="16"/>
  <c r="AQ622" i="16"/>
  <c r="AQ623" i="16"/>
  <c r="AQ624" i="16"/>
  <c r="AQ625" i="16"/>
  <c r="AQ626" i="16"/>
  <c r="AQ627" i="16"/>
  <c r="AQ628" i="16"/>
  <c r="AQ629" i="16"/>
  <c r="AQ630" i="16"/>
  <c r="AQ631" i="16"/>
  <c r="AQ632" i="16"/>
  <c r="AQ633" i="16"/>
  <c r="AQ634" i="16"/>
  <c r="AQ635" i="16"/>
  <c r="AQ636" i="16"/>
  <c r="AQ637" i="16"/>
  <c r="AQ638" i="16"/>
  <c r="AQ639" i="16"/>
  <c r="AQ640" i="16"/>
  <c r="AQ641" i="16"/>
  <c r="AQ642" i="16"/>
  <c r="AQ643" i="16"/>
  <c r="AQ644" i="16"/>
  <c r="AQ645" i="16"/>
  <c r="AQ646" i="16"/>
  <c r="AQ647" i="16"/>
  <c r="AQ648" i="16"/>
  <c r="AQ649" i="16"/>
  <c r="AQ650" i="16"/>
  <c r="AQ651" i="16"/>
  <c r="AQ652" i="16"/>
  <c r="AQ653" i="16"/>
  <c r="AQ654" i="16"/>
  <c r="AQ655" i="16"/>
  <c r="AQ656" i="16"/>
  <c r="AQ657" i="16"/>
  <c r="AQ658" i="16"/>
  <c r="AQ659" i="16"/>
  <c r="AQ660" i="16"/>
  <c r="AQ661" i="16"/>
  <c r="AQ662" i="16"/>
  <c r="AQ663" i="16"/>
  <c r="AQ664" i="16"/>
  <c r="AQ665" i="16"/>
  <c r="AQ666" i="16"/>
  <c r="AQ667" i="16"/>
  <c r="AQ668" i="16"/>
  <c r="AQ669" i="16"/>
  <c r="AQ670" i="16"/>
  <c r="AQ671" i="16"/>
  <c r="AQ672" i="16"/>
  <c r="AQ673" i="16"/>
  <c r="AQ674" i="16"/>
  <c r="AQ675" i="16"/>
  <c r="AQ676" i="16"/>
  <c r="AQ677" i="16"/>
  <c r="AQ678" i="16"/>
  <c r="AQ679" i="16"/>
  <c r="AQ680" i="16"/>
  <c r="AQ681" i="16"/>
  <c r="AQ682" i="16"/>
  <c r="AQ683" i="16"/>
  <c r="AQ684" i="16"/>
  <c r="AQ685" i="16"/>
  <c r="AQ686" i="16"/>
  <c r="AQ687" i="16"/>
  <c r="AQ688" i="16"/>
  <c r="AQ689" i="16"/>
  <c r="AQ690" i="16"/>
  <c r="AQ691" i="16"/>
  <c r="AQ692" i="16"/>
  <c r="AQ693" i="16"/>
  <c r="AQ694" i="16"/>
  <c r="AQ695" i="16"/>
  <c r="AQ696" i="16"/>
  <c r="AQ697" i="16"/>
  <c r="AQ698" i="16"/>
  <c r="AQ699" i="16"/>
  <c r="AQ700" i="16"/>
  <c r="AQ701" i="16"/>
  <c r="AQ702" i="16"/>
  <c r="AQ703" i="16"/>
  <c r="AQ704" i="16"/>
  <c r="AQ705" i="16"/>
  <c r="AQ706" i="16"/>
  <c r="AQ707" i="16"/>
  <c r="AQ708" i="16"/>
  <c r="AQ709" i="16"/>
  <c r="AQ710" i="16"/>
  <c r="AQ711" i="16"/>
  <c r="AQ712" i="16"/>
  <c r="AQ713" i="16"/>
  <c r="AQ714" i="16"/>
  <c r="AQ715" i="16"/>
  <c r="AQ716" i="16"/>
  <c r="AQ717" i="16"/>
  <c r="AQ718" i="16"/>
  <c r="AQ719" i="16"/>
  <c r="AQ720" i="16"/>
  <c r="AQ721" i="16"/>
  <c r="AQ722" i="16"/>
  <c r="AQ723" i="16"/>
  <c r="AQ724" i="16"/>
  <c r="AQ725" i="16"/>
  <c r="AQ726" i="16"/>
  <c r="AQ727" i="16"/>
  <c r="AQ728" i="16"/>
  <c r="AQ729" i="16"/>
  <c r="AQ730" i="16"/>
  <c r="AQ731" i="16"/>
  <c r="AQ732" i="16"/>
  <c r="AQ733" i="16"/>
  <c r="AQ734" i="16"/>
  <c r="AQ735" i="16"/>
  <c r="AQ736" i="16"/>
  <c r="AQ737" i="16"/>
  <c r="AQ738" i="16"/>
  <c r="AQ739" i="16"/>
  <c r="AQ740" i="16"/>
  <c r="AQ741" i="16"/>
  <c r="AQ742" i="16"/>
  <c r="AQ743" i="16"/>
  <c r="AQ744" i="16"/>
  <c r="AQ745" i="16"/>
  <c r="AQ746" i="16"/>
  <c r="AQ747" i="16"/>
  <c r="AQ748" i="16"/>
  <c r="AQ749" i="16"/>
  <c r="AQ750" i="16"/>
  <c r="AQ751" i="16"/>
  <c r="AQ752" i="16"/>
  <c r="AQ753" i="16"/>
  <c r="AQ754" i="16"/>
  <c r="AQ755" i="16"/>
  <c r="AQ756" i="16"/>
  <c r="AQ757" i="16"/>
  <c r="AQ758" i="16"/>
  <c r="AQ759" i="16"/>
  <c r="AQ760" i="16"/>
  <c r="AQ761" i="16"/>
  <c r="AQ762" i="16"/>
  <c r="AQ763" i="16"/>
  <c r="AQ764" i="16"/>
  <c r="AQ765" i="16"/>
  <c r="AQ766" i="16"/>
  <c r="AQ767" i="16"/>
  <c r="AQ768" i="16"/>
  <c r="AQ769" i="16"/>
  <c r="AQ770" i="16"/>
  <c r="AQ771" i="16"/>
  <c r="AQ772" i="16"/>
  <c r="AQ773" i="16"/>
  <c r="AQ774" i="16"/>
  <c r="AQ775" i="16"/>
  <c r="AQ776" i="16"/>
  <c r="AQ777" i="16"/>
  <c r="AQ778" i="16"/>
  <c r="AQ779" i="16"/>
  <c r="AQ780" i="16"/>
  <c r="AQ781" i="16"/>
  <c r="AQ782" i="16"/>
  <c r="AQ783" i="16"/>
  <c r="AQ784" i="16"/>
  <c r="AQ785" i="16"/>
  <c r="AQ786" i="16"/>
  <c r="AQ787" i="16"/>
  <c r="AQ788" i="16"/>
  <c r="AQ789" i="16"/>
  <c r="AQ790" i="16"/>
  <c r="AQ791" i="16"/>
  <c r="AQ792" i="16"/>
  <c r="AQ793" i="16"/>
  <c r="AQ794" i="16"/>
  <c r="AQ795" i="16"/>
  <c r="AQ796" i="16"/>
  <c r="AQ797" i="16"/>
  <c r="AQ798" i="16"/>
  <c r="AQ799" i="16"/>
  <c r="AQ800" i="16"/>
  <c r="AQ801" i="16"/>
  <c r="AQ802" i="16"/>
  <c r="AQ803" i="16"/>
  <c r="AQ804" i="16"/>
  <c r="AQ805" i="16"/>
  <c r="AQ806" i="16"/>
  <c r="AQ807" i="16"/>
  <c r="AQ808" i="16"/>
  <c r="AQ809" i="16"/>
  <c r="AQ810" i="16"/>
  <c r="AQ811" i="16"/>
  <c r="AQ812" i="16"/>
  <c r="AQ813" i="16"/>
  <c r="AQ814" i="16"/>
  <c r="AQ815" i="16"/>
  <c r="AQ816" i="16"/>
  <c r="AQ817" i="16"/>
  <c r="AQ818" i="16"/>
  <c r="AQ819" i="16"/>
  <c r="AQ820" i="16"/>
  <c r="AQ821" i="16"/>
  <c r="AQ822" i="16"/>
  <c r="AQ823" i="16"/>
  <c r="AQ824" i="16"/>
  <c r="AQ825" i="16"/>
  <c r="AQ826" i="16"/>
  <c r="AQ827" i="16"/>
  <c r="AQ828" i="16"/>
  <c r="AQ829" i="16"/>
  <c r="AQ830" i="16"/>
  <c r="AQ831" i="16"/>
  <c r="AQ832" i="16"/>
  <c r="AQ833" i="16"/>
  <c r="AQ834" i="16"/>
  <c r="AQ835" i="16"/>
  <c r="AQ836" i="16"/>
  <c r="AQ837" i="16"/>
  <c r="AQ838" i="16"/>
  <c r="AQ839" i="16"/>
  <c r="AQ840" i="16"/>
  <c r="AQ841" i="16"/>
  <c r="AQ842" i="16"/>
  <c r="AQ843" i="16"/>
  <c r="AQ844" i="16"/>
  <c r="AQ845" i="16"/>
  <c r="AQ846" i="16"/>
  <c r="AQ847" i="16"/>
  <c r="AQ848" i="16"/>
  <c r="AQ849" i="16"/>
  <c r="AQ850" i="16"/>
  <c r="AQ851" i="16"/>
  <c r="AQ852" i="16"/>
  <c r="AQ853" i="16"/>
  <c r="AQ854" i="16"/>
  <c r="AQ855" i="16"/>
  <c r="AQ856" i="16"/>
  <c r="AQ857" i="16"/>
  <c r="AQ5" i="16"/>
  <c r="AP857" i="16"/>
  <c r="AP856" i="16"/>
  <c r="AP855" i="16"/>
  <c r="AP854" i="16"/>
  <c r="AP853" i="16"/>
  <c r="AP852" i="16"/>
  <c r="AP851" i="16"/>
  <c r="AP850" i="16"/>
  <c r="AP849" i="16"/>
  <c r="AP848" i="16"/>
  <c r="AP847" i="16"/>
  <c r="AP846" i="16"/>
  <c r="AP845" i="16"/>
  <c r="AP844" i="16"/>
  <c r="AP843" i="16"/>
  <c r="AP842" i="16"/>
  <c r="AP841" i="16"/>
  <c r="AP840" i="16"/>
  <c r="AP839" i="16"/>
  <c r="AP838" i="16"/>
  <c r="AP837" i="16"/>
  <c r="AP836" i="16"/>
  <c r="AP835" i="16"/>
  <c r="AP834" i="16"/>
  <c r="AP833" i="16"/>
  <c r="AP832" i="16"/>
  <c r="AP831" i="16"/>
  <c r="AP830" i="16"/>
  <c r="AP829" i="16"/>
  <c r="AP828" i="16"/>
  <c r="AP827" i="16"/>
  <c r="AP826" i="16"/>
  <c r="AP825" i="16"/>
  <c r="AP824" i="16"/>
  <c r="AP823" i="16"/>
  <c r="AP822" i="16"/>
  <c r="AP821" i="16"/>
  <c r="AP820" i="16"/>
  <c r="AP819" i="16"/>
  <c r="AP818" i="16"/>
  <c r="AP817" i="16"/>
  <c r="AP816" i="16"/>
  <c r="AP815" i="16"/>
  <c r="AP814" i="16"/>
  <c r="AP813" i="16"/>
  <c r="AP812" i="16"/>
  <c r="AP811" i="16"/>
  <c r="AP810" i="16"/>
  <c r="AP809" i="16"/>
  <c r="AP808" i="16"/>
  <c r="AP807" i="16"/>
  <c r="AP806" i="16"/>
  <c r="AP805" i="16"/>
  <c r="AP804" i="16"/>
  <c r="AP803" i="16"/>
  <c r="AP802" i="16"/>
  <c r="AP801" i="16"/>
  <c r="AP800" i="16"/>
  <c r="AP799" i="16"/>
  <c r="AP798" i="16"/>
  <c r="AP797" i="16"/>
  <c r="AP796" i="16"/>
  <c r="AP795" i="16"/>
  <c r="AP794" i="16"/>
  <c r="AP793" i="16"/>
  <c r="AP792" i="16"/>
  <c r="AP791" i="16"/>
  <c r="AP790" i="16"/>
  <c r="AP789" i="16"/>
  <c r="AP788" i="16"/>
  <c r="AP787" i="16"/>
  <c r="AP786" i="16"/>
  <c r="AP785" i="16"/>
  <c r="AP784" i="16"/>
  <c r="AP783" i="16"/>
  <c r="AP782" i="16"/>
  <c r="AP781" i="16"/>
  <c r="AP780" i="16"/>
  <c r="AP779" i="16"/>
  <c r="AP778" i="16"/>
  <c r="AP777" i="16"/>
  <c r="AP776" i="16"/>
  <c r="AP775" i="16"/>
  <c r="AP774" i="16"/>
  <c r="AP773" i="16"/>
  <c r="AP772" i="16"/>
  <c r="AP771" i="16"/>
  <c r="AP770" i="16"/>
  <c r="AP769" i="16"/>
  <c r="AP768" i="16"/>
  <c r="AP767" i="16"/>
  <c r="AP766" i="16"/>
  <c r="AP765" i="16"/>
  <c r="AP764" i="16"/>
  <c r="AP763" i="16"/>
  <c r="AP762" i="16"/>
  <c r="AP761" i="16"/>
  <c r="AP760" i="16"/>
  <c r="AP759" i="16"/>
  <c r="AP758" i="16"/>
  <c r="AP757" i="16"/>
  <c r="AP756" i="16"/>
  <c r="AP755" i="16"/>
  <c r="AP754" i="16"/>
  <c r="AP753" i="16"/>
  <c r="AP752" i="16"/>
  <c r="AP751" i="16"/>
  <c r="AP750" i="16"/>
  <c r="AP749" i="16"/>
  <c r="AP748" i="16"/>
  <c r="AP747" i="16"/>
  <c r="AP746" i="16"/>
  <c r="AP745" i="16"/>
  <c r="AP744" i="16"/>
  <c r="AP743" i="16"/>
  <c r="AP742" i="16"/>
  <c r="AP741" i="16"/>
  <c r="AP740" i="16"/>
  <c r="AP739" i="16"/>
  <c r="AP738" i="16"/>
  <c r="AP737" i="16"/>
  <c r="AP736" i="16"/>
  <c r="AP735" i="16"/>
  <c r="AP734" i="16"/>
  <c r="AP733" i="16"/>
  <c r="AP732" i="16"/>
  <c r="AP731" i="16"/>
  <c r="AP730" i="16"/>
  <c r="AP729" i="16"/>
  <c r="AP728" i="16"/>
  <c r="AP727" i="16"/>
  <c r="AP726" i="16"/>
  <c r="AP725" i="16"/>
  <c r="AP724" i="16"/>
  <c r="AP723" i="16"/>
  <c r="AP722" i="16"/>
  <c r="AP721" i="16"/>
  <c r="AP720" i="16"/>
  <c r="AP719" i="16"/>
  <c r="AP718" i="16"/>
  <c r="AP717" i="16"/>
  <c r="AP716" i="16"/>
  <c r="AP715" i="16"/>
  <c r="AP714" i="16"/>
  <c r="AP713" i="16"/>
  <c r="AP712" i="16"/>
  <c r="AP711" i="16"/>
  <c r="AP710" i="16"/>
  <c r="AP709" i="16"/>
  <c r="AP708" i="16"/>
  <c r="AP707" i="16"/>
  <c r="AP706" i="16"/>
  <c r="AP705" i="16"/>
  <c r="AP704" i="16"/>
  <c r="AP703" i="16"/>
  <c r="AP702" i="16"/>
  <c r="AP701" i="16"/>
  <c r="AP700" i="16"/>
  <c r="AP699" i="16"/>
  <c r="AP698" i="16"/>
  <c r="AP697" i="16"/>
  <c r="AP696" i="16"/>
  <c r="AP695" i="16"/>
  <c r="AP694" i="16"/>
  <c r="AP693" i="16"/>
  <c r="AP692" i="16"/>
  <c r="AP691" i="16"/>
  <c r="AP690" i="16"/>
  <c r="AP689" i="16"/>
  <c r="AP688" i="16"/>
  <c r="AP687" i="16"/>
  <c r="AP686" i="16"/>
  <c r="AP685" i="16"/>
  <c r="AP684" i="16"/>
  <c r="AP683" i="16"/>
  <c r="AP682" i="16"/>
  <c r="AP681" i="16"/>
  <c r="AP680" i="16"/>
  <c r="AP679" i="16"/>
  <c r="AP678" i="16"/>
  <c r="AP677" i="16"/>
  <c r="AP676" i="16"/>
  <c r="AP675" i="16"/>
  <c r="AP674" i="16"/>
  <c r="AP673" i="16"/>
  <c r="AP672" i="16"/>
  <c r="AP671" i="16"/>
  <c r="AP670" i="16"/>
  <c r="AP669" i="16"/>
  <c r="AP668" i="16"/>
  <c r="AP667" i="16"/>
  <c r="AP666" i="16"/>
  <c r="AP665" i="16"/>
  <c r="AP664" i="16"/>
  <c r="AP663" i="16"/>
  <c r="AP662" i="16"/>
  <c r="AP661" i="16"/>
  <c r="AP660" i="16"/>
  <c r="AP659" i="16"/>
  <c r="AP658" i="16"/>
  <c r="AP657" i="16"/>
  <c r="AP656" i="16"/>
  <c r="AP655" i="16"/>
  <c r="AP654" i="16"/>
  <c r="AP653" i="16"/>
  <c r="AP652" i="16"/>
  <c r="AP651" i="16"/>
  <c r="AP650" i="16"/>
  <c r="AP649" i="16"/>
  <c r="AP648" i="16"/>
  <c r="AP647" i="16"/>
  <c r="AP646" i="16"/>
  <c r="AP645" i="16"/>
  <c r="AP644" i="16"/>
  <c r="AP643" i="16"/>
  <c r="AP642" i="16"/>
  <c r="AP641" i="16"/>
  <c r="AP640" i="16"/>
  <c r="AP639" i="16"/>
  <c r="AP638" i="16"/>
  <c r="AP637" i="16"/>
  <c r="AP636" i="16"/>
  <c r="AP635" i="16"/>
  <c r="AP634" i="16"/>
  <c r="AP633" i="16"/>
  <c r="AP632" i="16"/>
  <c r="AP631" i="16"/>
  <c r="AP630" i="16"/>
  <c r="AP629" i="16"/>
  <c r="AP628" i="16"/>
  <c r="AP627" i="16"/>
  <c r="AP626" i="16"/>
  <c r="AP625" i="16"/>
  <c r="AP624" i="16"/>
  <c r="AP623" i="16"/>
  <c r="AP622" i="16"/>
  <c r="AP621" i="16"/>
  <c r="AP620" i="16"/>
  <c r="AP619" i="16"/>
  <c r="AP618" i="16"/>
  <c r="AP617" i="16"/>
  <c r="AP616" i="16"/>
  <c r="AP615" i="16"/>
  <c r="AP614" i="16"/>
  <c r="AP613" i="16"/>
  <c r="AP612" i="16"/>
  <c r="AP611" i="16"/>
  <c r="AP610" i="16"/>
  <c r="AP609" i="16"/>
  <c r="AP608" i="16"/>
  <c r="AP607" i="16"/>
  <c r="AP606" i="16"/>
  <c r="AP605" i="16"/>
  <c r="AP604" i="16"/>
  <c r="AP603" i="16"/>
  <c r="AP602" i="16"/>
  <c r="AP601" i="16"/>
  <c r="AP600" i="16"/>
  <c r="AP599" i="16"/>
  <c r="AP598" i="16"/>
  <c r="AP597" i="16"/>
  <c r="AP596" i="16"/>
  <c r="AP595" i="16"/>
  <c r="AP594" i="16"/>
  <c r="AP593" i="16"/>
  <c r="AP592" i="16"/>
  <c r="AP591" i="16"/>
  <c r="AP590" i="16"/>
  <c r="AP589" i="16"/>
  <c r="AP588" i="16"/>
  <c r="AP587" i="16"/>
  <c r="AP586" i="16"/>
  <c r="AP585" i="16"/>
  <c r="AP584" i="16"/>
  <c r="AP583" i="16"/>
  <c r="AP582" i="16"/>
  <c r="AP581" i="16"/>
  <c r="AP580" i="16"/>
  <c r="AP579" i="16"/>
  <c r="AP578" i="16"/>
  <c r="AP577" i="16"/>
  <c r="AP576" i="16"/>
  <c r="AP575" i="16"/>
  <c r="AP574" i="16"/>
  <c r="AP573" i="16"/>
  <c r="AP572" i="16"/>
  <c r="AP571" i="16"/>
  <c r="AP570" i="16"/>
  <c r="AP569" i="16"/>
  <c r="AP568" i="16"/>
  <c r="AP567" i="16"/>
  <c r="AP566" i="16"/>
  <c r="AP565" i="16"/>
  <c r="AP564" i="16"/>
  <c r="AP563" i="16"/>
  <c r="AP562" i="16"/>
  <c r="AP561" i="16"/>
  <c r="AP560" i="16"/>
  <c r="AP559" i="16"/>
  <c r="AP558" i="16"/>
  <c r="AP557" i="16"/>
  <c r="AP556" i="16"/>
  <c r="AP555" i="16"/>
  <c r="AP554" i="16"/>
  <c r="AP553" i="16"/>
  <c r="AP552" i="16"/>
  <c r="AP551" i="16"/>
  <c r="AP550" i="16"/>
  <c r="AP549" i="16"/>
  <c r="AP548" i="16"/>
  <c r="AP547" i="16"/>
  <c r="AP546" i="16"/>
  <c r="AP545" i="16"/>
  <c r="AP544" i="16"/>
  <c r="AP543" i="16"/>
  <c r="AP542" i="16"/>
  <c r="AP541" i="16"/>
  <c r="AP540" i="16"/>
  <c r="AP539" i="16"/>
  <c r="AP538" i="16"/>
  <c r="AP537" i="16"/>
  <c r="AP536" i="16"/>
  <c r="AP535" i="16"/>
  <c r="AP534" i="16"/>
  <c r="AP533" i="16"/>
  <c r="AP532" i="16"/>
  <c r="AP531" i="16"/>
  <c r="AP530" i="16"/>
  <c r="AP529" i="16"/>
  <c r="AP528" i="16"/>
  <c r="AP527" i="16"/>
  <c r="AP526" i="16"/>
  <c r="AP525" i="16"/>
  <c r="AP524" i="16"/>
  <c r="AP523" i="16"/>
  <c r="AP522" i="16"/>
  <c r="AP521" i="16"/>
  <c r="AP520" i="16"/>
  <c r="AP519" i="16"/>
  <c r="AP518" i="16"/>
  <c r="AP517" i="16"/>
  <c r="AP516" i="16"/>
  <c r="AP515" i="16"/>
  <c r="AP514" i="16"/>
  <c r="AP513" i="16"/>
  <c r="AP512" i="16"/>
  <c r="AP511" i="16"/>
  <c r="AP510" i="16"/>
  <c r="AP509" i="16"/>
  <c r="AP508" i="16"/>
  <c r="AP507" i="16"/>
  <c r="AP506" i="16"/>
  <c r="AP505" i="16"/>
  <c r="AP504" i="16"/>
  <c r="AP503" i="16"/>
  <c r="AP502" i="16"/>
  <c r="AP501" i="16"/>
  <c r="AP500" i="16"/>
  <c r="AP499" i="16"/>
  <c r="AP498" i="16"/>
  <c r="AP497" i="16"/>
  <c r="AP496" i="16"/>
  <c r="AP495" i="16"/>
  <c r="AP494" i="16"/>
  <c r="AP493" i="16"/>
  <c r="AP492" i="16"/>
  <c r="AP491" i="16"/>
  <c r="AP490" i="16"/>
  <c r="AP489" i="16"/>
  <c r="AP488" i="16"/>
  <c r="AP487" i="16"/>
  <c r="AP486" i="16"/>
  <c r="AP485" i="16"/>
  <c r="AP484" i="16"/>
  <c r="AP483" i="16"/>
  <c r="AP482" i="16"/>
  <c r="AP481" i="16"/>
  <c r="AP480" i="16"/>
  <c r="AP479" i="16"/>
  <c r="AP478" i="16"/>
  <c r="AP477" i="16"/>
  <c r="AP476" i="16"/>
  <c r="AP475" i="16"/>
  <c r="AP474" i="16"/>
  <c r="AP473" i="16"/>
  <c r="AP472" i="16"/>
  <c r="AP471" i="16"/>
  <c r="AP470" i="16"/>
  <c r="AP469" i="16"/>
  <c r="AP468" i="16"/>
  <c r="AP467" i="16"/>
  <c r="AP466" i="16"/>
  <c r="AP465" i="16"/>
  <c r="AP464" i="16"/>
  <c r="AP463" i="16"/>
  <c r="AP462" i="16"/>
  <c r="AP461" i="16"/>
  <c r="AP460" i="16"/>
  <c r="AP459" i="16"/>
  <c r="AP458" i="16"/>
  <c r="AP457" i="16"/>
  <c r="AP456" i="16"/>
  <c r="AP455" i="16"/>
  <c r="AP454" i="16"/>
  <c r="AP453" i="16"/>
  <c r="AP452" i="16"/>
  <c r="AP451" i="16"/>
  <c r="AP450" i="16"/>
  <c r="AP449" i="16"/>
  <c r="AP448" i="16"/>
  <c r="AP447" i="16"/>
  <c r="AP446" i="16"/>
  <c r="AP445" i="16"/>
  <c r="AP444" i="16"/>
  <c r="AP443" i="16"/>
  <c r="AP442" i="16"/>
  <c r="AP441" i="16"/>
  <c r="AP440" i="16"/>
  <c r="AP439" i="16"/>
  <c r="AP438" i="16"/>
  <c r="AP437" i="16"/>
  <c r="AP436" i="16"/>
  <c r="AP435" i="16"/>
  <c r="AP434" i="16"/>
  <c r="AP433" i="16"/>
  <c r="AP432" i="16"/>
  <c r="AP431" i="16"/>
  <c r="AP430" i="16"/>
  <c r="AP429" i="16"/>
  <c r="AP428" i="16"/>
  <c r="AP427" i="16"/>
  <c r="AP426" i="16"/>
  <c r="AP425" i="16"/>
  <c r="AP424" i="16"/>
  <c r="AP423" i="16"/>
  <c r="AP422" i="16"/>
  <c r="AP421" i="16"/>
  <c r="AP420" i="16"/>
  <c r="AP419" i="16"/>
  <c r="AP418" i="16"/>
  <c r="AP417" i="16"/>
  <c r="AP416" i="16"/>
  <c r="AP415" i="16"/>
  <c r="AP414" i="16"/>
  <c r="AP413" i="16"/>
  <c r="AP412" i="16"/>
  <c r="AP411" i="16"/>
  <c r="AP410" i="16"/>
  <c r="AP409" i="16"/>
  <c r="AP408" i="16"/>
  <c r="AP407" i="16"/>
  <c r="AP406" i="16"/>
  <c r="AP405" i="16"/>
  <c r="AP404" i="16"/>
  <c r="AP403" i="16"/>
  <c r="AP402" i="16"/>
  <c r="AP401" i="16"/>
  <c r="AP400" i="16"/>
  <c r="AP399" i="16"/>
  <c r="AP398" i="16"/>
  <c r="AP397" i="16"/>
  <c r="AP396" i="16"/>
  <c r="AP395" i="16"/>
  <c r="AP394" i="16"/>
  <c r="AP393" i="16"/>
  <c r="AP392" i="16"/>
  <c r="AP391" i="16"/>
  <c r="AP390" i="16"/>
  <c r="AP389" i="16"/>
  <c r="AP388" i="16"/>
  <c r="AP387" i="16"/>
  <c r="AP386" i="16"/>
  <c r="AP385" i="16"/>
  <c r="AP384" i="16"/>
  <c r="AP383" i="16"/>
  <c r="AP382" i="16"/>
  <c r="AP381" i="16"/>
  <c r="AP380" i="16"/>
  <c r="AP379" i="16"/>
  <c r="AP378" i="16"/>
  <c r="AP377" i="16"/>
  <c r="AP376" i="16"/>
  <c r="AP375" i="16"/>
  <c r="AP374" i="16"/>
  <c r="AP373" i="16"/>
  <c r="AP372" i="16"/>
  <c r="AP371" i="16"/>
  <c r="AP370" i="16"/>
  <c r="AP369" i="16"/>
  <c r="AP368" i="16"/>
  <c r="AP367" i="16"/>
  <c r="AP366" i="16"/>
  <c r="AP365" i="16"/>
  <c r="AP364" i="16"/>
  <c r="AP363" i="16"/>
  <c r="AP362" i="16"/>
  <c r="AP361" i="16"/>
  <c r="AP360" i="16"/>
  <c r="AP359" i="16"/>
  <c r="AP358" i="16"/>
  <c r="AP357" i="16"/>
  <c r="AP356" i="16"/>
  <c r="AP355" i="16"/>
  <c r="AP354" i="16"/>
  <c r="AP353" i="16"/>
  <c r="AP352" i="16"/>
  <c r="AP351" i="16"/>
  <c r="AP350" i="16"/>
  <c r="AP349" i="16"/>
  <c r="AP348" i="16"/>
  <c r="AP347" i="16"/>
  <c r="AP346" i="16"/>
  <c r="AP345" i="16"/>
  <c r="AP344" i="16"/>
  <c r="AP343" i="16"/>
  <c r="AP342" i="16"/>
  <c r="AP341" i="16"/>
  <c r="AP340" i="16"/>
  <c r="AP339" i="16"/>
  <c r="AP338" i="16"/>
  <c r="AP337" i="16"/>
  <c r="AP336" i="16"/>
  <c r="AP335" i="16"/>
  <c r="AP334" i="16"/>
  <c r="AP333" i="16"/>
  <c r="AP332" i="16"/>
  <c r="AP331" i="16"/>
  <c r="AP330" i="16"/>
  <c r="AP329" i="16"/>
  <c r="AP328" i="16"/>
  <c r="AP327" i="16"/>
  <c r="AP326" i="16"/>
  <c r="AP325" i="16"/>
  <c r="AP324" i="16"/>
  <c r="AP323" i="16"/>
  <c r="AP322" i="16"/>
  <c r="AP321" i="16"/>
  <c r="AP320" i="16"/>
  <c r="AP319" i="16"/>
  <c r="AP318" i="16"/>
  <c r="AP317" i="16"/>
  <c r="AP316" i="16"/>
  <c r="AP315" i="16"/>
  <c r="AP314" i="16"/>
  <c r="AP313" i="16"/>
  <c r="AP312" i="16"/>
  <c r="AP311" i="16"/>
  <c r="AP310" i="16"/>
  <c r="AP309" i="16"/>
  <c r="AP308" i="16"/>
  <c r="AP307" i="16"/>
  <c r="AP306" i="16"/>
  <c r="AP305" i="16"/>
  <c r="AP304" i="16"/>
  <c r="AP303" i="16"/>
  <c r="AP302" i="16"/>
  <c r="AP301" i="16"/>
  <c r="AP300" i="16"/>
  <c r="AP299" i="16"/>
  <c r="AP298" i="16"/>
  <c r="AP297" i="16"/>
  <c r="AP296" i="16"/>
  <c r="AP295" i="16"/>
  <c r="AP294" i="16"/>
  <c r="AP293" i="16"/>
  <c r="AP292" i="16"/>
  <c r="AP291" i="16"/>
  <c r="AP290" i="16"/>
  <c r="AP289" i="16"/>
  <c r="AP288" i="16"/>
  <c r="AP287" i="16"/>
  <c r="AP286" i="16"/>
  <c r="AP285" i="16"/>
  <c r="AP284" i="16"/>
  <c r="AP283" i="16"/>
  <c r="AP282" i="16"/>
  <c r="AP281" i="16"/>
  <c r="AP280" i="16"/>
  <c r="AP279" i="16"/>
  <c r="AP278" i="16"/>
  <c r="AP277" i="16"/>
  <c r="AP276" i="16"/>
  <c r="AP275" i="16"/>
  <c r="AP274" i="16"/>
  <c r="AP273" i="16"/>
  <c r="AP272" i="16"/>
  <c r="AP271" i="16"/>
  <c r="AP270" i="16"/>
  <c r="AP269" i="16"/>
  <c r="AP268" i="16"/>
  <c r="AP267" i="16"/>
  <c r="AP266" i="16"/>
  <c r="AP265" i="16"/>
  <c r="AP264" i="16"/>
  <c r="AP263" i="16"/>
  <c r="AP262" i="16"/>
  <c r="AP261" i="16"/>
  <c r="AP260" i="16"/>
  <c r="AP259" i="16"/>
  <c r="AP258" i="16"/>
  <c r="AP257" i="16"/>
  <c r="AP256" i="16"/>
  <c r="AP255" i="16"/>
  <c r="AP254" i="16"/>
  <c r="AP253" i="16"/>
  <c r="AP252" i="16"/>
  <c r="AP251" i="16"/>
  <c r="AP250" i="16"/>
  <c r="AP249" i="16"/>
  <c r="AP248" i="16"/>
  <c r="AP247" i="16"/>
  <c r="AP246" i="16"/>
  <c r="AP245" i="16"/>
  <c r="AP244" i="16"/>
  <c r="AP243" i="16"/>
  <c r="AP242" i="16"/>
  <c r="AP241" i="16"/>
  <c r="AP240" i="16"/>
  <c r="AP239" i="16"/>
  <c r="AP238" i="16"/>
  <c r="AP237" i="16"/>
  <c r="AP236" i="16"/>
  <c r="AP235" i="16"/>
  <c r="AP234" i="16"/>
  <c r="AP233" i="16"/>
  <c r="AP232" i="16"/>
  <c r="AP231" i="16"/>
  <c r="AP230" i="16"/>
  <c r="AP229" i="16"/>
  <c r="AP228" i="16"/>
  <c r="AP227" i="16"/>
  <c r="AP226" i="16"/>
  <c r="AP225" i="16"/>
  <c r="AP224" i="16"/>
  <c r="AP223" i="16"/>
  <c r="AP222" i="16"/>
  <c r="AP221" i="16"/>
  <c r="AP220" i="16"/>
  <c r="AP219" i="16"/>
  <c r="AP218" i="16"/>
  <c r="AP217" i="16"/>
  <c r="AP216" i="16"/>
  <c r="AP215" i="16"/>
  <c r="AP214" i="16"/>
  <c r="AP213" i="16"/>
  <c r="AP212" i="16"/>
  <c r="AP211" i="16"/>
  <c r="AP210" i="16"/>
  <c r="AP209" i="16"/>
  <c r="AP208" i="16"/>
  <c r="AP207" i="16"/>
  <c r="AP206" i="16"/>
  <c r="AP205" i="16"/>
  <c r="AP204" i="16"/>
  <c r="AP203" i="16"/>
  <c r="AP202" i="16"/>
  <c r="AP201" i="16"/>
  <c r="AP200" i="16"/>
  <c r="AP199" i="16"/>
  <c r="AP198" i="16"/>
  <c r="AP197" i="16"/>
  <c r="AP196" i="16"/>
  <c r="AP195" i="16"/>
  <c r="AP194" i="16"/>
  <c r="AP193" i="16"/>
  <c r="AP192" i="16"/>
  <c r="AP191" i="16"/>
  <c r="AP190" i="16"/>
  <c r="AP189" i="16"/>
  <c r="AP188" i="16"/>
  <c r="AP187" i="16"/>
  <c r="AP186" i="16"/>
  <c r="AP185" i="16"/>
  <c r="AP184" i="16"/>
  <c r="AP183" i="16"/>
  <c r="AP182" i="16"/>
  <c r="AP181" i="16"/>
  <c r="AP180" i="16"/>
  <c r="AP179" i="16"/>
  <c r="AP178" i="16"/>
  <c r="AP177" i="16"/>
  <c r="AP176" i="16"/>
  <c r="AP175" i="16"/>
  <c r="AP174" i="16"/>
  <c r="AP173" i="16"/>
  <c r="AP172" i="16"/>
  <c r="AP171" i="16"/>
  <c r="AP170" i="16"/>
  <c r="AP169" i="16"/>
  <c r="AP168" i="16"/>
  <c r="AP167" i="16"/>
  <c r="AP166" i="16"/>
  <c r="AP165" i="16"/>
  <c r="AP164" i="16"/>
  <c r="AP163" i="16"/>
  <c r="AP162" i="16"/>
  <c r="AP161" i="16"/>
  <c r="AP160" i="16"/>
  <c r="AP159" i="16"/>
  <c r="AP158" i="16"/>
  <c r="AP157" i="16"/>
  <c r="AP156" i="16"/>
  <c r="AP155" i="16"/>
  <c r="AP154" i="16"/>
  <c r="AP153" i="16"/>
  <c r="AP152" i="16"/>
  <c r="AP151" i="16"/>
  <c r="AP150" i="16"/>
  <c r="AP149" i="16"/>
  <c r="AP148" i="16"/>
  <c r="AP147" i="16"/>
  <c r="AP146" i="16"/>
  <c r="AP145" i="16"/>
  <c r="AP144" i="16"/>
  <c r="AP143" i="16"/>
  <c r="AP142" i="16"/>
  <c r="AP141" i="16"/>
  <c r="AP140" i="16"/>
  <c r="AP139" i="16"/>
  <c r="AP138" i="16"/>
  <c r="AP137" i="16"/>
  <c r="AP136" i="16"/>
  <c r="AP135" i="16"/>
  <c r="AP134" i="16"/>
  <c r="AP133" i="16"/>
  <c r="AP132" i="16"/>
  <c r="AP131" i="16"/>
  <c r="AP130" i="16"/>
  <c r="AP129" i="16"/>
  <c r="AP128" i="16"/>
  <c r="AP127" i="16"/>
  <c r="AP126" i="16"/>
  <c r="AP125" i="16"/>
  <c r="AP124" i="16"/>
  <c r="AP123" i="16"/>
  <c r="AP122" i="16"/>
  <c r="AP121" i="16"/>
  <c r="AP120" i="16"/>
  <c r="AP119" i="16"/>
  <c r="AP118" i="16"/>
  <c r="AP117" i="16"/>
  <c r="AP116" i="16"/>
  <c r="AP115" i="16"/>
  <c r="AP114" i="16"/>
  <c r="AP113" i="16"/>
  <c r="AP112" i="16"/>
  <c r="AP111" i="16"/>
  <c r="AP110" i="16"/>
  <c r="AP109" i="16"/>
  <c r="AP108" i="16"/>
  <c r="AP107" i="16"/>
  <c r="AP106" i="16"/>
  <c r="AP105" i="16"/>
  <c r="AP104" i="16"/>
  <c r="AP103" i="16"/>
  <c r="AP102" i="16"/>
  <c r="AP101" i="16"/>
  <c r="AP100" i="16"/>
  <c r="AP99" i="16"/>
  <c r="AP98" i="16"/>
  <c r="AP97" i="16"/>
  <c r="AP96" i="16"/>
  <c r="AP95" i="16"/>
  <c r="AP94" i="16"/>
  <c r="AP93" i="16"/>
  <c r="AP92" i="16"/>
  <c r="AP91" i="16"/>
  <c r="AP90" i="16"/>
  <c r="AP89" i="16"/>
  <c r="AP88" i="16"/>
  <c r="AP87" i="16"/>
  <c r="AP86" i="16"/>
  <c r="AP85" i="16"/>
  <c r="AP84" i="16"/>
  <c r="AP83" i="16"/>
  <c r="AP82" i="16"/>
  <c r="AP81" i="16"/>
  <c r="AP80" i="16"/>
  <c r="AP79" i="16"/>
  <c r="AP78" i="16"/>
  <c r="AP77" i="16"/>
  <c r="AP76" i="16"/>
  <c r="AP75" i="16"/>
  <c r="AP74" i="16"/>
  <c r="AP73" i="16"/>
  <c r="AP72" i="16"/>
  <c r="AP71" i="16"/>
  <c r="AP70" i="16"/>
  <c r="AP69" i="16"/>
  <c r="AP68" i="16"/>
  <c r="AP67" i="16"/>
  <c r="AP66" i="16"/>
  <c r="AP65" i="16"/>
  <c r="AP64" i="16"/>
  <c r="AP63" i="16"/>
  <c r="AP62" i="16"/>
  <c r="AP61" i="16"/>
  <c r="AP60" i="16"/>
  <c r="AP59" i="16"/>
  <c r="AP58" i="16"/>
  <c r="AP57" i="16"/>
  <c r="AP56" i="16"/>
  <c r="AP55" i="16"/>
  <c r="AP54" i="16"/>
  <c r="AP53" i="16"/>
  <c r="AP52" i="16"/>
  <c r="AP51" i="16"/>
  <c r="AP50" i="16"/>
  <c r="AP49" i="16"/>
  <c r="AP48" i="16"/>
  <c r="AP47" i="16"/>
  <c r="AP46" i="16"/>
  <c r="AP45" i="16"/>
  <c r="AP44" i="16"/>
  <c r="AP43" i="16"/>
  <c r="AP42" i="16"/>
  <c r="AP41" i="16"/>
  <c r="AP40" i="16"/>
  <c r="AP39" i="16"/>
  <c r="AP38" i="16"/>
  <c r="AP37" i="16"/>
  <c r="AP36" i="16"/>
  <c r="AP35" i="16"/>
  <c r="AP34" i="16"/>
  <c r="AP33" i="16"/>
  <c r="AP32" i="16"/>
  <c r="AP31" i="16"/>
  <c r="AP30" i="16"/>
  <c r="AP29" i="16"/>
  <c r="AP28" i="16"/>
  <c r="AP27" i="16"/>
  <c r="AP26" i="16"/>
  <c r="AP25" i="16"/>
  <c r="AP24" i="16"/>
  <c r="AP23" i="16"/>
  <c r="AP22" i="16"/>
  <c r="AP21" i="16"/>
  <c r="AP20" i="16"/>
  <c r="AP19" i="16"/>
  <c r="AP18" i="16"/>
  <c r="AR18" i="16" s="1"/>
  <c r="AP17" i="16"/>
  <c r="AR17" i="16" s="1"/>
  <c r="AP16" i="16"/>
  <c r="AR16" i="16" s="1"/>
  <c r="AP15" i="16"/>
  <c r="AR15" i="16" s="1"/>
  <c r="AP14" i="16"/>
  <c r="AR14" i="16" s="1"/>
  <c r="AP13" i="16"/>
  <c r="AR13" i="16" s="1"/>
  <c r="AP12" i="16"/>
  <c r="AP11" i="16"/>
  <c r="AR11" i="16" s="1"/>
  <c r="AP10" i="16"/>
  <c r="AR10" i="16" s="1"/>
  <c r="AP9" i="16"/>
  <c r="AR9" i="16" s="1"/>
  <c r="AP8" i="16"/>
  <c r="AR8" i="16" s="1"/>
  <c r="AP7" i="16"/>
  <c r="AR7" i="16" s="1"/>
  <c r="AP6" i="16"/>
  <c r="AR6" i="16" s="1"/>
  <c r="AP5" i="16"/>
  <c r="AH6" i="16"/>
  <c r="AH7" i="16"/>
  <c r="AH8" i="16"/>
  <c r="AH9" i="16"/>
  <c r="AH10" i="16"/>
  <c r="AH11" i="16"/>
  <c r="AH12" i="16"/>
  <c r="AH13" i="16"/>
  <c r="AH14" i="16"/>
  <c r="AH15" i="16"/>
  <c r="AH16" i="16"/>
  <c r="AH17" i="16"/>
  <c r="AH18" i="16"/>
  <c r="AH19" i="16"/>
  <c r="AH20" i="16"/>
  <c r="AH21" i="16"/>
  <c r="AH22" i="16"/>
  <c r="AH23" i="16"/>
  <c r="AH24" i="16"/>
  <c r="AH25" i="16"/>
  <c r="AH26" i="16"/>
  <c r="AH27" i="16"/>
  <c r="AH28" i="16"/>
  <c r="AH29" i="16"/>
  <c r="AH30" i="16"/>
  <c r="AH31" i="16"/>
  <c r="AH32" i="16"/>
  <c r="AH33" i="16"/>
  <c r="AH34" i="16"/>
  <c r="AH35" i="16"/>
  <c r="AH36" i="16"/>
  <c r="AH37" i="16"/>
  <c r="AH38" i="16"/>
  <c r="AH39" i="16"/>
  <c r="AH40" i="16"/>
  <c r="AH41" i="16"/>
  <c r="AH42" i="16"/>
  <c r="AH43" i="16"/>
  <c r="AH44" i="16"/>
  <c r="AH45" i="16"/>
  <c r="AH46" i="16"/>
  <c r="AH47" i="16"/>
  <c r="AH48" i="16"/>
  <c r="AH49" i="16"/>
  <c r="AH50" i="16"/>
  <c r="AH51" i="16"/>
  <c r="AH52" i="16"/>
  <c r="AH53" i="16"/>
  <c r="AH54" i="16"/>
  <c r="AH55" i="16"/>
  <c r="AH56" i="16"/>
  <c r="AH57" i="16"/>
  <c r="AH58" i="16"/>
  <c r="AH59" i="16"/>
  <c r="AH60" i="16"/>
  <c r="AH61" i="16"/>
  <c r="AH62" i="16"/>
  <c r="AH63" i="16"/>
  <c r="AH64" i="16"/>
  <c r="AH65" i="16"/>
  <c r="AH66" i="16"/>
  <c r="AH67" i="16"/>
  <c r="AH68" i="16"/>
  <c r="AH69" i="16"/>
  <c r="AH70" i="16"/>
  <c r="AH71" i="16"/>
  <c r="AH72" i="16"/>
  <c r="AH73" i="16"/>
  <c r="AH74" i="16"/>
  <c r="AH75" i="16"/>
  <c r="AH76" i="16"/>
  <c r="AH77" i="16"/>
  <c r="AH78" i="16"/>
  <c r="AH79" i="16"/>
  <c r="AH80" i="16"/>
  <c r="AH81" i="16"/>
  <c r="AH82" i="16"/>
  <c r="AH83" i="16"/>
  <c r="AH84" i="16"/>
  <c r="AH85" i="16"/>
  <c r="AH86" i="16"/>
  <c r="AH87" i="16"/>
  <c r="AH88" i="16"/>
  <c r="AH89" i="16"/>
  <c r="AH90" i="16"/>
  <c r="AH91" i="16"/>
  <c r="AH92" i="16"/>
  <c r="AH93" i="16"/>
  <c r="AH94" i="16"/>
  <c r="AH95" i="16"/>
  <c r="AH96" i="16"/>
  <c r="AH97" i="16"/>
  <c r="AH98" i="16"/>
  <c r="AH99" i="16"/>
  <c r="AH100" i="16"/>
  <c r="AH101" i="16"/>
  <c r="AH102" i="16"/>
  <c r="AH103" i="16"/>
  <c r="AH104" i="16"/>
  <c r="AH105" i="16"/>
  <c r="AH106" i="16"/>
  <c r="AH107" i="16"/>
  <c r="AH108" i="16"/>
  <c r="AH109" i="16"/>
  <c r="AH110" i="16"/>
  <c r="AH111" i="16"/>
  <c r="AH112" i="16"/>
  <c r="AH113" i="16"/>
  <c r="AH114" i="16"/>
  <c r="AH115" i="16"/>
  <c r="AH116" i="16"/>
  <c r="AH117" i="16"/>
  <c r="AH118" i="16"/>
  <c r="AH119" i="16"/>
  <c r="AH120" i="16"/>
  <c r="AH121" i="16"/>
  <c r="AH122" i="16"/>
  <c r="AH123" i="16"/>
  <c r="AH124" i="16"/>
  <c r="AH125" i="16"/>
  <c r="AH126" i="16"/>
  <c r="AH127" i="16"/>
  <c r="AH128" i="16"/>
  <c r="AH129" i="16"/>
  <c r="AH130" i="16"/>
  <c r="AH131" i="16"/>
  <c r="AH132" i="16"/>
  <c r="AH133" i="16"/>
  <c r="AH134" i="16"/>
  <c r="AH135" i="16"/>
  <c r="AH136" i="16"/>
  <c r="AH137" i="16"/>
  <c r="AH138" i="16"/>
  <c r="AH139" i="16"/>
  <c r="AH140" i="16"/>
  <c r="AH141" i="16"/>
  <c r="AH142" i="16"/>
  <c r="AH143" i="16"/>
  <c r="AH144" i="16"/>
  <c r="AH145" i="16"/>
  <c r="AH146" i="16"/>
  <c r="AH147" i="16"/>
  <c r="AH148" i="16"/>
  <c r="AH149" i="16"/>
  <c r="AH150" i="16"/>
  <c r="AH151" i="16"/>
  <c r="AH152" i="16"/>
  <c r="AH153" i="16"/>
  <c r="AH154" i="16"/>
  <c r="AH155" i="16"/>
  <c r="AH156" i="16"/>
  <c r="AH157" i="16"/>
  <c r="AH158" i="16"/>
  <c r="AH159" i="16"/>
  <c r="AH160" i="16"/>
  <c r="AH161" i="16"/>
  <c r="AH162" i="16"/>
  <c r="AH163" i="16"/>
  <c r="AH164" i="16"/>
  <c r="AH165" i="16"/>
  <c r="AH166" i="16"/>
  <c r="AH167" i="16"/>
  <c r="AH168" i="16"/>
  <c r="AH169" i="16"/>
  <c r="AH170" i="16"/>
  <c r="AH171" i="16"/>
  <c r="AH172" i="16"/>
  <c r="AH173" i="16"/>
  <c r="AH174" i="16"/>
  <c r="AH175" i="16"/>
  <c r="AH176" i="16"/>
  <c r="AH177" i="16"/>
  <c r="AH178" i="16"/>
  <c r="AH179" i="16"/>
  <c r="AH180" i="16"/>
  <c r="AH181" i="16"/>
  <c r="AH182" i="16"/>
  <c r="AH183" i="16"/>
  <c r="AH184" i="16"/>
  <c r="AH185" i="16"/>
  <c r="AH186" i="16"/>
  <c r="AH187" i="16"/>
  <c r="AH188" i="16"/>
  <c r="AH189" i="16"/>
  <c r="AH190" i="16"/>
  <c r="AH191" i="16"/>
  <c r="AH192" i="16"/>
  <c r="AH193" i="16"/>
  <c r="AH194" i="16"/>
  <c r="AH195" i="16"/>
  <c r="AH196" i="16"/>
  <c r="AH197" i="16"/>
  <c r="AH198" i="16"/>
  <c r="AH199" i="16"/>
  <c r="AH200" i="16"/>
  <c r="AH201" i="16"/>
  <c r="AH202" i="16"/>
  <c r="AH203" i="16"/>
  <c r="AH204" i="16"/>
  <c r="AH205" i="16"/>
  <c r="AH206" i="16"/>
  <c r="AH207" i="16"/>
  <c r="AH208" i="16"/>
  <c r="AH209" i="16"/>
  <c r="AH210" i="16"/>
  <c r="AH211" i="16"/>
  <c r="AH212" i="16"/>
  <c r="AH213" i="16"/>
  <c r="AH214" i="16"/>
  <c r="AH215" i="16"/>
  <c r="AH216" i="16"/>
  <c r="AH217" i="16"/>
  <c r="AH218" i="16"/>
  <c r="AH219" i="16"/>
  <c r="AH220" i="16"/>
  <c r="AH221" i="16"/>
  <c r="AH222" i="16"/>
  <c r="AH223" i="16"/>
  <c r="AH224" i="16"/>
  <c r="AH225" i="16"/>
  <c r="AH226" i="16"/>
  <c r="AH227" i="16"/>
  <c r="AH228" i="16"/>
  <c r="AH229" i="16"/>
  <c r="AH230" i="16"/>
  <c r="AH231" i="16"/>
  <c r="AH232" i="16"/>
  <c r="AH233" i="16"/>
  <c r="AH234" i="16"/>
  <c r="AH235" i="16"/>
  <c r="AH236" i="16"/>
  <c r="AH237" i="16"/>
  <c r="AH238" i="16"/>
  <c r="AH239" i="16"/>
  <c r="AH240" i="16"/>
  <c r="AH241" i="16"/>
  <c r="AH242" i="16"/>
  <c r="AH243" i="16"/>
  <c r="AH244" i="16"/>
  <c r="AH245" i="16"/>
  <c r="AH246" i="16"/>
  <c r="AH247" i="16"/>
  <c r="AH248" i="16"/>
  <c r="AH249" i="16"/>
  <c r="AH250" i="16"/>
  <c r="AH251" i="16"/>
  <c r="AH252" i="16"/>
  <c r="AH253" i="16"/>
  <c r="AH254" i="16"/>
  <c r="AH255" i="16"/>
  <c r="AH256" i="16"/>
  <c r="AH257" i="16"/>
  <c r="AH258" i="16"/>
  <c r="AH259" i="16"/>
  <c r="AH260" i="16"/>
  <c r="AH261" i="16"/>
  <c r="AH262" i="16"/>
  <c r="AH263" i="16"/>
  <c r="AH264" i="16"/>
  <c r="AH265" i="16"/>
  <c r="AH266" i="16"/>
  <c r="AH267" i="16"/>
  <c r="AH268" i="16"/>
  <c r="AH269" i="16"/>
  <c r="AH270" i="16"/>
  <c r="AH271" i="16"/>
  <c r="AH272" i="16"/>
  <c r="AH273" i="16"/>
  <c r="AH274" i="16"/>
  <c r="AH275" i="16"/>
  <c r="AH276" i="16"/>
  <c r="AH277" i="16"/>
  <c r="AH278" i="16"/>
  <c r="AH279" i="16"/>
  <c r="AH280" i="16"/>
  <c r="AH281" i="16"/>
  <c r="AH282" i="16"/>
  <c r="AH283" i="16"/>
  <c r="AH284" i="16"/>
  <c r="AH285" i="16"/>
  <c r="AH286" i="16"/>
  <c r="AH287" i="16"/>
  <c r="AH288" i="16"/>
  <c r="AH289" i="16"/>
  <c r="AH290" i="16"/>
  <c r="AH291" i="16"/>
  <c r="AH292" i="16"/>
  <c r="AH293" i="16"/>
  <c r="AH294" i="16"/>
  <c r="AH295" i="16"/>
  <c r="AH296" i="16"/>
  <c r="AH297" i="16"/>
  <c r="AH298" i="16"/>
  <c r="AH299" i="16"/>
  <c r="AH300" i="16"/>
  <c r="AH301" i="16"/>
  <c r="AH302" i="16"/>
  <c r="AH303" i="16"/>
  <c r="AH304" i="16"/>
  <c r="AH305" i="16"/>
  <c r="AH306" i="16"/>
  <c r="AH307" i="16"/>
  <c r="AH308" i="16"/>
  <c r="AH309" i="16"/>
  <c r="AH310" i="16"/>
  <c r="AH311" i="16"/>
  <c r="AH312" i="16"/>
  <c r="AH313" i="16"/>
  <c r="AH314" i="16"/>
  <c r="AH315" i="16"/>
  <c r="AH316" i="16"/>
  <c r="AH317" i="16"/>
  <c r="AH318" i="16"/>
  <c r="AH319" i="16"/>
  <c r="AH320" i="16"/>
  <c r="AH321" i="16"/>
  <c r="AH322" i="16"/>
  <c r="AH323" i="16"/>
  <c r="AH324" i="16"/>
  <c r="AH325" i="16"/>
  <c r="AH326" i="16"/>
  <c r="AH327" i="16"/>
  <c r="AH328" i="16"/>
  <c r="AH329" i="16"/>
  <c r="AH330" i="16"/>
  <c r="AH331" i="16"/>
  <c r="AH332" i="16"/>
  <c r="AH333" i="16"/>
  <c r="AH334" i="16"/>
  <c r="AH335" i="16"/>
  <c r="AH336" i="16"/>
  <c r="AH337" i="16"/>
  <c r="AH338" i="16"/>
  <c r="AH339" i="16"/>
  <c r="AH340" i="16"/>
  <c r="AH341" i="16"/>
  <c r="AH342" i="16"/>
  <c r="AH343" i="16"/>
  <c r="AH344" i="16"/>
  <c r="AH345" i="16"/>
  <c r="AH346" i="16"/>
  <c r="AH347" i="16"/>
  <c r="AH348" i="16"/>
  <c r="AH349" i="16"/>
  <c r="AH350" i="16"/>
  <c r="AH351" i="16"/>
  <c r="AH352" i="16"/>
  <c r="AH353" i="16"/>
  <c r="AH354" i="16"/>
  <c r="AH355" i="16"/>
  <c r="AH356" i="16"/>
  <c r="AH357" i="16"/>
  <c r="AH358" i="16"/>
  <c r="AH359" i="16"/>
  <c r="AH360" i="16"/>
  <c r="AH361" i="16"/>
  <c r="AH362" i="16"/>
  <c r="AH363" i="16"/>
  <c r="AH364" i="16"/>
  <c r="AH365" i="16"/>
  <c r="AH366" i="16"/>
  <c r="AH367" i="16"/>
  <c r="AH368" i="16"/>
  <c r="AH369" i="16"/>
  <c r="AH370" i="16"/>
  <c r="AH371" i="16"/>
  <c r="AH372" i="16"/>
  <c r="AH373" i="16"/>
  <c r="AH374" i="16"/>
  <c r="AH375" i="16"/>
  <c r="AH376" i="16"/>
  <c r="AH377" i="16"/>
  <c r="AH378" i="16"/>
  <c r="AH379" i="16"/>
  <c r="AH380" i="16"/>
  <c r="AH381" i="16"/>
  <c r="AH382" i="16"/>
  <c r="AH383" i="16"/>
  <c r="AH384" i="16"/>
  <c r="AH385" i="16"/>
  <c r="AH386" i="16"/>
  <c r="AH387" i="16"/>
  <c r="AH388" i="16"/>
  <c r="AH389" i="16"/>
  <c r="AH390" i="16"/>
  <c r="AH391" i="16"/>
  <c r="AH392" i="16"/>
  <c r="AH393" i="16"/>
  <c r="AH394" i="16"/>
  <c r="AH395" i="16"/>
  <c r="AH396" i="16"/>
  <c r="AH397" i="16"/>
  <c r="AH398" i="16"/>
  <c r="AH399" i="16"/>
  <c r="AH400" i="16"/>
  <c r="AH401" i="16"/>
  <c r="AH402" i="16"/>
  <c r="AH403" i="16"/>
  <c r="AH404" i="16"/>
  <c r="AH405" i="16"/>
  <c r="AH406" i="16"/>
  <c r="AH407" i="16"/>
  <c r="AH408" i="16"/>
  <c r="AH409" i="16"/>
  <c r="AH410" i="16"/>
  <c r="AH411" i="16"/>
  <c r="AH412" i="16"/>
  <c r="AH413" i="16"/>
  <c r="AH414" i="16"/>
  <c r="AH415" i="16"/>
  <c r="AH416" i="16"/>
  <c r="AH417" i="16"/>
  <c r="AH418" i="16"/>
  <c r="AH419" i="16"/>
  <c r="AH420" i="16"/>
  <c r="AH421" i="16"/>
  <c r="AH422" i="16"/>
  <c r="AH423" i="16"/>
  <c r="AH424" i="16"/>
  <c r="AH425" i="16"/>
  <c r="AH426" i="16"/>
  <c r="AH427" i="16"/>
  <c r="AH428" i="16"/>
  <c r="AH429" i="16"/>
  <c r="AH430" i="16"/>
  <c r="AH431" i="16"/>
  <c r="AH432" i="16"/>
  <c r="AH433" i="16"/>
  <c r="AH434" i="16"/>
  <c r="AH435" i="16"/>
  <c r="AH436" i="16"/>
  <c r="AH437" i="16"/>
  <c r="AH438" i="16"/>
  <c r="AH439" i="16"/>
  <c r="AH440" i="16"/>
  <c r="AH441" i="16"/>
  <c r="AH442" i="16"/>
  <c r="AH443" i="16"/>
  <c r="AH444" i="16"/>
  <c r="AH445" i="16"/>
  <c r="AH446" i="16"/>
  <c r="AH447" i="16"/>
  <c r="AH448" i="16"/>
  <c r="AH449" i="16"/>
  <c r="AH450" i="16"/>
  <c r="AH451" i="16"/>
  <c r="AH452" i="16"/>
  <c r="AH453" i="16"/>
  <c r="AH454" i="16"/>
  <c r="AH455" i="16"/>
  <c r="AH456" i="16"/>
  <c r="AH457" i="16"/>
  <c r="AH458" i="16"/>
  <c r="AH459" i="16"/>
  <c r="AH460" i="16"/>
  <c r="AH461" i="16"/>
  <c r="AH462" i="16"/>
  <c r="AH463" i="16"/>
  <c r="AH464" i="16"/>
  <c r="AH465" i="16"/>
  <c r="AH466" i="16"/>
  <c r="AH467" i="16"/>
  <c r="AH468" i="16"/>
  <c r="AH469" i="16"/>
  <c r="AH470" i="16"/>
  <c r="AH471" i="16"/>
  <c r="AH472" i="16"/>
  <c r="AH473" i="16"/>
  <c r="AH474" i="16"/>
  <c r="AH475" i="16"/>
  <c r="AH476" i="16"/>
  <c r="AH477" i="16"/>
  <c r="AH478" i="16"/>
  <c r="AH479" i="16"/>
  <c r="AH480" i="16"/>
  <c r="AH481" i="16"/>
  <c r="AH482" i="16"/>
  <c r="AH483" i="16"/>
  <c r="AH484" i="16"/>
  <c r="AH485" i="16"/>
  <c r="AH486" i="16"/>
  <c r="AH487" i="16"/>
  <c r="AH488" i="16"/>
  <c r="AH489" i="16"/>
  <c r="AH490" i="16"/>
  <c r="AH491" i="16"/>
  <c r="AH492" i="16"/>
  <c r="AH493" i="16"/>
  <c r="AH494" i="16"/>
  <c r="AH495" i="16"/>
  <c r="AH496" i="16"/>
  <c r="AH497" i="16"/>
  <c r="AH498" i="16"/>
  <c r="AH499" i="16"/>
  <c r="AH500" i="16"/>
  <c r="AH501" i="16"/>
  <c r="AH502" i="16"/>
  <c r="AH503" i="16"/>
  <c r="AH504" i="16"/>
  <c r="AH505" i="16"/>
  <c r="AH506" i="16"/>
  <c r="AH507" i="16"/>
  <c r="AH508" i="16"/>
  <c r="AH509" i="16"/>
  <c r="AH510" i="16"/>
  <c r="AH511" i="16"/>
  <c r="AH512" i="16"/>
  <c r="AH513" i="16"/>
  <c r="AH514" i="16"/>
  <c r="AH515" i="16"/>
  <c r="AH516" i="16"/>
  <c r="AH517" i="16"/>
  <c r="AH518" i="16"/>
  <c r="AH519" i="16"/>
  <c r="AH520" i="16"/>
  <c r="AH521" i="16"/>
  <c r="AH522" i="16"/>
  <c r="AH523" i="16"/>
  <c r="AH524" i="16"/>
  <c r="AH525" i="16"/>
  <c r="AH526" i="16"/>
  <c r="AH527" i="16"/>
  <c r="AH528" i="16"/>
  <c r="AH529" i="16"/>
  <c r="AH530" i="16"/>
  <c r="AH531" i="16"/>
  <c r="AH532" i="16"/>
  <c r="AH533" i="16"/>
  <c r="AH534" i="16"/>
  <c r="AH535" i="16"/>
  <c r="AH536" i="16"/>
  <c r="AH537" i="16"/>
  <c r="AH538" i="16"/>
  <c r="AH539" i="16"/>
  <c r="AH540" i="16"/>
  <c r="AH541" i="16"/>
  <c r="AH542" i="16"/>
  <c r="AH543" i="16"/>
  <c r="AH544" i="16"/>
  <c r="AH545" i="16"/>
  <c r="AH546" i="16"/>
  <c r="AH547" i="16"/>
  <c r="AH548" i="16"/>
  <c r="AH549" i="16"/>
  <c r="AH550" i="16"/>
  <c r="AH551" i="16"/>
  <c r="AH552" i="16"/>
  <c r="AH553" i="16"/>
  <c r="AH554" i="16"/>
  <c r="AH555" i="16"/>
  <c r="AH556" i="16"/>
  <c r="AH557" i="16"/>
  <c r="AH558" i="16"/>
  <c r="AH559" i="16"/>
  <c r="AH560" i="16"/>
  <c r="AH561" i="16"/>
  <c r="AH562" i="16"/>
  <c r="AH563" i="16"/>
  <c r="AH564" i="16"/>
  <c r="AH565" i="16"/>
  <c r="AH566" i="16"/>
  <c r="AH567" i="16"/>
  <c r="AH568" i="16"/>
  <c r="AH569" i="16"/>
  <c r="AH570" i="16"/>
  <c r="AH571" i="16"/>
  <c r="AH572" i="16"/>
  <c r="AH573" i="16"/>
  <c r="AH574" i="16"/>
  <c r="AH575" i="16"/>
  <c r="AH576" i="16"/>
  <c r="AH577" i="16"/>
  <c r="AH578" i="16"/>
  <c r="AH579" i="16"/>
  <c r="AH580" i="16"/>
  <c r="AH581" i="16"/>
  <c r="AH582" i="16"/>
  <c r="AH583" i="16"/>
  <c r="AH584" i="16"/>
  <c r="AH585" i="16"/>
  <c r="AH586" i="16"/>
  <c r="AH587" i="16"/>
  <c r="AH588" i="16"/>
  <c r="AH589" i="16"/>
  <c r="AH590" i="16"/>
  <c r="AH591" i="16"/>
  <c r="AH592" i="16"/>
  <c r="AH593" i="16"/>
  <c r="AH594" i="16"/>
  <c r="AH595" i="16"/>
  <c r="AH596" i="16"/>
  <c r="AH597" i="16"/>
  <c r="AH598" i="16"/>
  <c r="AH599" i="16"/>
  <c r="AH600" i="16"/>
  <c r="AH601" i="16"/>
  <c r="AH602" i="16"/>
  <c r="AH603" i="16"/>
  <c r="AH604" i="16"/>
  <c r="AH605" i="16"/>
  <c r="AH606" i="16"/>
  <c r="AH607" i="16"/>
  <c r="AH608" i="16"/>
  <c r="AH609" i="16"/>
  <c r="AH610" i="16"/>
  <c r="AH611" i="16"/>
  <c r="AH612" i="16"/>
  <c r="AH613" i="16"/>
  <c r="AH614" i="16"/>
  <c r="AH615" i="16"/>
  <c r="AH616" i="16"/>
  <c r="AH617" i="16"/>
  <c r="AH618" i="16"/>
  <c r="AH619" i="16"/>
  <c r="AH620" i="16"/>
  <c r="AH621" i="16"/>
  <c r="AH622" i="16"/>
  <c r="AH623" i="16"/>
  <c r="AH624" i="16"/>
  <c r="AH625" i="16"/>
  <c r="AH626" i="16"/>
  <c r="AH627" i="16"/>
  <c r="AH628" i="16"/>
  <c r="AH629" i="16"/>
  <c r="AH630" i="16"/>
  <c r="AH631" i="16"/>
  <c r="AH632" i="16"/>
  <c r="AH633" i="16"/>
  <c r="AH634" i="16"/>
  <c r="AH635" i="16"/>
  <c r="AH636" i="16"/>
  <c r="AH637" i="16"/>
  <c r="AH638" i="16"/>
  <c r="AH639" i="16"/>
  <c r="AH640" i="16"/>
  <c r="AH641" i="16"/>
  <c r="AH642" i="16"/>
  <c r="AH643" i="16"/>
  <c r="AH644" i="16"/>
  <c r="AH645" i="16"/>
  <c r="AH646" i="16"/>
  <c r="AH647" i="16"/>
  <c r="AH648" i="16"/>
  <c r="AH649" i="16"/>
  <c r="AH650" i="16"/>
  <c r="AH651" i="16"/>
  <c r="AH652" i="16"/>
  <c r="AH653" i="16"/>
  <c r="AH654" i="16"/>
  <c r="AH655" i="16"/>
  <c r="AH656" i="16"/>
  <c r="AH657" i="16"/>
  <c r="AH658" i="16"/>
  <c r="AH659" i="16"/>
  <c r="AH660" i="16"/>
  <c r="AH661" i="16"/>
  <c r="AH662" i="16"/>
  <c r="AH663" i="16"/>
  <c r="AH664" i="16"/>
  <c r="AH665" i="16"/>
  <c r="AH666" i="16"/>
  <c r="AH667" i="16"/>
  <c r="AH668" i="16"/>
  <c r="AH669" i="16"/>
  <c r="AH670" i="16"/>
  <c r="AH671" i="16"/>
  <c r="AH672" i="16"/>
  <c r="AH673" i="16"/>
  <c r="AH674" i="16"/>
  <c r="AH675" i="16"/>
  <c r="AH676" i="16"/>
  <c r="AH677" i="16"/>
  <c r="AH678" i="16"/>
  <c r="AH679" i="16"/>
  <c r="AH680" i="16"/>
  <c r="AH681" i="16"/>
  <c r="AH682" i="16"/>
  <c r="AH683" i="16"/>
  <c r="AH684" i="16"/>
  <c r="AH685" i="16"/>
  <c r="AH686" i="16"/>
  <c r="AH687" i="16"/>
  <c r="AH688" i="16"/>
  <c r="AH689" i="16"/>
  <c r="AH690" i="16"/>
  <c r="AH691" i="16"/>
  <c r="AH692" i="16"/>
  <c r="AH693" i="16"/>
  <c r="AH694" i="16"/>
  <c r="AH695" i="16"/>
  <c r="AH696" i="16"/>
  <c r="AH697" i="16"/>
  <c r="AH698" i="16"/>
  <c r="AH699" i="16"/>
  <c r="AH700" i="16"/>
  <c r="AH701" i="16"/>
  <c r="AH702" i="16"/>
  <c r="AH703" i="16"/>
  <c r="AH704" i="16"/>
  <c r="AH705" i="16"/>
  <c r="AH706" i="16"/>
  <c r="AH707" i="16"/>
  <c r="AH708" i="16"/>
  <c r="AH709" i="16"/>
  <c r="AH710" i="16"/>
  <c r="AH711" i="16"/>
  <c r="AH712" i="16"/>
  <c r="AH713" i="16"/>
  <c r="AH714" i="16"/>
  <c r="AH715" i="16"/>
  <c r="AH716" i="16"/>
  <c r="AH717" i="16"/>
  <c r="AH718" i="16"/>
  <c r="AH719" i="16"/>
  <c r="AH720" i="16"/>
  <c r="AH721" i="16"/>
  <c r="AH722" i="16"/>
  <c r="AH723" i="16"/>
  <c r="AH724" i="16"/>
  <c r="AH725" i="16"/>
  <c r="AH726" i="16"/>
  <c r="AH727" i="16"/>
  <c r="AH728" i="16"/>
  <c r="AH729" i="16"/>
  <c r="AH730" i="16"/>
  <c r="AH731" i="16"/>
  <c r="AH732" i="16"/>
  <c r="AH733" i="16"/>
  <c r="AH734" i="16"/>
  <c r="AH735" i="16"/>
  <c r="AH736" i="16"/>
  <c r="AH737" i="16"/>
  <c r="AH738" i="16"/>
  <c r="AH739" i="16"/>
  <c r="AH740" i="16"/>
  <c r="AH741" i="16"/>
  <c r="AH742" i="16"/>
  <c r="AH743" i="16"/>
  <c r="AH744" i="16"/>
  <c r="AH745" i="16"/>
  <c r="AH746" i="16"/>
  <c r="AH747" i="16"/>
  <c r="AH748" i="16"/>
  <c r="AH749" i="16"/>
  <c r="AH750" i="16"/>
  <c r="AH751" i="16"/>
  <c r="AH752" i="16"/>
  <c r="AH753" i="16"/>
  <c r="AH754" i="16"/>
  <c r="AH755" i="16"/>
  <c r="AH756" i="16"/>
  <c r="AH757" i="16"/>
  <c r="AH758" i="16"/>
  <c r="AH759" i="16"/>
  <c r="AH760" i="16"/>
  <c r="AH761" i="16"/>
  <c r="AH762" i="16"/>
  <c r="AH763" i="16"/>
  <c r="AH764" i="16"/>
  <c r="AH765" i="16"/>
  <c r="AH766" i="16"/>
  <c r="AH767" i="16"/>
  <c r="AH768" i="16"/>
  <c r="AH769" i="16"/>
  <c r="AH770" i="16"/>
  <c r="AH771" i="16"/>
  <c r="AH772" i="16"/>
  <c r="AH773" i="16"/>
  <c r="AH774" i="16"/>
  <c r="AH775" i="16"/>
  <c r="AH776" i="16"/>
  <c r="AH777" i="16"/>
  <c r="AH778" i="16"/>
  <c r="AH779" i="16"/>
  <c r="AH780" i="16"/>
  <c r="AH781" i="16"/>
  <c r="AH782" i="16"/>
  <c r="AH783" i="16"/>
  <c r="AH784" i="16"/>
  <c r="AH785" i="16"/>
  <c r="AH786" i="16"/>
  <c r="AH787" i="16"/>
  <c r="AH788" i="16"/>
  <c r="AH789" i="16"/>
  <c r="AH790" i="16"/>
  <c r="AH791" i="16"/>
  <c r="AH792" i="16"/>
  <c r="AH793" i="16"/>
  <c r="AH794" i="16"/>
  <c r="AH795" i="16"/>
  <c r="AH796" i="16"/>
  <c r="AH797" i="16"/>
  <c r="AH798" i="16"/>
  <c r="AH799" i="16"/>
  <c r="AH800" i="16"/>
  <c r="AH801" i="16"/>
  <c r="AH802" i="16"/>
  <c r="AH803" i="16"/>
  <c r="AH804" i="16"/>
  <c r="AH805" i="16"/>
  <c r="AH806" i="16"/>
  <c r="AH807" i="16"/>
  <c r="AH808" i="16"/>
  <c r="AH809" i="16"/>
  <c r="AH810" i="16"/>
  <c r="AH811" i="16"/>
  <c r="AH812" i="16"/>
  <c r="AH813" i="16"/>
  <c r="AH814" i="16"/>
  <c r="AH815" i="16"/>
  <c r="AH816" i="16"/>
  <c r="AH817" i="16"/>
  <c r="AH818" i="16"/>
  <c r="AH819" i="16"/>
  <c r="AH820" i="16"/>
  <c r="AH821" i="16"/>
  <c r="AH822" i="16"/>
  <c r="AH823" i="16"/>
  <c r="AH824" i="16"/>
  <c r="AH825" i="16"/>
  <c r="AH826" i="16"/>
  <c r="AH827" i="16"/>
  <c r="AH828" i="16"/>
  <c r="AH829" i="16"/>
  <c r="AH830" i="16"/>
  <c r="AH831" i="16"/>
  <c r="AH832" i="16"/>
  <c r="AH833" i="16"/>
  <c r="AH834" i="16"/>
  <c r="AH835" i="16"/>
  <c r="AH836" i="16"/>
  <c r="AH837" i="16"/>
  <c r="AH838" i="16"/>
  <c r="AH839" i="16"/>
  <c r="AH840" i="16"/>
  <c r="AH841" i="16"/>
  <c r="AH842" i="16"/>
  <c r="AH843" i="16"/>
  <c r="AH844" i="16"/>
  <c r="AH845" i="16"/>
  <c r="AH846" i="16"/>
  <c r="AH847" i="16"/>
  <c r="AH848" i="16"/>
  <c r="AH849" i="16"/>
  <c r="AH850" i="16"/>
  <c r="AH851" i="16"/>
  <c r="AH852" i="16"/>
  <c r="AH853" i="16"/>
  <c r="AH854" i="16"/>
  <c r="AH855" i="16"/>
  <c r="AH856" i="16"/>
  <c r="AH857" i="16"/>
  <c r="AH5" i="16"/>
  <c r="AG857" i="16"/>
  <c r="AG856" i="16"/>
  <c r="AG855" i="16"/>
  <c r="AG854" i="16"/>
  <c r="AG853" i="16"/>
  <c r="AG852" i="16"/>
  <c r="AG851" i="16"/>
  <c r="AG850" i="16"/>
  <c r="AG849" i="16"/>
  <c r="AG848" i="16"/>
  <c r="AG847" i="16"/>
  <c r="AG846" i="16"/>
  <c r="AG845" i="16"/>
  <c r="AG844" i="16"/>
  <c r="AG843" i="16"/>
  <c r="AG842" i="16"/>
  <c r="AG841" i="16"/>
  <c r="AG840" i="16"/>
  <c r="AG839" i="16"/>
  <c r="AG838" i="16"/>
  <c r="AG837" i="16"/>
  <c r="AG836" i="16"/>
  <c r="AG835" i="16"/>
  <c r="AG834" i="16"/>
  <c r="AG833" i="16"/>
  <c r="AG832" i="16"/>
  <c r="AG831" i="16"/>
  <c r="AG830" i="16"/>
  <c r="AG829" i="16"/>
  <c r="AG828" i="16"/>
  <c r="AG827" i="16"/>
  <c r="AG826" i="16"/>
  <c r="AG825" i="16"/>
  <c r="AG824" i="16"/>
  <c r="AG823" i="16"/>
  <c r="AG822" i="16"/>
  <c r="AG821" i="16"/>
  <c r="AG820" i="16"/>
  <c r="AG819" i="16"/>
  <c r="AG818" i="16"/>
  <c r="AG817" i="16"/>
  <c r="AG816" i="16"/>
  <c r="AG815" i="16"/>
  <c r="AG814" i="16"/>
  <c r="AG813" i="16"/>
  <c r="AG812" i="16"/>
  <c r="AG811" i="16"/>
  <c r="AG810" i="16"/>
  <c r="AG809" i="16"/>
  <c r="AG808" i="16"/>
  <c r="AG807" i="16"/>
  <c r="AG806" i="16"/>
  <c r="AG805" i="16"/>
  <c r="AG804" i="16"/>
  <c r="AG803" i="16"/>
  <c r="AG802" i="16"/>
  <c r="AG801" i="16"/>
  <c r="AG800" i="16"/>
  <c r="AG799" i="16"/>
  <c r="AG798" i="16"/>
  <c r="AG797" i="16"/>
  <c r="AG796" i="16"/>
  <c r="AG795" i="16"/>
  <c r="AG794" i="16"/>
  <c r="AG793" i="16"/>
  <c r="AG792" i="16"/>
  <c r="AG791" i="16"/>
  <c r="AG790" i="16"/>
  <c r="AG789" i="16"/>
  <c r="AG788" i="16"/>
  <c r="AG787" i="16"/>
  <c r="AG786" i="16"/>
  <c r="AG785" i="16"/>
  <c r="AG784" i="16"/>
  <c r="AG783" i="16"/>
  <c r="AG782" i="16"/>
  <c r="AG781" i="16"/>
  <c r="AG780" i="16"/>
  <c r="AG779" i="16"/>
  <c r="AG778" i="16"/>
  <c r="AG777" i="16"/>
  <c r="AG776" i="16"/>
  <c r="AG775" i="16"/>
  <c r="AG774" i="16"/>
  <c r="AG773" i="16"/>
  <c r="AG772" i="16"/>
  <c r="AG771" i="16"/>
  <c r="AG770" i="16"/>
  <c r="AG769" i="16"/>
  <c r="AG768" i="16"/>
  <c r="AG767" i="16"/>
  <c r="AG766" i="16"/>
  <c r="AG765" i="16"/>
  <c r="AG764" i="16"/>
  <c r="AG763" i="16"/>
  <c r="AG762" i="16"/>
  <c r="AG761" i="16"/>
  <c r="AG760" i="16"/>
  <c r="AG759" i="16"/>
  <c r="AG758" i="16"/>
  <c r="AG757" i="16"/>
  <c r="AG756" i="16"/>
  <c r="AG755" i="16"/>
  <c r="AG754" i="16"/>
  <c r="AG753" i="16"/>
  <c r="AG752" i="16"/>
  <c r="AG751" i="16"/>
  <c r="AG750" i="16"/>
  <c r="AG749" i="16"/>
  <c r="AG748" i="16"/>
  <c r="AG747" i="16"/>
  <c r="AG746" i="16"/>
  <c r="AG745" i="16"/>
  <c r="AG744" i="16"/>
  <c r="AG743" i="16"/>
  <c r="AG742" i="16"/>
  <c r="AG741" i="16"/>
  <c r="AG740" i="16"/>
  <c r="AG739" i="16"/>
  <c r="AG738" i="16"/>
  <c r="AG737" i="16"/>
  <c r="AG736" i="16"/>
  <c r="AG735" i="16"/>
  <c r="AG734" i="16"/>
  <c r="AG733" i="16"/>
  <c r="AG732" i="16"/>
  <c r="AG731" i="16"/>
  <c r="AG730" i="16"/>
  <c r="AG729" i="16"/>
  <c r="AG728" i="16"/>
  <c r="AG727" i="16"/>
  <c r="AG726" i="16"/>
  <c r="AG725" i="16"/>
  <c r="AG724" i="16"/>
  <c r="AG723" i="16"/>
  <c r="AG722" i="16"/>
  <c r="AG721" i="16"/>
  <c r="AG720" i="16"/>
  <c r="AG719" i="16"/>
  <c r="AG718" i="16"/>
  <c r="AG717" i="16"/>
  <c r="AG716" i="16"/>
  <c r="AG715" i="16"/>
  <c r="AG714" i="16"/>
  <c r="AG713" i="16"/>
  <c r="AG712" i="16"/>
  <c r="AG711" i="16"/>
  <c r="AG710" i="16"/>
  <c r="AG709" i="16"/>
  <c r="AG708" i="16"/>
  <c r="AG707" i="16"/>
  <c r="AG706" i="16"/>
  <c r="AG705" i="16"/>
  <c r="AG704" i="16"/>
  <c r="AG703" i="16"/>
  <c r="AG702" i="16"/>
  <c r="AG701" i="16"/>
  <c r="AG700" i="16"/>
  <c r="AG699" i="16"/>
  <c r="AG698" i="16"/>
  <c r="AG697" i="16"/>
  <c r="AG696" i="16"/>
  <c r="AG695" i="16"/>
  <c r="AG694" i="16"/>
  <c r="AG693" i="16"/>
  <c r="AG692" i="16"/>
  <c r="AG691" i="16"/>
  <c r="AG690" i="16"/>
  <c r="AG689" i="16"/>
  <c r="AG688" i="16"/>
  <c r="AG687" i="16"/>
  <c r="AG686" i="16"/>
  <c r="AG685" i="16"/>
  <c r="AG684" i="16"/>
  <c r="AG683" i="16"/>
  <c r="AG682" i="16"/>
  <c r="AG681" i="16"/>
  <c r="AG680" i="16"/>
  <c r="AG679" i="16"/>
  <c r="AG678" i="16"/>
  <c r="AG677" i="16"/>
  <c r="AG676" i="16"/>
  <c r="AG675" i="16"/>
  <c r="AG674" i="16"/>
  <c r="AG673" i="16"/>
  <c r="AG672" i="16"/>
  <c r="AG671" i="16"/>
  <c r="AG670" i="16"/>
  <c r="AG669" i="16"/>
  <c r="AG668" i="16"/>
  <c r="AG667" i="16"/>
  <c r="AG666" i="16"/>
  <c r="AG665" i="16"/>
  <c r="AG664" i="16"/>
  <c r="AG663" i="16"/>
  <c r="AG662" i="16"/>
  <c r="AG661" i="16"/>
  <c r="AG660" i="16"/>
  <c r="AG659" i="16"/>
  <c r="AG658" i="16"/>
  <c r="AG657" i="16"/>
  <c r="AG656" i="16"/>
  <c r="AG655" i="16"/>
  <c r="AG654" i="16"/>
  <c r="AG653" i="16"/>
  <c r="AG652" i="16"/>
  <c r="AG651" i="16"/>
  <c r="AG650" i="16"/>
  <c r="AG649" i="16"/>
  <c r="AG648" i="16"/>
  <c r="AG647" i="16"/>
  <c r="AG646" i="16"/>
  <c r="AG645" i="16"/>
  <c r="AG644" i="16"/>
  <c r="AG643" i="16"/>
  <c r="AG642" i="16"/>
  <c r="AG641" i="16"/>
  <c r="AG640" i="16"/>
  <c r="AG639" i="16"/>
  <c r="AG638" i="16"/>
  <c r="AG637" i="16"/>
  <c r="AG636" i="16"/>
  <c r="AG635" i="16"/>
  <c r="AG634" i="16"/>
  <c r="AG633" i="16"/>
  <c r="AG632" i="16"/>
  <c r="AG631" i="16"/>
  <c r="AG630" i="16"/>
  <c r="AG629" i="16"/>
  <c r="AG628" i="16"/>
  <c r="AG627" i="16"/>
  <c r="AG626" i="16"/>
  <c r="AG625" i="16"/>
  <c r="AG624" i="16"/>
  <c r="AG623" i="16"/>
  <c r="AG622" i="16"/>
  <c r="AG621" i="16"/>
  <c r="AG620" i="16"/>
  <c r="AG619" i="16"/>
  <c r="AG618" i="16"/>
  <c r="AG617" i="16"/>
  <c r="AG616" i="16"/>
  <c r="AG615" i="16"/>
  <c r="AG614" i="16"/>
  <c r="AG613" i="16"/>
  <c r="AG612" i="16"/>
  <c r="AG611" i="16"/>
  <c r="AG610" i="16"/>
  <c r="AG609" i="16"/>
  <c r="AG608" i="16"/>
  <c r="AG607" i="16"/>
  <c r="AG606" i="16"/>
  <c r="AG605" i="16"/>
  <c r="AG604" i="16"/>
  <c r="AG603" i="16"/>
  <c r="AG602" i="16"/>
  <c r="AG601" i="16"/>
  <c r="AG600" i="16"/>
  <c r="AG599" i="16"/>
  <c r="AG598" i="16"/>
  <c r="AG597" i="16"/>
  <c r="AG596" i="16"/>
  <c r="AG595" i="16"/>
  <c r="AG594" i="16"/>
  <c r="AG593" i="16"/>
  <c r="AG592" i="16"/>
  <c r="AG591" i="16"/>
  <c r="AG590" i="16"/>
  <c r="AG589" i="16"/>
  <c r="AG588" i="16"/>
  <c r="AG587" i="16"/>
  <c r="AG586" i="16"/>
  <c r="AG585" i="16"/>
  <c r="AG584" i="16"/>
  <c r="AG583" i="16"/>
  <c r="AG582" i="16"/>
  <c r="AG581" i="16"/>
  <c r="AG580" i="16"/>
  <c r="AG579" i="16"/>
  <c r="AG578" i="16"/>
  <c r="AG577" i="16"/>
  <c r="AG576" i="16"/>
  <c r="AG575" i="16"/>
  <c r="AG574" i="16"/>
  <c r="AG573" i="16"/>
  <c r="AG572" i="16"/>
  <c r="AG571" i="16"/>
  <c r="AG570" i="16"/>
  <c r="AG569" i="16"/>
  <c r="AG568" i="16"/>
  <c r="AG567" i="16"/>
  <c r="AG566" i="16"/>
  <c r="AG565" i="16"/>
  <c r="AG564" i="16"/>
  <c r="AG563" i="16"/>
  <c r="AG562" i="16"/>
  <c r="AG561" i="16"/>
  <c r="AG560" i="16"/>
  <c r="AG559" i="16"/>
  <c r="AG558" i="16"/>
  <c r="AG557" i="16"/>
  <c r="AG556" i="16"/>
  <c r="AG555" i="16"/>
  <c r="AG554" i="16"/>
  <c r="AG553" i="16"/>
  <c r="AG552" i="16"/>
  <c r="AG551" i="16"/>
  <c r="AG550" i="16"/>
  <c r="AG549" i="16"/>
  <c r="AG548" i="16"/>
  <c r="AG547" i="16"/>
  <c r="AG546" i="16"/>
  <c r="AG545" i="16"/>
  <c r="AG544" i="16"/>
  <c r="AG543" i="16"/>
  <c r="AG542" i="16"/>
  <c r="AG541" i="16"/>
  <c r="AG540" i="16"/>
  <c r="AG539" i="16"/>
  <c r="AG538" i="16"/>
  <c r="AG537" i="16"/>
  <c r="AG536" i="16"/>
  <c r="AG535" i="16"/>
  <c r="AG534" i="16"/>
  <c r="AG533" i="16"/>
  <c r="AG532" i="16"/>
  <c r="AG531" i="16"/>
  <c r="AG530" i="16"/>
  <c r="AG529" i="16"/>
  <c r="AG528" i="16"/>
  <c r="AG527" i="16"/>
  <c r="AG526" i="16"/>
  <c r="AG525" i="16"/>
  <c r="AG524" i="16"/>
  <c r="AG523" i="16"/>
  <c r="AG522" i="16"/>
  <c r="AG521" i="16"/>
  <c r="AG520" i="16"/>
  <c r="AG519" i="16"/>
  <c r="AG518" i="16"/>
  <c r="AG517" i="16"/>
  <c r="AG516" i="16"/>
  <c r="AG515" i="16"/>
  <c r="AG514" i="16"/>
  <c r="AG513" i="16"/>
  <c r="AG512" i="16"/>
  <c r="AG511" i="16"/>
  <c r="AG510" i="16"/>
  <c r="AG509" i="16"/>
  <c r="AG508" i="16"/>
  <c r="AG507" i="16"/>
  <c r="AG506" i="16"/>
  <c r="AG505" i="16"/>
  <c r="AG504" i="16"/>
  <c r="AG503" i="16"/>
  <c r="AG502" i="16"/>
  <c r="AG501" i="16"/>
  <c r="AG500" i="16"/>
  <c r="AG499" i="16"/>
  <c r="AG498" i="16"/>
  <c r="AG497" i="16"/>
  <c r="AG496" i="16"/>
  <c r="AG495" i="16"/>
  <c r="AG494" i="16"/>
  <c r="AG493" i="16"/>
  <c r="AG492" i="16"/>
  <c r="AG491" i="16"/>
  <c r="AG490" i="16"/>
  <c r="AG489" i="16"/>
  <c r="AG488" i="16"/>
  <c r="AG487" i="16"/>
  <c r="AG486" i="16"/>
  <c r="AG485" i="16"/>
  <c r="AG484" i="16"/>
  <c r="AG483" i="16"/>
  <c r="AG482" i="16"/>
  <c r="AG481" i="16"/>
  <c r="AG480" i="16"/>
  <c r="AG479" i="16"/>
  <c r="AG478" i="16"/>
  <c r="AG477" i="16"/>
  <c r="AG476" i="16"/>
  <c r="AG475" i="16"/>
  <c r="AG474" i="16"/>
  <c r="AG473" i="16"/>
  <c r="AG472" i="16"/>
  <c r="AG471" i="16"/>
  <c r="AG470" i="16"/>
  <c r="AG469" i="16"/>
  <c r="AG468" i="16"/>
  <c r="AG467" i="16"/>
  <c r="AG466" i="16"/>
  <c r="AG465" i="16"/>
  <c r="AG464" i="16"/>
  <c r="AG463" i="16"/>
  <c r="AG462" i="16"/>
  <c r="AG461" i="16"/>
  <c r="AG460" i="16"/>
  <c r="AG459" i="16"/>
  <c r="AG458" i="16"/>
  <c r="AG457" i="16"/>
  <c r="AG456" i="16"/>
  <c r="AG455" i="16"/>
  <c r="AG454" i="16"/>
  <c r="AG453" i="16"/>
  <c r="AG452" i="16"/>
  <c r="AG451" i="16"/>
  <c r="AG450" i="16"/>
  <c r="AG449" i="16"/>
  <c r="AG448" i="16"/>
  <c r="AG447" i="16"/>
  <c r="AG446" i="16"/>
  <c r="AG445" i="16"/>
  <c r="AG444" i="16"/>
  <c r="AG443" i="16"/>
  <c r="AG442" i="16"/>
  <c r="AG441" i="16"/>
  <c r="AG440" i="16"/>
  <c r="AG439" i="16"/>
  <c r="AG438" i="16"/>
  <c r="AG437" i="16"/>
  <c r="AG436" i="16"/>
  <c r="AG435" i="16"/>
  <c r="AG434" i="16"/>
  <c r="AG433" i="16"/>
  <c r="AG432" i="16"/>
  <c r="AG431" i="16"/>
  <c r="AG430" i="16"/>
  <c r="AG429" i="16"/>
  <c r="AG428" i="16"/>
  <c r="AG427" i="16"/>
  <c r="AG426" i="16"/>
  <c r="AG425" i="16"/>
  <c r="AG424" i="16"/>
  <c r="AG423" i="16"/>
  <c r="AG422" i="16"/>
  <c r="AG421" i="16"/>
  <c r="AG420" i="16"/>
  <c r="AG419" i="16"/>
  <c r="AG418" i="16"/>
  <c r="AG417" i="16"/>
  <c r="AG416" i="16"/>
  <c r="AG415" i="16"/>
  <c r="AG414" i="16"/>
  <c r="AG413" i="16"/>
  <c r="AG412" i="16"/>
  <c r="AG411" i="16"/>
  <c r="AG410" i="16"/>
  <c r="AG409" i="16"/>
  <c r="AG408" i="16"/>
  <c r="AG407" i="16"/>
  <c r="AG406" i="16"/>
  <c r="AG405" i="16"/>
  <c r="AG404" i="16"/>
  <c r="AG403" i="16"/>
  <c r="AG402" i="16"/>
  <c r="AG401" i="16"/>
  <c r="AG400" i="16"/>
  <c r="AG399" i="16"/>
  <c r="AG398" i="16"/>
  <c r="AG397" i="16"/>
  <c r="AG396" i="16"/>
  <c r="AG395" i="16"/>
  <c r="AG394" i="16"/>
  <c r="AG393" i="16"/>
  <c r="AG392" i="16"/>
  <c r="AG391" i="16"/>
  <c r="AG390" i="16"/>
  <c r="AG389" i="16"/>
  <c r="AG388" i="16"/>
  <c r="AG387" i="16"/>
  <c r="AG386" i="16"/>
  <c r="AG385" i="16"/>
  <c r="AG384" i="16"/>
  <c r="AG383" i="16"/>
  <c r="AG382" i="16"/>
  <c r="AG381" i="16"/>
  <c r="AG380" i="16"/>
  <c r="AG379" i="16"/>
  <c r="AG378" i="16"/>
  <c r="AG377" i="16"/>
  <c r="AG376" i="16"/>
  <c r="AG375" i="16"/>
  <c r="AG374" i="16"/>
  <c r="AG373" i="16"/>
  <c r="AG372" i="16"/>
  <c r="AG371" i="16"/>
  <c r="AG370" i="16"/>
  <c r="AG369" i="16"/>
  <c r="AG368" i="16"/>
  <c r="AG367" i="16"/>
  <c r="AG366" i="16"/>
  <c r="AG365" i="16"/>
  <c r="AG364" i="16"/>
  <c r="AG363" i="16"/>
  <c r="AG362" i="16"/>
  <c r="AG361" i="16"/>
  <c r="AG360" i="16"/>
  <c r="AG359" i="16"/>
  <c r="AG358" i="16"/>
  <c r="AG357" i="16"/>
  <c r="AG356" i="16"/>
  <c r="AG355" i="16"/>
  <c r="AG354" i="16"/>
  <c r="AG353" i="16"/>
  <c r="AG352" i="16"/>
  <c r="AG351" i="16"/>
  <c r="AG350" i="16"/>
  <c r="AG349" i="16"/>
  <c r="AG348" i="16"/>
  <c r="AG347" i="16"/>
  <c r="AG346" i="16"/>
  <c r="AG345" i="16"/>
  <c r="AG344" i="16"/>
  <c r="AG343" i="16"/>
  <c r="AG342" i="16"/>
  <c r="AG341" i="16"/>
  <c r="AG340" i="16"/>
  <c r="AG339" i="16"/>
  <c r="AG338" i="16"/>
  <c r="AG337" i="16"/>
  <c r="AG336" i="16"/>
  <c r="AG335" i="16"/>
  <c r="AG334" i="16"/>
  <c r="AG333" i="16"/>
  <c r="AG332" i="16"/>
  <c r="AG331" i="16"/>
  <c r="AG330" i="16"/>
  <c r="AG329" i="16"/>
  <c r="AG328" i="16"/>
  <c r="AG327" i="16"/>
  <c r="AG326" i="16"/>
  <c r="AG325" i="16"/>
  <c r="AG324" i="16"/>
  <c r="AG323" i="16"/>
  <c r="AG322" i="16"/>
  <c r="AG321" i="16"/>
  <c r="AG320" i="16"/>
  <c r="AG319" i="16"/>
  <c r="AG318" i="16"/>
  <c r="AG317" i="16"/>
  <c r="AG316" i="16"/>
  <c r="AG315" i="16"/>
  <c r="AG314" i="16"/>
  <c r="AG313" i="16"/>
  <c r="AG312" i="16"/>
  <c r="AG311" i="16"/>
  <c r="AG310" i="16"/>
  <c r="AG309" i="16"/>
  <c r="AG308" i="16"/>
  <c r="AG307" i="16"/>
  <c r="AG306" i="16"/>
  <c r="AG305" i="16"/>
  <c r="AG304" i="16"/>
  <c r="AG303" i="16"/>
  <c r="AG302" i="16"/>
  <c r="AG301" i="16"/>
  <c r="AG300" i="16"/>
  <c r="AG299" i="16"/>
  <c r="AG298" i="16"/>
  <c r="AG297" i="16"/>
  <c r="AG296" i="16"/>
  <c r="AG295" i="16"/>
  <c r="AG294" i="16"/>
  <c r="AG293" i="16"/>
  <c r="AG292" i="16"/>
  <c r="AG291" i="16"/>
  <c r="AG290" i="16"/>
  <c r="AG289" i="16"/>
  <c r="AG288" i="16"/>
  <c r="AG287" i="16"/>
  <c r="AG286" i="16"/>
  <c r="AG285" i="16"/>
  <c r="AG284" i="16"/>
  <c r="AG283" i="16"/>
  <c r="AG282" i="16"/>
  <c r="AG281" i="16"/>
  <c r="AG280" i="16"/>
  <c r="AG279" i="16"/>
  <c r="AG278" i="16"/>
  <c r="AG277" i="16"/>
  <c r="AG276" i="16"/>
  <c r="AG275" i="16"/>
  <c r="AG274" i="16"/>
  <c r="AG273" i="16"/>
  <c r="AG272" i="16"/>
  <c r="AG271" i="16"/>
  <c r="AG270" i="16"/>
  <c r="AG269" i="16"/>
  <c r="AG268" i="16"/>
  <c r="AG267" i="16"/>
  <c r="AG266" i="16"/>
  <c r="AG265" i="16"/>
  <c r="AG264" i="16"/>
  <c r="AG263" i="16"/>
  <c r="AG262" i="16"/>
  <c r="AG261" i="16"/>
  <c r="AG260" i="16"/>
  <c r="AG259" i="16"/>
  <c r="AG258" i="16"/>
  <c r="AG257" i="16"/>
  <c r="AG256" i="16"/>
  <c r="AG255" i="16"/>
  <c r="AG254" i="16"/>
  <c r="AG253" i="16"/>
  <c r="AG252" i="16"/>
  <c r="AG251" i="16"/>
  <c r="AG250" i="16"/>
  <c r="AG249" i="16"/>
  <c r="AG248" i="16"/>
  <c r="AG247" i="16"/>
  <c r="AG246" i="16"/>
  <c r="AG245" i="16"/>
  <c r="AG244" i="16"/>
  <c r="AG243" i="16"/>
  <c r="AG242" i="16"/>
  <c r="AG241" i="16"/>
  <c r="AG240" i="16"/>
  <c r="AG239" i="16"/>
  <c r="AG238" i="16"/>
  <c r="AG237" i="16"/>
  <c r="AG236" i="16"/>
  <c r="AG235" i="16"/>
  <c r="AG234" i="16"/>
  <c r="AG233" i="16"/>
  <c r="AG232" i="16"/>
  <c r="AG231" i="16"/>
  <c r="AG230" i="16"/>
  <c r="AG229" i="16"/>
  <c r="AG228" i="16"/>
  <c r="AG227" i="16"/>
  <c r="AG226" i="16"/>
  <c r="AG225" i="16"/>
  <c r="AG224" i="16"/>
  <c r="AG223" i="16"/>
  <c r="AG222" i="16"/>
  <c r="AG221" i="16"/>
  <c r="AG220" i="16"/>
  <c r="AG219" i="16"/>
  <c r="AG218" i="16"/>
  <c r="AG217" i="16"/>
  <c r="AG216" i="16"/>
  <c r="AG215" i="16"/>
  <c r="AG214" i="16"/>
  <c r="AG213" i="16"/>
  <c r="AG212" i="16"/>
  <c r="AG211" i="16"/>
  <c r="AG210" i="16"/>
  <c r="AG209" i="16"/>
  <c r="AG208" i="16"/>
  <c r="AG207" i="16"/>
  <c r="AG206" i="16"/>
  <c r="AG205" i="16"/>
  <c r="AG204" i="16"/>
  <c r="AG203" i="16"/>
  <c r="AG202" i="16"/>
  <c r="AG201" i="16"/>
  <c r="AG200" i="16"/>
  <c r="AG199" i="16"/>
  <c r="AG198" i="16"/>
  <c r="AG197" i="16"/>
  <c r="AG196" i="16"/>
  <c r="AG195" i="16"/>
  <c r="AG194" i="16"/>
  <c r="AG193" i="16"/>
  <c r="AG192" i="16"/>
  <c r="AG191" i="16"/>
  <c r="AG190" i="16"/>
  <c r="AG189" i="16"/>
  <c r="AG188" i="16"/>
  <c r="AG187" i="16"/>
  <c r="AG186" i="16"/>
  <c r="AG185" i="16"/>
  <c r="AG184" i="16"/>
  <c r="AG183" i="16"/>
  <c r="AG182" i="16"/>
  <c r="AG181" i="16"/>
  <c r="AG180" i="16"/>
  <c r="AG179" i="16"/>
  <c r="AG178" i="16"/>
  <c r="AG177" i="16"/>
  <c r="AG176" i="16"/>
  <c r="AG175" i="16"/>
  <c r="AG174" i="16"/>
  <c r="AG173" i="16"/>
  <c r="AG172" i="16"/>
  <c r="AG171" i="16"/>
  <c r="AG170" i="16"/>
  <c r="AG169" i="16"/>
  <c r="AG168" i="16"/>
  <c r="AG167" i="16"/>
  <c r="AG166" i="16"/>
  <c r="AG165" i="16"/>
  <c r="AG164" i="16"/>
  <c r="AG163" i="16"/>
  <c r="AG162" i="16"/>
  <c r="AG161" i="16"/>
  <c r="AG160" i="16"/>
  <c r="AG159" i="16"/>
  <c r="AG158" i="16"/>
  <c r="AG157" i="16"/>
  <c r="AG156" i="16"/>
  <c r="AG155" i="16"/>
  <c r="AG154" i="16"/>
  <c r="AG153" i="16"/>
  <c r="AG152" i="16"/>
  <c r="AG151" i="16"/>
  <c r="AG150" i="16"/>
  <c r="AG149" i="16"/>
  <c r="AG148" i="16"/>
  <c r="AG147" i="16"/>
  <c r="AG146" i="16"/>
  <c r="AG145" i="16"/>
  <c r="AG144" i="16"/>
  <c r="AG143" i="16"/>
  <c r="AG142" i="16"/>
  <c r="AG141" i="16"/>
  <c r="AG140" i="16"/>
  <c r="AG139" i="16"/>
  <c r="AG138" i="16"/>
  <c r="AG137" i="16"/>
  <c r="AG136" i="16"/>
  <c r="AG135" i="16"/>
  <c r="AG134" i="16"/>
  <c r="AG133" i="16"/>
  <c r="AG132" i="16"/>
  <c r="AG131" i="16"/>
  <c r="AG130" i="16"/>
  <c r="AG129" i="16"/>
  <c r="AG128" i="16"/>
  <c r="AG127" i="16"/>
  <c r="AG126" i="16"/>
  <c r="AG125" i="16"/>
  <c r="AG124" i="16"/>
  <c r="AG123" i="16"/>
  <c r="AG122" i="16"/>
  <c r="AG121" i="16"/>
  <c r="AG120" i="16"/>
  <c r="AG119" i="16"/>
  <c r="AG118" i="16"/>
  <c r="AG117" i="16"/>
  <c r="AG116" i="16"/>
  <c r="AG115" i="16"/>
  <c r="AG114" i="16"/>
  <c r="AG113" i="16"/>
  <c r="AG112" i="16"/>
  <c r="AG111" i="16"/>
  <c r="AG110" i="16"/>
  <c r="AG109" i="16"/>
  <c r="AG108" i="16"/>
  <c r="AG107" i="16"/>
  <c r="AG106" i="16"/>
  <c r="AG105" i="16"/>
  <c r="AG104" i="16"/>
  <c r="AG103" i="16"/>
  <c r="AG102" i="16"/>
  <c r="AG101" i="16"/>
  <c r="AG100" i="16"/>
  <c r="AG99" i="16"/>
  <c r="AG98" i="16"/>
  <c r="AG97" i="16"/>
  <c r="AG96" i="16"/>
  <c r="AG95" i="16"/>
  <c r="AG94" i="16"/>
  <c r="AG93" i="16"/>
  <c r="AG92" i="16"/>
  <c r="AG91" i="16"/>
  <c r="AG90" i="16"/>
  <c r="AG89" i="16"/>
  <c r="AG88" i="16"/>
  <c r="AG87" i="16"/>
  <c r="AG86" i="16"/>
  <c r="AG85" i="16"/>
  <c r="AG84" i="16"/>
  <c r="AG83" i="16"/>
  <c r="AG82" i="16"/>
  <c r="AG81" i="16"/>
  <c r="AG80" i="16"/>
  <c r="AG79" i="16"/>
  <c r="AG78" i="16"/>
  <c r="AG77" i="16"/>
  <c r="AG76" i="16"/>
  <c r="AG75" i="16"/>
  <c r="AG74" i="16"/>
  <c r="AG73" i="16"/>
  <c r="AG72" i="16"/>
  <c r="AG71" i="16"/>
  <c r="AG70" i="16"/>
  <c r="AG69" i="16"/>
  <c r="AG68" i="16"/>
  <c r="AG67" i="16"/>
  <c r="AG66" i="16"/>
  <c r="AG65" i="16"/>
  <c r="AG64" i="16"/>
  <c r="AG63" i="16"/>
  <c r="AG62" i="16"/>
  <c r="AG61" i="16"/>
  <c r="AG60" i="16"/>
  <c r="AG59" i="16"/>
  <c r="AG58" i="16"/>
  <c r="AG57" i="16"/>
  <c r="AG56" i="16"/>
  <c r="AG55" i="16"/>
  <c r="AG54" i="16"/>
  <c r="AG53" i="16"/>
  <c r="AG52" i="16"/>
  <c r="AG51" i="16"/>
  <c r="AG50" i="16"/>
  <c r="AG49" i="16"/>
  <c r="AG48" i="16"/>
  <c r="AG47" i="16"/>
  <c r="AG46" i="16"/>
  <c r="AG45" i="16"/>
  <c r="AG44" i="16"/>
  <c r="AG43" i="16"/>
  <c r="AG42" i="16"/>
  <c r="AG41" i="16"/>
  <c r="AG40" i="16"/>
  <c r="AG39" i="16"/>
  <c r="AG38" i="16"/>
  <c r="AG37" i="16"/>
  <c r="AG36" i="16"/>
  <c r="AG35" i="16"/>
  <c r="AG34" i="16"/>
  <c r="AG33" i="16"/>
  <c r="AG32" i="16"/>
  <c r="AG31" i="16"/>
  <c r="AG30" i="16"/>
  <c r="AG29" i="16"/>
  <c r="AG28" i="16"/>
  <c r="AG27" i="16"/>
  <c r="AG26" i="16"/>
  <c r="AG25" i="16"/>
  <c r="AG24" i="16"/>
  <c r="AG23" i="16"/>
  <c r="AG22" i="16"/>
  <c r="AG21" i="16"/>
  <c r="AG20" i="16"/>
  <c r="AG19" i="16"/>
  <c r="AG18" i="16"/>
  <c r="AI18" i="16" s="1"/>
  <c r="AG17" i="16"/>
  <c r="AI17" i="16" s="1"/>
  <c r="AG16" i="16"/>
  <c r="AI16" i="16" s="1"/>
  <c r="AG15" i="16"/>
  <c r="AI15" i="16" s="1"/>
  <c r="AG14" i="16"/>
  <c r="AI14" i="16" s="1"/>
  <c r="AG13" i="16"/>
  <c r="AI13" i="16" s="1"/>
  <c r="AG12" i="16"/>
  <c r="AG11" i="16"/>
  <c r="AI11" i="16" s="1"/>
  <c r="AG10" i="16"/>
  <c r="AI10" i="16" s="1"/>
  <c r="AG9" i="16"/>
  <c r="AI9" i="16" s="1"/>
  <c r="AG8" i="16"/>
  <c r="AI8" i="16" s="1"/>
  <c r="AG7" i="16"/>
  <c r="AI7" i="16" s="1"/>
  <c r="AG6" i="16"/>
  <c r="AI6" i="16" s="1"/>
  <c r="AG5" i="16"/>
  <c r="X857" i="16"/>
  <c r="X856" i="16"/>
  <c r="X855" i="16"/>
  <c r="X854" i="16"/>
  <c r="X853" i="16"/>
  <c r="X852" i="16"/>
  <c r="X851" i="16"/>
  <c r="X850" i="16"/>
  <c r="X849" i="16"/>
  <c r="X848" i="16"/>
  <c r="X847" i="16"/>
  <c r="X846" i="16"/>
  <c r="X845" i="16"/>
  <c r="X844" i="16"/>
  <c r="X843" i="16"/>
  <c r="X842" i="16"/>
  <c r="X841" i="16"/>
  <c r="X840" i="16"/>
  <c r="X839" i="16"/>
  <c r="X838" i="16"/>
  <c r="X837" i="16"/>
  <c r="X836" i="16"/>
  <c r="X835" i="16"/>
  <c r="X834" i="16"/>
  <c r="X833" i="16"/>
  <c r="X832" i="16"/>
  <c r="X831" i="16"/>
  <c r="X830" i="16"/>
  <c r="X829" i="16"/>
  <c r="X828" i="16"/>
  <c r="X827" i="16"/>
  <c r="X826" i="16"/>
  <c r="X825" i="16"/>
  <c r="X824" i="16"/>
  <c r="X823" i="16"/>
  <c r="X822" i="16"/>
  <c r="X821" i="16"/>
  <c r="X820" i="16"/>
  <c r="X819" i="16"/>
  <c r="X818" i="16"/>
  <c r="X817" i="16"/>
  <c r="X816" i="16"/>
  <c r="X815" i="16"/>
  <c r="X814" i="16"/>
  <c r="X813" i="16"/>
  <c r="X812" i="16"/>
  <c r="X811" i="16"/>
  <c r="X810" i="16"/>
  <c r="X809" i="16"/>
  <c r="X808" i="16"/>
  <c r="X807" i="16"/>
  <c r="X806" i="16"/>
  <c r="X805" i="16"/>
  <c r="X804" i="16"/>
  <c r="X803" i="16"/>
  <c r="X802" i="16"/>
  <c r="X801" i="16"/>
  <c r="X800" i="16"/>
  <c r="X799" i="16"/>
  <c r="X798" i="16"/>
  <c r="X797" i="16"/>
  <c r="X796" i="16"/>
  <c r="X795" i="16"/>
  <c r="X794" i="16"/>
  <c r="X793" i="16"/>
  <c r="X792" i="16"/>
  <c r="X791" i="16"/>
  <c r="X790" i="16"/>
  <c r="X789" i="16"/>
  <c r="X788" i="16"/>
  <c r="X787" i="16"/>
  <c r="X786" i="16"/>
  <c r="X785" i="16"/>
  <c r="X784" i="16"/>
  <c r="X783" i="16"/>
  <c r="X782" i="16"/>
  <c r="X781" i="16"/>
  <c r="X780" i="16"/>
  <c r="X779" i="16"/>
  <c r="X778" i="16"/>
  <c r="X777" i="16"/>
  <c r="X776" i="16"/>
  <c r="X775" i="16"/>
  <c r="X774" i="16"/>
  <c r="X773" i="16"/>
  <c r="X772" i="16"/>
  <c r="X771" i="16"/>
  <c r="X770" i="16"/>
  <c r="X769" i="16"/>
  <c r="X768" i="16"/>
  <c r="X767" i="16"/>
  <c r="X766" i="16"/>
  <c r="X765" i="16"/>
  <c r="X764" i="16"/>
  <c r="X763" i="16"/>
  <c r="X762" i="16"/>
  <c r="X761" i="16"/>
  <c r="X760" i="16"/>
  <c r="X759" i="16"/>
  <c r="X758" i="16"/>
  <c r="X757" i="16"/>
  <c r="X756" i="16"/>
  <c r="X755" i="16"/>
  <c r="X754" i="16"/>
  <c r="X753" i="16"/>
  <c r="X752" i="16"/>
  <c r="X751" i="16"/>
  <c r="X750" i="16"/>
  <c r="X749" i="16"/>
  <c r="X748" i="16"/>
  <c r="X747" i="16"/>
  <c r="X746" i="16"/>
  <c r="X745" i="16"/>
  <c r="X744" i="16"/>
  <c r="X743" i="16"/>
  <c r="X742" i="16"/>
  <c r="X741" i="16"/>
  <c r="X740" i="16"/>
  <c r="X739" i="16"/>
  <c r="X738" i="16"/>
  <c r="X737" i="16"/>
  <c r="X736" i="16"/>
  <c r="X735" i="16"/>
  <c r="X734" i="16"/>
  <c r="X733" i="16"/>
  <c r="X732" i="16"/>
  <c r="X731" i="16"/>
  <c r="X730" i="16"/>
  <c r="X729" i="16"/>
  <c r="X728" i="16"/>
  <c r="X727" i="16"/>
  <c r="X726" i="16"/>
  <c r="X725" i="16"/>
  <c r="X724" i="16"/>
  <c r="X723" i="16"/>
  <c r="X722" i="16"/>
  <c r="X721" i="16"/>
  <c r="X720" i="16"/>
  <c r="X719" i="16"/>
  <c r="X718" i="16"/>
  <c r="X717" i="16"/>
  <c r="X716" i="16"/>
  <c r="X715" i="16"/>
  <c r="X714" i="16"/>
  <c r="X713" i="16"/>
  <c r="X712" i="16"/>
  <c r="X711" i="16"/>
  <c r="X710" i="16"/>
  <c r="X709" i="16"/>
  <c r="X708" i="16"/>
  <c r="X707" i="16"/>
  <c r="X706" i="16"/>
  <c r="X705" i="16"/>
  <c r="X704" i="16"/>
  <c r="X703" i="16"/>
  <c r="X702" i="16"/>
  <c r="X701" i="16"/>
  <c r="X700" i="16"/>
  <c r="X699" i="16"/>
  <c r="X698" i="16"/>
  <c r="X697" i="16"/>
  <c r="X696" i="16"/>
  <c r="X695" i="16"/>
  <c r="X694" i="16"/>
  <c r="X693" i="16"/>
  <c r="X692" i="16"/>
  <c r="X691" i="16"/>
  <c r="X690" i="16"/>
  <c r="X689" i="16"/>
  <c r="X688" i="16"/>
  <c r="X687" i="16"/>
  <c r="X686" i="16"/>
  <c r="X685" i="16"/>
  <c r="X684" i="16"/>
  <c r="X683" i="16"/>
  <c r="X682" i="16"/>
  <c r="X681" i="16"/>
  <c r="X680" i="16"/>
  <c r="X679" i="16"/>
  <c r="X678" i="16"/>
  <c r="X677" i="16"/>
  <c r="X676" i="16"/>
  <c r="X675" i="16"/>
  <c r="X674" i="16"/>
  <c r="X673" i="16"/>
  <c r="X672" i="16"/>
  <c r="X671" i="16"/>
  <c r="X670" i="16"/>
  <c r="X669" i="16"/>
  <c r="X668" i="16"/>
  <c r="X667" i="16"/>
  <c r="X666" i="16"/>
  <c r="X665" i="16"/>
  <c r="X664" i="16"/>
  <c r="X663" i="16"/>
  <c r="X662" i="16"/>
  <c r="X661" i="16"/>
  <c r="X660" i="16"/>
  <c r="X659" i="16"/>
  <c r="X658" i="16"/>
  <c r="X657" i="16"/>
  <c r="X656" i="16"/>
  <c r="X655" i="16"/>
  <c r="X654" i="16"/>
  <c r="X653" i="16"/>
  <c r="X652" i="16"/>
  <c r="X651" i="16"/>
  <c r="X650" i="16"/>
  <c r="X649" i="16"/>
  <c r="X648" i="16"/>
  <c r="X647" i="16"/>
  <c r="X646" i="16"/>
  <c r="X645" i="16"/>
  <c r="X644" i="16"/>
  <c r="X643" i="16"/>
  <c r="X642" i="16"/>
  <c r="X641" i="16"/>
  <c r="X640" i="16"/>
  <c r="X639" i="16"/>
  <c r="X638" i="16"/>
  <c r="X637" i="16"/>
  <c r="X636" i="16"/>
  <c r="X635" i="16"/>
  <c r="X634" i="16"/>
  <c r="X633" i="16"/>
  <c r="X632" i="16"/>
  <c r="X631" i="16"/>
  <c r="X630" i="16"/>
  <c r="X629" i="16"/>
  <c r="X628" i="16"/>
  <c r="X627" i="16"/>
  <c r="X626" i="16"/>
  <c r="X625" i="16"/>
  <c r="X624" i="16"/>
  <c r="X623" i="16"/>
  <c r="X622" i="16"/>
  <c r="X621" i="16"/>
  <c r="X620" i="16"/>
  <c r="X619" i="16"/>
  <c r="X618" i="16"/>
  <c r="X617" i="16"/>
  <c r="X616" i="16"/>
  <c r="X615" i="16"/>
  <c r="X614" i="16"/>
  <c r="X613" i="16"/>
  <c r="X612" i="16"/>
  <c r="X611" i="16"/>
  <c r="X610" i="16"/>
  <c r="X609" i="16"/>
  <c r="X608" i="16"/>
  <c r="X607" i="16"/>
  <c r="X606" i="16"/>
  <c r="X605" i="16"/>
  <c r="X604" i="16"/>
  <c r="X603" i="16"/>
  <c r="X602" i="16"/>
  <c r="X601" i="16"/>
  <c r="X600" i="16"/>
  <c r="X599" i="16"/>
  <c r="X598" i="16"/>
  <c r="X597" i="16"/>
  <c r="X596" i="16"/>
  <c r="X595" i="16"/>
  <c r="X594" i="16"/>
  <c r="X593" i="16"/>
  <c r="X592" i="16"/>
  <c r="X591" i="16"/>
  <c r="X590" i="16"/>
  <c r="X589" i="16"/>
  <c r="X588" i="16"/>
  <c r="X587" i="16"/>
  <c r="X586" i="16"/>
  <c r="X585" i="16"/>
  <c r="X584" i="16"/>
  <c r="X583" i="16"/>
  <c r="X582" i="16"/>
  <c r="X581" i="16"/>
  <c r="X580" i="16"/>
  <c r="X579" i="16"/>
  <c r="X578" i="16"/>
  <c r="X577" i="16"/>
  <c r="X576" i="16"/>
  <c r="X575" i="16"/>
  <c r="X574" i="16"/>
  <c r="X573" i="16"/>
  <c r="X572" i="16"/>
  <c r="X571" i="16"/>
  <c r="X570" i="16"/>
  <c r="X569" i="16"/>
  <c r="X568" i="16"/>
  <c r="X567" i="16"/>
  <c r="X566" i="16"/>
  <c r="X565" i="16"/>
  <c r="X564" i="16"/>
  <c r="X563" i="16"/>
  <c r="X562" i="16"/>
  <c r="X561" i="16"/>
  <c r="X560" i="16"/>
  <c r="X559" i="16"/>
  <c r="X558" i="16"/>
  <c r="X557" i="16"/>
  <c r="X556" i="16"/>
  <c r="X555" i="16"/>
  <c r="X554" i="16"/>
  <c r="X553" i="16"/>
  <c r="X552" i="16"/>
  <c r="X551" i="16"/>
  <c r="X550" i="16"/>
  <c r="X549" i="16"/>
  <c r="X548" i="16"/>
  <c r="X547" i="16"/>
  <c r="X546" i="16"/>
  <c r="X545" i="16"/>
  <c r="X544" i="16"/>
  <c r="X543" i="16"/>
  <c r="X542" i="16"/>
  <c r="X541" i="16"/>
  <c r="X540" i="16"/>
  <c r="X539" i="16"/>
  <c r="X538" i="16"/>
  <c r="X537" i="16"/>
  <c r="X536" i="16"/>
  <c r="X535" i="16"/>
  <c r="X534" i="16"/>
  <c r="X533" i="16"/>
  <c r="X532" i="16"/>
  <c r="X531" i="16"/>
  <c r="X530" i="16"/>
  <c r="X529" i="16"/>
  <c r="X528" i="16"/>
  <c r="X527" i="16"/>
  <c r="X526" i="16"/>
  <c r="X525" i="16"/>
  <c r="X524" i="16"/>
  <c r="X523" i="16"/>
  <c r="X522" i="16"/>
  <c r="X521" i="16"/>
  <c r="X520" i="16"/>
  <c r="X519" i="16"/>
  <c r="X518" i="16"/>
  <c r="X517" i="16"/>
  <c r="X516" i="16"/>
  <c r="X515" i="16"/>
  <c r="X514" i="16"/>
  <c r="X513" i="16"/>
  <c r="X512" i="16"/>
  <c r="X511" i="16"/>
  <c r="X510" i="16"/>
  <c r="X509" i="16"/>
  <c r="X508" i="16"/>
  <c r="X507" i="16"/>
  <c r="X506" i="16"/>
  <c r="X505" i="16"/>
  <c r="X504" i="16"/>
  <c r="X503" i="16"/>
  <c r="X502" i="16"/>
  <c r="X501" i="16"/>
  <c r="X500" i="16"/>
  <c r="X499" i="16"/>
  <c r="X498" i="16"/>
  <c r="X497" i="16"/>
  <c r="X496" i="16"/>
  <c r="X495" i="16"/>
  <c r="X494" i="16"/>
  <c r="X493" i="16"/>
  <c r="X492" i="16"/>
  <c r="X491" i="16"/>
  <c r="X490" i="16"/>
  <c r="X489" i="16"/>
  <c r="X488" i="16"/>
  <c r="X487" i="16"/>
  <c r="X486" i="16"/>
  <c r="X485" i="16"/>
  <c r="X484" i="16"/>
  <c r="X483" i="16"/>
  <c r="X482" i="16"/>
  <c r="X481" i="16"/>
  <c r="X480" i="16"/>
  <c r="X479" i="16"/>
  <c r="X478" i="16"/>
  <c r="X477" i="16"/>
  <c r="X476" i="16"/>
  <c r="X475" i="16"/>
  <c r="X474" i="16"/>
  <c r="X473" i="16"/>
  <c r="X472" i="16"/>
  <c r="X471" i="16"/>
  <c r="X470" i="16"/>
  <c r="X469" i="16"/>
  <c r="X468" i="16"/>
  <c r="X467" i="16"/>
  <c r="X466" i="16"/>
  <c r="X465" i="16"/>
  <c r="X464" i="16"/>
  <c r="X463" i="16"/>
  <c r="X462" i="16"/>
  <c r="X461" i="16"/>
  <c r="X460" i="16"/>
  <c r="X459" i="16"/>
  <c r="X458" i="16"/>
  <c r="X457" i="16"/>
  <c r="X456" i="16"/>
  <c r="X455" i="16"/>
  <c r="X454" i="16"/>
  <c r="X453" i="16"/>
  <c r="X452" i="16"/>
  <c r="X451" i="16"/>
  <c r="X450" i="16"/>
  <c r="X449" i="16"/>
  <c r="X448" i="16"/>
  <c r="X447" i="16"/>
  <c r="X446" i="16"/>
  <c r="X445" i="16"/>
  <c r="X444" i="16"/>
  <c r="X443" i="16"/>
  <c r="X442" i="16"/>
  <c r="X441" i="16"/>
  <c r="X440" i="16"/>
  <c r="X439" i="16"/>
  <c r="X438" i="16"/>
  <c r="X437" i="16"/>
  <c r="X436" i="16"/>
  <c r="X435" i="16"/>
  <c r="X434" i="16"/>
  <c r="X433" i="16"/>
  <c r="X432" i="16"/>
  <c r="X431" i="16"/>
  <c r="X430" i="16"/>
  <c r="X429" i="16"/>
  <c r="X428" i="16"/>
  <c r="X427" i="16"/>
  <c r="X426" i="16"/>
  <c r="X425" i="16"/>
  <c r="X424" i="16"/>
  <c r="X423" i="16"/>
  <c r="X422" i="16"/>
  <c r="X421" i="16"/>
  <c r="X420" i="16"/>
  <c r="X419" i="16"/>
  <c r="X418" i="16"/>
  <c r="X417" i="16"/>
  <c r="X416" i="16"/>
  <c r="X415" i="16"/>
  <c r="X414" i="16"/>
  <c r="X413" i="16"/>
  <c r="X412" i="16"/>
  <c r="X411" i="16"/>
  <c r="X410" i="16"/>
  <c r="X409" i="16"/>
  <c r="X408" i="16"/>
  <c r="X407" i="16"/>
  <c r="X406" i="16"/>
  <c r="X405" i="16"/>
  <c r="X404" i="16"/>
  <c r="X403" i="16"/>
  <c r="X402" i="16"/>
  <c r="X401" i="16"/>
  <c r="X400" i="16"/>
  <c r="X399" i="16"/>
  <c r="X398" i="16"/>
  <c r="X397" i="16"/>
  <c r="X396" i="16"/>
  <c r="X395" i="16"/>
  <c r="X394" i="16"/>
  <c r="X393" i="16"/>
  <c r="X392" i="16"/>
  <c r="X391" i="16"/>
  <c r="X390" i="16"/>
  <c r="X389" i="16"/>
  <c r="X388" i="16"/>
  <c r="X387" i="16"/>
  <c r="X386" i="16"/>
  <c r="X385" i="16"/>
  <c r="X384" i="16"/>
  <c r="X383" i="16"/>
  <c r="X382" i="16"/>
  <c r="X381" i="16"/>
  <c r="X380" i="16"/>
  <c r="X379" i="16"/>
  <c r="X378" i="16"/>
  <c r="X377" i="16"/>
  <c r="X376" i="16"/>
  <c r="X375" i="16"/>
  <c r="X374" i="16"/>
  <c r="X373" i="16"/>
  <c r="X372" i="16"/>
  <c r="X371" i="16"/>
  <c r="X370" i="16"/>
  <c r="X369" i="16"/>
  <c r="X368" i="16"/>
  <c r="X367" i="16"/>
  <c r="X366" i="16"/>
  <c r="X365" i="16"/>
  <c r="X364" i="16"/>
  <c r="X363" i="16"/>
  <c r="X362" i="16"/>
  <c r="X361" i="16"/>
  <c r="X360" i="16"/>
  <c r="X359" i="16"/>
  <c r="X358" i="16"/>
  <c r="X357" i="16"/>
  <c r="X356" i="16"/>
  <c r="X355" i="16"/>
  <c r="X354" i="16"/>
  <c r="X353" i="16"/>
  <c r="X352" i="16"/>
  <c r="X351" i="16"/>
  <c r="X350" i="16"/>
  <c r="X349" i="16"/>
  <c r="X348" i="16"/>
  <c r="X347" i="16"/>
  <c r="X346" i="16"/>
  <c r="X345" i="16"/>
  <c r="X344" i="16"/>
  <c r="X343" i="16"/>
  <c r="X342" i="16"/>
  <c r="X341" i="16"/>
  <c r="X340" i="16"/>
  <c r="X339" i="16"/>
  <c r="X338" i="16"/>
  <c r="X337" i="16"/>
  <c r="X336" i="16"/>
  <c r="X335" i="16"/>
  <c r="X334" i="16"/>
  <c r="X333" i="16"/>
  <c r="X332" i="16"/>
  <c r="X331" i="16"/>
  <c r="X330" i="16"/>
  <c r="X329" i="16"/>
  <c r="X328" i="16"/>
  <c r="X327" i="16"/>
  <c r="X326" i="16"/>
  <c r="X325" i="16"/>
  <c r="X324" i="16"/>
  <c r="X323" i="16"/>
  <c r="X322" i="16"/>
  <c r="X321" i="16"/>
  <c r="X320" i="16"/>
  <c r="X319" i="16"/>
  <c r="X318" i="16"/>
  <c r="X317" i="16"/>
  <c r="X316" i="16"/>
  <c r="X315" i="16"/>
  <c r="X314" i="16"/>
  <c r="X313" i="16"/>
  <c r="X312" i="16"/>
  <c r="X311" i="16"/>
  <c r="X310" i="16"/>
  <c r="X309" i="16"/>
  <c r="X308" i="16"/>
  <c r="X307" i="16"/>
  <c r="X306" i="16"/>
  <c r="X305" i="16"/>
  <c r="X304" i="16"/>
  <c r="X303" i="16"/>
  <c r="X302" i="16"/>
  <c r="X301" i="16"/>
  <c r="X300" i="16"/>
  <c r="X299" i="16"/>
  <c r="X298" i="16"/>
  <c r="X297" i="16"/>
  <c r="X296" i="16"/>
  <c r="X295" i="16"/>
  <c r="X294" i="16"/>
  <c r="X293" i="16"/>
  <c r="X292" i="16"/>
  <c r="X291" i="16"/>
  <c r="X290" i="16"/>
  <c r="X289" i="16"/>
  <c r="X288" i="16"/>
  <c r="X287" i="16"/>
  <c r="X286" i="16"/>
  <c r="X285" i="16"/>
  <c r="X284" i="16"/>
  <c r="X283" i="16"/>
  <c r="X282" i="16"/>
  <c r="X281" i="16"/>
  <c r="X280" i="16"/>
  <c r="X279" i="16"/>
  <c r="X278" i="16"/>
  <c r="X277" i="16"/>
  <c r="X276" i="16"/>
  <c r="X275" i="16"/>
  <c r="X274" i="16"/>
  <c r="X273" i="16"/>
  <c r="X272" i="16"/>
  <c r="X271" i="16"/>
  <c r="X270" i="16"/>
  <c r="X269" i="16"/>
  <c r="X268" i="16"/>
  <c r="X267" i="16"/>
  <c r="X266" i="16"/>
  <c r="X265" i="16"/>
  <c r="X264" i="16"/>
  <c r="X263" i="16"/>
  <c r="X262" i="16"/>
  <c r="X261" i="16"/>
  <c r="X260" i="16"/>
  <c r="X259" i="16"/>
  <c r="X258" i="16"/>
  <c r="X257" i="16"/>
  <c r="X256" i="16"/>
  <c r="X255" i="16"/>
  <c r="X254" i="16"/>
  <c r="X253" i="16"/>
  <c r="X252" i="16"/>
  <c r="X251" i="16"/>
  <c r="X250" i="16"/>
  <c r="X249" i="16"/>
  <c r="X248" i="16"/>
  <c r="X247" i="16"/>
  <c r="X246" i="16"/>
  <c r="X245" i="16"/>
  <c r="X244" i="16"/>
  <c r="X243" i="16"/>
  <c r="X242" i="16"/>
  <c r="X241" i="16"/>
  <c r="X240" i="16"/>
  <c r="X239" i="16"/>
  <c r="X238" i="16"/>
  <c r="X237" i="16"/>
  <c r="X236" i="16"/>
  <c r="X235" i="16"/>
  <c r="X234" i="16"/>
  <c r="X233" i="16"/>
  <c r="X232" i="16"/>
  <c r="X231" i="16"/>
  <c r="X230" i="16"/>
  <c r="X229" i="16"/>
  <c r="X228" i="16"/>
  <c r="X227" i="16"/>
  <c r="X226" i="16"/>
  <c r="X225" i="16"/>
  <c r="X224" i="16"/>
  <c r="X223" i="16"/>
  <c r="X222" i="16"/>
  <c r="X221" i="16"/>
  <c r="X220" i="16"/>
  <c r="X219" i="16"/>
  <c r="X218" i="16"/>
  <c r="X217" i="16"/>
  <c r="X216" i="16"/>
  <c r="X215" i="16"/>
  <c r="X214" i="16"/>
  <c r="X213" i="16"/>
  <c r="X212" i="16"/>
  <c r="X211" i="16"/>
  <c r="X210" i="16"/>
  <c r="X209" i="16"/>
  <c r="X208" i="16"/>
  <c r="X207" i="16"/>
  <c r="X206" i="16"/>
  <c r="X205" i="16"/>
  <c r="X204" i="16"/>
  <c r="X203" i="16"/>
  <c r="X202" i="16"/>
  <c r="X201" i="16"/>
  <c r="X200" i="16"/>
  <c r="X199" i="16"/>
  <c r="X198" i="16"/>
  <c r="X197" i="16"/>
  <c r="X196" i="16"/>
  <c r="X195" i="16"/>
  <c r="X194" i="16"/>
  <c r="X193" i="16"/>
  <c r="X192" i="16"/>
  <c r="X191" i="16"/>
  <c r="X190" i="16"/>
  <c r="X189" i="16"/>
  <c r="X188" i="16"/>
  <c r="X187" i="16"/>
  <c r="X186" i="16"/>
  <c r="X185" i="16"/>
  <c r="X184" i="16"/>
  <c r="X183" i="16"/>
  <c r="X182" i="16"/>
  <c r="X181" i="16"/>
  <c r="X180" i="16"/>
  <c r="X179" i="16"/>
  <c r="X178" i="16"/>
  <c r="X177" i="16"/>
  <c r="X176" i="16"/>
  <c r="X175" i="16"/>
  <c r="X174" i="16"/>
  <c r="X173" i="16"/>
  <c r="X172" i="16"/>
  <c r="X171" i="16"/>
  <c r="X170" i="16"/>
  <c r="X169" i="16"/>
  <c r="X168" i="16"/>
  <c r="X167" i="16"/>
  <c r="X166" i="16"/>
  <c r="X165" i="16"/>
  <c r="X164" i="16"/>
  <c r="X163" i="16"/>
  <c r="X162" i="16"/>
  <c r="X161" i="16"/>
  <c r="X160" i="16"/>
  <c r="X159" i="16"/>
  <c r="X158" i="16"/>
  <c r="X157" i="16"/>
  <c r="X156" i="16"/>
  <c r="X155" i="16"/>
  <c r="X154" i="16"/>
  <c r="X153" i="16"/>
  <c r="X152" i="16"/>
  <c r="X151" i="16"/>
  <c r="X150" i="16"/>
  <c r="X149" i="16"/>
  <c r="X148" i="16"/>
  <c r="X147" i="16"/>
  <c r="X146" i="16"/>
  <c r="X145" i="16"/>
  <c r="X144" i="16"/>
  <c r="X143" i="16"/>
  <c r="X142" i="16"/>
  <c r="X141" i="16"/>
  <c r="X140" i="16"/>
  <c r="X139" i="16"/>
  <c r="X138" i="16"/>
  <c r="X137" i="16"/>
  <c r="X136" i="16"/>
  <c r="X135" i="16"/>
  <c r="X134" i="16"/>
  <c r="X133" i="16"/>
  <c r="X132" i="16"/>
  <c r="X131" i="16"/>
  <c r="X130" i="16"/>
  <c r="X129" i="16"/>
  <c r="X128" i="16"/>
  <c r="X127" i="16"/>
  <c r="X126" i="16"/>
  <c r="X125" i="16"/>
  <c r="X124" i="16"/>
  <c r="X123" i="16"/>
  <c r="X122" i="16"/>
  <c r="X121" i="16"/>
  <c r="X120" i="16"/>
  <c r="X119" i="16"/>
  <c r="X118" i="16"/>
  <c r="X117" i="16"/>
  <c r="X116" i="16"/>
  <c r="X115" i="16"/>
  <c r="X114" i="16"/>
  <c r="X113" i="16"/>
  <c r="X112" i="16"/>
  <c r="X111" i="16"/>
  <c r="X110" i="16"/>
  <c r="X109" i="16"/>
  <c r="X108" i="16"/>
  <c r="X107" i="16"/>
  <c r="X106" i="16"/>
  <c r="X105" i="16"/>
  <c r="X104" i="16"/>
  <c r="X103" i="16"/>
  <c r="X102" i="16"/>
  <c r="X101" i="16"/>
  <c r="X100" i="16"/>
  <c r="X99" i="16"/>
  <c r="X98" i="16"/>
  <c r="X97" i="16"/>
  <c r="X96" i="16"/>
  <c r="X95" i="16"/>
  <c r="X94" i="16"/>
  <c r="X93" i="16"/>
  <c r="X92" i="16"/>
  <c r="X91" i="16"/>
  <c r="X90" i="16"/>
  <c r="X89" i="16"/>
  <c r="X88" i="16"/>
  <c r="X87" i="16"/>
  <c r="X86" i="16"/>
  <c r="X85" i="16"/>
  <c r="X84" i="16"/>
  <c r="X83" i="16"/>
  <c r="X82" i="16"/>
  <c r="X81" i="16"/>
  <c r="X80" i="16"/>
  <c r="X79" i="16"/>
  <c r="X78" i="16"/>
  <c r="X77" i="16"/>
  <c r="X76" i="16"/>
  <c r="X75" i="16"/>
  <c r="X74" i="16"/>
  <c r="X73" i="16"/>
  <c r="X72" i="16"/>
  <c r="X71" i="16"/>
  <c r="X70" i="16"/>
  <c r="X69" i="16"/>
  <c r="X68" i="16"/>
  <c r="X67" i="16"/>
  <c r="X66" i="16"/>
  <c r="X65" i="16"/>
  <c r="X64" i="16"/>
  <c r="X63" i="16"/>
  <c r="X62" i="16"/>
  <c r="X61" i="16"/>
  <c r="X60" i="16"/>
  <c r="X59" i="16"/>
  <c r="X58" i="16"/>
  <c r="X57" i="16"/>
  <c r="X56" i="16"/>
  <c r="X55" i="16"/>
  <c r="X54" i="16"/>
  <c r="X53" i="16"/>
  <c r="X52" i="16"/>
  <c r="X51" i="16"/>
  <c r="X50" i="16"/>
  <c r="X49" i="16"/>
  <c r="X48" i="16"/>
  <c r="X47" i="16"/>
  <c r="X46" i="16"/>
  <c r="X45" i="16"/>
  <c r="X44" i="16"/>
  <c r="X43" i="16"/>
  <c r="X42" i="16"/>
  <c r="X41" i="16"/>
  <c r="X40" i="16"/>
  <c r="X39" i="16"/>
  <c r="X38" i="16"/>
  <c r="X37" i="16"/>
  <c r="X36" i="16"/>
  <c r="X35" i="16"/>
  <c r="X34" i="16"/>
  <c r="X33" i="16"/>
  <c r="X32" i="16"/>
  <c r="X31" i="16"/>
  <c r="X30" i="16"/>
  <c r="X29" i="16"/>
  <c r="X28" i="16"/>
  <c r="X27" i="16"/>
  <c r="X26" i="16"/>
  <c r="X25" i="16"/>
  <c r="X24" i="16"/>
  <c r="X23" i="16"/>
  <c r="X22" i="16"/>
  <c r="X21" i="16"/>
  <c r="X20" i="16"/>
  <c r="X19" i="16"/>
  <c r="X18" i="16"/>
  <c r="X17" i="16"/>
  <c r="X16" i="16"/>
  <c r="X15" i="16"/>
  <c r="X14" i="16"/>
  <c r="X13" i="16"/>
  <c r="X12" i="16"/>
  <c r="X11" i="16"/>
  <c r="X10" i="16"/>
  <c r="X9" i="16"/>
  <c r="X8" i="16"/>
  <c r="X7" i="16"/>
  <c r="X6" i="16"/>
  <c r="X5" i="16"/>
  <c r="P12" i="16"/>
  <c r="P19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147" i="16"/>
  <c r="P148" i="16"/>
  <c r="P149" i="16"/>
  <c r="P150" i="16"/>
  <c r="P151" i="16"/>
  <c r="P152" i="16"/>
  <c r="P153" i="16"/>
  <c r="P154" i="16"/>
  <c r="P155" i="16"/>
  <c r="P156" i="16"/>
  <c r="P157" i="16"/>
  <c r="P158" i="16"/>
  <c r="P159" i="16"/>
  <c r="P160" i="16"/>
  <c r="P161" i="16"/>
  <c r="P162" i="16"/>
  <c r="P163" i="16"/>
  <c r="P164" i="16"/>
  <c r="P165" i="16"/>
  <c r="P166" i="16"/>
  <c r="P167" i="16"/>
  <c r="P168" i="16"/>
  <c r="P169" i="16"/>
  <c r="P170" i="16"/>
  <c r="P171" i="16"/>
  <c r="P172" i="16"/>
  <c r="P173" i="16"/>
  <c r="P174" i="16"/>
  <c r="P175" i="16"/>
  <c r="P176" i="16"/>
  <c r="P177" i="16"/>
  <c r="P178" i="16"/>
  <c r="P179" i="16"/>
  <c r="P180" i="16"/>
  <c r="P181" i="16"/>
  <c r="P182" i="16"/>
  <c r="P183" i="16"/>
  <c r="P184" i="16"/>
  <c r="P185" i="16"/>
  <c r="P186" i="16"/>
  <c r="P187" i="16"/>
  <c r="P188" i="16"/>
  <c r="P189" i="16"/>
  <c r="P190" i="16"/>
  <c r="P191" i="16"/>
  <c r="P192" i="16"/>
  <c r="P193" i="16"/>
  <c r="P194" i="16"/>
  <c r="P195" i="16"/>
  <c r="P196" i="16"/>
  <c r="P197" i="16"/>
  <c r="P198" i="16"/>
  <c r="P199" i="16"/>
  <c r="P200" i="16"/>
  <c r="P201" i="16"/>
  <c r="P202" i="16"/>
  <c r="P203" i="16"/>
  <c r="P204" i="16"/>
  <c r="P205" i="16"/>
  <c r="P206" i="16"/>
  <c r="P207" i="16"/>
  <c r="P208" i="16"/>
  <c r="P209" i="16"/>
  <c r="P210" i="16"/>
  <c r="P211" i="16"/>
  <c r="P212" i="16"/>
  <c r="P213" i="16"/>
  <c r="P214" i="16"/>
  <c r="P215" i="16"/>
  <c r="P216" i="16"/>
  <c r="P217" i="16"/>
  <c r="P218" i="16"/>
  <c r="P219" i="16"/>
  <c r="P220" i="16"/>
  <c r="P221" i="16"/>
  <c r="P222" i="16"/>
  <c r="P223" i="16"/>
  <c r="P224" i="16"/>
  <c r="P225" i="16"/>
  <c r="P226" i="16"/>
  <c r="P227" i="16"/>
  <c r="P228" i="16"/>
  <c r="P229" i="16"/>
  <c r="P230" i="16"/>
  <c r="P231" i="16"/>
  <c r="P232" i="16"/>
  <c r="P233" i="16"/>
  <c r="P234" i="16"/>
  <c r="P235" i="16"/>
  <c r="P236" i="16"/>
  <c r="P237" i="16"/>
  <c r="P238" i="16"/>
  <c r="P239" i="16"/>
  <c r="P240" i="16"/>
  <c r="P241" i="16"/>
  <c r="P242" i="16"/>
  <c r="P243" i="16"/>
  <c r="P244" i="16"/>
  <c r="P245" i="16"/>
  <c r="P246" i="16"/>
  <c r="P247" i="16"/>
  <c r="P248" i="16"/>
  <c r="P249" i="16"/>
  <c r="P250" i="16"/>
  <c r="P251" i="16"/>
  <c r="P252" i="16"/>
  <c r="P253" i="16"/>
  <c r="P254" i="16"/>
  <c r="P255" i="16"/>
  <c r="P256" i="16"/>
  <c r="P257" i="16"/>
  <c r="P258" i="16"/>
  <c r="P259" i="16"/>
  <c r="P260" i="16"/>
  <c r="P261" i="16"/>
  <c r="P262" i="16"/>
  <c r="P263" i="16"/>
  <c r="P264" i="16"/>
  <c r="P265" i="16"/>
  <c r="P266" i="16"/>
  <c r="P267" i="16"/>
  <c r="P268" i="16"/>
  <c r="P269" i="16"/>
  <c r="P270" i="16"/>
  <c r="P271" i="16"/>
  <c r="P272" i="16"/>
  <c r="P273" i="16"/>
  <c r="P274" i="16"/>
  <c r="P275" i="16"/>
  <c r="P276" i="16"/>
  <c r="P277" i="16"/>
  <c r="P278" i="16"/>
  <c r="P279" i="16"/>
  <c r="P280" i="16"/>
  <c r="P281" i="16"/>
  <c r="P282" i="16"/>
  <c r="P283" i="16"/>
  <c r="P284" i="16"/>
  <c r="P285" i="16"/>
  <c r="P286" i="16"/>
  <c r="P287" i="16"/>
  <c r="P288" i="16"/>
  <c r="P289" i="16"/>
  <c r="P290" i="16"/>
  <c r="P291" i="16"/>
  <c r="P292" i="16"/>
  <c r="P293" i="16"/>
  <c r="P294" i="16"/>
  <c r="P295" i="16"/>
  <c r="P296" i="16"/>
  <c r="P297" i="16"/>
  <c r="P298" i="16"/>
  <c r="P299" i="16"/>
  <c r="P300" i="16"/>
  <c r="P301" i="16"/>
  <c r="P302" i="16"/>
  <c r="P303" i="16"/>
  <c r="P304" i="16"/>
  <c r="P305" i="16"/>
  <c r="P306" i="16"/>
  <c r="P307" i="16"/>
  <c r="P308" i="16"/>
  <c r="P309" i="16"/>
  <c r="P310" i="16"/>
  <c r="P311" i="16"/>
  <c r="P312" i="16"/>
  <c r="P313" i="16"/>
  <c r="P314" i="16"/>
  <c r="P315" i="16"/>
  <c r="P316" i="16"/>
  <c r="P317" i="16"/>
  <c r="P318" i="16"/>
  <c r="P319" i="16"/>
  <c r="P320" i="16"/>
  <c r="P321" i="16"/>
  <c r="P322" i="16"/>
  <c r="P323" i="16"/>
  <c r="P324" i="16"/>
  <c r="P325" i="16"/>
  <c r="P326" i="16"/>
  <c r="P327" i="16"/>
  <c r="P328" i="16"/>
  <c r="P329" i="16"/>
  <c r="P330" i="16"/>
  <c r="P331" i="16"/>
  <c r="P332" i="16"/>
  <c r="P333" i="16"/>
  <c r="P334" i="16"/>
  <c r="P335" i="16"/>
  <c r="P336" i="16"/>
  <c r="P337" i="16"/>
  <c r="P338" i="16"/>
  <c r="P339" i="16"/>
  <c r="P340" i="16"/>
  <c r="P341" i="16"/>
  <c r="P342" i="16"/>
  <c r="P343" i="16"/>
  <c r="P344" i="16"/>
  <c r="P345" i="16"/>
  <c r="P346" i="16"/>
  <c r="P347" i="16"/>
  <c r="P348" i="16"/>
  <c r="P349" i="16"/>
  <c r="P350" i="16"/>
  <c r="P351" i="16"/>
  <c r="P352" i="16"/>
  <c r="P353" i="16"/>
  <c r="P354" i="16"/>
  <c r="P355" i="16"/>
  <c r="P356" i="16"/>
  <c r="P357" i="16"/>
  <c r="P358" i="16"/>
  <c r="P359" i="16"/>
  <c r="P360" i="16"/>
  <c r="P361" i="16"/>
  <c r="P362" i="16"/>
  <c r="P363" i="16"/>
  <c r="P364" i="16"/>
  <c r="P365" i="16"/>
  <c r="P366" i="16"/>
  <c r="P367" i="16"/>
  <c r="P368" i="16"/>
  <c r="P369" i="16"/>
  <c r="P370" i="16"/>
  <c r="P371" i="16"/>
  <c r="P372" i="16"/>
  <c r="P373" i="16"/>
  <c r="P374" i="16"/>
  <c r="P375" i="16"/>
  <c r="P376" i="16"/>
  <c r="P377" i="16"/>
  <c r="P378" i="16"/>
  <c r="P379" i="16"/>
  <c r="P380" i="16"/>
  <c r="P381" i="16"/>
  <c r="P382" i="16"/>
  <c r="P383" i="16"/>
  <c r="P384" i="16"/>
  <c r="P385" i="16"/>
  <c r="P386" i="16"/>
  <c r="P387" i="16"/>
  <c r="P388" i="16"/>
  <c r="P389" i="16"/>
  <c r="P390" i="16"/>
  <c r="P391" i="16"/>
  <c r="P392" i="16"/>
  <c r="P393" i="16"/>
  <c r="P394" i="16"/>
  <c r="P395" i="16"/>
  <c r="P396" i="16"/>
  <c r="P397" i="16"/>
  <c r="P398" i="16"/>
  <c r="P399" i="16"/>
  <c r="P400" i="16"/>
  <c r="P401" i="16"/>
  <c r="P402" i="16"/>
  <c r="P403" i="16"/>
  <c r="P404" i="16"/>
  <c r="P405" i="16"/>
  <c r="P406" i="16"/>
  <c r="P407" i="16"/>
  <c r="P408" i="16"/>
  <c r="P409" i="16"/>
  <c r="P410" i="16"/>
  <c r="P411" i="16"/>
  <c r="P412" i="16"/>
  <c r="P413" i="16"/>
  <c r="P414" i="16"/>
  <c r="P415" i="16"/>
  <c r="P416" i="16"/>
  <c r="P417" i="16"/>
  <c r="P418" i="16"/>
  <c r="P419" i="16"/>
  <c r="P420" i="16"/>
  <c r="P421" i="16"/>
  <c r="P422" i="16"/>
  <c r="P423" i="16"/>
  <c r="P424" i="16"/>
  <c r="P425" i="16"/>
  <c r="P426" i="16"/>
  <c r="P427" i="16"/>
  <c r="P428" i="16"/>
  <c r="P429" i="16"/>
  <c r="P430" i="16"/>
  <c r="P431" i="16"/>
  <c r="P432" i="16"/>
  <c r="P433" i="16"/>
  <c r="P434" i="16"/>
  <c r="P435" i="16"/>
  <c r="P436" i="16"/>
  <c r="P437" i="16"/>
  <c r="P438" i="16"/>
  <c r="P439" i="16"/>
  <c r="P440" i="16"/>
  <c r="P441" i="16"/>
  <c r="P442" i="16"/>
  <c r="P443" i="16"/>
  <c r="P444" i="16"/>
  <c r="P445" i="16"/>
  <c r="P446" i="16"/>
  <c r="P447" i="16"/>
  <c r="P448" i="16"/>
  <c r="P449" i="16"/>
  <c r="P450" i="16"/>
  <c r="P451" i="16"/>
  <c r="P452" i="16"/>
  <c r="P453" i="16"/>
  <c r="P454" i="16"/>
  <c r="P455" i="16"/>
  <c r="P456" i="16"/>
  <c r="P457" i="16"/>
  <c r="P458" i="16"/>
  <c r="P459" i="16"/>
  <c r="P460" i="16"/>
  <c r="P461" i="16"/>
  <c r="P462" i="16"/>
  <c r="P463" i="16"/>
  <c r="P464" i="16"/>
  <c r="P465" i="16"/>
  <c r="P466" i="16"/>
  <c r="P467" i="16"/>
  <c r="P468" i="16"/>
  <c r="P469" i="16"/>
  <c r="P470" i="16"/>
  <c r="P471" i="16"/>
  <c r="P472" i="16"/>
  <c r="P473" i="16"/>
  <c r="P474" i="16"/>
  <c r="P475" i="16"/>
  <c r="P476" i="16"/>
  <c r="P477" i="16"/>
  <c r="P478" i="16"/>
  <c r="P479" i="16"/>
  <c r="P480" i="16"/>
  <c r="P481" i="16"/>
  <c r="P482" i="16"/>
  <c r="P483" i="16"/>
  <c r="P484" i="16"/>
  <c r="P485" i="16"/>
  <c r="P486" i="16"/>
  <c r="P487" i="16"/>
  <c r="P488" i="16"/>
  <c r="P489" i="16"/>
  <c r="P490" i="16"/>
  <c r="P491" i="16"/>
  <c r="P492" i="16"/>
  <c r="P493" i="16"/>
  <c r="P494" i="16"/>
  <c r="P495" i="16"/>
  <c r="P496" i="16"/>
  <c r="P497" i="16"/>
  <c r="P498" i="16"/>
  <c r="P499" i="16"/>
  <c r="P500" i="16"/>
  <c r="P501" i="16"/>
  <c r="P502" i="16"/>
  <c r="P503" i="16"/>
  <c r="P504" i="16"/>
  <c r="P505" i="16"/>
  <c r="P506" i="16"/>
  <c r="P507" i="16"/>
  <c r="P508" i="16"/>
  <c r="P509" i="16"/>
  <c r="P510" i="16"/>
  <c r="P511" i="16"/>
  <c r="P512" i="16"/>
  <c r="P513" i="16"/>
  <c r="P514" i="16"/>
  <c r="P515" i="16"/>
  <c r="P516" i="16"/>
  <c r="P517" i="16"/>
  <c r="P518" i="16"/>
  <c r="P519" i="16"/>
  <c r="P520" i="16"/>
  <c r="P521" i="16"/>
  <c r="P522" i="16"/>
  <c r="P523" i="16"/>
  <c r="P524" i="16"/>
  <c r="P525" i="16"/>
  <c r="P526" i="16"/>
  <c r="P527" i="16"/>
  <c r="P528" i="16"/>
  <c r="P529" i="16"/>
  <c r="P530" i="16"/>
  <c r="P531" i="16"/>
  <c r="P532" i="16"/>
  <c r="P533" i="16"/>
  <c r="P534" i="16"/>
  <c r="P535" i="16"/>
  <c r="P536" i="16"/>
  <c r="P537" i="16"/>
  <c r="P538" i="16"/>
  <c r="P539" i="16"/>
  <c r="P540" i="16"/>
  <c r="P541" i="16"/>
  <c r="P542" i="16"/>
  <c r="P543" i="16"/>
  <c r="P544" i="16"/>
  <c r="P545" i="16"/>
  <c r="P546" i="16"/>
  <c r="P547" i="16"/>
  <c r="P548" i="16"/>
  <c r="P549" i="16"/>
  <c r="P550" i="16"/>
  <c r="P551" i="16"/>
  <c r="P552" i="16"/>
  <c r="P553" i="16"/>
  <c r="P554" i="16"/>
  <c r="P555" i="16"/>
  <c r="P556" i="16"/>
  <c r="P557" i="16"/>
  <c r="P558" i="16"/>
  <c r="P559" i="16"/>
  <c r="P560" i="16"/>
  <c r="P561" i="16"/>
  <c r="P562" i="16"/>
  <c r="P563" i="16"/>
  <c r="P564" i="16"/>
  <c r="P565" i="16"/>
  <c r="P566" i="16"/>
  <c r="P567" i="16"/>
  <c r="P568" i="16"/>
  <c r="P569" i="16"/>
  <c r="P570" i="16"/>
  <c r="P571" i="16"/>
  <c r="P572" i="16"/>
  <c r="P573" i="16"/>
  <c r="P574" i="16"/>
  <c r="P575" i="16"/>
  <c r="P576" i="16"/>
  <c r="P577" i="16"/>
  <c r="P578" i="16"/>
  <c r="P579" i="16"/>
  <c r="P580" i="16"/>
  <c r="P581" i="16"/>
  <c r="P582" i="16"/>
  <c r="P583" i="16"/>
  <c r="P584" i="16"/>
  <c r="P585" i="16"/>
  <c r="P586" i="16"/>
  <c r="P587" i="16"/>
  <c r="P588" i="16"/>
  <c r="P589" i="16"/>
  <c r="P590" i="16"/>
  <c r="P591" i="16"/>
  <c r="P592" i="16"/>
  <c r="P593" i="16"/>
  <c r="P594" i="16"/>
  <c r="P595" i="16"/>
  <c r="P596" i="16"/>
  <c r="P597" i="16"/>
  <c r="P598" i="16"/>
  <c r="P599" i="16"/>
  <c r="P600" i="16"/>
  <c r="P601" i="16"/>
  <c r="P602" i="16"/>
  <c r="P603" i="16"/>
  <c r="P604" i="16"/>
  <c r="P605" i="16"/>
  <c r="P606" i="16"/>
  <c r="P607" i="16"/>
  <c r="P608" i="16"/>
  <c r="P609" i="16"/>
  <c r="P610" i="16"/>
  <c r="P611" i="16"/>
  <c r="P612" i="16"/>
  <c r="P613" i="16"/>
  <c r="P614" i="16"/>
  <c r="P615" i="16"/>
  <c r="P616" i="16"/>
  <c r="P617" i="16"/>
  <c r="P618" i="16"/>
  <c r="P619" i="16"/>
  <c r="P620" i="16"/>
  <c r="P621" i="16"/>
  <c r="P622" i="16"/>
  <c r="P623" i="16"/>
  <c r="P624" i="16"/>
  <c r="P625" i="16"/>
  <c r="P626" i="16"/>
  <c r="P627" i="16"/>
  <c r="P628" i="16"/>
  <c r="P629" i="16"/>
  <c r="P630" i="16"/>
  <c r="P631" i="16"/>
  <c r="P632" i="16"/>
  <c r="P633" i="16"/>
  <c r="P634" i="16"/>
  <c r="P635" i="16"/>
  <c r="P636" i="16"/>
  <c r="P637" i="16"/>
  <c r="P638" i="16"/>
  <c r="P639" i="16"/>
  <c r="P640" i="16"/>
  <c r="P641" i="16"/>
  <c r="P642" i="16"/>
  <c r="P643" i="16"/>
  <c r="P644" i="16"/>
  <c r="P645" i="16"/>
  <c r="P646" i="16"/>
  <c r="P647" i="16"/>
  <c r="P648" i="16"/>
  <c r="P649" i="16"/>
  <c r="P650" i="16"/>
  <c r="P651" i="16"/>
  <c r="P652" i="16"/>
  <c r="P653" i="16"/>
  <c r="P654" i="16"/>
  <c r="P655" i="16"/>
  <c r="P656" i="16"/>
  <c r="P657" i="16"/>
  <c r="P658" i="16"/>
  <c r="P659" i="16"/>
  <c r="P660" i="16"/>
  <c r="P661" i="16"/>
  <c r="P662" i="16"/>
  <c r="P663" i="16"/>
  <c r="P664" i="16"/>
  <c r="P665" i="16"/>
  <c r="P666" i="16"/>
  <c r="P667" i="16"/>
  <c r="P668" i="16"/>
  <c r="P669" i="16"/>
  <c r="P670" i="16"/>
  <c r="P671" i="16"/>
  <c r="P672" i="16"/>
  <c r="P673" i="16"/>
  <c r="P674" i="16"/>
  <c r="P675" i="16"/>
  <c r="P676" i="16"/>
  <c r="P677" i="16"/>
  <c r="P678" i="16"/>
  <c r="P679" i="16"/>
  <c r="P680" i="16"/>
  <c r="P681" i="16"/>
  <c r="P682" i="16"/>
  <c r="P683" i="16"/>
  <c r="P684" i="16"/>
  <c r="P685" i="16"/>
  <c r="P686" i="16"/>
  <c r="P687" i="16"/>
  <c r="P688" i="16"/>
  <c r="P689" i="16"/>
  <c r="P690" i="16"/>
  <c r="P691" i="16"/>
  <c r="P692" i="16"/>
  <c r="P693" i="16"/>
  <c r="P694" i="16"/>
  <c r="P695" i="16"/>
  <c r="P696" i="16"/>
  <c r="P697" i="16"/>
  <c r="P698" i="16"/>
  <c r="P699" i="16"/>
  <c r="P700" i="16"/>
  <c r="P701" i="16"/>
  <c r="P702" i="16"/>
  <c r="P703" i="16"/>
  <c r="P704" i="16"/>
  <c r="P705" i="16"/>
  <c r="P706" i="16"/>
  <c r="P707" i="16"/>
  <c r="P708" i="16"/>
  <c r="P709" i="16"/>
  <c r="P710" i="16"/>
  <c r="P711" i="16"/>
  <c r="P712" i="16"/>
  <c r="P713" i="16"/>
  <c r="P714" i="16"/>
  <c r="P715" i="16"/>
  <c r="P716" i="16"/>
  <c r="P717" i="16"/>
  <c r="P718" i="16"/>
  <c r="P719" i="16"/>
  <c r="P720" i="16"/>
  <c r="P721" i="16"/>
  <c r="P722" i="16"/>
  <c r="P723" i="16"/>
  <c r="P724" i="16"/>
  <c r="P725" i="16"/>
  <c r="P726" i="16"/>
  <c r="P727" i="16"/>
  <c r="P728" i="16"/>
  <c r="P729" i="16"/>
  <c r="P730" i="16"/>
  <c r="P731" i="16"/>
  <c r="P732" i="16"/>
  <c r="P733" i="16"/>
  <c r="P734" i="16"/>
  <c r="P735" i="16"/>
  <c r="P736" i="16"/>
  <c r="P737" i="16"/>
  <c r="P738" i="16"/>
  <c r="P739" i="16"/>
  <c r="P740" i="16"/>
  <c r="P741" i="16"/>
  <c r="P742" i="16"/>
  <c r="P743" i="16"/>
  <c r="P744" i="16"/>
  <c r="P745" i="16"/>
  <c r="P746" i="16"/>
  <c r="P747" i="16"/>
  <c r="P748" i="16"/>
  <c r="P749" i="16"/>
  <c r="P750" i="16"/>
  <c r="P751" i="16"/>
  <c r="P752" i="16"/>
  <c r="P753" i="16"/>
  <c r="P754" i="16"/>
  <c r="P755" i="16"/>
  <c r="P756" i="16"/>
  <c r="P757" i="16"/>
  <c r="P758" i="16"/>
  <c r="P759" i="16"/>
  <c r="P760" i="16"/>
  <c r="P761" i="16"/>
  <c r="P762" i="16"/>
  <c r="P763" i="16"/>
  <c r="P764" i="16"/>
  <c r="P765" i="16"/>
  <c r="P766" i="16"/>
  <c r="P767" i="16"/>
  <c r="P768" i="16"/>
  <c r="P769" i="16"/>
  <c r="P770" i="16"/>
  <c r="P771" i="16"/>
  <c r="P772" i="16"/>
  <c r="P773" i="16"/>
  <c r="P774" i="16"/>
  <c r="P775" i="16"/>
  <c r="P776" i="16"/>
  <c r="P777" i="16"/>
  <c r="P778" i="16"/>
  <c r="P779" i="16"/>
  <c r="P780" i="16"/>
  <c r="P781" i="16"/>
  <c r="P782" i="16"/>
  <c r="P783" i="16"/>
  <c r="P784" i="16"/>
  <c r="P785" i="16"/>
  <c r="P786" i="16"/>
  <c r="P787" i="16"/>
  <c r="P788" i="16"/>
  <c r="P789" i="16"/>
  <c r="P790" i="16"/>
  <c r="P791" i="16"/>
  <c r="P792" i="16"/>
  <c r="P793" i="16"/>
  <c r="P794" i="16"/>
  <c r="P795" i="16"/>
  <c r="P796" i="16"/>
  <c r="P797" i="16"/>
  <c r="P798" i="16"/>
  <c r="P799" i="16"/>
  <c r="P800" i="16"/>
  <c r="P801" i="16"/>
  <c r="P802" i="16"/>
  <c r="P803" i="16"/>
  <c r="P804" i="16"/>
  <c r="P805" i="16"/>
  <c r="P806" i="16"/>
  <c r="P807" i="16"/>
  <c r="P808" i="16"/>
  <c r="P809" i="16"/>
  <c r="P810" i="16"/>
  <c r="P811" i="16"/>
  <c r="P812" i="16"/>
  <c r="P813" i="16"/>
  <c r="P814" i="16"/>
  <c r="P815" i="16"/>
  <c r="P816" i="16"/>
  <c r="P817" i="16"/>
  <c r="P818" i="16"/>
  <c r="P819" i="16"/>
  <c r="P820" i="16"/>
  <c r="P821" i="16"/>
  <c r="P822" i="16"/>
  <c r="P823" i="16"/>
  <c r="P824" i="16"/>
  <c r="P825" i="16"/>
  <c r="P826" i="16"/>
  <c r="P827" i="16"/>
  <c r="P828" i="16"/>
  <c r="P829" i="16"/>
  <c r="P830" i="16"/>
  <c r="P831" i="16"/>
  <c r="P832" i="16"/>
  <c r="P833" i="16"/>
  <c r="P834" i="16"/>
  <c r="P835" i="16"/>
  <c r="P836" i="16"/>
  <c r="P837" i="16"/>
  <c r="P838" i="16"/>
  <c r="P839" i="16"/>
  <c r="P840" i="16"/>
  <c r="P841" i="16"/>
  <c r="P842" i="16"/>
  <c r="P843" i="16"/>
  <c r="P844" i="16"/>
  <c r="P845" i="16"/>
  <c r="P846" i="16"/>
  <c r="P847" i="16"/>
  <c r="P848" i="16"/>
  <c r="P849" i="16"/>
  <c r="P850" i="16"/>
  <c r="P851" i="16"/>
  <c r="P852" i="16"/>
  <c r="P853" i="16"/>
  <c r="P854" i="16"/>
  <c r="P855" i="16"/>
  <c r="P856" i="16"/>
  <c r="P857" i="16"/>
  <c r="P5" i="16"/>
  <c r="O857" i="16"/>
  <c r="O856" i="16"/>
  <c r="O855" i="16"/>
  <c r="O854" i="16"/>
  <c r="O853" i="16"/>
  <c r="O852" i="16"/>
  <c r="O851" i="16"/>
  <c r="O850" i="16"/>
  <c r="O849" i="16"/>
  <c r="O848" i="16"/>
  <c r="O847" i="16"/>
  <c r="O846" i="16"/>
  <c r="O845" i="16"/>
  <c r="O844" i="16"/>
  <c r="O843" i="16"/>
  <c r="O842" i="16"/>
  <c r="O841" i="16"/>
  <c r="O840" i="16"/>
  <c r="O839" i="16"/>
  <c r="O838" i="16"/>
  <c r="O837" i="16"/>
  <c r="O836" i="16"/>
  <c r="O835" i="16"/>
  <c r="O834" i="16"/>
  <c r="O833" i="16"/>
  <c r="O832" i="16"/>
  <c r="O831" i="16"/>
  <c r="O830" i="16"/>
  <c r="O829" i="16"/>
  <c r="O828" i="16"/>
  <c r="O827" i="16"/>
  <c r="O826" i="16"/>
  <c r="O825" i="16"/>
  <c r="O824" i="16"/>
  <c r="O823" i="16"/>
  <c r="O822" i="16"/>
  <c r="O821" i="16"/>
  <c r="O820" i="16"/>
  <c r="O819" i="16"/>
  <c r="O818" i="16"/>
  <c r="O817" i="16"/>
  <c r="O816" i="16"/>
  <c r="O815" i="16"/>
  <c r="O814" i="16"/>
  <c r="O813" i="16"/>
  <c r="O812" i="16"/>
  <c r="O811" i="16"/>
  <c r="O810" i="16"/>
  <c r="O809" i="16"/>
  <c r="O808" i="16"/>
  <c r="O807" i="16"/>
  <c r="O806" i="16"/>
  <c r="O805" i="16"/>
  <c r="O804" i="16"/>
  <c r="O803" i="16"/>
  <c r="O802" i="16"/>
  <c r="O801" i="16"/>
  <c r="O800" i="16"/>
  <c r="O799" i="16"/>
  <c r="O798" i="16"/>
  <c r="O797" i="16"/>
  <c r="O796" i="16"/>
  <c r="O795" i="16"/>
  <c r="O794" i="16"/>
  <c r="O793" i="16"/>
  <c r="O792" i="16"/>
  <c r="O791" i="16"/>
  <c r="O790" i="16"/>
  <c r="O789" i="16"/>
  <c r="O788" i="16"/>
  <c r="O787" i="16"/>
  <c r="O786" i="16"/>
  <c r="O785" i="16"/>
  <c r="O784" i="16"/>
  <c r="O783" i="16"/>
  <c r="O782" i="16"/>
  <c r="O781" i="16"/>
  <c r="O780" i="16"/>
  <c r="O779" i="16"/>
  <c r="O778" i="16"/>
  <c r="O777" i="16"/>
  <c r="O776" i="16"/>
  <c r="O775" i="16"/>
  <c r="O774" i="16"/>
  <c r="O773" i="16"/>
  <c r="O772" i="16"/>
  <c r="O771" i="16"/>
  <c r="O770" i="16"/>
  <c r="O769" i="16"/>
  <c r="O768" i="16"/>
  <c r="O767" i="16"/>
  <c r="O766" i="16"/>
  <c r="O765" i="16"/>
  <c r="O764" i="16"/>
  <c r="O763" i="16"/>
  <c r="O762" i="16"/>
  <c r="O761" i="16"/>
  <c r="O760" i="16"/>
  <c r="O759" i="16"/>
  <c r="O758" i="16"/>
  <c r="O757" i="16"/>
  <c r="O756" i="16"/>
  <c r="O755" i="16"/>
  <c r="O754" i="16"/>
  <c r="O753" i="16"/>
  <c r="O752" i="16"/>
  <c r="O751" i="16"/>
  <c r="O750" i="16"/>
  <c r="O749" i="16"/>
  <c r="O748" i="16"/>
  <c r="O747" i="16"/>
  <c r="O746" i="16"/>
  <c r="O745" i="16"/>
  <c r="O744" i="16"/>
  <c r="O743" i="16"/>
  <c r="O742" i="16"/>
  <c r="O741" i="16"/>
  <c r="O740" i="16"/>
  <c r="O739" i="16"/>
  <c r="O738" i="16"/>
  <c r="O737" i="16"/>
  <c r="O736" i="16"/>
  <c r="O735" i="16"/>
  <c r="O734" i="16"/>
  <c r="O733" i="16"/>
  <c r="O732" i="16"/>
  <c r="O731" i="16"/>
  <c r="O730" i="16"/>
  <c r="O729" i="16"/>
  <c r="O728" i="16"/>
  <c r="O727" i="16"/>
  <c r="O726" i="16"/>
  <c r="O725" i="16"/>
  <c r="O724" i="16"/>
  <c r="O723" i="16"/>
  <c r="O722" i="16"/>
  <c r="O721" i="16"/>
  <c r="O720" i="16"/>
  <c r="O719" i="16"/>
  <c r="O718" i="16"/>
  <c r="O717" i="16"/>
  <c r="O716" i="16"/>
  <c r="O715" i="16"/>
  <c r="O714" i="16"/>
  <c r="O713" i="16"/>
  <c r="O712" i="16"/>
  <c r="O711" i="16"/>
  <c r="O710" i="16"/>
  <c r="O709" i="16"/>
  <c r="O708" i="16"/>
  <c r="O707" i="16"/>
  <c r="O706" i="16"/>
  <c r="O705" i="16"/>
  <c r="O704" i="16"/>
  <c r="O703" i="16"/>
  <c r="O702" i="16"/>
  <c r="O701" i="16"/>
  <c r="O700" i="16"/>
  <c r="O699" i="16"/>
  <c r="O698" i="16"/>
  <c r="O697" i="16"/>
  <c r="O696" i="16"/>
  <c r="O695" i="16"/>
  <c r="O694" i="16"/>
  <c r="O693" i="16"/>
  <c r="O692" i="16"/>
  <c r="O691" i="16"/>
  <c r="O690" i="16"/>
  <c r="O689" i="16"/>
  <c r="O688" i="16"/>
  <c r="O687" i="16"/>
  <c r="O686" i="16"/>
  <c r="O685" i="16"/>
  <c r="O684" i="16"/>
  <c r="O683" i="16"/>
  <c r="O682" i="16"/>
  <c r="O681" i="16"/>
  <c r="O680" i="16"/>
  <c r="O679" i="16"/>
  <c r="O678" i="16"/>
  <c r="O677" i="16"/>
  <c r="O676" i="16"/>
  <c r="O675" i="16"/>
  <c r="O674" i="16"/>
  <c r="O673" i="16"/>
  <c r="O672" i="16"/>
  <c r="O671" i="16"/>
  <c r="O670" i="16"/>
  <c r="O669" i="16"/>
  <c r="O668" i="16"/>
  <c r="O667" i="16"/>
  <c r="O666" i="16"/>
  <c r="O665" i="16"/>
  <c r="O664" i="16"/>
  <c r="O663" i="16"/>
  <c r="O662" i="16"/>
  <c r="O661" i="16"/>
  <c r="O660" i="16"/>
  <c r="O659" i="16"/>
  <c r="O658" i="16"/>
  <c r="O657" i="16"/>
  <c r="O656" i="16"/>
  <c r="O655" i="16"/>
  <c r="O654" i="16"/>
  <c r="O653" i="16"/>
  <c r="O652" i="16"/>
  <c r="O651" i="16"/>
  <c r="O650" i="16"/>
  <c r="O649" i="16"/>
  <c r="O648" i="16"/>
  <c r="O647" i="16"/>
  <c r="O646" i="16"/>
  <c r="O645" i="16"/>
  <c r="O644" i="16"/>
  <c r="O643" i="16"/>
  <c r="O642" i="16"/>
  <c r="O641" i="16"/>
  <c r="O640" i="16"/>
  <c r="O639" i="16"/>
  <c r="O638" i="16"/>
  <c r="O637" i="16"/>
  <c r="O636" i="16"/>
  <c r="O635" i="16"/>
  <c r="O634" i="16"/>
  <c r="O633" i="16"/>
  <c r="O632" i="16"/>
  <c r="O631" i="16"/>
  <c r="O630" i="16"/>
  <c r="O629" i="16"/>
  <c r="O628" i="16"/>
  <c r="O627" i="16"/>
  <c r="O626" i="16"/>
  <c r="O625" i="16"/>
  <c r="O624" i="16"/>
  <c r="O623" i="16"/>
  <c r="O622" i="16"/>
  <c r="O621" i="16"/>
  <c r="O620" i="16"/>
  <c r="O619" i="16"/>
  <c r="O618" i="16"/>
  <c r="O617" i="16"/>
  <c r="O616" i="16"/>
  <c r="O615" i="16"/>
  <c r="O614" i="16"/>
  <c r="O613" i="16"/>
  <c r="O612" i="16"/>
  <c r="O611" i="16"/>
  <c r="O610" i="16"/>
  <c r="O609" i="16"/>
  <c r="O608" i="16"/>
  <c r="O607" i="16"/>
  <c r="O606" i="16"/>
  <c r="O605" i="16"/>
  <c r="O604" i="16"/>
  <c r="O603" i="16"/>
  <c r="O602" i="16"/>
  <c r="O601" i="16"/>
  <c r="O600" i="16"/>
  <c r="O599" i="16"/>
  <c r="O598" i="16"/>
  <c r="O597" i="16"/>
  <c r="O596" i="16"/>
  <c r="O595" i="16"/>
  <c r="O594" i="16"/>
  <c r="O593" i="16"/>
  <c r="O592" i="16"/>
  <c r="O591" i="16"/>
  <c r="O590" i="16"/>
  <c r="O589" i="16"/>
  <c r="O588" i="16"/>
  <c r="O587" i="16"/>
  <c r="O586" i="16"/>
  <c r="O585" i="16"/>
  <c r="O584" i="16"/>
  <c r="O583" i="16"/>
  <c r="O582" i="16"/>
  <c r="O581" i="16"/>
  <c r="O580" i="16"/>
  <c r="O579" i="16"/>
  <c r="O578" i="16"/>
  <c r="O577" i="16"/>
  <c r="O576" i="16"/>
  <c r="O575" i="16"/>
  <c r="O574" i="16"/>
  <c r="O573" i="16"/>
  <c r="O572" i="16"/>
  <c r="O571" i="16"/>
  <c r="O570" i="16"/>
  <c r="O569" i="16"/>
  <c r="O568" i="16"/>
  <c r="O567" i="16"/>
  <c r="O566" i="16"/>
  <c r="O565" i="16"/>
  <c r="O564" i="16"/>
  <c r="O563" i="16"/>
  <c r="O562" i="16"/>
  <c r="O561" i="16"/>
  <c r="O560" i="16"/>
  <c r="O559" i="16"/>
  <c r="O558" i="16"/>
  <c r="O557" i="16"/>
  <c r="O556" i="16"/>
  <c r="O555" i="16"/>
  <c r="O554" i="16"/>
  <c r="O553" i="16"/>
  <c r="O552" i="16"/>
  <c r="O551" i="16"/>
  <c r="O550" i="16"/>
  <c r="O549" i="16"/>
  <c r="O548" i="16"/>
  <c r="O547" i="16"/>
  <c r="O546" i="16"/>
  <c r="O545" i="16"/>
  <c r="O544" i="16"/>
  <c r="O543" i="16"/>
  <c r="O542" i="16"/>
  <c r="O541" i="16"/>
  <c r="O540" i="16"/>
  <c r="O539" i="16"/>
  <c r="O538" i="16"/>
  <c r="O537" i="16"/>
  <c r="O536" i="16"/>
  <c r="O535" i="16"/>
  <c r="O534" i="16"/>
  <c r="O533" i="16"/>
  <c r="O532" i="16"/>
  <c r="O531" i="16"/>
  <c r="O530" i="16"/>
  <c r="O529" i="16"/>
  <c r="O528" i="16"/>
  <c r="O527" i="16"/>
  <c r="O526" i="16"/>
  <c r="O525" i="16"/>
  <c r="O524" i="16"/>
  <c r="O523" i="16"/>
  <c r="O522" i="16"/>
  <c r="O521" i="16"/>
  <c r="O520" i="16"/>
  <c r="O519" i="16"/>
  <c r="O518" i="16"/>
  <c r="O517" i="16"/>
  <c r="O516" i="16"/>
  <c r="O515" i="16"/>
  <c r="O514" i="16"/>
  <c r="O513" i="16"/>
  <c r="O512" i="16"/>
  <c r="O511" i="16"/>
  <c r="O510" i="16"/>
  <c r="O509" i="16"/>
  <c r="O508" i="16"/>
  <c r="O507" i="16"/>
  <c r="O506" i="16"/>
  <c r="O505" i="16"/>
  <c r="O504" i="16"/>
  <c r="O503" i="16"/>
  <c r="O502" i="16"/>
  <c r="O501" i="16"/>
  <c r="O500" i="16"/>
  <c r="O499" i="16"/>
  <c r="O498" i="16"/>
  <c r="O497" i="16"/>
  <c r="O496" i="16"/>
  <c r="O495" i="16"/>
  <c r="O494" i="16"/>
  <c r="O493" i="16"/>
  <c r="O492" i="16"/>
  <c r="O491" i="16"/>
  <c r="O490" i="16"/>
  <c r="O489" i="16"/>
  <c r="O488" i="16"/>
  <c r="O487" i="16"/>
  <c r="O486" i="16"/>
  <c r="O485" i="16"/>
  <c r="O484" i="16"/>
  <c r="O483" i="16"/>
  <c r="O482" i="16"/>
  <c r="O481" i="16"/>
  <c r="O480" i="16"/>
  <c r="O479" i="16"/>
  <c r="O478" i="16"/>
  <c r="O477" i="16"/>
  <c r="O476" i="16"/>
  <c r="O475" i="16"/>
  <c r="O474" i="16"/>
  <c r="O473" i="16"/>
  <c r="O472" i="16"/>
  <c r="O471" i="16"/>
  <c r="O470" i="16"/>
  <c r="O469" i="16"/>
  <c r="O468" i="16"/>
  <c r="O467" i="16"/>
  <c r="O466" i="16"/>
  <c r="O465" i="16"/>
  <c r="O464" i="16"/>
  <c r="O463" i="16"/>
  <c r="O462" i="16"/>
  <c r="O461" i="16"/>
  <c r="O460" i="16"/>
  <c r="O459" i="16"/>
  <c r="O458" i="16"/>
  <c r="O457" i="16"/>
  <c r="O456" i="16"/>
  <c r="O455" i="16"/>
  <c r="O454" i="16"/>
  <c r="O453" i="16"/>
  <c r="O452" i="16"/>
  <c r="O451" i="16"/>
  <c r="O450" i="16"/>
  <c r="O449" i="16"/>
  <c r="O448" i="16"/>
  <c r="O447" i="16"/>
  <c r="O446" i="16"/>
  <c r="O445" i="16"/>
  <c r="O444" i="16"/>
  <c r="O443" i="16"/>
  <c r="O442" i="16"/>
  <c r="O441" i="16"/>
  <c r="O440" i="16"/>
  <c r="O439" i="16"/>
  <c r="O438" i="16"/>
  <c r="O437" i="16"/>
  <c r="O436" i="16"/>
  <c r="O435" i="16"/>
  <c r="O434" i="16"/>
  <c r="O433" i="16"/>
  <c r="O432" i="16"/>
  <c r="O431" i="16"/>
  <c r="O430" i="16"/>
  <c r="O429" i="16"/>
  <c r="O428" i="16"/>
  <c r="O427" i="16"/>
  <c r="O426" i="16"/>
  <c r="O425" i="16"/>
  <c r="O424" i="16"/>
  <c r="O423" i="16"/>
  <c r="O422" i="16"/>
  <c r="O421" i="16"/>
  <c r="O420" i="16"/>
  <c r="O419" i="16"/>
  <c r="O418" i="16"/>
  <c r="O417" i="16"/>
  <c r="O416" i="16"/>
  <c r="O415" i="16"/>
  <c r="O414" i="16"/>
  <c r="O413" i="16"/>
  <c r="O412" i="16"/>
  <c r="O411" i="16"/>
  <c r="O410" i="16"/>
  <c r="O409" i="16"/>
  <c r="O408" i="16"/>
  <c r="O407" i="16"/>
  <c r="O406" i="16"/>
  <c r="O405" i="16"/>
  <c r="O404" i="16"/>
  <c r="O403" i="16"/>
  <c r="O402" i="16"/>
  <c r="O401" i="16"/>
  <c r="O400" i="16"/>
  <c r="O399" i="16"/>
  <c r="O398" i="16"/>
  <c r="O397" i="16"/>
  <c r="O396" i="16"/>
  <c r="O395" i="16"/>
  <c r="O394" i="16"/>
  <c r="O393" i="16"/>
  <c r="O392" i="16"/>
  <c r="O391" i="16"/>
  <c r="O390" i="16"/>
  <c r="O389" i="16"/>
  <c r="O388" i="16"/>
  <c r="O387" i="16"/>
  <c r="O386" i="16"/>
  <c r="O385" i="16"/>
  <c r="O384" i="16"/>
  <c r="O383" i="16"/>
  <c r="O382" i="16"/>
  <c r="O381" i="16"/>
  <c r="O380" i="16"/>
  <c r="O379" i="16"/>
  <c r="O378" i="16"/>
  <c r="O377" i="16"/>
  <c r="O376" i="16"/>
  <c r="O375" i="16"/>
  <c r="O374" i="16"/>
  <c r="O373" i="16"/>
  <c r="O372" i="16"/>
  <c r="O371" i="16"/>
  <c r="O370" i="16"/>
  <c r="O369" i="16"/>
  <c r="O368" i="16"/>
  <c r="O367" i="16"/>
  <c r="O366" i="16"/>
  <c r="O365" i="16"/>
  <c r="O364" i="16"/>
  <c r="O363" i="16"/>
  <c r="O362" i="16"/>
  <c r="O361" i="16"/>
  <c r="O360" i="16"/>
  <c r="O359" i="16"/>
  <c r="O358" i="16"/>
  <c r="O357" i="16"/>
  <c r="O356" i="16"/>
  <c r="O355" i="16"/>
  <c r="O354" i="16"/>
  <c r="O353" i="16"/>
  <c r="O352" i="16"/>
  <c r="O351" i="16"/>
  <c r="O350" i="16"/>
  <c r="O349" i="16"/>
  <c r="O348" i="16"/>
  <c r="O347" i="16"/>
  <c r="O346" i="16"/>
  <c r="O345" i="16"/>
  <c r="O344" i="16"/>
  <c r="O343" i="16"/>
  <c r="O342" i="16"/>
  <c r="O341" i="16"/>
  <c r="O340" i="16"/>
  <c r="O339" i="16"/>
  <c r="O338" i="16"/>
  <c r="O337" i="16"/>
  <c r="O336" i="16"/>
  <c r="O335" i="16"/>
  <c r="O334" i="16"/>
  <c r="O333" i="16"/>
  <c r="O332" i="16"/>
  <c r="O331" i="16"/>
  <c r="O330" i="16"/>
  <c r="O329" i="16"/>
  <c r="O328" i="16"/>
  <c r="O327" i="16"/>
  <c r="O326" i="16"/>
  <c r="O325" i="16"/>
  <c r="O324" i="16"/>
  <c r="O323" i="16"/>
  <c r="O322" i="16"/>
  <c r="O321" i="16"/>
  <c r="O320" i="16"/>
  <c r="O319" i="16"/>
  <c r="O318" i="16"/>
  <c r="O317" i="16"/>
  <c r="O316" i="16"/>
  <c r="O315" i="16"/>
  <c r="O314" i="16"/>
  <c r="O313" i="16"/>
  <c r="O312" i="16"/>
  <c r="O311" i="16"/>
  <c r="O310" i="16"/>
  <c r="O309" i="16"/>
  <c r="O308" i="16"/>
  <c r="O307" i="16"/>
  <c r="O306" i="16"/>
  <c r="O305" i="16"/>
  <c r="O304" i="16"/>
  <c r="O303" i="16"/>
  <c r="O302" i="16"/>
  <c r="O301" i="16"/>
  <c r="O300" i="16"/>
  <c r="O299" i="16"/>
  <c r="O298" i="16"/>
  <c r="O297" i="16"/>
  <c r="O296" i="16"/>
  <c r="O295" i="16"/>
  <c r="O294" i="16"/>
  <c r="O293" i="16"/>
  <c r="O292" i="16"/>
  <c r="O291" i="16"/>
  <c r="O290" i="16"/>
  <c r="O289" i="16"/>
  <c r="O288" i="16"/>
  <c r="O287" i="16"/>
  <c r="O286" i="16"/>
  <c r="O285" i="16"/>
  <c r="O284" i="16"/>
  <c r="O283" i="16"/>
  <c r="O282" i="16"/>
  <c r="O281" i="16"/>
  <c r="O280" i="16"/>
  <c r="O279" i="16"/>
  <c r="O278" i="16"/>
  <c r="O277" i="16"/>
  <c r="O276" i="16"/>
  <c r="O275" i="16"/>
  <c r="O274" i="16"/>
  <c r="O273" i="16"/>
  <c r="O272" i="16"/>
  <c r="O271" i="16"/>
  <c r="O270" i="16"/>
  <c r="O269" i="16"/>
  <c r="O268" i="16"/>
  <c r="O267" i="16"/>
  <c r="O266" i="16"/>
  <c r="O265" i="16"/>
  <c r="O264" i="16"/>
  <c r="O263" i="16"/>
  <c r="O262" i="16"/>
  <c r="O261" i="16"/>
  <c r="O260" i="16"/>
  <c r="O259" i="16"/>
  <c r="O258" i="16"/>
  <c r="O257" i="16"/>
  <c r="O256" i="16"/>
  <c r="O255" i="16"/>
  <c r="O254" i="16"/>
  <c r="O253" i="16"/>
  <c r="O252" i="16"/>
  <c r="O251" i="16"/>
  <c r="O250" i="16"/>
  <c r="O249" i="16"/>
  <c r="O248" i="16"/>
  <c r="O247" i="16"/>
  <c r="O246" i="16"/>
  <c r="O245" i="16"/>
  <c r="O244" i="16"/>
  <c r="O243" i="16"/>
  <c r="O242" i="16"/>
  <c r="O241" i="16"/>
  <c r="O240" i="16"/>
  <c r="O239" i="16"/>
  <c r="O238" i="16"/>
  <c r="O237" i="16"/>
  <c r="O236" i="16"/>
  <c r="O235" i="16"/>
  <c r="O234" i="16"/>
  <c r="O233" i="16"/>
  <c r="O232" i="16"/>
  <c r="O231" i="16"/>
  <c r="O230" i="16"/>
  <c r="O229" i="16"/>
  <c r="O228" i="16"/>
  <c r="O227" i="16"/>
  <c r="O226" i="16"/>
  <c r="O225" i="16"/>
  <c r="O224" i="16"/>
  <c r="O223" i="16"/>
  <c r="O222" i="16"/>
  <c r="O221" i="16"/>
  <c r="O220" i="16"/>
  <c r="O219" i="16"/>
  <c r="O218" i="16"/>
  <c r="O217" i="16"/>
  <c r="O216" i="16"/>
  <c r="O215" i="16"/>
  <c r="O214" i="16"/>
  <c r="O213" i="16"/>
  <c r="O212" i="16"/>
  <c r="O211" i="16"/>
  <c r="O210" i="16"/>
  <c r="O209" i="16"/>
  <c r="O208" i="16"/>
  <c r="O207" i="16"/>
  <c r="O206" i="16"/>
  <c r="O205" i="16"/>
  <c r="O204" i="16"/>
  <c r="O203" i="16"/>
  <c r="O202" i="16"/>
  <c r="O201" i="16"/>
  <c r="O200" i="16"/>
  <c r="O199" i="16"/>
  <c r="O198" i="16"/>
  <c r="O197" i="16"/>
  <c r="O196" i="16"/>
  <c r="O195" i="16"/>
  <c r="O194" i="16"/>
  <c r="O193" i="16"/>
  <c r="O192" i="16"/>
  <c r="O191" i="16"/>
  <c r="O190" i="16"/>
  <c r="O189" i="16"/>
  <c r="O188" i="16"/>
  <c r="O187" i="16"/>
  <c r="O186" i="16"/>
  <c r="O185" i="16"/>
  <c r="O184" i="16"/>
  <c r="O183" i="16"/>
  <c r="O182" i="16"/>
  <c r="O181" i="16"/>
  <c r="O180" i="16"/>
  <c r="O179" i="16"/>
  <c r="O178" i="16"/>
  <c r="O177" i="16"/>
  <c r="O176" i="16"/>
  <c r="O175" i="16"/>
  <c r="O174" i="16"/>
  <c r="O173" i="16"/>
  <c r="O172" i="16"/>
  <c r="O171" i="16"/>
  <c r="O170" i="16"/>
  <c r="O169" i="16"/>
  <c r="O168" i="16"/>
  <c r="O167" i="16"/>
  <c r="O166" i="16"/>
  <c r="O165" i="16"/>
  <c r="O164" i="16"/>
  <c r="O163" i="16"/>
  <c r="O162" i="16"/>
  <c r="O161" i="16"/>
  <c r="O160" i="16"/>
  <c r="O159" i="16"/>
  <c r="O158" i="16"/>
  <c r="O157" i="16"/>
  <c r="O156" i="16"/>
  <c r="O155" i="16"/>
  <c r="O154" i="16"/>
  <c r="O153" i="16"/>
  <c r="O152" i="16"/>
  <c r="O151" i="16"/>
  <c r="O150" i="16"/>
  <c r="O149" i="16"/>
  <c r="O148" i="16"/>
  <c r="O147" i="16"/>
  <c r="O146" i="16"/>
  <c r="O145" i="16"/>
  <c r="O144" i="16"/>
  <c r="O143" i="16"/>
  <c r="O142" i="16"/>
  <c r="O141" i="16"/>
  <c r="O140" i="16"/>
  <c r="O139" i="16"/>
  <c r="O138" i="16"/>
  <c r="O137" i="16"/>
  <c r="O136" i="16"/>
  <c r="O135" i="16"/>
  <c r="O134" i="16"/>
  <c r="O133" i="16"/>
  <c r="O132" i="16"/>
  <c r="O131" i="16"/>
  <c r="O130" i="16"/>
  <c r="O129" i="16"/>
  <c r="O128" i="16"/>
  <c r="O127" i="16"/>
  <c r="O126" i="16"/>
  <c r="O125" i="16"/>
  <c r="O124" i="16"/>
  <c r="O123" i="16"/>
  <c r="O122" i="16"/>
  <c r="O121" i="16"/>
  <c r="O120" i="16"/>
  <c r="O119" i="16"/>
  <c r="O118" i="16"/>
  <c r="O117" i="16"/>
  <c r="O116" i="16"/>
  <c r="O115" i="16"/>
  <c r="O114" i="16"/>
  <c r="O113" i="16"/>
  <c r="O112" i="16"/>
  <c r="O111" i="16"/>
  <c r="O110" i="16"/>
  <c r="O109" i="16"/>
  <c r="O108" i="16"/>
  <c r="O107" i="16"/>
  <c r="O106" i="16"/>
  <c r="O105" i="16"/>
  <c r="O104" i="16"/>
  <c r="O103" i="16"/>
  <c r="O102" i="16"/>
  <c r="O101" i="16"/>
  <c r="O100" i="16"/>
  <c r="O99" i="16"/>
  <c r="O98" i="16"/>
  <c r="O97" i="16"/>
  <c r="O96" i="16"/>
  <c r="O95" i="16"/>
  <c r="O94" i="16"/>
  <c r="O93" i="16"/>
  <c r="O92" i="16"/>
  <c r="O91" i="16"/>
  <c r="O90" i="16"/>
  <c r="O89" i="16"/>
  <c r="O88" i="16"/>
  <c r="O87" i="16"/>
  <c r="O86" i="16"/>
  <c r="O85" i="16"/>
  <c r="O84" i="16"/>
  <c r="O83" i="16"/>
  <c r="O82" i="16"/>
  <c r="O81" i="16"/>
  <c r="O80" i="16"/>
  <c r="O79" i="16"/>
  <c r="O78" i="16"/>
  <c r="O77" i="16"/>
  <c r="O76" i="16"/>
  <c r="O75" i="16"/>
  <c r="O74" i="16"/>
  <c r="O73" i="16"/>
  <c r="O72" i="16"/>
  <c r="O71" i="16"/>
  <c r="O70" i="16"/>
  <c r="O69" i="16"/>
  <c r="O68" i="16"/>
  <c r="O67" i="16"/>
  <c r="O66" i="16"/>
  <c r="O65" i="16"/>
  <c r="O64" i="16"/>
  <c r="O63" i="16"/>
  <c r="O62" i="16"/>
  <c r="O61" i="16"/>
  <c r="O60" i="16"/>
  <c r="O59" i="16"/>
  <c r="O58" i="16"/>
  <c r="O57" i="16"/>
  <c r="O56" i="16"/>
  <c r="O55" i="16"/>
  <c r="O54" i="16"/>
  <c r="O53" i="16"/>
  <c r="O52" i="16"/>
  <c r="O51" i="16"/>
  <c r="O50" i="16"/>
  <c r="O49" i="16"/>
  <c r="O48" i="16"/>
  <c r="O47" i="16"/>
  <c r="O46" i="16"/>
  <c r="O45" i="16"/>
  <c r="O44" i="16"/>
  <c r="O43" i="16"/>
  <c r="O42" i="16"/>
  <c r="O41" i="16"/>
  <c r="O40" i="16"/>
  <c r="O39" i="16"/>
  <c r="O38" i="16"/>
  <c r="O37" i="16"/>
  <c r="O36" i="16"/>
  <c r="O35" i="16"/>
  <c r="O34" i="16"/>
  <c r="O33" i="16"/>
  <c r="O32" i="16"/>
  <c r="O31" i="16"/>
  <c r="O30" i="16"/>
  <c r="O29" i="16"/>
  <c r="O28" i="16"/>
  <c r="O27" i="16"/>
  <c r="O26" i="16"/>
  <c r="O25" i="16"/>
  <c r="O24" i="16"/>
  <c r="O23" i="16"/>
  <c r="O22" i="16"/>
  <c r="O21" i="16"/>
  <c r="O20" i="16"/>
  <c r="O19" i="16"/>
  <c r="O18" i="16"/>
  <c r="O17" i="16"/>
  <c r="O16" i="16"/>
  <c r="O15" i="16"/>
  <c r="O14" i="16"/>
  <c r="O13" i="16"/>
  <c r="O12" i="16"/>
  <c r="O11" i="16"/>
  <c r="O10" i="16"/>
  <c r="O9" i="16"/>
  <c r="O8" i="16"/>
  <c r="O7" i="16"/>
  <c r="O6" i="16"/>
  <c r="O5" i="16"/>
  <c r="G845" i="16"/>
  <c r="F817" i="16"/>
  <c r="G817" i="16"/>
  <c r="F818" i="16"/>
  <c r="G818" i="16"/>
  <c r="F819" i="16"/>
  <c r="G819" i="16"/>
  <c r="F820" i="16"/>
  <c r="G820" i="16"/>
  <c r="F821" i="16"/>
  <c r="G821" i="16"/>
  <c r="F822" i="16"/>
  <c r="G822" i="16"/>
  <c r="F823" i="16"/>
  <c r="G823" i="16"/>
  <c r="F824" i="16"/>
  <c r="G824" i="16"/>
  <c r="F825" i="16"/>
  <c r="G825" i="16"/>
  <c r="F826" i="16"/>
  <c r="G826" i="16"/>
  <c r="F827" i="16"/>
  <c r="G827" i="16"/>
  <c r="F828" i="16"/>
  <c r="G828" i="16"/>
  <c r="F829" i="16"/>
  <c r="G829" i="16"/>
  <c r="F830" i="16"/>
  <c r="G830" i="16"/>
  <c r="F831" i="16"/>
  <c r="G831" i="16"/>
  <c r="F832" i="16"/>
  <c r="G832" i="16"/>
  <c r="F833" i="16"/>
  <c r="G833" i="16"/>
  <c r="F834" i="16"/>
  <c r="G834" i="16"/>
  <c r="F835" i="16"/>
  <c r="G835" i="16"/>
  <c r="F836" i="16"/>
  <c r="G836" i="16"/>
  <c r="F837" i="16"/>
  <c r="G837" i="16"/>
  <c r="F838" i="16"/>
  <c r="G838" i="16"/>
  <c r="F839" i="16"/>
  <c r="G839" i="16"/>
  <c r="F840" i="16"/>
  <c r="G840" i="16"/>
  <c r="F841" i="16"/>
  <c r="G841" i="16"/>
  <c r="F842" i="16"/>
  <c r="G842" i="16"/>
  <c r="F843" i="16"/>
  <c r="G843" i="16"/>
  <c r="F844" i="16"/>
  <c r="G844" i="16"/>
  <c r="F845" i="16"/>
  <c r="F846" i="16"/>
  <c r="G846" i="16"/>
  <c r="F847" i="16"/>
  <c r="G847" i="16"/>
  <c r="F848" i="16"/>
  <c r="G848" i="16"/>
  <c r="F849" i="16"/>
  <c r="G849" i="16"/>
  <c r="F850" i="16"/>
  <c r="G850" i="16"/>
  <c r="F851" i="16"/>
  <c r="G851" i="16"/>
  <c r="F852" i="16"/>
  <c r="G852" i="16"/>
  <c r="F853" i="16"/>
  <c r="G853" i="16"/>
  <c r="F854" i="16"/>
  <c r="G854" i="16"/>
  <c r="F855" i="16"/>
  <c r="G855" i="16"/>
  <c r="F856" i="16"/>
  <c r="G856" i="16"/>
  <c r="F857" i="16"/>
  <c r="G857" i="16"/>
  <c r="F40" i="16"/>
  <c r="G40" i="16"/>
  <c r="F41" i="16"/>
  <c r="G41" i="16"/>
  <c r="F42" i="16"/>
  <c r="G42" i="16"/>
  <c r="F43" i="16"/>
  <c r="G43" i="16"/>
  <c r="F44" i="16"/>
  <c r="G44" i="16"/>
  <c r="F45" i="16"/>
  <c r="G45" i="16"/>
  <c r="F46" i="16"/>
  <c r="G46" i="16"/>
  <c r="F47" i="16"/>
  <c r="G47" i="16"/>
  <c r="F48" i="16"/>
  <c r="G48" i="16"/>
  <c r="F49" i="16"/>
  <c r="G49" i="16"/>
  <c r="F50" i="16"/>
  <c r="G50" i="16"/>
  <c r="F51" i="16"/>
  <c r="G51" i="16"/>
  <c r="F52" i="16"/>
  <c r="G52" i="16"/>
  <c r="F53" i="16"/>
  <c r="G53" i="16"/>
  <c r="F54" i="16"/>
  <c r="G54" i="16"/>
  <c r="F55" i="16"/>
  <c r="G55" i="16"/>
  <c r="F56" i="16"/>
  <c r="G56" i="16"/>
  <c r="F57" i="16"/>
  <c r="G57" i="16"/>
  <c r="F58" i="16"/>
  <c r="G58" i="16"/>
  <c r="F59" i="16"/>
  <c r="G59" i="16"/>
  <c r="F60" i="16"/>
  <c r="G60" i="16"/>
  <c r="F61" i="16"/>
  <c r="G61" i="16"/>
  <c r="F62" i="16"/>
  <c r="G62" i="16"/>
  <c r="F63" i="16"/>
  <c r="G63" i="16"/>
  <c r="F64" i="16"/>
  <c r="G64" i="16"/>
  <c r="F65" i="16"/>
  <c r="G65" i="16"/>
  <c r="F66" i="16"/>
  <c r="G66" i="16"/>
  <c r="F67" i="16"/>
  <c r="G67" i="16"/>
  <c r="F68" i="16"/>
  <c r="G68" i="16"/>
  <c r="F69" i="16"/>
  <c r="G69" i="16"/>
  <c r="F70" i="16"/>
  <c r="G70" i="16"/>
  <c r="F71" i="16"/>
  <c r="G71" i="16"/>
  <c r="F72" i="16"/>
  <c r="G72" i="16"/>
  <c r="F73" i="16"/>
  <c r="G73" i="16"/>
  <c r="F74" i="16"/>
  <c r="G74" i="16"/>
  <c r="F75" i="16"/>
  <c r="G75" i="16"/>
  <c r="F76" i="16"/>
  <c r="G76" i="16"/>
  <c r="F77" i="16"/>
  <c r="G77" i="16"/>
  <c r="F78" i="16"/>
  <c r="G78" i="16"/>
  <c r="F79" i="16"/>
  <c r="G79" i="16"/>
  <c r="F80" i="16"/>
  <c r="G80" i="16"/>
  <c r="F81" i="16"/>
  <c r="G81" i="16"/>
  <c r="F82" i="16"/>
  <c r="G82" i="16"/>
  <c r="F83" i="16"/>
  <c r="G83" i="16"/>
  <c r="F84" i="16"/>
  <c r="G84" i="16"/>
  <c r="F85" i="16"/>
  <c r="G85" i="16"/>
  <c r="F86" i="16"/>
  <c r="G86" i="16"/>
  <c r="F87" i="16"/>
  <c r="G87" i="16"/>
  <c r="F88" i="16"/>
  <c r="G88" i="16"/>
  <c r="F89" i="16"/>
  <c r="G89" i="16"/>
  <c r="F90" i="16"/>
  <c r="G90" i="16"/>
  <c r="F91" i="16"/>
  <c r="G91" i="16"/>
  <c r="F92" i="16"/>
  <c r="G92" i="16"/>
  <c r="F93" i="16"/>
  <c r="G93" i="16"/>
  <c r="F94" i="16"/>
  <c r="G94" i="16"/>
  <c r="F95" i="16"/>
  <c r="G95" i="16"/>
  <c r="F96" i="16"/>
  <c r="G96" i="16"/>
  <c r="F97" i="16"/>
  <c r="G97" i="16"/>
  <c r="F98" i="16"/>
  <c r="G98" i="16"/>
  <c r="F99" i="16"/>
  <c r="G99" i="16"/>
  <c r="F100" i="16"/>
  <c r="G100" i="16"/>
  <c r="F101" i="16"/>
  <c r="G101" i="16"/>
  <c r="F102" i="16"/>
  <c r="G102" i="16"/>
  <c r="F103" i="16"/>
  <c r="G103" i="16"/>
  <c r="F104" i="16"/>
  <c r="G104" i="16"/>
  <c r="F105" i="16"/>
  <c r="G105" i="16"/>
  <c r="F106" i="16"/>
  <c r="G106" i="16"/>
  <c r="F107" i="16"/>
  <c r="G107" i="16"/>
  <c r="F108" i="16"/>
  <c r="G108" i="16"/>
  <c r="F109" i="16"/>
  <c r="G109" i="16"/>
  <c r="F110" i="16"/>
  <c r="G110" i="16"/>
  <c r="F111" i="16"/>
  <c r="G111" i="16"/>
  <c r="F112" i="16"/>
  <c r="G112" i="16"/>
  <c r="F113" i="16"/>
  <c r="G113" i="16"/>
  <c r="F114" i="16"/>
  <c r="G114" i="16"/>
  <c r="F115" i="16"/>
  <c r="G115" i="16"/>
  <c r="F116" i="16"/>
  <c r="G116" i="16"/>
  <c r="F117" i="16"/>
  <c r="G117" i="16"/>
  <c r="F118" i="16"/>
  <c r="G118" i="16"/>
  <c r="F119" i="16"/>
  <c r="G119" i="16"/>
  <c r="F120" i="16"/>
  <c r="G120" i="16"/>
  <c r="F121" i="16"/>
  <c r="G121" i="16"/>
  <c r="F122" i="16"/>
  <c r="G122" i="16"/>
  <c r="F123" i="16"/>
  <c r="G123" i="16"/>
  <c r="F124" i="16"/>
  <c r="G124" i="16"/>
  <c r="F125" i="16"/>
  <c r="G125" i="16"/>
  <c r="F126" i="16"/>
  <c r="G126" i="16"/>
  <c r="F127" i="16"/>
  <c r="G127" i="16"/>
  <c r="F128" i="16"/>
  <c r="G128" i="16"/>
  <c r="F129" i="16"/>
  <c r="G129" i="16"/>
  <c r="F130" i="16"/>
  <c r="G130" i="16"/>
  <c r="F131" i="16"/>
  <c r="G131" i="16"/>
  <c r="F132" i="16"/>
  <c r="G132" i="16"/>
  <c r="F133" i="16"/>
  <c r="G133" i="16"/>
  <c r="F134" i="16"/>
  <c r="G134" i="16"/>
  <c r="F135" i="16"/>
  <c r="G135" i="16"/>
  <c r="F136" i="16"/>
  <c r="G136" i="16"/>
  <c r="F137" i="16"/>
  <c r="G137" i="16"/>
  <c r="F138" i="16"/>
  <c r="G138" i="16"/>
  <c r="F139" i="16"/>
  <c r="G139" i="16"/>
  <c r="F140" i="16"/>
  <c r="G140" i="16"/>
  <c r="F141" i="16"/>
  <c r="G141" i="16"/>
  <c r="F142" i="16"/>
  <c r="G142" i="16"/>
  <c r="F143" i="16"/>
  <c r="G143" i="16"/>
  <c r="F144" i="16"/>
  <c r="G144" i="16"/>
  <c r="F145" i="16"/>
  <c r="G145" i="16"/>
  <c r="F146" i="16"/>
  <c r="G146" i="16"/>
  <c r="F147" i="16"/>
  <c r="G147" i="16"/>
  <c r="F148" i="16"/>
  <c r="G148" i="16"/>
  <c r="F149" i="16"/>
  <c r="G149" i="16"/>
  <c r="F150" i="16"/>
  <c r="G150" i="16"/>
  <c r="F151" i="16"/>
  <c r="G151" i="16"/>
  <c r="F152" i="16"/>
  <c r="G152" i="16"/>
  <c r="F153" i="16"/>
  <c r="G153" i="16"/>
  <c r="F154" i="16"/>
  <c r="G154" i="16"/>
  <c r="F155" i="16"/>
  <c r="G155" i="16"/>
  <c r="F156" i="16"/>
  <c r="G156" i="16"/>
  <c r="F157" i="16"/>
  <c r="G157" i="16"/>
  <c r="F158" i="16"/>
  <c r="G158" i="16"/>
  <c r="F159" i="16"/>
  <c r="G159" i="16"/>
  <c r="F160" i="16"/>
  <c r="G160" i="16"/>
  <c r="F161" i="16"/>
  <c r="G161" i="16"/>
  <c r="F162" i="16"/>
  <c r="G162" i="16"/>
  <c r="F163" i="16"/>
  <c r="G163" i="16"/>
  <c r="F164" i="16"/>
  <c r="G164" i="16"/>
  <c r="F165" i="16"/>
  <c r="G165" i="16"/>
  <c r="F166" i="16"/>
  <c r="G166" i="16"/>
  <c r="F167" i="16"/>
  <c r="G167" i="16"/>
  <c r="F168" i="16"/>
  <c r="G168" i="16"/>
  <c r="F169" i="16"/>
  <c r="G169" i="16"/>
  <c r="F170" i="16"/>
  <c r="G170" i="16"/>
  <c r="F171" i="16"/>
  <c r="G171" i="16"/>
  <c r="F172" i="16"/>
  <c r="G172" i="16"/>
  <c r="F173" i="16"/>
  <c r="G173" i="16"/>
  <c r="F174" i="16"/>
  <c r="G174" i="16"/>
  <c r="F175" i="16"/>
  <c r="G175" i="16"/>
  <c r="F176" i="16"/>
  <c r="G176" i="16"/>
  <c r="F177" i="16"/>
  <c r="G177" i="16"/>
  <c r="F178" i="16"/>
  <c r="G178" i="16"/>
  <c r="F179" i="16"/>
  <c r="G179" i="16"/>
  <c r="F180" i="16"/>
  <c r="G180" i="16"/>
  <c r="F181" i="16"/>
  <c r="G181" i="16"/>
  <c r="F182" i="16"/>
  <c r="G182" i="16"/>
  <c r="F183" i="16"/>
  <c r="G183" i="16"/>
  <c r="F184" i="16"/>
  <c r="G184" i="16"/>
  <c r="F185" i="16"/>
  <c r="G185" i="16"/>
  <c r="F186" i="16"/>
  <c r="G186" i="16"/>
  <c r="F187" i="16"/>
  <c r="G187" i="16"/>
  <c r="F188" i="16"/>
  <c r="G188" i="16"/>
  <c r="F189" i="16"/>
  <c r="G189" i="16"/>
  <c r="F190" i="16"/>
  <c r="G190" i="16"/>
  <c r="F191" i="16"/>
  <c r="G191" i="16"/>
  <c r="F192" i="16"/>
  <c r="G192" i="16"/>
  <c r="F193" i="16"/>
  <c r="G193" i="16"/>
  <c r="F194" i="16"/>
  <c r="G194" i="16"/>
  <c r="F195" i="16"/>
  <c r="G195" i="16"/>
  <c r="F196" i="16"/>
  <c r="G196" i="16"/>
  <c r="F197" i="16"/>
  <c r="G197" i="16"/>
  <c r="F198" i="16"/>
  <c r="G198" i="16"/>
  <c r="F199" i="16"/>
  <c r="G199" i="16"/>
  <c r="F200" i="16"/>
  <c r="G200" i="16"/>
  <c r="F201" i="16"/>
  <c r="G201" i="16"/>
  <c r="F202" i="16"/>
  <c r="G202" i="16"/>
  <c r="F203" i="16"/>
  <c r="G203" i="16"/>
  <c r="F204" i="16"/>
  <c r="G204" i="16"/>
  <c r="F205" i="16"/>
  <c r="G205" i="16"/>
  <c r="F206" i="16"/>
  <c r="G206" i="16"/>
  <c r="F207" i="16"/>
  <c r="G207" i="16"/>
  <c r="F208" i="16"/>
  <c r="G208" i="16"/>
  <c r="F209" i="16"/>
  <c r="G209" i="16"/>
  <c r="F210" i="16"/>
  <c r="G210" i="16"/>
  <c r="F211" i="16"/>
  <c r="G211" i="16"/>
  <c r="F212" i="16"/>
  <c r="G212" i="16"/>
  <c r="F213" i="16"/>
  <c r="G213" i="16"/>
  <c r="F214" i="16"/>
  <c r="G214" i="16"/>
  <c r="F215" i="16"/>
  <c r="G215" i="16"/>
  <c r="F216" i="16"/>
  <c r="G216" i="16"/>
  <c r="F217" i="16"/>
  <c r="G217" i="16"/>
  <c r="F218" i="16"/>
  <c r="G218" i="16"/>
  <c r="F219" i="16"/>
  <c r="G219" i="16"/>
  <c r="F220" i="16"/>
  <c r="G220" i="16"/>
  <c r="F221" i="16"/>
  <c r="G221" i="16"/>
  <c r="F222" i="16"/>
  <c r="G222" i="16"/>
  <c r="F223" i="16"/>
  <c r="G223" i="16"/>
  <c r="F224" i="16"/>
  <c r="G224" i="16"/>
  <c r="F225" i="16"/>
  <c r="G225" i="16"/>
  <c r="F226" i="16"/>
  <c r="G226" i="16"/>
  <c r="F227" i="16"/>
  <c r="G227" i="16"/>
  <c r="F228" i="16"/>
  <c r="G228" i="16"/>
  <c r="F229" i="16"/>
  <c r="G229" i="16"/>
  <c r="F230" i="16"/>
  <c r="G230" i="16"/>
  <c r="F231" i="16"/>
  <c r="G231" i="16"/>
  <c r="F232" i="16"/>
  <c r="G232" i="16"/>
  <c r="F233" i="16"/>
  <c r="G233" i="16"/>
  <c r="F234" i="16"/>
  <c r="G234" i="16"/>
  <c r="F235" i="16"/>
  <c r="G235" i="16"/>
  <c r="F236" i="16"/>
  <c r="G236" i="16"/>
  <c r="F237" i="16"/>
  <c r="G237" i="16"/>
  <c r="F238" i="16"/>
  <c r="G238" i="16"/>
  <c r="F239" i="16"/>
  <c r="G239" i="16"/>
  <c r="F240" i="16"/>
  <c r="G240" i="16"/>
  <c r="F241" i="16"/>
  <c r="G241" i="16"/>
  <c r="F242" i="16"/>
  <c r="G242" i="16"/>
  <c r="F243" i="16"/>
  <c r="G243" i="16"/>
  <c r="F244" i="16"/>
  <c r="G244" i="16"/>
  <c r="F245" i="16"/>
  <c r="G245" i="16"/>
  <c r="F246" i="16"/>
  <c r="G246" i="16"/>
  <c r="F247" i="16"/>
  <c r="G247" i="16"/>
  <c r="F248" i="16"/>
  <c r="G248" i="16"/>
  <c r="F249" i="16"/>
  <c r="G249" i="16"/>
  <c r="F250" i="16"/>
  <c r="G250" i="16"/>
  <c r="F251" i="16"/>
  <c r="G251" i="16"/>
  <c r="F252" i="16"/>
  <c r="G252" i="16"/>
  <c r="F253" i="16"/>
  <c r="G253" i="16"/>
  <c r="F254" i="16"/>
  <c r="G254" i="16"/>
  <c r="F255" i="16"/>
  <c r="G255" i="16"/>
  <c r="F256" i="16"/>
  <c r="G256" i="16"/>
  <c r="F257" i="16"/>
  <c r="G257" i="16"/>
  <c r="F258" i="16"/>
  <c r="G258" i="16"/>
  <c r="F259" i="16"/>
  <c r="G259" i="16"/>
  <c r="F260" i="16"/>
  <c r="G260" i="16"/>
  <c r="F261" i="16"/>
  <c r="G261" i="16"/>
  <c r="F262" i="16"/>
  <c r="G262" i="16"/>
  <c r="F263" i="16"/>
  <c r="G263" i="16"/>
  <c r="F264" i="16"/>
  <c r="G264" i="16"/>
  <c r="F265" i="16"/>
  <c r="G265" i="16"/>
  <c r="F266" i="16"/>
  <c r="G266" i="16"/>
  <c r="F267" i="16"/>
  <c r="G267" i="16"/>
  <c r="F268" i="16"/>
  <c r="G268" i="16"/>
  <c r="F269" i="16"/>
  <c r="G269" i="16"/>
  <c r="F270" i="16"/>
  <c r="G270" i="16"/>
  <c r="F271" i="16"/>
  <c r="G271" i="16"/>
  <c r="F272" i="16"/>
  <c r="G272" i="16"/>
  <c r="F273" i="16"/>
  <c r="G273" i="16"/>
  <c r="F274" i="16"/>
  <c r="G274" i="16"/>
  <c r="F275" i="16"/>
  <c r="G275" i="16"/>
  <c r="F276" i="16"/>
  <c r="G276" i="16"/>
  <c r="F277" i="16"/>
  <c r="G277" i="16"/>
  <c r="F278" i="16"/>
  <c r="G278" i="16"/>
  <c r="F279" i="16"/>
  <c r="G279" i="16"/>
  <c r="F280" i="16"/>
  <c r="G280" i="16"/>
  <c r="F281" i="16"/>
  <c r="G281" i="16"/>
  <c r="F282" i="16"/>
  <c r="G282" i="16"/>
  <c r="F283" i="16"/>
  <c r="G283" i="16"/>
  <c r="F284" i="16"/>
  <c r="G284" i="16"/>
  <c r="F285" i="16"/>
  <c r="G285" i="16"/>
  <c r="F286" i="16"/>
  <c r="G286" i="16"/>
  <c r="F287" i="16"/>
  <c r="G287" i="16"/>
  <c r="F288" i="16"/>
  <c r="G288" i="16"/>
  <c r="F289" i="16"/>
  <c r="G289" i="16"/>
  <c r="F290" i="16"/>
  <c r="G290" i="16"/>
  <c r="F291" i="16"/>
  <c r="G291" i="16"/>
  <c r="F292" i="16"/>
  <c r="G292" i="16"/>
  <c r="F293" i="16"/>
  <c r="G293" i="16"/>
  <c r="F294" i="16"/>
  <c r="G294" i="16"/>
  <c r="F295" i="16"/>
  <c r="G295" i="16"/>
  <c r="F296" i="16"/>
  <c r="G296" i="16"/>
  <c r="F297" i="16"/>
  <c r="G297" i="16"/>
  <c r="F298" i="16"/>
  <c r="G298" i="16"/>
  <c r="F299" i="16"/>
  <c r="G299" i="16"/>
  <c r="F300" i="16"/>
  <c r="G300" i="16"/>
  <c r="F301" i="16"/>
  <c r="G301" i="16"/>
  <c r="F302" i="16"/>
  <c r="G302" i="16"/>
  <c r="F303" i="16"/>
  <c r="G303" i="16"/>
  <c r="F304" i="16"/>
  <c r="G304" i="16"/>
  <c r="F305" i="16"/>
  <c r="G305" i="16"/>
  <c r="F306" i="16"/>
  <c r="G306" i="16"/>
  <c r="F307" i="16"/>
  <c r="G307" i="16"/>
  <c r="F308" i="16"/>
  <c r="G308" i="16"/>
  <c r="F309" i="16"/>
  <c r="G309" i="16"/>
  <c r="F310" i="16"/>
  <c r="G310" i="16"/>
  <c r="F311" i="16"/>
  <c r="G311" i="16"/>
  <c r="F312" i="16"/>
  <c r="G312" i="16"/>
  <c r="F313" i="16"/>
  <c r="G313" i="16"/>
  <c r="F314" i="16"/>
  <c r="G314" i="16"/>
  <c r="F315" i="16"/>
  <c r="G315" i="16"/>
  <c r="F316" i="16"/>
  <c r="G316" i="16"/>
  <c r="F317" i="16"/>
  <c r="G317" i="16"/>
  <c r="F318" i="16"/>
  <c r="G318" i="16"/>
  <c r="F319" i="16"/>
  <c r="G319" i="16"/>
  <c r="F320" i="16"/>
  <c r="G320" i="16"/>
  <c r="F321" i="16"/>
  <c r="G321" i="16"/>
  <c r="F322" i="16"/>
  <c r="G322" i="16"/>
  <c r="F323" i="16"/>
  <c r="G323" i="16"/>
  <c r="F324" i="16"/>
  <c r="G324" i="16"/>
  <c r="F325" i="16"/>
  <c r="G325" i="16"/>
  <c r="F326" i="16"/>
  <c r="G326" i="16"/>
  <c r="F327" i="16"/>
  <c r="G327" i="16"/>
  <c r="F328" i="16"/>
  <c r="G328" i="16"/>
  <c r="F329" i="16"/>
  <c r="G329" i="16"/>
  <c r="F330" i="16"/>
  <c r="G330" i="16"/>
  <c r="F331" i="16"/>
  <c r="G331" i="16"/>
  <c r="F332" i="16"/>
  <c r="G332" i="16"/>
  <c r="F333" i="16"/>
  <c r="G333" i="16"/>
  <c r="F334" i="16"/>
  <c r="G334" i="16"/>
  <c r="F335" i="16"/>
  <c r="G335" i="16"/>
  <c r="F336" i="16"/>
  <c r="G336" i="16"/>
  <c r="F337" i="16"/>
  <c r="G337" i="16"/>
  <c r="F338" i="16"/>
  <c r="G338" i="16"/>
  <c r="F339" i="16"/>
  <c r="G339" i="16"/>
  <c r="F340" i="16"/>
  <c r="G340" i="16"/>
  <c r="F341" i="16"/>
  <c r="G341" i="16"/>
  <c r="F342" i="16"/>
  <c r="G342" i="16"/>
  <c r="F343" i="16"/>
  <c r="G343" i="16"/>
  <c r="F344" i="16"/>
  <c r="G344" i="16"/>
  <c r="F345" i="16"/>
  <c r="G345" i="16"/>
  <c r="F346" i="16"/>
  <c r="G346" i="16"/>
  <c r="F347" i="16"/>
  <c r="G347" i="16"/>
  <c r="F348" i="16"/>
  <c r="G348" i="16"/>
  <c r="F349" i="16"/>
  <c r="G349" i="16"/>
  <c r="F350" i="16"/>
  <c r="G350" i="16"/>
  <c r="F351" i="16"/>
  <c r="G351" i="16"/>
  <c r="F352" i="16"/>
  <c r="G352" i="16"/>
  <c r="F353" i="16"/>
  <c r="G353" i="16"/>
  <c r="F354" i="16"/>
  <c r="G354" i="16"/>
  <c r="F355" i="16"/>
  <c r="G355" i="16"/>
  <c r="F356" i="16"/>
  <c r="G356" i="16"/>
  <c r="F357" i="16"/>
  <c r="G357" i="16"/>
  <c r="F358" i="16"/>
  <c r="G358" i="16"/>
  <c r="F359" i="16"/>
  <c r="G359" i="16"/>
  <c r="F360" i="16"/>
  <c r="G360" i="16"/>
  <c r="F361" i="16"/>
  <c r="G361" i="16"/>
  <c r="F362" i="16"/>
  <c r="G362" i="16"/>
  <c r="F363" i="16"/>
  <c r="G363" i="16"/>
  <c r="F364" i="16"/>
  <c r="G364" i="16"/>
  <c r="F365" i="16"/>
  <c r="G365" i="16"/>
  <c r="F366" i="16"/>
  <c r="G366" i="16"/>
  <c r="F367" i="16"/>
  <c r="G367" i="16"/>
  <c r="F368" i="16"/>
  <c r="G368" i="16"/>
  <c r="F369" i="16"/>
  <c r="G369" i="16"/>
  <c r="F370" i="16"/>
  <c r="G370" i="16"/>
  <c r="F371" i="16"/>
  <c r="G371" i="16"/>
  <c r="F372" i="16"/>
  <c r="G372" i="16"/>
  <c r="F373" i="16"/>
  <c r="G373" i="16"/>
  <c r="F374" i="16"/>
  <c r="G374" i="16"/>
  <c r="F375" i="16"/>
  <c r="G375" i="16"/>
  <c r="F376" i="16"/>
  <c r="G376" i="16"/>
  <c r="F377" i="16"/>
  <c r="G377" i="16"/>
  <c r="F378" i="16"/>
  <c r="G378" i="16"/>
  <c r="F379" i="16"/>
  <c r="G379" i="16"/>
  <c r="F380" i="16"/>
  <c r="G380" i="16"/>
  <c r="F381" i="16"/>
  <c r="G381" i="16"/>
  <c r="F382" i="16"/>
  <c r="G382" i="16"/>
  <c r="F383" i="16"/>
  <c r="G383" i="16"/>
  <c r="F384" i="16"/>
  <c r="G384" i="16"/>
  <c r="F385" i="16"/>
  <c r="G385" i="16"/>
  <c r="F386" i="16"/>
  <c r="G386" i="16"/>
  <c r="F387" i="16"/>
  <c r="G387" i="16"/>
  <c r="F388" i="16"/>
  <c r="G388" i="16"/>
  <c r="F389" i="16"/>
  <c r="G389" i="16"/>
  <c r="F390" i="16"/>
  <c r="G390" i="16"/>
  <c r="F391" i="16"/>
  <c r="G391" i="16"/>
  <c r="F392" i="16"/>
  <c r="G392" i="16"/>
  <c r="F393" i="16"/>
  <c r="G393" i="16"/>
  <c r="F394" i="16"/>
  <c r="G394" i="16"/>
  <c r="F395" i="16"/>
  <c r="G395" i="16"/>
  <c r="F396" i="16"/>
  <c r="G396" i="16"/>
  <c r="F397" i="16"/>
  <c r="G397" i="16"/>
  <c r="F398" i="16"/>
  <c r="G398" i="16"/>
  <c r="F399" i="16"/>
  <c r="G399" i="16"/>
  <c r="F400" i="16"/>
  <c r="G400" i="16"/>
  <c r="F401" i="16"/>
  <c r="G401" i="16"/>
  <c r="F402" i="16"/>
  <c r="G402" i="16"/>
  <c r="F403" i="16"/>
  <c r="G403" i="16"/>
  <c r="F404" i="16"/>
  <c r="G404" i="16"/>
  <c r="F405" i="16"/>
  <c r="G405" i="16"/>
  <c r="F406" i="16"/>
  <c r="G406" i="16"/>
  <c r="F407" i="16"/>
  <c r="G407" i="16"/>
  <c r="F408" i="16"/>
  <c r="G408" i="16"/>
  <c r="F409" i="16"/>
  <c r="G409" i="16"/>
  <c r="F410" i="16"/>
  <c r="G410" i="16"/>
  <c r="F411" i="16"/>
  <c r="G411" i="16"/>
  <c r="F412" i="16"/>
  <c r="G412" i="16"/>
  <c r="F413" i="16"/>
  <c r="G413" i="16"/>
  <c r="F414" i="16"/>
  <c r="G414" i="16"/>
  <c r="F415" i="16"/>
  <c r="G415" i="16"/>
  <c r="F416" i="16"/>
  <c r="G416" i="16"/>
  <c r="F417" i="16"/>
  <c r="G417" i="16"/>
  <c r="F418" i="16"/>
  <c r="G418" i="16"/>
  <c r="F419" i="16"/>
  <c r="G419" i="16"/>
  <c r="F420" i="16"/>
  <c r="G420" i="16"/>
  <c r="F421" i="16"/>
  <c r="G421" i="16"/>
  <c r="F422" i="16"/>
  <c r="G422" i="16"/>
  <c r="F423" i="16"/>
  <c r="G423" i="16"/>
  <c r="F424" i="16"/>
  <c r="G424" i="16"/>
  <c r="F425" i="16"/>
  <c r="G425" i="16"/>
  <c r="F426" i="16"/>
  <c r="G426" i="16"/>
  <c r="F427" i="16"/>
  <c r="G427" i="16"/>
  <c r="F428" i="16"/>
  <c r="G428" i="16"/>
  <c r="F429" i="16"/>
  <c r="G429" i="16"/>
  <c r="F430" i="16"/>
  <c r="G430" i="16"/>
  <c r="F431" i="16"/>
  <c r="G431" i="16"/>
  <c r="F432" i="16"/>
  <c r="G432" i="16"/>
  <c r="F433" i="16"/>
  <c r="G433" i="16"/>
  <c r="F434" i="16"/>
  <c r="G434" i="16"/>
  <c r="F435" i="16"/>
  <c r="G435" i="16"/>
  <c r="F436" i="16"/>
  <c r="G436" i="16"/>
  <c r="F437" i="16"/>
  <c r="G437" i="16"/>
  <c r="F438" i="16"/>
  <c r="G438" i="16"/>
  <c r="F439" i="16"/>
  <c r="G439" i="16"/>
  <c r="F440" i="16"/>
  <c r="G440" i="16"/>
  <c r="F441" i="16"/>
  <c r="G441" i="16"/>
  <c r="F442" i="16"/>
  <c r="G442" i="16"/>
  <c r="F443" i="16"/>
  <c r="G443" i="16"/>
  <c r="F444" i="16"/>
  <c r="G444" i="16"/>
  <c r="F445" i="16"/>
  <c r="G445" i="16"/>
  <c r="F446" i="16"/>
  <c r="G446" i="16"/>
  <c r="F447" i="16"/>
  <c r="G447" i="16"/>
  <c r="F448" i="16"/>
  <c r="G448" i="16"/>
  <c r="F449" i="16"/>
  <c r="G449" i="16"/>
  <c r="F450" i="16"/>
  <c r="G450" i="16"/>
  <c r="F451" i="16"/>
  <c r="G451" i="16"/>
  <c r="F452" i="16"/>
  <c r="G452" i="16"/>
  <c r="F453" i="16"/>
  <c r="G453" i="16"/>
  <c r="F454" i="16"/>
  <c r="G454" i="16"/>
  <c r="F455" i="16"/>
  <c r="G455" i="16"/>
  <c r="F456" i="16"/>
  <c r="G456" i="16"/>
  <c r="F457" i="16"/>
  <c r="G457" i="16"/>
  <c r="F458" i="16"/>
  <c r="G458" i="16"/>
  <c r="F459" i="16"/>
  <c r="G459" i="16"/>
  <c r="F460" i="16"/>
  <c r="G460" i="16"/>
  <c r="F461" i="16"/>
  <c r="G461" i="16"/>
  <c r="F462" i="16"/>
  <c r="G462" i="16"/>
  <c r="F463" i="16"/>
  <c r="G463" i="16"/>
  <c r="F464" i="16"/>
  <c r="G464" i="16"/>
  <c r="F465" i="16"/>
  <c r="G465" i="16"/>
  <c r="F466" i="16"/>
  <c r="G466" i="16"/>
  <c r="F467" i="16"/>
  <c r="G467" i="16"/>
  <c r="F468" i="16"/>
  <c r="G468" i="16"/>
  <c r="F469" i="16"/>
  <c r="G469" i="16"/>
  <c r="F470" i="16"/>
  <c r="G470" i="16"/>
  <c r="F471" i="16"/>
  <c r="G471" i="16"/>
  <c r="F472" i="16"/>
  <c r="G472" i="16"/>
  <c r="F473" i="16"/>
  <c r="G473" i="16"/>
  <c r="F474" i="16"/>
  <c r="G474" i="16"/>
  <c r="F475" i="16"/>
  <c r="G475" i="16"/>
  <c r="F476" i="16"/>
  <c r="G476" i="16"/>
  <c r="F477" i="16"/>
  <c r="G477" i="16"/>
  <c r="F478" i="16"/>
  <c r="G478" i="16"/>
  <c r="F479" i="16"/>
  <c r="G479" i="16"/>
  <c r="F480" i="16"/>
  <c r="G480" i="16"/>
  <c r="F481" i="16"/>
  <c r="G481" i="16"/>
  <c r="F482" i="16"/>
  <c r="G482" i="16"/>
  <c r="F483" i="16"/>
  <c r="G483" i="16"/>
  <c r="F484" i="16"/>
  <c r="G484" i="16"/>
  <c r="F485" i="16"/>
  <c r="G485" i="16"/>
  <c r="F486" i="16"/>
  <c r="G486" i="16"/>
  <c r="F487" i="16"/>
  <c r="G487" i="16"/>
  <c r="F488" i="16"/>
  <c r="G488" i="16"/>
  <c r="F489" i="16"/>
  <c r="G489" i="16"/>
  <c r="F490" i="16"/>
  <c r="G490" i="16"/>
  <c r="F491" i="16"/>
  <c r="G491" i="16"/>
  <c r="F492" i="16"/>
  <c r="G492" i="16"/>
  <c r="F493" i="16"/>
  <c r="G493" i="16"/>
  <c r="F494" i="16"/>
  <c r="G494" i="16"/>
  <c r="F495" i="16"/>
  <c r="G495" i="16"/>
  <c r="F496" i="16"/>
  <c r="G496" i="16"/>
  <c r="F497" i="16"/>
  <c r="G497" i="16"/>
  <c r="F498" i="16"/>
  <c r="G498" i="16"/>
  <c r="F499" i="16"/>
  <c r="G499" i="16"/>
  <c r="F500" i="16"/>
  <c r="G500" i="16"/>
  <c r="F501" i="16"/>
  <c r="G501" i="16"/>
  <c r="F502" i="16"/>
  <c r="G502" i="16"/>
  <c r="F503" i="16"/>
  <c r="G503" i="16"/>
  <c r="F504" i="16"/>
  <c r="G504" i="16"/>
  <c r="F505" i="16"/>
  <c r="G505" i="16"/>
  <c r="F506" i="16"/>
  <c r="G506" i="16"/>
  <c r="F507" i="16"/>
  <c r="G507" i="16"/>
  <c r="F508" i="16"/>
  <c r="G508" i="16"/>
  <c r="F509" i="16"/>
  <c r="G509" i="16"/>
  <c r="F510" i="16"/>
  <c r="G510" i="16"/>
  <c r="F511" i="16"/>
  <c r="G511" i="16"/>
  <c r="F512" i="16"/>
  <c r="G512" i="16"/>
  <c r="F513" i="16"/>
  <c r="G513" i="16"/>
  <c r="F514" i="16"/>
  <c r="G514" i="16"/>
  <c r="F515" i="16"/>
  <c r="G515" i="16"/>
  <c r="F516" i="16"/>
  <c r="G516" i="16"/>
  <c r="F517" i="16"/>
  <c r="G517" i="16"/>
  <c r="F518" i="16"/>
  <c r="G518" i="16"/>
  <c r="F519" i="16"/>
  <c r="G519" i="16"/>
  <c r="F520" i="16"/>
  <c r="G520" i="16"/>
  <c r="F521" i="16"/>
  <c r="G521" i="16"/>
  <c r="F522" i="16"/>
  <c r="G522" i="16"/>
  <c r="F523" i="16"/>
  <c r="G523" i="16"/>
  <c r="F524" i="16"/>
  <c r="G524" i="16"/>
  <c r="F525" i="16"/>
  <c r="G525" i="16"/>
  <c r="F526" i="16"/>
  <c r="G526" i="16"/>
  <c r="F527" i="16"/>
  <c r="G527" i="16"/>
  <c r="F528" i="16"/>
  <c r="G528" i="16"/>
  <c r="F529" i="16"/>
  <c r="G529" i="16"/>
  <c r="F530" i="16"/>
  <c r="G530" i="16"/>
  <c r="F531" i="16"/>
  <c r="G531" i="16"/>
  <c r="F532" i="16"/>
  <c r="G532" i="16"/>
  <c r="F533" i="16"/>
  <c r="G533" i="16"/>
  <c r="F534" i="16"/>
  <c r="G534" i="16"/>
  <c r="F535" i="16"/>
  <c r="G535" i="16"/>
  <c r="F536" i="16"/>
  <c r="G536" i="16"/>
  <c r="F537" i="16"/>
  <c r="G537" i="16"/>
  <c r="F538" i="16"/>
  <c r="G538" i="16"/>
  <c r="F539" i="16"/>
  <c r="G539" i="16"/>
  <c r="F540" i="16"/>
  <c r="G540" i="16"/>
  <c r="F541" i="16"/>
  <c r="G541" i="16"/>
  <c r="F542" i="16"/>
  <c r="G542" i="16"/>
  <c r="F543" i="16"/>
  <c r="G543" i="16"/>
  <c r="F544" i="16"/>
  <c r="G544" i="16"/>
  <c r="F545" i="16"/>
  <c r="G545" i="16"/>
  <c r="F546" i="16"/>
  <c r="G546" i="16"/>
  <c r="F547" i="16"/>
  <c r="G547" i="16"/>
  <c r="F548" i="16"/>
  <c r="G548" i="16"/>
  <c r="F549" i="16"/>
  <c r="G549" i="16"/>
  <c r="F550" i="16"/>
  <c r="G550" i="16"/>
  <c r="F551" i="16"/>
  <c r="G551" i="16"/>
  <c r="F552" i="16"/>
  <c r="G552" i="16"/>
  <c r="F553" i="16"/>
  <c r="G553" i="16"/>
  <c r="F554" i="16"/>
  <c r="G554" i="16"/>
  <c r="F555" i="16"/>
  <c r="G555" i="16"/>
  <c r="F556" i="16"/>
  <c r="G556" i="16"/>
  <c r="F557" i="16"/>
  <c r="G557" i="16"/>
  <c r="F558" i="16"/>
  <c r="G558" i="16"/>
  <c r="F559" i="16"/>
  <c r="G559" i="16"/>
  <c r="F560" i="16"/>
  <c r="G560" i="16"/>
  <c r="F561" i="16"/>
  <c r="G561" i="16"/>
  <c r="F562" i="16"/>
  <c r="G562" i="16"/>
  <c r="F563" i="16"/>
  <c r="G563" i="16"/>
  <c r="F564" i="16"/>
  <c r="G564" i="16"/>
  <c r="F565" i="16"/>
  <c r="G565" i="16"/>
  <c r="F566" i="16"/>
  <c r="G566" i="16"/>
  <c r="F567" i="16"/>
  <c r="G567" i="16"/>
  <c r="F568" i="16"/>
  <c r="G568" i="16"/>
  <c r="F569" i="16"/>
  <c r="G569" i="16"/>
  <c r="F570" i="16"/>
  <c r="G570" i="16"/>
  <c r="F571" i="16"/>
  <c r="G571" i="16"/>
  <c r="F572" i="16"/>
  <c r="G572" i="16"/>
  <c r="F573" i="16"/>
  <c r="G573" i="16"/>
  <c r="F574" i="16"/>
  <c r="G574" i="16"/>
  <c r="F575" i="16"/>
  <c r="G575" i="16"/>
  <c r="F576" i="16"/>
  <c r="G576" i="16"/>
  <c r="F577" i="16"/>
  <c r="G577" i="16"/>
  <c r="F578" i="16"/>
  <c r="G578" i="16"/>
  <c r="F579" i="16"/>
  <c r="G579" i="16"/>
  <c r="F580" i="16"/>
  <c r="G580" i="16"/>
  <c r="F581" i="16"/>
  <c r="G581" i="16"/>
  <c r="F582" i="16"/>
  <c r="G582" i="16"/>
  <c r="F583" i="16"/>
  <c r="G583" i="16"/>
  <c r="F584" i="16"/>
  <c r="G584" i="16"/>
  <c r="F585" i="16"/>
  <c r="G585" i="16"/>
  <c r="F586" i="16"/>
  <c r="G586" i="16"/>
  <c r="F587" i="16"/>
  <c r="G587" i="16"/>
  <c r="F588" i="16"/>
  <c r="G588" i="16"/>
  <c r="F589" i="16"/>
  <c r="G589" i="16"/>
  <c r="F590" i="16"/>
  <c r="G590" i="16"/>
  <c r="F591" i="16"/>
  <c r="G591" i="16"/>
  <c r="F592" i="16"/>
  <c r="G592" i="16"/>
  <c r="F593" i="16"/>
  <c r="G593" i="16"/>
  <c r="F594" i="16"/>
  <c r="G594" i="16"/>
  <c r="F595" i="16"/>
  <c r="G595" i="16"/>
  <c r="F596" i="16"/>
  <c r="G596" i="16"/>
  <c r="F597" i="16"/>
  <c r="G597" i="16"/>
  <c r="F598" i="16"/>
  <c r="G598" i="16"/>
  <c r="F599" i="16"/>
  <c r="G599" i="16"/>
  <c r="F600" i="16"/>
  <c r="G600" i="16"/>
  <c r="F601" i="16"/>
  <c r="G601" i="16"/>
  <c r="F602" i="16"/>
  <c r="G602" i="16"/>
  <c r="F603" i="16"/>
  <c r="G603" i="16"/>
  <c r="F604" i="16"/>
  <c r="G604" i="16"/>
  <c r="F605" i="16"/>
  <c r="G605" i="16"/>
  <c r="F606" i="16"/>
  <c r="G606" i="16"/>
  <c r="F607" i="16"/>
  <c r="G607" i="16"/>
  <c r="F608" i="16"/>
  <c r="G608" i="16"/>
  <c r="F609" i="16"/>
  <c r="G609" i="16"/>
  <c r="F610" i="16"/>
  <c r="G610" i="16"/>
  <c r="F611" i="16"/>
  <c r="G611" i="16"/>
  <c r="F612" i="16"/>
  <c r="G612" i="16"/>
  <c r="F613" i="16"/>
  <c r="G613" i="16"/>
  <c r="F614" i="16"/>
  <c r="G614" i="16"/>
  <c r="F615" i="16"/>
  <c r="G615" i="16"/>
  <c r="F616" i="16"/>
  <c r="G616" i="16"/>
  <c r="F617" i="16"/>
  <c r="G617" i="16"/>
  <c r="F618" i="16"/>
  <c r="G618" i="16"/>
  <c r="F619" i="16"/>
  <c r="G619" i="16"/>
  <c r="F620" i="16"/>
  <c r="G620" i="16"/>
  <c r="F621" i="16"/>
  <c r="G621" i="16"/>
  <c r="F622" i="16"/>
  <c r="G622" i="16"/>
  <c r="F623" i="16"/>
  <c r="G623" i="16"/>
  <c r="F624" i="16"/>
  <c r="G624" i="16"/>
  <c r="F625" i="16"/>
  <c r="G625" i="16"/>
  <c r="F626" i="16"/>
  <c r="G626" i="16"/>
  <c r="F627" i="16"/>
  <c r="G627" i="16"/>
  <c r="F628" i="16"/>
  <c r="G628" i="16"/>
  <c r="F629" i="16"/>
  <c r="G629" i="16"/>
  <c r="F630" i="16"/>
  <c r="G630" i="16"/>
  <c r="F631" i="16"/>
  <c r="G631" i="16"/>
  <c r="F632" i="16"/>
  <c r="G632" i="16"/>
  <c r="F633" i="16"/>
  <c r="G633" i="16"/>
  <c r="F634" i="16"/>
  <c r="G634" i="16"/>
  <c r="F635" i="16"/>
  <c r="G635" i="16"/>
  <c r="F636" i="16"/>
  <c r="G636" i="16"/>
  <c r="F637" i="16"/>
  <c r="G637" i="16"/>
  <c r="F638" i="16"/>
  <c r="G638" i="16"/>
  <c r="F639" i="16"/>
  <c r="G639" i="16"/>
  <c r="F640" i="16"/>
  <c r="G640" i="16"/>
  <c r="F641" i="16"/>
  <c r="G641" i="16"/>
  <c r="F642" i="16"/>
  <c r="G642" i="16"/>
  <c r="F643" i="16"/>
  <c r="G643" i="16"/>
  <c r="F644" i="16"/>
  <c r="G644" i="16"/>
  <c r="F645" i="16"/>
  <c r="G645" i="16"/>
  <c r="F646" i="16"/>
  <c r="G646" i="16"/>
  <c r="F647" i="16"/>
  <c r="G647" i="16"/>
  <c r="F648" i="16"/>
  <c r="G648" i="16"/>
  <c r="F649" i="16"/>
  <c r="G649" i="16"/>
  <c r="F650" i="16"/>
  <c r="G650" i="16"/>
  <c r="F651" i="16"/>
  <c r="G651" i="16"/>
  <c r="F652" i="16"/>
  <c r="G652" i="16"/>
  <c r="F653" i="16"/>
  <c r="G653" i="16"/>
  <c r="F654" i="16"/>
  <c r="G654" i="16"/>
  <c r="F655" i="16"/>
  <c r="G655" i="16"/>
  <c r="F656" i="16"/>
  <c r="G656" i="16"/>
  <c r="F657" i="16"/>
  <c r="G657" i="16"/>
  <c r="F658" i="16"/>
  <c r="G658" i="16"/>
  <c r="F659" i="16"/>
  <c r="G659" i="16"/>
  <c r="F660" i="16"/>
  <c r="G660" i="16"/>
  <c r="F661" i="16"/>
  <c r="G661" i="16"/>
  <c r="F662" i="16"/>
  <c r="G662" i="16"/>
  <c r="F663" i="16"/>
  <c r="G663" i="16"/>
  <c r="F664" i="16"/>
  <c r="G664" i="16"/>
  <c r="F665" i="16"/>
  <c r="G665" i="16"/>
  <c r="F666" i="16"/>
  <c r="G666" i="16"/>
  <c r="F667" i="16"/>
  <c r="G667" i="16"/>
  <c r="F668" i="16"/>
  <c r="G668" i="16"/>
  <c r="F669" i="16"/>
  <c r="G669" i="16"/>
  <c r="F670" i="16"/>
  <c r="G670" i="16"/>
  <c r="F671" i="16"/>
  <c r="G671" i="16"/>
  <c r="F672" i="16"/>
  <c r="G672" i="16"/>
  <c r="F673" i="16"/>
  <c r="G673" i="16"/>
  <c r="F674" i="16"/>
  <c r="G674" i="16"/>
  <c r="F675" i="16"/>
  <c r="G675" i="16"/>
  <c r="F676" i="16"/>
  <c r="G676" i="16"/>
  <c r="F677" i="16"/>
  <c r="G677" i="16"/>
  <c r="F678" i="16"/>
  <c r="G678" i="16"/>
  <c r="F679" i="16"/>
  <c r="G679" i="16"/>
  <c r="F680" i="16"/>
  <c r="G680" i="16"/>
  <c r="F681" i="16"/>
  <c r="G681" i="16"/>
  <c r="F682" i="16"/>
  <c r="G682" i="16"/>
  <c r="F683" i="16"/>
  <c r="G683" i="16"/>
  <c r="F684" i="16"/>
  <c r="G684" i="16"/>
  <c r="F685" i="16"/>
  <c r="G685" i="16"/>
  <c r="F686" i="16"/>
  <c r="G686" i="16"/>
  <c r="F687" i="16"/>
  <c r="G687" i="16"/>
  <c r="F688" i="16"/>
  <c r="G688" i="16"/>
  <c r="F689" i="16"/>
  <c r="G689" i="16"/>
  <c r="F690" i="16"/>
  <c r="G690" i="16"/>
  <c r="F691" i="16"/>
  <c r="G691" i="16"/>
  <c r="F692" i="16"/>
  <c r="G692" i="16"/>
  <c r="F693" i="16"/>
  <c r="G693" i="16"/>
  <c r="F694" i="16"/>
  <c r="G694" i="16"/>
  <c r="F695" i="16"/>
  <c r="G695" i="16"/>
  <c r="F696" i="16"/>
  <c r="G696" i="16"/>
  <c r="F697" i="16"/>
  <c r="G697" i="16"/>
  <c r="F698" i="16"/>
  <c r="G698" i="16"/>
  <c r="F699" i="16"/>
  <c r="G699" i="16"/>
  <c r="F700" i="16"/>
  <c r="G700" i="16"/>
  <c r="F701" i="16"/>
  <c r="G701" i="16"/>
  <c r="F702" i="16"/>
  <c r="G702" i="16"/>
  <c r="F703" i="16"/>
  <c r="G703" i="16"/>
  <c r="F704" i="16"/>
  <c r="G704" i="16"/>
  <c r="F705" i="16"/>
  <c r="G705" i="16"/>
  <c r="F706" i="16"/>
  <c r="G706" i="16"/>
  <c r="F707" i="16"/>
  <c r="G707" i="16"/>
  <c r="F708" i="16"/>
  <c r="G708" i="16"/>
  <c r="F709" i="16"/>
  <c r="G709" i="16"/>
  <c r="F710" i="16"/>
  <c r="G710" i="16"/>
  <c r="F711" i="16"/>
  <c r="G711" i="16"/>
  <c r="F712" i="16"/>
  <c r="G712" i="16"/>
  <c r="F713" i="16"/>
  <c r="G713" i="16"/>
  <c r="F714" i="16"/>
  <c r="G714" i="16"/>
  <c r="F715" i="16"/>
  <c r="G715" i="16"/>
  <c r="F716" i="16"/>
  <c r="G716" i="16"/>
  <c r="F717" i="16"/>
  <c r="G717" i="16"/>
  <c r="F718" i="16"/>
  <c r="G718" i="16"/>
  <c r="F719" i="16"/>
  <c r="G719" i="16"/>
  <c r="F720" i="16"/>
  <c r="G720" i="16"/>
  <c r="F721" i="16"/>
  <c r="G721" i="16"/>
  <c r="F722" i="16"/>
  <c r="G722" i="16"/>
  <c r="F723" i="16"/>
  <c r="G723" i="16"/>
  <c r="F724" i="16"/>
  <c r="G724" i="16"/>
  <c r="F725" i="16"/>
  <c r="G725" i="16"/>
  <c r="F726" i="16"/>
  <c r="G726" i="16"/>
  <c r="F727" i="16"/>
  <c r="G727" i="16"/>
  <c r="F728" i="16"/>
  <c r="G728" i="16"/>
  <c r="F729" i="16"/>
  <c r="G729" i="16"/>
  <c r="F730" i="16"/>
  <c r="G730" i="16"/>
  <c r="F731" i="16"/>
  <c r="G731" i="16"/>
  <c r="F732" i="16"/>
  <c r="G732" i="16"/>
  <c r="F733" i="16"/>
  <c r="G733" i="16"/>
  <c r="F734" i="16"/>
  <c r="G734" i="16"/>
  <c r="F735" i="16"/>
  <c r="G735" i="16"/>
  <c r="F736" i="16"/>
  <c r="G736" i="16"/>
  <c r="F737" i="16"/>
  <c r="G737" i="16"/>
  <c r="F738" i="16"/>
  <c r="G738" i="16"/>
  <c r="F739" i="16"/>
  <c r="G739" i="16"/>
  <c r="F740" i="16"/>
  <c r="G740" i="16"/>
  <c r="F741" i="16"/>
  <c r="G741" i="16"/>
  <c r="F742" i="16"/>
  <c r="G742" i="16"/>
  <c r="F743" i="16"/>
  <c r="G743" i="16"/>
  <c r="F744" i="16"/>
  <c r="G744" i="16"/>
  <c r="F745" i="16"/>
  <c r="G745" i="16"/>
  <c r="F746" i="16"/>
  <c r="G746" i="16"/>
  <c r="F747" i="16"/>
  <c r="G747" i="16"/>
  <c r="F748" i="16"/>
  <c r="G748" i="16"/>
  <c r="F749" i="16"/>
  <c r="G749" i="16"/>
  <c r="F750" i="16"/>
  <c r="G750" i="16"/>
  <c r="F751" i="16"/>
  <c r="G751" i="16"/>
  <c r="F752" i="16"/>
  <c r="G752" i="16"/>
  <c r="F753" i="16"/>
  <c r="G753" i="16"/>
  <c r="F754" i="16"/>
  <c r="G754" i="16"/>
  <c r="F755" i="16"/>
  <c r="G755" i="16"/>
  <c r="F756" i="16"/>
  <c r="G756" i="16"/>
  <c r="F757" i="16"/>
  <c r="G757" i="16"/>
  <c r="F758" i="16"/>
  <c r="G758" i="16"/>
  <c r="F759" i="16"/>
  <c r="G759" i="16"/>
  <c r="F760" i="16"/>
  <c r="G760" i="16"/>
  <c r="F761" i="16"/>
  <c r="G761" i="16"/>
  <c r="F762" i="16"/>
  <c r="G762" i="16"/>
  <c r="F763" i="16"/>
  <c r="G763" i="16"/>
  <c r="F764" i="16"/>
  <c r="G764" i="16"/>
  <c r="F765" i="16"/>
  <c r="G765" i="16"/>
  <c r="F766" i="16"/>
  <c r="G766" i="16"/>
  <c r="F767" i="16"/>
  <c r="G767" i="16"/>
  <c r="F768" i="16"/>
  <c r="G768" i="16"/>
  <c r="F769" i="16"/>
  <c r="G769" i="16"/>
  <c r="F770" i="16"/>
  <c r="G770" i="16"/>
  <c r="F771" i="16"/>
  <c r="G771" i="16"/>
  <c r="F772" i="16"/>
  <c r="G772" i="16"/>
  <c r="F773" i="16"/>
  <c r="G773" i="16"/>
  <c r="F774" i="16"/>
  <c r="G774" i="16"/>
  <c r="F775" i="16"/>
  <c r="G775" i="16"/>
  <c r="F776" i="16"/>
  <c r="G776" i="16"/>
  <c r="F777" i="16"/>
  <c r="G777" i="16"/>
  <c r="F778" i="16"/>
  <c r="G778" i="16"/>
  <c r="F779" i="16"/>
  <c r="G779" i="16"/>
  <c r="F780" i="16"/>
  <c r="G780" i="16"/>
  <c r="F781" i="16"/>
  <c r="G781" i="16"/>
  <c r="F782" i="16"/>
  <c r="G782" i="16"/>
  <c r="F783" i="16"/>
  <c r="G783" i="16"/>
  <c r="F784" i="16"/>
  <c r="G784" i="16"/>
  <c r="F785" i="16"/>
  <c r="G785" i="16"/>
  <c r="F786" i="16"/>
  <c r="G786" i="16"/>
  <c r="F787" i="16"/>
  <c r="G787" i="16"/>
  <c r="F788" i="16"/>
  <c r="G788" i="16"/>
  <c r="F789" i="16"/>
  <c r="G789" i="16"/>
  <c r="F790" i="16"/>
  <c r="G790" i="16"/>
  <c r="F791" i="16"/>
  <c r="G791" i="16"/>
  <c r="F792" i="16"/>
  <c r="G792" i="16"/>
  <c r="F793" i="16"/>
  <c r="G793" i="16"/>
  <c r="F794" i="16"/>
  <c r="G794" i="16"/>
  <c r="F795" i="16"/>
  <c r="G795" i="16"/>
  <c r="F796" i="16"/>
  <c r="G796" i="16"/>
  <c r="F797" i="16"/>
  <c r="G797" i="16"/>
  <c r="F798" i="16"/>
  <c r="G798" i="16"/>
  <c r="F799" i="16"/>
  <c r="G799" i="16"/>
  <c r="F800" i="16"/>
  <c r="G800" i="16"/>
  <c r="F801" i="16"/>
  <c r="G801" i="16"/>
  <c r="F802" i="16"/>
  <c r="G802" i="16"/>
  <c r="F803" i="16"/>
  <c r="G803" i="16"/>
  <c r="F804" i="16"/>
  <c r="G804" i="16"/>
  <c r="F805" i="16"/>
  <c r="G805" i="16"/>
  <c r="F806" i="16"/>
  <c r="G806" i="16"/>
  <c r="F807" i="16"/>
  <c r="G807" i="16"/>
  <c r="F808" i="16"/>
  <c r="G808" i="16"/>
  <c r="F809" i="16"/>
  <c r="G809" i="16"/>
  <c r="F810" i="16"/>
  <c r="G810" i="16"/>
  <c r="F811" i="16"/>
  <c r="G811" i="16"/>
  <c r="F812" i="16"/>
  <c r="G812" i="16"/>
  <c r="F813" i="16"/>
  <c r="G813" i="16"/>
  <c r="F814" i="16"/>
  <c r="G814" i="16"/>
  <c r="F815" i="16"/>
  <c r="G815" i="16"/>
  <c r="F816" i="16"/>
  <c r="G816" i="16"/>
  <c r="F34" i="16"/>
  <c r="G34" i="16"/>
  <c r="F35" i="16"/>
  <c r="G35" i="16"/>
  <c r="F36" i="16"/>
  <c r="G36" i="16"/>
  <c r="F37" i="16"/>
  <c r="G37" i="16"/>
  <c r="F38" i="16"/>
  <c r="G38" i="16"/>
  <c r="F39" i="16"/>
  <c r="G39" i="16"/>
  <c r="I23" i="38"/>
  <c r="I24" i="38"/>
  <c r="I25" i="38"/>
  <c r="I26" i="38"/>
  <c r="I27" i="38"/>
  <c r="I28" i="38"/>
  <c r="I29" i="38"/>
  <c r="I30" i="38"/>
  <c r="I31" i="38"/>
  <c r="I32" i="38"/>
  <c r="I33" i="38"/>
  <c r="I34" i="38"/>
  <c r="I35" i="38"/>
  <c r="I36" i="38"/>
  <c r="I37" i="38"/>
  <c r="I38" i="38"/>
  <c r="I39" i="38"/>
  <c r="I40" i="38"/>
  <c r="I41" i="38"/>
  <c r="I42" i="38"/>
  <c r="I43" i="38"/>
  <c r="I44" i="38"/>
  <c r="I45" i="38"/>
  <c r="I46" i="38"/>
  <c r="I47" i="38"/>
  <c r="I48" i="38"/>
  <c r="I49" i="38"/>
  <c r="I50" i="38"/>
  <c r="I51" i="38"/>
  <c r="I52" i="38"/>
  <c r="I53" i="38"/>
  <c r="I54" i="38"/>
  <c r="I55" i="38"/>
  <c r="I56" i="38"/>
  <c r="I57" i="38"/>
  <c r="I58" i="38"/>
  <c r="I59" i="38"/>
  <c r="I60" i="38"/>
  <c r="I61" i="38"/>
  <c r="I62" i="38"/>
  <c r="I63" i="38"/>
  <c r="I64" i="38"/>
  <c r="I65" i="38"/>
  <c r="I66" i="38"/>
  <c r="I67" i="38"/>
  <c r="I68" i="38"/>
  <c r="I69" i="38"/>
  <c r="I70" i="38"/>
  <c r="I71" i="38"/>
  <c r="I72" i="38"/>
  <c r="I73" i="38"/>
  <c r="I74" i="38"/>
  <c r="I75" i="38"/>
  <c r="I76" i="38"/>
  <c r="I77" i="38"/>
  <c r="I78" i="38"/>
  <c r="I79" i="38"/>
  <c r="I80" i="38"/>
  <c r="I81" i="38"/>
  <c r="I82" i="38"/>
  <c r="I83" i="38"/>
  <c r="I84" i="38"/>
  <c r="I85" i="38"/>
  <c r="I86" i="38"/>
  <c r="I87" i="38"/>
  <c r="I88" i="38"/>
  <c r="I89" i="38"/>
  <c r="I90" i="38"/>
  <c r="I91" i="38"/>
  <c r="I92" i="38"/>
  <c r="I93" i="38"/>
  <c r="I94" i="38"/>
  <c r="I95" i="38"/>
  <c r="I96" i="38"/>
  <c r="I97" i="38"/>
  <c r="I98" i="38"/>
  <c r="I99" i="38"/>
  <c r="I100" i="38"/>
  <c r="I101" i="38"/>
  <c r="I102" i="38"/>
  <c r="I103" i="38"/>
  <c r="I104" i="38"/>
  <c r="I105" i="38"/>
  <c r="I106" i="38"/>
  <c r="I107" i="38"/>
  <c r="I108" i="38"/>
  <c r="I109" i="38"/>
  <c r="I110" i="38"/>
  <c r="I111" i="38"/>
  <c r="I112" i="38"/>
  <c r="I113" i="38"/>
  <c r="I114" i="38"/>
  <c r="I115" i="38"/>
  <c r="I116" i="38"/>
  <c r="I117" i="38"/>
  <c r="I118" i="38"/>
  <c r="I119" i="38"/>
  <c r="I120" i="38"/>
  <c r="I121" i="38"/>
  <c r="I122" i="38"/>
  <c r="I123" i="38"/>
  <c r="I124" i="38"/>
  <c r="I125" i="38"/>
  <c r="I126" i="38"/>
  <c r="I127" i="38"/>
  <c r="I128" i="38"/>
  <c r="I129" i="38"/>
  <c r="I130" i="38"/>
  <c r="I131" i="38"/>
  <c r="I132" i="38"/>
  <c r="I133" i="38"/>
  <c r="I134" i="38"/>
  <c r="I135" i="38"/>
  <c r="I136" i="38"/>
  <c r="I137" i="38"/>
  <c r="I138" i="38"/>
  <c r="I139" i="38"/>
  <c r="I140" i="38"/>
  <c r="I141" i="38"/>
  <c r="I142" i="38"/>
  <c r="I143" i="38"/>
  <c r="I144" i="38"/>
  <c r="I145" i="38"/>
  <c r="I146" i="38"/>
  <c r="I147" i="38"/>
  <c r="I148" i="38"/>
  <c r="I149" i="38"/>
  <c r="I150" i="38"/>
  <c r="I151" i="38"/>
  <c r="I152" i="38"/>
  <c r="I153" i="38"/>
  <c r="I154" i="38"/>
  <c r="I155" i="38"/>
  <c r="I156" i="38"/>
  <c r="I157" i="38"/>
  <c r="I158" i="38"/>
  <c r="I159" i="38"/>
  <c r="I160" i="38"/>
  <c r="I161" i="38"/>
  <c r="I162" i="38"/>
  <c r="I163" i="38"/>
  <c r="I164" i="38"/>
  <c r="I165" i="38"/>
  <c r="I166" i="38"/>
  <c r="I167" i="38"/>
  <c r="I168" i="38"/>
  <c r="I169" i="38"/>
  <c r="I170" i="38"/>
  <c r="I171" i="38"/>
  <c r="I172" i="38"/>
  <c r="I173" i="38"/>
  <c r="I174" i="38"/>
  <c r="I175" i="38"/>
  <c r="I176" i="38"/>
  <c r="I177" i="38"/>
  <c r="I178" i="38"/>
  <c r="I179" i="38"/>
  <c r="I180" i="38"/>
  <c r="I181" i="38"/>
  <c r="I182" i="38"/>
  <c r="I183" i="38"/>
  <c r="I184" i="38"/>
  <c r="I185" i="38"/>
  <c r="I186" i="38"/>
  <c r="I187" i="38"/>
  <c r="I188" i="38"/>
  <c r="I189" i="38"/>
  <c r="I190" i="38"/>
  <c r="I191" i="38"/>
  <c r="I192" i="38"/>
  <c r="I193" i="38"/>
  <c r="I194" i="38"/>
  <c r="I195" i="38"/>
  <c r="I196" i="38"/>
  <c r="I197" i="38"/>
  <c r="I198" i="38"/>
  <c r="I199" i="38"/>
  <c r="I200" i="38"/>
  <c r="I201" i="38"/>
  <c r="I202" i="38"/>
  <c r="I203" i="38"/>
  <c r="I204" i="38"/>
  <c r="I205" i="38"/>
  <c r="I206" i="38"/>
  <c r="I207" i="38"/>
  <c r="I208" i="38"/>
  <c r="I209" i="38"/>
  <c r="I210" i="38"/>
  <c r="I211" i="38"/>
  <c r="I212" i="38"/>
  <c r="I213" i="38"/>
  <c r="I214" i="38"/>
  <c r="I215" i="38"/>
  <c r="I216" i="38"/>
  <c r="I217" i="38"/>
  <c r="I218" i="38"/>
  <c r="I219" i="38"/>
  <c r="I220" i="38"/>
  <c r="I221" i="38"/>
  <c r="I222" i="38"/>
  <c r="I223" i="38"/>
  <c r="I224" i="38"/>
  <c r="I225" i="38"/>
  <c r="I226" i="38"/>
  <c r="I227" i="38"/>
  <c r="I228" i="38"/>
  <c r="I229" i="38"/>
  <c r="I230" i="38"/>
  <c r="I231" i="38"/>
  <c r="I232" i="38"/>
  <c r="I233" i="38"/>
  <c r="I234" i="38"/>
  <c r="I235" i="38"/>
  <c r="I236" i="38"/>
  <c r="I237" i="38"/>
  <c r="I238" i="38"/>
  <c r="I239" i="38"/>
  <c r="I240" i="38"/>
  <c r="I241" i="38"/>
  <c r="I242" i="38"/>
  <c r="I243" i="38"/>
  <c r="I244" i="38"/>
  <c r="I245" i="38"/>
  <c r="I246" i="38"/>
  <c r="I247" i="38"/>
  <c r="I248" i="38"/>
  <c r="I249" i="38"/>
  <c r="I250" i="38"/>
  <c r="I251" i="38"/>
  <c r="I252" i="38"/>
  <c r="I253" i="38"/>
  <c r="I254" i="38"/>
  <c r="I255" i="38"/>
  <c r="I256" i="38"/>
  <c r="I257" i="38"/>
  <c r="I258" i="38"/>
  <c r="I259" i="38"/>
  <c r="I260" i="38"/>
  <c r="I261" i="38"/>
  <c r="I262" i="38"/>
  <c r="I263" i="38"/>
  <c r="I264" i="38"/>
  <c r="I265" i="38"/>
  <c r="I266" i="38"/>
  <c r="I267" i="38"/>
  <c r="I268" i="38"/>
  <c r="I269" i="38"/>
  <c r="I270" i="38"/>
  <c r="I271" i="38"/>
  <c r="I272" i="38"/>
  <c r="I273" i="38"/>
  <c r="I274" i="38"/>
  <c r="I275" i="38"/>
  <c r="I276" i="38"/>
  <c r="I277" i="38"/>
  <c r="I278" i="38"/>
  <c r="I279" i="38"/>
  <c r="I280" i="38"/>
  <c r="I281" i="38"/>
  <c r="I282" i="38"/>
  <c r="I283" i="38"/>
  <c r="I284" i="38"/>
  <c r="I285" i="38"/>
  <c r="I286" i="38"/>
  <c r="I287" i="38"/>
  <c r="I288" i="38"/>
  <c r="I289" i="38"/>
  <c r="I290" i="38"/>
  <c r="I291" i="38"/>
  <c r="I292" i="38"/>
  <c r="I293" i="38"/>
  <c r="I294" i="38"/>
  <c r="I295" i="38"/>
  <c r="I296" i="38"/>
  <c r="I297" i="38"/>
  <c r="I298" i="38"/>
  <c r="I299" i="38"/>
  <c r="I300" i="38"/>
  <c r="I301" i="38"/>
  <c r="I302" i="38"/>
  <c r="I303" i="38"/>
  <c r="I304" i="38"/>
  <c r="I305" i="38"/>
  <c r="I306" i="38"/>
  <c r="I307" i="38"/>
  <c r="I308" i="38"/>
  <c r="I309" i="38"/>
  <c r="I310" i="38"/>
  <c r="I311" i="38"/>
  <c r="I312" i="38"/>
  <c r="I313" i="38"/>
  <c r="I314" i="38"/>
  <c r="I315" i="38"/>
  <c r="I316" i="38"/>
  <c r="I317" i="38"/>
  <c r="I318" i="38"/>
  <c r="I319" i="38"/>
  <c r="I320" i="38"/>
  <c r="I321" i="38"/>
  <c r="I322" i="38"/>
  <c r="I323" i="38"/>
  <c r="I324" i="38"/>
  <c r="I325" i="38"/>
  <c r="I326" i="38"/>
  <c r="I327" i="38"/>
  <c r="I328" i="38"/>
  <c r="I329" i="38"/>
  <c r="I330" i="38"/>
  <c r="I331" i="38"/>
  <c r="I332" i="38"/>
  <c r="I333" i="38"/>
  <c r="I334" i="38"/>
  <c r="I335" i="38"/>
  <c r="I336" i="38"/>
  <c r="I337" i="38"/>
  <c r="I338" i="38"/>
  <c r="I339" i="38"/>
  <c r="I340" i="38"/>
  <c r="I341" i="38"/>
  <c r="I342" i="38"/>
  <c r="I343" i="38"/>
  <c r="I344" i="38"/>
  <c r="I345" i="38"/>
  <c r="I346" i="38"/>
  <c r="I347" i="38"/>
  <c r="I348" i="38"/>
  <c r="I349" i="38"/>
  <c r="I350" i="38"/>
  <c r="I351" i="38"/>
  <c r="I352" i="38"/>
  <c r="I353" i="38"/>
  <c r="I354" i="38"/>
  <c r="I355" i="38"/>
  <c r="I356" i="38"/>
  <c r="I357" i="38"/>
  <c r="I358" i="38"/>
  <c r="I359" i="38"/>
  <c r="I360" i="38"/>
  <c r="I361" i="38"/>
  <c r="I362" i="38"/>
  <c r="I363" i="38"/>
  <c r="I364" i="38"/>
  <c r="I365" i="38"/>
  <c r="I366" i="38"/>
  <c r="I367" i="38"/>
  <c r="I368" i="38"/>
  <c r="I369" i="38"/>
  <c r="I370" i="38"/>
  <c r="I371" i="38"/>
  <c r="I372" i="38"/>
  <c r="I373" i="38"/>
  <c r="I374" i="38"/>
  <c r="I375" i="38"/>
  <c r="I376" i="38"/>
  <c r="I377" i="38"/>
  <c r="I378" i="38"/>
  <c r="I379" i="38"/>
  <c r="I380" i="38"/>
  <c r="I381" i="38"/>
  <c r="I382" i="38"/>
  <c r="I383" i="38"/>
  <c r="I384" i="38"/>
  <c r="I385" i="38"/>
  <c r="I386" i="38"/>
  <c r="I387" i="38"/>
  <c r="I388" i="38"/>
  <c r="I389" i="38"/>
  <c r="I390" i="38"/>
  <c r="I391" i="38"/>
  <c r="I392" i="38"/>
  <c r="I393" i="38"/>
  <c r="I394" i="38"/>
  <c r="I395" i="38"/>
  <c r="I396" i="38"/>
  <c r="I397" i="38"/>
  <c r="I398" i="38"/>
  <c r="I399" i="38"/>
  <c r="I400" i="38"/>
  <c r="I401" i="38"/>
  <c r="I402" i="38"/>
  <c r="I403" i="38"/>
  <c r="I404" i="38"/>
  <c r="I405" i="38"/>
  <c r="I406" i="38"/>
  <c r="I407" i="38"/>
  <c r="I408" i="38"/>
  <c r="I409" i="38"/>
  <c r="I410" i="38"/>
  <c r="I411" i="38"/>
  <c r="I412" i="38"/>
  <c r="I413" i="38"/>
  <c r="I414" i="38"/>
  <c r="I415" i="38"/>
  <c r="I416" i="38"/>
  <c r="I417" i="38"/>
  <c r="I418" i="38"/>
  <c r="I419" i="38"/>
  <c r="I420" i="38"/>
  <c r="I421" i="38"/>
  <c r="I422" i="38"/>
  <c r="I423" i="38"/>
  <c r="I424" i="38"/>
  <c r="I425" i="38"/>
  <c r="I426" i="38"/>
  <c r="I427" i="38"/>
  <c r="I428" i="38"/>
  <c r="I429" i="38"/>
  <c r="I430" i="38"/>
  <c r="I431" i="38"/>
  <c r="I432" i="38"/>
  <c r="I433" i="38"/>
  <c r="I434" i="38"/>
  <c r="I435" i="38"/>
  <c r="I436" i="38"/>
  <c r="I437" i="38"/>
  <c r="I438" i="38"/>
  <c r="I439" i="38"/>
  <c r="I440" i="38"/>
  <c r="I441" i="38"/>
  <c r="I442" i="38"/>
  <c r="I443" i="38"/>
  <c r="I444" i="38"/>
  <c r="I445" i="38"/>
  <c r="I446" i="38"/>
  <c r="I447" i="38"/>
  <c r="I448" i="38"/>
  <c r="I449" i="38"/>
  <c r="I450" i="38"/>
  <c r="I451" i="38"/>
  <c r="I452" i="38"/>
  <c r="I453" i="38"/>
  <c r="I454" i="38"/>
  <c r="I455" i="38"/>
  <c r="I456" i="38"/>
  <c r="I457" i="38"/>
  <c r="I458" i="38"/>
  <c r="I459" i="38"/>
  <c r="I460" i="38"/>
  <c r="I461" i="38"/>
  <c r="I462" i="38"/>
  <c r="I463" i="38"/>
  <c r="I464" i="38"/>
  <c r="I465" i="38"/>
  <c r="I466" i="38"/>
  <c r="I467" i="38"/>
  <c r="I468" i="38"/>
  <c r="I469" i="38"/>
  <c r="I470" i="38"/>
  <c r="I471" i="38"/>
  <c r="I472" i="38"/>
  <c r="I473" i="38"/>
  <c r="I474" i="38"/>
  <c r="I475" i="38"/>
  <c r="I476" i="38"/>
  <c r="I477" i="38"/>
  <c r="I478" i="38"/>
  <c r="I479" i="38"/>
  <c r="I480" i="38"/>
  <c r="I481" i="38"/>
  <c r="I482" i="38"/>
  <c r="I483" i="38"/>
  <c r="I484" i="38"/>
  <c r="I485" i="38"/>
  <c r="I486" i="38"/>
  <c r="I487" i="38"/>
  <c r="I488" i="38"/>
  <c r="I489" i="38"/>
  <c r="I490" i="38"/>
  <c r="I491" i="38"/>
  <c r="I492" i="38"/>
  <c r="I493" i="38"/>
  <c r="I494" i="38"/>
  <c r="I495" i="38"/>
  <c r="I496" i="38"/>
  <c r="I497" i="38"/>
  <c r="I498" i="38"/>
  <c r="I499" i="38"/>
  <c r="I500" i="38"/>
  <c r="I501" i="38"/>
  <c r="I502" i="38"/>
  <c r="I503" i="38"/>
  <c r="I504" i="38"/>
  <c r="I505" i="38"/>
  <c r="I506" i="38"/>
  <c r="I507" i="38"/>
  <c r="I508" i="38"/>
  <c r="I509" i="38"/>
  <c r="I510" i="38"/>
  <c r="I511" i="38"/>
  <c r="I512" i="38"/>
  <c r="I513" i="38"/>
  <c r="I514" i="38"/>
  <c r="I515" i="38"/>
  <c r="I516" i="38"/>
  <c r="I517" i="38"/>
  <c r="I518" i="38"/>
  <c r="I519" i="38"/>
  <c r="I520" i="38"/>
  <c r="I521" i="38"/>
  <c r="I522" i="38"/>
  <c r="I523" i="38"/>
  <c r="I524" i="38"/>
  <c r="I525" i="38"/>
  <c r="I526" i="38"/>
  <c r="I527" i="38"/>
  <c r="I528" i="38"/>
  <c r="I529" i="38"/>
  <c r="I530" i="38"/>
  <c r="I531" i="38"/>
  <c r="I532" i="38"/>
  <c r="I533" i="38"/>
  <c r="I534" i="38"/>
  <c r="I535" i="38"/>
  <c r="I536" i="38"/>
  <c r="I537" i="38"/>
  <c r="I538" i="38"/>
  <c r="I539" i="38"/>
  <c r="I540" i="38"/>
  <c r="I541" i="38"/>
  <c r="I542" i="38"/>
  <c r="I543" i="38"/>
  <c r="I544" i="38"/>
  <c r="I545" i="38"/>
  <c r="I546" i="38"/>
  <c r="I547" i="38"/>
  <c r="I548" i="38"/>
  <c r="I549" i="38"/>
  <c r="I550" i="38"/>
  <c r="I551" i="38"/>
  <c r="I552" i="38"/>
  <c r="I553" i="38"/>
  <c r="I554" i="38"/>
  <c r="I555" i="38"/>
  <c r="I556" i="38"/>
  <c r="I557" i="38"/>
  <c r="I558" i="38"/>
  <c r="I559" i="38"/>
  <c r="I560" i="38"/>
  <c r="I561" i="38"/>
  <c r="I562" i="38"/>
  <c r="I563" i="38"/>
  <c r="I564" i="38"/>
  <c r="I565" i="38"/>
  <c r="I566" i="38"/>
  <c r="I567" i="38"/>
  <c r="I568" i="38"/>
  <c r="I569" i="38"/>
  <c r="I570" i="38"/>
  <c r="I571" i="38"/>
  <c r="I572" i="38"/>
  <c r="I573" i="38"/>
  <c r="I574" i="38"/>
  <c r="I575" i="38"/>
  <c r="I576" i="38"/>
  <c r="I577" i="38"/>
  <c r="I578" i="38"/>
  <c r="I579" i="38"/>
  <c r="I580" i="38"/>
  <c r="I581" i="38"/>
  <c r="I582" i="38"/>
  <c r="I583" i="38"/>
  <c r="I584" i="38"/>
  <c r="I585" i="38"/>
  <c r="I586" i="38"/>
  <c r="I587" i="38"/>
  <c r="I588" i="38"/>
  <c r="I589" i="38"/>
  <c r="I590" i="38"/>
  <c r="I591" i="38"/>
  <c r="I592" i="38"/>
  <c r="I593" i="38"/>
  <c r="I594" i="38"/>
  <c r="I595" i="38"/>
  <c r="I596" i="38"/>
  <c r="I597" i="38"/>
  <c r="I598" i="38"/>
  <c r="I599" i="38"/>
  <c r="I600" i="38"/>
  <c r="I601" i="38"/>
  <c r="I602" i="38"/>
  <c r="I603" i="38"/>
  <c r="I604" i="38"/>
  <c r="I605" i="38"/>
  <c r="I606" i="38"/>
  <c r="I607" i="38"/>
  <c r="I608" i="38"/>
  <c r="I609" i="38"/>
  <c r="I610" i="38"/>
  <c r="I611" i="38"/>
  <c r="I612" i="38"/>
  <c r="I613" i="38"/>
  <c r="I614" i="38"/>
  <c r="I615" i="38"/>
  <c r="I616" i="38"/>
  <c r="I617" i="38"/>
  <c r="I618" i="38"/>
  <c r="I619" i="38"/>
  <c r="I620" i="38"/>
  <c r="I621" i="38"/>
  <c r="I622" i="38"/>
  <c r="I623" i="38"/>
  <c r="I624" i="38"/>
  <c r="I625" i="38"/>
  <c r="I626" i="38"/>
  <c r="I627" i="38"/>
  <c r="I628" i="38"/>
  <c r="I629" i="38"/>
  <c r="I630" i="38"/>
  <c r="I631" i="38"/>
  <c r="I632" i="38"/>
  <c r="I633" i="38"/>
  <c r="I634" i="38"/>
  <c r="I635" i="38"/>
  <c r="I636" i="38"/>
  <c r="I637" i="38"/>
  <c r="I638" i="38"/>
  <c r="I639" i="38"/>
  <c r="I640" i="38"/>
  <c r="I641" i="38"/>
  <c r="I642" i="38"/>
  <c r="I643" i="38"/>
  <c r="I644" i="38"/>
  <c r="I645" i="38"/>
  <c r="I646" i="38"/>
  <c r="I647" i="38"/>
  <c r="I648" i="38"/>
  <c r="I649" i="38"/>
  <c r="I650" i="38"/>
  <c r="I651" i="38"/>
  <c r="I652" i="38"/>
  <c r="I653" i="38"/>
  <c r="I654" i="38"/>
  <c r="I655" i="38"/>
  <c r="I656" i="38"/>
  <c r="I657" i="38"/>
  <c r="I658" i="38"/>
  <c r="I659" i="38"/>
  <c r="I660" i="38"/>
  <c r="I661" i="38"/>
  <c r="I662" i="38"/>
  <c r="I663" i="38"/>
  <c r="I664" i="38"/>
  <c r="I665" i="38"/>
  <c r="I666" i="38"/>
  <c r="I667" i="38"/>
  <c r="I668" i="38"/>
  <c r="I669" i="38"/>
  <c r="I670" i="38"/>
  <c r="I671" i="38"/>
  <c r="I672" i="38"/>
  <c r="I673" i="38"/>
  <c r="I674" i="38"/>
  <c r="I675" i="38"/>
  <c r="I676" i="38"/>
  <c r="I677" i="38"/>
  <c r="I678" i="38"/>
  <c r="I679" i="38"/>
  <c r="I680" i="38"/>
  <c r="I681" i="38"/>
  <c r="I682" i="38"/>
  <c r="I683" i="38"/>
  <c r="I684" i="38"/>
  <c r="I685" i="38"/>
  <c r="I686" i="38"/>
  <c r="I687" i="38"/>
  <c r="I688" i="38"/>
  <c r="I689" i="38"/>
  <c r="I690" i="38"/>
  <c r="I691" i="38"/>
  <c r="I692" i="38"/>
  <c r="I693" i="38"/>
  <c r="I694" i="38"/>
  <c r="I695" i="38"/>
  <c r="I696" i="38"/>
  <c r="I697" i="38"/>
  <c r="I698" i="38"/>
  <c r="I699" i="38"/>
  <c r="I700" i="38"/>
  <c r="I701" i="38"/>
  <c r="I702" i="38"/>
  <c r="I703" i="38"/>
  <c r="I704" i="38"/>
  <c r="I705" i="38"/>
  <c r="I706" i="38"/>
  <c r="I707" i="38"/>
  <c r="I708" i="38"/>
  <c r="I709" i="38"/>
  <c r="I710" i="38"/>
  <c r="I711" i="38"/>
  <c r="I712" i="38"/>
  <c r="I713" i="38"/>
  <c r="I714" i="38"/>
  <c r="I715" i="38"/>
  <c r="I716" i="38"/>
  <c r="I717" i="38"/>
  <c r="I718" i="38"/>
  <c r="I719" i="38"/>
  <c r="I720" i="38"/>
  <c r="I721" i="38"/>
  <c r="I722" i="38"/>
  <c r="I723" i="38"/>
  <c r="I724" i="38"/>
  <c r="I725" i="38"/>
  <c r="I726" i="38"/>
  <c r="I727" i="38"/>
  <c r="I728" i="38"/>
  <c r="I729" i="38"/>
  <c r="I730" i="38"/>
  <c r="I731" i="38"/>
  <c r="I732" i="38"/>
  <c r="I733" i="38"/>
  <c r="I734" i="38"/>
  <c r="I735" i="38"/>
  <c r="I736" i="38"/>
  <c r="I737" i="38"/>
  <c r="I738" i="38"/>
  <c r="I739" i="38"/>
  <c r="I740" i="38"/>
  <c r="I741" i="38"/>
  <c r="I742" i="38"/>
  <c r="I743" i="38"/>
  <c r="I744" i="38"/>
  <c r="I745" i="38"/>
  <c r="I746" i="38"/>
  <c r="I747" i="38"/>
  <c r="I748" i="38"/>
  <c r="I749" i="38"/>
  <c r="I750" i="38"/>
  <c r="I751" i="38"/>
  <c r="I752" i="38"/>
  <c r="I753" i="38"/>
  <c r="I754" i="38"/>
  <c r="I755" i="38"/>
  <c r="I756" i="38"/>
  <c r="I757" i="38"/>
  <c r="I758" i="38"/>
  <c r="I759" i="38"/>
  <c r="I760" i="38"/>
  <c r="I761" i="38"/>
  <c r="I762" i="38"/>
  <c r="I763" i="38"/>
  <c r="I764" i="38"/>
  <c r="I765" i="38"/>
  <c r="I766" i="38"/>
  <c r="I767" i="38"/>
  <c r="I768" i="38"/>
  <c r="I769" i="38"/>
  <c r="I770" i="38"/>
  <c r="I771" i="38"/>
  <c r="I772" i="38"/>
  <c r="I773" i="38"/>
  <c r="I774" i="38"/>
  <c r="I775" i="38"/>
  <c r="I776" i="38"/>
  <c r="I777" i="38"/>
  <c r="I778" i="38"/>
  <c r="I779" i="38"/>
  <c r="I780" i="38"/>
  <c r="I781" i="38"/>
  <c r="I782" i="38"/>
  <c r="I783" i="38"/>
  <c r="I784" i="38"/>
  <c r="I785" i="38"/>
  <c r="I786" i="38"/>
  <c r="I787" i="38"/>
  <c r="I788" i="38"/>
  <c r="I789" i="38"/>
  <c r="I790" i="38"/>
  <c r="I791" i="38"/>
  <c r="I792" i="38"/>
  <c r="I793" i="38"/>
  <c r="I794" i="38"/>
  <c r="I795" i="38"/>
  <c r="I796" i="38"/>
  <c r="I797" i="38"/>
  <c r="I798" i="38"/>
  <c r="I799" i="38"/>
  <c r="I800" i="38"/>
  <c r="I801" i="38"/>
  <c r="I802" i="38"/>
  <c r="I803" i="38"/>
  <c r="I804" i="38"/>
  <c r="I805" i="38"/>
  <c r="I806" i="38"/>
  <c r="I807" i="38"/>
  <c r="I808" i="38"/>
  <c r="I809" i="38"/>
  <c r="I810" i="38"/>
  <c r="I811" i="38"/>
  <c r="I812" i="38"/>
  <c r="I813" i="38"/>
  <c r="I814" i="38"/>
  <c r="I815" i="38"/>
  <c r="I816" i="38"/>
  <c r="I817" i="38"/>
  <c r="I818" i="38"/>
  <c r="I819" i="38"/>
  <c r="I820" i="38"/>
  <c r="I821" i="38"/>
  <c r="I822" i="38"/>
  <c r="I823" i="38"/>
  <c r="I824" i="38"/>
  <c r="I825" i="38"/>
  <c r="I826" i="38"/>
  <c r="I827" i="38"/>
  <c r="I828" i="38"/>
  <c r="I829" i="38"/>
  <c r="I830" i="38"/>
  <c r="I831" i="38"/>
  <c r="I832" i="38"/>
  <c r="I833" i="38"/>
  <c r="I834" i="38"/>
  <c r="I835" i="38"/>
  <c r="I836" i="38"/>
  <c r="I837" i="38"/>
  <c r="I838" i="38"/>
  <c r="I839" i="38"/>
  <c r="I840" i="38"/>
  <c r="I841" i="38"/>
  <c r="I842" i="38"/>
  <c r="I843" i="38"/>
  <c r="I844" i="38"/>
  <c r="I845" i="38"/>
  <c r="I846" i="38"/>
  <c r="I847" i="38"/>
  <c r="I848" i="38"/>
  <c r="I849" i="38"/>
  <c r="I850" i="38"/>
  <c r="I851" i="38"/>
  <c r="I852" i="38"/>
  <c r="I853" i="38"/>
  <c r="I854" i="38"/>
  <c r="I855" i="38"/>
  <c r="I856" i="38"/>
  <c r="I857" i="38"/>
  <c r="I858" i="38"/>
  <c r="I859" i="38"/>
  <c r="I860" i="38"/>
  <c r="I861" i="38"/>
  <c r="I862" i="38"/>
  <c r="I863" i="38"/>
  <c r="I864" i="38"/>
  <c r="I865" i="38"/>
  <c r="I866" i="38"/>
  <c r="I867" i="38"/>
  <c r="I868" i="38"/>
  <c r="I869" i="38"/>
  <c r="I870" i="38"/>
  <c r="I871" i="38"/>
  <c r="I872" i="38"/>
  <c r="I873" i="38"/>
  <c r="I874" i="38"/>
  <c r="I875" i="38"/>
  <c r="I876" i="38"/>
  <c r="I877" i="38"/>
  <c r="I878" i="38"/>
  <c r="I879" i="38"/>
  <c r="I880" i="38"/>
  <c r="I881" i="38"/>
  <c r="I882" i="38"/>
  <c r="I883" i="38"/>
  <c r="I884" i="38"/>
  <c r="I885" i="38"/>
  <c r="I886" i="38"/>
  <c r="I887" i="38"/>
  <c r="I888" i="38"/>
  <c r="I889" i="38"/>
  <c r="I890" i="38"/>
  <c r="I891" i="38"/>
  <c r="I892" i="38"/>
  <c r="I893" i="38"/>
  <c r="I894" i="38"/>
  <c r="I895" i="38"/>
  <c r="I896" i="38"/>
  <c r="I897" i="38"/>
  <c r="I898" i="38"/>
  <c r="I899" i="38"/>
  <c r="I900" i="38"/>
  <c r="I901" i="38"/>
  <c r="I902" i="38"/>
  <c r="I903" i="38"/>
  <c r="I904" i="38"/>
  <c r="I905" i="38"/>
  <c r="I906" i="38"/>
  <c r="I907" i="38"/>
  <c r="I908" i="38"/>
  <c r="I909" i="38"/>
  <c r="I910" i="38"/>
  <c r="I911" i="38"/>
  <c r="I912" i="38"/>
  <c r="I913" i="38"/>
  <c r="I914" i="38"/>
  <c r="I915" i="38"/>
  <c r="I916" i="38"/>
  <c r="I917" i="38"/>
  <c r="I918" i="38"/>
  <c r="I919" i="38"/>
  <c r="I920" i="38"/>
  <c r="I921" i="38"/>
  <c r="I922" i="38"/>
  <c r="I923" i="38"/>
  <c r="I924" i="38"/>
  <c r="I925" i="38"/>
  <c r="I926" i="38"/>
  <c r="I927" i="38"/>
  <c r="I928" i="38"/>
  <c r="I929" i="38"/>
  <c r="I930" i="38"/>
  <c r="I931" i="38"/>
  <c r="I932" i="38"/>
  <c r="I933" i="38"/>
  <c r="I934" i="38"/>
  <c r="I935" i="38"/>
  <c r="I936" i="38"/>
  <c r="I937" i="38"/>
  <c r="I938" i="38"/>
  <c r="I939" i="38"/>
  <c r="I940" i="38"/>
  <c r="I941" i="38"/>
  <c r="I942" i="38"/>
  <c r="I943" i="38"/>
  <c r="I944" i="38"/>
  <c r="I945" i="38"/>
  <c r="I946" i="38"/>
  <c r="I947" i="38"/>
  <c r="I948" i="38"/>
  <c r="I949" i="38"/>
  <c r="I950" i="38"/>
  <c r="I951" i="38"/>
  <c r="I952" i="38"/>
  <c r="I953" i="38"/>
  <c r="I954" i="38"/>
  <c r="I955" i="38"/>
  <c r="I956" i="38"/>
  <c r="I957" i="38"/>
  <c r="I958" i="38"/>
  <c r="I959" i="38"/>
  <c r="I960" i="38"/>
  <c r="I961" i="38"/>
  <c r="I962" i="38"/>
  <c r="I963" i="38"/>
  <c r="I964" i="38"/>
  <c r="I965" i="38"/>
  <c r="I966" i="38"/>
  <c r="I967" i="38"/>
  <c r="I968" i="38"/>
  <c r="I969" i="38"/>
  <c r="I970" i="38"/>
  <c r="I971" i="38"/>
  <c r="I972" i="38"/>
  <c r="I973" i="38"/>
  <c r="I974" i="38"/>
  <c r="I975" i="38"/>
  <c r="I976" i="38"/>
  <c r="I977" i="38"/>
  <c r="I978" i="38"/>
  <c r="I979" i="38"/>
  <c r="I980" i="38"/>
  <c r="I981" i="38"/>
  <c r="I982" i="38"/>
  <c r="I983" i="38"/>
  <c r="I984" i="38"/>
  <c r="I985" i="38"/>
  <c r="I986" i="38"/>
  <c r="I987" i="38"/>
  <c r="I988" i="38"/>
  <c r="I989" i="38"/>
  <c r="I990" i="38"/>
  <c r="I991" i="38"/>
  <c r="I992" i="38"/>
  <c r="I993" i="38"/>
  <c r="I994" i="38"/>
  <c r="I995" i="38"/>
  <c r="I996" i="38"/>
  <c r="I997" i="38"/>
  <c r="I998" i="38"/>
  <c r="I999" i="38"/>
  <c r="I1000" i="38"/>
  <c r="I1001" i="38"/>
  <c r="I1002" i="38"/>
  <c r="I1003" i="38"/>
  <c r="I1004" i="38"/>
  <c r="I1005" i="38"/>
  <c r="I1006" i="38"/>
  <c r="I1007" i="38"/>
  <c r="I1008" i="38"/>
  <c r="I1009" i="38"/>
  <c r="I1010" i="38"/>
  <c r="I1011" i="38"/>
  <c r="I1012" i="38"/>
  <c r="I1013" i="38"/>
  <c r="I1014" i="38"/>
  <c r="I1015" i="38"/>
  <c r="I1016" i="38"/>
  <c r="I1017" i="38"/>
  <c r="I1018" i="38"/>
  <c r="I1019" i="38"/>
  <c r="I1020" i="38"/>
  <c r="I1021" i="38"/>
  <c r="I1022" i="38"/>
  <c r="I1023" i="38"/>
  <c r="I1024" i="38"/>
  <c r="I1025" i="38"/>
  <c r="I1026" i="38"/>
  <c r="I1027" i="38"/>
  <c r="I1028" i="38"/>
  <c r="I1029" i="38"/>
  <c r="I1030" i="38"/>
  <c r="I1031" i="38"/>
  <c r="I1032" i="38"/>
  <c r="I1033" i="38"/>
  <c r="I1034" i="38"/>
  <c r="I1035" i="38"/>
  <c r="I1036" i="38"/>
  <c r="I1037" i="38"/>
  <c r="I1038" i="38"/>
  <c r="I1039" i="38"/>
  <c r="I1040" i="38"/>
  <c r="I1041" i="38"/>
  <c r="I1042" i="38"/>
  <c r="I1043" i="38"/>
  <c r="I1044" i="38"/>
  <c r="I1045" i="38"/>
  <c r="I1046" i="38"/>
  <c r="I1047" i="38"/>
  <c r="I1048" i="38"/>
  <c r="I1049" i="38"/>
  <c r="I1050" i="38"/>
  <c r="I1051" i="38"/>
  <c r="I1052" i="38"/>
  <c r="I1053" i="38"/>
  <c r="I1054" i="38"/>
  <c r="I1055" i="38"/>
  <c r="I1056" i="38"/>
  <c r="I1057" i="38"/>
  <c r="I1058" i="38"/>
  <c r="I1059" i="38"/>
  <c r="I1060" i="38"/>
  <c r="I1061" i="38"/>
  <c r="I1062" i="38"/>
  <c r="I1063" i="38"/>
  <c r="I1064" i="38"/>
  <c r="I1065" i="38"/>
  <c r="I1066" i="38"/>
  <c r="I1067" i="38"/>
  <c r="I1068" i="38"/>
  <c r="I1069" i="38"/>
  <c r="I1070" i="38"/>
  <c r="I1071" i="38"/>
  <c r="I1072" i="38"/>
  <c r="I1073" i="38"/>
  <c r="I1074" i="38"/>
  <c r="I1075" i="38"/>
  <c r="I1076" i="38"/>
  <c r="I1077" i="38"/>
  <c r="I1078" i="38"/>
  <c r="I1079" i="38"/>
  <c r="I1080" i="38"/>
  <c r="I1081" i="38"/>
  <c r="I1082" i="38"/>
  <c r="I1083" i="38"/>
  <c r="I1084" i="38"/>
  <c r="I1085" i="38"/>
  <c r="I1086" i="38"/>
  <c r="I1087" i="38"/>
  <c r="I1088" i="38"/>
  <c r="I1089" i="38"/>
  <c r="I1090" i="38"/>
  <c r="I1091" i="38"/>
  <c r="I1092" i="38"/>
  <c r="I1093" i="38"/>
  <c r="I1094" i="38"/>
  <c r="I1095" i="38"/>
  <c r="I1096" i="38"/>
  <c r="I1097" i="38"/>
  <c r="I1098" i="38"/>
  <c r="I1099" i="38"/>
  <c r="I1100" i="38"/>
  <c r="I1101" i="38"/>
  <c r="I1102" i="38"/>
  <c r="I1103" i="38"/>
  <c r="I1104" i="38"/>
  <c r="I1105" i="38"/>
  <c r="I1106" i="38"/>
  <c r="I1107" i="38"/>
  <c r="I1108" i="38"/>
  <c r="I1109" i="38"/>
  <c r="I1110" i="38"/>
  <c r="I1111" i="38"/>
  <c r="I1112" i="38"/>
  <c r="I1113" i="38"/>
  <c r="I1114" i="38"/>
  <c r="I1115" i="38"/>
  <c r="I1116" i="38"/>
  <c r="I1117" i="38"/>
  <c r="I1118" i="38"/>
  <c r="I1119" i="38"/>
  <c r="I1120" i="38"/>
  <c r="I1121" i="38"/>
  <c r="I1122" i="38"/>
  <c r="I1123" i="38"/>
  <c r="I1124" i="38"/>
  <c r="I1125" i="38"/>
  <c r="I1126" i="38"/>
  <c r="I1127" i="38"/>
  <c r="I1128" i="38"/>
  <c r="I1129" i="38"/>
  <c r="I1130" i="38"/>
  <c r="I1131" i="38"/>
  <c r="I1132" i="38"/>
  <c r="I1133" i="38"/>
  <c r="I1134" i="38"/>
  <c r="I1135" i="38"/>
  <c r="I1136" i="38"/>
  <c r="I1137" i="38"/>
  <c r="I1138" i="38"/>
  <c r="I1139" i="38"/>
  <c r="I1140" i="38"/>
  <c r="I1141" i="38"/>
  <c r="I1142" i="38"/>
  <c r="I1143" i="38"/>
  <c r="I1144" i="38"/>
  <c r="I1145" i="38"/>
  <c r="I1146" i="38"/>
  <c r="I1147" i="38"/>
  <c r="I1148" i="38"/>
  <c r="I1149" i="38"/>
  <c r="I1150" i="38"/>
  <c r="I1151" i="38"/>
  <c r="I1152" i="38"/>
  <c r="I1153" i="38"/>
  <c r="I1154" i="38"/>
  <c r="I1155" i="38"/>
  <c r="I1156" i="38"/>
  <c r="I1157" i="38"/>
  <c r="I1158" i="38"/>
  <c r="I1159" i="38"/>
  <c r="I1160" i="38"/>
  <c r="I1161" i="38"/>
  <c r="I1162" i="38"/>
  <c r="I1163" i="38"/>
  <c r="I1164" i="38"/>
  <c r="I1165" i="38"/>
  <c r="I1166" i="38"/>
  <c r="I1167" i="38"/>
  <c r="I1168" i="38"/>
  <c r="I1169" i="38"/>
  <c r="I1170" i="38"/>
  <c r="I1171" i="38"/>
  <c r="I1172" i="38"/>
  <c r="I1173" i="38"/>
  <c r="I1174" i="38"/>
  <c r="I1175" i="38"/>
  <c r="I1176" i="38"/>
  <c r="I1177" i="38"/>
  <c r="I1178" i="38"/>
  <c r="I1179" i="38"/>
  <c r="I1180" i="38"/>
  <c r="I1181" i="38"/>
  <c r="I1182" i="38"/>
  <c r="I1183" i="38"/>
  <c r="I1184" i="38"/>
  <c r="I1185" i="38"/>
  <c r="I1186" i="38"/>
  <c r="I1187" i="38"/>
  <c r="I1188" i="38"/>
  <c r="I1189" i="38"/>
  <c r="I1190" i="38"/>
  <c r="I1191" i="38"/>
  <c r="I1192" i="38"/>
  <c r="I1193" i="38"/>
  <c r="I1194" i="38"/>
  <c r="I1195" i="38"/>
  <c r="I1196" i="38"/>
  <c r="I1197" i="38"/>
  <c r="I1198" i="38"/>
  <c r="I1199" i="38"/>
  <c r="I1200" i="38"/>
  <c r="I1201" i="38"/>
  <c r="I1202" i="38"/>
  <c r="I1203" i="38"/>
  <c r="I1204" i="38"/>
  <c r="I1205" i="38"/>
  <c r="I1206" i="38"/>
  <c r="I1207" i="38"/>
  <c r="I1208" i="38"/>
  <c r="I1209" i="38"/>
  <c r="I1210" i="38"/>
  <c r="I1211" i="38"/>
  <c r="I1212" i="38"/>
  <c r="I1213" i="38"/>
  <c r="I1214" i="38"/>
  <c r="I1215" i="38"/>
  <c r="I1216" i="38"/>
  <c r="I1217" i="38"/>
  <c r="I1218" i="38"/>
  <c r="I1219" i="38"/>
  <c r="I1220" i="38"/>
  <c r="I1221" i="38"/>
  <c r="I1222" i="38"/>
  <c r="I1223" i="38"/>
  <c r="I1224" i="38"/>
  <c r="I1225" i="38"/>
  <c r="I1226" i="38"/>
  <c r="I1227" i="38"/>
  <c r="I1228" i="38"/>
  <c r="I1229" i="38"/>
  <c r="I1230" i="38"/>
  <c r="I1231" i="38"/>
  <c r="I1232" i="38"/>
  <c r="I1233" i="38"/>
  <c r="I1234" i="38"/>
  <c r="I1235" i="38"/>
  <c r="I1236" i="38"/>
  <c r="I1237" i="38"/>
  <c r="I1238" i="38"/>
  <c r="I1239" i="38"/>
  <c r="I1240" i="38"/>
  <c r="I1241" i="38"/>
  <c r="I1242" i="38"/>
  <c r="I1243" i="38"/>
  <c r="I1244" i="38"/>
  <c r="I1245" i="38"/>
  <c r="I1246" i="38"/>
  <c r="I1247" i="38"/>
  <c r="I1248" i="38"/>
  <c r="I1249" i="38"/>
  <c r="I1250" i="38"/>
  <c r="I1251" i="38"/>
  <c r="I1252" i="38"/>
  <c r="I1253" i="38"/>
  <c r="I1254" i="38"/>
  <c r="I1255" i="38"/>
  <c r="I1256" i="38"/>
  <c r="I1257" i="38"/>
  <c r="I1258" i="38"/>
  <c r="I1259" i="38"/>
  <c r="I1260" i="38"/>
  <c r="I1261" i="38"/>
  <c r="I1262" i="38"/>
  <c r="I1263" i="38"/>
  <c r="I1264" i="38"/>
  <c r="I1265" i="38"/>
  <c r="I1266" i="38"/>
  <c r="I1267" i="38"/>
  <c r="I1268" i="38"/>
  <c r="I1269" i="38"/>
  <c r="I1270" i="38"/>
  <c r="I1271" i="38"/>
  <c r="I1272" i="38"/>
  <c r="I1273" i="38"/>
  <c r="I1274" i="38"/>
  <c r="I1275" i="38"/>
  <c r="I1276" i="38"/>
  <c r="I1277" i="38"/>
  <c r="I1278" i="38"/>
  <c r="I1279" i="38"/>
  <c r="I1280" i="38"/>
  <c r="I1281" i="38"/>
  <c r="I1282" i="38"/>
  <c r="I1283" i="38"/>
  <c r="I1284" i="38"/>
  <c r="I1285" i="38"/>
  <c r="I1286" i="38"/>
  <c r="I1287" i="38"/>
  <c r="I1288" i="38"/>
  <c r="I1289" i="38"/>
  <c r="I1290" i="38"/>
  <c r="I1291" i="38"/>
  <c r="I1292" i="38"/>
  <c r="I1293" i="38"/>
  <c r="I1294" i="38"/>
  <c r="I1295" i="38"/>
  <c r="I1296" i="38"/>
  <c r="I1297" i="38"/>
  <c r="I1298" i="38"/>
  <c r="I1299" i="38"/>
  <c r="I1300" i="38"/>
  <c r="I1301" i="38"/>
  <c r="I1302" i="38"/>
  <c r="I1303" i="38"/>
  <c r="I1304" i="38"/>
  <c r="I1305" i="38"/>
  <c r="I1306" i="38"/>
  <c r="I1307" i="38"/>
  <c r="I1308" i="38"/>
  <c r="I1309" i="38"/>
  <c r="I1310" i="38"/>
  <c r="I1311" i="38"/>
  <c r="I1312" i="38"/>
  <c r="I1313" i="38"/>
  <c r="I1314" i="38"/>
  <c r="I1315" i="38"/>
  <c r="I1316" i="38"/>
  <c r="I1317" i="38"/>
  <c r="I1318" i="38"/>
  <c r="I1319" i="38"/>
  <c r="I1320" i="38"/>
  <c r="I1321" i="38"/>
  <c r="I1322" i="38"/>
  <c r="I1323" i="38"/>
  <c r="I1324" i="38"/>
  <c r="I1325" i="38"/>
  <c r="I1326" i="38"/>
  <c r="I1327" i="38"/>
  <c r="I1328" i="38"/>
  <c r="I1329" i="38"/>
  <c r="I1330" i="38"/>
  <c r="I1331" i="38"/>
  <c r="I1332" i="38"/>
  <c r="I1333" i="38"/>
  <c r="I1334" i="38"/>
  <c r="I1335" i="38"/>
  <c r="I1336" i="38"/>
  <c r="I1337" i="38"/>
  <c r="I1338" i="38"/>
  <c r="I1339" i="38"/>
  <c r="I1340" i="38"/>
  <c r="I1341" i="38"/>
  <c r="I1342" i="38"/>
  <c r="I1343" i="38"/>
  <c r="I1344" i="38"/>
  <c r="I1345" i="38"/>
  <c r="I1346" i="38"/>
  <c r="I1347" i="38"/>
  <c r="I1348" i="38"/>
  <c r="I1349" i="38"/>
  <c r="I1350" i="38"/>
  <c r="I1351" i="38"/>
  <c r="I1352" i="38"/>
  <c r="I1353" i="38"/>
  <c r="I1354" i="38"/>
  <c r="I1355" i="38"/>
  <c r="I1356" i="38"/>
  <c r="I1357" i="38"/>
  <c r="I1358" i="38"/>
  <c r="I1359" i="38"/>
  <c r="I1360" i="38"/>
  <c r="I1361" i="38"/>
  <c r="I1362" i="38"/>
  <c r="I1363" i="38"/>
  <c r="I1364" i="38"/>
  <c r="I1365" i="38"/>
  <c r="I1366" i="38"/>
  <c r="I1367" i="38"/>
  <c r="I1368" i="38"/>
  <c r="I1369" i="38"/>
  <c r="I1370" i="38"/>
  <c r="I1371" i="38"/>
  <c r="I1372" i="38"/>
  <c r="I1373" i="38"/>
  <c r="I1374" i="38"/>
  <c r="I1375" i="38"/>
  <c r="I1376" i="38"/>
  <c r="I1377" i="38"/>
  <c r="I1378" i="38"/>
  <c r="I1379" i="38"/>
  <c r="I1380" i="38"/>
  <c r="I1381" i="38"/>
  <c r="I1382" i="38"/>
  <c r="I1383" i="38"/>
  <c r="I1384" i="38"/>
  <c r="I1385" i="38"/>
  <c r="I1386" i="38"/>
  <c r="I1387" i="38"/>
  <c r="I1388" i="38"/>
  <c r="I1389" i="38"/>
  <c r="I1390" i="38"/>
  <c r="I1391" i="38"/>
  <c r="I1392" i="38"/>
  <c r="I1393" i="38"/>
  <c r="I1394" i="38"/>
  <c r="I1395" i="38"/>
  <c r="I1396" i="38"/>
  <c r="I1397" i="38"/>
  <c r="I1398" i="38"/>
  <c r="I1399" i="38"/>
  <c r="I1400" i="38"/>
  <c r="I1401" i="38"/>
  <c r="I1402" i="38"/>
  <c r="I1403" i="38"/>
  <c r="I1404" i="38"/>
  <c r="I1405" i="38"/>
  <c r="I1406" i="38"/>
  <c r="I1407" i="38"/>
  <c r="I1408" i="38"/>
  <c r="I1409" i="38"/>
  <c r="I1410" i="38"/>
  <c r="I1411" i="38"/>
  <c r="I1412" i="38"/>
  <c r="I1413" i="38"/>
  <c r="I1414" i="38"/>
  <c r="I1415" i="38"/>
  <c r="I1416" i="38"/>
  <c r="I1417" i="38"/>
  <c r="I1418" i="38"/>
  <c r="I1419" i="38"/>
  <c r="I1420" i="38"/>
  <c r="I1421" i="38"/>
  <c r="I1422" i="38"/>
  <c r="I1423" i="38"/>
  <c r="I1424" i="38"/>
  <c r="I1425" i="38"/>
  <c r="I1426" i="38"/>
  <c r="I1427" i="38"/>
  <c r="I1428" i="38"/>
  <c r="I1429" i="38"/>
  <c r="I1430" i="38"/>
  <c r="I1431" i="38"/>
  <c r="I1432" i="38"/>
  <c r="I1433" i="38"/>
  <c r="I1434" i="38"/>
  <c r="I1435" i="38"/>
  <c r="I1436" i="38"/>
  <c r="I1437" i="38"/>
  <c r="I1438" i="38"/>
  <c r="I1439" i="38"/>
  <c r="I1440" i="38"/>
  <c r="I1441" i="38"/>
  <c r="I1442" i="38"/>
  <c r="I1443" i="38"/>
  <c r="I1444" i="38"/>
  <c r="I1445" i="38"/>
  <c r="I1446" i="38"/>
  <c r="I1447" i="38"/>
  <c r="I1448" i="38"/>
  <c r="I1449" i="38"/>
  <c r="I1450" i="38"/>
  <c r="I1451" i="38"/>
  <c r="I1452" i="38"/>
  <c r="I1453" i="38"/>
  <c r="I1454" i="38"/>
  <c r="I1455" i="38"/>
  <c r="I1456" i="38"/>
  <c r="I1457" i="38"/>
  <c r="I1458" i="38"/>
  <c r="I1459" i="38"/>
  <c r="I1460" i="38"/>
  <c r="I1461" i="38"/>
  <c r="I1462" i="38"/>
  <c r="I1463" i="38"/>
  <c r="I1464" i="38"/>
  <c r="I1465" i="38"/>
  <c r="I1466" i="38"/>
  <c r="I1467" i="38"/>
  <c r="I1468" i="38"/>
  <c r="I1469" i="38"/>
  <c r="I1470" i="38"/>
  <c r="I1471" i="38"/>
  <c r="I1472" i="38"/>
  <c r="I1473" i="38"/>
  <c r="I1474" i="38"/>
  <c r="I1475" i="38"/>
  <c r="I1476" i="38"/>
  <c r="I1477" i="38"/>
  <c r="I1478" i="38"/>
  <c r="I1479" i="38"/>
  <c r="I1480" i="38"/>
  <c r="I1481" i="38"/>
  <c r="I1482" i="38"/>
  <c r="I1483" i="38"/>
  <c r="I1484" i="38"/>
  <c r="I1485" i="38"/>
  <c r="I1486" i="38"/>
  <c r="I1487" i="38"/>
  <c r="I1488" i="38"/>
  <c r="I1489" i="38"/>
  <c r="I1490" i="38"/>
  <c r="I1491" i="38"/>
  <c r="I1492" i="38"/>
  <c r="I1493" i="38"/>
  <c r="I1494" i="38"/>
  <c r="I1495" i="38"/>
  <c r="I1496" i="38"/>
  <c r="I1497" i="38"/>
  <c r="I1498" i="38"/>
  <c r="I1499" i="38"/>
  <c r="I1500" i="38"/>
  <c r="I1501" i="38"/>
  <c r="I1502" i="38"/>
  <c r="I1503" i="38"/>
  <c r="I1504" i="38"/>
  <c r="I1505" i="38"/>
  <c r="I1506" i="38"/>
  <c r="I1507" i="38"/>
  <c r="I1508" i="38"/>
  <c r="I1509" i="38"/>
  <c r="I1510" i="38"/>
  <c r="I1511" i="38"/>
  <c r="I1512" i="38"/>
  <c r="I1513" i="38"/>
  <c r="I1514" i="38"/>
  <c r="I1515" i="38"/>
  <c r="I1516" i="38"/>
  <c r="I1517" i="38"/>
  <c r="I1518" i="38"/>
  <c r="I1519" i="38"/>
  <c r="I1520" i="38"/>
  <c r="I1521" i="38"/>
  <c r="I1522" i="38"/>
  <c r="I1523" i="38"/>
  <c r="I1524" i="38"/>
  <c r="I1525" i="38"/>
  <c r="I1526" i="38"/>
  <c r="I1527" i="38"/>
  <c r="I1528" i="38"/>
  <c r="I1529" i="38"/>
  <c r="I1530" i="38"/>
  <c r="I1531" i="38"/>
  <c r="I1532" i="38"/>
  <c r="I1533" i="38"/>
  <c r="I1534" i="38"/>
  <c r="I1535" i="38"/>
  <c r="I1536" i="38"/>
  <c r="I1537" i="38"/>
  <c r="I1538" i="38"/>
  <c r="I1539" i="38"/>
  <c r="I1540" i="38"/>
  <c r="I1541" i="38"/>
  <c r="I1542" i="38"/>
  <c r="I1543" i="38"/>
  <c r="I1544" i="38"/>
  <c r="I1545" i="38"/>
  <c r="I1546" i="38"/>
  <c r="I1547" i="38"/>
  <c r="I1548" i="38"/>
  <c r="I1549" i="38"/>
  <c r="I1550" i="38"/>
  <c r="I1551" i="38"/>
  <c r="I1552" i="38"/>
  <c r="I1553" i="38"/>
  <c r="I1554" i="38"/>
  <c r="I1555" i="38"/>
  <c r="I1556" i="38"/>
  <c r="I1557" i="38"/>
  <c r="I1558" i="38"/>
  <c r="I1559" i="38"/>
  <c r="I1560" i="38"/>
  <c r="I1561" i="38"/>
  <c r="I1562" i="38"/>
  <c r="I1563" i="38"/>
  <c r="I1564" i="38"/>
  <c r="I1565" i="38"/>
  <c r="I1566" i="38"/>
  <c r="I1567" i="38"/>
  <c r="I1568" i="38"/>
  <c r="I1569" i="38"/>
  <c r="I1570" i="38"/>
  <c r="I1571" i="38"/>
  <c r="I1572" i="38"/>
  <c r="I1573" i="38"/>
  <c r="I1574" i="38"/>
  <c r="I1575" i="38"/>
  <c r="I1576" i="38"/>
  <c r="I1577" i="38"/>
  <c r="I1578" i="38"/>
  <c r="I1579" i="38"/>
  <c r="I1580" i="38"/>
  <c r="I1581" i="38"/>
  <c r="I1582" i="38"/>
  <c r="I1583" i="38"/>
  <c r="I1584" i="38"/>
  <c r="I1585" i="38"/>
  <c r="I1586" i="38"/>
  <c r="I1587" i="38"/>
  <c r="I1588" i="38"/>
  <c r="I1589" i="38"/>
  <c r="I1590" i="38"/>
  <c r="I1591" i="38"/>
  <c r="I1592" i="38"/>
  <c r="I1593" i="38"/>
  <c r="I1594" i="38"/>
  <c r="I1595" i="38"/>
  <c r="I1596" i="38"/>
  <c r="I1597" i="38"/>
  <c r="I1598" i="38"/>
  <c r="I1599" i="38"/>
  <c r="I1600" i="38"/>
  <c r="I1601" i="38"/>
  <c r="I1602" i="38"/>
  <c r="I1603" i="38"/>
  <c r="I1604" i="38"/>
  <c r="I1605" i="38"/>
  <c r="I1606" i="38"/>
  <c r="I1607" i="38"/>
  <c r="I1608" i="38"/>
  <c r="I1609" i="38"/>
  <c r="I1610" i="38"/>
  <c r="I1611" i="38"/>
  <c r="I1612" i="38"/>
  <c r="I1613" i="38"/>
  <c r="I1614" i="38"/>
  <c r="I1615" i="38"/>
  <c r="I1616" i="38"/>
  <c r="I1617" i="38"/>
  <c r="I1618" i="38"/>
  <c r="I1619" i="38"/>
  <c r="I1620" i="38"/>
  <c r="I1621" i="38"/>
  <c r="I1622" i="38"/>
  <c r="I1623" i="38"/>
  <c r="I1624" i="38"/>
  <c r="I1625" i="38"/>
  <c r="I1626" i="38"/>
  <c r="I1627" i="38"/>
  <c r="I1628" i="38"/>
  <c r="I1629" i="38"/>
  <c r="I1630" i="38"/>
  <c r="I1631" i="38"/>
  <c r="I1632" i="38"/>
  <c r="I1633" i="38"/>
  <c r="I1634" i="38"/>
  <c r="I1635" i="38"/>
  <c r="I1636" i="38"/>
  <c r="I1637" i="38"/>
  <c r="I1638" i="38"/>
  <c r="I1639" i="38"/>
  <c r="I1640" i="38"/>
  <c r="I1641" i="38"/>
  <c r="I1642" i="38"/>
  <c r="I1643" i="38"/>
  <c r="I1644" i="38"/>
  <c r="I1645" i="38"/>
  <c r="I1646" i="38"/>
  <c r="I1647" i="38"/>
  <c r="I1648" i="38"/>
  <c r="I1649" i="38"/>
  <c r="I1650" i="38"/>
  <c r="I1651" i="38"/>
  <c r="I1652" i="38"/>
  <c r="I1653" i="38"/>
  <c r="I1654" i="38"/>
  <c r="I1655" i="38"/>
  <c r="I1656" i="38"/>
  <c r="I1657" i="38"/>
  <c r="I1658" i="38"/>
  <c r="I1659" i="38"/>
  <c r="I1660" i="38"/>
  <c r="I1661" i="38"/>
  <c r="I1662" i="38"/>
  <c r="I1663" i="38"/>
  <c r="I1664" i="38"/>
  <c r="I1665" i="38"/>
  <c r="I1666" i="38"/>
  <c r="I1667" i="38"/>
  <c r="I1668" i="38"/>
  <c r="I1669" i="38"/>
  <c r="I1670" i="38"/>
  <c r="I1671" i="38"/>
  <c r="I1672" i="38"/>
  <c r="I1673" i="38"/>
  <c r="I1674" i="38"/>
  <c r="I1675" i="38"/>
  <c r="I1676" i="38"/>
  <c r="I1677" i="38"/>
  <c r="I1678" i="38"/>
  <c r="I1679" i="38"/>
  <c r="I1680" i="38"/>
  <c r="I1681" i="38"/>
  <c r="I1682" i="38"/>
  <c r="I1683" i="38"/>
  <c r="I1684" i="38"/>
  <c r="I1685" i="38"/>
  <c r="I1686" i="38"/>
  <c r="I1687" i="38"/>
  <c r="I1688" i="38"/>
  <c r="I1689" i="38"/>
  <c r="I1690" i="38"/>
  <c r="I1691" i="38"/>
  <c r="I1692" i="38"/>
  <c r="I1693" i="38"/>
  <c r="I1694" i="38"/>
  <c r="I1695" i="38"/>
  <c r="I1696" i="38"/>
  <c r="I1697" i="38"/>
  <c r="I1698" i="38"/>
  <c r="I1699" i="38"/>
  <c r="I1700" i="38"/>
  <c r="I1701" i="38"/>
  <c r="I1702" i="38"/>
  <c r="I1703" i="38"/>
  <c r="I1704" i="38"/>
  <c r="I1705" i="38"/>
  <c r="I1706" i="38"/>
  <c r="I1707" i="38"/>
  <c r="I1708" i="38"/>
  <c r="I1709" i="38"/>
  <c r="I1710" i="38"/>
  <c r="I1711" i="38"/>
  <c r="I1712" i="38"/>
  <c r="I1713" i="38"/>
  <c r="I1714" i="38"/>
  <c r="I1715" i="38"/>
  <c r="I1716" i="38"/>
  <c r="I1717" i="38"/>
  <c r="I1718" i="38"/>
  <c r="I1719" i="38"/>
  <c r="I1720" i="38"/>
  <c r="I1721" i="38"/>
  <c r="I1722" i="38"/>
  <c r="I1723" i="38"/>
  <c r="I1724" i="38"/>
  <c r="I1725" i="38"/>
  <c r="I1726" i="38"/>
  <c r="I1727" i="38"/>
  <c r="I1728" i="38"/>
  <c r="I1729" i="38"/>
  <c r="I1730" i="38"/>
  <c r="I1731" i="38"/>
  <c r="I1732" i="38"/>
  <c r="I1733" i="38"/>
  <c r="I1734" i="38"/>
  <c r="I1735" i="38"/>
  <c r="I1736" i="38"/>
  <c r="I1737" i="38"/>
  <c r="I1738" i="38"/>
  <c r="I1739" i="38"/>
  <c r="I1740" i="38"/>
  <c r="I1741" i="38"/>
  <c r="I1742" i="38"/>
  <c r="I1743" i="38"/>
  <c r="I1744" i="38"/>
  <c r="I1745" i="38"/>
  <c r="I1746" i="38"/>
  <c r="I1747" i="38"/>
  <c r="I1748" i="38"/>
  <c r="I1749" i="38"/>
  <c r="I1750" i="38"/>
  <c r="I1751" i="38"/>
  <c r="I1752" i="38"/>
  <c r="I1753" i="38"/>
  <c r="I1754" i="38"/>
  <c r="I1755" i="38"/>
  <c r="I1756" i="38"/>
  <c r="I1757" i="38"/>
  <c r="I1758" i="38"/>
  <c r="I1759" i="38"/>
  <c r="I1760" i="38"/>
  <c r="I1761" i="38"/>
  <c r="I1762" i="38"/>
  <c r="I1763" i="38"/>
  <c r="I1764" i="38"/>
  <c r="I1765" i="38"/>
  <c r="I1766" i="38"/>
  <c r="I1767" i="38"/>
  <c r="I1768" i="38"/>
  <c r="I1769" i="38"/>
  <c r="I1770" i="38"/>
  <c r="I1771" i="38"/>
  <c r="I1772" i="38"/>
  <c r="I1773" i="38"/>
  <c r="I1774" i="38"/>
  <c r="I1775" i="38"/>
  <c r="I1776" i="38"/>
  <c r="I1777" i="38"/>
  <c r="I1778" i="38"/>
  <c r="I1779" i="38"/>
  <c r="I1780" i="38"/>
  <c r="I1781" i="38"/>
  <c r="I1782" i="38"/>
  <c r="I1783" i="38"/>
  <c r="I1784" i="38"/>
  <c r="I1785" i="38"/>
  <c r="I1786" i="38"/>
  <c r="I1787" i="38"/>
  <c r="I1788" i="38"/>
  <c r="I1789" i="38"/>
  <c r="I1790" i="38"/>
  <c r="I1791" i="38"/>
  <c r="I1792" i="38"/>
  <c r="I1793" i="38"/>
  <c r="I1794" i="38"/>
  <c r="I1795" i="38"/>
  <c r="I1796" i="38"/>
  <c r="I1797" i="38"/>
  <c r="I1798" i="38"/>
  <c r="I1799" i="38"/>
  <c r="I1800" i="38"/>
  <c r="I1801" i="38"/>
  <c r="I1802" i="38"/>
  <c r="I1803" i="38"/>
  <c r="I1804" i="38"/>
  <c r="I1805" i="38"/>
  <c r="I1806" i="38"/>
  <c r="I1807" i="38"/>
  <c r="I1808" i="38"/>
  <c r="I1809" i="38"/>
  <c r="I1810" i="38"/>
  <c r="I1811" i="38"/>
  <c r="I1812" i="38"/>
  <c r="I1813" i="38"/>
  <c r="I1814" i="38"/>
  <c r="I1815" i="38"/>
  <c r="I1816" i="38"/>
  <c r="I1817" i="38"/>
  <c r="I1818" i="38"/>
  <c r="I1819" i="38"/>
  <c r="I1820" i="38"/>
  <c r="I1821" i="38"/>
  <c r="I1822" i="38"/>
  <c r="I1823" i="38"/>
  <c r="I1824" i="38"/>
  <c r="I1825" i="38"/>
  <c r="I1826" i="38"/>
  <c r="I1827" i="38"/>
  <c r="I1828" i="38"/>
  <c r="I1829" i="38"/>
  <c r="I1830" i="38"/>
  <c r="I1831" i="38"/>
  <c r="I1832" i="38"/>
  <c r="I1833" i="38"/>
  <c r="I1834" i="38"/>
  <c r="I1835" i="38"/>
  <c r="I1836" i="38"/>
  <c r="I1837" i="38"/>
  <c r="I1838" i="38"/>
  <c r="I1839" i="38"/>
  <c r="I1840" i="38"/>
  <c r="I1841" i="38"/>
  <c r="I1842" i="38"/>
  <c r="I1843" i="38"/>
  <c r="I1844" i="38"/>
  <c r="I1845" i="38"/>
  <c r="I1846" i="38"/>
  <c r="I1847" i="38"/>
  <c r="I1848" i="38"/>
  <c r="I1849" i="38"/>
  <c r="I1850" i="38"/>
  <c r="I1851" i="38"/>
  <c r="I1852" i="38"/>
  <c r="I1853" i="38"/>
  <c r="I1854" i="38"/>
  <c r="I1855" i="38"/>
  <c r="I1856" i="38"/>
  <c r="I1857" i="38"/>
  <c r="I1858" i="38"/>
  <c r="I1859" i="38"/>
  <c r="I1860" i="38"/>
  <c r="I1861" i="38"/>
  <c r="I1862" i="38"/>
  <c r="I1863" i="38"/>
  <c r="I1864" i="38"/>
  <c r="I1865" i="38"/>
  <c r="I1866" i="38"/>
  <c r="I1867" i="38"/>
  <c r="I1868" i="38"/>
  <c r="I1869" i="38"/>
  <c r="I1870" i="38"/>
  <c r="I1871" i="38"/>
  <c r="I1872" i="38"/>
  <c r="I1873" i="38"/>
  <c r="I1874" i="38"/>
  <c r="I1875" i="38"/>
  <c r="I1876" i="38"/>
  <c r="I1877" i="38"/>
  <c r="I1878" i="38"/>
  <c r="I1879" i="38"/>
  <c r="I1880" i="38"/>
  <c r="I1881" i="38"/>
  <c r="I1882" i="38"/>
  <c r="I1883" i="38"/>
  <c r="I1884" i="38"/>
  <c r="I1885" i="38"/>
  <c r="I1886" i="38"/>
  <c r="I1887" i="38"/>
  <c r="I1888" i="38"/>
  <c r="I1889" i="38"/>
  <c r="I1890" i="38"/>
  <c r="I1891" i="38"/>
  <c r="I1892" i="38"/>
  <c r="I1893" i="38"/>
  <c r="I1894" i="38"/>
  <c r="I1895" i="38"/>
  <c r="I1896" i="38"/>
  <c r="I1897" i="38"/>
  <c r="I1898" i="38"/>
  <c r="I1899" i="38"/>
  <c r="I1900" i="38"/>
  <c r="I1901" i="38"/>
  <c r="I1902" i="38"/>
  <c r="I1903" i="38"/>
  <c r="I1904" i="38"/>
  <c r="I1905" i="38"/>
  <c r="I1906" i="38"/>
  <c r="I1907" i="38"/>
  <c r="I1908" i="38"/>
  <c r="I1909" i="38"/>
  <c r="I1910" i="38"/>
  <c r="I1911" i="38"/>
  <c r="I1912" i="38"/>
  <c r="I1913" i="38"/>
  <c r="I1914" i="38"/>
  <c r="I1915" i="38"/>
  <c r="I1916" i="38"/>
  <c r="I1917" i="38"/>
  <c r="I1918" i="38"/>
  <c r="I1919" i="38"/>
  <c r="I1920" i="38"/>
  <c r="I1921" i="38"/>
  <c r="I1922" i="38"/>
  <c r="I1923" i="38"/>
  <c r="I1924" i="38"/>
  <c r="I1925" i="38"/>
  <c r="I1926" i="38"/>
  <c r="I1927" i="38"/>
  <c r="I1928" i="38"/>
  <c r="I1929" i="38"/>
  <c r="I1930" i="38"/>
  <c r="I1931" i="38"/>
  <c r="I1932" i="38"/>
  <c r="I1933" i="38"/>
  <c r="I1934" i="38"/>
  <c r="I1935" i="38"/>
  <c r="I1936" i="38"/>
  <c r="I1937" i="38"/>
  <c r="I1938" i="38"/>
  <c r="I1939" i="38"/>
  <c r="I1940" i="38"/>
  <c r="I1941" i="38"/>
  <c r="I1942" i="38"/>
  <c r="I1943" i="38"/>
  <c r="I1944" i="38"/>
  <c r="I1945" i="38"/>
  <c r="I1946" i="38"/>
  <c r="I1947" i="38"/>
  <c r="I1948" i="38"/>
  <c r="I1949" i="38"/>
  <c r="I1950" i="38"/>
  <c r="I1951" i="38"/>
  <c r="I1952" i="38"/>
  <c r="I1953" i="38"/>
  <c r="I1954" i="38"/>
  <c r="I1955" i="38"/>
  <c r="I1956" i="38"/>
  <c r="I1957" i="38"/>
  <c r="I1958" i="38"/>
  <c r="I1959" i="38"/>
  <c r="I1960" i="38"/>
  <c r="I1961" i="38"/>
  <c r="I1962" i="38"/>
  <c r="I1963" i="38"/>
  <c r="I1964" i="38"/>
  <c r="I1965" i="38"/>
  <c r="I1966" i="38"/>
  <c r="I1967" i="38"/>
  <c r="I1968" i="38"/>
  <c r="I1969" i="38"/>
  <c r="I1970" i="38"/>
  <c r="I1971" i="38"/>
  <c r="I1972" i="38"/>
  <c r="I1973" i="38"/>
  <c r="I1974" i="38"/>
  <c r="I1975" i="38"/>
  <c r="I1976" i="38"/>
  <c r="I1977" i="38"/>
  <c r="I1978" i="38"/>
  <c r="I1979" i="38"/>
  <c r="I1980" i="38"/>
  <c r="I1981" i="38"/>
  <c r="I1982" i="38"/>
  <c r="I1983" i="38"/>
  <c r="I1984" i="38"/>
  <c r="I1985" i="38"/>
  <c r="I1986" i="38"/>
  <c r="I1987" i="38"/>
  <c r="I1988" i="38"/>
  <c r="I1989" i="38"/>
  <c r="I1990" i="38"/>
  <c r="I1991" i="38"/>
  <c r="I1992" i="38"/>
  <c r="I1993" i="38"/>
  <c r="I1994" i="38"/>
  <c r="I1995" i="38"/>
  <c r="I1996" i="38"/>
  <c r="I1997" i="38"/>
  <c r="I1998" i="38"/>
  <c r="I1999" i="38"/>
  <c r="I2000" i="38"/>
  <c r="I2001" i="38"/>
  <c r="I2002" i="38"/>
  <c r="I2003" i="38"/>
  <c r="I2004" i="38"/>
  <c r="I2005" i="38"/>
  <c r="I2006" i="38"/>
  <c r="I2007" i="38"/>
  <c r="I2008" i="38"/>
  <c r="I2009" i="38"/>
  <c r="I2010" i="38"/>
  <c r="I2011" i="38"/>
  <c r="I2012" i="38"/>
  <c r="I2013" i="38"/>
  <c r="I2014" i="38"/>
  <c r="I2015" i="38"/>
  <c r="I2016" i="38"/>
  <c r="I2017" i="38"/>
  <c r="I2018" i="38"/>
  <c r="I2019" i="38"/>
  <c r="I2020" i="38"/>
  <c r="I2021" i="38"/>
  <c r="I2022" i="38"/>
  <c r="I2023" i="38"/>
  <c r="I2024" i="38"/>
  <c r="I2025" i="38"/>
  <c r="I2026" i="38"/>
  <c r="I2027" i="38"/>
  <c r="I2028" i="38"/>
  <c r="I2029" i="38"/>
  <c r="I2030" i="38"/>
  <c r="I2031" i="38"/>
  <c r="I2032" i="38"/>
  <c r="I2033" i="38"/>
  <c r="I2034" i="38"/>
  <c r="I2035" i="38"/>
  <c r="I2036" i="38"/>
  <c r="I2037" i="38"/>
  <c r="I2038" i="38"/>
  <c r="I2039" i="38"/>
  <c r="I2040" i="38"/>
  <c r="I2041" i="38"/>
  <c r="I2042" i="38"/>
  <c r="I2043" i="38"/>
  <c r="I2044" i="38"/>
  <c r="I2045" i="38"/>
  <c r="I2046" i="38"/>
  <c r="I2047" i="38"/>
  <c r="I2048" i="38"/>
  <c r="I2049" i="38"/>
  <c r="I2050" i="38"/>
  <c r="I2051" i="38"/>
  <c r="I2052" i="38"/>
  <c r="I2053" i="38"/>
  <c r="I2054" i="38"/>
  <c r="I2055" i="38"/>
  <c r="I2056" i="38"/>
  <c r="I2057" i="38"/>
  <c r="I2058" i="38"/>
  <c r="I2059" i="38"/>
  <c r="I2060" i="38"/>
  <c r="I2061" i="38"/>
  <c r="I2062" i="38"/>
  <c r="I2063" i="38"/>
  <c r="I2064" i="38"/>
  <c r="I2065" i="38"/>
  <c r="I2066" i="38"/>
  <c r="I2067" i="38"/>
  <c r="I2068" i="38"/>
  <c r="I2069" i="38"/>
  <c r="I2070" i="38"/>
  <c r="I2071" i="38"/>
  <c r="I2072" i="38"/>
  <c r="I2073" i="38"/>
  <c r="I2074" i="38"/>
  <c r="I2075" i="38"/>
  <c r="I2076" i="38"/>
  <c r="I2077" i="38"/>
  <c r="I2078" i="38"/>
  <c r="I2079" i="38"/>
  <c r="I2080" i="38"/>
  <c r="I2081" i="38"/>
  <c r="I2082" i="38"/>
  <c r="I2083" i="38"/>
  <c r="I2084" i="38"/>
  <c r="I2085" i="38"/>
  <c r="I2086" i="38"/>
  <c r="I2087" i="38"/>
  <c r="I2088" i="38"/>
  <c r="I2089" i="38"/>
  <c r="I2090" i="38"/>
  <c r="I2091" i="38"/>
  <c r="I2092" i="38"/>
  <c r="I2093" i="38"/>
  <c r="I2094" i="38"/>
  <c r="I2095" i="38"/>
  <c r="I2096" i="38"/>
  <c r="I2097" i="38"/>
  <c r="I2098" i="38"/>
  <c r="I2099" i="38"/>
  <c r="I2100" i="38"/>
  <c r="I2101" i="38"/>
  <c r="I2102" i="38"/>
  <c r="I2103" i="38"/>
  <c r="I2104" i="38"/>
  <c r="I2105" i="38"/>
  <c r="I2106" i="38"/>
  <c r="I2107" i="38"/>
  <c r="I2108" i="38"/>
  <c r="I2109" i="38"/>
  <c r="I2110" i="38"/>
  <c r="I2111" i="38"/>
  <c r="I2112" i="38"/>
  <c r="I2113" i="38"/>
  <c r="I2114" i="38"/>
  <c r="I2115" i="38"/>
  <c r="I2116" i="38"/>
  <c r="I2117" i="38"/>
  <c r="I2118" i="38"/>
  <c r="I2119" i="38"/>
  <c r="I2120" i="38"/>
  <c r="I2121" i="38"/>
  <c r="I2122" i="38"/>
  <c r="I2123" i="38"/>
  <c r="I2124" i="38"/>
  <c r="I2125" i="38"/>
  <c r="I2126" i="38"/>
  <c r="I2127" i="38"/>
  <c r="I2128" i="38"/>
  <c r="I2129" i="38"/>
  <c r="I2130" i="38"/>
  <c r="I2131" i="38"/>
  <c r="I2132" i="38"/>
  <c r="I2133" i="38"/>
  <c r="I2134" i="38"/>
  <c r="I2135" i="38"/>
  <c r="I2136" i="38"/>
  <c r="I2137" i="38"/>
  <c r="I2138" i="38"/>
  <c r="I2139" i="38"/>
  <c r="I2140" i="38"/>
  <c r="I2141" i="38"/>
  <c r="I2142" i="38"/>
  <c r="I2143" i="38"/>
  <c r="I2144" i="38"/>
  <c r="I2145" i="38"/>
  <c r="I2146" i="38"/>
  <c r="I2147" i="38"/>
  <c r="I2148" i="38"/>
  <c r="I2149" i="38"/>
  <c r="I2150" i="38"/>
  <c r="I2151" i="38"/>
  <c r="I2152" i="38"/>
  <c r="I2153" i="38"/>
  <c r="I2154" i="38"/>
  <c r="I2155" i="38"/>
  <c r="I2156" i="38"/>
  <c r="I2157" i="38"/>
  <c r="I2158" i="38"/>
  <c r="I2159" i="38"/>
  <c r="I2160" i="38"/>
  <c r="I2161" i="38"/>
  <c r="I2162" i="38"/>
  <c r="I2163" i="38"/>
  <c r="I2164" i="38"/>
  <c r="I2165" i="38"/>
  <c r="I2166" i="38"/>
  <c r="I2167" i="38"/>
  <c r="I2168" i="38"/>
  <c r="I2169" i="38"/>
  <c r="I2170" i="38"/>
  <c r="I2171" i="38"/>
  <c r="I2172" i="38"/>
  <c r="I2173" i="38"/>
  <c r="I2174" i="38"/>
  <c r="I2175" i="38"/>
  <c r="I2176" i="38"/>
  <c r="I2177" i="38"/>
  <c r="I2178" i="38"/>
  <c r="I2179" i="38"/>
  <c r="I2180" i="38"/>
  <c r="I2181" i="38"/>
  <c r="I2182" i="38"/>
  <c r="I2183" i="38"/>
  <c r="I2184" i="38"/>
  <c r="I2185" i="38"/>
  <c r="I2186" i="38"/>
  <c r="I2187" i="38"/>
  <c r="I2188" i="38"/>
  <c r="I2189" i="38"/>
  <c r="I2190" i="38"/>
  <c r="I2191" i="38"/>
  <c r="I2192" i="38"/>
  <c r="I2193" i="38"/>
  <c r="I2194" i="38"/>
  <c r="I2195" i="38"/>
  <c r="I2196" i="38"/>
  <c r="I2197" i="38"/>
  <c r="I2198" i="38"/>
  <c r="I2199" i="38"/>
  <c r="I2200" i="38"/>
  <c r="I2201" i="38"/>
  <c r="I2202" i="38"/>
  <c r="I2203" i="38"/>
  <c r="I2204" i="38"/>
  <c r="I2205" i="38"/>
  <c r="I2206" i="38"/>
  <c r="I2207" i="38"/>
  <c r="I2208" i="38"/>
  <c r="I2209" i="38"/>
  <c r="I2210" i="38"/>
  <c r="I2211" i="38"/>
  <c r="I2212" i="38"/>
  <c r="I2213" i="38"/>
  <c r="I2214" i="38"/>
  <c r="I2215" i="38"/>
  <c r="I2216" i="38"/>
  <c r="I2217" i="38"/>
  <c r="I2218" i="38"/>
  <c r="I2219" i="38"/>
  <c r="I2220" i="38"/>
  <c r="I2221" i="38"/>
  <c r="I2222" i="38"/>
  <c r="I2223" i="38"/>
  <c r="I2224" i="38"/>
  <c r="I2225" i="38"/>
  <c r="I2226" i="38"/>
  <c r="I2227" i="38"/>
  <c r="I2228" i="38"/>
  <c r="I2229" i="38"/>
  <c r="I2230" i="38"/>
  <c r="I2231" i="38"/>
  <c r="I2232" i="38"/>
  <c r="I2233" i="38"/>
  <c r="I2234" i="38"/>
  <c r="I2235" i="38"/>
  <c r="I2236" i="38"/>
  <c r="I2237" i="38"/>
  <c r="I2238" i="38"/>
  <c r="I2239" i="38"/>
  <c r="I2240" i="38"/>
  <c r="I2241" i="38"/>
  <c r="I2242" i="38"/>
  <c r="I2243" i="38"/>
  <c r="I2244" i="38"/>
  <c r="I2245" i="38"/>
  <c r="I2246" i="38"/>
  <c r="I2247" i="38"/>
  <c r="I2248" i="38"/>
  <c r="I2249" i="38"/>
  <c r="I2250" i="38"/>
  <c r="I2251" i="38"/>
  <c r="I2252" i="38"/>
  <c r="I2253" i="38"/>
  <c r="I2254" i="38"/>
  <c r="I2255" i="38"/>
  <c r="I2256" i="38"/>
  <c r="I2257" i="38"/>
  <c r="I2258" i="38"/>
  <c r="I2259" i="38"/>
  <c r="I2260" i="38"/>
  <c r="I2261" i="38"/>
  <c r="I2262" i="38"/>
  <c r="I2263" i="38"/>
  <c r="I2264" i="38"/>
  <c r="I2265" i="38"/>
  <c r="I2266" i="38"/>
  <c r="I2267" i="38"/>
  <c r="I2268" i="38"/>
  <c r="I2269" i="38"/>
  <c r="I2270" i="38"/>
  <c r="I2271" i="38"/>
  <c r="I2272" i="38"/>
  <c r="I2273" i="38"/>
  <c r="I2274" i="38"/>
  <c r="I2275" i="38"/>
  <c r="I2276" i="38"/>
  <c r="I2277" i="38"/>
  <c r="I2278" i="38"/>
  <c r="I2279" i="38"/>
  <c r="I2280" i="38"/>
  <c r="I2281" i="38"/>
  <c r="I2282" i="38"/>
  <c r="I2283" i="38"/>
  <c r="I2284" i="38"/>
  <c r="I2285" i="38"/>
  <c r="I2286" i="38"/>
  <c r="I2287" i="38"/>
  <c r="I2288" i="38"/>
  <c r="I2289" i="38"/>
  <c r="I2290" i="38"/>
  <c r="I2291" i="38"/>
  <c r="I2292" i="38"/>
  <c r="I2293" i="38"/>
  <c r="I2294" i="38"/>
  <c r="I2295" i="38"/>
  <c r="I2296" i="38"/>
  <c r="I2297" i="38"/>
  <c r="I2298" i="38"/>
  <c r="I2299" i="38"/>
  <c r="I2300" i="38"/>
  <c r="I2301" i="38"/>
  <c r="I2302" i="38"/>
  <c r="I2303" i="38"/>
  <c r="I2304" i="38"/>
  <c r="I2305" i="38"/>
  <c r="I2306" i="38"/>
  <c r="I2307" i="38"/>
  <c r="I2308" i="38"/>
  <c r="I2309" i="38"/>
  <c r="I2310" i="38"/>
  <c r="I2311" i="38"/>
  <c r="I2312" i="38"/>
  <c r="I2313" i="38"/>
  <c r="I2314" i="38"/>
  <c r="I2315" i="38"/>
  <c r="I2316" i="38"/>
  <c r="I2317" i="38"/>
  <c r="I2318" i="38"/>
  <c r="I2319" i="38"/>
  <c r="I2320" i="38"/>
  <c r="I2321" i="38"/>
  <c r="I2322" i="38"/>
  <c r="I2323" i="38"/>
  <c r="I2324" i="38"/>
  <c r="I2325" i="38"/>
  <c r="I2326" i="38"/>
  <c r="I2327" i="38"/>
  <c r="I2328" i="38"/>
  <c r="I2329" i="38"/>
  <c r="I2330" i="38"/>
  <c r="I2331" i="38"/>
  <c r="I2332" i="38"/>
  <c r="I2333" i="38"/>
  <c r="I2334" i="38"/>
  <c r="I2335" i="38"/>
  <c r="I2336" i="38"/>
  <c r="I2337" i="38"/>
  <c r="I2338" i="38"/>
  <c r="I2339" i="38"/>
  <c r="I2340" i="38"/>
  <c r="I2341" i="38"/>
  <c r="I2342" i="38"/>
  <c r="I2343" i="38"/>
  <c r="I2344" i="38"/>
  <c r="I2345" i="38"/>
  <c r="I2346" i="38"/>
  <c r="I2347" i="38"/>
  <c r="I2348" i="38"/>
  <c r="I2349" i="38"/>
  <c r="I2350" i="38"/>
  <c r="I2351" i="38"/>
  <c r="I2352" i="38"/>
  <c r="I2353" i="38"/>
  <c r="I2354" i="38"/>
  <c r="I2355" i="38"/>
  <c r="I2356" i="38"/>
  <c r="I2357" i="38"/>
  <c r="I2358" i="38"/>
  <c r="I2359" i="38"/>
  <c r="I2360" i="38"/>
  <c r="I2361" i="38"/>
  <c r="I2362" i="38"/>
  <c r="I2363" i="38"/>
  <c r="I2364" i="38"/>
  <c r="I2365" i="38"/>
  <c r="I2366" i="38"/>
  <c r="I2367" i="38"/>
  <c r="I2368" i="38"/>
  <c r="I2369" i="38"/>
  <c r="I2370" i="38"/>
  <c r="I2371" i="38"/>
  <c r="I2372" i="38"/>
  <c r="I2373" i="38"/>
  <c r="I2374" i="38"/>
  <c r="I2375" i="38"/>
  <c r="I2376" i="38"/>
  <c r="I2377" i="38"/>
  <c r="I2378" i="38"/>
  <c r="I2379" i="38"/>
  <c r="I2380" i="38"/>
  <c r="I2381" i="38"/>
  <c r="I2382" i="38"/>
  <c r="I2383" i="38"/>
  <c r="I2384" i="38"/>
  <c r="I2385" i="38"/>
  <c r="I2386" i="38"/>
  <c r="I2387" i="38"/>
  <c r="I2388" i="38"/>
  <c r="I2389" i="38"/>
  <c r="I2390" i="38"/>
  <c r="I2391" i="38"/>
  <c r="I2392" i="38"/>
  <c r="I2393" i="38"/>
  <c r="I2394" i="38"/>
  <c r="I2395" i="38"/>
  <c r="I2396" i="38"/>
  <c r="I2397" i="38"/>
  <c r="I2398" i="38"/>
  <c r="I2399" i="38"/>
  <c r="I2400" i="38"/>
  <c r="I2401" i="38"/>
  <c r="I2402" i="38"/>
  <c r="I2403" i="38"/>
  <c r="I2404" i="38"/>
  <c r="I2405" i="38"/>
  <c r="I2406" i="38"/>
  <c r="I2407" i="38"/>
  <c r="I2408" i="38"/>
  <c r="I2409" i="38"/>
  <c r="I2410" i="38"/>
  <c r="I2411" i="38"/>
  <c r="I2412" i="38"/>
  <c r="I2413" i="38"/>
  <c r="I2414" i="38"/>
  <c r="I2415" i="38"/>
  <c r="I2416" i="38"/>
  <c r="I2417" i="38"/>
  <c r="I2418" i="38"/>
  <c r="I2419" i="38"/>
  <c r="I2420" i="38"/>
  <c r="I2421" i="38"/>
  <c r="I2422" i="38"/>
  <c r="I2423" i="38"/>
  <c r="I2424" i="38"/>
  <c r="I2425" i="38"/>
  <c r="I2426" i="38"/>
  <c r="I2427" i="38"/>
  <c r="I2428" i="38"/>
  <c r="I2429" i="38"/>
  <c r="I2430" i="38"/>
  <c r="I2431" i="38"/>
  <c r="I2432" i="38"/>
  <c r="I2433" i="38"/>
  <c r="I2434" i="38"/>
  <c r="I2435" i="38"/>
  <c r="I2436" i="38"/>
  <c r="I2437" i="38"/>
  <c r="I2438" i="38"/>
  <c r="I2439" i="38"/>
  <c r="I2440" i="38"/>
  <c r="I2441" i="38"/>
  <c r="I2442" i="38"/>
  <c r="I2443" i="38"/>
  <c r="I2444" i="38"/>
  <c r="I2445" i="38"/>
  <c r="I2446" i="38"/>
  <c r="I2447" i="38"/>
  <c r="I2448" i="38"/>
  <c r="I2449" i="38"/>
  <c r="I2450" i="38"/>
  <c r="I2451" i="38"/>
  <c r="I2452" i="38"/>
  <c r="I2453" i="38"/>
  <c r="I2454" i="38"/>
  <c r="I2455" i="38"/>
  <c r="I2456" i="38"/>
  <c r="I2457" i="38"/>
  <c r="I2458" i="38"/>
  <c r="I2459" i="38"/>
  <c r="I2460" i="38"/>
  <c r="I2461" i="38"/>
  <c r="I2462" i="38"/>
  <c r="I2463" i="38"/>
  <c r="I2464" i="38"/>
  <c r="I2465" i="38"/>
  <c r="I2466" i="38"/>
  <c r="I2467" i="38"/>
  <c r="I2468" i="38"/>
  <c r="I2469" i="38"/>
  <c r="I2470" i="38"/>
  <c r="I2471" i="38"/>
  <c r="I2472" i="38"/>
  <c r="I2473" i="38"/>
  <c r="I2474" i="38"/>
  <c r="I2475" i="38"/>
  <c r="I2476" i="38"/>
  <c r="I2477" i="38"/>
  <c r="I2478" i="38"/>
  <c r="I2479" i="38"/>
  <c r="I2480" i="38"/>
  <c r="I2481" i="38"/>
  <c r="I2482" i="38"/>
  <c r="I2483" i="38"/>
  <c r="I2484" i="38"/>
  <c r="I2485" i="38"/>
  <c r="I2486" i="38"/>
  <c r="I2487" i="38"/>
  <c r="I2488" i="38"/>
  <c r="I2489" i="38"/>
  <c r="I2490" i="38"/>
  <c r="I2491" i="38"/>
  <c r="I2492" i="38"/>
  <c r="I2493" i="38"/>
  <c r="I2494" i="38"/>
  <c r="I2495" i="38"/>
  <c r="I2496" i="38"/>
  <c r="I2497" i="38"/>
  <c r="I2498" i="38"/>
  <c r="I2499" i="38"/>
  <c r="I2500" i="38"/>
  <c r="I2501" i="38"/>
  <c r="I2502" i="38"/>
  <c r="I2503" i="38"/>
  <c r="I2504" i="38"/>
  <c r="I2505" i="38"/>
  <c r="I2506" i="38"/>
  <c r="I2507" i="38"/>
  <c r="I2508" i="38"/>
  <c r="I2509" i="38"/>
  <c r="I2510" i="38"/>
  <c r="I2511" i="38"/>
  <c r="I2512" i="38"/>
  <c r="I2513" i="38"/>
  <c r="I2514" i="38"/>
  <c r="I2515" i="38"/>
  <c r="I2516" i="38"/>
  <c r="I2517" i="38"/>
  <c r="I2518" i="38"/>
  <c r="I2519" i="38"/>
  <c r="I2520" i="38"/>
  <c r="I2521" i="38"/>
  <c r="I2522" i="38"/>
  <c r="I2523" i="38"/>
  <c r="I2524" i="38"/>
  <c r="I2525" i="38"/>
  <c r="I2526" i="38"/>
  <c r="I2527" i="38"/>
  <c r="I2528" i="38"/>
  <c r="I2529" i="38"/>
  <c r="I2530" i="38"/>
  <c r="I2531" i="38"/>
  <c r="I2532" i="38"/>
  <c r="I2533" i="38"/>
  <c r="I2534" i="38"/>
  <c r="I2535" i="38"/>
  <c r="I2536" i="38"/>
  <c r="I2537" i="38"/>
  <c r="I2538" i="38"/>
  <c r="I2539" i="38"/>
  <c r="I2540" i="38"/>
  <c r="I2541" i="38"/>
  <c r="I2542" i="38"/>
  <c r="I2543" i="38"/>
  <c r="I2544" i="38"/>
  <c r="I2545" i="38"/>
  <c r="I2546" i="38"/>
  <c r="I2547" i="38"/>
  <c r="I2548" i="38"/>
  <c r="I2549" i="38"/>
  <c r="I2550" i="38"/>
  <c r="I2551" i="38"/>
  <c r="I2552" i="38"/>
  <c r="I2553" i="38"/>
  <c r="I2554" i="38"/>
  <c r="I2555" i="38"/>
  <c r="I2556" i="38"/>
  <c r="I2557" i="38"/>
  <c r="I2558" i="38"/>
  <c r="I2559" i="38"/>
  <c r="I2560" i="38"/>
  <c r="I2561" i="38"/>
  <c r="I2562" i="38"/>
  <c r="I2563" i="38"/>
  <c r="I2564" i="38"/>
  <c r="I2565" i="38"/>
  <c r="I2566" i="38"/>
  <c r="I2567" i="38"/>
  <c r="I2568" i="38"/>
  <c r="I2569" i="38"/>
  <c r="I2570" i="38"/>
  <c r="I2571" i="38"/>
  <c r="I2572" i="38"/>
  <c r="I2573" i="38"/>
  <c r="I2574" i="38"/>
  <c r="I2575" i="38"/>
  <c r="I2576" i="38"/>
  <c r="I2577" i="38"/>
  <c r="I2578" i="38"/>
  <c r="I2579" i="38"/>
  <c r="I2580" i="38"/>
  <c r="I2581" i="38"/>
  <c r="I2582" i="38"/>
  <c r="I2583" i="38"/>
  <c r="I2584" i="38"/>
  <c r="I2585" i="38"/>
  <c r="I2586" i="38"/>
  <c r="I2587" i="38"/>
  <c r="I2588" i="38"/>
  <c r="I2589" i="38"/>
  <c r="I2590" i="38"/>
  <c r="I2591" i="38"/>
  <c r="I2592" i="38"/>
  <c r="I2593" i="38"/>
  <c r="I2594" i="38"/>
  <c r="I2595" i="38"/>
  <c r="I2596" i="38"/>
  <c r="I2597" i="38"/>
  <c r="I2598" i="38"/>
  <c r="I2599" i="38"/>
  <c r="I2600" i="38"/>
  <c r="I2601" i="38"/>
  <c r="I2602" i="38"/>
  <c r="I2603" i="38"/>
  <c r="I2604" i="38"/>
  <c r="I2605" i="38"/>
  <c r="I2606" i="38"/>
  <c r="I2607" i="38"/>
  <c r="I2608" i="38"/>
  <c r="I2609" i="38"/>
  <c r="I2610" i="38"/>
  <c r="I2611" i="38"/>
  <c r="I2612" i="38"/>
  <c r="I2613" i="38"/>
  <c r="I2614" i="38"/>
  <c r="I2615" i="38"/>
  <c r="I2616" i="38"/>
  <c r="I2617" i="38"/>
  <c r="I2618" i="38"/>
  <c r="I2619" i="38"/>
  <c r="I2620" i="38"/>
  <c r="I2621" i="38"/>
  <c r="I2622" i="38"/>
  <c r="I2623" i="38"/>
  <c r="I2624" i="38"/>
  <c r="I2625" i="38"/>
  <c r="I2626" i="38"/>
  <c r="I2627" i="38"/>
  <c r="I2628" i="38"/>
  <c r="I2629" i="38"/>
  <c r="I2630" i="38"/>
  <c r="I2631" i="38"/>
  <c r="I2632" i="38"/>
  <c r="I2633" i="38"/>
  <c r="I2634" i="38"/>
  <c r="I2635" i="38"/>
  <c r="I2636" i="38"/>
  <c r="I2637" i="38"/>
  <c r="I2638" i="38"/>
  <c r="I2639" i="38"/>
  <c r="I2640" i="38"/>
  <c r="I2641" i="38"/>
  <c r="I2642" i="38"/>
  <c r="I2643" i="38"/>
  <c r="I2644" i="38"/>
  <c r="I2645" i="38"/>
  <c r="I2646" i="38"/>
  <c r="I2647" i="38"/>
  <c r="I2648" i="38"/>
  <c r="I2649" i="38"/>
  <c r="I2650" i="38"/>
  <c r="I2651" i="38"/>
  <c r="I2652" i="38"/>
  <c r="I2653" i="38"/>
  <c r="I2654" i="38"/>
  <c r="I2655" i="38"/>
  <c r="I2656" i="38"/>
  <c r="I2657" i="38"/>
  <c r="I2658" i="38"/>
  <c r="I2659" i="38"/>
  <c r="I2660" i="38"/>
  <c r="I2661" i="38"/>
  <c r="I2662" i="38"/>
  <c r="I2663" i="38"/>
  <c r="I2664" i="38"/>
  <c r="I2665" i="38"/>
  <c r="I2666" i="38"/>
  <c r="I2667" i="38"/>
  <c r="I2668" i="38"/>
  <c r="I2669" i="38"/>
  <c r="I2670" i="38"/>
  <c r="I2671" i="38"/>
  <c r="I2672" i="38"/>
  <c r="I2673" i="38"/>
  <c r="I2674" i="38"/>
  <c r="I2675" i="38"/>
  <c r="I2676" i="38"/>
  <c r="I2677" i="38"/>
  <c r="I2678" i="38"/>
  <c r="I2679" i="38"/>
  <c r="I2680" i="38"/>
  <c r="I2681" i="38"/>
  <c r="I2682" i="38"/>
  <c r="I2683" i="38"/>
  <c r="I2684" i="38"/>
  <c r="I2685" i="38"/>
  <c r="I2686" i="38"/>
  <c r="I2687" i="38"/>
  <c r="I2688" i="38"/>
  <c r="I2689" i="38"/>
  <c r="I2690" i="38"/>
  <c r="I2691" i="38"/>
  <c r="I2692" i="38"/>
  <c r="I2693" i="38"/>
  <c r="I2694" i="38"/>
  <c r="I2695" i="38"/>
  <c r="I2696" i="38"/>
  <c r="I2697" i="38"/>
  <c r="I2698" i="38"/>
  <c r="I2699" i="38"/>
  <c r="I2700" i="38"/>
  <c r="I2701" i="38"/>
  <c r="I2702" i="38"/>
  <c r="I2703" i="38"/>
  <c r="I2704" i="38"/>
  <c r="I2705" i="38"/>
  <c r="I2706" i="38"/>
  <c r="I2707" i="38"/>
  <c r="I2708" i="38"/>
  <c r="I2709" i="38"/>
  <c r="I2710" i="38"/>
  <c r="I2711" i="38"/>
  <c r="I2712" i="38"/>
  <c r="I2713" i="38"/>
  <c r="I2714" i="38"/>
  <c r="I2715" i="38"/>
  <c r="I2716" i="38"/>
  <c r="I2717" i="38"/>
  <c r="I2718" i="38"/>
  <c r="I2719" i="38"/>
  <c r="I2720" i="38"/>
  <c r="I2721" i="38"/>
  <c r="I2722" i="38"/>
  <c r="I2723" i="38"/>
  <c r="I2724" i="38"/>
  <c r="I2725" i="38"/>
  <c r="I2726" i="38"/>
  <c r="I2727" i="38"/>
  <c r="I2728" i="38"/>
  <c r="I2729" i="38"/>
  <c r="I2730" i="38"/>
  <c r="I2731" i="38"/>
  <c r="I2732" i="38"/>
  <c r="I2733" i="38"/>
  <c r="I2734" i="38"/>
  <c r="I2735" i="38"/>
  <c r="I2736" i="38"/>
  <c r="I2737" i="38"/>
  <c r="I2738" i="38"/>
  <c r="I2739" i="38"/>
  <c r="I2740" i="38"/>
  <c r="I2741" i="38"/>
  <c r="I2742" i="38"/>
  <c r="I2743" i="38"/>
  <c r="I2744" i="38"/>
  <c r="I2745" i="38"/>
  <c r="I2746" i="38"/>
  <c r="I2747" i="38"/>
  <c r="I2748" i="38"/>
  <c r="I2749" i="38"/>
  <c r="I2750" i="38"/>
  <c r="I2751" i="38"/>
  <c r="I2752" i="38"/>
  <c r="I2753" i="38"/>
  <c r="I2754" i="38"/>
  <c r="I2755" i="38"/>
  <c r="I2756" i="38"/>
  <c r="I2757" i="38"/>
  <c r="I2758" i="38"/>
  <c r="I2759" i="38"/>
  <c r="I2760" i="38"/>
  <c r="I2761" i="38"/>
  <c r="I2762" i="38"/>
  <c r="I2763" i="38"/>
  <c r="I2764" i="38"/>
  <c r="I2765" i="38"/>
  <c r="I2766" i="38"/>
  <c r="I2767" i="38"/>
  <c r="I2768" i="38"/>
  <c r="I2769" i="38"/>
  <c r="I2770" i="38"/>
  <c r="I2771" i="38"/>
  <c r="I2772" i="38"/>
  <c r="I2773" i="38"/>
  <c r="I2774" i="38"/>
  <c r="I2775" i="38"/>
  <c r="I2776" i="38"/>
  <c r="I2777" i="38"/>
  <c r="I2778" i="38"/>
  <c r="I2779" i="38"/>
  <c r="I2780" i="38"/>
  <c r="I2781" i="38"/>
  <c r="I2782" i="38"/>
  <c r="I2783" i="38"/>
  <c r="I2784" i="38"/>
  <c r="I2785" i="38"/>
  <c r="I2786" i="38"/>
  <c r="I2787" i="38"/>
  <c r="I2788" i="38"/>
  <c r="I2789" i="38"/>
  <c r="I2790" i="38"/>
  <c r="I2791" i="38"/>
  <c r="I2792" i="38"/>
  <c r="I2793" i="38"/>
  <c r="I2794" i="38"/>
  <c r="I2795" i="38"/>
  <c r="I2796" i="38"/>
  <c r="I2797" i="38"/>
  <c r="I2798" i="38"/>
  <c r="I2799" i="38"/>
  <c r="I2800" i="38"/>
  <c r="I2801" i="38"/>
  <c r="I2802" i="38"/>
  <c r="I2803" i="38"/>
  <c r="I2804" i="38"/>
  <c r="I2805" i="38"/>
  <c r="I2806" i="38"/>
  <c r="I2807" i="38"/>
  <c r="I2808" i="38"/>
  <c r="I2809" i="38"/>
  <c r="I2810" i="38"/>
  <c r="I2811" i="38"/>
  <c r="I2812" i="38"/>
  <c r="I2813" i="38"/>
  <c r="I2814" i="38"/>
  <c r="I2815" i="38"/>
  <c r="I2816" i="38"/>
  <c r="I2817" i="38"/>
  <c r="I2818" i="38"/>
  <c r="I2819" i="38"/>
  <c r="I2820" i="38"/>
  <c r="I2821" i="38"/>
  <c r="I2822" i="38"/>
  <c r="I2823" i="38"/>
  <c r="I2824" i="38"/>
  <c r="I2825" i="38"/>
  <c r="I2826" i="38"/>
  <c r="I2827" i="38"/>
  <c r="I2828" i="38"/>
  <c r="I2829" i="38"/>
  <c r="I2830" i="38"/>
  <c r="I2831" i="38"/>
  <c r="I2832" i="38"/>
  <c r="I2833" i="38"/>
  <c r="I2834" i="38"/>
  <c r="I2835" i="38"/>
  <c r="I2836" i="38"/>
  <c r="I2837" i="38"/>
  <c r="I2838" i="38"/>
  <c r="I2839" i="38"/>
  <c r="I2840" i="38"/>
  <c r="I2841" i="38"/>
  <c r="I2842" i="38"/>
  <c r="I2843" i="38"/>
  <c r="I2844" i="38"/>
  <c r="I2845" i="38"/>
  <c r="I2846" i="38"/>
  <c r="I2847" i="38"/>
  <c r="I2848" i="38"/>
  <c r="I2849" i="38"/>
  <c r="I2850" i="38"/>
  <c r="I2851" i="38"/>
  <c r="I2852" i="38"/>
  <c r="I2853" i="38"/>
  <c r="I2854" i="38"/>
  <c r="I2855" i="38"/>
  <c r="I2856" i="38"/>
  <c r="I2857" i="38"/>
  <c r="I2858" i="38"/>
  <c r="I2859" i="38"/>
  <c r="I2860" i="38"/>
  <c r="I2861" i="38"/>
  <c r="I2862" i="38"/>
  <c r="I2863" i="38"/>
  <c r="I2864" i="38"/>
  <c r="I2865" i="38"/>
  <c r="I2866" i="38"/>
  <c r="I2867" i="38"/>
  <c r="I2868" i="38"/>
  <c r="I2869" i="38"/>
  <c r="I2870" i="38"/>
  <c r="I2871" i="38"/>
  <c r="I2872" i="38"/>
  <c r="I2873" i="38"/>
  <c r="I2874" i="38"/>
  <c r="I2875" i="38"/>
  <c r="I2876" i="38"/>
  <c r="I2877" i="38"/>
  <c r="I2878" i="38"/>
  <c r="I2879" i="38"/>
  <c r="I2880" i="38"/>
  <c r="I2881" i="38"/>
  <c r="I2882" i="38"/>
  <c r="I2883" i="38"/>
  <c r="I2884" i="38"/>
  <c r="I2885" i="38"/>
  <c r="I2886" i="38"/>
  <c r="I2887" i="38"/>
  <c r="I2888" i="38"/>
  <c r="I2889" i="38"/>
  <c r="I2890" i="38"/>
  <c r="I2891" i="38"/>
  <c r="I2892" i="38"/>
  <c r="I2893" i="38"/>
  <c r="I2894" i="38"/>
  <c r="I2895" i="38"/>
  <c r="I2896" i="38"/>
  <c r="I2897" i="38"/>
  <c r="I2898" i="38"/>
  <c r="I2899" i="38"/>
  <c r="I2900" i="38"/>
  <c r="I2901" i="38"/>
  <c r="I2902" i="38"/>
  <c r="I2903" i="38"/>
  <c r="I2904" i="38"/>
  <c r="I2905" i="38"/>
  <c r="I2906" i="38"/>
  <c r="I2907" i="38"/>
  <c r="I2908" i="38"/>
  <c r="I2909" i="38"/>
  <c r="I2910" i="38"/>
  <c r="I2911" i="38"/>
  <c r="I2912" i="38"/>
  <c r="I2913" i="38"/>
  <c r="I2914" i="38"/>
  <c r="I2915" i="38"/>
  <c r="I2916" i="38"/>
  <c r="I2917" i="38"/>
  <c r="I2918" i="38"/>
  <c r="I2919" i="38"/>
  <c r="I2920" i="38"/>
  <c r="I2921" i="38"/>
  <c r="I2922" i="38"/>
  <c r="I2923" i="38"/>
  <c r="I2924" i="38"/>
  <c r="I2925" i="38"/>
  <c r="I2926" i="38"/>
  <c r="I2927" i="38"/>
  <c r="I2928" i="38"/>
  <c r="I2929" i="38"/>
  <c r="I2930" i="38"/>
  <c r="I2931" i="38"/>
  <c r="I2932" i="38"/>
  <c r="I2933" i="38"/>
  <c r="I2934" i="38"/>
  <c r="I2935" i="38"/>
  <c r="I2936" i="38"/>
  <c r="I2937" i="38"/>
  <c r="I2938" i="38"/>
  <c r="I2939" i="38"/>
  <c r="I2940" i="38"/>
  <c r="I2941" i="38"/>
  <c r="I2942" i="38"/>
  <c r="I2943" i="38"/>
  <c r="I2944" i="38"/>
  <c r="I2945" i="38"/>
  <c r="I2946" i="38"/>
  <c r="I2947" i="38"/>
  <c r="I2948" i="38"/>
  <c r="I2949" i="38"/>
  <c r="I2950" i="38"/>
  <c r="I2951" i="38"/>
  <c r="I2952" i="38"/>
  <c r="I2953" i="38"/>
  <c r="I2954" i="38"/>
  <c r="I2955" i="38"/>
  <c r="I2956" i="38"/>
  <c r="I2957" i="38"/>
  <c r="I2958" i="38"/>
  <c r="I2959" i="38"/>
  <c r="I2960" i="38"/>
  <c r="I2961" i="38"/>
  <c r="I2962" i="38"/>
  <c r="I2963" i="38"/>
  <c r="I2964" i="38"/>
  <c r="I2965" i="38"/>
  <c r="I2966" i="38"/>
  <c r="I2967" i="38"/>
  <c r="I2968" i="38"/>
  <c r="I2969" i="38"/>
  <c r="I2970" i="38"/>
  <c r="I2971" i="38"/>
  <c r="I2972" i="38"/>
  <c r="I2973" i="38"/>
  <c r="I2974" i="38"/>
  <c r="I2975" i="38"/>
  <c r="I2976" i="38"/>
  <c r="I2977" i="38"/>
  <c r="I2978" i="38"/>
  <c r="I2979" i="38"/>
  <c r="I2980" i="38"/>
  <c r="I2981" i="38"/>
  <c r="I2982" i="38"/>
  <c r="I2983" i="38"/>
  <c r="I2984" i="38"/>
  <c r="I2985" i="38"/>
  <c r="I2986" i="38"/>
  <c r="I2987" i="38"/>
  <c r="I2988" i="38"/>
  <c r="I2989" i="38"/>
  <c r="I2990" i="38"/>
  <c r="I2991" i="38"/>
  <c r="I2992" i="38"/>
  <c r="I2993" i="38"/>
  <c r="I2994" i="38"/>
  <c r="I2995" i="38"/>
  <c r="I2996" i="38"/>
  <c r="I2997" i="38"/>
  <c r="I2998" i="38"/>
  <c r="I2999" i="38"/>
  <c r="I3000" i="38"/>
  <c r="I3001" i="38"/>
  <c r="I3002" i="38"/>
  <c r="I3003" i="38"/>
  <c r="I3004" i="38"/>
  <c r="I3005" i="38"/>
  <c r="I3006" i="38"/>
  <c r="I3007" i="38"/>
  <c r="I3008" i="38"/>
  <c r="I3009" i="38"/>
  <c r="I3010" i="38"/>
  <c r="I3011" i="38"/>
  <c r="I3012" i="38"/>
  <c r="I3013" i="38"/>
  <c r="I3014" i="38"/>
  <c r="I3015" i="38"/>
  <c r="I3016" i="38"/>
  <c r="I3017" i="38"/>
  <c r="I3018" i="38"/>
  <c r="I3019" i="38"/>
  <c r="I3020" i="38"/>
  <c r="I3021" i="38"/>
  <c r="I3022" i="38"/>
  <c r="I3023" i="38"/>
  <c r="I3024" i="38"/>
  <c r="I3025" i="38"/>
  <c r="I3026" i="38"/>
  <c r="I3027" i="38"/>
  <c r="I3028" i="38"/>
  <c r="I3029" i="38"/>
  <c r="I3030" i="38"/>
  <c r="I3031" i="38"/>
  <c r="I3032" i="38"/>
  <c r="I3033" i="38"/>
  <c r="I3034" i="38"/>
  <c r="I3035" i="38"/>
  <c r="I3036" i="38"/>
  <c r="I3037" i="38"/>
  <c r="I3038" i="38"/>
  <c r="I3039" i="38"/>
  <c r="I3040" i="38"/>
  <c r="I3041" i="38"/>
  <c r="I3042" i="38"/>
  <c r="I3043" i="38"/>
  <c r="I3044" i="38"/>
  <c r="I3045" i="38"/>
  <c r="I3046" i="38"/>
  <c r="I3047" i="38"/>
  <c r="I3048" i="38"/>
  <c r="I3049" i="38"/>
  <c r="I3050" i="38"/>
  <c r="I3051" i="38"/>
  <c r="I3052" i="38"/>
  <c r="I3053" i="38"/>
  <c r="I3054" i="38"/>
  <c r="I3055" i="38"/>
  <c r="I3056" i="38"/>
  <c r="I3057" i="38"/>
  <c r="I3058" i="38"/>
  <c r="I3059" i="38"/>
  <c r="I3060" i="38"/>
  <c r="I3061" i="38"/>
  <c r="I3062" i="38"/>
  <c r="I3063" i="38"/>
  <c r="I3064" i="38"/>
  <c r="I3065" i="38"/>
  <c r="I3066" i="38"/>
  <c r="I3067" i="38"/>
  <c r="I3068" i="38"/>
  <c r="I3069" i="38"/>
  <c r="I3070" i="38"/>
  <c r="I3071" i="38"/>
  <c r="I3072" i="38"/>
  <c r="I3073" i="38"/>
  <c r="I3074" i="38"/>
  <c r="I3075" i="38"/>
  <c r="I3076" i="38"/>
  <c r="I3077" i="38"/>
  <c r="I3078" i="38"/>
  <c r="I3079" i="38"/>
  <c r="I3080" i="38"/>
  <c r="I3081" i="38"/>
  <c r="I3082" i="38"/>
  <c r="I3083" i="38"/>
  <c r="I3084" i="38"/>
  <c r="I3085" i="38"/>
  <c r="I3086" i="38"/>
  <c r="I3087" i="38"/>
  <c r="I3088" i="38"/>
  <c r="I3089" i="38"/>
  <c r="I3090" i="38"/>
  <c r="I3091" i="38"/>
  <c r="I3092" i="38"/>
  <c r="I3093" i="38"/>
  <c r="I3094" i="38"/>
  <c r="I3095" i="38"/>
  <c r="I3096" i="38"/>
  <c r="I3097" i="38"/>
  <c r="I3098" i="38"/>
  <c r="I3099" i="38"/>
  <c r="I3100" i="38"/>
  <c r="I3101" i="38"/>
  <c r="I3102" i="38"/>
  <c r="I3103" i="38"/>
  <c r="I3104" i="38"/>
  <c r="I3105" i="38"/>
  <c r="I3106" i="38"/>
  <c r="I3107" i="38"/>
  <c r="I3108" i="38"/>
  <c r="I3109" i="38"/>
  <c r="I3110" i="38"/>
  <c r="I3111" i="38"/>
  <c r="I3112" i="38"/>
  <c r="I3113" i="38"/>
  <c r="I3114" i="38"/>
  <c r="I3115" i="38"/>
  <c r="I3116" i="38"/>
  <c r="I3117" i="38"/>
  <c r="I3118" i="38"/>
  <c r="I3119" i="38"/>
  <c r="I3120" i="38"/>
  <c r="I3121" i="38"/>
  <c r="I3122" i="38"/>
  <c r="I3123" i="38"/>
  <c r="I3124" i="38"/>
  <c r="I3125" i="38"/>
  <c r="I3126" i="38"/>
  <c r="I3127" i="38"/>
  <c r="I3128" i="38"/>
  <c r="I3129" i="38"/>
  <c r="I3130" i="38"/>
  <c r="I3131" i="38"/>
  <c r="I3132" i="38"/>
  <c r="I3133" i="38"/>
  <c r="I3134" i="38"/>
  <c r="I3135" i="38"/>
  <c r="I3136" i="38"/>
  <c r="I3137" i="38"/>
  <c r="I3138" i="38"/>
  <c r="I3139" i="38"/>
  <c r="I3140" i="38"/>
  <c r="I3141" i="38"/>
  <c r="I3142" i="38"/>
  <c r="I3143" i="38"/>
  <c r="I3144" i="38"/>
  <c r="I3145" i="38"/>
  <c r="I3146" i="38"/>
  <c r="I3147" i="38"/>
  <c r="I3148" i="38"/>
  <c r="I3149" i="38"/>
  <c r="I3150" i="38"/>
  <c r="I3151" i="38"/>
  <c r="I3152" i="38"/>
  <c r="I3153" i="38"/>
  <c r="I3154" i="38"/>
  <c r="I3155" i="38"/>
  <c r="I3156" i="38"/>
  <c r="I3157" i="38"/>
  <c r="I3158" i="38"/>
  <c r="I3159" i="38"/>
  <c r="I3160" i="38"/>
  <c r="I3161" i="38"/>
  <c r="I3162" i="38"/>
  <c r="I3163" i="38"/>
  <c r="I3164" i="38"/>
  <c r="I3165" i="38"/>
  <c r="I3166" i="38"/>
  <c r="I3167" i="38"/>
  <c r="I3168" i="38"/>
  <c r="I3169" i="38"/>
  <c r="I3170" i="38"/>
  <c r="I3171" i="38"/>
  <c r="I3172" i="38"/>
  <c r="I3173" i="38"/>
  <c r="I3174" i="38"/>
  <c r="I3175" i="38"/>
  <c r="I3176" i="38"/>
  <c r="I3177" i="38"/>
  <c r="I3178" i="38"/>
  <c r="I3179" i="38"/>
  <c r="I3180" i="38"/>
  <c r="I3181" i="38"/>
  <c r="I3182" i="38"/>
  <c r="I3183" i="38"/>
  <c r="I3184" i="38"/>
  <c r="I3185" i="38"/>
  <c r="I3186" i="38"/>
  <c r="I3187" i="38"/>
  <c r="I3188" i="38"/>
  <c r="I3189" i="38"/>
  <c r="I3190" i="38"/>
  <c r="I3191" i="38"/>
  <c r="I3192" i="38"/>
  <c r="I3193" i="38"/>
  <c r="I3194" i="38"/>
  <c r="I3195" i="38"/>
  <c r="I3196" i="38"/>
  <c r="I3197" i="38"/>
  <c r="I3198" i="38"/>
  <c r="I3199" i="38"/>
  <c r="I3200" i="38"/>
  <c r="I3201" i="38"/>
  <c r="I3202" i="38"/>
  <c r="I3203" i="38"/>
  <c r="I3204" i="38"/>
  <c r="I3205" i="38"/>
  <c r="I3206" i="38"/>
  <c r="I3207" i="38"/>
  <c r="I3208" i="38"/>
  <c r="I3209" i="38"/>
  <c r="I3210" i="38"/>
  <c r="I3211" i="38"/>
  <c r="I3212" i="38"/>
  <c r="I3213" i="38"/>
  <c r="I3214" i="38"/>
  <c r="I3215" i="38"/>
  <c r="I3216" i="38"/>
  <c r="I3217" i="38"/>
  <c r="I3218" i="38"/>
  <c r="I3219" i="38"/>
  <c r="I3220" i="38"/>
  <c r="I3221" i="38"/>
  <c r="I3222" i="38"/>
  <c r="I3223" i="38"/>
  <c r="I3224" i="38"/>
  <c r="I3225" i="38"/>
  <c r="I3226" i="38"/>
  <c r="I3227" i="38"/>
  <c r="I3228" i="38"/>
  <c r="I3229" i="38"/>
  <c r="I3230" i="38"/>
  <c r="I3231" i="38"/>
  <c r="I3232" i="38"/>
  <c r="I3233" i="38"/>
  <c r="I3234" i="38"/>
  <c r="I3235" i="38"/>
  <c r="I3236" i="38"/>
  <c r="I3237" i="38"/>
  <c r="I3238" i="38"/>
  <c r="I3239" i="38"/>
  <c r="I3240" i="38"/>
  <c r="I3241" i="38"/>
  <c r="I3242" i="38"/>
  <c r="I3243" i="38"/>
  <c r="I3244" i="38"/>
  <c r="I3245" i="38"/>
  <c r="I3246" i="38"/>
  <c r="I3247" i="38"/>
  <c r="I3248" i="38"/>
  <c r="I3249" i="38"/>
  <c r="I3250" i="38"/>
  <c r="I3251" i="38"/>
  <c r="I3252" i="38"/>
  <c r="I3253" i="38"/>
  <c r="I3254" i="38"/>
  <c r="I3255" i="38"/>
  <c r="I3256" i="38"/>
  <c r="I3257" i="38"/>
  <c r="I3258" i="38"/>
  <c r="I3259" i="38"/>
  <c r="I3260" i="38"/>
  <c r="I3261" i="38"/>
  <c r="I3262" i="38"/>
  <c r="I3263" i="38"/>
  <c r="I3264" i="38"/>
  <c r="I3265" i="38"/>
  <c r="I3266" i="38"/>
  <c r="I3267" i="38"/>
  <c r="I3268" i="38"/>
  <c r="I3269" i="38"/>
  <c r="I3270" i="38"/>
  <c r="I3271" i="38"/>
  <c r="I3272" i="38"/>
  <c r="I3273" i="38"/>
  <c r="I3274" i="38"/>
  <c r="I3275" i="38"/>
  <c r="I3276" i="38"/>
  <c r="I3277" i="38"/>
  <c r="I3278" i="38"/>
  <c r="I3279" i="38"/>
  <c r="I3280" i="38"/>
  <c r="I3281" i="38"/>
  <c r="I3282" i="38"/>
  <c r="I3283" i="38"/>
  <c r="I3284" i="38"/>
  <c r="I3285" i="38"/>
  <c r="I3286" i="38"/>
  <c r="I3287" i="38"/>
  <c r="I3288" i="38"/>
  <c r="I3289" i="38"/>
  <c r="I3290" i="38"/>
  <c r="I3291" i="38"/>
  <c r="I3292" i="38"/>
  <c r="I3293" i="38"/>
  <c r="I3294" i="38"/>
  <c r="I3295" i="38"/>
  <c r="I3296" i="38"/>
  <c r="I3297" i="38"/>
  <c r="I3298" i="38"/>
  <c r="I3299" i="38"/>
  <c r="I3300" i="38"/>
  <c r="I3301" i="38"/>
  <c r="I3302" i="38"/>
  <c r="I3303" i="38"/>
  <c r="I3304" i="38"/>
  <c r="I3305" i="38"/>
  <c r="I3306" i="38"/>
  <c r="I3307" i="38"/>
  <c r="I3308" i="38"/>
  <c r="I3309" i="38"/>
  <c r="I3310" i="38"/>
  <c r="I3311" i="38"/>
  <c r="I3312" i="38"/>
  <c r="I3313" i="38"/>
  <c r="I3314" i="38"/>
  <c r="I3315" i="38"/>
  <c r="I3316" i="38"/>
  <c r="I3317" i="38"/>
  <c r="I3318" i="38"/>
  <c r="I3319" i="38"/>
  <c r="I3320" i="38"/>
  <c r="I3321" i="38"/>
  <c r="I3322" i="38"/>
  <c r="I3323" i="38"/>
  <c r="I3324" i="38"/>
  <c r="I3325" i="38"/>
  <c r="I3326" i="38"/>
  <c r="I3327" i="38"/>
  <c r="I3328" i="38"/>
  <c r="I3329" i="38"/>
  <c r="I3330" i="38"/>
  <c r="I3331" i="38"/>
  <c r="I3332" i="38"/>
  <c r="I3333" i="38"/>
  <c r="I3334" i="38"/>
  <c r="I3335" i="38"/>
  <c r="I3336" i="38"/>
  <c r="I3337" i="38"/>
  <c r="I3338" i="38"/>
  <c r="I3339" i="38"/>
  <c r="I3340" i="38"/>
  <c r="I3341" i="38"/>
  <c r="I3342" i="38"/>
  <c r="I3343" i="38"/>
  <c r="I3344" i="38"/>
  <c r="I3345" i="38"/>
  <c r="I3346" i="38"/>
  <c r="I3347" i="38"/>
  <c r="I3348" i="38"/>
  <c r="I3349" i="38"/>
  <c r="I3350" i="38"/>
  <c r="I3351" i="38"/>
  <c r="I3352" i="38"/>
  <c r="I3353" i="38"/>
  <c r="I3354" i="38"/>
  <c r="I3355" i="38"/>
  <c r="I3356" i="38"/>
  <c r="I3357" i="38"/>
  <c r="I3358" i="38"/>
  <c r="I3359" i="38"/>
  <c r="I3360" i="38"/>
  <c r="I3361" i="38"/>
  <c r="I3362" i="38"/>
  <c r="I3363" i="38"/>
  <c r="I3364" i="38"/>
  <c r="I3365" i="38"/>
  <c r="I3366" i="38"/>
  <c r="I3367" i="38"/>
  <c r="I3368" i="38"/>
  <c r="I3369" i="38"/>
  <c r="I3370" i="38"/>
  <c r="I3371" i="38"/>
  <c r="I3372" i="38"/>
  <c r="I3373" i="38"/>
  <c r="I3374" i="38"/>
  <c r="I3375" i="38"/>
  <c r="I3376" i="38"/>
  <c r="I3377" i="38"/>
  <c r="I3378" i="38"/>
  <c r="I3379" i="38"/>
  <c r="I3380" i="38"/>
  <c r="I3381" i="38"/>
  <c r="I3382" i="38"/>
  <c r="I3383" i="38"/>
  <c r="I3384" i="38"/>
  <c r="I3385" i="38"/>
  <c r="I3386" i="38"/>
  <c r="I3387" i="38"/>
  <c r="I3388" i="38"/>
  <c r="I3389" i="38"/>
  <c r="I3390" i="38"/>
  <c r="I3391" i="38"/>
  <c r="I3392" i="38"/>
  <c r="I3393" i="38"/>
  <c r="I3394" i="38"/>
  <c r="I3395" i="38"/>
  <c r="I3396" i="38"/>
  <c r="I3397" i="38"/>
  <c r="I3398" i="38"/>
  <c r="I3399" i="38"/>
  <c r="I3400" i="38"/>
  <c r="I3401" i="38"/>
  <c r="I3402" i="38"/>
  <c r="I3403" i="38"/>
  <c r="I3404" i="38"/>
  <c r="I3405" i="38"/>
  <c r="I3406" i="38"/>
  <c r="I3407" i="38"/>
  <c r="I3408" i="38"/>
  <c r="I3409" i="38"/>
  <c r="I3410" i="38"/>
  <c r="I3411" i="38"/>
  <c r="I3412" i="38"/>
  <c r="I3413" i="38"/>
  <c r="I3414" i="38"/>
  <c r="I3415" i="38"/>
  <c r="I3416" i="38"/>
  <c r="I3417" i="38"/>
  <c r="I3418" i="38"/>
  <c r="I3419" i="38"/>
  <c r="I3420" i="38"/>
  <c r="I3421" i="38"/>
  <c r="I3422" i="38"/>
  <c r="I3423" i="38"/>
  <c r="I3424" i="38"/>
  <c r="I3425" i="38"/>
  <c r="I3426" i="38"/>
  <c r="I3427" i="38"/>
  <c r="I3428" i="38"/>
  <c r="I3429" i="38"/>
  <c r="I3430" i="38"/>
  <c r="I3431" i="38"/>
  <c r="I3432" i="38"/>
  <c r="I3433" i="38"/>
  <c r="I3434" i="38"/>
  <c r="I3435" i="38"/>
  <c r="I3436" i="38"/>
  <c r="I3437" i="38"/>
  <c r="I3438" i="38"/>
  <c r="I3439" i="38"/>
  <c r="I3440" i="38"/>
  <c r="I3441" i="38"/>
  <c r="I3442" i="38"/>
  <c r="I3443" i="38"/>
  <c r="I3444" i="38"/>
  <c r="I3445" i="38"/>
  <c r="I3446" i="38"/>
  <c r="I3447" i="38"/>
  <c r="I3448" i="38"/>
  <c r="I3449" i="38"/>
  <c r="I3450" i="38"/>
  <c r="I3451" i="38"/>
  <c r="I3452" i="38"/>
  <c r="I3453" i="38"/>
  <c r="I3454" i="38"/>
  <c r="I3455" i="38"/>
  <c r="I3456" i="38"/>
  <c r="I3457" i="38"/>
  <c r="I3458" i="38"/>
  <c r="I3459" i="38"/>
  <c r="I3460" i="38"/>
  <c r="I3461" i="38"/>
  <c r="I3462" i="38"/>
  <c r="I3463" i="38"/>
  <c r="I3464" i="38"/>
  <c r="I3465" i="38"/>
  <c r="I3466" i="38"/>
  <c r="I3467" i="38"/>
  <c r="I3468" i="38"/>
  <c r="I3469" i="38"/>
  <c r="I3470" i="38"/>
  <c r="I3471" i="38"/>
  <c r="I3472" i="38"/>
  <c r="I3473" i="38"/>
  <c r="I3474" i="38"/>
  <c r="I3475" i="38"/>
  <c r="I3476" i="38"/>
  <c r="I3477" i="38"/>
  <c r="I3478" i="38"/>
  <c r="I3479" i="38"/>
  <c r="I3480" i="38"/>
  <c r="I3481" i="38"/>
  <c r="I3482" i="38"/>
  <c r="I3483" i="38"/>
  <c r="I3484" i="38"/>
  <c r="I3485" i="38"/>
  <c r="I3486" i="38"/>
  <c r="I3487" i="38"/>
  <c r="I3488" i="38"/>
  <c r="I3489" i="38"/>
  <c r="I3490" i="38"/>
  <c r="I3491" i="38"/>
  <c r="I3492" i="38"/>
  <c r="I3493" i="38"/>
  <c r="I3494" i="38"/>
  <c r="I3495" i="38"/>
  <c r="I3496" i="38"/>
  <c r="I3497" i="38"/>
  <c r="I3498" i="38"/>
  <c r="I3499" i="38"/>
  <c r="I3500" i="38"/>
  <c r="I3501" i="38"/>
  <c r="I3502" i="38"/>
  <c r="I3503" i="38"/>
  <c r="I3504" i="38"/>
  <c r="I3505" i="38"/>
  <c r="I3506" i="38"/>
  <c r="I3507" i="38"/>
  <c r="I3508" i="38"/>
  <c r="I3509" i="38"/>
  <c r="I3510" i="38"/>
  <c r="I3511" i="38"/>
  <c r="I3512" i="38"/>
  <c r="I3513" i="38"/>
  <c r="I3514" i="38"/>
  <c r="I3515" i="38"/>
  <c r="I3516" i="38"/>
  <c r="I3517" i="38"/>
  <c r="I3518" i="38"/>
  <c r="I3519" i="38"/>
  <c r="I3520" i="38"/>
  <c r="I3521" i="38"/>
  <c r="I3522" i="38"/>
  <c r="I3523" i="38"/>
  <c r="I3524" i="38"/>
  <c r="I3525" i="38"/>
  <c r="I3526" i="38"/>
  <c r="I3527" i="38"/>
  <c r="I3528" i="38"/>
  <c r="I3529" i="38"/>
  <c r="I3530" i="38"/>
  <c r="I3531" i="38"/>
  <c r="I3532" i="38"/>
  <c r="I3533" i="38"/>
  <c r="I3534" i="38"/>
  <c r="I3535" i="38"/>
  <c r="I3536" i="38"/>
  <c r="I3537" i="38"/>
  <c r="I3538" i="38"/>
  <c r="I3539" i="38"/>
  <c r="I3540" i="38"/>
  <c r="I3541" i="38"/>
  <c r="I3542" i="38"/>
  <c r="I3543" i="38"/>
  <c r="I3544" i="38"/>
  <c r="I3545" i="38"/>
  <c r="I3546" i="38"/>
  <c r="I3547" i="38"/>
  <c r="I3548" i="38"/>
  <c r="I3549" i="38"/>
  <c r="I3550" i="38"/>
  <c r="I3551" i="38"/>
  <c r="I3552" i="38"/>
  <c r="I3553" i="38"/>
  <c r="I3554" i="38"/>
  <c r="I3555" i="38"/>
  <c r="I3556" i="38"/>
  <c r="I3557" i="38"/>
  <c r="I3558" i="38"/>
  <c r="I3559" i="38"/>
  <c r="I3560" i="38"/>
  <c r="I3561" i="38"/>
  <c r="I3562" i="38"/>
  <c r="I3563" i="38"/>
  <c r="I3564" i="38"/>
  <c r="I3565" i="38"/>
  <c r="I3566" i="38"/>
  <c r="I3567" i="38"/>
  <c r="I3568" i="38"/>
  <c r="I3569" i="38"/>
  <c r="I3570" i="38"/>
  <c r="I3571" i="38"/>
  <c r="I3572" i="38"/>
  <c r="I3573" i="38"/>
  <c r="I3574" i="38"/>
  <c r="I3575" i="38"/>
  <c r="I3576" i="38"/>
  <c r="I3577" i="38"/>
  <c r="I3578" i="38"/>
  <c r="I3579" i="38"/>
  <c r="I3580" i="38"/>
  <c r="I3581" i="38"/>
  <c r="I3582" i="38"/>
  <c r="I3583" i="38"/>
  <c r="I3584" i="38"/>
  <c r="I3585" i="38"/>
  <c r="I3586" i="38"/>
  <c r="I3587" i="38"/>
  <c r="I3588" i="38"/>
  <c r="I3589" i="38"/>
  <c r="I3590" i="38"/>
  <c r="I3591" i="38"/>
  <c r="I3592" i="38"/>
  <c r="I3593" i="38"/>
  <c r="I3594" i="38"/>
  <c r="I3595" i="38"/>
  <c r="I3596" i="38"/>
  <c r="I3597" i="38"/>
  <c r="I3598" i="38"/>
  <c r="I3599" i="38"/>
  <c r="I3600" i="38"/>
  <c r="I3601" i="38"/>
  <c r="I3602" i="38"/>
  <c r="I3603" i="38"/>
  <c r="I3604" i="38"/>
  <c r="I3605" i="38"/>
  <c r="I3606" i="38"/>
  <c r="I3607" i="38"/>
  <c r="I3608" i="38"/>
  <c r="I3609" i="38"/>
  <c r="I3610" i="38"/>
  <c r="I3611" i="38"/>
  <c r="I3612" i="38"/>
  <c r="I3613" i="38"/>
  <c r="I3614" i="38"/>
  <c r="I3615" i="38"/>
  <c r="I3616" i="38"/>
  <c r="I3617" i="38"/>
  <c r="I3618" i="38"/>
  <c r="I3619" i="38"/>
  <c r="I3620" i="38"/>
  <c r="I3621" i="38"/>
  <c r="I3622" i="38"/>
  <c r="I3623" i="38"/>
  <c r="I3624" i="38"/>
  <c r="I3625" i="38"/>
  <c r="I3626" i="38"/>
  <c r="I3627" i="38"/>
  <c r="I3628" i="38"/>
  <c r="I3629" i="38"/>
  <c r="I3630" i="38"/>
  <c r="I3631" i="38"/>
  <c r="I3632" i="38"/>
  <c r="I3633" i="38"/>
  <c r="I3634" i="38"/>
  <c r="I3635" i="38"/>
  <c r="I3636" i="38"/>
  <c r="I3637" i="38"/>
  <c r="I3638" i="38"/>
  <c r="I3639" i="38"/>
  <c r="I3640" i="38"/>
  <c r="I3641" i="38"/>
  <c r="I3642" i="38"/>
  <c r="I3643" i="38"/>
  <c r="I3644" i="38"/>
  <c r="I3645" i="38"/>
  <c r="I3646" i="38"/>
  <c r="I3647" i="38"/>
  <c r="I3648" i="38"/>
  <c r="I3649" i="38"/>
  <c r="I3650" i="38"/>
  <c r="I3651" i="38"/>
  <c r="I3652" i="38"/>
  <c r="I3653" i="38"/>
  <c r="I3654" i="38"/>
  <c r="I3655" i="38"/>
  <c r="I3656" i="38"/>
  <c r="I3657" i="38"/>
  <c r="I3658" i="38"/>
  <c r="I3659" i="38"/>
  <c r="I3660" i="38"/>
  <c r="I3661" i="38"/>
  <c r="I3662" i="38"/>
  <c r="I3663" i="38"/>
  <c r="I3664" i="38"/>
  <c r="I3665" i="38"/>
  <c r="I3666" i="38"/>
  <c r="I3667" i="38"/>
  <c r="I3668" i="38"/>
  <c r="I3669" i="38"/>
  <c r="I3670" i="38"/>
  <c r="I3671" i="38"/>
  <c r="I3672" i="38"/>
  <c r="I3673" i="38"/>
  <c r="I3674" i="38"/>
  <c r="I3675" i="38"/>
  <c r="I3676" i="38"/>
  <c r="I3677" i="38"/>
  <c r="I3678" i="38"/>
  <c r="I3679" i="38"/>
  <c r="I3680" i="38"/>
  <c r="I3681" i="38"/>
  <c r="I3682" i="38"/>
  <c r="I3683" i="38"/>
  <c r="I3684" i="38"/>
  <c r="I3685" i="38"/>
  <c r="I3686" i="38"/>
  <c r="I3687" i="38"/>
  <c r="I3688" i="38"/>
  <c r="I3689" i="38"/>
  <c r="I3690" i="38"/>
  <c r="I3691" i="38"/>
  <c r="I3692" i="38"/>
  <c r="I3693" i="38"/>
  <c r="I3694" i="38"/>
  <c r="I3695" i="38"/>
  <c r="I3696" i="38"/>
  <c r="I3697" i="38"/>
  <c r="I3698" i="38"/>
  <c r="I3699" i="38"/>
  <c r="I3700" i="38"/>
  <c r="I3701" i="38"/>
  <c r="I3702" i="38"/>
  <c r="I3703" i="38"/>
  <c r="I3704" i="38"/>
  <c r="I3705" i="38"/>
  <c r="I3706" i="38"/>
  <c r="I3707" i="38"/>
  <c r="I3708" i="38"/>
  <c r="I3709" i="38"/>
  <c r="I3710" i="38"/>
  <c r="I3711" i="38"/>
  <c r="I3712" i="38"/>
  <c r="I3713" i="38"/>
  <c r="I3714" i="38"/>
  <c r="I3715" i="38"/>
  <c r="I3716" i="38"/>
  <c r="I3717" i="38"/>
  <c r="I3718" i="38"/>
  <c r="I3719" i="38"/>
  <c r="I3720" i="38"/>
  <c r="I3721" i="38"/>
  <c r="I3722" i="38"/>
  <c r="I3723" i="38"/>
  <c r="I3724" i="38"/>
  <c r="I3725" i="38"/>
  <c r="I3726" i="38"/>
  <c r="I3727" i="38"/>
  <c r="I3728" i="38"/>
  <c r="I3729" i="38"/>
  <c r="I3730" i="38"/>
  <c r="I3731" i="38"/>
  <c r="I3732" i="38"/>
  <c r="I3733" i="38"/>
  <c r="I3734" i="38"/>
  <c r="I3735" i="38"/>
  <c r="I3736" i="38"/>
  <c r="I3737" i="38"/>
  <c r="I3738" i="38"/>
  <c r="I3739" i="38"/>
  <c r="I3740" i="38"/>
  <c r="I3741" i="38"/>
  <c r="I3742" i="38"/>
  <c r="I3743" i="38"/>
  <c r="I3744" i="38"/>
  <c r="I3745" i="38"/>
  <c r="I3746" i="38"/>
  <c r="I3747" i="38"/>
  <c r="I3748" i="38"/>
  <c r="I3749" i="38"/>
  <c r="I3750" i="38"/>
  <c r="I3751" i="38"/>
  <c r="I3752" i="38"/>
  <c r="I3753" i="38"/>
  <c r="I3754" i="38"/>
  <c r="I3755" i="38"/>
  <c r="I3756" i="38"/>
  <c r="I3757" i="38"/>
  <c r="I3758" i="38"/>
  <c r="I3759" i="38"/>
  <c r="I3760" i="38"/>
  <c r="I3761" i="38"/>
  <c r="I3762" i="38"/>
  <c r="I3763" i="38"/>
  <c r="I3764" i="38"/>
  <c r="I3765" i="38"/>
  <c r="I3766" i="38"/>
  <c r="I3767" i="38"/>
  <c r="I3768" i="38"/>
  <c r="I3769" i="38"/>
  <c r="I3770" i="38"/>
  <c r="I3771" i="38"/>
  <c r="I3772" i="38"/>
  <c r="I3773" i="38"/>
  <c r="I3774" i="38"/>
  <c r="I3775" i="38"/>
  <c r="I3776" i="38"/>
  <c r="I3777" i="38"/>
  <c r="I3778" i="38"/>
  <c r="I3779" i="38"/>
  <c r="I3780" i="38"/>
  <c r="I3781" i="38"/>
  <c r="I3782" i="38"/>
  <c r="I3783" i="38"/>
  <c r="I3784" i="38"/>
  <c r="I3785" i="38"/>
  <c r="I3786" i="38"/>
  <c r="I3787" i="38"/>
  <c r="I3788" i="38"/>
  <c r="I3789" i="38"/>
  <c r="I3790" i="38"/>
  <c r="I3791" i="38"/>
  <c r="I3792" i="38"/>
  <c r="I3793" i="38"/>
  <c r="I3794" i="38"/>
  <c r="I3795" i="38"/>
  <c r="I3796" i="38"/>
  <c r="I3797" i="38"/>
  <c r="I3798" i="38"/>
  <c r="I3799" i="38"/>
  <c r="I3800" i="38"/>
  <c r="I3801" i="38"/>
  <c r="I3802" i="38"/>
  <c r="I3803" i="38"/>
  <c r="I3804" i="38"/>
  <c r="I3805" i="38"/>
  <c r="I3806" i="38"/>
  <c r="I3807" i="38"/>
  <c r="I3808" i="38"/>
  <c r="I3809" i="38"/>
  <c r="I3810" i="38"/>
  <c r="I3811" i="38"/>
  <c r="I3812" i="38"/>
  <c r="I3813" i="38"/>
  <c r="I3814" i="38"/>
  <c r="I3815" i="38"/>
  <c r="I3816" i="38"/>
  <c r="I3817" i="38"/>
  <c r="I3818" i="38"/>
  <c r="I3819" i="38"/>
  <c r="I3820" i="38"/>
  <c r="I3821" i="38"/>
  <c r="I3822" i="38"/>
  <c r="I3823" i="38"/>
  <c r="I3824" i="38"/>
  <c r="I3825" i="38"/>
  <c r="I3826" i="38"/>
  <c r="I3827" i="38"/>
  <c r="I3828" i="38"/>
  <c r="I3829" i="38"/>
  <c r="I3830" i="38"/>
  <c r="I3831" i="38"/>
  <c r="I3832" i="38"/>
  <c r="I3833" i="38"/>
  <c r="I3834" i="38"/>
  <c r="I3835" i="38"/>
  <c r="I3836" i="38"/>
  <c r="I3837" i="38"/>
  <c r="I3838" i="38"/>
  <c r="I3839" i="38"/>
  <c r="I3840" i="38"/>
  <c r="I3841" i="38"/>
  <c r="I3842" i="38"/>
  <c r="I3843" i="38"/>
  <c r="I3844" i="38"/>
  <c r="I3845" i="38"/>
  <c r="I3846" i="38"/>
  <c r="I3847" i="38"/>
  <c r="I3848" i="38"/>
  <c r="I3849" i="38"/>
  <c r="I3850" i="38"/>
  <c r="I3851" i="38"/>
  <c r="I3852" i="38"/>
  <c r="I3853" i="38"/>
  <c r="I3854" i="38"/>
  <c r="I3855" i="38"/>
  <c r="I3856" i="38"/>
  <c r="I3857" i="38"/>
  <c r="I3858" i="38"/>
  <c r="I3859" i="38"/>
  <c r="I3860" i="38"/>
  <c r="I3861" i="38"/>
  <c r="I3862" i="38"/>
  <c r="I3863" i="38"/>
  <c r="I3864" i="38"/>
  <c r="I3865" i="38"/>
  <c r="I3866" i="38"/>
  <c r="I3867" i="38"/>
  <c r="I3868" i="38"/>
  <c r="I3869" i="38"/>
  <c r="I3870" i="38"/>
  <c r="I3871" i="38"/>
  <c r="I3872" i="38"/>
  <c r="I3873" i="38"/>
  <c r="I3874" i="38"/>
  <c r="I3875" i="38"/>
  <c r="I3876" i="38"/>
  <c r="I3877" i="38"/>
  <c r="I3878" i="38"/>
  <c r="I3879" i="38"/>
  <c r="I3880" i="38"/>
  <c r="I3881" i="38"/>
  <c r="I3882" i="38"/>
  <c r="I3883" i="38"/>
  <c r="I3884" i="38"/>
  <c r="I3885" i="38"/>
  <c r="I3886" i="38"/>
  <c r="I3887" i="38"/>
  <c r="I3888" i="38"/>
  <c r="I3889" i="38"/>
  <c r="I3890" i="38"/>
  <c r="I3891" i="38"/>
  <c r="I3892" i="38"/>
  <c r="I3893" i="38"/>
  <c r="I3894" i="38"/>
  <c r="I3895" i="38"/>
  <c r="I3896" i="38"/>
  <c r="I3897" i="38"/>
  <c r="I3898" i="38"/>
  <c r="I3899" i="38"/>
  <c r="I3900" i="38"/>
  <c r="I3901" i="38"/>
  <c r="I3902" i="38"/>
  <c r="I3903" i="38"/>
  <c r="I3904" i="38"/>
  <c r="I3905" i="38"/>
  <c r="I3906" i="38"/>
  <c r="I3907" i="38"/>
  <c r="I3908" i="38"/>
  <c r="I3909" i="38"/>
  <c r="I3910" i="38"/>
  <c r="I3911" i="38"/>
  <c r="I3912" i="38"/>
  <c r="I3913" i="38"/>
  <c r="I3914" i="38"/>
  <c r="I3915" i="38"/>
  <c r="I3916" i="38"/>
  <c r="I3917" i="38"/>
  <c r="I3918" i="38"/>
  <c r="I3919" i="38"/>
  <c r="I3920" i="38"/>
  <c r="I3921" i="38"/>
  <c r="I3922" i="38"/>
  <c r="I3923" i="38"/>
  <c r="I3924" i="38"/>
  <c r="I3925" i="38"/>
  <c r="I3926" i="38"/>
  <c r="I3927" i="38"/>
  <c r="I3928" i="38"/>
  <c r="I3929" i="38"/>
  <c r="I3930" i="38"/>
  <c r="I3931" i="38"/>
  <c r="I3932" i="38"/>
  <c r="I3933" i="38"/>
  <c r="I3934" i="38"/>
  <c r="I3935" i="38"/>
  <c r="I3936" i="38"/>
  <c r="I3937" i="38"/>
  <c r="I3938" i="38"/>
  <c r="I3939" i="38"/>
  <c r="I3940" i="38"/>
  <c r="I3941" i="38"/>
  <c r="I3942" i="38"/>
  <c r="I3943" i="38"/>
  <c r="I3944" i="38"/>
  <c r="I3945" i="38"/>
  <c r="I3946" i="38"/>
  <c r="I3947" i="38"/>
  <c r="I3948" i="38"/>
  <c r="I3949" i="38"/>
  <c r="I3950" i="38"/>
  <c r="I3951" i="38"/>
  <c r="I3952" i="38"/>
  <c r="I3953" i="38"/>
  <c r="I3954" i="38"/>
  <c r="I3955" i="38"/>
  <c r="I3956" i="38"/>
  <c r="I3957" i="38"/>
  <c r="I3958" i="38"/>
  <c r="I3959" i="38"/>
  <c r="I3960" i="38"/>
  <c r="I3961" i="38"/>
  <c r="I3962" i="38"/>
  <c r="I3963" i="38"/>
  <c r="I3964" i="38"/>
  <c r="I3965" i="38"/>
  <c r="I3966" i="38"/>
  <c r="I3967" i="38"/>
  <c r="I3968" i="38"/>
  <c r="I3969" i="38"/>
  <c r="I3970" i="38"/>
  <c r="I3971" i="38"/>
  <c r="I3972" i="38"/>
  <c r="I3973" i="38"/>
  <c r="I3974" i="38"/>
  <c r="I3975" i="38"/>
  <c r="I3976" i="38"/>
  <c r="I3977" i="38"/>
  <c r="I3978" i="38"/>
  <c r="I3979" i="38"/>
  <c r="I3980" i="38"/>
  <c r="I3981" i="38"/>
  <c r="I3982" i="38"/>
  <c r="I3983" i="38"/>
  <c r="I3984" i="38"/>
  <c r="I3985" i="38"/>
  <c r="I3986" i="38"/>
  <c r="I3987" i="38"/>
  <c r="I3988" i="38"/>
  <c r="I3989" i="38"/>
  <c r="I3990" i="38"/>
  <c r="I3991" i="38"/>
  <c r="I3992" i="38"/>
  <c r="I3993" i="38"/>
  <c r="I3994" i="38"/>
  <c r="I3995" i="38"/>
  <c r="I3996" i="38"/>
  <c r="I3997" i="38"/>
  <c r="I3998" i="38"/>
  <c r="I3999" i="38"/>
  <c r="I4000" i="38"/>
  <c r="I4001" i="38"/>
  <c r="I4002" i="38"/>
  <c r="I4003" i="38"/>
  <c r="I4004" i="38"/>
  <c r="I4005" i="38"/>
  <c r="I4006" i="38"/>
  <c r="I4007" i="38"/>
  <c r="I4008" i="38"/>
  <c r="I4009" i="38"/>
  <c r="I4010" i="38"/>
  <c r="I4011" i="38"/>
  <c r="I4012" i="38"/>
  <c r="I4013" i="38"/>
  <c r="I4014" i="38"/>
  <c r="I4015" i="38"/>
  <c r="I4016" i="38"/>
  <c r="I4017" i="38"/>
  <c r="I4018" i="38"/>
  <c r="I4019" i="38"/>
  <c r="I4020" i="38"/>
  <c r="I4021" i="38"/>
  <c r="I4022" i="38"/>
  <c r="I4023" i="38"/>
  <c r="I4024" i="38"/>
  <c r="I4025" i="38"/>
  <c r="I4026" i="38"/>
  <c r="I4027" i="38"/>
  <c r="I4028" i="38"/>
  <c r="I4029" i="38"/>
  <c r="I4030" i="38"/>
  <c r="I4031" i="38"/>
  <c r="I4032" i="38"/>
  <c r="I4033" i="38"/>
  <c r="I4034" i="38"/>
  <c r="I4035" i="38"/>
  <c r="I4036" i="38"/>
  <c r="I4037" i="38"/>
  <c r="I4038" i="38"/>
  <c r="I4039" i="38"/>
  <c r="I4040" i="38"/>
  <c r="I4041" i="38"/>
  <c r="I4042" i="38"/>
  <c r="I4043" i="38"/>
  <c r="I4044" i="38"/>
  <c r="I4045" i="38"/>
  <c r="I4046" i="38"/>
  <c r="I4047" i="38"/>
  <c r="I4048" i="38"/>
  <c r="I4049" i="38"/>
  <c r="I4050" i="38"/>
  <c r="I4051" i="38"/>
  <c r="I4052" i="38"/>
  <c r="I4053" i="38"/>
  <c r="I4054" i="38"/>
  <c r="I4055" i="38"/>
  <c r="I4056" i="38"/>
  <c r="I4057" i="38"/>
  <c r="I4058" i="38"/>
  <c r="I4059" i="38"/>
  <c r="I4060" i="38"/>
  <c r="I4061" i="38"/>
  <c r="I4062" i="38"/>
  <c r="I4063" i="38"/>
  <c r="I4064" i="38"/>
  <c r="I4065" i="38"/>
  <c r="I4066" i="38"/>
  <c r="I4067" i="38"/>
  <c r="I4068" i="38"/>
  <c r="I4069" i="38"/>
  <c r="I4070" i="38"/>
  <c r="I4071" i="38"/>
  <c r="I4072" i="38"/>
  <c r="I4073" i="38"/>
  <c r="I4074" i="38"/>
  <c r="I4075" i="38"/>
  <c r="I4076" i="38"/>
  <c r="I4077" i="38"/>
  <c r="I4078" i="38"/>
  <c r="I4079" i="38"/>
  <c r="I4080" i="38"/>
  <c r="I4081" i="38"/>
  <c r="I4082" i="38"/>
  <c r="I4083" i="38"/>
  <c r="I4084" i="38"/>
  <c r="I4085" i="38"/>
  <c r="I4086" i="38"/>
  <c r="I4087" i="38"/>
  <c r="I4088" i="38"/>
  <c r="I4089" i="38"/>
  <c r="I4090" i="38"/>
  <c r="I4091" i="38"/>
  <c r="I4092" i="38"/>
  <c r="I4093" i="38"/>
  <c r="I4094" i="38"/>
  <c r="I4095" i="38"/>
  <c r="I4096" i="38"/>
  <c r="I4097" i="38"/>
  <c r="I4098" i="38"/>
  <c r="I4099" i="38"/>
  <c r="I4100" i="38"/>
  <c r="I4101" i="38"/>
  <c r="I4102" i="38"/>
  <c r="I4103" i="38"/>
  <c r="I4104" i="38"/>
  <c r="I4105" i="38"/>
  <c r="I4106" i="38"/>
  <c r="I4107" i="38"/>
  <c r="I4108" i="38"/>
  <c r="I4109" i="38"/>
  <c r="I4110" i="38"/>
  <c r="I4111" i="38"/>
  <c r="I4112" i="38"/>
  <c r="I4113" i="38"/>
  <c r="I4114" i="38"/>
  <c r="I4115" i="38"/>
  <c r="I4116" i="38"/>
  <c r="I4117" i="38"/>
  <c r="I4118" i="38"/>
  <c r="I4119" i="38"/>
  <c r="I4120" i="38"/>
  <c r="I4121" i="38"/>
  <c r="I4122" i="38"/>
  <c r="I4123" i="38"/>
  <c r="I4124" i="38"/>
  <c r="I4125" i="38"/>
  <c r="I4126" i="38"/>
  <c r="I4127" i="38"/>
  <c r="I4128" i="38"/>
  <c r="I4129" i="38"/>
  <c r="I4130" i="38"/>
  <c r="I4131" i="38"/>
  <c r="I4132" i="38"/>
  <c r="I4133" i="38"/>
  <c r="I4134" i="38"/>
  <c r="I4135" i="38"/>
  <c r="I4136" i="38"/>
  <c r="I4137" i="38"/>
  <c r="I4138" i="38"/>
  <c r="I4139" i="38"/>
  <c r="I4140" i="38"/>
  <c r="I4141" i="38"/>
  <c r="I4142" i="38"/>
  <c r="I4143" i="38"/>
  <c r="I4144" i="38"/>
  <c r="I4145" i="38"/>
  <c r="I4146" i="38"/>
  <c r="I4147" i="38"/>
  <c r="I4148" i="38"/>
  <c r="I4149" i="38"/>
  <c r="I4150" i="38"/>
  <c r="I4151" i="38"/>
  <c r="I4152" i="38"/>
  <c r="I4153" i="38"/>
  <c r="I4154" i="38"/>
  <c r="I4155" i="38"/>
  <c r="I4156" i="38"/>
  <c r="I4157" i="38"/>
  <c r="I4158" i="38"/>
  <c r="I4159" i="38"/>
  <c r="I4160" i="38"/>
  <c r="I4161" i="38"/>
  <c r="I4162" i="38"/>
  <c r="I4163" i="38"/>
  <c r="I4164" i="38"/>
  <c r="I4165" i="38"/>
  <c r="I4166" i="38"/>
  <c r="I4167" i="38"/>
  <c r="I4168" i="38"/>
  <c r="I4169" i="38"/>
  <c r="I4170" i="38"/>
  <c r="I4171" i="38"/>
  <c r="I4172" i="38"/>
  <c r="I4173" i="38"/>
  <c r="I4174" i="38"/>
  <c r="I4175" i="38"/>
  <c r="I4176" i="38"/>
  <c r="I4177" i="38"/>
  <c r="I4178" i="38"/>
  <c r="I4179" i="38"/>
  <c r="I4180" i="38"/>
  <c r="I4181" i="38"/>
  <c r="I4182" i="38"/>
  <c r="I4183" i="38"/>
  <c r="I4184" i="38"/>
  <c r="I4185" i="38"/>
  <c r="I4186" i="38"/>
  <c r="I4187" i="38"/>
  <c r="I4188" i="38"/>
  <c r="I4189" i="38"/>
  <c r="I4190" i="38"/>
  <c r="I4191" i="38"/>
  <c r="I4192" i="38"/>
  <c r="I4193" i="38"/>
  <c r="I4194" i="38"/>
  <c r="I4195" i="38"/>
  <c r="I4196" i="38"/>
  <c r="I4197" i="38"/>
  <c r="I4198" i="38"/>
  <c r="I4199" i="38"/>
  <c r="I4200" i="38"/>
  <c r="I4201" i="38"/>
  <c r="I4202" i="38"/>
  <c r="I4203" i="38"/>
  <c r="I4204" i="38"/>
  <c r="I4205" i="38"/>
  <c r="I4206" i="38"/>
  <c r="I4207" i="38"/>
  <c r="I4208" i="38"/>
  <c r="I4209" i="38"/>
  <c r="I4210" i="38"/>
  <c r="I4211" i="38"/>
  <c r="I4212" i="38"/>
  <c r="I4213" i="38"/>
  <c r="I4214" i="38"/>
  <c r="I4215" i="38"/>
  <c r="I4216" i="38"/>
  <c r="I4217" i="38"/>
  <c r="I4218" i="38"/>
  <c r="I4219" i="38"/>
  <c r="I4220" i="38"/>
  <c r="I4221" i="38"/>
  <c r="I4222" i="38"/>
  <c r="I4223" i="38"/>
  <c r="I4224" i="38"/>
  <c r="I4225" i="38"/>
  <c r="I4226" i="38"/>
  <c r="I4227" i="38"/>
  <c r="I4228" i="38"/>
  <c r="I4229" i="38"/>
  <c r="I4230" i="38"/>
  <c r="I4231" i="38"/>
  <c r="I4232" i="38"/>
  <c r="I4233" i="38"/>
  <c r="I4234" i="38"/>
  <c r="I4235" i="38"/>
  <c r="I4236" i="38"/>
  <c r="I4237" i="38"/>
  <c r="I4238" i="38"/>
  <c r="I4239" i="38"/>
  <c r="I4240" i="38"/>
  <c r="I4241" i="38"/>
  <c r="I4242" i="38"/>
  <c r="I4243" i="38"/>
  <c r="I4244" i="38"/>
  <c r="I4245" i="38"/>
  <c r="I4246" i="38"/>
  <c r="I4247" i="38"/>
  <c r="I4248" i="38"/>
  <c r="I4249" i="38"/>
  <c r="I4250" i="38"/>
  <c r="I4251" i="38"/>
  <c r="I4252" i="38"/>
  <c r="I4253" i="38"/>
  <c r="I4254" i="38"/>
  <c r="I4255" i="38"/>
  <c r="I4256" i="38"/>
  <c r="I4257" i="38"/>
  <c r="I4258" i="38"/>
  <c r="I4259" i="38"/>
  <c r="I4260" i="38"/>
  <c r="I4261" i="38"/>
  <c r="I4262" i="38"/>
  <c r="I4263" i="38"/>
  <c r="I4264" i="38"/>
  <c r="I4265" i="38"/>
  <c r="I4266" i="38"/>
  <c r="I4267" i="38"/>
  <c r="I4268" i="38"/>
  <c r="I4269" i="38"/>
  <c r="I4270" i="38"/>
  <c r="I4271" i="38"/>
  <c r="I4272" i="38"/>
  <c r="I4273" i="38"/>
  <c r="I4274" i="38"/>
  <c r="I4275" i="38"/>
  <c r="I4276" i="38"/>
  <c r="I4277" i="38"/>
  <c r="I4278" i="38"/>
  <c r="I4279" i="38"/>
  <c r="I4280" i="38"/>
  <c r="I4281" i="38"/>
  <c r="I4282" i="38"/>
  <c r="I4283" i="38"/>
  <c r="I4284" i="38"/>
  <c r="I4285" i="38"/>
  <c r="I4286" i="38"/>
  <c r="I4287" i="38"/>
  <c r="I4288" i="38"/>
  <c r="I4289" i="38"/>
  <c r="I4290" i="38"/>
  <c r="I4291" i="38"/>
  <c r="I4292" i="38"/>
  <c r="I4293" i="38"/>
  <c r="I4294" i="38"/>
  <c r="I4295" i="38"/>
  <c r="I4296" i="38"/>
  <c r="I4297" i="38"/>
  <c r="I4298" i="38"/>
  <c r="I4299" i="38"/>
  <c r="I4300" i="38"/>
  <c r="I4301" i="38"/>
  <c r="I4302" i="38"/>
  <c r="I4303" i="38"/>
  <c r="I4304" i="38"/>
  <c r="I4305" i="38"/>
  <c r="I4306" i="38"/>
  <c r="I4307" i="38"/>
  <c r="I4308" i="38"/>
  <c r="I4309" i="38"/>
  <c r="I4310" i="38"/>
  <c r="I4311" i="38"/>
  <c r="I4312" i="38"/>
  <c r="I4313" i="38"/>
  <c r="I4314" i="38"/>
  <c r="I4315" i="38"/>
  <c r="I4316" i="38"/>
  <c r="I4317" i="38"/>
  <c r="I4318" i="38"/>
  <c r="I4319" i="38"/>
  <c r="I4320" i="38"/>
  <c r="I4321" i="38"/>
  <c r="I4322" i="38"/>
  <c r="I4323" i="38"/>
  <c r="I4324" i="38"/>
  <c r="I4325" i="38"/>
  <c r="I4326" i="38"/>
  <c r="I4327" i="38"/>
  <c r="I4328" i="38"/>
  <c r="I4329" i="38"/>
  <c r="I4330" i="38"/>
  <c r="I4331" i="38"/>
  <c r="I4332" i="38"/>
  <c r="I4333" i="38"/>
  <c r="I4334" i="38"/>
  <c r="I4335" i="38"/>
  <c r="I4336" i="38"/>
  <c r="I4337" i="38"/>
  <c r="I4338" i="38"/>
  <c r="I4339" i="38"/>
  <c r="I4340" i="38"/>
  <c r="I4341" i="38"/>
  <c r="I4342" i="38"/>
  <c r="I4343" i="38"/>
  <c r="I4344" i="38"/>
  <c r="I4345" i="38"/>
  <c r="I4346" i="38"/>
  <c r="I4347" i="38"/>
  <c r="I4348" i="38"/>
  <c r="I4349" i="38"/>
  <c r="I4350" i="38"/>
  <c r="I4351" i="38"/>
  <c r="I4352" i="38"/>
  <c r="I4353" i="38"/>
  <c r="I4354" i="38"/>
  <c r="I4355" i="38"/>
  <c r="I4356" i="38"/>
  <c r="I4357" i="38"/>
  <c r="I4358" i="38"/>
  <c r="I4359" i="38"/>
  <c r="I4360" i="38"/>
  <c r="I4361" i="38"/>
  <c r="I4362" i="38"/>
  <c r="I4363" i="38"/>
  <c r="I4364" i="38"/>
  <c r="I4365" i="38"/>
  <c r="I4366" i="38"/>
  <c r="I4367" i="38"/>
  <c r="I4368" i="38"/>
  <c r="I4369" i="38"/>
  <c r="I4370" i="38"/>
  <c r="I4371" i="38"/>
  <c r="I4372" i="38"/>
  <c r="I4373" i="38"/>
  <c r="I4374" i="38"/>
  <c r="I4375" i="38"/>
  <c r="I4376" i="38"/>
  <c r="I4377" i="38"/>
  <c r="I4378" i="38"/>
  <c r="I4379" i="38"/>
  <c r="I4380" i="38"/>
  <c r="I4381" i="38"/>
  <c r="I4382" i="38"/>
  <c r="I4383" i="38"/>
  <c r="I4384" i="38"/>
  <c r="I4385" i="38"/>
  <c r="I4386" i="38"/>
  <c r="I4387" i="38"/>
  <c r="I4388" i="38"/>
  <c r="I4389" i="38"/>
  <c r="I4390" i="38"/>
  <c r="I4391" i="38"/>
  <c r="I4392" i="38"/>
  <c r="I4393" i="38"/>
  <c r="I4394" i="38"/>
  <c r="I4395" i="38"/>
  <c r="I4396" i="38"/>
  <c r="I4397" i="38"/>
  <c r="I4398" i="38"/>
  <c r="I4399" i="38"/>
  <c r="I4400" i="38"/>
  <c r="I4401" i="38"/>
  <c r="I4402" i="38"/>
  <c r="I4403" i="38"/>
  <c r="I4404" i="38"/>
  <c r="I4405" i="38"/>
  <c r="I4406" i="38"/>
  <c r="I4407" i="38"/>
  <c r="I4408" i="38"/>
  <c r="I4409" i="38"/>
  <c r="I4410" i="38"/>
  <c r="I4411" i="38"/>
  <c r="I4412" i="38"/>
  <c r="I4413" i="38"/>
  <c r="I4414" i="38"/>
  <c r="I4415" i="38"/>
  <c r="I4416" i="38"/>
  <c r="I4417" i="38"/>
  <c r="I4418" i="38"/>
  <c r="I4419" i="38"/>
  <c r="I4420" i="38"/>
  <c r="I4421" i="38"/>
  <c r="I4422" i="38"/>
  <c r="I4423" i="38"/>
  <c r="I4424" i="38"/>
  <c r="I4425" i="38"/>
  <c r="I4426" i="38"/>
  <c r="I4427" i="38"/>
  <c r="I4428" i="38"/>
  <c r="I4429" i="38"/>
  <c r="I4430" i="38"/>
  <c r="I4431" i="38"/>
  <c r="I4432" i="38"/>
  <c r="I4433" i="38"/>
  <c r="I4434" i="38"/>
  <c r="I4435" i="38"/>
  <c r="I4436" i="38"/>
  <c r="I4437" i="38"/>
  <c r="I4438" i="38"/>
  <c r="I4439" i="38"/>
  <c r="I4440" i="38"/>
  <c r="I4441" i="38"/>
  <c r="I4442" i="38"/>
  <c r="I4443" i="38"/>
  <c r="I4444" i="38"/>
  <c r="I4445" i="38"/>
  <c r="I4446" i="38"/>
  <c r="I4447" i="38"/>
  <c r="I4448" i="38"/>
  <c r="I4449" i="38"/>
  <c r="I4450" i="38"/>
  <c r="I4451" i="38"/>
  <c r="I4452" i="38"/>
  <c r="I4453" i="38"/>
  <c r="I4454" i="38"/>
  <c r="I4455" i="38"/>
  <c r="I4456" i="38"/>
  <c r="I4457" i="38"/>
  <c r="I4458" i="38"/>
  <c r="I4459" i="38"/>
  <c r="I4460" i="38"/>
  <c r="I4461" i="38"/>
  <c r="I4462" i="38"/>
  <c r="I4463" i="38"/>
  <c r="I4464" i="38"/>
  <c r="I4465" i="38"/>
  <c r="I4466" i="38"/>
  <c r="I4467" i="38"/>
  <c r="I4468" i="38"/>
  <c r="I4469" i="38"/>
  <c r="I4470" i="38"/>
  <c r="I4471" i="38"/>
  <c r="I4472" i="38"/>
  <c r="I4473" i="38"/>
  <c r="I4474" i="38"/>
  <c r="I4475" i="38"/>
  <c r="I4476" i="38"/>
  <c r="I4477" i="38"/>
  <c r="I4478" i="38"/>
  <c r="I4479" i="38"/>
  <c r="I4480" i="38"/>
  <c r="I4481" i="38"/>
  <c r="I4482" i="38"/>
  <c r="I4483" i="38"/>
  <c r="I4484" i="38"/>
  <c r="I4485" i="38"/>
  <c r="I4486" i="38"/>
  <c r="I4487" i="38"/>
  <c r="I4488" i="38"/>
  <c r="I4489" i="38"/>
  <c r="I4490" i="38"/>
  <c r="I4491" i="38"/>
  <c r="I4492" i="38"/>
  <c r="I4493" i="38"/>
  <c r="I4494" i="38"/>
  <c r="I4495" i="38"/>
  <c r="I4496" i="38"/>
  <c r="I4497" i="38"/>
  <c r="I4498" i="38"/>
  <c r="I4499" i="38"/>
  <c r="I4500" i="38"/>
  <c r="I4501" i="38"/>
  <c r="I4502" i="38"/>
  <c r="I4503" i="38"/>
  <c r="I4504" i="38"/>
  <c r="I4505" i="38"/>
  <c r="I4506" i="38"/>
  <c r="I4507" i="38"/>
  <c r="I4508" i="38"/>
  <c r="I4509" i="38"/>
  <c r="I4510" i="38"/>
  <c r="I4511" i="38"/>
  <c r="I4512" i="38"/>
  <c r="I4513" i="38"/>
  <c r="I4514" i="38"/>
  <c r="I4515" i="38"/>
  <c r="I4516" i="38"/>
  <c r="I4517" i="38"/>
  <c r="I4518" i="38"/>
  <c r="I4519" i="38"/>
  <c r="I4520" i="38"/>
  <c r="I4521" i="38"/>
  <c r="I4522" i="38"/>
  <c r="I4523" i="38"/>
  <c r="I4524" i="38"/>
  <c r="I4525" i="38"/>
  <c r="I4526" i="38"/>
  <c r="I4527" i="38"/>
  <c r="I4528" i="38"/>
  <c r="I4529" i="38"/>
  <c r="I4530" i="38"/>
  <c r="I4531" i="38"/>
  <c r="I4532" i="38"/>
  <c r="I4533" i="38"/>
  <c r="I4534" i="38"/>
  <c r="I4535" i="38"/>
  <c r="I4536" i="38"/>
  <c r="I4537" i="38"/>
  <c r="I4538" i="38"/>
  <c r="I4539" i="38"/>
  <c r="I4540" i="38"/>
  <c r="I4541" i="38"/>
  <c r="I4542" i="38"/>
  <c r="I4543" i="38"/>
  <c r="I4544" i="38"/>
  <c r="I4545" i="38"/>
  <c r="I4546" i="38"/>
  <c r="I4547" i="38"/>
  <c r="I4548" i="38"/>
  <c r="I4549" i="38"/>
  <c r="I4550" i="38"/>
  <c r="I4551" i="38"/>
  <c r="I4552" i="38"/>
  <c r="I4553" i="38"/>
  <c r="I4554" i="38"/>
  <c r="I4555" i="38"/>
  <c r="I4556" i="38"/>
  <c r="I4557" i="38"/>
  <c r="I4558" i="38"/>
  <c r="I4559" i="38"/>
  <c r="I4560" i="38"/>
  <c r="I4561" i="38"/>
  <c r="I4562" i="38"/>
  <c r="I4563" i="38"/>
  <c r="I4564" i="38"/>
  <c r="I4565" i="38"/>
  <c r="I4566" i="38"/>
  <c r="I4567" i="38"/>
  <c r="I4568" i="38"/>
  <c r="I4569" i="38"/>
  <c r="I4570" i="38"/>
  <c r="I4571" i="38"/>
  <c r="I4572" i="38"/>
  <c r="I4573" i="38"/>
  <c r="I4574" i="38"/>
  <c r="I4575" i="38"/>
  <c r="I4576" i="38"/>
  <c r="I4577" i="38"/>
  <c r="I4578" i="38"/>
  <c r="I4579" i="38"/>
  <c r="I4580" i="38"/>
  <c r="I4581" i="38"/>
  <c r="I4582" i="38"/>
  <c r="I4583" i="38"/>
  <c r="I4584" i="38"/>
  <c r="I4585" i="38"/>
  <c r="I4586" i="38"/>
  <c r="I4587" i="38"/>
  <c r="I4588" i="38"/>
  <c r="I4589" i="38"/>
  <c r="I4590" i="38"/>
  <c r="I4591" i="38"/>
  <c r="I4592" i="38"/>
  <c r="I4593" i="38"/>
  <c r="I4594" i="38"/>
  <c r="I4595" i="38"/>
  <c r="I4596" i="38"/>
  <c r="I4597" i="38"/>
  <c r="I4598" i="38"/>
  <c r="I4599" i="38"/>
  <c r="I4600" i="38"/>
  <c r="I4601" i="38"/>
  <c r="I4602" i="38"/>
  <c r="I4603" i="38"/>
  <c r="I4604" i="38"/>
  <c r="I4605" i="38"/>
  <c r="I4606" i="38"/>
  <c r="I4607" i="38"/>
  <c r="I4608" i="38"/>
  <c r="I4609" i="38"/>
  <c r="I4610" i="38"/>
  <c r="I4611" i="38"/>
  <c r="I4612" i="38"/>
  <c r="I4613" i="38"/>
  <c r="I4614" i="38"/>
  <c r="I4615" i="38"/>
  <c r="I4616" i="38"/>
  <c r="I4617" i="38"/>
  <c r="I4618" i="38"/>
  <c r="I4619" i="38"/>
  <c r="I4620" i="38"/>
  <c r="I4621" i="38"/>
  <c r="I4622" i="38"/>
  <c r="I4623" i="38"/>
  <c r="I4624" i="38"/>
  <c r="I4625" i="38"/>
  <c r="I4626" i="38"/>
  <c r="I4627" i="38"/>
  <c r="I4628" i="38"/>
  <c r="I4629" i="38"/>
  <c r="I4630" i="38"/>
  <c r="I4631" i="38"/>
  <c r="I4632" i="38"/>
  <c r="I4633" i="38"/>
  <c r="I4634" i="38"/>
  <c r="I4635" i="38"/>
  <c r="I4636" i="38"/>
  <c r="I4637" i="38"/>
  <c r="I4638" i="38"/>
  <c r="I4639" i="38"/>
  <c r="I4640" i="38"/>
  <c r="I4641" i="38"/>
  <c r="I4642" i="38"/>
  <c r="I4643" i="38"/>
  <c r="I4644" i="38"/>
  <c r="I4645" i="38"/>
  <c r="I4646" i="38"/>
  <c r="I4647" i="38"/>
  <c r="I4648" i="38"/>
  <c r="I4649" i="38"/>
  <c r="I4650" i="38"/>
  <c r="I4651" i="38"/>
  <c r="I4652" i="38"/>
  <c r="I4653" i="38"/>
  <c r="I4654" i="38"/>
  <c r="I4655" i="38"/>
  <c r="I4656" i="38"/>
  <c r="I4657" i="38"/>
  <c r="I4658" i="38"/>
  <c r="I4659" i="38"/>
  <c r="I4660" i="38"/>
  <c r="I4661" i="38"/>
  <c r="I4662" i="38"/>
  <c r="I4663" i="38"/>
  <c r="I4664" i="38"/>
  <c r="I4665" i="38"/>
  <c r="I4666" i="38"/>
  <c r="I4667" i="38"/>
  <c r="I4668" i="38"/>
  <c r="I4669" i="38"/>
  <c r="I4670" i="38"/>
  <c r="I4671" i="38"/>
  <c r="I4672" i="38"/>
  <c r="I4673" i="38"/>
  <c r="I4674" i="38"/>
  <c r="I4675" i="38"/>
  <c r="I4676" i="38"/>
  <c r="I4677" i="38"/>
  <c r="I4678" i="38"/>
  <c r="I4679" i="38"/>
  <c r="I4680" i="38"/>
  <c r="I4681" i="38"/>
  <c r="I4682" i="38"/>
  <c r="I4683" i="38"/>
  <c r="I4684" i="38"/>
  <c r="I4685" i="38"/>
  <c r="I4686" i="38"/>
  <c r="I4687" i="38"/>
  <c r="I4688" i="38"/>
  <c r="I4689" i="38"/>
  <c r="I4690" i="38"/>
  <c r="I4691" i="38"/>
  <c r="I4692" i="38"/>
  <c r="I4693" i="38"/>
  <c r="I4694" i="38"/>
  <c r="I4695" i="38"/>
  <c r="I4696" i="38"/>
  <c r="I4697" i="38"/>
  <c r="I4698" i="38"/>
  <c r="I4699" i="38"/>
  <c r="I4700" i="38"/>
  <c r="I4701" i="38"/>
  <c r="I4702" i="38"/>
  <c r="I4703" i="38"/>
  <c r="I4704" i="38"/>
  <c r="I4705" i="38"/>
  <c r="I4706" i="38"/>
  <c r="I4707" i="38"/>
  <c r="I4708" i="38"/>
  <c r="I4709" i="38"/>
  <c r="I4710" i="38"/>
  <c r="I4711" i="38"/>
  <c r="I4712" i="38"/>
  <c r="I4713" i="38"/>
  <c r="I4714" i="38"/>
  <c r="I4715" i="38"/>
  <c r="I4716" i="38"/>
  <c r="I4717" i="38"/>
  <c r="I4718" i="38"/>
  <c r="I4719" i="38"/>
  <c r="I4720" i="38"/>
  <c r="I4721" i="38"/>
  <c r="I4722" i="38"/>
  <c r="I4723" i="38"/>
  <c r="I4724" i="38"/>
  <c r="I4725" i="38"/>
  <c r="I4726" i="38"/>
  <c r="I4727" i="38"/>
  <c r="I4728" i="38"/>
  <c r="I4729" i="38"/>
  <c r="I4730" i="38"/>
  <c r="I4731" i="38"/>
  <c r="I4732" i="38"/>
  <c r="I4733" i="38"/>
  <c r="I4734" i="38"/>
  <c r="I4735" i="38"/>
  <c r="I4736" i="38"/>
  <c r="I4737" i="38"/>
  <c r="I4738" i="38"/>
  <c r="I4739" i="38"/>
  <c r="I4740" i="38"/>
  <c r="I4741" i="38"/>
  <c r="I4742" i="38"/>
  <c r="I4743" i="38"/>
  <c r="I4744" i="38"/>
  <c r="I4745" i="38"/>
  <c r="I4746" i="38"/>
  <c r="I4747" i="38"/>
  <c r="I4748" i="38"/>
  <c r="I4749" i="38"/>
  <c r="I4750" i="38"/>
  <c r="I4751" i="38"/>
  <c r="I4752" i="38"/>
  <c r="I4753" i="38"/>
  <c r="I4754" i="38"/>
  <c r="I4755" i="38"/>
  <c r="I4756" i="38"/>
  <c r="I4757" i="38"/>
  <c r="I4758" i="38"/>
  <c r="I4759" i="38"/>
  <c r="I4760" i="38"/>
  <c r="I4761" i="38"/>
  <c r="I4762" i="38"/>
  <c r="I4763" i="38"/>
  <c r="I4764" i="38"/>
  <c r="I4765" i="38"/>
  <c r="I4766" i="38"/>
  <c r="I4767" i="38"/>
  <c r="I4768" i="38"/>
  <c r="I4769" i="38"/>
  <c r="I4770" i="38"/>
  <c r="I4771" i="38"/>
  <c r="I4772" i="38"/>
  <c r="I4773" i="38"/>
  <c r="I4774" i="38"/>
  <c r="I4775" i="38"/>
  <c r="I4776" i="38"/>
  <c r="I4777" i="38"/>
  <c r="I4778" i="38"/>
  <c r="I4779" i="38"/>
  <c r="I4780" i="38"/>
  <c r="I4781" i="38"/>
  <c r="I4782" i="38"/>
  <c r="I4783" i="38"/>
  <c r="I4784" i="38"/>
  <c r="I4785" i="38"/>
  <c r="I4786" i="38"/>
  <c r="I4787" i="38"/>
  <c r="I4788" i="38"/>
  <c r="I4789" i="38"/>
  <c r="I4790" i="38"/>
  <c r="I4791" i="38"/>
  <c r="I4792" i="38"/>
  <c r="I4793" i="38"/>
  <c r="I4794" i="38"/>
  <c r="I4795" i="38"/>
  <c r="I4796" i="38"/>
  <c r="I4797" i="38"/>
  <c r="I4798" i="38"/>
  <c r="I4799" i="38"/>
  <c r="I4800" i="38"/>
  <c r="I4801" i="38"/>
  <c r="I4802" i="38"/>
  <c r="I4803" i="38"/>
  <c r="I4804" i="38"/>
  <c r="I4805" i="38"/>
  <c r="I4806" i="38"/>
  <c r="I4807" i="38"/>
  <c r="I4808" i="38"/>
  <c r="I4809" i="38"/>
  <c r="I4810" i="38"/>
  <c r="I4811" i="38"/>
  <c r="I4812" i="38"/>
  <c r="I4813" i="38"/>
  <c r="I4814" i="38"/>
  <c r="I4815" i="38"/>
  <c r="I4816" i="38"/>
  <c r="I4817" i="38"/>
  <c r="I4818" i="38"/>
  <c r="I4819" i="38"/>
  <c r="I4820" i="38"/>
  <c r="I4821" i="38"/>
  <c r="I4822" i="38"/>
  <c r="I4823" i="38"/>
  <c r="I4824" i="38"/>
  <c r="I4825" i="38"/>
  <c r="I4826" i="38"/>
  <c r="I4827" i="38"/>
  <c r="I4828" i="38"/>
  <c r="I4829" i="38"/>
  <c r="I4830" i="38"/>
  <c r="I4831" i="38"/>
  <c r="I4832" i="38"/>
  <c r="I4833" i="38"/>
  <c r="I4834" i="38"/>
  <c r="I4835" i="38"/>
  <c r="I4836" i="38"/>
  <c r="I4837" i="38"/>
  <c r="I4838" i="38"/>
  <c r="I4839" i="38"/>
  <c r="I4840" i="38"/>
  <c r="I4841" i="38"/>
  <c r="I4842" i="38"/>
  <c r="I4843" i="38"/>
  <c r="I4844" i="38"/>
  <c r="I4845" i="38"/>
  <c r="I4846" i="38"/>
  <c r="I4847" i="38"/>
  <c r="I4848" i="38"/>
  <c r="I4849" i="38"/>
  <c r="I4850" i="38"/>
  <c r="I4851" i="38"/>
  <c r="I4852" i="38"/>
  <c r="I4853" i="38"/>
  <c r="I4854" i="38"/>
  <c r="I4855" i="38"/>
  <c r="I4856" i="38"/>
  <c r="I4857" i="38"/>
  <c r="I4858" i="38"/>
  <c r="I4859" i="38"/>
  <c r="I4860" i="38"/>
  <c r="I4861" i="38"/>
  <c r="I4862" i="38"/>
  <c r="I4863" i="38"/>
  <c r="I4864" i="38"/>
  <c r="I4865" i="38"/>
  <c r="I4866" i="38"/>
  <c r="I4867" i="38"/>
  <c r="I4868" i="38"/>
  <c r="I4869" i="38"/>
  <c r="I4870" i="38"/>
  <c r="I4871" i="38"/>
  <c r="I4872" i="38"/>
  <c r="I4873" i="38"/>
  <c r="I4874" i="38"/>
  <c r="I4875" i="38"/>
  <c r="I4876" i="38"/>
  <c r="I4877" i="38"/>
  <c r="I4878" i="38"/>
  <c r="I4879" i="38"/>
  <c r="I4880" i="38"/>
  <c r="I4881" i="38"/>
  <c r="I4882" i="38"/>
  <c r="I4883" i="38"/>
  <c r="I4884" i="38"/>
  <c r="I4885" i="38"/>
  <c r="I4886" i="38"/>
  <c r="I4887" i="38"/>
  <c r="I4888" i="38"/>
  <c r="I4889" i="38"/>
  <c r="I4890" i="38"/>
  <c r="I4891" i="38"/>
  <c r="I4892" i="38"/>
  <c r="I4893" i="38"/>
  <c r="I4894" i="38"/>
  <c r="I4895" i="38"/>
  <c r="I4896" i="38"/>
  <c r="I4897" i="38"/>
  <c r="I4898" i="38"/>
  <c r="I4899" i="38"/>
  <c r="I4900" i="38"/>
  <c r="I4901" i="38"/>
  <c r="I4902" i="38"/>
  <c r="I4903" i="38"/>
  <c r="I4904" i="38"/>
  <c r="I4905" i="38"/>
  <c r="I4906" i="38"/>
  <c r="I4907" i="38"/>
  <c r="I4908" i="38"/>
  <c r="I4909" i="38"/>
  <c r="I4910" i="38"/>
  <c r="I4911" i="38"/>
  <c r="I4912" i="38"/>
  <c r="I4913" i="38"/>
  <c r="I4914" i="38"/>
  <c r="I4915" i="38"/>
  <c r="I4916" i="38"/>
  <c r="I4917" i="38"/>
  <c r="I4918" i="38"/>
  <c r="I4919" i="38"/>
  <c r="I4920" i="38"/>
  <c r="I4921" i="38"/>
  <c r="I4922" i="38"/>
  <c r="I4923" i="38"/>
  <c r="I4924" i="38"/>
  <c r="I4925" i="38"/>
  <c r="I4926" i="38"/>
  <c r="I4927" i="38"/>
  <c r="I4928" i="38"/>
  <c r="I4929" i="38"/>
  <c r="I4930" i="38"/>
  <c r="I4931" i="38"/>
  <c r="I4932" i="38"/>
  <c r="I4933" i="38"/>
  <c r="I4934" i="38"/>
  <c r="I4935" i="38"/>
  <c r="I4936" i="38"/>
  <c r="I4937" i="38"/>
  <c r="I4938" i="38"/>
  <c r="I4939" i="38"/>
  <c r="I4940" i="38"/>
  <c r="I4941" i="38"/>
  <c r="I4942" i="38"/>
  <c r="I4943" i="38"/>
  <c r="I4944" i="38"/>
  <c r="I4945" i="38"/>
  <c r="I4946" i="38"/>
  <c r="I4947" i="38"/>
  <c r="I4948" i="38"/>
  <c r="I4949" i="38"/>
  <c r="I4950" i="38"/>
  <c r="I4951" i="38"/>
  <c r="I4952" i="38"/>
  <c r="I4953" i="38"/>
  <c r="I4954" i="38"/>
  <c r="I4955" i="38"/>
  <c r="I4956" i="38"/>
  <c r="I4957" i="38"/>
  <c r="I4958" i="38"/>
  <c r="I4959" i="38"/>
  <c r="I4960" i="38"/>
  <c r="I4961" i="38"/>
  <c r="I4962" i="38"/>
  <c r="I4963" i="38"/>
  <c r="I4964" i="38"/>
  <c r="I4965" i="38"/>
  <c r="I4966" i="38"/>
  <c r="I4967" i="38"/>
  <c r="I4968" i="38"/>
  <c r="I4969" i="38"/>
  <c r="I4970" i="38"/>
  <c r="I4971" i="38"/>
  <c r="I4972" i="38"/>
  <c r="I4973" i="38"/>
  <c r="I4974" i="38"/>
  <c r="I4975" i="38"/>
  <c r="I4976" i="38"/>
  <c r="I4977" i="38"/>
  <c r="I4978" i="38"/>
  <c r="I4979" i="38"/>
  <c r="I4980" i="38"/>
  <c r="I4981" i="38"/>
  <c r="I4982" i="38"/>
  <c r="I4983" i="38"/>
  <c r="I4984" i="38"/>
  <c r="I4985" i="38"/>
  <c r="I4986" i="38"/>
  <c r="I4987" i="38"/>
  <c r="I4988" i="38"/>
  <c r="I4989" i="38"/>
  <c r="I4990" i="38"/>
  <c r="I4991" i="38"/>
  <c r="I4992" i="38"/>
  <c r="I4993" i="38"/>
  <c r="I4994" i="38"/>
  <c r="I4995" i="38"/>
  <c r="I4996" i="38"/>
  <c r="I4997" i="38"/>
  <c r="I4998" i="38"/>
  <c r="I4999" i="38"/>
  <c r="I5000" i="38"/>
  <c r="I5001" i="38"/>
  <c r="I5002" i="38"/>
  <c r="I5003" i="38"/>
  <c r="I5004" i="38"/>
  <c r="I5005" i="38"/>
  <c r="I5006" i="38"/>
  <c r="I5007" i="38"/>
  <c r="I5008" i="38"/>
  <c r="I5009" i="38"/>
  <c r="I5010" i="38"/>
  <c r="I5011" i="38"/>
  <c r="I5012" i="38"/>
  <c r="I5013" i="38"/>
  <c r="I5014" i="38"/>
  <c r="I5015" i="38"/>
  <c r="I5016" i="38"/>
  <c r="I5017" i="38"/>
  <c r="I5018" i="38"/>
  <c r="I5019" i="38"/>
  <c r="I5020" i="38"/>
  <c r="I5021" i="38"/>
  <c r="I5022" i="38"/>
  <c r="I5023" i="38"/>
  <c r="I5024" i="38"/>
  <c r="I5025" i="38"/>
  <c r="I5026" i="38"/>
  <c r="I5027" i="38"/>
  <c r="I5028" i="38"/>
  <c r="I5029" i="38"/>
  <c r="I5030" i="38"/>
  <c r="I5031" i="38"/>
  <c r="I5032" i="38"/>
  <c r="I5033" i="38"/>
  <c r="I5034" i="38"/>
  <c r="I5035" i="38"/>
  <c r="I5036" i="38"/>
  <c r="I5037" i="38"/>
  <c r="I5038" i="38"/>
  <c r="I5039" i="38"/>
  <c r="I5040" i="38"/>
  <c r="I5041" i="38"/>
  <c r="I5042" i="38"/>
  <c r="I5043" i="38"/>
  <c r="I5044" i="38"/>
  <c r="I5045" i="38"/>
  <c r="I5046" i="38"/>
  <c r="I5047" i="38"/>
  <c r="I5048" i="38"/>
  <c r="I5049" i="38"/>
  <c r="I5050" i="38"/>
  <c r="I5051" i="38"/>
  <c r="I5052" i="38"/>
  <c r="I5053" i="38"/>
  <c r="I5054" i="38"/>
  <c r="I5055" i="38"/>
  <c r="I5056" i="38"/>
  <c r="I5057" i="38"/>
  <c r="I5058" i="38"/>
  <c r="I5059" i="38"/>
  <c r="I5060" i="38"/>
  <c r="I5061" i="38"/>
  <c r="I5062" i="38"/>
  <c r="I5063" i="38"/>
  <c r="I5064" i="38"/>
  <c r="I5065" i="38"/>
  <c r="I5066" i="38"/>
  <c r="I5067" i="38"/>
  <c r="I5068" i="38"/>
  <c r="I5069" i="38"/>
  <c r="I5070" i="38"/>
  <c r="I5071" i="38"/>
  <c r="I5072" i="38"/>
  <c r="I5073" i="38"/>
  <c r="I5074" i="38"/>
  <c r="I5075" i="38"/>
  <c r="I5076" i="38"/>
  <c r="I5077" i="38"/>
  <c r="I5078" i="38"/>
  <c r="I5079" i="38"/>
  <c r="I5080" i="38"/>
  <c r="I5081" i="38"/>
  <c r="I5082" i="38"/>
  <c r="I5083" i="38"/>
  <c r="I5084" i="38"/>
  <c r="I5085" i="38"/>
  <c r="I5086" i="38"/>
  <c r="I5087" i="38"/>
  <c r="I5088" i="38"/>
  <c r="I5089" i="38"/>
  <c r="I5090" i="38"/>
  <c r="I5091" i="38"/>
  <c r="I5092" i="38"/>
  <c r="I5093" i="38"/>
  <c r="I5094" i="38"/>
  <c r="I5095" i="38"/>
  <c r="I5096" i="38"/>
  <c r="I5097" i="38"/>
  <c r="I5098" i="38"/>
  <c r="I5099" i="38"/>
  <c r="I5100" i="38"/>
  <c r="I5101" i="38"/>
  <c r="I5102" i="38"/>
  <c r="I5103" i="38"/>
  <c r="I5104" i="38"/>
  <c r="I5105" i="38"/>
  <c r="I5106" i="38"/>
  <c r="I5107" i="38"/>
  <c r="I5108" i="38"/>
  <c r="I5109" i="38"/>
  <c r="I5110" i="38"/>
  <c r="I5111" i="38"/>
  <c r="I5112" i="38"/>
  <c r="I5113" i="38"/>
  <c r="I5114" i="38"/>
  <c r="I5115" i="38"/>
  <c r="I5116" i="38"/>
  <c r="I5117" i="38"/>
  <c r="I5118" i="38"/>
  <c r="I5119" i="38"/>
  <c r="I5120" i="38"/>
  <c r="I5121" i="38"/>
  <c r="I5122" i="38"/>
  <c r="I5123" i="38"/>
  <c r="I5124" i="38"/>
  <c r="I5125" i="38"/>
  <c r="I5126" i="38"/>
  <c r="I5127" i="38"/>
  <c r="I5128" i="38"/>
  <c r="I5129" i="38"/>
  <c r="I5130" i="38"/>
  <c r="I5131" i="38"/>
  <c r="I5132" i="38"/>
  <c r="I5133" i="38"/>
  <c r="I5134" i="38"/>
  <c r="I5135" i="38"/>
  <c r="I5136" i="38"/>
  <c r="I5137" i="38"/>
  <c r="I5138" i="38"/>
  <c r="I5139" i="38"/>
  <c r="I5140" i="38"/>
  <c r="I5141" i="38"/>
  <c r="I5142" i="38"/>
  <c r="I5143" i="38"/>
  <c r="I5144" i="38"/>
  <c r="I5145" i="38"/>
  <c r="I5146" i="38"/>
  <c r="I5147" i="38"/>
  <c r="I5148" i="38"/>
  <c r="I5149" i="38"/>
  <c r="I5150" i="38"/>
  <c r="I5151" i="38"/>
  <c r="I5152" i="38"/>
  <c r="I5153" i="38"/>
  <c r="I5154" i="38"/>
  <c r="I5155" i="38"/>
  <c r="I5156" i="38"/>
  <c r="I5157" i="38"/>
  <c r="I5158" i="38"/>
  <c r="I5159" i="38"/>
  <c r="I5160" i="38"/>
  <c r="I5161" i="38"/>
  <c r="I5162" i="38"/>
  <c r="I5163" i="38"/>
  <c r="I5164" i="38"/>
  <c r="I5165" i="38"/>
  <c r="I5166" i="38"/>
  <c r="I5167" i="38"/>
  <c r="I5168" i="38"/>
  <c r="I5169" i="38"/>
  <c r="I5170" i="38"/>
  <c r="I5171" i="38"/>
  <c r="I5172" i="38"/>
  <c r="I5173" i="38"/>
  <c r="I5174" i="38"/>
  <c r="I5175" i="38"/>
  <c r="I5176" i="38"/>
  <c r="I5177" i="38"/>
  <c r="I5178" i="38"/>
  <c r="I5179" i="38"/>
  <c r="I5180" i="38"/>
  <c r="I5181" i="38"/>
  <c r="I5182" i="38"/>
  <c r="I5183" i="38"/>
  <c r="I5184" i="38"/>
  <c r="I5185" i="38"/>
  <c r="I5186" i="38"/>
  <c r="I5187" i="38"/>
  <c r="I5188" i="38"/>
  <c r="I5189" i="38"/>
  <c r="I5190" i="38"/>
  <c r="I5191" i="38"/>
  <c r="I5192" i="38"/>
  <c r="I5193" i="38"/>
  <c r="I5194" i="38"/>
  <c r="I5195" i="38"/>
  <c r="I5196" i="38"/>
  <c r="I5197" i="38"/>
  <c r="I5198" i="38"/>
  <c r="I5199" i="38"/>
  <c r="I5200" i="38"/>
  <c r="I5201" i="38"/>
  <c r="I5202" i="38"/>
  <c r="I5203" i="38"/>
  <c r="I5204" i="38"/>
  <c r="I5205" i="38"/>
  <c r="I5206" i="38"/>
  <c r="I5207" i="38"/>
  <c r="I5208" i="38"/>
  <c r="I5209" i="38"/>
  <c r="I5210" i="38"/>
  <c r="I5211" i="38"/>
  <c r="I5212" i="38"/>
  <c r="I5213" i="38"/>
  <c r="I5214" i="38"/>
  <c r="I5215" i="38"/>
  <c r="I5216" i="38"/>
  <c r="I5217" i="38"/>
  <c r="I5218" i="38"/>
  <c r="I5219" i="38"/>
  <c r="I5220" i="38"/>
  <c r="I5221" i="38"/>
  <c r="I5222" i="38"/>
  <c r="I5223" i="38"/>
  <c r="I5224" i="38"/>
  <c r="I5225" i="38"/>
  <c r="I5226" i="38"/>
  <c r="I5227" i="38"/>
  <c r="I5228" i="38"/>
  <c r="I5229" i="38"/>
  <c r="I5230" i="38"/>
  <c r="I5231" i="38"/>
  <c r="I5232" i="38"/>
  <c r="I5233" i="38"/>
  <c r="I5234" i="38"/>
  <c r="I5235" i="38"/>
  <c r="I5236" i="38"/>
  <c r="I5237" i="38"/>
  <c r="I5238" i="38"/>
  <c r="I5239" i="38"/>
  <c r="I5240" i="38"/>
  <c r="I5241" i="38"/>
  <c r="I5242" i="38"/>
  <c r="I5243" i="38"/>
  <c r="I5244" i="38"/>
  <c r="I5245" i="38"/>
  <c r="I5246" i="38"/>
  <c r="I5247" i="38"/>
  <c r="I5248" i="38"/>
  <c r="I5249" i="38"/>
  <c r="I5250" i="38"/>
  <c r="I5251" i="38"/>
  <c r="I5252" i="38"/>
  <c r="I5253" i="38"/>
  <c r="I5254" i="38"/>
  <c r="I5255" i="38"/>
  <c r="I5256" i="38"/>
  <c r="I5257" i="38"/>
  <c r="I5258" i="38"/>
  <c r="I5259" i="38"/>
  <c r="I5260" i="38"/>
  <c r="I5261" i="38"/>
  <c r="I5262" i="38"/>
  <c r="I5263" i="38"/>
  <c r="I5264" i="38"/>
  <c r="I5265" i="38"/>
  <c r="I5266" i="38"/>
  <c r="I5267" i="38"/>
  <c r="I5268" i="38"/>
  <c r="I5269" i="38"/>
  <c r="I5270" i="38"/>
  <c r="I5271" i="38"/>
  <c r="I5272" i="38"/>
  <c r="I5273" i="38"/>
  <c r="I5274" i="38"/>
  <c r="I5275" i="38"/>
  <c r="I5276" i="38"/>
  <c r="I5277" i="38"/>
  <c r="I5278" i="38"/>
  <c r="I5279" i="38"/>
  <c r="I5280" i="38"/>
  <c r="I5281" i="38"/>
  <c r="I5282" i="38"/>
  <c r="I5283" i="38"/>
  <c r="I5284" i="38"/>
  <c r="I5285" i="38"/>
  <c r="I5286" i="38"/>
  <c r="I5287" i="38"/>
  <c r="I5288" i="38"/>
  <c r="I5289" i="38"/>
  <c r="I5290" i="38"/>
  <c r="I5291" i="38"/>
  <c r="I5292" i="38"/>
  <c r="I5293" i="38"/>
  <c r="I5294" i="38"/>
  <c r="I5295" i="38"/>
  <c r="I5296" i="38"/>
  <c r="I5297" i="38"/>
  <c r="I5298" i="38"/>
  <c r="I5299" i="38"/>
  <c r="I5300" i="38"/>
  <c r="I5301" i="38"/>
  <c r="I5302" i="38"/>
  <c r="I5303" i="38"/>
  <c r="I5304" i="38"/>
  <c r="I5305" i="38"/>
  <c r="I5306" i="38"/>
  <c r="I5307" i="38"/>
  <c r="I5308" i="38"/>
  <c r="I5309" i="38"/>
  <c r="I5310" i="38"/>
  <c r="I5311" i="38"/>
  <c r="I5312" i="38"/>
  <c r="I5313" i="38"/>
  <c r="I5314" i="38"/>
  <c r="I5315" i="38"/>
  <c r="I5316" i="38"/>
  <c r="I5317" i="38"/>
  <c r="I5318" i="38"/>
  <c r="I5319" i="38"/>
  <c r="I5320" i="38"/>
  <c r="I5321" i="38"/>
  <c r="I5322" i="38"/>
  <c r="I5323" i="38"/>
  <c r="I5324" i="38"/>
  <c r="I5325" i="38"/>
  <c r="I5326" i="38"/>
  <c r="I5327" i="38"/>
  <c r="I5328" i="38"/>
  <c r="I5329" i="38"/>
  <c r="I5330" i="38"/>
  <c r="I5331" i="38"/>
  <c r="I5332" i="38"/>
  <c r="I5333" i="38"/>
  <c r="I5334" i="38"/>
  <c r="I5335" i="38"/>
  <c r="I5336" i="38"/>
  <c r="I5337" i="38"/>
  <c r="I5338" i="38"/>
  <c r="I5339" i="38"/>
  <c r="I5340" i="38"/>
  <c r="I5341" i="38"/>
  <c r="I5342" i="38"/>
  <c r="I5343" i="38"/>
  <c r="I5344" i="38"/>
  <c r="I5345" i="38"/>
  <c r="I5346" i="38"/>
  <c r="I5347" i="38"/>
  <c r="I5348" i="38"/>
  <c r="I5349" i="38"/>
  <c r="I5350" i="38"/>
  <c r="I5351" i="38"/>
  <c r="I5352" i="38"/>
  <c r="I5353" i="38"/>
  <c r="I5354" i="38"/>
  <c r="I5355" i="38"/>
  <c r="I5356" i="38"/>
  <c r="I5357" i="38"/>
  <c r="I5358" i="38"/>
  <c r="I5359" i="38"/>
  <c r="I5360" i="38"/>
  <c r="I5361" i="38"/>
  <c r="I5362" i="38"/>
  <c r="I5363" i="38"/>
  <c r="I5364" i="38"/>
  <c r="I5365" i="38"/>
  <c r="I5366" i="38"/>
  <c r="I5367" i="38"/>
  <c r="I5368" i="38"/>
  <c r="I5369" i="38"/>
  <c r="I5370" i="38"/>
  <c r="I5371" i="38"/>
  <c r="I5372" i="38"/>
  <c r="I5373" i="38"/>
  <c r="I5374" i="38"/>
  <c r="I5375" i="38"/>
  <c r="I5376" i="38"/>
  <c r="I5377" i="38"/>
  <c r="I5378" i="38"/>
  <c r="I5379" i="38"/>
  <c r="I5380" i="38"/>
  <c r="I5381" i="38"/>
  <c r="I5382" i="38"/>
  <c r="I5383" i="38"/>
  <c r="I5384" i="38"/>
  <c r="I5385" i="38"/>
  <c r="I5386" i="38"/>
  <c r="I5387" i="38"/>
  <c r="I5388" i="38"/>
  <c r="I5389" i="38"/>
  <c r="I5390" i="38"/>
  <c r="I5391" i="38"/>
  <c r="I5392" i="38"/>
  <c r="I5393" i="38"/>
  <c r="I5394" i="38"/>
  <c r="I5395" i="38"/>
  <c r="I5396" i="38"/>
  <c r="I5397" i="38"/>
  <c r="I5398" i="38"/>
  <c r="I5399" i="38"/>
  <c r="I5400" i="38"/>
  <c r="I5401" i="38"/>
  <c r="I5402" i="38"/>
  <c r="I5403" i="38"/>
  <c r="I5404" i="38"/>
  <c r="I5405" i="38"/>
  <c r="I5406" i="38"/>
  <c r="I5407" i="38"/>
  <c r="I5408" i="38"/>
  <c r="I5409" i="38"/>
  <c r="I5410" i="38"/>
  <c r="I5411" i="38"/>
  <c r="I5412" i="38"/>
  <c r="I5413" i="38"/>
  <c r="I5414" i="38"/>
  <c r="I5415" i="38"/>
  <c r="I5416" i="38"/>
  <c r="I5417" i="38"/>
  <c r="I5418" i="38"/>
  <c r="I5419" i="38"/>
  <c r="I5420" i="38"/>
  <c r="I5421" i="38"/>
  <c r="I5422" i="38"/>
  <c r="I5423" i="38"/>
  <c r="I5424" i="38"/>
  <c r="I5425" i="38"/>
  <c r="I5426" i="38"/>
  <c r="I5427" i="38"/>
  <c r="I5428" i="38"/>
  <c r="I5429" i="38"/>
  <c r="I5430" i="38"/>
  <c r="I5431" i="38"/>
  <c r="I5432" i="38"/>
  <c r="I5433" i="38"/>
  <c r="I5434" i="38"/>
  <c r="I5435" i="38"/>
  <c r="I5436" i="38"/>
  <c r="I5437" i="38"/>
  <c r="I5438" i="38"/>
  <c r="I5439" i="38"/>
  <c r="I5440" i="38"/>
  <c r="I5441" i="38"/>
  <c r="I5442" i="38"/>
  <c r="I5443" i="38"/>
  <c r="I5444" i="38"/>
  <c r="I5445" i="38"/>
  <c r="I5446" i="38"/>
  <c r="I5447" i="38"/>
  <c r="I5448" i="38"/>
  <c r="I5449" i="38"/>
  <c r="I5450" i="38"/>
  <c r="I5451" i="38"/>
  <c r="I5452" i="38"/>
  <c r="I5453" i="38"/>
  <c r="I5454" i="38"/>
  <c r="I5455" i="38"/>
  <c r="I5456" i="38"/>
  <c r="I5457" i="38"/>
  <c r="I5458" i="38"/>
  <c r="I5459" i="38"/>
  <c r="I5460" i="38"/>
  <c r="I5461" i="38"/>
  <c r="I5462" i="38"/>
  <c r="I5463" i="38"/>
  <c r="I5464" i="38"/>
  <c r="I5465" i="38"/>
  <c r="I5466" i="38"/>
  <c r="I5467" i="38"/>
  <c r="I5468" i="38"/>
  <c r="I5469" i="38"/>
  <c r="I5470" i="38"/>
  <c r="I5471" i="38"/>
  <c r="I5472" i="38"/>
  <c r="I5473" i="38"/>
  <c r="I5474" i="38"/>
  <c r="I5475" i="38"/>
  <c r="I5476" i="38"/>
  <c r="I5477" i="38"/>
  <c r="I5478" i="38"/>
  <c r="I5479" i="38"/>
  <c r="I5480" i="38"/>
  <c r="I5481" i="38"/>
  <c r="I5482" i="38"/>
  <c r="I5483" i="38"/>
  <c r="I5484" i="38"/>
  <c r="I5485" i="38"/>
  <c r="I5486" i="38"/>
  <c r="I5487" i="38"/>
  <c r="I5488" i="38"/>
  <c r="I5489" i="38"/>
  <c r="I5490" i="38"/>
  <c r="I5491" i="38"/>
  <c r="I5492" i="38"/>
  <c r="I5493" i="38"/>
  <c r="I5494" i="38"/>
  <c r="I5495" i="38"/>
  <c r="I5496" i="38"/>
  <c r="I5497" i="38"/>
  <c r="I5498" i="38"/>
  <c r="I5499" i="38"/>
  <c r="I5500" i="38"/>
  <c r="I5501" i="38"/>
  <c r="I5502" i="38"/>
  <c r="I5503" i="38"/>
  <c r="I5504" i="38"/>
  <c r="I5505" i="38"/>
  <c r="I5506" i="38"/>
  <c r="I5507" i="38"/>
  <c r="I5508" i="38"/>
  <c r="I5509" i="38"/>
  <c r="I5510" i="38"/>
  <c r="I5511" i="38"/>
  <c r="I5512" i="38"/>
  <c r="I5513" i="38"/>
  <c r="I5514" i="38"/>
  <c r="I5515" i="38"/>
  <c r="I5516" i="38"/>
  <c r="I5517" i="38"/>
  <c r="I5518" i="38"/>
  <c r="I5519" i="38"/>
  <c r="I5520" i="38"/>
  <c r="I5521" i="38"/>
  <c r="I5522" i="38"/>
  <c r="I5523" i="38"/>
  <c r="I5524" i="38"/>
  <c r="I5525" i="38"/>
  <c r="I5526" i="38"/>
  <c r="I5527" i="38"/>
  <c r="I5528" i="38"/>
  <c r="I5529" i="38"/>
  <c r="I5530" i="38"/>
  <c r="I5531" i="38"/>
  <c r="I5532" i="38"/>
  <c r="I5533" i="38"/>
  <c r="I5534" i="38"/>
  <c r="I5535" i="38"/>
  <c r="I5536" i="38"/>
  <c r="I5537" i="38"/>
  <c r="I5538" i="38"/>
  <c r="I5539" i="38"/>
  <c r="I5540" i="38"/>
  <c r="I5541" i="38"/>
  <c r="I5542" i="38"/>
  <c r="I5543" i="38"/>
  <c r="I5544" i="38"/>
  <c r="I5545" i="38"/>
  <c r="I5546" i="38"/>
  <c r="I5547" i="38"/>
  <c r="I5548" i="38"/>
  <c r="I5549" i="38"/>
  <c r="I5550" i="38"/>
  <c r="I5551" i="38"/>
  <c r="I5552" i="38"/>
  <c r="I5553" i="38"/>
  <c r="I5554" i="38"/>
  <c r="I5555" i="38"/>
  <c r="I5556" i="38"/>
  <c r="I5557" i="38"/>
  <c r="I5558" i="38"/>
  <c r="I5559" i="38"/>
  <c r="I5560" i="38"/>
  <c r="I5561" i="38"/>
  <c r="I5562" i="38"/>
  <c r="I5563" i="38"/>
  <c r="I5564" i="38"/>
  <c r="I5565" i="38"/>
  <c r="I5566" i="38"/>
  <c r="I5567" i="38"/>
  <c r="I5568" i="38"/>
  <c r="I5569" i="38"/>
  <c r="I5570" i="38"/>
  <c r="I5571" i="38"/>
  <c r="I5572" i="38"/>
  <c r="I5573" i="38"/>
  <c r="I5574" i="38"/>
  <c r="I5575" i="38"/>
  <c r="I5576" i="38"/>
  <c r="I5577" i="38"/>
  <c r="I5578" i="38"/>
  <c r="I5579" i="38"/>
  <c r="I5580" i="38"/>
  <c r="I5581" i="38"/>
  <c r="I5582" i="38"/>
  <c r="I5583" i="38"/>
  <c r="I5584" i="38"/>
  <c r="I5585" i="38"/>
  <c r="I5586" i="38"/>
  <c r="I5587" i="38"/>
  <c r="I5588" i="38"/>
  <c r="I5589" i="38"/>
  <c r="I5590" i="38"/>
  <c r="I5591" i="38"/>
  <c r="I5592" i="38"/>
  <c r="I5593" i="38"/>
  <c r="I5594" i="38"/>
  <c r="I5595" i="38"/>
  <c r="I5596" i="38"/>
  <c r="I5597" i="38"/>
  <c r="I5598" i="38"/>
  <c r="I5599" i="38"/>
  <c r="I5600" i="38"/>
  <c r="I5601" i="38"/>
  <c r="I5602" i="38"/>
  <c r="I5603" i="38"/>
  <c r="I5604" i="38"/>
  <c r="I5605" i="38"/>
  <c r="I5606" i="38"/>
  <c r="I5607" i="38"/>
  <c r="I5608" i="38"/>
  <c r="I5609" i="38"/>
  <c r="I5610" i="38"/>
  <c r="I5611" i="38"/>
  <c r="I5612" i="38"/>
  <c r="I5613" i="38"/>
  <c r="I5614" i="38"/>
  <c r="I5615" i="38"/>
  <c r="I5616" i="38"/>
  <c r="I5617" i="38"/>
  <c r="I5618" i="38"/>
  <c r="I5619" i="38"/>
  <c r="I5620" i="38"/>
  <c r="I5621" i="38"/>
  <c r="I5622" i="38"/>
  <c r="I5623" i="38"/>
  <c r="I5624" i="38"/>
  <c r="I5625" i="38"/>
  <c r="I5626" i="38"/>
  <c r="I5627" i="38"/>
  <c r="I5628" i="38"/>
  <c r="I5629" i="38"/>
  <c r="I5630" i="38"/>
  <c r="I5631" i="38"/>
  <c r="I5632" i="38"/>
  <c r="I5633" i="38"/>
  <c r="I5634" i="38"/>
  <c r="I5635" i="38"/>
  <c r="I5636" i="38"/>
  <c r="I5637" i="38"/>
  <c r="I5638" i="38"/>
  <c r="I5639" i="38"/>
  <c r="I5640" i="38"/>
  <c r="I5641" i="38"/>
  <c r="I5642" i="38"/>
  <c r="I5643" i="38"/>
  <c r="I5644" i="38"/>
  <c r="I5645" i="38"/>
  <c r="I5646" i="38"/>
  <c r="I5647" i="38"/>
  <c r="I5648" i="38"/>
  <c r="I5649" i="38"/>
  <c r="I5650" i="38"/>
  <c r="I5651" i="38"/>
  <c r="I5652" i="38"/>
  <c r="I5653" i="38"/>
  <c r="I5654" i="38"/>
  <c r="I5655" i="38"/>
  <c r="I5656" i="38"/>
  <c r="I5657" i="38"/>
  <c r="I5658" i="38"/>
  <c r="I5659" i="38"/>
  <c r="I5660" i="38"/>
  <c r="I5661" i="38"/>
  <c r="I5662" i="38"/>
  <c r="I5663" i="38"/>
  <c r="I5664" i="38"/>
  <c r="I5665" i="38"/>
  <c r="I5666" i="38"/>
  <c r="I5667" i="38"/>
  <c r="I5668" i="38"/>
  <c r="I5669" i="38"/>
  <c r="I5670" i="38"/>
  <c r="I5671" i="38"/>
  <c r="I5672" i="38"/>
  <c r="I5673" i="38"/>
  <c r="I5674" i="38"/>
  <c r="I5675" i="38"/>
  <c r="I5676" i="38"/>
  <c r="I5677" i="38"/>
  <c r="I5678" i="38"/>
  <c r="I5679" i="38"/>
  <c r="I5680" i="38"/>
  <c r="I5681" i="38"/>
  <c r="I5682" i="38"/>
  <c r="I5683" i="38"/>
  <c r="I5684" i="38"/>
  <c r="I5685" i="38"/>
  <c r="I5686" i="38"/>
  <c r="I5687" i="38"/>
  <c r="I5688" i="38"/>
  <c r="I5689" i="38"/>
  <c r="I5690" i="38"/>
  <c r="I5691" i="38"/>
  <c r="I5692" i="38"/>
  <c r="I5693" i="38"/>
  <c r="I5694" i="38"/>
  <c r="I5695" i="38"/>
  <c r="I5696" i="38"/>
  <c r="I5697" i="38"/>
  <c r="I5698" i="38"/>
  <c r="I5699" i="38"/>
  <c r="I5700" i="38"/>
  <c r="I5701" i="38"/>
  <c r="I5702" i="38"/>
  <c r="I5703" i="38"/>
  <c r="I5704" i="38"/>
  <c r="I5705" i="38"/>
  <c r="I5706" i="38"/>
  <c r="I5707" i="38"/>
  <c r="I5708" i="38"/>
  <c r="I5709" i="38"/>
  <c r="I5710" i="38"/>
  <c r="I5711" i="38"/>
  <c r="I5712" i="38"/>
  <c r="I5713" i="38"/>
  <c r="I5714" i="38"/>
  <c r="I5715" i="38"/>
  <c r="I5716" i="38"/>
  <c r="I5717" i="38"/>
  <c r="I5718" i="38"/>
  <c r="I5719" i="38"/>
  <c r="I5720" i="38"/>
  <c r="I5721" i="38"/>
  <c r="I5722" i="38"/>
  <c r="I5723" i="38"/>
  <c r="I5724" i="38"/>
  <c r="I5725" i="38"/>
  <c r="I5726" i="38"/>
  <c r="I5727" i="38"/>
  <c r="I5728" i="38"/>
  <c r="I5729" i="38"/>
  <c r="I5730" i="38"/>
  <c r="I5731" i="38"/>
  <c r="I5732" i="38"/>
  <c r="I5733" i="38"/>
  <c r="I5734" i="38"/>
  <c r="I5735" i="38"/>
  <c r="I5736" i="38"/>
  <c r="I5737" i="38"/>
  <c r="I5738" i="38"/>
  <c r="I5739" i="38"/>
  <c r="I5740" i="38"/>
  <c r="I5741" i="38"/>
  <c r="I5742" i="38"/>
  <c r="I5743" i="38"/>
  <c r="I5744" i="38"/>
  <c r="I5745" i="38"/>
  <c r="I5746" i="38"/>
  <c r="I5747" i="38"/>
  <c r="I5748" i="38"/>
  <c r="I5749" i="38"/>
  <c r="I5750" i="38"/>
  <c r="I5751" i="38"/>
  <c r="I5752" i="38"/>
  <c r="I5753" i="38"/>
  <c r="I5754" i="38"/>
  <c r="I5755" i="38"/>
  <c r="I5756" i="38"/>
  <c r="I5757" i="38"/>
  <c r="I5758" i="38"/>
  <c r="I5759" i="38"/>
  <c r="I5760" i="38"/>
  <c r="I5761" i="38"/>
  <c r="I5762" i="38"/>
  <c r="I5763" i="38"/>
  <c r="I5764" i="38"/>
  <c r="I5765" i="38"/>
  <c r="I5766" i="38"/>
  <c r="I5767" i="38"/>
  <c r="I5768" i="38"/>
  <c r="I5769" i="38"/>
  <c r="I5770" i="38"/>
  <c r="I5771" i="38"/>
  <c r="I5772" i="38"/>
  <c r="I5773" i="38"/>
  <c r="I5774" i="38"/>
  <c r="I5775" i="38"/>
  <c r="I5776" i="38"/>
  <c r="I5777" i="38"/>
  <c r="I5778" i="38"/>
  <c r="I5779" i="38"/>
  <c r="I5780" i="38"/>
  <c r="I5781" i="38"/>
  <c r="I5782" i="38"/>
  <c r="I5783" i="38"/>
  <c r="I5784" i="38"/>
  <c r="I5785" i="38"/>
  <c r="I5786" i="38"/>
  <c r="I5787" i="38"/>
  <c r="I5788" i="38"/>
  <c r="I5789" i="38"/>
  <c r="I5790" i="38"/>
  <c r="I5791" i="38"/>
  <c r="I5792" i="38"/>
  <c r="I5793" i="38"/>
  <c r="I5794" i="38"/>
  <c r="I5795" i="38"/>
  <c r="I5796" i="38"/>
  <c r="I5797" i="38"/>
  <c r="I5798" i="38"/>
  <c r="I5799" i="38"/>
  <c r="I5800" i="38"/>
  <c r="I5801" i="38"/>
  <c r="I5802" i="38"/>
  <c r="I5803" i="38"/>
  <c r="I5804" i="38"/>
  <c r="I5805" i="38"/>
  <c r="I5806" i="38"/>
  <c r="I5807" i="38"/>
  <c r="I5808" i="38"/>
  <c r="I5809" i="38"/>
  <c r="I5810" i="38"/>
  <c r="I5811" i="38"/>
  <c r="I5812" i="38"/>
  <c r="I5813" i="38"/>
  <c r="I5814" i="38"/>
  <c r="I5815" i="38"/>
  <c r="I5816" i="38"/>
  <c r="I5817" i="38"/>
  <c r="I5818" i="38"/>
  <c r="I5819" i="38"/>
  <c r="I5820" i="38"/>
  <c r="I5821" i="38"/>
  <c r="I5822" i="38"/>
  <c r="I5823" i="38"/>
  <c r="I5824" i="38"/>
  <c r="I5825" i="38"/>
  <c r="I5826" i="38"/>
  <c r="I5827" i="38"/>
  <c r="I5828" i="38"/>
  <c r="I5829" i="38"/>
  <c r="I5830" i="38"/>
  <c r="I5831" i="38"/>
  <c r="I5832" i="38"/>
  <c r="I5833" i="38"/>
  <c r="I5834" i="38"/>
  <c r="I5835" i="38"/>
  <c r="I5836" i="38"/>
  <c r="I5837" i="38"/>
  <c r="I5838" i="38"/>
  <c r="I5839" i="38"/>
  <c r="I5840" i="38"/>
  <c r="I5841" i="38"/>
  <c r="I5842" i="38"/>
  <c r="I5843" i="38"/>
  <c r="I5844" i="38"/>
  <c r="I5845" i="38"/>
  <c r="I5846" i="38"/>
  <c r="I5847" i="38"/>
  <c r="I5848" i="38"/>
  <c r="I5849" i="38"/>
  <c r="I5850" i="38"/>
  <c r="I5851" i="38"/>
  <c r="I5852" i="38"/>
  <c r="K4" i="6"/>
  <c r="K5" i="6"/>
  <c r="K6" i="6"/>
  <c r="K7" i="6"/>
  <c r="K8" i="6"/>
  <c r="K9" i="6"/>
  <c r="K10" i="6"/>
  <c r="K11" i="6"/>
  <c r="K12" i="6"/>
  <c r="K13" i="6"/>
  <c r="K14" i="6"/>
  <c r="K15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798" i="6"/>
  <c r="K2799" i="6"/>
  <c r="K2800" i="6"/>
  <c r="K2801" i="6"/>
  <c r="K2802" i="6"/>
  <c r="K2803" i="6"/>
  <c r="K2804" i="6"/>
  <c r="K2805" i="6"/>
  <c r="K2806" i="6"/>
  <c r="K2807" i="6"/>
  <c r="K2808" i="6"/>
  <c r="K2809" i="6"/>
  <c r="K2810" i="6"/>
  <c r="K2811" i="6"/>
  <c r="K2812" i="6"/>
  <c r="K2813" i="6"/>
  <c r="K2814" i="6"/>
  <c r="K2815" i="6"/>
  <c r="K2816" i="6"/>
  <c r="K2817" i="6"/>
  <c r="K2818" i="6"/>
  <c r="K2819" i="6"/>
  <c r="K2820" i="6"/>
  <c r="K2821" i="6"/>
  <c r="K2822" i="6"/>
  <c r="K2823" i="6"/>
  <c r="K2824" i="6"/>
  <c r="K2825" i="6"/>
  <c r="K2826" i="6"/>
  <c r="K2827" i="6"/>
  <c r="K2828" i="6"/>
  <c r="K2829" i="6"/>
  <c r="K2830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49" i="6"/>
  <c r="K2850" i="6"/>
  <c r="K2851" i="6"/>
  <c r="K2852" i="6"/>
  <c r="K2853" i="6"/>
  <c r="K2854" i="6"/>
  <c r="K2855" i="6"/>
  <c r="K2856" i="6"/>
  <c r="K2857" i="6"/>
  <c r="K2858" i="6"/>
  <c r="K2859" i="6"/>
  <c r="K2860" i="6"/>
  <c r="K2861" i="6"/>
  <c r="K2862" i="6"/>
  <c r="K2863" i="6"/>
  <c r="K2864" i="6"/>
  <c r="K2865" i="6"/>
  <c r="K2866" i="6"/>
  <c r="K2867" i="6"/>
  <c r="K2868" i="6"/>
  <c r="K2869" i="6"/>
  <c r="K2870" i="6"/>
  <c r="K2871" i="6"/>
  <c r="K2872" i="6"/>
  <c r="K2873" i="6"/>
  <c r="K2874" i="6"/>
  <c r="K2875" i="6"/>
  <c r="K2876" i="6"/>
  <c r="K2877" i="6"/>
  <c r="K2878" i="6"/>
  <c r="K2879" i="6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97" i="6"/>
  <c r="K2898" i="6"/>
  <c r="K2899" i="6"/>
  <c r="K2900" i="6"/>
  <c r="K2901" i="6"/>
  <c r="K2902" i="6"/>
  <c r="K2903" i="6"/>
  <c r="K2904" i="6"/>
  <c r="K2905" i="6"/>
  <c r="K2906" i="6"/>
  <c r="K2907" i="6"/>
  <c r="K2908" i="6"/>
  <c r="K2909" i="6"/>
  <c r="K2910" i="6"/>
  <c r="K2911" i="6"/>
  <c r="K2912" i="6"/>
  <c r="K2913" i="6"/>
  <c r="K2914" i="6"/>
  <c r="K2915" i="6"/>
  <c r="K2916" i="6"/>
  <c r="K2917" i="6"/>
  <c r="K2918" i="6"/>
  <c r="K2919" i="6"/>
  <c r="K2920" i="6"/>
  <c r="K2921" i="6"/>
  <c r="K2922" i="6"/>
  <c r="K2923" i="6"/>
  <c r="K2924" i="6"/>
  <c r="K2925" i="6"/>
  <c r="K2926" i="6"/>
  <c r="K2927" i="6"/>
  <c r="K2928" i="6"/>
  <c r="K2929" i="6"/>
  <c r="K2930" i="6"/>
  <c r="K2931" i="6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K2966" i="6"/>
  <c r="K2967" i="6"/>
  <c r="K2968" i="6"/>
  <c r="K2969" i="6"/>
  <c r="K2970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3002" i="6"/>
  <c r="K3003" i="6"/>
  <c r="K3004" i="6"/>
  <c r="K3005" i="6"/>
  <c r="K3006" i="6"/>
  <c r="K3007" i="6"/>
  <c r="K3008" i="6"/>
  <c r="K3009" i="6"/>
  <c r="K3010" i="6"/>
  <c r="K3011" i="6"/>
  <c r="K3012" i="6"/>
  <c r="K3013" i="6"/>
  <c r="K3014" i="6"/>
  <c r="K3015" i="6"/>
  <c r="K3016" i="6"/>
  <c r="K3017" i="6"/>
  <c r="K3018" i="6"/>
  <c r="K3019" i="6"/>
  <c r="K3020" i="6"/>
  <c r="K3021" i="6"/>
  <c r="K3022" i="6"/>
  <c r="K3023" i="6"/>
  <c r="K3024" i="6"/>
  <c r="K3025" i="6"/>
  <c r="K3026" i="6"/>
  <c r="K3027" i="6"/>
  <c r="K3028" i="6"/>
  <c r="K3029" i="6"/>
  <c r="K3030" i="6"/>
  <c r="K3031" i="6"/>
  <c r="K3032" i="6"/>
  <c r="K3033" i="6"/>
  <c r="K3034" i="6"/>
  <c r="K3035" i="6"/>
  <c r="K3036" i="6"/>
  <c r="K3037" i="6"/>
  <c r="K3038" i="6"/>
  <c r="K3039" i="6"/>
  <c r="K3040" i="6"/>
  <c r="K3041" i="6"/>
  <c r="K3042" i="6"/>
  <c r="K3043" i="6"/>
  <c r="K3044" i="6"/>
  <c r="K3045" i="6"/>
  <c r="K3046" i="6"/>
  <c r="K3047" i="6"/>
  <c r="K3048" i="6"/>
  <c r="K3049" i="6"/>
  <c r="K3050" i="6"/>
  <c r="K3051" i="6"/>
  <c r="K3052" i="6"/>
  <c r="K3053" i="6"/>
  <c r="K3054" i="6"/>
  <c r="K3055" i="6"/>
  <c r="K3056" i="6"/>
  <c r="K3057" i="6"/>
  <c r="K3058" i="6"/>
  <c r="K3059" i="6"/>
  <c r="K3060" i="6"/>
  <c r="K3061" i="6"/>
  <c r="K3062" i="6"/>
  <c r="K3063" i="6"/>
  <c r="K3064" i="6"/>
  <c r="K3065" i="6"/>
  <c r="K3066" i="6"/>
  <c r="K3067" i="6"/>
  <c r="K3068" i="6"/>
  <c r="K3069" i="6"/>
  <c r="K3070" i="6"/>
  <c r="K3071" i="6"/>
  <c r="K3072" i="6"/>
  <c r="K3073" i="6"/>
  <c r="K3074" i="6"/>
  <c r="K3075" i="6"/>
  <c r="K3076" i="6"/>
  <c r="K3077" i="6"/>
  <c r="K3078" i="6"/>
  <c r="K3079" i="6"/>
  <c r="K3080" i="6"/>
  <c r="K3081" i="6"/>
  <c r="K3082" i="6"/>
  <c r="K3083" i="6"/>
  <c r="K3084" i="6"/>
  <c r="K3085" i="6"/>
  <c r="K3086" i="6"/>
  <c r="K3087" i="6"/>
  <c r="K3088" i="6"/>
  <c r="K3089" i="6"/>
  <c r="K3090" i="6"/>
  <c r="K3091" i="6"/>
  <c r="K3092" i="6"/>
  <c r="K3093" i="6"/>
  <c r="K3094" i="6"/>
  <c r="K3095" i="6"/>
  <c r="K3096" i="6"/>
  <c r="K3097" i="6"/>
  <c r="K3098" i="6"/>
  <c r="K3099" i="6"/>
  <c r="K3100" i="6"/>
  <c r="K3101" i="6"/>
  <c r="K3102" i="6"/>
  <c r="K3103" i="6"/>
  <c r="K3104" i="6"/>
  <c r="K3105" i="6"/>
  <c r="K3106" i="6"/>
  <c r="K3107" i="6"/>
  <c r="K3108" i="6"/>
  <c r="K3109" i="6"/>
  <c r="K3110" i="6"/>
  <c r="K3111" i="6"/>
  <c r="K3112" i="6"/>
  <c r="K3113" i="6"/>
  <c r="K3114" i="6"/>
  <c r="K3115" i="6"/>
  <c r="K3116" i="6"/>
  <c r="K3117" i="6"/>
  <c r="K3118" i="6"/>
  <c r="K3119" i="6"/>
  <c r="K3120" i="6"/>
  <c r="K3121" i="6"/>
  <c r="K3122" i="6"/>
  <c r="K3123" i="6"/>
  <c r="K3124" i="6"/>
  <c r="K3125" i="6"/>
  <c r="K3126" i="6"/>
  <c r="K3127" i="6"/>
  <c r="K3128" i="6"/>
  <c r="K3129" i="6"/>
  <c r="K3130" i="6"/>
  <c r="K3131" i="6"/>
  <c r="K3132" i="6"/>
  <c r="K3133" i="6"/>
  <c r="K3134" i="6"/>
  <c r="K3135" i="6"/>
  <c r="K3136" i="6"/>
  <c r="K3137" i="6"/>
  <c r="K3138" i="6"/>
  <c r="K3139" i="6"/>
  <c r="K3140" i="6"/>
  <c r="K3141" i="6"/>
  <c r="K3142" i="6"/>
  <c r="K3143" i="6"/>
  <c r="K3144" i="6"/>
  <c r="K3145" i="6"/>
  <c r="K3146" i="6"/>
  <c r="K3147" i="6"/>
  <c r="K3148" i="6"/>
  <c r="K3149" i="6"/>
  <c r="K3150" i="6"/>
  <c r="K3151" i="6"/>
  <c r="K3152" i="6"/>
  <c r="K3153" i="6"/>
  <c r="K3154" i="6"/>
  <c r="K3155" i="6"/>
  <c r="K3156" i="6"/>
  <c r="K3157" i="6"/>
  <c r="K3158" i="6"/>
  <c r="K3159" i="6"/>
  <c r="K3160" i="6"/>
  <c r="K3161" i="6"/>
  <c r="K3162" i="6"/>
  <c r="K3163" i="6"/>
  <c r="K3164" i="6"/>
  <c r="K3165" i="6"/>
  <c r="K3166" i="6"/>
  <c r="K3167" i="6"/>
  <c r="K3168" i="6"/>
  <c r="K3169" i="6"/>
  <c r="K3170" i="6"/>
  <c r="K3171" i="6"/>
  <c r="K3172" i="6"/>
  <c r="K3173" i="6"/>
  <c r="K3174" i="6"/>
  <c r="K3175" i="6"/>
  <c r="K3176" i="6"/>
  <c r="K3177" i="6"/>
  <c r="K3178" i="6"/>
  <c r="K3179" i="6"/>
  <c r="K3180" i="6"/>
  <c r="K3181" i="6"/>
  <c r="K3182" i="6"/>
  <c r="K3183" i="6"/>
  <c r="K3184" i="6"/>
  <c r="K3185" i="6"/>
  <c r="K3186" i="6"/>
  <c r="K3187" i="6"/>
  <c r="K3188" i="6"/>
  <c r="K3189" i="6"/>
  <c r="K3190" i="6"/>
  <c r="K3191" i="6"/>
  <c r="K3192" i="6"/>
  <c r="K3193" i="6"/>
  <c r="K3194" i="6"/>
  <c r="K3195" i="6"/>
  <c r="K3196" i="6"/>
  <c r="K3197" i="6"/>
  <c r="K3198" i="6"/>
  <c r="K3199" i="6"/>
  <c r="K3200" i="6"/>
  <c r="K3201" i="6"/>
  <c r="K3202" i="6"/>
  <c r="K3203" i="6"/>
  <c r="K3204" i="6"/>
  <c r="K3205" i="6"/>
  <c r="K3206" i="6"/>
  <c r="K3207" i="6"/>
  <c r="K3208" i="6"/>
  <c r="K3209" i="6"/>
  <c r="K3210" i="6"/>
  <c r="K3211" i="6"/>
  <c r="K3212" i="6"/>
  <c r="K3213" i="6"/>
  <c r="K3214" i="6"/>
  <c r="K3215" i="6"/>
  <c r="K3216" i="6"/>
  <c r="K3217" i="6"/>
  <c r="K3218" i="6"/>
  <c r="K3219" i="6"/>
  <c r="K3220" i="6"/>
  <c r="K3221" i="6"/>
  <c r="K3222" i="6"/>
  <c r="K3223" i="6"/>
  <c r="K3224" i="6"/>
  <c r="K3225" i="6"/>
  <c r="K3226" i="6"/>
  <c r="K3227" i="6"/>
  <c r="K3228" i="6"/>
  <c r="K3229" i="6"/>
  <c r="K3230" i="6"/>
  <c r="K3231" i="6"/>
  <c r="K3232" i="6"/>
  <c r="K3233" i="6"/>
  <c r="K3234" i="6"/>
  <c r="K3235" i="6"/>
  <c r="K3236" i="6"/>
  <c r="K3237" i="6"/>
  <c r="K3238" i="6"/>
  <c r="K3239" i="6"/>
  <c r="K3240" i="6"/>
  <c r="K3241" i="6"/>
  <c r="K3242" i="6"/>
  <c r="K3243" i="6"/>
  <c r="K3244" i="6"/>
  <c r="K3245" i="6"/>
  <c r="K3246" i="6"/>
  <c r="K3247" i="6"/>
  <c r="K3248" i="6"/>
  <c r="K3249" i="6"/>
  <c r="K3250" i="6"/>
  <c r="K3251" i="6"/>
  <c r="K3252" i="6"/>
  <c r="K3253" i="6"/>
  <c r="K3254" i="6"/>
  <c r="K3255" i="6"/>
  <c r="K3256" i="6"/>
  <c r="K3257" i="6"/>
  <c r="K3258" i="6"/>
  <c r="K3259" i="6"/>
  <c r="K3260" i="6"/>
  <c r="K3261" i="6"/>
  <c r="K3262" i="6"/>
  <c r="K3263" i="6"/>
  <c r="K3264" i="6"/>
  <c r="K3265" i="6"/>
  <c r="K3266" i="6"/>
  <c r="K3267" i="6"/>
  <c r="K3268" i="6"/>
  <c r="K3269" i="6"/>
  <c r="K3270" i="6"/>
  <c r="K3271" i="6"/>
  <c r="K3272" i="6"/>
  <c r="K3273" i="6"/>
  <c r="K3274" i="6"/>
  <c r="K3275" i="6"/>
  <c r="K3276" i="6"/>
  <c r="K3277" i="6"/>
  <c r="K3278" i="6"/>
  <c r="K3279" i="6"/>
  <c r="K3280" i="6"/>
  <c r="K3281" i="6"/>
  <c r="K3282" i="6"/>
  <c r="K3283" i="6"/>
  <c r="K3284" i="6"/>
  <c r="K3285" i="6"/>
  <c r="K3286" i="6"/>
  <c r="K3287" i="6"/>
  <c r="K3288" i="6"/>
  <c r="K3289" i="6"/>
  <c r="K3290" i="6"/>
  <c r="K3291" i="6"/>
  <c r="K3292" i="6"/>
  <c r="K3293" i="6"/>
  <c r="K3294" i="6"/>
  <c r="K3295" i="6"/>
  <c r="K3296" i="6"/>
  <c r="K3297" i="6"/>
  <c r="K3298" i="6"/>
  <c r="K3299" i="6"/>
  <c r="K3300" i="6"/>
  <c r="K3301" i="6"/>
  <c r="K3302" i="6"/>
  <c r="K3303" i="6"/>
  <c r="K3304" i="6"/>
  <c r="K3305" i="6"/>
  <c r="K3306" i="6"/>
  <c r="K3307" i="6"/>
  <c r="K3308" i="6"/>
  <c r="K3309" i="6"/>
  <c r="K3310" i="6"/>
  <c r="K3311" i="6"/>
  <c r="K3312" i="6"/>
  <c r="K3313" i="6"/>
  <c r="K3314" i="6"/>
  <c r="K3315" i="6"/>
  <c r="K3316" i="6"/>
  <c r="K3317" i="6"/>
  <c r="K3318" i="6"/>
  <c r="K3319" i="6"/>
  <c r="K3320" i="6"/>
  <c r="K3321" i="6"/>
  <c r="K3322" i="6"/>
  <c r="K3323" i="6"/>
  <c r="K3324" i="6"/>
  <c r="K3325" i="6"/>
  <c r="K3326" i="6"/>
  <c r="K3327" i="6"/>
  <c r="K3328" i="6"/>
  <c r="K3329" i="6"/>
  <c r="K3330" i="6"/>
  <c r="K3331" i="6"/>
  <c r="K3332" i="6"/>
  <c r="K3333" i="6"/>
  <c r="K3334" i="6"/>
  <c r="K3335" i="6"/>
  <c r="K3336" i="6"/>
  <c r="K3337" i="6"/>
  <c r="K3338" i="6"/>
  <c r="K3339" i="6"/>
  <c r="K3340" i="6"/>
  <c r="K3341" i="6"/>
  <c r="K3342" i="6"/>
  <c r="K3343" i="6"/>
  <c r="K3344" i="6"/>
  <c r="K3345" i="6"/>
  <c r="K3346" i="6"/>
  <c r="K3347" i="6"/>
  <c r="K3348" i="6"/>
  <c r="K3349" i="6"/>
  <c r="K3350" i="6"/>
  <c r="K3351" i="6"/>
  <c r="K3352" i="6"/>
  <c r="K3353" i="6"/>
  <c r="K3354" i="6"/>
  <c r="K3355" i="6"/>
  <c r="K3356" i="6"/>
  <c r="K3357" i="6"/>
  <c r="K3358" i="6"/>
  <c r="K3359" i="6"/>
  <c r="K3360" i="6"/>
  <c r="K3361" i="6"/>
  <c r="K3362" i="6"/>
  <c r="K3363" i="6"/>
  <c r="K3364" i="6"/>
  <c r="K3365" i="6"/>
  <c r="K3366" i="6"/>
  <c r="K3367" i="6"/>
  <c r="K3368" i="6"/>
  <c r="K3369" i="6"/>
  <c r="K3370" i="6"/>
  <c r="K3371" i="6"/>
  <c r="K3372" i="6"/>
  <c r="K3373" i="6"/>
  <c r="K3374" i="6"/>
  <c r="K3375" i="6"/>
  <c r="K3376" i="6"/>
  <c r="K3377" i="6"/>
  <c r="K3378" i="6"/>
  <c r="K3379" i="6"/>
  <c r="K3380" i="6"/>
  <c r="K3381" i="6"/>
  <c r="K3382" i="6"/>
  <c r="K3383" i="6"/>
  <c r="K3384" i="6"/>
  <c r="K3385" i="6"/>
  <c r="K3386" i="6"/>
  <c r="K3387" i="6"/>
  <c r="K3388" i="6"/>
  <c r="K3389" i="6"/>
  <c r="K3390" i="6"/>
  <c r="K3391" i="6"/>
  <c r="K3392" i="6"/>
  <c r="K3393" i="6"/>
  <c r="K3394" i="6"/>
  <c r="K3395" i="6"/>
  <c r="K3396" i="6"/>
  <c r="K3397" i="6"/>
  <c r="K3398" i="6"/>
  <c r="K3399" i="6"/>
  <c r="K3400" i="6"/>
  <c r="K3401" i="6"/>
  <c r="K3402" i="6"/>
  <c r="K3403" i="6"/>
  <c r="K3404" i="6"/>
  <c r="K3405" i="6"/>
  <c r="K3406" i="6"/>
  <c r="K3407" i="6"/>
  <c r="K3408" i="6"/>
  <c r="K3409" i="6"/>
  <c r="K3410" i="6"/>
  <c r="K3411" i="6"/>
  <c r="K3412" i="6"/>
  <c r="K3413" i="6"/>
  <c r="K3414" i="6"/>
  <c r="K3415" i="6"/>
  <c r="K3416" i="6"/>
  <c r="K3417" i="6"/>
  <c r="K3418" i="6"/>
  <c r="K3419" i="6"/>
  <c r="K3420" i="6"/>
  <c r="K3421" i="6"/>
  <c r="K3422" i="6"/>
  <c r="K3423" i="6"/>
  <c r="K3424" i="6"/>
  <c r="K3425" i="6"/>
  <c r="K3426" i="6"/>
  <c r="K3427" i="6"/>
  <c r="K3428" i="6"/>
  <c r="K3429" i="6"/>
  <c r="K3430" i="6"/>
  <c r="K3431" i="6"/>
  <c r="K3432" i="6"/>
  <c r="K3433" i="6"/>
  <c r="K3434" i="6"/>
  <c r="K3435" i="6"/>
  <c r="K3436" i="6"/>
  <c r="K3437" i="6"/>
  <c r="K3438" i="6"/>
  <c r="K3439" i="6"/>
  <c r="K3440" i="6"/>
  <c r="K3441" i="6"/>
  <c r="K3442" i="6"/>
  <c r="K3443" i="6"/>
  <c r="K3444" i="6"/>
  <c r="K3445" i="6"/>
  <c r="K3446" i="6"/>
  <c r="K3447" i="6"/>
  <c r="K3448" i="6"/>
  <c r="K3449" i="6"/>
  <c r="K3450" i="6"/>
  <c r="K3451" i="6"/>
  <c r="K3452" i="6"/>
  <c r="K3453" i="6"/>
  <c r="K3454" i="6"/>
  <c r="K3455" i="6"/>
  <c r="K3456" i="6"/>
  <c r="K3457" i="6"/>
  <c r="K3458" i="6"/>
  <c r="K3459" i="6"/>
  <c r="K3460" i="6"/>
  <c r="K3461" i="6"/>
  <c r="K3462" i="6"/>
  <c r="K3463" i="6"/>
  <c r="K3464" i="6"/>
  <c r="K3465" i="6"/>
  <c r="K3466" i="6"/>
  <c r="K3467" i="6"/>
  <c r="K3468" i="6"/>
  <c r="K3469" i="6"/>
  <c r="K3470" i="6"/>
  <c r="K3471" i="6"/>
  <c r="K3472" i="6"/>
  <c r="K3473" i="6"/>
  <c r="K3474" i="6"/>
  <c r="K3475" i="6"/>
  <c r="K3476" i="6"/>
  <c r="K3477" i="6"/>
  <c r="K3478" i="6"/>
  <c r="K3479" i="6"/>
  <c r="K3480" i="6"/>
  <c r="K3481" i="6"/>
  <c r="K3482" i="6"/>
  <c r="K3483" i="6"/>
  <c r="K3484" i="6"/>
  <c r="K3485" i="6"/>
  <c r="K3486" i="6"/>
  <c r="K3487" i="6"/>
  <c r="K3488" i="6"/>
  <c r="K3489" i="6"/>
  <c r="K3490" i="6"/>
  <c r="K3491" i="6"/>
  <c r="K3492" i="6"/>
  <c r="K3493" i="6"/>
  <c r="K3494" i="6"/>
  <c r="K3495" i="6"/>
  <c r="K3496" i="6"/>
  <c r="K3497" i="6"/>
  <c r="K3498" i="6"/>
  <c r="K3499" i="6"/>
  <c r="K3500" i="6"/>
  <c r="K3501" i="6"/>
  <c r="K3502" i="6"/>
  <c r="K3503" i="6"/>
  <c r="K3504" i="6"/>
  <c r="K3505" i="6"/>
  <c r="K3506" i="6"/>
  <c r="K3507" i="6"/>
  <c r="K3508" i="6"/>
  <c r="K3509" i="6"/>
  <c r="K3510" i="6"/>
  <c r="K3511" i="6"/>
  <c r="K3512" i="6"/>
  <c r="K3513" i="6"/>
  <c r="K3514" i="6"/>
  <c r="K3515" i="6"/>
  <c r="K3516" i="6"/>
  <c r="K3517" i="6"/>
  <c r="K3518" i="6"/>
  <c r="K3519" i="6"/>
  <c r="K3520" i="6"/>
  <c r="K3521" i="6"/>
  <c r="K3522" i="6"/>
  <c r="K3523" i="6"/>
  <c r="K3524" i="6"/>
  <c r="K3525" i="6"/>
  <c r="K3526" i="6"/>
  <c r="K3527" i="6"/>
  <c r="K3528" i="6"/>
  <c r="K3529" i="6"/>
  <c r="K3530" i="6"/>
  <c r="K3531" i="6"/>
  <c r="K3532" i="6"/>
  <c r="K3533" i="6"/>
  <c r="K3534" i="6"/>
  <c r="K3535" i="6"/>
  <c r="K3536" i="6"/>
  <c r="K3537" i="6"/>
  <c r="K3538" i="6"/>
  <c r="K3539" i="6"/>
  <c r="K3540" i="6"/>
  <c r="K3541" i="6"/>
  <c r="K3542" i="6"/>
  <c r="K3543" i="6"/>
  <c r="K3544" i="6"/>
  <c r="K3545" i="6"/>
  <c r="K3546" i="6"/>
  <c r="K3547" i="6"/>
  <c r="K3548" i="6"/>
  <c r="K3549" i="6"/>
  <c r="K3550" i="6"/>
  <c r="K3551" i="6"/>
  <c r="K3552" i="6"/>
  <c r="K3553" i="6"/>
  <c r="K3554" i="6"/>
  <c r="K3555" i="6"/>
  <c r="K3556" i="6"/>
  <c r="K3557" i="6"/>
  <c r="K3558" i="6"/>
  <c r="K3559" i="6"/>
  <c r="K3560" i="6"/>
  <c r="K3561" i="6"/>
  <c r="K3562" i="6"/>
  <c r="K3563" i="6"/>
  <c r="K3564" i="6"/>
  <c r="K3565" i="6"/>
  <c r="K3566" i="6"/>
  <c r="K3567" i="6"/>
  <c r="K3568" i="6"/>
  <c r="K3569" i="6"/>
  <c r="K3570" i="6"/>
  <c r="K3571" i="6"/>
  <c r="K3572" i="6"/>
  <c r="K3573" i="6"/>
  <c r="K3574" i="6"/>
  <c r="K3575" i="6"/>
  <c r="K3576" i="6"/>
  <c r="K3577" i="6"/>
  <c r="K3578" i="6"/>
  <c r="K3579" i="6"/>
  <c r="K3580" i="6"/>
  <c r="K3581" i="6"/>
  <c r="K3582" i="6"/>
  <c r="K3583" i="6"/>
  <c r="K3584" i="6"/>
  <c r="K3585" i="6"/>
  <c r="K3586" i="6"/>
  <c r="K3587" i="6"/>
  <c r="K3588" i="6"/>
  <c r="K3589" i="6"/>
  <c r="K3590" i="6"/>
  <c r="K3591" i="6"/>
  <c r="K3592" i="6"/>
  <c r="K3593" i="6"/>
  <c r="K3594" i="6"/>
  <c r="K3595" i="6"/>
  <c r="K3596" i="6"/>
  <c r="K3597" i="6"/>
  <c r="K3598" i="6"/>
  <c r="K3599" i="6"/>
  <c r="K3600" i="6"/>
  <c r="K3601" i="6"/>
  <c r="K3602" i="6"/>
  <c r="K3603" i="6"/>
  <c r="K3604" i="6"/>
  <c r="K3605" i="6"/>
  <c r="K3606" i="6"/>
  <c r="K3607" i="6"/>
  <c r="K3608" i="6"/>
  <c r="K3609" i="6"/>
  <c r="K3610" i="6"/>
  <c r="K3611" i="6"/>
  <c r="K3612" i="6"/>
  <c r="K3613" i="6"/>
  <c r="K3614" i="6"/>
  <c r="K3615" i="6"/>
  <c r="K3616" i="6"/>
  <c r="K3617" i="6"/>
  <c r="K3618" i="6"/>
  <c r="K3619" i="6"/>
  <c r="K3620" i="6"/>
  <c r="K3621" i="6"/>
  <c r="K3622" i="6"/>
  <c r="K3623" i="6"/>
  <c r="K3624" i="6"/>
  <c r="K3625" i="6"/>
  <c r="K3626" i="6"/>
  <c r="K3627" i="6"/>
  <c r="K3628" i="6"/>
  <c r="K3629" i="6"/>
  <c r="K3630" i="6"/>
  <c r="K3631" i="6"/>
  <c r="K3632" i="6"/>
  <c r="K3633" i="6"/>
  <c r="K3634" i="6"/>
  <c r="K3635" i="6"/>
  <c r="K3636" i="6"/>
  <c r="K3637" i="6"/>
  <c r="K3638" i="6"/>
  <c r="K3639" i="6"/>
  <c r="K3640" i="6"/>
  <c r="K3641" i="6"/>
  <c r="K3642" i="6"/>
  <c r="K3643" i="6"/>
  <c r="K3644" i="6"/>
  <c r="K3645" i="6"/>
  <c r="K3646" i="6"/>
  <c r="K3647" i="6"/>
  <c r="K3648" i="6"/>
  <c r="K3649" i="6"/>
  <c r="K3650" i="6"/>
  <c r="K3651" i="6"/>
  <c r="K3652" i="6"/>
  <c r="K3653" i="6"/>
  <c r="K3654" i="6"/>
  <c r="K3655" i="6"/>
  <c r="K3656" i="6"/>
  <c r="K3657" i="6"/>
  <c r="K3658" i="6"/>
  <c r="K3659" i="6"/>
  <c r="K3660" i="6"/>
  <c r="K3661" i="6"/>
  <c r="K3662" i="6"/>
  <c r="K3663" i="6"/>
  <c r="K3664" i="6"/>
  <c r="K3665" i="6"/>
  <c r="K3666" i="6"/>
  <c r="K3667" i="6"/>
  <c r="K3668" i="6"/>
  <c r="K3669" i="6"/>
  <c r="K3670" i="6"/>
  <c r="K3671" i="6"/>
  <c r="K3672" i="6"/>
  <c r="K3673" i="6"/>
  <c r="K3674" i="6"/>
  <c r="K3675" i="6"/>
  <c r="K3676" i="6"/>
  <c r="K3677" i="6"/>
  <c r="K3678" i="6"/>
  <c r="K3679" i="6"/>
  <c r="K3680" i="6"/>
  <c r="K3681" i="6"/>
  <c r="K3682" i="6"/>
  <c r="K3683" i="6"/>
  <c r="K3684" i="6"/>
  <c r="K3685" i="6"/>
  <c r="K3686" i="6"/>
  <c r="K3687" i="6"/>
  <c r="K3688" i="6"/>
  <c r="K3689" i="6"/>
  <c r="K3690" i="6"/>
  <c r="K3691" i="6"/>
  <c r="K3692" i="6"/>
  <c r="K3693" i="6"/>
  <c r="K3694" i="6"/>
  <c r="K3695" i="6"/>
  <c r="K3696" i="6"/>
  <c r="K3697" i="6"/>
  <c r="K3698" i="6"/>
  <c r="K3699" i="6"/>
  <c r="K3700" i="6"/>
  <c r="K3701" i="6"/>
  <c r="K3702" i="6"/>
  <c r="K3703" i="6"/>
  <c r="K3704" i="6"/>
  <c r="K3705" i="6"/>
  <c r="K3706" i="6"/>
  <c r="K3707" i="6"/>
  <c r="K3708" i="6"/>
  <c r="K3709" i="6"/>
  <c r="K3710" i="6"/>
  <c r="K3711" i="6"/>
  <c r="K3712" i="6"/>
  <c r="K3713" i="6"/>
  <c r="K3714" i="6"/>
  <c r="K3715" i="6"/>
  <c r="K3716" i="6"/>
  <c r="K3717" i="6"/>
  <c r="K3718" i="6"/>
  <c r="K3719" i="6"/>
  <c r="K3720" i="6"/>
  <c r="K3721" i="6"/>
  <c r="K3722" i="6"/>
  <c r="K3723" i="6"/>
  <c r="K3724" i="6"/>
  <c r="K3725" i="6"/>
  <c r="K3726" i="6"/>
  <c r="K3727" i="6"/>
  <c r="K3728" i="6"/>
  <c r="K3729" i="6"/>
  <c r="K3730" i="6"/>
  <c r="K3731" i="6"/>
  <c r="K3732" i="6"/>
  <c r="K3733" i="6"/>
  <c r="K3734" i="6"/>
  <c r="K3735" i="6"/>
  <c r="K3736" i="6"/>
  <c r="K3737" i="6"/>
  <c r="K3738" i="6"/>
  <c r="K3739" i="6"/>
  <c r="K3740" i="6"/>
  <c r="K3741" i="6"/>
  <c r="K3742" i="6"/>
  <c r="K3743" i="6"/>
  <c r="K3744" i="6"/>
  <c r="K3745" i="6"/>
  <c r="K3746" i="6"/>
  <c r="K3747" i="6"/>
  <c r="K3748" i="6"/>
  <c r="K3749" i="6"/>
  <c r="K3750" i="6"/>
  <c r="K3751" i="6"/>
  <c r="K3752" i="6"/>
  <c r="K3753" i="6"/>
  <c r="K3754" i="6"/>
  <c r="K3755" i="6"/>
  <c r="K3756" i="6"/>
  <c r="K3757" i="6"/>
  <c r="K3758" i="6"/>
  <c r="K3759" i="6"/>
  <c r="K3760" i="6"/>
  <c r="K3761" i="6"/>
  <c r="K3762" i="6"/>
  <c r="K3763" i="6"/>
  <c r="K3764" i="6"/>
  <c r="K3765" i="6"/>
  <c r="K3766" i="6"/>
  <c r="K3767" i="6"/>
  <c r="K3768" i="6"/>
  <c r="K3769" i="6"/>
  <c r="K3770" i="6"/>
  <c r="K3771" i="6"/>
  <c r="K3772" i="6"/>
  <c r="K3773" i="6"/>
  <c r="K3774" i="6"/>
  <c r="K3775" i="6"/>
  <c r="K3776" i="6"/>
  <c r="K3777" i="6"/>
  <c r="K3778" i="6"/>
  <c r="K3779" i="6"/>
  <c r="K3780" i="6"/>
  <c r="K3781" i="6"/>
  <c r="K3782" i="6"/>
  <c r="K3783" i="6"/>
  <c r="K3784" i="6"/>
  <c r="K3785" i="6"/>
  <c r="K3786" i="6"/>
  <c r="K3787" i="6"/>
  <c r="K3788" i="6"/>
  <c r="K3789" i="6"/>
  <c r="K3790" i="6"/>
  <c r="K3791" i="6"/>
  <c r="K3792" i="6"/>
  <c r="K3793" i="6"/>
  <c r="K3794" i="6"/>
  <c r="K3795" i="6"/>
  <c r="K3796" i="6"/>
  <c r="K3797" i="6"/>
  <c r="K3798" i="6"/>
  <c r="K3799" i="6"/>
  <c r="K3800" i="6"/>
  <c r="K3801" i="6"/>
  <c r="K3802" i="6"/>
  <c r="K3803" i="6"/>
  <c r="K3804" i="6"/>
  <c r="K3805" i="6"/>
  <c r="K3806" i="6"/>
  <c r="K3807" i="6"/>
  <c r="K3808" i="6"/>
  <c r="K3809" i="6"/>
  <c r="K3810" i="6"/>
  <c r="K3811" i="6"/>
  <c r="K3812" i="6"/>
  <c r="K3813" i="6"/>
  <c r="K3814" i="6"/>
  <c r="K3815" i="6"/>
  <c r="K3816" i="6"/>
  <c r="K3817" i="6"/>
  <c r="K3818" i="6"/>
  <c r="K3819" i="6"/>
  <c r="K3820" i="6"/>
  <c r="K3821" i="6"/>
  <c r="K3822" i="6"/>
  <c r="K3823" i="6"/>
  <c r="K3824" i="6"/>
  <c r="K3825" i="6"/>
  <c r="K3826" i="6"/>
  <c r="K3827" i="6"/>
  <c r="K3828" i="6"/>
  <c r="K3829" i="6"/>
  <c r="K3830" i="6"/>
  <c r="K3831" i="6"/>
  <c r="K3832" i="6"/>
  <c r="K3833" i="6"/>
  <c r="K3834" i="6"/>
  <c r="K3835" i="6"/>
  <c r="K3836" i="6"/>
  <c r="K3837" i="6"/>
  <c r="K3838" i="6"/>
  <c r="K3839" i="6"/>
  <c r="K3840" i="6"/>
  <c r="K3841" i="6"/>
  <c r="K3842" i="6"/>
  <c r="K3843" i="6"/>
  <c r="K3844" i="6"/>
  <c r="K3845" i="6"/>
  <c r="K3846" i="6"/>
  <c r="K3847" i="6"/>
  <c r="K3848" i="6"/>
  <c r="K3849" i="6"/>
  <c r="K3850" i="6"/>
  <c r="K3851" i="6"/>
  <c r="K3852" i="6"/>
  <c r="K3853" i="6"/>
  <c r="K3854" i="6"/>
  <c r="K3855" i="6"/>
  <c r="K3856" i="6"/>
  <c r="K3857" i="6"/>
  <c r="K3858" i="6"/>
  <c r="K3859" i="6"/>
  <c r="K3860" i="6"/>
  <c r="K3861" i="6"/>
  <c r="K3862" i="6"/>
  <c r="K3863" i="6"/>
  <c r="K3864" i="6"/>
  <c r="K3865" i="6"/>
  <c r="K3866" i="6"/>
  <c r="K3867" i="6"/>
  <c r="K3868" i="6"/>
  <c r="K3869" i="6"/>
  <c r="K3870" i="6"/>
  <c r="K3871" i="6"/>
  <c r="K3872" i="6"/>
  <c r="K3873" i="6"/>
  <c r="K3874" i="6"/>
  <c r="K3875" i="6"/>
  <c r="K3876" i="6"/>
  <c r="K3877" i="6"/>
  <c r="K3878" i="6"/>
  <c r="K3879" i="6"/>
  <c r="K3880" i="6"/>
  <c r="K3881" i="6"/>
  <c r="K3882" i="6"/>
  <c r="K3883" i="6"/>
  <c r="K3884" i="6"/>
  <c r="K3885" i="6"/>
  <c r="K3886" i="6"/>
  <c r="K3887" i="6"/>
  <c r="K3888" i="6"/>
  <c r="K3889" i="6"/>
  <c r="K3890" i="6"/>
  <c r="K3891" i="6"/>
  <c r="K3892" i="6"/>
  <c r="K3893" i="6"/>
  <c r="K3894" i="6"/>
  <c r="K3895" i="6"/>
  <c r="K3896" i="6"/>
  <c r="K3897" i="6"/>
  <c r="K3898" i="6"/>
  <c r="K3899" i="6"/>
  <c r="K3900" i="6"/>
  <c r="K3901" i="6"/>
  <c r="K3902" i="6"/>
  <c r="K3903" i="6"/>
  <c r="K3904" i="6"/>
  <c r="K3905" i="6"/>
  <c r="K3906" i="6"/>
  <c r="K3907" i="6"/>
  <c r="K3908" i="6"/>
  <c r="K3909" i="6"/>
  <c r="K3910" i="6"/>
  <c r="K3911" i="6"/>
  <c r="K3912" i="6"/>
  <c r="K3913" i="6"/>
  <c r="K3914" i="6"/>
  <c r="K3915" i="6"/>
  <c r="K3916" i="6"/>
  <c r="K3917" i="6"/>
  <c r="K3918" i="6"/>
  <c r="K3919" i="6"/>
  <c r="K3920" i="6"/>
  <c r="K3921" i="6"/>
  <c r="K3922" i="6"/>
  <c r="K3923" i="6"/>
  <c r="K3924" i="6"/>
  <c r="K3925" i="6"/>
  <c r="K3926" i="6"/>
  <c r="K3927" i="6"/>
  <c r="K3928" i="6"/>
  <c r="K3929" i="6"/>
  <c r="K3930" i="6"/>
  <c r="K3931" i="6"/>
  <c r="K3932" i="6"/>
  <c r="K3933" i="6"/>
  <c r="K3934" i="6"/>
  <c r="K3935" i="6"/>
  <c r="K3936" i="6"/>
  <c r="K3937" i="6"/>
  <c r="K3938" i="6"/>
  <c r="K3939" i="6"/>
  <c r="K3940" i="6"/>
  <c r="K3941" i="6"/>
  <c r="K3942" i="6"/>
  <c r="K3943" i="6"/>
  <c r="K3944" i="6"/>
  <c r="K3945" i="6"/>
  <c r="K3946" i="6"/>
  <c r="K3947" i="6"/>
  <c r="K3948" i="6"/>
  <c r="K3949" i="6"/>
  <c r="K3950" i="6"/>
  <c r="K3951" i="6"/>
  <c r="K3952" i="6"/>
  <c r="K3953" i="6"/>
  <c r="K3954" i="6"/>
  <c r="K3955" i="6"/>
  <c r="K3956" i="6"/>
  <c r="K3957" i="6"/>
  <c r="K3958" i="6"/>
  <c r="K3959" i="6"/>
  <c r="K3960" i="6"/>
  <c r="K3961" i="6"/>
  <c r="K3962" i="6"/>
  <c r="K3963" i="6"/>
  <c r="K3964" i="6"/>
  <c r="K3965" i="6"/>
  <c r="K3966" i="6"/>
  <c r="K3967" i="6"/>
  <c r="K3968" i="6"/>
  <c r="K3969" i="6"/>
  <c r="K3970" i="6"/>
  <c r="K3971" i="6"/>
  <c r="K3972" i="6"/>
  <c r="K3973" i="6"/>
  <c r="K3974" i="6"/>
  <c r="K3975" i="6"/>
  <c r="K3976" i="6"/>
  <c r="K3977" i="6"/>
  <c r="K3978" i="6"/>
  <c r="K3979" i="6"/>
  <c r="K3980" i="6"/>
  <c r="K3981" i="6"/>
  <c r="K3982" i="6"/>
  <c r="K3983" i="6"/>
  <c r="K3984" i="6"/>
  <c r="K3985" i="6"/>
  <c r="K3986" i="6"/>
  <c r="K3987" i="6"/>
  <c r="K3988" i="6"/>
  <c r="K3989" i="6"/>
  <c r="K3990" i="6"/>
  <c r="K3991" i="6"/>
  <c r="K3992" i="6"/>
  <c r="K3993" i="6"/>
  <c r="K3994" i="6"/>
  <c r="K3995" i="6"/>
  <c r="K3996" i="6"/>
  <c r="K3997" i="6"/>
  <c r="K3998" i="6"/>
  <c r="K3999" i="6"/>
  <c r="K4000" i="6"/>
  <c r="K4001" i="6"/>
  <c r="K4002" i="6"/>
  <c r="K4003" i="6"/>
  <c r="K4004" i="6"/>
  <c r="K4005" i="6"/>
  <c r="K4006" i="6"/>
  <c r="K4007" i="6"/>
  <c r="K4008" i="6"/>
  <c r="K4009" i="6"/>
  <c r="K4010" i="6"/>
  <c r="K4011" i="6"/>
  <c r="K4012" i="6"/>
  <c r="K4013" i="6"/>
  <c r="K4014" i="6"/>
  <c r="K4015" i="6"/>
  <c r="K4016" i="6"/>
  <c r="K4017" i="6"/>
  <c r="K4018" i="6"/>
  <c r="K4019" i="6"/>
  <c r="K4020" i="6"/>
  <c r="K4021" i="6"/>
  <c r="K4022" i="6"/>
  <c r="K4023" i="6"/>
  <c r="K4024" i="6"/>
  <c r="K4025" i="6"/>
  <c r="K4026" i="6"/>
  <c r="K4027" i="6"/>
  <c r="K4028" i="6"/>
  <c r="K4029" i="6"/>
  <c r="K4030" i="6"/>
  <c r="K4031" i="6"/>
  <c r="K4032" i="6"/>
  <c r="K4033" i="6"/>
  <c r="K4034" i="6"/>
  <c r="K4035" i="6"/>
  <c r="K4036" i="6"/>
  <c r="K4037" i="6"/>
  <c r="K4038" i="6"/>
  <c r="K4039" i="6"/>
  <c r="K4040" i="6"/>
  <c r="K4041" i="6"/>
  <c r="K4042" i="6"/>
  <c r="K4043" i="6"/>
  <c r="K4044" i="6"/>
  <c r="K4045" i="6"/>
  <c r="K4046" i="6"/>
  <c r="K4047" i="6"/>
  <c r="K4048" i="6"/>
  <c r="K4049" i="6"/>
  <c r="K4050" i="6"/>
  <c r="K4051" i="6"/>
  <c r="K4052" i="6"/>
  <c r="K4053" i="6"/>
  <c r="K4054" i="6"/>
  <c r="K4055" i="6"/>
  <c r="K4056" i="6"/>
  <c r="K4057" i="6"/>
  <c r="K4058" i="6"/>
  <c r="K4059" i="6"/>
  <c r="K4060" i="6"/>
  <c r="K4061" i="6"/>
  <c r="K4062" i="6"/>
  <c r="K4063" i="6"/>
  <c r="K4064" i="6"/>
  <c r="K4065" i="6"/>
  <c r="K4066" i="6"/>
  <c r="K4067" i="6"/>
  <c r="K4068" i="6"/>
  <c r="K4069" i="6"/>
  <c r="K4070" i="6"/>
  <c r="K4071" i="6"/>
  <c r="K4072" i="6"/>
  <c r="K4073" i="6"/>
  <c r="K4074" i="6"/>
  <c r="K4075" i="6"/>
  <c r="K4076" i="6"/>
  <c r="K4077" i="6"/>
  <c r="K4078" i="6"/>
  <c r="K4079" i="6"/>
  <c r="K4080" i="6"/>
  <c r="K4081" i="6"/>
  <c r="K4082" i="6"/>
  <c r="K4083" i="6"/>
  <c r="K4084" i="6"/>
  <c r="K4085" i="6"/>
  <c r="K4086" i="6"/>
  <c r="K4087" i="6"/>
  <c r="K4088" i="6"/>
  <c r="K4089" i="6"/>
  <c r="K4090" i="6"/>
  <c r="K4091" i="6"/>
  <c r="K4092" i="6"/>
  <c r="K4093" i="6"/>
  <c r="K4094" i="6"/>
  <c r="K4095" i="6"/>
  <c r="K4096" i="6"/>
  <c r="K4097" i="6"/>
  <c r="K4098" i="6"/>
  <c r="K4099" i="6"/>
  <c r="K4100" i="6"/>
  <c r="K4101" i="6"/>
  <c r="K4102" i="6"/>
  <c r="K4103" i="6"/>
  <c r="K4104" i="6"/>
  <c r="K4105" i="6"/>
  <c r="K4106" i="6"/>
  <c r="K4107" i="6"/>
  <c r="K4108" i="6"/>
  <c r="K4109" i="6"/>
  <c r="K4110" i="6"/>
  <c r="K4111" i="6"/>
  <c r="K4112" i="6"/>
  <c r="K4113" i="6"/>
  <c r="K4114" i="6"/>
  <c r="K4115" i="6"/>
  <c r="K4116" i="6"/>
  <c r="K4117" i="6"/>
  <c r="K4118" i="6"/>
  <c r="K4119" i="6"/>
  <c r="K4120" i="6"/>
  <c r="K4121" i="6"/>
  <c r="K4122" i="6"/>
  <c r="K4123" i="6"/>
  <c r="K4124" i="6"/>
  <c r="K4125" i="6"/>
  <c r="K4126" i="6"/>
  <c r="K4127" i="6"/>
  <c r="K4128" i="6"/>
  <c r="K4129" i="6"/>
  <c r="K4130" i="6"/>
  <c r="K4131" i="6"/>
  <c r="K4132" i="6"/>
  <c r="K4133" i="6"/>
  <c r="K4134" i="6"/>
  <c r="K4135" i="6"/>
  <c r="K4136" i="6"/>
  <c r="K4137" i="6"/>
  <c r="K4138" i="6"/>
  <c r="K4139" i="6"/>
  <c r="K4140" i="6"/>
  <c r="K4141" i="6"/>
  <c r="K4142" i="6"/>
  <c r="K4143" i="6"/>
  <c r="K4144" i="6"/>
  <c r="K4145" i="6"/>
  <c r="K4146" i="6"/>
  <c r="K4147" i="6"/>
  <c r="K4148" i="6"/>
  <c r="K4149" i="6"/>
  <c r="K4150" i="6"/>
  <c r="K4151" i="6"/>
  <c r="K4152" i="6"/>
  <c r="K4153" i="6"/>
  <c r="K4154" i="6"/>
  <c r="K4155" i="6"/>
  <c r="K4156" i="6"/>
  <c r="K4157" i="6"/>
  <c r="K4158" i="6"/>
  <c r="K4159" i="6"/>
  <c r="K4160" i="6"/>
  <c r="K4161" i="6"/>
  <c r="K4162" i="6"/>
  <c r="K4163" i="6"/>
  <c r="K4164" i="6"/>
  <c r="K4165" i="6"/>
  <c r="K4166" i="6"/>
  <c r="K4167" i="6"/>
  <c r="K4168" i="6"/>
  <c r="K4169" i="6"/>
  <c r="K4170" i="6"/>
  <c r="K4171" i="6"/>
  <c r="K4172" i="6"/>
  <c r="K4173" i="6"/>
  <c r="K4174" i="6"/>
  <c r="K4175" i="6"/>
  <c r="K4176" i="6"/>
  <c r="K4177" i="6"/>
  <c r="K4178" i="6"/>
  <c r="K4179" i="6"/>
  <c r="K4180" i="6"/>
  <c r="K4181" i="6"/>
  <c r="K4182" i="6"/>
  <c r="K4183" i="6"/>
  <c r="K4184" i="6"/>
  <c r="K4185" i="6"/>
  <c r="K4186" i="6"/>
  <c r="K4187" i="6"/>
  <c r="K4188" i="6"/>
  <c r="K4189" i="6"/>
  <c r="K4190" i="6"/>
  <c r="K4191" i="6"/>
  <c r="K4192" i="6"/>
  <c r="K4193" i="6"/>
  <c r="K4194" i="6"/>
  <c r="K4195" i="6"/>
  <c r="K4196" i="6"/>
  <c r="K4197" i="6"/>
  <c r="K4198" i="6"/>
  <c r="K4199" i="6"/>
  <c r="K4200" i="6"/>
  <c r="K4201" i="6"/>
  <c r="K4202" i="6"/>
  <c r="K4203" i="6"/>
  <c r="K4204" i="6"/>
  <c r="K4205" i="6"/>
  <c r="K4206" i="6"/>
  <c r="K4207" i="6"/>
  <c r="K4208" i="6"/>
  <c r="K4209" i="6"/>
  <c r="K4210" i="6"/>
  <c r="K4211" i="6"/>
  <c r="K4212" i="6"/>
  <c r="K4213" i="6"/>
  <c r="K4214" i="6"/>
  <c r="K4215" i="6"/>
  <c r="K4216" i="6"/>
  <c r="K4217" i="6"/>
  <c r="K4218" i="6"/>
  <c r="K4219" i="6"/>
  <c r="K4220" i="6"/>
  <c r="K4221" i="6"/>
  <c r="K4222" i="6"/>
  <c r="K4223" i="6"/>
  <c r="K4224" i="6"/>
  <c r="K4225" i="6"/>
  <c r="K4226" i="6"/>
  <c r="K4227" i="6"/>
  <c r="K4228" i="6"/>
  <c r="K4229" i="6"/>
  <c r="K4230" i="6"/>
  <c r="K4231" i="6"/>
  <c r="K4232" i="6"/>
  <c r="K4233" i="6"/>
  <c r="K4234" i="6"/>
  <c r="K4235" i="6"/>
  <c r="K4236" i="6"/>
  <c r="K4237" i="6"/>
  <c r="K4238" i="6"/>
  <c r="K4239" i="6"/>
  <c r="K4240" i="6"/>
  <c r="K4241" i="6"/>
  <c r="K4242" i="6"/>
  <c r="K4243" i="6"/>
  <c r="K4244" i="6"/>
  <c r="K4245" i="6"/>
  <c r="K4246" i="6"/>
  <c r="K4247" i="6"/>
  <c r="K4248" i="6"/>
  <c r="K4249" i="6"/>
  <c r="K4250" i="6"/>
  <c r="K4251" i="6"/>
  <c r="K4252" i="6"/>
  <c r="K4253" i="6"/>
  <c r="K4254" i="6"/>
  <c r="K4255" i="6"/>
  <c r="K4256" i="6"/>
  <c r="K4257" i="6"/>
  <c r="K4258" i="6"/>
  <c r="K4259" i="6"/>
  <c r="K4260" i="6"/>
  <c r="K4261" i="6"/>
  <c r="K4262" i="6"/>
  <c r="K4263" i="6"/>
  <c r="K4264" i="6"/>
  <c r="K4265" i="6"/>
  <c r="K4266" i="6"/>
  <c r="K4267" i="6"/>
  <c r="K4268" i="6"/>
  <c r="K4269" i="6"/>
  <c r="K4270" i="6"/>
  <c r="K4271" i="6"/>
  <c r="K4272" i="6"/>
  <c r="K4273" i="6"/>
  <c r="K4274" i="6"/>
  <c r="K4275" i="6"/>
  <c r="K4276" i="6"/>
  <c r="K4277" i="6"/>
  <c r="K4278" i="6"/>
  <c r="K4279" i="6"/>
  <c r="K4280" i="6"/>
  <c r="K4281" i="6"/>
  <c r="K4282" i="6"/>
  <c r="K4283" i="6"/>
  <c r="K4284" i="6"/>
  <c r="K4285" i="6"/>
  <c r="K4286" i="6"/>
  <c r="K4287" i="6"/>
  <c r="K4288" i="6"/>
  <c r="K4289" i="6"/>
  <c r="K4290" i="6"/>
  <c r="K4291" i="6"/>
  <c r="K4292" i="6"/>
  <c r="K4293" i="6"/>
  <c r="K4294" i="6"/>
  <c r="K4295" i="6"/>
  <c r="K4296" i="6"/>
  <c r="K4297" i="6"/>
  <c r="K4298" i="6"/>
  <c r="K4299" i="6"/>
  <c r="K4300" i="6"/>
  <c r="K4301" i="6"/>
  <c r="K4302" i="6"/>
  <c r="K4303" i="6"/>
  <c r="K4304" i="6"/>
  <c r="K4305" i="6"/>
  <c r="K4306" i="6"/>
  <c r="K4307" i="6"/>
  <c r="K4308" i="6"/>
  <c r="K4309" i="6"/>
  <c r="K4310" i="6"/>
  <c r="K4311" i="6"/>
  <c r="K4312" i="6"/>
  <c r="K4313" i="6"/>
  <c r="K4314" i="6"/>
  <c r="K4315" i="6"/>
  <c r="K4316" i="6"/>
  <c r="K4317" i="6"/>
  <c r="K4318" i="6"/>
  <c r="K4319" i="6"/>
  <c r="K4320" i="6"/>
  <c r="K4321" i="6"/>
  <c r="K4322" i="6"/>
  <c r="K4323" i="6"/>
  <c r="K4324" i="6"/>
  <c r="K4325" i="6"/>
  <c r="K4326" i="6"/>
  <c r="K4327" i="6"/>
  <c r="K4328" i="6"/>
  <c r="K4329" i="6"/>
  <c r="K4330" i="6"/>
  <c r="K4331" i="6"/>
  <c r="K4332" i="6"/>
  <c r="K4333" i="6"/>
  <c r="K4334" i="6"/>
  <c r="K4335" i="6"/>
  <c r="K4336" i="6"/>
  <c r="K4337" i="6"/>
  <c r="K4338" i="6"/>
  <c r="K4339" i="6"/>
  <c r="K4340" i="6"/>
  <c r="K4341" i="6"/>
  <c r="K4342" i="6"/>
  <c r="K4343" i="6"/>
  <c r="K4344" i="6"/>
  <c r="K4345" i="6"/>
  <c r="K4346" i="6"/>
  <c r="K4347" i="6"/>
  <c r="K4348" i="6"/>
  <c r="K4349" i="6"/>
  <c r="K4350" i="6"/>
  <c r="K4351" i="6"/>
  <c r="K4352" i="6"/>
  <c r="K4353" i="6"/>
  <c r="K4354" i="6"/>
  <c r="K4355" i="6"/>
  <c r="K4356" i="6"/>
  <c r="K4357" i="6"/>
  <c r="K4358" i="6"/>
  <c r="K4359" i="6"/>
  <c r="K4360" i="6"/>
  <c r="K4361" i="6"/>
  <c r="K4362" i="6"/>
  <c r="K4363" i="6"/>
  <c r="K4364" i="6"/>
  <c r="K4365" i="6"/>
  <c r="K4366" i="6"/>
  <c r="K4367" i="6"/>
  <c r="K4368" i="6"/>
  <c r="K4369" i="6"/>
  <c r="K4370" i="6"/>
  <c r="K4371" i="6"/>
  <c r="K4372" i="6"/>
  <c r="K4373" i="6"/>
  <c r="K4374" i="6"/>
  <c r="K4375" i="6"/>
  <c r="K4376" i="6"/>
  <c r="K4377" i="6"/>
  <c r="K4378" i="6"/>
  <c r="K4379" i="6"/>
  <c r="K4380" i="6"/>
  <c r="K4381" i="6"/>
  <c r="K4382" i="6"/>
  <c r="K4383" i="6"/>
  <c r="K4384" i="6"/>
  <c r="K4385" i="6"/>
  <c r="K4386" i="6"/>
  <c r="K4387" i="6"/>
  <c r="K4388" i="6"/>
  <c r="K4389" i="6"/>
  <c r="K4390" i="6"/>
  <c r="K4391" i="6"/>
  <c r="K4392" i="6"/>
  <c r="K4393" i="6"/>
  <c r="K4394" i="6"/>
  <c r="K4395" i="6"/>
  <c r="K4396" i="6"/>
  <c r="K4397" i="6"/>
  <c r="K4398" i="6"/>
  <c r="K4399" i="6"/>
  <c r="K4400" i="6"/>
  <c r="K4401" i="6"/>
  <c r="K4402" i="6"/>
  <c r="K4403" i="6"/>
  <c r="K4404" i="6"/>
  <c r="K4405" i="6"/>
  <c r="K4406" i="6"/>
  <c r="K4407" i="6"/>
  <c r="K4408" i="6"/>
  <c r="K4409" i="6"/>
  <c r="K4410" i="6"/>
  <c r="K4411" i="6"/>
  <c r="K4412" i="6"/>
  <c r="K4413" i="6"/>
  <c r="K4414" i="6"/>
  <c r="K4415" i="6"/>
  <c r="K4416" i="6"/>
  <c r="K4417" i="6"/>
  <c r="K4418" i="6"/>
  <c r="K4419" i="6"/>
  <c r="K4420" i="6"/>
  <c r="K4421" i="6"/>
  <c r="K4422" i="6"/>
  <c r="K4423" i="6"/>
  <c r="K4424" i="6"/>
  <c r="K4425" i="6"/>
  <c r="K4426" i="6"/>
  <c r="K4427" i="6"/>
  <c r="K4428" i="6"/>
  <c r="K4429" i="6"/>
  <c r="K4430" i="6"/>
  <c r="K4431" i="6"/>
  <c r="K4432" i="6"/>
  <c r="K4433" i="6"/>
  <c r="K4434" i="6"/>
  <c r="K4435" i="6"/>
  <c r="K4436" i="6"/>
  <c r="K4437" i="6"/>
  <c r="K4438" i="6"/>
  <c r="K4439" i="6"/>
  <c r="K4440" i="6"/>
  <c r="K4441" i="6"/>
  <c r="K4442" i="6"/>
  <c r="K4443" i="6"/>
  <c r="K4444" i="6"/>
  <c r="K4445" i="6"/>
  <c r="K4446" i="6"/>
  <c r="K4447" i="6"/>
  <c r="K4448" i="6"/>
  <c r="K4449" i="6"/>
  <c r="K4450" i="6"/>
  <c r="K4451" i="6"/>
  <c r="K4452" i="6"/>
  <c r="K4453" i="6"/>
  <c r="K4454" i="6"/>
  <c r="K4455" i="6"/>
  <c r="K4456" i="6"/>
  <c r="K4457" i="6"/>
  <c r="K4458" i="6"/>
  <c r="K4459" i="6"/>
  <c r="K4460" i="6"/>
  <c r="K4461" i="6"/>
  <c r="K4462" i="6"/>
  <c r="K4463" i="6"/>
  <c r="K4464" i="6"/>
  <c r="K4465" i="6"/>
  <c r="K4466" i="6"/>
  <c r="K4467" i="6"/>
  <c r="K4468" i="6"/>
  <c r="K4469" i="6"/>
  <c r="K4470" i="6"/>
  <c r="K4471" i="6"/>
  <c r="K4472" i="6"/>
  <c r="K4473" i="6"/>
  <c r="K4474" i="6"/>
  <c r="K4475" i="6"/>
  <c r="K4476" i="6"/>
  <c r="K4477" i="6"/>
  <c r="K4478" i="6"/>
  <c r="K4479" i="6"/>
  <c r="K4480" i="6"/>
  <c r="K4481" i="6"/>
  <c r="K4482" i="6"/>
  <c r="K4483" i="6"/>
  <c r="K4484" i="6"/>
  <c r="K4485" i="6"/>
  <c r="K4486" i="6"/>
  <c r="K4487" i="6"/>
  <c r="K4488" i="6"/>
  <c r="K4489" i="6"/>
  <c r="K4490" i="6"/>
  <c r="K4491" i="6"/>
  <c r="K4492" i="6"/>
  <c r="K4493" i="6"/>
  <c r="K4494" i="6"/>
  <c r="K4495" i="6"/>
  <c r="K4496" i="6"/>
  <c r="K4497" i="6"/>
  <c r="K4498" i="6"/>
  <c r="K4499" i="6"/>
  <c r="K4500" i="6"/>
  <c r="K4501" i="6"/>
  <c r="K4502" i="6"/>
  <c r="K4503" i="6"/>
  <c r="K4504" i="6"/>
  <c r="K4505" i="6"/>
  <c r="K4506" i="6"/>
  <c r="K4507" i="6"/>
  <c r="K4508" i="6"/>
  <c r="K4509" i="6"/>
  <c r="K4510" i="6"/>
  <c r="K4511" i="6"/>
  <c r="K4512" i="6"/>
  <c r="K4513" i="6"/>
  <c r="K4514" i="6"/>
  <c r="K4515" i="6"/>
  <c r="K4516" i="6"/>
  <c r="K4517" i="6"/>
  <c r="K4518" i="6"/>
  <c r="K4519" i="6"/>
  <c r="K4520" i="6"/>
  <c r="K4521" i="6"/>
  <c r="K4522" i="6"/>
  <c r="K4523" i="6"/>
  <c r="K4524" i="6"/>
  <c r="K4525" i="6"/>
  <c r="K4526" i="6"/>
  <c r="K4527" i="6"/>
  <c r="K4528" i="6"/>
  <c r="K4529" i="6"/>
  <c r="K4530" i="6"/>
  <c r="K4531" i="6"/>
  <c r="K4532" i="6"/>
  <c r="K4533" i="6"/>
  <c r="K4534" i="6"/>
  <c r="K4535" i="6"/>
  <c r="K4536" i="6"/>
  <c r="K4537" i="6"/>
  <c r="K4538" i="6"/>
  <c r="K4539" i="6"/>
  <c r="K4540" i="6"/>
  <c r="K4541" i="6"/>
  <c r="K4542" i="6"/>
  <c r="K4543" i="6"/>
  <c r="K4544" i="6"/>
  <c r="K4545" i="6"/>
  <c r="K4546" i="6"/>
  <c r="K4547" i="6"/>
  <c r="K4548" i="6"/>
  <c r="K4549" i="6"/>
  <c r="K4550" i="6"/>
  <c r="K4551" i="6"/>
  <c r="K4552" i="6"/>
  <c r="K4553" i="6"/>
  <c r="K4554" i="6"/>
  <c r="K4555" i="6"/>
  <c r="K4556" i="6"/>
  <c r="K4557" i="6"/>
  <c r="K4558" i="6"/>
  <c r="K4559" i="6"/>
  <c r="K4560" i="6"/>
  <c r="K4561" i="6"/>
  <c r="K4562" i="6"/>
  <c r="K4563" i="6"/>
  <c r="K4564" i="6"/>
  <c r="K4565" i="6"/>
  <c r="K4566" i="6"/>
  <c r="K4567" i="6"/>
  <c r="K4568" i="6"/>
  <c r="K4569" i="6"/>
  <c r="K4570" i="6"/>
  <c r="K4571" i="6"/>
  <c r="K4572" i="6"/>
  <c r="K4573" i="6"/>
  <c r="K4574" i="6"/>
  <c r="K4575" i="6"/>
  <c r="K4576" i="6"/>
  <c r="K4577" i="6"/>
  <c r="K4578" i="6"/>
  <c r="K4579" i="6"/>
  <c r="K4580" i="6"/>
  <c r="K4581" i="6"/>
  <c r="K4582" i="6"/>
  <c r="K4583" i="6"/>
  <c r="K4584" i="6"/>
  <c r="K4585" i="6"/>
  <c r="K4586" i="6"/>
  <c r="K4587" i="6"/>
  <c r="K4588" i="6"/>
  <c r="K4589" i="6"/>
  <c r="K4590" i="6"/>
  <c r="K4591" i="6"/>
  <c r="K4592" i="6"/>
  <c r="K4593" i="6"/>
  <c r="K4594" i="6"/>
  <c r="K4595" i="6"/>
  <c r="K4596" i="6"/>
  <c r="K4597" i="6"/>
  <c r="K4598" i="6"/>
  <c r="K4599" i="6"/>
  <c r="K4600" i="6"/>
  <c r="K4601" i="6"/>
  <c r="K4602" i="6"/>
  <c r="K4603" i="6"/>
  <c r="K4604" i="6"/>
  <c r="K4605" i="6"/>
  <c r="K4606" i="6"/>
  <c r="K4607" i="6"/>
  <c r="K4608" i="6"/>
  <c r="K4609" i="6"/>
  <c r="K4610" i="6"/>
  <c r="K4611" i="6"/>
  <c r="K4612" i="6"/>
  <c r="K4613" i="6"/>
  <c r="K4614" i="6"/>
  <c r="K4615" i="6"/>
  <c r="K4616" i="6"/>
  <c r="K4617" i="6"/>
  <c r="K4618" i="6"/>
  <c r="K4619" i="6"/>
  <c r="K4620" i="6"/>
  <c r="K4621" i="6"/>
  <c r="K4622" i="6"/>
  <c r="K4623" i="6"/>
  <c r="K4624" i="6"/>
  <c r="K4625" i="6"/>
  <c r="K4626" i="6"/>
  <c r="K4627" i="6"/>
  <c r="K4628" i="6"/>
  <c r="K4629" i="6"/>
  <c r="K4630" i="6"/>
  <c r="K4631" i="6"/>
  <c r="K4632" i="6"/>
  <c r="K4633" i="6"/>
  <c r="K4634" i="6"/>
  <c r="K4635" i="6"/>
  <c r="K4636" i="6"/>
  <c r="K4637" i="6"/>
  <c r="K4638" i="6"/>
  <c r="K4639" i="6"/>
  <c r="K4640" i="6"/>
  <c r="K4641" i="6"/>
  <c r="K4642" i="6"/>
  <c r="K4643" i="6"/>
  <c r="K4644" i="6"/>
  <c r="K4645" i="6"/>
  <c r="K4646" i="6"/>
  <c r="K4647" i="6"/>
  <c r="K4648" i="6"/>
  <c r="K4649" i="6"/>
  <c r="K4650" i="6"/>
  <c r="K4651" i="6"/>
  <c r="K4652" i="6"/>
  <c r="K4653" i="6"/>
  <c r="K4654" i="6"/>
  <c r="K4655" i="6"/>
  <c r="K4656" i="6"/>
  <c r="K4657" i="6"/>
  <c r="K4658" i="6"/>
  <c r="K4659" i="6"/>
  <c r="K4660" i="6"/>
  <c r="K4661" i="6"/>
  <c r="K4662" i="6"/>
  <c r="K4663" i="6"/>
  <c r="K4664" i="6"/>
  <c r="K4665" i="6"/>
  <c r="K4666" i="6"/>
  <c r="K4667" i="6"/>
  <c r="K4668" i="6"/>
  <c r="K4669" i="6"/>
  <c r="K4670" i="6"/>
  <c r="K4671" i="6"/>
  <c r="K4672" i="6"/>
  <c r="K4673" i="6"/>
  <c r="K4674" i="6"/>
  <c r="K4675" i="6"/>
  <c r="K4676" i="6"/>
  <c r="K4677" i="6"/>
  <c r="K4678" i="6"/>
  <c r="K4679" i="6"/>
  <c r="K4680" i="6"/>
  <c r="K4681" i="6"/>
  <c r="K4682" i="6"/>
  <c r="K4683" i="6"/>
  <c r="K4684" i="6"/>
  <c r="K4685" i="6"/>
  <c r="K4686" i="6"/>
  <c r="K4687" i="6"/>
  <c r="K4688" i="6"/>
  <c r="K4689" i="6"/>
  <c r="K4690" i="6"/>
  <c r="K4691" i="6"/>
  <c r="K4692" i="6"/>
  <c r="K4693" i="6"/>
  <c r="K4694" i="6"/>
  <c r="K4695" i="6"/>
  <c r="K4696" i="6"/>
  <c r="K4697" i="6"/>
  <c r="K4698" i="6"/>
  <c r="K4699" i="6"/>
  <c r="K4700" i="6"/>
  <c r="K4701" i="6"/>
  <c r="K4702" i="6"/>
  <c r="K4703" i="6"/>
  <c r="K4704" i="6"/>
  <c r="K4705" i="6"/>
  <c r="K4706" i="6"/>
  <c r="K4707" i="6"/>
  <c r="K4708" i="6"/>
  <c r="K4709" i="6"/>
  <c r="K4710" i="6"/>
  <c r="K4711" i="6"/>
  <c r="K4712" i="6"/>
  <c r="K4713" i="6"/>
  <c r="K4714" i="6"/>
  <c r="K4715" i="6"/>
  <c r="K4716" i="6"/>
  <c r="K4717" i="6"/>
  <c r="K4718" i="6"/>
  <c r="K4719" i="6"/>
  <c r="K4720" i="6"/>
  <c r="K4721" i="6"/>
  <c r="K4722" i="6"/>
  <c r="K4723" i="6"/>
  <c r="K4724" i="6"/>
  <c r="K4725" i="6"/>
  <c r="K4726" i="6"/>
  <c r="K4727" i="6"/>
  <c r="K4728" i="6"/>
  <c r="K4729" i="6"/>
  <c r="K4730" i="6"/>
  <c r="K4731" i="6"/>
  <c r="K4732" i="6"/>
  <c r="K4733" i="6"/>
  <c r="K4734" i="6"/>
  <c r="K4735" i="6"/>
  <c r="K4736" i="6"/>
  <c r="K4737" i="6"/>
  <c r="K4738" i="6"/>
  <c r="K4739" i="6"/>
  <c r="K4740" i="6"/>
  <c r="K4741" i="6"/>
  <c r="K4742" i="6"/>
  <c r="K4743" i="6"/>
  <c r="K4744" i="6"/>
  <c r="K4745" i="6"/>
  <c r="K4746" i="6"/>
  <c r="K4747" i="6"/>
  <c r="K4748" i="6"/>
  <c r="K4749" i="6"/>
  <c r="K4750" i="6"/>
  <c r="K4751" i="6"/>
  <c r="K4752" i="6"/>
  <c r="K4753" i="6"/>
  <c r="K4754" i="6"/>
  <c r="K4755" i="6"/>
  <c r="K4756" i="6"/>
  <c r="K4757" i="6"/>
  <c r="K4758" i="6"/>
  <c r="K4759" i="6"/>
  <c r="K4760" i="6"/>
  <c r="K4761" i="6"/>
  <c r="K4762" i="6"/>
  <c r="K4763" i="6"/>
  <c r="K4764" i="6"/>
  <c r="K4765" i="6"/>
  <c r="K4766" i="6"/>
  <c r="K4767" i="6"/>
  <c r="K4768" i="6"/>
  <c r="K4769" i="6"/>
  <c r="K4770" i="6"/>
  <c r="K4771" i="6"/>
  <c r="K4772" i="6"/>
  <c r="K4773" i="6"/>
  <c r="K4774" i="6"/>
  <c r="K4775" i="6"/>
  <c r="K4776" i="6"/>
  <c r="K4777" i="6"/>
  <c r="K4778" i="6"/>
  <c r="K4779" i="6"/>
  <c r="K4780" i="6"/>
  <c r="K4781" i="6"/>
  <c r="K4782" i="6"/>
  <c r="K4783" i="6"/>
  <c r="K4784" i="6"/>
  <c r="K4785" i="6"/>
  <c r="K4786" i="6"/>
  <c r="K4787" i="6"/>
  <c r="K4788" i="6"/>
  <c r="K4789" i="6"/>
  <c r="K4790" i="6"/>
  <c r="K4791" i="6"/>
  <c r="K4792" i="6"/>
  <c r="K4793" i="6"/>
  <c r="K4794" i="6"/>
  <c r="K4795" i="6"/>
  <c r="K4796" i="6"/>
  <c r="K4797" i="6"/>
  <c r="K4798" i="6"/>
  <c r="K4799" i="6"/>
  <c r="K4800" i="6"/>
  <c r="K4801" i="6"/>
  <c r="K4802" i="6"/>
  <c r="K4803" i="6"/>
  <c r="K4804" i="6"/>
  <c r="K4805" i="6"/>
  <c r="K4806" i="6"/>
  <c r="K4807" i="6"/>
  <c r="K4808" i="6"/>
  <c r="K4809" i="6"/>
  <c r="K4810" i="6"/>
  <c r="K4811" i="6"/>
  <c r="K4812" i="6"/>
  <c r="K4813" i="6"/>
  <c r="K4814" i="6"/>
  <c r="K4815" i="6"/>
  <c r="K4816" i="6"/>
  <c r="K4817" i="6"/>
  <c r="K4818" i="6"/>
  <c r="K4819" i="6"/>
  <c r="K4820" i="6"/>
  <c r="K4821" i="6"/>
  <c r="K4822" i="6"/>
  <c r="K4823" i="6"/>
  <c r="K4824" i="6"/>
  <c r="K4825" i="6"/>
  <c r="K4826" i="6"/>
  <c r="K4827" i="6"/>
  <c r="K4828" i="6"/>
  <c r="K4829" i="6"/>
  <c r="K4830" i="6"/>
  <c r="K4831" i="6"/>
  <c r="K4832" i="6"/>
  <c r="K4833" i="6"/>
  <c r="K4834" i="6"/>
  <c r="K4835" i="6"/>
  <c r="K4836" i="6"/>
  <c r="K4837" i="6"/>
  <c r="K4838" i="6"/>
  <c r="K4839" i="6"/>
  <c r="K4840" i="6"/>
  <c r="K4841" i="6"/>
  <c r="K4842" i="6"/>
  <c r="K4843" i="6"/>
  <c r="K4844" i="6"/>
  <c r="K4845" i="6"/>
  <c r="K4846" i="6"/>
  <c r="K4847" i="6"/>
  <c r="K4848" i="6"/>
  <c r="K4849" i="6"/>
  <c r="K4850" i="6"/>
  <c r="K4851" i="6"/>
  <c r="K4852" i="6"/>
  <c r="K4853" i="6"/>
  <c r="K4854" i="6"/>
  <c r="K4855" i="6"/>
  <c r="K4856" i="6"/>
  <c r="K4857" i="6"/>
  <c r="K4858" i="6"/>
  <c r="K4859" i="6"/>
  <c r="K4860" i="6"/>
  <c r="K4861" i="6"/>
  <c r="K4862" i="6"/>
  <c r="K4863" i="6"/>
  <c r="K4864" i="6"/>
  <c r="K4865" i="6"/>
  <c r="K4866" i="6"/>
  <c r="K4867" i="6"/>
  <c r="K4868" i="6"/>
  <c r="K4869" i="6"/>
  <c r="K4870" i="6"/>
  <c r="K4871" i="6"/>
  <c r="K4872" i="6"/>
  <c r="K4873" i="6"/>
  <c r="K4874" i="6"/>
  <c r="K4875" i="6"/>
  <c r="K4876" i="6"/>
  <c r="K4877" i="6"/>
  <c r="K4878" i="6"/>
  <c r="K4879" i="6"/>
  <c r="K4880" i="6"/>
  <c r="K4881" i="6"/>
  <c r="K4882" i="6"/>
  <c r="K4883" i="6"/>
  <c r="K4884" i="6"/>
  <c r="K4885" i="6"/>
  <c r="K4886" i="6"/>
  <c r="K4887" i="6"/>
  <c r="K4888" i="6"/>
  <c r="K4889" i="6"/>
  <c r="K4890" i="6"/>
  <c r="K4891" i="6"/>
  <c r="K4892" i="6"/>
  <c r="K4893" i="6"/>
  <c r="K4894" i="6"/>
  <c r="K4895" i="6"/>
  <c r="K4896" i="6"/>
  <c r="K4897" i="6"/>
  <c r="K4898" i="6"/>
  <c r="K4899" i="6"/>
  <c r="K4900" i="6"/>
  <c r="K4901" i="6"/>
  <c r="K4902" i="6"/>
  <c r="K4903" i="6"/>
  <c r="K4904" i="6"/>
  <c r="K4905" i="6"/>
  <c r="K4906" i="6"/>
  <c r="K4907" i="6"/>
  <c r="K4908" i="6"/>
  <c r="K4909" i="6"/>
  <c r="K4910" i="6"/>
  <c r="K4911" i="6"/>
  <c r="K4912" i="6"/>
  <c r="K4913" i="6"/>
  <c r="K4914" i="6"/>
  <c r="K4915" i="6"/>
  <c r="K4916" i="6"/>
  <c r="K4917" i="6"/>
  <c r="K4918" i="6"/>
  <c r="K4919" i="6"/>
  <c r="K4920" i="6"/>
  <c r="K4921" i="6"/>
  <c r="K4922" i="6"/>
  <c r="K4923" i="6"/>
  <c r="K4924" i="6"/>
  <c r="K4925" i="6"/>
  <c r="K4926" i="6"/>
  <c r="K4927" i="6"/>
  <c r="K4928" i="6"/>
  <c r="K4929" i="6"/>
  <c r="K4930" i="6"/>
  <c r="K4931" i="6"/>
  <c r="K4932" i="6"/>
  <c r="K4933" i="6"/>
  <c r="K4934" i="6"/>
  <c r="K4935" i="6"/>
  <c r="K4936" i="6"/>
  <c r="K4937" i="6"/>
  <c r="K4938" i="6"/>
  <c r="K4939" i="6"/>
  <c r="K4940" i="6"/>
  <c r="K4941" i="6"/>
  <c r="K4942" i="6"/>
  <c r="K4943" i="6"/>
  <c r="K4944" i="6"/>
  <c r="K4945" i="6"/>
  <c r="K4946" i="6"/>
  <c r="K4947" i="6"/>
  <c r="K4948" i="6"/>
  <c r="K4949" i="6"/>
  <c r="K4950" i="6"/>
  <c r="K4951" i="6"/>
  <c r="K4952" i="6"/>
  <c r="K4953" i="6"/>
  <c r="K4954" i="6"/>
  <c r="K4955" i="6"/>
  <c r="K4956" i="6"/>
  <c r="K4957" i="6"/>
  <c r="K4958" i="6"/>
  <c r="K4959" i="6"/>
  <c r="K4960" i="6"/>
  <c r="K4961" i="6"/>
  <c r="K4962" i="6"/>
  <c r="K4963" i="6"/>
  <c r="K4964" i="6"/>
  <c r="K4965" i="6"/>
  <c r="K4966" i="6"/>
  <c r="K4967" i="6"/>
  <c r="K4968" i="6"/>
  <c r="K4969" i="6"/>
  <c r="K4970" i="6"/>
  <c r="K4971" i="6"/>
  <c r="K4972" i="6"/>
  <c r="K4973" i="6"/>
  <c r="K4974" i="6"/>
  <c r="K4975" i="6"/>
  <c r="K4976" i="6"/>
  <c r="K4977" i="6"/>
  <c r="K4978" i="6"/>
  <c r="K4979" i="6"/>
  <c r="K4980" i="6"/>
  <c r="K4981" i="6"/>
  <c r="K4982" i="6"/>
  <c r="K4983" i="6"/>
  <c r="K4984" i="6"/>
  <c r="K4985" i="6"/>
  <c r="K4986" i="6"/>
  <c r="K4987" i="6"/>
  <c r="K4988" i="6"/>
  <c r="K4989" i="6"/>
  <c r="K4990" i="6"/>
  <c r="K4991" i="6"/>
  <c r="K4992" i="6"/>
  <c r="K4993" i="6"/>
  <c r="K4994" i="6"/>
  <c r="K4995" i="6"/>
  <c r="K4996" i="6"/>
  <c r="K4997" i="6"/>
  <c r="K4998" i="6"/>
  <c r="K4999" i="6"/>
  <c r="K5000" i="6"/>
  <c r="K5001" i="6"/>
  <c r="K5002" i="6"/>
  <c r="K5003" i="6"/>
  <c r="K5004" i="6"/>
  <c r="K5005" i="6"/>
  <c r="K5006" i="6"/>
  <c r="K5007" i="6"/>
  <c r="K5008" i="6"/>
  <c r="K5009" i="6"/>
  <c r="K5010" i="6"/>
  <c r="K5011" i="6"/>
  <c r="K5012" i="6"/>
  <c r="K5013" i="6"/>
  <c r="K5014" i="6"/>
  <c r="K5015" i="6"/>
  <c r="K5016" i="6"/>
  <c r="K5017" i="6"/>
  <c r="K5018" i="6"/>
  <c r="K5019" i="6"/>
  <c r="K5020" i="6"/>
  <c r="K5021" i="6"/>
  <c r="K5022" i="6"/>
  <c r="K5023" i="6"/>
  <c r="K5024" i="6"/>
  <c r="K5025" i="6"/>
  <c r="K5026" i="6"/>
  <c r="K5027" i="6"/>
  <c r="K5028" i="6"/>
  <c r="K5029" i="6"/>
  <c r="K5030" i="6"/>
  <c r="K5031" i="6"/>
  <c r="K5032" i="6"/>
  <c r="K5033" i="6"/>
  <c r="K5034" i="6"/>
  <c r="K5035" i="6"/>
  <c r="K5036" i="6"/>
  <c r="K5037" i="6"/>
  <c r="K5038" i="6"/>
  <c r="K5039" i="6"/>
  <c r="K5040" i="6"/>
  <c r="K5041" i="6"/>
  <c r="K5042" i="6"/>
  <c r="K5043" i="6"/>
  <c r="K5044" i="6"/>
  <c r="K5045" i="6"/>
  <c r="K5046" i="6"/>
  <c r="K5047" i="6"/>
  <c r="K5048" i="6"/>
  <c r="K5049" i="6"/>
  <c r="K5050" i="6"/>
  <c r="K5051" i="6"/>
  <c r="K5052" i="6"/>
  <c r="K5053" i="6"/>
  <c r="K5054" i="6"/>
  <c r="K5055" i="6"/>
  <c r="K5056" i="6"/>
  <c r="K5057" i="6"/>
  <c r="K5058" i="6"/>
  <c r="K5059" i="6"/>
  <c r="K5060" i="6"/>
  <c r="K5061" i="6"/>
  <c r="K5062" i="6"/>
  <c r="K5063" i="6"/>
  <c r="K5064" i="6"/>
  <c r="K5065" i="6"/>
  <c r="K5066" i="6"/>
  <c r="K5067" i="6"/>
  <c r="K5068" i="6"/>
  <c r="K5069" i="6"/>
  <c r="K5070" i="6"/>
  <c r="K5071" i="6"/>
  <c r="K5072" i="6"/>
  <c r="K5073" i="6"/>
  <c r="K5074" i="6"/>
  <c r="K5075" i="6"/>
  <c r="K5076" i="6"/>
  <c r="K5077" i="6"/>
  <c r="K5078" i="6"/>
  <c r="K5079" i="6"/>
  <c r="K5080" i="6"/>
  <c r="K5081" i="6"/>
  <c r="K5082" i="6"/>
  <c r="K5083" i="6"/>
  <c r="K5084" i="6"/>
  <c r="K5085" i="6"/>
  <c r="K5086" i="6"/>
  <c r="K5087" i="6"/>
  <c r="K5088" i="6"/>
  <c r="K5089" i="6"/>
  <c r="K5090" i="6"/>
  <c r="K5091" i="6"/>
  <c r="K5092" i="6"/>
  <c r="K5093" i="6"/>
  <c r="K5094" i="6"/>
  <c r="K5095" i="6"/>
  <c r="K5096" i="6"/>
  <c r="K5097" i="6"/>
  <c r="K5098" i="6"/>
  <c r="K5099" i="6"/>
  <c r="K5100" i="6"/>
  <c r="K5101" i="6"/>
  <c r="K5102" i="6"/>
  <c r="K5103" i="6"/>
  <c r="K5104" i="6"/>
  <c r="K5105" i="6"/>
  <c r="K5106" i="6"/>
  <c r="K5107" i="6"/>
  <c r="K5108" i="6"/>
  <c r="K5109" i="6"/>
  <c r="K5110" i="6"/>
  <c r="K5111" i="6"/>
  <c r="K5112" i="6"/>
  <c r="K5113" i="6"/>
  <c r="K5114" i="6"/>
  <c r="K5115" i="6"/>
  <c r="K5116" i="6"/>
  <c r="K5117" i="6"/>
  <c r="K5118" i="6"/>
  <c r="K5119" i="6"/>
  <c r="K5120" i="6"/>
  <c r="K5121" i="6"/>
  <c r="K5122" i="6"/>
  <c r="K5123" i="6"/>
  <c r="K5124" i="6"/>
  <c r="K5125" i="6"/>
  <c r="K5126" i="6"/>
  <c r="K5127" i="6"/>
  <c r="K5128" i="6"/>
  <c r="K5129" i="6"/>
  <c r="K5130" i="6"/>
  <c r="K5131" i="6"/>
  <c r="K5132" i="6"/>
  <c r="K5133" i="6"/>
  <c r="K5134" i="6"/>
  <c r="K5135" i="6"/>
  <c r="K5136" i="6"/>
  <c r="K5137" i="6"/>
  <c r="K5138" i="6"/>
  <c r="K5139" i="6"/>
  <c r="K5140" i="6"/>
  <c r="K5141" i="6"/>
  <c r="K5142" i="6"/>
  <c r="K5143" i="6"/>
  <c r="K5144" i="6"/>
  <c r="K5145" i="6"/>
  <c r="K5146" i="6"/>
  <c r="K5147" i="6"/>
  <c r="K5148" i="6"/>
  <c r="K5149" i="6"/>
  <c r="K5150" i="6"/>
  <c r="K5151" i="6"/>
  <c r="K5152" i="6"/>
  <c r="K5153" i="6"/>
  <c r="K5154" i="6"/>
  <c r="K5155" i="6"/>
  <c r="K5156" i="6"/>
  <c r="K5157" i="6"/>
  <c r="K5158" i="6"/>
  <c r="K5159" i="6"/>
  <c r="K5160" i="6"/>
  <c r="K5161" i="6"/>
  <c r="K5162" i="6"/>
  <c r="K5163" i="6"/>
  <c r="K5164" i="6"/>
  <c r="K5165" i="6"/>
  <c r="K5166" i="6"/>
  <c r="K5167" i="6"/>
  <c r="K5168" i="6"/>
  <c r="K5169" i="6"/>
  <c r="K5170" i="6"/>
  <c r="K5171" i="6"/>
  <c r="K5172" i="6"/>
  <c r="K5173" i="6"/>
  <c r="K5174" i="6"/>
  <c r="K5175" i="6"/>
  <c r="K5176" i="6"/>
  <c r="K5177" i="6"/>
  <c r="K5178" i="6"/>
  <c r="K5179" i="6"/>
  <c r="K5180" i="6"/>
  <c r="K5181" i="6"/>
  <c r="K5182" i="6"/>
  <c r="K5183" i="6"/>
  <c r="K5184" i="6"/>
  <c r="K5185" i="6"/>
  <c r="K5186" i="6"/>
  <c r="K5187" i="6"/>
  <c r="K5188" i="6"/>
  <c r="K5189" i="6"/>
  <c r="K5190" i="6"/>
  <c r="K5191" i="6"/>
  <c r="K5192" i="6"/>
  <c r="K5193" i="6"/>
  <c r="K5194" i="6"/>
  <c r="K5195" i="6"/>
  <c r="K5196" i="6"/>
  <c r="K5197" i="6"/>
  <c r="K5198" i="6"/>
  <c r="K5199" i="6"/>
  <c r="K5200" i="6"/>
  <c r="K5201" i="6"/>
  <c r="K5202" i="6"/>
  <c r="K5203" i="6"/>
  <c r="K5204" i="6"/>
  <c r="K5205" i="6"/>
  <c r="K5206" i="6"/>
  <c r="K5207" i="6"/>
  <c r="K5208" i="6"/>
  <c r="K5209" i="6"/>
  <c r="K5210" i="6"/>
  <c r="K5211" i="6"/>
  <c r="K5212" i="6"/>
  <c r="K5213" i="6"/>
  <c r="K5214" i="6"/>
  <c r="K5215" i="6"/>
  <c r="K5216" i="6"/>
  <c r="K5217" i="6"/>
  <c r="K5218" i="6"/>
  <c r="K5219" i="6"/>
  <c r="K5220" i="6"/>
  <c r="K5221" i="6"/>
  <c r="K5222" i="6"/>
  <c r="K5223" i="6"/>
  <c r="K5224" i="6"/>
  <c r="K5225" i="6"/>
  <c r="K5226" i="6"/>
  <c r="K5227" i="6"/>
  <c r="K5228" i="6"/>
  <c r="K5229" i="6"/>
  <c r="K5230" i="6"/>
  <c r="K5231" i="6"/>
  <c r="K5232" i="6"/>
  <c r="K5233" i="6"/>
  <c r="K5234" i="6"/>
  <c r="K5235" i="6"/>
  <c r="K5236" i="6"/>
  <c r="K5237" i="6"/>
  <c r="K5238" i="6"/>
  <c r="K5239" i="6"/>
  <c r="K5240" i="6"/>
  <c r="K5241" i="6"/>
  <c r="K5242" i="6"/>
  <c r="K5243" i="6"/>
  <c r="K5244" i="6"/>
  <c r="K5245" i="6"/>
  <c r="K5246" i="6"/>
  <c r="K5247" i="6"/>
  <c r="K5248" i="6"/>
  <c r="K5249" i="6"/>
  <c r="K5250" i="6"/>
  <c r="K5251" i="6"/>
  <c r="K5252" i="6"/>
  <c r="K5253" i="6"/>
  <c r="K5254" i="6"/>
  <c r="K5255" i="6"/>
  <c r="K5256" i="6"/>
  <c r="K5257" i="6"/>
  <c r="K5258" i="6"/>
  <c r="K5259" i="6"/>
  <c r="K5260" i="6"/>
  <c r="K5261" i="6"/>
  <c r="K5262" i="6"/>
  <c r="K5263" i="6"/>
  <c r="K5264" i="6"/>
  <c r="K5265" i="6"/>
  <c r="K5266" i="6"/>
  <c r="K5267" i="6"/>
  <c r="K5268" i="6"/>
  <c r="K5269" i="6"/>
  <c r="K5270" i="6"/>
  <c r="K5271" i="6"/>
  <c r="K5272" i="6"/>
  <c r="K5273" i="6"/>
  <c r="K5274" i="6"/>
  <c r="K5275" i="6"/>
  <c r="K5276" i="6"/>
  <c r="K5277" i="6"/>
  <c r="K5278" i="6"/>
  <c r="K5279" i="6"/>
  <c r="K5280" i="6"/>
  <c r="K5281" i="6"/>
  <c r="K5282" i="6"/>
  <c r="K5283" i="6"/>
  <c r="K5284" i="6"/>
  <c r="K5285" i="6"/>
  <c r="K5286" i="6"/>
  <c r="K5287" i="6"/>
  <c r="K5288" i="6"/>
  <c r="K5289" i="6"/>
  <c r="K5290" i="6"/>
  <c r="K5291" i="6"/>
  <c r="K5292" i="6"/>
  <c r="K5293" i="6"/>
  <c r="K5294" i="6"/>
  <c r="K5295" i="6"/>
  <c r="K5296" i="6"/>
  <c r="K5297" i="6"/>
  <c r="K5298" i="6"/>
  <c r="K5299" i="6"/>
  <c r="K5300" i="6"/>
  <c r="K5301" i="6"/>
  <c r="K5302" i="6"/>
  <c r="K5303" i="6"/>
  <c r="K5304" i="6"/>
  <c r="K5305" i="6"/>
  <c r="K5306" i="6"/>
  <c r="K5307" i="6"/>
  <c r="K5308" i="6"/>
  <c r="K5309" i="6"/>
  <c r="K5310" i="6"/>
  <c r="K5311" i="6"/>
  <c r="K5312" i="6"/>
  <c r="K5313" i="6"/>
  <c r="K5314" i="6"/>
  <c r="K5315" i="6"/>
  <c r="K5316" i="6"/>
  <c r="K5317" i="6"/>
  <c r="K5318" i="6"/>
  <c r="K5319" i="6"/>
  <c r="K5320" i="6"/>
  <c r="K5321" i="6"/>
  <c r="K5322" i="6"/>
  <c r="K5323" i="6"/>
  <c r="K5324" i="6"/>
  <c r="K5325" i="6"/>
  <c r="K5326" i="6"/>
  <c r="K5327" i="6"/>
  <c r="K5328" i="6"/>
  <c r="K5329" i="6"/>
  <c r="K5330" i="6"/>
  <c r="K5331" i="6"/>
  <c r="K5332" i="6"/>
  <c r="K5333" i="6"/>
  <c r="K5334" i="6"/>
  <c r="K5335" i="6"/>
  <c r="K5336" i="6"/>
  <c r="K5337" i="6"/>
  <c r="K5338" i="6"/>
  <c r="K5339" i="6"/>
  <c r="K5340" i="6"/>
  <c r="K5341" i="6"/>
  <c r="K5342" i="6"/>
  <c r="K5343" i="6"/>
  <c r="K5344" i="6"/>
  <c r="K5345" i="6"/>
  <c r="K5346" i="6"/>
  <c r="K5347" i="6"/>
  <c r="K5348" i="6"/>
  <c r="K5349" i="6"/>
  <c r="K5350" i="6"/>
  <c r="K5351" i="6"/>
  <c r="K5352" i="6"/>
  <c r="K5353" i="6"/>
  <c r="K5354" i="6"/>
  <c r="K5355" i="6"/>
  <c r="K5356" i="6"/>
  <c r="K5357" i="6"/>
  <c r="K5358" i="6"/>
  <c r="K5359" i="6"/>
  <c r="K5360" i="6"/>
  <c r="K5361" i="6"/>
  <c r="K5362" i="6"/>
  <c r="K5363" i="6"/>
  <c r="K5364" i="6"/>
  <c r="K5365" i="6"/>
  <c r="K5366" i="6"/>
  <c r="K5367" i="6"/>
  <c r="K5368" i="6"/>
  <c r="K5369" i="6"/>
  <c r="K5370" i="6"/>
  <c r="K5371" i="6"/>
  <c r="K5372" i="6"/>
  <c r="K5373" i="6"/>
  <c r="K5374" i="6"/>
  <c r="K5375" i="6"/>
  <c r="K5376" i="6"/>
  <c r="K5377" i="6"/>
  <c r="K5378" i="6"/>
  <c r="K5379" i="6"/>
  <c r="K5380" i="6"/>
  <c r="K5381" i="6"/>
  <c r="K5382" i="6"/>
  <c r="K5383" i="6"/>
  <c r="K5384" i="6"/>
  <c r="K5385" i="6"/>
  <c r="K5386" i="6"/>
  <c r="K5387" i="6"/>
  <c r="K5388" i="6"/>
  <c r="K5389" i="6"/>
  <c r="K5390" i="6"/>
  <c r="K5391" i="6"/>
  <c r="K5392" i="6"/>
  <c r="K5393" i="6"/>
  <c r="K5394" i="6"/>
  <c r="K5395" i="6"/>
  <c r="K5396" i="6"/>
  <c r="K5397" i="6"/>
  <c r="K5398" i="6"/>
  <c r="K5399" i="6"/>
  <c r="K5400" i="6"/>
  <c r="K5401" i="6"/>
  <c r="K5402" i="6"/>
  <c r="K5403" i="6"/>
  <c r="K5404" i="6"/>
  <c r="K5405" i="6"/>
  <c r="K5406" i="6"/>
  <c r="K5407" i="6"/>
  <c r="K5408" i="6"/>
  <c r="K5409" i="6"/>
  <c r="K5410" i="6"/>
  <c r="K5411" i="6"/>
  <c r="K5412" i="6"/>
  <c r="K5413" i="6"/>
  <c r="K5414" i="6"/>
  <c r="K5415" i="6"/>
  <c r="K5416" i="6"/>
  <c r="K5417" i="6"/>
  <c r="K5418" i="6"/>
  <c r="K5419" i="6"/>
  <c r="K5420" i="6"/>
  <c r="K5421" i="6"/>
  <c r="K5422" i="6"/>
  <c r="K5423" i="6"/>
  <c r="K5424" i="6"/>
  <c r="K5425" i="6"/>
  <c r="K5426" i="6"/>
  <c r="K5427" i="6"/>
  <c r="K5428" i="6"/>
  <c r="K5429" i="6"/>
  <c r="K5430" i="6"/>
  <c r="K5431" i="6"/>
  <c r="K5432" i="6"/>
  <c r="K5433" i="6"/>
  <c r="K5434" i="6"/>
  <c r="K5435" i="6"/>
  <c r="K5436" i="6"/>
  <c r="K5437" i="6"/>
  <c r="K5438" i="6"/>
  <c r="K5439" i="6"/>
  <c r="K5440" i="6"/>
  <c r="K5441" i="6"/>
  <c r="K5442" i="6"/>
  <c r="K5443" i="6"/>
  <c r="K5444" i="6"/>
  <c r="K5445" i="6"/>
  <c r="K5446" i="6"/>
  <c r="K5447" i="6"/>
  <c r="K5448" i="6"/>
  <c r="K5449" i="6"/>
  <c r="K5450" i="6"/>
  <c r="K5451" i="6"/>
  <c r="K5452" i="6"/>
  <c r="K5453" i="6"/>
  <c r="K5454" i="6"/>
  <c r="K5455" i="6"/>
  <c r="K5456" i="6"/>
  <c r="K5457" i="6"/>
  <c r="K5458" i="6"/>
  <c r="K5459" i="6"/>
  <c r="K5460" i="6"/>
  <c r="K5461" i="6"/>
  <c r="K5462" i="6"/>
  <c r="K5463" i="6"/>
  <c r="K5464" i="6"/>
  <c r="K5465" i="6"/>
  <c r="K5466" i="6"/>
  <c r="K5467" i="6"/>
  <c r="K5468" i="6"/>
  <c r="K5469" i="6"/>
  <c r="K5470" i="6"/>
  <c r="K5471" i="6"/>
  <c r="K5472" i="6"/>
  <c r="K5473" i="6"/>
  <c r="K5474" i="6"/>
  <c r="K5475" i="6"/>
  <c r="K5476" i="6"/>
  <c r="K5477" i="6"/>
  <c r="K5478" i="6"/>
  <c r="K5479" i="6"/>
  <c r="K5480" i="6"/>
  <c r="K5481" i="6"/>
  <c r="K5482" i="6"/>
  <c r="K5483" i="6"/>
  <c r="K5484" i="6"/>
  <c r="K5485" i="6"/>
  <c r="K5486" i="6"/>
  <c r="K5487" i="6"/>
  <c r="K5488" i="6"/>
  <c r="K5489" i="6"/>
  <c r="K5490" i="6"/>
  <c r="K5491" i="6"/>
  <c r="K5492" i="6"/>
  <c r="K5493" i="6"/>
  <c r="K5494" i="6"/>
  <c r="K5495" i="6"/>
  <c r="K5496" i="6"/>
  <c r="K5497" i="6"/>
  <c r="K5498" i="6"/>
  <c r="K5499" i="6"/>
  <c r="K5500" i="6"/>
  <c r="K5501" i="6"/>
  <c r="K5502" i="6"/>
  <c r="K5503" i="6"/>
  <c r="K5504" i="6"/>
  <c r="K5505" i="6"/>
  <c r="K5506" i="6"/>
  <c r="K5507" i="6"/>
  <c r="K5508" i="6"/>
  <c r="K5509" i="6"/>
  <c r="K5510" i="6"/>
  <c r="K5511" i="6"/>
  <c r="K5512" i="6"/>
  <c r="K5513" i="6"/>
  <c r="K5514" i="6"/>
  <c r="K5515" i="6"/>
  <c r="K5516" i="6"/>
  <c r="K5517" i="6"/>
  <c r="K5518" i="6"/>
  <c r="K5519" i="6"/>
  <c r="K5520" i="6"/>
  <c r="K5521" i="6"/>
  <c r="K5522" i="6"/>
  <c r="K5523" i="6"/>
  <c r="K5524" i="6"/>
  <c r="K5525" i="6"/>
  <c r="K5526" i="6"/>
  <c r="K5527" i="6"/>
  <c r="K5528" i="6"/>
  <c r="K5529" i="6"/>
  <c r="K5530" i="6"/>
  <c r="K5531" i="6"/>
  <c r="K5532" i="6"/>
  <c r="K5533" i="6"/>
  <c r="K5534" i="6"/>
  <c r="K5535" i="6"/>
  <c r="K5536" i="6"/>
  <c r="K5537" i="6"/>
  <c r="K5538" i="6"/>
  <c r="K5539" i="6"/>
  <c r="K5540" i="6"/>
  <c r="K5541" i="6"/>
  <c r="K5542" i="6"/>
  <c r="K5543" i="6"/>
  <c r="K5544" i="6"/>
  <c r="K5545" i="6"/>
  <c r="K5546" i="6"/>
  <c r="K5547" i="6"/>
  <c r="K5548" i="6"/>
  <c r="K5549" i="6"/>
  <c r="K5550" i="6"/>
  <c r="K5551" i="6"/>
  <c r="K5552" i="6"/>
  <c r="K5553" i="6"/>
  <c r="K5554" i="6"/>
  <c r="K5555" i="6"/>
  <c r="K5556" i="6"/>
  <c r="K5557" i="6"/>
  <c r="K5558" i="6"/>
  <c r="K5559" i="6"/>
  <c r="K5560" i="6"/>
  <c r="K5561" i="6"/>
  <c r="K5562" i="6"/>
  <c r="K5563" i="6"/>
  <c r="K5564" i="6"/>
  <c r="K5565" i="6"/>
  <c r="K5566" i="6"/>
  <c r="K5567" i="6"/>
  <c r="K5568" i="6"/>
  <c r="K5569" i="6"/>
  <c r="K5570" i="6"/>
  <c r="K5571" i="6"/>
  <c r="K5572" i="6"/>
  <c r="K5573" i="6"/>
  <c r="K5574" i="6"/>
  <c r="K5575" i="6"/>
  <c r="K5576" i="6"/>
  <c r="K5577" i="6"/>
  <c r="K5578" i="6"/>
  <c r="K5579" i="6"/>
  <c r="K5580" i="6"/>
  <c r="K5581" i="6"/>
  <c r="K5582" i="6"/>
  <c r="K5583" i="6"/>
  <c r="K5584" i="6"/>
  <c r="K5585" i="6"/>
  <c r="K5586" i="6"/>
  <c r="K5587" i="6"/>
  <c r="K5588" i="6"/>
  <c r="K5589" i="6"/>
  <c r="K5590" i="6"/>
  <c r="K5591" i="6"/>
  <c r="K5592" i="6"/>
  <c r="K5593" i="6"/>
  <c r="K5594" i="6"/>
  <c r="K5595" i="6"/>
  <c r="K5596" i="6"/>
  <c r="K5597" i="6"/>
  <c r="K5598" i="6"/>
  <c r="K5599" i="6"/>
  <c r="K5600" i="6"/>
  <c r="K5601" i="6"/>
  <c r="K5602" i="6"/>
  <c r="K5603" i="6"/>
  <c r="K5604" i="6"/>
  <c r="K5605" i="6"/>
  <c r="K5606" i="6"/>
  <c r="K5607" i="6"/>
  <c r="K5608" i="6"/>
  <c r="K5609" i="6"/>
  <c r="K5610" i="6"/>
  <c r="K5611" i="6"/>
  <c r="K5612" i="6"/>
  <c r="K5613" i="6"/>
  <c r="K5614" i="6"/>
  <c r="K5615" i="6"/>
  <c r="K5616" i="6"/>
  <c r="K5617" i="6"/>
  <c r="K5618" i="6"/>
  <c r="K5619" i="6"/>
  <c r="K5620" i="6"/>
  <c r="K5621" i="6"/>
  <c r="K5622" i="6"/>
  <c r="K5623" i="6"/>
  <c r="K5624" i="6"/>
  <c r="K5625" i="6"/>
  <c r="K5626" i="6"/>
  <c r="K5627" i="6"/>
  <c r="K5628" i="6"/>
  <c r="K5629" i="6"/>
  <c r="K5630" i="6"/>
  <c r="K5631" i="6"/>
  <c r="K5632" i="6"/>
  <c r="K5633" i="6"/>
  <c r="K5634" i="6"/>
  <c r="K5635" i="6"/>
  <c r="K5636" i="6"/>
  <c r="K5637" i="6"/>
  <c r="K5638" i="6"/>
  <c r="K5639" i="6"/>
  <c r="K5640" i="6"/>
  <c r="K5641" i="6"/>
  <c r="K5642" i="6"/>
  <c r="K5643" i="6"/>
  <c r="K5644" i="6"/>
  <c r="K5645" i="6"/>
  <c r="K5646" i="6"/>
  <c r="K5647" i="6"/>
  <c r="K5648" i="6"/>
  <c r="K5649" i="6"/>
  <c r="K5650" i="6"/>
  <c r="K5651" i="6"/>
  <c r="K5652" i="6"/>
  <c r="K5653" i="6"/>
  <c r="K5654" i="6"/>
  <c r="K5655" i="6"/>
  <c r="K5656" i="6"/>
  <c r="K5657" i="6"/>
  <c r="K5658" i="6"/>
  <c r="K5659" i="6"/>
  <c r="K5660" i="6"/>
  <c r="K5661" i="6"/>
  <c r="K5662" i="6"/>
  <c r="K5663" i="6"/>
  <c r="K5664" i="6"/>
  <c r="K5665" i="6"/>
  <c r="K5666" i="6"/>
  <c r="K5667" i="6"/>
  <c r="K5668" i="6"/>
  <c r="K5669" i="6"/>
  <c r="K5670" i="6"/>
  <c r="K5671" i="6"/>
  <c r="K5672" i="6"/>
  <c r="K5673" i="6"/>
  <c r="K5674" i="6"/>
  <c r="K5675" i="6"/>
  <c r="K5676" i="6"/>
  <c r="K5677" i="6"/>
  <c r="K5678" i="6"/>
  <c r="K5679" i="6"/>
  <c r="K5680" i="6"/>
  <c r="K5681" i="6"/>
  <c r="K5682" i="6"/>
  <c r="K5683" i="6"/>
  <c r="K5684" i="6"/>
  <c r="K5685" i="6"/>
  <c r="K5686" i="6"/>
  <c r="K5687" i="6"/>
  <c r="K5688" i="6"/>
  <c r="K5689" i="6"/>
  <c r="K5690" i="6"/>
  <c r="K5691" i="6"/>
  <c r="K5692" i="6"/>
  <c r="K5693" i="6"/>
  <c r="K5694" i="6"/>
  <c r="K5695" i="6"/>
  <c r="K5696" i="6"/>
  <c r="K5697" i="6"/>
  <c r="K5698" i="6"/>
  <c r="K5699" i="6"/>
  <c r="K5700" i="6"/>
  <c r="K5701" i="6"/>
  <c r="K5702" i="6"/>
  <c r="K5703" i="6"/>
  <c r="K5704" i="6"/>
  <c r="K5705" i="6"/>
  <c r="K5706" i="6"/>
  <c r="K5707" i="6"/>
  <c r="K5708" i="6"/>
  <c r="K5709" i="6"/>
  <c r="K5710" i="6"/>
  <c r="K5711" i="6"/>
  <c r="K5712" i="6"/>
  <c r="K5713" i="6"/>
  <c r="K5714" i="6"/>
  <c r="K5715" i="6"/>
  <c r="K5716" i="6"/>
  <c r="K5717" i="6"/>
  <c r="K5718" i="6"/>
  <c r="K5719" i="6"/>
  <c r="K5720" i="6"/>
  <c r="K5721" i="6"/>
  <c r="K5722" i="6"/>
  <c r="K5723" i="6"/>
  <c r="K5724" i="6"/>
  <c r="K5725" i="6"/>
  <c r="K5726" i="6"/>
  <c r="K5727" i="6"/>
  <c r="K5728" i="6"/>
  <c r="K5729" i="6"/>
  <c r="K5730" i="6"/>
  <c r="K5731" i="6"/>
  <c r="K5732" i="6"/>
  <c r="K5733" i="6"/>
  <c r="K5734" i="6"/>
  <c r="K5735" i="6"/>
  <c r="K5736" i="6"/>
  <c r="K5737" i="6"/>
  <c r="K5738" i="6"/>
  <c r="K5739" i="6"/>
  <c r="K5740" i="6"/>
  <c r="K5741" i="6"/>
  <c r="K5742" i="6"/>
  <c r="K5743" i="6"/>
  <c r="K5744" i="6"/>
  <c r="K5745" i="6"/>
  <c r="K5746" i="6"/>
  <c r="K5747" i="6"/>
  <c r="K5748" i="6"/>
  <c r="K5749" i="6"/>
  <c r="K5750" i="6"/>
  <c r="K5751" i="6"/>
  <c r="K5752" i="6"/>
  <c r="K5753" i="6"/>
  <c r="K5754" i="6"/>
  <c r="K5755" i="6"/>
  <c r="K5756" i="6"/>
  <c r="K5757" i="6"/>
  <c r="K5758" i="6"/>
  <c r="K5759" i="6"/>
  <c r="K5760" i="6"/>
  <c r="K5761" i="6"/>
  <c r="K5762" i="6"/>
  <c r="K5763" i="6"/>
  <c r="K5764" i="6"/>
  <c r="K5765" i="6"/>
  <c r="K5766" i="6"/>
  <c r="K5767" i="6"/>
  <c r="K5768" i="6"/>
  <c r="K5769" i="6"/>
  <c r="K5770" i="6"/>
  <c r="K5771" i="6"/>
  <c r="K5772" i="6"/>
  <c r="K5773" i="6"/>
  <c r="K5774" i="6"/>
  <c r="K5775" i="6"/>
  <c r="K5776" i="6"/>
  <c r="K5777" i="6"/>
  <c r="K5778" i="6"/>
  <c r="K5779" i="6"/>
  <c r="K5780" i="6"/>
  <c r="K5781" i="6"/>
  <c r="K5782" i="6"/>
  <c r="K5783" i="6"/>
  <c r="K5784" i="6"/>
  <c r="K5785" i="6"/>
  <c r="K5786" i="6"/>
  <c r="K5787" i="6"/>
  <c r="K5788" i="6"/>
  <c r="K5789" i="6"/>
  <c r="K5790" i="6"/>
  <c r="K5791" i="6"/>
  <c r="K5792" i="6"/>
  <c r="K5793" i="6"/>
  <c r="K5794" i="6"/>
  <c r="K5795" i="6"/>
  <c r="K5796" i="6"/>
  <c r="K5797" i="6"/>
  <c r="K5798" i="6"/>
  <c r="K5799" i="6"/>
  <c r="K5800" i="6"/>
  <c r="K5801" i="6"/>
  <c r="K5802" i="6"/>
  <c r="K5803" i="6"/>
  <c r="K5804" i="6"/>
  <c r="K5805" i="6"/>
  <c r="K5806" i="6"/>
  <c r="K5807" i="6"/>
  <c r="K5808" i="6"/>
  <c r="K5809" i="6"/>
  <c r="K5810" i="6"/>
  <c r="K5811" i="6"/>
  <c r="K5812" i="6"/>
  <c r="K5813" i="6"/>
  <c r="K5814" i="6"/>
  <c r="K5815" i="6"/>
  <c r="K5816" i="6"/>
  <c r="K5817" i="6"/>
  <c r="K5818" i="6"/>
  <c r="K5819" i="6"/>
  <c r="K5820" i="6"/>
  <c r="K5821" i="6"/>
  <c r="K5822" i="6"/>
  <c r="K5823" i="6"/>
  <c r="K5824" i="6"/>
  <c r="K5825" i="6"/>
  <c r="K5826" i="6"/>
  <c r="K5827" i="6"/>
  <c r="K5828" i="6"/>
  <c r="K5829" i="6"/>
  <c r="K5830" i="6"/>
  <c r="K5831" i="6"/>
  <c r="K5832" i="6"/>
  <c r="K5833" i="6"/>
  <c r="K5834" i="6"/>
  <c r="K5835" i="6"/>
  <c r="K5836" i="6"/>
  <c r="K5837" i="6"/>
  <c r="K5838" i="6"/>
  <c r="K5839" i="6"/>
  <c r="K5840" i="6"/>
  <c r="K5841" i="6"/>
  <c r="K5842" i="6"/>
  <c r="K5843" i="6"/>
  <c r="K5844" i="6"/>
  <c r="K5845" i="6"/>
  <c r="K5846" i="6"/>
  <c r="K5847" i="6"/>
  <c r="K5848" i="6"/>
  <c r="K5849" i="6"/>
  <c r="K5850" i="6"/>
  <c r="K5851" i="6"/>
  <c r="K5852" i="6"/>
  <c r="K3" i="6"/>
  <c r="G25" i="37"/>
  <c r="G26" i="37"/>
  <c r="G27" i="37"/>
  <c r="G28" i="37"/>
  <c r="G29" i="37"/>
  <c r="G30" i="37"/>
  <c r="G31" i="37"/>
  <c r="G32" i="37"/>
  <c r="G33" i="37"/>
  <c r="G34" i="37"/>
  <c r="G35" i="37"/>
  <c r="G36" i="37"/>
  <c r="G37" i="37"/>
  <c r="G38" i="37"/>
  <c r="G39" i="37"/>
  <c r="G40" i="37"/>
  <c r="G41" i="37"/>
  <c r="G42" i="37"/>
  <c r="G43" i="37"/>
  <c r="G44" i="37"/>
  <c r="G45" i="37"/>
  <c r="G46" i="37"/>
  <c r="G47" i="37"/>
  <c r="G48" i="37"/>
  <c r="G49" i="37"/>
  <c r="G50" i="37"/>
  <c r="G51" i="37"/>
  <c r="G52" i="37"/>
  <c r="G53" i="37"/>
  <c r="G54" i="37"/>
  <c r="G55" i="37"/>
  <c r="G56" i="37"/>
  <c r="G57" i="37"/>
  <c r="G58" i="37"/>
  <c r="G59" i="37"/>
  <c r="G60" i="37"/>
  <c r="G61" i="37"/>
  <c r="G62" i="37"/>
  <c r="G63" i="37"/>
  <c r="G64" i="37"/>
  <c r="G65" i="37"/>
  <c r="G66" i="37"/>
  <c r="G67" i="37"/>
  <c r="G68" i="37"/>
  <c r="G69" i="37"/>
  <c r="G70" i="37"/>
  <c r="G71" i="37"/>
  <c r="G72" i="37"/>
  <c r="G73" i="37"/>
  <c r="G74" i="37"/>
  <c r="G75" i="37"/>
  <c r="G76" i="37"/>
  <c r="G77" i="37"/>
  <c r="G78" i="37"/>
  <c r="G79" i="37"/>
  <c r="G80" i="37"/>
  <c r="G81" i="37"/>
  <c r="G82" i="37"/>
  <c r="G83" i="37"/>
  <c r="G84" i="37"/>
  <c r="G85" i="37"/>
  <c r="G86" i="37"/>
  <c r="G87" i="37"/>
  <c r="G88" i="37"/>
  <c r="G89" i="37"/>
  <c r="G90" i="37"/>
  <c r="G91" i="37"/>
  <c r="G92" i="37"/>
  <c r="G93" i="37"/>
  <c r="G94" i="37"/>
  <c r="G95" i="37"/>
  <c r="G96" i="37"/>
  <c r="G97" i="37"/>
  <c r="G98" i="37"/>
  <c r="G99" i="37"/>
  <c r="G100" i="37"/>
  <c r="G101" i="37"/>
  <c r="G102" i="37"/>
  <c r="G103" i="37"/>
  <c r="G104" i="37"/>
  <c r="G105" i="37"/>
  <c r="G106" i="37"/>
  <c r="G107" i="37"/>
  <c r="G108" i="37"/>
  <c r="G109" i="37"/>
  <c r="G110" i="37"/>
  <c r="G111" i="37"/>
  <c r="G112" i="37"/>
  <c r="G113" i="37"/>
  <c r="G114" i="37"/>
  <c r="G115" i="37"/>
  <c r="G116" i="37"/>
  <c r="G117" i="37"/>
  <c r="G118" i="37"/>
  <c r="G119" i="37"/>
  <c r="G120" i="37"/>
  <c r="G121" i="37"/>
  <c r="G122" i="37"/>
  <c r="G123" i="37"/>
  <c r="G124" i="37"/>
  <c r="G125" i="37"/>
  <c r="G126" i="37"/>
  <c r="G127" i="37"/>
  <c r="G128" i="37"/>
  <c r="G129" i="37"/>
  <c r="G130" i="37"/>
  <c r="G131" i="37"/>
  <c r="G132" i="37"/>
  <c r="G133" i="37"/>
  <c r="G134" i="37"/>
  <c r="G135" i="37"/>
  <c r="G136" i="37"/>
  <c r="G137" i="37"/>
  <c r="G138" i="37"/>
  <c r="G139" i="37"/>
  <c r="G140" i="37"/>
  <c r="G141" i="37"/>
  <c r="G142" i="37"/>
  <c r="G143" i="37"/>
  <c r="G144" i="37"/>
  <c r="G145" i="37"/>
  <c r="G146" i="37"/>
  <c r="G147" i="37"/>
  <c r="G148" i="37"/>
  <c r="G149" i="37"/>
  <c r="G150" i="37"/>
  <c r="G151" i="37"/>
  <c r="G152" i="37"/>
  <c r="G153" i="37"/>
  <c r="G154" i="37"/>
  <c r="G155" i="37"/>
  <c r="G156" i="37"/>
  <c r="G157" i="37"/>
  <c r="G158" i="37"/>
  <c r="G159" i="37"/>
  <c r="G160" i="37"/>
  <c r="G161" i="37"/>
  <c r="G162" i="37"/>
  <c r="G163" i="37"/>
  <c r="G164" i="37"/>
  <c r="G165" i="37"/>
  <c r="G166" i="37"/>
  <c r="G167" i="37"/>
  <c r="G168" i="37"/>
  <c r="G169" i="37"/>
  <c r="G170" i="37"/>
  <c r="G171" i="37"/>
  <c r="G172" i="37"/>
  <c r="G173" i="37"/>
  <c r="G174" i="37"/>
  <c r="G175" i="37"/>
  <c r="G176" i="37"/>
  <c r="G177" i="37"/>
  <c r="G178" i="37"/>
  <c r="G179" i="37"/>
  <c r="G180" i="37"/>
  <c r="G181" i="37"/>
  <c r="G182" i="37"/>
  <c r="G183" i="37"/>
  <c r="G184" i="37"/>
  <c r="G185" i="37"/>
  <c r="G186" i="37"/>
  <c r="G187" i="37"/>
  <c r="G188" i="37"/>
  <c r="G189" i="37"/>
  <c r="G190" i="37"/>
  <c r="G191" i="37"/>
  <c r="G192" i="37"/>
  <c r="G193" i="37"/>
  <c r="G194" i="37"/>
  <c r="G195" i="37"/>
  <c r="G196" i="37"/>
  <c r="G197" i="37"/>
  <c r="G198" i="37"/>
  <c r="G199" i="37"/>
  <c r="G200" i="37"/>
  <c r="G201" i="37"/>
  <c r="G202" i="37"/>
  <c r="G203" i="37"/>
  <c r="G204" i="37"/>
  <c r="G205" i="37"/>
  <c r="G206" i="37"/>
  <c r="G207" i="37"/>
  <c r="G208" i="37"/>
  <c r="G209" i="37"/>
  <c r="G210" i="37"/>
  <c r="G211" i="37"/>
  <c r="G212" i="37"/>
  <c r="G213" i="37"/>
  <c r="G214" i="37"/>
  <c r="G215" i="37"/>
  <c r="G216" i="37"/>
  <c r="G217" i="37"/>
  <c r="G218" i="37"/>
  <c r="G219" i="37"/>
  <c r="G220" i="37"/>
  <c r="G221" i="37"/>
  <c r="G222" i="37"/>
  <c r="G223" i="37"/>
  <c r="G224" i="37"/>
  <c r="G225" i="37"/>
  <c r="G226" i="37"/>
  <c r="G227" i="37"/>
  <c r="G228" i="37"/>
  <c r="G229" i="37"/>
  <c r="G230" i="37"/>
  <c r="G231" i="37"/>
  <c r="G232" i="37"/>
  <c r="G233" i="37"/>
  <c r="G234" i="37"/>
  <c r="G235" i="37"/>
  <c r="G236" i="37"/>
  <c r="G237" i="37"/>
  <c r="G238" i="37"/>
  <c r="G239" i="37"/>
  <c r="G240" i="37"/>
  <c r="G241" i="37"/>
  <c r="G242" i="37"/>
  <c r="G243" i="37"/>
  <c r="G244" i="37"/>
  <c r="G245" i="37"/>
  <c r="G246" i="37"/>
  <c r="G247" i="37"/>
  <c r="G248" i="37"/>
  <c r="G249" i="37"/>
  <c r="G250" i="37"/>
  <c r="G251" i="37"/>
  <c r="G252" i="37"/>
  <c r="G253" i="37"/>
  <c r="G254" i="37"/>
  <c r="G255" i="37"/>
  <c r="G256" i="37"/>
  <c r="G257" i="37"/>
  <c r="G258" i="37"/>
  <c r="G259" i="37"/>
  <c r="G260" i="37"/>
  <c r="G261" i="37"/>
  <c r="G262" i="37"/>
  <c r="G263" i="37"/>
  <c r="G264" i="37"/>
  <c r="G265" i="37"/>
  <c r="G266" i="37"/>
  <c r="G267" i="37"/>
  <c r="G268" i="37"/>
  <c r="G269" i="37"/>
  <c r="G270" i="37"/>
  <c r="G271" i="37"/>
  <c r="G272" i="37"/>
  <c r="G273" i="37"/>
  <c r="G274" i="37"/>
  <c r="G275" i="37"/>
  <c r="G276" i="37"/>
  <c r="G277" i="37"/>
  <c r="G278" i="37"/>
  <c r="G279" i="37"/>
  <c r="G280" i="37"/>
  <c r="G281" i="37"/>
  <c r="G282" i="37"/>
  <c r="G283" i="37"/>
  <c r="G284" i="37"/>
  <c r="G285" i="37"/>
  <c r="G286" i="37"/>
  <c r="G287" i="37"/>
  <c r="G288" i="37"/>
  <c r="G289" i="37"/>
  <c r="G290" i="37"/>
  <c r="G291" i="37"/>
  <c r="G292" i="37"/>
  <c r="G293" i="37"/>
  <c r="G294" i="37"/>
  <c r="G295" i="37"/>
  <c r="G296" i="37"/>
  <c r="G297" i="37"/>
  <c r="G298" i="37"/>
  <c r="G299" i="37"/>
  <c r="G300" i="37"/>
  <c r="G301" i="37"/>
  <c r="G302" i="37"/>
  <c r="G303" i="37"/>
  <c r="G304" i="37"/>
  <c r="G305" i="37"/>
  <c r="G306" i="37"/>
  <c r="G307" i="37"/>
  <c r="G308" i="37"/>
  <c r="G309" i="37"/>
  <c r="G310" i="37"/>
  <c r="G311" i="37"/>
  <c r="G312" i="37"/>
  <c r="G313" i="37"/>
  <c r="G314" i="37"/>
  <c r="G315" i="37"/>
  <c r="G316" i="37"/>
  <c r="G317" i="37"/>
  <c r="G318" i="37"/>
  <c r="G319" i="37"/>
  <c r="G320" i="37"/>
  <c r="G321" i="37"/>
  <c r="G322" i="37"/>
  <c r="G323" i="37"/>
  <c r="G324" i="37"/>
  <c r="G325" i="37"/>
  <c r="G326" i="37"/>
  <c r="G327" i="37"/>
  <c r="G328" i="37"/>
  <c r="G329" i="37"/>
  <c r="G330" i="37"/>
  <c r="G331" i="37"/>
  <c r="G332" i="37"/>
  <c r="G333" i="37"/>
  <c r="G334" i="37"/>
  <c r="G335" i="37"/>
  <c r="G336" i="37"/>
  <c r="G337" i="37"/>
  <c r="G338" i="37"/>
  <c r="G339" i="37"/>
  <c r="G340" i="37"/>
  <c r="G341" i="37"/>
  <c r="G342" i="37"/>
  <c r="G343" i="37"/>
  <c r="G344" i="37"/>
  <c r="G345" i="37"/>
  <c r="G346" i="37"/>
  <c r="G347" i="37"/>
  <c r="G348" i="37"/>
  <c r="G349" i="37"/>
  <c r="G350" i="37"/>
  <c r="G351" i="37"/>
  <c r="G352" i="37"/>
  <c r="G353" i="37"/>
  <c r="G354" i="37"/>
  <c r="G355" i="37"/>
  <c r="G356" i="37"/>
  <c r="G357" i="37"/>
  <c r="G358" i="37"/>
  <c r="G359" i="37"/>
  <c r="G360" i="37"/>
  <c r="G361" i="37"/>
  <c r="G362" i="37"/>
  <c r="G363" i="37"/>
  <c r="G364" i="37"/>
  <c r="G365" i="37"/>
  <c r="G366" i="37"/>
  <c r="G367" i="37"/>
  <c r="G368" i="37"/>
  <c r="G369" i="37"/>
  <c r="G370" i="37"/>
  <c r="G371" i="37"/>
  <c r="G372" i="37"/>
  <c r="G373" i="37"/>
  <c r="G374" i="37"/>
  <c r="G375" i="37"/>
  <c r="G376" i="37"/>
  <c r="G377" i="37"/>
  <c r="G378" i="37"/>
  <c r="G379" i="37"/>
  <c r="G380" i="37"/>
  <c r="G381" i="37"/>
  <c r="G382" i="37"/>
  <c r="G383" i="37"/>
  <c r="G384" i="37"/>
  <c r="G385" i="37"/>
  <c r="G386" i="37"/>
  <c r="G387" i="37"/>
  <c r="G388" i="37"/>
  <c r="G389" i="37"/>
  <c r="G390" i="37"/>
  <c r="G391" i="37"/>
  <c r="G392" i="37"/>
  <c r="G393" i="37"/>
  <c r="G394" i="37"/>
  <c r="G395" i="37"/>
  <c r="G396" i="37"/>
  <c r="G397" i="37"/>
  <c r="G398" i="37"/>
  <c r="G399" i="37"/>
  <c r="G400" i="37"/>
  <c r="G401" i="37"/>
  <c r="G402" i="37"/>
  <c r="G403" i="37"/>
  <c r="G404" i="37"/>
  <c r="G405" i="37"/>
  <c r="G406" i="37"/>
  <c r="G407" i="37"/>
  <c r="G408" i="37"/>
  <c r="G409" i="37"/>
  <c r="G410" i="37"/>
  <c r="G411" i="37"/>
  <c r="G412" i="37"/>
  <c r="G413" i="37"/>
  <c r="G414" i="37"/>
  <c r="G415" i="37"/>
  <c r="G416" i="37"/>
  <c r="G417" i="37"/>
  <c r="G418" i="37"/>
  <c r="G419" i="37"/>
  <c r="G420" i="37"/>
  <c r="G421" i="37"/>
  <c r="G422" i="37"/>
  <c r="G423" i="37"/>
  <c r="G424" i="37"/>
  <c r="G425" i="37"/>
  <c r="G426" i="37"/>
  <c r="G427" i="37"/>
  <c r="G428" i="37"/>
  <c r="G429" i="37"/>
  <c r="G430" i="37"/>
  <c r="G431" i="37"/>
  <c r="G432" i="37"/>
  <c r="G433" i="37"/>
  <c r="G434" i="37"/>
  <c r="G435" i="37"/>
  <c r="G436" i="37"/>
  <c r="G437" i="37"/>
  <c r="G438" i="37"/>
  <c r="G439" i="37"/>
  <c r="G440" i="37"/>
  <c r="G441" i="37"/>
  <c r="G442" i="37"/>
  <c r="G443" i="37"/>
  <c r="G444" i="37"/>
  <c r="G445" i="37"/>
  <c r="G446" i="37"/>
  <c r="G447" i="37"/>
  <c r="G448" i="37"/>
  <c r="G449" i="37"/>
  <c r="G450" i="37"/>
  <c r="G451" i="37"/>
  <c r="G452" i="37"/>
  <c r="G453" i="37"/>
  <c r="G454" i="37"/>
  <c r="G455" i="37"/>
  <c r="G456" i="37"/>
  <c r="G457" i="37"/>
  <c r="G458" i="37"/>
  <c r="G459" i="37"/>
  <c r="G460" i="37"/>
  <c r="G461" i="37"/>
  <c r="G462" i="37"/>
  <c r="G463" i="37"/>
  <c r="G464" i="37"/>
  <c r="G465" i="37"/>
  <c r="G466" i="37"/>
  <c r="G467" i="37"/>
  <c r="G468" i="37"/>
  <c r="G469" i="37"/>
  <c r="G470" i="37"/>
  <c r="G471" i="37"/>
  <c r="G472" i="37"/>
  <c r="G473" i="37"/>
  <c r="G474" i="37"/>
  <c r="G475" i="37"/>
  <c r="G476" i="37"/>
  <c r="G477" i="37"/>
  <c r="G478" i="37"/>
  <c r="G479" i="37"/>
  <c r="G480" i="37"/>
  <c r="G481" i="37"/>
  <c r="G482" i="37"/>
  <c r="G483" i="37"/>
  <c r="G484" i="37"/>
  <c r="G485" i="37"/>
  <c r="G486" i="37"/>
  <c r="G487" i="37"/>
  <c r="G488" i="37"/>
  <c r="G489" i="37"/>
  <c r="G490" i="37"/>
  <c r="G491" i="37"/>
  <c r="G492" i="37"/>
  <c r="G493" i="37"/>
  <c r="G494" i="37"/>
  <c r="G495" i="37"/>
  <c r="G496" i="37"/>
  <c r="G497" i="37"/>
  <c r="G498" i="37"/>
  <c r="G499" i="37"/>
  <c r="G500" i="37"/>
  <c r="G501" i="37"/>
  <c r="G502" i="37"/>
  <c r="G503" i="37"/>
  <c r="G504" i="37"/>
  <c r="G505" i="37"/>
  <c r="G506" i="37"/>
  <c r="G507" i="37"/>
  <c r="G508" i="37"/>
  <c r="G509" i="37"/>
  <c r="G510" i="37"/>
  <c r="G511" i="37"/>
  <c r="G512" i="37"/>
  <c r="G513" i="37"/>
  <c r="G514" i="37"/>
  <c r="G515" i="37"/>
  <c r="G516" i="37"/>
  <c r="G517" i="37"/>
  <c r="G518" i="37"/>
  <c r="G519" i="37"/>
  <c r="G520" i="37"/>
  <c r="G521" i="37"/>
  <c r="G522" i="37"/>
  <c r="G523" i="37"/>
  <c r="G524" i="37"/>
  <c r="G525" i="37"/>
  <c r="G526" i="37"/>
  <c r="G527" i="37"/>
  <c r="G528" i="37"/>
  <c r="G529" i="37"/>
  <c r="G530" i="37"/>
  <c r="G531" i="37"/>
  <c r="G532" i="37"/>
  <c r="G533" i="37"/>
  <c r="G534" i="37"/>
  <c r="G535" i="37"/>
  <c r="G536" i="37"/>
  <c r="G537" i="37"/>
  <c r="G538" i="37"/>
  <c r="G539" i="37"/>
  <c r="G540" i="37"/>
  <c r="G541" i="37"/>
  <c r="G542" i="37"/>
  <c r="G543" i="37"/>
  <c r="G544" i="37"/>
  <c r="G545" i="37"/>
  <c r="G546" i="37"/>
  <c r="G547" i="37"/>
  <c r="G548" i="37"/>
  <c r="G549" i="37"/>
  <c r="G550" i="37"/>
  <c r="G551" i="37"/>
  <c r="G552" i="37"/>
  <c r="G553" i="37"/>
  <c r="G554" i="37"/>
  <c r="G555" i="37"/>
  <c r="G556" i="37"/>
  <c r="G557" i="37"/>
  <c r="G558" i="37"/>
  <c r="G559" i="37"/>
  <c r="G560" i="37"/>
  <c r="G561" i="37"/>
  <c r="G562" i="37"/>
  <c r="G563" i="37"/>
  <c r="G564" i="37"/>
  <c r="G565" i="37"/>
  <c r="G566" i="37"/>
  <c r="G567" i="37"/>
  <c r="G568" i="37"/>
  <c r="G569" i="37"/>
  <c r="G570" i="37"/>
  <c r="G571" i="37"/>
  <c r="G572" i="37"/>
  <c r="G573" i="37"/>
  <c r="G574" i="37"/>
  <c r="G575" i="37"/>
  <c r="G576" i="37"/>
  <c r="G577" i="37"/>
  <c r="G578" i="37"/>
  <c r="G579" i="37"/>
  <c r="G580" i="37"/>
  <c r="G581" i="37"/>
  <c r="G582" i="37"/>
  <c r="G583" i="37"/>
  <c r="G584" i="37"/>
  <c r="G585" i="37"/>
  <c r="G586" i="37"/>
  <c r="G587" i="37"/>
  <c r="G588" i="37"/>
  <c r="G589" i="37"/>
  <c r="G590" i="37"/>
  <c r="G591" i="37"/>
  <c r="G592" i="37"/>
  <c r="G593" i="37"/>
  <c r="G594" i="37"/>
  <c r="G595" i="37"/>
  <c r="G596" i="37"/>
  <c r="G597" i="37"/>
  <c r="G598" i="37"/>
  <c r="G599" i="37"/>
  <c r="G600" i="37"/>
  <c r="G601" i="37"/>
  <c r="G602" i="37"/>
  <c r="G603" i="37"/>
  <c r="I25" i="37"/>
  <c r="K25" i="37" s="1"/>
  <c r="J25" i="37"/>
  <c r="L25" i="37" s="1"/>
  <c r="I26" i="37"/>
  <c r="K26" i="37" s="1"/>
  <c r="J26" i="37"/>
  <c r="L26" i="37" s="1"/>
  <c r="I27" i="37"/>
  <c r="K27" i="37" s="1"/>
  <c r="J27" i="37"/>
  <c r="L27" i="37" s="1"/>
  <c r="I28" i="37"/>
  <c r="K28" i="37" s="1"/>
  <c r="J28" i="37"/>
  <c r="L28" i="37" s="1"/>
  <c r="I29" i="37"/>
  <c r="K29" i="37" s="1"/>
  <c r="J29" i="37"/>
  <c r="L29" i="37" s="1"/>
  <c r="I30" i="37"/>
  <c r="K30" i="37" s="1"/>
  <c r="J30" i="37"/>
  <c r="L30" i="37" s="1"/>
  <c r="I31" i="37"/>
  <c r="K31" i="37" s="1"/>
  <c r="J31" i="37"/>
  <c r="L31" i="37" s="1"/>
  <c r="I32" i="37"/>
  <c r="K32" i="37" s="1"/>
  <c r="J32" i="37"/>
  <c r="L32" i="37" s="1"/>
  <c r="I33" i="37"/>
  <c r="K33" i="37" s="1"/>
  <c r="J33" i="37"/>
  <c r="L33" i="37" s="1"/>
  <c r="I34" i="37"/>
  <c r="K34" i="37" s="1"/>
  <c r="J34" i="37"/>
  <c r="L34" i="37" s="1"/>
  <c r="I35" i="37"/>
  <c r="K35" i="37" s="1"/>
  <c r="J35" i="37"/>
  <c r="L35" i="37" s="1"/>
  <c r="I36" i="37"/>
  <c r="K36" i="37" s="1"/>
  <c r="J36" i="37"/>
  <c r="L36" i="37" s="1"/>
  <c r="I37" i="37"/>
  <c r="K37" i="37" s="1"/>
  <c r="J37" i="37"/>
  <c r="L37" i="37" s="1"/>
  <c r="I38" i="37"/>
  <c r="K38" i="37" s="1"/>
  <c r="J38" i="37"/>
  <c r="L38" i="37" s="1"/>
  <c r="I39" i="37"/>
  <c r="K39" i="37" s="1"/>
  <c r="J39" i="37"/>
  <c r="L39" i="37" s="1"/>
  <c r="I40" i="37"/>
  <c r="K40" i="37" s="1"/>
  <c r="J40" i="37"/>
  <c r="L40" i="37" s="1"/>
  <c r="I41" i="37"/>
  <c r="K41" i="37" s="1"/>
  <c r="J41" i="37"/>
  <c r="L41" i="37" s="1"/>
  <c r="I42" i="37"/>
  <c r="K42" i="37" s="1"/>
  <c r="J42" i="37"/>
  <c r="L42" i="37" s="1"/>
  <c r="I43" i="37"/>
  <c r="K43" i="37" s="1"/>
  <c r="J43" i="37"/>
  <c r="L43" i="37" s="1"/>
  <c r="I44" i="37"/>
  <c r="K44" i="37" s="1"/>
  <c r="J44" i="37"/>
  <c r="L44" i="37" s="1"/>
  <c r="I45" i="37"/>
  <c r="K45" i="37" s="1"/>
  <c r="J45" i="37"/>
  <c r="L45" i="37" s="1"/>
  <c r="I46" i="37"/>
  <c r="K46" i="37" s="1"/>
  <c r="J46" i="37"/>
  <c r="L46" i="37" s="1"/>
  <c r="I47" i="37"/>
  <c r="K47" i="37" s="1"/>
  <c r="J47" i="37"/>
  <c r="L47" i="37" s="1"/>
  <c r="I48" i="37"/>
  <c r="K48" i="37" s="1"/>
  <c r="J48" i="37"/>
  <c r="L48" i="37" s="1"/>
  <c r="I49" i="37"/>
  <c r="K49" i="37" s="1"/>
  <c r="J49" i="37"/>
  <c r="L49" i="37" s="1"/>
  <c r="I50" i="37"/>
  <c r="K50" i="37" s="1"/>
  <c r="J50" i="37"/>
  <c r="L50" i="37" s="1"/>
  <c r="I51" i="37"/>
  <c r="K51" i="37" s="1"/>
  <c r="J51" i="37"/>
  <c r="L51" i="37" s="1"/>
  <c r="I52" i="37"/>
  <c r="K52" i="37" s="1"/>
  <c r="J52" i="37"/>
  <c r="L52" i="37" s="1"/>
  <c r="I53" i="37"/>
  <c r="K53" i="37" s="1"/>
  <c r="J53" i="37"/>
  <c r="L53" i="37" s="1"/>
  <c r="I54" i="37"/>
  <c r="K54" i="37" s="1"/>
  <c r="J54" i="37"/>
  <c r="L54" i="37" s="1"/>
  <c r="I55" i="37"/>
  <c r="K55" i="37" s="1"/>
  <c r="J55" i="37"/>
  <c r="L55" i="37" s="1"/>
  <c r="I56" i="37"/>
  <c r="K56" i="37" s="1"/>
  <c r="J56" i="37"/>
  <c r="L56" i="37" s="1"/>
  <c r="I57" i="37"/>
  <c r="K57" i="37" s="1"/>
  <c r="J57" i="37"/>
  <c r="L57" i="37" s="1"/>
  <c r="I58" i="37"/>
  <c r="K58" i="37" s="1"/>
  <c r="J58" i="37"/>
  <c r="L58" i="37" s="1"/>
  <c r="I59" i="37"/>
  <c r="K59" i="37" s="1"/>
  <c r="J59" i="37"/>
  <c r="L59" i="37" s="1"/>
  <c r="I60" i="37"/>
  <c r="K60" i="37" s="1"/>
  <c r="J60" i="37"/>
  <c r="L60" i="37" s="1"/>
  <c r="I61" i="37"/>
  <c r="K61" i="37" s="1"/>
  <c r="J61" i="37"/>
  <c r="L61" i="37" s="1"/>
  <c r="I62" i="37"/>
  <c r="K62" i="37" s="1"/>
  <c r="J62" i="37"/>
  <c r="L62" i="37" s="1"/>
  <c r="I63" i="37"/>
  <c r="K63" i="37" s="1"/>
  <c r="J63" i="37"/>
  <c r="L63" i="37" s="1"/>
  <c r="I64" i="37"/>
  <c r="K64" i="37" s="1"/>
  <c r="J64" i="37"/>
  <c r="L64" i="37" s="1"/>
  <c r="I65" i="37"/>
  <c r="K65" i="37" s="1"/>
  <c r="J65" i="37"/>
  <c r="L65" i="37" s="1"/>
  <c r="I66" i="37"/>
  <c r="K66" i="37" s="1"/>
  <c r="J66" i="37"/>
  <c r="L66" i="37" s="1"/>
  <c r="I67" i="37"/>
  <c r="K67" i="37" s="1"/>
  <c r="J67" i="37"/>
  <c r="L67" i="37" s="1"/>
  <c r="I68" i="37"/>
  <c r="K68" i="37" s="1"/>
  <c r="J68" i="37"/>
  <c r="L68" i="37" s="1"/>
  <c r="I69" i="37"/>
  <c r="K69" i="37" s="1"/>
  <c r="J69" i="37"/>
  <c r="L69" i="37" s="1"/>
  <c r="I70" i="37"/>
  <c r="K70" i="37" s="1"/>
  <c r="J70" i="37"/>
  <c r="L70" i="37" s="1"/>
  <c r="I71" i="37"/>
  <c r="K71" i="37" s="1"/>
  <c r="J71" i="37"/>
  <c r="L71" i="37" s="1"/>
  <c r="I72" i="37"/>
  <c r="K72" i="37" s="1"/>
  <c r="J72" i="37"/>
  <c r="L72" i="37" s="1"/>
  <c r="I73" i="37"/>
  <c r="K73" i="37" s="1"/>
  <c r="J73" i="37"/>
  <c r="L73" i="37" s="1"/>
  <c r="I74" i="37"/>
  <c r="K74" i="37" s="1"/>
  <c r="J74" i="37"/>
  <c r="L74" i="37" s="1"/>
  <c r="I75" i="37"/>
  <c r="K75" i="37" s="1"/>
  <c r="J75" i="37"/>
  <c r="L75" i="37" s="1"/>
  <c r="I76" i="37"/>
  <c r="K76" i="37" s="1"/>
  <c r="J76" i="37"/>
  <c r="L76" i="37" s="1"/>
  <c r="I77" i="37"/>
  <c r="K77" i="37" s="1"/>
  <c r="J77" i="37"/>
  <c r="L77" i="37" s="1"/>
  <c r="I78" i="37"/>
  <c r="K78" i="37" s="1"/>
  <c r="J78" i="37"/>
  <c r="L78" i="37" s="1"/>
  <c r="I79" i="37"/>
  <c r="K79" i="37" s="1"/>
  <c r="J79" i="37"/>
  <c r="L79" i="37" s="1"/>
  <c r="I80" i="37"/>
  <c r="K80" i="37" s="1"/>
  <c r="J80" i="37"/>
  <c r="L80" i="37" s="1"/>
  <c r="I81" i="37"/>
  <c r="K81" i="37" s="1"/>
  <c r="J81" i="37"/>
  <c r="L81" i="37" s="1"/>
  <c r="I82" i="37"/>
  <c r="K82" i="37" s="1"/>
  <c r="J82" i="37"/>
  <c r="L82" i="37" s="1"/>
  <c r="I83" i="37"/>
  <c r="K83" i="37" s="1"/>
  <c r="J83" i="37"/>
  <c r="L83" i="37" s="1"/>
  <c r="I84" i="37"/>
  <c r="K84" i="37" s="1"/>
  <c r="J84" i="37"/>
  <c r="L84" i="37" s="1"/>
  <c r="I85" i="37"/>
  <c r="K85" i="37" s="1"/>
  <c r="J85" i="37"/>
  <c r="L85" i="37" s="1"/>
  <c r="I86" i="37"/>
  <c r="K86" i="37" s="1"/>
  <c r="J86" i="37"/>
  <c r="L86" i="37" s="1"/>
  <c r="I87" i="37"/>
  <c r="K87" i="37" s="1"/>
  <c r="J87" i="37"/>
  <c r="L87" i="37" s="1"/>
  <c r="I88" i="37"/>
  <c r="K88" i="37" s="1"/>
  <c r="J88" i="37"/>
  <c r="L88" i="37" s="1"/>
  <c r="I89" i="37"/>
  <c r="K89" i="37" s="1"/>
  <c r="J89" i="37"/>
  <c r="L89" i="37" s="1"/>
  <c r="I90" i="37"/>
  <c r="K90" i="37" s="1"/>
  <c r="J90" i="37"/>
  <c r="L90" i="37" s="1"/>
  <c r="I91" i="37"/>
  <c r="K91" i="37" s="1"/>
  <c r="J91" i="37"/>
  <c r="L91" i="37" s="1"/>
  <c r="I92" i="37"/>
  <c r="K92" i="37" s="1"/>
  <c r="J92" i="37"/>
  <c r="L92" i="37" s="1"/>
  <c r="I93" i="37"/>
  <c r="K93" i="37" s="1"/>
  <c r="J93" i="37"/>
  <c r="L93" i="37" s="1"/>
  <c r="I94" i="37"/>
  <c r="K94" i="37" s="1"/>
  <c r="J94" i="37"/>
  <c r="L94" i="37" s="1"/>
  <c r="I95" i="37"/>
  <c r="K95" i="37" s="1"/>
  <c r="J95" i="37"/>
  <c r="L95" i="37" s="1"/>
  <c r="I96" i="37"/>
  <c r="K96" i="37" s="1"/>
  <c r="J96" i="37"/>
  <c r="L96" i="37" s="1"/>
  <c r="I97" i="37"/>
  <c r="K97" i="37" s="1"/>
  <c r="J97" i="37"/>
  <c r="L97" i="37" s="1"/>
  <c r="I98" i="37"/>
  <c r="K98" i="37" s="1"/>
  <c r="J98" i="37"/>
  <c r="L98" i="37" s="1"/>
  <c r="I99" i="37"/>
  <c r="K99" i="37" s="1"/>
  <c r="J99" i="37"/>
  <c r="L99" i="37" s="1"/>
  <c r="I100" i="37"/>
  <c r="K100" i="37" s="1"/>
  <c r="J100" i="37"/>
  <c r="L100" i="37" s="1"/>
  <c r="I101" i="37"/>
  <c r="K101" i="37" s="1"/>
  <c r="J101" i="37"/>
  <c r="L101" i="37" s="1"/>
  <c r="I102" i="37"/>
  <c r="K102" i="37" s="1"/>
  <c r="J102" i="37"/>
  <c r="L102" i="37" s="1"/>
  <c r="I103" i="37"/>
  <c r="K103" i="37" s="1"/>
  <c r="J103" i="37"/>
  <c r="L103" i="37" s="1"/>
  <c r="I104" i="37"/>
  <c r="K104" i="37" s="1"/>
  <c r="J104" i="37"/>
  <c r="L104" i="37" s="1"/>
  <c r="I105" i="37"/>
  <c r="K105" i="37" s="1"/>
  <c r="J105" i="37"/>
  <c r="L105" i="37" s="1"/>
  <c r="I106" i="37"/>
  <c r="K106" i="37" s="1"/>
  <c r="J106" i="37"/>
  <c r="L106" i="37" s="1"/>
  <c r="I107" i="37"/>
  <c r="K107" i="37" s="1"/>
  <c r="J107" i="37"/>
  <c r="L107" i="37" s="1"/>
  <c r="I108" i="37"/>
  <c r="K108" i="37" s="1"/>
  <c r="J108" i="37"/>
  <c r="L108" i="37" s="1"/>
  <c r="I109" i="37"/>
  <c r="K109" i="37" s="1"/>
  <c r="J109" i="37"/>
  <c r="L109" i="37" s="1"/>
  <c r="I110" i="37"/>
  <c r="K110" i="37" s="1"/>
  <c r="J110" i="37"/>
  <c r="L110" i="37" s="1"/>
  <c r="I111" i="37"/>
  <c r="K111" i="37" s="1"/>
  <c r="J111" i="37"/>
  <c r="L111" i="37" s="1"/>
  <c r="I112" i="37"/>
  <c r="K112" i="37" s="1"/>
  <c r="J112" i="37"/>
  <c r="L112" i="37" s="1"/>
  <c r="I113" i="37"/>
  <c r="K113" i="37" s="1"/>
  <c r="J113" i="37"/>
  <c r="L113" i="37" s="1"/>
  <c r="I114" i="37"/>
  <c r="K114" i="37" s="1"/>
  <c r="J114" i="37"/>
  <c r="L114" i="37" s="1"/>
  <c r="I115" i="37"/>
  <c r="K115" i="37" s="1"/>
  <c r="J115" i="37"/>
  <c r="L115" i="37" s="1"/>
  <c r="I116" i="37"/>
  <c r="K116" i="37" s="1"/>
  <c r="J116" i="37"/>
  <c r="L116" i="37" s="1"/>
  <c r="I117" i="37"/>
  <c r="K117" i="37" s="1"/>
  <c r="J117" i="37"/>
  <c r="L117" i="37" s="1"/>
  <c r="I118" i="37"/>
  <c r="K118" i="37" s="1"/>
  <c r="J118" i="37"/>
  <c r="L118" i="37" s="1"/>
  <c r="I119" i="37"/>
  <c r="K119" i="37" s="1"/>
  <c r="J119" i="37"/>
  <c r="L119" i="37" s="1"/>
  <c r="I120" i="37"/>
  <c r="K120" i="37" s="1"/>
  <c r="J120" i="37"/>
  <c r="L120" i="37" s="1"/>
  <c r="I121" i="37"/>
  <c r="K121" i="37" s="1"/>
  <c r="J121" i="37"/>
  <c r="L121" i="37" s="1"/>
  <c r="I122" i="37"/>
  <c r="K122" i="37" s="1"/>
  <c r="J122" i="37"/>
  <c r="L122" i="37" s="1"/>
  <c r="I123" i="37"/>
  <c r="K123" i="37" s="1"/>
  <c r="J123" i="37"/>
  <c r="L123" i="37" s="1"/>
  <c r="I124" i="37"/>
  <c r="K124" i="37" s="1"/>
  <c r="J124" i="37"/>
  <c r="L124" i="37" s="1"/>
  <c r="I125" i="37"/>
  <c r="K125" i="37" s="1"/>
  <c r="J125" i="37"/>
  <c r="L125" i="37" s="1"/>
  <c r="I126" i="37"/>
  <c r="K126" i="37" s="1"/>
  <c r="J126" i="37"/>
  <c r="L126" i="37" s="1"/>
  <c r="I127" i="37"/>
  <c r="K127" i="37" s="1"/>
  <c r="J127" i="37"/>
  <c r="L127" i="37" s="1"/>
  <c r="I128" i="37"/>
  <c r="K128" i="37" s="1"/>
  <c r="J128" i="37"/>
  <c r="L128" i="37" s="1"/>
  <c r="I129" i="37"/>
  <c r="K129" i="37" s="1"/>
  <c r="J129" i="37"/>
  <c r="L129" i="37" s="1"/>
  <c r="I130" i="37"/>
  <c r="K130" i="37" s="1"/>
  <c r="J130" i="37"/>
  <c r="L130" i="37" s="1"/>
  <c r="I131" i="37"/>
  <c r="K131" i="37" s="1"/>
  <c r="J131" i="37"/>
  <c r="L131" i="37" s="1"/>
  <c r="I132" i="37"/>
  <c r="K132" i="37" s="1"/>
  <c r="J132" i="37"/>
  <c r="L132" i="37" s="1"/>
  <c r="I133" i="37"/>
  <c r="K133" i="37" s="1"/>
  <c r="J133" i="37"/>
  <c r="L133" i="37" s="1"/>
  <c r="I134" i="37"/>
  <c r="K134" i="37" s="1"/>
  <c r="J134" i="37"/>
  <c r="L134" i="37" s="1"/>
  <c r="I135" i="37"/>
  <c r="K135" i="37" s="1"/>
  <c r="J135" i="37"/>
  <c r="L135" i="37" s="1"/>
  <c r="I136" i="37"/>
  <c r="K136" i="37" s="1"/>
  <c r="J136" i="37"/>
  <c r="L136" i="37" s="1"/>
  <c r="I137" i="37"/>
  <c r="K137" i="37" s="1"/>
  <c r="J137" i="37"/>
  <c r="L137" i="37" s="1"/>
  <c r="I138" i="37"/>
  <c r="K138" i="37" s="1"/>
  <c r="J138" i="37"/>
  <c r="L138" i="37" s="1"/>
  <c r="I139" i="37"/>
  <c r="K139" i="37" s="1"/>
  <c r="J139" i="37"/>
  <c r="L139" i="37" s="1"/>
  <c r="I140" i="37"/>
  <c r="K140" i="37" s="1"/>
  <c r="J140" i="37"/>
  <c r="L140" i="37" s="1"/>
  <c r="I141" i="37"/>
  <c r="K141" i="37" s="1"/>
  <c r="J141" i="37"/>
  <c r="L141" i="37" s="1"/>
  <c r="I142" i="37"/>
  <c r="K142" i="37" s="1"/>
  <c r="J142" i="37"/>
  <c r="L142" i="37" s="1"/>
  <c r="I143" i="37"/>
  <c r="K143" i="37" s="1"/>
  <c r="J143" i="37"/>
  <c r="L143" i="37" s="1"/>
  <c r="I144" i="37"/>
  <c r="K144" i="37" s="1"/>
  <c r="J144" i="37"/>
  <c r="L144" i="37" s="1"/>
  <c r="I145" i="37"/>
  <c r="K145" i="37" s="1"/>
  <c r="J145" i="37"/>
  <c r="L145" i="37" s="1"/>
  <c r="I146" i="37"/>
  <c r="K146" i="37" s="1"/>
  <c r="J146" i="37"/>
  <c r="L146" i="37" s="1"/>
  <c r="I147" i="37"/>
  <c r="K147" i="37" s="1"/>
  <c r="J147" i="37"/>
  <c r="L147" i="37" s="1"/>
  <c r="I148" i="37"/>
  <c r="K148" i="37" s="1"/>
  <c r="J148" i="37"/>
  <c r="L148" i="37" s="1"/>
  <c r="I149" i="37"/>
  <c r="K149" i="37" s="1"/>
  <c r="J149" i="37"/>
  <c r="L149" i="37" s="1"/>
  <c r="I150" i="37"/>
  <c r="K150" i="37" s="1"/>
  <c r="J150" i="37"/>
  <c r="L150" i="37" s="1"/>
  <c r="I151" i="37"/>
  <c r="K151" i="37" s="1"/>
  <c r="J151" i="37"/>
  <c r="L151" i="37" s="1"/>
  <c r="I152" i="37"/>
  <c r="K152" i="37" s="1"/>
  <c r="J152" i="37"/>
  <c r="L152" i="37" s="1"/>
  <c r="I153" i="37"/>
  <c r="K153" i="37" s="1"/>
  <c r="J153" i="37"/>
  <c r="L153" i="37" s="1"/>
  <c r="I154" i="37"/>
  <c r="K154" i="37" s="1"/>
  <c r="J154" i="37"/>
  <c r="L154" i="37" s="1"/>
  <c r="I155" i="37"/>
  <c r="K155" i="37" s="1"/>
  <c r="J155" i="37"/>
  <c r="L155" i="37" s="1"/>
  <c r="I156" i="37"/>
  <c r="K156" i="37" s="1"/>
  <c r="J156" i="37"/>
  <c r="L156" i="37" s="1"/>
  <c r="I157" i="37"/>
  <c r="K157" i="37" s="1"/>
  <c r="J157" i="37"/>
  <c r="L157" i="37" s="1"/>
  <c r="I158" i="37"/>
  <c r="K158" i="37" s="1"/>
  <c r="J158" i="37"/>
  <c r="L158" i="37" s="1"/>
  <c r="I159" i="37"/>
  <c r="K159" i="37" s="1"/>
  <c r="J159" i="37"/>
  <c r="L159" i="37" s="1"/>
  <c r="I160" i="37"/>
  <c r="K160" i="37" s="1"/>
  <c r="J160" i="37"/>
  <c r="L160" i="37" s="1"/>
  <c r="I161" i="37"/>
  <c r="K161" i="37" s="1"/>
  <c r="J161" i="37"/>
  <c r="L161" i="37" s="1"/>
  <c r="I162" i="37"/>
  <c r="K162" i="37" s="1"/>
  <c r="J162" i="37"/>
  <c r="L162" i="37" s="1"/>
  <c r="I163" i="37"/>
  <c r="K163" i="37" s="1"/>
  <c r="J163" i="37"/>
  <c r="L163" i="37" s="1"/>
  <c r="I164" i="37"/>
  <c r="K164" i="37" s="1"/>
  <c r="J164" i="37"/>
  <c r="L164" i="37" s="1"/>
  <c r="I165" i="37"/>
  <c r="K165" i="37" s="1"/>
  <c r="J165" i="37"/>
  <c r="L165" i="37" s="1"/>
  <c r="I166" i="37"/>
  <c r="K166" i="37" s="1"/>
  <c r="J166" i="37"/>
  <c r="L166" i="37" s="1"/>
  <c r="I167" i="37"/>
  <c r="K167" i="37" s="1"/>
  <c r="J167" i="37"/>
  <c r="L167" i="37" s="1"/>
  <c r="I168" i="37"/>
  <c r="K168" i="37" s="1"/>
  <c r="J168" i="37"/>
  <c r="L168" i="37" s="1"/>
  <c r="I169" i="37"/>
  <c r="K169" i="37" s="1"/>
  <c r="J169" i="37"/>
  <c r="L169" i="37" s="1"/>
  <c r="I170" i="37"/>
  <c r="K170" i="37" s="1"/>
  <c r="J170" i="37"/>
  <c r="L170" i="37" s="1"/>
  <c r="I171" i="37"/>
  <c r="K171" i="37" s="1"/>
  <c r="J171" i="37"/>
  <c r="L171" i="37" s="1"/>
  <c r="I172" i="37"/>
  <c r="K172" i="37" s="1"/>
  <c r="J172" i="37"/>
  <c r="L172" i="37" s="1"/>
  <c r="I173" i="37"/>
  <c r="K173" i="37" s="1"/>
  <c r="J173" i="37"/>
  <c r="L173" i="37" s="1"/>
  <c r="I174" i="37"/>
  <c r="K174" i="37" s="1"/>
  <c r="J174" i="37"/>
  <c r="L174" i="37" s="1"/>
  <c r="I175" i="37"/>
  <c r="K175" i="37" s="1"/>
  <c r="J175" i="37"/>
  <c r="L175" i="37" s="1"/>
  <c r="I176" i="37"/>
  <c r="K176" i="37" s="1"/>
  <c r="J176" i="37"/>
  <c r="L176" i="37" s="1"/>
  <c r="I177" i="37"/>
  <c r="K177" i="37" s="1"/>
  <c r="J177" i="37"/>
  <c r="L177" i="37" s="1"/>
  <c r="I178" i="37"/>
  <c r="K178" i="37" s="1"/>
  <c r="J178" i="37"/>
  <c r="L178" i="37" s="1"/>
  <c r="I179" i="37"/>
  <c r="K179" i="37" s="1"/>
  <c r="J179" i="37"/>
  <c r="L179" i="37" s="1"/>
  <c r="I180" i="37"/>
  <c r="K180" i="37" s="1"/>
  <c r="J180" i="37"/>
  <c r="L180" i="37" s="1"/>
  <c r="I181" i="37"/>
  <c r="K181" i="37" s="1"/>
  <c r="J181" i="37"/>
  <c r="L181" i="37" s="1"/>
  <c r="I182" i="37"/>
  <c r="K182" i="37" s="1"/>
  <c r="J182" i="37"/>
  <c r="L182" i="37" s="1"/>
  <c r="I183" i="37"/>
  <c r="K183" i="37" s="1"/>
  <c r="J183" i="37"/>
  <c r="L183" i="37" s="1"/>
  <c r="I184" i="37"/>
  <c r="K184" i="37" s="1"/>
  <c r="J184" i="37"/>
  <c r="L184" i="37" s="1"/>
  <c r="I185" i="37"/>
  <c r="K185" i="37" s="1"/>
  <c r="J185" i="37"/>
  <c r="L185" i="37" s="1"/>
  <c r="I186" i="37"/>
  <c r="K186" i="37" s="1"/>
  <c r="J186" i="37"/>
  <c r="L186" i="37" s="1"/>
  <c r="I187" i="37"/>
  <c r="K187" i="37" s="1"/>
  <c r="J187" i="37"/>
  <c r="L187" i="37" s="1"/>
  <c r="I188" i="37"/>
  <c r="K188" i="37" s="1"/>
  <c r="J188" i="37"/>
  <c r="L188" i="37" s="1"/>
  <c r="I189" i="37"/>
  <c r="K189" i="37" s="1"/>
  <c r="J189" i="37"/>
  <c r="L189" i="37" s="1"/>
  <c r="I190" i="37"/>
  <c r="K190" i="37" s="1"/>
  <c r="J190" i="37"/>
  <c r="L190" i="37" s="1"/>
  <c r="I191" i="37"/>
  <c r="K191" i="37" s="1"/>
  <c r="J191" i="37"/>
  <c r="L191" i="37" s="1"/>
  <c r="I192" i="37"/>
  <c r="K192" i="37" s="1"/>
  <c r="J192" i="37"/>
  <c r="L192" i="37" s="1"/>
  <c r="I193" i="37"/>
  <c r="K193" i="37" s="1"/>
  <c r="J193" i="37"/>
  <c r="L193" i="37" s="1"/>
  <c r="I194" i="37"/>
  <c r="K194" i="37" s="1"/>
  <c r="J194" i="37"/>
  <c r="L194" i="37" s="1"/>
  <c r="I195" i="37"/>
  <c r="K195" i="37" s="1"/>
  <c r="J195" i="37"/>
  <c r="L195" i="37" s="1"/>
  <c r="I196" i="37"/>
  <c r="K196" i="37" s="1"/>
  <c r="J196" i="37"/>
  <c r="L196" i="37" s="1"/>
  <c r="I197" i="37"/>
  <c r="K197" i="37" s="1"/>
  <c r="J197" i="37"/>
  <c r="L197" i="37" s="1"/>
  <c r="I198" i="37"/>
  <c r="K198" i="37" s="1"/>
  <c r="J198" i="37"/>
  <c r="L198" i="37" s="1"/>
  <c r="I199" i="37"/>
  <c r="K199" i="37" s="1"/>
  <c r="J199" i="37"/>
  <c r="L199" i="37" s="1"/>
  <c r="I200" i="37"/>
  <c r="K200" i="37" s="1"/>
  <c r="J200" i="37"/>
  <c r="L200" i="37" s="1"/>
  <c r="I201" i="37"/>
  <c r="K201" i="37" s="1"/>
  <c r="J201" i="37"/>
  <c r="L201" i="37" s="1"/>
  <c r="I202" i="37"/>
  <c r="K202" i="37" s="1"/>
  <c r="J202" i="37"/>
  <c r="L202" i="37" s="1"/>
  <c r="I203" i="37"/>
  <c r="K203" i="37" s="1"/>
  <c r="J203" i="37"/>
  <c r="L203" i="37" s="1"/>
  <c r="I204" i="37"/>
  <c r="K204" i="37" s="1"/>
  <c r="J204" i="37"/>
  <c r="L204" i="37" s="1"/>
  <c r="I205" i="37"/>
  <c r="K205" i="37" s="1"/>
  <c r="J205" i="37"/>
  <c r="L205" i="37" s="1"/>
  <c r="I206" i="37"/>
  <c r="K206" i="37" s="1"/>
  <c r="J206" i="37"/>
  <c r="L206" i="37" s="1"/>
  <c r="I207" i="37"/>
  <c r="K207" i="37" s="1"/>
  <c r="J207" i="37"/>
  <c r="L207" i="37" s="1"/>
  <c r="I208" i="37"/>
  <c r="K208" i="37" s="1"/>
  <c r="J208" i="37"/>
  <c r="L208" i="37" s="1"/>
  <c r="I209" i="37"/>
  <c r="K209" i="37" s="1"/>
  <c r="J209" i="37"/>
  <c r="L209" i="37" s="1"/>
  <c r="I210" i="37"/>
  <c r="K210" i="37" s="1"/>
  <c r="J210" i="37"/>
  <c r="L210" i="37" s="1"/>
  <c r="I211" i="37"/>
  <c r="K211" i="37" s="1"/>
  <c r="J211" i="37"/>
  <c r="L211" i="37" s="1"/>
  <c r="I212" i="37"/>
  <c r="K212" i="37" s="1"/>
  <c r="J212" i="37"/>
  <c r="L212" i="37" s="1"/>
  <c r="I213" i="37"/>
  <c r="K213" i="37" s="1"/>
  <c r="J213" i="37"/>
  <c r="L213" i="37" s="1"/>
  <c r="I214" i="37"/>
  <c r="K214" i="37" s="1"/>
  <c r="J214" i="37"/>
  <c r="L214" i="37" s="1"/>
  <c r="I215" i="37"/>
  <c r="K215" i="37" s="1"/>
  <c r="J215" i="37"/>
  <c r="L215" i="37" s="1"/>
  <c r="I216" i="37"/>
  <c r="K216" i="37" s="1"/>
  <c r="J216" i="37"/>
  <c r="L216" i="37" s="1"/>
  <c r="I217" i="37"/>
  <c r="K217" i="37" s="1"/>
  <c r="J217" i="37"/>
  <c r="L217" i="37" s="1"/>
  <c r="I218" i="37"/>
  <c r="K218" i="37" s="1"/>
  <c r="J218" i="37"/>
  <c r="L218" i="37" s="1"/>
  <c r="I219" i="37"/>
  <c r="K219" i="37" s="1"/>
  <c r="J219" i="37"/>
  <c r="L219" i="37" s="1"/>
  <c r="I220" i="37"/>
  <c r="K220" i="37" s="1"/>
  <c r="J220" i="37"/>
  <c r="L220" i="37" s="1"/>
  <c r="I221" i="37"/>
  <c r="K221" i="37" s="1"/>
  <c r="J221" i="37"/>
  <c r="L221" i="37" s="1"/>
  <c r="I222" i="37"/>
  <c r="K222" i="37" s="1"/>
  <c r="J222" i="37"/>
  <c r="L222" i="37" s="1"/>
  <c r="I223" i="37"/>
  <c r="K223" i="37" s="1"/>
  <c r="J223" i="37"/>
  <c r="L223" i="37" s="1"/>
  <c r="I224" i="37"/>
  <c r="K224" i="37" s="1"/>
  <c r="J224" i="37"/>
  <c r="L224" i="37" s="1"/>
  <c r="I225" i="37"/>
  <c r="K225" i="37" s="1"/>
  <c r="J225" i="37"/>
  <c r="L225" i="37" s="1"/>
  <c r="I226" i="37"/>
  <c r="K226" i="37" s="1"/>
  <c r="J226" i="37"/>
  <c r="L226" i="37" s="1"/>
  <c r="I227" i="37"/>
  <c r="K227" i="37" s="1"/>
  <c r="J227" i="37"/>
  <c r="L227" i="37" s="1"/>
  <c r="I228" i="37"/>
  <c r="K228" i="37" s="1"/>
  <c r="J228" i="37"/>
  <c r="L228" i="37" s="1"/>
  <c r="I229" i="37"/>
  <c r="K229" i="37" s="1"/>
  <c r="J229" i="37"/>
  <c r="L229" i="37" s="1"/>
  <c r="I230" i="37"/>
  <c r="K230" i="37" s="1"/>
  <c r="J230" i="37"/>
  <c r="L230" i="37" s="1"/>
  <c r="I231" i="37"/>
  <c r="K231" i="37" s="1"/>
  <c r="J231" i="37"/>
  <c r="L231" i="37" s="1"/>
  <c r="I232" i="37"/>
  <c r="K232" i="37" s="1"/>
  <c r="J232" i="37"/>
  <c r="L232" i="37" s="1"/>
  <c r="I233" i="37"/>
  <c r="K233" i="37" s="1"/>
  <c r="J233" i="37"/>
  <c r="L233" i="37" s="1"/>
  <c r="I234" i="37"/>
  <c r="K234" i="37" s="1"/>
  <c r="J234" i="37"/>
  <c r="L234" i="37" s="1"/>
  <c r="I235" i="37"/>
  <c r="K235" i="37" s="1"/>
  <c r="J235" i="37"/>
  <c r="L235" i="37" s="1"/>
  <c r="I236" i="37"/>
  <c r="K236" i="37" s="1"/>
  <c r="J236" i="37"/>
  <c r="L236" i="37" s="1"/>
  <c r="I237" i="37"/>
  <c r="K237" i="37" s="1"/>
  <c r="J237" i="37"/>
  <c r="L237" i="37" s="1"/>
  <c r="I238" i="37"/>
  <c r="K238" i="37" s="1"/>
  <c r="J238" i="37"/>
  <c r="L238" i="37" s="1"/>
  <c r="I239" i="37"/>
  <c r="K239" i="37" s="1"/>
  <c r="J239" i="37"/>
  <c r="L239" i="37" s="1"/>
  <c r="I240" i="37"/>
  <c r="K240" i="37" s="1"/>
  <c r="J240" i="37"/>
  <c r="L240" i="37" s="1"/>
  <c r="I241" i="37"/>
  <c r="K241" i="37" s="1"/>
  <c r="J241" i="37"/>
  <c r="L241" i="37" s="1"/>
  <c r="I242" i="37"/>
  <c r="K242" i="37" s="1"/>
  <c r="J242" i="37"/>
  <c r="L242" i="37" s="1"/>
  <c r="I243" i="37"/>
  <c r="K243" i="37" s="1"/>
  <c r="J243" i="37"/>
  <c r="L243" i="37" s="1"/>
  <c r="I244" i="37"/>
  <c r="K244" i="37" s="1"/>
  <c r="J244" i="37"/>
  <c r="L244" i="37" s="1"/>
  <c r="I245" i="37"/>
  <c r="K245" i="37" s="1"/>
  <c r="J245" i="37"/>
  <c r="L245" i="37" s="1"/>
  <c r="I246" i="37"/>
  <c r="K246" i="37" s="1"/>
  <c r="J246" i="37"/>
  <c r="L246" i="37" s="1"/>
  <c r="I247" i="37"/>
  <c r="K247" i="37" s="1"/>
  <c r="J247" i="37"/>
  <c r="L247" i="37" s="1"/>
  <c r="I248" i="37"/>
  <c r="K248" i="37" s="1"/>
  <c r="J248" i="37"/>
  <c r="L248" i="37" s="1"/>
  <c r="I249" i="37"/>
  <c r="K249" i="37" s="1"/>
  <c r="J249" i="37"/>
  <c r="L249" i="37" s="1"/>
  <c r="I250" i="37"/>
  <c r="K250" i="37" s="1"/>
  <c r="J250" i="37"/>
  <c r="L250" i="37" s="1"/>
  <c r="I251" i="37"/>
  <c r="K251" i="37" s="1"/>
  <c r="J251" i="37"/>
  <c r="L251" i="37" s="1"/>
  <c r="I252" i="37"/>
  <c r="K252" i="37" s="1"/>
  <c r="J252" i="37"/>
  <c r="L252" i="37" s="1"/>
  <c r="I253" i="37"/>
  <c r="K253" i="37" s="1"/>
  <c r="J253" i="37"/>
  <c r="L253" i="37" s="1"/>
  <c r="I254" i="37"/>
  <c r="K254" i="37" s="1"/>
  <c r="J254" i="37"/>
  <c r="L254" i="37" s="1"/>
  <c r="I255" i="37"/>
  <c r="K255" i="37" s="1"/>
  <c r="J255" i="37"/>
  <c r="L255" i="37" s="1"/>
  <c r="I256" i="37"/>
  <c r="K256" i="37" s="1"/>
  <c r="J256" i="37"/>
  <c r="L256" i="37" s="1"/>
  <c r="I257" i="37"/>
  <c r="K257" i="37" s="1"/>
  <c r="J257" i="37"/>
  <c r="L257" i="37" s="1"/>
  <c r="I258" i="37"/>
  <c r="K258" i="37" s="1"/>
  <c r="J258" i="37"/>
  <c r="L258" i="37" s="1"/>
  <c r="I259" i="37"/>
  <c r="K259" i="37" s="1"/>
  <c r="J259" i="37"/>
  <c r="L259" i="37" s="1"/>
  <c r="I260" i="37"/>
  <c r="K260" i="37" s="1"/>
  <c r="J260" i="37"/>
  <c r="L260" i="37" s="1"/>
  <c r="I261" i="37"/>
  <c r="K261" i="37" s="1"/>
  <c r="J261" i="37"/>
  <c r="L261" i="37" s="1"/>
  <c r="I262" i="37"/>
  <c r="K262" i="37" s="1"/>
  <c r="J262" i="37"/>
  <c r="L262" i="37" s="1"/>
  <c r="I263" i="37"/>
  <c r="K263" i="37" s="1"/>
  <c r="J263" i="37"/>
  <c r="L263" i="37" s="1"/>
  <c r="I264" i="37"/>
  <c r="K264" i="37" s="1"/>
  <c r="J264" i="37"/>
  <c r="L264" i="37" s="1"/>
  <c r="I265" i="37"/>
  <c r="K265" i="37" s="1"/>
  <c r="J265" i="37"/>
  <c r="L265" i="37" s="1"/>
  <c r="I266" i="37"/>
  <c r="K266" i="37" s="1"/>
  <c r="J266" i="37"/>
  <c r="L266" i="37" s="1"/>
  <c r="I267" i="37"/>
  <c r="K267" i="37" s="1"/>
  <c r="J267" i="37"/>
  <c r="L267" i="37" s="1"/>
  <c r="I268" i="37"/>
  <c r="K268" i="37" s="1"/>
  <c r="J268" i="37"/>
  <c r="L268" i="37" s="1"/>
  <c r="I269" i="37"/>
  <c r="K269" i="37" s="1"/>
  <c r="J269" i="37"/>
  <c r="L269" i="37" s="1"/>
  <c r="I270" i="37"/>
  <c r="K270" i="37" s="1"/>
  <c r="J270" i="37"/>
  <c r="L270" i="37" s="1"/>
  <c r="I271" i="37"/>
  <c r="K271" i="37" s="1"/>
  <c r="J271" i="37"/>
  <c r="L271" i="37" s="1"/>
  <c r="I272" i="37"/>
  <c r="K272" i="37" s="1"/>
  <c r="J272" i="37"/>
  <c r="L272" i="37" s="1"/>
  <c r="I273" i="37"/>
  <c r="K273" i="37" s="1"/>
  <c r="J273" i="37"/>
  <c r="L273" i="37" s="1"/>
  <c r="I274" i="37"/>
  <c r="K274" i="37" s="1"/>
  <c r="J274" i="37"/>
  <c r="L274" i="37" s="1"/>
  <c r="I275" i="37"/>
  <c r="K275" i="37" s="1"/>
  <c r="J275" i="37"/>
  <c r="L275" i="37" s="1"/>
  <c r="I276" i="37"/>
  <c r="K276" i="37" s="1"/>
  <c r="J276" i="37"/>
  <c r="L276" i="37" s="1"/>
  <c r="I277" i="37"/>
  <c r="K277" i="37" s="1"/>
  <c r="J277" i="37"/>
  <c r="L277" i="37" s="1"/>
  <c r="I278" i="37"/>
  <c r="K278" i="37" s="1"/>
  <c r="J278" i="37"/>
  <c r="L278" i="37" s="1"/>
  <c r="I279" i="37"/>
  <c r="K279" i="37" s="1"/>
  <c r="J279" i="37"/>
  <c r="L279" i="37" s="1"/>
  <c r="I280" i="37"/>
  <c r="K280" i="37" s="1"/>
  <c r="J280" i="37"/>
  <c r="L280" i="37" s="1"/>
  <c r="I281" i="37"/>
  <c r="K281" i="37" s="1"/>
  <c r="J281" i="37"/>
  <c r="L281" i="37" s="1"/>
  <c r="I282" i="37"/>
  <c r="K282" i="37" s="1"/>
  <c r="J282" i="37"/>
  <c r="L282" i="37" s="1"/>
  <c r="I283" i="37"/>
  <c r="K283" i="37" s="1"/>
  <c r="J283" i="37"/>
  <c r="L283" i="37" s="1"/>
  <c r="I284" i="37"/>
  <c r="K284" i="37" s="1"/>
  <c r="J284" i="37"/>
  <c r="L284" i="37" s="1"/>
  <c r="I285" i="37"/>
  <c r="K285" i="37" s="1"/>
  <c r="J285" i="37"/>
  <c r="L285" i="37" s="1"/>
  <c r="I286" i="37"/>
  <c r="K286" i="37" s="1"/>
  <c r="J286" i="37"/>
  <c r="L286" i="37" s="1"/>
  <c r="I287" i="37"/>
  <c r="K287" i="37" s="1"/>
  <c r="J287" i="37"/>
  <c r="L287" i="37" s="1"/>
  <c r="I288" i="37"/>
  <c r="K288" i="37" s="1"/>
  <c r="J288" i="37"/>
  <c r="L288" i="37" s="1"/>
  <c r="I289" i="37"/>
  <c r="K289" i="37" s="1"/>
  <c r="J289" i="37"/>
  <c r="L289" i="37" s="1"/>
  <c r="I290" i="37"/>
  <c r="K290" i="37" s="1"/>
  <c r="J290" i="37"/>
  <c r="L290" i="37" s="1"/>
  <c r="I291" i="37"/>
  <c r="K291" i="37" s="1"/>
  <c r="J291" i="37"/>
  <c r="L291" i="37" s="1"/>
  <c r="I292" i="37"/>
  <c r="K292" i="37" s="1"/>
  <c r="J292" i="37"/>
  <c r="L292" i="37" s="1"/>
  <c r="I293" i="37"/>
  <c r="K293" i="37" s="1"/>
  <c r="J293" i="37"/>
  <c r="L293" i="37" s="1"/>
  <c r="I294" i="37"/>
  <c r="K294" i="37" s="1"/>
  <c r="J294" i="37"/>
  <c r="L294" i="37" s="1"/>
  <c r="I295" i="37"/>
  <c r="K295" i="37" s="1"/>
  <c r="J295" i="37"/>
  <c r="L295" i="37" s="1"/>
  <c r="I296" i="37"/>
  <c r="K296" i="37" s="1"/>
  <c r="J296" i="37"/>
  <c r="L296" i="37" s="1"/>
  <c r="I297" i="37"/>
  <c r="K297" i="37" s="1"/>
  <c r="J297" i="37"/>
  <c r="L297" i="37" s="1"/>
  <c r="I298" i="37"/>
  <c r="K298" i="37" s="1"/>
  <c r="J298" i="37"/>
  <c r="L298" i="37" s="1"/>
  <c r="I299" i="37"/>
  <c r="K299" i="37" s="1"/>
  <c r="J299" i="37"/>
  <c r="L299" i="37" s="1"/>
  <c r="I300" i="37"/>
  <c r="K300" i="37" s="1"/>
  <c r="J300" i="37"/>
  <c r="L300" i="37" s="1"/>
  <c r="I301" i="37"/>
  <c r="K301" i="37" s="1"/>
  <c r="J301" i="37"/>
  <c r="L301" i="37" s="1"/>
  <c r="I302" i="37"/>
  <c r="K302" i="37" s="1"/>
  <c r="J302" i="37"/>
  <c r="L302" i="37" s="1"/>
  <c r="I303" i="37"/>
  <c r="K303" i="37" s="1"/>
  <c r="J303" i="37"/>
  <c r="L303" i="37" s="1"/>
  <c r="I304" i="37"/>
  <c r="K304" i="37" s="1"/>
  <c r="J304" i="37"/>
  <c r="L304" i="37" s="1"/>
  <c r="I305" i="37"/>
  <c r="K305" i="37" s="1"/>
  <c r="J305" i="37"/>
  <c r="L305" i="37" s="1"/>
  <c r="I306" i="37"/>
  <c r="K306" i="37" s="1"/>
  <c r="J306" i="37"/>
  <c r="L306" i="37" s="1"/>
  <c r="I307" i="37"/>
  <c r="K307" i="37" s="1"/>
  <c r="J307" i="37"/>
  <c r="L307" i="37" s="1"/>
  <c r="I308" i="37"/>
  <c r="K308" i="37" s="1"/>
  <c r="J308" i="37"/>
  <c r="L308" i="37" s="1"/>
  <c r="I309" i="37"/>
  <c r="K309" i="37" s="1"/>
  <c r="J309" i="37"/>
  <c r="L309" i="37" s="1"/>
  <c r="I310" i="37"/>
  <c r="K310" i="37" s="1"/>
  <c r="J310" i="37"/>
  <c r="L310" i="37" s="1"/>
  <c r="I311" i="37"/>
  <c r="K311" i="37" s="1"/>
  <c r="J311" i="37"/>
  <c r="L311" i="37" s="1"/>
  <c r="I312" i="37"/>
  <c r="K312" i="37" s="1"/>
  <c r="J312" i="37"/>
  <c r="L312" i="37" s="1"/>
  <c r="I313" i="37"/>
  <c r="K313" i="37" s="1"/>
  <c r="J313" i="37"/>
  <c r="L313" i="37" s="1"/>
  <c r="I314" i="37"/>
  <c r="K314" i="37" s="1"/>
  <c r="J314" i="37"/>
  <c r="L314" i="37" s="1"/>
  <c r="I315" i="37"/>
  <c r="K315" i="37" s="1"/>
  <c r="J315" i="37"/>
  <c r="L315" i="37" s="1"/>
  <c r="I316" i="37"/>
  <c r="K316" i="37" s="1"/>
  <c r="J316" i="37"/>
  <c r="L316" i="37" s="1"/>
  <c r="I317" i="37"/>
  <c r="K317" i="37" s="1"/>
  <c r="J317" i="37"/>
  <c r="L317" i="37" s="1"/>
  <c r="I318" i="37"/>
  <c r="K318" i="37" s="1"/>
  <c r="J318" i="37"/>
  <c r="L318" i="37" s="1"/>
  <c r="I319" i="37"/>
  <c r="K319" i="37" s="1"/>
  <c r="J319" i="37"/>
  <c r="L319" i="37" s="1"/>
  <c r="I320" i="37"/>
  <c r="K320" i="37" s="1"/>
  <c r="J320" i="37"/>
  <c r="L320" i="37" s="1"/>
  <c r="I321" i="37"/>
  <c r="K321" i="37" s="1"/>
  <c r="J321" i="37"/>
  <c r="L321" i="37" s="1"/>
  <c r="I322" i="37"/>
  <c r="K322" i="37" s="1"/>
  <c r="J322" i="37"/>
  <c r="L322" i="37" s="1"/>
  <c r="I323" i="37"/>
  <c r="K323" i="37" s="1"/>
  <c r="J323" i="37"/>
  <c r="L323" i="37" s="1"/>
  <c r="I324" i="37"/>
  <c r="K324" i="37" s="1"/>
  <c r="J324" i="37"/>
  <c r="L324" i="37" s="1"/>
  <c r="I325" i="37"/>
  <c r="K325" i="37" s="1"/>
  <c r="J325" i="37"/>
  <c r="L325" i="37" s="1"/>
  <c r="I326" i="37"/>
  <c r="K326" i="37" s="1"/>
  <c r="J326" i="37"/>
  <c r="L326" i="37" s="1"/>
  <c r="I327" i="37"/>
  <c r="K327" i="37" s="1"/>
  <c r="J327" i="37"/>
  <c r="L327" i="37" s="1"/>
  <c r="I328" i="37"/>
  <c r="K328" i="37" s="1"/>
  <c r="J328" i="37"/>
  <c r="L328" i="37" s="1"/>
  <c r="I329" i="37"/>
  <c r="K329" i="37" s="1"/>
  <c r="J329" i="37"/>
  <c r="L329" i="37" s="1"/>
  <c r="I330" i="37"/>
  <c r="K330" i="37" s="1"/>
  <c r="J330" i="37"/>
  <c r="L330" i="37" s="1"/>
  <c r="I331" i="37"/>
  <c r="K331" i="37" s="1"/>
  <c r="J331" i="37"/>
  <c r="L331" i="37" s="1"/>
  <c r="I332" i="37"/>
  <c r="K332" i="37" s="1"/>
  <c r="J332" i="37"/>
  <c r="L332" i="37" s="1"/>
  <c r="I333" i="37"/>
  <c r="K333" i="37" s="1"/>
  <c r="J333" i="37"/>
  <c r="L333" i="37" s="1"/>
  <c r="I334" i="37"/>
  <c r="K334" i="37" s="1"/>
  <c r="J334" i="37"/>
  <c r="L334" i="37" s="1"/>
  <c r="I335" i="37"/>
  <c r="K335" i="37" s="1"/>
  <c r="J335" i="37"/>
  <c r="L335" i="37" s="1"/>
  <c r="I336" i="37"/>
  <c r="K336" i="37" s="1"/>
  <c r="J336" i="37"/>
  <c r="L336" i="37" s="1"/>
  <c r="I337" i="37"/>
  <c r="K337" i="37" s="1"/>
  <c r="J337" i="37"/>
  <c r="L337" i="37" s="1"/>
  <c r="I338" i="37"/>
  <c r="K338" i="37" s="1"/>
  <c r="J338" i="37"/>
  <c r="L338" i="37" s="1"/>
  <c r="I339" i="37"/>
  <c r="K339" i="37" s="1"/>
  <c r="J339" i="37"/>
  <c r="L339" i="37" s="1"/>
  <c r="I340" i="37"/>
  <c r="K340" i="37" s="1"/>
  <c r="J340" i="37"/>
  <c r="L340" i="37" s="1"/>
  <c r="I341" i="37"/>
  <c r="K341" i="37" s="1"/>
  <c r="J341" i="37"/>
  <c r="L341" i="37" s="1"/>
  <c r="I342" i="37"/>
  <c r="K342" i="37" s="1"/>
  <c r="J342" i="37"/>
  <c r="L342" i="37" s="1"/>
  <c r="I343" i="37"/>
  <c r="K343" i="37" s="1"/>
  <c r="J343" i="37"/>
  <c r="L343" i="37" s="1"/>
  <c r="I344" i="37"/>
  <c r="K344" i="37" s="1"/>
  <c r="J344" i="37"/>
  <c r="L344" i="37" s="1"/>
  <c r="I345" i="37"/>
  <c r="K345" i="37" s="1"/>
  <c r="J345" i="37"/>
  <c r="L345" i="37" s="1"/>
  <c r="I346" i="37"/>
  <c r="K346" i="37" s="1"/>
  <c r="J346" i="37"/>
  <c r="L346" i="37" s="1"/>
  <c r="I347" i="37"/>
  <c r="K347" i="37" s="1"/>
  <c r="J347" i="37"/>
  <c r="L347" i="37" s="1"/>
  <c r="I348" i="37"/>
  <c r="K348" i="37" s="1"/>
  <c r="J348" i="37"/>
  <c r="L348" i="37" s="1"/>
  <c r="I349" i="37"/>
  <c r="K349" i="37" s="1"/>
  <c r="J349" i="37"/>
  <c r="L349" i="37" s="1"/>
  <c r="I350" i="37"/>
  <c r="K350" i="37" s="1"/>
  <c r="J350" i="37"/>
  <c r="L350" i="37" s="1"/>
  <c r="I351" i="37"/>
  <c r="K351" i="37" s="1"/>
  <c r="J351" i="37"/>
  <c r="L351" i="37" s="1"/>
  <c r="I352" i="37"/>
  <c r="K352" i="37" s="1"/>
  <c r="J352" i="37"/>
  <c r="L352" i="37" s="1"/>
  <c r="I353" i="37"/>
  <c r="K353" i="37" s="1"/>
  <c r="J353" i="37"/>
  <c r="L353" i="37" s="1"/>
  <c r="I354" i="37"/>
  <c r="K354" i="37" s="1"/>
  <c r="J354" i="37"/>
  <c r="L354" i="37" s="1"/>
  <c r="I355" i="37"/>
  <c r="K355" i="37" s="1"/>
  <c r="J355" i="37"/>
  <c r="L355" i="37" s="1"/>
  <c r="I356" i="37"/>
  <c r="K356" i="37" s="1"/>
  <c r="J356" i="37"/>
  <c r="L356" i="37" s="1"/>
  <c r="I357" i="37"/>
  <c r="K357" i="37" s="1"/>
  <c r="J357" i="37"/>
  <c r="L357" i="37" s="1"/>
  <c r="I358" i="37"/>
  <c r="K358" i="37" s="1"/>
  <c r="J358" i="37"/>
  <c r="L358" i="37" s="1"/>
  <c r="I359" i="37"/>
  <c r="K359" i="37" s="1"/>
  <c r="J359" i="37"/>
  <c r="L359" i="37" s="1"/>
  <c r="I360" i="37"/>
  <c r="K360" i="37" s="1"/>
  <c r="J360" i="37"/>
  <c r="L360" i="37" s="1"/>
  <c r="I361" i="37"/>
  <c r="K361" i="37" s="1"/>
  <c r="J361" i="37"/>
  <c r="L361" i="37" s="1"/>
  <c r="I362" i="37"/>
  <c r="K362" i="37" s="1"/>
  <c r="J362" i="37"/>
  <c r="L362" i="37" s="1"/>
  <c r="I363" i="37"/>
  <c r="K363" i="37" s="1"/>
  <c r="J363" i="37"/>
  <c r="L363" i="37" s="1"/>
  <c r="I364" i="37"/>
  <c r="K364" i="37" s="1"/>
  <c r="J364" i="37"/>
  <c r="L364" i="37" s="1"/>
  <c r="I365" i="37"/>
  <c r="K365" i="37" s="1"/>
  <c r="J365" i="37"/>
  <c r="L365" i="37" s="1"/>
  <c r="I366" i="37"/>
  <c r="K366" i="37" s="1"/>
  <c r="J366" i="37"/>
  <c r="L366" i="37" s="1"/>
  <c r="I367" i="37"/>
  <c r="K367" i="37" s="1"/>
  <c r="J367" i="37"/>
  <c r="L367" i="37" s="1"/>
  <c r="I368" i="37"/>
  <c r="K368" i="37" s="1"/>
  <c r="J368" i="37"/>
  <c r="L368" i="37" s="1"/>
  <c r="I369" i="37"/>
  <c r="K369" i="37" s="1"/>
  <c r="J369" i="37"/>
  <c r="L369" i="37" s="1"/>
  <c r="I370" i="37"/>
  <c r="K370" i="37" s="1"/>
  <c r="J370" i="37"/>
  <c r="L370" i="37" s="1"/>
  <c r="I371" i="37"/>
  <c r="K371" i="37" s="1"/>
  <c r="J371" i="37"/>
  <c r="L371" i="37" s="1"/>
  <c r="I372" i="37"/>
  <c r="K372" i="37" s="1"/>
  <c r="J372" i="37"/>
  <c r="L372" i="37" s="1"/>
  <c r="I373" i="37"/>
  <c r="K373" i="37" s="1"/>
  <c r="J373" i="37"/>
  <c r="L373" i="37" s="1"/>
  <c r="I374" i="37"/>
  <c r="K374" i="37" s="1"/>
  <c r="J374" i="37"/>
  <c r="L374" i="37" s="1"/>
  <c r="I375" i="37"/>
  <c r="K375" i="37" s="1"/>
  <c r="J375" i="37"/>
  <c r="L375" i="37" s="1"/>
  <c r="I376" i="37"/>
  <c r="K376" i="37" s="1"/>
  <c r="J376" i="37"/>
  <c r="L376" i="37" s="1"/>
  <c r="I377" i="37"/>
  <c r="K377" i="37" s="1"/>
  <c r="J377" i="37"/>
  <c r="L377" i="37" s="1"/>
  <c r="I378" i="37"/>
  <c r="K378" i="37" s="1"/>
  <c r="J378" i="37"/>
  <c r="L378" i="37" s="1"/>
  <c r="I379" i="37"/>
  <c r="K379" i="37" s="1"/>
  <c r="J379" i="37"/>
  <c r="L379" i="37" s="1"/>
  <c r="I380" i="37"/>
  <c r="K380" i="37" s="1"/>
  <c r="J380" i="37"/>
  <c r="L380" i="37" s="1"/>
  <c r="I381" i="37"/>
  <c r="K381" i="37" s="1"/>
  <c r="J381" i="37"/>
  <c r="L381" i="37" s="1"/>
  <c r="I382" i="37"/>
  <c r="K382" i="37" s="1"/>
  <c r="J382" i="37"/>
  <c r="L382" i="37" s="1"/>
  <c r="I383" i="37"/>
  <c r="K383" i="37" s="1"/>
  <c r="J383" i="37"/>
  <c r="L383" i="37" s="1"/>
  <c r="I384" i="37"/>
  <c r="K384" i="37" s="1"/>
  <c r="J384" i="37"/>
  <c r="L384" i="37" s="1"/>
  <c r="I385" i="37"/>
  <c r="K385" i="37" s="1"/>
  <c r="J385" i="37"/>
  <c r="L385" i="37" s="1"/>
  <c r="I386" i="37"/>
  <c r="K386" i="37" s="1"/>
  <c r="J386" i="37"/>
  <c r="L386" i="37" s="1"/>
  <c r="I387" i="37"/>
  <c r="K387" i="37" s="1"/>
  <c r="J387" i="37"/>
  <c r="L387" i="37" s="1"/>
  <c r="I388" i="37"/>
  <c r="K388" i="37" s="1"/>
  <c r="J388" i="37"/>
  <c r="L388" i="37" s="1"/>
  <c r="I389" i="37"/>
  <c r="K389" i="37" s="1"/>
  <c r="J389" i="37"/>
  <c r="L389" i="37" s="1"/>
  <c r="I390" i="37"/>
  <c r="K390" i="37" s="1"/>
  <c r="J390" i="37"/>
  <c r="L390" i="37" s="1"/>
  <c r="I391" i="37"/>
  <c r="K391" i="37" s="1"/>
  <c r="J391" i="37"/>
  <c r="L391" i="37" s="1"/>
  <c r="I392" i="37"/>
  <c r="K392" i="37" s="1"/>
  <c r="J392" i="37"/>
  <c r="L392" i="37" s="1"/>
  <c r="I393" i="37"/>
  <c r="K393" i="37" s="1"/>
  <c r="J393" i="37"/>
  <c r="L393" i="37" s="1"/>
  <c r="I394" i="37"/>
  <c r="K394" i="37" s="1"/>
  <c r="J394" i="37"/>
  <c r="L394" i="37" s="1"/>
  <c r="I395" i="37"/>
  <c r="K395" i="37" s="1"/>
  <c r="J395" i="37"/>
  <c r="L395" i="37" s="1"/>
  <c r="I396" i="37"/>
  <c r="K396" i="37" s="1"/>
  <c r="J396" i="37"/>
  <c r="L396" i="37" s="1"/>
  <c r="I397" i="37"/>
  <c r="K397" i="37" s="1"/>
  <c r="J397" i="37"/>
  <c r="L397" i="37" s="1"/>
  <c r="I398" i="37"/>
  <c r="K398" i="37" s="1"/>
  <c r="J398" i="37"/>
  <c r="L398" i="37" s="1"/>
  <c r="I399" i="37"/>
  <c r="K399" i="37" s="1"/>
  <c r="J399" i="37"/>
  <c r="L399" i="37" s="1"/>
  <c r="I400" i="37"/>
  <c r="K400" i="37" s="1"/>
  <c r="J400" i="37"/>
  <c r="L400" i="37" s="1"/>
  <c r="I401" i="37"/>
  <c r="K401" i="37" s="1"/>
  <c r="J401" i="37"/>
  <c r="L401" i="37" s="1"/>
  <c r="I402" i="37"/>
  <c r="K402" i="37" s="1"/>
  <c r="J402" i="37"/>
  <c r="L402" i="37" s="1"/>
  <c r="I403" i="37"/>
  <c r="K403" i="37" s="1"/>
  <c r="J403" i="37"/>
  <c r="L403" i="37" s="1"/>
  <c r="I404" i="37"/>
  <c r="K404" i="37" s="1"/>
  <c r="J404" i="37"/>
  <c r="L404" i="37" s="1"/>
  <c r="I405" i="37"/>
  <c r="K405" i="37" s="1"/>
  <c r="J405" i="37"/>
  <c r="L405" i="37" s="1"/>
  <c r="I406" i="37"/>
  <c r="K406" i="37" s="1"/>
  <c r="J406" i="37"/>
  <c r="L406" i="37" s="1"/>
  <c r="I407" i="37"/>
  <c r="K407" i="37" s="1"/>
  <c r="J407" i="37"/>
  <c r="L407" i="37" s="1"/>
  <c r="I408" i="37"/>
  <c r="K408" i="37" s="1"/>
  <c r="J408" i="37"/>
  <c r="L408" i="37" s="1"/>
  <c r="I409" i="37"/>
  <c r="K409" i="37" s="1"/>
  <c r="J409" i="37"/>
  <c r="L409" i="37" s="1"/>
  <c r="I410" i="37"/>
  <c r="K410" i="37" s="1"/>
  <c r="J410" i="37"/>
  <c r="L410" i="37" s="1"/>
  <c r="I411" i="37"/>
  <c r="K411" i="37" s="1"/>
  <c r="J411" i="37"/>
  <c r="L411" i="37" s="1"/>
  <c r="I412" i="37"/>
  <c r="K412" i="37" s="1"/>
  <c r="J412" i="37"/>
  <c r="L412" i="37" s="1"/>
  <c r="I413" i="37"/>
  <c r="K413" i="37" s="1"/>
  <c r="J413" i="37"/>
  <c r="L413" i="37" s="1"/>
  <c r="I414" i="37"/>
  <c r="K414" i="37" s="1"/>
  <c r="J414" i="37"/>
  <c r="L414" i="37" s="1"/>
  <c r="I415" i="37"/>
  <c r="K415" i="37" s="1"/>
  <c r="J415" i="37"/>
  <c r="L415" i="37" s="1"/>
  <c r="I416" i="37"/>
  <c r="K416" i="37" s="1"/>
  <c r="J416" i="37"/>
  <c r="L416" i="37" s="1"/>
  <c r="I417" i="37"/>
  <c r="K417" i="37" s="1"/>
  <c r="J417" i="37"/>
  <c r="L417" i="37" s="1"/>
  <c r="I418" i="37"/>
  <c r="K418" i="37" s="1"/>
  <c r="J418" i="37"/>
  <c r="L418" i="37" s="1"/>
  <c r="I419" i="37"/>
  <c r="K419" i="37" s="1"/>
  <c r="J419" i="37"/>
  <c r="L419" i="37" s="1"/>
  <c r="I420" i="37"/>
  <c r="K420" i="37" s="1"/>
  <c r="J420" i="37"/>
  <c r="L420" i="37" s="1"/>
  <c r="I421" i="37"/>
  <c r="K421" i="37" s="1"/>
  <c r="J421" i="37"/>
  <c r="L421" i="37" s="1"/>
  <c r="I422" i="37"/>
  <c r="K422" i="37" s="1"/>
  <c r="J422" i="37"/>
  <c r="L422" i="37" s="1"/>
  <c r="I423" i="37"/>
  <c r="K423" i="37" s="1"/>
  <c r="J423" i="37"/>
  <c r="L423" i="37" s="1"/>
  <c r="I424" i="37"/>
  <c r="K424" i="37" s="1"/>
  <c r="J424" i="37"/>
  <c r="L424" i="37" s="1"/>
  <c r="I425" i="37"/>
  <c r="K425" i="37" s="1"/>
  <c r="J425" i="37"/>
  <c r="L425" i="37" s="1"/>
  <c r="I426" i="37"/>
  <c r="K426" i="37" s="1"/>
  <c r="J426" i="37"/>
  <c r="L426" i="37" s="1"/>
  <c r="I427" i="37"/>
  <c r="K427" i="37" s="1"/>
  <c r="J427" i="37"/>
  <c r="L427" i="37" s="1"/>
  <c r="I428" i="37"/>
  <c r="K428" i="37" s="1"/>
  <c r="J428" i="37"/>
  <c r="L428" i="37" s="1"/>
  <c r="I429" i="37"/>
  <c r="K429" i="37" s="1"/>
  <c r="J429" i="37"/>
  <c r="L429" i="37" s="1"/>
  <c r="I430" i="37"/>
  <c r="K430" i="37" s="1"/>
  <c r="J430" i="37"/>
  <c r="L430" i="37" s="1"/>
  <c r="I431" i="37"/>
  <c r="K431" i="37" s="1"/>
  <c r="J431" i="37"/>
  <c r="L431" i="37" s="1"/>
  <c r="I432" i="37"/>
  <c r="K432" i="37" s="1"/>
  <c r="J432" i="37"/>
  <c r="L432" i="37" s="1"/>
  <c r="I433" i="37"/>
  <c r="K433" i="37" s="1"/>
  <c r="J433" i="37"/>
  <c r="L433" i="37" s="1"/>
  <c r="I434" i="37"/>
  <c r="K434" i="37" s="1"/>
  <c r="J434" i="37"/>
  <c r="L434" i="37" s="1"/>
  <c r="I435" i="37"/>
  <c r="K435" i="37" s="1"/>
  <c r="J435" i="37"/>
  <c r="L435" i="37" s="1"/>
  <c r="I436" i="37"/>
  <c r="K436" i="37" s="1"/>
  <c r="J436" i="37"/>
  <c r="L436" i="37" s="1"/>
  <c r="I437" i="37"/>
  <c r="K437" i="37" s="1"/>
  <c r="J437" i="37"/>
  <c r="L437" i="37" s="1"/>
  <c r="I438" i="37"/>
  <c r="K438" i="37" s="1"/>
  <c r="J438" i="37"/>
  <c r="L438" i="37" s="1"/>
  <c r="I439" i="37"/>
  <c r="K439" i="37" s="1"/>
  <c r="J439" i="37"/>
  <c r="L439" i="37" s="1"/>
  <c r="I440" i="37"/>
  <c r="K440" i="37" s="1"/>
  <c r="J440" i="37"/>
  <c r="L440" i="37" s="1"/>
  <c r="I441" i="37"/>
  <c r="K441" i="37" s="1"/>
  <c r="J441" i="37"/>
  <c r="L441" i="37" s="1"/>
  <c r="I442" i="37"/>
  <c r="K442" i="37" s="1"/>
  <c r="J442" i="37"/>
  <c r="L442" i="37" s="1"/>
  <c r="I443" i="37"/>
  <c r="K443" i="37" s="1"/>
  <c r="J443" i="37"/>
  <c r="L443" i="37" s="1"/>
  <c r="I444" i="37"/>
  <c r="K444" i="37" s="1"/>
  <c r="J444" i="37"/>
  <c r="L444" i="37" s="1"/>
  <c r="I445" i="37"/>
  <c r="K445" i="37" s="1"/>
  <c r="J445" i="37"/>
  <c r="L445" i="37" s="1"/>
  <c r="I446" i="37"/>
  <c r="K446" i="37" s="1"/>
  <c r="J446" i="37"/>
  <c r="L446" i="37" s="1"/>
  <c r="I447" i="37"/>
  <c r="K447" i="37" s="1"/>
  <c r="J447" i="37"/>
  <c r="L447" i="37" s="1"/>
  <c r="I448" i="37"/>
  <c r="K448" i="37" s="1"/>
  <c r="J448" i="37"/>
  <c r="L448" i="37" s="1"/>
  <c r="I449" i="37"/>
  <c r="K449" i="37" s="1"/>
  <c r="J449" i="37"/>
  <c r="L449" i="37" s="1"/>
  <c r="I450" i="37"/>
  <c r="K450" i="37" s="1"/>
  <c r="J450" i="37"/>
  <c r="L450" i="37" s="1"/>
  <c r="I451" i="37"/>
  <c r="K451" i="37" s="1"/>
  <c r="J451" i="37"/>
  <c r="L451" i="37" s="1"/>
  <c r="I452" i="37"/>
  <c r="K452" i="37" s="1"/>
  <c r="J452" i="37"/>
  <c r="L452" i="37" s="1"/>
  <c r="I453" i="37"/>
  <c r="K453" i="37" s="1"/>
  <c r="J453" i="37"/>
  <c r="L453" i="37" s="1"/>
  <c r="I454" i="37"/>
  <c r="K454" i="37" s="1"/>
  <c r="J454" i="37"/>
  <c r="L454" i="37" s="1"/>
  <c r="I455" i="37"/>
  <c r="K455" i="37" s="1"/>
  <c r="J455" i="37"/>
  <c r="L455" i="37" s="1"/>
  <c r="I456" i="37"/>
  <c r="K456" i="37" s="1"/>
  <c r="J456" i="37"/>
  <c r="L456" i="37" s="1"/>
  <c r="I457" i="37"/>
  <c r="K457" i="37" s="1"/>
  <c r="J457" i="37"/>
  <c r="L457" i="37" s="1"/>
  <c r="I458" i="37"/>
  <c r="K458" i="37" s="1"/>
  <c r="J458" i="37"/>
  <c r="L458" i="37" s="1"/>
  <c r="I459" i="37"/>
  <c r="K459" i="37" s="1"/>
  <c r="J459" i="37"/>
  <c r="L459" i="37" s="1"/>
  <c r="I460" i="37"/>
  <c r="K460" i="37" s="1"/>
  <c r="J460" i="37"/>
  <c r="L460" i="37" s="1"/>
  <c r="I461" i="37"/>
  <c r="K461" i="37" s="1"/>
  <c r="J461" i="37"/>
  <c r="L461" i="37" s="1"/>
  <c r="I462" i="37"/>
  <c r="K462" i="37" s="1"/>
  <c r="J462" i="37"/>
  <c r="L462" i="37" s="1"/>
  <c r="I463" i="37"/>
  <c r="K463" i="37" s="1"/>
  <c r="J463" i="37"/>
  <c r="L463" i="37" s="1"/>
  <c r="I464" i="37"/>
  <c r="K464" i="37" s="1"/>
  <c r="J464" i="37"/>
  <c r="L464" i="37" s="1"/>
  <c r="I465" i="37"/>
  <c r="K465" i="37" s="1"/>
  <c r="J465" i="37"/>
  <c r="L465" i="37" s="1"/>
  <c r="I466" i="37"/>
  <c r="K466" i="37" s="1"/>
  <c r="J466" i="37"/>
  <c r="L466" i="37" s="1"/>
  <c r="I467" i="37"/>
  <c r="K467" i="37" s="1"/>
  <c r="J467" i="37"/>
  <c r="L467" i="37" s="1"/>
  <c r="I468" i="37"/>
  <c r="K468" i="37" s="1"/>
  <c r="J468" i="37"/>
  <c r="L468" i="37" s="1"/>
  <c r="I469" i="37"/>
  <c r="K469" i="37" s="1"/>
  <c r="J469" i="37"/>
  <c r="L469" i="37" s="1"/>
  <c r="I470" i="37"/>
  <c r="K470" i="37" s="1"/>
  <c r="J470" i="37"/>
  <c r="L470" i="37" s="1"/>
  <c r="I471" i="37"/>
  <c r="K471" i="37" s="1"/>
  <c r="J471" i="37"/>
  <c r="L471" i="37" s="1"/>
  <c r="I472" i="37"/>
  <c r="K472" i="37" s="1"/>
  <c r="J472" i="37"/>
  <c r="L472" i="37" s="1"/>
  <c r="I473" i="37"/>
  <c r="K473" i="37" s="1"/>
  <c r="J473" i="37"/>
  <c r="L473" i="37" s="1"/>
  <c r="I474" i="37"/>
  <c r="K474" i="37" s="1"/>
  <c r="J474" i="37"/>
  <c r="L474" i="37" s="1"/>
  <c r="I475" i="37"/>
  <c r="K475" i="37" s="1"/>
  <c r="J475" i="37"/>
  <c r="L475" i="37" s="1"/>
  <c r="I476" i="37"/>
  <c r="K476" i="37" s="1"/>
  <c r="J476" i="37"/>
  <c r="L476" i="37" s="1"/>
  <c r="I477" i="37"/>
  <c r="K477" i="37" s="1"/>
  <c r="J477" i="37"/>
  <c r="L477" i="37" s="1"/>
  <c r="I478" i="37"/>
  <c r="K478" i="37" s="1"/>
  <c r="J478" i="37"/>
  <c r="L478" i="37" s="1"/>
  <c r="I479" i="37"/>
  <c r="K479" i="37" s="1"/>
  <c r="J479" i="37"/>
  <c r="L479" i="37" s="1"/>
  <c r="I480" i="37"/>
  <c r="K480" i="37" s="1"/>
  <c r="J480" i="37"/>
  <c r="L480" i="37" s="1"/>
  <c r="I481" i="37"/>
  <c r="K481" i="37" s="1"/>
  <c r="J481" i="37"/>
  <c r="L481" i="37" s="1"/>
  <c r="I482" i="37"/>
  <c r="K482" i="37" s="1"/>
  <c r="J482" i="37"/>
  <c r="L482" i="37" s="1"/>
  <c r="I483" i="37"/>
  <c r="K483" i="37" s="1"/>
  <c r="J483" i="37"/>
  <c r="L483" i="37" s="1"/>
  <c r="I484" i="37"/>
  <c r="K484" i="37" s="1"/>
  <c r="J484" i="37"/>
  <c r="L484" i="37" s="1"/>
  <c r="I485" i="37"/>
  <c r="K485" i="37" s="1"/>
  <c r="J485" i="37"/>
  <c r="L485" i="37" s="1"/>
  <c r="I486" i="37"/>
  <c r="K486" i="37" s="1"/>
  <c r="J486" i="37"/>
  <c r="L486" i="37" s="1"/>
  <c r="I487" i="37"/>
  <c r="K487" i="37" s="1"/>
  <c r="J487" i="37"/>
  <c r="L487" i="37" s="1"/>
  <c r="I488" i="37"/>
  <c r="K488" i="37" s="1"/>
  <c r="J488" i="37"/>
  <c r="L488" i="37" s="1"/>
  <c r="I489" i="37"/>
  <c r="K489" i="37" s="1"/>
  <c r="J489" i="37"/>
  <c r="L489" i="37" s="1"/>
  <c r="I490" i="37"/>
  <c r="K490" i="37" s="1"/>
  <c r="J490" i="37"/>
  <c r="L490" i="37" s="1"/>
  <c r="I491" i="37"/>
  <c r="K491" i="37" s="1"/>
  <c r="J491" i="37"/>
  <c r="L491" i="37" s="1"/>
  <c r="I492" i="37"/>
  <c r="K492" i="37" s="1"/>
  <c r="J492" i="37"/>
  <c r="L492" i="37" s="1"/>
  <c r="I493" i="37"/>
  <c r="K493" i="37" s="1"/>
  <c r="J493" i="37"/>
  <c r="L493" i="37" s="1"/>
  <c r="I494" i="37"/>
  <c r="K494" i="37" s="1"/>
  <c r="J494" i="37"/>
  <c r="L494" i="37" s="1"/>
  <c r="I495" i="37"/>
  <c r="K495" i="37" s="1"/>
  <c r="J495" i="37"/>
  <c r="L495" i="37" s="1"/>
  <c r="I496" i="37"/>
  <c r="K496" i="37" s="1"/>
  <c r="J496" i="37"/>
  <c r="L496" i="37" s="1"/>
  <c r="I497" i="37"/>
  <c r="K497" i="37" s="1"/>
  <c r="J497" i="37"/>
  <c r="L497" i="37" s="1"/>
  <c r="I498" i="37"/>
  <c r="K498" i="37" s="1"/>
  <c r="J498" i="37"/>
  <c r="L498" i="37" s="1"/>
  <c r="I499" i="37"/>
  <c r="K499" i="37" s="1"/>
  <c r="J499" i="37"/>
  <c r="L499" i="37" s="1"/>
  <c r="I500" i="37"/>
  <c r="K500" i="37" s="1"/>
  <c r="J500" i="37"/>
  <c r="L500" i="37" s="1"/>
  <c r="I501" i="37"/>
  <c r="K501" i="37" s="1"/>
  <c r="J501" i="37"/>
  <c r="L501" i="37" s="1"/>
  <c r="I502" i="37"/>
  <c r="K502" i="37" s="1"/>
  <c r="J502" i="37"/>
  <c r="L502" i="37" s="1"/>
  <c r="I503" i="37"/>
  <c r="K503" i="37" s="1"/>
  <c r="J503" i="37"/>
  <c r="L503" i="37" s="1"/>
  <c r="I504" i="37"/>
  <c r="K504" i="37" s="1"/>
  <c r="J504" i="37"/>
  <c r="L504" i="37" s="1"/>
  <c r="I505" i="37"/>
  <c r="K505" i="37" s="1"/>
  <c r="J505" i="37"/>
  <c r="L505" i="37" s="1"/>
  <c r="I506" i="37"/>
  <c r="K506" i="37" s="1"/>
  <c r="J506" i="37"/>
  <c r="L506" i="37" s="1"/>
  <c r="I507" i="37"/>
  <c r="K507" i="37" s="1"/>
  <c r="J507" i="37"/>
  <c r="L507" i="37" s="1"/>
  <c r="I508" i="37"/>
  <c r="K508" i="37" s="1"/>
  <c r="J508" i="37"/>
  <c r="L508" i="37" s="1"/>
  <c r="I509" i="37"/>
  <c r="K509" i="37" s="1"/>
  <c r="J509" i="37"/>
  <c r="L509" i="37" s="1"/>
  <c r="I510" i="37"/>
  <c r="K510" i="37" s="1"/>
  <c r="J510" i="37"/>
  <c r="L510" i="37" s="1"/>
  <c r="I511" i="37"/>
  <c r="K511" i="37" s="1"/>
  <c r="J511" i="37"/>
  <c r="L511" i="37" s="1"/>
  <c r="I512" i="37"/>
  <c r="K512" i="37" s="1"/>
  <c r="J512" i="37"/>
  <c r="L512" i="37" s="1"/>
  <c r="I513" i="37"/>
  <c r="K513" i="37" s="1"/>
  <c r="J513" i="37"/>
  <c r="L513" i="37" s="1"/>
  <c r="I514" i="37"/>
  <c r="K514" i="37" s="1"/>
  <c r="J514" i="37"/>
  <c r="L514" i="37" s="1"/>
  <c r="I515" i="37"/>
  <c r="K515" i="37" s="1"/>
  <c r="J515" i="37"/>
  <c r="L515" i="37" s="1"/>
  <c r="I516" i="37"/>
  <c r="K516" i="37" s="1"/>
  <c r="J516" i="37"/>
  <c r="L516" i="37" s="1"/>
  <c r="I517" i="37"/>
  <c r="K517" i="37" s="1"/>
  <c r="J517" i="37"/>
  <c r="L517" i="37" s="1"/>
  <c r="I518" i="37"/>
  <c r="K518" i="37" s="1"/>
  <c r="J518" i="37"/>
  <c r="L518" i="37" s="1"/>
  <c r="I519" i="37"/>
  <c r="K519" i="37" s="1"/>
  <c r="J519" i="37"/>
  <c r="L519" i="37" s="1"/>
  <c r="I520" i="37"/>
  <c r="K520" i="37" s="1"/>
  <c r="J520" i="37"/>
  <c r="L520" i="37" s="1"/>
  <c r="I521" i="37"/>
  <c r="K521" i="37" s="1"/>
  <c r="J521" i="37"/>
  <c r="L521" i="37" s="1"/>
  <c r="I522" i="37"/>
  <c r="K522" i="37" s="1"/>
  <c r="J522" i="37"/>
  <c r="L522" i="37" s="1"/>
  <c r="I523" i="37"/>
  <c r="K523" i="37" s="1"/>
  <c r="J523" i="37"/>
  <c r="L523" i="37" s="1"/>
  <c r="I524" i="37"/>
  <c r="K524" i="37" s="1"/>
  <c r="J524" i="37"/>
  <c r="L524" i="37" s="1"/>
  <c r="I525" i="37"/>
  <c r="K525" i="37" s="1"/>
  <c r="J525" i="37"/>
  <c r="L525" i="37" s="1"/>
  <c r="I526" i="37"/>
  <c r="K526" i="37" s="1"/>
  <c r="J526" i="37"/>
  <c r="L526" i="37" s="1"/>
  <c r="I527" i="37"/>
  <c r="K527" i="37" s="1"/>
  <c r="J527" i="37"/>
  <c r="L527" i="37" s="1"/>
  <c r="I528" i="37"/>
  <c r="K528" i="37" s="1"/>
  <c r="J528" i="37"/>
  <c r="L528" i="37" s="1"/>
  <c r="I529" i="37"/>
  <c r="K529" i="37" s="1"/>
  <c r="J529" i="37"/>
  <c r="L529" i="37" s="1"/>
  <c r="I530" i="37"/>
  <c r="K530" i="37" s="1"/>
  <c r="J530" i="37"/>
  <c r="L530" i="37" s="1"/>
  <c r="I531" i="37"/>
  <c r="K531" i="37" s="1"/>
  <c r="J531" i="37"/>
  <c r="L531" i="37" s="1"/>
  <c r="I532" i="37"/>
  <c r="K532" i="37" s="1"/>
  <c r="J532" i="37"/>
  <c r="L532" i="37" s="1"/>
  <c r="I533" i="37"/>
  <c r="K533" i="37" s="1"/>
  <c r="J533" i="37"/>
  <c r="L533" i="37" s="1"/>
  <c r="I534" i="37"/>
  <c r="K534" i="37" s="1"/>
  <c r="J534" i="37"/>
  <c r="L534" i="37" s="1"/>
  <c r="I535" i="37"/>
  <c r="K535" i="37" s="1"/>
  <c r="J535" i="37"/>
  <c r="L535" i="37" s="1"/>
  <c r="I536" i="37"/>
  <c r="K536" i="37" s="1"/>
  <c r="J536" i="37"/>
  <c r="L536" i="37" s="1"/>
  <c r="I537" i="37"/>
  <c r="K537" i="37" s="1"/>
  <c r="J537" i="37"/>
  <c r="L537" i="37" s="1"/>
  <c r="I538" i="37"/>
  <c r="K538" i="37" s="1"/>
  <c r="J538" i="37"/>
  <c r="L538" i="37" s="1"/>
  <c r="I539" i="37"/>
  <c r="K539" i="37" s="1"/>
  <c r="J539" i="37"/>
  <c r="L539" i="37" s="1"/>
  <c r="I540" i="37"/>
  <c r="K540" i="37" s="1"/>
  <c r="J540" i="37"/>
  <c r="L540" i="37" s="1"/>
  <c r="I541" i="37"/>
  <c r="K541" i="37" s="1"/>
  <c r="J541" i="37"/>
  <c r="L541" i="37" s="1"/>
  <c r="I542" i="37"/>
  <c r="K542" i="37" s="1"/>
  <c r="J542" i="37"/>
  <c r="L542" i="37" s="1"/>
  <c r="I543" i="37"/>
  <c r="K543" i="37" s="1"/>
  <c r="J543" i="37"/>
  <c r="L543" i="37" s="1"/>
  <c r="I544" i="37"/>
  <c r="K544" i="37" s="1"/>
  <c r="J544" i="37"/>
  <c r="L544" i="37" s="1"/>
  <c r="I545" i="37"/>
  <c r="K545" i="37" s="1"/>
  <c r="J545" i="37"/>
  <c r="L545" i="37" s="1"/>
  <c r="I546" i="37"/>
  <c r="K546" i="37" s="1"/>
  <c r="J546" i="37"/>
  <c r="L546" i="37" s="1"/>
  <c r="I547" i="37"/>
  <c r="K547" i="37" s="1"/>
  <c r="J547" i="37"/>
  <c r="L547" i="37" s="1"/>
  <c r="I548" i="37"/>
  <c r="K548" i="37" s="1"/>
  <c r="J548" i="37"/>
  <c r="L548" i="37" s="1"/>
  <c r="I549" i="37"/>
  <c r="K549" i="37" s="1"/>
  <c r="J549" i="37"/>
  <c r="L549" i="37" s="1"/>
  <c r="I550" i="37"/>
  <c r="K550" i="37" s="1"/>
  <c r="J550" i="37"/>
  <c r="L550" i="37" s="1"/>
  <c r="I551" i="37"/>
  <c r="K551" i="37" s="1"/>
  <c r="J551" i="37"/>
  <c r="L551" i="37" s="1"/>
  <c r="I552" i="37"/>
  <c r="K552" i="37" s="1"/>
  <c r="J552" i="37"/>
  <c r="L552" i="37" s="1"/>
  <c r="I553" i="37"/>
  <c r="K553" i="37" s="1"/>
  <c r="J553" i="37"/>
  <c r="L553" i="37" s="1"/>
  <c r="I554" i="37"/>
  <c r="K554" i="37" s="1"/>
  <c r="J554" i="37"/>
  <c r="L554" i="37" s="1"/>
  <c r="I555" i="37"/>
  <c r="K555" i="37" s="1"/>
  <c r="J555" i="37"/>
  <c r="L555" i="37" s="1"/>
  <c r="I556" i="37"/>
  <c r="K556" i="37" s="1"/>
  <c r="J556" i="37"/>
  <c r="L556" i="37" s="1"/>
  <c r="I557" i="37"/>
  <c r="K557" i="37" s="1"/>
  <c r="J557" i="37"/>
  <c r="L557" i="37" s="1"/>
  <c r="I558" i="37"/>
  <c r="K558" i="37" s="1"/>
  <c r="J558" i="37"/>
  <c r="L558" i="37" s="1"/>
  <c r="I559" i="37"/>
  <c r="K559" i="37" s="1"/>
  <c r="J559" i="37"/>
  <c r="L559" i="37" s="1"/>
  <c r="I560" i="37"/>
  <c r="K560" i="37" s="1"/>
  <c r="J560" i="37"/>
  <c r="L560" i="37" s="1"/>
  <c r="I561" i="37"/>
  <c r="K561" i="37" s="1"/>
  <c r="J561" i="37"/>
  <c r="L561" i="37" s="1"/>
  <c r="I562" i="37"/>
  <c r="K562" i="37" s="1"/>
  <c r="J562" i="37"/>
  <c r="L562" i="37" s="1"/>
  <c r="I563" i="37"/>
  <c r="K563" i="37" s="1"/>
  <c r="J563" i="37"/>
  <c r="L563" i="37" s="1"/>
  <c r="I564" i="37"/>
  <c r="K564" i="37" s="1"/>
  <c r="J564" i="37"/>
  <c r="L564" i="37" s="1"/>
  <c r="I565" i="37"/>
  <c r="K565" i="37" s="1"/>
  <c r="J565" i="37"/>
  <c r="L565" i="37" s="1"/>
  <c r="I566" i="37"/>
  <c r="K566" i="37" s="1"/>
  <c r="J566" i="37"/>
  <c r="L566" i="37" s="1"/>
  <c r="I567" i="37"/>
  <c r="K567" i="37" s="1"/>
  <c r="J567" i="37"/>
  <c r="L567" i="37" s="1"/>
  <c r="I568" i="37"/>
  <c r="K568" i="37" s="1"/>
  <c r="J568" i="37"/>
  <c r="L568" i="37" s="1"/>
  <c r="I569" i="37"/>
  <c r="K569" i="37" s="1"/>
  <c r="J569" i="37"/>
  <c r="L569" i="37" s="1"/>
  <c r="I570" i="37"/>
  <c r="K570" i="37" s="1"/>
  <c r="J570" i="37"/>
  <c r="L570" i="37" s="1"/>
  <c r="I571" i="37"/>
  <c r="K571" i="37" s="1"/>
  <c r="J571" i="37"/>
  <c r="L571" i="37" s="1"/>
  <c r="I572" i="37"/>
  <c r="K572" i="37" s="1"/>
  <c r="J572" i="37"/>
  <c r="L572" i="37" s="1"/>
  <c r="I573" i="37"/>
  <c r="K573" i="37" s="1"/>
  <c r="J573" i="37"/>
  <c r="L573" i="37" s="1"/>
  <c r="I574" i="37"/>
  <c r="K574" i="37" s="1"/>
  <c r="J574" i="37"/>
  <c r="L574" i="37" s="1"/>
  <c r="I575" i="37"/>
  <c r="K575" i="37" s="1"/>
  <c r="J575" i="37"/>
  <c r="L575" i="37" s="1"/>
  <c r="I576" i="37"/>
  <c r="K576" i="37" s="1"/>
  <c r="J576" i="37"/>
  <c r="L576" i="37" s="1"/>
  <c r="I577" i="37"/>
  <c r="K577" i="37" s="1"/>
  <c r="J577" i="37"/>
  <c r="L577" i="37" s="1"/>
  <c r="I578" i="37"/>
  <c r="K578" i="37" s="1"/>
  <c r="J578" i="37"/>
  <c r="L578" i="37" s="1"/>
  <c r="I579" i="37"/>
  <c r="K579" i="37" s="1"/>
  <c r="J579" i="37"/>
  <c r="L579" i="37" s="1"/>
  <c r="I580" i="37"/>
  <c r="K580" i="37" s="1"/>
  <c r="J580" i="37"/>
  <c r="L580" i="37" s="1"/>
  <c r="I581" i="37"/>
  <c r="K581" i="37" s="1"/>
  <c r="J581" i="37"/>
  <c r="L581" i="37" s="1"/>
  <c r="I582" i="37"/>
  <c r="K582" i="37" s="1"/>
  <c r="J582" i="37"/>
  <c r="L582" i="37" s="1"/>
  <c r="I583" i="37"/>
  <c r="K583" i="37" s="1"/>
  <c r="J583" i="37"/>
  <c r="L583" i="37" s="1"/>
  <c r="I584" i="37"/>
  <c r="K584" i="37" s="1"/>
  <c r="J584" i="37"/>
  <c r="L584" i="37" s="1"/>
  <c r="I585" i="37"/>
  <c r="K585" i="37" s="1"/>
  <c r="J585" i="37"/>
  <c r="L585" i="37" s="1"/>
  <c r="I586" i="37"/>
  <c r="K586" i="37" s="1"/>
  <c r="J586" i="37"/>
  <c r="L586" i="37" s="1"/>
  <c r="I587" i="37"/>
  <c r="K587" i="37" s="1"/>
  <c r="J587" i="37"/>
  <c r="L587" i="37" s="1"/>
  <c r="I588" i="37"/>
  <c r="K588" i="37" s="1"/>
  <c r="J588" i="37"/>
  <c r="L588" i="37" s="1"/>
  <c r="I589" i="37"/>
  <c r="K589" i="37" s="1"/>
  <c r="J589" i="37"/>
  <c r="L589" i="37" s="1"/>
  <c r="I590" i="37"/>
  <c r="K590" i="37" s="1"/>
  <c r="J590" i="37"/>
  <c r="L590" i="37" s="1"/>
  <c r="I591" i="37"/>
  <c r="K591" i="37" s="1"/>
  <c r="J591" i="37"/>
  <c r="L591" i="37" s="1"/>
  <c r="I592" i="37"/>
  <c r="K592" i="37" s="1"/>
  <c r="J592" i="37"/>
  <c r="L592" i="37" s="1"/>
  <c r="I593" i="37"/>
  <c r="K593" i="37" s="1"/>
  <c r="J593" i="37"/>
  <c r="L593" i="37" s="1"/>
  <c r="I594" i="37"/>
  <c r="K594" i="37" s="1"/>
  <c r="J594" i="37"/>
  <c r="L594" i="37" s="1"/>
  <c r="I595" i="37"/>
  <c r="K595" i="37" s="1"/>
  <c r="J595" i="37"/>
  <c r="L595" i="37" s="1"/>
  <c r="I596" i="37"/>
  <c r="K596" i="37" s="1"/>
  <c r="J596" i="37"/>
  <c r="L596" i="37" s="1"/>
  <c r="I597" i="37"/>
  <c r="K597" i="37" s="1"/>
  <c r="J597" i="37"/>
  <c r="L597" i="37" s="1"/>
  <c r="I598" i="37"/>
  <c r="K598" i="37" s="1"/>
  <c r="J598" i="37"/>
  <c r="L598" i="37" s="1"/>
  <c r="I599" i="37"/>
  <c r="K599" i="37" s="1"/>
  <c r="J599" i="37"/>
  <c r="L599" i="37" s="1"/>
  <c r="I600" i="37"/>
  <c r="K600" i="37" s="1"/>
  <c r="J600" i="37"/>
  <c r="L600" i="37" s="1"/>
  <c r="I601" i="37"/>
  <c r="K601" i="37" s="1"/>
  <c r="J601" i="37"/>
  <c r="L601" i="37" s="1"/>
  <c r="I602" i="37"/>
  <c r="K602" i="37" s="1"/>
  <c r="J602" i="37"/>
  <c r="L602" i="37" s="1"/>
  <c r="I603" i="37"/>
  <c r="K603" i="37" s="1"/>
  <c r="J603" i="37"/>
  <c r="L603" i="37" s="1"/>
  <c r="H25" i="37" a="1"/>
  <c r="H25" i="37" s="1"/>
  <c r="H26" i="37" a="1"/>
  <c r="H26" i="37" s="1"/>
  <c r="H27" i="37" a="1"/>
  <c r="H27" i="37" s="1"/>
  <c r="H28" i="37" a="1"/>
  <c r="H28" i="37" s="1"/>
  <c r="H29" i="37" a="1"/>
  <c r="H29" i="37" s="1"/>
  <c r="H30" i="37" a="1"/>
  <c r="H30" i="37" s="1"/>
  <c r="H31" i="37" a="1"/>
  <c r="H31" i="37" s="1"/>
  <c r="H32" i="37" a="1"/>
  <c r="H32" i="37" s="1"/>
  <c r="H33" i="37" a="1"/>
  <c r="H33" i="37" s="1"/>
  <c r="H34" i="37" a="1"/>
  <c r="H34" i="37" s="1"/>
  <c r="H35" i="37" a="1"/>
  <c r="H35" i="37" s="1"/>
  <c r="H36" i="37" a="1"/>
  <c r="H36" i="37" s="1"/>
  <c r="H37" i="37" a="1"/>
  <c r="H37" i="37" s="1"/>
  <c r="H38" i="37" a="1"/>
  <c r="H38" i="37" s="1"/>
  <c r="H39" i="37" a="1"/>
  <c r="H39" i="37" s="1"/>
  <c r="H40" i="37" a="1"/>
  <c r="H40" i="37" s="1"/>
  <c r="H41" i="37" a="1"/>
  <c r="H41" i="37" s="1"/>
  <c r="H42" i="37" a="1"/>
  <c r="H42" i="37" s="1"/>
  <c r="H43" i="37" a="1"/>
  <c r="H43" i="37" s="1"/>
  <c r="H44" i="37" a="1"/>
  <c r="H44" i="37" s="1"/>
  <c r="H45" i="37" a="1"/>
  <c r="H45" i="37" s="1"/>
  <c r="H46" i="37" a="1"/>
  <c r="H46" i="37" s="1"/>
  <c r="H47" i="37" a="1"/>
  <c r="H47" i="37" s="1"/>
  <c r="H48" i="37" a="1"/>
  <c r="H48" i="37" s="1"/>
  <c r="H49" i="37" a="1"/>
  <c r="H49" i="37" s="1"/>
  <c r="H50" i="37" a="1"/>
  <c r="H50" i="37" s="1"/>
  <c r="H51" i="37" a="1"/>
  <c r="H51" i="37" s="1"/>
  <c r="H52" i="37" a="1"/>
  <c r="H52" i="37" s="1"/>
  <c r="H53" i="37" a="1"/>
  <c r="H53" i="37" s="1"/>
  <c r="H54" i="37" a="1"/>
  <c r="H54" i="37" s="1"/>
  <c r="H55" i="37" a="1"/>
  <c r="H55" i="37" s="1"/>
  <c r="H56" i="37" a="1"/>
  <c r="H56" i="37" s="1"/>
  <c r="H57" i="37" a="1"/>
  <c r="H57" i="37" s="1"/>
  <c r="H58" i="37" a="1"/>
  <c r="H58" i="37" s="1"/>
  <c r="H59" i="37" a="1"/>
  <c r="H59" i="37" s="1"/>
  <c r="H60" i="37" a="1"/>
  <c r="H60" i="37" s="1"/>
  <c r="H61" i="37" a="1"/>
  <c r="H61" i="37" s="1"/>
  <c r="H62" i="37" a="1"/>
  <c r="H62" i="37" s="1"/>
  <c r="H63" i="37" a="1"/>
  <c r="H63" i="37" s="1"/>
  <c r="H64" i="37" a="1"/>
  <c r="H64" i="37" s="1"/>
  <c r="H65" i="37" a="1"/>
  <c r="H65" i="37" s="1"/>
  <c r="H66" i="37" a="1"/>
  <c r="H66" i="37" s="1"/>
  <c r="H67" i="37" a="1"/>
  <c r="H67" i="37" s="1"/>
  <c r="H68" i="37" a="1"/>
  <c r="H68" i="37" s="1"/>
  <c r="H69" i="37" a="1"/>
  <c r="H69" i="37" s="1"/>
  <c r="H70" i="37" a="1"/>
  <c r="H70" i="37" s="1"/>
  <c r="H71" i="37" a="1"/>
  <c r="H71" i="37" s="1"/>
  <c r="H72" i="37" a="1"/>
  <c r="H72" i="37" s="1"/>
  <c r="H73" i="37" a="1"/>
  <c r="H73" i="37" s="1"/>
  <c r="H74" i="37" a="1"/>
  <c r="H74" i="37" s="1"/>
  <c r="H75" i="37" a="1"/>
  <c r="H75" i="37" s="1"/>
  <c r="H76" i="37" a="1"/>
  <c r="H76" i="37" s="1"/>
  <c r="H77" i="37" a="1"/>
  <c r="H77" i="37" s="1"/>
  <c r="H78" i="37" a="1"/>
  <c r="H78" i="37" s="1"/>
  <c r="H79" i="37" a="1"/>
  <c r="H79" i="37" s="1"/>
  <c r="H80" i="37" a="1"/>
  <c r="H80" i="37" s="1"/>
  <c r="H81" i="37" a="1"/>
  <c r="H81" i="37" s="1"/>
  <c r="H82" i="37" a="1"/>
  <c r="H82" i="37" s="1"/>
  <c r="H83" i="37" a="1"/>
  <c r="H83" i="37" s="1"/>
  <c r="H84" i="37" a="1"/>
  <c r="H84" i="37" s="1"/>
  <c r="H85" i="37" a="1"/>
  <c r="H85" i="37" s="1"/>
  <c r="H86" i="37" a="1"/>
  <c r="H86" i="37" s="1"/>
  <c r="H87" i="37" a="1"/>
  <c r="H87" i="37" s="1"/>
  <c r="H88" i="37" a="1"/>
  <c r="H88" i="37" s="1"/>
  <c r="H89" i="37" a="1"/>
  <c r="H89" i="37" s="1"/>
  <c r="H90" i="37" a="1"/>
  <c r="H90" i="37" s="1"/>
  <c r="H91" i="37" a="1"/>
  <c r="H91" i="37" s="1"/>
  <c r="H92" i="37" a="1"/>
  <c r="H92" i="37" s="1"/>
  <c r="H93" i="37" a="1"/>
  <c r="H93" i="37" s="1"/>
  <c r="H94" i="37" a="1"/>
  <c r="H94" i="37" s="1"/>
  <c r="H95" i="37" a="1"/>
  <c r="H95" i="37" s="1"/>
  <c r="H96" i="37" a="1"/>
  <c r="H96" i="37" s="1"/>
  <c r="H97" i="37" a="1"/>
  <c r="H97" i="37" s="1"/>
  <c r="H98" i="37" a="1"/>
  <c r="H98" i="37" s="1"/>
  <c r="H99" i="37" a="1"/>
  <c r="H99" i="37" s="1"/>
  <c r="H100" i="37" a="1"/>
  <c r="H100" i="37" s="1"/>
  <c r="H101" i="37" a="1"/>
  <c r="H101" i="37" s="1"/>
  <c r="H102" i="37" a="1"/>
  <c r="H102" i="37" s="1"/>
  <c r="H103" i="37" a="1"/>
  <c r="H103" i="37" s="1"/>
  <c r="H104" i="37" a="1"/>
  <c r="H104" i="37" s="1"/>
  <c r="H105" i="37" a="1"/>
  <c r="H105" i="37" s="1"/>
  <c r="H106" i="37" a="1"/>
  <c r="H106" i="37" s="1"/>
  <c r="H107" i="37" a="1"/>
  <c r="H107" i="37" s="1"/>
  <c r="H108" i="37" a="1"/>
  <c r="H108" i="37" s="1"/>
  <c r="H109" i="37" a="1"/>
  <c r="H109" i="37" s="1"/>
  <c r="H110" i="37" a="1"/>
  <c r="H110" i="37" s="1"/>
  <c r="H111" i="37" a="1"/>
  <c r="H111" i="37" s="1"/>
  <c r="H112" i="37" a="1"/>
  <c r="H112" i="37" s="1"/>
  <c r="H113" i="37" a="1"/>
  <c r="H113" i="37" s="1"/>
  <c r="H114" i="37" a="1"/>
  <c r="H114" i="37" s="1"/>
  <c r="H115" i="37" a="1"/>
  <c r="H115" i="37" s="1"/>
  <c r="H116" i="37" a="1"/>
  <c r="H116" i="37" s="1"/>
  <c r="H117" i="37" a="1"/>
  <c r="H117" i="37" s="1"/>
  <c r="H118" i="37" a="1"/>
  <c r="H118" i="37" s="1"/>
  <c r="H119" i="37" a="1"/>
  <c r="H119" i="37" s="1"/>
  <c r="H120" i="37" a="1"/>
  <c r="H120" i="37" s="1"/>
  <c r="H121" i="37" a="1"/>
  <c r="H121" i="37" s="1"/>
  <c r="H122" i="37" a="1"/>
  <c r="H122" i="37" s="1"/>
  <c r="H123" i="37" a="1"/>
  <c r="H123" i="37" s="1"/>
  <c r="H124" i="37" a="1"/>
  <c r="H124" i="37" s="1"/>
  <c r="H125" i="37" a="1"/>
  <c r="H125" i="37" s="1"/>
  <c r="H126" i="37" a="1"/>
  <c r="H126" i="37" s="1"/>
  <c r="H127" i="37" a="1"/>
  <c r="H127" i="37" s="1"/>
  <c r="H128" i="37" a="1"/>
  <c r="H128" i="37" s="1"/>
  <c r="H129" i="37" a="1"/>
  <c r="H129" i="37" s="1"/>
  <c r="H130" i="37" a="1"/>
  <c r="H130" i="37" s="1"/>
  <c r="H131" i="37" a="1"/>
  <c r="H131" i="37" s="1"/>
  <c r="H132" i="37" a="1"/>
  <c r="H132" i="37" s="1"/>
  <c r="H133" i="37" a="1"/>
  <c r="H133" i="37" s="1"/>
  <c r="H134" i="37" a="1"/>
  <c r="H134" i="37" s="1"/>
  <c r="H135" i="37" a="1"/>
  <c r="H135" i="37" s="1"/>
  <c r="H136" i="37" a="1"/>
  <c r="H136" i="37" s="1"/>
  <c r="H137" i="37" a="1"/>
  <c r="H137" i="37" s="1"/>
  <c r="H138" i="37" a="1"/>
  <c r="H138" i="37" s="1"/>
  <c r="H139" i="37" a="1"/>
  <c r="H139" i="37" s="1"/>
  <c r="H140" i="37" a="1"/>
  <c r="H140" i="37" s="1"/>
  <c r="H141" i="37" a="1"/>
  <c r="H141" i="37" s="1"/>
  <c r="H142" i="37" a="1"/>
  <c r="H142" i="37" s="1"/>
  <c r="H143" i="37" a="1"/>
  <c r="H143" i="37" s="1"/>
  <c r="H144" i="37" a="1"/>
  <c r="H144" i="37" s="1"/>
  <c r="H145" i="37" a="1"/>
  <c r="H145" i="37" s="1"/>
  <c r="H146" i="37" a="1"/>
  <c r="H146" i="37" s="1"/>
  <c r="H147" i="37" a="1"/>
  <c r="H147" i="37" s="1"/>
  <c r="H148" i="37" a="1"/>
  <c r="H148" i="37" s="1"/>
  <c r="H149" i="37" a="1"/>
  <c r="H149" i="37" s="1"/>
  <c r="H150" i="37" a="1"/>
  <c r="H150" i="37" s="1"/>
  <c r="H151" i="37" a="1"/>
  <c r="H151" i="37" s="1"/>
  <c r="H152" i="37" a="1"/>
  <c r="H152" i="37" s="1"/>
  <c r="H153" i="37" a="1"/>
  <c r="H153" i="37" s="1"/>
  <c r="H154" i="37" a="1"/>
  <c r="H154" i="37" s="1"/>
  <c r="H155" i="37" a="1"/>
  <c r="H155" i="37" s="1"/>
  <c r="H156" i="37" a="1"/>
  <c r="H156" i="37" s="1"/>
  <c r="H157" i="37" a="1"/>
  <c r="H157" i="37" s="1"/>
  <c r="H158" i="37" a="1"/>
  <c r="H158" i="37" s="1"/>
  <c r="H159" i="37" a="1"/>
  <c r="H159" i="37" s="1"/>
  <c r="H160" i="37" a="1"/>
  <c r="H160" i="37" s="1"/>
  <c r="H161" i="37" a="1"/>
  <c r="H161" i="37" s="1"/>
  <c r="H162" i="37" a="1"/>
  <c r="H162" i="37" s="1"/>
  <c r="H163" i="37" a="1"/>
  <c r="H163" i="37" s="1"/>
  <c r="H164" i="37" a="1"/>
  <c r="H164" i="37" s="1"/>
  <c r="H165" i="37" a="1"/>
  <c r="H165" i="37" s="1"/>
  <c r="H166" i="37" a="1"/>
  <c r="H166" i="37" s="1"/>
  <c r="H167" i="37" a="1"/>
  <c r="H167" i="37" s="1"/>
  <c r="H168" i="37" a="1"/>
  <c r="H168" i="37" s="1"/>
  <c r="H169" i="37" a="1"/>
  <c r="H169" i="37" s="1"/>
  <c r="H170" i="37" a="1"/>
  <c r="H170" i="37" s="1"/>
  <c r="H171" i="37" a="1"/>
  <c r="H171" i="37" s="1"/>
  <c r="H172" i="37" a="1"/>
  <c r="H172" i="37" s="1"/>
  <c r="H173" i="37" a="1"/>
  <c r="H173" i="37" s="1"/>
  <c r="H174" i="37" a="1"/>
  <c r="H174" i="37" s="1"/>
  <c r="H175" i="37" a="1"/>
  <c r="H175" i="37" s="1"/>
  <c r="H176" i="37" a="1"/>
  <c r="H176" i="37" s="1"/>
  <c r="H177" i="37" a="1"/>
  <c r="H177" i="37" s="1"/>
  <c r="H178" i="37" a="1"/>
  <c r="H178" i="37" s="1"/>
  <c r="H179" i="37" a="1"/>
  <c r="H179" i="37" s="1"/>
  <c r="H180" i="37" a="1"/>
  <c r="H180" i="37" s="1"/>
  <c r="H181" i="37" a="1"/>
  <c r="H181" i="37" s="1"/>
  <c r="H182" i="37" a="1"/>
  <c r="H182" i="37" s="1"/>
  <c r="H183" i="37" a="1"/>
  <c r="H183" i="37" s="1"/>
  <c r="H184" i="37" a="1"/>
  <c r="H184" i="37" s="1"/>
  <c r="H185" i="37" a="1"/>
  <c r="H185" i="37" s="1"/>
  <c r="H186" i="37" a="1"/>
  <c r="H186" i="37" s="1"/>
  <c r="H187" i="37" a="1"/>
  <c r="H187" i="37" s="1"/>
  <c r="H188" i="37" a="1"/>
  <c r="H188" i="37" s="1"/>
  <c r="H189" i="37" a="1"/>
  <c r="H189" i="37" s="1"/>
  <c r="H190" i="37" a="1"/>
  <c r="H190" i="37" s="1"/>
  <c r="H191" i="37" a="1"/>
  <c r="H191" i="37" s="1"/>
  <c r="H192" i="37" a="1"/>
  <c r="H192" i="37" s="1"/>
  <c r="H193" i="37" a="1"/>
  <c r="H193" i="37" s="1"/>
  <c r="H194" i="37" a="1"/>
  <c r="H194" i="37" s="1"/>
  <c r="H195" i="37" a="1"/>
  <c r="H195" i="37" s="1"/>
  <c r="H196" i="37" a="1"/>
  <c r="H196" i="37" s="1"/>
  <c r="H197" i="37" a="1"/>
  <c r="H197" i="37" s="1"/>
  <c r="H198" i="37" a="1"/>
  <c r="H198" i="37" s="1"/>
  <c r="H199" i="37" a="1"/>
  <c r="H199" i="37" s="1"/>
  <c r="H200" i="37" a="1"/>
  <c r="H200" i="37" s="1"/>
  <c r="H201" i="37" a="1"/>
  <c r="H201" i="37" s="1"/>
  <c r="H202" i="37" a="1"/>
  <c r="H202" i="37" s="1"/>
  <c r="H203" i="37" a="1"/>
  <c r="H203" i="37" s="1"/>
  <c r="H204" i="37" a="1"/>
  <c r="H204" i="37" s="1"/>
  <c r="H205" i="37" a="1"/>
  <c r="H205" i="37" s="1"/>
  <c r="H206" i="37" a="1"/>
  <c r="H206" i="37" s="1"/>
  <c r="H207" i="37" a="1"/>
  <c r="H207" i="37" s="1"/>
  <c r="H208" i="37" a="1"/>
  <c r="H208" i="37" s="1"/>
  <c r="H209" i="37" a="1"/>
  <c r="H209" i="37" s="1"/>
  <c r="H210" i="37" a="1"/>
  <c r="H210" i="37" s="1"/>
  <c r="H211" i="37" a="1"/>
  <c r="H211" i="37" s="1"/>
  <c r="H212" i="37" a="1"/>
  <c r="H212" i="37" s="1"/>
  <c r="H213" i="37" a="1"/>
  <c r="H213" i="37" s="1"/>
  <c r="H214" i="37" a="1"/>
  <c r="H214" i="37" s="1"/>
  <c r="H215" i="37" a="1"/>
  <c r="H215" i="37" s="1"/>
  <c r="H216" i="37" a="1"/>
  <c r="H216" i="37" s="1"/>
  <c r="H217" i="37" a="1"/>
  <c r="H217" i="37" s="1"/>
  <c r="H218" i="37" a="1"/>
  <c r="H218" i="37" s="1"/>
  <c r="H219" i="37" a="1"/>
  <c r="H219" i="37" s="1"/>
  <c r="H220" i="37" a="1"/>
  <c r="H220" i="37" s="1"/>
  <c r="H221" i="37" a="1"/>
  <c r="H221" i="37" s="1"/>
  <c r="H222" i="37" a="1"/>
  <c r="H222" i="37" s="1"/>
  <c r="H223" i="37" a="1"/>
  <c r="H223" i="37" s="1"/>
  <c r="H224" i="37" a="1"/>
  <c r="H224" i="37" s="1"/>
  <c r="H225" i="37" a="1"/>
  <c r="H225" i="37" s="1"/>
  <c r="H226" i="37" a="1"/>
  <c r="H226" i="37" s="1"/>
  <c r="H227" i="37" a="1"/>
  <c r="H227" i="37" s="1"/>
  <c r="H228" i="37" a="1"/>
  <c r="H228" i="37" s="1"/>
  <c r="H229" i="37" a="1"/>
  <c r="H229" i="37" s="1"/>
  <c r="H230" i="37" a="1"/>
  <c r="H230" i="37" s="1"/>
  <c r="H231" i="37" a="1"/>
  <c r="H231" i="37" s="1"/>
  <c r="H232" i="37" a="1"/>
  <c r="H232" i="37" s="1"/>
  <c r="H233" i="37" a="1"/>
  <c r="H233" i="37" s="1"/>
  <c r="H234" i="37" a="1"/>
  <c r="H234" i="37" s="1"/>
  <c r="H235" i="37" a="1"/>
  <c r="H235" i="37" s="1"/>
  <c r="H236" i="37" a="1"/>
  <c r="H236" i="37" s="1"/>
  <c r="H237" i="37" a="1"/>
  <c r="H237" i="37" s="1"/>
  <c r="H238" i="37" a="1"/>
  <c r="H238" i="37" s="1"/>
  <c r="H239" i="37" a="1"/>
  <c r="H239" i="37" s="1"/>
  <c r="H240" i="37" a="1"/>
  <c r="H240" i="37" s="1"/>
  <c r="H241" i="37" a="1"/>
  <c r="H241" i="37" s="1"/>
  <c r="H242" i="37" a="1"/>
  <c r="H242" i="37" s="1"/>
  <c r="H243" i="37" a="1"/>
  <c r="H243" i="37" s="1"/>
  <c r="H244" i="37" a="1"/>
  <c r="H244" i="37" s="1"/>
  <c r="H245" i="37" a="1"/>
  <c r="H245" i="37" s="1"/>
  <c r="H246" i="37" a="1"/>
  <c r="H246" i="37" s="1"/>
  <c r="H247" i="37" a="1"/>
  <c r="H247" i="37" s="1"/>
  <c r="H248" i="37" a="1"/>
  <c r="H248" i="37" s="1"/>
  <c r="H249" i="37" a="1"/>
  <c r="H249" i="37" s="1"/>
  <c r="H250" i="37" a="1"/>
  <c r="H250" i="37" s="1"/>
  <c r="H251" i="37" a="1"/>
  <c r="H251" i="37" s="1"/>
  <c r="H252" i="37" a="1"/>
  <c r="H252" i="37" s="1"/>
  <c r="H253" i="37" a="1"/>
  <c r="H253" i="37" s="1"/>
  <c r="H254" i="37" a="1"/>
  <c r="H254" i="37" s="1"/>
  <c r="H255" i="37" a="1"/>
  <c r="H255" i="37" s="1"/>
  <c r="H256" i="37" a="1"/>
  <c r="H256" i="37" s="1"/>
  <c r="H257" i="37" a="1"/>
  <c r="H257" i="37" s="1"/>
  <c r="H258" i="37" a="1"/>
  <c r="H258" i="37" s="1"/>
  <c r="H259" i="37" a="1"/>
  <c r="H259" i="37" s="1"/>
  <c r="H260" i="37" a="1"/>
  <c r="H260" i="37" s="1"/>
  <c r="H261" i="37" a="1"/>
  <c r="H261" i="37" s="1"/>
  <c r="H262" i="37" a="1"/>
  <c r="H262" i="37" s="1"/>
  <c r="H263" i="37" a="1"/>
  <c r="H263" i="37" s="1"/>
  <c r="H264" i="37" a="1"/>
  <c r="H264" i="37" s="1"/>
  <c r="H265" i="37" a="1"/>
  <c r="H265" i="37" s="1"/>
  <c r="H266" i="37" a="1"/>
  <c r="H266" i="37" s="1"/>
  <c r="H267" i="37" a="1"/>
  <c r="H267" i="37" s="1"/>
  <c r="H268" i="37" a="1"/>
  <c r="H268" i="37" s="1"/>
  <c r="H269" i="37" a="1"/>
  <c r="H269" i="37" s="1"/>
  <c r="H270" i="37" a="1"/>
  <c r="H270" i="37" s="1"/>
  <c r="H271" i="37" a="1"/>
  <c r="H271" i="37" s="1"/>
  <c r="H272" i="37" a="1"/>
  <c r="H272" i="37" s="1"/>
  <c r="H273" i="37" a="1"/>
  <c r="H273" i="37" s="1"/>
  <c r="H274" i="37" a="1"/>
  <c r="H274" i="37" s="1"/>
  <c r="H275" i="37" a="1"/>
  <c r="H275" i="37" s="1"/>
  <c r="H276" i="37" a="1"/>
  <c r="H276" i="37" s="1"/>
  <c r="H277" i="37" a="1"/>
  <c r="H277" i="37" s="1"/>
  <c r="H278" i="37" a="1"/>
  <c r="H278" i="37" s="1"/>
  <c r="H279" i="37" a="1"/>
  <c r="H279" i="37" s="1"/>
  <c r="H280" i="37" a="1"/>
  <c r="H280" i="37" s="1"/>
  <c r="H281" i="37" a="1"/>
  <c r="H281" i="37" s="1"/>
  <c r="H282" i="37" a="1"/>
  <c r="H282" i="37" s="1"/>
  <c r="H283" i="37" a="1"/>
  <c r="H283" i="37" s="1"/>
  <c r="H284" i="37" a="1"/>
  <c r="H284" i="37" s="1"/>
  <c r="H285" i="37" a="1"/>
  <c r="H285" i="37" s="1"/>
  <c r="H286" i="37" a="1"/>
  <c r="H286" i="37" s="1"/>
  <c r="H287" i="37" a="1"/>
  <c r="H287" i="37" s="1"/>
  <c r="H288" i="37" a="1"/>
  <c r="H288" i="37" s="1"/>
  <c r="H289" i="37" a="1"/>
  <c r="H289" i="37" s="1"/>
  <c r="H290" i="37" a="1"/>
  <c r="H290" i="37" s="1"/>
  <c r="H291" i="37" a="1"/>
  <c r="H291" i="37" s="1"/>
  <c r="H292" i="37" a="1"/>
  <c r="H292" i="37" s="1"/>
  <c r="H293" i="37" a="1"/>
  <c r="H293" i="37" s="1"/>
  <c r="H294" i="37" a="1"/>
  <c r="H294" i="37" s="1"/>
  <c r="H295" i="37" a="1"/>
  <c r="H295" i="37" s="1"/>
  <c r="H296" i="37" a="1"/>
  <c r="H296" i="37" s="1"/>
  <c r="H297" i="37" a="1"/>
  <c r="H297" i="37" s="1"/>
  <c r="H298" i="37" a="1"/>
  <c r="H298" i="37" s="1"/>
  <c r="H299" i="37" a="1"/>
  <c r="H299" i="37" s="1"/>
  <c r="H300" i="37" a="1"/>
  <c r="H300" i="37" s="1"/>
  <c r="H301" i="37" a="1"/>
  <c r="H301" i="37" s="1"/>
  <c r="H302" i="37" a="1"/>
  <c r="H302" i="37" s="1"/>
  <c r="H303" i="37" a="1"/>
  <c r="H303" i="37" s="1"/>
  <c r="H304" i="37" a="1"/>
  <c r="H304" i="37" s="1"/>
  <c r="H305" i="37" a="1"/>
  <c r="H305" i="37" s="1"/>
  <c r="H306" i="37" a="1"/>
  <c r="H306" i="37" s="1"/>
  <c r="H307" i="37" a="1"/>
  <c r="H307" i="37" s="1"/>
  <c r="H308" i="37" a="1"/>
  <c r="H308" i="37" s="1"/>
  <c r="H309" i="37" a="1"/>
  <c r="H309" i="37" s="1"/>
  <c r="H310" i="37" a="1"/>
  <c r="H310" i="37" s="1"/>
  <c r="H311" i="37" a="1"/>
  <c r="H311" i="37" s="1"/>
  <c r="H312" i="37" a="1"/>
  <c r="H312" i="37" s="1"/>
  <c r="H313" i="37" a="1"/>
  <c r="H313" i="37" s="1"/>
  <c r="H314" i="37" a="1"/>
  <c r="H314" i="37" s="1"/>
  <c r="H315" i="37" a="1"/>
  <c r="H315" i="37" s="1"/>
  <c r="H316" i="37" a="1"/>
  <c r="H316" i="37" s="1"/>
  <c r="H317" i="37" a="1"/>
  <c r="H317" i="37" s="1"/>
  <c r="H318" i="37" a="1"/>
  <c r="H318" i="37" s="1"/>
  <c r="H319" i="37" a="1"/>
  <c r="H319" i="37" s="1"/>
  <c r="H320" i="37" a="1"/>
  <c r="H320" i="37" s="1"/>
  <c r="H321" i="37" a="1"/>
  <c r="H321" i="37" s="1"/>
  <c r="H322" i="37" a="1"/>
  <c r="H322" i="37" s="1"/>
  <c r="H323" i="37" a="1"/>
  <c r="H323" i="37" s="1"/>
  <c r="H324" i="37" a="1"/>
  <c r="H324" i="37" s="1"/>
  <c r="H325" i="37" a="1"/>
  <c r="H325" i="37" s="1"/>
  <c r="H326" i="37" a="1"/>
  <c r="H326" i="37" s="1"/>
  <c r="H327" i="37" a="1"/>
  <c r="H327" i="37" s="1"/>
  <c r="H328" i="37" a="1"/>
  <c r="H328" i="37" s="1"/>
  <c r="H329" i="37" a="1"/>
  <c r="H329" i="37" s="1"/>
  <c r="H330" i="37" a="1"/>
  <c r="H330" i="37" s="1"/>
  <c r="H331" i="37" a="1"/>
  <c r="H331" i="37" s="1"/>
  <c r="H332" i="37" a="1"/>
  <c r="H332" i="37" s="1"/>
  <c r="H333" i="37" a="1"/>
  <c r="H333" i="37" s="1"/>
  <c r="H334" i="37" a="1"/>
  <c r="H334" i="37" s="1"/>
  <c r="H335" i="37" a="1"/>
  <c r="H335" i="37" s="1"/>
  <c r="H336" i="37" a="1"/>
  <c r="H336" i="37" s="1"/>
  <c r="H337" i="37" a="1"/>
  <c r="H337" i="37" s="1"/>
  <c r="H338" i="37" a="1"/>
  <c r="H338" i="37" s="1"/>
  <c r="H339" i="37" a="1"/>
  <c r="H339" i="37" s="1"/>
  <c r="H340" i="37" a="1"/>
  <c r="H340" i="37" s="1"/>
  <c r="H341" i="37" a="1"/>
  <c r="H341" i="37" s="1"/>
  <c r="H342" i="37" a="1"/>
  <c r="H342" i="37" s="1"/>
  <c r="H343" i="37" a="1"/>
  <c r="H343" i="37" s="1"/>
  <c r="H344" i="37" a="1"/>
  <c r="H344" i="37" s="1"/>
  <c r="H345" i="37" a="1"/>
  <c r="H345" i="37" s="1"/>
  <c r="H346" i="37" a="1"/>
  <c r="H346" i="37" s="1"/>
  <c r="H347" i="37" a="1"/>
  <c r="H347" i="37" s="1"/>
  <c r="H348" i="37" a="1"/>
  <c r="H348" i="37" s="1"/>
  <c r="H349" i="37" a="1"/>
  <c r="H349" i="37" s="1"/>
  <c r="H350" i="37" a="1"/>
  <c r="H350" i="37" s="1"/>
  <c r="H351" i="37" a="1"/>
  <c r="H351" i="37" s="1"/>
  <c r="H352" i="37" a="1"/>
  <c r="H352" i="37" s="1"/>
  <c r="H353" i="37" a="1"/>
  <c r="H353" i="37" s="1"/>
  <c r="H354" i="37" a="1"/>
  <c r="H354" i="37" s="1"/>
  <c r="H355" i="37" a="1"/>
  <c r="H355" i="37" s="1"/>
  <c r="H356" i="37" a="1"/>
  <c r="H356" i="37" s="1"/>
  <c r="H357" i="37" a="1"/>
  <c r="H357" i="37" s="1"/>
  <c r="H358" i="37" a="1"/>
  <c r="H358" i="37" s="1"/>
  <c r="H359" i="37" a="1"/>
  <c r="H359" i="37" s="1"/>
  <c r="H360" i="37" a="1"/>
  <c r="H360" i="37" s="1"/>
  <c r="H361" i="37" a="1"/>
  <c r="H361" i="37" s="1"/>
  <c r="H362" i="37" a="1"/>
  <c r="H362" i="37" s="1"/>
  <c r="H363" i="37" a="1"/>
  <c r="H363" i="37" s="1"/>
  <c r="H364" i="37" a="1"/>
  <c r="H364" i="37" s="1"/>
  <c r="H365" i="37" a="1"/>
  <c r="H365" i="37" s="1"/>
  <c r="H366" i="37" a="1"/>
  <c r="H366" i="37" s="1"/>
  <c r="H367" i="37" a="1"/>
  <c r="H367" i="37" s="1"/>
  <c r="H368" i="37" a="1"/>
  <c r="H368" i="37" s="1"/>
  <c r="H369" i="37" a="1"/>
  <c r="H369" i="37" s="1"/>
  <c r="H370" i="37" a="1"/>
  <c r="H370" i="37" s="1"/>
  <c r="H371" i="37" a="1"/>
  <c r="H371" i="37" s="1"/>
  <c r="H372" i="37" a="1"/>
  <c r="H372" i="37" s="1"/>
  <c r="H373" i="37" a="1"/>
  <c r="H373" i="37" s="1"/>
  <c r="H374" i="37" a="1"/>
  <c r="H374" i="37" s="1"/>
  <c r="H375" i="37" a="1"/>
  <c r="H375" i="37" s="1"/>
  <c r="H376" i="37" a="1"/>
  <c r="H376" i="37" s="1"/>
  <c r="H377" i="37" a="1"/>
  <c r="H377" i="37" s="1"/>
  <c r="H378" i="37" a="1"/>
  <c r="H378" i="37" s="1"/>
  <c r="H379" i="37" a="1"/>
  <c r="H379" i="37" s="1"/>
  <c r="H380" i="37" a="1"/>
  <c r="H380" i="37" s="1"/>
  <c r="H381" i="37" a="1"/>
  <c r="H381" i="37" s="1"/>
  <c r="H382" i="37" a="1"/>
  <c r="H382" i="37" s="1"/>
  <c r="H383" i="37" a="1"/>
  <c r="H383" i="37" s="1"/>
  <c r="H384" i="37" a="1"/>
  <c r="H384" i="37" s="1"/>
  <c r="H385" i="37" a="1"/>
  <c r="H385" i="37" s="1"/>
  <c r="H386" i="37" a="1"/>
  <c r="H386" i="37" s="1"/>
  <c r="H387" i="37" a="1"/>
  <c r="H387" i="37" s="1"/>
  <c r="H388" i="37" a="1"/>
  <c r="H388" i="37" s="1"/>
  <c r="H389" i="37" a="1"/>
  <c r="H389" i="37" s="1"/>
  <c r="H390" i="37" a="1"/>
  <c r="H390" i="37" s="1"/>
  <c r="H391" i="37" a="1"/>
  <c r="H391" i="37" s="1"/>
  <c r="H392" i="37" a="1"/>
  <c r="H392" i="37" s="1"/>
  <c r="H393" i="37" a="1"/>
  <c r="H393" i="37" s="1"/>
  <c r="H394" i="37" a="1"/>
  <c r="H394" i="37" s="1"/>
  <c r="H395" i="37" a="1"/>
  <c r="H395" i="37" s="1"/>
  <c r="H396" i="37" a="1"/>
  <c r="H396" i="37" s="1"/>
  <c r="H397" i="37" a="1"/>
  <c r="H397" i="37" s="1"/>
  <c r="H398" i="37" a="1"/>
  <c r="H398" i="37" s="1"/>
  <c r="H399" i="37" a="1"/>
  <c r="H399" i="37" s="1"/>
  <c r="H400" i="37" a="1"/>
  <c r="H400" i="37" s="1"/>
  <c r="H401" i="37" a="1"/>
  <c r="H401" i="37" s="1"/>
  <c r="H402" i="37" a="1"/>
  <c r="H402" i="37" s="1"/>
  <c r="H403" i="37" a="1"/>
  <c r="H403" i="37" s="1"/>
  <c r="H404" i="37" a="1"/>
  <c r="H404" i="37" s="1"/>
  <c r="H405" i="37" a="1"/>
  <c r="H405" i="37" s="1"/>
  <c r="H406" i="37" a="1"/>
  <c r="H406" i="37" s="1"/>
  <c r="H407" i="37" a="1"/>
  <c r="H407" i="37" s="1"/>
  <c r="H408" i="37" a="1"/>
  <c r="H408" i="37" s="1"/>
  <c r="H409" i="37" a="1"/>
  <c r="H409" i="37" s="1"/>
  <c r="H410" i="37" a="1"/>
  <c r="H410" i="37" s="1"/>
  <c r="H411" i="37" a="1"/>
  <c r="H411" i="37" s="1"/>
  <c r="H412" i="37" a="1"/>
  <c r="H412" i="37" s="1"/>
  <c r="H413" i="37" a="1"/>
  <c r="H413" i="37" s="1"/>
  <c r="H414" i="37" a="1"/>
  <c r="H414" i="37" s="1"/>
  <c r="H415" i="37" a="1"/>
  <c r="H415" i="37" s="1"/>
  <c r="H416" i="37" a="1"/>
  <c r="H416" i="37" s="1"/>
  <c r="H417" i="37" a="1"/>
  <c r="H417" i="37" s="1"/>
  <c r="H418" i="37" a="1"/>
  <c r="H418" i="37" s="1"/>
  <c r="H419" i="37" a="1"/>
  <c r="H419" i="37" s="1"/>
  <c r="H420" i="37" a="1"/>
  <c r="H420" i="37" s="1"/>
  <c r="H421" i="37" a="1"/>
  <c r="H421" i="37" s="1"/>
  <c r="H422" i="37" a="1"/>
  <c r="H422" i="37" s="1"/>
  <c r="H423" i="37" a="1"/>
  <c r="H423" i="37" s="1"/>
  <c r="H424" i="37" a="1"/>
  <c r="H424" i="37" s="1"/>
  <c r="H425" i="37" a="1"/>
  <c r="H425" i="37" s="1"/>
  <c r="H426" i="37" a="1"/>
  <c r="H426" i="37" s="1"/>
  <c r="H427" i="37" a="1"/>
  <c r="H427" i="37" s="1"/>
  <c r="H428" i="37" a="1"/>
  <c r="H428" i="37" s="1"/>
  <c r="H429" i="37" a="1"/>
  <c r="H429" i="37" s="1"/>
  <c r="H430" i="37" a="1"/>
  <c r="H430" i="37" s="1"/>
  <c r="H431" i="37" a="1"/>
  <c r="H431" i="37" s="1"/>
  <c r="H432" i="37" a="1"/>
  <c r="H432" i="37" s="1"/>
  <c r="H433" i="37" a="1"/>
  <c r="H433" i="37" s="1"/>
  <c r="H434" i="37" a="1"/>
  <c r="H434" i="37" s="1"/>
  <c r="H435" i="37" a="1"/>
  <c r="H435" i="37" s="1"/>
  <c r="H436" i="37" a="1"/>
  <c r="H436" i="37" s="1"/>
  <c r="H437" i="37" a="1"/>
  <c r="H437" i="37" s="1"/>
  <c r="H438" i="37" a="1"/>
  <c r="H438" i="37" s="1"/>
  <c r="H439" i="37" a="1"/>
  <c r="H439" i="37" s="1"/>
  <c r="H440" i="37" a="1"/>
  <c r="H440" i="37" s="1"/>
  <c r="H441" i="37" a="1"/>
  <c r="H441" i="37" s="1"/>
  <c r="H442" i="37" a="1"/>
  <c r="H442" i="37" s="1"/>
  <c r="H443" i="37" a="1"/>
  <c r="H443" i="37" s="1"/>
  <c r="H444" i="37" a="1"/>
  <c r="H444" i="37" s="1"/>
  <c r="H445" i="37" a="1"/>
  <c r="H445" i="37" s="1"/>
  <c r="H446" i="37" a="1"/>
  <c r="H446" i="37" s="1"/>
  <c r="H447" i="37" a="1"/>
  <c r="H447" i="37" s="1"/>
  <c r="H448" i="37" a="1"/>
  <c r="H448" i="37" s="1"/>
  <c r="H449" i="37" a="1"/>
  <c r="H449" i="37" s="1"/>
  <c r="H450" i="37" a="1"/>
  <c r="H450" i="37" s="1"/>
  <c r="H451" i="37" a="1"/>
  <c r="H451" i="37" s="1"/>
  <c r="H452" i="37" a="1"/>
  <c r="H452" i="37" s="1"/>
  <c r="H453" i="37" a="1"/>
  <c r="H453" i="37" s="1"/>
  <c r="H454" i="37" a="1"/>
  <c r="H454" i="37" s="1"/>
  <c r="H455" i="37" a="1"/>
  <c r="H455" i="37" s="1"/>
  <c r="H456" i="37" a="1"/>
  <c r="H456" i="37" s="1"/>
  <c r="H457" i="37" a="1"/>
  <c r="H457" i="37" s="1"/>
  <c r="H458" i="37" a="1"/>
  <c r="H458" i="37" s="1"/>
  <c r="H459" i="37" a="1"/>
  <c r="H459" i="37" s="1"/>
  <c r="H460" i="37" a="1"/>
  <c r="H460" i="37" s="1"/>
  <c r="H461" i="37" a="1"/>
  <c r="H461" i="37" s="1"/>
  <c r="H462" i="37" a="1"/>
  <c r="H462" i="37" s="1"/>
  <c r="H463" i="37" a="1"/>
  <c r="H463" i="37" s="1"/>
  <c r="H464" i="37" a="1"/>
  <c r="H464" i="37" s="1"/>
  <c r="H465" i="37" a="1"/>
  <c r="H465" i="37" s="1"/>
  <c r="H466" i="37" a="1"/>
  <c r="H466" i="37" s="1"/>
  <c r="H467" i="37" a="1"/>
  <c r="H467" i="37" s="1"/>
  <c r="H468" i="37" a="1"/>
  <c r="H468" i="37" s="1"/>
  <c r="H469" i="37" a="1"/>
  <c r="H469" i="37" s="1"/>
  <c r="H470" i="37" a="1"/>
  <c r="H470" i="37" s="1"/>
  <c r="H471" i="37" a="1"/>
  <c r="H471" i="37" s="1"/>
  <c r="H472" i="37" a="1"/>
  <c r="H472" i="37" s="1"/>
  <c r="H473" i="37" a="1"/>
  <c r="H473" i="37" s="1"/>
  <c r="H474" i="37" a="1"/>
  <c r="H474" i="37" s="1"/>
  <c r="H475" i="37" a="1"/>
  <c r="H475" i="37" s="1"/>
  <c r="H476" i="37" a="1"/>
  <c r="H476" i="37" s="1"/>
  <c r="H477" i="37" a="1"/>
  <c r="H477" i="37" s="1"/>
  <c r="H478" i="37" a="1"/>
  <c r="H478" i="37" s="1"/>
  <c r="H479" i="37" a="1"/>
  <c r="H479" i="37" s="1"/>
  <c r="H480" i="37" a="1"/>
  <c r="H480" i="37" s="1"/>
  <c r="H481" i="37" a="1"/>
  <c r="H481" i="37" s="1"/>
  <c r="H482" i="37" a="1"/>
  <c r="H482" i="37" s="1"/>
  <c r="H483" i="37" a="1"/>
  <c r="H483" i="37" s="1"/>
  <c r="H484" i="37" a="1"/>
  <c r="H484" i="37" s="1"/>
  <c r="H485" i="37" a="1"/>
  <c r="H485" i="37" s="1"/>
  <c r="H486" i="37" a="1"/>
  <c r="H486" i="37" s="1"/>
  <c r="H487" i="37" a="1"/>
  <c r="H487" i="37" s="1"/>
  <c r="H488" i="37" a="1"/>
  <c r="H488" i="37" s="1"/>
  <c r="H489" i="37" a="1"/>
  <c r="H489" i="37" s="1"/>
  <c r="H490" i="37" a="1"/>
  <c r="H490" i="37" s="1"/>
  <c r="H491" i="37" a="1"/>
  <c r="H491" i="37" s="1"/>
  <c r="H492" i="37" a="1"/>
  <c r="H492" i="37" s="1"/>
  <c r="H493" i="37" a="1"/>
  <c r="H493" i="37" s="1"/>
  <c r="H494" i="37" a="1"/>
  <c r="H494" i="37" s="1"/>
  <c r="H495" i="37" a="1"/>
  <c r="H495" i="37" s="1"/>
  <c r="H496" i="37" a="1"/>
  <c r="H496" i="37" s="1"/>
  <c r="H497" i="37" a="1"/>
  <c r="H497" i="37" s="1"/>
  <c r="H498" i="37" a="1"/>
  <c r="H498" i="37" s="1"/>
  <c r="H499" i="37" a="1"/>
  <c r="H499" i="37" s="1"/>
  <c r="H500" i="37" a="1"/>
  <c r="H500" i="37" s="1"/>
  <c r="H501" i="37" a="1"/>
  <c r="H501" i="37" s="1"/>
  <c r="H502" i="37" a="1"/>
  <c r="H502" i="37" s="1"/>
  <c r="H503" i="37" a="1"/>
  <c r="H503" i="37" s="1"/>
  <c r="H504" i="37" a="1"/>
  <c r="H504" i="37" s="1"/>
  <c r="H505" i="37" a="1"/>
  <c r="H505" i="37" s="1"/>
  <c r="H506" i="37" a="1"/>
  <c r="H506" i="37" s="1"/>
  <c r="H507" i="37" a="1"/>
  <c r="H507" i="37" s="1"/>
  <c r="H508" i="37" a="1"/>
  <c r="H508" i="37" s="1"/>
  <c r="H509" i="37" a="1"/>
  <c r="H509" i="37" s="1"/>
  <c r="H510" i="37" a="1"/>
  <c r="H510" i="37" s="1"/>
  <c r="H511" i="37" a="1"/>
  <c r="H511" i="37" s="1"/>
  <c r="H512" i="37" a="1"/>
  <c r="H512" i="37" s="1"/>
  <c r="H513" i="37" a="1"/>
  <c r="H513" i="37" s="1"/>
  <c r="H514" i="37" a="1"/>
  <c r="H514" i="37" s="1"/>
  <c r="H515" i="37" a="1"/>
  <c r="H515" i="37" s="1"/>
  <c r="H516" i="37" a="1"/>
  <c r="H516" i="37" s="1"/>
  <c r="H517" i="37" a="1"/>
  <c r="H517" i="37" s="1"/>
  <c r="H518" i="37" a="1"/>
  <c r="H518" i="37" s="1"/>
  <c r="H519" i="37" a="1"/>
  <c r="H519" i="37" s="1"/>
  <c r="H520" i="37" a="1"/>
  <c r="H520" i="37" s="1"/>
  <c r="H521" i="37" a="1"/>
  <c r="H521" i="37" s="1"/>
  <c r="H522" i="37" a="1"/>
  <c r="H522" i="37" s="1"/>
  <c r="H523" i="37" a="1"/>
  <c r="H523" i="37" s="1"/>
  <c r="H524" i="37" a="1"/>
  <c r="H524" i="37" s="1"/>
  <c r="H525" i="37" a="1"/>
  <c r="H525" i="37" s="1"/>
  <c r="H526" i="37" a="1"/>
  <c r="H526" i="37" s="1"/>
  <c r="H527" i="37" a="1"/>
  <c r="H527" i="37" s="1"/>
  <c r="H528" i="37" a="1"/>
  <c r="H528" i="37" s="1"/>
  <c r="H529" i="37" a="1"/>
  <c r="H529" i="37" s="1"/>
  <c r="H530" i="37" a="1"/>
  <c r="H530" i="37" s="1"/>
  <c r="H531" i="37" a="1"/>
  <c r="H531" i="37" s="1"/>
  <c r="H532" i="37" a="1"/>
  <c r="H532" i="37" s="1"/>
  <c r="H533" i="37" a="1"/>
  <c r="H533" i="37" s="1"/>
  <c r="H534" i="37" a="1"/>
  <c r="H534" i="37" s="1"/>
  <c r="H535" i="37" a="1"/>
  <c r="H535" i="37" s="1"/>
  <c r="H536" i="37" a="1"/>
  <c r="H536" i="37" s="1"/>
  <c r="H537" i="37" a="1"/>
  <c r="H537" i="37" s="1"/>
  <c r="H538" i="37" a="1"/>
  <c r="H538" i="37" s="1"/>
  <c r="H539" i="37" a="1"/>
  <c r="H539" i="37" s="1"/>
  <c r="H540" i="37" a="1"/>
  <c r="H540" i="37" s="1"/>
  <c r="H541" i="37" a="1"/>
  <c r="H541" i="37" s="1"/>
  <c r="H542" i="37" a="1"/>
  <c r="H542" i="37" s="1"/>
  <c r="H543" i="37" a="1"/>
  <c r="H543" i="37" s="1"/>
  <c r="H544" i="37" a="1"/>
  <c r="H544" i="37" s="1"/>
  <c r="H545" i="37" a="1"/>
  <c r="H545" i="37" s="1"/>
  <c r="H546" i="37" a="1"/>
  <c r="H546" i="37" s="1"/>
  <c r="H547" i="37" a="1"/>
  <c r="H547" i="37" s="1"/>
  <c r="H548" i="37" a="1"/>
  <c r="H548" i="37" s="1"/>
  <c r="H549" i="37" a="1"/>
  <c r="H549" i="37" s="1"/>
  <c r="H550" i="37" a="1"/>
  <c r="H550" i="37" s="1"/>
  <c r="H551" i="37" a="1"/>
  <c r="H551" i="37" s="1"/>
  <c r="H552" i="37" a="1"/>
  <c r="H552" i="37" s="1"/>
  <c r="H553" i="37" a="1"/>
  <c r="H553" i="37" s="1"/>
  <c r="H554" i="37" a="1"/>
  <c r="H554" i="37" s="1"/>
  <c r="H555" i="37" a="1"/>
  <c r="H555" i="37" s="1"/>
  <c r="H556" i="37" a="1"/>
  <c r="H556" i="37" s="1"/>
  <c r="H557" i="37" a="1"/>
  <c r="H557" i="37" s="1"/>
  <c r="H558" i="37" a="1"/>
  <c r="H558" i="37" s="1"/>
  <c r="H559" i="37" a="1"/>
  <c r="H559" i="37" s="1"/>
  <c r="H560" i="37" a="1"/>
  <c r="H560" i="37" s="1"/>
  <c r="H561" i="37" a="1"/>
  <c r="H561" i="37" s="1"/>
  <c r="H562" i="37" a="1"/>
  <c r="H562" i="37" s="1"/>
  <c r="H563" i="37" a="1"/>
  <c r="H563" i="37" s="1"/>
  <c r="H564" i="37" a="1"/>
  <c r="H564" i="37" s="1"/>
  <c r="H565" i="37" a="1"/>
  <c r="H565" i="37" s="1"/>
  <c r="H566" i="37" a="1"/>
  <c r="H566" i="37" s="1"/>
  <c r="H567" i="37" a="1"/>
  <c r="H567" i="37" s="1"/>
  <c r="H568" i="37" a="1"/>
  <c r="H568" i="37" s="1"/>
  <c r="H569" i="37" a="1"/>
  <c r="H569" i="37" s="1"/>
  <c r="H570" i="37" a="1"/>
  <c r="H570" i="37" s="1"/>
  <c r="H571" i="37" a="1"/>
  <c r="H571" i="37" s="1"/>
  <c r="H572" i="37" a="1"/>
  <c r="H572" i="37" s="1"/>
  <c r="H573" i="37" a="1"/>
  <c r="H573" i="37" s="1"/>
  <c r="H574" i="37" a="1"/>
  <c r="H574" i="37" s="1"/>
  <c r="H575" i="37" a="1"/>
  <c r="H575" i="37" s="1"/>
  <c r="H576" i="37" a="1"/>
  <c r="H576" i="37" s="1"/>
  <c r="H577" i="37" a="1"/>
  <c r="H577" i="37" s="1"/>
  <c r="H578" i="37" a="1"/>
  <c r="H578" i="37" s="1"/>
  <c r="H579" i="37" a="1"/>
  <c r="H579" i="37" s="1"/>
  <c r="H580" i="37" a="1"/>
  <c r="H580" i="37" s="1"/>
  <c r="H581" i="37" a="1"/>
  <c r="H581" i="37" s="1"/>
  <c r="H582" i="37" a="1"/>
  <c r="H582" i="37" s="1"/>
  <c r="H583" i="37" a="1"/>
  <c r="H583" i="37" s="1"/>
  <c r="H584" i="37" a="1"/>
  <c r="H584" i="37" s="1"/>
  <c r="H585" i="37" a="1"/>
  <c r="H585" i="37" s="1"/>
  <c r="H586" i="37" a="1"/>
  <c r="H586" i="37" s="1"/>
  <c r="H587" i="37" a="1"/>
  <c r="H587" i="37" s="1"/>
  <c r="H588" i="37" a="1"/>
  <c r="H588" i="37" s="1"/>
  <c r="H589" i="37" a="1"/>
  <c r="H589" i="37" s="1"/>
  <c r="H590" i="37" a="1"/>
  <c r="H590" i="37" s="1"/>
  <c r="H591" i="37" a="1"/>
  <c r="H591" i="37" s="1"/>
  <c r="H592" i="37" a="1"/>
  <c r="H592" i="37" s="1"/>
  <c r="H593" i="37" a="1"/>
  <c r="H593" i="37" s="1"/>
  <c r="H594" i="37" a="1"/>
  <c r="H594" i="37" s="1"/>
  <c r="H595" i="37" a="1"/>
  <c r="H595" i="37" s="1"/>
  <c r="H596" i="37" a="1"/>
  <c r="H596" i="37" s="1"/>
  <c r="H597" i="37" a="1"/>
  <c r="H597" i="37" s="1"/>
  <c r="H598" i="37" a="1"/>
  <c r="H598" i="37" s="1"/>
  <c r="H599" i="37" a="1"/>
  <c r="H599" i="37" s="1"/>
  <c r="H600" i="37" a="1"/>
  <c r="H600" i="37" s="1"/>
  <c r="H601" i="37" a="1"/>
  <c r="H601" i="37" s="1"/>
  <c r="H602" i="37" a="1"/>
  <c r="H602" i="37" s="1"/>
  <c r="L247" i="38" l="1"/>
  <c r="L267" i="38"/>
  <c r="L263" i="38"/>
  <c r="L266" i="38"/>
  <c r="L188" i="38"/>
  <c r="L269" i="38"/>
  <c r="L249" i="38"/>
  <c r="L270" i="38"/>
  <c r="L205" i="38"/>
  <c r="L256" i="38"/>
  <c r="L189" i="38"/>
  <c r="L229" i="38"/>
  <c r="L251" i="38"/>
  <c r="L214" i="38"/>
  <c r="L245" i="38"/>
  <c r="L261" i="38"/>
  <c r="L242" i="38"/>
  <c r="L232" i="38"/>
  <c r="L254" i="38"/>
  <c r="L257" i="38"/>
  <c r="L238" i="38"/>
  <c r="L233" i="38"/>
  <c r="L237" i="38"/>
  <c r="L241" i="38"/>
  <c r="L255" i="38"/>
  <c r="L260" i="38"/>
  <c r="L235" i="38"/>
  <c r="L200" i="38"/>
  <c r="L236" i="38"/>
  <c r="L253" i="38"/>
  <c r="L231" i="38"/>
  <c r="L246" i="38"/>
  <c r="L239" i="38"/>
  <c r="L243" i="38"/>
  <c r="L259" i="38"/>
  <c r="L240" i="38"/>
  <c r="L244" i="38"/>
  <c r="L252" i="38"/>
  <c r="L230" i="38"/>
  <c r="L234" i="38"/>
  <c r="L258" i="38"/>
  <c r="L187" i="38"/>
  <c r="L218" i="38"/>
  <c r="L227" i="38"/>
  <c r="H47" i="40"/>
  <c r="K47" i="40" s="1"/>
  <c r="L220" i="38"/>
  <c r="L185" i="38"/>
  <c r="L225" i="38"/>
  <c r="L216" i="38"/>
  <c r="L213" i="38"/>
  <c r="L222" i="38"/>
  <c r="L182" i="38"/>
  <c r="L224" i="38"/>
  <c r="L132" i="38"/>
  <c r="L215" i="38"/>
  <c r="H28" i="40"/>
  <c r="K28" i="40" s="1"/>
  <c r="H27" i="40"/>
  <c r="K27" i="40" s="1"/>
  <c r="L31" i="38"/>
  <c r="L81" i="38"/>
  <c r="L211" i="38"/>
  <c r="L196" i="38"/>
  <c r="L203" i="38"/>
  <c r="L210" i="38"/>
  <c r="H42" i="40"/>
  <c r="K42" i="40" s="1"/>
  <c r="L208" i="38"/>
  <c r="L123" i="38"/>
  <c r="L197" i="38"/>
  <c r="H40" i="40"/>
  <c r="K40" i="40" s="1"/>
  <c r="L202" i="38"/>
  <c r="L207" i="38"/>
  <c r="L195" i="38"/>
  <c r="L201" i="38"/>
  <c r="L206" i="38"/>
  <c r="L204" i="38"/>
  <c r="L199" i="38"/>
  <c r="H41" i="40"/>
  <c r="K41" i="40" s="1"/>
  <c r="L209" i="38"/>
  <c r="L183" i="38"/>
  <c r="L193" i="38"/>
  <c r="L179" i="38"/>
  <c r="L192" i="38"/>
  <c r="L194" i="38"/>
  <c r="L85" i="38"/>
  <c r="L190" i="38"/>
  <c r="L119" i="38"/>
  <c r="H48" i="40"/>
  <c r="K48" i="40" s="1"/>
  <c r="H24" i="40"/>
  <c r="K24" i="40" s="1"/>
  <c r="H39" i="40"/>
  <c r="K39" i="40" s="1"/>
  <c r="H16" i="40"/>
  <c r="K16" i="40" s="1"/>
  <c r="L181" i="38"/>
  <c r="H29" i="40"/>
  <c r="K29" i="40" s="1"/>
  <c r="H30" i="40"/>
  <c r="K30" i="40" s="1"/>
  <c r="H45" i="40"/>
  <c r="K45" i="40" s="1"/>
  <c r="H34" i="40"/>
  <c r="K34" i="40" s="1"/>
  <c r="H38" i="40"/>
  <c r="K38" i="40" s="1"/>
  <c r="L117" i="38"/>
  <c r="H46" i="40"/>
  <c r="K46" i="40" s="1"/>
  <c r="H26" i="40"/>
  <c r="K26" i="40" s="1"/>
  <c r="L180" i="38"/>
  <c r="H36" i="40"/>
  <c r="K36" i="40" s="1"/>
  <c r="H33" i="40"/>
  <c r="K33" i="40" s="1"/>
  <c r="L145" i="38"/>
  <c r="H22" i="40"/>
  <c r="K22" i="40" s="1"/>
  <c r="H31" i="40"/>
  <c r="K31" i="40" s="1"/>
  <c r="H25" i="40"/>
  <c r="K25" i="40" s="1"/>
  <c r="H19" i="40"/>
  <c r="K19" i="40" s="1"/>
  <c r="H35" i="40"/>
  <c r="K35" i="40" s="1"/>
  <c r="L155" i="38"/>
  <c r="H32" i="40"/>
  <c r="K32" i="40" s="1"/>
  <c r="L173" i="38"/>
  <c r="L143" i="38"/>
  <c r="H20" i="40"/>
  <c r="K20" i="40" s="1"/>
  <c r="L146" i="38"/>
  <c r="H23" i="40"/>
  <c r="K23" i="40" s="1"/>
  <c r="H14" i="40"/>
  <c r="K14" i="40" s="1"/>
  <c r="H18" i="40"/>
  <c r="K18" i="40" s="1"/>
  <c r="L25" i="38"/>
  <c r="L166" i="38"/>
  <c r="H13" i="40"/>
  <c r="K13" i="40" s="1"/>
  <c r="L140" i="38"/>
  <c r="H17" i="40"/>
  <c r="K17" i="40" s="1"/>
  <c r="L144" i="38"/>
  <c r="H21" i="40"/>
  <c r="K21" i="40" s="1"/>
  <c r="L156" i="38"/>
  <c r="L171" i="38"/>
  <c r="L174" i="38"/>
  <c r="L161" i="38"/>
  <c r="L95" i="38"/>
  <c r="L165" i="38"/>
  <c r="L139" i="38"/>
  <c r="L163" i="38"/>
  <c r="L169" i="38"/>
  <c r="L128" i="38"/>
  <c r="L168" i="38"/>
  <c r="L138" i="38"/>
  <c r="L160" i="38"/>
  <c r="L172" i="38"/>
  <c r="L153" i="38"/>
  <c r="L176" i="38"/>
  <c r="L157" i="38"/>
  <c r="L162" i="38"/>
  <c r="L170" i="38"/>
  <c r="L159" i="38"/>
  <c r="L167" i="38"/>
  <c r="L175" i="38"/>
  <c r="L14" i="38"/>
  <c r="L150" i="38"/>
  <c r="L15" i="38"/>
  <c r="L151" i="38"/>
  <c r="L122" i="38"/>
  <c r="L137" i="38"/>
  <c r="L141" i="38"/>
  <c r="L148" i="38"/>
  <c r="L154" i="38"/>
  <c r="L105" i="38"/>
  <c r="L142" i="38"/>
  <c r="L158" i="38"/>
  <c r="L121" i="38"/>
  <c r="L136" i="38"/>
  <c r="L129" i="38"/>
  <c r="L147" i="38"/>
  <c r="L116" i="38"/>
  <c r="L133" i="38"/>
  <c r="L130" i="38"/>
  <c r="L125" i="38"/>
  <c r="L76" i="38"/>
  <c r="L127" i="38"/>
  <c r="L126" i="38"/>
  <c r="L86" i="38"/>
  <c r="L120" i="38"/>
  <c r="L77" i="38"/>
  <c r="L124" i="38"/>
  <c r="L118" i="38"/>
  <c r="L135" i="38"/>
  <c r="L111" i="38"/>
  <c r="L97" i="38"/>
  <c r="L94" i="38"/>
  <c r="L107" i="38"/>
  <c r="L110" i="38"/>
  <c r="L101" i="38"/>
  <c r="L8" i="38"/>
  <c r="L99" i="38"/>
  <c r="L112" i="38"/>
  <c r="L91" i="38"/>
  <c r="L96" i="38"/>
  <c r="L108" i="38"/>
  <c r="L102" i="38"/>
  <c r="L89" i="38"/>
  <c r="L98" i="38"/>
  <c r="L103" i="38"/>
  <c r="L109" i="38"/>
  <c r="L100" i="38"/>
  <c r="L113" i="38"/>
  <c r="L106" i="38"/>
  <c r="L104" i="38"/>
  <c r="L90" i="38"/>
  <c r="L114" i="38"/>
  <c r="L87" i="38"/>
  <c r="L92" i="38"/>
  <c r="L53" i="38"/>
  <c r="L69" i="38"/>
  <c r="L54" i="38"/>
  <c r="L70" i="38"/>
  <c r="L59" i="38"/>
  <c r="L5" i="38"/>
  <c r="L65" i="38"/>
  <c r="L72" i="38"/>
  <c r="L57" i="38"/>
  <c r="L61" i="38"/>
  <c r="L6" i="38"/>
  <c r="L79" i="38"/>
  <c r="L49" i="38"/>
  <c r="L66" i="38"/>
  <c r="L74" i="38"/>
  <c r="L63" i="38"/>
  <c r="L56" i="38"/>
  <c r="L50" i="38"/>
  <c r="L78" i="38"/>
  <c r="L80" i="38"/>
  <c r="L51" i="38"/>
  <c r="L67" i="38"/>
  <c r="L71" i="38"/>
  <c r="L75" i="38"/>
  <c r="L83" i="38"/>
  <c r="L64" i="38"/>
  <c r="L73" i="38"/>
  <c r="L58" i="38"/>
  <c r="L52" i="38"/>
  <c r="L9" i="38"/>
  <c r="L82" i="38"/>
  <c r="L40" i="38"/>
  <c r="L62" i="38"/>
  <c r="L68" i="38"/>
  <c r="L24" i="38"/>
  <c r="L55" i="38"/>
  <c r="L60" i="38"/>
  <c r="L21" i="38"/>
  <c r="L37" i="38"/>
  <c r="L42" i="38"/>
  <c r="L39" i="38"/>
  <c r="L3" i="38"/>
  <c r="L38" i="38"/>
  <c r="L26" i="38"/>
  <c r="L46" i="38"/>
  <c r="L44" i="38"/>
  <c r="L48" i="38"/>
  <c r="L41" i="38"/>
  <c r="L35" i="38"/>
  <c r="L43" i="38"/>
  <c r="L47" i="38"/>
  <c r="L36" i="38"/>
  <c r="L45" i="38"/>
  <c r="L16" i="38"/>
  <c r="L30" i="38"/>
  <c r="L4" i="38"/>
  <c r="L20" i="38"/>
  <c r="L10" i="38"/>
  <c r="L27" i="38"/>
  <c r="L13" i="38"/>
  <c r="L29" i="38"/>
  <c r="L19" i="38"/>
  <c r="L23" i="38"/>
  <c r="L7" i="38"/>
  <c r="L28" i="38"/>
  <c r="L22" i="38"/>
  <c r="L32" i="38"/>
  <c r="L18" i="38"/>
  <c r="L17" i="38"/>
  <c r="L11" i="38"/>
  <c r="J23" i="37" l="1"/>
  <c r="L23" i="37" s="1"/>
  <c r="J24" i="37"/>
  <c r="L24" i="37" s="1"/>
  <c r="J22" i="37"/>
  <c r="L22" i="37" s="1"/>
  <c r="J21" i="37"/>
  <c r="L21" i="37" s="1"/>
  <c r="J20" i="37"/>
  <c r="L20" i="37" s="1"/>
  <c r="K52" i="40"/>
  <c r="E54" i="40" s="1"/>
  <c r="H108" i="40" s="1"/>
  <c r="J18" i="37"/>
  <c r="L18" i="37" s="1"/>
  <c r="J17" i="37"/>
  <c r="L17" i="37" s="1"/>
  <c r="J19" i="37"/>
  <c r="L19" i="37" s="1"/>
  <c r="J16" i="37"/>
  <c r="L16" i="37" s="1"/>
  <c r="J15" i="37"/>
  <c r="L15" i="37" s="1"/>
  <c r="J14" i="37"/>
  <c r="L14" i="37" s="1"/>
  <c r="J13" i="37"/>
  <c r="L13" i="37" s="1"/>
  <c r="J12" i="37"/>
  <c r="L12" i="37" s="1"/>
  <c r="J11" i="37"/>
  <c r="L11" i="37" s="1"/>
  <c r="J10" i="37"/>
  <c r="L10" i="37" s="1"/>
  <c r="J3" i="37"/>
  <c r="L3" i="37" s="1"/>
  <c r="J9" i="37"/>
  <c r="L9" i="37" s="1"/>
  <c r="J8" i="37"/>
  <c r="L8" i="37" s="1"/>
  <c r="J7" i="37"/>
  <c r="L7" i="37" s="1"/>
  <c r="J6" i="37"/>
  <c r="L6" i="37" s="1"/>
  <c r="J4" i="37"/>
  <c r="L4" i="37" s="1"/>
  <c r="J5" i="37"/>
  <c r="L5" i="37" s="1"/>
  <c r="AP5263" i="6"/>
  <c r="AP5264" i="6"/>
  <c r="AP5265" i="6"/>
  <c r="AP5266" i="6"/>
  <c r="AP5267" i="6"/>
  <c r="AP5268" i="6"/>
  <c r="AP5269" i="6"/>
  <c r="AP5270" i="6"/>
  <c r="AP5271" i="6"/>
  <c r="AP5272" i="6"/>
  <c r="AP5273" i="6"/>
  <c r="AP5274" i="6"/>
  <c r="AP5275" i="6"/>
  <c r="AP5276" i="6"/>
  <c r="AP5277" i="6"/>
  <c r="AP5278" i="6"/>
  <c r="AP5279" i="6"/>
  <c r="AP5280" i="6"/>
  <c r="AP5281" i="6"/>
  <c r="AP5282" i="6"/>
  <c r="AP5283" i="6"/>
  <c r="AP5284" i="6"/>
  <c r="AP5285" i="6"/>
  <c r="AP5286" i="6"/>
  <c r="AP5287" i="6"/>
  <c r="AP5288" i="6"/>
  <c r="AP5289" i="6"/>
  <c r="AP5290" i="6"/>
  <c r="AP5291" i="6"/>
  <c r="AP5292" i="6"/>
  <c r="AP5293" i="6"/>
  <c r="AP5294" i="6"/>
  <c r="AP5295" i="6"/>
  <c r="AP5296" i="6"/>
  <c r="AP5297" i="6"/>
  <c r="AP5298" i="6"/>
  <c r="AP5299" i="6"/>
  <c r="AP5300" i="6"/>
  <c r="AP5301" i="6"/>
  <c r="AP5302" i="6"/>
  <c r="AP5303" i="6"/>
  <c r="AP5304" i="6"/>
  <c r="AP5305" i="6"/>
  <c r="AP5306" i="6"/>
  <c r="AP5307" i="6"/>
  <c r="AP5308" i="6"/>
  <c r="AP5309" i="6"/>
  <c r="AP5310" i="6"/>
  <c r="AP5311" i="6"/>
  <c r="AP5312" i="6"/>
  <c r="AP5313" i="6"/>
  <c r="AP5314" i="6"/>
  <c r="AP5315" i="6"/>
  <c r="AP5316" i="6"/>
  <c r="AP5317" i="6"/>
  <c r="AP5318" i="6"/>
  <c r="AP5319" i="6"/>
  <c r="AP5320" i="6"/>
  <c r="AP5321" i="6"/>
  <c r="AP5322" i="6"/>
  <c r="AP5323" i="6"/>
  <c r="AP5324" i="6"/>
  <c r="AP5325" i="6"/>
  <c r="AP5326" i="6"/>
  <c r="AP5327" i="6"/>
  <c r="AP5328" i="6"/>
  <c r="AP5329" i="6"/>
  <c r="AP5330" i="6"/>
  <c r="AP5331" i="6"/>
  <c r="AP5332" i="6"/>
  <c r="AP5333" i="6"/>
  <c r="AP5334" i="6"/>
  <c r="AP5335" i="6"/>
  <c r="AP5336" i="6"/>
  <c r="AP5337" i="6"/>
  <c r="AP5338" i="6"/>
  <c r="AP5339" i="6"/>
  <c r="AP5340" i="6"/>
  <c r="AP5341" i="6"/>
  <c r="AP5342" i="6"/>
  <c r="AP5343" i="6"/>
  <c r="AP5344" i="6"/>
  <c r="AP5345" i="6"/>
  <c r="AP5346" i="6"/>
  <c r="AP5347" i="6"/>
  <c r="AP5348" i="6"/>
  <c r="AP5349" i="6"/>
  <c r="AP5350" i="6"/>
  <c r="AP5351" i="6"/>
  <c r="AP5352" i="6"/>
  <c r="AP5353" i="6"/>
  <c r="AP5354" i="6"/>
  <c r="AP5355" i="6"/>
  <c r="AP5356" i="6"/>
  <c r="AP5357" i="6"/>
  <c r="AP5358" i="6"/>
  <c r="AP5359" i="6"/>
  <c r="AP5360" i="6"/>
  <c r="AP5361" i="6"/>
  <c r="AP5362" i="6"/>
  <c r="AP5363" i="6"/>
  <c r="AP5364" i="6"/>
  <c r="AP5365" i="6"/>
  <c r="AP5366" i="6"/>
  <c r="AP5367" i="6"/>
  <c r="AP5368" i="6"/>
  <c r="AP5369" i="6"/>
  <c r="AP5370" i="6"/>
  <c r="AP5371" i="6"/>
  <c r="AP5372" i="6"/>
  <c r="AP5373" i="6"/>
  <c r="AP5374" i="6"/>
  <c r="AP5375" i="6"/>
  <c r="AP5376" i="6"/>
  <c r="AP5377" i="6"/>
  <c r="AP5378" i="6"/>
  <c r="AP5379" i="6"/>
  <c r="AP5380" i="6"/>
  <c r="AP5381" i="6"/>
  <c r="AP5382" i="6"/>
  <c r="AP5383" i="6"/>
  <c r="AP5384" i="6"/>
  <c r="AP5385" i="6"/>
  <c r="AP5386" i="6"/>
  <c r="AP5387" i="6"/>
  <c r="AP5388" i="6"/>
  <c r="AP5389" i="6"/>
  <c r="AP5390" i="6"/>
  <c r="AP5391" i="6"/>
  <c r="AP5392" i="6"/>
  <c r="AP5393" i="6"/>
  <c r="AP5394" i="6"/>
  <c r="AP5395" i="6"/>
  <c r="AP5396" i="6"/>
  <c r="AP5397" i="6"/>
  <c r="AP5398" i="6"/>
  <c r="AP5399" i="6"/>
  <c r="AP5400" i="6"/>
  <c r="AP5401" i="6"/>
  <c r="AP5402" i="6"/>
  <c r="AP5403" i="6"/>
  <c r="AP5404" i="6"/>
  <c r="AP5405" i="6"/>
  <c r="AP5406" i="6"/>
  <c r="AP5407" i="6"/>
  <c r="AP5408" i="6"/>
  <c r="AP5409" i="6"/>
  <c r="AP5410" i="6"/>
  <c r="AP5411" i="6"/>
  <c r="AP5412" i="6"/>
  <c r="AP5413" i="6"/>
  <c r="AP5414" i="6"/>
  <c r="AP5415" i="6"/>
  <c r="AP5416" i="6"/>
  <c r="AP5417" i="6"/>
  <c r="AP5418" i="6"/>
  <c r="AP5419" i="6"/>
  <c r="AP5420" i="6"/>
  <c r="AP5421" i="6"/>
  <c r="AP5422" i="6"/>
  <c r="AP5423" i="6"/>
  <c r="AP5424" i="6"/>
  <c r="AP5425" i="6"/>
  <c r="AP5426" i="6"/>
  <c r="AP5427" i="6"/>
  <c r="AP5428" i="6"/>
  <c r="AP5429" i="6"/>
  <c r="AP5430" i="6"/>
  <c r="AP5431" i="6"/>
  <c r="AP5432" i="6"/>
  <c r="AP5433" i="6"/>
  <c r="AP5434" i="6"/>
  <c r="AP5435" i="6"/>
  <c r="AP5436" i="6"/>
  <c r="AP5437" i="6"/>
  <c r="AP5438" i="6"/>
  <c r="AP5439" i="6"/>
  <c r="AP5440" i="6"/>
  <c r="AP5441" i="6"/>
  <c r="AP5442" i="6"/>
  <c r="AP5443" i="6"/>
  <c r="AP5444" i="6"/>
  <c r="AP5445" i="6"/>
  <c r="AP5446" i="6"/>
  <c r="AP5447" i="6"/>
  <c r="AP5448" i="6"/>
  <c r="AP5449" i="6"/>
  <c r="AP5450" i="6"/>
  <c r="AP5451" i="6"/>
  <c r="AP5452" i="6"/>
  <c r="AP5453" i="6"/>
  <c r="AP5454" i="6"/>
  <c r="AP5455" i="6"/>
  <c r="AP5456" i="6"/>
  <c r="AP5457" i="6"/>
  <c r="AP5458" i="6"/>
  <c r="AP5459" i="6"/>
  <c r="AP5460" i="6"/>
  <c r="AP5461" i="6"/>
  <c r="AP5462" i="6"/>
  <c r="AP5463" i="6"/>
  <c r="AP5464" i="6"/>
  <c r="AP5465" i="6"/>
  <c r="AP5466" i="6"/>
  <c r="AP5467" i="6"/>
  <c r="AP5468" i="6"/>
  <c r="AP5469" i="6"/>
  <c r="AP5470" i="6"/>
  <c r="AP5471" i="6"/>
  <c r="AP5472" i="6"/>
  <c r="AP5473" i="6"/>
  <c r="AP5474" i="6"/>
  <c r="AP5475" i="6"/>
  <c r="AP5476" i="6"/>
  <c r="AP5477" i="6"/>
  <c r="AP5478" i="6"/>
  <c r="AP5479" i="6"/>
  <c r="AP5480" i="6"/>
  <c r="AP5481" i="6"/>
  <c r="AP5482" i="6"/>
  <c r="AP5483" i="6"/>
  <c r="AP5484" i="6"/>
  <c r="AP5485" i="6"/>
  <c r="AP5486" i="6"/>
  <c r="AP5487" i="6"/>
  <c r="AP5488" i="6"/>
  <c r="AP5489" i="6"/>
  <c r="AP5490" i="6"/>
  <c r="AP5491" i="6"/>
  <c r="AP5492" i="6"/>
  <c r="AP5493" i="6"/>
  <c r="AP5494" i="6"/>
  <c r="AP5495" i="6"/>
  <c r="AP5496" i="6"/>
  <c r="AP5497" i="6"/>
  <c r="AP5498" i="6"/>
  <c r="AP5499" i="6"/>
  <c r="AP5500" i="6"/>
  <c r="AP5501" i="6"/>
  <c r="AP5502" i="6"/>
  <c r="AP5503" i="6"/>
  <c r="AP5504" i="6"/>
  <c r="AP5505" i="6"/>
  <c r="AP5506" i="6"/>
  <c r="AP5507" i="6"/>
  <c r="AP5508" i="6"/>
  <c r="AP5509" i="6"/>
  <c r="AP5510" i="6"/>
  <c r="AP5511" i="6"/>
  <c r="AP5512" i="6"/>
  <c r="AP5513" i="6"/>
  <c r="AP5514" i="6"/>
  <c r="AP5515" i="6"/>
  <c r="AP5516" i="6"/>
  <c r="AP5517" i="6"/>
  <c r="AP5518" i="6"/>
  <c r="AP5519" i="6"/>
  <c r="AP5520" i="6"/>
  <c r="AP5521" i="6"/>
  <c r="AP5522" i="6"/>
  <c r="AP5523" i="6"/>
  <c r="AP5524" i="6"/>
  <c r="AP5525" i="6"/>
  <c r="AP5526" i="6"/>
  <c r="AP5527" i="6"/>
  <c r="AP5528" i="6"/>
  <c r="AP5529" i="6"/>
  <c r="AP5530" i="6"/>
  <c r="AP5531" i="6"/>
  <c r="AP5532" i="6"/>
  <c r="AP5533" i="6"/>
  <c r="AP5534" i="6"/>
  <c r="AP5535" i="6"/>
  <c r="AP5536" i="6"/>
  <c r="AP5537" i="6"/>
  <c r="AP5538" i="6"/>
  <c r="AP5539" i="6"/>
  <c r="AP5540" i="6"/>
  <c r="AP5541" i="6"/>
  <c r="AP5542" i="6"/>
  <c r="AP5543" i="6"/>
  <c r="AP5544" i="6"/>
  <c r="AP5545" i="6"/>
  <c r="AP5546" i="6"/>
  <c r="AP5547" i="6"/>
  <c r="AP5548" i="6"/>
  <c r="AP5549" i="6"/>
  <c r="AP5550" i="6"/>
  <c r="AP5551" i="6"/>
  <c r="AP5552" i="6"/>
  <c r="AP5553" i="6"/>
  <c r="AP5554" i="6"/>
  <c r="AP5555" i="6"/>
  <c r="AP5556" i="6"/>
  <c r="AP5557" i="6"/>
  <c r="AP5558" i="6"/>
  <c r="AP5559" i="6"/>
  <c r="AP5560" i="6"/>
  <c r="AP5561" i="6"/>
  <c r="AP5562" i="6"/>
  <c r="AP5563" i="6"/>
  <c r="AP5564" i="6"/>
  <c r="AP5565" i="6"/>
  <c r="AP5566" i="6"/>
  <c r="AP5567" i="6"/>
  <c r="AP5568" i="6"/>
  <c r="AP5569" i="6"/>
  <c r="AP5570" i="6"/>
  <c r="AP5571" i="6"/>
  <c r="AP5572" i="6"/>
  <c r="AP5573" i="6"/>
  <c r="AP5574" i="6"/>
  <c r="AP5575" i="6"/>
  <c r="AP5576" i="6"/>
  <c r="AP5577" i="6"/>
  <c r="AP5578" i="6"/>
  <c r="AP5579" i="6"/>
  <c r="AP5580" i="6"/>
  <c r="AP5581" i="6"/>
  <c r="AP5582" i="6"/>
  <c r="AP5583" i="6"/>
  <c r="AP5584" i="6"/>
  <c r="AP5585" i="6"/>
  <c r="AP5586" i="6"/>
  <c r="AP5587" i="6"/>
  <c r="AP5588" i="6"/>
  <c r="AP5589" i="6"/>
  <c r="AP5590" i="6"/>
  <c r="AP5591" i="6"/>
  <c r="AP5592" i="6"/>
  <c r="AP5593" i="6"/>
  <c r="AP5594" i="6"/>
  <c r="AP5595" i="6"/>
  <c r="AP5596" i="6"/>
  <c r="AP5597" i="6"/>
  <c r="AP5598" i="6"/>
  <c r="AP5599" i="6"/>
  <c r="AP5600" i="6"/>
  <c r="AP5601" i="6"/>
  <c r="AP5602" i="6"/>
  <c r="AP5603" i="6"/>
  <c r="AP5604" i="6"/>
  <c r="AP5605" i="6"/>
  <c r="AP5606" i="6"/>
  <c r="AP5607" i="6"/>
  <c r="AP5608" i="6"/>
  <c r="AP5609" i="6"/>
  <c r="AP5610" i="6"/>
  <c r="AP5611" i="6"/>
  <c r="AP5612" i="6"/>
  <c r="AP5613" i="6"/>
  <c r="AP5614" i="6"/>
  <c r="AP5615" i="6"/>
  <c r="AP5616" i="6"/>
  <c r="AP5617" i="6"/>
  <c r="AP5618" i="6"/>
  <c r="AP5619" i="6"/>
  <c r="AP5620" i="6"/>
  <c r="AP5621" i="6"/>
  <c r="AP5622" i="6"/>
  <c r="AP5623" i="6"/>
  <c r="AP5624" i="6"/>
  <c r="AP5625" i="6"/>
  <c r="AP5626" i="6"/>
  <c r="AP5627" i="6"/>
  <c r="AP5628" i="6"/>
  <c r="AP5629" i="6"/>
  <c r="AP5630" i="6"/>
  <c r="AP5631" i="6"/>
  <c r="AP5632" i="6"/>
  <c r="AP5633" i="6"/>
  <c r="AP5634" i="6"/>
  <c r="AP5635" i="6"/>
  <c r="AP5636" i="6"/>
  <c r="AP5637" i="6"/>
  <c r="AP5638" i="6"/>
  <c r="AP5639" i="6"/>
  <c r="AP5640" i="6"/>
  <c r="AP5641" i="6"/>
  <c r="AP5642" i="6"/>
  <c r="AP5643" i="6"/>
  <c r="AP5644" i="6"/>
  <c r="AP5645" i="6"/>
  <c r="AP5646" i="6"/>
  <c r="AP5647" i="6"/>
  <c r="AP5648" i="6"/>
  <c r="AP5649" i="6"/>
  <c r="AP5650" i="6"/>
  <c r="AP5651" i="6"/>
  <c r="AP5652" i="6"/>
  <c r="AP5653" i="6"/>
  <c r="AP5654" i="6"/>
  <c r="AP5655" i="6"/>
  <c r="AP5656" i="6"/>
  <c r="AP5657" i="6"/>
  <c r="AP5658" i="6"/>
  <c r="AP5659" i="6"/>
  <c r="AP5660" i="6"/>
  <c r="AP5661" i="6"/>
  <c r="AP5662" i="6"/>
  <c r="AP5663" i="6"/>
  <c r="AP5664" i="6"/>
  <c r="AP5665" i="6"/>
  <c r="AP5666" i="6"/>
  <c r="AP5667" i="6"/>
  <c r="AP5668" i="6"/>
  <c r="AP5669" i="6"/>
  <c r="AP5670" i="6"/>
  <c r="AP5671" i="6"/>
  <c r="AP5672" i="6"/>
  <c r="AP5673" i="6"/>
  <c r="AP5674" i="6"/>
  <c r="AP5675" i="6"/>
  <c r="AP5676" i="6"/>
  <c r="AP5677" i="6"/>
  <c r="AP5678" i="6"/>
  <c r="AP5679" i="6"/>
  <c r="AP5680" i="6"/>
  <c r="AP5681" i="6"/>
  <c r="AP5682" i="6"/>
  <c r="AP5683" i="6"/>
  <c r="AP5684" i="6"/>
  <c r="AP5685" i="6"/>
  <c r="AP5686" i="6"/>
  <c r="AP5687" i="6"/>
  <c r="AP5688" i="6"/>
  <c r="AP5689" i="6"/>
  <c r="AP5690" i="6"/>
  <c r="AP5691" i="6"/>
  <c r="AP5692" i="6"/>
  <c r="AP5693" i="6"/>
  <c r="AP5694" i="6"/>
  <c r="AP5695" i="6"/>
  <c r="AP5696" i="6"/>
  <c r="AP5697" i="6"/>
  <c r="AP5698" i="6"/>
  <c r="AP5699" i="6"/>
  <c r="AP5700" i="6"/>
  <c r="AP5701" i="6"/>
  <c r="AP5702" i="6"/>
  <c r="AP5703" i="6"/>
  <c r="AP5704" i="6"/>
  <c r="AP5705" i="6"/>
  <c r="AP5706" i="6"/>
  <c r="AP5707" i="6"/>
  <c r="AP5708" i="6"/>
  <c r="AP5709" i="6"/>
  <c r="AP5710" i="6"/>
  <c r="AP5711" i="6"/>
  <c r="AP5712" i="6"/>
  <c r="AP5713" i="6"/>
  <c r="AP5714" i="6"/>
  <c r="AP5715" i="6"/>
  <c r="AP5716" i="6"/>
  <c r="AP5717" i="6"/>
  <c r="AP5718" i="6"/>
  <c r="AP5719" i="6"/>
  <c r="AP5720" i="6"/>
  <c r="AP5721" i="6"/>
  <c r="AP5722" i="6"/>
  <c r="AP5723" i="6"/>
  <c r="AP5724" i="6"/>
  <c r="AP5725" i="6"/>
  <c r="AP5726" i="6"/>
  <c r="AP5727" i="6"/>
  <c r="AP5728" i="6"/>
  <c r="AP5729" i="6"/>
  <c r="AP5730" i="6"/>
  <c r="AP5731" i="6"/>
  <c r="AP5732" i="6"/>
  <c r="AP5733" i="6"/>
  <c r="AP5734" i="6"/>
  <c r="AP5735" i="6"/>
  <c r="AP5736" i="6"/>
  <c r="AP5737" i="6"/>
  <c r="AP5738" i="6"/>
  <c r="AP5739" i="6"/>
  <c r="AP5740" i="6"/>
  <c r="AP5741" i="6"/>
  <c r="AP5742" i="6"/>
  <c r="AP5743" i="6"/>
  <c r="AP5744" i="6"/>
  <c r="AP5745" i="6"/>
  <c r="AP5746" i="6"/>
  <c r="AP5747" i="6"/>
  <c r="AP5748" i="6"/>
  <c r="AP5749" i="6"/>
  <c r="AP5750" i="6"/>
  <c r="AP5751" i="6"/>
  <c r="AP5752" i="6"/>
  <c r="AP5753" i="6"/>
  <c r="AP5754" i="6"/>
  <c r="AP5755" i="6"/>
  <c r="AP5756" i="6"/>
  <c r="AP5757" i="6"/>
  <c r="AP5758" i="6"/>
  <c r="AP5759" i="6"/>
  <c r="AP5760" i="6"/>
  <c r="AP5761" i="6"/>
  <c r="AP5762" i="6"/>
  <c r="AP5763" i="6"/>
  <c r="AP5764" i="6"/>
  <c r="AP5765" i="6"/>
  <c r="AP5766" i="6"/>
  <c r="AP5767" i="6"/>
  <c r="AP5768" i="6"/>
  <c r="AP5769" i="6"/>
  <c r="AP5770" i="6"/>
  <c r="AP5771" i="6"/>
  <c r="AP5772" i="6"/>
  <c r="AP5773" i="6"/>
  <c r="AP5774" i="6"/>
  <c r="AP5775" i="6"/>
  <c r="AP5776" i="6"/>
  <c r="AP5777" i="6"/>
  <c r="AP5778" i="6"/>
  <c r="AP5779" i="6"/>
  <c r="AP5780" i="6"/>
  <c r="AP5781" i="6"/>
  <c r="AP5782" i="6"/>
  <c r="AP5783" i="6"/>
  <c r="AP5784" i="6"/>
  <c r="AP5785" i="6"/>
  <c r="AP5786" i="6"/>
  <c r="AP5787" i="6"/>
  <c r="AP5788" i="6"/>
  <c r="AP5789" i="6"/>
  <c r="AP5790" i="6"/>
  <c r="AP5791" i="6"/>
  <c r="AP5792" i="6"/>
  <c r="AP5793" i="6"/>
  <c r="AP5794" i="6"/>
  <c r="AP5795" i="6"/>
  <c r="AP5796" i="6"/>
  <c r="AP5797" i="6"/>
  <c r="AP5798" i="6"/>
  <c r="AP5799" i="6"/>
  <c r="AP5800" i="6"/>
  <c r="AP5801" i="6"/>
  <c r="AP5802" i="6"/>
  <c r="AP5803" i="6"/>
  <c r="AP5804" i="6"/>
  <c r="AP5805" i="6"/>
  <c r="AP5806" i="6"/>
  <c r="AP5807" i="6"/>
  <c r="AP5808" i="6"/>
  <c r="AP5809" i="6"/>
  <c r="AP5810" i="6"/>
  <c r="AP5811" i="6"/>
  <c r="AP5812" i="6"/>
  <c r="AP5813" i="6"/>
  <c r="AP5814" i="6"/>
  <c r="AP5815" i="6"/>
  <c r="AP5816" i="6"/>
  <c r="AP5817" i="6"/>
  <c r="AP5818" i="6"/>
  <c r="AP5819" i="6"/>
  <c r="AP5820" i="6"/>
  <c r="AP5821" i="6"/>
  <c r="AP5822" i="6"/>
  <c r="AP5823" i="6"/>
  <c r="AP5824" i="6"/>
  <c r="AP5825" i="6"/>
  <c r="AP5826" i="6"/>
  <c r="AP5827" i="6"/>
  <c r="AP5828" i="6"/>
  <c r="AP5829" i="6"/>
  <c r="AP5830" i="6"/>
  <c r="AP5831" i="6"/>
  <c r="AP5832" i="6"/>
  <c r="AP5833" i="6"/>
  <c r="AP5834" i="6"/>
  <c r="AP5835" i="6"/>
  <c r="AP5836" i="6"/>
  <c r="AP5837" i="6"/>
  <c r="AP5838" i="6"/>
  <c r="AP5839" i="6"/>
  <c r="AP5840" i="6"/>
  <c r="AP5841" i="6"/>
  <c r="AP5842" i="6"/>
  <c r="AP5843" i="6"/>
  <c r="AP5844" i="6"/>
  <c r="AP5845" i="6"/>
  <c r="AP5846" i="6"/>
  <c r="AP5847" i="6"/>
  <c r="AP5848" i="6"/>
  <c r="AP5849" i="6"/>
  <c r="AP5850" i="6"/>
  <c r="AP5851" i="6"/>
  <c r="AP5852" i="6"/>
  <c r="AP5262" i="6"/>
  <c r="AP5261" i="6"/>
  <c r="AP5260" i="6"/>
  <c r="AP5259" i="6"/>
  <c r="AP5258" i="6"/>
  <c r="AP5257" i="6"/>
  <c r="AP5256" i="6"/>
  <c r="AP5255" i="6"/>
  <c r="AP5254" i="6"/>
  <c r="AP5253" i="6"/>
  <c r="AP5252" i="6"/>
  <c r="AP5251" i="6"/>
  <c r="AP5250" i="6"/>
  <c r="AP5249" i="6"/>
  <c r="AP5248" i="6"/>
  <c r="AP5247" i="6"/>
  <c r="AP5246" i="6"/>
  <c r="AP5245" i="6"/>
  <c r="AP5244" i="6"/>
  <c r="AP5243" i="6"/>
  <c r="AP5242" i="6"/>
  <c r="AP5241" i="6"/>
  <c r="AP5240" i="6"/>
  <c r="AP5239" i="6"/>
  <c r="AP5238" i="6"/>
  <c r="AP5237" i="6"/>
  <c r="AP5236" i="6"/>
  <c r="AP5235" i="6"/>
  <c r="AP5234" i="6"/>
  <c r="AP5233" i="6"/>
  <c r="AP5232" i="6"/>
  <c r="AP5231" i="6"/>
  <c r="AP5230" i="6"/>
  <c r="AP5229" i="6"/>
  <c r="AP5228" i="6"/>
  <c r="AP5227" i="6"/>
  <c r="AP5226" i="6"/>
  <c r="AP5225" i="6"/>
  <c r="AP5224" i="6"/>
  <c r="AP5223" i="6"/>
  <c r="AP5222" i="6"/>
  <c r="AP5221" i="6"/>
  <c r="AP5220" i="6"/>
  <c r="AP5219" i="6"/>
  <c r="AP5218" i="6"/>
  <c r="AP5217" i="6"/>
  <c r="AP5216" i="6"/>
  <c r="AP5215" i="6"/>
  <c r="AP5214" i="6"/>
  <c r="AP5213" i="6"/>
  <c r="AP5212" i="6"/>
  <c r="AP5211" i="6"/>
  <c r="AP5210" i="6"/>
  <c r="AP5209" i="6"/>
  <c r="AP5208" i="6"/>
  <c r="AP5207" i="6"/>
  <c r="AP5206" i="6"/>
  <c r="AP5205" i="6"/>
  <c r="AP5204" i="6"/>
  <c r="AP5203" i="6"/>
  <c r="AP5202" i="6"/>
  <c r="AP5201" i="6"/>
  <c r="AP5200" i="6"/>
  <c r="AP5199" i="6"/>
  <c r="AP5198" i="6"/>
  <c r="AP5197" i="6"/>
  <c r="AP5196" i="6"/>
  <c r="AP5195" i="6"/>
  <c r="AP5194" i="6"/>
  <c r="AP5193" i="6"/>
  <c r="AP5192" i="6"/>
  <c r="AP5191" i="6"/>
  <c r="AP5190" i="6"/>
  <c r="AP5189" i="6"/>
  <c r="AP5188" i="6"/>
  <c r="AP5187" i="6"/>
  <c r="AP5186" i="6"/>
  <c r="AP5185" i="6"/>
  <c r="AP5184" i="6"/>
  <c r="AP5183" i="6"/>
  <c r="AP5182" i="6"/>
  <c r="AP5181" i="6"/>
  <c r="AP5180" i="6"/>
  <c r="AP5179" i="6"/>
  <c r="AP5178" i="6"/>
  <c r="AP5177" i="6"/>
  <c r="AP5176" i="6"/>
  <c r="AP5175" i="6"/>
  <c r="AP5174" i="6"/>
  <c r="AP5173" i="6"/>
  <c r="AP5172" i="6"/>
  <c r="AP5171" i="6"/>
  <c r="AP5170" i="6"/>
  <c r="AP5169" i="6"/>
  <c r="AP5168" i="6"/>
  <c r="AP5167" i="6"/>
  <c r="AP5166" i="6"/>
  <c r="AP5165" i="6"/>
  <c r="AP5164" i="6"/>
  <c r="AP5163" i="6"/>
  <c r="AP5162" i="6"/>
  <c r="AP5161" i="6"/>
  <c r="AP5160" i="6"/>
  <c r="AP5159" i="6"/>
  <c r="AP5158" i="6"/>
  <c r="AP5157" i="6"/>
  <c r="AP5156" i="6"/>
  <c r="AP5155" i="6"/>
  <c r="AP5154" i="6"/>
  <c r="AP5153" i="6"/>
  <c r="AP5152" i="6"/>
  <c r="AP5151" i="6"/>
  <c r="AP5150" i="6"/>
  <c r="AP5149" i="6"/>
  <c r="AP5148" i="6"/>
  <c r="AP5147" i="6"/>
  <c r="AP5146" i="6"/>
  <c r="AP5145" i="6"/>
  <c r="AP5144" i="6"/>
  <c r="AP5143" i="6"/>
  <c r="AP5142" i="6"/>
  <c r="AP5141" i="6"/>
  <c r="AP5140" i="6"/>
  <c r="AP5139" i="6"/>
  <c r="AP5138" i="6"/>
  <c r="AP5137" i="6"/>
  <c r="AP5136" i="6"/>
  <c r="AP5135" i="6"/>
  <c r="AP5134" i="6"/>
  <c r="AP5133" i="6"/>
  <c r="AP5132" i="6"/>
  <c r="AP5131" i="6"/>
  <c r="AP5130" i="6"/>
  <c r="AP5129" i="6"/>
  <c r="AP5128" i="6"/>
  <c r="AP5127" i="6"/>
  <c r="AP5126" i="6"/>
  <c r="AP5125" i="6"/>
  <c r="AP5124" i="6"/>
  <c r="AP5123" i="6"/>
  <c r="AP5122" i="6"/>
  <c r="AP5121" i="6"/>
  <c r="AP5120" i="6"/>
  <c r="AP5119" i="6"/>
  <c r="AP5118" i="6"/>
  <c r="AP5117" i="6"/>
  <c r="AP5116" i="6"/>
  <c r="AP5115" i="6"/>
  <c r="AP5114" i="6"/>
  <c r="AP5113" i="6"/>
  <c r="AP5112" i="6"/>
  <c r="AP5111" i="6"/>
  <c r="AP5110" i="6"/>
  <c r="AP5109" i="6"/>
  <c r="AP5108" i="6"/>
  <c r="AP5107" i="6"/>
  <c r="AP5106" i="6"/>
  <c r="AP5105" i="6"/>
  <c r="AP5104" i="6"/>
  <c r="AP5103" i="6"/>
  <c r="AP5102" i="6"/>
  <c r="AP5101" i="6"/>
  <c r="AP5100" i="6"/>
  <c r="AP5099" i="6"/>
  <c r="AP5098" i="6"/>
  <c r="AP5097" i="6"/>
  <c r="AP5096" i="6"/>
  <c r="AP5095" i="6"/>
  <c r="AP5094" i="6"/>
  <c r="AP5093" i="6"/>
  <c r="AP5092" i="6"/>
  <c r="AP5091" i="6"/>
  <c r="AP5090" i="6"/>
  <c r="AP5089" i="6"/>
  <c r="AP5088" i="6"/>
  <c r="AP5087" i="6"/>
  <c r="AP5086" i="6"/>
  <c r="AP5085" i="6"/>
  <c r="AP5084" i="6"/>
  <c r="AP5083" i="6"/>
  <c r="AP5082" i="6"/>
  <c r="AP5081" i="6"/>
  <c r="AP5080" i="6"/>
  <c r="AP5079" i="6"/>
  <c r="AP5078" i="6"/>
  <c r="AP5077" i="6"/>
  <c r="AP5076" i="6"/>
  <c r="AP5075" i="6"/>
  <c r="AP5074" i="6"/>
  <c r="AP5073" i="6"/>
  <c r="AP5072" i="6"/>
  <c r="AP5071" i="6"/>
  <c r="AP5070" i="6"/>
  <c r="AP5069" i="6"/>
  <c r="AP5068" i="6"/>
  <c r="AP5067" i="6"/>
  <c r="AP5066" i="6"/>
  <c r="AP5065" i="6"/>
  <c r="AP5064" i="6"/>
  <c r="AP5063" i="6"/>
  <c r="AP5062" i="6"/>
  <c r="AP5061" i="6"/>
  <c r="AP5060" i="6"/>
  <c r="AP5059" i="6"/>
  <c r="AP5058" i="6"/>
  <c r="AP5057" i="6"/>
  <c r="AP5056" i="6"/>
  <c r="AP5055" i="6"/>
  <c r="AP5054" i="6"/>
  <c r="AP5053" i="6"/>
  <c r="AP5052" i="6"/>
  <c r="AP5051" i="6"/>
  <c r="AP5050" i="6"/>
  <c r="AP5049" i="6"/>
  <c r="AP5048" i="6"/>
  <c r="AP5047" i="6"/>
  <c r="AP5046" i="6"/>
  <c r="AP5045" i="6"/>
  <c r="AP5044" i="6"/>
  <c r="AP5043" i="6"/>
  <c r="AP5042" i="6"/>
  <c r="AP5041" i="6"/>
  <c r="AP5040" i="6"/>
  <c r="AP5039" i="6"/>
  <c r="AP5038" i="6"/>
  <c r="AP5037" i="6"/>
  <c r="AP5036" i="6"/>
  <c r="AP5035" i="6"/>
  <c r="AP5034" i="6"/>
  <c r="AP5033" i="6"/>
  <c r="AP5032" i="6"/>
  <c r="AP5031" i="6"/>
  <c r="AP5030" i="6"/>
  <c r="AP5029" i="6"/>
  <c r="AP5028" i="6"/>
  <c r="AP5027" i="6"/>
  <c r="AP5026" i="6"/>
  <c r="AP5025" i="6"/>
  <c r="AP5024" i="6"/>
  <c r="AP5023" i="6"/>
  <c r="AP5022" i="6"/>
  <c r="AP5021" i="6"/>
  <c r="AP5020" i="6"/>
  <c r="AP5019" i="6"/>
  <c r="AP5018" i="6"/>
  <c r="AP5017" i="6"/>
  <c r="AP5016" i="6"/>
  <c r="AP5015" i="6"/>
  <c r="AP5014" i="6"/>
  <c r="AP5013" i="6"/>
  <c r="AP5012" i="6"/>
  <c r="AP5011" i="6"/>
  <c r="AP5010" i="6"/>
  <c r="AP5009" i="6"/>
  <c r="AP5008" i="6"/>
  <c r="AP5007" i="6"/>
  <c r="AP5006" i="6"/>
  <c r="AP5005" i="6"/>
  <c r="AP5004" i="6"/>
  <c r="AP5003" i="6"/>
  <c r="AP5002" i="6"/>
  <c r="AP5001" i="6"/>
  <c r="AP5000" i="6"/>
  <c r="H603" i="37" s="1" a="1"/>
  <c r="H603" i="37" s="1"/>
  <c r="AP4999" i="6"/>
  <c r="AP4998" i="6"/>
  <c r="AP4997" i="6"/>
  <c r="AP4996" i="6"/>
  <c r="AP4995" i="6"/>
  <c r="AP4994" i="6"/>
  <c r="AP4993" i="6"/>
  <c r="AP4992" i="6"/>
  <c r="AP4991" i="6"/>
  <c r="AP4990" i="6"/>
  <c r="AP4989" i="6"/>
  <c r="AP4988" i="6"/>
  <c r="AP4987" i="6"/>
  <c r="AP4986" i="6"/>
  <c r="AP4985" i="6"/>
  <c r="AP4984" i="6"/>
  <c r="AP4983" i="6"/>
  <c r="AP4982" i="6"/>
  <c r="AP4981" i="6"/>
  <c r="AP4980" i="6"/>
  <c r="AP4979" i="6"/>
  <c r="AP4978" i="6"/>
  <c r="AP4977" i="6"/>
  <c r="AP4976" i="6"/>
  <c r="AP4975" i="6"/>
  <c r="AP4974" i="6"/>
  <c r="AP4973" i="6"/>
  <c r="AP4972" i="6"/>
  <c r="AP4971" i="6"/>
  <c r="AP4970" i="6"/>
  <c r="AP4969" i="6"/>
  <c r="AP4968" i="6"/>
  <c r="AP4967" i="6"/>
  <c r="AP4966" i="6"/>
  <c r="AP4965" i="6"/>
  <c r="AP4964" i="6"/>
  <c r="AP4963" i="6"/>
  <c r="AP4962" i="6"/>
  <c r="AP4961" i="6"/>
  <c r="AP4960" i="6"/>
  <c r="AP4959" i="6"/>
  <c r="AP4958" i="6"/>
  <c r="AP4957" i="6"/>
  <c r="AP4956" i="6"/>
  <c r="AP4955" i="6"/>
  <c r="AP4954" i="6"/>
  <c r="AP4953" i="6"/>
  <c r="AP4952" i="6"/>
  <c r="AP4951" i="6"/>
  <c r="AP4950" i="6"/>
  <c r="AP4949" i="6"/>
  <c r="AP4948" i="6"/>
  <c r="AP4947" i="6"/>
  <c r="AP4946" i="6"/>
  <c r="AP4945" i="6"/>
  <c r="AP4944" i="6"/>
  <c r="AP4943" i="6"/>
  <c r="AP4942" i="6"/>
  <c r="AP4941" i="6"/>
  <c r="AP4940" i="6"/>
  <c r="AP4939" i="6"/>
  <c r="AP4938" i="6"/>
  <c r="AP4937" i="6"/>
  <c r="AP4936" i="6"/>
  <c r="AP4935" i="6"/>
  <c r="AP4934" i="6"/>
  <c r="AP4933" i="6"/>
  <c r="AP4932" i="6"/>
  <c r="AP4931" i="6"/>
  <c r="AP4930" i="6"/>
  <c r="AP4929" i="6"/>
  <c r="AP4928" i="6"/>
  <c r="AP4927" i="6"/>
  <c r="AP4926" i="6"/>
  <c r="AP4925" i="6"/>
  <c r="AP4924" i="6"/>
  <c r="AP4923" i="6"/>
  <c r="AP4922" i="6"/>
  <c r="AP4921" i="6"/>
  <c r="AP4920" i="6"/>
  <c r="AP4919" i="6"/>
  <c r="AP4918" i="6"/>
  <c r="AP4917" i="6"/>
  <c r="AP4916" i="6"/>
  <c r="AP4915" i="6"/>
  <c r="AP4914" i="6"/>
  <c r="AP4913" i="6"/>
  <c r="AP4912" i="6"/>
  <c r="AP4911" i="6"/>
  <c r="AP4910" i="6"/>
  <c r="AP4909" i="6"/>
  <c r="AP4908" i="6"/>
  <c r="AP4907" i="6"/>
  <c r="AP4906" i="6"/>
  <c r="AP4905" i="6"/>
  <c r="AP4904" i="6"/>
  <c r="AP4903" i="6"/>
  <c r="AP4902" i="6"/>
  <c r="AP4901" i="6"/>
  <c r="AP4900" i="6"/>
  <c r="AP4899" i="6"/>
  <c r="AP4898" i="6"/>
  <c r="AP4897" i="6"/>
  <c r="AP4896" i="6"/>
  <c r="AP4895" i="6"/>
  <c r="AP4894" i="6"/>
  <c r="AP4893" i="6"/>
  <c r="AP4892" i="6"/>
  <c r="AP4891" i="6"/>
  <c r="AP4890" i="6"/>
  <c r="AP4889" i="6"/>
  <c r="AP4888" i="6"/>
  <c r="AP4887" i="6"/>
  <c r="AP4886" i="6"/>
  <c r="AP4885" i="6"/>
  <c r="AP4884" i="6"/>
  <c r="AP4883" i="6"/>
  <c r="AP4882" i="6"/>
  <c r="AP4881" i="6"/>
  <c r="AP4880" i="6"/>
  <c r="AP4879" i="6"/>
  <c r="AP4878" i="6"/>
  <c r="AP4877" i="6"/>
  <c r="AP4876" i="6"/>
  <c r="AP4875" i="6"/>
  <c r="AP4874" i="6"/>
  <c r="AP4873" i="6"/>
  <c r="AP4872" i="6"/>
  <c r="AP4871" i="6"/>
  <c r="AP4870" i="6"/>
  <c r="AP4869" i="6"/>
  <c r="AP4868" i="6"/>
  <c r="AP4867" i="6"/>
  <c r="AP4866" i="6"/>
  <c r="AP4865" i="6"/>
  <c r="AP4864" i="6"/>
  <c r="AP4863" i="6"/>
  <c r="AP4862" i="6"/>
  <c r="AP4861" i="6"/>
  <c r="AP4860" i="6"/>
  <c r="AP4859" i="6"/>
  <c r="AP4858" i="6"/>
  <c r="AP4857" i="6"/>
  <c r="AP4856" i="6"/>
  <c r="AP4855" i="6"/>
  <c r="AP4854" i="6"/>
  <c r="AP4853" i="6"/>
  <c r="AP4852" i="6"/>
  <c r="AP4851" i="6"/>
  <c r="AP4850" i="6"/>
  <c r="AP4849" i="6"/>
  <c r="AP4848" i="6"/>
  <c r="AP4847" i="6"/>
  <c r="AP4846" i="6"/>
  <c r="AP4845" i="6"/>
  <c r="AP4844" i="6"/>
  <c r="AP4843" i="6"/>
  <c r="AP4842" i="6"/>
  <c r="AP4841" i="6"/>
  <c r="AP4840" i="6"/>
  <c r="AP4839" i="6"/>
  <c r="AP4838" i="6"/>
  <c r="AP4837" i="6"/>
  <c r="AP4836" i="6"/>
  <c r="AP4835" i="6"/>
  <c r="AP4834" i="6"/>
  <c r="AP4833" i="6"/>
  <c r="AP4832" i="6"/>
  <c r="AP4831" i="6"/>
  <c r="AP4830" i="6"/>
  <c r="AP4829" i="6"/>
  <c r="AP4828" i="6"/>
  <c r="AP4827" i="6"/>
  <c r="AP4826" i="6"/>
  <c r="AP4825" i="6"/>
  <c r="AP4824" i="6"/>
  <c r="AP4823" i="6"/>
  <c r="AP4822" i="6"/>
  <c r="AP4821" i="6"/>
  <c r="AP4820" i="6"/>
  <c r="AP4819" i="6"/>
  <c r="AP4818" i="6"/>
  <c r="AP4817" i="6"/>
  <c r="AP4816" i="6"/>
  <c r="AP4815" i="6"/>
  <c r="AP4814" i="6"/>
  <c r="AP4813" i="6"/>
  <c r="AP4812" i="6"/>
  <c r="AP4811" i="6"/>
  <c r="AP4810" i="6"/>
  <c r="AP4809" i="6"/>
  <c r="AP4808" i="6"/>
  <c r="AP4807" i="6"/>
  <c r="AP4806" i="6"/>
  <c r="AP4805" i="6"/>
  <c r="AP4804" i="6"/>
  <c r="AP4803" i="6"/>
  <c r="AP4802" i="6"/>
  <c r="AP4801" i="6"/>
  <c r="AP4800" i="6"/>
  <c r="AP4799" i="6"/>
  <c r="AP4798" i="6"/>
  <c r="AP4797" i="6"/>
  <c r="AP4796" i="6"/>
  <c r="AP4795" i="6"/>
  <c r="AP4794" i="6"/>
  <c r="AP4793" i="6"/>
  <c r="AP4792" i="6"/>
  <c r="AP4791" i="6"/>
  <c r="AP4790" i="6"/>
  <c r="AP4789" i="6"/>
  <c r="AP4788" i="6"/>
  <c r="AP4787" i="6"/>
  <c r="AP4786" i="6"/>
  <c r="AP4785" i="6"/>
  <c r="AP4784" i="6"/>
  <c r="AP4783" i="6"/>
  <c r="AP4782" i="6"/>
  <c r="AP4781" i="6"/>
  <c r="AP4780" i="6"/>
  <c r="AP4779" i="6"/>
  <c r="AP4778" i="6"/>
  <c r="AP4777" i="6"/>
  <c r="AP4776" i="6"/>
  <c r="AP4775" i="6"/>
  <c r="AP4774" i="6"/>
  <c r="AP4773" i="6"/>
  <c r="AP4772" i="6"/>
  <c r="AP4771" i="6"/>
  <c r="AP4770" i="6"/>
  <c r="AP4769" i="6"/>
  <c r="AP4768" i="6"/>
  <c r="AP4767" i="6"/>
  <c r="AP4766" i="6"/>
  <c r="AP4765" i="6"/>
  <c r="AP4764" i="6"/>
  <c r="AP4763" i="6"/>
  <c r="AP4762" i="6"/>
  <c r="AP4761" i="6"/>
  <c r="AP4760" i="6"/>
  <c r="AP4759" i="6"/>
  <c r="AP4758" i="6"/>
  <c r="AP4757" i="6"/>
  <c r="AP4756" i="6"/>
  <c r="AP4755" i="6"/>
  <c r="AP4754" i="6"/>
  <c r="AP4753" i="6"/>
  <c r="AP4752" i="6"/>
  <c r="AP4751" i="6"/>
  <c r="AP4750" i="6"/>
  <c r="AP4749" i="6"/>
  <c r="AP4748" i="6"/>
  <c r="AP4747" i="6"/>
  <c r="AP4746" i="6"/>
  <c r="AP4745" i="6"/>
  <c r="AP4744" i="6"/>
  <c r="AP4743" i="6"/>
  <c r="AP4742" i="6"/>
  <c r="AP4741" i="6"/>
  <c r="AP4740" i="6"/>
  <c r="AP4739" i="6"/>
  <c r="AP4738" i="6"/>
  <c r="AP4737" i="6"/>
  <c r="AP4736" i="6"/>
  <c r="AP4735" i="6"/>
  <c r="AP4734" i="6"/>
  <c r="AP4733" i="6"/>
  <c r="AP4732" i="6"/>
  <c r="AP4731" i="6"/>
  <c r="AP4730" i="6"/>
  <c r="AP4729" i="6"/>
  <c r="AP4728" i="6"/>
  <c r="AP4727" i="6"/>
  <c r="AP4726" i="6"/>
  <c r="AP4725" i="6"/>
  <c r="AP4724" i="6"/>
  <c r="AP4723" i="6"/>
  <c r="AP4722" i="6"/>
  <c r="AP4721" i="6"/>
  <c r="AP4720" i="6"/>
  <c r="AP4719" i="6"/>
  <c r="AP4718" i="6"/>
  <c r="AP4717" i="6"/>
  <c r="AP4716" i="6"/>
  <c r="AP4715" i="6"/>
  <c r="AP4714" i="6"/>
  <c r="AP4713" i="6"/>
  <c r="AP4712" i="6"/>
  <c r="AP4711" i="6"/>
  <c r="AP4710" i="6"/>
  <c r="AP4709" i="6"/>
  <c r="AP4708" i="6"/>
  <c r="AP4707" i="6"/>
  <c r="AP4706" i="6"/>
  <c r="AP4705" i="6"/>
  <c r="AP4704" i="6"/>
  <c r="AP4703" i="6"/>
  <c r="AP4702" i="6"/>
  <c r="AP4701" i="6"/>
  <c r="AP4700" i="6"/>
  <c r="AP4699" i="6"/>
  <c r="AP4698" i="6"/>
  <c r="AP4697" i="6"/>
  <c r="AP4696" i="6"/>
  <c r="AP4695" i="6"/>
  <c r="AP4694" i="6"/>
  <c r="AP4693" i="6"/>
  <c r="AP4692" i="6"/>
  <c r="AP4691" i="6"/>
  <c r="AP4690" i="6"/>
  <c r="AP4689" i="6"/>
  <c r="AP4688" i="6"/>
  <c r="AP4687" i="6"/>
  <c r="AP4686" i="6"/>
  <c r="AP4685" i="6"/>
  <c r="AP4684" i="6"/>
  <c r="AP4683" i="6"/>
  <c r="AP4682" i="6"/>
  <c r="AP4681" i="6"/>
  <c r="AP4680" i="6"/>
  <c r="AP4679" i="6"/>
  <c r="AP4678" i="6"/>
  <c r="AP4677" i="6"/>
  <c r="AP4676" i="6"/>
  <c r="AP4675" i="6"/>
  <c r="AP4674" i="6"/>
  <c r="AP4673" i="6"/>
  <c r="AP4672" i="6"/>
  <c r="AP4671" i="6"/>
  <c r="AP4670" i="6"/>
  <c r="AP4669" i="6"/>
  <c r="AP4668" i="6"/>
  <c r="AP4667" i="6"/>
  <c r="AP4666" i="6"/>
  <c r="AP4665" i="6"/>
  <c r="AP4664" i="6"/>
  <c r="AP4663" i="6"/>
  <c r="AP4662" i="6"/>
  <c r="AP4661" i="6"/>
  <c r="AP4660" i="6"/>
  <c r="AP4659" i="6"/>
  <c r="AP4658" i="6"/>
  <c r="AP4657" i="6"/>
  <c r="AP4656" i="6"/>
  <c r="AP4655" i="6"/>
  <c r="AP4654" i="6"/>
  <c r="AP4653" i="6"/>
  <c r="AP4652" i="6"/>
  <c r="AP4651" i="6"/>
  <c r="AP4650" i="6"/>
  <c r="AP4649" i="6"/>
  <c r="AP4648" i="6"/>
  <c r="AP4647" i="6"/>
  <c r="AP4646" i="6"/>
  <c r="AP4645" i="6"/>
  <c r="AP4644" i="6"/>
  <c r="AP4643" i="6"/>
  <c r="AP4642" i="6"/>
  <c r="AP4641" i="6"/>
  <c r="AP4640" i="6"/>
  <c r="AP4639" i="6"/>
  <c r="AP4638" i="6"/>
  <c r="AP4637" i="6"/>
  <c r="AP4636" i="6"/>
  <c r="AP4635" i="6"/>
  <c r="AP4634" i="6"/>
  <c r="AP4633" i="6"/>
  <c r="AP4632" i="6"/>
  <c r="AP4631" i="6"/>
  <c r="AP4630" i="6"/>
  <c r="AP4629" i="6"/>
  <c r="AP4628" i="6"/>
  <c r="AP4627" i="6"/>
  <c r="AP4626" i="6"/>
  <c r="AP4625" i="6"/>
  <c r="AP4624" i="6"/>
  <c r="AP4623" i="6"/>
  <c r="AP4622" i="6"/>
  <c r="AP4621" i="6"/>
  <c r="AP4620" i="6"/>
  <c r="AP4619" i="6"/>
  <c r="AP4618" i="6"/>
  <c r="AP4617" i="6"/>
  <c r="AP4616" i="6"/>
  <c r="AP4615" i="6"/>
  <c r="AP4614" i="6"/>
  <c r="AP4613" i="6"/>
  <c r="AP4612" i="6"/>
  <c r="AP4611" i="6"/>
  <c r="AP4610" i="6"/>
  <c r="AP4609" i="6"/>
  <c r="AP4608" i="6"/>
  <c r="AP4607" i="6"/>
  <c r="AP4606" i="6"/>
  <c r="AP4605" i="6"/>
  <c r="AP4604" i="6"/>
  <c r="AP4603" i="6"/>
  <c r="AP4602" i="6"/>
  <c r="AP4601" i="6"/>
  <c r="AP4600" i="6"/>
  <c r="AP4599" i="6"/>
  <c r="AP4598" i="6"/>
  <c r="AP4597" i="6"/>
  <c r="AP4596" i="6"/>
  <c r="AP4595" i="6"/>
  <c r="AP4594" i="6"/>
  <c r="AP4593" i="6"/>
  <c r="AP4592" i="6"/>
  <c r="AP4591" i="6"/>
  <c r="AP4590" i="6"/>
  <c r="AP4589" i="6"/>
  <c r="AP4588" i="6"/>
  <c r="AP4587" i="6"/>
  <c r="AP4586" i="6"/>
  <c r="AP4585" i="6"/>
  <c r="AP4584" i="6"/>
  <c r="AP4583" i="6"/>
  <c r="AP4582" i="6"/>
  <c r="AP4581" i="6"/>
  <c r="AP4580" i="6"/>
  <c r="AP4579" i="6"/>
  <c r="AP4578" i="6"/>
  <c r="AP4577" i="6"/>
  <c r="AP4576" i="6"/>
  <c r="AP4575" i="6"/>
  <c r="AP4574" i="6"/>
  <c r="AP4573" i="6"/>
  <c r="AP4572" i="6"/>
  <c r="AP4571" i="6"/>
  <c r="AP4570" i="6"/>
  <c r="AP4569" i="6"/>
  <c r="AP4568" i="6"/>
  <c r="AP4567" i="6"/>
  <c r="AP4566" i="6"/>
  <c r="AP4565" i="6"/>
  <c r="AP4564" i="6"/>
  <c r="AP4563" i="6"/>
  <c r="AP4562" i="6"/>
  <c r="AP4561" i="6"/>
  <c r="AP4560" i="6"/>
  <c r="AP4559" i="6"/>
  <c r="AP4558" i="6"/>
  <c r="AP4557" i="6"/>
  <c r="AP4556" i="6"/>
  <c r="AP4555" i="6"/>
  <c r="AP4554" i="6"/>
  <c r="AP4553" i="6"/>
  <c r="AP4552" i="6"/>
  <c r="AP4551" i="6"/>
  <c r="AP4550" i="6"/>
  <c r="AP4549" i="6"/>
  <c r="AP4548" i="6"/>
  <c r="AP4547" i="6"/>
  <c r="AP4546" i="6"/>
  <c r="AP4545" i="6"/>
  <c r="AP4544" i="6"/>
  <c r="AP4543" i="6"/>
  <c r="AP4542" i="6"/>
  <c r="AP4541" i="6"/>
  <c r="AP4540" i="6"/>
  <c r="AP4539" i="6"/>
  <c r="AP4538" i="6"/>
  <c r="AP4537" i="6"/>
  <c r="AP4536" i="6"/>
  <c r="AP4535" i="6"/>
  <c r="AP4534" i="6"/>
  <c r="AP4533" i="6"/>
  <c r="AP4532" i="6"/>
  <c r="AP4531" i="6"/>
  <c r="AP4530" i="6"/>
  <c r="AP4529" i="6"/>
  <c r="AP4528" i="6"/>
  <c r="AP4527" i="6"/>
  <c r="AP4526" i="6"/>
  <c r="AP4525" i="6"/>
  <c r="AP4524" i="6"/>
  <c r="AP4523" i="6"/>
  <c r="AP4522" i="6"/>
  <c r="AP4521" i="6"/>
  <c r="AP4520" i="6"/>
  <c r="AP4519" i="6"/>
  <c r="AP4518" i="6"/>
  <c r="AP4517" i="6"/>
  <c r="AP4516" i="6"/>
  <c r="AP4515" i="6"/>
  <c r="AP4514" i="6"/>
  <c r="AP4513" i="6"/>
  <c r="AP4512" i="6"/>
  <c r="AP4511" i="6"/>
  <c r="AP4510" i="6"/>
  <c r="AP4509" i="6"/>
  <c r="AP4508" i="6"/>
  <c r="AP4507" i="6"/>
  <c r="AP4506" i="6"/>
  <c r="AP4505" i="6"/>
  <c r="AP4504" i="6"/>
  <c r="AP4503" i="6"/>
  <c r="AP4502" i="6"/>
  <c r="AP4501" i="6"/>
  <c r="AP4500" i="6"/>
  <c r="AP4499" i="6"/>
  <c r="AP4498" i="6"/>
  <c r="AP4497" i="6"/>
  <c r="AP4496" i="6"/>
  <c r="AP4495" i="6"/>
  <c r="AP4494" i="6"/>
  <c r="AP4493" i="6"/>
  <c r="AP4492" i="6"/>
  <c r="AP4491" i="6"/>
  <c r="AP4490" i="6"/>
  <c r="AP4489" i="6"/>
  <c r="AP4488" i="6"/>
  <c r="AP4487" i="6"/>
  <c r="AP4486" i="6"/>
  <c r="AP4485" i="6"/>
  <c r="AP4484" i="6"/>
  <c r="AP4483" i="6"/>
  <c r="AP4482" i="6"/>
  <c r="AP4481" i="6"/>
  <c r="AP4480" i="6"/>
  <c r="AP4479" i="6"/>
  <c r="AP4478" i="6"/>
  <c r="AP4477" i="6"/>
  <c r="AP4476" i="6"/>
  <c r="AP4475" i="6"/>
  <c r="AP4474" i="6"/>
  <c r="AP4473" i="6"/>
  <c r="AP4472" i="6"/>
  <c r="AP4471" i="6"/>
  <c r="AP4470" i="6"/>
  <c r="AP4469" i="6"/>
  <c r="AP4468" i="6"/>
  <c r="AP4467" i="6"/>
  <c r="AP4466" i="6"/>
  <c r="AP4465" i="6"/>
  <c r="AP4464" i="6"/>
  <c r="AP4463" i="6"/>
  <c r="AP4462" i="6"/>
  <c r="AP4461" i="6"/>
  <c r="AP4460" i="6"/>
  <c r="AP4459" i="6"/>
  <c r="AP4458" i="6"/>
  <c r="AP4457" i="6"/>
  <c r="AP4456" i="6"/>
  <c r="AP4455" i="6"/>
  <c r="AP4454" i="6"/>
  <c r="AP4453" i="6"/>
  <c r="AP4452" i="6"/>
  <c r="AP4451" i="6"/>
  <c r="AP4450" i="6"/>
  <c r="AP4449" i="6"/>
  <c r="AP4448" i="6"/>
  <c r="AP4447" i="6"/>
  <c r="AP4446" i="6"/>
  <c r="AP4445" i="6"/>
  <c r="AP4444" i="6"/>
  <c r="AP4443" i="6"/>
  <c r="AP4442" i="6"/>
  <c r="AP4441" i="6"/>
  <c r="AP4440" i="6"/>
  <c r="AP4439" i="6"/>
  <c r="AP4438" i="6"/>
  <c r="AP4437" i="6"/>
  <c r="AP4436" i="6"/>
  <c r="AP4435" i="6"/>
  <c r="AP4434" i="6"/>
  <c r="AP4433" i="6"/>
  <c r="AP4432" i="6"/>
  <c r="AP4431" i="6"/>
  <c r="AP4430" i="6"/>
  <c r="AP4429" i="6"/>
  <c r="AP4428" i="6"/>
  <c r="AP4427" i="6"/>
  <c r="AP4426" i="6"/>
  <c r="AP4425" i="6"/>
  <c r="AP4424" i="6"/>
  <c r="AP4423" i="6"/>
  <c r="AP4422" i="6"/>
  <c r="AP4421" i="6"/>
  <c r="AP4420" i="6"/>
  <c r="AP4419" i="6"/>
  <c r="AP4418" i="6"/>
  <c r="AP4417" i="6"/>
  <c r="AP4416" i="6"/>
  <c r="AP4415" i="6"/>
  <c r="AP4414" i="6"/>
  <c r="AP4413" i="6"/>
  <c r="AP4412" i="6"/>
  <c r="AP4411" i="6"/>
  <c r="AP4410" i="6"/>
  <c r="AP4409" i="6"/>
  <c r="AP4408" i="6"/>
  <c r="AP4407" i="6"/>
  <c r="AP4406" i="6"/>
  <c r="AP4405" i="6"/>
  <c r="AP4404" i="6"/>
  <c r="AP4403" i="6"/>
  <c r="AP4402" i="6"/>
  <c r="AP4401" i="6"/>
  <c r="AP4400" i="6"/>
  <c r="AP4399" i="6"/>
  <c r="AP4398" i="6"/>
  <c r="AP4397" i="6"/>
  <c r="AP4396" i="6"/>
  <c r="AP4395" i="6"/>
  <c r="AP4394" i="6"/>
  <c r="AP4393" i="6"/>
  <c r="AP4392" i="6"/>
  <c r="AP4391" i="6"/>
  <c r="AP4390" i="6"/>
  <c r="AP4389" i="6"/>
  <c r="AP4388" i="6"/>
  <c r="AP4387" i="6"/>
  <c r="AP4386" i="6"/>
  <c r="AP4385" i="6"/>
  <c r="AP4384" i="6"/>
  <c r="AP4383" i="6"/>
  <c r="AP4382" i="6"/>
  <c r="AP4381" i="6"/>
  <c r="AP4380" i="6"/>
  <c r="AP4379" i="6"/>
  <c r="AP4378" i="6"/>
  <c r="AP4377" i="6"/>
  <c r="AP4376" i="6"/>
  <c r="AP4375" i="6"/>
  <c r="AP4374" i="6"/>
  <c r="AP4373" i="6"/>
  <c r="AP4372" i="6"/>
  <c r="AP4371" i="6"/>
  <c r="AP4370" i="6"/>
  <c r="AP4369" i="6"/>
  <c r="AP4368" i="6"/>
  <c r="AP4367" i="6"/>
  <c r="AP4366" i="6"/>
  <c r="AP4365" i="6"/>
  <c r="AP4364" i="6"/>
  <c r="AP4363" i="6"/>
  <c r="AP4362" i="6"/>
  <c r="AP4361" i="6"/>
  <c r="AP4360" i="6"/>
  <c r="AP4359" i="6"/>
  <c r="AP4358" i="6"/>
  <c r="AP4357" i="6"/>
  <c r="AP4356" i="6"/>
  <c r="AP4355" i="6"/>
  <c r="AP4354" i="6"/>
  <c r="AP4353" i="6"/>
  <c r="AP4352" i="6"/>
  <c r="AP4351" i="6"/>
  <c r="AP4350" i="6"/>
  <c r="AP4349" i="6"/>
  <c r="AP4348" i="6"/>
  <c r="AP4347" i="6"/>
  <c r="AP4346" i="6"/>
  <c r="AP4345" i="6"/>
  <c r="AP4344" i="6"/>
  <c r="AP4343" i="6"/>
  <c r="AP4342" i="6"/>
  <c r="AP4341" i="6"/>
  <c r="AP4340" i="6"/>
  <c r="AP4339" i="6"/>
  <c r="AP4338" i="6"/>
  <c r="AP4337" i="6"/>
  <c r="AP4336" i="6"/>
  <c r="AP4335" i="6"/>
  <c r="AP4334" i="6"/>
  <c r="AP4333" i="6"/>
  <c r="AP4332" i="6"/>
  <c r="AP4331" i="6"/>
  <c r="AP4330" i="6"/>
  <c r="AP4329" i="6"/>
  <c r="AP4328" i="6"/>
  <c r="AP4327" i="6"/>
  <c r="AP4326" i="6"/>
  <c r="AP4325" i="6"/>
  <c r="AP4324" i="6"/>
  <c r="AP4323" i="6"/>
  <c r="AP4322" i="6"/>
  <c r="AP4321" i="6"/>
  <c r="AP4320" i="6"/>
  <c r="AP4319" i="6"/>
  <c r="AP4318" i="6"/>
  <c r="AP4317" i="6"/>
  <c r="AP4316" i="6"/>
  <c r="AP4315" i="6"/>
  <c r="AP4314" i="6"/>
  <c r="AP4313" i="6"/>
  <c r="AP4312" i="6"/>
  <c r="AP4311" i="6"/>
  <c r="AP4310" i="6"/>
  <c r="AP4309" i="6"/>
  <c r="AP4308" i="6"/>
  <c r="AP4307" i="6"/>
  <c r="AP4306" i="6"/>
  <c r="AP4305" i="6"/>
  <c r="AP4304" i="6"/>
  <c r="AP4303" i="6"/>
  <c r="AP4302" i="6"/>
  <c r="AP4301" i="6"/>
  <c r="AP4300" i="6"/>
  <c r="AP4299" i="6"/>
  <c r="AP4298" i="6"/>
  <c r="AP4297" i="6"/>
  <c r="AP4296" i="6"/>
  <c r="AP4295" i="6"/>
  <c r="AP4294" i="6"/>
  <c r="AP4293" i="6"/>
  <c r="AP4292" i="6"/>
  <c r="AP4291" i="6"/>
  <c r="AP4290" i="6"/>
  <c r="AP4289" i="6"/>
  <c r="AP4288" i="6"/>
  <c r="AP4287" i="6"/>
  <c r="AP4286" i="6"/>
  <c r="AP4285" i="6"/>
  <c r="AP4284" i="6"/>
  <c r="AP4283" i="6"/>
  <c r="AP4282" i="6"/>
  <c r="AP4281" i="6"/>
  <c r="AP4280" i="6"/>
  <c r="AP4279" i="6"/>
  <c r="AP4278" i="6"/>
  <c r="AP4277" i="6"/>
  <c r="AP4276" i="6"/>
  <c r="AP4275" i="6"/>
  <c r="AP4274" i="6"/>
  <c r="AP4273" i="6"/>
  <c r="AP4272" i="6"/>
  <c r="AP4271" i="6"/>
  <c r="AP4270" i="6"/>
  <c r="AP4269" i="6"/>
  <c r="AP4268" i="6"/>
  <c r="AP4267" i="6"/>
  <c r="AP4266" i="6"/>
  <c r="AP4265" i="6"/>
  <c r="AP4264" i="6"/>
  <c r="AP4263" i="6"/>
  <c r="AP4262" i="6"/>
  <c r="AP4261" i="6"/>
  <c r="AP4260" i="6"/>
  <c r="AP4259" i="6"/>
  <c r="AP4258" i="6"/>
  <c r="AP4257" i="6"/>
  <c r="AP4256" i="6"/>
  <c r="AP4255" i="6"/>
  <c r="AP4254" i="6"/>
  <c r="AP4253" i="6"/>
  <c r="AP4252" i="6"/>
  <c r="AP4251" i="6"/>
  <c r="AP4250" i="6"/>
  <c r="AP4249" i="6"/>
  <c r="AP4248" i="6"/>
  <c r="AP4247" i="6"/>
  <c r="AP4246" i="6"/>
  <c r="AP4245" i="6"/>
  <c r="AP4244" i="6"/>
  <c r="AP4243" i="6"/>
  <c r="AP4242" i="6"/>
  <c r="AP4241" i="6"/>
  <c r="AP4240" i="6"/>
  <c r="AP4239" i="6"/>
  <c r="AP4238" i="6"/>
  <c r="AP4237" i="6"/>
  <c r="AP4236" i="6"/>
  <c r="AP4235" i="6"/>
  <c r="AP4234" i="6"/>
  <c r="AP4233" i="6"/>
  <c r="AP4232" i="6"/>
  <c r="AP4231" i="6"/>
  <c r="AP4230" i="6"/>
  <c r="AP4229" i="6"/>
  <c r="AP4228" i="6"/>
  <c r="AP4227" i="6"/>
  <c r="AP4226" i="6"/>
  <c r="AP4225" i="6"/>
  <c r="AP4224" i="6"/>
  <c r="AP4223" i="6"/>
  <c r="AP4222" i="6"/>
  <c r="AP4221" i="6"/>
  <c r="AP4220" i="6"/>
  <c r="AP4219" i="6"/>
  <c r="AP4218" i="6"/>
  <c r="AP4217" i="6"/>
  <c r="AP4216" i="6"/>
  <c r="AP4215" i="6"/>
  <c r="AP4214" i="6"/>
  <c r="AP4213" i="6"/>
  <c r="AP4212" i="6"/>
  <c r="AP4211" i="6"/>
  <c r="AP4210" i="6"/>
  <c r="AP4209" i="6"/>
  <c r="AP4208" i="6"/>
  <c r="AP4207" i="6"/>
  <c r="AP4206" i="6"/>
  <c r="AP4205" i="6"/>
  <c r="AP4204" i="6"/>
  <c r="AP4203" i="6"/>
  <c r="AP4202" i="6"/>
  <c r="AP4201" i="6"/>
  <c r="AP4200" i="6"/>
  <c r="AP4199" i="6"/>
  <c r="AP4198" i="6"/>
  <c r="AP4197" i="6"/>
  <c r="AP4196" i="6"/>
  <c r="AP4195" i="6"/>
  <c r="AP4194" i="6"/>
  <c r="AP4193" i="6"/>
  <c r="AP4192" i="6"/>
  <c r="AP4191" i="6"/>
  <c r="AP4190" i="6"/>
  <c r="AP4189" i="6"/>
  <c r="AP4188" i="6"/>
  <c r="AP4187" i="6"/>
  <c r="AP4186" i="6"/>
  <c r="AP4185" i="6"/>
  <c r="AP4184" i="6"/>
  <c r="AP4183" i="6"/>
  <c r="AP4182" i="6"/>
  <c r="AP4181" i="6"/>
  <c r="AP4180" i="6"/>
  <c r="AP4179" i="6"/>
  <c r="AP4178" i="6"/>
  <c r="AP4177" i="6"/>
  <c r="AP4176" i="6"/>
  <c r="AP4175" i="6"/>
  <c r="AP4174" i="6"/>
  <c r="AP4173" i="6"/>
  <c r="AP4172" i="6"/>
  <c r="AP4171" i="6"/>
  <c r="AP4170" i="6"/>
  <c r="AP4169" i="6"/>
  <c r="AP4168" i="6"/>
  <c r="AP4167" i="6"/>
  <c r="AP4166" i="6"/>
  <c r="AP4165" i="6"/>
  <c r="AP4164" i="6"/>
  <c r="AP4163" i="6"/>
  <c r="AP4162" i="6"/>
  <c r="AP4161" i="6"/>
  <c r="AP4160" i="6"/>
  <c r="AP4159" i="6"/>
  <c r="AP4158" i="6"/>
  <c r="AP4157" i="6"/>
  <c r="AP4156" i="6"/>
  <c r="AP4155" i="6"/>
  <c r="AP4154" i="6"/>
  <c r="AP4153" i="6"/>
  <c r="AP4152" i="6"/>
  <c r="AP4151" i="6"/>
  <c r="AP4150" i="6"/>
  <c r="AP4149" i="6"/>
  <c r="AP4148" i="6"/>
  <c r="AP4147" i="6"/>
  <c r="AP4146" i="6"/>
  <c r="AP4145" i="6"/>
  <c r="AP4144" i="6"/>
  <c r="AP4143" i="6"/>
  <c r="AP4142" i="6"/>
  <c r="AP4141" i="6"/>
  <c r="AP4140" i="6"/>
  <c r="AP4139" i="6"/>
  <c r="AP4138" i="6"/>
  <c r="AP4137" i="6"/>
  <c r="AP4136" i="6"/>
  <c r="AP4135" i="6"/>
  <c r="AP4134" i="6"/>
  <c r="AP4133" i="6"/>
  <c r="AP4132" i="6"/>
  <c r="AP4131" i="6"/>
  <c r="AP4130" i="6"/>
  <c r="AP4129" i="6"/>
  <c r="AP4128" i="6"/>
  <c r="AP4127" i="6"/>
  <c r="AP4126" i="6"/>
  <c r="AP4125" i="6"/>
  <c r="AP4124" i="6"/>
  <c r="AP4123" i="6"/>
  <c r="AP4122" i="6"/>
  <c r="AP4121" i="6"/>
  <c r="AP4120" i="6"/>
  <c r="AP4119" i="6"/>
  <c r="AP4118" i="6"/>
  <c r="AP4117" i="6"/>
  <c r="AP4116" i="6"/>
  <c r="AP4115" i="6"/>
  <c r="AP4114" i="6"/>
  <c r="AP4113" i="6"/>
  <c r="AP4112" i="6"/>
  <c r="AP4111" i="6"/>
  <c r="AP4110" i="6"/>
  <c r="AP4109" i="6"/>
  <c r="AP4108" i="6"/>
  <c r="AP4107" i="6"/>
  <c r="AP4106" i="6"/>
  <c r="AP4105" i="6"/>
  <c r="AP4104" i="6"/>
  <c r="AP4103" i="6"/>
  <c r="AP4102" i="6"/>
  <c r="AP4101" i="6"/>
  <c r="AP4100" i="6"/>
  <c r="AP4099" i="6"/>
  <c r="AP4098" i="6"/>
  <c r="AP4097" i="6"/>
  <c r="AP4096" i="6"/>
  <c r="AP4095" i="6"/>
  <c r="AP4094" i="6"/>
  <c r="AP4093" i="6"/>
  <c r="AP4092" i="6"/>
  <c r="AP4091" i="6"/>
  <c r="AP4090" i="6"/>
  <c r="AP4089" i="6"/>
  <c r="AP4088" i="6"/>
  <c r="AP4087" i="6"/>
  <c r="AP4086" i="6"/>
  <c r="AP4085" i="6"/>
  <c r="AP4084" i="6"/>
  <c r="AP4083" i="6"/>
  <c r="AP4082" i="6"/>
  <c r="AP4081" i="6"/>
  <c r="AP4080" i="6"/>
  <c r="AP4079" i="6"/>
  <c r="AP4078" i="6"/>
  <c r="AP4077" i="6"/>
  <c r="AP4076" i="6"/>
  <c r="AP4075" i="6"/>
  <c r="AP4074" i="6"/>
  <c r="AP4073" i="6"/>
  <c r="AP4072" i="6"/>
  <c r="AP4071" i="6"/>
  <c r="AP4070" i="6"/>
  <c r="AP4069" i="6"/>
  <c r="AP4068" i="6"/>
  <c r="AP4067" i="6"/>
  <c r="AP4066" i="6"/>
  <c r="AP4065" i="6"/>
  <c r="AP4064" i="6"/>
  <c r="AP4063" i="6"/>
  <c r="AP4062" i="6"/>
  <c r="AP4061" i="6"/>
  <c r="AP4060" i="6"/>
  <c r="AP4059" i="6"/>
  <c r="AP4058" i="6"/>
  <c r="AP4057" i="6"/>
  <c r="AP4056" i="6"/>
  <c r="AP4055" i="6"/>
  <c r="AP4054" i="6"/>
  <c r="AP4053" i="6"/>
  <c r="AP4052" i="6"/>
  <c r="AP4051" i="6"/>
  <c r="AP4050" i="6"/>
  <c r="AP4049" i="6"/>
  <c r="AP4048" i="6"/>
  <c r="AP4047" i="6"/>
  <c r="AP4046" i="6"/>
  <c r="AP4045" i="6"/>
  <c r="AP4044" i="6"/>
  <c r="AP4043" i="6"/>
  <c r="AP4042" i="6"/>
  <c r="AP4041" i="6"/>
  <c r="AP4040" i="6"/>
  <c r="AP4039" i="6"/>
  <c r="AP4038" i="6"/>
  <c r="AP4037" i="6"/>
  <c r="AP4036" i="6"/>
  <c r="AP4035" i="6"/>
  <c r="AP4034" i="6"/>
  <c r="AP4033" i="6"/>
  <c r="AP4032" i="6"/>
  <c r="AP4031" i="6"/>
  <c r="AP4030" i="6"/>
  <c r="AP4029" i="6"/>
  <c r="AP4028" i="6"/>
  <c r="AP4027" i="6"/>
  <c r="AP4026" i="6"/>
  <c r="AP4025" i="6"/>
  <c r="AP4024" i="6"/>
  <c r="AP4023" i="6"/>
  <c r="AP4022" i="6"/>
  <c r="AP4021" i="6"/>
  <c r="AP4020" i="6"/>
  <c r="AP4019" i="6"/>
  <c r="AP4018" i="6"/>
  <c r="AP4017" i="6"/>
  <c r="AP4016" i="6"/>
  <c r="AP4015" i="6"/>
  <c r="AP4014" i="6"/>
  <c r="AP4013" i="6"/>
  <c r="AP4012" i="6"/>
  <c r="AP4011" i="6"/>
  <c r="AP4010" i="6"/>
  <c r="AP4009" i="6"/>
  <c r="AP4008" i="6"/>
  <c r="AP4007" i="6"/>
  <c r="AP4006" i="6"/>
  <c r="AP4005" i="6"/>
  <c r="AP4004" i="6"/>
  <c r="AP4003" i="6"/>
  <c r="AP4002" i="6"/>
  <c r="AP4001" i="6"/>
  <c r="AP4000" i="6"/>
  <c r="AP3999" i="6"/>
  <c r="AP3998" i="6"/>
  <c r="AP3997" i="6"/>
  <c r="AP3996" i="6"/>
  <c r="AP3995" i="6"/>
  <c r="AP3994" i="6"/>
  <c r="AP3993" i="6"/>
  <c r="AP3992" i="6"/>
  <c r="AP3991" i="6"/>
  <c r="AP3990" i="6"/>
  <c r="AP3989" i="6"/>
  <c r="AP3988" i="6"/>
  <c r="AP3987" i="6"/>
  <c r="AP3986" i="6"/>
  <c r="AP3985" i="6"/>
  <c r="AP3984" i="6"/>
  <c r="AP3983" i="6"/>
  <c r="AP3982" i="6"/>
  <c r="AP3981" i="6"/>
  <c r="AP3980" i="6"/>
  <c r="AP3979" i="6"/>
  <c r="AP3978" i="6"/>
  <c r="AP3977" i="6"/>
  <c r="AP3976" i="6"/>
  <c r="AP3975" i="6"/>
  <c r="AP3974" i="6"/>
  <c r="AP3973" i="6"/>
  <c r="AP3972" i="6"/>
  <c r="AP3971" i="6"/>
  <c r="AP3970" i="6"/>
  <c r="AP3969" i="6"/>
  <c r="AP3968" i="6"/>
  <c r="AP3967" i="6"/>
  <c r="AP3966" i="6"/>
  <c r="AP3965" i="6"/>
  <c r="AP3964" i="6"/>
  <c r="AP3963" i="6"/>
  <c r="AP3962" i="6"/>
  <c r="AP3961" i="6"/>
  <c r="AP3960" i="6"/>
  <c r="AP3959" i="6"/>
  <c r="AP3958" i="6"/>
  <c r="AP3957" i="6"/>
  <c r="AP3956" i="6"/>
  <c r="AP3955" i="6"/>
  <c r="AP3954" i="6"/>
  <c r="AP3953" i="6"/>
  <c r="AP3952" i="6"/>
  <c r="AP3951" i="6"/>
  <c r="AP3950" i="6"/>
  <c r="AP3949" i="6"/>
  <c r="AP3948" i="6"/>
  <c r="AP3947" i="6"/>
  <c r="AP3946" i="6"/>
  <c r="AP3945" i="6"/>
  <c r="AP3944" i="6"/>
  <c r="AP3943" i="6"/>
  <c r="AP3942" i="6"/>
  <c r="AP3941" i="6"/>
  <c r="AP3940" i="6"/>
  <c r="AP3939" i="6"/>
  <c r="AP3938" i="6"/>
  <c r="AP3937" i="6"/>
  <c r="AP3936" i="6"/>
  <c r="AP3935" i="6"/>
  <c r="AP3934" i="6"/>
  <c r="AP3933" i="6"/>
  <c r="AP3932" i="6"/>
  <c r="AP3931" i="6"/>
  <c r="AP3930" i="6"/>
  <c r="AP3929" i="6"/>
  <c r="AP3928" i="6"/>
  <c r="AP3927" i="6"/>
  <c r="AP3926" i="6"/>
  <c r="AP3925" i="6"/>
  <c r="AP3924" i="6"/>
  <c r="AP3923" i="6"/>
  <c r="AP3922" i="6"/>
  <c r="AP3921" i="6"/>
  <c r="AP3920" i="6"/>
  <c r="AP3919" i="6"/>
  <c r="AP3918" i="6"/>
  <c r="AP3917" i="6"/>
  <c r="AP3916" i="6"/>
  <c r="AP3915" i="6"/>
  <c r="AP3914" i="6"/>
  <c r="AP3913" i="6"/>
  <c r="AP3912" i="6"/>
  <c r="AP3911" i="6"/>
  <c r="AP3910" i="6"/>
  <c r="AP3909" i="6"/>
  <c r="AP3908" i="6"/>
  <c r="AP3907" i="6"/>
  <c r="AP3906" i="6"/>
  <c r="AP3905" i="6"/>
  <c r="AP3904" i="6"/>
  <c r="AP3903" i="6"/>
  <c r="AP3902" i="6"/>
  <c r="AP3901" i="6"/>
  <c r="AP3900" i="6"/>
  <c r="AP3899" i="6"/>
  <c r="AP3898" i="6"/>
  <c r="AP3897" i="6"/>
  <c r="AP3896" i="6"/>
  <c r="AP3895" i="6"/>
  <c r="AP3894" i="6"/>
  <c r="AP3893" i="6"/>
  <c r="AP3892" i="6"/>
  <c r="AP3891" i="6"/>
  <c r="AP3890" i="6"/>
  <c r="AP3889" i="6"/>
  <c r="AP3888" i="6"/>
  <c r="AP3887" i="6"/>
  <c r="AP3886" i="6"/>
  <c r="AP3885" i="6"/>
  <c r="AP3884" i="6"/>
  <c r="AP3883" i="6"/>
  <c r="AP3882" i="6"/>
  <c r="AP3881" i="6"/>
  <c r="AP3880" i="6"/>
  <c r="AP3879" i="6"/>
  <c r="AP3878" i="6"/>
  <c r="AP3877" i="6"/>
  <c r="AP3876" i="6"/>
  <c r="AP3875" i="6"/>
  <c r="AP3874" i="6"/>
  <c r="AP3873" i="6"/>
  <c r="AP3872" i="6"/>
  <c r="AP3871" i="6"/>
  <c r="AP3870" i="6"/>
  <c r="AP3869" i="6"/>
  <c r="AP3868" i="6"/>
  <c r="AP3867" i="6"/>
  <c r="AP3866" i="6"/>
  <c r="AP3865" i="6"/>
  <c r="AP3864" i="6"/>
  <c r="AP3863" i="6"/>
  <c r="AP3862" i="6"/>
  <c r="AP3861" i="6"/>
  <c r="AP3860" i="6"/>
  <c r="AP3859" i="6"/>
  <c r="AP3858" i="6"/>
  <c r="AP3857" i="6"/>
  <c r="AP3856" i="6"/>
  <c r="AP3855" i="6"/>
  <c r="AP3854" i="6"/>
  <c r="AP3853" i="6"/>
  <c r="AP3852" i="6"/>
  <c r="AP3851" i="6"/>
  <c r="AP3850" i="6"/>
  <c r="AP3849" i="6"/>
  <c r="AP3848" i="6"/>
  <c r="AP3847" i="6"/>
  <c r="AP3846" i="6"/>
  <c r="AP3845" i="6"/>
  <c r="AP3844" i="6"/>
  <c r="AP3843" i="6"/>
  <c r="AP3842" i="6"/>
  <c r="AP3841" i="6"/>
  <c r="AP3840" i="6"/>
  <c r="AP3839" i="6"/>
  <c r="AP3838" i="6"/>
  <c r="AP3837" i="6"/>
  <c r="AP3836" i="6"/>
  <c r="AP3835" i="6"/>
  <c r="AP3834" i="6"/>
  <c r="AP3833" i="6"/>
  <c r="AP3832" i="6"/>
  <c r="AP3831" i="6"/>
  <c r="AP3830" i="6"/>
  <c r="AP3829" i="6"/>
  <c r="AP3828" i="6"/>
  <c r="AP3827" i="6"/>
  <c r="AP3826" i="6"/>
  <c r="AP3825" i="6"/>
  <c r="AP3824" i="6"/>
  <c r="AP3823" i="6"/>
  <c r="AP3822" i="6"/>
  <c r="AP3821" i="6"/>
  <c r="AP3820" i="6"/>
  <c r="AP3819" i="6"/>
  <c r="AP3818" i="6"/>
  <c r="AP3817" i="6"/>
  <c r="AP3816" i="6"/>
  <c r="AP3815" i="6"/>
  <c r="AP3814" i="6"/>
  <c r="AP3813" i="6"/>
  <c r="AP3812" i="6"/>
  <c r="AP3811" i="6"/>
  <c r="AP3810" i="6"/>
  <c r="AP3809" i="6"/>
  <c r="AP3808" i="6"/>
  <c r="AP3807" i="6"/>
  <c r="AP3806" i="6"/>
  <c r="AP3805" i="6"/>
  <c r="AP3804" i="6"/>
  <c r="AP3803" i="6"/>
  <c r="AP3802" i="6"/>
  <c r="AP3801" i="6"/>
  <c r="AP3800" i="6"/>
  <c r="AP3799" i="6"/>
  <c r="AP3798" i="6"/>
  <c r="AP3797" i="6"/>
  <c r="AP3796" i="6"/>
  <c r="AP3795" i="6"/>
  <c r="AP3794" i="6"/>
  <c r="AP3793" i="6"/>
  <c r="AP3792" i="6"/>
  <c r="AP3791" i="6"/>
  <c r="AP3790" i="6"/>
  <c r="AP3789" i="6"/>
  <c r="AP3788" i="6"/>
  <c r="AP3787" i="6"/>
  <c r="AP3786" i="6"/>
  <c r="AP3785" i="6"/>
  <c r="AP3784" i="6"/>
  <c r="AP3783" i="6"/>
  <c r="AP3782" i="6"/>
  <c r="AP3781" i="6"/>
  <c r="AP3780" i="6"/>
  <c r="AP3779" i="6"/>
  <c r="AP3778" i="6"/>
  <c r="AP3777" i="6"/>
  <c r="AP3776" i="6"/>
  <c r="AP3775" i="6"/>
  <c r="AP3774" i="6"/>
  <c r="AP3773" i="6"/>
  <c r="AP3772" i="6"/>
  <c r="AP3771" i="6"/>
  <c r="AP3770" i="6"/>
  <c r="AP3769" i="6"/>
  <c r="AP3768" i="6"/>
  <c r="AP3767" i="6"/>
  <c r="AP3766" i="6"/>
  <c r="AP3765" i="6"/>
  <c r="AP3764" i="6"/>
  <c r="AP3763" i="6"/>
  <c r="AP3762" i="6"/>
  <c r="AP3761" i="6"/>
  <c r="AP3760" i="6"/>
  <c r="AP3759" i="6"/>
  <c r="AP3758" i="6"/>
  <c r="AP3757" i="6"/>
  <c r="AP3756" i="6"/>
  <c r="AP3755" i="6"/>
  <c r="AP3754" i="6"/>
  <c r="AP3753" i="6"/>
  <c r="AP3752" i="6"/>
  <c r="AP3751" i="6"/>
  <c r="AP3750" i="6"/>
  <c r="AP3749" i="6"/>
  <c r="AP3748" i="6"/>
  <c r="AP3747" i="6"/>
  <c r="AP3746" i="6"/>
  <c r="AP3745" i="6"/>
  <c r="AP3744" i="6"/>
  <c r="AP3743" i="6"/>
  <c r="AP3742" i="6"/>
  <c r="AP3741" i="6"/>
  <c r="AP3740" i="6"/>
  <c r="AP3739" i="6"/>
  <c r="AP3738" i="6"/>
  <c r="AP3737" i="6"/>
  <c r="AP3736" i="6"/>
  <c r="AP3735" i="6"/>
  <c r="AP3734" i="6"/>
  <c r="AP3733" i="6"/>
  <c r="AP3732" i="6"/>
  <c r="AP3731" i="6"/>
  <c r="AP3730" i="6"/>
  <c r="AP3729" i="6"/>
  <c r="AP3728" i="6"/>
  <c r="AP3727" i="6"/>
  <c r="AP3726" i="6"/>
  <c r="AP3725" i="6"/>
  <c r="AP3724" i="6"/>
  <c r="AP3723" i="6"/>
  <c r="AP3722" i="6"/>
  <c r="AP3721" i="6"/>
  <c r="AP3720" i="6"/>
  <c r="AP3719" i="6"/>
  <c r="AP3718" i="6"/>
  <c r="AP3717" i="6"/>
  <c r="AP3716" i="6"/>
  <c r="AP3715" i="6"/>
  <c r="AP3714" i="6"/>
  <c r="AP3713" i="6"/>
  <c r="AP3712" i="6"/>
  <c r="AP3711" i="6"/>
  <c r="AP3710" i="6"/>
  <c r="AP3709" i="6"/>
  <c r="AP3708" i="6"/>
  <c r="AP3707" i="6"/>
  <c r="AP3706" i="6"/>
  <c r="AP3705" i="6"/>
  <c r="AP3704" i="6"/>
  <c r="AP3703" i="6"/>
  <c r="AP3702" i="6"/>
  <c r="AP3701" i="6"/>
  <c r="AP3700" i="6"/>
  <c r="AP3699" i="6"/>
  <c r="AP3698" i="6"/>
  <c r="AP3697" i="6"/>
  <c r="AP3696" i="6"/>
  <c r="AP3695" i="6"/>
  <c r="AP3694" i="6"/>
  <c r="AP3693" i="6"/>
  <c r="AP3692" i="6"/>
  <c r="AP3691" i="6"/>
  <c r="AP3690" i="6"/>
  <c r="AP3689" i="6"/>
  <c r="AP3688" i="6"/>
  <c r="AP3687" i="6"/>
  <c r="AP3686" i="6"/>
  <c r="AP3685" i="6"/>
  <c r="AP3684" i="6"/>
  <c r="AP3683" i="6"/>
  <c r="AP3682" i="6"/>
  <c r="AP3681" i="6"/>
  <c r="AP3680" i="6"/>
  <c r="AP3679" i="6"/>
  <c r="AP3678" i="6"/>
  <c r="AP3677" i="6"/>
  <c r="AP3676" i="6"/>
  <c r="AP3675" i="6"/>
  <c r="AP3674" i="6"/>
  <c r="AP3673" i="6"/>
  <c r="AP3672" i="6"/>
  <c r="AP3671" i="6"/>
  <c r="AP3670" i="6"/>
  <c r="AP3669" i="6"/>
  <c r="AP3668" i="6"/>
  <c r="AP3667" i="6"/>
  <c r="AP3666" i="6"/>
  <c r="AP3665" i="6"/>
  <c r="AP3664" i="6"/>
  <c r="AP3663" i="6"/>
  <c r="AP3662" i="6"/>
  <c r="AP3661" i="6"/>
  <c r="AP3660" i="6"/>
  <c r="AP3659" i="6"/>
  <c r="AP3658" i="6"/>
  <c r="AP3657" i="6"/>
  <c r="AP3656" i="6"/>
  <c r="AP3655" i="6"/>
  <c r="AP3654" i="6"/>
  <c r="AP3653" i="6"/>
  <c r="AP3652" i="6"/>
  <c r="AP3651" i="6"/>
  <c r="AP3650" i="6"/>
  <c r="AP3649" i="6"/>
  <c r="AP3648" i="6"/>
  <c r="AP3647" i="6"/>
  <c r="AP3646" i="6"/>
  <c r="AP3645" i="6"/>
  <c r="AP3644" i="6"/>
  <c r="AP3643" i="6"/>
  <c r="AP3642" i="6"/>
  <c r="AP3641" i="6"/>
  <c r="AP3640" i="6"/>
  <c r="AP3639" i="6"/>
  <c r="AP3638" i="6"/>
  <c r="AP3637" i="6"/>
  <c r="AP3636" i="6"/>
  <c r="AP3635" i="6"/>
  <c r="AP3634" i="6"/>
  <c r="AP3633" i="6"/>
  <c r="AP3632" i="6"/>
  <c r="AP3631" i="6"/>
  <c r="AP3630" i="6"/>
  <c r="AP3629" i="6"/>
  <c r="AP3628" i="6"/>
  <c r="AP3627" i="6"/>
  <c r="AP3626" i="6"/>
  <c r="AP3625" i="6"/>
  <c r="AP3624" i="6"/>
  <c r="AP3623" i="6"/>
  <c r="AP3622" i="6"/>
  <c r="AP3621" i="6"/>
  <c r="AP3620" i="6"/>
  <c r="AP3619" i="6"/>
  <c r="AP3618" i="6"/>
  <c r="AP3617" i="6"/>
  <c r="AP3616" i="6"/>
  <c r="AP3615" i="6"/>
  <c r="AP3614" i="6"/>
  <c r="AP3613" i="6"/>
  <c r="AP3612" i="6"/>
  <c r="AP3611" i="6"/>
  <c r="AP3610" i="6"/>
  <c r="AP3609" i="6"/>
  <c r="AP3608" i="6"/>
  <c r="AP3607" i="6"/>
  <c r="AP3606" i="6"/>
  <c r="AP3605" i="6"/>
  <c r="AP3604" i="6"/>
  <c r="AP3603" i="6"/>
  <c r="AP3602" i="6"/>
  <c r="AP3601" i="6"/>
  <c r="AP3600" i="6"/>
  <c r="AP3599" i="6"/>
  <c r="AP3598" i="6"/>
  <c r="AP3597" i="6"/>
  <c r="AP3596" i="6"/>
  <c r="AP3595" i="6"/>
  <c r="AP3594" i="6"/>
  <c r="AP3593" i="6"/>
  <c r="AP3592" i="6"/>
  <c r="AP3591" i="6"/>
  <c r="AP3590" i="6"/>
  <c r="AP3589" i="6"/>
  <c r="AP3588" i="6"/>
  <c r="AP3587" i="6"/>
  <c r="AP3586" i="6"/>
  <c r="AP3585" i="6"/>
  <c r="AP3584" i="6"/>
  <c r="AP3583" i="6"/>
  <c r="AP3582" i="6"/>
  <c r="AP3581" i="6"/>
  <c r="AP3580" i="6"/>
  <c r="AP3579" i="6"/>
  <c r="AP3578" i="6"/>
  <c r="AP3577" i="6"/>
  <c r="AP3576" i="6"/>
  <c r="AP3575" i="6"/>
  <c r="AP3574" i="6"/>
  <c r="AP3573" i="6"/>
  <c r="AP3572" i="6"/>
  <c r="AP3571" i="6"/>
  <c r="AP3570" i="6"/>
  <c r="AP3569" i="6"/>
  <c r="AP3568" i="6"/>
  <c r="AP3567" i="6"/>
  <c r="AP3566" i="6"/>
  <c r="AP3565" i="6"/>
  <c r="AP3564" i="6"/>
  <c r="AP3563" i="6"/>
  <c r="AP3562" i="6"/>
  <c r="AP3561" i="6"/>
  <c r="AP3560" i="6"/>
  <c r="AP3559" i="6"/>
  <c r="AP3558" i="6"/>
  <c r="AP3557" i="6"/>
  <c r="AP3556" i="6"/>
  <c r="AP3555" i="6"/>
  <c r="AP3554" i="6"/>
  <c r="AP3553" i="6"/>
  <c r="AP3552" i="6"/>
  <c r="AP3551" i="6"/>
  <c r="AP3550" i="6"/>
  <c r="AP3549" i="6"/>
  <c r="AP3548" i="6"/>
  <c r="AP3547" i="6"/>
  <c r="AP3546" i="6"/>
  <c r="AP3545" i="6"/>
  <c r="AP3544" i="6"/>
  <c r="AP3543" i="6"/>
  <c r="AP3542" i="6"/>
  <c r="AP3541" i="6"/>
  <c r="AP3540" i="6"/>
  <c r="AP3539" i="6"/>
  <c r="AP3538" i="6"/>
  <c r="AP3537" i="6"/>
  <c r="AP3536" i="6"/>
  <c r="AP3535" i="6"/>
  <c r="AP3534" i="6"/>
  <c r="AP3533" i="6"/>
  <c r="AP3532" i="6"/>
  <c r="AP3531" i="6"/>
  <c r="AP3530" i="6"/>
  <c r="AP3529" i="6"/>
  <c r="AP3528" i="6"/>
  <c r="AP3527" i="6"/>
  <c r="AP3526" i="6"/>
  <c r="AP3525" i="6"/>
  <c r="AP3524" i="6"/>
  <c r="AP3523" i="6"/>
  <c r="AP3522" i="6"/>
  <c r="AP3521" i="6"/>
  <c r="AP3520" i="6"/>
  <c r="AP3519" i="6"/>
  <c r="AP3518" i="6"/>
  <c r="AP3517" i="6"/>
  <c r="AP3516" i="6"/>
  <c r="AP3515" i="6"/>
  <c r="AP3514" i="6"/>
  <c r="AP3513" i="6"/>
  <c r="AP3512" i="6"/>
  <c r="AP3511" i="6"/>
  <c r="AP3510" i="6"/>
  <c r="AP3509" i="6"/>
  <c r="AP3508" i="6"/>
  <c r="AP3507" i="6"/>
  <c r="AP3506" i="6"/>
  <c r="AP3505" i="6"/>
  <c r="AP3504" i="6"/>
  <c r="AP3503" i="6"/>
  <c r="AP3502" i="6"/>
  <c r="AP3501" i="6"/>
  <c r="AP3500" i="6"/>
  <c r="AP3499" i="6"/>
  <c r="AP3498" i="6"/>
  <c r="AP3497" i="6"/>
  <c r="AP3496" i="6"/>
  <c r="AP3495" i="6"/>
  <c r="AP3494" i="6"/>
  <c r="AP3493" i="6"/>
  <c r="AP3492" i="6"/>
  <c r="AP3491" i="6"/>
  <c r="AP3490" i="6"/>
  <c r="AP3489" i="6"/>
  <c r="AP3488" i="6"/>
  <c r="AP3487" i="6"/>
  <c r="AP3486" i="6"/>
  <c r="AP3485" i="6"/>
  <c r="AP3484" i="6"/>
  <c r="AP3483" i="6"/>
  <c r="AP3482" i="6"/>
  <c r="AP3481" i="6"/>
  <c r="AP3480" i="6"/>
  <c r="AP3479" i="6"/>
  <c r="AP3478" i="6"/>
  <c r="AP3477" i="6"/>
  <c r="AP3476" i="6"/>
  <c r="AP3475" i="6"/>
  <c r="AP3474" i="6"/>
  <c r="AP3473" i="6"/>
  <c r="AP3472" i="6"/>
  <c r="AP3471" i="6"/>
  <c r="AP3470" i="6"/>
  <c r="AP3469" i="6"/>
  <c r="AP3468" i="6"/>
  <c r="AP3467" i="6"/>
  <c r="AP3466" i="6"/>
  <c r="AP3465" i="6"/>
  <c r="AP3464" i="6"/>
  <c r="AP3463" i="6"/>
  <c r="AP3462" i="6"/>
  <c r="AP3461" i="6"/>
  <c r="AP3460" i="6"/>
  <c r="AP3459" i="6"/>
  <c r="AP3458" i="6"/>
  <c r="AP3457" i="6"/>
  <c r="AP3456" i="6"/>
  <c r="AP3455" i="6"/>
  <c r="AP3454" i="6"/>
  <c r="AP3453" i="6"/>
  <c r="AP3452" i="6"/>
  <c r="AP3451" i="6"/>
  <c r="AP3450" i="6"/>
  <c r="AP3449" i="6"/>
  <c r="AP3448" i="6"/>
  <c r="AP3447" i="6"/>
  <c r="AP3446" i="6"/>
  <c r="AP3445" i="6"/>
  <c r="AP3444" i="6"/>
  <c r="AP3443" i="6"/>
  <c r="AP3442" i="6"/>
  <c r="AP3441" i="6"/>
  <c r="AP3440" i="6"/>
  <c r="AP3439" i="6"/>
  <c r="AP3438" i="6"/>
  <c r="AP3437" i="6"/>
  <c r="AP3436" i="6"/>
  <c r="AP3435" i="6"/>
  <c r="AP3434" i="6"/>
  <c r="AP3433" i="6"/>
  <c r="AP3432" i="6"/>
  <c r="AP3431" i="6"/>
  <c r="AP3430" i="6"/>
  <c r="AP3429" i="6"/>
  <c r="AP3428" i="6"/>
  <c r="AP3427" i="6"/>
  <c r="AP3426" i="6"/>
  <c r="AP3425" i="6"/>
  <c r="AP3424" i="6"/>
  <c r="AP3423" i="6"/>
  <c r="AP3422" i="6"/>
  <c r="AP3421" i="6"/>
  <c r="AP3420" i="6"/>
  <c r="AP3419" i="6"/>
  <c r="AP3418" i="6"/>
  <c r="AP3417" i="6"/>
  <c r="AP3416" i="6"/>
  <c r="AP3415" i="6"/>
  <c r="AP3414" i="6"/>
  <c r="AP3413" i="6"/>
  <c r="AP3412" i="6"/>
  <c r="AP3411" i="6"/>
  <c r="AP3410" i="6"/>
  <c r="AP3409" i="6"/>
  <c r="AP3408" i="6"/>
  <c r="AP3407" i="6"/>
  <c r="AP3406" i="6"/>
  <c r="AP3405" i="6"/>
  <c r="AP3404" i="6"/>
  <c r="AP3403" i="6"/>
  <c r="AP3402" i="6"/>
  <c r="AP3401" i="6"/>
  <c r="AP3400" i="6"/>
  <c r="AP3399" i="6"/>
  <c r="AP3398" i="6"/>
  <c r="AP3397" i="6"/>
  <c r="AP3396" i="6"/>
  <c r="AP3395" i="6"/>
  <c r="AP3394" i="6"/>
  <c r="AP3393" i="6"/>
  <c r="AP3392" i="6"/>
  <c r="AP3391" i="6"/>
  <c r="AP3390" i="6"/>
  <c r="AP3389" i="6"/>
  <c r="AP3388" i="6"/>
  <c r="AP3387" i="6"/>
  <c r="AP3386" i="6"/>
  <c r="AP3385" i="6"/>
  <c r="AP3384" i="6"/>
  <c r="AP3383" i="6"/>
  <c r="AP3382" i="6"/>
  <c r="AP3381" i="6"/>
  <c r="AP3380" i="6"/>
  <c r="AP3379" i="6"/>
  <c r="AP3378" i="6"/>
  <c r="AP3377" i="6"/>
  <c r="AP3376" i="6"/>
  <c r="AP3375" i="6"/>
  <c r="AP3374" i="6"/>
  <c r="AP3373" i="6"/>
  <c r="AP3372" i="6"/>
  <c r="AP3371" i="6"/>
  <c r="AP3370" i="6"/>
  <c r="AP3369" i="6"/>
  <c r="AP3368" i="6"/>
  <c r="AP3367" i="6"/>
  <c r="AP3366" i="6"/>
  <c r="AP3365" i="6"/>
  <c r="AP3364" i="6"/>
  <c r="AP3363" i="6"/>
  <c r="AP3362" i="6"/>
  <c r="AP3361" i="6"/>
  <c r="AP3360" i="6"/>
  <c r="AP3359" i="6"/>
  <c r="AP3358" i="6"/>
  <c r="AP3357" i="6"/>
  <c r="AP3356" i="6"/>
  <c r="AP3355" i="6"/>
  <c r="AP3354" i="6"/>
  <c r="AP3353" i="6"/>
  <c r="AP3352" i="6"/>
  <c r="AP3351" i="6"/>
  <c r="AP3350" i="6"/>
  <c r="AP3349" i="6"/>
  <c r="AP3348" i="6"/>
  <c r="AP3347" i="6"/>
  <c r="AP3346" i="6"/>
  <c r="AP3345" i="6"/>
  <c r="AP3344" i="6"/>
  <c r="AP3343" i="6"/>
  <c r="AP3342" i="6"/>
  <c r="AP3341" i="6"/>
  <c r="AP3340" i="6"/>
  <c r="AP3339" i="6"/>
  <c r="AP3338" i="6"/>
  <c r="AP3337" i="6"/>
  <c r="AP3336" i="6"/>
  <c r="AP3335" i="6"/>
  <c r="AP3334" i="6"/>
  <c r="AP3333" i="6"/>
  <c r="AP3332" i="6"/>
  <c r="AP3331" i="6"/>
  <c r="AP3330" i="6"/>
  <c r="AP3329" i="6"/>
  <c r="AP3328" i="6"/>
  <c r="AP3327" i="6"/>
  <c r="AP3326" i="6"/>
  <c r="AP3325" i="6"/>
  <c r="AP3324" i="6"/>
  <c r="AP3323" i="6"/>
  <c r="AP3322" i="6"/>
  <c r="AP3321" i="6"/>
  <c r="AP3320" i="6"/>
  <c r="AP3319" i="6"/>
  <c r="AP3318" i="6"/>
  <c r="AP3317" i="6"/>
  <c r="AP3316" i="6"/>
  <c r="AP3315" i="6"/>
  <c r="AP3314" i="6"/>
  <c r="AP3313" i="6"/>
  <c r="AP3312" i="6"/>
  <c r="AP3311" i="6"/>
  <c r="AP3310" i="6"/>
  <c r="AP3309" i="6"/>
  <c r="AP3308" i="6"/>
  <c r="AP3307" i="6"/>
  <c r="AP3306" i="6"/>
  <c r="AP3305" i="6"/>
  <c r="AP3304" i="6"/>
  <c r="AP3303" i="6"/>
  <c r="AP3302" i="6"/>
  <c r="AP3301" i="6"/>
  <c r="AP3300" i="6"/>
  <c r="AP3299" i="6"/>
  <c r="AP3298" i="6"/>
  <c r="AP3297" i="6"/>
  <c r="AP3296" i="6"/>
  <c r="AP3295" i="6"/>
  <c r="AP3294" i="6"/>
  <c r="AP3293" i="6"/>
  <c r="AP3292" i="6"/>
  <c r="AP3291" i="6"/>
  <c r="AP3290" i="6"/>
  <c r="AP3289" i="6"/>
  <c r="AP3288" i="6"/>
  <c r="AP3287" i="6"/>
  <c r="AP3286" i="6"/>
  <c r="AP3285" i="6"/>
  <c r="AP3284" i="6"/>
  <c r="AP3283" i="6"/>
  <c r="AP3282" i="6"/>
  <c r="AP3281" i="6"/>
  <c r="AP3280" i="6"/>
  <c r="AP3279" i="6"/>
  <c r="AP3278" i="6"/>
  <c r="AP3277" i="6"/>
  <c r="AP3276" i="6"/>
  <c r="AP3275" i="6"/>
  <c r="AP3274" i="6"/>
  <c r="AP3273" i="6"/>
  <c r="AP3272" i="6"/>
  <c r="AP3271" i="6"/>
  <c r="AP3270" i="6"/>
  <c r="AP3269" i="6"/>
  <c r="AP3268" i="6"/>
  <c r="AP3267" i="6"/>
  <c r="AP3266" i="6"/>
  <c r="AP3265" i="6"/>
  <c r="AP3264" i="6"/>
  <c r="AP3263" i="6"/>
  <c r="AP3262" i="6"/>
  <c r="AP3261" i="6"/>
  <c r="AP3260" i="6"/>
  <c r="AP3259" i="6"/>
  <c r="AP3258" i="6"/>
  <c r="AP3257" i="6"/>
  <c r="AP3256" i="6"/>
  <c r="AP3255" i="6"/>
  <c r="AP3254" i="6"/>
  <c r="AP3253" i="6"/>
  <c r="AP3252" i="6"/>
  <c r="AP3251" i="6"/>
  <c r="AP3250" i="6"/>
  <c r="AP3249" i="6"/>
  <c r="AP3248" i="6"/>
  <c r="AP3247" i="6"/>
  <c r="AP3246" i="6"/>
  <c r="AP3245" i="6"/>
  <c r="AP3244" i="6"/>
  <c r="AP3243" i="6"/>
  <c r="AP3242" i="6"/>
  <c r="AP3241" i="6"/>
  <c r="AP3240" i="6"/>
  <c r="AP3239" i="6"/>
  <c r="AP3238" i="6"/>
  <c r="AP3237" i="6"/>
  <c r="AP3236" i="6"/>
  <c r="AP3235" i="6"/>
  <c r="AP3234" i="6"/>
  <c r="AP3233" i="6"/>
  <c r="AP3232" i="6"/>
  <c r="AP3231" i="6"/>
  <c r="AP3230" i="6"/>
  <c r="AP3229" i="6"/>
  <c r="AP3228" i="6"/>
  <c r="AP3227" i="6"/>
  <c r="AP3226" i="6"/>
  <c r="AP3225" i="6"/>
  <c r="AP3224" i="6"/>
  <c r="AP3223" i="6"/>
  <c r="AP3222" i="6"/>
  <c r="AP3221" i="6"/>
  <c r="AP3220" i="6"/>
  <c r="AP3219" i="6"/>
  <c r="AP3218" i="6"/>
  <c r="AP3217" i="6"/>
  <c r="AP3216" i="6"/>
  <c r="AP3215" i="6"/>
  <c r="AP3214" i="6"/>
  <c r="AP3213" i="6"/>
  <c r="AP3212" i="6"/>
  <c r="AP3211" i="6"/>
  <c r="AP3210" i="6"/>
  <c r="AP3209" i="6"/>
  <c r="AP3208" i="6"/>
  <c r="AP3207" i="6"/>
  <c r="AP3206" i="6"/>
  <c r="AP3205" i="6"/>
  <c r="AP3204" i="6"/>
  <c r="AP3203" i="6"/>
  <c r="AP3202" i="6"/>
  <c r="AP3201" i="6"/>
  <c r="AP3200" i="6"/>
  <c r="AP3199" i="6"/>
  <c r="AP3198" i="6"/>
  <c r="AP3197" i="6"/>
  <c r="AP3196" i="6"/>
  <c r="AP3195" i="6"/>
  <c r="AP3194" i="6"/>
  <c r="AP3193" i="6"/>
  <c r="AP3192" i="6"/>
  <c r="AP3191" i="6"/>
  <c r="AP3190" i="6"/>
  <c r="AP3189" i="6"/>
  <c r="AP3188" i="6"/>
  <c r="AP3187" i="6"/>
  <c r="AP3186" i="6"/>
  <c r="AP3185" i="6"/>
  <c r="AP3184" i="6"/>
  <c r="AP3183" i="6"/>
  <c r="AP3182" i="6"/>
  <c r="AP3181" i="6"/>
  <c r="AP3180" i="6"/>
  <c r="AP3179" i="6"/>
  <c r="AP3178" i="6"/>
  <c r="AP3177" i="6"/>
  <c r="AP3176" i="6"/>
  <c r="AP3175" i="6"/>
  <c r="AP3174" i="6"/>
  <c r="AP3173" i="6"/>
  <c r="AP3172" i="6"/>
  <c r="AP3171" i="6"/>
  <c r="AP3170" i="6"/>
  <c r="AP3169" i="6"/>
  <c r="AP3168" i="6"/>
  <c r="AP3167" i="6"/>
  <c r="AP3166" i="6"/>
  <c r="AP3165" i="6"/>
  <c r="AP3164" i="6"/>
  <c r="AP3163" i="6"/>
  <c r="AP3162" i="6"/>
  <c r="AP3161" i="6"/>
  <c r="AP3160" i="6"/>
  <c r="AP3159" i="6"/>
  <c r="AP3158" i="6"/>
  <c r="AP3157" i="6"/>
  <c r="AP3156" i="6"/>
  <c r="AP3155" i="6"/>
  <c r="AP3154" i="6"/>
  <c r="AP3153" i="6"/>
  <c r="AP3152" i="6"/>
  <c r="AP3151" i="6"/>
  <c r="AP3150" i="6"/>
  <c r="AP3149" i="6"/>
  <c r="AP3148" i="6"/>
  <c r="AP3147" i="6"/>
  <c r="AP3146" i="6"/>
  <c r="AP3145" i="6"/>
  <c r="AP3144" i="6"/>
  <c r="AP3143" i="6"/>
  <c r="AP3142" i="6"/>
  <c r="AP3141" i="6"/>
  <c r="AP3140" i="6"/>
  <c r="AP3139" i="6"/>
  <c r="AP3138" i="6"/>
  <c r="AP3137" i="6"/>
  <c r="AP3136" i="6"/>
  <c r="AP3135" i="6"/>
  <c r="AP3134" i="6"/>
  <c r="AP3133" i="6"/>
  <c r="AP3132" i="6"/>
  <c r="AP3131" i="6"/>
  <c r="AP3130" i="6"/>
  <c r="AP3129" i="6"/>
  <c r="AP3128" i="6"/>
  <c r="AP3127" i="6"/>
  <c r="AP3126" i="6"/>
  <c r="AP3125" i="6"/>
  <c r="AP3124" i="6"/>
  <c r="AP3123" i="6"/>
  <c r="AP3122" i="6"/>
  <c r="AP3121" i="6"/>
  <c r="AP3120" i="6"/>
  <c r="AP3119" i="6"/>
  <c r="AP3118" i="6"/>
  <c r="AP3117" i="6"/>
  <c r="AP3116" i="6"/>
  <c r="AP3115" i="6"/>
  <c r="AP3114" i="6"/>
  <c r="AP3113" i="6"/>
  <c r="AP3112" i="6"/>
  <c r="AP3111" i="6"/>
  <c r="AP3110" i="6"/>
  <c r="AP3109" i="6"/>
  <c r="AP3108" i="6"/>
  <c r="AP3107" i="6"/>
  <c r="AP3106" i="6"/>
  <c r="AP3105" i="6"/>
  <c r="AP3104" i="6"/>
  <c r="AP3103" i="6"/>
  <c r="AP3102" i="6"/>
  <c r="AP3101" i="6"/>
  <c r="AP3100" i="6"/>
  <c r="AP3099" i="6"/>
  <c r="AP3098" i="6"/>
  <c r="AP3097" i="6"/>
  <c r="AP3096" i="6"/>
  <c r="AP3095" i="6"/>
  <c r="AP3094" i="6"/>
  <c r="AP3093" i="6"/>
  <c r="AP3092" i="6"/>
  <c r="AP3091" i="6"/>
  <c r="AP3090" i="6"/>
  <c r="AP3089" i="6"/>
  <c r="AP3088" i="6"/>
  <c r="AP3087" i="6"/>
  <c r="AP3086" i="6"/>
  <c r="AP3085" i="6"/>
  <c r="AP3084" i="6"/>
  <c r="AP3083" i="6"/>
  <c r="AP3082" i="6"/>
  <c r="AP3081" i="6"/>
  <c r="AP3080" i="6"/>
  <c r="AP3079" i="6"/>
  <c r="AP3078" i="6"/>
  <c r="AP3077" i="6"/>
  <c r="AP3076" i="6"/>
  <c r="AP3075" i="6"/>
  <c r="AP3074" i="6"/>
  <c r="AP3073" i="6"/>
  <c r="AP3072" i="6"/>
  <c r="AP3071" i="6"/>
  <c r="AP3070" i="6"/>
  <c r="AP3069" i="6"/>
  <c r="AP3068" i="6"/>
  <c r="AP3067" i="6"/>
  <c r="AP3066" i="6"/>
  <c r="AP3065" i="6"/>
  <c r="AP3064" i="6"/>
  <c r="AP3063" i="6"/>
  <c r="AP3062" i="6"/>
  <c r="AP3061" i="6"/>
  <c r="AP3060" i="6"/>
  <c r="AP3059" i="6"/>
  <c r="AP3058" i="6"/>
  <c r="AP3057" i="6"/>
  <c r="AP3056" i="6"/>
  <c r="AP3055" i="6"/>
  <c r="AP3054" i="6"/>
  <c r="AP3053" i="6"/>
  <c r="AP3052" i="6"/>
  <c r="AP3051" i="6"/>
  <c r="AP3050" i="6"/>
  <c r="AP3049" i="6"/>
  <c r="AP3048" i="6"/>
  <c r="AP3047" i="6"/>
  <c r="AP3046" i="6"/>
  <c r="AP3045" i="6"/>
  <c r="AP3044" i="6"/>
  <c r="AP3043" i="6"/>
  <c r="AP3042" i="6"/>
  <c r="AP3041" i="6"/>
  <c r="AP3040" i="6"/>
  <c r="AP3039" i="6"/>
  <c r="AP3038" i="6"/>
  <c r="AP3037" i="6"/>
  <c r="AP3036" i="6"/>
  <c r="AP3035" i="6"/>
  <c r="AP3034" i="6"/>
  <c r="AP3033" i="6"/>
  <c r="AP3032" i="6"/>
  <c r="AP3031" i="6"/>
  <c r="AP3030" i="6"/>
  <c r="AP3029" i="6"/>
  <c r="AP3028" i="6"/>
  <c r="AP3027" i="6"/>
  <c r="AP3026" i="6"/>
  <c r="AP3025" i="6"/>
  <c r="AP3024" i="6"/>
  <c r="AP3023" i="6"/>
  <c r="AP3022" i="6"/>
  <c r="AP3021" i="6"/>
  <c r="AP3020" i="6"/>
  <c r="AP3019" i="6"/>
  <c r="AP3018" i="6"/>
  <c r="AP3017" i="6"/>
  <c r="AP3016" i="6"/>
  <c r="AP3015" i="6"/>
  <c r="AP3014" i="6"/>
  <c r="AP3013" i="6"/>
  <c r="AP3012" i="6"/>
  <c r="AP3011" i="6"/>
  <c r="AP3010" i="6"/>
  <c r="AP3009" i="6"/>
  <c r="AP3008" i="6"/>
  <c r="AP3007" i="6"/>
  <c r="AP3006" i="6"/>
  <c r="AP3005" i="6"/>
  <c r="AP3004" i="6"/>
  <c r="AP3003" i="6"/>
  <c r="AP3002" i="6"/>
  <c r="AP3001" i="6"/>
  <c r="AP3000" i="6"/>
  <c r="AP2999" i="6"/>
  <c r="AP2998" i="6"/>
  <c r="AP2997" i="6"/>
  <c r="AP2996" i="6"/>
  <c r="AP2995" i="6"/>
  <c r="AP2994" i="6"/>
  <c r="AP2993" i="6"/>
  <c r="AP2992" i="6"/>
  <c r="AP2991" i="6"/>
  <c r="AP2990" i="6"/>
  <c r="AP2989" i="6"/>
  <c r="AP2988" i="6"/>
  <c r="AP2987" i="6"/>
  <c r="AP2986" i="6"/>
  <c r="AP2985" i="6"/>
  <c r="AP2984" i="6"/>
  <c r="AP2983" i="6"/>
  <c r="AP2982" i="6"/>
  <c r="AP2981" i="6"/>
  <c r="AP2980" i="6"/>
  <c r="AP2979" i="6"/>
  <c r="AP2978" i="6"/>
  <c r="AP2977" i="6"/>
  <c r="AP2976" i="6"/>
  <c r="AP2975" i="6"/>
  <c r="AP2974" i="6"/>
  <c r="AP2973" i="6"/>
  <c r="AP2972" i="6"/>
  <c r="AP2971" i="6"/>
  <c r="AP2970" i="6"/>
  <c r="AP2969" i="6"/>
  <c r="AP2968" i="6"/>
  <c r="AP2967" i="6"/>
  <c r="AP2966" i="6"/>
  <c r="AP2965" i="6"/>
  <c r="AP2964" i="6"/>
  <c r="AP2963" i="6"/>
  <c r="AP2962" i="6"/>
  <c r="AP2961" i="6"/>
  <c r="AP2960" i="6"/>
  <c r="AP2959" i="6"/>
  <c r="AP2958" i="6"/>
  <c r="AP2957" i="6"/>
  <c r="AP2956" i="6"/>
  <c r="AP2955" i="6"/>
  <c r="AP2954" i="6"/>
  <c r="AP2953" i="6"/>
  <c r="AP2952" i="6"/>
  <c r="AP2951" i="6"/>
  <c r="AP2950" i="6"/>
  <c r="AP2949" i="6"/>
  <c r="AP2948" i="6"/>
  <c r="AP2947" i="6"/>
  <c r="AP2946" i="6"/>
  <c r="AP2945" i="6"/>
  <c r="AP2944" i="6"/>
  <c r="AP2943" i="6"/>
  <c r="AP2942" i="6"/>
  <c r="AP2941" i="6"/>
  <c r="AP2940" i="6"/>
  <c r="AP2939" i="6"/>
  <c r="AP2938" i="6"/>
  <c r="AP2937" i="6"/>
  <c r="AP2936" i="6"/>
  <c r="AP2935" i="6"/>
  <c r="AP2934" i="6"/>
  <c r="AP2933" i="6"/>
  <c r="AP2932" i="6"/>
  <c r="AP2931" i="6"/>
  <c r="AP2930" i="6"/>
  <c r="AP2929" i="6"/>
  <c r="AP2928" i="6"/>
  <c r="AP2927" i="6"/>
  <c r="AP2926" i="6"/>
  <c r="AP2925" i="6"/>
  <c r="AP2924" i="6"/>
  <c r="AP2923" i="6"/>
  <c r="AP2922" i="6"/>
  <c r="AP2921" i="6"/>
  <c r="AP2920" i="6"/>
  <c r="AP2919" i="6"/>
  <c r="AP2918" i="6"/>
  <c r="AP2917" i="6"/>
  <c r="AP2916" i="6"/>
  <c r="AP2915" i="6"/>
  <c r="AP2914" i="6"/>
  <c r="AP2913" i="6"/>
  <c r="AP2912" i="6"/>
  <c r="AP2911" i="6"/>
  <c r="AP2910" i="6"/>
  <c r="AP2909" i="6"/>
  <c r="AP2908" i="6"/>
  <c r="AP2907" i="6"/>
  <c r="AP2906" i="6"/>
  <c r="AP2905" i="6"/>
  <c r="AP2904" i="6"/>
  <c r="AP2903" i="6"/>
  <c r="AP2902" i="6"/>
  <c r="AP2901" i="6"/>
  <c r="AP2900" i="6"/>
  <c r="AP2899" i="6"/>
  <c r="AP2898" i="6"/>
  <c r="AP2897" i="6"/>
  <c r="AP2896" i="6"/>
  <c r="AP2895" i="6"/>
  <c r="AP2894" i="6"/>
  <c r="AP2893" i="6"/>
  <c r="AP2892" i="6"/>
  <c r="AP2891" i="6"/>
  <c r="AP2890" i="6"/>
  <c r="AP2889" i="6"/>
  <c r="AP2888" i="6"/>
  <c r="AP2887" i="6"/>
  <c r="AP2886" i="6"/>
  <c r="AP2885" i="6"/>
  <c r="AP2884" i="6"/>
  <c r="AP2883" i="6"/>
  <c r="AP2882" i="6"/>
  <c r="AP2881" i="6"/>
  <c r="AP2880" i="6"/>
  <c r="AP2879" i="6"/>
  <c r="AP2878" i="6"/>
  <c r="AP2877" i="6"/>
  <c r="AP2876" i="6"/>
  <c r="AP2875" i="6"/>
  <c r="AP2874" i="6"/>
  <c r="AP2873" i="6"/>
  <c r="AP2872" i="6"/>
  <c r="AP2871" i="6"/>
  <c r="AP2870" i="6"/>
  <c r="AP2869" i="6"/>
  <c r="AP2868" i="6"/>
  <c r="AP2867" i="6"/>
  <c r="AP2866" i="6"/>
  <c r="AP2865" i="6"/>
  <c r="AP2864" i="6"/>
  <c r="AP2863" i="6"/>
  <c r="AP2862" i="6"/>
  <c r="AP2861" i="6"/>
  <c r="AP2860" i="6"/>
  <c r="AP2859" i="6"/>
  <c r="AP2858" i="6"/>
  <c r="AP2857" i="6"/>
  <c r="AP2856" i="6"/>
  <c r="AP2855" i="6"/>
  <c r="AP2854" i="6"/>
  <c r="AP2853" i="6"/>
  <c r="AP2852" i="6"/>
  <c r="AP2851" i="6"/>
  <c r="AP2850" i="6"/>
  <c r="AP2849" i="6"/>
  <c r="AP2848" i="6"/>
  <c r="AP2847" i="6"/>
  <c r="AP2846" i="6"/>
  <c r="AP2845" i="6"/>
  <c r="AP2844" i="6"/>
  <c r="AP2843" i="6"/>
  <c r="AP2842" i="6"/>
  <c r="AP2841" i="6"/>
  <c r="AP2840" i="6"/>
  <c r="AP2839" i="6"/>
  <c r="AP2838" i="6"/>
  <c r="AP2837" i="6"/>
  <c r="AP2836" i="6"/>
  <c r="AP2835" i="6"/>
  <c r="AP2834" i="6"/>
  <c r="AP2833" i="6"/>
  <c r="AP2832" i="6"/>
  <c r="AP2831" i="6"/>
  <c r="AP2830" i="6"/>
  <c r="AP2829" i="6"/>
  <c r="AP2828" i="6"/>
  <c r="AP2827" i="6"/>
  <c r="AP2826" i="6"/>
  <c r="AP2825" i="6"/>
  <c r="AP2824" i="6"/>
  <c r="AP2823" i="6"/>
  <c r="AP2822" i="6"/>
  <c r="AP2821" i="6"/>
  <c r="AP2820" i="6"/>
  <c r="AP2819" i="6"/>
  <c r="AP2818" i="6"/>
  <c r="AP2817" i="6"/>
  <c r="AP2816" i="6"/>
  <c r="AP2815" i="6"/>
  <c r="AP2814" i="6"/>
  <c r="AP2813" i="6"/>
  <c r="AP2812" i="6"/>
  <c r="AP2811" i="6"/>
  <c r="AP2810" i="6"/>
  <c r="AP2809" i="6"/>
  <c r="AP2808" i="6"/>
  <c r="AP2807" i="6"/>
  <c r="AP2806" i="6"/>
  <c r="AP2805" i="6"/>
  <c r="AP2804" i="6"/>
  <c r="AP2803" i="6"/>
  <c r="AP2802" i="6"/>
  <c r="AP2801" i="6"/>
  <c r="AP2800" i="6"/>
  <c r="AP2799" i="6"/>
  <c r="AP2798" i="6"/>
  <c r="AP2797" i="6"/>
  <c r="AP2796" i="6"/>
  <c r="AP2795" i="6"/>
  <c r="AP2794" i="6"/>
  <c r="AP2793" i="6"/>
  <c r="AP2792" i="6"/>
  <c r="AP2791" i="6"/>
  <c r="AP2790" i="6"/>
  <c r="AP2789" i="6"/>
  <c r="AP2788" i="6"/>
  <c r="AP2787" i="6"/>
  <c r="AP2786" i="6"/>
  <c r="AP2785" i="6"/>
  <c r="AP2784" i="6"/>
  <c r="AP2783" i="6"/>
  <c r="AP2782" i="6"/>
  <c r="AP2781" i="6"/>
  <c r="AP2780" i="6"/>
  <c r="AP2779" i="6"/>
  <c r="AP2778" i="6"/>
  <c r="AP2777" i="6"/>
  <c r="AP2776" i="6"/>
  <c r="AP2775" i="6"/>
  <c r="AP2774" i="6"/>
  <c r="AP2773" i="6"/>
  <c r="AP2772" i="6"/>
  <c r="AP2771" i="6"/>
  <c r="AP2770" i="6"/>
  <c r="AP2769" i="6"/>
  <c r="AP2768" i="6"/>
  <c r="AP2767" i="6"/>
  <c r="AP2766" i="6"/>
  <c r="AP2765" i="6"/>
  <c r="AP2764" i="6"/>
  <c r="AP2763" i="6"/>
  <c r="AP2762" i="6"/>
  <c r="AP2761" i="6"/>
  <c r="AP2760" i="6"/>
  <c r="AP2759" i="6"/>
  <c r="AP2758" i="6"/>
  <c r="AP2757" i="6"/>
  <c r="AP2756" i="6"/>
  <c r="AP2755" i="6"/>
  <c r="AP2754" i="6"/>
  <c r="AP2753" i="6"/>
  <c r="AP2752" i="6"/>
  <c r="AP2751" i="6"/>
  <c r="AP2750" i="6"/>
  <c r="AP2749" i="6"/>
  <c r="AP2748" i="6"/>
  <c r="AP2747" i="6"/>
  <c r="AP2746" i="6"/>
  <c r="AP2745" i="6"/>
  <c r="AP2744" i="6"/>
  <c r="AP2743" i="6"/>
  <c r="AP2742" i="6"/>
  <c r="AP2741" i="6"/>
  <c r="AP2740" i="6"/>
  <c r="AP2739" i="6"/>
  <c r="AP2738" i="6"/>
  <c r="AP2737" i="6"/>
  <c r="AP2736" i="6"/>
  <c r="AP2735" i="6"/>
  <c r="AP2734" i="6"/>
  <c r="AP2733" i="6"/>
  <c r="AP2732" i="6"/>
  <c r="AP2731" i="6"/>
  <c r="AP2730" i="6"/>
  <c r="AP2729" i="6"/>
  <c r="AP2728" i="6"/>
  <c r="AP2727" i="6"/>
  <c r="AP2726" i="6"/>
  <c r="AP2725" i="6"/>
  <c r="AP2724" i="6"/>
  <c r="AP2723" i="6"/>
  <c r="AP2722" i="6"/>
  <c r="AP2721" i="6"/>
  <c r="AP2720" i="6"/>
  <c r="AP2719" i="6"/>
  <c r="AP2718" i="6"/>
  <c r="AP2717" i="6"/>
  <c r="AP2716" i="6"/>
  <c r="AP2715" i="6"/>
  <c r="AP2714" i="6"/>
  <c r="AP2713" i="6"/>
  <c r="AP2712" i="6"/>
  <c r="AP2711" i="6"/>
  <c r="AP2710" i="6"/>
  <c r="AP2709" i="6"/>
  <c r="AP2708" i="6"/>
  <c r="AP2707" i="6"/>
  <c r="AP2706" i="6"/>
  <c r="AP2705" i="6"/>
  <c r="AP2704" i="6"/>
  <c r="AP2703" i="6"/>
  <c r="AP2702" i="6"/>
  <c r="AP2701" i="6"/>
  <c r="AP2700" i="6"/>
  <c r="AP2699" i="6"/>
  <c r="AP2698" i="6"/>
  <c r="AP2697" i="6"/>
  <c r="AP2696" i="6"/>
  <c r="AP2695" i="6"/>
  <c r="AP2694" i="6"/>
  <c r="AP2693" i="6"/>
  <c r="AP2692" i="6"/>
  <c r="AP2691" i="6"/>
  <c r="AP2690" i="6"/>
  <c r="AP2689" i="6"/>
  <c r="AP2688" i="6"/>
  <c r="AP2687" i="6"/>
  <c r="AP2686" i="6"/>
  <c r="AP2685" i="6"/>
  <c r="AP2684" i="6"/>
  <c r="AP2683" i="6"/>
  <c r="AP2682" i="6"/>
  <c r="AP2681" i="6"/>
  <c r="AP2680" i="6"/>
  <c r="AP2679" i="6"/>
  <c r="AP2678" i="6"/>
  <c r="AP2677" i="6"/>
  <c r="AP2676" i="6"/>
  <c r="AP2675" i="6"/>
  <c r="AP2674" i="6"/>
  <c r="AP2673" i="6"/>
  <c r="AP2672" i="6"/>
  <c r="AP2671" i="6"/>
  <c r="AP2670" i="6"/>
  <c r="AP2669" i="6"/>
  <c r="AP2668" i="6"/>
  <c r="AP2667" i="6"/>
  <c r="AP2666" i="6"/>
  <c r="AP2665" i="6"/>
  <c r="AP2664" i="6"/>
  <c r="AP2663" i="6"/>
  <c r="AP2662" i="6"/>
  <c r="AP2661" i="6"/>
  <c r="AP2660" i="6"/>
  <c r="AP2659" i="6"/>
  <c r="AP2658" i="6"/>
  <c r="AP2657" i="6"/>
  <c r="AP2656" i="6"/>
  <c r="AP2655" i="6"/>
  <c r="AP2654" i="6"/>
  <c r="AP2653" i="6"/>
  <c r="AP2652" i="6"/>
  <c r="AP2651" i="6"/>
  <c r="AP2650" i="6"/>
  <c r="AP2649" i="6"/>
  <c r="AP2648" i="6"/>
  <c r="AP2647" i="6"/>
  <c r="AP2646" i="6"/>
  <c r="AP2645" i="6"/>
  <c r="AP2644" i="6"/>
  <c r="AP2643" i="6"/>
  <c r="AP2642" i="6"/>
  <c r="AP2641" i="6"/>
  <c r="AP2640" i="6"/>
  <c r="AP2639" i="6"/>
  <c r="AP2638" i="6"/>
  <c r="AP2637" i="6"/>
  <c r="AP2636" i="6"/>
  <c r="AP2635" i="6"/>
  <c r="AP2634" i="6"/>
  <c r="AP2633" i="6"/>
  <c r="AP4" i="6"/>
  <c r="AP5" i="6"/>
  <c r="AP6" i="6"/>
  <c r="AP7" i="6"/>
  <c r="AP8" i="6"/>
  <c r="AP9" i="6"/>
  <c r="AP10" i="6"/>
  <c r="AP11" i="6"/>
  <c r="G4" i="37" s="1"/>
  <c r="AP12" i="6"/>
  <c r="AP13" i="6"/>
  <c r="AP14" i="6"/>
  <c r="H4" i="37" s="1" a="1"/>
  <c r="H4" i="37" s="1"/>
  <c r="AP15" i="6"/>
  <c r="AP16" i="6"/>
  <c r="AP17" i="6"/>
  <c r="AP18" i="6"/>
  <c r="G6" i="37" s="1"/>
  <c r="AP19" i="6"/>
  <c r="AP20" i="6"/>
  <c r="AP21" i="6"/>
  <c r="H6" i="37" s="1" a="1"/>
  <c r="H6" i="37" s="1"/>
  <c r="AP22" i="6"/>
  <c r="G7" i="37" s="1"/>
  <c r="AP23" i="6"/>
  <c r="AP24" i="6"/>
  <c r="AP25" i="6"/>
  <c r="H7" i="37" s="1" a="1"/>
  <c r="H7" i="37" s="1"/>
  <c r="AP26" i="6"/>
  <c r="G8" i="37" s="1"/>
  <c r="AP27" i="6"/>
  <c r="AP28" i="6"/>
  <c r="AP29" i="6"/>
  <c r="H8" i="37" s="1" a="1"/>
  <c r="H8" i="37" s="1"/>
  <c r="AP30" i="6"/>
  <c r="G9" i="37" s="1"/>
  <c r="AP31" i="6"/>
  <c r="AP32" i="6"/>
  <c r="AP33" i="6"/>
  <c r="AP34" i="6"/>
  <c r="AP35" i="6"/>
  <c r="AP36" i="6"/>
  <c r="AP37" i="6"/>
  <c r="AP38" i="6"/>
  <c r="AP39" i="6"/>
  <c r="AP40" i="6"/>
  <c r="AP41" i="6"/>
  <c r="AP42" i="6"/>
  <c r="AP43" i="6"/>
  <c r="H9" i="37" s="1" a="1"/>
  <c r="H9" i="37" s="1"/>
  <c r="AP44" i="6"/>
  <c r="G10" i="37" s="1"/>
  <c r="AP45" i="6"/>
  <c r="AP46" i="6"/>
  <c r="AP47" i="6"/>
  <c r="AP48" i="6"/>
  <c r="H10" i="37" s="1" a="1"/>
  <c r="H10" i="37" s="1"/>
  <c r="AP49" i="6"/>
  <c r="G11" i="37" s="1"/>
  <c r="AP50" i="6"/>
  <c r="AP51" i="6"/>
  <c r="AP52" i="6"/>
  <c r="AP53" i="6"/>
  <c r="AP54" i="6"/>
  <c r="AP55" i="6"/>
  <c r="G12" i="37" s="1"/>
  <c r="AP56" i="6"/>
  <c r="H11" i="37" s="1" a="1"/>
  <c r="H11" i="37" s="1"/>
  <c r="AP57" i="6"/>
  <c r="AP58" i="6"/>
  <c r="AP59" i="6"/>
  <c r="AP60" i="6"/>
  <c r="AP61" i="6"/>
  <c r="AP62" i="6"/>
  <c r="AP63" i="6"/>
  <c r="AP64" i="6"/>
  <c r="H12" i="37" s="1" a="1"/>
  <c r="H12" i="37" s="1"/>
  <c r="AP65" i="6"/>
  <c r="G13" i="37" s="1"/>
  <c r="AP66" i="6"/>
  <c r="AP67" i="6"/>
  <c r="AP68" i="6"/>
  <c r="AP69" i="6"/>
  <c r="AP70" i="6"/>
  <c r="AP71" i="6"/>
  <c r="AP72" i="6"/>
  <c r="AP73" i="6"/>
  <c r="AP74" i="6"/>
  <c r="H13" i="37" s="1" a="1"/>
  <c r="H13" i="37" s="1"/>
  <c r="AP75" i="6"/>
  <c r="G14" i="37" s="1"/>
  <c r="AP76" i="6"/>
  <c r="AP77" i="6"/>
  <c r="AP78" i="6"/>
  <c r="AP79" i="6"/>
  <c r="AP80" i="6"/>
  <c r="AP81" i="6"/>
  <c r="AP82" i="6"/>
  <c r="AP83" i="6"/>
  <c r="AP84" i="6"/>
  <c r="AP85" i="6"/>
  <c r="AP86" i="6"/>
  <c r="AP87" i="6"/>
  <c r="AP88" i="6"/>
  <c r="AP89" i="6"/>
  <c r="AP90" i="6"/>
  <c r="AP91" i="6"/>
  <c r="AP92" i="6"/>
  <c r="AP93" i="6"/>
  <c r="AP94" i="6"/>
  <c r="AP95" i="6"/>
  <c r="AP96" i="6"/>
  <c r="AP97" i="6"/>
  <c r="AP98" i="6"/>
  <c r="AP99" i="6"/>
  <c r="AP100" i="6"/>
  <c r="AP101" i="6"/>
  <c r="AP102" i="6"/>
  <c r="AP103" i="6"/>
  <c r="AP104" i="6"/>
  <c r="AP105" i="6"/>
  <c r="AP106" i="6"/>
  <c r="AP107" i="6"/>
  <c r="G15" i="37" s="1"/>
  <c r="AP108" i="6"/>
  <c r="AP109" i="6"/>
  <c r="AP110" i="6"/>
  <c r="AP111" i="6"/>
  <c r="AP112" i="6"/>
  <c r="AP113" i="6"/>
  <c r="AP114" i="6"/>
  <c r="AP115" i="6"/>
  <c r="AP116" i="6"/>
  <c r="AP117" i="6"/>
  <c r="AP118" i="6"/>
  <c r="AP119" i="6"/>
  <c r="AP120" i="6"/>
  <c r="AP121" i="6"/>
  <c r="AP122" i="6"/>
  <c r="G16" i="37" s="1"/>
  <c r="AP123" i="6"/>
  <c r="AP124" i="6"/>
  <c r="AP125" i="6"/>
  <c r="AP126" i="6"/>
  <c r="AP127" i="6"/>
  <c r="AP128" i="6"/>
  <c r="AP129" i="6"/>
  <c r="AP130" i="6"/>
  <c r="AP131" i="6"/>
  <c r="AP132" i="6"/>
  <c r="AP133" i="6"/>
  <c r="AP134" i="6"/>
  <c r="AP135" i="6"/>
  <c r="AP136" i="6"/>
  <c r="AP137" i="6"/>
  <c r="AP138" i="6"/>
  <c r="AP139" i="6"/>
  <c r="AP140" i="6"/>
  <c r="AP141" i="6"/>
  <c r="AP142" i="6"/>
  <c r="G17" i="37" s="1"/>
  <c r="AP143" i="6"/>
  <c r="AP144" i="6"/>
  <c r="AP145" i="6"/>
  <c r="AP146" i="6"/>
  <c r="H17" i="37" s="1" a="1"/>
  <c r="H17" i="37" s="1"/>
  <c r="AP147" i="6"/>
  <c r="G18" i="37" s="1"/>
  <c r="AP148" i="6"/>
  <c r="AP149" i="6"/>
  <c r="AP150" i="6"/>
  <c r="AP151" i="6"/>
  <c r="H18" i="37" s="1" a="1"/>
  <c r="H18" i="37" s="1"/>
  <c r="AP152" i="6"/>
  <c r="G19" i="37" s="1"/>
  <c r="AP153" i="6"/>
  <c r="AP154" i="6"/>
  <c r="AP155" i="6"/>
  <c r="AP156" i="6"/>
  <c r="AP157" i="6"/>
  <c r="AP158" i="6"/>
  <c r="H19" i="37" s="1" a="1"/>
  <c r="H19" i="37" s="1"/>
  <c r="AP159" i="6"/>
  <c r="G20" i="37" s="1"/>
  <c r="AP160" i="6"/>
  <c r="AP161" i="6"/>
  <c r="AP162" i="6"/>
  <c r="AP163" i="6"/>
  <c r="H20" i="37" s="1" a="1"/>
  <c r="H20" i="37" s="1"/>
  <c r="AP164" i="6"/>
  <c r="G21" i="37" s="1"/>
  <c r="AP165" i="6"/>
  <c r="AP166" i="6"/>
  <c r="AP167" i="6"/>
  <c r="AP168" i="6"/>
  <c r="AP169" i="6"/>
  <c r="AP170" i="6"/>
  <c r="AP171" i="6"/>
  <c r="AP172" i="6"/>
  <c r="AP173" i="6"/>
  <c r="AP174" i="6"/>
  <c r="AP175" i="6"/>
  <c r="AP176" i="6"/>
  <c r="AP177" i="6"/>
  <c r="AP178" i="6"/>
  <c r="AP179" i="6"/>
  <c r="AP180" i="6"/>
  <c r="AP181" i="6"/>
  <c r="AP182" i="6"/>
  <c r="AP183" i="6"/>
  <c r="AP184" i="6"/>
  <c r="AP185" i="6"/>
  <c r="AP186" i="6"/>
  <c r="AP187" i="6"/>
  <c r="AP188" i="6"/>
  <c r="H21" i="37" s="1" a="1"/>
  <c r="H21" i="37" s="1"/>
  <c r="AP189" i="6"/>
  <c r="G22" i="37" s="1"/>
  <c r="AP190" i="6"/>
  <c r="AP191" i="6"/>
  <c r="AP192" i="6"/>
  <c r="AP193" i="6"/>
  <c r="H22" i="37" s="1" a="1"/>
  <c r="H22" i="37" s="1"/>
  <c r="AP194" i="6"/>
  <c r="G23" i="37" s="1"/>
  <c r="AP195" i="6"/>
  <c r="AP196" i="6"/>
  <c r="AP197" i="6"/>
  <c r="AP198" i="6"/>
  <c r="AP199" i="6"/>
  <c r="AP200" i="6"/>
  <c r="AP201" i="6"/>
  <c r="AP202" i="6"/>
  <c r="AP203" i="6"/>
  <c r="AP204" i="6"/>
  <c r="AP205" i="6"/>
  <c r="AP206" i="6"/>
  <c r="AP207" i="6"/>
  <c r="AP208" i="6"/>
  <c r="AP209" i="6"/>
  <c r="AP210" i="6"/>
  <c r="H23" i="37" s="1" a="1"/>
  <c r="H23" i="37" s="1"/>
  <c r="AP211" i="6"/>
  <c r="G24" i="37" s="1"/>
  <c r="AP212" i="6"/>
  <c r="AP213" i="6"/>
  <c r="AP214" i="6"/>
  <c r="AP215" i="6"/>
  <c r="AP216" i="6"/>
  <c r="AP217" i="6"/>
  <c r="AP218" i="6"/>
  <c r="AP219" i="6"/>
  <c r="AP220" i="6"/>
  <c r="AP221" i="6"/>
  <c r="AP222" i="6"/>
  <c r="AP223" i="6"/>
  <c r="AP224" i="6"/>
  <c r="AP225" i="6"/>
  <c r="H24" i="37" s="1" a="1"/>
  <c r="H24" i="37" s="1"/>
  <c r="AP226" i="6"/>
  <c r="AP227" i="6"/>
  <c r="AP228" i="6"/>
  <c r="AP229" i="6"/>
  <c r="AP230" i="6"/>
  <c r="AP231" i="6"/>
  <c r="AP232" i="6"/>
  <c r="AP233" i="6"/>
  <c r="AP234" i="6"/>
  <c r="AP235" i="6"/>
  <c r="AP236" i="6"/>
  <c r="AP237" i="6"/>
  <c r="AP238" i="6"/>
  <c r="AP239" i="6"/>
  <c r="AP240" i="6"/>
  <c r="AP241" i="6"/>
  <c r="AP242" i="6"/>
  <c r="AP243" i="6"/>
  <c r="AP244" i="6"/>
  <c r="AP245" i="6"/>
  <c r="AP246" i="6"/>
  <c r="AP247" i="6"/>
  <c r="AP248" i="6"/>
  <c r="AP249" i="6"/>
  <c r="AP250" i="6"/>
  <c r="AP251" i="6"/>
  <c r="AP252" i="6"/>
  <c r="AP253" i="6"/>
  <c r="AP254" i="6"/>
  <c r="AP255" i="6"/>
  <c r="AP256" i="6"/>
  <c r="AP257" i="6"/>
  <c r="AP258" i="6"/>
  <c r="AP259" i="6"/>
  <c r="AP260" i="6"/>
  <c r="AP261" i="6"/>
  <c r="AP262" i="6"/>
  <c r="AP263" i="6"/>
  <c r="AP264" i="6"/>
  <c r="AP265" i="6"/>
  <c r="AP266" i="6"/>
  <c r="AP267" i="6"/>
  <c r="AP268" i="6"/>
  <c r="AP269" i="6"/>
  <c r="AP270" i="6"/>
  <c r="AP271" i="6"/>
  <c r="AP272" i="6"/>
  <c r="AP273" i="6"/>
  <c r="AP274" i="6"/>
  <c r="AP275" i="6"/>
  <c r="AP276" i="6"/>
  <c r="AP277" i="6"/>
  <c r="AP278" i="6"/>
  <c r="AP279" i="6"/>
  <c r="AP280" i="6"/>
  <c r="AP281" i="6"/>
  <c r="AP282" i="6"/>
  <c r="AP283" i="6"/>
  <c r="AP284" i="6"/>
  <c r="AP285" i="6"/>
  <c r="AP286" i="6"/>
  <c r="AP287" i="6"/>
  <c r="AP288" i="6"/>
  <c r="AP289" i="6"/>
  <c r="AP290" i="6"/>
  <c r="AP291" i="6"/>
  <c r="AP292" i="6"/>
  <c r="AP293" i="6"/>
  <c r="AP294" i="6"/>
  <c r="AP295" i="6"/>
  <c r="AP296" i="6"/>
  <c r="AP297" i="6"/>
  <c r="AP298" i="6"/>
  <c r="AP299" i="6"/>
  <c r="AP300" i="6"/>
  <c r="AP301" i="6"/>
  <c r="AP302" i="6"/>
  <c r="AP303" i="6"/>
  <c r="AP304" i="6"/>
  <c r="AP305" i="6"/>
  <c r="AP306" i="6"/>
  <c r="AP307" i="6"/>
  <c r="AP308" i="6"/>
  <c r="AP309" i="6"/>
  <c r="AP310" i="6"/>
  <c r="AP311" i="6"/>
  <c r="AP312" i="6"/>
  <c r="AP313" i="6"/>
  <c r="AP314" i="6"/>
  <c r="AP315" i="6"/>
  <c r="AP316" i="6"/>
  <c r="AP317" i="6"/>
  <c r="AP318" i="6"/>
  <c r="AP319" i="6"/>
  <c r="AP320" i="6"/>
  <c r="AP321" i="6"/>
  <c r="AP322" i="6"/>
  <c r="AP323" i="6"/>
  <c r="AP324" i="6"/>
  <c r="AP325" i="6"/>
  <c r="AP326" i="6"/>
  <c r="AP327" i="6"/>
  <c r="AP328" i="6"/>
  <c r="AP329" i="6"/>
  <c r="AP330" i="6"/>
  <c r="AP331" i="6"/>
  <c r="AP332" i="6"/>
  <c r="AP333" i="6"/>
  <c r="AP334" i="6"/>
  <c r="AP335" i="6"/>
  <c r="AP336" i="6"/>
  <c r="AP337" i="6"/>
  <c r="AP338" i="6"/>
  <c r="AP339" i="6"/>
  <c r="AP340" i="6"/>
  <c r="AP341" i="6"/>
  <c r="AP342" i="6"/>
  <c r="AP343" i="6"/>
  <c r="AP344" i="6"/>
  <c r="AP345" i="6"/>
  <c r="AP346" i="6"/>
  <c r="AP347" i="6"/>
  <c r="AP348" i="6"/>
  <c r="AP349" i="6"/>
  <c r="AP350" i="6"/>
  <c r="AP351" i="6"/>
  <c r="AP352" i="6"/>
  <c r="AP353" i="6"/>
  <c r="AP354" i="6"/>
  <c r="AP355" i="6"/>
  <c r="AP356" i="6"/>
  <c r="AP357" i="6"/>
  <c r="AP358" i="6"/>
  <c r="AP359" i="6"/>
  <c r="AP360" i="6"/>
  <c r="AP361" i="6"/>
  <c r="AP362" i="6"/>
  <c r="AP363" i="6"/>
  <c r="AP364" i="6"/>
  <c r="AP365" i="6"/>
  <c r="AP366" i="6"/>
  <c r="AP367" i="6"/>
  <c r="AP368" i="6"/>
  <c r="AP369" i="6"/>
  <c r="AP370" i="6"/>
  <c r="AP371" i="6"/>
  <c r="AP372" i="6"/>
  <c r="AP373" i="6"/>
  <c r="AP374" i="6"/>
  <c r="AP375" i="6"/>
  <c r="AP376" i="6"/>
  <c r="AP377" i="6"/>
  <c r="AP378" i="6"/>
  <c r="AP379" i="6"/>
  <c r="AP380" i="6"/>
  <c r="AP381" i="6"/>
  <c r="AP382" i="6"/>
  <c r="AP383" i="6"/>
  <c r="AP384" i="6"/>
  <c r="AP385" i="6"/>
  <c r="AP386" i="6"/>
  <c r="AP387" i="6"/>
  <c r="AP388" i="6"/>
  <c r="AP389" i="6"/>
  <c r="AP390" i="6"/>
  <c r="AP391" i="6"/>
  <c r="AP392" i="6"/>
  <c r="AP393" i="6"/>
  <c r="AP394" i="6"/>
  <c r="AP395" i="6"/>
  <c r="AP396" i="6"/>
  <c r="AP397" i="6"/>
  <c r="AP398" i="6"/>
  <c r="AP399" i="6"/>
  <c r="AP400" i="6"/>
  <c r="AP401" i="6"/>
  <c r="AP402" i="6"/>
  <c r="AP403" i="6"/>
  <c r="AP404" i="6"/>
  <c r="AP405" i="6"/>
  <c r="AP406" i="6"/>
  <c r="AP407" i="6"/>
  <c r="AP408" i="6"/>
  <c r="AP409" i="6"/>
  <c r="AP410" i="6"/>
  <c r="AP411" i="6"/>
  <c r="AP412" i="6"/>
  <c r="AP413" i="6"/>
  <c r="AP414" i="6"/>
  <c r="AP415" i="6"/>
  <c r="AP416" i="6"/>
  <c r="AP417" i="6"/>
  <c r="AP418" i="6"/>
  <c r="AP419" i="6"/>
  <c r="AP420" i="6"/>
  <c r="AP421" i="6"/>
  <c r="AP422" i="6"/>
  <c r="AP423" i="6"/>
  <c r="AP424" i="6"/>
  <c r="AP425" i="6"/>
  <c r="AP426" i="6"/>
  <c r="AP427" i="6"/>
  <c r="AP428" i="6"/>
  <c r="AP429" i="6"/>
  <c r="AP430" i="6"/>
  <c r="AP431" i="6"/>
  <c r="AP432" i="6"/>
  <c r="AP433" i="6"/>
  <c r="AP434" i="6"/>
  <c r="AP435" i="6"/>
  <c r="AP436" i="6"/>
  <c r="AP437" i="6"/>
  <c r="AP438" i="6"/>
  <c r="AP439" i="6"/>
  <c r="AP440" i="6"/>
  <c r="AP441" i="6"/>
  <c r="AP442" i="6"/>
  <c r="AP443" i="6"/>
  <c r="AP444" i="6"/>
  <c r="AP445" i="6"/>
  <c r="AP446" i="6"/>
  <c r="AP447" i="6"/>
  <c r="AP448" i="6"/>
  <c r="AP449" i="6"/>
  <c r="AP450" i="6"/>
  <c r="AP451" i="6"/>
  <c r="AP452" i="6"/>
  <c r="AP453" i="6"/>
  <c r="AP454" i="6"/>
  <c r="AP455" i="6"/>
  <c r="AP456" i="6"/>
  <c r="AP457" i="6"/>
  <c r="AP458" i="6"/>
  <c r="AP459" i="6"/>
  <c r="AP460" i="6"/>
  <c r="AP461" i="6"/>
  <c r="AP462" i="6"/>
  <c r="AP463" i="6"/>
  <c r="AP464" i="6"/>
  <c r="AP465" i="6"/>
  <c r="AP466" i="6"/>
  <c r="AP467" i="6"/>
  <c r="AP468" i="6"/>
  <c r="AP469" i="6"/>
  <c r="AP470" i="6"/>
  <c r="AP471" i="6"/>
  <c r="AP472" i="6"/>
  <c r="AP473" i="6"/>
  <c r="AP474" i="6"/>
  <c r="AP475" i="6"/>
  <c r="AP476" i="6"/>
  <c r="AP477" i="6"/>
  <c r="AP478" i="6"/>
  <c r="AP479" i="6"/>
  <c r="AP480" i="6"/>
  <c r="AP481" i="6"/>
  <c r="AP482" i="6"/>
  <c r="AP483" i="6"/>
  <c r="AP484" i="6"/>
  <c r="AP485" i="6"/>
  <c r="AP486" i="6"/>
  <c r="AP487" i="6"/>
  <c r="AP488" i="6"/>
  <c r="AP489" i="6"/>
  <c r="AP490" i="6"/>
  <c r="AP491" i="6"/>
  <c r="AP492" i="6"/>
  <c r="AP493" i="6"/>
  <c r="AP494" i="6"/>
  <c r="AP495" i="6"/>
  <c r="AP496" i="6"/>
  <c r="AP497" i="6"/>
  <c r="AP498" i="6"/>
  <c r="AP499" i="6"/>
  <c r="AP500" i="6"/>
  <c r="AP501" i="6"/>
  <c r="AP502" i="6"/>
  <c r="AP503" i="6"/>
  <c r="AP504" i="6"/>
  <c r="AP505" i="6"/>
  <c r="AP506" i="6"/>
  <c r="AP507" i="6"/>
  <c r="AP508" i="6"/>
  <c r="AP509" i="6"/>
  <c r="AP510" i="6"/>
  <c r="AP511" i="6"/>
  <c r="AP512" i="6"/>
  <c r="AP513" i="6"/>
  <c r="AP514" i="6"/>
  <c r="AP515" i="6"/>
  <c r="AP516" i="6"/>
  <c r="AP517" i="6"/>
  <c r="AP518" i="6"/>
  <c r="AP519" i="6"/>
  <c r="AP520" i="6"/>
  <c r="AP521" i="6"/>
  <c r="AP522" i="6"/>
  <c r="AP523" i="6"/>
  <c r="AP524" i="6"/>
  <c r="AP525" i="6"/>
  <c r="AP526" i="6"/>
  <c r="AP527" i="6"/>
  <c r="AP528" i="6"/>
  <c r="AP529" i="6"/>
  <c r="AP530" i="6"/>
  <c r="AP531" i="6"/>
  <c r="AP532" i="6"/>
  <c r="AP533" i="6"/>
  <c r="AP534" i="6"/>
  <c r="AP535" i="6"/>
  <c r="AP536" i="6"/>
  <c r="AP537" i="6"/>
  <c r="AP538" i="6"/>
  <c r="AP539" i="6"/>
  <c r="AP540" i="6"/>
  <c r="AP541" i="6"/>
  <c r="AP542" i="6"/>
  <c r="AP543" i="6"/>
  <c r="AP544" i="6"/>
  <c r="AP545" i="6"/>
  <c r="AP546" i="6"/>
  <c r="AP547" i="6"/>
  <c r="AP548" i="6"/>
  <c r="AP549" i="6"/>
  <c r="AP550" i="6"/>
  <c r="AP551" i="6"/>
  <c r="AP552" i="6"/>
  <c r="AP553" i="6"/>
  <c r="AP554" i="6"/>
  <c r="AP555" i="6"/>
  <c r="AP556" i="6"/>
  <c r="AP557" i="6"/>
  <c r="AP558" i="6"/>
  <c r="AP559" i="6"/>
  <c r="AP560" i="6"/>
  <c r="AP561" i="6"/>
  <c r="AP562" i="6"/>
  <c r="AP563" i="6"/>
  <c r="AP564" i="6"/>
  <c r="AP565" i="6"/>
  <c r="AP566" i="6"/>
  <c r="AP567" i="6"/>
  <c r="AP568" i="6"/>
  <c r="AP569" i="6"/>
  <c r="AP570" i="6"/>
  <c r="AP571" i="6"/>
  <c r="AP572" i="6"/>
  <c r="AP573" i="6"/>
  <c r="AP574" i="6"/>
  <c r="AP575" i="6"/>
  <c r="AP576" i="6"/>
  <c r="AP577" i="6"/>
  <c r="AP578" i="6"/>
  <c r="AP579" i="6"/>
  <c r="AP580" i="6"/>
  <c r="AP581" i="6"/>
  <c r="AP582" i="6"/>
  <c r="AP583" i="6"/>
  <c r="AP584" i="6"/>
  <c r="AP585" i="6"/>
  <c r="AP586" i="6"/>
  <c r="AP587" i="6"/>
  <c r="AP588" i="6"/>
  <c r="AP589" i="6"/>
  <c r="AP590" i="6"/>
  <c r="AP591" i="6"/>
  <c r="AP592" i="6"/>
  <c r="AP593" i="6"/>
  <c r="AP594" i="6"/>
  <c r="AP595" i="6"/>
  <c r="AP596" i="6"/>
  <c r="AP597" i="6"/>
  <c r="AP598" i="6"/>
  <c r="AP599" i="6"/>
  <c r="AP600" i="6"/>
  <c r="AP601" i="6"/>
  <c r="AP602" i="6"/>
  <c r="AP603" i="6"/>
  <c r="AP604" i="6"/>
  <c r="AP605" i="6"/>
  <c r="AP606" i="6"/>
  <c r="AP607" i="6"/>
  <c r="AP608" i="6"/>
  <c r="AP609" i="6"/>
  <c r="AP610" i="6"/>
  <c r="AP611" i="6"/>
  <c r="AP612" i="6"/>
  <c r="AP613" i="6"/>
  <c r="AP614" i="6"/>
  <c r="AP615" i="6"/>
  <c r="AP616" i="6"/>
  <c r="AP617" i="6"/>
  <c r="AP618" i="6"/>
  <c r="AP619" i="6"/>
  <c r="AP620" i="6"/>
  <c r="AP621" i="6"/>
  <c r="AP622" i="6"/>
  <c r="AP623" i="6"/>
  <c r="AP624" i="6"/>
  <c r="AP625" i="6"/>
  <c r="AP626" i="6"/>
  <c r="AP627" i="6"/>
  <c r="AP628" i="6"/>
  <c r="AP629" i="6"/>
  <c r="AP630" i="6"/>
  <c r="AP631" i="6"/>
  <c r="AP632" i="6"/>
  <c r="AP633" i="6"/>
  <c r="AP634" i="6"/>
  <c r="AP635" i="6"/>
  <c r="AP636" i="6"/>
  <c r="AP637" i="6"/>
  <c r="AP638" i="6"/>
  <c r="AP639" i="6"/>
  <c r="AP640" i="6"/>
  <c r="AP641" i="6"/>
  <c r="AP642" i="6"/>
  <c r="AP643" i="6"/>
  <c r="AP644" i="6"/>
  <c r="AP645" i="6"/>
  <c r="AP646" i="6"/>
  <c r="AP647" i="6"/>
  <c r="AP648" i="6"/>
  <c r="AP649" i="6"/>
  <c r="AP650" i="6"/>
  <c r="AP651" i="6"/>
  <c r="AP652" i="6"/>
  <c r="AP653" i="6"/>
  <c r="AP654" i="6"/>
  <c r="AP655" i="6"/>
  <c r="AP656" i="6"/>
  <c r="AP657" i="6"/>
  <c r="AP658" i="6"/>
  <c r="AP659" i="6"/>
  <c r="AP660" i="6"/>
  <c r="AP661" i="6"/>
  <c r="AP662" i="6"/>
  <c r="AP663" i="6"/>
  <c r="AP664" i="6"/>
  <c r="AP665" i="6"/>
  <c r="AP666" i="6"/>
  <c r="AP667" i="6"/>
  <c r="AP668" i="6"/>
  <c r="AP669" i="6"/>
  <c r="AP670" i="6"/>
  <c r="AP671" i="6"/>
  <c r="AP672" i="6"/>
  <c r="AP673" i="6"/>
  <c r="AP674" i="6"/>
  <c r="AP675" i="6"/>
  <c r="AP676" i="6"/>
  <c r="AP677" i="6"/>
  <c r="AP678" i="6"/>
  <c r="AP679" i="6"/>
  <c r="AP680" i="6"/>
  <c r="AP681" i="6"/>
  <c r="AP682" i="6"/>
  <c r="AP683" i="6"/>
  <c r="AP684" i="6"/>
  <c r="AP685" i="6"/>
  <c r="AP686" i="6"/>
  <c r="AP687" i="6"/>
  <c r="AP688" i="6"/>
  <c r="AP689" i="6"/>
  <c r="AP690" i="6"/>
  <c r="AP691" i="6"/>
  <c r="AP692" i="6"/>
  <c r="AP693" i="6"/>
  <c r="AP694" i="6"/>
  <c r="AP695" i="6"/>
  <c r="AP696" i="6"/>
  <c r="AP697" i="6"/>
  <c r="AP698" i="6"/>
  <c r="AP699" i="6"/>
  <c r="AP700" i="6"/>
  <c r="AP701" i="6"/>
  <c r="AP702" i="6"/>
  <c r="AP703" i="6"/>
  <c r="AP704" i="6"/>
  <c r="AP705" i="6"/>
  <c r="AP706" i="6"/>
  <c r="AP707" i="6"/>
  <c r="AP708" i="6"/>
  <c r="AP709" i="6"/>
  <c r="AP710" i="6"/>
  <c r="AP711" i="6"/>
  <c r="AP712" i="6"/>
  <c r="AP713" i="6"/>
  <c r="AP714" i="6"/>
  <c r="AP715" i="6"/>
  <c r="AP716" i="6"/>
  <c r="AP717" i="6"/>
  <c r="AP718" i="6"/>
  <c r="AP719" i="6"/>
  <c r="AP720" i="6"/>
  <c r="AP721" i="6"/>
  <c r="AP722" i="6"/>
  <c r="AP723" i="6"/>
  <c r="AP724" i="6"/>
  <c r="AP725" i="6"/>
  <c r="AP726" i="6"/>
  <c r="AP727" i="6"/>
  <c r="AP728" i="6"/>
  <c r="AP729" i="6"/>
  <c r="AP730" i="6"/>
  <c r="AP731" i="6"/>
  <c r="AP732" i="6"/>
  <c r="AP733" i="6"/>
  <c r="AP734" i="6"/>
  <c r="AP735" i="6"/>
  <c r="AP736" i="6"/>
  <c r="AP737" i="6"/>
  <c r="AP738" i="6"/>
  <c r="AP739" i="6"/>
  <c r="AP740" i="6"/>
  <c r="AP741" i="6"/>
  <c r="AP742" i="6"/>
  <c r="AP743" i="6"/>
  <c r="AP744" i="6"/>
  <c r="AP745" i="6"/>
  <c r="AP746" i="6"/>
  <c r="AP747" i="6"/>
  <c r="AP748" i="6"/>
  <c r="AP749" i="6"/>
  <c r="AP750" i="6"/>
  <c r="AP751" i="6"/>
  <c r="AP752" i="6"/>
  <c r="AP753" i="6"/>
  <c r="AP754" i="6"/>
  <c r="AP755" i="6"/>
  <c r="AP756" i="6"/>
  <c r="AP757" i="6"/>
  <c r="AP758" i="6"/>
  <c r="AP759" i="6"/>
  <c r="AP760" i="6"/>
  <c r="AP761" i="6"/>
  <c r="AP762" i="6"/>
  <c r="AP763" i="6"/>
  <c r="AP764" i="6"/>
  <c r="AP765" i="6"/>
  <c r="AP766" i="6"/>
  <c r="AP767" i="6"/>
  <c r="AP768" i="6"/>
  <c r="AP769" i="6"/>
  <c r="AP770" i="6"/>
  <c r="AP771" i="6"/>
  <c r="AP772" i="6"/>
  <c r="AP773" i="6"/>
  <c r="AP774" i="6"/>
  <c r="AP775" i="6"/>
  <c r="AP776" i="6"/>
  <c r="AP777" i="6"/>
  <c r="AP778" i="6"/>
  <c r="AP779" i="6"/>
  <c r="AP780" i="6"/>
  <c r="AP781" i="6"/>
  <c r="AP782" i="6"/>
  <c r="AP783" i="6"/>
  <c r="AP784" i="6"/>
  <c r="AP785" i="6"/>
  <c r="AP786" i="6"/>
  <c r="AP787" i="6"/>
  <c r="AP788" i="6"/>
  <c r="AP789" i="6"/>
  <c r="AP790" i="6"/>
  <c r="AP791" i="6"/>
  <c r="AP792" i="6"/>
  <c r="AP793" i="6"/>
  <c r="AP794" i="6"/>
  <c r="AP795" i="6"/>
  <c r="AP796" i="6"/>
  <c r="AP797" i="6"/>
  <c r="AP798" i="6"/>
  <c r="AP799" i="6"/>
  <c r="AP800" i="6"/>
  <c r="AP801" i="6"/>
  <c r="AP802" i="6"/>
  <c r="AP803" i="6"/>
  <c r="AP804" i="6"/>
  <c r="AP805" i="6"/>
  <c r="AP806" i="6"/>
  <c r="AP807" i="6"/>
  <c r="AP808" i="6"/>
  <c r="AP809" i="6"/>
  <c r="AP810" i="6"/>
  <c r="AP811" i="6"/>
  <c r="AP812" i="6"/>
  <c r="AP813" i="6"/>
  <c r="AP814" i="6"/>
  <c r="AP815" i="6"/>
  <c r="AP816" i="6"/>
  <c r="AP817" i="6"/>
  <c r="AP818" i="6"/>
  <c r="AP819" i="6"/>
  <c r="AP820" i="6"/>
  <c r="AP821" i="6"/>
  <c r="AP822" i="6"/>
  <c r="AP823" i="6"/>
  <c r="AP824" i="6"/>
  <c r="AP825" i="6"/>
  <c r="AP826" i="6"/>
  <c r="AP827" i="6"/>
  <c r="AP828" i="6"/>
  <c r="AP829" i="6"/>
  <c r="AP830" i="6"/>
  <c r="AP831" i="6"/>
  <c r="AP832" i="6"/>
  <c r="AP833" i="6"/>
  <c r="AP834" i="6"/>
  <c r="AP835" i="6"/>
  <c r="AP836" i="6"/>
  <c r="AP837" i="6"/>
  <c r="AP838" i="6"/>
  <c r="AP839" i="6"/>
  <c r="AP840" i="6"/>
  <c r="AP841" i="6"/>
  <c r="AP842" i="6"/>
  <c r="AP843" i="6"/>
  <c r="AP844" i="6"/>
  <c r="AP845" i="6"/>
  <c r="AP846" i="6"/>
  <c r="AP847" i="6"/>
  <c r="AP848" i="6"/>
  <c r="AP849" i="6"/>
  <c r="AP850" i="6"/>
  <c r="AP851" i="6"/>
  <c r="AP852" i="6"/>
  <c r="AP853" i="6"/>
  <c r="AP854" i="6"/>
  <c r="AP855" i="6"/>
  <c r="AP856" i="6"/>
  <c r="AP857" i="6"/>
  <c r="AP858" i="6"/>
  <c r="AP859" i="6"/>
  <c r="AP860" i="6"/>
  <c r="AP861" i="6"/>
  <c r="AP862" i="6"/>
  <c r="AP863" i="6"/>
  <c r="AP864" i="6"/>
  <c r="AP865" i="6"/>
  <c r="AP866" i="6"/>
  <c r="AP867" i="6"/>
  <c r="AP868" i="6"/>
  <c r="AP869" i="6"/>
  <c r="AP870" i="6"/>
  <c r="AP871" i="6"/>
  <c r="AP872" i="6"/>
  <c r="AP873" i="6"/>
  <c r="AP874" i="6"/>
  <c r="AP875" i="6"/>
  <c r="AP876" i="6"/>
  <c r="AP877" i="6"/>
  <c r="AP878" i="6"/>
  <c r="AP879" i="6"/>
  <c r="AP880" i="6"/>
  <c r="AP881" i="6"/>
  <c r="AP882" i="6"/>
  <c r="AP883" i="6"/>
  <c r="AP884" i="6"/>
  <c r="AP885" i="6"/>
  <c r="AP886" i="6"/>
  <c r="AP887" i="6"/>
  <c r="AP888" i="6"/>
  <c r="AP889" i="6"/>
  <c r="AP890" i="6"/>
  <c r="AP891" i="6"/>
  <c r="AP892" i="6"/>
  <c r="AP893" i="6"/>
  <c r="AP894" i="6"/>
  <c r="AP895" i="6"/>
  <c r="AP896" i="6"/>
  <c r="AP897" i="6"/>
  <c r="AP898" i="6"/>
  <c r="AP899" i="6"/>
  <c r="AP900" i="6"/>
  <c r="AP901" i="6"/>
  <c r="AP902" i="6"/>
  <c r="AP903" i="6"/>
  <c r="AP904" i="6"/>
  <c r="AP905" i="6"/>
  <c r="AP906" i="6"/>
  <c r="AP907" i="6"/>
  <c r="AP908" i="6"/>
  <c r="AP909" i="6"/>
  <c r="AP910" i="6"/>
  <c r="AP911" i="6"/>
  <c r="AP912" i="6"/>
  <c r="AP913" i="6"/>
  <c r="AP914" i="6"/>
  <c r="AP915" i="6"/>
  <c r="AP916" i="6"/>
  <c r="AP917" i="6"/>
  <c r="AP918" i="6"/>
  <c r="AP919" i="6"/>
  <c r="AP920" i="6"/>
  <c r="AP921" i="6"/>
  <c r="AP922" i="6"/>
  <c r="AP923" i="6"/>
  <c r="AP924" i="6"/>
  <c r="AP925" i="6"/>
  <c r="AP926" i="6"/>
  <c r="AP927" i="6"/>
  <c r="AP928" i="6"/>
  <c r="AP929" i="6"/>
  <c r="AP930" i="6"/>
  <c r="AP931" i="6"/>
  <c r="AP932" i="6"/>
  <c r="AP933" i="6"/>
  <c r="AP934" i="6"/>
  <c r="AP935" i="6"/>
  <c r="AP936" i="6"/>
  <c r="AP937" i="6"/>
  <c r="AP938" i="6"/>
  <c r="AP939" i="6"/>
  <c r="AP940" i="6"/>
  <c r="AP941" i="6"/>
  <c r="AP942" i="6"/>
  <c r="AP943" i="6"/>
  <c r="AP944" i="6"/>
  <c r="AP945" i="6"/>
  <c r="AP946" i="6"/>
  <c r="AP947" i="6"/>
  <c r="AP948" i="6"/>
  <c r="AP949" i="6"/>
  <c r="AP950" i="6"/>
  <c r="AP951" i="6"/>
  <c r="AP952" i="6"/>
  <c r="AP953" i="6"/>
  <c r="AP954" i="6"/>
  <c r="AP955" i="6"/>
  <c r="AP956" i="6"/>
  <c r="AP957" i="6"/>
  <c r="AP958" i="6"/>
  <c r="AP959" i="6"/>
  <c r="AP960" i="6"/>
  <c r="AP961" i="6"/>
  <c r="AP962" i="6"/>
  <c r="AP963" i="6"/>
  <c r="AP964" i="6"/>
  <c r="AP965" i="6"/>
  <c r="AP966" i="6"/>
  <c r="AP967" i="6"/>
  <c r="AP968" i="6"/>
  <c r="AP969" i="6"/>
  <c r="AP970" i="6"/>
  <c r="AP971" i="6"/>
  <c r="AP972" i="6"/>
  <c r="AP973" i="6"/>
  <c r="AP974" i="6"/>
  <c r="AP975" i="6"/>
  <c r="AP976" i="6"/>
  <c r="AP977" i="6"/>
  <c r="AP978" i="6"/>
  <c r="AP979" i="6"/>
  <c r="AP980" i="6"/>
  <c r="AP981" i="6"/>
  <c r="AP982" i="6"/>
  <c r="AP983" i="6"/>
  <c r="AP984" i="6"/>
  <c r="AP985" i="6"/>
  <c r="AP986" i="6"/>
  <c r="AP987" i="6"/>
  <c r="AP988" i="6"/>
  <c r="AP989" i="6"/>
  <c r="AP990" i="6"/>
  <c r="AP991" i="6"/>
  <c r="AP992" i="6"/>
  <c r="AP993" i="6"/>
  <c r="AP994" i="6"/>
  <c r="AP995" i="6"/>
  <c r="AP996" i="6"/>
  <c r="AP997" i="6"/>
  <c r="AP998" i="6"/>
  <c r="AP999" i="6"/>
  <c r="AP1000" i="6"/>
  <c r="AP1001" i="6"/>
  <c r="AP1002" i="6"/>
  <c r="AP1003" i="6"/>
  <c r="AP1004" i="6"/>
  <c r="AP1005" i="6"/>
  <c r="AP1006" i="6"/>
  <c r="AP1007" i="6"/>
  <c r="AP1008" i="6"/>
  <c r="AP1009" i="6"/>
  <c r="AP1010" i="6"/>
  <c r="AP1011" i="6"/>
  <c r="AP1012" i="6"/>
  <c r="AP1013" i="6"/>
  <c r="AP1014" i="6"/>
  <c r="AP1015" i="6"/>
  <c r="AP1016" i="6"/>
  <c r="AP1017" i="6"/>
  <c r="AP1018" i="6"/>
  <c r="AP1019" i="6"/>
  <c r="AP1020" i="6"/>
  <c r="AP1021" i="6"/>
  <c r="AP1022" i="6"/>
  <c r="AP1023" i="6"/>
  <c r="AP1024" i="6"/>
  <c r="AP1025" i="6"/>
  <c r="AP1026" i="6"/>
  <c r="AP1027" i="6"/>
  <c r="AP1028" i="6"/>
  <c r="AP1029" i="6"/>
  <c r="AP1030" i="6"/>
  <c r="AP1031" i="6"/>
  <c r="AP1032" i="6"/>
  <c r="AP1033" i="6"/>
  <c r="AP1034" i="6"/>
  <c r="AP1035" i="6"/>
  <c r="AP1036" i="6"/>
  <c r="AP1037" i="6"/>
  <c r="AP1038" i="6"/>
  <c r="AP1039" i="6"/>
  <c r="AP1040" i="6"/>
  <c r="AP1041" i="6"/>
  <c r="AP1042" i="6"/>
  <c r="AP1043" i="6"/>
  <c r="AP1044" i="6"/>
  <c r="AP1045" i="6"/>
  <c r="AP1046" i="6"/>
  <c r="AP1047" i="6"/>
  <c r="AP1048" i="6"/>
  <c r="AP1049" i="6"/>
  <c r="AP1050" i="6"/>
  <c r="AP1051" i="6"/>
  <c r="AP1052" i="6"/>
  <c r="AP1053" i="6"/>
  <c r="AP1054" i="6"/>
  <c r="AP1055" i="6"/>
  <c r="AP1056" i="6"/>
  <c r="AP1057" i="6"/>
  <c r="AP1058" i="6"/>
  <c r="AP1059" i="6"/>
  <c r="AP1060" i="6"/>
  <c r="AP1061" i="6"/>
  <c r="AP1062" i="6"/>
  <c r="AP1063" i="6"/>
  <c r="AP1064" i="6"/>
  <c r="AP1065" i="6"/>
  <c r="AP1066" i="6"/>
  <c r="AP1067" i="6"/>
  <c r="AP1068" i="6"/>
  <c r="AP1069" i="6"/>
  <c r="AP1070" i="6"/>
  <c r="AP1071" i="6"/>
  <c r="AP1072" i="6"/>
  <c r="AP1073" i="6"/>
  <c r="AP1074" i="6"/>
  <c r="AP1075" i="6"/>
  <c r="AP1076" i="6"/>
  <c r="AP1077" i="6"/>
  <c r="AP1078" i="6"/>
  <c r="AP1079" i="6"/>
  <c r="AP1080" i="6"/>
  <c r="AP1081" i="6"/>
  <c r="AP1082" i="6"/>
  <c r="AP1083" i="6"/>
  <c r="AP1084" i="6"/>
  <c r="AP1085" i="6"/>
  <c r="AP1086" i="6"/>
  <c r="AP1087" i="6"/>
  <c r="AP1088" i="6"/>
  <c r="AP1089" i="6"/>
  <c r="AP1090" i="6"/>
  <c r="AP1091" i="6"/>
  <c r="AP1092" i="6"/>
  <c r="AP1093" i="6"/>
  <c r="AP1094" i="6"/>
  <c r="AP1095" i="6"/>
  <c r="AP1096" i="6"/>
  <c r="AP1097" i="6"/>
  <c r="AP1098" i="6"/>
  <c r="AP1099" i="6"/>
  <c r="AP1100" i="6"/>
  <c r="AP1101" i="6"/>
  <c r="AP1102" i="6"/>
  <c r="AP1103" i="6"/>
  <c r="AP1104" i="6"/>
  <c r="AP1105" i="6"/>
  <c r="AP1106" i="6"/>
  <c r="AP1107" i="6"/>
  <c r="AP1108" i="6"/>
  <c r="AP1109" i="6"/>
  <c r="AP1110" i="6"/>
  <c r="AP1111" i="6"/>
  <c r="AP1112" i="6"/>
  <c r="AP1113" i="6"/>
  <c r="AP1114" i="6"/>
  <c r="AP1115" i="6"/>
  <c r="AP1116" i="6"/>
  <c r="AP1117" i="6"/>
  <c r="AP1118" i="6"/>
  <c r="AP1119" i="6"/>
  <c r="AP1120" i="6"/>
  <c r="AP1121" i="6"/>
  <c r="AP1122" i="6"/>
  <c r="AP1123" i="6"/>
  <c r="AP1124" i="6"/>
  <c r="AP1125" i="6"/>
  <c r="AP1126" i="6"/>
  <c r="AP1127" i="6"/>
  <c r="AP1128" i="6"/>
  <c r="AP1129" i="6"/>
  <c r="AP1130" i="6"/>
  <c r="AP1131" i="6"/>
  <c r="AP1132" i="6"/>
  <c r="AP1133" i="6"/>
  <c r="AP1134" i="6"/>
  <c r="AP1135" i="6"/>
  <c r="AP1136" i="6"/>
  <c r="AP1137" i="6"/>
  <c r="AP1138" i="6"/>
  <c r="AP1139" i="6"/>
  <c r="AP1140" i="6"/>
  <c r="AP1141" i="6"/>
  <c r="AP1142" i="6"/>
  <c r="AP1143" i="6"/>
  <c r="AP1144" i="6"/>
  <c r="AP1145" i="6"/>
  <c r="AP1146" i="6"/>
  <c r="AP1147" i="6"/>
  <c r="AP1148" i="6"/>
  <c r="AP1149" i="6"/>
  <c r="AP1150" i="6"/>
  <c r="AP1151" i="6"/>
  <c r="AP1152" i="6"/>
  <c r="AP1153" i="6"/>
  <c r="AP1154" i="6"/>
  <c r="AP1155" i="6"/>
  <c r="AP1156" i="6"/>
  <c r="AP1157" i="6"/>
  <c r="AP1158" i="6"/>
  <c r="AP1159" i="6"/>
  <c r="AP1160" i="6"/>
  <c r="AP1161" i="6"/>
  <c r="AP1162" i="6"/>
  <c r="AP1163" i="6"/>
  <c r="AP1164" i="6"/>
  <c r="AP1165" i="6"/>
  <c r="AP1166" i="6"/>
  <c r="AP1167" i="6"/>
  <c r="AP1168" i="6"/>
  <c r="AP1169" i="6"/>
  <c r="AP1170" i="6"/>
  <c r="AP1171" i="6"/>
  <c r="AP1172" i="6"/>
  <c r="AP1173" i="6"/>
  <c r="AP1174" i="6"/>
  <c r="AP1175" i="6"/>
  <c r="AP1176" i="6"/>
  <c r="AP1177" i="6"/>
  <c r="AP1178" i="6"/>
  <c r="AP1179" i="6"/>
  <c r="AP1180" i="6"/>
  <c r="AP1181" i="6"/>
  <c r="AP1182" i="6"/>
  <c r="AP1183" i="6"/>
  <c r="AP1184" i="6"/>
  <c r="AP1185" i="6"/>
  <c r="AP1186" i="6"/>
  <c r="AP1187" i="6"/>
  <c r="AP1188" i="6"/>
  <c r="AP1189" i="6"/>
  <c r="AP1190" i="6"/>
  <c r="AP1191" i="6"/>
  <c r="AP1192" i="6"/>
  <c r="AP1193" i="6"/>
  <c r="AP1194" i="6"/>
  <c r="AP1195" i="6"/>
  <c r="AP1196" i="6"/>
  <c r="AP1197" i="6"/>
  <c r="AP1198" i="6"/>
  <c r="AP1199" i="6"/>
  <c r="AP1200" i="6"/>
  <c r="AP1201" i="6"/>
  <c r="AP1202" i="6"/>
  <c r="AP1203" i="6"/>
  <c r="AP1204" i="6"/>
  <c r="AP1205" i="6"/>
  <c r="AP1206" i="6"/>
  <c r="AP1207" i="6"/>
  <c r="AP1208" i="6"/>
  <c r="AP1209" i="6"/>
  <c r="AP1210" i="6"/>
  <c r="AP1211" i="6"/>
  <c r="AP1212" i="6"/>
  <c r="AP1213" i="6"/>
  <c r="AP1214" i="6"/>
  <c r="AP1215" i="6"/>
  <c r="AP1216" i="6"/>
  <c r="AP1217" i="6"/>
  <c r="AP1218" i="6"/>
  <c r="AP1219" i="6"/>
  <c r="AP1220" i="6"/>
  <c r="AP1221" i="6"/>
  <c r="AP1222" i="6"/>
  <c r="AP1223" i="6"/>
  <c r="AP1224" i="6"/>
  <c r="AP1225" i="6"/>
  <c r="AP1226" i="6"/>
  <c r="AP1227" i="6"/>
  <c r="AP1228" i="6"/>
  <c r="AP1229" i="6"/>
  <c r="AP1230" i="6"/>
  <c r="AP1231" i="6"/>
  <c r="AP1232" i="6"/>
  <c r="AP1233" i="6"/>
  <c r="AP1234" i="6"/>
  <c r="AP1235" i="6"/>
  <c r="AP1236" i="6"/>
  <c r="AP1237" i="6"/>
  <c r="AP1238" i="6"/>
  <c r="AP1239" i="6"/>
  <c r="AP1240" i="6"/>
  <c r="AP1241" i="6"/>
  <c r="AP1242" i="6"/>
  <c r="AP1243" i="6"/>
  <c r="AP1244" i="6"/>
  <c r="AP1245" i="6"/>
  <c r="AP1246" i="6"/>
  <c r="AP1247" i="6"/>
  <c r="AP1248" i="6"/>
  <c r="AP1249" i="6"/>
  <c r="AP1250" i="6"/>
  <c r="AP1251" i="6"/>
  <c r="AP1252" i="6"/>
  <c r="AP1253" i="6"/>
  <c r="AP1254" i="6"/>
  <c r="AP1255" i="6"/>
  <c r="AP1256" i="6"/>
  <c r="AP1257" i="6"/>
  <c r="AP1258" i="6"/>
  <c r="AP1259" i="6"/>
  <c r="AP1260" i="6"/>
  <c r="AP1261" i="6"/>
  <c r="AP1262" i="6"/>
  <c r="AP1263" i="6"/>
  <c r="AP1264" i="6"/>
  <c r="AP1265" i="6"/>
  <c r="AP1266" i="6"/>
  <c r="AP1267" i="6"/>
  <c r="AP1268" i="6"/>
  <c r="AP1269" i="6"/>
  <c r="AP1270" i="6"/>
  <c r="AP1271" i="6"/>
  <c r="AP1272" i="6"/>
  <c r="AP1273" i="6"/>
  <c r="AP1274" i="6"/>
  <c r="AP1275" i="6"/>
  <c r="AP1276" i="6"/>
  <c r="AP1277" i="6"/>
  <c r="AP1278" i="6"/>
  <c r="AP1279" i="6"/>
  <c r="AP1280" i="6"/>
  <c r="AP1281" i="6"/>
  <c r="AP1282" i="6"/>
  <c r="AP1283" i="6"/>
  <c r="AP1284" i="6"/>
  <c r="AP1285" i="6"/>
  <c r="AP1286" i="6"/>
  <c r="AP1287" i="6"/>
  <c r="AP1288" i="6"/>
  <c r="AP1289" i="6"/>
  <c r="AP1290" i="6"/>
  <c r="AP1291" i="6"/>
  <c r="AP1292" i="6"/>
  <c r="AP1293" i="6"/>
  <c r="AP1294" i="6"/>
  <c r="AP1295" i="6"/>
  <c r="AP1296" i="6"/>
  <c r="AP1297" i="6"/>
  <c r="AP1298" i="6"/>
  <c r="AP1299" i="6"/>
  <c r="AP1300" i="6"/>
  <c r="AP1301" i="6"/>
  <c r="AP1302" i="6"/>
  <c r="AP1303" i="6"/>
  <c r="AP1304" i="6"/>
  <c r="AP1305" i="6"/>
  <c r="AP1306" i="6"/>
  <c r="AP1307" i="6"/>
  <c r="AP1308" i="6"/>
  <c r="AP1309" i="6"/>
  <c r="AP1310" i="6"/>
  <c r="AP1311" i="6"/>
  <c r="AP1312" i="6"/>
  <c r="AP1313" i="6"/>
  <c r="AP1314" i="6"/>
  <c r="AP1315" i="6"/>
  <c r="AP1316" i="6"/>
  <c r="AP1317" i="6"/>
  <c r="AP1318" i="6"/>
  <c r="AP1319" i="6"/>
  <c r="AP1320" i="6"/>
  <c r="AP1321" i="6"/>
  <c r="AP1322" i="6"/>
  <c r="AP1323" i="6"/>
  <c r="AP1324" i="6"/>
  <c r="AP1325" i="6"/>
  <c r="AP1326" i="6"/>
  <c r="AP1327" i="6"/>
  <c r="AP1328" i="6"/>
  <c r="AP1329" i="6"/>
  <c r="AP1330" i="6"/>
  <c r="AP1331" i="6"/>
  <c r="AP1332" i="6"/>
  <c r="AP1333" i="6"/>
  <c r="AP1334" i="6"/>
  <c r="AP1335" i="6"/>
  <c r="AP1336" i="6"/>
  <c r="AP1337" i="6"/>
  <c r="AP1338" i="6"/>
  <c r="AP1339" i="6"/>
  <c r="AP1340" i="6"/>
  <c r="AP1341" i="6"/>
  <c r="AP1342" i="6"/>
  <c r="AP1343" i="6"/>
  <c r="AP1344" i="6"/>
  <c r="AP1345" i="6"/>
  <c r="AP1346" i="6"/>
  <c r="AP1347" i="6"/>
  <c r="AP1348" i="6"/>
  <c r="AP1349" i="6"/>
  <c r="AP1350" i="6"/>
  <c r="AP1351" i="6"/>
  <c r="AP1352" i="6"/>
  <c r="AP1353" i="6"/>
  <c r="AP1354" i="6"/>
  <c r="AP1355" i="6"/>
  <c r="AP1356" i="6"/>
  <c r="AP1357" i="6"/>
  <c r="AP1358" i="6"/>
  <c r="AP1359" i="6"/>
  <c r="AP1360" i="6"/>
  <c r="AP1361" i="6"/>
  <c r="AP1362" i="6"/>
  <c r="AP1363" i="6"/>
  <c r="AP1364" i="6"/>
  <c r="AP1365" i="6"/>
  <c r="AP1366" i="6"/>
  <c r="AP1367" i="6"/>
  <c r="AP1368" i="6"/>
  <c r="AP1369" i="6"/>
  <c r="AP1370" i="6"/>
  <c r="AP1371" i="6"/>
  <c r="AP1372" i="6"/>
  <c r="AP1373" i="6"/>
  <c r="AP1374" i="6"/>
  <c r="AP1375" i="6"/>
  <c r="AP1376" i="6"/>
  <c r="AP1377" i="6"/>
  <c r="AP1378" i="6"/>
  <c r="AP1379" i="6"/>
  <c r="AP1380" i="6"/>
  <c r="AP1381" i="6"/>
  <c r="AP1382" i="6"/>
  <c r="AP1383" i="6"/>
  <c r="AP1384" i="6"/>
  <c r="AP1385" i="6"/>
  <c r="AP1386" i="6"/>
  <c r="AP1387" i="6"/>
  <c r="AP1388" i="6"/>
  <c r="AP1389" i="6"/>
  <c r="AP1390" i="6"/>
  <c r="AP1391" i="6"/>
  <c r="AP1392" i="6"/>
  <c r="AP1393" i="6"/>
  <c r="AP1394" i="6"/>
  <c r="AP1395" i="6"/>
  <c r="AP1396" i="6"/>
  <c r="AP1397" i="6"/>
  <c r="AP1398" i="6"/>
  <c r="AP1399" i="6"/>
  <c r="AP1400" i="6"/>
  <c r="AP1401" i="6"/>
  <c r="AP1402" i="6"/>
  <c r="AP1403" i="6"/>
  <c r="AP1404" i="6"/>
  <c r="AP1405" i="6"/>
  <c r="AP1406" i="6"/>
  <c r="AP1407" i="6"/>
  <c r="AP1408" i="6"/>
  <c r="AP1409" i="6"/>
  <c r="AP1410" i="6"/>
  <c r="AP1411" i="6"/>
  <c r="AP1412" i="6"/>
  <c r="AP1413" i="6"/>
  <c r="AP1414" i="6"/>
  <c r="AP1415" i="6"/>
  <c r="AP1416" i="6"/>
  <c r="AP1417" i="6"/>
  <c r="AP1418" i="6"/>
  <c r="AP1419" i="6"/>
  <c r="AP1420" i="6"/>
  <c r="AP1421" i="6"/>
  <c r="AP1422" i="6"/>
  <c r="AP1423" i="6"/>
  <c r="AP1424" i="6"/>
  <c r="AP1425" i="6"/>
  <c r="AP1426" i="6"/>
  <c r="AP1427" i="6"/>
  <c r="AP1428" i="6"/>
  <c r="AP1429" i="6"/>
  <c r="AP1430" i="6"/>
  <c r="AP1431" i="6"/>
  <c r="AP1432" i="6"/>
  <c r="AP1433" i="6"/>
  <c r="AP1434" i="6"/>
  <c r="AP1435" i="6"/>
  <c r="AP1436" i="6"/>
  <c r="AP1437" i="6"/>
  <c r="AP1438" i="6"/>
  <c r="AP1439" i="6"/>
  <c r="AP1440" i="6"/>
  <c r="AP1441" i="6"/>
  <c r="AP1442" i="6"/>
  <c r="AP1443" i="6"/>
  <c r="AP1444" i="6"/>
  <c r="AP1445" i="6"/>
  <c r="AP1446" i="6"/>
  <c r="AP1447" i="6"/>
  <c r="AP1448" i="6"/>
  <c r="AP1449" i="6"/>
  <c r="AP1450" i="6"/>
  <c r="AP1451" i="6"/>
  <c r="AP1452" i="6"/>
  <c r="AP1453" i="6"/>
  <c r="AP1454" i="6"/>
  <c r="AP1455" i="6"/>
  <c r="AP1456" i="6"/>
  <c r="AP1457" i="6"/>
  <c r="AP1458" i="6"/>
  <c r="AP1459" i="6"/>
  <c r="AP1460" i="6"/>
  <c r="AP1461" i="6"/>
  <c r="AP1462" i="6"/>
  <c r="AP1463" i="6"/>
  <c r="AP1464" i="6"/>
  <c r="AP1465" i="6"/>
  <c r="AP1466" i="6"/>
  <c r="AP1467" i="6"/>
  <c r="AP1468" i="6"/>
  <c r="AP1469" i="6"/>
  <c r="AP1470" i="6"/>
  <c r="AP1471" i="6"/>
  <c r="AP1472" i="6"/>
  <c r="AP1473" i="6"/>
  <c r="AP1474" i="6"/>
  <c r="AP1475" i="6"/>
  <c r="AP1476" i="6"/>
  <c r="AP1477" i="6"/>
  <c r="AP1478" i="6"/>
  <c r="AP1479" i="6"/>
  <c r="AP1480" i="6"/>
  <c r="AP1481" i="6"/>
  <c r="AP1482" i="6"/>
  <c r="AP1483" i="6"/>
  <c r="AP1484" i="6"/>
  <c r="AP1485" i="6"/>
  <c r="AP1486" i="6"/>
  <c r="AP1487" i="6"/>
  <c r="AP1488" i="6"/>
  <c r="AP1489" i="6"/>
  <c r="AP1490" i="6"/>
  <c r="AP1491" i="6"/>
  <c r="AP1492" i="6"/>
  <c r="AP1493" i="6"/>
  <c r="AP1494" i="6"/>
  <c r="AP1495" i="6"/>
  <c r="AP1496" i="6"/>
  <c r="AP1497" i="6"/>
  <c r="AP1498" i="6"/>
  <c r="AP1499" i="6"/>
  <c r="AP1500" i="6"/>
  <c r="AP1501" i="6"/>
  <c r="AP1502" i="6"/>
  <c r="AP1503" i="6"/>
  <c r="AP1504" i="6"/>
  <c r="AP1505" i="6"/>
  <c r="AP1506" i="6"/>
  <c r="AP1507" i="6"/>
  <c r="AP1508" i="6"/>
  <c r="AP1509" i="6"/>
  <c r="AP1510" i="6"/>
  <c r="AP1511" i="6"/>
  <c r="AP1512" i="6"/>
  <c r="AP1513" i="6"/>
  <c r="AP1514" i="6"/>
  <c r="AP1515" i="6"/>
  <c r="AP1516" i="6"/>
  <c r="AP1517" i="6"/>
  <c r="AP1518" i="6"/>
  <c r="AP1519" i="6"/>
  <c r="AP1520" i="6"/>
  <c r="AP1521" i="6"/>
  <c r="AP1522" i="6"/>
  <c r="AP1523" i="6"/>
  <c r="AP1524" i="6"/>
  <c r="AP1525" i="6"/>
  <c r="AP1526" i="6"/>
  <c r="AP1527" i="6"/>
  <c r="AP1528" i="6"/>
  <c r="AP1529" i="6"/>
  <c r="AP1530" i="6"/>
  <c r="AP1531" i="6"/>
  <c r="AP1532" i="6"/>
  <c r="AP1533" i="6"/>
  <c r="AP1534" i="6"/>
  <c r="AP1535" i="6"/>
  <c r="AP1536" i="6"/>
  <c r="AP1537" i="6"/>
  <c r="AP1538" i="6"/>
  <c r="AP1539" i="6"/>
  <c r="AP1540" i="6"/>
  <c r="AP1541" i="6"/>
  <c r="AP1542" i="6"/>
  <c r="AP1543" i="6"/>
  <c r="AP1544" i="6"/>
  <c r="AP1545" i="6"/>
  <c r="AP1546" i="6"/>
  <c r="AP1547" i="6"/>
  <c r="AP1548" i="6"/>
  <c r="AP1549" i="6"/>
  <c r="AP1550" i="6"/>
  <c r="AP1551" i="6"/>
  <c r="AP1552" i="6"/>
  <c r="AP1553" i="6"/>
  <c r="AP1554" i="6"/>
  <c r="AP1555" i="6"/>
  <c r="AP1556" i="6"/>
  <c r="AP1557" i="6"/>
  <c r="AP1558" i="6"/>
  <c r="AP1559" i="6"/>
  <c r="AP1560" i="6"/>
  <c r="AP1561" i="6"/>
  <c r="AP1562" i="6"/>
  <c r="AP1563" i="6"/>
  <c r="AP1564" i="6"/>
  <c r="AP1565" i="6"/>
  <c r="AP1566" i="6"/>
  <c r="AP1567" i="6"/>
  <c r="AP1568" i="6"/>
  <c r="AP1569" i="6"/>
  <c r="AP1570" i="6"/>
  <c r="AP1571" i="6"/>
  <c r="AP1572" i="6"/>
  <c r="AP1573" i="6"/>
  <c r="AP1574" i="6"/>
  <c r="AP1575" i="6"/>
  <c r="AP1576" i="6"/>
  <c r="AP1577" i="6"/>
  <c r="AP1578" i="6"/>
  <c r="AP1579" i="6"/>
  <c r="AP1580" i="6"/>
  <c r="AP1581" i="6"/>
  <c r="AP1582" i="6"/>
  <c r="AP1583" i="6"/>
  <c r="AP1584" i="6"/>
  <c r="AP1585" i="6"/>
  <c r="AP1586" i="6"/>
  <c r="AP1587" i="6"/>
  <c r="AP1588" i="6"/>
  <c r="AP1589" i="6"/>
  <c r="AP1590" i="6"/>
  <c r="AP1591" i="6"/>
  <c r="AP1592" i="6"/>
  <c r="AP1593" i="6"/>
  <c r="AP1594" i="6"/>
  <c r="AP1595" i="6"/>
  <c r="AP1596" i="6"/>
  <c r="AP1597" i="6"/>
  <c r="AP1598" i="6"/>
  <c r="AP1599" i="6"/>
  <c r="AP1600" i="6"/>
  <c r="AP1601" i="6"/>
  <c r="AP1602" i="6"/>
  <c r="AP1603" i="6"/>
  <c r="AP1604" i="6"/>
  <c r="AP1605" i="6"/>
  <c r="AP1606" i="6"/>
  <c r="AP1607" i="6"/>
  <c r="AP1608" i="6"/>
  <c r="AP1609" i="6"/>
  <c r="AP1610" i="6"/>
  <c r="AP1611" i="6"/>
  <c r="AP1612" i="6"/>
  <c r="AP1613" i="6"/>
  <c r="AP1614" i="6"/>
  <c r="AP1615" i="6"/>
  <c r="AP1616" i="6"/>
  <c r="AP1617" i="6"/>
  <c r="AP1618" i="6"/>
  <c r="AP1619" i="6"/>
  <c r="AP1620" i="6"/>
  <c r="AP1621" i="6"/>
  <c r="AP1622" i="6"/>
  <c r="AP1623" i="6"/>
  <c r="AP1624" i="6"/>
  <c r="AP1625" i="6"/>
  <c r="AP1626" i="6"/>
  <c r="AP1627" i="6"/>
  <c r="AP1628" i="6"/>
  <c r="AP1629" i="6"/>
  <c r="AP1630" i="6"/>
  <c r="AP1631" i="6"/>
  <c r="AP1632" i="6"/>
  <c r="AP1633" i="6"/>
  <c r="AP1634" i="6"/>
  <c r="AP1635" i="6"/>
  <c r="AP1636" i="6"/>
  <c r="AP1637" i="6"/>
  <c r="AP1638" i="6"/>
  <c r="AP1639" i="6"/>
  <c r="AP1640" i="6"/>
  <c r="AP1641" i="6"/>
  <c r="AP1642" i="6"/>
  <c r="AP1643" i="6"/>
  <c r="AP1644" i="6"/>
  <c r="AP1645" i="6"/>
  <c r="AP1646" i="6"/>
  <c r="AP1647" i="6"/>
  <c r="AP1648" i="6"/>
  <c r="AP1649" i="6"/>
  <c r="AP1650" i="6"/>
  <c r="AP1651" i="6"/>
  <c r="AP1652" i="6"/>
  <c r="AP1653" i="6"/>
  <c r="AP1654" i="6"/>
  <c r="AP1655" i="6"/>
  <c r="AP1656" i="6"/>
  <c r="AP1657" i="6"/>
  <c r="AP1658" i="6"/>
  <c r="AP1659" i="6"/>
  <c r="AP1660" i="6"/>
  <c r="AP1661" i="6"/>
  <c r="AP1662" i="6"/>
  <c r="AP1663" i="6"/>
  <c r="AP1664" i="6"/>
  <c r="AP1665" i="6"/>
  <c r="AP1666" i="6"/>
  <c r="AP1667" i="6"/>
  <c r="AP1668" i="6"/>
  <c r="AP1669" i="6"/>
  <c r="AP1670" i="6"/>
  <c r="AP1671" i="6"/>
  <c r="AP1672" i="6"/>
  <c r="AP1673" i="6"/>
  <c r="AP1674" i="6"/>
  <c r="AP1675" i="6"/>
  <c r="AP1676" i="6"/>
  <c r="AP1677" i="6"/>
  <c r="AP1678" i="6"/>
  <c r="AP1679" i="6"/>
  <c r="AP1680" i="6"/>
  <c r="AP1681" i="6"/>
  <c r="AP1682" i="6"/>
  <c r="AP1683" i="6"/>
  <c r="AP1684" i="6"/>
  <c r="AP1685" i="6"/>
  <c r="AP1686" i="6"/>
  <c r="AP1687" i="6"/>
  <c r="AP1688" i="6"/>
  <c r="AP1689" i="6"/>
  <c r="AP1690" i="6"/>
  <c r="AP1691" i="6"/>
  <c r="AP1692" i="6"/>
  <c r="AP1693" i="6"/>
  <c r="AP1694" i="6"/>
  <c r="AP1695" i="6"/>
  <c r="AP1696" i="6"/>
  <c r="AP1697" i="6"/>
  <c r="AP1698" i="6"/>
  <c r="AP1699" i="6"/>
  <c r="AP1700" i="6"/>
  <c r="AP1701" i="6"/>
  <c r="AP1702" i="6"/>
  <c r="AP1703" i="6"/>
  <c r="AP1704" i="6"/>
  <c r="AP1705" i="6"/>
  <c r="AP1706" i="6"/>
  <c r="AP1707" i="6"/>
  <c r="AP1708" i="6"/>
  <c r="AP1709" i="6"/>
  <c r="AP1710" i="6"/>
  <c r="AP1711" i="6"/>
  <c r="AP1712" i="6"/>
  <c r="AP1713" i="6"/>
  <c r="AP1714" i="6"/>
  <c r="AP1715" i="6"/>
  <c r="AP1716" i="6"/>
  <c r="AP1717" i="6"/>
  <c r="AP1718" i="6"/>
  <c r="AP1719" i="6"/>
  <c r="AP1720" i="6"/>
  <c r="AP1721" i="6"/>
  <c r="AP1722" i="6"/>
  <c r="AP1723" i="6"/>
  <c r="AP1724" i="6"/>
  <c r="AP1725" i="6"/>
  <c r="AP1726" i="6"/>
  <c r="AP1727" i="6"/>
  <c r="AP1728" i="6"/>
  <c r="AP1729" i="6"/>
  <c r="AP1730" i="6"/>
  <c r="AP1731" i="6"/>
  <c r="AP1732" i="6"/>
  <c r="AP1733" i="6"/>
  <c r="AP1734" i="6"/>
  <c r="AP1735" i="6"/>
  <c r="AP1736" i="6"/>
  <c r="AP1737" i="6"/>
  <c r="AP1738" i="6"/>
  <c r="AP1739" i="6"/>
  <c r="AP1740" i="6"/>
  <c r="AP1741" i="6"/>
  <c r="AP1742" i="6"/>
  <c r="AP1743" i="6"/>
  <c r="AP1744" i="6"/>
  <c r="AP1745" i="6"/>
  <c r="AP1746" i="6"/>
  <c r="AP1747" i="6"/>
  <c r="AP1748" i="6"/>
  <c r="AP1749" i="6"/>
  <c r="AP1750" i="6"/>
  <c r="AP1751" i="6"/>
  <c r="AP1752" i="6"/>
  <c r="AP1753" i="6"/>
  <c r="AP1754" i="6"/>
  <c r="AP1755" i="6"/>
  <c r="AP1756" i="6"/>
  <c r="AP1757" i="6"/>
  <c r="AP1758" i="6"/>
  <c r="AP1759" i="6"/>
  <c r="AP1760" i="6"/>
  <c r="AP1761" i="6"/>
  <c r="AP1762" i="6"/>
  <c r="AP1763" i="6"/>
  <c r="AP1764" i="6"/>
  <c r="AP1765" i="6"/>
  <c r="AP1766" i="6"/>
  <c r="AP1767" i="6"/>
  <c r="AP1768" i="6"/>
  <c r="AP1769" i="6"/>
  <c r="AP1770" i="6"/>
  <c r="AP1771" i="6"/>
  <c r="AP1772" i="6"/>
  <c r="AP1773" i="6"/>
  <c r="AP1774" i="6"/>
  <c r="AP1775" i="6"/>
  <c r="AP1776" i="6"/>
  <c r="AP1777" i="6"/>
  <c r="AP1778" i="6"/>
  <c r="AP1779" i="6"/>
  <c r="AP1780" i="6"/>
  <c r="AP1781" i="6"/>
  <c r="AP1782" i="6"/>
  <c r="AP1783" i="6"/>
  <c r="AP1784" i="6"/>
  <c r="AP1785" i="6"/>
  <c r="AP1786" i="6"/>
  <c r="AP1787" i="6"/>
  <c r="AP1788" i="6"/>
  <c r="AP1789" i="6"/>
  <c r="AP1790" i="6"/>
  <c r="AP1791" i="6"/>
  <c r="AP1792" i="6"/>
  <c r="AP1793" i="6"/>
  <c r="AP1794" i="6"/>
  <c r="AP1795" i="6"/>
  <c r="AP1796" i="6"/>
  <c r="AP1797" i="6"/>
  <c r="AP1798" i="6"/>
  <c r="AP1799" i="6"/>
  <c r="AP1800" i="6"/>
  <c r="AP1801" i="6"/>
  <c r="AP1802" i="6"/>
  <c r="AP1803" i="6"/>
  <c r="AP1804" i="6"/>
  <c r="AP1805" i="6"/>
  <c r="AP1806" i="6"/>
  <c r="AP1807" i="6"/>
  <c r="AP1808" i="6"/>
  <c r="AP1809" i="6"/>
  <c r="AP1810" i="6"/>
  <c r="AP1811" i="6"/>
  <c r="AP1812" i="6"/>
  <c r="AP1813" i="6"/>
  <c r="AP1814" i="6"/>
  <c r="AP1815" i="6"/>
  <c r="AP1816" i="6"/>
  <c r="AP1817" i="6"/>
  <c r="AP1818" i="6"/>
  <c r="AP1819" i="6"/>
  <c r="AP1820" i="6"/>
  <c r="AP1821" i="6"/>
  <c r="AP1822" i="6"/>
  <c r="AP1823" i="6"/>
  <c r="AP1824" i="6"/>
  <c r="AP1825" i="6"/>
  <c r="AP1826" i="6"/>
  <c r="AP1827" i="6"/>
  <c r="AP1828" i="6"/>
  <c r="AP1829" i="6"/>
  <c r="AP1830" i="6"/>
  <c r="AP1831" i="6"/>
  <c r="AP1832" i="6"/>
  <c r="AP1833" i="6"/>
  <c r="AP1834" i="6"/>
  <c r="AP1835" i="6"/>
  <c r="AP1836" i="6"/>
  <c r="AP1837" i="6"/>
  <c r="AP1838" i="6"/>
  <c r="AP1839" i="6"/>
  <c r="AP1840" i="6"/>
  <c r="AP1841" i="6"/>
  <c r="AP1842" i="6"/>
  <c r="AP1843" i="6"/>
  <c r="AP1844" i="6"/>
  <c r="AP1845" i="6"/>
  <c r="AP1846" i="6"/>
  <c r="AP1847" i="6"/>
  <c r="AP1848" i="6"/>
  <c r="AP1849" i="6"/>
  <c r="AP1850" i="6"/>
  <c r="AP1851" i="6"/>
  <c r="AP1852" i="6"/>
  <c r="AP1853" i="6"/>
  <c r="AP1854" i="6"/>
  <c r="AP1855" i="6"/>
  <c r="AP1856" i="6"/>
  <c r="AP1857" i="6"/>
  <c r="AP1858" i="6"/>
  <c r="AP1859" i="6"/>
  <c r="AP1860" i="6"/>
  <c r="AP1861" i="6"/>
  <c r="AP1862" i="6"/>
  <c r="AP1863" i="6"/>
  <c r="AP1864" i="6"/>
  <c r="AP1865" i="6"/>
  <c r="AP1866" i="6"/>
  <c r="AP1867" i="6"/>
  <c r="AP1868" i="6"/>
  <c r="AP1869" i="6"/>
  <c r="AP1870" i="6"/>
  <c r="AP1871" i="6"/>
  <c r="AP1872" i="6"/>
  <c r="AP1873" i="6"/>
  <c r="AP1874" i="6"/>
  <c r="AP1875" i="6"/>
  <c r="AP1876" i="6"/>
  <c r="AP1877" i="6"/>
  <c r="AP1878" i="6"/>
  <c r="AP1879" i="6"/>
  <c r="AP1880" i="6"/>
  <c r="AP1881" i="6"/>
  <c r="AP1882" i="6"/>
  <c r="AP1883" i="6"/>
  <c r="AP1884" i="6"/>
  <c r="AP1885" i="6"/>
  <c r="AP1886" i="6"/>
  <c r="AP1887" i="6"/>
  <c r="AP1888" i="6"/>
  <c r="AP1889" i="6"/>
  <c r="AP1890" i="6"/>
  <c r="AP1891" i="6"/>
  <c r="AP1892" i="6"/>
  <c r="AP1893" i="6"/>
  <c r="AP1894" i="6"/>
  <c r="AP1895" i="6"/>
  <c r="AP1896" i="6"/>
  <c r="AP1897" i="6"/>
  <c r="AP1898" i="6"/>
  <c r="AP1899" i="6"/>
  <c r="AP1900" i="6"/>
  <c r="AP1901" i="6"/>
  <c r="AP1902" i="6"/>
  <c r="AP1903" i="6"/>
  <c r="AP1904" i="6"/>
  <c r="AP1905" i="6"/>
  <c r="AP1906" i="6"/>
  <c r="AP1907" i="6"/>
  <c r="AP1908" i="6"/>
  <c r="AP1909" i="6"/>
  <c r="AP1910" i="6"/>
  <c r="AP1911" i="6"/>
  <c r="AP1912" i="6"/>
  <c r="AP1913" i="6"/>
  <c r="AP1914" i="6"/>
  <c r="AP1915" i="6"/>
  <c r="AP1916" i="6"/>
  <c r="AP1917" i="6"/>
  <c r="AP1918" i="6"/>
  <c r="AP1919" i="6"/>
  <c r="AP1920" i="6"/>
  <c r="AP1921" i="6"/>
  <c r="AP1922" i="6"/>
  <c r="AP1923" i="6"/>
  <c r="AP1924" i="6"/>
  <c r="AP1925" i="6"/>
  <c r="AP1926" i="6"/>
  <c r="AP1927" i="6"/>
  <c r="AP1928" i="6"/>
  <c r="AP1929" i="6"/>
  <c r="AP1930" i="6"/>
  <c r="AP1931" i="6"/>
  <c r="AP1932" i="6"/>
  <c r="AP1933" i="6"/>
  <c r="AP1934" i="6"/>
  <c r="AP1935" i="6"/>
  <c r="AP1936" i="6"/>
  <c r="AP1937" i="6"/>
  <c r="AP1938" i="6"/>
  <c r="AP1939" i="6"/>
  <c r="AP1940" i="6"/>
  <c r="AP1941" i="6"/>
  <c r="AP1942" i="6"/>
  <c r="AP1943" i="6"/>
  <c r="AP1944" i="6"/>
  <c r="AP1945" i="6"/>
  <c r="AP1946" i="6"/>
  <c r="AP1947" i="6"/>
  <c r="AP1948" i="6"/>
  <c r="AP1949" i="6"/>
  <c r="AP1950" i="6"/>
  <c r="AP1951" i="6"/>
  <c r="AP1952" i="6"/>
  <c r="AP1953" i="6"/>
  <c r="AP1954" i="6"/>
  <c r="AP1955" i="6"/>
  <c r="AP1956" i="6"/>
  <c r="AP1957" i="6"/>
  <c r="AP1958" i="6"/>
  <c r="AP1959" i="6"/>
  <c r="AP1960" i="6"/>
  <c r="AP1961" i="6"/>
  <c r="AP1962" i="6"/>
  <c r="AP1963" i="6"/>
  <c r="AP1964" i="6"/>
  <c r="AP1965" i="6"/>
  <c r="AP1966" i="6"/>
  <c r="AP1967" i="6"/>
  <c r="AP1968" i="6"/>
  <c r="AP1969" i="6"/>
  <c r="AP1970" i="6"/>
  <c r="AP1971" i="6"/>
  <c r="AP1972" i="6"/>
  <c r="AP1973" i="6"/>
  <c r="AP1974" i="6"/>
  <c r="AP1975" i="6"/>
  <c r="AP1976" i="6"/>
  <c r="AP1977" i="6"/>
  <c r="AP1978" i="6"/>
  <c r="AP1979" i="6"/>
  <c r="AP1980" i="6"/>
  <c r="AP1981" i="6"/>
  <c r="AP1982" i="6"/>
  <c r="AP1983" i="6"/>
  <c r="AP1984" i="6"/>
  <c r="AP1985" i="6"/>
  <c r="AP1986" i="6"/>
  <c r="AP1987" i="6"/>
  <c r="AP1988" i="6"/>
  <c r="AP1989" i="6"/>
  <c r="AP1990" i="6"/>
  <c r="AP1991" i="6"/>
  <c r="AP1992" i="6"/>
  <c r="AP1993" i="6"/>
  <c r="AP1994" i="6"/>
  <c r="AP1995" i="6"/>
  <c r="AP1996" i="6"/>
  <c r="AP1997" i="6"/>
  <c r="AP1998" i="6"/>
  <c r="AP1999" i="6"/>
  <c r="AP2000" i="6"/>
  <c r="AP2001" i="6"/>
  <c r="AP2002" i="6"/>
  <c r="AP2003" i="6"/>
  <c r="AP2004" i="6"/>
  <c r="AP2005" i="6"/>
  <c r="AP2006" i="6"/>
  <c r="AP2007" i="6"/>
  <c r="AP2008" i="6"/>
  <c r="AP2009" i="6"/>
  <c r="AP2010" i="6"/>
  <c r="AP2011" i="6"/>
  <c r="AP2012" i="6"/>
  <c r="AP2013" i="6"/>
  <c r="AP2014" i="6"/>
  <c r="AP2015" i="6"/>
  <c r="AP2016" i="6"/>
  <c r="AP2017" i="6"/>
  <c r="AP2018" i="6"/>
  <c r="AP2019" i="6"/>
  <c r="AP2020" i="6"/>
  <c r="AP2021" i="6"/>
  <c r="AP2022" i="6"/>
  <c r="AP2023" i="6"/>
  <c r="AP2024" i="6"/>
  <c r="AP2025" i="6"/>
  <c r="AP2026" i="6"/>
  <c r="AP2027" i="6"/>
  <c r="AP2028" i="6"/>
  <c r="AP2029" i="6"/>
  <c r="AP2030" i="6"/>
  <c r="AP2031" i="6"/>
  <c r="AP2032" i="6"/>
  <c r="AP2033" i="6"/>
  <c r="AP2034" i="6"/>
  <c r="AP2035" i="6"/>
  <c r="AP2036" i="6"/>
  <c r="AP2037" i="6"/>
  <c r="AP2038" i="6"/>
  <c r="AP2039" i="6"/>
  <c r="AP2040" i="6"/>
  <c r="AP2041" i="6"/>
  <c r="AP2042" i="6"/>
  <c r="AP2043" i="6"/>
  <c r="AP2044" i="6"/>
  <c r="AP2045" i="6"/>
  <c r="AP2046" i="6"/>
  <c r="AP2047" i="6"/>
  <c r="AP2048" i="6"/>
  <c r="AP2049" i="6"/>
  <c r="AP2050" i="6"/>
  <c r="AP2051" i="6"/>
  <c r="AP2052" i="6"/>
  <c r="AP2053" i="6"/>
  <c r="AP2054" i="6"/>
  <c r="AP2055" i="6"/>
  <c r="AP2056" i="6"/>
  <c r="AP2057" i="6"/>
  <c r="AP2058" i="6"/>
  <c r="AP2059" i="6"/>
  <c r="AP2060" i="6"/>
  <c r="AP2061" i="6"/>
  <c r="AP2062" i="6"/>
  <c r="AP2063" i="6"/>
  <c r="AP2064" i="6"/>
  <c r="AP2065" i="6"/>
  <c r="AP2066" i="6"/>
  <c r="AP2067" i="6"/>
  <c r="AP2068" i="6"/>
  <c r="AP2069" i="6"/>
  <c r="AP2070" i="6"/>
  <c r="AP2071" i="6"/>
  <c r="AP2072" i="6"/>
  <c r="AP2073" i="6"/>
  <c r="AP2074" i="6"/>
  <c r="AP2075" i="6"/>
  <c r="AP2076" i="6"/>
  <c r="AP2077" i="6"/>
  <c r="AP2078" i="6"/>
  <c r="AP2079" i="6"/>
  <c r="AP2080" i="6"/>
  <c r="AP2081" i="6"/>
  <c r="AP2082" i="6"/>
  <c r="AP2083" i="6"/>
  <c r="AP2084" i="6"/>
  <c r="AP2085" i="6"/>
  <c r="AP2086" i="6"/>
  <c r="AP2087" i="6"/>
  <c r="AP2088" i="6"/>
  <c r="AP2089" i="6"/>
  <c r="AP2090" i="6"/>
  <c r="AP2091" i="6"/>
  <c r="AP2092" i="6"/>
  <c r="AP2093" i="6"/>
  <c r="AP2094" i="6"/>
  <c r="AP2095" i="6"/>
  <c r="AP2096" i="6"/>
  <c r="AP2097" i="6"/>
  <c r="AP2098" i="6"/>
  <c r="AP2099" i="6"/>
  <c r="AP2100" i="6"/>
  <c r="AP2101" i="6"/>
  <c r="AP2102" i="6"/>
  <c r="AP2103" i="6"/>
  <c r="AP2104" i="6"/>
  <c r="AP2105" i="6"/>
  <c r="AP2106" i="6"/>
  <c r="AP2107" i="6"/>
  <c r="AP2108" i="6"/>
  <c r="AP2109" i="6"/>
  <c r="AP2110" i="6"/>
  <c r="AP2111" i="6"/>
  <c r="AP2112" i="6"/>
  <c r="AP2113" i="6"/>
  <c r="AP2114" i="6"/>
  <c r="AP2115" i="6"/>
  <c r="AP2116" i="6"/>
  <c r="AP2117" i="6"/>
  <c r="AP2118" i="6"/>
  <c r="AP2119" i="6"/>
  <c r="AP2120" i="6"/>
  <c r="AP2121" i="6"/>
  <c r="AP2122" i="6"/>
  <c r="AP2123" i="6"/>
  <c r="AP2124" i="6"/>
  <c r="AP2125" i="6"/>
  <c r="AP2126" i="6"/>
  <c r="AP2127" i="6"/>
  <c r="AP2128" i="6"/>
  <c r="AP2129" i="6"/>
  <c r="AP2130" i="6"/>
  <c r="AP2131" i="6"/>
  <c r="AP2132" i="6"/>
  <c r="AP2133" i="6"/>
  <c r="AP2134" i="6"/>
  <c r="AP2135" i="6"/>
  <c r="AP2136" i="6"/>
  <c r="AP2137" i="6"/>
  <c r="AP2138" i="6"/>
  <c r="AP2139" i="6"/>
  <c r="AP2140" i="6"/>
  <c r="AP2141" i="6"/>
  <c r="AP2142" i="6"/>
  <c r="AP2143" i="6"/>
  <c r="AP2144" i="6"/>
  <c r="AP2145" i="6"/>
  <c r="AP2146" i="6"/>
  <c r="AP2147" i="6"/>
  <c r="AP2148" i="6"/>
  <c r="AP2149" i="6"/>
  <c r="AP2150" i="6"/>
  <c r="AP2151" i="6"/>
  <c r="AP2152" i="6"/>
  <c r="AP2153" i="6"/>
  <c r="AP2154" i="6"/>
  <c r="AP2155" i="6"/>
  <c r="AP2156" i="6"/>
  <c r="AP2157" i="6"/>
  <c r="AP2158" i="6"/>
  <c r="AP2159" i="6"/>
  <c r="AP2160" i="6"/>
  <c r="AP2161" i="6"/>
  <c r="AP2162" i="6"/>
  <c r="AP2163" i="6"/>
  <c r="AP2164" i="6"/>
  <c r="AP2165" i="6"/>
  <c r="AP2166" i="6"/>
  <c r="AP2167" i="6"/>
  <c r="AP2168" i="6"/>
  <c r="AP2169" i="6"/>
  <c r="AP2170" i="6"/>
  <c r="AP2171" i="6"/>
  <c r="AP2172" i="6"/>
  <c r="AP2173" i="6"/>
  <c r="AP2174" i="6"/>
  <c r="AP2175" i="6"/>
  <c r="AP2176" i="6"/>
  <c r="AP2177" i="6"/>
  <c r="AP2178" i="6"/>
  <c r="AP2179" i="6"/>
  <c r="AP2180" i="6"/>
  <c r="AP2181" i="6"/>
  <c r="AP2182" i="6"/>
  <c r="AP2183" i="6"/>
  <c r="AP2184" i="6"/>
  <c r="AP2185" i="6"/>
  <c r="AP2186" i="6"/>
  <c r="AP2187" i="6"/>
  <c r="AP2188" i="6"/>
  <c r="AP2189" i="6"/>
  <c r="AP2190" i="6"/>
  <c r="AP2191" i="6"/>
  <c r="AP2192" i="6"/>
  <c r="AP2193" i="6"/>
  <c r="AP2194" i="6"/>
  <c r="AP2195" i="6"/>
  <c r="AP2196" i="6"/>
  <c r="AP2197" i="6"/>
  <c r="AP2198" i="6"/>
  <c r="AP2199" i="6"/>
  <c r="AP2200" i="6"/>
  <c r="AP2201" i="6"/>
  <c r="AP2202" i="6"/>
  <c r="AP2203" i="6"/>
  <c r="AP2204" i="6"/>
  <c r="AP2205" i="6"/>
  <c r="AP2206" i="6"/>
  <c r="AP2207" i="6"/>
  <c r="AP2208" i="6"/>
  <c r="AP2209" i="6"/>
  <c r="AP2210" i="6"/>
  <c r="AP2211" i="6"/>
  <c r="AP2212" i="6"/>
  <c r="AP2213" i="6"/>
  <c r="AP2214" i="6"/>
  <c r="AP2215" i="6"/>
  <c r="AP2216" i="6"/>
  <c r="AP2217" i="6"/>
  <c r="AP2218" i="6"/>
  <c r="AP2219" i="6"/>
  <c r="AP2220" i="6"/>
  <c r="AP2221" i="6"/>
  <c r="AP2222" i="6"/>
  <c r="AP2223" i="6"/>
  <c r="AP2224" i="6"/>
  <c r="AP2225" i="6"/>
  <c r="AP2226" i="6"/>
  <c r="AP2227" i="6"/>
  <c r="AP2228" i="6"/>
  <c r="AP2229" i="6"/>
  <c r="AP2230" i="6"/>
  <c r="AP2231" i="6"/>
  <c r="AP2232" i="6"/>
  <c r="AP2233" i="6"/>
  <c r="AP2234" i="6"/>
  <c r="AP2235" i="6"/>
  <c r="AP2236" i="6"/>
  <c r="AP2237" i="6"/>
  <c r="AP2238" i="6"/>
  <c r="AP2239" i="6"/>
  <c r="AP2240" i="6"/>
  <c r="AP2241" i="6"/>
  <c r="AP2242" i="6"/>
  <c r="AP2243" i="6"/>
  <c r="AP2244" i="6"/>
  <c r="AP2245" i="6"/>
  <c r="AP2246" i="6"/>
  <c r="AP2247" i="6"/>
  <c r="AP2248" i="6"/>
  <c r="AP2249" i="6"/>
  <c r="AP2250" i="6"/>
  <c r="AP2251" i="6"/>
  <c r="AP2252" i="6"/>
  <c r="AP2253" i="6"/>
  <c r="AP2254" i="6"/>
  <c r="AP2255" i="6"/>
  <c r="AP2256" i="6"/>
  <c r="AP2257" i="6"/>
  <c r="AP2258" i="6"/>
  <c r="AP2259" i="6"/>
  <c r="AP2260" i="6"/>
  <c r="AP2261" i="6"/>
  <c r="AP2262" i="6"/>
  <c r="AP2263" i="6"/>
  <c r="AP2264" i="6"/>
  <c r="AP2265" i="6"/>
  <c r="AP2266" i="6"/>
  <c r="AP2267" i="6"/>
  <c r="AP2268" i="6"/>
  <c r="AP2269" i="6"/>
  <c r="AP2270" i="6"/>
  <c r="AP2271" i="6"/>
  <c r="AP2272" i="6"/>
  <c r="AP2273" i="6"/>
  <c r="AP2274" i="6"/>
  <c r="AP2275" i="6"/>
  <c r="AP2276" i="6"/>
  <c r="AP2277" i="6"/>
  <c r="AP2278" i="6"/>
  <c r="AP2279" i="6"/>
  <c r="AP2280" i="6"/>
  <c r="AP2281" i="6"/>
  <c r="AP2282" i="6"/>
  <c r="AP2283" i="6"/>
  <c r="AP2284" i="6"/>
  <c r="AP2285" i="6"/>
  <c r="AP2286" i="6"/>
  <c r="AP2287" i="6"/>
  <c r="AP2288" i="6"/>
  <c r="AP2289" i="6"/>
  <c r="AP2290" i="6"/>
  <c r="AP2291" i="6"/>
  <c r="AP2292" i="6"/>
  <c r="AP2293" i="6"/>
  <c r="AP2294" i="6"/>
  <c r="AP2295" i="6"/>
  <c r="AP2296" i="6"/>
  <c r="AP2297" i="6"/>
  <c r="AP2298" i="6"/>
  <c r="AP2299" i="6"/>
  <c r="AP2300" i="6"/>
  <c r="AP2301" i="6"/>
  <c r="AP2302" i="6"/>
  <c r="AP2303" i="6"/>
  <c r="AP2304" i="6"/>
  <c r="AP2305" i="6"/>
  <c r="AP2306" i="6"/>
  <c r="AP2307" i="6"/>
  <c r="AP2308" i="6"/>
  <c r="AP2309" i="6"/>
  <c r="AP2310" i="6"/>
  <c r="AP2311" i="6"/>
  <c r="AP2312" i="6"/>
  <c r="AP2313" i="6"/>
  <c r="AP2314" i="6"/>
  <c r="AP2315" i="6"/>
  <c r="AP2316" i="6"/>
  <c r="AP2317" i="6"/>
  <c r="AP2318" i="6"/>
  <c r="AP2319" i="6"/>
  <c r="AP2320" i="6"/>
  <c r="AP2321" i="6"/>
  <c r="AP2322" i="6"/>
  <c r="AP2323" i="6"/>
  <c r="AP2324" i="6"/>
  <c r="AP2325" i="6"/>
  <c r="AP2326" i="6"/>
  <c r="AP2327" i="6"/>
  <c r="AP2328" i="6"/>
  <c r="AP2329" i="6"/>
  <c r="AP2330" i="6"/>
  <c r="AP2331" i="6"/>
  <c r="AP2332" i="6"/>
  <c r="AP2333" i="6"/>
  <c r="AP2334" i="6"/>
  <c r="AP2335" i="6"/>
  <c r="AP2336" i="6"/>
  <c r="AP2337" i="6"/>
  <c r="AP2338" i="6"/>
  <c r="AP2339" i="6"/>
  <c r="AP2340" i="6"/>
  <c r="AP2341" i="6"/>
  <c r="AP2342" i="6"/>
  <c r="AP2343" i="6"/>
  <c r="AP2344" i="6"/>
  <c r="AP2345" i="6"/>
  <c r="AP2346" i="6"/>
  <c r="AP2347" i="6"/>
  <c r="AP2348" i="6"/>
  <c r="AP2349" i="6"/>
  <c r="AP2350" i="6"/>
  <c r="AP2351" i="6"/>
  <c r="AP2352" i="6"/>
  <c r="AP2353" i="6"/>
  <c r="AP2354" i="6"/>
  <c r="AP2355" i="6"/>
  <c r="AP2356" i="6"/>
  <c r="AP2357" i="6"/>
  <c r="AP2358" i="6"/>
  <c r="AP2359" i="6"/>
  <c r="AP2360" i="6"/>
  <c r="AP2361" i="6"/>
  <c r="AP2362" i="6"/>
  <c r="AP2363" i="6"/>
  <c r="AP2364" i="6"/>
  <c r="AP2365" i="6"/>
  <c r="AP2366" i="6"/>
  <c r="AP2367" i="6"/>
  <c r="AP2368" i="6"/>
  <c r="AP2369" i="6"/>
  <c r="AP2370" i="6"/>
  <c r="AP2371" i="6"/>
  <c r="AP2372" i="6"/>
  <c r="AP2373" i="6"/>
  <c r="AP2374" i="6"/>
  <c r="AP2375" i="6"/>
  <c r="AP2376" i="6"/>
  <c r="AP2377" i="6"/>
  <c r="AP2378" i="6"/>
  <c r="AP2379" i="6"/>
  <c r="AP2380" i="6"/>
  <c r="AP2381" i="6"/>
  <c r="AP2382" i="6"/>
  <c r="AP2383" i="6"/>
  <c r="AP2384" i="6"/>
  <c r="AP2385" i="6"/>
  <c r="AP2386" i="6"/>
  <c r="AP2387" i="6"/>
  <c r="AP2388" i="6"/>
  <c r="AP2389" i="6"/>
  <c r="AP2390" i="6"/>
  <c r="AP2391" i="6"/>
  <c r="AP2392" i="6"/>
  <c r="AP2393" i="6"/>
  <c r="AP2394" i="6"/>
  <c r="AP2395" i="6"/>
  <c r="AP2396" i="6"/>
  <c r="AP2397" i="6"/>
  <c r="AP2398" i="6"/>
  <c r="AP2399" i="6"/>
  <c r="AP2400" i="6"/>
  <c r="AP2401" i="6"/>
  <c r="AP2402" i="6"/>
  <c r="AP2403" i="6"/>
  <c r="AP2404" i="6"/>
  <c r="AP2405" i="6"/>
  <c r="AP2406" i="6"/>
  <c r="AP2407" i="6"/>
  <c r="AP2408" i="6"/>
  <c r="AP2409" i="6"/>
  <c r="AP2410" i="6"/>
  <c r="AP2411" i="6"/>
  <c r="AP2412" i="6"/>
  <c r="AP2413" i="6"/>
  <c r="AP2414" i="6"/>
  <c r="AP2415" i="6"/>
  <c r="AP2416" i="6"/>
  <c r="AP2417" i="6"/>
  <c r="AP2418" i="6"/>
  <c r="AP2419" i="6"/>
  <c r="AP2420" i="6"/>
  <c r="AP2421" i="6"/>
  <c r="AP2422" i="6"/>
  <c r="AP2423" i="6"/>
  <c r="AP2424" i="6"/>
  <c r="AP2425" i="6"/>
  <c r="AP2426" i="6"/>
  <c r="AP2427" i="6"/>
  <c r="AP2428" i="6"/>
  <c r="AP2429" i="6"/>
  <c r="AP2430" i="6"/>
  <c r="AP2431" i="6"/>
  <c r="AP2432" i="6"/>
  <c r="AP2433" i="6"/>
  <c r="AP2434" i="6"/>
  <c r="AP2435" i="6"/>
  <c r="AP2436" i="6"/>
  <c r="AP2437" i="6"/>
  <c r="AP2438" i="6"/>
  <c r="AP2439" i="6"/>
  <c r="AP2440" i="6"/>
  <c r="AP2441" i="6"/>
  <c r="AP2442" i="6"/>
  <c r="AP2443" i="6"/>
  <c r="AP2444" i="6"/>
  <c r="AP2445" i="6"/>
  <c r="AP2446" i="6"/>
  <c r="AP2447" i="6"/>
  <c r="AP2448" i="6"/>
  <c r="AP2449" i="6"/>
  <c r="AP2450" i="6"/>
  <c r="AP2451" i="6"/>
  <c r="AP2452" i="6"/>
  <c r="AP2453" i="6"/>
  <c r="AP2454" i="6"/>
  <c r="AP2455" i="6"/>
  <c r="AP2456" i="6"/>
  <c r="AP2457" i="6"/>
  <c r="AP2458" i="6"/>
  <c r="AP2459" i="6"/>
  <c r="AP2460" i="6"/>
  <c r="AP2461" i="6"/>
  <c r="AP2462" i="6"/>
  <c r="AP2463" i="6"/>
  <c r="AP2464" i="6"/>
  <c r="AP2465" i="6"/>
  <c r="AP2466" i="6"/>
  <c r="AP2467" i="6"/>
  <c r="AP2468" i="6"/>
  <c r="AP2469" i="6"/>
  <c r="AP2470" i="6"/>
  <c r="AP2471" i="6"/>
  <c r="AP2472" i="6"/>
  <c r="AP2473" i="6"/>
  <c r="AP2474" i="6"/>
  <c r="AP2475" i="6"/>
  <c r="AP2476" i="6"/>
  <c r="AP2477" i="6"/>
  <c r="AP2478" i="6"/>
  <c r="AP2479" i="6"/>
  <c r="AP2480" i="6"/>
  <c r="AP2481" i="6"/>
  <c r="AP2482" i="6"/>
  <c r="AP2483" i="6"/>
  <c r="AP2484" i="6"/>
  <c r="AP2485" i="6"/>
  <c r="AP2486" i="6"/>
  <c r="AP2487" i="6"/>
  <c r="AP2488" i="6"/>
  <c r="AP2489" i="6"/>
  <c r="AP2490" i="6"/>
  <c r="AP2491" i="6"/>
  <c r="AP2492" i="6"/>
  <c r="AP2493" i="6"/>
  <c r="AP2494" i="6"/>
  <c r="AP2495" i="6"/>
  <c r="AP2496" i="6"/>
  <c r="AP2497" i="6"/>
  <c r="AP2498" i="6"/>
  <c r="AP2499" i="6"/>
  <c r="AP2500" i="6"/>
  <c r="AP2501" i="6"/>
  <c r="AP2502" i="6"/>
  <c r="AP2503" i="6"/>
  <c r="AP2504" i="6"/>
  <c r="AP2505" i="6"/>
  <c r="AP2506" i="6"/>
  <c r="AP2507" i="6"/>
  <c r="AP2508" i="6"/>
  <c r="AP2509" i="6"/>
  <c r="AP2510" i="6"/>
  <c r="AP2511" i="6"/>
  <c r="AP2512" i="6"/>
  <c r="AP2513" i="6"/>
  <c r="AP2514" i="6"/>
  <c r="AP2515" i="6"/>
  <c r="AP2516" i="6"/>
  <c r="AP2517" i="6"/>
  <c r="AP2518" i="6"/>
  <c r="AP2519" i="6"/>
  <c r="AP2520" i="6"/>
  <c r="AP2521" i="6"/>
  <c r="AP2522" i="6"/>
  <c r="AP2523" i="6"/>
  <c r="AP2524" i="6"/>
  <c r="AP2525" i="6"/>
  <c r="AP2526" i="6"/>
  <c r="AP2527" i="6"/>
  <c r="AP2528" i="6"/>
  <c r="AP2529" i="6"/>
  <c r="AP2530" i="6"/>
  <c r="AP2531" i="6"/>
  <c r="AP2532" i="6"/>
  <c r="AP2533" i="6"/>
  <c r="AP2534" i="6"/>
  <c r="AP2535" i="6"/>
  <c r="AP2536" i="6"/>
  <c r="AP2537" i="6"/>
  <c r="AP2538" i="6"/>
  <c r="AP2539" i="6"/>
  <c r="AP2540" i="6"/>
  <c r="AP2541" i="6"/>
  <c r="AP2542" i="6"/>
  <c r="AP2543" i="6"/>
  <c r="AP2544" i="6"/>
  <c r="AP2545" i="6"/>
  <c r="AP2546" i="6"/>
  <c r="AP2547" i="6"/>
  <c r="AP2548" i="6"/>
  <c r="AP2549" i="6"/>
  <c r="AP2550" i="6"/>
  <c r="AP2551" i="6"/>
  <c r="AP2552" i="6"/>
  <c r="AP2553" i="6"/>
  <c r="AP2554" i="6"/>
  <c r="AP2555" i="6"/>
  <c r="AP2556" i="6"/>
  <c r="AP2557" i="6"/>
  <c r="AP2558" i="6"/>
  <c r="AP2559" i="6"/>
  <c r="AP2560" i="6"/>
  <c r="AP2561" i="6"/>
  <c r="AP2562" i="6"/>
  <c r="AP2563" i="6"/>
  <c r="AP2564" i="6"/>
  <c r="AP2565" i="6"/>
  <c r="AP2566" i="6"/>
  <c r="AP2567" i="6"/>
  <c r="AP2568" i="6"/>
  <c r="AP2569" i="6"/>
  <c r="AP2570" i="6"/>
  <c r="AP2571" i="6"/>
  <c r="AP2572" i="6"/>
  <c r="AP2573" i="6"/>
  <c r="AP2574" i="6"/>
  <c r="AP2575" i="6"/>
  <c r="AP2576" i="6"/>
  <c r="AP2577" i="6"/>
  <c r="AP2578" i="6"/>
  <c r="AP2579" i="6"/>
  <c r="AP2580" i="6"/>
  <c r="AP2581" i="6"/>
  <c r="AP2582" i="6"/>
  <c r="AP2583" i="6"/>
  <c r="AP2584" i="6"/>
  <c r="AP2585" i="6"/>
  <c r="AP2586" i="6"/>
  <c r="AP2587" i="6"/>
  <c r="AP2588" i="6"/>
  <c r="AP2589" i="6"/>
  <c r="AP2590" i="6"/>
  <c r="AP2591" i="6"/>
  <c r="AP2592" i="6"/>
  <c r="AP2593" i="6"/>
  <c r="AP2594" i="6"/>
  <c r="AP2595" i="6"/>
  <c r="AP2596" i="6"/>
  <c r="AP2597" i="6"/>
  <c r="AP2598" i="6"/>
  <c r="AP2599" i="6"/>
  <c r="AP2600" i="6"/>
  <c r="AP2601" i="6"/>
  <c r="AP2602" i="6"/>
  <c r="AP2603" i="6"/>
  <c r="AP2604" i="6"/>
  <c r="AP2605" i="6"/>
  <c r="AP2606" i="6"/>
  <c r="AP2607" i="6"/>
  <c r="AP2608" i="6"/>
  <c r="AP2609" i="6"/>
  <c r="AP2610" i="6"/>
  <c r="AP2611" i="6"/>
  <c r="AP2612" i="6"/>
  <c r="AP2613" i="6"/>
  <c r="AP2614" i="6"/>
  <c r="AP2615" i="6"/>
  <c r="AP2616" i="6"/>
  <c r="AP2617" i="6"/>
  <c r="AP2618" i="6"/>
  <c r="AP2619" i="6"/>
  <c r="AP2620" i="6"/>
  <c r="AP2621" i="6"/>
  <c r="AP2622" i="6"/>
  <c r="AP2623" i="6"/>
  <c r="AP2624" i="6"/>
  <c r="AP2625" i="6"/>
  <c r="AP2626" i="6"/>
  <c r="AP2627" i="6"/>
  <c r="AP2628" i="6"/>
  <c r="AP2629" i="6"/>
  <c r="AP2630" i="6"/>
  <c r="AP2631" i="6"/>
  <c r="AP2632" i="6"/>
  <c r="AP3" i="6"/>
  <c r="G3" i="37" s="1"/>
  <c r="N4" i="6"/>
  <c r="O4" i="6" s="1"/>
  <c r="N3" i="6"/>
  <c r="O3" i="6" s="1"/>
  <c r="H16" i="37" l="1" a="1"/>
  <c r="H16" i="37" s="1"/>
  <c r="K6" i="40"/>
  <c r="H15" i="37" a="1"/>
  <c r="H15" i="37" s="1"/>
  <c r="H14" i="37" a="1"/>
  <c r="H14" i="37" s="1"/>
  <c r="K8" i="40" s="1"/>
  <c r="H3" i="37" a="1"/>
  <c r="H3" i="37" s="1"/>
  <c r="N5" i="6" l="1"/>
  <c r="O5" i="6" s="1"/>
  <c r="N6" i="6"/>
  <c r="O6" i="6" s="1"/>
  <c r="N7" i="6"/>
  <c r="O7" i="6" s="1"/>
  <c r="N8" i="6"/>
  <c r="O8" i="6" s="1"/>
  <c r="N9" i="6"/>
  <c r="O9" i="6" s="1"/>
  <c r="N10" i="6"/>
  <c r="N11" i="6"/>
  <c r="O11" i="6" s="1"/>
  <c r="N12" i="6"/>
  <c r="O12" i="6" s="1"/>
  <c r="N13" i="6"/>
  <c r="O13" i="6" s="1"/>
  <c r="N14" i="6"/>
  <c r="O14" i="6" s="1"/>
  <c r="N15" i="6"/>
  <c r="N16" i="6"/>
  <c r="N17" i="6"/>
  <c r="N18" i="6"/>
  <c r="O18" i="6" s="1"/>
  <c r="N19" i="6"/>
  <c r="O19" i="6" s="1"/>
  <c r="N20" i="6"/>
  <c r="O20" i="6" s="1"/>
  <c r="N21" i="6"/>
  <c r="O21" i="6" s="1"/>
  <c r="N22" i="6"/>
  <c r="O22" i="6" s="1"/>
  <c r="N23" i="6"/>
  <c r="O23" i="6" s="1"/>
  <c r="N24" i="6"/>
  <c r="O24" i="6" s="1"/>
  <c r="N25" i="6"/>
  <c r="O25" i="6" s="1"/>
  <c r="N26" i="6"/>
  <c r="N27" i="6"/>
  <c r="O27" i="6" s="1"/>
  <c r="N28" i="6"/>
  <c r="O28" i="6" s="1"/>
  <c r="N29" i="6"/>
  <c r="O29" i="6" s="1"/>
  <c r="N30" i="6"/>
  <c r="O30" i="6" s="1"/>
  <c r="N31" i="6"/>
  <c r="O31" i="6" s="1"/>
  <c r="N32" i="6"/>
  <c r="O32" i="6" s="1"/>
  <c r="N33" i="6"/>
  <c r="O33" i="6" s="1"/>
  <c r="N34" i="6"/>
  <c r="O34" i="6" s="1"/>
  <c r="N35" i="6"/>
  <c r="O35" i="6" s="1"/>
  <c r="N36" i="6"/>
  <c r="O36" i="6" s="1"/>
  <c r="N37" i="6"/>
  <c r="O37" i="6" s="1"/>
  <c r="N38" i="6"/>
  <c r="O38" i="6" s="1"/>
  <c r="N39" i="6"/>
  <c r="O39" i="6" s="1"/>
  <c r="N40" i="6"/>
  <c r="O40" i="6" s="1"/>
  <c r="N41" i="6"/>
  <c r="O41" i="6" s="1"/>
  <c r="N42" i="6"/>
  <c r="O42" i="6" s="1"/>
  <c r="N43" i="6"/>
  <c r="O43" i="6" s="1"/>
  <c r="N44" i="6"/>
  <c r="O44" i="6" s="1"/>
  <c r="N45" i="6"/>
  <c r="O45" i="6" s="1"/>
  <c r="N46" i="6"/>
  <c r="O46" i="6" s="1"/>
  <c r="N47" i="6"/>
  <c r="O47" i="6" s="1"/>
  <c r="N48" i="6"/>
  <c r="O48" i="6" s="1"/>
  <c r="N49" i="6"/>
  <c r="O49" i="6" s="1"/>
  <c r="N50" i="6"/>
  <c r="O50" i="6" s="1"/>
  <c r="N51" i="6"/>
  <c r="O51" i="6" s="1"/>
  <c r="N52" i="6"/>
  <c r="O52" i="6" s="1"/>
  <c r="N53" i="6"/>
  <c r="O53" i="6" s="1"/>
  <c r="N54" i="6"/>
  <c r="O54" i="6" s="1"/>
  <c r="N55" i="6"/>
  <c r="O55" i="6" s="1"/>
  <c r="N56" i="6"/>
  <c r="O56" i="6" s="1"/>
  <c r="N57" i="6"/>
  <c r="O57" i="6" s="1"/>
  <c r="N58" i="6"/>
  <c r="O58" i="6" s="1"/>
  <c r="N59" i="6"/>
  <c r="N60" i="6"/>
  <c r="O60" i="6" s="1"/>
  <c r="N61" i="6"/>
  <c r="O61" i="6" s="1"/>
  <c r="N62" i="6"/>
  <c r="O62" i="6" s="1"/>
  <c r="N63" i="6"/>
  <c r="N64" i="6"/>
  <c r="O64" i="6" s="1"/>
  <c r="N65" i="6"/>
  <c r="O65" i="6" s="1"/>
  <c r="N66" i="6"/>
  <c r="O66" i="6" s="1"/>
  <c r="N67" i="6"/>
  <c r="O67" i="6" s="1"/>
  <c r="N68" i="6"/>
  <c r="O68" i="6" s="1"/>
  <c r="N69" i="6"/>
  <c r="O69" i="6" s="1"/>
  <c r="N70" i="6"/>
  <c r="O70" i="6" s="1"/>
  <c r="N71" i="6"/>
  <c r="O71" i="6" s="1"/>
  <c r="N72" i="6"/>
  <c r="O72" i="6" s="1"/>
  <c r="N73" i="6"/>
  <c r="O73" i="6" s="1"/>
  <c r="N74" i="6"/>
  <c r="O74" i="6" s="1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O107" i="6" s="1"/>
  <c r="N108" i="6"/>
  <c r="O108" i="6" s="1"/>
  <c r="N109" i="6"/>
  <c r="O109" i="6" s="1"/>
  <c r="N110" i="6"/>
  <c r="O110" i="6" s="1"/>
  <c r="N111" i="6"/>
  <c r="O111" i="6" s="1"/>
  <c r="N112" i="6"/>
  <c r="O112" i="6" s="1"/>
  <c r="N113" i="6"/>
  <c r="O113" i="6" s="1"/>
  <c r="N114" i="6"/>
  <c r="O114" i="6" s="1"/>
  <c r="N115" i="6"/>
  <c r="O115" i="6" s="1"/>
  <c r="N116" i="6"/>
  <c r="O116" i="6" s="1"/>
  <c r="N117" i="6"/>
  <c r="O117" i="6" s="1"/>
  <c r="N118" i="6"/>
  <c r="O118" i="6" s="1"/>
  <c r="N119" i="6"/>
  <c r="N120" i="6"/>
  <c r="O120" i="6" s="1"/>
  <c r="N121" i="6"/>
  <c r="O121" i="6" s="1"/>
  <c r="N122" i="6"/>
  <c r="O122" i="6" s="1"/>
  <c r="N123" i="6"/>
  <c r="O123" i="6" s="1"/>
  <c r="N124" i="6"/>
  <c r="O124" i="6" s="1"/>
  <c r="N125" i="6"/>
  <c r="O125" i="6" s="1"/>
  <c r="N126" i="6"/>
  <c r="O126" i="6" s="1"/>
  <c r="N127" i="6"/>
  <c r="O127" i="6" s="1"/>
  <c r="N128" i="6"/>
  <c r="O128" i="6" s="1"/>
  <c r="N129" i="6"/>
  <c r="O129" i="6" s="1"/>
  <c r="N130" i="6"/>
  <c r="O130" i="6" s="1"/>
  <c r="N131" i="6"/>
  <c r="O131" i="6" s="1"/>
  <c r="N132" i="6"/>
  <c r="O132" i="6" s="1"/>
  <c r="N133" i="6"/>
  <c r="O133" i="6" s="1"/>
  <c r="N134" i="6"/>
  <c r="O134" i="6" s="1"/>
  <c r="N135" i="6"/>
  <c r="O135" i="6" s="1"/>
  <c r="N136" i="6"/>
  <c r="O136" i="6" s="1"/>
  <c r="N137" i="6"/>
  <c r="O137" i="6" s="1"/>
  <c r="N138" i="6"/>
  <c r="O138" i="6" s="1"/>
  <c r="N139" i="6"/>
  <c r="O139" i="6" s="1"/>
  <c r="N140" i="6"/>
  <c r="O140" i="6" s="1"/>
  <c r="N141" i="6"/>
  <c r="O141" i="6" s="1"/>
  <c r="N142" i="6"/>
  <c r="N143" i="6"/>
  <c r="N144" i="6"/>
  <c r="N145" i="6"/>
  <c r="N146" i="6"/>
  <c r="N147" i="6"/>
  <c r="O147" i="6" s="1"/>
  <c r="N148" i="6"/>
  <c r="O148" i="6" s="1"/>
  <c r="N149" i="6"/>
  <c r="O149" i="6" s="1"/>
  <c r="N150" i="6"/>
  <c r="O150" i="6" s="1"/>
  <c r="N151" i="6"/>
  <c r="N152" i="6"/>
  <c r="O152" i="6" s="1"/>
  <c r="N153" i="6"/>
  <c r="O153" i="6" s="1"/>
  <c r="N154" i="6"/>
  <c r="O154" i="6" s="1"/>
  <c r="N155" i="6"/>
  <c r="O155" i="6" s="1"/>
  <c r="N156" i="6"/>
  <c r="O156" i="6" s="1"/>
  <c r="N157" i="6"/>
  <c r="O157" i="6" s="1"/>
  <c r="N158" i="6"/>
  <c r="O158" i="6" s="1"/>
  <c r="N159" i="6"/>
  <c r="O159" i="6" s="1"/>
  <c r="N160" i="6"/>
  <c r="N161" i="6"/>
  <c r="O161" i="6" s="1"/>
  <c r="N162" i="6"/>
  <c r="O162" i="6" s="1"/>
  <c r="N163" i="6"/>
  <c r="O163" i="6" s="1"/>
  <c r="N164" i="6"/>
  <c r="O164" i="6" s="1"/>
  <c r="N165" i="6"/>
  <c r="O165" i="6" s="1"/>
  <c r="N166" i="6"/>
  <c r="O166" i="6" s="1"/>
  <c r="N167" i="6"/>
  <c r="O167" i="6" s="1"/>
  <c r="N168" i="6"/>
  <c r="O168" i="6" s="1"/>
  <c r="N169" i="6"/>
  <c r="O169" i="6" s="1"/>
  <c r="N170" i="6"/>
  <c r="O170" i="6" s="1"/>
  <c r="N171" i="6"/>
  <c r="O171" i="6" s="1"/>
  <c r="N172" i="6"/>
  <c r="O172" i="6" s="1"/>
  <c r="N173" i="6"/>
  <c r="O173" i="6" s="1"/>
  <c r="N174" i="6"/>
  <c r="O174" i="6" s="1"/>
  <c r="N175" i="6"/>
  <c r="O175" i="6" s="1"/>
  <c r="N176" i="6"/>
  <c r="O176" i="6" s="1"/>
  <c r="N177" i="6"/>
  <c r="O177" i="6" s="1"/>
  <c r="N178" i="6"/>
  <c r="O178" i="6" s="1"/>
  <c r="N179" i="6"/>
  <c r="O179" i="6" s="1"/>
  <c r="N180" i="6"/>
  <c r="O180" i="6" s="1"/>
  <c r="N181" i="6"/>
  <c r="O181" i="6" s="1"/>
  <c r="N182" i="6"/>
  <c r="O182" i="6" s="1"/>
  <c r="N183" i="6"/>
  <c r="O183" i="6" s="1"/>
  <c r="N184" i="6"/>
  <c r="N185" i="6"/>
  <c r="O185" i="6" s="1"/>
  <c r="N186" i="6"/>
  <c r="N187" i="6"/>
  <c r="O187" i="6" s="1"/>
  <c r="N188" i="6"/>
  <c r="O188" i="6" s="1"/>
  <c r="N189" i="6"/>
  <c r="O189" i="6" s="1"/>
  <c r="N190" i="6"/>
  <c r="O190" i="6" s="1"/>
  <c r="N191" i="6"/>
  <c r="O191" i="6" s="1"/>
  <c r="N192" i="6"/>
  <c r="O192" i="6" s="1"/>
  <c r="N193" i="6"/>
  <c r="O193" i="6" s="1"/>
  <c r="N194" i="6"/>
  <c r="O194" i="6" s="1"/>
  <c r="N195" i="6"/>
  <c r="O195" i="6" s="1"/>
  <c r="N196" i="6"/>
  <c r="O196" i="6" s="1"/>
  <c r="N197" i="6"/>
  <c r="O197" i="6" s="1"/>
  <c r="N198" i="6"/>
  <c r="O198" i="6" s="1"/>
  <c r="N199" i="6"/>
  <c r="O199" i="6" s="1"/>
  <c r="N200" i="6"/>
  <c r="O200" i="6" s="1"/>
  <c r="N201" i="6"/>
  <c r="O201" i="6" s="1"/>
  <c r="N202" i="6"/>
  <c r="O202" i="6" s="1"/>
  <c r="N203" i="6"/>
  <c r="O203" i="6" s="1"/>
  <c r="N204" i="6"/>
  <c r="O204" i="6" s="1"/>
  <c r="N205" i="6"/>
  <c r="O205" i="6" s="1"/>
  <c r="N206" i="6"/>
  <c r="O206" i="6" s="1"/>
  <c r="N207" i="6"/>
  <c r="O207" i="6" s="1"/>
  <c r="N208" i="6"/>
  <c r="O208" i="6" s="1"/>
  <c r="N209" i="6"/>
  <c r="O209" i="6" s="1"/>
  <c r="N210" i="6"/>
  <c r="O210" i="6" s="1"/>
  <c r="N211" i="6"/>
  <c r="O211" i="6" s="1"/>
  <c r="N212" i="6"/>
  <c r="O212" i="6" s="1"/>
  <c r="N213" i="6"/>
  <c r="O213" i="6" s="1"/>
  <c r="N214" i="6"/>
  <c r="O214" i="6" s="1"/>
  <c r="N215" i="6"/>
  <c r="O215" i="6" s="1"/>
  <c r="N216" i="6"/>
  <c r="O216" i="6" s="1"/>
  <c r="N217" i="6"/>
  <c r="O217" i="6" s="1"/>
  <c r="N218" i="6"/>
  <c r="O218" i="6" s="1"/>
  <c r="N219" i="6"/>
  <c r="O219" i="6" s="1"/>
  <c r="N220" i="6"/>
  <c r="O220" i="6" s="1"/>
  <c r="N221" i="6"/>
  <c r="O221" i="6" s="1"/>
  <c r="N222" i="6"/>
  <c r="O222" i="6" s="1"/>
  <c r="N223" i="6"/>
  <c r="O223" i="6" s="1"/>
  <c r="N224" i="6"/>
  <c r="O224" i="6" s="1"/>
  <c r="N225" i="6"/>
  <c r="O225" i="6" s="1"/>
  <c r="N226" i="6"/>
  <c r="O226" i="6" s="1"/>
  <c r="N227" i="6"/>
  <c r="O227" i="6" s="1"/>
  <c r="N228" i="6"/>
  <c r="O228" i="6" s="1"/>
  <c r="N229" i="6"/>
  <c r="O229" i="6" s="1"/>
  <c r="N230" i="6"/>
  <c r="O230" i="6" s="1"/>
  <c r="N231" i="6"/>
  <c r="O231" i="6" s="1"/>
  <c r="N232" i="6"/>
  <c r="O232" i="6" s="1"/>
  <c r="N233" i="6"/>
  <c r="O233" i="6" s="1"/>
  <c r="N234" i="6"/>
  <c r="O234" i="6" s="1"/>
  <c r="N235" i="6"/>
  <c r="O235" i="6" s="1"/>
  <c r="N236" i="6"/>
  <c r="O236" i="6" s="1"/>
  <c r="N237" i="6"/>
  <c r="O237" i="6" s="1"/>
  <c r="N238" i="6"/>
  <c r="O238" i="6" s="1"/>
  <c r="N239" i="6"/>
  <c r="O239" i="6" s="1"/>
  <c r="N240" i="6"/>
  <c r="O240" i="6" s="1"/>
  <c r="N241" i="6"/>
  <c r="O241" i="6" s="1"/>
  <c r="N242" i="6"/>
  <c r="O242" i="6" s="1"/>
  <c r="N243" i="6"/>
  <c r="O243" i="6" s="1"/>
  <c r="N244" i="6"/>
  <c r="O244" i="6" s="1"/>
  <c r="N245" i="6"/>
  <c r="O245" i="6" s="1"/>
  <c r="N246" i="6"/>
  <c r="O246" i="6" s="1"/>
  <c r="N247" i="6"/>
  <c r="O247" i="6" s="1"/>
  <c r="N248" i="6"/>
  <c r="O248" i="6" s="1"/>
  <c r="N249" i="6"/>
  <c r="O249" i="6" s="1"/>
  <c r="N250" i="6"/>
  <c r="O250" i="6" s="1"/>
  <c r="N251" i="6"/>
  <c r="O251" i="6" s="1"/>
  <c r="N252" i="6"/>
  <c r="O252" i="6" s="1"/>
  <c r="N253" i="6"/>
  <c r="O253" i="6" s="1"/>
  <c r="N254" i="6"/>
  <c r="O254" i="6" s="1"/>
  <c r="N255" i="6"/>
  <c r="O255" i="6" s="1"/>
  <c r="N256" i="6"/>
  <c r="O256" i="6" s="1"/>
  <c r="N257" i="6"/>
  <c r="O257" i="6" s="1"/>
  <c r="N258" i="6"/>
  <c r="O258" i="6" s="1"/>
  <c r="N259" i="6"/>
  <c r="O259" i="6" s="1"/>
  <c r="N260" i="6"/>
  <c r="O260" i="6" s="1"/>
  <c r="N261" i="6"/>
  <c r="O261" i="6" s="1"/>
  <c r="N262" i="6"/>
  <c r="O262" i="6" s="1"/>
  <c r="N263" i="6"/>
  <c r="O263" i="6" s="1"/>
  <c r="N264" i="6"/>
  <c r="O264" i="6" s="1"/>
  <c r="N265" i="6"/>
  <c r="O265" i="6" s="1"/>
  <c r="N266" i="6"/>
  <c r="O266" i="6" s="1"/>
  <c r="N267" i="6"/>
  <c r="O267" i="6" s="1"/>
  <c r="N268" i="6"/>
  <c r="O268" i="6" s="1"/>
  <c r="N269" i="6"/>
  <c r="O269" i="6" s="1"/>
  <c r="N270" i="6"/>
  <c r="O270" i="6" s="1"/>
  <c r="N271" i="6"/>
  <c r="O271" i="6" s="1"/>
  <c r="N272" i="6"/>
  <c r="O272" i="6" s="1"/>
  <c r="N273" i="6"/>
  <c r="O273" i="6" s="1"/>
  <c r="N274" i="6"/>
  <c r="O274" i="6" s="1"/>
  <c r="N275" i="6"/>
  <c r="O275" i="6" s="1"/>
  <c r="N276" i="6"/>
  <c r="O276" i="6" s="1"/>
  <c r="N277" i="6"/>
  <c r="O277" i="6" s="1"/>
  <c r="N278" i="6"/>
  <c r="O278" i="6" s="1"/>
  <c r="N279" i="6"/>
  <c r="O279" i="6" s="1"/>
  <c r="N280" i="6"/>
  <c r="O280" i="6" s="1"/>
  <c r="N281" i="6"/>
  <c r="O281" i="6" s="1"/>
  <c r="N282" i="6"/>
  <c r="O282" i="6" s="1"/>
  <c r="N283" i="6"/>
  <c r="O283" i="6" s="1"/>
  <c r="N284" i="6"/>
  <c r="O284" i="6" s="1"/>
  <c r="N285" i="6"/>
  <c r="O285" i="6" s="1"/>
  <c r="N286" i="6"/>
  <c r="O286" i="6" s="1"/>
  <c r="N287" i="6"/>
  <c r="O287" i="6" s="1"/>
  <c r="N288" i="6"/>
  <c r="O288" i="6" s="1"/>
  <c r="N289" i="6"/>
  <c r="O289" i="6" s="1"/>
  <c r="N290" i="6"/>
  <c r="O290" i="6" s="1"/>
  <c r="N291" i="6"/>
  <c r="O291" i="6" s="1"/>
  <c r="N292" i="6"/>
  <c r="O292" i="6" s="1"/>
  <c r="N293" i="6"/>
  <c r="O293" i="6" s="1"/>
  <c r="N294" i="6"/>
  <c r="O294" i="6" s="1"/>
  <c r="N295" i="6"/>
  <c r="O295" i="6" s="1"/>
  <c r="N296" i="6"/>
  <c r="O296" i="6" s="1"/>
  <c r="N297" i="6"/>
  <c r="O297" i="6" s="1"/>
  <c r="N298" i="6"/>
  <c r="O298" i="6" s="1"/>
  <c r="N299" i="6"/>
  <c r="O299" i="6" s="1"/>
  <c r="N300" i="6"/>
  <c r="O300" i="6" s="1"/>
  <c r="N301" i="6"/>
  <c r="O301" i="6" s="1"/>
  <c r="N302" i="6"/>
  <c r="O302" i="6" s="1"/>
  <c r="N303" i="6"/>
  <c r="O303" i="6" s="1"/>
  <c r="N304" i="6"/>
  <c r="O304" i="6" s="1"/>
  <c r="N305" i="6"/>
  <c r="O305" i="6" s="1"/>
  <c r="N306" i="6"/>
  <c r="O306" i="6" s="1"/>
  <c r="N307" i="6"/>
  <c r="O307" i="6" s="1"/>
  <c r="N308" i="6"/>
  <c r="O308" i="6" s="1"/>
  <c r="N309" i="6"/>
  <c r="O309" i="6" s="1"/>
  <c r="N310" i="6"/>
  <c r="O310" i="6" s="1"/>
  <c r="N311" i="6"/>
  <c r="O311" i="6" s="1"/>
  <c r="N312" i="6"/>
  <c r="O312" i="6" s="1"/>
  <c r="N313" i="6"/>
  <c r="O313" i="6" s="1"/>
  <c r="N314" i="6"/>
  <c r="O314" i="6" s="1"/>
  <c r="N315" i="6"/>
  <c r="O315" i="6" s="1"/>
  <c r="N316" i="6"/>
  <c r="O316" i="6" s="1"/>
  <c r="N317" i="6"/>
  <c r="O317" i="6" s="1"/>
  <c r="N318" i="6"/>
  <c r="O318" i="6" s="1"/>
  <c r="N319" i="6"/>
  <c r="O319" i="6" s="1"/>
  <c r="N320" i="6"/>
  <c r="O320" i="6" s="1"/>
  <c r="N321" i="6"/>
  <c r="O321" i="6" s="1"/>
  <c r="N322" i="6"/>
  <c r="O322" i="6" s="1"/>
  <c r="N323" i="6"/>
  <c r="O323" i="6" s="1"/>
  <c r="N324" i="6"/>
  <c r="O324" i="6" s="1"/>
  <c r="N325" i="6"/>
  <c r="O325" i="6" s="1"/>
  <c r="N326" i="6"/>
  <c r="O326" i="6" s="1"/>
  <c r="N327" i="6"/>
  <c r="O327" i="6" s="1"/>
  <c r="N328" i="6"/>
  <c r="O328" i="6" s="1"/>
  <c r="N329" i="6"/>
  <c r="O329" i="6" s="1"/>
  <c r="N330" i="6"/>
  <c r="O330" i="6" s="1"/>
  <c r="N331" i="6"/>
  <c r="O331" i="6" s="1"/>
  <c r="N332" i="6"/>
  <c r="O332" i="6" s="1"/>
  <c r="N333" i="6"/>
  <c r="O333" i="6" s="1"/>
  <c r="N334" i="6"/>
  <c r="O334" i="6" s="1"/>
  <c r="N335" i="6"/>
  <c r="O335" i="6" s="1"/>
  <c r="N336" i="6"/>
  <c r="O336" i="6" s="1"/>
  <c r="N337" i="6"/>
  <c r="O337" i="6" s="1"/>
  <c r="N338" i="6"/>
  <c r="O338" i="6" s="1"/>
  <c r="N339" i="6"/>
  <c r="O339" i="6" s="1"/>
  <c r="N340" i="6"/>
  <c r="O340" i="6" s="1"/>
  <c r="N341" i="6"/>
  <c r="O341" i="6" s="1"/>
  <c r="N342" i="6"/>
  <c r="O342" i="6" s="1"/>
  <c r="N343" i="6"/>
  <c r="O343" i="6" s="1"/>
  <c r="N344" i="6"/>
  <c r="O344" i="6" s="1"/>
  <c r="N345" i="6"/>
  <c r="O345" i="6" s="1"/>
  <c r="N346" i="6"/>
  <c r="O346" i="6" s="1"/>
  <c r="N347" i="6"/>
  <c r="O347" i="6" s="1"/>
  <c r="N348" i="6"/>
  <c r="O348" i="6" s="1"/>
  <c r="N349" i="6"/>
  <c r="O349" i="6" s="1"/>
  <c r="N350" i="6"/>
  <c r="O350" i="6" s="1"/>
  <c r="N351" i="6"/>
  <c r="O351" i="6" s="1"/>
  <c r="N352" i="6"/>
  <c r="O352" i="6" s="1"/>
  <c r="N353" i="6"/>
  <c r="O353" i="6" s="1"/>
  <c r="N354" i="6"/>
  <c r="O354" i="6" s="1"/>
  <c r="N355" i="6"/>
  <c r="O355" i="6" s="1"/>
  <c r="N356" i="6"/>
  <c r="O356" i="6" s="1"/>
  <c r="N357" i="6"/>
  <c r="O357" i="6" s="1"/>
  <c r="N358" i="6"/>
  <c r="O358" i="6" s="1"/>
  <c r="N359" i="6"/>
  <c r="O359" i="6" s="1"/>
  <c r="N360" i="6"/>
  <c r="O360" i="6" s="1"/>
  <c r="N361" i="6"/>
  <c r="O361" i="6" s="1"/>
  <c r="N362" i="6"/>
  <c r="O362" i="6" s="1"/>
  <c r="N363" i="6"/>
  <c r="O363" i="6" s="1"/>
  <c r="N364" i="6"/>
  <c r="O364" i="6" s="1"/>
  <c r="N365" i="6"/>
  <c r="O365" i="6" s="1"/>
  <c r="N366" i="6"/>
  <c r="O366" i="6" s="1"/>
  <c r="N367" i="6"/>
  <c r="O367" i="6" s="1"/>
  <c r="N368" i="6"/>
  <c r="O368" i="6" s="1"/>
  <c r="N369" i="6"/>
  <c r="O369" i="6" s="1"/>
  <c r="N370" i="6"/>
  <c r="O370" i="6" s="1"/>
  <c r="N371" i="6"/>
  <c r="O371" i="6" s="1"/>
  <c r="N372" i="6"/>
  <c r="O372" i="6" s="1"/>
  <c r="N373" i="6"/>
  <c r="O373" i="6" s="1"/>
  <c r="N374" i="6"/>
  <c r="O374" i="6" s="1"/>
  <c r="N375" i="6"/>
  <c r="O375" i="6" s="1"/>
  <c r="N376" i="6"/>
  <c r="O376" i="6" s="1"/>
  <c r="N377" i="6"/>
  <c r="O377" i="6" s="1"/>
  <c r="N378" i="6"/>
  <c r="O378" i="6" s="1"/>
  <c r="N379" i="6"/>
  <c r="O379" i="6" s="1"/>
  <c r="N380" i="6"/>
  <c r="O380" i="6" s="1"/>
  <c r="N381" i="6"/>
  <c r="O381" i="6" s="1"/>
  <c r="N382" i="6"/>
  <c r="O382" i="6" s="1"/>
  <c r="N383" i="6"/>
  <c r="O383" i="6" s="1"/>
  <c r="N384" i="6"/>
  <c r="O384" i="6" s="1"/>
  <c r="N385" i="6"/>
  <c r="O385" i="6" s="1"/>
  <c r="N386" i="6"/>
  <c r="O386" i="6" s="1"/>
  <c r="N387" i="6"/>
  <c r="O387" i="6" s="1"/>
  <c r="N388" i="6"/>
  <c r="O388" i="6" s="1"/>
  <c r="N389" i="6"/>
  <c r="O389" i="6" s="1"/>
  <c r="N390" i="6"/>
  <c r="O390" i="6" s="1"/>
  <c r="N391" i="6"/>
  <c r="O391" i="6" s="1"/>
  <c r="N392" i="6"/>
  <c r="O392" i="6" s="1"/>
  <c r="N393" i="6"/>
  <c r="O393" i="6" s="1"/>
  <c r="N394" i="6"/>
  <c r="O394" i="6" s="1"/>
  <c r="N395" i="6"/>
  <c r="O395" i="6" s="1"/>
  <c r="N396" i="6"/>
  <c r="O396" i="6" s="1"/>
  <c r="N397" i="6"/>
  <c r="O397" i="6" s="1"/>
  <c r="N398" i="6"/>
  <c r="O398" i="6" s="1"/>
  <c r="N399" i="6"/>
  <c r="O399" i="6" s="1"/>
  <c r="N400" i="6"/>
  <c r="O400" i="6" s="1"/>
  <c r="N401" i="6"/>
  <c r="O401" i="6" s="1"/>
  <c r="N402" i="6"/>
  <c r="O402" i="6" s="1"/>
  <c r="N403" i="6"/>
  <c r="O403" i="6" s="1"/>
  <c r="N404" i="6"/>
  <c r="O404" i="6" s="1"/>
  <c r="N405" i="6"/>
  <c r="O405" i="6" s="1"/>
  <c r="N406" i="6"/>
  <c r="O406" i="6" s="1"/>
  <c r="N407" i="6"/>
  <c r="O407" i="6" s="1"/>
  <c r="N408" i="6"/>
  <c r="O408" i="6" s="1"/>
  <c r="N409" i="6"/>
  <c r="O409" i="6" s="1"/>
  <c r="N410" i="6"/>
  <c r="O410" i="6" s="1"/>
  <c r="N411" i="6"/>
  <c r="O411" i="6" s="1"/>
  <c r="N412" i="6"/>
  <c r="O412" i="6" s="1"/>
  <c r="N413" i="6"/>
  <c r="O413" i="6" s="1"/>
  <c r="N414" i="6"/>
  <c r="O414" i="6" s="1"/>
  <c r="N415" i="6"/>
  <c r="O415" i="6" s="1"/>
  <c r="N416" i="6"/>
  <c r="O416" i="6" s="1"/>
  <c r="N417" i="6"/>
  <c r="O417" i="6" s="1"/>
  <c r="N418" i="6"/>
  <c r="O418" i="6" s="1"/>
  <c r="N419" i="6"/>
  <c r="O419" i="6" s="1"/>
  <c r="N420" i="6"/>
  <c r="O420" i="6" s="1"/>
  <c r="N421" i="6"/>
  <c r="O421" i="6" s="1"/>
  <c r="N422" i="6"/>
  <c r="O422" i="6" s="1"/>
  <c r="N423" i="6"/>
  <c r="O423" i="6" s="1"/>
  <c r="N424" i="6"/>
  <c r="O424" i="6" s="1"/>
  <c r="N425" i="6"/>
  <c r="O425" i="6" s="1"/>
  <c r="N426" i="6"/>
  <c r="O426" i="6" s="1"/>
  <c r="N427" i="6"/>
  <c r="O427" i="6" s="1"/>
  <c r="N428" i="6"/>
  <c r="O428" i="6" s="1"/>
  <c r="N429" i="6"/>
  <c r="O429" i="6" s="1"/>
  <c r="N430" i="6"/>
  <c r="O430" i="6" s="1"/>
  <c r="N431" i="6"/>
  <c r="O431" i="6" s="1"/>
  <c r="N432" i="6"/>
  <c r="O432" i="6" s="1"/>
  <c r="N433" i="6"/>
  <c r="O433" i="6" s="1"/>
  <c r="N434" i="6"/>
  <c r="O434" i="6" s="1"/>
  <c r="N435" i="6"/>
  <c r="O435" i="6" s="1"/>
  <c r="N436" i="6"/>
  <c r="O436" i="6" s="1"/>
  <c r="N437" i="6"/>
  <c r="O437" i="6" s="1"/>
  <c r="N438" i="6"/>
  <c r="O438" i="6" s="1"/>
  <c r="N439" i="6"/>
  <c r="O439" i="6" s="1"/>
  <c r="N440" i="6"/>
  <c r="O440" i="6" s="1"/>
  <c r="N441" i="6"/>
  <c r="O441" i="6" s="1"/>
  <c r="N442" i="6"/>
  <c r="O442" i="6" s="1"/>
  <c r="N443" i="6"/>
  <c r="O443" i="6" s="1"/>
  <c r="N444" i="6"/>
  <c r="O444" i="6" s="1"/>
  <c r="N445" i="6"/>
  <c r="O445" i="6" s="1"/>
  <c r="N446" i="6"/>
  <c r="O446" i="6" s="1"/>
  <c r="N447" i="6"/>
  <c r="O447" i="6" s="1"/>
  <c r="N448" i="6"/>
  <c r="O448" i="6" s="1"/>
  <c r="N449" i="6"/>
  <c r="O449" i="6" s="1"/>
  <c r="N450" i="6"/>
  <c r="O450" i="6" s="1"/>
  <c r="N451" i="6"/>
  <c r="O451" i="6" s="1"/>
  <c r="N452" i="6"/>
  <c r="O452" i="6" s="1"/>
  <c r="N453" i="6"/>
  <c r="O453" i="6" s="1"/>
  <c r="N454" i="6"/>
  <c r="O454" i="6" s="1"/>
  <c r="N455" i="6"/>
  <c r="O455" i="6" s="1"/>
  <c r="N456" i="6"/>
  <c r="O456" i="6" s="1"/>
  <c r="N457" i="6"/>
  <c r="O457" i="6" s="1"/>
  <c r="N458" i="6"/>
  <c r="O458" i="6" s="1"/>
  <c r="N459" i="6"/>
  <c r="O459" i="6" s="1"/>
  <c r="N460" i="6"/>
  <c r="O460" i="6" s="1"/>
  <c r="N461" i="6"/>
  <c r="O461" i="6" s="1"/>
  <c r="N462" i="6"/>
  <c r="O462" i="6" s="1"/>
  <c r="N463" i="6"/>
  <c r="O463" i="6" s="1"/>
  <c r="N464" i="6"/>
  <c r="O464" i="6" s="1"/>
  <c r="N465" i="6"/>
  <c r="O465" i="6" s="1"/>
  <c r="N466" i="6"/>
  <c r="O466" i="6" s="1"/>
  <c r="N467" i="6"/>
  <c r="O467" i="6" s="1"/>
  <c r="N468" i="6"/>
  <c r="O468" i="6" s="1"/>
  <c r="N469" i="6"/>
  <c r="O469" i="6" s="1"/>
  <c r="N470" i="6"/>
  <c r="O470" i="6" s="1"/>
  <c r="N471" i="6"/>
  <c r="O471" i="6" s="1"/>
  <c r="N472" i="6"/>
  <c r="O472" i="6" s="1"/>
  <c r="N473" i="6"/>
  <c r="O473" i="6" s="1"/>
  <c r="N474" i="6"/>
  <c r="O474" i="6" s="1"/>
  <c r="N475" i="6"/>
  <c r="O475" i="6" s="1"/>
  <c r="N476" i="6"/>
  <c r="O476" i="6" s="1"/>
  <c r="N477" i="6"/>
  <c r="O477" i="6" s="1"/>
  <c r="N478" i="6"/>
  <c r="O478" i="6" s="1"/>
  <c r="N479" i="6"/>
  <c r="O479" i="6" s="1"/>
  <c r="N480" i="6"/>
  <c r="O480" i="6" s="1"/>
  <c r="N481" i="6"/>
  <c r="O481" i="6" s="1"/>
  <c r="N482" i="6"/>
  <c r="O482" i="6" s="1"/>
  <c r="N483" i="6"/>
  <c r="O483" i="6" s="1"/>
  <c r="N484" i="6"/>
  <c r="O484" i="6" s="1"/>
  <c r="N485" i="6"/>
  <c r="O485" i="6" s="1"/>
  <c r="N486" i="6"/>
  <c r="O486" i="6" s="1"/>
  <c r="N487" i="6"/>
  <c r="O487" i="6" s="1"/>
  <c r="N488" i="6"/>
  <c r="O488" i="6" s="1"/>
  <c r="N489" i="6"/>
  <c r="O489" i="6" s="1"/>
  <c r="N490" i="6"/>
  <c r="O490" i="6" s="1"/>
  <c r="N491" i="6"/>
  <c r="O491" i="6" s="1"/>
  <c r="N492" i="6"/>
  <c r="O492" i="6" s="1"/>
  <c r="N493" i="6"/>
  <c r="O493" i="6" s="1"/>
  <c r="N494" i="6"/>
  <c r="O494" i="6" s="1"/>
  <c r="N495" i="6"/>
  <c r="O495" i="6" s="1"/>
  <c r="N496" i="6"/>
  <c r="O496" i="6" s="1"/>
  <c r="N497" i="6"/>
  <c r="O497" i="6" s="1"/>
  <c r="N498" i="6"/>
  <c r="O498" i="6" s="1"/>
  <c r="N499" i="6"/>
  <c r="O499" i="6" s="1"/>
  <c r="N500" i="6"/>
  <c r="O500" i="6" s="1"/>
  <c r="N501" i="6"/>
  <c r="O501" i="6" s="1"/>
  <c r="N502" i="6"/>
  <c r="O502" i="6" s="1"/>
  <c r="N503" i="6"/>
  <c r="O503" i="6" s="1"/>
  <c r="N504" i="6"/>
  <c r="O504" i="6" s="1"/>
  <c r="N505" i="6"/>
  <c r="O505" i="6" s="1"/>
  <c r="N506" i="6"/>
  <c r="O506" i="6" s="1"/>
  <c r="N507" i="6"/>
  <c r="O507" i="6" s="1"/>
  <c r="N508" i="6"/>
  <c r="O508" i="6" s="1"/>
  <c r="N509" i="6"/>
  <c r="O509" i="6" s="1"/>
  <c r="N510" i="6"/>
  <c r="O510" i="6" s="1"/>
  <c r="N511" i="6"/>
  <c r="O511" i="6" s="1"/>
  <c r="N512" i="6"/>
  <c r="O512" i="6" s="1"/>
  <c r="N513" i="6"/>
  <c r="O513" i="6" s="1"/>
  <c r="N514" i="6"/>
  <c r="O514" i="6" s="1"/>
  <c r="N515" i="6"/>
  <c r="O515" i="6" s="1"/>
  <c r="N516" i="6"/>
  <c r="O516" i="6" s="1"/>
  <c r="N517" i="6"/>
  <c r="O517" i="6" s="1"/>
  <c r="N518" i="6"/>
  <c r="O518" i="6" s="1"/>
  <c r="N519" i="6"/>
  <c r="O519" i="6" s="1"/>
  <c r="N520" i="6"/>
  <c r="O520" i="6" s="1"/>
  <c r="N521" i="6"/>
  <c r="O521" i="6" s="1"/>
  <c r="N522" i="6"/>
  <c r="O522" i="6" s="1"/>
  <c r="N523" i="6"/>
  <c r="O523" i="6" s="1"/>
  <c r="N524" i="6"/>
  <c r="O524" i="6" s="1"/>
  <c r="N525" i="6"/>
  <c r="O525" i="6" s="1"/>
  <c r="N526" i="6"/>
  <c r="O526" i="6" s="1"/>
  <c r="N527" i="6"/>
  <c r="O527" i="6" s="1"/>
  <c r="N528" i="6"/>
  <c r="O528" i="6" s="1"/>
  <c r="N529" i="6"/>
  <c r="O529" i="6" s="1"/>
  <c r="N530" i="6"/>
  <c r="O530" i="6" s="1"/>
  <c r="N531" i="6"/>
  <c r="O531" i="6" s="1"/>
  <c r="N532" i="6"/>
  <c r="O532" i="6" s="1"/>
  <c r="N533" i="6"/>
  <c r="O533" i="6" s="1"/>
  <c r="N534" i="6"/>
  <c r="O534" i="6" s="1"/>
  <c r="N535" i="6"/>
  <c r="O535" i="6" s="1"/>
  <c r="N536" i="6"/>
  <c r="O536" i="6" s="1"/>
  <c r="N537" i="6"/>
  <c r="O537" i="6" s="1"/>
  <c r="N538" i="6"/>
  <c r="O538" i="6" s="1"/>
  <c r="N539" i="6"/>
  <c r="O539" i="6" s="1"/>
  <c r="N540" i="6"/>
  <c r="O540" i="6" s="1"/>
  <c r="N541" i="6"/>
  <c r="O541" i="6" s="1"/>
  <c r="N542" i="6"/>
  <c r="O542" i="6" s="1"/>
  <c r="N543" i="6"/>
  <c r="O543" i="6" s="1"/>
  <c r="N544" i="6"/>
  <c r="O544" i="6" s="1"/>
  <c r="N545" i="6"/>
  <c r="O545" i="6" s="1"/>
  <c r="N546" i="6"/>
  <c r="O546" i="6" s="1"/>
  <c r="N547" i="6"/>
  <c r="O547" i="6" s="1"/>
  <c r="N548" i="6"/>
  <c r="O548" i="6" s="1"/>
  <c r="N549" i="6"/>
  <c r="O549" i="6" s="1"/>
  <c r="N550" i="6"/>
  <c r="O550" i="6" s="1"/>
  <c r="N551" i="6"/>
  <c r="O551" i="6" s="1"/>
  <c r="N552" i="6"/>
  <c r="O552" i="6" s="1"/>
  <c r="N553" i="6"/>
  <c r="O553" i="6" s="1"/>
  <c r="N554" i="6"/>
  <c r="O554" i="6" s="1"/>
  <c r="N555" i="6"/>
  <c r="O555" i="6" s="1"/>
  <c r="N556" i="6"/>
  <c r="O556" i="6" s="1"/>
  <c r="N557" i="6"/>
  <c r="O557" i="6" s="1"/>
  <c r="N558" i="6"/>
  <c r="O558" i="6" s="1"/>
  <c r="N559" i="6"/>
  <c r="O559" i="6" s="1"/>
  <c r="N560" i="6"/>
  <c r="O560" i="6" s="1"/>
  <c r="N561" i="6"/>
  <c r="O561" i="6" s="1"/>
  <c r="N562" i="6"/>
  <c r="O562" i="6" s="1"/>
  <c r="N563" i="6"/>
  <c r="O563" i="6" s="1"/>
  <c r="N564" i="6"/>
  <c r="O564" i="6" s="1"/>
  <c r="N565" i="6"/>
  <c r="O565" i="6" s="1"/>
  <c r="N566" i="6"/>
  <c r="O566" i="6" s="1"/>
  <c r="N567" i="6"/>
  <c r="O567" i="6" s="1"/>
  <c r="N568" i="6"/>
  <c r="O568" i="6" s="1"/>
  <c r="N569" i="6"/>
  <c r="O569" i="6" s="1"/>
  <c r="N570" i="6"/>
  <c r="O570" i="6" s="1"/>
  <c r="N571" i="6"/>
  <c r="O571" i="6" s="1"/>
  <c r="N572" i="6"/>
  <c r="O572" i="6" s="1"/>
  <c r="N573" i="6"/>
  <c r="O573" i="6" s="1"/>
  <c r="N574" i="6"/>
  <c r="O574" i="6" s="1"/>
  <c r="N575" i="6"/>
  <c r="O575" i="6" s="1"/>
  <c r="N576" i="6"/>
  <c r="O576" i="6" s="1"/>
  <c r="N577" i="6"/>
  <c r="O577" i="6" s="1"/>
  <c r="N578" i="6"/>
  <c r="O578" i="6" s="1"/>
  <c r="N579" i="6"/>
  <c r="O579" i="6" s="1"/>
  <c r="N580" i="6"/>
  <c r="O580" i="6" s="1"/>
  <c r="N581" i="6"/>
  <c r="O581" i="6" s="1"/>
  <c r="N582" i="6"/>
  <c r="O582" i="6" s="1"/>
  <c r="N583" i="6"/>
  <c r="O583" i="6" s="1"/>
  <c r="N584" i="6"/>
  <c r="O584" i="6" s="1"/>
  <c r="N585" i="6"/>
  <c r="O585" i="6" s="1"/>
  <c r="N586" i="6"/>
  <c r="O586" i="6" s="1"/>
  <c r="N587" i="6"/>
  <c r="O587" i="6" s="1"/>
  <c r="N588" i="6"/>
  <c r="O588" i="6" s="1"/>
  <c r="N589" i="6"/>
  <c r="O589" i="6" s="1"/>
  <c r="N590" i="6"/>
  <c r="O590" i="6" s="1"/>
  <c r="N591" i="6"/>
  <c r="O591" i="6" s="1"/>
  <c r="N592" i="6"/>
  <c r="O592" i="6" s="1"/>
  <c r="N593" i="6"/>
  <c r="O593" i="6" s="1"/>
  <c r="N594" i="6"/>
  <c r="O594" i="6" s="1"/>
  <c r="N595" i="6"/>
  <c r="O595" i="6" s="1"/>
  <c r="N596" i="6"/>
  <c r="O596" i="6" s="1"/>
  <c r="N597" i="6"/>
  <c r="O597" i="6" s="1"/>
  <c r="N598" i="6"/>
  <c r="O598" i="6" s="1"/>
  <c r="N599" i="6"/>
  <c r="O599" i="6" s="1"/>
  <c r="N600" i="6"/>
  <c r="O600" i="6" s="1"/>
  <c r="N601" i="6"/>
  <c r="O601" i="6" s="1"/>
  <c r="N602" i="6"/>
  <c r="O602" i="6" s="1"/>
  <c r="N603" i="6"/>
  <c r="O603" i="6" s="1"/>
  <c r="N604" i="6"/>
  <c r="O604" i="6" s="1"/>
  <c r="N605" i="6"/>
  <c r="O605" i="6" s="1"/>
  <c r="N606" i="6"/>
  <c r="O606" i="6" s="1"/>
  <c r="N607" i="6"/>
  <c r="O607" i="6" s="1"/>
  <c r="N608" i="6"/>
  <c r="O608" i="6" s="1"/>
  <c r="N609" i="6"/>
  <c r="O609" i="6" s="1"/>
  <c r="N610" i="6"/>
  <c r="O610" i="6" s="1"/>
  <c r="N611" i="6"/>
  <c r="O611" i="6" s="1"/>
  <c r="N612" i="6"/>
  <c r="O612" i="6" s="1"/>
  <c r="N613" i="6"/>
  <c r="O613" i="6" s="1"/>
  <c r="N614" i="6"/>
  <c r="O614" i="6" s="1"/>
  <c r="N615" i="6"/>
  <c r="O615" i="6" s="1"/>
  <c r="N616" i="6"/>
  <c r="O616" i="6" s="1"/>
  <c r="N617" i="6"/>
  <c r="O617" i="6" s="1"/>
  <c r="N618" i="6"/>
  <c r="O618" i="6" s="1"/>
  <c r="N619" i="6"/>
  <c r="O619" i="6" s="1"/>
  <c r="N620" i="6"/>
  <c r="O620" i="6" s="1"/>
  <c r="N621" i="6"/>
  <c r="O621" i="6" s="1"/>
  <c r="N622" i="6"/>
  <c r="O622" i="6" s="1"/>
  <c r="N623" i="6"/>
  <c r="O623" i="6" s="1"/>
  <c r="N624" i="6"/>
  <c r="O624" i="6" s="1"/>
  <c r="N625" i="6"/>
  <c r="O625" i="6" s="1"/>
  <c r="N626" i="6"/>
  <c r="O626" i="6" s="1"/>
  <c r="N627" i="6"/>
  <c r="O627" i="6" s="1"/>
  <c r="N628" i="6"/>
  <c r="O628" i="6" s="1"/>
  <c r="N629" i="6"/>
  <c r="O629" i="6" s="1"/>
  <c r="N630" i="6"/>
  <c r="O630" i="6" s="1"/>
  <c r="N631" i="6"/>
  <c r="O631" i="6" s="1"/>
  <c r="N632" i="6"/>
  <c r="O632" i="6" s="1"/>
  <c r="N633" i="6"/>
  <c r="O633" i="6" s="1"/>
  <c r="N634" i="6"/>
  <c r="O634" i="6" s="1"/>
  <c r="N635" i="6"/>
  <c r="O635" i="6" s="1"/>
  <c r="N636" i="6"/>
  <c r="O636" i="6" s="1"/>
  <c r="N637" i="6"/>
  <c r="O637" i="6" s="1"/>
  <c r="N638" i="6"/>
  <c r="O638" i="6" s="1"/>
  <c r="N639" i="6"/>
  <c r="O639" i="6" s="1"/>
  <c r="N640" i="6"/>
  <c r="O640" i="6" s="1"/>
  <c r="N641" i="6"/>
  <c r="O641" i="6" s="1"/>
  <c r="N642" i="6"/>
  <c r="O642" i="6" s="1"/>
  <c r="N643" i="6"/>
  <c r="O643" i="6" s="1"/>
  <c r="N644" i="6"/>
  <c r="O644" i="6" s="1"/>
  <c r="N645" i="6"/>
  <c r="O645" i="6" s="1"/>
  <c r="N646" i="6"/>
  <c r="O646" i="6" s="1"/>
  <c r="N647" i="6"/>
  <c r="O647" i="6" s="1"/>
  <c r="N648" i="6"/>
  <c r="O648" i="6" s="1"/>
  <c r="N649" i="6"/>
  <c r="O649" i="6" s="1"/>
  <c r="N650" i="6"/>
  <c r="O650" i="6" s="1"/>
  <c r="N651" i="6"/>
  <c r="O651" i="6" s="1"/>
  <c r="N652" i="6"/>
  <c r="O652" i="6" s="1"/>
  <c r="N653" i="6"/>
  <c r="O653" i="6" s="1"/>
  <c r="N654" i="6"/>
  <c r="O654" i="6" s="1"/>
  <c r="N655" i="6"/>
  <c r="O655" i="6" s="1"/>
  <c r="N656" i="6"/>
  <c r="O656" i="6" s="1"/>
  <c r="N657" i="6"/>
  <c r="O657" i="6" s="1"/>
  <c r="N658" i="6"/>
  <c r="O658" i="6" s="1"/>
  <c r="N659" i="6"/>
  <c r="O659" i="6" s="1"/>
  <c r="N660" i="6"/>
  <c r="O660" i="6" s="1"/>
  <c r="N661" i="6"/>
  <c r="O661" i="6" s="1"/>
  <c r="N662" i="6"/>
  <c r="O662" i="6" s="1"/>
  <c r="N663" i="6"/>
  <c r="O663" i="6" s="1"/>
  <c r="N664" i="6"/>
  <c r="O664" i="6" s="1"/>
  <c r="N665" i="6"/>
  <c r="O665" i="6" s="1"/>
  <c r="N666" i="6"/>
  <c r="O666" i="6" s="1"/>
  <c r="N667" i="6"/>
  <c r="O667" i="6" s="1"/>
  <c r="N668" i="6"/>
  <c r="O668" i="6" s="1"/>
  <c r="N669" i="6"/>
  <c r="O669" i="6" s="1"/>
  <c r="N670" i="6"/>
  <c r="O670" i="6" s="1"/>
  <c r="N671" i="6"/>
  <c r="O671" i="6" s="1"/>
  <c r="N672" i="6"/>
  <c r="O672" i="6" s="1"/>
  <c r="N673" i="6"/>
  <c r="O673" i="6" s="1"/>
  <c r="N674" i="6"/>
  <c r="O674" i="6" s="1"/>
  <c r="N675" i="6"/>
  <c r="O675" i="6" s="1"/>
  <c r="N676" i="6"/>
  <c r="O676" i="6" s="1"/>
  <c r="N677" i="6"/>
  <c r="O677" i="6" s="1"/>
  <c r="N678" i="6"/>
  <c r="O678" i="6" s="1"/>
  <c r="N679" i="6"/>
  <c r="O679" i="6" s="1"/>
  <c r="N680" i="6"/>
  <c r="O680" i="6" s="1"/>
  <c r="N681" i="6"/>
  <c r="O681" i="6" s="1"/>
  <c r="N682" i="6"/>
  <c r="O682" i="6" s="1"/>
  <c r="N683" i="6"/>
  <c r="O683" i="6" s="1"/>
  <c r="N684" i="6"/>
  <c r="O684" i="6" s="1"/>
  <c r="N685" i="6"/>
  <c r="O685" i="6" s="1"/>
  <c r="N686" i="6"/>
  <c r="O686" i="6" s="1"/>
  <c r="N687" i="6"/>
  <c r="O687" i="6" s="1"/>
  <c r="N688" i="6"/>
  <c r="O688" i="6" s="1"/>
  <c r="N689" i="6"/>
  <c r="O689" i="6" s="1"/>
  <c r="N690" i="6"/>
  <c r="O690" i="6" s="1"/>
  <c r="N691" i="6"/>
  <c r="O691" i="6" s="1"/>
  <c r="N692" i="6"/>
  <c r="O692" i="6" s="1"/>
  <c r="N693" i="6"/>
  <c r="O693" i="6" s="1"/>
  <c r="N694" i="6"/>
  <c r="O694" i="6" s="1"/>
  <c r="N695" i="6"/>
  <c r="O695" i="6" s="1"/>
  <c r="N696" i="6"/>
  <c r="O696" i="6" s="1"/>
  <c r="N697" i="6"/>
  <c r="O697" i="6" s="1"/>
  <c r="N698" i="6"/>
  <c r="O698" i="6" s="1"/>
  <c r="N699" i="6"/>
  <c r="O699" i="6" s="1"/>
  <c r="N700" i="6"/>
  <c r="O700" i="6" s="1"/>
  <c r="N701" i="6"/>
  <c r="O701" i="6" s="1"/>
  <c r="N702" i="6"/>
  <c r="O702" i="6" s="1"/>
  <c r="N703" i="6"/>
  <c r="O703" i="6" s="1"/>
  <c r="N704" i="6"/>
  <c r="O704" i="6" s="1"/>
  <c r="N705" i="6"/>
  <c r="O705" i="6" s="1"/>
  <c r="N706" i="6"/>
  <c r="O706" i="6" s="1"/>
  <c r="N707" i="6"/>
  <c r="O707" i="6" s="1"/>
  <c r="N708" i="6"/>
  <c r="O708" i="6" s="1"/>
  <c r="N709" i="6"/>
  <c r="O709" i="6" s="1"/>
  <c r="N710" i="6"/>
  <c r="O710" i="6" s="1"/>
  <c r="N711" i="6"/>
  <c r="O711" i="6" s="1"/>
  <c r="N712" i="6"/>
  <c r="O712" i="6" s="1"/>
  <c r="N713" i="6"/>
  <c r="O713" i="6" s="1"/>
  <c r="N714" i="6"/>
  <c r="O714" i="6" s="1"/>
  <c r="N715" i="6"/>
  <c r="O715" i="6" s="1"/>
  <c r="N716" i="6"/>
  <c r="O716" i="6" s="1"/>
  <c r="N717" i="6"/>
  <c r="O717" i="6" s="1"/>
  <c r="N718" i="6"/>
  <c r="O718" i="6" s="1"/>
  <c r="N719" i="6"/>
  <c r="O719" i="6" s="1"/>
  <c r="N720" i="6"/>
  <c r="O720" i="6" s="1"/>
  <c r="N721" i="6"/>
  <c r="O721" i="6" s="1"/>
  <c r="N722" i="6"/>
  <c r="O722" i="6" s="1"/>
  <c r="N723" i="6"/>
  <c r="O723" i="6" s="1"/>
  <c r="N724" i="6"/>
  <c r="O724" i="6" s="1"/>
  <c r="N725" i="6"/>
  <c r="O725" i="6" s="1"/>
  <c r="N726" i="6"/>
  <c r="O726" i="6" s="1"/>
  <c r="N727" i="6"/>
  <c r="O727" i="6" s="1"/>
  <c r="N728" i="6"/>
  <c r="O728" i="6" s="1"/>
  <c r="N729" i="6"/>
  <c r="O729" i="6" s="1"/>
  <c r="N730" i="6"/>
  <c r="O730" i="6" s="1"/>
  <c r="N731" i="6"/>
  <c r="O731" i="6" s="1"/>
  <c r="N732" i="6"/>
  <c r="O732" i="6" s="1"/>
  <c r="N733" i="6"/>
  <c r="O733" i="6" s="1"/>
  <c r="N734" i="6"/>
  <c r="O734" i="6" s="1"/>
  <c r="N735" i="6"/>
  <c r="O735" i="6" s="1"/>
  <c r="N736" i="6"/>
  <c r="O736" i="6" s="1"/>
  <c r="N737" i="6"/>
  <c r="O737" i="6" s="1"/>
  <c r="N738" i="6"/>
  <c r="O738" i="6" s="1"/>
  <c r="N739" i="6"/>
  <c r="O739" i="6" s="1"/>
  <c r="N740" i="6"/>
  <c r="O740" i="6" s="1"/>
  <c r="N741" i="6"/>
  <c r="O741" i="6" s="1"/>
  <c r="N742" i="6"/>
  <c r="O742" i="6" s="1"/>
  <c r="N743" i="6"/>
  <c r="O743" i="6" s="1"/>
  <c r="N744" i="6"/>
  <c r="O744" i="6" s="1"/>
  <c r="N745" i="6"/>
  <c r="O745" i="6" s="1"/>
  <c r="N746" i="6"/>
  <c r="O746" i="6" s="1"/>
  <c r="N747" i="6"/>
  <c r="O747" i="6" s="1"/>
  <c r="N748" i="6"/>
  <c r="O748" i="6" s="1"/>
  <c r="N749" i="6"/>
  <c r="O749" i="6" s="1"/>
  <c r="N750" i="6"/>
  <c r="O750" i="6" s="1"/>
  <c r="N751" i="6"/>
  <c r="O751" i="6" s="1"/>
  <c r="N752" i="6"/>
  <c r="O752" i="6" s="1"/>
  <c r="N753" i="6"/>
  <c r="O753" i="6" s="1"/>
  <c r="N754" i="6"/>
  <c r="O754" i="6" s="1"/>
  <c r="N755" i="6"/>
  <c r="O755" i="6" s="1"/>
  <c r="N756" i="6"/>
  <c r="O756" i="6" s="1"/>
  <c r="N757" i="6"/>
  <c r="O757" i="6" s="1"/>
  <c r="N758" i="6"/>
  <c r="O758" i="6" s="1"/>
  <c r="N759" i="6"/>
  <c r="O759" i="6" s="1"/>
  <c r="N760" i="6"/>
  <c r="O760" i="6" s="1"/>
  <c r="N761" i="6"/>
  <c r="O761" i="6" s="1"/>
  <c r="N762" i="6"/>
  <c r="O762" i="6" s="1"/>
  <c r="N763" i="6"/>
  <c r="O763" i="6" s="1"/>
  <c r="N764" i="6"/>
  <c r="O764" i="6" s="1"/>
  <c r="N765" i="6"/>
  <c r="O765" i="6" s="1"/>
  <c r="N766" i="6"/>
  <c r="O766" i="6" s="1"/>
  <c r="N767" i="6"/>
  <c r="O767" i="6" s="1"/>
  <c r="N768" i="6"/>
  <c r="O768" i="6" s="1"/>
  <c r="N769" i="6"/>
  <c r="O769" i="6" s="1"/>
  <c r="N770" i="6"/>
  <c r="O770" i="6" s="1"/>
  <c r="N771" i="6"/>
  <c r="O771" i="6" s="1"/>
  <c r="N772" i="6"/>
  <c r="O772" i="6" s="1"/>
  <c r="N773" i="6"/>
  <c r="O773" i="6" s="1"/>
  <c r="N774" i="6"/>
  <c r="O774" i="6" s="1"/>
  <c r="N775" i="6"/>
  <c r="O775" i="6" s="1"/>
  <c r="N776" i="6"/>
  <c r="O776" i="6" s="1"/>
  <c r="N777" i="6"/>
  <c r="O777" i="6" s="1"/>
  <c r="N778" i="6"/>
  <c r="O778" i="6" s="1"/>
  <c r="N779" i="6"/>
  <c r="O779" i="6" s="1"/>
  <c r="N780" i="6"/>
  <c r="O780" i="6" s="1"/>
  <c r="N781" i="6"/>
  <c r="O781" i="6" s="1"/>
  <c r="N782" i="6"/>
  <c r="O782" i="6" s="1"/>
  <c r="N783" i="6"/>
  <c r="O783" i="6" s="1"/>
  <c r="N784" i="6"/>
  <c r="O784" i="6" s="1"/>
  <c r="N785" i="6"/>
  <c r="O785" i="6" s="1"/>
  <c r="N786" i="6"/>
  <c r="O786" i="6" s="1"/>
  <c r="N787" i="6"/>
  <c r="O787" i="6" s="1"/>
  <c r="N788" i="6"/>
  <c r="O788" i="6" s="1"/>
  <c r="N789" i="6"/>
  <c r="O789" i="6" s="1"/>
  <c r="N790" i="6"/>
  <c r="O790" i="6" s="1"/>
  <c r="N791" i="6"/>
  <c r="O791" i="6" s="1"/>
  <c r="N792" i="6"/>
  <c r="O792" i="6" s="1"/>
  <c r="N793" i="6"/>
  <c r="O793" i="6" s="1"/>
  <c r="N794" i="6"/>
  <c r="O794" i="6" s="1"/>
  <c r="N795" i="6"/>
  <c r="O795" i="6" s="1"/>
  <c r="N796" i="6"/>
  <c r="O796" i="6" s="1"/>
  <c r="N797" i="6"/>
  <c r="O797" i="6" s="1"/>
  <c r="N798" i="6"/>
  <c r="O798" i="6" s="1"/>
  <c r="N799" i="6"/>
  <c r="O799" i="6" s="1"/>
  <c r="N800" i="6"/>
  <c r="O800" i="6" s="1"/>
  <c r="N801" i="6"/>
  <c r="O801" i="6" s="1"/>
  <c r="N802" i="6"/>
  <c r="O802" i="6" s="1"/>
  <c r="N803" i="6"/>
  <c r="O803" i="6" s="1"/>
  <c r="N804" i="6"/>
  <c r="O804" i="6" s="1"/>
  <c r="N805" i="6"/>
  <c r="O805" i="6" s="1"/>
  <c r="N806" i="6"/>
  <c r="O806" i="6" s="1"/>
  <c r="N807" i="6"/>
  <c r="O807" i="6" s="1"/>
  <c r="N808" i="6"/>
  <c r="O808" i="6" s="1"/>
  <c r="N809" i="6"/>
  <c r="O809" i="6" s="1"/>
  <c r="N810" i="6"/>
  <c r="O810" i="6" s="1"/>
  <c r="N811" i="6"/>
  <c r="O811" i="6" s="1"/>
  <c r="N812" i="6"/>
  <c r="O812" i="6" s="1"/>
  <c r="N813" i="6"/>
  <c r="O813" i="6" s="1"/>
  <c r="N814" i="6"/>
  <c r="O814" i="6" s="1"/>
  <c r="N815" i="6"/>
  <c r="O815" i="6" s="1"/>
  <c r="N816" i="6"/>
  <c r="O816" i="6" s="1"/>
  <c r="N817" i="6"/>
  <c r="O817" i="6" s="1"/>
  <c r="N818" i="6"/>
  <c r="O818" i="6" s="1"/>
  <c r="N819" i="6"/>
  <c r="O819" i="6" s="1"/>
  <c r="N820" i="6"/>
  <c r="O820" i="6" s="1"/>
  <c r="N821" i="6"/>
  <c r="O821" i="6" s="1"/>
  <c r="N822" i="6"/>
  <c r="O822" i="6" s="1"/>
  <c r="N823" i="6"/>
  <c r="O823" i="6" s="1"/>
  <c r="N824" i="6"/>
  <c r="O824" i="6" s="1"/>
  <c r="N825" i="6"/>
  <c r="O825" i="6" s="1"/>
  <c r="N826" i="6"/>
  <c r="O826" i="6" s="1"/>
  <c r="N827" i="6"/>
  <c r="O827" i="6" s="1"/>
  <c r="N828" i="6"/>
  <c r="O828" i="6" s="1"/>
  <c r="N829" i="6"/>
  <c r="O829" i="6" s="1"/>
  <c r="N830" i="6"/>
  <c r="O830" i="6" s="1"/>
  <c r="N831" i="6"/>
  <c r="O831" i="6" s="1"/>
  <c r="N832" i="6"/>
  <c r="O832" i="6" s="1"/>
  <c r="N833" i="6"/>
  <c r="O833" i="6" s="1"/>
  <c r="N834" i="6"/>
  <c r="O834" i="6" s="1"/>
  <c r="N835" i="6"/>
  <c r="O835" i="6" s="1"/>
  <c r="N836" i="6"/>
  <c r="O836" i="6" s="1"/>
  <c r="N837" i="6"/>
  <c r="O837" i="6" s="1"/>
  <c r="N838" i="6"/>
  <c r="O838" i="6" s="1"/>
  <c r="N839" i="6"/>
  <c r="O839" i="6" s="1"/>
  <c r="N840" i="6"/>
  <c r="O840" i="6" s="1"/>
  <c r="N841" i="6"/>
  <c r="O841" i="6" s="1"/>
  <c r="N842" i="6"/>
  <c r="O842" i="6" s="1"/>
  <c r="N843" i="6"/>
  <c r="O843" i="6" s="1"/>
  <c r="N844" i="6"/>
  <c r="O844" i="6" s="1"/>
  <c r="N845" i="6"/>
  <c r="O845" i="6" s="1"/>
  <c r="N846" i="6"/>
  <c r="O846" i="6" s="1"/>
  <c r="N847" i="6"/>
  <c r="O847" i="6" s="1"/>
  <c r="N848" i="6"/>
  <c r="O848" i="6" s="1"/>
  <c r="N849" i="6"/>
  <c r="O849" i="6" s="1"/>
  <c r="N850" i="6"/>
  <c r="O850" i="6" s="1"/>
  <c r="N851" i="6"/>
  <c r="O851" i="6" s="1"/>
  <c r="N852" i="6"/>
  <c r="O852" i="6" s="1"/>
  <c r="N853" i="6"/>
  <c r="O853" i="6" s="1"/>
  <c r="N854" i="6"/>
  <c r="O854" i="6" s="1"/>
  <c r="N855" i="6"/>
  <c r="O855" i="6" s="1"/>
  <c r="N856" i="6"/>
  <c r="O856" i="6" s="1"/>
  <c r="N857" i="6"/>
  <c r="O857" i="6" s="1"/>
  <c r="N858" i="6"/>
  <c r="O858" i="6" s="1"/>
  <c r="N859" i="6"/>
  <c r="O859" i="6" s="1"/>
  <c r="N860" i="6"/>
  <c r="O860" i="6" s="1"/>
  <c r="N861" i="6"/>
  <c r="O861" i="6" s="1"/>
  <c r="N862" i="6"/>
  <c r="O862" i="6" s="1"/>
  <c r="N863" i="6"/>
  <c r="O863" i="6" s="1"/>
  <c r="N864" i="6"/>
  <c r="O864" i="6" s="1"/>
  <c r="N865" i="6"/>
  <c r="O865" i="6" s="1"/>
  <c r="N866" i="6"/>
  <c r="O866" i="6" s="1"/>
  <c r="N867" i="6"/>
  <c r="O867" i="6" s="1"/>
  <c r="N868" i="6"/>
  <c r="O868" i="6" s="1"/>
  <c r="N869" i="6"/>
  <c r="O869" i="6" s="1"/>
  <c r="N870" i="6"/>
  <c r="O870" i="6" s="1"/>
  <c r="N871" i="6"/>
  <c r="O871" i="6" s="1"/>
  <c r="N872" i="6"/>
  <c r="O872" i="6" s="1"/>
  <c r="N873" i="6"/>
  <c r="O873" i="6" s="1"/>
  <c r="N874" i="6"/>
  <c r="O874" i="6" s="1"/>
  <c r="N875" i="6"/>
  <c r="O875" i="6" s="1"/>
  <c r="N876" i="6"/>
  <c r="O876" i="6" s="1"/>
  <c r="N877" i="6"/>
  <c r="O877" i="6" s="1"/>
  <c r="N878" i="6"/>
  <c r="O878" i="6" s="1"/>
  <c r="N879" i="6"/>
  <c r="O879" i="6" s="1"/>
  <c r="N880" i="6"/>
  <c r="O880" i="6" s="1"/>
  <c r="N881" i="6"/>
  <c r="O881" i="6" s="1"/>
  <c r="N882" i="6"/>
  <c r="O882" i="6" s="1"/>
  <c r="N883" i="6"/>
  <c r="O883" i="6" s="1"/>
  <c r="N884" i="6"/>
  <c r="O884" i="6" s="1"/>
  <c r="N885" i="6"/>
  <c r="O885" i="6" s="1"/>
  <c r="N886" i="6"/>
  <c r="O886" i="6" s="1"/>
  <c r="N887" i="6"/>
  <c r="O887" i="6" s="1"/>
  <c r="N888" i="6"/>
  <c r="O888" i="6" s="1"/>
  <c r="N889" i="6"/>
  <c r="O889" i="6" s="1"/>
  <c r="N890" i="6"/>
  <c r="O890" i="6" s="1"/>
  <c r="N891" i="6"/>
  <c r="O891" i="6" s="1"/>
  <c r="N892" i="6"/>
  <c r="O892" i="6" s="1"/>
  <c r="N893" i="6"/>
  <c r="O893" i="6" s="1"/>
  <c r="N894" i="6"/>
  <c r="O894" i="6" s="1"/>
  <c r="N895" i="6"/>
  <c r="O895" i="6" s="1"/>
  <c r="N896" i="6"/>
  <c r="O896" i="6" s="1"/>
  <c r="N897" i="6"/>
  <c r="O897" i="6" s="1"/>
  <c r="N898" i="6"/>
  <c r="O898" i="6" s="1"/>
  <c r="N899" i="6"/>
  <c r="O899" i="6" s="1"/>
  <c r="N900" i="6"/>
  <c r="O900" i="6" s="1"/>
  <c r="N901" i="6"/>
  <c r="O901" i="6" s="1"/>
  <c r="N902" i="6"/>
  <c r="O902" i="6" s="1"/>
  <c r="N903" i="6"/>
  <c r="O903" i="6" s="1"/>
  <c r="N904" i="6"/>
  <c r="O904" i="6" s="1"/>
  <c r="N905" i="6"/>
  <c r="O905" i="6" s="1"/>
  <c r="N906" i="6"/>
  <c r="O906" i="6" s="1"/>
  <c r="N907" i="6"/>
  <c r="O907" i="6" s="1"/>
  <c r="N908" i="6"/>
  <c r="O908" i="6" s="1"/>
  <c r="N909" i="6"/>
  <c r="O909" i="6" s="1"/>
  <c r="N910" i="6"/>
  <c r="O910" i="6" s="1"/>
  <c r="N911" i="6"/>
  <c r="O911" i="6" s="1"/>
  <c r="N912" i="6"/>
  <c r="O912" i="6" s="1"/>
  <c r="N913" i="6"/>
  <c r="O913" i="6" s="1"/>
  <c r="N914" i="6"/>
  <c r="O914" i="6" s="1"/>
  <c r="N915" i="6"/>
  <c r="O915" i="6" s="1"/>
  <c r="N916" i="6"/>
  <c r="O916" i="6" s="1"/>
  <c r="N917" i="6"/>
  <c r="O917" i="6" s="1"/>
  <c r="N918" i="6"/>
  <c r="O918" i="6" s="1"/>
  <c r="N919" i="6"/>
  <c r="O919" i="6" s="1"/>
  <c r="N920" i="6"/>
  <c r="O920" i="6" s="1"/>
  <c r="N921" i="6"/>
  <c r="O921" i="6" s="1"/>
  <c r="N922" i="6"/>
  <c r="O922" i="6" s="1"/>
  <c r="N923" i="6"/>
  <c r="O923" i="6" s="1"/>
  <c r="N924" i="6"/>
  <c r="O924" i="6" s="1"/>
  <c r="N925" i="6"/>
  <c r="O925" i="6" s="1"/>
  <c r="N926" i="6"/>
  <c r="O926" i="6" s="1"/>
  <c r="N927" i="6"/>
  <c r="O927" i="6" s="1"/>
  <c r="N928" i="6"/>
  <c r="O928" i="6" s="1"/>
  <c r="N929" i="6"/>
  <c r="O929" i="6" s="1"/>
  <c r="N930" i="6"/>
  <c r="O930" i="6" s="1"/>
  <c r="N931" i="6"/>
  <c r="O931" i="6" s="1"/>
  <c r="N932" i="6"/>
  <c r="O932" i="6" s="1"/>
  <c r="N933" i="6"/>
  <c r="O933" i="6" s="1"/>
  <c r="N934" i="6"/>
  <c r="O934" i="6" s="1"/>
  <c r="N935" i="6"/>
  <c r="O935" i="6" s="1"/>
  <c r="N936" i="6"/>
  <c r="O936" i="6" s="1"/>
  <c r="N937" i="6"/>
  <c r="O937" i="6" s="1"/>
  <c r="N938" i="6"/>
  <c r="O938" i="6" s="1"/>
  <c r="N939" i="6"/>
  <c r="O939" i="6" s="1"/>
  <c r="N940" i="6"/>
  <c r="O940" i="6" s="1"/>
  <c r="N941" i="6"/>
  <c r="O941" i="6" s="1"/>
  <c r="N942" i="6"/>
  <c r="O942" i="6" s="1"/>
  <c r="N943" i="6"/>
  <c r="O943" i="6" s="1"/>
  <c r="N944" i="6"/>
  <c r="O944" i="6" s="1"/>
  <c r="N945" i="6"/>
  <c r="O945" i="6" s="1"/>
  <c r="N946" i="6"/>
  <c r="O946" i="6" s="1"/>
  <c r="N947" i="6"/>
  <c r="O947" i="6" s="1"/>
  <c r="N948" i="6"/>
  <c r="O948" i="6" s="1"/>
  <c r="N949" i="6"/>
  <c r="O949" i="6" s="1"/>
  <c r="N950" i="6"/>
  <c r="O950" i="6" s="1"/>
  <c r="N951" i="6"/>
  <c r="O951" i="6" s="1"/>
  <c r="N952" i="6"/>
  <c r="O952" i="6" s="1"/>
  <c r="N953" i="6"/>
  <c r="O953" i="6" s="1"/>
  <c r="N954" i="6"/>
  <c r="O954" i="6" s="1"/>
  <c r="N955" i="6"/>
  <c r="O955" i="6" s="1"/>
  <c r="N956" i="6"/>
  <c r="O956" i="6" s="1"/>
  <c r="N957" i="6"/>
  <c r="O957" i="6" s="1"/>
  <c r="N958" i="6"/>
  <c r="O958" i="6" s="1"/>
  <c r="N959" i="6"/>
  <c r="O959" i="6" s="1"/>
  <c r="N960" i="6"/>
  <c r="O960" i="6" s="1"/>
  <c r="N961" i="6"/>
  <c r="O961" i="6" s="1"/>
  <c r="N962" i="6"/>
  <c r="O962" i="6" s="1"/>
  <c r="N963" i="6"/>
  <c r="O963" i="6" s="1"/>
  <c r="N964" i="6"/>
  <c r="O964" i="6" s="1"/>
  <c r="N965" i="6"/>
  <c r="O965" i="6" s="1"/>
  <c r="N966" i="6"/>
  <c r="O966" i="6" s="1"/>
  <c r="N967" i="6"/>
  <c r="O967" i="6" s="1"/>
  <c r="N968" i="6"/>
  <c r="O968" i="6" s="1"/>
  <c r="N969" i="6"/>
  <c r="O969" i="6" s="1"/>
  <c r="N970" i="6"/>
  <c r="O970" i="6" s="1"/>
  <c r="N971" i="6"/>
  <c r="O971" i="6" s="1"/>
  <c r="N972" i="6"/>
  <c r="O972" i="6" s="1"/>
  <c r="N973" i="6"/>
  <c r="O973" i="6" s="1"/>
  <c r="N974" i="6"/>
  <c r="O974" i="6" s="1"/>
  <c r="N975" i="6"/>
  <c r="O975" i="6" s="1"/>
  <c r="N976" i="6"/>
  <c r="O976" i="6" s="1"/>
  <c r="N977" i="6"/>
  <c r="O977" i="6" s="1"/>
  <c r="N978" i="6"/>
  <c r="O978" i="6" s="1"/>
  <c r="N979" i="6"/>
  <c r="O979" i="6" s="1"/>
  <c r="N980" i="6"/>
  <c r="O980" i="6" s="1"/>
  <c r="N981" i="6"/>
  <c r="O981" i="6" s="1"/>
  <c r="N982" i="6"/>
  <c r="O982" i="6" s="1"/>
  <c r="N983" i="6"/>
  <c r="O983" i="6" s="1"/>
  <c r="N984" i="6"/>
  <c r="O984" i="6" s="1"/>
  <c r="N985" i="6"/>
  <c r="O985" i="6" s="1"/>
  <c r="N986" i="6"/>
  <c r="O986" i="6" s="1"/>
  <c r="N987" i="6"/>
  <c r="O987" i="6" s="1"/>
  <c r="N988" i="6"/>
  <c r="O988" i="6" s="1"/>
  <c r="N989" i="6"/>
  <c r="O989" i="6" s="1"/>
  <c r="N990" i="6"/>
  <c r="O990" i="6" s="1"/>
  <c r="N991" i="6"/>
  <c r="O991" i="6" s="1"/>
  <c r="N992" i="6"/>
  <c r="O992" i="6" s="1"/>
  <c r="N993" i="6"/>
  <c r="O993" i="6" s="1"/>
  <c r="N994" i="6"/>
  <c r="O994" i="6" s="1"/>
  <c r="N995" i="6"/>
  <c r="O995" i="6" s="1"/>
  <c r="N996" i="6"/>
  <c r="O996" i="6" s="1"/>
  <c r="N997" i="6"/>
  <c r="O997" i="6" s="1"/>
  <c r="N998" i="6"/>
  <c r="O998" i="6" s="1"/>
  <c r="N999" i="6"/>
  <c r="O999" i="6" s="1"/>
  <c r="N1000" i="6"/>
  <c r="O1000" i="6" s="1"/>
  <c r="N1001" i="6"/>
  <c r="O1001" i="6" s="1"/>
  <c r="N1002" i="6"/>
  <c r="O1002" i="6" s="1"/>
  <c r="N1003" i="6"/>
  <c r="O1003" i="6" s="1"/>
  <c r="N1004" i="6"/>
  <c r="O1004" i="6" s="1"/>
  <c r="N1005" i="6"/>
  <c r="O1005" i="6" s="1"/>
  <c r="N1006" i="6"/>
  <c r="O1006" i="6" s="1"/>
  <c r="N1007" i="6"/>
  <c r="O1007" i="6" s="1"/>
  <c r="N1008" i="6"/>
  <c r="O1008" i="6" s="1"/>
  <c r="N1009" i="6"/>
  <c r="O1009" i="6" s="1"/>
  <c r="N1010" i="6"/>
  <c r="O1010" i="6" s="1"/>
  <c r="N1011" i="6"/>
  <c r="O1011" i="6" s="1"/>
  <c r="N1012" i="6"/>
  <c r="O1012" i="6" s="1"/>
  <c r="N1013" i="6"/>
  <c r="O1013" i="6" s="1"/>
  <c r="N1014" i="6"/>
  <c r="O1014" i="6" s="1"/>
  <c r="N1015" i="6"/>
  <c r="O1015" i="6" s="1"/>
  <c r="N1016" i="6"/>
  <c r="O1016" i="6" s="1"/>
  <c r="N1017" i="6"/>
  <c r="O1017" i="6" s="1"/>
  <c r="N1018" i="6"/>
  <c r="O1018" i="6" s="1"/>
  <c r="N1019" i="6"/>
  <c r="O1019" i="6" s="1"/>
  <c r="N1020" i="6"/>
  <c r="O1020" i="6" s="1"/>
  <c r="N1021" i="6"/>
  <c r="O1021" i="6" s="1"/>
  <c r="N1022" i="6"/>
  <c r="O1022" i="6" s="1"/>
  <c r="N1023" i="6"/>
  <c r="O1023" i="6" s="1"/>
  <c r="N1024" i="6"/>
  <c r="O1024" i="6" s="1"/>
  <c r="N1025" i="6"/>
  <c r="O1025" i="6" s="1"/>
  <c r="N1026" i="6"/>
  <c r="O1026" i="6" s="1"/>
  <c r="N1027" i="6"/>
  <c r="O1027" i="6" s="1"/>
  <c r="N1028" i="6"/>
  <c r="O1028" i="6" s="1"/>
  <c r="N1029" i="6"/>
  <c r="O1029" i="6" s="1"/>
  <c r="N1030" i="6"/>
  <c r="O1030" i="6" s="1"/>
  <c r="N1031" i="6"/>
  <c r="O1031" i="6" s="1"/>
  <c r="N1032" i="6"/>
  <c r="O1032" i="6" s="1"/>
  <c r="N1033" i="6"/>
  <c r="O1033" i="6" s="1"/>
  <c r="N1034" i="6"/>
  <c r="O1034" i="6" s="1"/>
  <c r="N1035" i="6"/>
  <c r="O1035" i="6" s="1"/>
  <c r="N1036" i="6"/>
  <c r="O1036" i="6" s="1"/>
  <c r="N1037" i="6"/>
  <c r="O1037" i="6" s="1"/>
  <c r="N1038" i="6"/>
  <c r="O1038" i="6" s="1"/>
  <c r="N1039" i="6"/>
  <c r="O1039" i="6" s="1"/>
  <c r="N1040" i="6"/>
  <c r="O1040" i="6" s="1"/>
  <c r="N1041" i="6"/>
  <c r="O1041" i="6" s="1"/>
  <c r="N1042" i="6"/>
  <c r="O1042" i="6" s="1"/>
  <c r="N1043" i="6"/>
  <c r="O1043" i="6" s="1"/>
  <c r="N1044" i="6"/>
  <c r="O1044" i="6" s="1"/>
  <c r="N1045" i="6"/>
  <c r="O1045" i="6" s="1"/>
  <c r="N1046" i="6"/>
  <c r="O1046" i="6" s="1"/>
  <c r="N1047" i="6"/>
  <c r="O1047" i="6" s="1"/>
  <c r="N1048" i="6"/>
  <c r="O1048" i="6" s="1"/>
  <c r="N1049" i="6"/>
  <c r="O1049" i="6" s="1"/>
  <c r="N1050" i="6"/>
  <c r="O1050" i="6" s="1"/>
  <c r="N1051" i="6"/>
  <c r="O1051" i="6" s="1"/>
  <c r="N1052" i="6"/>
  <c r="O1052" i="6" s="1"/>
  <c r="N1053" i="6"/>
  <c r="O1053" i="6" s="1"/>
  <c r="N1054" i="6"/>
  <c r="O1054" i="6" s="1"/>
  <c r="N1055" i="6"/>
  <c r="O1055" i="6" s="1"/>
  <c r="N1056" i="6"/>
  <c r="O1056" i="6" s="1"/>
  <c r="N1057" i="6"/>
  <c r="O1057" i="6" s="1"/>
  <c r="N1058" i="6"/>
  <c r="O1058" i="6" s="1"/>
  <c r="N1059" i="6"/>
  <c r="O1059" i="6" s="1"/>
  <c r="N1060" i="6"/>
  <c r="O1060" i="6" s="1"/>
  <c r="N1061" i="6"/>
  <c r="O1061" i="6" s="1"/>
  <c r="N1062" i="6"/>
  <c r="O1062" i="6" s="1"/>
  <c r="N1063" i="6"/>
  <c r="O1063" i="6" s="1"/>
  <c r="N1064" i="6"/>
  <c r="O1064" i="6" s="1"/>
  <c r="N1065" i="6"/>
  <c r="O1065" i="6" s="1"/>
  <c r="N1066" i="6"/>
  <c r="O1066" i="6" s="1"/>
  <c r="N1067" i="6"/>
  <c r="O1067" i="6" s="1"/>
  <c r="N1068" i="6"/>
  <c r="O1068" i="6" s="1"/>
  <c r="N1069" i="6"/>
  <c r="O1069" i="6" s="1"/>
  <c r="N1070" i="6"/>
  <c r="O1070" i="6" s="1"/>
  <c r="N1071" i="6"/>
  <c r="O1071" i="6" s="1"/>
  <c r="N1072" i="6"/>
  <c r="O1072" i="6" s="1"/>
  <c r="N1073" i="6"/>
  <c r="O1073" i="6" s="1"/>
  <c r="N1074" i="6"/>
  <c r="O1074" i="6" s="1"/>
  <c r="N1075" i="6"/>
  <c r="O1075" i="6" s="1"/>
  <c r="N1076" i="6"/>
  <c r="O1076" i="6" s="1"/>
  <c r="N1077" i="6"/>
  <c r="O1077" i="6" s="1"/>
  <c r="N1078" i="6"/>
  <c r="O1078" i="6" s="1"/>
  <c r="N1079" i="6"/>
  <c r="O1079" i="6" s="1"/>
  <c r="N1080" i="6"/>
  <c r="O1080" i="6" s="1"/>
  <c r="N1081" i="6"/>
  <c r="O1081" i="6" s="1"/>
  <c r="N1082" i="6"/>
  <c r="O1082" i="6" s="1"/>
  <c r="N1083" i="6"/>
  <c r="O1083" i="6" s="1"/>
  <c r="N1084" i="6"/>
  <c r="O1084" i="6" s="1"/>
  <c r="N1085" i="6"/>
  <c r="O1085" i="6" s="1"/>
  <c r="N1086" i="6"/>
  <c r="O1086" i="6" s="1"/>
  <c r="N1087" i="6"/>
  <c r="O1087" i="6" s="1"/>
  <c r="N1088" i="6"/>
  <c r="O1088" i="6" s="1"/>
  <c r="N1089" i="6"/>
  <c r="O1089" i="6" s="1"/>
  <c r="N1090" i="6"/>
  <c r="O1090" i="6" s="1"/>
  <c r="N1091" i="6"/>
  <c r="O1091" i="6" s="1"/>
  <c r="N1092" i="6"/>
  <c r="O1092" i="6" s="1"/>
  <c r="N1093" i="6"/>
  <c r="O1093" i="6" s="1"/>
  <c r="N1094" i="6"/>
  <c r="O1094" i="6" s="1"/>
  <c r="N1095" i="6"/>
  <c r="O1095" i="6" s="1"/>
  <c r="N1096" i="6"/>
  <c r="O1096" i="6" s="1"/>
  <c r="N1097" i="6"/>
  <c r="O1097" i="6" s="1"/>
  <c r="N1098" i="6"/>
  <c r="O1098" i="6" s="1"/>
  <c r="N1099" i="6"/>
  <c r="O1099" i="6" s="1"/>
  <c r="N1100" i="6"/>
  <c r="O1100" i="6" s="1"/>
  <c r="N1101" i="6"/>
  <c r="O1101" i="6" s="1"/>
  <c r="N1102" i="6"/>
  <c r="O1102" i="6" s="1"/>
  <c r="N1103" i="6"/>
  <c r="O1103" i="6" s="1"/>
  <c r="N1104" i="6"/>
  <c r="O1104" i="6" s="1"/>
  <c r="N1105" i="6"/>
  <c r="O1105" i="6" s="1"/>
  <c r="N1106" i="6"/>
  <c r="O1106" i="6" s="1"/>
  <c r="N1107" i="6"/>
  <c r="O1107" i="6" s="1"/>
  <c r="N1108" i="6"/>
  <c r="O1108" i="6" s="1"/>
  <c r="N1109" i="6"/>
  <c r="O1109" i="6" s="1"/>
  <c r="N1110" i="6"/>
  <c r="O1110" i="6" s="1"/>
  <c r="N1111" i="6"/>
  <c r="O1111" i="6" s="1"/>
  <c r="N1112" i="6"/>
  <c r="O1112" i="6" s="1"/>
  <c r="N1113" i="6"/>
  <c r="O1113" i="6" s="1"/>
  <c r="N1114" i="6"/>
  <c r="O1114" i="6" s="1"/>
  <c r="N1115" i="6"/>
  <c r="O1115" i="6" s="1"/>
  <c r="N1116" i="6"/>
  <c r="O1116" i="6" s="1"/>
  <c r="N1117" i="6"/>
  <c r="O1117" i="6" s="1"/>
  <c r="N1118" i="6"/>
  <c r="O1118" i="6" s="1"/>
  <c r="N1119" i="6"/>
  <c r="O1119" i="6" s="1"/>
  <c r="N1120" i="6"/>
  <c r="O1120" i="6" s="1"/>
  <c r="N1121" i="6"/>
  <c r="O1121" i="6" s="1"/>
  <c r="N1122" i="6"/>
  <c r="O1122" i="6" s="1"/>
  <c r="N1123" i="6"/>
  <c r="O1123" i="6" s="1"/>
  <c r="N1124" i="6"/>
  <c r="O1124" i="6" s="1"/>
  <c r="N1125" i="6"/>
  <c r="O1125" i="6" s="1"/>
  <c r="N1126" i="6"/>
  <c r="O1126" i="6" s="1"/>
  <c r="N1127" i="6"/>
  <c r="O1127" i="6" s="1"/>
  <c r="N1128" i="6"/>
  <c r="O1128" i="6" s="1"/>
  <c r="N1129" i="6"/>
  <c r="O1129" i="6" s="1"/>
  <c r="N1130" i="6"/>
  <c r="O1130" i="6" s="1"/>
  <c r="N1131" i="6"/>
  <c r="O1131" i="6" s="1"/>
  <c r="N1132" i="6"/>
  <c r="O1132" i="6" s="1"/>
  <c r="N1133" i="6"/>
  <c r="O1133" i="6" s="1"/>
  <c r="N1134" i="6"/>
  <c r="O1134" i="6" s="1"/>
  <c r="N1135" i="6"/>
  <c r="O1135" i="6" s="1"/>
  <c r="N1136" i="6"/>
  <c r="O1136" i="6" s="1"/>
  <c r="N1137" i="6"/>
  <c r="O1137" i="6" s="1"/>
  <c r="N1138" i="6"/>
  <c r="O1138" i="6" s="1"/>
  <c r="N1139" i="6"/>
  <c r="O1139" i="6" s="1"/>
  <c r="N1140" i="6"/>
  <c r="O1140" i="6" s="1"/>
  <c r="N1141" i="6"/>
  <c r="O1141" i="6" s="1"/>
  <c r="N1142" i="6"/>
  <c r="O1142" i="6" s="1"/>
  <c r="N1143" i="6"/>
  <c r="O1143" i="6" s="1"/>
  <c r="N1144" i="6"/>
  <c r="O1144" i="6" s="1"/>
  <c r="N1145" i="6"/>
  <c r="O1145" i="6" s="1"/>
  <c r="N1146" i="6"/>
  <c r="O1146" i="6" s="1"/>
  <c r="N1147" i="6"/>
  <c r="O1147" i="6" s="1"/>
  <c r="N1148" i="6"/>
  <c r="O1148" i="6" s="1"/>
  <c r="N1149" i="6"/>
  <c r="O1149" i="6" s="1"/>
  <c r="N1150" i="6"/>
  <c r="O1150" i="6" s="1"/>
  <c r="N1151" i="6"/>
  <c r="O1151" i="6" s="1"/>
  <c r="N1152" i="6"/>
  <c r="O1152" i="6" s="1"/>
  <c r="N1153" i="6"/>
  <c r="O1153" i="6" s="1"/>
  <c r="N1154" i="6"/>
  <c r="O1154" i="6" s="1"/>
  <c r="N1155" i="6"/>
  <c r="O1155" i="6" s="1"/>
  <c r="N1156" i="6"/>
  <c r="O1156" i="6" s="1"/>
  <c r="N1157" i="6"/>
  <c r="O1157" i="6" s="1"/>
  <c r="N1158" i="6"/>
  <c r="O1158" i="6" s="1"/>
  <c r="N1159" i="6"/>
  <c r="O1159" i="6" s="1"/>
  <c r="N1160" i="6"/>
  <c r="O1160" i="6" s="1"/>
  <c r="N1161" i="6"/>
  <c r="O1161" i="6" s="1"/>
  <c r="N1162" i="6"/>
  <c r="O1162" i="6" s="1"/>
  <c r="N1163" i="6"/>
  <c r="O1163" i="6" s="1"/>
  <c r="N1164" i="6"/>
  <c r="O1164" i="6" s="1"/>
  <c r="N1165" i="6"/>
  <c r="O1165" i="6" s="1"/>
  <c r="N1166" i="6"/>
  <c r="O1166" i="6" s="1"/>
  <c r="N1167" i="6"/>
  <c r="O1167" i="6" s="1"/>
  <c r="N1168" i="6"/>
  <c r="O1168" i="6" s="1"/>
  <c r="N1169" i="6"/>
  <c r="O1169" i="6" s="1"/>
  <c r="N1170" i="6"/>
  <c r="O1170" i="6" s="1"/>
  <c r="N1171" i="6"/>
  <c r="O1171" i="6" s="1"/>
  <c r="N1172" i="6"/>
  <c r="O1172" i="6" s="1"/>
  <c r="N1173" i="6"/>
  <c r="O1173" i="6" s="1"/>
  <c r="N1174" i="6"/>
  <c r="O1174" i="6" s="1"/>
  <c r="N1175" i="6"/>
  <c r="O1175" i="6" s="1"/>
  <c r="N1176" i="6"/>
  <c r="O1176" i="6" s="1"/>
  <c r="N1177" i="6"/>
  <c r="O1177" i="6" s="1"/>
  <c r="N1178" i="6"/>
  <c r="O1178" i="6" s="1"/>
  <c r="N1179" i="6"/>
  <c r="O1179" i="6" s="1"/>
  <c r="N1180" i="6"/>
  <c r="O1180" i="6" s="1"/>
  <c r="N1181" i="6"/>
  <c r="O1181" i="6" s="1"/>
  <c r="N1182" i="6"/>
  <c r="O1182" i="6" s="1"/>
  <c r="N1183" i="6"/>
  <c r="O1183" i="6" s="1"/>
  <c r="N1184" i="6"/>
  <c r="O1184" i="6" s="1"/>
  <c r="N1185" i="6"/>
  <c r="O1185" i="6" s="1"/>
  <c r="N1186" i="6"/>
  <c r="O1186" i="6" s="1"/>
  <c r="N1187" i="6"/>
  <c r="O1187" i="6" s="1"/>
  <c r="N1188" i="6"/>
  <c r="O1188" i="6" s="1"/>
  <c r="N1189" i="6"/>
  <c r="O1189" i="6" s="1"/>
  <c r="N1190" i="6"/>
  <c r="O1190" i="6" s="1"/>
  <c r="N1191" i="6"/>
  <c r="O1191" i="6" s="1"/>
  <c r="N1192" i="6"/>
  <c r="O1192" i="6" s="1"/>
  <c r="N1193" i="6"/>
  <c r="O1193" i="6" s="1"/>
  <c r="N1194" i="6"/>
  <c r="O1194" i="6" s="1"/>
  <c r="N1195" i="6"/>
  <c r="O1195" i="6" s="1"/>
  <c r="N1196" i="6"/>
  <c r="O1196" i="6" s="1"/>
  <c r="N1197" i="6"/>
  <c r="O1197" i="6" s="1"/>
  <c r="N1198" i="6"/>
  <c r="O1198" i="6" s="1"/>
  <c r="N1199" i="6"/>
  <c r="O1199" i="6" s="1"/>
  <c r="N1200" i="6"/>
  <c r="O1200" i="6" s="1"/>
  <c r="N1201" i="6"/>
  <c r="O1201" i="6" s="1"/>
  <c r="N1202" i="6"/>
  <c r="O1202" i="6" s="1"/>
  <c r="N1203" i="6"/>
  <c r="O1203" i="6" s="1"/>
  <c r="N1204" i="6"/>
  <c r="O1204" i="6" s="1"/>
  <c r="N1205" i="6"/>
  <c r="O1205" i="6" s="1"/>
  <c r="N1206" i="6"/>
  <c r="O1206" i="6" s="1"/>
  <c r="N1207" i="6"/>
  <c r="O1207" i="6" s="1"/>
  <c r="N1208" i="6"/>
  <c r="O1208" i="6" s="1"/>
  <c r="N1209" i="6"/>
  <c r="O1209" i="6" s="1"/>
  <c r="N1210" i="6"/>
  <c r="O1210" i="6" s="1"/>
  <c r="N1211" i="6"/>
  <c r="O1211" i="6" s="1"/>
  <c r="N1212" i="6"/>
  <c r="O1212" i="6" s="1"/>
  <c r="N1213" i="6"/>
  <c r="O1213" i="6" s="1"/>
  <c r="N1214" i="6"/>
  <c r="O1214" i="6" s="1"/>
  <c r="N1215" i="6"/>
  <c r="O1215" i="6" s="1"/>
  <c r="N1216" i="6"/>
  <c r="O1216" i="6" s="1"/>
  <c r="N1217" i="6"/>
  <c r="O1217" i="6" s="1"/>
  <c r="N1218" i="6"/>
  <c r="O1218" i="6" s="1"/>
  <c r="N1219" i="6"/>
  <c r="O1219" i="6" s="1"/>
  <c r="N1220" i="6"/>
  <c r="O1220" i="6" s="1"/>
  <c r="N1221" i="6"/>
  <c r="O1221" i="6" s="1"/>
  <c r="N1222" i="6"/>
  <c r="O1222" i="6" s="1"/>
  <c r="N1223" i="6"/>
  <c r="O1223" i="6" s="1"/>
  <c r="N1224" i="6"/>
  <c r="O1224" i="6" s="1"/>
  <c r="N1225" i="6"/>
  <c r="O1225" i="6" s="1"/>
  <c r="N1226" i="6"/>
  <c r="O1226" i="6" s="1"/>
  <c r="N1227" i="6"/>
  <c r="O1227" i="6" s="1"/>
  <c r="N1228" i="6"/>
  <c r="O1228" i="6" s="1"/>
  <c r="N1229" i="6"/>
  <c r="O1229" i="6" s="1"/>
  <c r="N1230" i="6"/>
  <c r="O1230" i="6" s="1"/>
  <c r="N1231" i="6"/>
  <c r="O1231" i="6" s="1"/>
  <c r="N1232" i="6"/>
  <c r="O1232" i="6" s="1"/>
  <c r="N1233" i="6"/>
  <c r="O1233" i="6" s="1"/>
  <c r="N1234" i="6"/>
  <c r="O1234" i="6" s="1"/>
  <c r="N1235" i="6"/>
  <c r="O1235" i="6" s="1"/>
  <c r="N1236" i="6"/>
  <c r="O1236" i="6" s="1"/>
  <c r="N1237" i="6"/>
  <c r="O1237" i="6" s="1"/>
  <c r="N1238" i="6"/>
  <c r="O1238" i="6" s="1"/>
  <c r="N1239" i="6"/>
  <c r="O1239" i="6" s="1"/>
  <c r="N1240" i="6"/>
  <c r="O1240" i="6" s="1"/>
  <c r="N1241" i="6"/>
  <c r="O1241" i="6" s="1"/>
  <c r="N1242" i="6"/>
  <c r="O1242" i="6" s="1"/>
  <c r="N1243" i="6"/>
  <c r="O1243" i="6" s="1"/>
  <c r="N1244" i="6"/>
  <c r="O1244" i="6" s="1"/>
  <c r="N1245" i="6"/>
  <c r="O1245" i="6" s="1"/>
  <c r="N1246" i="6"/>
  <c r="O1246" i="6" s="1"/>
  <c r="N1247" i="6"/>
  <c r="O1247" i="6" s="1"/>
  <c r="N1248" i="6"/>
  <c r="O1248" i="6" s="1"/>
  <c r="N1249" i="6"/>
  <c r="O1249" i="6" s="1"/>
  <c r="N1250" i="6"/>
  <c r="O1250" i="6" s="1"/>
  <c r="N1251" i="6"/>
  <c r="O1251" i="6" s="1"/>
  <c r="N1252" i="6"/>
  <c r="O1252" i="6" s="1"/>
  <c r="N1253" i="6"/>
  <c r="O1253" i="6" s="1"/>
  <c r="N1254" i="6"/>
  <c r="O1254" i="6" s="1"/>
  <c r="N1255" i="6"/>
  <c r="O1255" i="6" s="1"/>
  <c r="N1256" i="6"/>
  <c r="O1256" i="6" s="1"/>
  <c r="N1257" i="6"/>
  <c r="O1257" i="6" s="1"/>
  <c r="N1258" i="6"/>
  <c r="O1258" i="6" s="1"/>
  <c r="N1259" i="6"/>
  <c r="O1259" i="6" s="1"/>
  <c r="N1260" i="6"/>
  <c r="O1260" i="6" s="1"/>
  <c r="N1261" i="6"/>
  <c r="O1261" i="6" s="1"/>
  <c r="N1262" i="6"/>
  <c r="O1262" i="6" s="1"/>
  <c r="N1263" i="6"/>
  <c r="O1263" i="6" s="1"/>
  <c r="N1264" i="6"/>
  <c r="O1264" i="6" s="1"/>
  <c r="N1265" i="6"/>
  <c r="O1265" i="6" s="1"/>
  <c r="N1266" i="6"/>
  <c r="O1266" i="6" s="1"/>
  <c r="N1267" i="6"/>
  <c r="O1267" i="6" s="1"/>
  <c r="N1268" i="6"/>
  <c r="O1268" i="6" s="1"/>
  <c r="N1269" i="6"/>
  <c r="O1269" i="6" s="1"/>
  <c r="N1270" i="6"/>
  <c r="O1270" i="6" s="1"/>
  <c r="N1271" i="6"/>
  <c r="O1271" i="6" s="1"/>
  <c r="N1272" i="6"/>
  <c r="O1272" i="6" s="1"/>
  <c r="N1273" i="6"/>
  <c r="O1273" i="6" s="1"/>
  <c r="N1274" i="6"/>
  <c r="O1274" i="6" s="1"/>
  <c r="N1275" i="6"/>
  <c r="O1275" i="6" s="1"/>
  <c r="N1276" i="6"/>
  <c r="O1276" i="6" s="1"/>
  <c r="N1277" i="6"/>
  <c r="O1277" i="6" s="1"/>
  <c r="N1278" i="6"/>
  <c r="O1278" i="6" s="1"/>
  <c r="N1279" i="6"/>
  <c r="O1279" i="6" s="1"/>
  <c r="N1280" i="6"/>
  <c r="O1280" i="6" s="1"/>
  <c r="N1281" i="6"/>
  <c r="O1281" i="6" s="1"/>
  <c r="N1282" i="6"/>
  <c r="O1282" i="6" s="1"/>
  <c r="N1283" i="6"/>
  <c r="O1283" i="6" s="1"/>
  <c r="N1284" i="6"/>
  <c r="O1284" i="6" s="1"/>
  <c r="N1285" i="6"/>
  <c r="O1285" i="6" s="1"/>
  <c r="N1286" i="6"/>
  <c r="O1286" i="6" s="1"/>
  <c r="N1287" i="6"/>
  <c r="O1287" i="6" s="1"/>
  <c r="N1288" i="6"/>
  <c r="O1288" i="6" s="1"/>
  <c r="N1289" i="6"/>
  <c r="O1289" i="6" s="1"/>
  <c r="N1290" i="6"/>
  <c r="O1290" i="6" s="1"/>
  <c r="N1291" i="6"/>
  <c r="O1291" i="6" s="1"/>
  <c r="N1292" i="6"/>
  <c r="O1292" i="6" s="1"/>
  <c r="N1293" i="6"/>
  <c r="O1293" i="6" s="1"/>
  <c r="N1294" i="6"/>
  <c r="O1294" i="6" s="1"/>
  <c r="N1295" i="6"/>
  <c r="O1295" i="6" s="1"/>
  <c r="N1296" i="6"/>
  <c r="O1296" i="6" s="1"/>
  <c r="N1297" i="6"/>
  <c r="O1297" i="6" s="1"/>
  <c r="N1298" i="6"/>
  <c r="O1298" i="6" s="1"/>
  <c r="N1299" i="6"/>
  <c r="O1299" i="6" s="1"/>
  <c r="N1300" i="6"/>
  <c r="O1300" i="6" s="1"/>
  <c r="N1301" i="6"/>
  <c r="O1301" i="6" s="1"/>
  <c r="N1302" i="6"/>
  <c r="O1302" i="6" s="1"/>
  <c r="N1303" i="6"/>
  <c r="O1303" i="6" s="1"/>
  <c r="N1304" i="6"/>
  <c r="O1304" i="6" s="1"/>
  <c r="N1305" i="6"/>
  <c r="O1305" i="6" s="1"/>
  <c r="N1306" i="6"/>
  <c r="O1306" i="6" s="1"/>
  <c r="N1307" i="6"/>
  <c r="O1307" i="6" s="1"/>
  <c r="N1308" i="6"/>
  <c r="O1308" i="6" s="1"/>
  <c r="N1309" i="6"/>
  <c r="O1309" i="6" s="1"/>
  <c r="N1310" i="6"/>
  <c r="O1310" i="6" s="1"/>
  <c r="N1311" i="6"/>
  <c r="O1311" i="6" s="1"/>
  <c r="N1312" i="6"/>
  <c r="O1312" i="6" s="1"/>
  <c r="N1313" i="6"/>
  <c r="O1313" i="6" s="1"/>
  <c r="N1314" i="6"/>
  <c r="O1314" i="6" s="1"/>
  <c r="N1315" i="6"/>
  <c r="O1315" i="6" s="1"/>
  <c r="N1316" i="6"/>
  <c r="O1316" i="6" s="1"/>
  <c r="N1317" i="6"/>
  <c r="O1317" i="6" s="1"/>
  <c r="N1318" i="6"/>
  <c r="O1318" i="6" s="1"/>
  <c r="N1319" i="6"/>
  <c r="O1319" i="6" s="1"/>
  <c r="N1320" i="6"/>
  <c r="O1320" i="6" s="1"/>
  <c r="N1321" i="6"/>
  <c r="O1321" i="6" s="1"/>
  <c r="N1322" i="6"/>
  <c r="O1322" i="6" s="1"/>
  <c r="N1323" i="6"/>
  <c r="O1323" i="6" s="1"/>
  <c r="N1324" i="6"/>
  <c r="O1324" i="6" s="1"/>
  <c r="N1325" i="6"/>
  <c r="O1325" i="6" s="1"/>
  <c r="N1326" i="6"/>
  <c r="O1326" i="6" s="1"/>
  <c r="N1327" i="6"/>
  <c r="O1327" i="6" s="1"/>
  <c r="N1328" i="6"/>
  <c r="O1328" i="6" s="1"/>
  <c r="N1329" i="6"/>
  <c r="O1329" i="6" s="1"/>
  <c r="N1330" i="6"/>
  <c r="O1330" i="6" s="1"/>
  <c r="N1331" i="6"/>
  <c r="O1331" i="6" s="1"/>
  <c r="N1332" i="6"/>
  <c r="O1332" i="6" s="1"/>
  <c r="N1333" i="6"/>
  <c r="O1333" i="6" s="1"/>
  <c r="N1334" i="6"/>
  <c r="O1334" i="6" s="1"/>
  <c r="N1335" i="6"/>
  <c r="O1335" i="6" s="1"/>
  <c r="N1336" i="6"/>
  <c r="O1336" i="6" s="1"/>
  <c r="N1337" i="6"/>
  <c r="O1337" i="6" s="1"/>
  <c r="N1338" i="6"/>
  <c r="O1338" i="6" s="1"/>
  <c r="N1339" i="6"/>
  <c r="O1339" i="6" s="1"/>
  <c r="N1340" i="6"/>
  <c r="O1340" i="6" s="1"/>
  <c r="N1341" i="6"/>
  <c r="O1341" i="6" s="1"/>
  <c r="N1342" i="6"/>
  <c r="O1342" i="6" s="1"/>
  <c r="N1343" i="6"/>
  <c r="O1343" i="6" s="1"/>
  <c r="N1344" i="6"/>
  <c r="O1344" i="6" s="1"/>
  <c r="N1345" i="6"/>
  <c r="O1345" i="6" s="1"/>
  <c r="N1346" i="6"/>
  <c r="O1346" i="6" s="1"/>
  <c r="N1347" i="6"/>
  <c r="O1347" i="6" s="1"/>
  <c r="N1348" i="6"/>
  <c r="O1348" i="6" s="1"/>
  <c r="N1349" i="6"/>
  <c r="O1349" i="6" s="1"/>
  <c r="N1350" i="6"/>
  <c r="O1350" i="6" s="1"/>
  <c r="N1351" i="6"/>
  <c r="O1351" i="6" s="1"/>
  <c r="N1352" i="6"/>
  <c r="O1352" i="6" s="1"/>
  <c r="N1353" i="6"/>
  <c r="O1353" i="6" s="1"/>
  <c r="N1354" i="6"/>
  <c r="O1354" i="6" s="1"/>
  <c r="N1355" i="6"/>
  <c r="O1355" i="6" s="1"/>
  <c r="N1356" i="6"/>
  <c r="O1356" i="6" s="1"/>
  <c r="N1357" i="6"/>
  <c r="O1357" i="6" s="1"/>
  <c r="N1358" i="6"/>
  <c r="O1358" i="6" s="1"/>
  <c r="N1359" i="6"/>
  <c r="O1359" i="6" s="1"/>
  <c r="N1360" i="6"/>
  <c r="O1360" i="6" s="1"/>
  <c r="N1361" i="6"/>
  <c r="O1361" i="6" s="1"/>
  <c r="N1362" i="6"/>
  <c r="O1362" i="6" s="1"/>
  <c r="N1363" i="6"/>
  <c r="O1363" i="6" s="1"/>
  <c r="N1364" i="6"/>
  <c r="O1364" i="6" s="1"/>
  <c r="N1365" i="6"/>
  <c r="O1365" i="6" s="1"/>
  <c r="N1366" i="6"/>
  <c r="O1366" i="6" s="1"/>
  <c r="N1367" i="6"/>
  <c r="O1367" i="6" s="1"/>
  <c r="N1368" i="6"/>
  <c r="O1368" i="6" s="1"/>
  <c r="N1369" i="6"/>
  <c r="O1369" i="6" s="1"/>
  <c r="N1370" i="6"/>
  <c r="O1370" i="6" s="1"/>
  <c r="N1371" i="6"/>
  <c r="O1371" i="6" s="1"/>
  <c r="N1372" i="6"/>
  <c r="O1372" i="6" s="1"/>
  <c r="N1373" i="6"/>
  <c r="O1373" i="6" s="1"/>
  <c r="N1374" i="6"/>
  <c r="O1374" i="6" s="1"/>
  <c r="N1375" i="6"/>
  <c r="O1375" i="6" s="1"/>
  <c r="N1376" i="6"/>
  <c r="O1376" i="6" s="1"/>
  <c r="N1377" i="6"/>
  <c r="O1377" i="6" s="1"/>
  <c r="N1378" i="6"/>
  <c r="O1378" i="6" s="1"/>
  <c r="N1379" i="6"/>
  <c r="O1379" i="6" s="1"/>
  <c r="N1380" i="6"/>
  <c r="O1380" i="6" s="1"/>
  <c r="N1381" i="6"/>
  <c r="O1381" i="6" s="1"/>
  <c r="N1382" i="6"/>
  <c r="O1382" i="6" s="1"/>
  <c r="N1383" i="6"/>
  <c r="O1383" i="6" s="1"/>
  <c r="N1384" i="6"/>
  <c r="O1384" i="6" s="1"/>
  <c r="N1385" i="6"/>
  <c r="O1385" i="6" s="1"/>
  <c r="N1386" i="6"/>
  <c r="O1386" i="6" s="1"/>
  <c r="N1387" i="6"/>
  <c r="O1387" i="6" s="1"/>
  <c r="N1388" i="6"/>
  <c r="O1388" i="6" s="1"/>
  <c r="N1389" i="6"/>
  <c r="O1389" i="6" s="1"/>
  <c r="N1390" i="6"/>
  <c r="O1390" i="6" s="1"/>
  <c r="N1391" i="6"/>
  <c r="O1391" i="6" s="1"/>
  <c r="N1392" i="6"/>
  <c r="O1392" i="6" s="1"/>
  <c r="N1393" i="6"/>
  <c r="O1393" i="6" s="1"/>
  <c r="N1394" i="6"/>
  <c r="O1394" i="6" s="1"/>
  <c r="N1395" i="6"/>
  <c r="O1395" i="6" s="1"/>
  <c r="N1396" i="6"/>
  <c r="O1396" i="6" s="1"/>
  <c r="N1397" i="6"/>
  <c r="O1397" i="6" s="1"/>
  <c r="N1398" i="6"/>
  <c r="O1398" i="6" s="1"/>
  <c r="N1399" i="6"/>
  <c r="O1399" i="6" s="1"/>
  <c r="N1400" i="6"/>
  <c r="O1400" i="6" s="1"/>
  <c r="N1401" i="6"/>
  <c r="O1401" i="6" s="1"/>
  <c r="N1402" i="6"/>
  <c r="O1402" i="6" s="1"/>
  <c r="N1403" i="6"/>
  <c r="O1403" i="6" s="1"/>
  <c r="N1404" i="6"/>
  <c r="O1404" i="6" s="1"/>
  <c r="N1405" i="6"/>
  <c r="O1405" i="6" s="1"/>
  <c r="N1406" i="6"/>
  <c r="O1406" i="6" s="1"/>
  <c r="N1407" i="6"/>
  <c r="O1407" i="6" s="1"/>
  <c r="N1408" i="6"/>
  <c r="O1408" i="6" s="1"/>
  <c r="N1409" i="6"/>
  <c r="O1409" i="6" s="1"/>
  <c r="N1410" i="6"/>
  <c r="O1410" i="6" s="1"/>
  <c r="N1411" i="6"/>
  <c r="O1411" i="6" s="1"/>
  <c r="N1412" i="6"/>
  <c r="O1412" i="6" s="1"/>
  <c r="N1413" i="6"/>
  <c r="O1413" i="6" s="1"/>
  <c r="N1414" i="6"/>
  <c r="O1414" i="6" s="1"/>
  <c r="N1415" i="6"/>
  <c r="O1415" i="6" s="1"/>
  <c r="N1416" i="6"/>
  <c r="O1416" i="6" s="1"/>
  <c r="N1417" i="6"/>
  <c r="O1417" i="6" s="1"/>
  <c r="N1418" i="6"/>
  <c r="O1418" i="6" s="1"/>
  <c r="N1419" i="6"/>
  <c r="O1419" i="6" s="1"/>
  <c r="N1420" i="6"/>
  <c r="O1420" i="6" s="1"/>
  <c r="N1421" i="6"/>
  <c r="O1421" i="6" s="1"/>
  <c r="N1422" i="6"/>
  <c r="O1422" i="6" s="1"/>
  <c r="N1423" i="6"/>
  <c r="O1423" i="6" s="1"/>
  <c r="N1424" i="6"/>
  <c r="O1424" i="6" s="1"/>
  <c r="N1425" i="6"/>
  <c r="O1425" i="6" s="1"/>
  <c r="N1426" i="6"/>
  <c r="O1426" i="6" s="1"/>
  <c r="N1427" i="6"/>
  <c r="O1427" i="6" s="1"/>
  <c r="N1428" i="6"/>
  <c r="O1428" i="6" s="1"/>
  <c r="N1429" i="6"/>
  <c r="O1429" i="6" s="1"/>
  <c r="N1430" i="6"/>
  <c r="O1430" i="6" s="1"/>
  <c r="N1431" i="6"/>
  <c r="O1431" i="6" s="1"/>
  <c r="N1432" i="6"/>
  <c r="O1432" i="6" s="1"/>
  <c r="N1433" i="6"/>
  <c r="O1433" i="6" s="1"/>
  <c r="N1434" i="6"/>
  <c r="O1434" i="6" s="1"/>
  <c r="N1435" i="6"/>
  <c r="O1435" i="6" s="1"/>
  <c r="N1436" i="6"/>
  <c r="O1436" i="6" s="1"/>
  <c r="N1437" i="6"/>
  <c r="O1437" i="6" s="1"/>
  <c r="N1438" i="6"/>
  <c r="O1438" i="6" s="1"/>
  <c r="N1439" i="6"/>
  <c r="O1439" i="6" s="1"/>
  <c r="N1440" i="6"/>
  <c r="O1440" i="6" s="1"/>
  <c r="N1441" i="6"/>
  <c r="O1441" i="6" s="1"/>
  <c r="N1442" i="6"/>
  <c r="O1442" i="6" s="1"/>
  <c r="N1443" i="6"/>
  <c r="O1443" i="6" s="1"/>
  <c r="N1444" i="6"/>
  <c r="O1444" i="6" s="1"/>
  <c r="N1445" i="6"/>
  <c r="O1445" i="6" s="1"/>
  <c r="N1446" i="6"/>
  <c r="O1446" i="6" s="1"/>
  <c r="N1447" i="6"/>
  <c r="O1447" i="6" s="1"/>
  <c r="N1448" i="6"/>
  <c r="O1448" i="6" s="1"/>
  <c r="N1449" i="6"/>
  <c r="O1449" i="6" s="1"/>
  <c r="N1450" i="6"/>
  <c r="O1450" i="6" s="1"/>
  <c r="N1451" i="6"/>
  <c r="O1451" i="6" s="1"/>
  <c r="N1452" i="6"/>
  <c r="O1452" i="6" s="1"/>
  <c r="N1453" i="6"/>
  <c r="O1453" i="6" s="1"/>
  <c r="N1454" i="6"/>
  <c r="O1454" i="6" s="1"/>
  <c r="N1455" i="6"/>
  <c r="O1455" i="6" s="1"/>
  <c r="N1456" i="6"/>
  <c r="O1456" i="6" s="1"/>
  <c r="N1457" i="6"/>
  <c r="O1457" i="6" s="1"/>
  <c r="N1458" i="6"/>
  <c r="O1458" i="6" s="1"/>
  <c r="N1459" i="6"/>
  <c r="O1459" i="6" s="1"/>
  <c r="N1460" i="6"/>
  <c r="O1460" i="6" s="1"/>
  <c r="N1461" i="6"/>
  <c r="O1461" i="6" s="1"/>
  <c r="N1462" i="6"/>
  <c r="O1462" i="6" s="1"/>
  <c r="N1463" i="6"/>
  <c r="O1463" i="6" s="1"/>
  <c r="N1464" i="6"/>
  <c r="O1464" i="6" s="1"/>
  <c r="N1465" i="6"/>
  <c r="O1465" i="6" s="1"/>
  <c r="N1466" i="6"/>
  <c r="O1466" i="6" s="1"/>
  <c r="N1467" i="6"/>
  <c r="O1467" i="6" s="1"/>
  <c r="N1468" i="6"/>
  <c r="O1468" i="6" s="1"/>
  <c r="N1469" i="6"/>
  <c r="O1469" i="6" s="1"/>
  <c r="N1470" i="6"/>
  <c r="O1470" i="6" s="1"/>
  <c r="N1471" i="6"/>
  <c r="O1471" i="6" s="1"/>
  <c r="N1472" i="6"/>
  <c r="O1472" i="6" s="1"/>
  <c r="N1473" i="6"/>
  <c r="O1473" i="6" s="1"/>
  <c r="N1474" i="6"/>
  <c r="O1474" i="6" s="1"/>
  <c r="N1475" i="6"/>
  <c r="O1475" i="6" s="1"/>
  <c r="N1476" i="6"/>
  <c r="O1476" i="6" s="1"/>
  <c r="N1477" i="6"/>
  <c r="O1477" i="6" s="1"/>
  <c r="N1478" i="6"/>
  <c r="O1478" i="6" s="1"/>
  <c r="N1479" i="6"/>
  <c r="O1479" i="6" s="1"/>
  <c r="N1480" i="6"/>
  <c r="O1480" i="6" s="1"/>
  <c r="N1481" i="6"/>
  <c r="O1481" i="6" s="1"/>
  <c r="N1482" i="6"/>
  <c r="O1482" i="6" s="1"/>
  <c r="N1483" i="6"/>
  <c r="O1483" i="6" s="1"/>
  <c r="N1484" i="6"/>
  <c r="O1484" i="6" s="1"/>
  <c r="N1485" i="6"/>
  <c r="O1485" i="6" s="1"/>
  <c r="N1486" i="6"/>
  <c r="O1486" i="6" s="1"/>
  <c r="N1487" i="6"/>
  <c r="O1487" i="6" s="1"/>
  <c r="N1488" i="6"/>
  <c r="O1488" i="6" s="1"/>
  <c r="N1489" i="6"/>
  <c r="O1489" i="6" s="1"/>
  <c r="N1490" i="6"/>
  <c r="O1490" i="6" s="1"/>
  <c r="N1491" i="6"/>
  <c r="O1491" i="6" s="1"/>
  <c r="N1492" i="6"/>
  <c r="O1492" i="6" s="1"/>
  <c r="N1493" i="6"/>
  <c r="O1493" i="6" s="1"/>
  <c r="N1494" i="6"/>
  <c r="O1494" i="6" s="1"/>
  <c r="N1495" i="6"/>
  <c r="O1495" i="6" s="1"/>
  <c r="N1496" i="6"/>
  <c r="O1496" i="6" s="1"/>
  <c r="N1497" i="6"/>
  <c r="O1497" i="6" s="1"/>
  <c r="N1498" i="6"/>
  <c r="O1498" i="6" s="1"/>
  <c r="N1499" i="6"/>
  <c r="O1499" i="6" s="1"/>
  <c r="N1500" i="6"/>
  <c r="O1500" i="6" s="1"/>
  <c r="N1501" i="6"/>
  <c r="O1501" i="6" s="1"/>
  <c r="N1502" i="6"/>
  <c r="O1502" i="6" s="1"/>
  <c r="N1503" i="6"/>
  <c r="O1503" i="6" s="1"/>
  <c r="N1504" i="6"/>
  <c r="O1504" i="6" s="1"/>
  <c r="N1505" i="6"/>
  <c r="O1505" i="6" s="1"/>
  <c r="N1506" i="6"/>
  <c r="O1506" i="6" s="1"/>
  <c r="N1507" i="6"/>
  <c r="O1507" i="6" s="1"/>
  <c r="N1508" i="6"/>
  <c r="O1508" i="6" s="1"/>
  <c r="N1509" i="6"/>
  <c r="O1509" i="6" s="1"/>
  <c r="N1510" i="6"/>
  <c r="O1510" i="6" s="1"/>
  <c r="N1511" i="6"/>
  <c r="O1511" i="6" s="1"/>
  <c r="N1512" i="6"/>
  <c r="O1512" i="6" s="1"/>
  <c r="N1513" i="6"/>
  <c r="O1513" i="6" s="1"/>
  <c r="N1514" i="6"/>
  <c r="O1514" i="6" s="1"/>
  <c r="N1515" i="6"/>
  <c r="O1515" i="6" s="1"/>
  <c r="N1516" i="6"/>
  <c r="O1516" i="6" s="1"/>
  <c r="N1517" i="6"/>
  <c r="O1517" i="6" s="1"/>
  <c r="N1518" i="6"/>
  <c r="O1518" i="6" s="1"/>
  <c r="N1519" i="6"/>
  <c r="O1519" i="6" s="1"/>
  <c r="N1520" i="6"/>
  <c r="O1520" i="6" s="1"/>
  <c r="N1521" i="6"/>
  <c r="O1521" i="6" s="1"/>
  <c r="N1522" i="6"/>
  <c r="O1522" i="6" s="1"/>
  <c r="N1523" i="6"/>
  <c r="O1523" i="6" s="1"/>
  <c r="N1524" i="6"/>
  <c r="O1524" i="6" s="1"/>
  <c r="N1525" i="6"/>
  <c r="O1525" i="6" s="1"/>
  <c r="N1526" i="6"/>
  <c r="O1526" i="6" s="1"/>
  <c r="N1527" i="6"/>
  <c r="O1527" i="6" s="1"/>
  <c r="N1528" i="6"/>
  <c r="O1528" i="6" s="1"/>
  <c r="N1529" i="6"/>
  <c r="O1529" i="6" s="1"/>
  <c r="N1530" i="6"/>
  <c r="O1530" i="6" s="1"/>
  <c r="N1531" i="6"/>
  <c r="O1531" i="6" s="1"/>
  <c r="N1532" i="6"/>
  <c r="O1532" i="6" s="1"/>
  <c r="N1533" i="6"/>
  <c r="O1533" i="6" s="1"/>
  <c r="N1534" i="6"/>
  <c r="O1534" i="6" s="1"/>
  <c r="N1535" i="6"/>
  <c r="O1535" i="6" s="1"/>
  <c r="N1536" i="6"/>
  <c r="O1536" i="6" s="1"/>
  <c r="N1537" i="6"/>
  <c r="O1537" i="6" s="1"/>
  <c r="N1538" i="6"/>
  <c r="O1538" i="6" s="1"/>
  <c r="N1539" i="6"/>
  <c r="O1539" i="6" s="1"/>
  <c r="N1540" i="6"/>
  <c r="O1540" i="6" s="1"/>
  <c r="N1541" i="6"/>
  <c r="O1541" i="6" s="1"/>
  <c r="N1542" i="6"/>
  <c r="O1542" i="6" s="1"/>
  <c r="N1543" i="6"/>
  <c r="O1543" i="6" s="1"/>
  <c r="N1544" i="6"/>
  <c r="O1544" i="6" s="1"/>
  <c r="N1545" i="6"/>
  <c r="O1545" i="6" s="1"/>
  <c r="N1546" i="6"/>
  <c r="O1546" i="6" s="1"/>
  <c r="N1547" i="6"/>
  <c r="O1547" i="6" s="1"/>
  <c r="N1548" i="6"/>
  <c r="O1548" i="6" s="1"/>
  <c r="N1549" i="6"/>
  <c r="O1549" i="6" s="1"/>
  <c r="N1550" i="6"/>
  <c r="O1550" i="6" s="1"/>
  <c r="N1551" i="6"/>
  <c r="O1551" i="6" s="1"/>
  <c r="N1552" i="6"/>
  <c r="O1552" i="6" s="1"/>
  <c r="N1553" i="6"/>
  <c r="O1553" i="6" s="1"/>
  <c r="N1554" i="6"/>
  <c r="O1554" i="6" s="1"/>
  <c r="N1555" i="6"/>
  <c r="O1555" i="6" s="1"/>
  <c r="N1556" i="6"/>
  <c r="O1556" i="6" s="1"/>
  <c r="N1557" i="6"/>
  <c r="O1557" i="6" s="1"/>
  <c r="N1558" i="6"/>
  <c r="O1558" i="6" s="1"/>
  <c r="N1559" i="6"/>
  <c r="O1559" i="6" s="1"/>
  <c r="N1560" i="6"/>
  <c r="O1560" i="6" s="1"/>
  <c r="N1561" i="6"/>
  <c r="O1561" i="6" s="1"/>
  <c r="N1562" i="6"/>
  <c r="O1562" i="6" s="1"/>
  <c r="N1563" i="6"/>
  <c r="O1563" i="6" s="1"/>
  <c r="N1564" i="6"/>
  <c r="O1564" i="6" s="1"/>
  <c r="N1565" i="6"/>
  <c r="O1565" i="6" s="1"/>
  <c r="N1566" i="6"/>
  <c r="O1566" i="6" s="1"/>
  <c r="N1567" i="6"/>
  <c r="O1567" i="6" s="1"/>
  <c r="N1568" i="6"/>
  <c r="O1568" i="6" s="1"/>
  <c r="N1569" i="6"/>
  <c r="O1569" i="6" s="1"/>
  <c r="N1570" i="6"/>
  <c r="O1570" i="6" s="1"/>
  <c r="N1571" i="6"/>
  <c r="O1571" i="6" s="1"/>
  <c r="N1572" i="6"/>
  <c r="O1572" i="6" s="1"/>
  <c r="N1573" i="6"/>
  <c r="O1573" i="6" s="1"/>
  <c r="N1574" i="6"/>
  <c r="O1574" i="6" s="1"/>
  <c r="N1575" i="6"/>
  <c r="O1575" i="6" s="1"/>
  <c r="N1576" i="6"/>
  <c r="O1576" i="6" s="1"/>
  <c r="N1577" i="6"/>
  <c r="O1577" i="6" s="1"/>
  <c r="N1578" i="6"/>
  <c r="O1578" i="6" s="1"/>
  <c r="N1579" i="6"/>
  <c r="O1579" i="6" s="1"/>
  <c r="N1580" i="6"/>
  <c r="O1580" i="6" s="1"/>
  <c r="N1581" i="6"/>
  <c r="O1581" i="6" s="1"/>
  <c r="N1582" i="6"/>
  <c r="O1582" i="6" s="1"/>
  <c r="N1583" i="6"/>
  <c r="O1583" i="6" s="1"/>
  <c r="N1584" i="6"/>
  <c r="O1584" i="6" s="1"/>
  <c r="N1585" i="6"/>
  <c r="O1585" i="6" s="1"/>
  <c r="N1586" i="6"/>
  <c r="O1586" i="6" s="1"/>
  <c r="N1587" i="6"/>
  <c r="O1587" i="6" s="1"/>
  <c r="N1588" i="6"/>
  <c r="O1588" i="6" s="1"/>
  <c r="N1589" i="6"/>
  <c r="O1589" i="6" s="1"/>
  <c r="N1590" i="6"/>
  <c r="O1590" i="6" s="1"/>
  <c r="N1591" i="6"/>
  <c r="O1591" i="6" s="1"/>
  <c r="N1592" i="6"/>
  <c r="O1592" i="6" s="1"/>
  <c r="N1593" i="6"/>
  <c r="O1593" i="6" s="1"/>
  <c r="N1594" i="6"/>
  <c r="O1594" i="6" s="1"/>
  <c r="N1595" i="6"/>
  <c r="O1595" i="6" s="1"/>
  <c r="N1596" i="6"/>
  <c r="O1596" i="6" s="1"/>
  <c r="N1597" i="6"/>
  <c r="O1597" i="6" s="1"/>
  <c r="N1598" i="6"/>
  <c r="O1598" i="6" s="1"/>
  <c r="N1599" i="6"/>
  <c r="O1599" i="6" s="1"/>
  <c r="N1600" i="6"/>
  <c r="O1600" i="6" s="1"/>
  <c r="N1601" i="6"/>
  <c r="O1601" i="6" s="1"/>
  <c r="N1602" i="6"/>
  <c r="O1602" i="6" s="1"/>
  <c r="N1603" i="6"/>
  <c r="O1603" i="6" s="1"/>
  <c r="N1604" i="6"/>
  <c r="O1604" i="6" s="1"/>
  <c r="N1605" i="6"/>
  <c r="O1605" i="6" s="1"/>
  <c r="N1606" i="6"/>
  <c r="O1606" i="6" s="1"/>
  <c r="N1607" i="6"/>
  <c r="O1607" i="6" s="1"/>
  <c r="N1608" i="6"/>
  <c r="O1608" i="6" s="1"/>
  <c r="N1609" i="6"/>
  <c r="O1609" i="6" s="1"/>
  <c r="N1610" i="6"/>
  <c r="O1610" i="6" s="1"/>
  <c r="N1611" i="6"/>
  <c r="O1611" i="6" s="1"/>
  <c r="N1612" i="6"/>
  <c r="O1612" i="6" s="1"/>
  <c r="N1613" i="6"/>
  <c r="O1613" i="6" s="1"/>
  <c r="N1614" i="6"/>
  <c r="O1614" i="6" s="1"/>
  <c r="N1615" i="6"/>
  <c r="O1615" i="6" s="1"/>
  <c r="N1616" i="6"/>
  <c r="O1616" i="6" s="1"/>
  <c r="N1617" i="6"/>
  <c r="O1617" i="6" s="1"/>
  <c r="N1618" i="6"/>
  <c r="O1618" i="6" s="1"/>
  <c r="N1619" i="6"/>
  <c r="O1619" i="6" s="1"/>
  <c r="N1620" i="6"/>
  <c r="O1620" i="6" s="1"/>
  <c r="N1621" i="6"/>
  <c r="O1621" i="6" s="1"/>
  <c r="N1622" i="6"/>
  <c r="O1622" i="6" s="1"/>
  <c r="N1623" i="6"/>
  <c r="O1623" i="6" s="1"/>
  <c r="N1624" i="6"/>
  <c r="O1624" i="6" s="1"/>
  <c r="N1625" i="6"/>
  <c r="O1625" i="6" s="1"/>
  <c r="N1626" i="6"/>
  <c r="O1626" i="6" s="1"/>
  <c r="N1627" i="6"/>
  <c r="O1627" i="6" s="1"/>
  <c r="N1628" i="6"/>
  <c r="O1628" i="6" s="1"/>
  <c r="N1629" i="6"/>
  <c r="O1629" i="6" s="1"/>
  <c r="N1630" i="6"/>
  <c r="O1630" i="6" s="1"/>
  <c r="N1631" i="6"/>
  <c r="O1631" i="6" s="1"/>
  <c r="N1632" i="6"/>
  <c r="O1632" i="6" s="1"/>
  <c r="N1633" i="6"/>
  <c r="O1633" i="6" s="1"/>
  <c r="N1634" i="6"/>
  <c r="O1634" i="6" s="1"/>
  <c r="N1635" i="6"/>
  <c r="O1635" i="6" s="1"/>
  <c r="N1636" i="6"/>
  <c r="O1636" i="6" s="1"/>
  <c r="N1637" i="6"/>
  <c r="O1637" i="6" s="1"/>
  <c r="N1638" i="6"/>
  <c r="O1638" i="6" s="1"/>
  <c r="N1639" i="6"/>
  <c r="O1639" i="6" s="1"/>
  <c r="N1640" i="6"/>
  <c r="O1640" i="6" s="1"/>
  <c r="N1641" i="6"/>
  <c r="O1641" i="6" s="1"/>
  <c r="N1642" i="6"/>
  <c r="O1642" i="6" s="1"/>
  <c r="N1643" i="6"/>
  <c r="O1643" i="6" s="1"/>
  <c r="N1644" i="6"/>
  <c r="O1644" i="6" s="1"/>
  <c r="N1645" i="6"/>
  <c r="O1645" i="6" s="1"/>
  <c r="N1646" i="6"/>
  <c r="O1646" i="6" s="1"/>
  <c r="N1647" i="6"/>
  <c r="O1647" i="6" s="1"/>
  <c r="N1648" i="6"/>
  <c r="O1648" i="6" s="1"/>
  <c r="N1649" i="6"/>
  <c r="O1649" i="6" s="1"/>
  <c r="N1650" i="6"/>
  <c r="O1650" i="6" s="1"/>
  <c r="N1651" i="6"/>
  <c r="O1651" i="6" s="1"/>
  <c r="N1652" i="6"/>
  <c r="O1652" i="6" s="1"/>
  <c r="N1653" i="6"/>
  <c r="O1653" i="6" s="1"/>
  <c r="N1654" i="6"/>
  <c r="O1654" i="6" s="1"/>
  <c r="N1655" i="6"/>
  <c r="O1655" i="6" s="1"/>
  <c r="N1656" i="6"/>
  <c r="O1656" i="6" s="1"/>
  <c r="N1657" i="6"/>
  <c r="O1657" i="6" s="1"/>
  <c r="N1658" i="6"/>
  <c r="O1658" i="6" s="1"/>
  <c r="N1659" i="6"/>
  <c r="O1659" i="6" s="1"/>
  <c r="N1660" i="6"/>
  <c r="O1660" i="6" s="1"/>
  <c r="N1661" i="6"/>
  <c r="O1661" i="6" s="1"/>
  <c r="N1662" i="6"/>
  <c r="O1662" i="6" s="1"/>
  <c r="N1663" i="6"/>
  <c r="O1663" i="6" s="1"/>
  <c r="N1664" i="6"/>
  <c r="O1664" i="6" s="1"/>
  <c r="N1665" i="6"/>
  <c r="O1665" i="6" s="1"/>
  <c r="N1666" i="6"/>
  <c r="O1666" i="6" s="1"/>
  <c r="N1667" i="6"/>
  <c r="O1667" i="6" s="1"/>
  <c r="N1668" i="6"/>
  <c r="O1668" i="6" s="1"/>
  <c r="N1669" i="6"/>
  <c r="O1669" i="6" s="1"/>
  <c r="N1670" i="6"/>
  <c r="O1670" i="6" s="1"/>
  <c r="N1671" i="6"/>
  <c r="O1671" i="6" s="1"/>
  <c r="N1672" i="6"/>
  <c r="O1672" i="6" s="1"/>
  <c r="N1673" i="6"/>
  <c r="O1673" i="6" s="1"/>
  <c r="N1674" i="6"/>
  <c r="O1674" i="6" s="1"/>
  <c r="N1675" i="6"/>
  <c r="O1675" i="6" s="1"/>
  <c r="N1676" i="6"/>
  <c r="O1676" i="6" s="1"/>
  <c r="N1677" i="6"/>
  <c r="O1677" i="6" s="1"/>
  <c r="N1678" i="6"/>
  <c r="O1678" i="6" s="1"/>
  <c r="N1679" i="6"/>
  <c r="O1679" i="6" s="1"/>
  <c r="N1680" i="6"/>
  <c r="O1680" i="6" s="1"/>
  <c r="N1681" i="6"/>
  <c r="O1681" i="6" s="1"/>
  <c r="N1682" i="6"/>
  <c r="O1682" i="6" s="1"/>
  <c r="N1683" i="6"/>
  <c r="O1683" i="6" s="1"/>
  <c r="N1684" i="6"/>
  <c r="O1684" i="6" s="1"/>
  <c r="N1685" i="6"/>
  <c r="O1685" i="6" s="1"/>
  <c r="N1686" i="6"/>
  <c r="O1686" i="6" s="1"/>
  <c r="N1687" i="6"/>
  <c r="O1687" i="6" s="1"/>
  <c r="N1688" i="6"/>
  <c r="O1688" i="6" s="1"/>
  <c r="N1689" i="6"/>
  <c r="O1689" i="6" s="1"/>
  <c r="N1690" i="6"/>
  <c r="O1690" i="6" s="1"/>
  <c r="N1691" i="6"/>
  <c r="O1691" i="6" s="1"/>
  <c r="N1692" i="6"/>
  <c r="O1692" i="6" s="1"/>
  <c r="N1693" i="6"/>
  <c r="O1693" i="6" s="1"/>
  <c r="N1694" i="6"/>
  <c r="O1694" i="6" s="1"/>
  <c r="N1695" i="6"/>
  <c r="O1695" i="6" s="1"/>
  <c r="N1696" i="6"/>
  <c r="O1696" i="6" s="1"/>
  <c r="N1697" i="6"/>
  <c r="O1697" i="6" s="1"/>
  <c r="N1698" i="6"/>
  <c r="O1698" i="6" s="1"/>
  <c r="N1699" i="6"/>
  <c r="O1699" i="6" s="1"/>
  <c r="N1700" i="6"/>
  <c r="O1700" i="6" s="1"/>
  <c r="N1701" i="6"/>
  <c r="O1701" i="6" s="1"/>
  <c r="N1702" i="6"/>
  <c r="O1702" i="6" s="1"/>
  <c r="N1703" i="6"/>
  <c r="O1703" i="6" s="1"/>
  <c r="N1704" i="6"/>
  <c r="O1704" i="6" s="1"/>
  <c r="N1705" i="6"/>
  <c r="O1705" i="6" s="1"/>
  <c r="N1706" i="6"/>
  <c r="O1706" i="6" s="1"/>
  <c r="N1707" i="6"/>
  <c r="O1707" i="6" s="1"/>
  <c r="N1708" i="6"/>
  <c r="O1708" i="6" s="1"/>
  <c r="N1709" i="6"/>
  <c r="O1709" i="6" s="1"/>
  <c r="N1710" i="6"/>
  <c r="O1710" i="6" s="1"/>
  <c r="N1711" i="6"/>
  <c r="O1711" i="6" s="1"/>
  <c r="N1712" i="6"/>
  <c r="O1712" i="6" s="1"/>
  <c r="N1713" i="6"/>
  <c r="O1713" i="6" s="1"/>
  <c r="N1714" i="6"/>
  <c r="O1714" i="6" s="1"/>
  <c r="N1715" i="6"/>
  <c r="O1715" i="6" s="1"/>
  <c r="N1716" i="6"/>
  <c r="O1716" i="6" s="1"/>
  <c r="N1717" i="6"/>
  <c r="O1717" i="6" s="1"/>
  <c r="N1718" i="6"/>
  <c r="O1718" i="6" s="1"/>
  <c r="N1719" i="6"/>
  <c r="O1719" i="6" s="1"/>
  <c r="N1720" i="6"/>
  <c r="O1720" i="6" s="1"/>
  <c r="N1721" i="6"/>
  <c r="O1721" i="6" s="1"/>
  <c r="N1722" i="6"/>
  <c r="O1722" i="6" s="1"/>
  <c r="N1723" i="6"/>
  <c r="O1723" i="6" s="1"/>
  <c r="N1724" i="6"/>
  <c r="O1724" i="6" s="1"/>
  <c r="N1725" i="6"/>
  <c r="O1725" i="6" s="1"/>
  <c r="N1726" i="6"/>
  <c r="O1726" i="6" s="1"/>
  <c r="N1727" i="6"/>
  <c r="O1727" i="6" s="1"/>
  <c r="N1728" i="6"/>
  <c r="O1728" i="6" s="1"/>
  <c r="N1729" i="6"/>
  <c r="O1729" i="6" s="1"/>
  <c r="N1730" i="6"/>
  <c r="O1730" i="6" s="1"/>
  <c r="N1731" i="6"/>
  <c r="O1731" i="6" s="1"/>
  <c r="N1732" i="6"/>
  <c r="O1732" i="6" s="1"/>
  <c r="N1733" i="6"/>
  <c r="O1733" i="6" s="1"/>
  <c r="N1734" i="6"/>
  <c r="O1734" i="6" s="1"/>
  <c r="N1735" i="6"/>
  <c r="O1735" i="6" s="1"/>
  <c r="N1736" i="6"/>
  <c r="O1736" i="6" s="1"/>
  <c r="N1737" i="6"/>
  <c r="O1737" i="6" s="1"/>
  <c r="N1738" i="6"/>
  <c r="O1738" i="6" s="1"/>
  <c r="N1739" i="6"/>
  <c r="O1739" i="6" s="1"/>
  <c r="N1740" i="6"/>
  <c r="O1740" i="6" s="1"/>
  <c r="N1741" i="6"/>
  <c r="O1741" i="6" s="1"/>
  <c r="N1742" i="6"/>
  <c r="O1742" i="6" s="1"/>
  <c r="N1743" i="6"/>
  <c r="O1743" i="6" s="1"/>
  <c r="N1744" i="6"/>
  <c r="O1744" i="6" s="1"/>
  <c r="N1745" i="6"/>
  <c r="O1745" i="6" s="1"/>
  <c r="N1746" i="6"/>
  <c r="O1746" i="6" s="1"/>
  <c r="N1747" i="6"/>
  <c r="O1747" i="6" s="1"/>
  <c r="N1748" i="6"/>
  <c r="O1748" i="6" s="1"/>
  <c r="N1749" i="6"/>
  <c r="O1749" i="6" s="1"/>
  <c r="N1750" i="6"/>
  <c r="O1750" i="6" s="1"/>
  <c r="N1751" i="6"/>
  <c r="O1751" i="6" s="1"/>
  <c r="N1752" i="6"/>
  <c r="O1752" i="6" s="1"/>
  <c r="N1753" i="6"/>
  <c r="O1753" i="6" s="1"/>
  <c r="N1754" i="6"/>
  <c r="O1754" i="6" s="1"/>
  <c r="N1755" i="6"/>
  <c r="O1755" i="6" s="1"/>
  <c r="N1756" i="6"/>
  <c r="O1756" i="6" s="1"/>
  <c r="N1757" i="6"/>
  <c r="O1757" i="6" s="1"/>
  <c r="N1758" i="6"/>
  <c r="O1758" i="6" s="1"/>
  <c r="N1759" i="6"/>
  <c r="O1759" i="6" s="1"/>
  <c r="N1760" i="6"/>
  <c r="O1760" i="6" s="1"/>
  <c r="N1761" i="6"/>
  <c r="O1761" i="6" s="1"/>
  <c r="N1762" i="6"/>
  <c r="O1762" i="6" s="1"/>
  <c r="N1763" i="6"/>
  <c r="O1763" i="6" s="1"/>
  <c r="N1764" i="6"/>
  <c r="O1764" i="6" s="1"/>
  <c r="N1765" i="6"/>
  <c r="O1765" i="6" s="1"/>
  <c r="N1766" i="6"/>
  <c r="O1766" i="6" s="1"/>
  <c r="N1767" i="6"/>
  <c r="O1767" i="6" s="1"/>
  <c r="N1768" i="6"/>
  <c r="O1768" i="6" s="1"/>
  <c r="N1769" i="6"/>
  <c r="O1769" i="6" s="1"/>
  <c r="N1770" i="6"/>
  <c r="O1770" i="6" s="1"/>
  <c r="N1771" i="6"/>
  <c r="O1771" i="6" s="1"/>
  <c r="N1772" i="6"/>
  <c r="O1772" i="6" s="1"/>
  <c r="N1773" i="6"/>
  <c r="O1773" i="6" s="1"/>
  <c r="N1774" i="6"/>
  <c r="O1774" i="6" s="1"/>
  <c r="N1775" i="6"/>
  <c r="O1775" i="6" s="1"/>
  <c r="N1776" i="6"/>
  <c r="O1776" i="6" s="1"/>
  <c r="N1777" i="6"/>
  <c r="O1777" i="6" s="1"/>
  <c r="N1778" i="6"/>
  <c r="O1778" i="6" s="1"/>
  <c r="N1779" i="6"/>
  <c r="O1779" i="6" s="1"/>
  <c r="N1780" i="6"/>
  <c r="O1780" i="6" s="1"/>
  <c r="N1781" i="6"/>
  <c r="O1781" i="6" s="1"/>
  <c r="N1782" i="6"/>
  <c r="O1782" i="6" s="1"/>
  <c r="N1783" i="6"/>
  <c r="O1783" i="6" s="1"/>
  <c r="N1784" i="6"/>
  <c r="O1784" i="6" s="1"/>
  <c r="N1785" i="6"/>
  <c r="O1785" i="6" s="1"/>
  <c r="N1786" i="6"/>
  <c r="O1786" i="6" s="1"/>
  <c r="N1787" i="6"/>
  <c r="O1787" i="6" s="1"/>
  <c r="N1788" i="6"/>
  <c r="O1788" i="6" s="1"/>
  <c r="N1789" i="6"/>
  <c r="O1789" i="6" s="1"/>
  <c r="N1790" i="6"/>
  <c r="O1790" i="6" s="1"/>
  <c r="N1791" i="6"/>
  <c r="O1791" i="6" s="1"/>
  <c r="N1792" i="6"/>
  <c r="O1792" i="6" s="1"/>
  <c r="N1793" i="6"/>
  <c r="O1793" i="6" s="1"/>
  <c r="N1794" i="6"/>
  <c r="O1794" i="6" s="1"/>
  <c r="N1795" i="6"/>
  <c r="O1795" i="6" s="1"/>
  <c r="N1796" i="6"/>
  <c r="O1796" i="6" s="1"/>
  <c r="N1797" i="6"/>
  <c r="O1797" i="6" s="1"/>
  <c r="N1798" i="6"/>
  <c r="O1798" i="6" s="1"/>
  <c r="N1799" i="6"/>
  <c r="O1799" i="6" s="1"/>
  <c r="N1800" i="6"/>
  <c r="O1800" i="6" s="1"/>
  <c r="N1801" i="6"/>
  <c r="O1801" i="6" s="1"/>
  <c r="N1802" i="6"/>
  <c r="O1802" i="6" s="1"/>
  <c r="N1803" i="6"/>
  <c r="O1803" i="6" s="1"/>
  <c r="N1804" i="6"/>
  <c r="O1804" i="6" s="1"/>
  <c r="N1805" i="6"/>
  <c r="O1805" i="6" s="1"/>
  <c r="N1806" i="6"/>
  <c r="O1806" i="6" s="1"/>
  <c r="N1807" i="6"/>
  <c r="O1807" i="6" s="1"/>
  <c r="N1808" i="6"/>
  <c r="O1808" i="6" s="1"/>
  <c r="N1809" i="6"/>
  <c r="O1809" i="6" s="1"/>
  <c r="N1810" i="6"/>
  <c r="O1810" i="6" s="1"/>
  <c r="N1811" i="6"/>
  <c r="O1811" i="6" s="1"/>
  <c r="N1812" i="6"/>
  <c r="O1812" i="6" s="1"/>
  <c r="N1813" i="6"/>
  <c r="O1813" i="6" s="1"/>
  <c r="N1814" i="6"/>
  <c r="O1814" i="6" s="1"/>
  <c r="N1815" i="6"/>
  <c r="O1815" i="6" s="1"/>
  <c r="N1816" i="6"/>
  <c r="O1816" i="6" s="1"/>
  <c r="N1817" i="6"/>
  <c r="O1817" i="6" s="1"/>
  <c r="N1818" i="6"/>
  <c r="O1818" i="6" s="1"/>
  <c r="N1819" i="6"/>
  <c r="O1819" i="6" s="1"/>
  <c r="N1820" i="6"/>
  <c r="O1820" i="6" s="1"/>
  <c r="N1821" i="6"/>
  <c r="O1821" i="6" s="1"/>
  <c r="N1822" i="6"/>
  <c r="O1822" i="6" s="1"/>
  <c r="N1823" i="6"/>
  <c r="O1823" i="6" s="1"/>
  <c r="N1824" i="6"/>
  <c r="O1824" i="6" s="1"/>
  <c r="N1825" i="6"/>
  <c r="O1825" i="6" s="1"/>
  <c r="N1826" i="6"/>
  <c r="O1826" i="6" s="1"/>
  <c r="N1827" i="6"/>
  <c r="O1827" i="6" s="1"/>
  <c r="N1828" i="6"/>
  <c r="O1828" i="6" s="1"/>
  <c r="N1829" i="6"/>
  <c r="O1829" i="6" s="1"/>
  <c r="N1830" i="6"/>
  <c r="O1830" i="6" s="1"/>
  <c r="N1831" i="6"/>
  <c r="O1831" i="6" s="1"/>
  <c r="N1832" i="6"/>
  <c r="O1832" i="6" s="1"/>
  <c r="N1833" i="6"/>
  <c r="O1833" i="6" s="1"/>
  <c r="N1834" i="6"/>
  <c r="O1834" i="6" s="1"/>
  <c r="N1835" i="6"/>
  <c r="O1835" i="6" s="1"/>
  <c r="N1836" i="6"/>
  <c r="O1836" i="6" s="1"/>
  <c r="N1837" i="6"/>
  <c r="O1837" i="6" s="1"/>
  <c r="N1838" i="6"/>
  <c r="O1838" i="6" s="1"/>
  <c r="N1839" i="6"/>
  <c r="O1839" i="6" s="1"/>
  <c r="N1840" i="6"/>
  <c r="O1840" i="6" s="1"/>
  <c r="N1841" i="6"/>
  <c r="O1841" i="6" s="1"/>
  <c r="N1842" i="6"/>
  <c r="O1842" i="6" s="1"/>
  <c r="N1843" i="6"/>
  <c r="O1843" i="6" s="1"/>
  <c r="N1844" i="6"/>
  <c r="O1844" i="6" s="1"/>
  <c r="N1845" i="6"/>
  <c r="O1845" i="6" s="1"/>
  <c r="N1846" i="6"/>
  <c r="O1846" i="6" s="1"/>
  <c r="N1847" i="6"/>
  <c r="O1847" i="6" s="1"/>
  <c r="N1848" i="6"/>
  <c r="O1848" i="6" s="1"/>
  <c r="N1849" i="6"/>
  <c r="O1849" i="6" s="1"/>
  <c r="N1850" i="6"/>
  <c r="O1850" i="6" s="1"/>
  <c r="N1851" i="6"/>
  <c r="O1851" i="6" s="1"/>
  <c r="N1852" i="6"/>
  <c r="O1852" i="6" s="1"/>
  <c r="N1853" i="6"/>
  <c r="O1853" i="6" s="1"/>
  <c r="N1854" i="6"/>
  <c r="O1854" i="6" s="1"/>
  <c r="N1855" i="6"/>
  <c r="O1855" i="6" s="1"/>
  <c r="N1856" i="6"/>
  <c r="O1856" i="6" s="1"/>
  <c r="N1857" i="6"/>
  <c r="O1857" i="6" s="1"/>
  <c r="N1858" i="6"/>
  <c r="O1858" i="6" s="1"/>
  <c r="N1859" i="6"/>
  <c r="O1859" i="6" s="1"/>
  <c r="N1860" i="6"/>
  <c r="O1860" i="6" s="1"/>
  <c r="N1861" i="6"/>
  <c r="O1861" i="6" s="1"/>
  <c r="N1862" i="6"/>
  <c r="O1862" i="6" s="1"/>
  <c r="N1863" i="6"/>
  <c r="O1863" i="6" s="1"/>
  <c r="N1864" i="6"/>
  <c r="O1864" i="6" s="1"/>
  <c r="N1865" i="6"/>
  <c r="O1865" i="6" s="1"/>
  <c r="N1866" i="6"/>
  <c r="O1866" i="6" s="1"/>
  <c r="N1867" i="6"/>
  <c r="O1867" i="6" s="1"/>
  <c r="N1868" i="6"/>
  <c r="O1868" i="6" s="1"/>
  <c r="N1869" i="6"/>
  <c r="O1869" i="6" s="1"/>
  <c r="N1870" i="6"/>
  <c r="O1870" i="6" s="1"/>
  <c r="N1871" i="6"/>
  <c r="O1871" i="6" s="1"/>
  <c r="N1872" i="6"/>
  <c r="O1872" i="6" s="1"/>
  <c r="N1873" i="6"/>
  <c r="O1873" i="6" s="1"/>
  <c r="N1874" i="6"/>
  <c r="O1874" i="6" s="1"/>
  <c r="N1875" i="6"/>
  <c r="O1875" i="6" s="1"/>
  <c r="N1876" i="6"/>
  <c r="O1876" i="6" s="1"/>
  <c r="N1877" i="6"/>
  <c r="O1877" i="6" s="1"/>
  <c r="N1878" i="6"/>
  <c r="O1878" i="6" s="1"/>
  <c r="N1879" i="6"/>
  <c r="O1879" i="6" s="1"/>
  <c r="N1880" i="6"/>
  <c r="O1880" i="6" s="1"/>
  <c r="N1881" i="6"/>
  <c r="O1881" i="6" s="1"/>
  <c r="N1882" i="6"/>
  <c r="O1882" i="6" s="1"/>
  <c r="N1883" i="6"/>
  <c r="O1883" i="6" s="1"/>
  <c r="N1884" i="6"/>
  <c r="O1884" i="6" s="1"/>
  <c r="N1885" i="6"/>
  <c r="O1885" i="6" s="1"/>
  <c r="N1886" i="6"/>
  <c r="O1886" i="6" s="1"/>
  <c r="N1887" i="6"/>
  <c r="O1887" i="6" s="1"/>
  <c r="N1888" i="6"/>
  <c r="O1888" i="6" s="1"/>
  <c r="N1889" i="6"/>
  <c r="O1889" i="6" s="1"/>
  <c r="N1890" i="6"/>
  <c r="O1890" i="6" s="1"/>
  <c r="N1891" i="6"/>
  <c r="O1891" i="6" s="1"/>
  <c r="N1892" i="6"/>
  <c r="O1892" i="6" s="1"/>
  <c r="N1893" i="6"/>
  <c r="O1893" i="6" s="1"/>
  <c r="N1894" i="6"/>
  <c r="O1894" i="6" s="1"/>
  <c r="N1895" i="6"/>
  <c r="O1895" i="6" s="1"/>
  <c r="N1896" i="6"/>
  <c r="O1896" i="6" s="1"/>
  <c r="N1897" i="6"/>
  <c r="O1897" i="6" s="1"/>
  <c r="N1898" i="6"/>
  <c r="O1898" i="6" s="1"/>
  <c r="N1899" i="6"/>
  <c r="O1899" i="6" s="1"/>
  <c r="N1900" i="6"/>
  <c r="O1900" i="6" s="1"/>
  <c r="N1901" i="6"/>
  <c r="O1901" i="6" s="1"/>
  <c r="N1902" i="6"/>
  <c r="O1902" i="6" s="1"/>
  <c r="N1903" i="6"/>
  <c r="O1903" i="6" s="1"/>
  <c r="N1904" i="6"/>
  <c r="O1904" i="6" s="1"/>
  <c r="N1905" i="6"/>
  <c r="O1905" i="6" s="1"/>
  <c r="N1906" i="6"/>
  <c r="O1906" i="6" s="1"/>
  <c r="N1907" i="6"/>
  <c r="O1907" i="6" s="1"/>
  <c r="N1908" i="6"/>
  <c r="O1908" i="6" s="1"/>
  <c r="N1909" i="6"/>
  <c r="O1909" i="6" s="1"/>
  <c r="N1910" i="6"/>
  <c r="O1910" i="6" s="1"/>
  <c r="N1911" i="6"/>
  <c r="O1911" i="6" s="1"/>
  <c r="N1912" i="6"/>
  <c r="O1912" i="6" s="1"/>
  <c r="N1913" i="6"/>
  <c r="O1913" i="6" s="1"/>
  <c r="N1914" i="6"/>
  <c r="O1914" i="6" s="1"/>
  <c r="N1915" i="6"/>
  <c r="O1915" i="6" s="1"/>
  <c r="N1916" i="6"/>
  <c r="O1916" i="6" s="1"/>
  <c r="N1917" i="6"/>
  <c r="O1917" i="6" s="1"/>
  <c r="N1918" i="6"/>
  <c r="O1918" i="6" s="1"/>
  <c r="N1919" i="6"/>
  <c r="O1919" i="6" s="1"/>
  <c r="N1920" i="6"/>
  <c r="O1920" i="6" s="1"/>
  <c r="N1921" i="6"/>
  <c r="O1921" i="6" s="1"/>
  <c r="N1922" i="6"/>
  <c r="O1922" i="6" s="1"/>
  <c r="N1923" i="6"/>
  <c r="O1923" i="6" s="1"/>
  <c r="N1924" i="6"/>
  <c r="O1924" i="6" s="1"/>
  <c r="N1925" i="6"/>
  <c r="O1925" i="6" s="1"/>
  <c r="N1926" i="6"/>
  <c r="O1926" i="6" s="1"/>
  <c r="N1927" i="6"/>
  <c r="O1927" i="6" s="1"/>
  <c r="N1928" i="6"/>
  <c r="O1928" i="6" s="1"/>
  <c r="N1929" i="6"/>
  <c r="O1929" i="6" s="1"/>
  <c r="N1930" i="6"/>
  <c r="O1930" i="6" s="1"/>
  <c r="N1931" i="6"/>
  <c r="O1931" i="6" s="1"/>
  <c r="N1932" i="6"/>
  <c r="O1932" i="6" s="1"/>
  <c r="N1933" i="6"/>
  <c r="O1933" i="6" s="1"/>
  <c r="N1934" i="6"/>
  <c r="O1934" i="6" s="1"/>
  <c r="N1935" i="6"/>
  <c r="O1935" i="6" s="1"/>
  <c r="N1936" i="6"/>
  <c r="O1936" i="6" s="1"/>
  <c r="N1937" i="6"/>
  <c r="O1937" i="6" s="1"/>
  <c r="N1938" i="6"/>
  <c r="O1938" i="6" s="1"/>
  <c r="N1939" i="6"/>
  <c r="O1939" i="6" s="1"/>
  <c r="N1940" i="6"/>
  <c r="O1940" i="6" s="1"/>
  <c r="N1941" i="6"/>
  <c r="O1941" i="6" s="1"/>
  <c r="N1942" i="6"/>
  <c r="O1942" i="6" s="1"/>
  <c r="N1943" i="6"/>
  <c r="O1943" i="6" s="1"/>
  <c r="N1944" i="6"/>
  <c r="O1944" i="6" s="1"/>
  <c r="N1945" i="6"/>
  <c r="O1945" i="6" s="1"/>
  <c r="N1946" i="6"/>
  <c r="O1946" i="6" s="1"/>
  <c r="N1947" i="6"/>
  <c r="O1947" i="6" s="1"/>
  <c r="N1948" i="6"/>
  <c r="O1948" i="6" s="1"/>
  <c r="N1949" i="6"/>
  <c r="O1949" i="6" s="1"/>
  <c r="N1950" i="6"/>
  <c r="O1950" i="6" s="1"/>
  <c r="N1951" i="6"/>
  <c r="O1951" i="6" s="1"/>
  <c r="N1952" i="6"/>
  <c r="O1952" i="6" s="1"/>
  <c r="N1953" i="6"/>
  <c r="O1953" i="6" s="1"/>
  <c r="N1954" i="6"/>
  <c r="O1954" i="6" s="1"/>
  <c r="N1955" i="6"/>
  <c r="O1955" i="6" s="1"/>
  <c r="N1956" i="6"/>
  <c r="O1956" i="6" s="1"/>
  <c r="N1957" i="6"/>
  <c r="O1957" i="6" s="1"/>
  <c r="N1958" i="6"/>
  <c r="O1958" i="6" s="1"/>
  <c r="N1959" i="6"/>
  <c r="O1959" i="6" s="1"/>
  <c r="N1960" i="6"/>
  <c r="O1960" i="6" s="1"/>
  <c r="N1961" i="6"/>
  <c r="O1961" i="6" s="1"/>
  <c r="N1962" i="6"/>
  <c r="O1962" i="6" s="1"/>
  <c r="N1963" i="6"/>
  <c r="O1963" i="6" s="1"/>
  <c r="N1964" i="6"/>
  <c r="O1964" i="6" s="1"/>
  <c r="N1965" i="6"/>
  <c r="O1965" i="6" s="1"/>
  <c r="N1966" i="6"/>
  <c r="O1966" i="6" s="1"/>
  <c r="N1967" i="6"/>
  <c r="O1967" i="6" s="1"/>
  <c r="N1968" i="6"/>
  <c r="O1968" i="6" s="1"/>
  <c r="N1969" i="6"/>
  <c r="O1969" i="6" s="1"/>
  <c r="N1970" i="6"/>
  <c r="O1970" i="6" s="1"/>
  <c r="N1971" i="6"/>
  <c r="O1971" i="6" s="1"/>
  <c r="N1972" i="6"/>
  <c r="O1972" i="6" s="1"/>
  <c r="N1973" i="6"/>
  <c r="O1973" i="6" s="1"/>
  <c r="N1974" i="6"/>
  <c r="O1974" i="6" s="1"/>
  <c r="N1975" i="6"/>
  <c r="O1975" i="6" s="1"/>
  <c r="N1976" i="6"/>
  <c r="O1976" i="6" s="1"/>
  <c r="N1977" i="6"/>
  <c r="O1977" i="6" s="1"/>
  <c r="N1978" i="6"/>
  <c r="O1978" i="6" s="1"/>
  <c r="N1979" i="6"/>
  <c r="O1979" i="6" s="1"/>
  <c r="N1980" i="6"/>
  <c r="O1980" i="6" s="1"/>
  <c r="N1981" i="6"/>
  <c r="O1981" i="6" s="1"/>
  <c r="N1982" i="6"/>
  <c r="O1982" i="6" s="1"/>
  <c r="N1983" i="6"/>
  <c r="O1983" i="6" s="1"/>
  <c r="N1984" i="6"/>
  <c r="O1984" i="6" s="1"/>
  <c r="N1985" i="6"/>
  <c r="O1985" i="6" s="1"/>
  <c r="N1986" i="6"/>
  <c r="O1986" i="6" s="1"/>
  <c r="N1987" i="6"/>
  <c r="O1987" i="6" s="1"/>
  <c r="N1988" i="6"/>
  <c r="O1988" i="6" s="1"/>
  <c r="N1989" i="6"/>
  <c r="O1989" i="6" s="1"/>
  <c r="N1990" i="6"/>
  <c r="O1990" i="6" s="1"/>
  <c r="N1991" i="6"/>
  <c r="O1991" i="6" s="1"/>
  <c r="N1992" i="6"/>
  <c r="O1992" i="6" s="1"/>
  <c r="N1993" i="6"/>
  <c r="O1993" i="6" s="1"/>
  <c r="N1994" i="6"/>
  <c r="O1994" i="6" s="1"/>
  <c r="N1995" i="6"/>
  <c r="O1995" i="6" s="1"/>
  <c r="N1996" i="6"/>
  <c r="O1996" i="6" s="1"/>
  <c r="N1997" i="6"/>
  <c r="O1997" i="6" s="1"/>
  <c r="N1998" i="6"/>
  <c r="O1998" i="6" s="1"/>
  <c r="N1999" i="6"/>
  <c r="O1999" i="6" s="1"/>
  <c r="N2000" i="6"/>
  <c r="O2000" i="6" s="1"/>
  <c r="N2001" i="6"/>
  <c r="O2001" i="6" s="1"/>
  <c r="N2002" i="6"/>
  <c r="O2002" i="6" s="1"/>
  <c r="N2003" i="6"/>
  <c r="O2003" i="6" s="1"/>
  <c r="N2004" i="6"/>
  <c r="O2004" i="6" s="1"/>
  <c r="N2005" i="6"/>
  <c r="O2005" i="6" s="1"/>
  <c r="N2006" i="6"/>
  <c r="O2006" i="6" s="1"/>
  <c r="N2007" i="6"/>
  <c r="O2007" i="6" s="1"/>
  <c r="N2008" i="6"/>
  <c r="O2008" i="6" s="1"/>
  <c r="N2009" i="6"/>
  <c r="O2009" i="6" s="1"/>
  <c r="N2010" i="6"/>
  <c r="O2010" i="6" s="1"/>
  <c r="N2011" i="6"/>
  <c r="O2011" i="6" s="1"/>
  <c r="N2012" i="6"/>
  <c r="O2012" i="6" s="1"/>
  <c r="N2013" i="6"/>
  <c r="O2013" i="6" s="1"/>
  <c r="N2014" i="6"/>
  <c r="O2014" i="6" s="1"/>
  <c r="N2015" i="6"/>
  <c r="O2015" i="6" s="1"/>
  <c r="N2016" i="6"/>
  <c r="O2016" i="6" s="1"/>
  <c r="N2017" i="6"/>
  <c r="O2017" i="6" s="1"/>
  <c r="N2018" i="6"/>
  <c r="O2018" i="6" s="1"/>
  <c r="N2019" i="6"/>
  <c r="O2019" i="6" s="1"/>
  <c r="N2020" i="6"/>
  <c r="O2020" i="6" s="1"/>
  <c r="N2021" i="6"/>
  <c r="O2021" i="6" s="1"/>
  <c r="N2022" i="6"/>
  <c r="O2022" i="6" s="1"/>
  <c r="N2023" i="6"/>
  <c r="O2023" i="6" s="1"/>
  <c r="N2024" i="6"/>
  <c r="O2024" i="6" s="1"/>
  <c r="N2025" i="6"/>
  <c r="O2025" i="6" s="1"/>
  <c r="N2026" i="6"/>
  <c r="O2026" i="6" s="1"/>
  <c r="N2027" i="6"/>
  <c r="O2027" i="6" s="1"/>
  <c r="N2028" i="6"/>
  <c r="O2028" i="6" s="1"/>
  <c r="N2029" i="6"/>
  <c r="O2029" i="6" s="1"/>
  <c r="N2030" i="6"/>
  <c r="O2030" i="6" s="1"/>
  <c r="N2031" i="6"/>
  <c r="O2031" i="6" s="1"/>
  <c r="N2032" i="6"/>
  <c r="O2032" i="6" s="1"/>
  <c r="N2033" i="6"/>
  <c r="O2033" i="6" s="1"/>
  <c r="N2034" i="6"/>
  <c r="O2034" i="6" s="1"/>
  <c r="N2035" i="6"/>
  <c r="O2035" i="6" s="1"/>
  <c r="N2036" i="6"/>
  <c r="O2036" i="6" s="1"/>
  <c r="N2037" i="6"/>
  <c r="O2037" i="6" s="1"/>
  <c r="N2038" i="6"/>
  <c r="O2038" i="6" s="1"/>
  <c r="N2039" i="6"/>
  <c r="O2039" i="6" s="1"/>
  <c r="N2040" i="6"/>
  <c r="O2040" i="6" s="1"/>
  <c r="N2041" i="6"/>
  <c r="O2041" i="6" s="1"/>
  <c r="N2042" i="6"/>
  <c r="O2042" i="6" s="1"/>
  <c r="N2043" i="6"/>
  <c r="O2043" i="6" s="1"/>
  <c r="N2044" i="6"/>
  <c r="O2044" i="6" s="1"/>
  <c r="N2045" i="6"/>
  <c r="O2045" i="6" s="1"/>
  <c r="N2046" i="6"/>
  <c r="O2046" i="6" s="1"/>
  <c r="N2047" i="6"/>
  <c r="O2047" i="6" s="1"/>
  <c r="N2048" i="6"/>
  <c r="O2048" i="6" s="1"/>
  <c r="N2049" i="6"/>
  <c r="O2049" i="6" s="1"/>
  <c r="N2050" i="6"/>
  <c r="O2050" i="6" s="1"/>
  <c r="N2051" i="6"/>
  <c r="O2051" i="6" s="1"/>
  <c r="N2052" i="6"/>
  <c r="O2052" i="6" s="1"/>
  <c r="N2053" i="6"/>
  <c r="O2053" i="6" s="1"/>
  <c r="N2054" i="6"/>
  <c r="O2054" i="6" s="1"/>
  <c r="N2055" i="6"/>
  <c r="O2055" i="6" s="1"/>
  <c r="N2056" i="6"/>
  <c r="O2056" i="6" s="1"/>
  <c r="N2057" i="6"/>
  <c r="O2057" i="6" s="1"/>
  <c r="N2058" i="6"/>
  <c r="O2058" i="6" s="1"/>
  <c r="N2059" i="6"/>
  <c r="O2059" i="6" s="1"/>
  <c r="N2060" i="6"/>
  <c r="O2060" i="6" s="1"/>
  <c r="N2061" i="6"/>
  <c r="O2061" i="6" s="1"/>
  <c r="N2062" i="6"/>
  <c r="O2062" i="6" s="1"/>
  <c r="N2063" i="6"/>
  <c r="O2063" i="6" s="1"/>
  <c r="N2064" i="6"/>
  <c r="O2064" i="6" s="1"/>
  <c r="N2065" i="6"/>
  <c r="O2065" i="6" s="1"/>
  <c r="N2066" i="6"/>
  <c r="O2066" i="6" s="1"/>
  <c r="N2067" i="6"/>
  <c r="O2067" i="6" s="1"/>
  <c r="N2068" i="6"/>
  <c r="O2068" i="6" s="1"/>
  <c r="N2069" i="6"/>
  <c r="O2069" i="6" s="1"/>
  <c r="N2070" i="6"/>
  <c r="O2070" i="6" s="1"/>
  <c r="N2071" i="6"/>
  <c r="O2071" i="6" s="1"/>
  <c r="N2072" i="6"/>
  <c r="O2072" i="6" s="1"/>
  <c r="N2073" i="6"/>
  <c r="O2073" i="6" s="1"/>
  <c r="N2074" i="6"/>
  <c r="O2074" i="6" s="1"/>
  <c r="N2075" i="6"/>
  <c r="O2075" i="6" s="1"/>
  <c r="N2076" i="6"/>
  <c r="O2076" i="6" s="1"/>
  <c r="N2077" i="6"/>
  <c r="O2077" i="6" s="1"/>
  <c r="N2078" i="6"/>
  <c r="O2078" i="6" s="1"/>
  <c r="N2079" i="6"/>
  <c r="O2079" i="6" s="1"/>
  <c r="N2080" i="6"/>
  <c r="O2080" i="6" s="1"/>
  <c r="N2081" i="6"/>
  <c r="O2081" i="6" s="1"/>
  <c r="N2082" i="6"/>
  <c r="O2082" i="6" s="1"/>
  <c r="N2083" i="6"/>
  <c r="O2083" i="6" s="1"/>
  <c r="N2084" i="6"/>
  <c r="O2084" i="6" s="1"/>
  <c r="N2085" i="6"/>
  <c r="O2085" i="6" s="1"/>
  <c r="N2086" i="6"/>
  <c r="O2086" i="6" s="1"/>
  <c r="N2087" i="6"/>
  <c r="O2087" i="6" s="1"/>
  <c r="N2088" i="6"/>
  <c r="O2088" i="6" s="1"/>
  <c r="N2089" i="6"/>
  <c r="O2089" i="6" s="1"/>
  <c r="N2090" i="6"/>
  <c r="O2090" i="6" s="1"/>
  <c r="N2091" i="6"/>
  <c r="O2091" i="6" s="1"/>
  <c r="N2092" i="6"/>
  <c r="O2092" i="6" s="1"/>
  <c r="N2093" i="6"/>
  <c r="O2093" i="6" s="1"/>
  <c r="N2094" i="6"/>
  <c r="O2094" i="6" s="1"/>
  <c r="N2095" i="6"/>
  <c r="O2095" i="6" s="1"/>
  <c r="N2096" i="6"/>
  <c r="O2096" i="6" s="1"/>
  <c r="N2097" i="6"/>
  <c r="O2097" i="6" s="1"/>
  <c r="N2098" i="6"/>
  <c r="O2098" i="6" s="1"/>
  <c r="N2099" i="6"/>
  <c r="O2099" i="6" s="1"/>
  <c r="N2100" i="6"/>
  <c r="O2100" i="6" s="1"/>
  <c r="N2101" i="6"/>
  <c r="O2101" i="6" s="1"/>
  <c r="N2102" i="6"/>
  <c r="O2102" i="6" s="1"/>
  <c r="N2103" i="6"/>
  <c r="O2103" i="6" s="1"/>
  <c r="N2104" i="6"/>
  <c r="O2104" i="6" s="1"/>
  <c r="N2105" i="6"/>
  <c r="O2105" i="6" s="1"/>
  <c r="N2106" i="6"/>
  <c r="O2106" i="6" s="1"/>
  <c r="N2107" i="6"/>
  <c r="O2107" i="6" s="1"/>
  <c r="N2108" i="6"/>
  <c r="O2108" i="6" s="1"/>
  <c r="N2109" i="6"/>
  <c r="O2109" i="6" s="1"/>
  <c r="N2110" i="6"/>
  <c r="O2110" i="6" s="1"/>
  <c r="N2111" i="6"/>
  <c r="O2111" i="6" s="1"/>
  <c r="N2112" i="6"/>
  <c r="O2112" i="6" s="1"/>
  <c r="N2113" i="6"/>
  <c r="O2113" i="6" s="1"/>
  <c r="N2114" i="6"/>
  <c r="O2114" i="6" s="1"/>
  <c r="N2115" i="6"/>
  <c r="O2115" i="6" s="1"/>
  <c r="N2116" i="6"/>
  <c r="O2116" i="6" s="1"/>
  <c r="N2117" i="6"/>
  <c r="O2117" i="6" s="1"/>
  <c r="N2118" i="6"/>
  <c r="O2118" i="6" s="1"/>
  <c r="N2119" i="6"/>
  <c r="O2119" i="6" s="1"/>
  <c r="N2120" i="6"/>
  <c r="O2120" i="6" s="1"/>
  <c r="N2121" i="6"/>
  <c r="O2121" i="6" s="1"/>
  <c r="N2122" i="6"/>
  <c r="O2122" i="6" s="1"/>
  <c r="N2123" i="6"/>
  <c r="O2123" i="6" s="1"/>
  <c r="N2124" i="6"/>
  <c r="O2124" i="6" s="1"/>
  <c r="N2125" i="6"/>
  <c r="O2125" i="6" s="1"/>
  <c r="N2126" i="6"/>
  <c r="O2126" i="6" s="1"/>
  <c r="N2127" i="6"/>
  <c r="O2127" i="6" s="1"/>
  <c r="N2128" i="6"/>
  <c r="O2128" i="6" s="1"/>
  <c r="N2129" i="6"/>
  <c r="O2129" i="6" s="1"/>
  <c r="N2130" i="6"/>
  <c r="O2130" i="6" s="1"/>
  <c r="N2131" i="6"/>
  <c r="O2131" i="6" s="1"/>
  <c r="N2132" i="6"/>
  <c r="O2132" i="6" s="1"/>
  <c r="N2133" i="6"/>
  <c r="O2133" i="6" s="1"/>
  <c r="N2134" i="6"/>
  <c r="O2134" i="6" s="1"/>
  <c r="N2135" i="6"/>
  <c r="O2135" i="6" s="1"/>
  <c r="N2136" i="6"/>
  <c r="O2136" i="6" s="1"/>
  <c r="N2137" i="6"/>
  <c r="O2137" i="6" s="1"/>
  <c r="N2138" i="6"/>
  <c r="O2138" i="6" s="1"/>
  <c r="N2139" i="6"/>
  <c r="O2139" i="6" s="1"/>
  <c r="N2140" i="6"/>
  <c r="O2140" i="6" s="1"/>
  <c r="N2141" i="6"/>
  <c r="O2141" i="6" s="1"/>
  <c r="N2142" i="6"/>
  <c r="O2142" i="6" s="1"/>
  <c r="N2143" i="6"/>
  <c r="O2143" i="6" s="1"/>
  <c r="N2144" i="6"/>
  <c r="O2144" i="6" s="1"/>
  <c r="N2145" i="6"/>
  <c r="O2145" i="6" s="1"/>
  <c r="N2146" i="6"/>
  <c r="O2146" i="6" s="1"/>
  <c r="N2147" i="6"/>
  <c r="O2147" i="6" s="1"/>
  <c r="N2148" i="6"/>
  <c r="O2148" i="6" s="1"/>
  <c r="N2149" i="6"/>
  <c r="O2149" i="6" s="1"/>
  <c r="N2150" i="6"/>
  <c r="O2150" i="6" s="1"/>
  <c r="N2151" i="6"/>
  <c r="O2151" i="6" s="1"/>
  <c r="N2152" i="6"/>
  <c r="O2152" i="6" s="1"/>
  <c r="N2153" i="6"/>
  <c r="O2153" i="6" s="1"/>
  <c r="N2154" i="6"/>
  <c r="O2154" i="6" s="1"/>
  <c r="N2155" i="6"/>
  <c r="O2155" i="6" s="1"/>
  <c r="N2156" i="6"/>
  <c r="O2156" i="6" s="1"/>
  <c r="N2157" i="6"/>
  <c r="O2157" i="6" s="1"/>
  <c r="N2158" i="6"/>
  <c r="O2158" i="6" s="1"/>
  <c r="N2159" i="6"/>
  <c r="O2159" i="6" s="1"/>
  <c r="N2160" i="6"/>
  <c r="O2160" i="6" s="1"/>
  <c r="N2161" i="6"/>
  <c r="O2161" i="6" s="1"/>
  <c r="N2162" i="6"/>
  <c r="O2162" i="6" s="1"/>
  <c r="N2163" i="6"/>
  <c r="O2163" i="6" s="1"/>
  <c r="N2164" i="6"/>
  <c r="O2164" i="6" s="1"/>
  <c r="N2165" i="6"/>
  <c r="O2165" i="6" s="1"/>
  <c r="N2166" i="6"/>
  <c r="O2166" i="6" s="1"/>
  <c r="N2167" i="6"/>
  <c r="O2167" i="6" s="1"/>
  <c r="N2168" i="6"/>
  <c r="O2168" i="6" s="1"/>
  <c r="N2169" i="6"/>
  <c r="O2169" i="6" s="1"/>
  <c r="N2170" i="6"/>
  <c r="O2170" i="6" s="1"/>
  <c r="N2171" i="6"/>
  <c r="O2171" i="6" s="1"/>
  <c r="N2172" i="6"/>
  <c r="O2172" i="6" s="1"/>
  <c r="N2173" i="6"/>
  <c r="O2173" i="6" s="1"/>
  <c r="N2174" i="6"/>
  <c r="O2174" i="6" s="1"/>
  <c r="N2175" i="6"/>
  <c r="O2175" i="6" s="1"/>
  <c r="N2176" i="6"/>
  <c r="O2176" i="6" s="1"/>
  <c r="N2177" i="6"/>
  <c r="O2177" i="6" s="1"/>
  <c r="N2178" i="6"/>
  <c r="O2178" i="6" s="1"/>
  <c r="N2179" i="6"/>
  <c r="O2179" i="6" s="1"/>
  <c r="N2180" i="6"/>
  <c r="O2180" i="6" s="1"/>
  <c r="N2181" i="6"/>
  <c r="O2181" i="6" s="1"/>
  <c r="N2182" i="6"/>
  <c r="O2182" i="6" s="1"/>
  <c r="N2183" i="6"/>
  <c r="O2183" i="6" s="1"/>
  <c r="N2184" i="6"/>
  <c r="O2184" i="6" s="1"/>
  <c r="N2185" i="6"/>
  <c r="O2185" i="6" s="1"/>
  <c r="N2186" i="6"/>
  <c r="O2186" i="6" s="1"/>
  <c r="N2187" i="6"/>
  <c r="O2187" i="6" s="1"/>
  <c r="N2188" i="6"/>
  <c r="O2188" i="6" s="1"/>
  <c r="N2189" i="6"/>
  <c r="O2189" i="6" s="1"/>
  <c r="N2190" i="6"/>
  <c r="O2190" i="6" s="1"/>
  <c r="N2191" i="6"/>
  <c r="O2191" i="6" s="1"/>
  <c r="N2192" i="6"/>
  <c r="O2192" i="6" s="1"/>
  <c r="N2193" i="6"/>
  <c r="O2193" i="6" s="1"/>
  <c r="N2194" i="6"/>
  <c r="O2194" i="6" s="1"/>
  <c r="N2195" i="6"/>
  <c r="O2195" i="6" s="1"/>
  <c r="N2196" i="6"/>
  <c r="O2196" i="6" s="1"/>
  <c r="N2197" i="6"/>
  <c r="O2197" i="6" s="1"/>
  <c r="N2198" i="6"/>
  <c r="O2198" i="6" s="1"/>
  <c r="N2199" i="6"/>
  <c r="O2199" i="6" s="1"/>
  <c r="N2200" i="6"/>
  <c r="O2200" i="6" s="1"/>
  <c r="N2201" i="6"/>
  <c r="O2201" i="6" s="1"/>
  <c r="N2202" i="6"/>
  <c r="O2202" i="6" s="1"/>
  <c r="N2203" i="6"/>
  <c r="O2203" i="6" s="1"/>
  <c r="N2204" i="6"/>
  <c r="O2204" i="6" s="1"/>
  <c r="N2205" i="6"/>
  <c r="O2205" i="6" s="1"/>
  <c r="N2206" i="6"/>
  <c r="O2206" i="6" s="1"/>
  <c r="N2207" i="6"/>
  <c r="O2207" i="6" s="1"/>
  <c r="N2208" i="6"/>
  <c r="O2208" i="6" s="1"/>
  <c r="N2209" i="6"/>
  <c r="O2209" i="6" s="1"/>
  <c r="N2210" i="6"/>
  <c r="O2210" i="6" s="1"/>
  <c r="N2211" i="6"/>
  <c r="O2211" i="6" s="1"/>
  <c r="N2212" i="6"/>
  <c r="O2212" i="6" s="1"/>
  <c r="N2213" i="6"/>
  <c r="O2213" i="6" s="1"/>
  <c r="N2214" i="6"/>
  <c r="O2214" i="6" s="1"/>
  <c r="N2215" i="6"/>
  <c r="O2215" i="6" s="1"/>
  <c r="N2216" i="6"/>
  <c r="O2216" i="6" s="1"/>
  <c r="N2217" i="6"/>
  <c r="O2217" i="6" s="1"/>
  <c r="N2218" i="6"/>
  <c r="O2218" i="6" s="1"/>
  <c r="N2219" i="6"/>
  <c r="O2219" i="6" s="1"/>
  <c r="N2220" i="6"/>
  <c r="O2220" i="6" s="1"/>
  <c r="N2221" i="6"/>
  <c r="O2221" i="6" s="1"/>
  <c r="N2222" i="6"/>
  <c r="O2222" i="6" s="1"/>
  <c r="N2223" i="6"/>
  <c r="O2223" i="6" s="1"/>
  <c r="N2224" i="6"/>
  <c r="O2224" i="6" s="1"/>
  <c r="N2225" i="6"/>
  <c r="O2225" i="6" s="1"/>
  <c r="N2226" i="6"/>
  <c r="O2226" i="6" s="1"/>
  <c r="N2227" i="6"/>
  <c r="O2227" i="6" s="1"/>
  <c r="N2228" i="6"/>
  <c r="O2228" i="6" s="1"/>
  <c r="N2229" i="6"/>
  <c r="O2229" i="6" s="1"/>
  <c r="N2230" i="6"/>
  <c r="O2230" i="6" s="1"/>
  <c r="N2231" i="6"/>
  <c r="O2231" i="6" s="1"/>
  <c r="N2232" i="6"/>
  <c r="O2232" i="6" s="1"/>
  <c r="N2233" i="6"/>
  <c r="O2233" i="6" s="1"/>
  <c r="N2234" i="6"/>
  <c r="O2234" i="6" s="1"/>
  <c r="N2235" i="6"/>
  <c r="O2235" i="6" s="1"/>
  <c r="N2236" i="6"/>
  <c r="O2236" i="6" s="1"/>
  <c r="N2237" i="6"/>
  <c r="O2237" i="6" s="1"/>
  <c r="N2238" i="6"/>
  <c r="O2238" i="6" s="1"/>
  <c r="N2239" i="6"/>
  <c r="O2239" i="6" s="1"/>
  <c r="N2240" i="6"/>
  <c r="O2240" i="6" s="1"/>
  <c r="N2241" i="6"/>
  <c r="O2241" i="6" s="1"/>
  <c r="N2242" i="6"/>
  <c r="O2242" i="6" s="1"/>
  <c r="N2243" i="6"/>
  <c r="O2243" i="6" s="1"/>
  <c r="N2244" i="6"/>
  <c r="O2244" i="6" s="1"/>
  <c r="N2245" i="6"/>
  <c r="O2245" i="6" s="1"/>
  <c r="N2246" i="6"/>
  <c r="O2246" i="6" s="1"/>
  <c r="N2247" i="6"/>
  <c r="O2247" i="6" s="1"/>
  <c r="N2248" i="6"/>
  <c r="O2248" i="6" s="1"/>
  <c r="N2249" i="6"/>
  <c r="O2249" i="6" s="1"/>
  <c r="N2250" i="6"/>
  <c r="O2250" i="6" s="1"/>
  <c r="N2251" i="6"/>
  <c r="O2251" i="6" s="1"/>
  <c r="N2252" i="6"/>
  <c r="O2252" i="6" s="1"/>
  <c r="N2253" i="6"/>
  <c r="O2253" i="6" s="1"/>
  <c r="N2254" i="6"/>
  <c r="O2254" i="6" s="1"/>
  <c r="N2255" i="6"/>
  <c r="O2255" i="6" s="1"/>
  <c r="N2256" i="6"/>
  <c r="O2256" i="6" s="1"/>
  <c r="N2257" i="6"/>
  <c r="O2257" i="6" s="1"/>
  <c r="N2258" i="6"/>
  <c r="O2258" i="6" s="1"/>
  <c r="N2259" i="6"/>
  <c r="O2259" i="6" s="1"/>
  <c r="N2260" i="6"/>
  <c r="O2260" i="6" s="1"/>
  <c r="N2261" i="6"/>
  <c r="O2261" i="6" s="1"/>
  <c r="N2262" i="6"/>
  <c r="O2262" i="6" s="1"/>
  <c r="N2263" i="6"/>
  <c r="O2263" i="6" s="1"/>
  <c r="N2264" i="6"/>
  <c r="O2264" i="6" s="1"/>
  <c r="N2265" i="6"/>
  <c r="O2265" i="6" s="1"/>
  <c r="N2266" i="6"/>
  <c r="O2266" i="6" s="1"/>
  <c r="N2267" i="6"/>
  <c r="O2267" i="6" s="1"/>
  <c r="N2268" i="6"/>
  <c r="O2268" i="6" s="1"/>
  <c r="N2269" i="6"/>
  <c r="O2269" i="6" s="1"/>
  <c r="N2270" i="6"/>
  <c r="O2270" i="6" s="1"/>
  <c r="N2271" i="6"/>
  <c r="O2271" i="6" s="1"/>
  <c r="N2272" i="6"/>
  <c r="O2272" i="6" s="1"/>
  <c r="N2273" i="6"/>
  <c r="O2273" i="6" s="1"/>
  <c r="N2274" i="6"/>
  <c r="O2274" i="6" s="1"/>
  <c r="N2275" i="6"/>
  <c r="O2275" i="6" s="1"/>
  <c r="N2276" i="6"/>
  <c r="O2276" i="6" s="1"/>
  <c r="N2277" i="6"/>
  <c r="O2277" i="6" s="1"/>
  <c r="N2278" i="6"/>
  <c r="O2278" i="6" s="1"/>
  <c r="N2279" i="6"/>
  <c r="O2279" i="6" s="1"/>
  <c r="N2280" i="6"/>
  <c r="O2280" i="6" s="1"/>
  <c r="N2281" i="6"/>
  <c r="O2281" i="6" s="1"/>
  <c r="N2282" i="6"/>
  <c r="O2282" i="6" s="1"/>
  <c r="N2283" i="6"/>
  <c r="O2283" i="6" s="1"/>
  <c r="N2284" i="6"/>
  <c r="O2284" i="6" s="1"/>
  <c r="N2285" i="6"/>
  <c r="O2285" i="6" s="1"/>
  <c r="N2286" i="6"/>
  <c r="O2286" i="6" s="1"/>
  <c r="N2287" i="6"/>
  <c r="O2287" i="6" s="1"/>
  <c r="N2288" i="6"/>
  <c r="O2288" i="6" s="1"/>
  <c r="N2289" i="6"/>
  <c r="O2289" i="6" s="1"/>
  <c r="N2290" i="6"/>
  <c r="O2290" i="6" s="1"/>
  <c r="N2291" i="6"/>
  <c r="O2291" i="6" s="1"/>
  <c r="N2292" i="6"/>
  <c r="O2292" i="6" s="1"/>
  <c r="N2293" i="6"/>
  <c r="O2293" i="6" s="1"/>
  <c r="N2294" i="6"/>
  <c r="O2294" i="6" s="1"/>
  <c r="N2295" i="6"/>
  <c r="O2295" i="6" s="1"/>
  <c r="N2296" i="6"/>
  <c r="O2296" i="6" s="1"/>
  <c r="N2297" i="6"/>
  <c r="O2297" i="6" s="1"/>
  <c r="N2298" i="6"/>
  <c r="O2298" i="6" s="1"/>
  <c r="N2299" i="6"/>
  <c r="O2299" i="6" s="1"/>
  <c r="N2300" i="6"/>
  <c r="O2300" i="6" s="1"/>
  <c r="N2301" i="6"/>
  <c r="O2301" i="6" s="1"/>
  <c r="N2302" i="6"/>
  <c r="O2302" i="6" s="1"/>
  <c r="N2303" i="6"/>
  <c r="O2303" i="6" s="1"/>
  <c r="N2304" i="6"/>
  <c r="O2304" i="6" s="1"/>
  <c r="N2305" i="6"/>
  <c r="O2305" i="6" s="1"/>
  <c r="N2306" i="6"/>
  <c r="O2306" i="6" s="1"/>
  <c r="N2307" i="6"/>
  <c r="O2307" i="6" s="1"/>
  <c r="N2308" i="6"/>
  <c r="O2308" i="6" s="1"/>
  <c r="N2309" i="6"/>
  <c r="O2309" i="6" s="1"/>
  <c r="N2310" i="6"/>
  <c r="O2310" i="6" s="1"/>
  <c r="N2311" i="6"/>
  <c r="O2311" i="6" s="1"/>
  <c r="N2312" i="6"/>
  <c r="O2312" i="6" s="1"/>
  <c r="N2313" i="6"/>
  <c r="O2313" i="6" s="1"/>
  <c r="N2314" i="6"/>
  <c r="O2314" i="6" s="1"/>
  <c r="N2315" i="6"/>
  <c r="O2315" i="6" s="1"/>
  <c r="N2316" i="6"/>
  <c r="O2316" i="6" s="1"/>
  <c r="N2317" i="6"/>
  <c r="O2317" i="6" s="1"/>
  <c r="N2318" i="6"/>
  <c r="O2318" i="6" s="1"/>
  <c r="N2319" i="6"/>
  <c r="O2319" i="6" s="1"/>
  <c r="N2320" i="6"/>
  <c r="O2320" i="6" s="1"/>
  <c r="N2321" i="6"/>
  <c r="O2321" i="6" s="1"/>
  <c r="N2322" i="6"/>
  <c r="O2322" i="6" s="1"/>
  <c r="N2323" i="6"/>
  <c r="O2323" i="6" s="1"/>
  <c r="N2324" i="6"/>
  <c r="O2324" i="6" s="1"/>
  <c r="N2325" i="6"/>
  <c r="O2325" i="6" s="1"/>
  <c r="N2326" i="6"/>
  <c r="O2326" i="6" s="1"/>
  <c r="N2327" i="6"/>
  <c r="O2327" i="6" s="1"/>
  <c r="N2328" i="6"/>
  <c r="O2328" i="6" s="1"/>
  <c r="N2329" i="6"/>
  <c r="O2329" i="6" s="1"/>
  <c r="N2330" i="6"/>
  <c r="O2330" i="6" s="1"/>
  <c r="N2331" i="6"/>
  <c r="O2331" i="6" s="1"/>
  <c r="N2332" i="6"/>
  <c r="O2332" i="6" s="1"/>
  <c r="N2333" i="6"/>
  <c r="O2333" i="6" s="1"/>
  <c r="N2334" i="6"/>
  <c r="O2334" i="6" s="1"/>
  <c r="N2335" i="6"/>
  <c r="O2335" i="6" s="1"/>
  <c r="N2336" i="6"/>
  <c r="O2336" i="6" s="1"/>
  <c r="N2337" i="6"/>
  <c r="O2337" i="6" s="1"/>
  <c r="N2338" i="6"/>
  <c r="O2338" i="6" s="1"/>
  <c r="N2339" i="6"/>
  <c r="O2339" i="6" s="1"/>
  <c r="N2340" i="6"/>
  <c r="O2340" i="6" s="1"/>
  <c r="N2341" i="6"/>
  <c r="O2341" i="6" s="1"/>
  <c r="N2342" i="6"/>
  <c r="O2342" i="6" s="1"/>
  <c r="N2343" i="6"/>
  <c r="O2343" i="6" s="1"/>
  <c r="N2344" i="6"/>
  <c r="O2344" i="6" s="1"/>
  <c r="N2345" i="6"/>
  <c r="O2345" i="6" s="1"/>
  <c r="N2346" i="6"/>
  <c r="O2346" i="6" s="1"/>
  <c r="N2347" i="6"/>
  <c r="O2347" i="6" s="1"/>
  <c r="N2348" i="6"/>
  <c r="O2348" i="6" s="1"/>
  <c r="N2349" i="6"/>
  <c r="O2349" i="6" s="1"/>
  <c r="N2350" i="6"/>
  <c r="O2350" i="6" s="1"/>
  <c r="N2351" i="6"/>
  <c r="O2351" i="6" s="1"/>
  <c r="N2352" i="6"/>
  <c r="O2352" i="6" s="1"/>
  <c r="N2353" i="6"/>
  <c r="O2353" i="6" s="1"/>
  <c r="N2354" i="6"/>
  <c r="O2354" i="6" s="1"/>
  <c r="N2355" i="6"/>
  <c r="O2355" i="6" s="1"/>
  <c r="N2356" i="6"/>
  <c r="O2356" i="6" s="1"/>
  <c r="N2357" i="6"/>
  <c r="O2357" i="6" s="1"/>
  <c r="N2358" i="6"/>
  <c r="O2358" i="6" s="1"/>
  <c r="N2359" i="6"/>
  <c r="O2359" i="6" s="1"/>
  <c r="N2360" i="6"/>
  <c r="O2360" i="6" s="1"/>
  <c r="N2361" i="6"/>
  <c r="O2361" i="6" s="1"/>
  <c r="N2362" i="6"/>
  <c r="O2362" i="6" s="1"/>
  <c r="N2363" i="6"/>
  <c r="O2363" i="6" s="1"/>
  <c r="N2364" i="6"/>
  <c r="O2364" i="6" s="1"/>
  <c r="N2365" i="6"/>
  <c r="O2365" i="6" s="1"/>
  <c r="N2366" i="6"/>
  <c r="O2366" i="6" s="1"/>
  <c r="N2367" i="6"/>
  <c r="O2367" i="6" s="1"/>
  <c r="N2368" i="6"/>
  <c r="O2368" i="6" s="1"/>
  <c r="N2369" i="6"/>
  <c r="O2369" i="6" s="1"/>
  <c r="N2370" i="6"/>
  <c r="O2370" i="6" s="1"/>
  <c r="N2371" i="6"/>
  <c r="O2371" i="6" s="1"/>
  <c r="N2372" i="6"/>
  <c r="O2372" i="6" s="1"/>
  <c r="N2373" i="6"/>
  <c r="O2373" i="6" s="1"/>
  <c r="N2374" i="6"/>
  <c r="O2374" i="6" s="1"/>
  <c r="N2375" i="6"/>
  <c r="O2375" i="6" s="1"/>
  <c r="N2376" i="6"/>
  <c r="O2376" i="6" s="1"/>
  <c r="N2377" i="6"/>
  <c r="O2377" i="6" s="1"/>
  <c r="N2378" i="6"/>
  <c r="O2378" i="6" s="1"/>
  <c r="N2379" i="6"/>
  <c r="O2379" i="6" s="1"/>
  <c r="N2380" i="6"/>
  <c r="O2380" i="6" s="1"/>
  <c r="N2381" i="6"/>
  <c r="O2381" i="6" s="1"/>
  <c r="N2382" i="6"/>
  <c r="O2382" i="6" s="1"/>
  <c r="N2383" i="6"/>
  <c r="O2383" i="6" s="1"/>
  <c r="N2384" i="6"/>
  <c r="O2384" i="6" s="1"/>
  <c r="N2385" i="6"/>
  <c r="O2385" i="6" s="1"/>
  <c r="N2386" i="6"/>
  <c r="O2386" i="6" s="1"/>
  <c r="N2387" i="6"/>
  <c r="O2387" i="6" s="1"/>
  <c r="N2388" i="6"/>
  <c r="O2388" i="6" s="1"/>
  <c r="N2389" i="6"/>
  <c r="O2389" i="6" s="1"/>
  <c r="N2390" i="6"/>
  <c r="O2390" i="6" s="1"/>
  <c r="N2391" i="6"/>
  <c r="O2391" i="6" s="1"/>
  <c r="N2392" i="6"/>
  <c r="O2392" i="6" s="1"/>
  <c r="N2393" i="6"/>
  <c r="O2393" i="6" s="1"/>
  <c r="N2394" i="6"/>
  <c r="O2394" i="6" s="1"/>
  <c r="N2395" i="6"/>
  <c r="O2395" i="6" s="1"/>
  <c r="N2396" i="6"/>
  <c r="O2396" i="6" s="1"/>
  <c r="N2397" i="6"/>
  <c r="O2397" i="6" s="1"/>
  <c r="N2398" i="6"/>
  <c r="O2398" i="6" s="1"/>
  <c r="N2399" i="6"/>
  <c r="O2399" i="6" s="1"/>
  <c r="N2400" i="6"/>
  <c r="O2400" i="6" s="1"/>
  <c r="N2401" i="6"/>
  <c r="O2401" i="6" s="1"/>
  <c r="N2402" i="6"/>
  <c r="O2402" i="6" s="1"/>
  <c r="N2403" i="6"/>
  <c r="O2403" i="6" s="1"/>
  <c r="N2404" i="6"/>
  <c r="O2404" i="6" s="1"/>
  <c r="N2405" i="6"/>
  <c r="O2405" i="6" s="1"/>
  <c r="N2406" i="6"/>
  <c r="O2406" i="6" s="1"/>
  <c r="N2407" i="6"/>
  <c r="O2407" i="6" s="1"/>
  <c r="N2408" i="6"/>
  <c r="O2408" i="6" s="1"/>
  <c r="N2409" i="6"/>
  <c r="O2409" i="6" s="1"/>
  <c r="N2410" i="6"/>
  <c r="O2410" i="6" s="1"/>
  <c r="N2411" i="6"/>
  <c r="O2411" i="6" s="1"/>
  <c r="N2412" i="6"/>
  <c r="O2412" i="6" s="1"/>
  <c r="N2413" i="6"/>
  <c r="O2413" i="6" s="1"/>
  <c r="N2414" i="6"/>
  <c r="O2414" i="6" s="1"/>
  <c r="N2415" i="6"/>
  <c r="O2415" i="6" s="1"/>
  <c r="N2416" i="6"/>
  <c r="O2416" i="6" s="1"/>
  <c r="N2417" i="6"/>
  <c r="O2417" i="6" s="1"/>
  <c r="N2418" i="6"/>
  <c r="O2418" i="6" s="1"/>
  <c r="N2419" i="6"/>
  <c r="O2419" i="6" s="1"/>
  <c r="N2420" i="6"/>
  <c r="O2420" i="6" s="1"/>
  <c r="N2421" i="6"/>
  <c r="O2421" i="6" s="1"/>
  <c r="N2422" i="6"/>
  <c r="O2422" i="6" s="1"/>
  <c r="N2423" i="6"/>
  <c r="O2423" i="6" s="1"/>
  <c r="N2424" i="6"/>
  <c r="O2424" i="6" s="1"/>
  <c r="N2425" i="6"/>
  <c r="O2425" i="6" s="1"/>
  <c r="N2426" i="6"/>
  <c r="O2426" i="6" s="1"/>
  <c r="N2427" i="6"/>
  <c r="O2427" i="6" s="1"/>
  <c r="N2428" i="6"/>
  <c r="O2428" i="6" s="1"/>
  <c r="N2429" i="6"/>
  <c r="O2429" i="6" s="1"/>
  <c r="N2430" i="6"/>
  <c r="O2430" i="6" s="1"/>
  <c r="N2431" i="6"/>
  <c r="O2431" i="6" s="1"/>
  <c r="N2432" i="6"/>
  <c r="O2432" i="6" s="1"/>
  <c r="N2433" i="6"/>
  <c r="O2433" i="6" s="1"/>
  <c r="N2434" i="6"/>
  <c r="O2434" i="6" s="1"/>
  <c r="N2435" i="6"/>
  <c r="O2435" i="6" s="1"/>
  <c r="N2436" i="6"/>
  <c r="O2436" i="6" s="1"/>
  <c r="N2437" i="6"/>
  <c r="O2437" i="6" s="1"/>
  <c r="N2438" i="6"/>
  <c r="O2438" i="6" s="1"/>
  <c r="N2439" i="6"/>
  <c r="O2439" i="6" s="1"/>
  <c r="N2440" i="6"/>
  <c r="O2440" i="6" s="1"/>
  <c r="N2441" i="6"/>
  <c r="O2441" i="6" s="1"/>
  <c r="N2442" i="6"/>
  <c r="O2442" i="6" s="1"/>
  <c r="N2443" i="6"/>
  <c r="O2443" i="6" s="1"/>
  <c r="N2444" i="6"/>
  <c r="O2444" i="6" s="1"/>
  <c r="N2445" i="6"/>
  <c r="O2445" i="6" s="1"/>
  <c r="N2446" i="6"/>
  <c r="O2446" i="6" s="1"/>
  <c r="N2447" i="6"/>
  <c r="O2447" i="6" s="1"/>
  <c r="N2448" i="6"/>
  <c r="O2448" i="6" s="1"/>
  <c r="N2449" i="6"/>
  <c r="O2449" i="6" s="1"/>
  <c r="N2450" i="6"/>
  <c r="O2450" i="6" s="1"/>
  <c r="N2451" i="6"/>
  <c r="O2451" i="6" s="1"/>
  <c r="N2452" i="6"/>
  <c r="O2452" i="6" s="1"/>
  <c r="N2453" i="6"/>
  <c r="O2453" i="6" s="1"/>
  <c r="N2454" i="6"/>
  <c r="O2454" i="6" s="1"/>
  <c r="N2455" i="6"/>
  <c r="O2455" i="6" s="1"/>
  <c r="N2456" i="6"/>
  <c r="O2456" i="6" s="1"/>
  <c r="N2457" i="6"/>
  <c r="O2457" i="6" s="1"/>
  <c r="N2458" i="6"/>
  <c r="O2458" i="6" s="1"/>
  <c r="N2459" i="6"/>
  <c r="O2459" i="6" s="1"/>
  <c r="N2460" i="6"/>
  <c r="O2460" i="6" s="1"/>
  <c r="N2461" i="6"/>
  <c r="O2461" i="6" s="1"/>
  <c r="N2462" i="6"/>
  <c r="O2462" i="6" s="1"/>
  <c r="N2463" i="6"/>
  <c r="O2463" i="6" s="1"/>
  <c r="N2464" i="6"/>
  <c r="O2464" i="6" s="1"/>
  <c r="N2465" i="6"/>
  <c r="O2465" i="6" s="1"/>
  <c r="N2466" i="6"/>
  <c r="O2466" i="6" s="1"/>
  <c r="N2467" i="6"/>
  <c r="O2467" i="6" s="1"/>
  <c r="N2468" i="6"/>
  <c r="O2468" i="6" s="1"/>
  <c r="N2469" i="6"/>
  <c r="O2469" i="6" s="1"/>
  <c r="N2470" i="6"/>
  <c r="O2470" i="6" s="1"/>
  <c r="N2471" i="6"/>
  <c r="O2471" i="6" s="1"/>
  <c r="N2472" i="6"/>
  <c r="O2472" i="6" s="1"/>
  <c r="N2473" i="6"/>
  <c r="O2473" i="6" s="1"/>
  <c r="N2474" i="6"/>
  <c r="O2474" i="6" s="1"/>
  <c r="N2475" i="6"/>
  <c r="O2475" i="6" s="1"/>
  <c r="N2476" i="6"/>
  <c r="O2476" i="6" s="1"/>
  <c r="N2477" i="6"/>
  <c r="O2477" i="6" s="1"/>
  <c r="N2478" i="6"/>
  <c r="O2478" i="6" s="1"/>
  <c r="N2479" i="6"/>
  <c r="O2479" i="6" s="1"/>
  <c r="N2480" i="6"/>
  <c r="O2480" i="6" s="1"/>
  <c r="N2481" i="6"/>
  <c r="O2481" i="6" s="1"/>
  <c r="N2482" i="6"/>
  <c r="O2482" i="6" s="1"/>
  <c r="N2483" i="6"/>
  <c r="O2483" i="6" s="1"/>
  <c r="N2484" i="6"/>
  <c r="O2484" i="6" s="1"/>
  <c r="N2485" i="6"/>
  <c r="O2485" i="6" s="1"/>
  <c r="N2486" i="6"/>
  <c r="O2486" i="6" s="1"/>
  <c r="N2487" i="6"/>
  <c r="O2487" i="6" s="1"/>
  <c r="N2488" i="6"/>
  <c r="O2488" i="6" s="1"/>
  <c r="N2489" i="6"/>
  <c r="O2489" i="6" s="1"/>
  <c r="N2490" i="6"/>
  <c r="O2490" i="6" s="1"/>
  <c r="N2491" i="6"/>
  <c r="O2491" i="6" s="1"/>
  <c r="N2492" i="6"/>
  <c r="O2492" i="6" s="1"/>
  <c r="N2493" i="6"/>
  <c r="O2493" i="6" s="1"/>
  <c r="N2494" i="6"/>
  <c r="O2494" i="6" s="1"/>
  <c r="N2495" i="6"/>
  <c r="O2495" i="6" s="1"/>
  <c r="N2496" i="6"/>
  <c r="O2496" i="6" s="1"/>
  <c r="N2497" i="6"/>
  <c r="O2497" i="6" s="1"/>
  <c r="N2498" i="6"/>
  <c r="O2498" i="6" s="1"/>
  <c r="N2499" i="6"/>
  <c r="O2499" i="6" s="1"/>
  <c r="N2500" i="6"/>
  <c r="O2500" i="6" s="1"/>
  <c r="N2501" i="6"/>
  <c r="O2501" i="6" s="1"/>
  <c r="N2502" i="6"/>
  <c r="O2502" i="6" s="1"/>
  <c r="N2503" i="6"/>
  <c r="O2503" i="6" s="1"/>
  <c r="N2504" i="6"/>
  <c r="O2504" i="6" s="1"/>
  <c r="N2505" i="6"/>
  <c r="O2505" i="6" s="1"/>
  <c r="N2506" i="6"/>
  <c r="O2506" i="6" s="1"/>
  <c r="N2507" i="6"/>
  <c r="O2507" i="6" s="1"/>
  <c r="N2508" i="6"/>
  <c r="O2508" i="6" s="1"/>
  <c r="N2509" i="6"/>
  <c r="O2509" i="6" s="1"/>
  <c r="N2510" i="6"/>
  <c r="O2510" i="6" s="1"/>
  <c r="N2511" i="6"/>
  <c r="O2511" i="6" s="1"/>
  <c r="N2512" i="6"/>
  <c r="O2512" i="6" s="1"/>
  <c r="N2513" i="6"/>
  <c r="O2513" i="6" s="1"/>
  <c r="N2514" i="6"/>
  <c r="O2514" i="6" s="1"/>
  <c r="N2515" i="6"/>
  <c r="O2515" i="6" s="1"/>
  <c r="N2516" i="6"/>
  <c r="O2516" i="6" s="1"/>
  <c r="N2517" i="6"/>
  <c r="O2517" i="6" s="1"/>
  <c r="N2518" i="6"/>
  <c r="O2518" i="6" s="1"/>
  <c r="N2519" i="6"/>
  <c r="O2519" i="6" s="1"/>
  <c r="N2520" i="6"/>
  <c r="O2520" i="6" s="1"/>
  <c r="N2521" i="6"/>
  <c r="O2521" i="6" s="1"/>
  <c r="N2522" i="6"/>
  <c r="O2522" i="6" s="1"/>
  <c r="N2523" i="6"/>
  <c r="O2523" i="6" s="1"/>
  <c r="N2524" i="6"/>
  <c r="O2524" i="6" s="1"/>
  <c r="N2525" i="6"/>
  <c r="O2525" i="6" s="1"/>
  <c r="N2526" i="6"/>
  <c r="O2526" i="6" s="1"/>
  <c r="N2527" i="6"/>
  <c r="O2527" i="6" s="1"/>
  <c r="N2528" i="6"/>
  <c r="O2528" i="6" s="1"/>
  <c r="N2529" i="6"/>
  <c r="O2529" i="6" s="1"/>
  <c r="N2530" i="6"/>
  <c r="O2530" i="6" s="1"/>
  <c r="N2531" i="6"/>
  <c r="O2531" i="6" s="1"/>
  <c r="N2532" i="6"/>
  <c r="O2532" i="6" s="1"/>
  <c r="N2533" i="6"/>
  <c r="O2533" i="6" s="1"/>
  <c r="N2534" i="6"/>
  <c r="O2534" i="6" s="1"/>
  <c r="N2535" i="6"/>
  <c r="O2535" i="6" s="1"/>
  <c r="N2536" i="6"/>
  <c r="O2536" i="6" s="1"/>
  <c r="N2537" i="6"/>
  <c r="O2537" i="6" s="1"/>
  <c r="N2538" i="6"/>
  <c r="O2538" i="6" s="1"/>
  <c r="N2539" i="6"/>
  <c r="O2539" i="6" s="1"/>
  <c r="N2540" i="6"/>
  <c r="O2540" i="6" s="1"/>
  <c r="N2541" i="6"/>
  <c r="O2541" i="6" s="1"/>
  <c r="N2542" i="6"/>
  <c r="O2542" i="6" s="1"/>
  <c r="N2543" i="6"/>
  <c r="O2543" i="6" s="1"/>
  <c r="N2544" i="6"/>
  <c r="O2544" i="6" s="1"/>
  <c r="N2545" i="6"/>
  <c r="O2545" i="6" s="1"/>
  <c r="N2546" i="6"/>
  <c r="O2546" i="6" s="1"/>
  <c r="N2547" i="6"/>
  <c r="O2547" i="6" s="1"/>
  <c r="N2548" i="6"/>
  <c r="O2548" i="6" s="1"/>
  <c r="N2549" i="6"/>
  <c r="O2549" i="6" s="1"/>
  <c r="N2550" i="6"/>
  <c r="O2550" i="6" s="1"/>
  <c r="N2551" i="6"/>
  <c r="O2551" i="6" s="1"/>
  <c r="N2552" i="6"/>
  <c r="O2552" i="6" s="1"/>
  <c r="N2553" i="6"/>
  <c r="O2553" i="6" s="1"/>
  <c r="N2554" i="6"/>
  <c r="O2554" i="6" s="1"/>
  <c r="N2555" i="6"/>
  <c r="O2555" i="6" s="1"/>
  <c r="N2556" i="6"/>
  <c r="O2556" i="6" s="1"/>
  <c r="N2557" i="6"/>
  <c r="O2557" i="6" s="1"/>
  <c r="N2558" i="6"/>
  <c r="O2558" i="6" s="1"/>
  <c r="N2559" i="6"/>
  <c r="O2559" i="6" s="1"/>
  <c r="N2560" i="6"/>
  <c r="O2560" i="6" s="1"/>
  <c r="N2561" i="6"/>
  <c r="O2561" i="6" s="1"/>
  <c r="N2562" i="6"/>
  <c r="O2562" i="6" s="1"/>
  <c r="N2563" i="6"/>
  <c r="O2563" i="6" s="1"/>
  <c r="N2564" i="6"/>
  <c r="O2564" i="6" s="1"/>
  <c r="N2565" i="6"/>
  <c r="O2565" i="6" s="1"/>
  <c r="N2566" i="6"/>
  <c r="O2566" i="6" s="1"/>
  <c r="N2567" i="6"/>
  <c r="O2567" i="6" s="1"/>
  <c r="N2568" i="6"/>
  <c r="O2568" i="6" s="1"/>
  <c r="N2569" i="6"/>
  <c r="O2569" i="6" s="1"/>
  <c r="N2570" i="6"/>
  <c r="O2570" i="6" s="1"/>
  <c r="N2571" i="6"/>
  <c r="O2571" i="6" s="1"/>
  <c r="N2572" i="6"/>
  <c r="O2572" i="6" s="1"/>
  <c r="N2573" i="6"/>
  <c r="O2573" i="6" s="1"/>
  <c r="N2574" i="6"/>
  <c r="O2574" i="6" s="1"/>
  <c r="N2575" i="6"/>
  <c r="O2575" i="6" s="1"/>
  <c r="N2576" i="6"/>
  <c r="O2576" i="6" s="1"/>
  <c r="N2577" i="6"/>
  <c r="O2577" i="6" s="1"/>
  <c r="N2578" i="6"/>
  <c r="O2578" i="6" s="1"/>
  <c r="N2579" i="6"/>
  <c r="O2579" i="6" s="1"/>
  <c r="N2580" i="6"/>
  <c r="O2580" i="6" s="1"/>
  <c r="N2581" i="6"/>
  <c r="O2581" i="6" s="1"/>
  <c r="N2582" i="6"/>
  <c r="O2582" i="6" s="1"/>
  <c r="N2583" i="6"/>
  <c r="O2583" i="6" s="1"/>
  <c r="N2584" i="6"/>
  <c r="O2584" i="6" s="1"/>
  <c r="N2585" i="6"/>
  <c r="O2585" i="6" s="1"/>
  <c r="N2586" i="6"/>
  <c r="O2586" i="6" s="1"/>
  <c r="N2587" i="6"/>
  <c r="O2587" i="6" s="1"/>
  <c r="N2588" i="6"/>
  <c r="O2588" i="6" s="1"/>
  <c r="N2589" i="6"/>
  <c r="O2589" i="6" s="1"/>
  <c r="N2590" i="6"/>
  <c r="O2590" i="6" s="1"/>
  <c r="N2591" i="6"/>
  <c r="O2591" i="6" s="1"/>
  <c r="N2592" i="6"/>
  <c r="O2592" i="6" s="1"/>
  <c r="N2593" i="6"/>
  <c r="O2593" i="6" s="1"/>
  <c r="N2594" i="6"/>
  <c r="O2594" i="6" s="1"/>
  <c r="N2595" i="6"/>
  <c r="O2595" i="6" s="1"/>
  <c r="N2596" i="6"/>
  <c r="O2596" i="6" s="1"/>
  <c r="N2597" i="6"/>
  <c r="O2597" i="6" s="1"/>
  <c r="N2598" i="6"/>
  <c r="O2598" i="6" s="1"/>
  <c r="N2599" i="6"/>
  <c r="O2599" i="6" s="1"/>
  <c r="N2600" i="6"/>
  <c r="O2600" i="6" s="1"/>
  <c r="N2601" i="6"/>
  <c r="O2601" i="6" s="1"/>
  <c r="N2602" i="6"/>
  <c r="O2602" i="6" s="1"/>
  <c r="N2603" i="6"/>
  <c r="O2603" i="6" s="1"/>
  <c r="N2604" i="6"/>
  <c r="O2604" i="6" s="1"/>
  <c r="N2605" i="6"/>
  <c r="O2605" i="6" s="1"/>
  <c r="N2606" i="6"/>
  <c r="O2606" i="6" s="1"/>
  <c r="N2607" i="6"/>
  <c r="O2607" i="6" s="1"/>
  <c r="N2608" i="6"/>
  <c r="O2608" i="6" s="1"/>
  <c r="N2609" i="6"/>
  <c r="O2609" i="6" s="1"/>
  <c r="N2610" i="6"/>
  <c r="O2610" i="6" s="1"/>
  <c r="N2611" i="6"/>
  <c r="O2611" i="6" s="1"/>
  <c r="N2612" i="6"/>
  <c r="O2612" i="6" s="1"/>
  <c r="N2613" i="6"/>
  <c r="O2613" i="6" s="1"/>
  <c r="N2614" i="6"/>
  <c r="O2614" i="6" s="1"/>
  <c r="N2615" i="6"/>
  <c r="O2615" i="6" s="1"/>
  <c r="N2616" i="6"/>
  <c r="O2616" i="6" s="1"/>
  <c r="N2617" i="6"/>
  <c r="O2617" i="6" s="1"/>
  <c r="N2618" i="6"/>
  <c r="O2618" i="6" s="1"/>
  <c r="N2619" i="6"/>
  <c r="O2619" i="6" s="1"/>
  <c r="N2620" i="6"/>
  <c r="O2620" i="6" s="1"/>
  <c r="N2621" i="6"/>
  <c r="O2621" i="6" s="1"/>
  <c r="N2622" i="6"/>
  <c r="O2622" i="6" s="1"/>
  <c r="N2623" i="6"/>
  <c r="O2623" i="6" s="1"/>
  <c r="N2624" i="6"/>
  <c r="O2624" i="6" s="1"/>
  <c r="N2625" i="6"/>
  <c r="O2625" i="6" s="1"/>
  <c r="N2626" i="6"/>
  <c r="O2626" i="6" s="1"/>
  <c r="N2627" i="6"/>
  <c r="O2627" i="6" s="1"/>
  <c r="N2628" i="6"/>
  <c r="O2628" i="6" s="1"/>
  <c r="N2629" i="6"/>
  <c r="O2629" i="6" s="1"/>
  <c r="N2630" i="6"/>
  <c r="O2630" i="6" s="1"/>
  <c r="N2631" i="6"/>
  <c r="O2631" i="6" s="1"/>
  <c r="N2632" i="6"/>
  <c r="O2632" i="6" s="1"/>
  <c r="N2633" i="6"/>
  <c r="O2633" i="6" s="1"/>
  <c r="N2634" i="6"/>
  <c r="O2634" i="6" s="1"/>
  <c r="N2635" i="6"/>
  <c r="O2635" i="6" s="1"/>
  <c r="N2636" i="6"/>
  <c r="O2636" i="6" s="1"/>
  <c r="N2637" i="6"/>
  <c r="O2637" i="6" s="1"/>
  <c r="N2638" i="6"/>
  <c r="O2638" i="6" s="1"/>
  <c r="N2639" i="6"/>
  <c r="O2639" i="6" s="1"/>
  <c r="N2640" i="6"/>
  <c r="O2640" i="6" s="1"/>
  <c r="N2641" i="6"/>
  <c r="O2641" i="6" s="1"/>
  <c r="N2642" i="6"/>
  <c r="O2642" i="6" s="1"/>
  <c r="N2643" i="6"/>
  <c r="O2643" i="6" s="1"/>
  <c r="N2644" i="6"/>
  <c r="O2644" i="6" s="1"/>
  <c r="N2645" i="6"/>
  <c r="O2645" i="6" s="1"/>
  <c r="N2646" i="6"/>
  <c r="O2646" i="6" s="1"/>
  <c r="N2647" i="6"/>
  <c r="O2647" i="6" s="1"/>
  <c r="N2648" i="6"/>
  <c r="O2648" i="6" s="1"/>
  <c r="N2649" i="6"/>
  <c r="O2649" i="6" s="1"/>
  <c r="N2650" i="6"/>
  <c r="O2650" i="6" s="1"/>
  <c r="N2651" i="6"/>
  <c r="O2651" i="6" s="1"/>
  <c r="N2652" i="6"/>
  <c r="O2652" i="6" s="1"/>
  <c r="N2653" i="6"/>
  <c r="O2653" i="6" s="1"/>
  <c r="N2654" i="6"/>
  <c r="O2654" i="6" s="1"/>
  <c r="N2655" i="6"/>
  <c r="O2655" i="6" s="1"/>
  <c r="N2656" i="6"/>
  <c r="O2656" i="6" s="1"/>
  <c r="N2657" i="6"/>
  <c r="O2657" i="6" s="1"/>
  <c r="N2658" i="6"/>
  <c r="O2658" i="6" s="1"/>
  <c r="N2659" i="6"/>
  <c r="O2659" i="6" s="1"/>
  <c r="N2660" i="6"/>
  <c r="O2660" i="6" s="1"/>
  <c r="N2661" i="6"/>
  <c r="O2661" i="6" s="1"/>
  <c r="N2662" i="6"/>
  <c r="O2662" i="6" s="1"/>
  <c r="N2663" i="6"/>
  <c r="O2663" i="6" s="1"/>
  <c r="N2664" i="6"/>
  <c r="O2664" i="6" s="1"/>
  <c r="N2665" i="6"/>
  <c r="O2665" i="6" s="1"/>
  <c r="N2666" i="6"/>
  <c r="O2666" i="6" s="1"/>
  <c r="N2667" i="6"/>
  <c r="O2667" i="6" s="1"/>
  <c r="N2668" i="6"/>
  <c r="O2668" i="6" s="1"/>
  <c r="N2669" i="6"/>
  <c r="O2669" i="6" s="1"/>
  <c r="N2670" i="6"/>
  <c r="O2670" i="6" s="1"/>
  <c r="N2671" i="6"/>
  <c r="O2671" i="6" s="1"/>
  <c r="N2672" i="6"/>
  <c r="O2672" i="6" s="1"/>
  <c r="N2673" i="6"/>
  <c r="O2673" i="6" s="1"/>
  <c r="N2674" i="6"/>
  <c r="O2674" i="6" s="1"/>
  <c r="N2675" i="6"/>
  <c r="O2675" i="6" s="1"/>
  <c r="N2676" i="6"/>
  <c r="O2676" i="6" s="1"/>
  <c r="N2677" i="6"/>
  <c r="O2677" i="6" s="1"/>
  <c r="N2678" i="6"/>
  <c r="O2678" i="6" s="1"/>
  <c r="N2679" i="6"/>
  <c r="O2679" i="6" s="1"/>
  <c r="N2680" i="6"/>
  <c r="O2680" i="6" s="1"/>
  <c r="N2681" i="6"/>
  <c r="O2681" i="6" s="1"/>
  <c r="N2682" i="6"/>
  <c r="O2682" i="6" s="1"/>
  <c r="N2683" i="6"/>
  <c r="O2683" i="6" s="1"/>
  <c r="N2684" i="6"/>
  <c r="O2684" i="6" s="1"/>
  <c r="N2685" i="6"/>
  <c r="O2685" i="6" s="1"/>
  <c r="N2686" i="6"/>
  <c r="O2686" i="6" s="1"/>
  <c r="N2687" i="6"/>
  <c r="O2687" i="6" s="1"/>
  <c r="N2688" i="6"/>
  <c r="O2688" i="6" s="1"/>
  <c r="N2689" i="6"/>
  <c r="O2689" i="6" s="1"/>
  <c r="N2690" i="6"/>
  <c r="O2690" i="6" s="1"/>
  <c r="N2691" i="6"/>
  <c r="O2691" i="6" s="1"/>
  <c r="N2692" i="6"/>
  <c r="O2692" i="6" s="1"/>
  <c r="N2693" i="6"/>
  <c r="O2693" i="6" s="1"/>
  <c r="N2694" i="6"/>
  <c r="O2694" i="6" s="1"/>
  <c r="N2695" i="6"/>
  <c r="O2695" i="6" s="1"/>
  <c r="N2696" i="6"/>
  <c r="O2696" i="6" s="1"/>
  <c r="N2697" i="6"/>
  <c r="O2697" i="6" s="1"/>
  <c r="N2698" i="6"/>
  <c r="O2698" i="6" s="1"/>
  <c r="N2699" i="6"/>
  <c r="O2699" i="6" s="1"/>
  <c r="N2700" i="6"/>
  <c r="O2700" i="6" s="1"/>
  <c r="N2701" i="6"/>
  <c r="O2701" i="6" s="1"/>
  <c r="N2702" i="6"/>
  <c r="O2702" i="6" s="1"/>
  <c r="N2703" i="6"/>
  <c r="O2703" i="6" s="1"/>
  <c r="N2704" i="6"/>
  <c r="O2704" i="6" s="1"/>
  <c r="N2705" i="6"/>
  <c r="O2705" i="6" s="1"/>
  <c r="N2706" i="6"/>
  <c r="O2706" i="6" s="1"/>
  <c r="N2707" i="6"/>
  <c r="O2707" i="6" s="1"/>
  <c r="N2708" i="6"/>
  <c r="O2708" i="6" s="1"/>
  <c r="N2709" i="6"/>
  <c r="O2709" i="6" s="1"/>
  <c r="N2710" i="6"/>
  <c r="O2710" i="6" s="1"/>
  <c r="N2711" i="6"/>
  <c r="O2711" i="6" s="1"/>
  <c r="N2712" i="6"/>
  <c r="O2712" i="6" s="1"/>
  <c r="N2713" i="6"/>
  <c r="O2713" i="6" s="1"/>
  <c r="N2714" i="6"/>
  <c r="O2714" i="6" s="1"/>
  <c r="N2715" i="6"/>
  <c r="O2715" i="6" s="1"/>
  <c r="N2716" i="6"/>
  <c r="O2716" i="6" s="1"/>
  <c r="N2717" i="6"/>
  <c r="O2717" i="6" s="1"/>
  <c r="N2718" i="6"/>
  <c r="O2718" i="6" s="1"/>
  <c r="N2719" i="6"/>
  <c r="O2719" i="6" s="1"/>
  <c r="N2720" i="6"/>
  <c r="O2720" i="6" s="1"/>
  <c r="N2721" i="6"/>
  <c r="O2721" i="6" s="1"/>
  <c r="N2722" i="6"/>
  <c r="O2722" i="6" s="1"/>
  <c r="N2723" i="6"/>
  <c r="O2723" i="6" s="1"/>
  <c r="N2724" i="6"/>
  <c r="O2724" i="6" s="1"/>
  <c r="N2725" i="6"/>
  <c r="O2725" i="6" s="1"/>
  <c r="N2726" i="6"/>
  <c r="O2726" i="6" s="1"/>
  <c r="N2727" i="6"/>
  <c r="O2727" i="6" s="1"/>
  <c r="N2728" i="6"/>
  <c r="O2728" i="6" s="1"/>
  <c r="N2729" i="6"/>
  <c r="O2729" i="6" s="1"/>
  <c r="N2730" i="6"/>
  <c r="O2730" i="6" s="1"/>
  <c r="N2731" i="6"/>
  <c r="O2731" i="6" s="1"/>
  <c r="N2732" i="6"/>
  <c r="O2732" i="6" s="1"/>
  <c r="N2733" i="6"/>
  <c r="O2733" i="6" s="1"/>
  <c r="N2734" i="6"/>
  <c r="O2734" i="6" s="1"/>
  <c r="N2735" i="6"/>
  <c r="O2735" i="6" s="1"/>
  <c r="N2736" i="6"/>
  <c r="O2736" i="6" s="1"/>
  <c r="N2737" i="6"/>
  <c r="O2737" i="6" s="1"/>
  <c r="N2738" i="6"/>
  <c r="O2738" i="6" s="1"/>
  <c r="N2739" i="6"/>
  <c r="O2739" i="6" s="1"/>
  <c r="N2740" i="6"/>
  <c r="O2740" i="6" s="1"/>
  <c r="N2741" i="6"/>
  <c r="O2741" i="6" s="1"/>
  <c r="N2742" i="6"/>
  <c r="O2742" i="6" s="1"/>
  <c r="N2743" i="6"/>
  <c r="O2743" i="6" s="1"/>
  <c r="N2744" i="6"/>
  <c r="O2744" i="6" s="1"/>
  <c r="N2745" i="6"/>
  <c r="O2745" i="6" s="1"/>
  <c r="N2746" i="6"/>
  <c r="O2746" i="6" s="1"/>
  <c r="N2747" i="6"/>
  <c r="O2747" i="6" s="1"/>
  <c r="N2748" i="6"/>
  <c r="O2748" i="6" s="1"/>
  <c r="N2749" i="6"/>
  <c r="O2749" i="6" s="1"/>
  <c r="N2750" i="6"/>
  <c r="O2750" i="6" s="1"/>
  <c r="N2751" i="6"/>
  <c r="O2751" i="6" s="1"/>
  <c r="N2752" i="6"/>
  <c r="O2752" i="6" s="1"/>
  <c r="N2753" i="6"/>
  <c r="O2753" i="6" s="1"/>
  <c r="N2754" i="6"/>
  <c r="O2754" i="6" s="1"/>
  <c r="N2755" i="6"/>
  <c r="O2755" i="6" s="1"/>
  <c r="N2756" i="6"/>
  <c r="O2756" i="6" s="1"/>
  <c r="N2757" i="6"/>
  <c r="O2757" i="6" s="1"/>
  <c r="N2758" i="6"/>
  <c r="O2758" i="6" s="1"/>
  <c r="N2759" i="6"/>
  <c r="O2759" i="6" s="1"/>
  <c r="N2760" i="6"/>
  <c r="O2760" i="6" s="1"/>
  <c r="N2761" i="6"/>
  <c r="O2761" i="6" s="1"/>
  <c r="N2762" i="6"/>
  <c r="O2762" i="6" s="1"/>
  <c r="N2763" i="6"/>
  <c r="O2763" i="6" s="1"/>
  <c r="N2764" i="6"/>
  <c r="O2764" i="6" s="1"/>
  <c r="N2765" i="6"/>
  <c r="O2765" i="6" s="1"/>
  <c r="N2766" i="6"/>
  <c r="O2766" i="6" s="1"/>
  <c r="N2767" i="6"/>
  <c r="O2767" i="6" s="1"/>
  <c r="N2768" i="6"/>
  <c r="O2768" i="6" s="1"/>
  <c r="N2769" i="6"/>
  <c r="O2769" i="6" s="1"/>
  <c r="N2770" i="6"/>
  <c r="O2770" i="6" s="1"/>
  <c r="N2771" i="6"/>
  <c r="O2771" i="6" s="1"/>
  <c r="N2772" i="6"/>
  <c r="O2772" i="6" s="1"/>
  <c r="N2773" i="6"/>
  <c r="O2773" i="6" s="1"/>
  <c r="N2774" i="6"/>
  <c r="O2774" i="6" s="1"/>
  <c r="N2775" i="6"/>
  <c r="O2775" i="6" s="1"/>
  <c r="N2776" i="6"/>
  <c r="O2776" i="6" s="1"/>
  <c r="N2777" i="6"/>
  <c r="O2777" i="6" s="1"/>
  <c r="N2778" i="6"/>
  <c r="O2778" i="6" s="1"/>
  <c r="N2779" i="6"/>
  <c r="O2779" i="6" s="1"/>
  <c r="N2780" i="6"/>
  <c r="O2780" i="6" s="1"/>
  <c r="N2781" i="6"/>
  <c r="O2781" i="6" s="1"/>
  <c r="N2782" i="6"/>
  <c r="O2782" i="6" s="1"/>
  <c r="N2783" i="6"/>
  <c r="O2783" i="6" s="1"/>
  <c r="N2784" i="6"/>
  <c r="O2784" i="6" s="1"/>
  <c r="N2785" i="6"/>
  <c r="O2785" i="6" s="1"/>
  <c r="N2786" i="6"/>
  <c r="O2786" i="6" s="1"/>
  <c r="N2787" i="6"/>
  <c r="O2787" i="6" s="1"/>
  <c r="N2788" i="6"/>
  <c r="O2788" i="6" s="1"/>
  <c r="N2789" i="6"/>
  <c r="O2789" i="6" s="1"/>
  <c r="N2790" i="6"/>
  <c r="O2790" i="6" s="1"/>
  <c r="N2791" i="6"/>
  <c r="O2791" i="6" s="1"/>
  <c r="N2792" i="6"/>
  <c r="O2792" i="6" s="1"/>
  <c r="N2793" i="6"/>
  <c r="O2793" i="6" s="1"/>
  <c r="N2794" i="6"/>
  <c r="O2794" i="6" s="1"/>
  <c r="N2795" i="6"/>
  <c r="O2795" i="6" s="1"/>
  <c r="N2796" i="6"/>
  <c r="O2796" i="6" s="1"/>
  <c r="N2797" i="6"/>
  <c r="O2797" i="6" s="1"/>
  <c r="N2798" i="6"/>
  <c r="O2798" i="6" s="1"/>
  <c r="N2799" i="6"/>
  <c r="O2799" i="6" s="1"/>
  <c r="N2800" i="6"/>
  <c r="O2800" i="6" s="1"/>
  <c r="N2801" i="6"/>
  <c r="O2801" i="6" s="1"/>
  <c r="N2802" i="6"/>
  <c r="O2802" i="6" s="1"/>
  <c r="N2803" i="6"/>
  <c r="O2803" i="6" s="1"/>
  <c r="N2804" i="6"/>
  <c r="O2804" i="6" s="1"/>
  <c r="N2805" i="6"/>
  <c r="O2805" i="6" s="1"/>
  <c r="N2806" i="6"/>
  <c r="O2806" i="6" s="1"/>
  <c r="N2807" i="6"/>
  <c r="O2807" i="6" s="1"/>
  <c r="N2808" i="6"/>
  <c r="O2808" i="6" s="1"/>
  <c r="N2809" i="6"/>
  <c r="O2809" i="6" s="1"/>
  <c r="N2810" i="6"/>
  <c r="O2810" i="6" s="1"/>
  <c r="N2811" i="6"/>
  <c r="O2811" i="6" s="1"/>
  <c r="N2812" i="6"/>
  <c r="O2812" i="6" s="1"/>
  <c r="N2813" i="6"/>
  <c r="O2813" i="6" s="1"/>
  <c r="N2814" i="6"/>
  <c r="O2814" i="6" s="1"/>
  <c r="N2815" i="6"/>
  <c r="O2815" i="6" s="1"/>
  <c r="N2816" i="6"/>
  <c r="O2816" i="6" s="1"/>
  <c r="N2817" i="6"/>
  <c r="O2817" i="6" s="1"/>
  <c r="N2818" i="6"/>
  <c r="O2818" i="6" s="1"/>
  <c r="N2819" i="6"/>
  <c r="O2819" i="6" s="1"/>
  <c r="N2820" i="6"/>
  <c r="O2820" i="6" s="1"/>
  <c r="N2821" i="6"/>
  <c r="O2821" i="6" s="1"/>
  <c r="N2822" i="6"/>
  <c r="O2822" i="6" s="1"/>
  <c r="N2823" i="6"/>
  <c r="O2823" i="6" s="1"/>
  <c r="N2824" i="6"/>
  <c r="O2824" i="6" s="1"/>
  <c r="N2825" i="6"/>
  <c r="O2825" i="6" s="1"/>
  <c r="N2826" i="6"/>
  <c r="O2826" i="6" s="1"/>
  <c r="N2827" i="6"/>
  <c r="O2827" i="6" s="1"/>
  <c r="N2828" i="6"/>
  <c r="O2828" i="6" s="1"/>
  <c r="N2829" i="6"/>
  <c r="O2829" i="6" s="1"/>
  <c r="N2830" i="6"/>
  <c r="O2830" i="6" s="1"/>
  <c r="N2831" i="6"/>
  <c r="O2831" i="6" s="1"/>
  <c r="N2832" i="6"/>
  <c r="O2832" i="6" s="1"/>
  <c r="N2833" i="6"/>
  <c r="O2833" i="6" s="1"/>
  <c r="N2834" i="6"/>
  <c r="O2834" i="6" s="1"/>
  <c r="N2835" i="6"/>
  <c r="O2835" i="6" s="1"/>
  <c r="N2836" i="6"/>
  <c r="O2836" i="6" s="1"/>
  <c r="N2837" i="6"/>
  <c r="O2837" i="6" s="1"/>
  <c r="N2838" i="6"/>
  <c r="O2838" i="6" s="1"/>
  <c r="N2839" i="6"/>
  <c r="O2839" i="6" s="1"/>
  <c r="N2840" i="6"/>
  <c r="O2840" i="6" s="1"/>
  <c r="N2841" i="6"/>
  <c r="O2841" i="6" s="1"/>
  <c r="N2842" i="6"/>
  <c r="O2842" i="6" s="1"/>
  <c r="N2843" i="6"/>
  <c r="O2843" i="6" s="1"/>
  <c r="N2844" i="6"/>
  <c r="O2844" i="6" s="1"/>
  <c r="N2845" i="6"/>
  <c r="O2845" i="6" s="1"/>
  <c r="N2846" i="6"/>
  <c r="O2846" i="6" s="1"/>
  <c r="N2847" i="6"/>
  <c r="O2847" i="6" s="1"/>
  <c r="N2848" i="6"/>
  <c r="O2848" i="6" s="1"/>
  <c r="N2849" i="6"/>
  <c r="O2849" i="6" s="1"/>
  <c r="N2850" i="6"/>
  <c r="O2850" i="6" s="1"/>
  <c r="N2851" i="6"/>
  <c r="O2851" i="6" s="1"/>
  <c r="N2852" i="6"/>
  <c r="O2852" i="6" s="1"/>
  <c r="N2853" i="6"/>
  <c r="O2853" i="6" s="1"/>
  <c r="N2854" i="6"/>
  <c r="O2854" i="6" s="1"/>
  <c r="N2855" i="6"/>
  <c r="O2855" i="6" s="1"/>
  <c r="N2856" i="6"/>
  <c r="O2856" i="6" s="1"/>
  <c r="N2857" i="6"/>
  <c r="O2857" i="6" s="1"/>
  <c r="N2858" i="6"/>
  <c r="O2858" i="6" s="1"/>
  <c r="N2859" i="6"/>
  <c r="O2859" i="6" s="1"/>
  <c r="N2860" i="6"/>
  <c r="O2860" i="6" s="1"/>
  <c r="N2861" i="6"/>
  <c r="O2861" i="6" s="1"/>
  <c r="N2862" i="6"/>
  <c r="O2862" i="6" s="1"/>
  <c r="N2863" i="6"/>
  <c r="O2863" i="6" s="1"/>
  <c r="N2864" i="6"/>
  <c r="O2864" i="6" s="1"/>
  <c r="N2865" i="6"/>
  <c r="O2865" i="6" s="1"/>
  <c r="N2866" i="6"/>
  <c r="O2866" i="6" s="1"/>
  <c r="N2867" i="6"/>
  <c r="O2867" i="6" s="1"/>
  <c r="N2868" i="6"/>
  <c r="O2868" i="6" s="1"/>
  <c r="N2869" i="6"/>
  <c r="O2869" i="6" s="1"/>
  <c r="N2870" i="6"/>
  <c r="O2870" i="6" s="1"/>
  <c r="N2871" i="6"/>
  <c r="O2871" i="6" s="1"/>
  <c r="N2872" i="6"/>
  <c r="O2872" i="6" s="1"/>
  <c r="N2873" i="6"/>
  <c r="O2873" i="6" s="1"/>
  <c r="N2874" i="6"/>
  <c r="O2874" i="6" s="1"/>
  <c r="N2875" i="6"/>
  <c r="O2875" i="6" s="1"/>
  <c r="N2876" i="6"/>
  <c r="O2876" i="6" s="1"/>
  <c r="N2877" i="6"/>
  <c r="O2877" i="6" s="1"/>
  <c r="N2878" i="6"/>
  <c r="O2878" i="6" s="1"/>
  <c r="N2879" i="6"/>
  <c r="O2879" i="6" s="1"/>
  <c r="N2880" i="6"/>
  <c r="O2880" i="6" s="1"/>
  <c r="N2881" i="6"/>
  <c r="O2881" i="6" s="1"/>
  <c r="N2882" i="6"/>
  <c r="O2882" i="6" s="1"/>
  <c r="N2883" i="6"/>
  <c r="O2883" i="6" s="1"/>
  <c r="N2884" i="6"/>
  <c r="O2884" i="6" s="1"/>
  <c r="N2885" i="6"/>
  <c r="O2885" i="6" s="1"/>
  <c r="N2886" i="6"/>
  <c r="O2886" i="6" s="1"/>
  <c r="N2887" i="6"/>
  <c r="O2887" i="6" s="1"/>
  <c r="N2888" i="6"/>
  <c r="O2888" i="6" s="1"/>
  <c r="N2889" i="6"/>
  <c r="O2889" i="6" s="1"/>
  <c r="N2890" i="6"/>
  <c r="O2890" i="6" s="1"/>
  <c r="N2891" i="6"/>
  <c r="O2891" i="6" s="1"/>
  <c r="N2892" i="6"/>
  <c r="O2892" i="6" s="1"/>
  <c r="N2893" i="6"/>
  <c r="O2893" i="6" s="1"/>
  <c r="N2894" i="6"/>
  <c r="O2894" i="6" s="1"/>
  <c r="N2895" i="6"/>
  <c r="O2895" i="6" s="1"/>
  <c r="N2896" i="6"/>
  <c r="O2896" i="6" s="1"/>
  <c r="N2897" i="6"/>
  <c r="O2897" i="6" s="1"/>
  <c r="N2898" i="6"/>
  <c r="O2898" i="6" s="1"/>
  <c r="N2899" i="6"/>
  <c r="O2899" i="6" s="1"/>
  <c r="N2900" i="6"/>
  <c r="O2900" i="6" s="1"/>
  <c r="N2901" i="6"/>
  <c r="O2901" i="6" s="1"/>
  <c r="N2902" i="6"/>
  <c r="O2902" i="6" s="1"/>
  <c r="N2903" i="6"/>
  <c r="O2903" i="6" s="1"/>
  <c r="N2904" i="6"/>
  <c r="O2904" i="6" s="1"/>
  <c r="N2905" i="6"/>
  <c r="O2905" i="6" s="1"/>
  <c r="N2906" i="6"/>
  <c r="O2906" i="6" s="1"/>
  <c r="N2907" i="6"/>
  <c r="O2907" i="6" s="1"/>
  <c r="N2908" i="6"/>
  <c r="O2908" i="6" s="1"/>
  <c r="N2909" i="6"/>
  <c r="O2909" i="6" s="1"/>
  <c r="N2910" i="6"/>
  <c r="O2910" i="6" s="1"/>
  <c r="N2911" i="6"/>
  <c r="O2911" i="6" s="1"/>
  <c r="N2912" i="6"/>
  <c r="O2912" i="6" s="1"/>
  <c r="N2913" i="6"/>
  <c r="O2913" i="6" s="1"/>
  <c r="N2914" i="6"/>
  <c r="O2914" i="6" s="1"/>
  <c r="N2915" i="6"/>
  <c r="O2915" i="6" s="1"/>
  <c r="N2916" i="6"/>
  <c r="O2916" i="6" s="1"/>
  <c r="N2917" i="6"/>
  <c r="O2917" i="6" s="1"/>
  <c r="N2918" i="6"/>
  <c r="O2918" i="6" s="1"/>
  <c r="N2919" i="6"/>
  <c r="O2919" i="6" s="1"/>
  <c r="N2920" i="6"/>
  <c r="O2920" i="6" s="1"/>
  <c r="N2921" i="6"/>
  <c r="O2921" i="6" s="1"/>
  <c r="N2922" i="6"/>
  <c r="O2922" i="6" s="1"/>
  <c r="N2923" i="6"/>
  <c r="O2923" i="6" s="1"/>
  <c r="N2924" i="6"/>
  <c r="O2924" i="6" s="1"/>
  <c r="N2925" i="6"/>
  <c r="O2925" i="6" s="1"/>
  <c r="N2926" i="6"/>
  <c r="O2926" i="6" s="1"/>
  <c r="N2927" i="6"/>
  <c r="O2927" i="6" s="1"/>
  <c r="N2928" i="6"/>
  <c r="O2928" i="6" s="1"/>
  <c r="N2929" i="6"/>
  <c r="O2929" i="6" s="1"/>
  <c r="N2930" i="6"/>
  <c r="O2930" i="6" s="1"/>
  <c r="N2931" i="6"/>
  <c r="O2931" i="6" s="1"/>
  <c r="N2932" i="6"/>
  <c r="O2932" i="6" s="1"/>
  <c r="N2933" i="6"/>
  <c r="O2933" i="6" s="1"/>
  <c r="N2934" i="6"/>
  <c r="O2934" i="6" s="1"/>
  <c r="N2935" i="6"/>
  <c r="O2935" i="6" s="1"/>
  <c r="N2936" i="6"/>
  <c r="O2936" i="6" s="1"/>
  <c r="N2937" i="6"/>
  <c r="O2937" i="6" s="1"/>
  <c r="N2938" i="6"/>
  <c r="O2938" i="6" s="1"/>
  <c r="N2939" i="6"/>
  <c r="O2939" i="6" s="1"/>
  <c r="N2940" i="6"/>
  <c r="O2940" i="6" s="1"/>
  <c r="N2941" i="6"/>
  <c r="O2941" i="6" s="1"/>
  <c r="N2942" i="6"/>
  <c r="O2942" i="6" s="1"/>
  <c r="N2943" i="6"/>
  <c r="O2943" i="6" s="1"/>
  <c r="N2944" i="6"/>
  <c r="O2944" i="6" s="1"/>
  <c r="N2945" i="6"/>
  <c r="O2945" i="6" s="1"/>
  <c r="N2946" i="6"/>
  <c r="O2946" i="6" s="1"/>
  <c r="N2947" i="6"/>
  <c r="O2947" i="6" s="1"/>
  <c r="N2948" i="6"/>
  <c r="O2948" i="6" s="1"/>
  <c r="N2949" i="6"/>
  <c r="O2949" i="6" s="1"/>
  <c r="N2950" i="6"/>
  <c r="O2950" i="6" s="1"/>
  <c r="N2951" i="6"/>
  <c r="O2951" i="6" s="1"/>
  <c r="N2952" i="6"/>
  <c r="O2952" i="6" s="1"/>
  <c r="N2953" i="6"/>
  <c r="O2953" i="6" s="1"/>
  <c r="N2954" i="6"/>
  <c r="O2954" i="6" s="1"/>
  <c r="N2955" i="6"/>
  <c r="O2955" i="6" s="1"/>
  <c r="N2956" i="6"/>
  <c r="O2956" i="6" s="1"/>
  <c r="N2957" i="6"/>
  <c r="O2957" i="6" s="1"/>
  <c r="N2958" i="6"/>
  <c r="O2958" i="6" s="1"/>
  <c r="N2959" i="6"/>
  <c r="O2959" i="6" s="1"/>
  <c r="N2960" i="6"/>
  <c r="O2960" i="6" s="1"/>
  <c r="N2961" i="6"/>
  <c r="O2961" i="6" s="1"/>
  <c r="N2962" i="6"/>
  <c r="O2962" i="6" s="1"/>
  <c r="N2963" i="6"/>
  <c r="O2963" i="6" s="1"/>
  <c r="N2964" i="6"/>
  <c r="O2964" i="6" s="1"/>
  <c r="N2965" i="6"/>
  <c r="O2965" i="6" s="1"/>
  <c r="N2966" i="6"/>
  <c r="O2966" i="6" s="1"/>
  <c r="N2967" i="6"/>
  <c r="O2967" i="6" s="1"/>
  <c r="N2968" i="6"/>
  <c r="O2968" i="6" s="1"/>
  <c r="N2969" i="6"/>
  <c r="O2969" i="6" s="1"/>
  <c r="N2970" i="6"/>
  <c r="O2970" i="6" s="1"/>
  <c r="N2971" i="6"/>
  <c r="O2971" i="6" s="1"/>
  <c r="N2972" i="6"/>
  <c r="O2972" i="6" s="1"/>
  <c r="N2973" i="6"/>
  <c r="O2973" i="6" s="1"/>
  <c r="N2974" i="6"/>
  <c r="O2974" i="6" s="1"/>
  <c r="N2975" i="6"/>
  <c r="O2975" i="6" s="1"/>
  <c r="N2976" i="6"/>
  <c r="O2976" i="6" s="1"/>
  <c r="N2977" i="6"/>
  <c r="O2977" i="6" s="1"/>
  <c r="N2978" i="6"/>
  <c r="O2978" i="6" s="1"/>
  <c r="N2979" i="6"/>
  <c r="O2979" i="6" s="1"/>
  <c r="N2980" i="6"/>
  <c r="O2980" i="6" s="1"/>
  <c r="N2981" i="6"/>
  <c r="O2981" i="6" s="1"/>
  <c r="N2982" i="6"/>
  <c r="O2982" i="6" s="1"/>
  <c r="N2983" i="6"/>
  <c r="O2983" i="6" s="1"/>
  <c r="N2984" i="6"/>
  <c r="O2984" i="6" s="1"/>
  <c r="N2985" i="6"/>
  <c r="O2985" i="6" s="1"/>
  <c r="N2986" i="6"/>
  <c r="O2986" i="6" s="1"/>
  <c r="N2987" i="6"/>
  <c r="O2987" i="6" s="1"/>
  <c r="N2988" i="6"/>
  <c r="O2988" i="6" s="1"/>
  <c r="N2989" i="6"/>
  <c r="O2989" i="6" s="1"/>
  <c r="N2990" i="6"/>
  <c r="O2990" i="6" s="1"/>
  <c r="N2991" i="6"/>
  <c r="O2991" i="6" s="1"/>
  <c r="N2992" i="6"/>
  <c r="O2992" i="6" s="1"/>
  <c r="N2993" i="6"/>
  <c r="O2993" i="6" s="1"/>
  <c r="N2994" i="6"/>
  <c r="O2994" i="6" s="1"/>
  <c r="N2995" i="6"/>
  <c r="O2995" i="6" s="1"/>
  <c r="N2996" i="6"/>
  <c r="O2996" i="6" s="1"/>
  <c r="N2997" i="6"/>
  <c r="O2997" i="6" s="1"/>
  <c r="N2998" i="6"/>
  <c r="O2998" i="6" s="1"/>
  <c r="N2999" i="6"/>
  <c r="O2999" i="6" s="1"/>
  <c r="N3000" i="6"/>
  <c r="O3000" i="6" s="1"/>
  <c r="N3001" i="6"/>
  <c r="O3001" i="6" s="1"/>
  <c r="N3002" i="6"/>
  <c r="O3002" i="6" s="1"/>
  <c r="N3003" i="6"/>
  <c r="O3003" i="6" s="1"/>
  <c r="N3004" i="6"/>
  <c r="O3004" i="6" s="1"/>
  <c r="N3005" i="6"/>
  <c r="O3005" i="6" s="1"/>
  <c r="N3006" i="6"/>
  <c r="O3006" i="6" s="1"/>
  <c r="N3007" i="6"/>
  <c r="O3007" i="6" s="1"/>
  <c r="N3008" i="6"/>
  <c r="O3008" i="6" s="1"/>
  <c r="N3009" i="6"/>
  <c r="O3009" i="6" s="1"/>
  <c r="N3010" i="6"/>
  <c r="O3010" i="6" s="1"/>
  <c r="N3011" i="6"/>
  <c r="O3011" i="6" s="1"/>
  <c r="N3012" i="6"/>
  <c r="O3012" i="6" s="1"/>
  <c r="N3013" i="6"/>
  <c r="O3013" i="6" s="1"/>
  <c r="N3014" i="6"/>
  <c r="O3014" i="6" s="1"/>
  <c r="N3015" i="6"/>
  <c r="O3015" i="6" s="1"/>
  <c r="N3016" i="6"/>
  <c r="O3016" i="6" s="1"/>
  <c r="N3017" i="6"/>
  <c r="O3017" i="6" s="1"/>
  <c r="N3018" i="6"/>
  <c r="O3018" i="6" s="1"/>
  <c r="N3019" i="6"/>
  <c r="O3019" i="6" s="1"/>
  <c r="N3020" i="6"/>
  <c r="O3020" i="6" s="1"/>
  <c r="N3021" i="6"/>
  <c r="O3021" i="6" s="1"/>
  <c r="N3022" i="6"/>
  <c r="O3022" i="6" s="1"/>
  <c r="N3023" i="6"/>
  <c r="O3023" i="6" s="1"/>
  <c r="N3024" i="6"/>
  <c r="O3024" i="6" s="1"/>
  <c r="N3025" i="6"/>
  <c r="O3025" i="6" s="1"/>
  <c r="N3026" i="6"/>
  <c r="O3026" i="6" s="1"/>
  <c r="N3027" i="6"/>
  <c r="O3027" i="6" s="1"/>
  <c r="N3028" i="6"/>
  <c r="O3028" i="6" s="1"/>
  <c r="N3029" i="6"/>
  <c r="O3029" i="6" s="1"/>
  <c r="N3030" i="6"/>
  <c r="O3030" i="6" s="1"/>
  <c r="N3031" i="6"/>
  <c r="O3031" i="6" s="1"/>
  <c r="N3032" i="6"/>
  <c r="O3032" i="6" s="1"/>
  <c r="N3033" i="6"/>
  <c r="O3033" i="6" s="1"/>
  <c r="N3034" i="6"/>
  <c r="O3034" i="6" s="1"/>
  <c r="N3035" i="6"/>
  <c r="O3035" i="6" s="1"/>
  <c r="N3036" i="6"/>
  <c r="O3036" i="6" s="1"/>
  <c r="N3037" i="6"/>
  <c r="O3037" i="6" s="1"/>
  <c r="N3038" i="6"/>
  <c r="O3038" i="6" s="1"/>
  <c r="N3039" i="6"/>
  <c r="O3039" i="6" s="1"/>
  <c r="N3040" i="6"/>
  <c r="O3040" i="6" s="1"/>
  <c r="N3041" i="6"/>
  <c r="O3041" i="6" s="1"/>
  <c r="N3042" i="6"/>
  <c r="O3042" i="6" s="1"/>
  <c r="N3043" i="6"/>
  <c r="O3043" i="6" s="1"/>
  <c r="N3044" i="6"/>
  <c r="O3044" i="6" s="1"/>
  <c r="N3045" i="6"/>
  <c r="O3045" i="6" s="1"/>
  <c r="N3046" i="6"/>
  <c r="O3046" i="6" s="1"/>
  <c r="N3047" i="6"/>
  <c r="O3047" i="6" s="1"/>
  <c r="N3048" i="6"/>
  <c r="O3048" i="6" s="1"/>
  <c r="N3049" i="6"/>
  <c r="O3049" i="6" s="1"/>
  <c r="N3050" i="6"/>
  <c r="O3050" i="6" s="1"/>
  <c r="N3051" i="6"/>
  <c r="O3051" i="6" s="1"/>
  <c r="N3052" i="6"/>
  <c r="O3052" i="6" s="1"/>
  <c r="N3053" i="6"/>
  <c r="O3053" i="6" s="1"/>
  <c r="N3054" i="6"/>
  <c r="O3054" i="6" s="1"/>
  <c r="N3055" i="6"/>
  <c r="O3055" i="6" s="1"/>
  <c r="N3056" i="6"/>
  <c r="O3056" i="6" s="1"/>
  <c r="N3057" i="6"/>
  <c r="O3057" i="6" s="1"/>
  <c r="N3058" i="6"/>
  <c r="O3058" i="6" s="1"/>
  <c r="N3059" i="6"/>
  <c r="O3059" i="6" s="1"/>
  <c r="N3060" i="6"/>
  <c r="O3060" i="6" s="1"/>
  <c r="N3061" i="6"/>
  <c r="O3061" i="6" s="1"/>
  <c r="N3062" i="6"/>
  <c r="O3062" i="6" s="1"/>
  <c r="N3063" i="6"/>
  <c r="O3063" i="6" s="1"/>
  <c r="N3064" i="6"/>
  <c r="O3064" i="6" s="1"/>
  <c r="N3065" i="6"/>
  <c r="O3065" i="6" s="1"/>
  <c r="N3066" i="6"/>
  <c r="O3066" i="6" s="1"/>
  <c r="N3067" i="6"/>
  <c r="O3067" i="6" s="1"/>
  <c r="N3068" i="6"/>
  <c r="O3068" i="6" s="1"/>
  <c r="N3069" i="6"/>
  <c r="O3069" i="6" s="1"/>
  <c r="N3070" i="6"/>
  <c r="O3070" i="6" s="1"/>
  <c r="N3071" i="6"/>
  <c r="O3071" i="6" s="1"/>
  <c r="N3072" i="6"/>
  <c r="O3072" i="6" s="1"/>
  <c r="N3073" i="6"/>
  <c r="O3073" i="6" s="1"/>
  <c r="N3074" i="6"/>
  <c r="O3074" i="6" s="1"/>
  <c r="N3075" i="6"/>
  <c r="O3075" i="6" s="1"/>
  <c r="N3076" i="6"/>
  <c r="O3076" i="6" s="1"/>
  <c r="N3077" i="6"/>
  <c r="O3077" i="6" s="1"/>
  <c r="N3078" i="6"/>
  <c r="O3078" i="6" s="1"/>
  <c r="N3079" i="6"/>
  <c r="O3079" i="6" s="1"/>
  <c r="N3080" i="6"/>
  <c r="O3080" i="6" s="1"/>
  <c r="N3081" i="6"/>
  <c r="O3081" i="6" s="1"/>
  <c r="N3082" i="6"/>
  <c r="O3082" i="6" s="1"/>
  <c r="N3083" i="6"/>
  <c r="O3083" i="6" s="1"/>
  <c r="N3084" i="6"/>
  <c r="O3084" i="6" s="1"/>
  <c r="N3085" i="6"/>
  <c r="O3085" i="6" s="1"/>
  <c r="N3086" i="6"/>
  <c r="O3086" i="6" s="1"/>
  <c r="N3087" i="6"/>
  <c r="O3087" i="6" s="1"/>
  <c r="N3088" i="6"/>
  <c r="O3088" i="6" s="1"/>
  <c r="N3089" i="6"/>
  <c r="O3089" i="6" s="1"/>
  <c r="N3090" i="6"/>
  <c r="O3090" i="6" s="1"/>
  <c r="N3091" i="6"/>
  <c r="O3091" i="6" s="1"/>
  <c r="N3092" i="6"/>
  <c r="O3092" i="6" s="1"/>
  <c r="N3093" i="6"/>
  <c r="O3093" i="6" s="1"/>
  <c r="N3094" i="6"/>
  <c r="O3094" i="6" s="1"/>
  <c r="N3095" i="6"/>
  <c r="O3095" i="6" s="1"/>
  <c r="N3096" i="6"/>
  <c r="O3096" i="6" s="1"/>
  <c r="N3097" i="6"/>
  <c r="O3097" i="6" s="1"/>
  <c r="N3098" i="6"/>
  <c r="O3098" i="6" s="1"/>
  <c r="N3099" i="6"/>
  <c r="O3099" i="6" s="1"/>
  <c r="N3100" i="6"/>
  <c r="O3100" i="6" s="1"/>
  <c r="N3101" i="6"/>
  <c r="O3101" i="6" s="1"/>
  <c r="N3102" i="6"/>
  <c r="O3102" i="6" s="1"/>
  <c r="N3103" i="6"/>
  <c r="O3103" i="6" s="1"/>
  <c r="N3104" i="6"/>
  <c r="O3104" i="6" s="1"/>
  <c r="N3105" i="6"/>
  <c r="O3105" i="6" s="1"/>
  <c r="N3106" i="6"/>
  <c r="O3106" i="6" s="1"/>
  <c r="N3107" i="6"/>
  <c r="O3107" i="6" s="1"/>
  <c r="N3108" i="6"/>
  <c r="O3108" i="6" s="1"/>
  <c r="N3109" i="6"/>
  <c r="O3109" i="6" s="1"/>
  <c r="N3110" i="6"/>
  <c r="O3110" i="6" s="1"/>
  <c r="N3111" i="6"/>
  <c r="O3111" i="6" s="1"/>
  <c r="N3112" i="6"/>
  <c r="O3112" i="6" s="1"/>
  <c r="N3113" i="6"/>
  <c r="O3113" i="6" s="1"/>
  <c r="N3114" i="6"/>
  <c r="O3114" i="6" s="1"/>
  <c r="N3115" i="6"/>
  <c r="O3115" i="6" s="1"/>
  <c r="N3116" i="6"/>
  <c r="O3116" i="6" s="1"/>
  <c r="N3117" i="6"/>
  <c r="O3117" i="6" s="1"/>
  <c r="N3118" i="6"/>
  <c r="O3118" i="6" s="1"/>
  <c r="N3119" i="6"/>
  <c r="O3119" i="6" s="1"/>
  <c r="N3120" i="6"/>
  <c r="O3120" i="6" s="1"/>
  <c r="N3121" i="6"/>
  <c r="O3121" i="6" s="1"/>
  <c r="N3122" i="6"/>
  <c r="O3122" i="6" s="1"/>
  <c r="N3123" i="6"/>
  <c r="O3123" i="6" s="1"/>
  <c r="N3124" i="6"/>
  <c r="O3124" i="6" s="1"/>
  <c r="N3125" i="6"/>
  <c r="O3125" i="6" s="1"/>
  <c r="N3126" i="6"/>
  <c r="O3126" i="6" s="1"/>
  <c r="N3127" i="6"/>
  <c r="O3127" i="6" s="1"/>
  <c r="N3128" i="6"/>
  <c r="O3128" i="6" s="1"/>
  <c r="N3129" i="6"/>
  <c r="O3129" i="6" s="1"/>
  <c r="N3130" i="6"/>
  <c r="O3130" i="6" s="1"/>
  <c r="N3131" i="6"/>
  <c r="O3131" i="6" s="1"/>
  <c r="N3132" i="6"/>
  <c r="O3132" i="6" s="1"/>
  <c r="N3133" i="6"/>
  <c r="O3133" i="6" s="1"/>
  <c r="N3134" i="6"/>
  <c r="O3134" i="6" s="1"/>
  <c r="N3135" i="6"/>
  <c r="O3135" i="6" s="1"/>
  <c r="N3136" i="6"/>
  <c r="O3136" i="6" s="1"/>
  <c r="N3137" i="6"/>
  <c r="O3137" i="6" s="1"/>
  <c r="N3138" i="6"/>
  <c r="O3138" i="6" s="1"/>
  <c r="N3139" i="6"/>
  <c r="O3139" i="6" s="1"/>
  <c r="N3140" i="6"/>
  <c r="O3140" i="6" s="1"/>
  <c r="N3141" i="6"/>
  <c r="O3141" i="6" s="1"/>
  <c r="N3142" i="6"/>
  <c r="O3142" i="6" s="1"/>
  <c r="N3143" i="6"/>
  <c r="O3143" i="6" s="1"/>
  <c r="N3144" i="6"/>
  <c r="O3144" i="6" s="1"/>
  <c r="N3145" i="6"/>
  <c r="O3145" i="6" s="1"/>
  <c r="N3146" i="6"/>
  <c r="O3146" i="6" s="1"/>
  <c r="N3147" i="6"/>
  <c r="O3147" i="6" s="1"/>
  <c r="N3148" i="6"/>
  <c r="O3148" i="6" s="1"/>
  <c r="N3149" i="6"/>
  <c r="O3149" i="6" s="1"/>
  <c r="N3150" i="6"/>
  <c r="O3150" i="6" s="1"/>
  <c r="N3151" i="6"/>
  <c r="O3151" i="6" s="1"/>
  <c r="N3152" i="6"/>
  <c r="O3152" i="6" s="1"/>
  <c r="N3153" i="6"/>
  <c r="O3153" i="6" s="1"/>
  <c r="N3154" i="6"/>
  <c r="O3154" i="6" s="1"/>
  <c r="N3155" i="6"/>
  <c r="O3155" i="6" s="1"/>
  <c r="N3156" i="6"/>
  <c r="O3156" i="6" s="1"/>
  <c r="N3157" i="6"/>
  <c r="O3157" i="6" s="1"/>
  <c r="N3158" i="6"/>
  <c r="O3158" i="6" s="1"/>
  <c r="N3159" i="6"/>
  <c r="O3159" i="6" s="1"/>
  <c r="N3160" i="6"/>
  <c r="O3160" i="6" s="1"/>
  <c r="N3161" i="6"/>
  <c r="O3161" i="6" s="1"/>
  <c r="N3162" i="6"/>
  <c r="O3162" i="6" s="1"/>
  <c r="N3163" i="6"/>
  <c r="O3163" i="6" s="1"/>
  <c r="N3164" i="6"/>
  <c r="O3164" i="6" s="1"/>
  <c r="N3165" i="6"/>
  <c r="O3165" i="6" s="1"/>
  <c r="N3166" i="6"/>
  <c r="O3166" i="6" s="1"/>
  <c r="N3167" i="6"/>
  <c r="O3167" i="6" s="1"/>
  <c r="N3168" i="6"/>
  <c r="O3168" i="6" s="1"/>
  <c r="N3169" i="6"/>
  <c r="O3169" i="6" s="1"/>
  <c r="N3170" i="6"/>
  <c r="O3170" i="6" s="1"/>
  <c r="N3171" i="6"/>
  <c r="O3171" i="6" s="1"/>
  <c r="N3172" i="6"/>
  <c r="O3172" i="6" s="1"/>
  <c r="N3173" i="6"/>
  <c r="O3173" i="6" s="1"/>
  <c r="N3174" i="6"/>
  <c r="O3174" i="6" s="1"/>
  <c r="N3175" i="6"/>
  <c r="O3175" i="6" s="1"/>
  <c r="N3176" i="6"/>
  <c r="O3176" i="6" s="1"/>
  <c r="N3177" i="6"/>
  <c r="O3177" i="6" s="1"/>
  <c r="N3178" i="6"/>
  <c r="O3178" i="6" s="1"/>
  <c r="N3179" i="6"/>
  <c r="O3179" i="6" s="1"/>
  <c r="N3180" i="6"/>
  <c r="O3180" i="6" s="1"/>
  <c r="N3181" i="6"/>
  <c r="O3181" i="6" s="1"/>
  <c r="N3182" i="6"/>
  <c r="O3182" i="6" s="1"/>
  <c r="N3183" i="6"/>
  <c r="O3183" i="6" s="1"/>
  <c r="N3184" i="6"/>
  <c r="O3184" i="6" s="1"/>
  <c r="N3185" i="6"/>
  <c r="O3185" i="6" s="1"/>
  <c r="N3186" i="6"/>
  <c r="O3186" i="6" s="1"/>
  <c r="N3187" i="6"/>
  <c r="O3187" i="6" s="1"/>
  <c r="N3188" i="6"/>
  <c r="O3188" i="6" s="1"/>
  <c r="N3189" i="6"/>
  <c r="O3189" i="6" s="1"/>
  <c r="N3190" i="6"/>
  <c r="O3190" i="6" s="1"/>
  <c r="N3191" i="6"/>
  <c r="O3191" i="6" s="1"/>
  <c r="N3192" i="6"/>
  <c r="O3192" i="6" s="1"/>
  <c r="N3193" i="6"/>
  <c r="O3193" i="6" s="1"/>
  <c r="N3194" i="6"/>
  <c r="O3194" i="6" s="1"/>
  <c r="N3195" i="6"/>
  <c r="O3195" i="6" s="1"/>
  <c r="N3196" i="6"/>
  <c r="O3196" i="6" s="1"/>
  <c r="N3197" i="6"/>
  <c r="O3197" i="6" s="1"/>
  <c r="N3198" i="6"/>
  <c r="O3198" i="6" s="1"/>
  <c r="N3199" i="6"/>
  <c r="O3199" i="6" s="1"/>
  <c r="N3200" i="6"/>
  <c r="O3200" i="6" s="1"/>
  <c r="N3201" i="6"/>
  <c r="O3201" i="6" s="1"/>
  <c r="N3202" i="6"/>
  <c r="O3202" i="6" s="1"/>
  <c r="N3203" i="6"/>
  <c r="O3203" i="6" s="1"/>
  <c r="N3204" i="6"/>
  <c r="O3204" i="6" s="1"/>
  <c r="N3205" i="6"/>
  <c r="O3205" i="6" s="1"/>
  <c r="N3206" i="6"/>
  <c r="O3206" i="6" s="1"/>
  <c r="N3207" i="6"/>
  <c r="O3207" i="6" s="1"/>
  <c r="N3208" i="6"/>
  <c r="O3208" i="6" s="1"/>
  <c r="N3209" i="6"/>
  <c r="O3209" i="6" s="1"/>
  <c r="N3210" i="6"/>
  <c r="O3210" i="6" s="1"/>
  <c r="N3211" i="6"/>
  <c r="O3211" i="6" s="1"/>
  <c r="N3212" i="6"/>
  <c r="O3212" i="6" s="1"/>
  <c r="N3213" i="6"/>
  <c r="O3213" i="6" s="1"/>
  <c r="N3214" i="6"/>
  <c r="O3214" i="6" s="1"/>
  <c r="N3215" i="6"/>
  <c r="O3215" i="6" s="1"/>
  <c r="N3216" i="6"/>
  <c r="O3216" i="6" s="1"/>
  <c r="N3217" i="6"/>
  <c r="O3217" i="6" s="1"/>
  <c r="N3218" i="6"/>
  <c r="O3218" i="6" s="1"/>
  <c r="N3219" i="6"/>
  <c r="O3219" i="6" s="1"/>
  <c r="N3220" i="6"/>
  <c r="O3220" i="6" s="1"/>
  <c r="N3221" i="6"/>
  <c r="O3221" i="6" s="1"/>
  <c r="N3222" i="6"/>
  <c r="O3222" i="6" s="1"/>
  <c r="N3223" i="6"/>
  <c r="O3223" i="6" s="1"/>
  <c r="N3224" i="6"/>
  <c r="O3224" i="6" s="1"/>
  <c r="N3225" i="6"/>
  <c r="O3225" i="6" s="1"/>
  <c r="N3226" i="6"/>
  <c r="O3226" i="6" s="1"/>
  <c r="N3227" i="6"/>
  <c r="O3227" i="6" s="1"/>
  <c r="N3228" i="6"/>
  <c r="O3228" i="6" s="1"/>
  <c r="N3229" i="6"/>
  <c r="O3229" i="6" s="1"/>
  <c r="N3230" i="6"/>
  <c r="O3230" i="6" s="1"/>
  <c r="N3231" i="6"/>
  <c r="O3231" i="6" s="1"/>
  <c r="N3232" i="6"/>
  <c r="O3232" i="6" s="1"/>
  <c r="N3233" i="6"/>
  <c r="O3233" i="6" s="1"/>
  <c r="N3234" i="6"/>
  <c r="O3234" i="6" s="1"/>
  <c r="N3235" i="6"/>
  <c r="O3235" i="6" s="1"/>
  <c r="N3236" i="6"/>
  <c r="O3236" i="6" s="1"/>
  <c r="N3237" i="6"/>
  <c r="O3237" i="6" s="1"/>
  <c r="N3238" i="6"/>
  <c r="O3238" i="6" s="1"/>
  <c r="N3239" i="6"/>
  <c r="O3239" i="6" s="1"/>
  <c r="N3240" i="6"/>
  <c r="O3240" i="6" s="1"/>
  <c r="N3241" i="6"/>
  <c r="O3241" i="6" s="1"/>
  <c r="N3242" i="6"/>
  <c r="O3242" i="6" s="1"/>
  <c r="N3243" i="6"/>
  <c r="O3243" i="6" s="1"/>
  <c r="N3244" i="6"/>
  <c r="O3244" i="6" s="1"/>
  <c r="N3245" i="6"/>
  <c r="O3245" i="6" s="1"/>
  <c r="N3246" i="6"/>
  <c r="O3246" i="6" s="1"/>
  <c r="N3247" i="6"/>
  <c r="O3247" i="6" s="1"/>
  <c r="N3248" i="6"/>
  <c r="O3248" i="6" s="1"/>
  <c r="N3249" i="6"/>
  <c r="O3249" i="6" s="1"/>
  <c r="N3250" i="6"/>
  <c r="O3250" i="6" s="1"/>
  <c r="N3251" i="6"/>
  <c r="O3251" i="6" s="1"/>
  <c r="N3252" i="6"/>
  <c r="O3252" i="6" s="1"/>
  <c r="N3253" i="6"/>
  <c r="O3253" i="6" s="1"/>
  <c r="N3254" i="6"/>
  <c r="O3254" i="6" s="1"/>
  <c r="N3255" i="6"/>
  <c r="O3255" i="6" s="1"/>
  <c r="N3256" i="6"/>
  <c r="O3256" i="6" s="1"/>
  <c r="N3257" i="6"/>
  <c r="O3257" i="6" s="1"/>
  <c r="N3258" i="6"/>
  <c r="O3258" i="6" s="1"/>
  <c r="N3259" i="6"/>
  <c r="O3259" i="6" s="1"/>
  <c r="N3260" i="6"/>
  <c r="O3260" i="6" s="1"/>
  <c r="N3261" i="6"/>
  <c r="O3261" i="6" s="1"/>
  <c r="N3262" i="6"/>
  <c r="O3262" i="6" s="1"/>
  <c r="N3263" i="6"/>
  <c r="O3263" i="6" s="1"/>
  <c r="N3264" i="6"/>
  <c r="O3264" i="6" s="1"/>
  <c r="N3265" i="6"/>
  <c r="O3265" i="6" s="1"/>
  <c r="N3266" i="6"/>
  <c r="O3266" i="6" s="1"/>
  <c r="N3267" i="6"/>
  <c r="O3267" i="6" s="1"/>
  <c r="N3268" i="6"/>
  <c r="O3268" i="6" s="1"/>
  <c r="N3269" i="6"/>
  <c r="O3269" i="6" s="1"/>
  <c r="N3270" i="6"/>
  <c r="O3270" i="6" s="1"/>
  <c r="N3271" i="6"/>
  <c r="O3271" i="6" s="1"/>
  <c r="N3272" i="6"/>
  <c r="O3272" i="6" s="1"/>
  <c r="N3273" i="6"/>
  <c r="O3273" i="6" s="1"/>
  <c r="N3274" i="6"/>
  <c r="O3274" i="6" s="1"/>
  <c r="N3275" i="6"/>
  <c r="O3275" i="6" s="1"/>
  <c r="N3276" i="6"/>
  <c r="O3276" i="6" s="1"/>
  <c r="N3277" i="6"/>
  <c r="O3277" i="6" s="1"/>
  <c r="N3278" i="6"/>
  <c r="O3278" i="6" s="1"/>
  <c r="N3279" i="6"/>
  <c r="O3279" i="6" s="1"/>
  <c r="N3280" i="6"/>
  <c r="O3280" i="6" s="1"/>
  <c r="N3281" i="6"/>
  <c r="O3281" i="6" s="1"/>
  <c r="N3282" i="6"/>
  <c r="O3282" i="6" s="1"/>
  <c r="N3283" i="6"/>
  <c r="O3283" i="6" s="1"/>
  <c r="N3284" i="6"/>
  <c r="O3284" i="6" s="1"/>
  <c r="N3285" i="6"/>
  <c r="O3285" i="6" s="1"/>
  <c r="N3286" i="6"/>
  <c r="O3286" i="6" s="1"/>
  <c r="N3287" i="6"/>
  <c r="O3287" i="6" s="1"/>
  <c r="N3288" i="6"/>
  <c r="O3288" i="6" s="1"/>
  <c r="N3289" i="6"/>
  <c r="O3289" i="6" s="1"/>
  <c r="N3290" i="6"/>
  <c r="O3290" i="6" s="1"/>
  <c r="N3291" i="6"/>
  <c r="O3291" i="6" s="1"/>
  <c r="N3292" i="6"/>
  <c r="O3292" i="6" s="1"/>
  <c r="N3293" i="6"/>
  <c r="O3293" i="6" s="1"/>
  <c r="N3294" i="6"/>
  <c r="O3294" i="6" s="1"/>
  <c r="N3295" i="6"/>
  <c r="O3295" i="6" s="1"/>
  <c r="N3296" i="6"/>
  <c r="O3296" i="6" s="1"/>
  <c r="N3297" i="6"/>
  <c r="O3297" i="6" s="1"/>
  <c r="N3298" i="6"/>
  <c r="O3298" i="6" s="1"/>
  <c r="N3299" i="6"/>
  <c r="O3299" i="6" s="1"/>
  <c r="N3300" i="6"/>
  <c r="O3300" i="6" s="1"/>
  <c r="N3301" i="6"/>
  <c r="O3301" i="6" s="1"/>
  <c r="N3302" i="6"/>
  <c r="O3302" i="6" s="1"/>
  <c r="N3303" i="6"/>
  <c r="O3303" i="6" s="1"/>
  <c r="N3304" i="6"/>
  <c r="O3304" i="6" s="1"/>
  <c r="N3305" i="6"/>
  <c r="O3305" i="6" s="1"/>
  <c r="N3306" i="6"/>
  <c r="O3306" i="6" s="1"/>
  <c r="N3307" i="6"/>
  <c r="O3307" i="6" s="1"/>
  <c r="N3308" i="6"/>
  <c r="O3308" i="6" s="1"/>
  <c r="N3309" i="6"/>
  <c r="O3309" i="6" s="1"/>
  <c r="N3310" i="6"/>
  <c r="O3310" i="6" s="1"/>
  <c r="N3311" i="6"/>
  <c r="O3311" i="6" s="1"/>
  <c r="N3312" i="6"/>
  <c r="O3312" i="6" s="1"/>
  <c r="N3313" i="6"/>
  <c r="O3313" i="6" s="1"/>
  <c r="N3314" i="6"/>
  <c r="O3314" i="6" s="1"/>
  <c r="N3315" i="6"/>
  <c r="O3315" i="6" s="1"/>
  <c r="N3316" i="6"/>
  <c r="O3316" i="6" s="1"/>
  <c r="N3317" i="6"/>
  <c r="O3317" i="6" s="1"/>
  <c r="N3318" i="6"/>
  <c r="O3318" i="6" s="1"/>
  <c r="N3319" i="6"/>
  <c r="O3319" i="6" s="1"/>
  <c r="N3320" i="6"/>
  <c r="O3320" i="6" s="1"/>
  <c r="N3321" i="6"/>
  <c r="O3321" i="6" s="1"/>
  <c r="N3322" i="6"/>
  <c r="O3322" i="6" s="1"/>
  <c r="N3323" i="6"/>
  <c r="O3323" i="6" s="1"/>
  <c r="N3324" i="6"/>
  <c r="O3324" i="6" s="1"/>
  <c r="N3325" i="6"/>
  <c r="O3325" i="6" s="1"/>
  <c r="N3326" i="6"/>
  <c r="O3326" i="6" s="1"/>
  <c r="N3327" i="6"/>
  <c r="O3327" i="6" s="1"/>
  <c r="N3328" i="6"/>
  <c r="O3328" i="6" s="1"/>
  <c r="N3329" i="6"/>
  <c r="O3329" i="6" s="1"/>
  <c r="N3330" i="6"/>
  <c r="O3330" i="6" s="1"/>
  <c r="N3331" i="6"/>
  <c r="O3331" i="6" s="1"/>
  <c r="N3332" i="6"/>
  <c r="O3332" i="6" s="1"/>
  <c r="N3333" i="6"/>
  <c r="O3333" i="6" s="1"/>
  <c r="N3334" i="6"/>
  <c r="O3334" i="6" s="1"/>
  <c r="N3335" i="6"/>
  <c r="O3335" i="6" s="1"/>
  <c r="N3336" i="6"/>
  <c r="O3336" i="6" s="1"/>
  <c r="N3337" i="6"/>
  <c r="O3337" i="6" s="1"/>
  <c r="N3338" i="6"/>
  <c r="O3338" i="6" s="1"/>
  <c r="N3339" i="6"/>
  <c r="O3339" i="6" s="1"/>
  <c r="N3340" i="6"/>
  <c r="O3340" i="6" s="1"/>
  <c r="N3341" i="6"/>
  <c r="O3341" i="6" s="1"/>
  <c r="N3342" i="6"/>
  <c r="O3342" i="6" s="1"/>
  <c r="N3343" i="6"/>
  <c r="O3343" i="6" s="1"/>
  <c r="N3344" i="6"/>
  <c r="O3344" i="6" s="1"/>
  <c r="N3345" i="6"/>
  <c r="O3345" i="6" s="1"/>
  <c r="N3346" i="6"/>
  <c r="O3346" i="6" s="1"/>
  <c r="N3347" i="6"/>
  <c r="O3347" i="6" s="1"/>
  <c r="N3348" i="6"/>
  <c r="O3348" i="6" s="1"/>
  <c r="N3349" i="6"/>
  <c r="O3349" i="6" s="1"/>
  <c r="N3350" i="6"/>
  <c r="O3350" i="6" s="1"/>
  <c r="N3351" i="6"/>
  <c r="O3351" i="6" s="1"/>
  <c r="N3352" i="6"/>
  <c r="O3352" i="6" s="1"/>
  <c r="N3353" i="6"/>
  <c r="O3353" i="6" s="1"/>
  <c r="N3354" i="6"/>
  <c r="O3354" i="6" s="1"/>
  <c r="N3355" i="6"/>
  <c r="O3355" i="6" s="1"/>
  <c r="N3356" i="6"/>
  <c r="O3356" i="6" s="1"/>
  <c r="N3357" i="6"/>
  <c r="O3357" i="6" s="1"/>
  <c r="N3358" i="6"/>
  <c r="O3358" i="6" s="1"/>
  <c r="N3359" i="6"/>
  <c r="O3359" i="6" s="1"/>
  <c r="N3360" i="6"/>
  <c r="O3360" i="6" s="1"/>
  <c r="N3361" i="6"/>
  <c r="O3361" i="6" s="1"/>
  <c r="N3362" i="6"/>
  <c r="O3362" i="6" s="1"/>
  <c r="N3363" i="6"/>
  <c r="O3363" i="6" s="1"/>
  <c r="N3364" i="6"/>
  <c r="O3364" i="6" s="1"/>
  <c r="N3365" i="6"/>
  <c r="O3365" i="6" s="1"/>
  <c r="N3366" i="6"/>
  <c r="O3366" i="6" s="1"/>
  <c r="N3367" i="6"/>
  <c r="O3367" i="6" s="1"/>
  <c r="N3368" i="6"/>
  <c r="O3368" i="6" s="1"/>
  <c r="N3369" i="6"/>
  <c r="O3369" i="6" s="1"/>
  <c r="N3370" i="6"/>
  <c r="O3370" i="6" s="1"/>
  <c r="N3371" i="6"/>
  <c r="O3371" i="6" s="1"/>
  <c r="N3372" i="6"/>
  <c r="O3372" i="6" s="1"/>
  <c r="N3373" i="6"/>
  <c r="O3373" i="6" s="1"/>
  <c r="N3374" i="6"/>
  <c r="O3374" i="6" s="1"/>
  <c r="N3375" i="6"/>
  <c r="O3375" i="6" s="1"/>
  <c r="N3376" i="6"/>
  <c r="O3376" i="6" s="1"/>
  <c r="N3377" i="6"/>
  <c r="O3377" i="6" s="1"/>
  <c r="N3378" i="6"/>
  <c r="O3378" i="6" s="1"/>
  <c r="N3379" i="6"/>
  <c r="O3379" i="6" s="1"/>
  <c r="N3380" i="6"/>
  <c r="O3380" i="6" s="1"/>
  <c r="N3381" i="6"/>
  <c r="O3381" i="6" s="1"/>
  <c r="N3382" i="6"/>
  <c r="O3382" i="6" s="1"/>
  <c r="N3383" i="6"/>
  <c r="O3383" i="6" s="1"/>
  <c r="N3384" i="6"/>
  <c r="O3384" i="6" s="1"/>
  <c r="N3385" i="6"/>
  <c r="O3385" i="6" s="1"/>
  <c r="N3386" i="6"/>
  <c r="O3386" i="6" s="1"/>
  <c r="N3387" i="6"/>
  <c r="O3387" i="6" s="1"/>
  <c r="N3388" i="6"/>
  <c r="O3388" i="6" s="1"/>
  <c r="N3389" i="6"/>
  <c r="O3389" i="6" s="1"/>
  <c r="N3390" i="6"/>
  <c r="O3390" i="6" s="1"/>
  <c r="N3391" i="6"/>
  <c r="O3391" i="6" s="1"/>
  <c r="N3392" i="6"/>
  <c r="O3392" i="6" s="1"/>
  <c r="N3393" i="6"/>
  <c r="O3393" i="6" s="1"/>
  <c r="N3394" i="6"/>
  <c r="O3394" i="6" s="1"/>
  <c r="N3395" i="6"/>
  <c r="O3395" i="6" s="1"/>
  <c r="N3396" i="6"/>
  <c r="O3396" i="6" s="1"/>
  <c r="N3397" i="6"/>
  <c r="O3397" i="6" s="1"/>
  <c r="N3398" i="6"/>
  <c r="O3398" i="6" s="1"/>
  <c r="N3399" i="6"/>
  <c r="O3399" i="6" s="1"/>
  <c r="N3400" i="6"/>
  <c r="O3400" i="6" s="1"/>
  <c r="N3401" i="6"/>
  <c r="O3401" i="6" s="1"/>
  <c r="N3402" i="6"/>
  <c r="O3402" i="6" s="1"/>
  <c r="N3403" i="6"/>
  <c r="O3403" i="6" s="1"/>
  <c r="N3404" i="6"/>
  <c r="O3404" i="6" s="1"/>
  <c r="N3405" i="6"/>
  <c r="O3405" i="6" s="1"/>
  <c r="N3406" i="6"/>
  <c r="O3406" i="6" s="1"/>
  <c r="N3407" i="6"/>
  <c r="O3407" i="6" s="1"/>
  <c r="N3408" i="6"/>
  <c r="O3408" i="6" s="1"/>
  <c r="N3409" i="6"/>
  <c r="O3409" i="6" s="1"/>
  <c r="N3410" i="6"/>
  <c r="O3410" i="6" s="1"/>
  <c r="N3411" i="6"/>
  <c r="O3411" i="6" s="1"/>
  <c r="N3412" i="6"/>
  <c r="O3412" i="6" s="1"/>
  <c r="N3413" i="6"/>
  <c r="O3413" i="6" s="1"/>
  <c r="N3414" i="6"/>
  <c r="O3414" i="6" s="1"/>
  <c r="N3415" i="6"/>
  <c r="O3415" i="6" s="1"/>
  <c r="N3416" i="6"/>
  <c r="O3416" i="6" s="1"/>
  <c r="N3417" i="6"/>
  <c r="O3417" i="6" s="1"/>
  <c r="N3418" i="6"/>
  <c r="O3418" i="6" s="1"/>
  <c r="N3419" i="6"/>
  <c r="O3419" i="6" s="1"/>
  <c r="N3420" i="6"/>
  <c r="O3420" i="6" s="1"/>
  <c r="N3421" i="6"/>
  <c r="O3421" i="6" s="1"/>
  <c r="N3422" i="6"/>
  <c r="O3422" i="6" s="1"/>
  <c r="N3423" i="6"/>
  <c r="O3423" i="6" s="1"/>
  <c r="N3424" i="6"/>
  <c r="O3424" i="6" s="1"/>
  <c r="N3425" i="6"/>
  <c r="O3425" i="6" s="1"/>
  <c r="N3426" i="6"/>
  <c r="O3426" i="6" s="1"/>
  <c r="N3427" i="6"/>
  <c r="O3427" i="6" s="1"/>
  <c r="N3428" i="6"/>
  <c r="O3428" i="6" s="1"/>
  <c r="N3429" i="6"/>
  <c r="O3429" i="6" s="1"/>
  <c r="N3430" i="6"/>
  <c r="O3430" i="6" s="1"/>
  <c r="N3431" i="6"/>
  <c r="O3431" i="6" s="1"/>
  <c r="N3432" i="6"/>
  <c r="O3432" i="6" s="1"/>
  <c r="N3433" i="6"/>
  <c r="O3433" i="6" s="1"/>
  <c r="N3434" i="6"/>
  <c r="O3434" i="6" s="1"/>
  <c r="N3435" i="6"/>
  <c r="O3435" i="6" s="1"/>
  <c r="N3436" i="6"/>
  <c r="O3436" i="6" s="1"/>
  <c r="N3437" i="6"/>
  <c r="O3437" i="6" s="1"/>
  <c r="N3438" i="6"/>
  <c r="O3438" i="6" s="1"/>
  <c r="N3439" i="6"/>
  <c r="O3439" i="6" s="1"/>
  <c r="N3440" i="6"/>
  <c r="O3440" i="6" s="1"/>
  <c r="N3441" i="6"/>
  <c r="O3441" i="6" s="1"/>
  <c r="N3442" i="6"/>
  <c r="O3442" i="6" s="1"/>
  <c r="N3443" i="6"/>
  <c r="O3443" i="6" s="1"/>
  <c r="N3444" i="6"/>
  <c r="O3444" i="6" s="1"/>
  <c r="N3445" i="6"/>
  <c r="O3445" i="6" s="1"/>
  <c r="N3446" i="6"/>
  <c r="O3446" i="6" s="1"/>
  <c r="N3447" i="6"/>
  <c r="O3447" i="6" s="1"/>
  <c r="N3448" i="6"/>
  <c r="O3448" i="6" s="1"/>
  <c r="N3449" i="6"/>
  <c r="O3449" i="6" s="1"/>
  <c r="N3450" i="6"/>
  <c r="O3450" i="6" s="1"/>
  <c r="N3451" i="6"/>
  <c r="O3451" i="6" s="1"/>
  <c r="N3452" i="6"/>
  <c r="O3452" i="6" s="1"/>
  <c r="N3453" i="6"/>
  <c r="O3453" i="6" s="1"/>
  <c r="N3454" i="6"/>
  <c r="O3454" i="6" s="1"/>
  <c r="N3455" i="6"/>
  <c r="O3455" i="6" s="1"/>
  <c r="N3456" i="6"/>
  <c r="O3456" i="6" s="1"/>
  <c r="N3457" i="6"/>
  <c r="O3457" i="6" s="1"/>
  <c r="N3458" i="6"/>
  <c r="O3458" i="6" s="1"/>
  <c r="N3459" i="6"/>
  <c r="O3459" i="6" s="1"/>
  <c r="N3460" i="6"/>
  <c r="O3460" i="6" s="1"/>
  <c r="N3461" i="6"/>
  <c r="O3461" i="6" s="1"/>
  <c r="N3462" i="6"/>
  <c r="O3462" i="6" s="1"/>
  <c r="N3463" i="6"/>
  <c r="O3463" i="6" s="1"/>
  <c r="N3464" i="6"/>
  <c r="O3464" i="6" s="1"/>
  <c r="N3465" i="6"/>
  <c r="O3465" i="6" s="1"/>
  <c r="N3466" i="6"/>
  <c r="O3466" i="6" s="1"/>
  <c r="N3467" i="6"/>
  <c r="O3467" i="6" s="1"/>
  <c r="N3468" i="6"/>
  <c r="O3468" i="6" s="1"/>
  <c r="N3469" i="6"/>
  <c r="O3469" i="6" s="1"/>
  <c r="N3470" i="6"/>
  <c r="O3470" i="6" s="1"/>
  <c r="N3471" i="6"/>
  <c r="O3471" i="6" s="1"/>
  <c r="N3472" i="6"/>
  <c r="O3472" i="6" s="1"/>
  <c r="N3473" i="6"/>
  <c r="O3473" i="6" s="1"/>
  <c r="N3474" i="6"/>
  <c r="O3474" i="6" s="1"/>
  <c r="N3475" i="6"/>
  <c r="O3475" i="6" s="1"/>
  <c r="N3476" i="6"/>
  <c r="O3476" i="6" s="1"/>
  <c r="N3477" i="6"/>
  <c r="O3477" i="6" s="1"/>
  <c r="N3478" i="6"/>
  <c r="O3478" i="6" s="1"/>
  <c r="N3479" i="6"/>
  <c r="O3479" i="6" s="1"/>
  <c r="N3480" i="6"/>
  <c r="O3480" i="6" s="1"/>
  <c r="N3481" i="6"/>
  <c r="O3481" i="6" s="1"/>
  <c r="N3482" i="6"/>
  <c r="O3482" i="6" s="1"/>
  <c r="N3483" i="6"/>
  <c r="O3483" i="6" s="1"/>
  <c r="N3484" i="6"/>
  <c r="O3484" i="6" s="1"/>
  <c r="N3485" i="6"/>
  <c r="O3485" i="6" s="1"/>
  <c r="N3486" i="6"/>
  <c r="O3486" i="6" s="1"/>
  <c r="N3487" i="6"/>
  <c r="O3487" i="6" s="1"/>
  <c r="N3488" i="6"/>
  <c r="O3488" i="6" s="1"/>
  <c r="N3489" i="6"/>
  <c r="O3489" i="6" s="1"/>
  <c r="N3490" i="6"/>
  <c r="O3490" i="6" s="1"/>
  <c r="N3491" i="6"/>
  <c r="O3491" i="6" s="1"/>
  <c r="N3492" i="6"/>
  <c r="O3492" i="6" s="1"/>
  <c r="N3493" i="6"/>
  <c r="O3493" i="6" s="1"/>
  <c r="N3494" i="6"/>
  <c r="O3494" i="6" s="1"/>
  <c r="N3495" i="6"/>
  <c r="O3495" i="6" s="1"/>
  <c r="N3496" i="6"/>
  <c r="O3496" i="6" s="1"/>
  <c r="N3497" i="6"/>
  <c r="O3497" i="6" s="1"/>
  <c r="N3498" i="6"/>
  <c r="O3498" i="6" s="1"/>
  <c r="N3499" i="6"/>
  <c r="O3499" i="6" s="1"/>
  <c r="N3500" i="6"/>
  <c r="O3500" i="6" s="1"/>
  <c r="N3501" i="6"/>
  <c r="O3501" i="6" s="1"/>
  <c r="N3502" i="6"/>
  <c r="O3502" i="6" s="1"/>
  <c r="N3503" i="6"/>
  <c r="O3503" i="6" s="1"/>
  <c r="N3504" i="6"/>
  <c r="O3504" i="6" s="1"/>
  <c r="N3505" i="6"/>
  <c r="O3505" i="6" s="1"/>
  <c r="N3506" i="6"/>
  <c r="O3506" i="6" s="1"/>
  <c r="N3507" i="6"/>
  <c r="O3507" i="6" s="1"/>
  <c r="N3508" i="6"/>
  <c r="O3508" i="6" s="1"/>
  <c r="N3509" i="6"/>
  <c r="O3509" i="6" s="1"/>
  <c r="N3510" i="6"/>
  <c r="O3510" i="6" s="1"/>
  <c r="N3511" i="6"/>
  <c r="O3511" i="6" s="1"/>
  <c r="N3512" i="6"/>
  <c r="O3512" i="6" s="1"/>
  <c r="N3513" i="6"/>
  <c r="O3513" i="6" s="1"/>
  <c r="N3514" i="6"/>
  <c r="O3514" i="6" s="1"/>
  <c r="N3515" i="6"/>
  <c r="O3515" i="6" s="1"/>
  <c r="N3516" i="6"/>
  <c r="O3516" i="6" s="1"/>
  <c r="N3517" i="6"/>
  <c r="O3517" i="6" s="1"/>
  <c r="N3518" i="6"/>
  <c r="O3518" i="6" s="1"/>
  <c r="N3519" i="6"/>
  <c r="O3519" i="6" s="1"/>
  <c r="N3520" i="6"/>
  <c r="O3520" i="6" s="1"/>
  <c r="N3521" i="6"/>
  <c r="O3521" i="6" s="1"/>
  <c r="N3522" i="6"/>
  <c r="O3522" i="6" s="1"/>
  <c r="N3523" i="6"/>
  <c r="O3523" i="6" s="1"/>
  <c r="N3524" i="6"/>
  <c r="O3524" i="6" s="1"/>
  <c r="N3525" i="6"/>
  <c r="O3525" i="6" s="1"/>
  <c r="N3526" i="6"/>
  <c r="O3526" i="6" s="1"/>
  <c r="N3527" i="6"/>
  <c r="O3527" i="6" s="1"/>
  <c r="N3528" i="6"/>
  <c r="O3528" i="6" s="1"/>
  <c r="N3529" i="6"/>
  <c r="O3529" i="6" s="1"/>
  <c r="N3530" i="6"/>
  <c r="O3530" i="6" s="1"/>
  <c r="N3531" i="6"/>
  <c r="O3531" i="6" s="1"/>
  <c r="N3532" i="6"/>
  <c r="O3532" i="6" s="1"/>
  <c r="N3533" i="6"/>
  <c r="O3533" i="6" s="1"/>
  <c r="N3534" i="6"/>
  <c r="O3534" i="6" s="1"/>
  <c r="N3535" i="6"/>
  <c r="O3535" i="6" s="1"/>
  <c r="N3536" i="6"/>
  <c r="O3536" i="6" s="1"/>
  <c r="N3537" i="6"/>
  <c r="O3537" i="6" s="1"/>
  <c r="N3538" i="6"/>
  <c r="O3538" i="6" s="1"/>
  <c r="N3539" i="6"/>
  <c r="O3539" i="6" s="1"/>
  <c r="N3540" i="6"/>
  <c r="O3540" i="6" s="1"/>
  <c r="N3541" i="6"/>
  <c r="O3541" i="6" s="1"/>
  <c r="N3542" i="6"/>
  <c r="O3542" i="6" s="1"/>
  <c r="N3543" i="6"/>
  <c r="O3543" i="6" s="1"/>
  <c r="N3544" i="6"/>
  <c r="O3544" i="6" s="1"/>
  <c r="N3545" i="6"/>
  <c r="O3545" i="6" s="1"/>
  <c r="N3546" i="6"/>
  <c r="O3546" i="6" s="1"/>
  <c r="N3547" i="6"/>
  <c r="O3547" i="6" s="1"/>
  <c r="N3548" i="6"/>
  <c r="O3548" i="6" s="1"/>
  <c r="N3549" i="6"/>
  <c r="O3549" i="6" s="1"/>
  <c r="N3550" i="6"/>
  <c r="O3550" i="6" s="1"/>
  <c r="N3551" i="6"/>
  <c r="O3551" i="6" s="1"/>
  <c r="N3552" i="6"/>
  <c r="O3552" i="6" s="1"/>
  <c r="N3553" i="6"/>
  <c r="O3553" i="6" s="1"/>
  <c r="N3554" i="6"/>
  <c r="O3554" i="6" s="1"/>
  <c r="N3555" i="6"/>
  <c r="O3555" i="6" s="1"/>
  <c r="N3556" i="6"/>
  <c r="O3556" i="6" s="1"/>
  <c r="N3557" i="6"/>
  <c r="O3557" i="6" s="1"/>
  <c r="N3558" i="6"/>
  <c r="O3558" i="6" s="1"/>
  <c r="N3559" i="6"/>
  <c r="O3559" i="6" s="1"/>
  <c r="N3560" i="6"/>
  <c r="O3560" i="6" s="1"/>
  <c r="N3561" i="6"/>
  <c r="O3561" i="6" s="1"/>
  <c r="N3562" i="6"/>
  <c r="O3562" i="6" s="1"/>
  <c r="N3563" i="6"/>
  <c r="O3563" i="6" s="1"/>
  <c r="N3564" i="6"/>
  <c r="O3564" i="6" s="1"/>
  <c r="N3565" i="6"/>
  <c r="O3565" i="6" s="1"/>
  <c r="N3566" i="6"/>
  <c r="O3566" i="6" s="1"/>
  <c r="N3567" i="6"/>
  <c r="O3567" i="6" s="1"/>
  <c r="N3568" i="6"/>
  <c r="O3568" i="6" s="1"/>
  <c r="N3569" i="6"/>
  <c r="O3569" i="6" s="1"/>
  <c r="N3570" i="6"/>
  <c r="O3570" i="6" s="1"/>
  <c r="N3571" i="6"/>
  <c r="O3571" i="6" s="1"/>
  <c r="N3572" i="6"/>
  <c r="O3572" i="6" s="1"/>
  <c r="N3573" i="6"/>
  <c r="O3573" i="6" s="1"/>
  <c r="N3574" i="6"/>
  <c r="O3574" i="6" s="1"/>
  <c r="N3575" i="6"/>
  <c r="O3575" i="6" s="1"/>
  <c r="N3576" i="6"/>
  <c r="O3576" i="6" s="1"/>
  <c r="N3577" i="6"/>
  <c r="O3577" i="6" s="1"/>
  <c r="N3578" i="6"/>
  <c r="O3578" i="6" s="1"/>
  <c r="N3579" i="6"/>
  <c r="O3579" i="6" s="1"/>
  <c r="N3580" i="6"/>
  <c r="O3580" i="6" s="1"/>
  <c r="N3581" i="6"/>
  <c r="O3581" i="6" s="1"/>
  <c r="N3582" i="6"/>
  <c r="O3582" i="6" s="1"/>
  <c r="N3583" i="6"/>
  <c r="O3583" i="6" s="1"/>
  <c r="N3584" i="6"/>
  <c r="O3584" i="6" s="1"/>
  <c r="N3585" i="6"/>
  <c r="O3585" i="6" s="1"/>
  <c r="N3586" i="6"/>
  <c r="O3586" i="6" s="1"/>
  <c r="N3587" i="6"/>
  <c r="O3587" i="6" s="1"/>
  <c r="N3588" i="6"/>
  <c r="O3588" i="6" s="1"/>
  <c r="N3589" i="6"/>
  <c r="O3589" i="6" s="1"/>
  <c r="N3590" i="6"/>
  <c r="O3590" i="6" s="1"/>
  <c r="N3591" i="6"/>
  <c r="O3591" i="6" s="1"/>
  <c r="N3592" i="6"/>
  <c r="O3592" i="6" s="1"/>
  <c r="N3593" i="6"/>
  <c r="O3593" i="6" s="1"/>
  <c r="N3594" i="6"/>
  <c r="O3594" i="6" s="1"/>
  <c r="N3595" i="6"/>
  <c r="O3595" i="6" s="1"/>
  <c r="N3596" i="6"/>
  <c r="O3596" i="6" s="1"/>
  <c r="N3597" i="6"/>
  <c r="O3597" i="6" s="1"/>
  <c r="N3598" i="6"/>
  <c r="O3598" i="6" s="1"/>
  <c r="N3599" i="6"/>
  <c r="O3599" i="6" s="1"/>
  <c r="N3600" i="6"/>
  <c r="O3600" i="6" s="1"/>
  <c r="N3601" i="6"/>
  <c r="O3601" i="6" s="1"/>
  <c r="N3602" i="6"/>
  <c r="O3602" i="6" s="1"/>
  <c r="N3603" i="6"/>
  <c r="O3603" i="6" s="1"/>
  <c r="N3604" i="6"/>
  <c r="O3604" i="6" s="1"/>
  <c r="N3605" i="6"/>
  <c r="O3605" i="6" s="1"/>
  <c r="N3606" i="6"/>
  <c r="O3606" i="6" s="1"/>
  <c r="N3607" i="6"/>
  <c r="O3607" i="6" s="1"/>
  <c r="N3608" i="6"/>
  <c r="O3608" i="6" s="1"/>
  <c r="N3609" i="6"/>
  <c r="O3609" i="6" s="1"/>
  <c r="N3610" i="6"/>
  <c r="O3610" i="6" s="1"/>
  <c r="N3611" i="6"/>
  <c r="O3611" i="6" s="1"/>
  <c r="N3612" i="6"/>
  <c r="O3612" i="6" s="1"/>
  <c r="N3613" i="6"/>
  <c r="O3613" i="6" s="1"/>
  <c r="N3614" i="6"/>
  <c r="O3614" i="6" s="1"/>
  <c r="N3615" i="6"/>
  <c r="O3615" i="6" s="1"/>
  <c r="N3616" i="6"/>
  <c r="O3616" i="6" s="1"/>
  <c r="N3617" i="6"/>
  <c r="O3617" i="6" s="1"/>
  <c r="N3618" i="6"/>
  <c r="O3618" i="6" s="1"/>
  <c r="N3619" i="6"/>
  <c r="O3619" i="6" s="1"/>
  <c r="N3620" i="6"/>
  <c r="O3620" i="6" s="1"/>
  <c r="N3621" i="6"/>
  <c r="O3621" i="6" s="1"/>
  <c r="N3622" i="6"/>
  <c r="O3622" i="6" s="1"/>
  <c r="N3623" i="6"/>
  <c r="O3623" i="6" s="1"/>
  <c r="N3624" i="6"/>
  <c r="O3624" i="6" s="1"/>
  <c r="N3625" i="6"/>
  <c r="O3625" i="6" s="1"/>
  <c r="N3626" i="6"/>
  <c r="O3626" i="6" s="1"/>
  <c r="N3627" i="6"/>
  <c r="O3627" i="6" s="1"/>
  <c r="N3628" i="6"/>
  <c r="O3628" i="6" s="1"/>
  <c r="N3629" i="6"/>
  <c r="O3629" i="6" s="1"/>
  <c r="N3630" i="6"/>
  <c r="O3630" i="6" s="1"/>
  <c r="N3631" i="6"/>
  <c r="O3631" i="6" s="1"/>
  <c r="N3632" i="6"/>
  <c r="O3632" i="6" s="1"/>
  <c r="N3633" i="6"/>
  <c r="O3633" i="6" s="1"/>
  <c r="N3634" i="6"/>
  <c r="O3634" i="6" s="1"/>
  <c r="N3635" i="6"/>
  <c r="O3635" i="6" s="1"/>
  <c r="N3636" i="6"/>
  <c r="O3636" i="6" s="1"/>
  <c r="N3637" i="6"/>
  <c r="O3637" i="6" s="1"/>
  <c r="N3638" i="6"/>
  <c r="O3638" i="6" s="1"/>
  <c r="N3639" i="6"/>
  <c r="O3639" i="6" s="1"/>
  <c r="N3640" i="6"/>
  <c r="O3640" i="6" s="1"/>
  <c r="N3641" i="6"/>
  <c r="O3641" i="6" s="1"/>
  <c r="N3642" i="6"/>
  <c r="O3642" i="6" s="1"/>
  <c r="N3643" i="6"/>
  <c r="O3643" i="6" s="1"/>
  <c r="N3644" i="6"/>
  <c r="O3644" i="6" s="1"/>
  <c r="N3645" i="6"/>
  <c r="O3645" i="6" s="1"/>
  <c r="N3646" i="6"/>
  <c r="O3646" i="6" s="1"/>
  <c r="N3647" i="6"/>
  <c r="O3647" i="6" s="1"/>
  <c r="N3648" i="6"/>
  <c r="O3648" i="6" s="1"/>
  <c r="N3649" i="6"/>
  <c r="O3649" i="6" s="1"/>
  <c r="N3650" i="6"/>
  <c r="O3650" i="6" s="1"/>
  <c r="N3651" i="6"/>
  <c r="O3651" i="6" s="1"/>
  <c r="N3652" i="6"/>
  <c r="O3652" i="6" s="1"/>
  <c r="N3653" i="6"/>
  <c r="O3653" i="6" s="1"/>
  <c r="N3654" i="6"/>
  <c r="O3654" i="6" s="1"/>
  <c r="N3655" i="6"/>
  <c r="O3655" i="6" s="1"/>
  <c r="N3656" i="6"/>
  <c r="O3656" i="6" s="1"/>
  <c r="N3657" i="6"/>
  <c r="O3657" i="6" s="1"/>
  <c r="N3658" i="6"/>
  <c r="O3658" i="6" s="1"/>
  <c r="N3659" i="6"/>
  <c r="O3659" i="6" s="1"/>
  <c r="N3660" i="6"/>
  <c r="O3660" i="6" s="1"/>
  <c r="N3661" i="6"/>
  <c r="O3661" i="6" s="1"/>
  <c r="N3662" i="6"/>
  <c r="O3662" i="6" s="1"/>
  <c r="N3663" i="6"/>
  <c r="O3663" i="6" s="1"/>
  <c r="N3664" i="6"/>
  <c r="O3664" i="6" s="1"/>
  <c r="N3665" i="6"/>
  <c r="O3665" i="6" s="1"/>
  <c r="N3666" i="6"/>
  <c r="O3666" i="6" s="1"/>
  <c r="N3667" i="6"/>
  <c r="O3667" i="6" s="1"/>
  <c r="N3668" i="6"/>
  <c r="O3668" i="6" s="1"/>
  <c r="N3669" i="6"/>
  <c r="O3669" i="6" s="1"/>
  <c r="N3670" i="6"/>
  <c r="O3670" i="6" s="1"/>
  <c r="N3671" i="6"/>
  <c r="O3671" i="6" s="1"/>
  <c r="N3672" i="6"/>
  <c r="O3672" i="6" s="1"/>
  <c r="N3673" i="6"/>
  <c r="O3673" i="6" s="1"/>
  <c r="N3674" i="6"/>
  <c r="O3674" i="6" s="1"/>
  <c r="N3675" i="6"/>
  <c r="O3675" i="6" s="1"/>
  <c r="N3676" i="6"/>
  <c r="O3676" i="6" s="1"/>
  <c r="N3677" i="6"/>
  <c r="O3677" i="6" s="1"/>
  <c r="N3678" i="6"/>
  <c r="O3678" i="6" s="1"/>
  <c r="N3679" i="6"/>
  <c r="O3679" i="6" s="1"/>
  <c r="N3680" i="6"/>
  <c r="O3680" i="6" s="1"/>
  <c r="N3681" i="6"/>
  <c r="O3681" i="6" s="1"/>
  <c r="N3682" i="6"/>
  <c r="O3682" i="6" s="1"/>
  <c r="N3683" i="6"/>
  <c r="O3683" i="6" s="1"/>
  <c r="N3684" i="6"/>
  <c r="O3684" i="6" s="1"/>
  <c r="N3685" i="6"/>
  <c r="O3685" i="6" s="1"/>
  <c r="N3686" i="6"/>
  <c r="O3686" i="6" s="1"/>
  <c r="N3687" i="6"/>
  <c r="O3687" i="6" s="1"/>
  <c r="N3688" i="6"/>
  <c r="O3688" i="6" s="1"/>
  <c r="N3689" i="6"/>
  <c r="O3689" i="6" s="1"/>
  <c r="N3690" i="6"/>
  <c r="O3690" i="6" s="1"/>
  <c r="N3691" i="6"/>
  <c r="O3691" i="6" s="1"/>
  <c r="N3692" i="6"/>
  <c r="O3692" i="6" s="1"/>
  <c r="N3693" i="6"/>
  <c r="O3693" i="6" s="1"/>
  <c r="N3694" i="6"/>
  <c r="O3694" i="6" s="1"/>
  <c r="N3695" i="6"/>
  <c r="O3695" i="6" s="1"/>
  <c r="N3696" i="6"/>
  <c r="O3696" i="6" s="1"/>
  <c r="N3697" i="6"/>
  <c r="O3697" i="6" s="1"/>
  <c r="N3698" i="6"/>
  <c r="O3698" i="6" s="1"/>
  <c r="N3699" i="6"/>
  <c r="O3699" i="6" s="1"/>
  <c r="N3700" i="6"/>
  <c r="O3700" i="6" s="1"/>
  <c r="N3701" i="6"/>
  <c r="O3701" i="6" s="1"/>
  <c r="N3702" i="6"/>
  <c r="O3702" i="6" s="1"/>
  <c r="N3703" i="6"/>
  <c r="O3703" i="6" s="1"/>
  <c r="N3704" i="6"/>
  <c r="O3704" i="6" s="1"/>
  <c r="N3705" i="6"/>
  <c r="O3705" i="6" s="1"/>
  <c r="N3706" i="6"/>
  <c r="O3706" i="6" s="1"/>
  <c r="N3707" i="6"/>
  <c r="O3707" i="6" s="1"/>
  <c r="N3708" i="6"/>
  <c r="O3708" i="6" s="1"/>
  <c r="N3709" i="6"/>
  <c r="O3709" i="6" s="1"/>
  <c r="N3710" i="6"/>
  <c r="O3710" i="6" s="1"/>
  <c r="N3711" i="6"/>
  <c r="O3711" i="6" s="1"/>
  <c r="N3712" i="6"/>
  <c r="O3712" i="6" s="1"/>
  <c r="N3713" i="6"/>
  <c r="O3713" i="6" s="1"/>
  <c r="N3714" i="6"/>
  <c r="O3714" i="6" s="1"/>
  <c r="N3715" i="6"/>
  <c r="O3715" i="6" s="1"/>
  <c r="N3716" i="6"/>
  <c r="O3716" i="6" s="1"/>
  <c r="N3717" i="6"/>
  <c r="O3717" i="6" s="1"/>
  <c r="N3718" i="6"/>
  <c r="O3718" i="6" s="1"/>
  <c r="N3719" i="6"/>
  <c r="O3719" i="6" s="1"/>
  <c r="N3720" i="6"/>
  <c r="O3720" i="6" s="1"/>
  <c r="N3721" i="6"/>
  <c r="O3721" i="6" s="1"/>
  <c r="N3722" i="6"/>
  <c r="O3722" i="6" s="1"/>
  <c r="N3723" i="6"/>
  <c r="O3723" i="6" s="1"/>
  <c r="N3724" i="6"/>
  <c r="O3724" i="6" s="1"/>
  <c r="N3725" i="6"/>
  <c r="O3725" i="6" s="1"/>
  <c r="N3726" i="6"/>
  <c r="O3726" i="6" s="1"/>
  <c r="N3727" i="6"/>
  <c r="O3727" i="6" s="1"/>
  <c r="N3728" i="6"/>
  <c r="O3728" i="6" s="1"/>
  <c r="N3729" i="6"/>
  <c r="O3729" i="6" s="1"/>
  <c r="N3730" i="6"/>
  <c r="O3730" i="6" s="1"/>
  <c r="N3731" i="6"/>
  <c r="O3731" i="6" s="1"/>
  <c r="N3732" i="6"/>
  <c r="O3732" i="6" s="1"/>
  <c r="N3733" i="6"/>
  <c r="O3733" i="6" s="1"/>
  <c r="N3734" i="6"/>
  <c r="O3734" i="6" s="1"/>
  <c r="N3735" i="6"/>
  <c r="O3735" i="6" s="1"/>
  <c r="N3736" i="6"/>
  <c r="O3736" i="6" s="1"/>
  <c r="N3737" i="6"/>
  <c r="O3737" i="6" s="1"/>
  <c r="N3738" i="6"/>
  <c r="O3738" i="6" s="1"/>
  <c r="N3739" i="6"/>
  <c r="O3739" i="6" s="1"/>
  <c r="N3740" i="6"/>
  <c r="O3740" i="6" s="1"/>
  <c r="N3741" i="6"/>
  <c r="O3741" i="6" s="1"/>
  <c r="N3742" i="6"/>
  <c r="O3742" i="6" s="1"/>
  <c r="N3743" i="6"/>
  <c r="O3743" i="6" s="1"/>
  <c r="N3744" i="6"/>
  <c r="O3744" i="6" s="1"/>
  <c r="N3745" i="6"/>
  <c r="O3745" i="6" s="1"/>
  <c r="N3746" i="6"/>
  <c r="O3746" i="6" s="1"/>
  <c r="N3747" i="6"/>
  <c r="O3747" i="6" s="1"/>
  <c r="N3748" i="6"/>
  <c r="O3748" i="6" s="1"/>
  <c r="N3749" i="6"/>
  <c r="O3749" i="6" s="1"/>
  <c r="N3750" i="6"/>
  <c r="O3750" i="6" s="1"/>
  <c r="N3751" i="6"/>
  <c r="O3751" i="6" s="1"/>
  <c r="N3752" i="6"/>
  <c r="O3752" i="6" s="1"/>
  <c r="N3753" i="6"/>
  <c r="O3753" i="6" s="1"/>
  <c r="N3754" i="6"/>
  <c r="O3754" i="6" s="1"/>
  <c r="N3755" i="6"/>
  <c r="O3755" i="6" s="1"/>
  <c r="N3756" i="6"/>
  <c r="O3756" i="6" s="1"/>
  <c r="N3757" i="6"/>
  <c r="O3757" i="6" s="1"/>
  <c r="N3758" i="6"/>
  <c r="O3758" i="6" s="1"/>
  <c r="N3759" i="6"/>
  <c r="O3759" i="6" s="1"/>
  <c r="N3760" i="6"/>
  <c r="O3760" i="6" s="1"/>
  <c r="N3761" i="6"/>
  <c r="O3761" i="6" s="1"/>
  <c r="N3762" i="6"/>
  <c r="O3762" i="6" s="1"/>
  <c r="N3763" i="6"/>
  <c r="O3763" i="6" s="1"/>
  <c r="N3764" i="6"/>
  <c r="O3764" i="6" s="1"/>
  <c r="N3765" i="6"/>
  <c r="O3765" i="6" s="1"/>
  <c r="N3766" i="6"/>
  <c r="O3766" i="6" s="1"/>
  <c r="N3767" i="6"/>
  <c r="O3767" i="6" s="1"/>
  <c r="N3768" i="6"/>
  <c r="O3768" i="6" s="1"/>
  <c r="N3769" i="6"/>
  <c r="O3769" i="6" s="1"/>
  <c r="N3770" i="6"/>
  <c r="O3770" i="6" s="1"/>
  <c r="N3771" i="6"/>
  <c r="O3771" i="6" s="1"/>
  <c r="N3772" i="6"/>
  <c r="O3772" i="6" s="1"/>
  <c r="N3773" i="6"/>
  <c r="O3773" i="6" s="1"/>
  <c r="N3774" i="6"/>
  <c r="O3774" i="6" s="1"/>
  <c r="N3775" i="6"/>
  <c r="O3775" i="6" s="1"/>
  <c r="N3776" i="6"/>
  <c r="O3776" i="6" s="1"/>
  <c r="N3777" i="6"/>
  <c r="O3777" i="6" s="1"/>
  <c r="N3778" i="6"/>
  <c r="O3778" i="6" s="1"/>
  <c r="N3779" i="6"/>
  <c r="O3779" i="6" s="1"/>
  <c r="N3780" i="6"/>
  <c r="O3780" i="6" s="1"/>
  <c r="N3781" i="6"/>
  <c r="O3781" i="6" s="1"/>
  <c r="N3782" i="6"/>
  <c r="O3782" i="6" s="1"/>
  <c r="N3783" i="6"/>
  <c r="O3783" i="6" s="1"/>
  <c r="N3784" i="6"/>
  <c r="O3784" i="6" s="1"/>
  <c r="N3785" i="6"/>
  <c r="O3785" i="6" s="1"/>
  <c r="N3786" i="6"/>
  <c r="O3786" i="6" s="1"/>
  <c r="N3787" i="6"/>
  <c r="O3787" i="6" s="1"/>
  <c r="N3788" i="6"/>
  <c r="O3788" i="6" s="1"/>
  <c r="N3789" i="6"/>
  <c r="O3789" i="6" s="1"/>
  <c r="N3790" i="6"/>
  <c r="O3790" i="6" s="1"/>
  <c r="N3791" i="6"/>
  <c r="O3791" i="6" s="1"/>
  <c r="N3792" i="6"/>
  <c r="O3792" i="6" s="1"/>
  <c r="N3793" i="6"/>
  <c r="O3793" i="6" s="1"/>
  <c r="N3794" i="6"/>
  <c r="O3794" i="6" s="1"/>
  <c r="N3795" i="6"/>
  <c r="O3795" i="6" s="1"/>
  <c r="N3796" i="6"/>
  <c r="O3796" i="6" s="1"/>
  <c r="N3797" i="6"/>
  <c r="O3797" i="6" s="1"/>
  <c r="N3798" i="6"/>
  <c r="O3798" i="6" s="1"/>
  <c r="N3799" i="6"/>
  <c r="O3799" i="6" s="1"/>
  <c r="N3800" i="6"/>
  <c r="O3800" i="6" s="1"/>
  <c r="N3801" i="6"/>
  <c r="O3801" i="6" s="1"/>
  <c r="N3802" i="6"/>
  <c r="O3802" i="6" s="1"/>
  <c r="N3803" i="6"/>
  <c r="O3803" i="6" s="1"/>
  <c r="N3804" i="6"/>
  <c r="O3804" i="6" s="1"/>
  <c r="N3805" i="6"/>
  <c r="O3805" i="6" s="1"/>
  <c r="N3806" i="6"/>
  <c r="O3806" i="6" s="1"/>
  <c r="N3807" i="6"/>
  <c r="O3807" i="6" s="1"/>
  <c r="N3808" i="6"/>
  <c r="O3808" i="6" s="1"/>
  <c r="N3809" i="6"/>
  <c r="O3809" i="6" s="1"/>
  <c r="N3810" i="6"/>
  <c r="O3810" i="6" s="1"/>
  <c r="N3811" i="6"/>
  <c r="O3811" i="6" s="1"/>
  <c r="N3812" i="6"/>
  <c r="O3812" i="6" s="1"/>
  <c r="N3813" i="6"/>
  <c r="O3813" i="6" s="1"/>
  <c r="N3814" i="6"/>
  <c r="O3814" i="6" s="1"/>
  <c r="N3815" i="6"/>
  <c r="O3815" i="6" s="1"/>
  <c r="N3816" i="6"/>
  <c r="O3816" i="6" s="1"/>
  <c r="N3817" i="6"/>
  <c r="O3817" i="6" s="1"/>
  <c r="N3818" i="6"/>
  <c r="O3818" i="6" s="1"/>
  <c r="N3819" i="6"/>
  <c r="O3819" i="6" s="1"/>
  <c r="N3820" i="6"/>
  <c r="O3820" i="6" s="1"/>
  <c r="N3821" i="6"/>
  <c r="O3821" i="6" s="1"/>
  <c r="N3822" i="6"/>
  <c r="O3822" i="6" s="1"/>
  <c r="N3823" i="6"/>
  <c r="O3823" i="6" s="1"/>
  <c r="N3824" i="6"/>
  <c r="O3824" i="6" s="1"/>
  <c r="N3825" i="6"/>
  <c r="O3825" i="6" s="1"/>
  <c r="N3826" i="6"/>
  <c r="O3826" i="6" s="1"/>
  <c r="N3827" i="6"/>
  <c r="O3827" i="6" s="1"/>
  <c r="N3828" i="6"/>
  <c r="O3828" i="6" s="1"/>
  <c r="N3829" i="6"/>
  <c r="O3829" i="6" s="1"/>
  <c r="N3830" i="6"/>
  <c r="O3830" i="6" s="1"/>
  <c r="N3831" i="6"/>
  <c r="O3831" i="6" s="1"/>
  <c r="N3832" i="6"/>
  <c r="O3832" i="6" s="1"/>
  <c r="N3833" i="6"/>
  <c r="O3833" i="6" s="1"/>
  <c r="N3834" i="6"/>
  <c r="O3834" i="6" s="1"/>
  <c r="N3835" i="6"/>
  <c r="O3835" i="6" s="1"/>
  <c r="N3836" i="6"/>
  <c r="O3836" i="6" s="1"/>
  <c r="N3837" i="6"/>
  <c r="O3837" i="6" s="1"/>
  <c r="N3838" i="6"/>
  <c r="O3838" i="6" s="1"/>
  <c r="N3839" i="6"/>
  <c r="O3839" i="6" s="1"/>
  <c r="N3840" i="6"/>
  <c r="O3840" i="6" s="1"/>
  <c r="N3841" i="6"/>
  <c r="O3841" i="6" s="1"/>
  <c r="N3842" i="6"/>
  <c r="O3842" i="6" s="1"/>
  <c r="N3843" i="6"/>
  <c r="O3843" i="6" s="1"/>
  <c r="N3844" i="6"/>
  <c r="O3844" i="6" s="1"/>
  <c r="N3845" i="6"/>
  <c r="O3845" i="6" s="1"/>
  <c r="N3846" i="6"/>
  <c r="O3846" i="6" s="1"/>
  <c r="N3847" i="6"/>
  <c r="O3847" i="6" s="1"/>
  <c r="N3848" i="6"/>
  <c r="O3848" i="6" s="1"/>
  <c r="N3849" i="6"/>
  <c r="O3849" i="6" s="1"/>
  <c r="N3850" i="6"/>
  <c r="O3850" i="6" s="1"/>
  <c r="N3851" i="6"/>
  <c r="O3851" i="6" s="1"/>
  <c r="N3852" i="6"/>
  <c r="O3852" i="6" s="1"/>
  <c r="N3853" i="6"/>
  <c r="O3853" i="6" s="1"/>
  <c r="N3854" i="6"/>
  <c r="O3854" i="6" s="1"/>
  <c r="N3855" i="6"/>
  <c r="O3855" i="6" s="1"/>
  <c r="N3856" i="6"/>
  <c r="O3856" i="6" s="1"/>
  <c r="N3857" i="6"/>
  <c r="O3857" i="6" s="1"/>
  <c r="N3858" i="6"/>
  <c r="O3858" i="6" s="1"/>
  <c r="N3859" i="6"/>
  <c r="O3859" i="6" s="1"/>
  <c r="N3860" i="6"/>
  <c r="O3860" i="6" s="1"/>
  <c r="N3861" i="6"/>
  <c r="O3861" i="6" s="1"/>
  <c r="N3862" i="6"/>
  <c r="O3862" i="6" s="1"/>
  <c r="N3863" i="6"/>
  <c r="O3863" i="6" s="1"/>
  <c r="N3864" i="6"/>
  <c r="O3864" i="6" s="1"/>
  <c r="N3865" i="6"/>
  <c r="O3865" i="6" s="1"/>
  <c r="N3866" i="6"/>
  <c r="O3866" i="6" s="1"/>
  <c r="N3867" i="6"/>
  <c r="O3867" i="6" s="1"/>
  <c r="N3868" i="6"/>
  <c r="O3868" i="6" s="1"/>
  <c r="N3869" i="6"/>
  <c r="O3869" i="6" s="1"/>
  <c r="N3870" i="6"/>
  <c r="O3870" i="6" s="1"/>
  <c r="N3871" i="6"/>
  <c r="O3871" i="6" s="1"/>
  <c r="N3872" i="6"/>
  <c r="O3872" i="6" s="1"/>
  <c r="N3873" i="6"/>
  <c r="O3873" i="6" s="1"/>
  <c r="N3874" i="6"/>
  <c r="O3874" i="6" s="1"/>
  <c r="N3875" i="6"/>
  <c r="O3875" i="6" s="1"/>
  <c r="N3876" i="6"/>
  <c r="O3876" i="6" s="1"/>
  <c r="N3877" i="6"/>
  <c r="O3877" i="6" s="1"/>
  <c r="N3878" i="6"/>
  <c r="O3878" i="6" s="1"/>
  <c r="N3879" i="6"/>
  <c r="O3879" i="6" s="1"/>
  <c r="N3880" i="6"/>
  <c r="O3880" i="6" s="1"/>
  <c r="N3881" i="6"/>
  <c r="O3881" i="6" s="1"/>
  <c r="N3882" i="6"/>
  <c r="O3882" i="6" s="1"/>
  <c r="N3883" i="6"/>
  <c r="O3883" i="6" s="1"/>
  <c r="N3884" i="6"/>
  <c r="O3884" i="6" s="1"/>
  <c r="N3885" i="6"/>
  <c r="O3885" i="6" s="1"/>
  <c r="N3886" i="6"/>
  <c r="O3886" i="6" s="1"/>
  <c r="N3887" i="6"/>
  <c r="O3887" i="6" s="1"/>
  <c r="N3888" i="6"/>
  <c r="O3888" i="6" s="1"/>
  <c r="N3889" i="6"/>
  <c r="O3889" i="6" s="1"/>
  <c r="N3890" i="6"/>
  <c r="O3890" i="6" s="1"/>
  <c r="N3891" i="6"/>
  <c r="O3891" i="6" s="1"/>
  <c r="N3892" i="6"/>
  <c r="O3892" i="6" s="1"/>
  <c r="N3893" i="6"/>
  <c r="O3893" i="6" s="1"/>
  <c r="N3894" i="6"/>
  <c r="O3894" i="6" s="1"/>
  <c r="N3895" i="6"/>
  <c r="O3895" i="6" s="1"/>
  <c r="N3896" i="6"/>
  <c r="O3896" i="6" s="1"/>
  <c r="N3897" i="6"/>
  <c r="O3897" i="6" s="1"/>
  <c r="N3898" i="6"/>
  <c r="O3898" i="6" s="1"/>
  <c r="N3899" i="6"/>
  <c r="O3899" i="6" s="1"/>
  <c r="N3900" i="6"/>
  <c r="O3900" i="6" s="1"/>
  <c r="N3901" i="6"/>
  <c r="O3901" i="6" s="1"/>
  <c r="N3902" i="6"/>
  <c r="O3902" i="6" s="1"/>
  <c r="N3903" i="6"/>
  <c r="O3903" i="6" s="1"/>
  <c r="N3904" i="6"/>
  <c r="O3904" i="6" s="1"/>
  <c r="N3905" i="6"/>
  <c r="O3905" i="6" s="1"/>
  <c r="N3906" i="6"/>
  <c r="O3906" i="6" s="1"/>
  <c r="N3907" i="6"/>
  <c r="O3907" i="6" s="1"/>
  <c r="N3908" i="6"/>
  <c r="O3908" i="6" s="1"/>
  <c r="N3909" i="6"/>
  <c r="O3909" i="6" s="1"/>
  <c r="N3910" i="6"/>
  <c r="O3910" i="6" s="1"/>
  <c r="N3911" i="6"/>
  <c r="O3911" i="6" s="1"/>
  <c r="N3912" i="6"/>
  <c r="O3912" i="6" s="1"/>
  <c r="N3913" i="6"/>
  <c r="O3913" i="6" s="1"/>
  <c r="N3914" i="6"/>
  <c r="O3914" i="6" s="1"/>
  <c r="N3915" i="6"/>
  <c r="O3915" i="6" s="1"/>
  <c r="N3916" i="6"/>
  <c r="O3916" i="6" s="1"/>
  <c r="N3917" i="6"/>
  <c r="O3917" i="6" s="1"/>
  <c r="N3918" i="6"/>
  <c r="O3918" i="6" s="1"/>
  <c r="N3919" i="6"/>
  <c r="O3919" i="6" s="1"/>
  <c r="N3920" i="6"/>
  <c r="O3920" i="6" s="1"/>
  <c r="N3921" i="6"/>
  <c r="O3921" i="6" s="1"/>
  <c r="N3922" i="6"/>
  <c r="O3922" i="6" s="1"/>
  <c r="N3923" i="6"/>
  <c r="O3923" i="6" s="1"/>
  <c r="N3924" i="6"/>
  <c r="O3924" i="6" s="1"/>
  <c r="N3925" i="6"/>
  <c r="O3925" i="6" s="1"/>
  <c r="N3926" i="6"/>
  <c r="O3926" i="6" s="1"/>
  <c r="N3927" i="6"/>
  <c r="O3927" i="6" s="1"/>
  <c r="N3928" i="6"/>
  <c r="O3928" i="6" s="1"/>
  <c r="N3929" i="6"/>
  <c r="O3929" i="6" s="1"/>
  <c r="N3930" i="6"/>
  <c r="O3930" i="6" s="1"/>
  <c r="N3931" i="6"/>
  <c r="O3931" i="6" s="1"/>
  <c r="N3932" i="6"/>
  <c r="O3932" i="6" s="1"/>
  <c r="N3933" i="6"/>
  <c r="O3933" i="6" s="1"/>
  <c r="N3934" i="6"/>
  <c r="O3934" i="6" s="1"/>
  <c r="N3935" i="6"/>
  <c r="O3935" i="6" s="1"/>
  <c r="N3936" i="6"/>
  <c r="O3936" i="6" s="1"/>
  <c r="N3937" i="6"/>
  <c r="O3937" i="6" s="1"/>
  <c r="N3938" i="6"/>
  <c r="O3938" i="6" s="1"/>
  <c r="N3939" i="6"/>
  <c r="O3939" i="6" s="1"/>
  <c r="N3940" i="6"/>
  <c r="O3940" i="6" s="1"/>
  <c r="N3941" i="6"/>
  <c r="O3941" i="6" s="1"/>
  <c r="N3942" i="6"/>
  <c r="O3942" i="6" s="1"/>
  <c r="N3943" i="6"/>
  <c r="O3943" i="6" s="1"/>
  <c r="N3944" i="6"/>
  <c r="O3944" i="6" s="1"/>
  <c r="N3945" i="6"/>
  <c r="O3945" i="6" s="1"/>
  <c r="N3946" i="6"/>
  <c r="O3946" i="6" s="1"/>
  <c r="N3947" i="6"/>
  <c r="O3947" i="6" s="1"/>
  <c r="N3948" i="6"/>
  <c r="O3948" i="6" s="1"/>
  <c r="N3949" i="6"/>
  <c r="O3949" i="6" s="1"/>
  <c r="N3950" i="6"/>
  <c r="O3950" i="6" s="1"/>
  <c r="N3951" i="6"/>
  <c r="O3951" i="6" s="1"/>
  <c r="N3952" i="6"/>
  <c r="O3952" i="6" s="1"/>
  <c r="N3953" i="6"/>
  <c r="O3953" i="6" s="1"/>
  <c r="N3954" i="6"/>
  <c r="O3954" i="6" s="1"/>
  <c r="N3955" i="6"/>
  <c r="O3955" i="6" s="1"/>
  <c r="N3956" i="6"/>
  <c r="O3956" i="6" s="1"/>
  <c r="N3957" i="6"/>
  <c r="O3957" i="6" s="1"/>
  <c r="N3958" i="6"/>
  <c r="O3958" i="6" s="1"/>
  <c r="N3959" i="6"/>
  <c r="O3959" i="6" s="1"/>
  <c r="N3960" i="6"/>
  <c r="O3960" i="6" s="1"/>
  <c r="N3961" i="6"/>
  <c r="O3961" i="6" s="1"/>
  <c r="N3962" i="6"/>
  <c r="O3962" i="6" s="1"/>
  <c r="N3963" i="6"/>
  <c r="O3963" i="6" s="1"/>
  <c r="N3964" i="6"/>
  <c r="O3964" i="6" s="1"/>
  <c r="N3965" i="6"/>
  <c r="O3965" i="6" s="1"/>
  <c r="N3966" i="6"/>
  <c r="O3966" i="6" s="1"/>
  <c r="N3967" i="6"/>
  <c r="O3967" i="6" s="1"/>
  <c r="N3968" i="6"/>
  <c r="O3968" i="6" s="1"/>
  <c r="N3969" i="6"/>
  <c r="O3969" i="6" s="1"/>
  <c r="N3970" i="6"/>
  <c r="O3970" i="6" s="1"/>
  <c r="N3971" i="6"/>
  <c r="O3971" i="6" s="1"/>
  <c r="N3972" i="6"/>
  <c r="O3972" i="6" s="1"/>
  <c r="N3973" i="6"/>
  <c r="O3973" i="6" s="1"/>
  <c r="N3974" i="6"/>
  <c r="O3974" i="6" s="1"/>
  <c r="N3975" i="6"/>
  <c r="O3975" i="6" s="1"/>
  <c r="N3976" i="6"/>
  <c r="O3976" i="6" s="1"/>
  <c r="N3977" i="6"/>
  <c r="O3977" i="6" s="1"/>
  <c r="N3978" i="6"/>
  <c r="O3978" i="6" s="1"/>
  <c r="N3979" i="6"/>
  <c r="O3979" i="6" s="1"/>
  <c r="N3980" i="6"/>
  <c r="O3980" i="6" s="1"/>
  <c r="N3981" i="6"/>
  <c r="O3981" i="6" s="1"/>
  <c r="N3982" i="6"/>
  <c r="O3982" i="6" s="1"/>
  <c r="N3983" i="6"/>
  <c r="O3983" i="6" s="1"/>
  <c r="N3984" i="6"/>
  <c r="O3984" i="6" s="1"/>
  <c r="N3985" i="6"/>
  <c r="O3985" i="6" s="1"/>
  <c r="N3986" i="6"/>
  <c r="O3986" i="6" s="1"/>
  <c r="N3987" i="6"/>
  <c r="O3987" i="6" s="1"/>
  <c r="N3988" i="6"/>
  <c r="O3988" i="6" s="1"/>
  <c r="N3989" i="6"/>
  <c r="O3989" i="6" s="1"/>
  <c r="N3990" i="6"/>
  <c r="O3990" i="6" s="1"/>
  <c r="N3991" i="6"/>
  <c r="O3991" i="6" s="1"/>
  <c r="N3992" i="6"/>
  <c r="O3992" i="6" s="1"/>
  <c r="N3993" i="6"/>
  <c r="O3993" i="6" s="1"/>
  <c r="N3994" i="6"/>
  <c r="O3994" i="6" s="1"/>
  <c r="N3995" i="6"/>
  <c r="O3995" i="6" s="1"/>
  <c r="N3996" i="6"/>
  <c r="O3996" i="6" s="1"/>
  <c r="N3997" i="6"/>
  <c r="O3997" i="6" s="1"/>
  <c r="N3998" i="6"/>
  <c r="O3998" i="6" s="1"/>
  <c r="N3999" i="6"/>
  <c r="O3999" i="6" s="1"/>
  <c r="N4000" i="6"/>
  <c r="O4000" i="6" s="1"/>
  <c r="N4001" i="6"/>
  <c r="O4001" i="6" s="1"/>
  <c r="N4002" i="6"/>
  <c r="O4002" i="6" s="1"/>
  <c r="N4003" i="6"/>
  <c r="O4003" i="6" s="1"/>
  <c r="N4004" i="6"/>
  <c r="O4004" i="6" s="1"/>
  <c r="N4005" i="6"/>
  <c r="O4005" i="6" s="1"/>
  <c r="N4006" i="6"/>
  <c r="O4006" i="6" s="1"/>
  <c r="N4007" i="6"/>
  <c r="O4007" i="6" s="1"/>
  <c r="N4008" i="6"/>
  <c r="O4008" i="6" s="1"/>
  <c r="N4009" i="6"/>
  <c r="O4009" i="6" s="1"/>
  <c r="N4010" i="6"/>
  <c r="O4010" i="6" s="1"/>
  <c r="N4011" i="6"/>
  <c r="O4011" i="6" s="1"/>
  <c r="N4012" i="6"/>
  <c r="O4012" i="6" s="1"/>
  <c r="N4013" i="6"/>
  <c r="O4013" i="6" s="1"/>
  <c r="N4014" i="6"/>
  <c r="O4014" i="6" s="1"/>
  <c r="N4015" i="6"/>
  <c r="O4015" i="6" s="1"/>
  <c r="N4016" i="6"/>
  <c r="O4016" i="6" s="1"/>
  <c r="N4017" i="6"/>
  <c r="O4017" i="6" s="1"/>
  <c r="N4018" i="6"/>
  <c r="O4018" i="6" s="1"/>
  <c r="N4019" i="6"/>
  <c r="O4019" i="6" s="1"/>
  <c r="N4020" i="6"/>
  <c r="O4020" i="6" s="1"/>
  <c r="N4021" i="6"/>
  <c r="O4021" i="6" s="1"/>
  <c r="N4022" i="6"/>
  <c r="O4022" i="6" s="1"/>
  <c r="N4023" i="6"/>
  <c r="O4023" i="6" s="1"/>
  <c r="N4024" i="6"/>
  <c r="O4024" i="6" s="1"/>
  <c r="N4025" i="6"/>
  <c r="O4025" i="6" s="1"/>
  <c r="N4026" i="6"/>
  <c r="O4026" i="6" s="1"/>
  <c r="N4027" i="6"/>
  <c r="O4027" i="6" s="1"/>
  <c r="N4028" i="6"/>
  <c r="O4028" i="6" s="1"/>
  <c r="N4029" i="6"/>
  <c r="O4029" i="6" s="1"/>
  <c r="N4030" i="6"/>
  <c r="O4030" i="6" s="1"/>
  <c r="N4031" i="6"/>
  <c r="O4031" i="6" s="1"/>
  <c r="N4032" i="6"/>
  <c r="O4032" i="6" s="1"/>
  <c r="N4033" i="6"/>
  <c r="O4033" i="6" s="1"/>
  <c r="N4034" i="6"/>
  <c r="O4034" i="6" s="1"/>
  <c r="N4035" i="6"/>
  <c r="O4035" i="6" s="1"/>
  <c r="N4036" i="6"/>
  <c r="O4036" i="6" s="1"/>
  <c r="N4037" i="6"/>
  <c r="O4037" i="6" s="1"/>
  <c r="N4038" i="6"/>
  <c r="O4038" i="6" s="1"/>
  <c r="N4039" i="6"/>
  <c r="O4039" i="6" s="1"/>
  <c r="N4040" i="6"/>
  <c r="O4040" i="6" s="1"/>
  <c r="N4041" i="6"/>
  <c r="O4041" i="6" s="1"/>
  <c r="N4042" i="6"/>
  <c r="O4042" i="6" s="1"/>
  <c r="N4043" i="6"/>
  <c r="O4043" i="6" s="1"/>
  <c r="N4044" i="6"/>
  <c r="O4044" i="6" s="1"/>
  <c r="N4045" i="6"/>
  <c r="O4045" i="6" s="1"/>
  <c r="N4046" i="6"/>
  <c r="O4046" i="6" s="1"/>
  <c r="N4047" i="6"/>
  <c r="O4047" i="6" s="1"/>
  <c r="N4048" i="6"/>
  <c r="O4048" i="6" s="1"/>
  <c r="N4049" i="6"/>
  <c r="O4049" i="6" s="1"/>
  <c r="N4050" i="6"/>
  <c r="O4050" i="6" s="1"/>
  <c r="N4051" i="6"/>
  <c r="O4051" i="6" s="1"/>
  <c r="N4052" i="6"/>
  <c r="O4052" i="6" s="1"/>
  <c r="N4053" i="6"/>
  <c r="O4053" i="6" s="1"/>
  <c r="N4054" i="6"/>
  <c r="O4054" i="6" s="1"/>
  <c r="N4055" i="6"/>
  <c r="O4055" i="6" s="1"/>
  <c r="N4056" i="6"/>
  <c r="O4056" i="6" s="1"/>
  <c r="N4057" i="6"/>
  <c r="O4057" i="6" s="1"/>
  <c r="N4058" i="6"/>
  <c r="O4058" i="6" s="1"/>
  <c r="N4059" i="6"/>
  <c r="O4059" i="6" s="1"/>
  <c r="N4060" i="6"/>
  <c r="O4060" i="6" s="1"/>
  <c r="N4061" i="6"/>
  <c r="O4061" i="6" s="1"/>
  <c r="N4062" i="6"/>
  <c r="O4062" i="6" s="1"/>
  <c r="N4063" i="6"/>
  <c r="O4063" i="6" s="1"/>
  <c r="N4064" i="6"/>
  <c r="O4064" i="6" s="1"/>
  <c r="N4065" i="6"/>
  <c r="O4065" i="6" s="1"/>
  <c r="N4066" i="6"/>
  <c r="O4066" i="6" s="1"/>
  <c r="N4067" i="6"/>
  <c r="O4067" i="6" s="1"/>
  <c r="N4068" i="6"/>
  <c r="O4068" i="6" s="1"/>
  <c r="N4069" i="6"/>
  <c r="O4069" i="6" s="1"/>
  <c r="N4070" i="6"/>
  <c r="O4070" i="6" s="1"/>
  <c r="N4071" i="6"/>
  <c r="O4071" i="6" s="1"/>
  <c r="N4072" i="6"/>
  <c r="O4072" i="6" s="1"/>
  <c r="N4073" i="6"/>
  <c r="O4073" i="6" s="1"/>
  <c r="N4074" i="6"/>
  <c r="O4074" i="6" s="1"/>
  <c r="N4075" i="6"/>
  <c r="O4075" i="6" s="1"/>
  <c r="N4076" i="6"/>
  <c r="O4076" i="6" s="1"/>
  <c r="N4077" i="6"/>
  <c r="O4077" i="6" s="1"/>
  <c r="N4078" i="6"/>
  <c r="O4078" i="6" s="1"/>
  <c r="N4079" i="6"/>
  <c r="O4079" i="6" s="1"/>
  <c r="N4080" i="6"/>
  <c r="O4080" i="6" s="1"/>
  <c r="N4081" i="6"/>
  <c r="O4081" i="6" s="1"/>
  <c r="N4082" i="6"/>
  <c r="O4082" i="6" s="1"/>
  <c r="N4083" i="6"/>
  <c r="O4083" i="6" s="1"/>
  <c r="N4084" i="6"/>
  <c r="O4084" i="6" s="1"/>
  <c r="N4085" i="6"/>
  <c r="O4085" i="6" s="1"/>
  <c r="N4086" i="6"/>
  <c r="O4086" i="6" s="1"/>
  <c r="N4087" i="6"/>
  <c r="O4087" i="6" s="1"/>
  <c r="N4088" i="6"/>
  <c r="O4088" i="6" s="1"/>
  <c r="N4089" i="6"/>
  <c r="O4089" i="6" s="1"/>
  <c r="N4090" i="6"/>
  <c r="O4090" i="6" s="1"/>
  <c r="N4091" i="6"/>
  <c r="O4091" i="6" s="1"/>
  <c r="N4092" i="6"/>
  <c r="O4092" i="6" s="1"/>
  <c r="N4093" i="6"/>
  <c r="O4093" i="6" s="1"/>
  <c r="N4094" i="6"/>
  <c r="O4094" i="6" s="1"/>
  <c r="N4095" i="6"/>
  <c r="O4095" i="6" s="1"/>
  <c r="N4096" i="6"/>
  <c r="O4096" i="6" s="1"/>
  <c r="N4097" i="6"/>
  <c r="O4097" i="6" s="1"/>
  <c r="N4098" i="6"/>
  <c r="O4098" i="6" s="1"/>
  <c r="N4099" i="6"/>
  <c r="O4099" i="6" s="1"/>
  <c r="N4100" i="6"/>
  <c r="O4100" i="6" s="1"/>
  <c r="N4101" i="6"/>
  <c r="O4101" i="6" s="1"/>
  <c r="N4102" i="6"/>
  <c r="O4102" i="6" s="1"/>
  <c r="N4103" i="6"/>
  <c r="O4103" i="6" s="1"/>
  <c r="N4104" i="6"/>
  <c r="O4104" i="6" s="1"/>
  <c r="N4105" i="6"/>
  <c r="O4105" i="6" s="1"/>
  <c r="N4106" i="6"/>
  <c r="O4106" i="6" s="1"/>
  <c r="N4107" i="6"/>
  <c r="O4107" i="6" s="1"/>
  <c r="N4108" i="6"/>
  <c r="O4108" i="6" s="1"/>
  <c r="N4109" i="6"/>
  <c r="O4109" i="6" s="1"/>
  <c r="N4110" i="6"/>
  <c r="O4110" i="6" s="1"/>
  <c r="N4111" i="6"/>
  <c r="O4111" i="6" s="1"/>
  <c r="N4112" i="6"/>
  <c r="O4112" i="6" s="1"/>
  <c r="N4113" i="6"/>
  <c r="O4113" i="6" s="1"/>
  <c r="N4114" i="6"/>
  <c r="O4114" i="6" s="1"/>
  <c r="N4115" i="6"/>
  <c r="O4115" i="6" s="1"/>
  <c r="N4116" i="6"/>
  <c r="O4116" i="6" s="1"/>
  <c r="N4117" i="6"/>
  <c r="O4117" i="6" s="1"/>
  <c r="N4118" i="6"/>
  <c r="O4118" i="6" s="1"/>
  <c r="N4119" i="6"/>
  <c r="O4119" i="6" s="1"/>
  <c r="N4120" i="6"/>
  <c r="O4120" i="6" s="1"/>
  <c r="N4121" i="6"/>
  <c r="O4121" i="6" s="1"/>
  <c r="N4122" i="6"/>
  <c r="O4122" i="6" s="1"/>
  <c r="N4123" i="6"/>
  <c r="O4123" i="6" s="1"/>
  <c r="N4124" i="6"/>
  <c r="O4124" i="6" s="1"/>
  <c r="N4125" i="6"/>
  <c r="O4125" i="6" s="1"/>
  <c r="N4126" i="6"/>
  <c r="O4126" i="6" s="1"/>
  <c r="N4127" i="6"/>
  <c r="O4127" i="6" s="1"/>
  <c r="N4128" i="6"/>
  <c r="O4128" i="6" s="1"/>
  <c r="N4129" i="6"/>
  <c r="O4129" i="6" s="1"/>
  <c r="N4130" i="6"/>
  <c r="O4130" i="6" s="1"/>
  <c r="N4131" i="6"/>
  <c r="O4131" i="6" s="1"/>
  <c r="N4132" i="6"/>
  <c r="O4132" i="6" s="1"/>
  <c r="N4133" i="6"/>
  <c r="O4133" i="6" s="1"/>
  <c r="N4134" i="6"/>
  <c r="O4134" i="6" s="1"/>
  <c r="N4135" i="6"/>
  <c r="O4135" i="6" s="1"/>
  <c r="N4136" i="6"/>
  <c r="O4136" i="6" s="1"/>
  <c r="N4137" i="6"/>
  <c r="O4137" i="6" s="1"/>
  <c r="N4138" i="6"/>
  <c r="O4138" i="6" s="1"/>
  <c r="N4139" i="6"/>
  <c r="O4139" i="6" s="1"/>
  <c r="N4140" i="6"/>
  <c r="O4140" i="6" s="1"/>
  <c r="N4141" i="6"/>
  <c r="O4141" i="6" s="1"/>
  <c r="N4142" i="6"/>
  <c r="O4142" i="6" s="1"/>
  <c r="N4143" i="6"/>
  <c r="O4143" i="6" s="1"/>
  <c r="N4144" i="6"/>
  <c r="O4144" i="6" s="1"/>
  <c r="N4145" i="6"/>
  <c r="O4145" i="6" s="1"/>
  <c r="N4146" i="6"/>
  <c r="O4146" i="6" s="1"/>
  <c r="N4147" i="6"/>
  <c r="O4147" i="6" s="1"/>
  <c r="N4148" i="6"/>
  <c r="O4148" i="6" s="1"/>
  <c r="N4149" i="6"/>
  <c r="O4149" i="6" s="1"/>
  <c r="N4150" i="6"/>
  <c r="O4150" i="6" s="1"/>
  <c r="N4151" i="6"/>
  <c r="O4151" i="6" s="1"/>
  <c r="N4152" i="6"/>
  <c r="O4152" i="6" s="1"/>
  <c r="N4153" i="6"/>
  <c r="O4153" i="6" s="1"/>
  <c r="N4154" i="6"/>
  <c r="O4154" i="6" s="1"/>
  <c r="N4155" i="6"/>
  <c r="O4155" i="6" s="1"/>
  <c r="N4156" i="6"/>
  <c r="O4156" i="6" s="1"/>
  <c r="N4157" i="6"/>
  <c r="O4157" i="6" s="1"/>
  <c r="N4158" i="6"/>
  <c r="O4158" i="6" s="1"/>
  <c r="N4159" i="6"/>
  <c r="O4159" i="6" s="1"/>
  <c r="N4160" i="6"/>
  <c r="O4160" i="6" s="1"/>
  <c r="N4161" i="6"/>
  <c r="O4161" i="6" s="1"/>
  <c r="N4162" i="6"/>
  <c r="O4162" i="6" s="1"/>
  <c r="N4163" i="6"/>
  <c r="O4163" i="6" s="1"/>
  <c r="N4164" i="6"/>
  <c r="O4164" i="6" s="1"/>
  <c r="N4165" i="6"/>
  <c r="O4165" i="6" s="1"/>
  <c r="N4166" i="6"/>
  <c r="O4166" i="6" s="1"/>
  <c r="N4167" i="6"/>
  <c r="O4167" i="6" s="1"/>
  <c r="N4168" i="6"/>
  <c r="O4168" i="6" s="1"/>
  <c r="N4169" i="6"/>
  <c r="O4169" i="6" s="1"/>
  <c r="N4170" i="6"/>
  <c r="O4170" i="6" s="1"/>
  <c r="N4171" i="6"/>
  <c r="O4171" i="6" s="1"/>
  <c r="N4172" i="6"/>
  <c r="O4172" i="6" s="1"/>
  <c r="N4173" i="6"/>
  <c r="O4173" i="6" s="1"/>
  <c r="N4174" i="6"/>
  <c r="O4174" i="6" s="1"/>
  <c r="N4175" i="6"/>
  <c r="O4175" i="6" s="1"/>
  <c r="N4176" i="6"/>
  <c r="O4176" i="6" s="1"/>
  <c r="N4177" i="6"/>
  <c r="O4177" i="6" s="1"/>
  <c r="N4178" i="6"/>
  <c r="O4178" i="6" s="1"/>
  <c r="N4179" i="6"/>
  <c r="O4179" i="6" s="1"/>
  <c r="N4180" i="6"/>
  <c r="O4180" i="6" s="1"/>
  <c r="N4181" i="6"/>
  <c r="O4181" i="6" s="1"/>
  <c r="N4182" i="6"/>
  <c r="O4182" i="6" s="1"/>
  <c r="N4183" i="6"/>
  <c r="O4183" i="6" s="1"/>
  <c r="N4184" i="6"/>
  <c r="O4184" i="6" s="1"/>
  <c r="N4185" i="6"/>
  <c r="O4185" i="6" s="1"/>
  <c r="N4186" i="6"/>
  <c r="O4186" i="6" s="1"/>
  <c r="N4187" i="6"/>
  <c r="O4187" i="6" s="1"/>
  <c r="N4188" i="6"/>
  <c r="O4188" i="6" s="1"/>
  <c r="N4189" i="6"/>
  <c r="O4189" i="6" s="1"/>
  <c r="N4190" i="6"/>
  <c r="O4190" i="6" s="1"/>
  <c r="N4191" i="6"/>
  <c r="O4191" i="6" s="1"/>
  <c r="N4192" i="6"/>
  <c r="O4192" i="6" s="1"/>
  <c r="N4193" i="6"/>
  <c r="O4193" i="6" s="1"/>
  <c r="N4194" i="6"/>
  <c r="O4194" i="6" s="1"/>
  <c r="N4195" i="6"/>
  <c r="O4195" i="6" s="1"/>
  <c r="N4196" i="6"/>
  <c r="O4196" i="6" s="1"/>
  <c r="N4197" i="6"/>
  <c r="O4197" i="6" s="1"/>
  <c r="N4198" i="6"/>
  <c r="O4198" i="6" s="1"/>
  <c r="N4199" i="6"/>
  <c r="O4199" i="6" s="1"/>
  <c r="N4200" i="6"/>
  <c r="O4200" i="6" s="1"/>
  <c r="N4201" i="6"/>
  <c r="O4201" i="6" s="1"/>
  <c r="N4202" i="6"/>
  <c r="O4202" i="6" s="1"/>
  <c r="N4203" i="6"/>
  <c r="O4203" i="6" s="1"/>
  <c r="N4204" i="6"/>
  <c r="O4204" i="6" s="1"/>
  <c r="N4205" i="6"/>
  <c r="O4205" i="6" s="1"/>
  <c r="N4206" i="6"/>
  <c r="O4206" i="6" s="1"/>
  <c r="N4207" i="6"/>
  <c r="O4207" i="6" s="1"/>
  <c r="N4208" i="6"/>
  <c r="O4208" i="6" s="1"/>
  <c r="N4209" i="6"/>
  <c r="O4209" i="6" s="1"/>
  <c r="N4210" i="6"/>
  <c r="O4210" i="6" s="1"/>
  <c r="N4211" i="6"/>
  <c r="O4211" i="6" s="1"/>
  <c r="N4212" i="6"/>
  <c r="O4212" i="6" s="1"/>
  <c r="N4213" i="6"/>
  <c r="O4213" i="6" s="1"/>
  <c r="N4214" i="6"/>
  <c r="O4214" i="6" s="1"/>
  <c r="N4215" i="6"/>
  <c r="O4215" i="6" s="1"/>
  <c r="N4216" i="6"/>
  <c r="O4216" i="6" s="1"/>
  <c r="N4217" i="6"/>
  <c r="O4217" i="6" s="1"/>
  <c r="N4218" i="6"/>
  <c r="O4218" i="6" s="1"/>
  <c r="N4219" i="6"/>
  <c r="O4219" i="6" s="1"/>
  <c r="N4220" i="6"/>
  <c r="O4220" i="6" s="1"/>
  <c r="N4221" i="6"/>
  <c r="O4221" i="6" s="1"/>
  <c r="N4222" i="6"/>
  <c r="O4222" i="6" s="1"/>
  <c r="N4223" i="6"/>
  <c r="O4223" i="6" s="1"/>
  <c r="N4224" i="6"/>
  <c r="O4224" i="6" s="1"/>
  <c r="N4225" i="6"/>
  <c r="O4225" i="6" s="1"/>
  <c r="N4226" i="6"/>
  <c r="O4226" i="6" s="1"/>
  <c r="N4227" i="6"/>
  <c r="O4227" i="6" s="1"/>
  <c r="N4228" i="6"/>
  <c r="O4228" i="6" s="1"/>
  <c r="N4229" i="6"/>
  <c r="O4229" i="6" s="1"/>
  <c r="N4230" i="6"/>
  <c r="O4230" i="6" s="1"/>
  <c r="N4231" i="6"/>
  <c r="O4231" i="6" s="1"/>
  <c r="N4232" i="6"/>
  <c r="O4232" i="6" s="1"/>
  <c r="N4233" i="6"/>
  <c r="O4233" i="6" s="1"/>
  <c r="N4234" i="6"/>
  <c r="O4234" i="6" s="1"/>
  <c r="N4235" i="6"/>
  <c r="O4235" i="6" s="1"/>
  <c r="N4236" i="6"/>
  <c r="O4236" i="6" s="1"/>
  <c r="N4237" i="6"/>
  <c r="O4237" i="6" s="1"/>
  <c r="N4238" i="6"/>
  <c r="O4238" i="6" s="1"/>
  <c r="N4239" i="6"/>
  <c r="O4239" i="6" s="1"/>
  <c r="N4240" i="6"/>
  <c r="O4240" i="6" s="1"/>
  <c r="N4241" i="6"/>
  <c r="O4241" i="6" s="1"/>
  <c r="N4242" i="6"/>
  <c r="O4242" i="6" s="1"/>
  <c r="N4243" i="6"/>
  <c r="O4243" i="6" s="1"/>
  <c r="N4244" i="6"/>
  <c r="O4244" i="6" s="1"/>
  <c r="N4245" i="6"/>
  <c r="O4245" i="6" s="1"/>
  <c r="N4246" i="6"/>
  <c r="O4246" i="6" s="1"/>
  <c r="N4247" i="6"/>
  <c r="O4247" i="6" s="1"/>
  <c r="N4248" i="6"/>
  <c r="O4248" i="6" s="1"/>
  <c r="N4249" i="6"/>
  <c r="O4249" i="6" s="1"/>
  <c r="N4250" i="6"/>
  <c r="O4250" i="6" s="1"/>
  <c r="N4251" i="6"/>
  <c r="O4251" i="6" s="1"/>
  <c r="N4252" i="6"/>
  <c r="O4252" i="6" s="1"/>
  <c r="N4253" i="6"/>
  <c r="O4253" i="6" s="1"/>
  <c r="N4254" i="6"/>
  <c r="O4254" i="6" s="1"/>
  <c r="N4255" i="6"/>
  <c r="O4255" i="6" s="1"/>
  <c r="N4256" i="6"/>
  <c r="O4256" i="6" s="1"/>
  <c r="N4257" i="6"/>
  <c r="O4257" i="6" s="1"/>
  <c r="N4258" i="6"/>
  <c r="O4258" i="6" s="1"/>
  <c r="N4259" i="6"/>
  <c r="O4259" i="6" s="1"/>
  <c r="N4260" i="6"/>
  <c r="O4260" i="6" s="1"/>
  <c r="N4261" i="6"/>
  <c r="O4261" i="6" s="1"/>
  <c r="N4262" i="6"/>
  <c r="O4262" i="6" s="1"/>
  <c r="N4263" i="6"/>
  <c r="O4263" i="6" s="1"/>
  <c r="N4264" i="6"/>
  <c r="O4264" i="6" s="1"/>
  <c r="N4265" i="6"/>
  <c r="O4265" i="6" s="1"/>
  <c r="N4266" i="6"/>
  <c r="O4266" i="6" s="1"/>
  <c r="N4267" i="6"/>
  <c r="O4267" i="6" s="1"/>
  <c r="N4268" i="6"/>
  <c r="O4268" i="6" s="1"/>
  <c r="N4269" i="6"/>
  <c r="O4269" i="6" s="1"/>
  <c r="N4270" i="6"/>
  <c r="O4270" i="6" s="1"/>
  <c r="N4271" i="6"/>
  <c r="O4271" i="6" s="1"/>
  <c r="N4272" i="6"/>
  <c r="O4272" i="6" s="1"/>
  <c r="N4273" i="6"/>
  <c r="O4273" i="6" s="1"/>
  <c r="N4274" i="6"/>
  <c r="O4274" i="6" s="1"/>
  <c r="N4275" i="6"/>
  <c r="O4275" i="6" s="1"/>
  <c r="N4276" i="6"/>
  <c r="O4276" i="6" s="1"/>
  <c r="N4277" i="6"/>
  <c r="O4277" i="6" s="1"/>
  <c r="N4278" i="6"/>
  <c r="O4278" i="6" s="1"/>
  <c r="N4279" i="6"/>
  <c r="O4279" i="6" s="1"/>
  <c r="N4280" i="6"/>
  <c r="O4280" i="6" s="1"/>
  <c r="N4281" i="6"/>
  <c r="O4281" i="6" s="1"/>
  <c r="N4282" i="6"/>
  <c r="O4282" i="6" s="1"/>
  <c r="N4283" i="6"/>
  <c r="O4283" i="6" s="1"/>
  <c r="N4284" i="6"/>
  <c r="O4284" i="6" s="1"/>
  <c r="N4285" i="6"/>
  <c r="O4285" i="6" s="1"/>
  <c r="N4286" i="6"/>
  <c r="O4286" i="6" s="1"/>
  <c r="N4287" i="6"/>
  <c r="O4287" i="6" s="1"/>
  <c r="N4288" i="6"/>
  <c r="O4288" i="6" s="1"/>
  <c r="N4289" i="6"/>
  <c r="O4289" i="6" s="1"/>
  <c r="N4290" i="6"/>
  <c r="O4290" i="6" s="1"/>
  <c r="N4291" i="6"/>
  <c r="O4291" i="6" s="1"/>
  <c r="N4292" i="6"/>
  <c r="O4292" i="6" s="1"/>
  <c r="N4293" i="6"/>
  <c r="O4293" i="6" s="1"/>
  <c r="N4294" i="6"/>
  <c r="O4294" i="6" s="1"/>
  <c r="N4295" i="6"/>
  <c r="O4295" i="6" s="1"/>
  <c r="N4296" i="6"/>
  <c r="O4296" i="6" s="1"/>
  <c r="N4297" i="6"/>
  <c r="O4297" i="6" s="1"/>
  <c r="N4298" i="6"/>
  <c r="O4298" i="6" s="1"/>
  <c r="N4299" i="6"/>
  <c r="O4299" i="6" s="1"/>
  <c r="N4300" i="6"/>
  <c r="O4300" i="6" s="1"/>
  <c r="N4301" i="6"/>
  <c r="O4301" i="6" s="1"/>
  <c r="N4302" i="6"/>
  <c r="O4302" i="6" s="1"/>
  <c r="N4303" i="6"/>
  <c r="O4303" i="6" s="1"/>
  <c r="N4304" i="6"/>
  <c r="O4304" i="6" s="1"/>
  <c r="N4305" i="6"/>
  <c r="O4305" i="6" s="1"/>
  <c r="N4306" i="6"/>
  <c r="O4306" i="6" s="1"/>
  <c r="N4307" i="6"/>
  <c r="O4307" i="6" s="1"/>
  <c r="N4308" i="6"/>
  <c r="O4308" i="6" s="1"/>
  <c r="N4309" i="6"/>
  <c r="O4309" i="6" s="1"/>
  <c r="N4310" i="6"/>
  <c r="O4310" i="6" s="1"/>
  <c r="N4311" i="6"/>
  <c r="O4311" i="6" s="1"/>
  <c r="N4312" i="6"/>
  <c r="O4312" i="6" s="1"/>
  <c r="N4313" i="6"/>
  <c r="O4313" i="6" s="1"/>
  <c r="N4314" i="6"/>
  <c r="O4314" i="6" s="1"/>
  <c r="N4315" i="6"/>
  <c r="O4315" i="6" s="1"/>
  <c r="N4316" i="6"/>
  <c r="O4316" i="6" s="1"/>
  <c r="N4317" i="6"/>
  <c r="O4317" i="6" s="1"/>
  <c r="N4318" i="6"/>
  <c r="O4318" i="6" s="1"/>
  <c r="N4319" i="6"/>
  <c r="O4319" i="6" s="1"/>
  <c r="N4320" i="6"/>
  <c r="O4320" i="6" s="1"/>
  <c r="N4321" i="6"/>
  <c r="O4321" i="6" s="1"/>
  <c r="N4322" i="6"/>
  <c r="O4322" i="6" s="1"/>
  <c r="N4323" i="6"/>
  <c r="O4323" i="6" s="1"/>
  <c r="N4324" i="6"/>
  <c r="O4324" i="6" s="1"/>
  <c r="N4325" i="6"/>
  <c r="O4325" i="6" s="1"/>
  <c r="N4326" i="6"/>
  <c r="O4326" i="6" s="1"/>
  <c r="N4327" i="6"/>
  <c r="O4327" i="6" s="1"/>
  <c r="N4328" i="6"/>
  <c r="O4328" i="6" s="1"/>
  <c r="N4329" i="6"/>
  <c r="O4329" i="6" s="1"/>
  <c r="N4330" i="6"/>
  <c r="O4330" i="6" s="1"/>
  <c r="N4331" i="6"/>
  <c r="O4331" i="6" s="1"/>
  <c r="N4332" i="6"/>
  <c r="O4332" i="6" s="1"/>
  <c r="N4333" i="6"/>
  <c r="O4333" i="6" s="1"/>
  <c r="N4334" i="6"/>
  <c r="O4334" i="6" s="1"/>
  <c r="N4335" i="6"/>
  <c r="O4335" i="6" s="1"/>
  <c r="N4336" i="6"/>
  <c r="O4336" i="6" s="1"/>
  <c r="N4337" i="6"/>
  <c r="O4337" i="6" s="1"/>
  <c r="N4338" i="6"/>
  <c r="O4338" i="6" s="1"/>
  <c r="N4339" i="6"/>
  <c r="O4339" i="6" s="1"/>
  <c r="N4340" i="6"/>
  <c r="O4340" i="6" s="1"/>
  <c r="N4341" i="6"/>
  <c r="O4341" i="6" s="1"/>
  <c r="N4342" i="6"/>
  <c r="O4342" i="6" s="1"/>
  <c r="N4343" i="6"/>
  <c r="O4343" i="6" s="1"/>
  <c r="N4344" i="6"/>
  <c r="O4344" i="6" s="1"/>
  <c r="N4345" i="6"/>
  <c r="O4345" i="6" s="1"/>
  <c r="N4346" i="6"/>
  <c r="O4346" i="6" s="1"/>
  <c r="N4347" i="6"/>
  <c r="O4347" i="6" s="1"/>
  <c r="N4348" i="6"/>
  <c r="O4348" i="6" s="1"/>
  <c r="N4349" i="6"/>
  <c r="O4349" i="6" s="1"/>
  <c r="N4350" i="6"/>
  <c r="O4350" i="6" s="1"/>
  <c r="N4351" i="6"/>
  <c r="O4351" i="6" s="1"/>
  <c r="N4352" i="6"/>
  <c r="O4352" i="6" s="1"/>
  <c r="N4353" i="6"/>
  <c r="O4353" i="6" s="1"/>
  <c r="N4354" i="6"/>
  <c r="O4354" i="6" s="1"/>
  <c r="N4355" i="6"/>
  <c r="O4355" i="6" s="1"/>
  <c r="N4356" i="6"/>
  <c r="O4356" i="6" s="1"/>
  <c r="N4357" i="6"/>
  <c r="O4357" i="6" s="1"/>
  <c r="N4358" i="6"/>
  <c r="O4358" i="6" s="1"/>
  <c r="N4359" i="6"/>
  <c r="O4359" i="6" s="1"/>
  <c r="N4360" i="6"/>
  <c r="O4360" i="6" s="1"/>
  <c r="N4361" i="6"/>
  <c r="O4361" i="6" s="1"/>
  <c r="N4362" i="6"/>
  <c r="O4362" i="6" s="1"/>
  <c r="N4363" i="6"/>
  <c r="O4363" i="6" s="1"/>
  <c r="N4364" i="6"/>
  <c r="O4364" i="6" s="1"/>
  <c r="N4365" i="6"/>
  <c r="O4365" i="6" s="1"/>
  <c r="N4366" i="6"/>
  <c r="O4366" i="6" s="1"/>
  <c r="N4367" i="6"/>
  <c r="O4367" i="6" s="1"/>
  <c r="N4368" i="6"/>
  <c r="O4368" i="6" s="1"/>
  <c r="N4369" i="6"/>
  <c r="O4369" i="6" s="1"/>
  <c r="N4370" i="6"/>
  <c r="O4370" i="6" s="1"/>
  <c r="N4371" i="6"/>
  <c r="O4371" i="6" s="1"/>
  <c r="N4372" i="6"/>
  <c r="O4372" i="6" s="1"/>
  <c r="N4373" i="6"/>
  <c r="O4373" i="6" s="1"/>
  <c r="N4374" i="6"/>
  <c r="O4374" i="6" s="1"/>
  <c r="N4375" i="6"/>
  <c r="O4375" i="6" s="1"/>
  <c r="N4376" i="6"/>
  <c r="O4376" i="6" s="1"/>
  <c r="N4377" i="6"/>
  <c r="O4377" i="6" s="1"/>
  <c r="N4378" i="6"/>
  <c r="O4378" i="6" s="1"/>
  <c r="N4379" i="6"/>
  <c r="O4379" i="6" s="1"/>
  <c r="N4380" i="6"/>
  <c r="O4380" i="6" s="1"/>
  <c r="N4381" i="6"/>
  <c r="O4381" i="6" s="1"/>
  <c r="N4382" i="6"/>
  <c r="O4382" i="6" s="1"/>
  <c r="N4383" i="6"/>
  <c r="O4383" i="6" s="1"/>
  <c r="N4384" i="6"/>
  <c r="O4384" i="6" s="1"/>
  <c r="N4385" i="6"/>
  <c r="O4385" i="6" s="1"/>
  <c r="N4386" i="6"/>
  <c r="O4386" i="6" s="1"/>
  <c r="N4387" i="6"/>
  <c r="O4387" i="6" s="1"/>
  <c r="N4388" i="6"/>
  <c r="O4388" i="6" s="1"/>
  <c r="N4389" i="6"/>
  <c r="O4389" i="6" s="1"/>
  <c r="N4390" i="6"/>
  <c r="O4390" i="6" s="1"/>
  <c r="N4391" i="6"/>
  <c r="O4391" i="6" s="1"/>
  <c r="N4392" i="6"/>
  <c r="O4392" i="6" s="1"/>
  <c r="N4393" i="6"/>
  <c r="O4393" i="6" s="1"/>
  <c r="N4394" i="6"/>
  <c r="O4394" i="6" s="1"/>
  <c r="N4395" i="6"/>
  <c r="O4395" i="6" s="1"/>
  <c r="N4396" i="6"/>
  <c r="O4396" i="6" s="1"/>
  <c r="N4397" i="6"/>
  <c r="O4397" i="6" s="1"/>
  <c r="N4398" i="6"/>
  <c r="O4398" i="6" s="1"/>
  <c r="N4399" i="6"/>
  <c r="O4399" i="6" s="1"/>
  <c r="N4400" i="6"/>
  <c r="O4400" i="6" s="1"/>
  <c r="N4401" i="6"/>
  <c r="O4401" i="6" s="1"/>
  <c r="N4402" i="6"/>
  <c r="O4402" i="6" s="1"/>
  <c r="N4403" i="6"/>
  <c r="O4403" i="6" s="1"/>
  <c r="N4404" i="6"/>
  <c r="O4404" i="6" s="1"/>
  <c r="N4405" i="6"/>
  <c r="O4405" i="6" s="1"/>
  <c r="N4406" i="6"/>
  <c r="O4406" i="6" s="1"/>
  <c r="N4407" i="6"/>
  <c r="O4407" i="6" s="1"/>
  <c r="N4408" i="6"/>
  <c r="O4408" i="6" s="1"/>
  <c r="N4409" i="6"/>
  <c r="O4409" i="6" s="1"/>
  <c r="N4410" i="6"/>
  <c r="O4410" i="6" s="1"/>
  <c r="N4411" i="6"/>
  <c r="O4411" i="6" s="1"/>
  <c r="N4412" i="6"/>
  <c r="O4412" i="6" s="1"/>
  <c r="N4413" i="6"/>
  <c r="O4413" i="6" s="1"/>
  <c r="N4414" i="6"/>
  <c r="O4414" i="6" s="1"/>
  <c r="N4415" i="6"/>
  <c r="O4415" i="6" s="1"/>
  <c r="N4416" i="6"/>
  <c r="O4416" i="6" s="1"/>
  <c r="N4417" i="6"/>
  <c r="O4417" i="6" s="1"/>
  <c r="N4418" i="6"/>
  <c r="O4418" i="6" s="1"/>
  <c r="N4419" i="6"/>
  <c r="O4419" i="6" s="1"/>
  <c r="N4420" i="6"/>
  <c r="O4420" i="6" s="1"/>
  <c r="N4421" i="6"/>
  <c r="O4421" i="6" s="1"/>
  <c r="N4422" i="6"/>
  <c r="O4422" i="6" s="1"/>
  <c r="N4423" i="6"/>
  <c r="O4423" i="6" s="1"/>
  <c r="N4424" i="6"/>
  <c r="O4424" i="6" s="1"/>
  <c r="N4425" i="6"/>
  <c r="O4425" i="6" s="1"/>
  <c r="N4426" i="6"/>
  <c r="O4426" i="6" s="1"/>
  <c r="N4427" i="6"/>
  <c r="O4427" i="6" s="1"/>
  <c r="N4428" i="6"/>
  <c r="O4428" i="6" s="1"/>
  <c r="N4429" i="6"/>
  <c r="O4429" i="6" s="1"/>
  <c r="N4430" i="6"/>
  <c r="O4430" i="6" s="1"/>
  <c r="N4431" i="6"/>
  <c r="O4431" i="6" s="1"/>
  <c r="N4432" i="6"/>
  <c r="O4432" i="6" s="1"/>
  <c r="N4433" i="6"/>
  <c r="O4433" i="6" s="1"/>
  <c r="N4434" i="6"/>
  <c r="O4434" i="6" s="1"/>
  <c r="N4435" i="6"/>
  <c r="O4435" i="6" s="1"/>
  <c r="N4436" i="6"/>
  <c r="O4436" i="6" s="1"/>
  <c r="N4437" i="6"/>
  <c r="O4437" i="6" s="1"/>
  <c r="N4438" i="6"/>
  <c r="O4438" i="6" s="1"/>
  <c r="N4439" i="6"/>
  <c r="O4439" i="6" s="1"/>
  <c r="N4440" i="6"/>
  <c r="O4440" i="6" s="1"/>
  <c r="N4441" i="6"/>
  <c r="O4441" i="6" s="1"/>
  <c r="N4442" i="6"/>
  <c r="O4442" i="6" s="1"/>
  <c r="N4443" i="6"/>
  <c r="O4443" i="6" s="1"/>
  <c r="N4444" i="6"/>
  <c r="O4444" i="6" s="1"/>
  <c r="N4445" i="6"/>
  <c r="O4445" i="6" s="1"/>
  <c r="N4446" i="6"/>
  <c r="O4446" i="6" s="1"/>
  <c r="N4447" i="6"/>
  <c r="O4447" i="6" s="1"/>
  <c r="N4448" i="6"/>
  <c r="O4448" i="6" s="1"/>
  <c r="N4449" i="6"/>
  <c r="O4449" i="6" s="1"/>
  <c r="N4450" i="6"/>
  <c r="O4450" i="6" s="1"/>
  <c r="N4451" i="6"/>
  <c r="O4451" i="6" s="1"/>
  <c r="N4452" i="6"/>
  <c r="O4452" i="6" s="1"/>
  <c r="N4453" i="6"/>
  <c r="O4453" i="6" s="1"/>
  <c r="N4454" i="6"/>
  <c r="O4454" i="6" s="1"/>
  <c r="N4455" i="6"/>
  <c r="O4455" i="6" s="1"/>
  <c r="N4456" i="6"/>
  <c r="O4456" i="6" s="1"/>
  <c r="N4457" i="6"/>
  <c r="O4457" i="6" s="1"/>
  <c r="N4458" i="6"/>
  <c r="O4458" i="6" s="1"/>
  <c r="N4459" i="6"/>
  <c r="O4459" i="6" s="1"/>
  <c r="N4460" i="6"/>
  <c r="O4460" i="6" s="1"/>
  <c r="N4461" i="6"/>
  <c r="O4461" i="6" s="1"/>
  <c r="N4462" i="6"/>
  <c r="O4462" i="6" s="1"/>
  <c r="N4463" i="6"/>
  <c r="O4463" i="6" s="1"/>
  <c r="N4464" i="6"/>
  <c r="O4464" i="6" s="1"/>
  <c r="N4465" i="6"/>
  <c r="O4465" i="6" s="1"/>
  <c r="N4466" i="6"/>
  <c r="O4466" i="6" s="1"/>
  <c r="N4467" i="6"/>
  <c r="O4467" i="6" s="1"/>
  <c r="N4468" i="6"/>
  <c r="O4468" i="6" s="1"/>
  <c r="N4469" i="6"/>
  <c r="O4469" i="6" s="1"/>
  <c r="N4470" i="6"/>
  <c r="O4470" i="6" s="1"/>
  <c r="N4471" i="6"/>
  <c r="O4471" i="6" s="1"/>
  <c r="N4472" i="6"/>
  <c r="O4472" i="6" s="1"/>
  <c r="N4473" i="6"/>
  <c r="O4473" i="6" s="1"/>
  <c r="N4474" i="6"/>
  <c r="O4474" i="6" s="1"/>
  <c r="N4475" i="6"/>
  <c r="O4475" i="6" s="1"/>
  <c r="N4476" i="6"/>
  <c r="O4476" i="6" s="1"/>
  <c r="N4477" i="6"/>
  <c r="O4477" i="6" s="1"/>
  <c r="N4478" i="6"/>
  <c r="O4478" i="6" s="1"/>
  <c r="N4479" i="6"/>
  <c r="O4479" i="6" s="1"/>
  <c r="N4480" i="6"/>
  <c r="O4480" i="6" s="1"/>
  <c r="N4481" i="6"/>
  <c r="O4481" i="6" s="1"/>
  <c r="N4482" i="6"/>
  <c r="O4482" i="6" s="1"/>
  <c r="N4483" i="6"/>
  <c r="O4483" i="6" s="1"/>
  <c r="N4484" i="6"/>
  <c r="O4484" i="6" s="1"/>
  <c r="N4485" i="6"/>
  <c r="O4485" i="6" s="1"/>
  <c r="N4486" i="6"/>
  <c r="O4486" i="6" s="1"/>
  <c r="N4487" i="6"/>
  <c r="O4487" i="6" s="1"/>
  <c r="N4488" i="6"/>
  <c r="O4488" i="6" s="1"/>
  <c r="N4489" i="6"/>
  <c r="O4489" i="6" s="1"/>
  <c r="N4490" i="6"/>
  <c r="O4490" i="6" s="1"/>
  <c r="N4491" i="6"/>
  <c r="O4491" i="6" s="1"/>
  <c r="N4492" i="6"/>
  <c r="O4492" i="6" s="1"/>
  <c r="N4493" i="6"/>
  <c r="O4493" i="6" s="1"/>
  <c r="N4494" i="6"/>
  <c r="O4494" i="6" s="1"/>
  <c r="N4495" i="6"/>
  <c r="O4495" i="6" s="1"/>
  <c r="N4496" i="6"/>
  <c r="O4496" i="6" s="1"/>
  <c r="N4497" i="6"/>
  <c r="O4497" i="6" s="1"/>
  <c r="N4498" i="6"/>
  <c r="O4498" i="6" s="1"/>
  <c r="N4499" i="6"/>
  <c r="O4499" i="6" s="1"/>
  <c r="N4500" i="6"/>
  <c r="O4500" i="6" s="1"/>
  <c r="N4501" i="6"/>
  <c r="O4501" i="6" s="1"/>
  <c r="N4502" i="6"/>
  <c r="O4502" i="6" s="1"/>
  <c r="N4503" i="6"/>
  <c r="O4503" i="6" s="1"/>
  <c r="N4504" i="6"/>
  <c r="O4504" i="6" s="1"/>
  <c r="N4505" i="6"/>
  <c r="O4505" i="6" s="1"/>
  <c r="N4506" i="6"/>
  <c r="O4506" i="6" s="1"/>
  <c r="N4507" i="6"/>
  <c r="O4507" i="6" s="1"/>
  <c r="N4508" i="6"/>
  <c r="O4508" i="6" s="1"/>
  <c r="N4509" i="6"/>
  <c r="O4509" i="6" s="1"/>
  <c r="N4510" i="6"/>
  <c r="O4510" i="6" s="1"/>
  <c r="N4511" i="6"/>
  <c r="O4511" i="6" s="1"/>
  <c r="N4512" i="6"/>
  <c r="O4512" i="6" s="1"/>
  <c r="N4513" i="6"/>
  <c r="O4513" i="6" s="1"/>
  <c r="N4514" i="6"/>
  <c r="O4514" i="6" s="1"/>
  <c r="N4515" i="6"/>
  <c r="O4515" i="6" s="1"/>
  <c r="N4516" i="6"/>
  <c r="O4516" i="6" s="1"/>
  <c r="N4517" i="6"/>
  <c r="O4517" i="6" s="1"/>
  <c r="N4518" i="6"/>
  <c r="O4518" i="6" s="1"/>
  <c r="N4519" i="6"/>
  <c r="O4519" i="6" s="1"/>
  <c r="N4520" i="6"/>
  <c r="O4520" i="6" s="1"/>
  <c r="N4521" i="6"/>
  <c r="O4521" i="6" s="1"/>
  <c r="N4522" i="6"/>
  <c r="O4522" i="6" s="1"/>
  <c r="N4523" i="6"/>
  <c r="O4523" i="6" s="1"/>
  <c r="N4524" i="6"/>
  <c r="O4524" i="6" s="1"/>
  <c r="N4525" i="6"/>
  <c r="O4525" i="6" s="1"/>
  <c r="N4526" i="6"/>
  <c r="O4526" i="6" s="1"/>
  <c r="N4527" i="6"/>
  <c r="O4527" i="6" s="1"/>
  <c r="N4528" i="6"/>
  <c r="O4528" i="6" s="1"/>
  <c r="N4529" i="6"/>
  <c r="O4529" i="6" s="1"/>
  <c r="N4530" i="6"/>
  <c r="O4530" i="6" s="1"/>
  <c r="N4531" i="6"/>
  <c r="O4531" i="6" s="1"/>
  <c r="N4532" i="6"/>
  <c r="O4532" i="6" s="1"/>
  <c r="N4533" i="6"/>
  <c r="O4533" i="6" s="1"/>
  <c r="N4534" i="6"/>
  <c r="O4534" i="6" s="1"/>
  <c r="N4535" i="6"/>
  <c r="O4535" i="6" s="1"/>
  <c r="N4536" i="6"/>
  <c r="O4536" i="6" s="1"/>
  <c r="N4537" i="6"/>
  <c r="O4537" i="6" s="1"/>
  <c r="N4538" i="6"/>
  <c r="O4538" i="6" s="1"/>
  <c r="N4539" i="6"/>
  <c r="O4539" i="6" s="1"/>
  <c r="N4540" i="6"/>
  <c r="O4540" i="6" s="1"/>
  <c r="N4541" i="6"/>
  <c r="O4541" i="6" s="1"/>
  <c r="N4542" i="6"/>
  <c r="O4542" i="6" s="1"/>
  <c r="N4543" i="6"/>
  <c r="O4543" i="6" s="1"/>
  <c r="N4544" i="6"/>
  <c r="O4544" i="6" s="1"/>
  <c r="N4545" i="6"/>
  <c r="O4545" i="6" s="1"/>
  <c r="N4546" i="6"/>
  <c r="O4546" i="6" s="1"/>
  <c r="N4547" i="6"/>
  <c r="O4547" i="6" s="1"/>
  <c r="N4548" i="6"/>
  <c r="O4548" i="6" s="1"/>
  <c r="N4549" i="6"/>
  <c r="O4549" i="6" s="1"/>
  <c r="N4550" i="6"/>
  <c r="O4550" i="6" s="1"/>
  <c r="N4551" i="6"/>
  <c r="O4551" i="6" s="1"/>
  <c r="N4552" i="6"/>
  <c r="O4552" i="6" s="1"/>
  <c r="N4553" i="6"/>
  <c r="O4553" i="6" s="1"/>
  <c r="N4554" i="6"/>
  <c r="O4554" i="6" s="1"/>
  <c r="N4555" i="6"/>
  <c r="O4555" i="6" s="1"/>
  <c r="N4556" i="6"/>
  <c r="O4556" i="6" s="1"/>
  <c r="N4557" i="6"/>
  <c r="O4557" i="6" s="1"/>
  <c r="N4558" i="6"/>
  <c r="O4558" i="6" s="1"/>
  <c r="N4559" i="6"/>
  <c r="O4559" i="6" s="1"/>
  <c r="N4560" i="6"/>
  <c r="O4560" i="6" s="1"/>
  <c r="N4561" i="6"/>
  <c r="O4561" i="6" s="1"/>
  <c r="N4562" i="6"/>
  <c r="O4562" i="6" s="1"/>
  <c r="N4563" i="6"/>
  <c r="O4563" i="6" s="1"/>
  <c r="N4564" i="6"/>
  <c r="O4564" i="6" s="1"/>
  <c r="N4565" i="6"/>
  <c r="O4565" i="6" s="1"/>
  <c r="N4566" i="6"/>
  <c r="O4566" i="6" s="1"/>
  <c r="N4567" i="6"/>
  <c r="O4567" i="6" s="1"/>
  <c r="N4568" i="6"/>
  <c r="O4568" i="6" s="1"/>
  <c r="N4569" i="6"/>
  <c r="O4569" i="6" s="1"/>
  <c r="N4570" i="6"/>
  <c r="O4570" i="6" s="1"/>
  <c r="N4571" i="6"/>
  <c r="O4571" i="6" s="1"/>
  <c r="N4572" i="6"/>
  <c r="O4572" i="6" s="1"/>
  <c r="N4573" i="6"/>
  <c r="O4573" i="6" s="1"/>
  <c r="N4574" i="6"/>
  <c r="O4574" i="6" s="1"/>
  <c r="N4575" i="6"/>
  <c r="O4575" i="6" s="1"/>
  <c r="N4576" i="6"/>
  <c r="O4576" i="6" s="1"/>
  <c r="N4577" i="6"/>
  <c r="O4577" i="6" s="1"/>
  <c r="N4578" i="6"/>
  <c r="O4578" i="6" s="1"/>
  <c r="N4579" i="6"/>
  <c r="O4579" i="6" s="1"/>
  <c r="N4580" i="6"/>
  <c r="O4580" i="6" s="1"/>
  <c r="N4581" i="6"/>
  <c r="O4581" i="6" s="1"/>
  <c r="N4582" i="6"/>
  <c r="O4582" i="6" s="1"/>
  <c r="N4583" i="6"/>
  <c r="O4583" i="6" s="1"/>
  <c r="N4584" i="6"/>
  <c r="O4584" i="6" s="1"/>
  <c r="N4585" i="6"/>
  <c r="O4585" i="6" s="1"/>
  <c r="N4586" i="6"/>
  <c r="O4586" i="6" s="1"/>
  <c r="N4587" i="6"/>
  <c r="O4587" i="6" s="1"/>
  <c r="N4588" i="6"/>
  <c r="O4588" i="6" s="1"/>
  <c r="N4589" i="6"/>
  <c r="O4589" i="6" s="1"/>
  <c r="N4590" i="6"/>
  <c r="O4590" i="6" s="1"/>
  <c r="N4591" i="6"/>
  <c r="O4591" i="6" s="1"/>
  <c r="N4592" i="6"/>
  <c r="O4592" i="6" s="1"/>
  <c r="N4593" i="6"/>
  <c r="O4593" i="6" s="1"/>
  <c r="N4594" i="6"/>
  <c r="O4594" i="6" s="1"/>
  <c r="N4595" i="6"/>
  <c r="O4595" i="6" s="1"/>
  <c r="N4596" i="6"/>
  <c r="O4596" i="6" s="1"/>
  <c r="N4597" i="6"/>
  <c r="O4597" i="6" s="1"/>
  <c r="N4598" i="6"/>
  <c r="O4598" i="6" s="1"/>
  <c r="N4599" i="6"/>
  <c r="O4599" i="6" s="1"/>
  <c r="N4600" i="6"/>
  <c r="O4600" i="6" s="1"/>
  <c r="N4601" i="6"/>
  <c r="O4601" i="6" s="1"/>
  <c r="N4602" i="6"/>
  <c r="O4602" i="6" s="1"/>
  <c r="N4603" i="6"/>
  <c r="O4603" i="6" s="1"/>
  <c r="N4604" i="6"/>
  <c r="O4604" i="6" s="1"/>
  <c r="N4605" i="6"/>
  <c r="O4605" i="6" s="1"/>
  <c r="N4606" i="6"/>
  <c r="O4606" i="6" s="1"/>
  <c r="N4607" i="6"/>
  <c r="O4607" i="6" s="1"/>
  <c r="N4608" i="6"/>
  <c r="O4608" i="6" s="1"/>
  <c r="N4609" i="6"/>
  <c r="O4609" i="6" s="1"/>
  <c r="N4610" i="6"/>
  <c r="O4610" i="6" s="1"/>
  <c r="N4611" i="6"/>
  <c r="O4611" i="6" s="1"/>
  <c r="N4612" i="6"/>
  <c r="O4612" i="6" s="1"/>
  <c r="N4613" i="6"/>
  <c r="O4613" i="6" s="1"/>
  <c r="N4614" i="6"/>
  <c r="O4614" i="6" s="1"/>
  <c r="N4615" i="6"/>
  <c r="O4615" i="6" s="1"/>
  <c r="N4616" i="6"/>
  <c r="O4616" i="6" s="1"/>
  <c r="N4617" i="6"/>
  <c r="O4617" i="6" s="1"/>
  <c r="N4618" i="6"/>
  <c r="O4618" i="6" s="1"/>
  <c r="N4619" i="6"/>
  <c r="O4619" i="6" s="1"/>
  <c r="N4620" i="6"/>
  <c r="O4620" i="6" s="1"/>
  <c r="N4621" i="6"/>
  <c r="O4621" i="6" s="1"/>
  <c r="N4622" i="6"/>
  <c r="O4622" i="6" s="1"/>
  <c r="N4623" i="6"/>
  <c r="O4623" i="6" s="1"/>
  <c r="N4624" i="6"/>
  <c r="O4624" i="6" s="1"/>
  <c r="N4625" i="6"/>
  <c r="O4625" i="6" s="1"/>
  <c r="N4626" i="6"/>
  <c r="O4626" i="6" s="1"/>
  <c r="N4627" i="6"/>
  <c r="O4627" i="6" s="1"/>
  <c r="N4628" i="6"/>
  <c r="O4628" i="6" s="1"/>
  <c r="N4629" i="6"/>
  <c r="O4629" i="6" s="1"/>
  <c r="N4630" i="6"/>
  <c r="O4630" i="6" s="1"/>
  <c r="N4631" i="6"/>
  <c r="O4631" i="6" s="1"/>
  <c r="N4632" i="6"/>
  <c r="O4632" i="6" s="1"/>
  <c r="N4633" i="6"/>
  <c r="O4633" i="6" s="1"/>
  <c r="N4634" i="6"/>
  <c r="O4634" i="6" s="1"/>
  <c r="N4635" i="6"/>
  <c r="O4635" i="6" s="1"/>
  <c r="N4636" i="6"/>
  <c r="O4636" i="6" s="1"/>
  <c r="N4637" i="6"/>
  <c r="O4637" i="6" s="1"/>
  <c r="N4638" i="6"/>
  <c r="O4638" i="6" s="1"/>
  <c r="N4639" i="6"/>
  <c r="O4639" i="6" s="1"/>
  <c r="N4640" i="6"/>
  <c r="O4640" i="6" s="1"/>
  <c r="N4641" i="6"/>
  <c r="O4641" i="6" s="1"/>
  <c r="N4642" i="6"/>
  <c r="O4642" i="6" s="1"/>
  <c r="N4643" i="6"/>
  <c r="O4643" i="6" s="1"/>
  <c r="N4644" i="6"/>
  <c r="O4644" i="6" s="1"/>
  <c r="N4645" i="6"/>
  <c r="O4645" i="6" s="1"/>
  <c r="N4646" i="6"/>
  <c r="O4646" i="6" s="1"/>
  <c r="N4647" i="6"/>
  <c r="O4647" i="6" s="1"/>
  <c r="N4648" i="6"/>
  <c r="O4648" i="6" s="1"/>
  <c r="N4649" i="6"/>
  <c r="O4649" i="6" s="1"/>
  <c r="N4650" i="6"/>
  <c r="O4650" i="6" s="1"/>
  <c r="N4651" i="6"/>
  <c r="O4651" i="6" s="1"/>
  <c r="N4652" i="6"/>
  <c r="O4652" i="6" s="1"/>
  <c r="N4653" i="6"/>
  <c r="O4653" i="6" s="1"/>
  <c r="N4654" i="6"/>
  <c r="O4654" i="6" s="1"/>
  <c r="N4655" i="6"/>
  <c r="O4655" i="6" s="1"/>
  <c r="N4656" i="6"/>
  <c r="O4656" i="6" s="1"/>
  <c r="N4657" i="6"/>
  <c r="O4657" i="6" s="1"/>
  <c r="N4658" i="6"/>
  <c r="O4658" i="6" s="1"/>
  <c r="N4659" i="6"/>
  <c r="O4659" i="6" s="1"/>
  <c r="N4660" i="6"/>
  <c r="O4660" i="6" s="1"/>
  <c r="N4661" i="6"/>
  <c r="O4661" i="6" s="1"/>
  <c r="N4662" i="6"/>
  <c r="O4662" i="6" s="1"/>
  <c r="N4663" i="6"/>
  <c r="O4663" i="6" s="1"/>
  <c r="N4664" i="6"/>
  <c r="O4664" i="6" s="1"/>
  <c r="N4665" i="6"/>
  <c r="O4665" i="6" s="1"/>
  <c r="N4666" i="6"/>
  <c r="O4666" i="6" s="1"/>
  <c r="N4667" i="6"/>
  <c r="O4667" i="6" s="1"/>
  <c r="N4668" i="6"/>
  <c r="O4668" i="6" s="1"/>
  <c r="N4669" i="6"/>
  <c r="O4669" i="6" s="1"/>
  <c r="N4670" i="6"/>
  <c r="O4670" i="6" s="1"/>
  <c r="N4671" i="6"/>
  <c r="O4671" i="6" s="1"/>
  <c r="N4672" i="6"/>
  <c r="O4672" i="6" s="1"/>
  <c r="N4673" i="6"/>
  <c r="O4673" i="6" s="1"/>
  <c r="N4674" i="6"/>
  <c r="O4674" i="6" s="1"/>
  <c r="N4675" i="6"/>
  <c r="O4675" i="6" s="1"/>
  <c r="N4676" i="6"/>
  <c r="O4676" i="6" s="1"/>
  <c r="N4677" i="6"/>
  <c r="O4677" i="6" s="1"/>
  <c r="N4678" i="6"/>
  <c r="O4678" i="6" s="1"/>
  <c r="N4679" i="6"/>
  <c r="O4679" i="6" s="1"/>
  <c r="N4680" i="6"/>
  <c r="O4680" i="6" s="1"/>
  <c r="N4681" i="6"/>
  <c r="O4681" i="6" s="1"/>
  <c r="N4682" i="6"/>
  <c r="O4682" i="6" s="1"/>
  <c r="N4683" i="6"/>
  <c r="O4683" i="6" s="1"/>
  <c r="N4684" i="6"/>
  <c r="O4684" i="6" s="1"/>
  <c r="N4685" i="6"/>
  <c r="O4685" i="6" s="1"/>
  <c r="N4686" i="6"/>
  <c r="O4686" i="6" s="1"/>
  <c r="N4687" i="6"/>
  <c r="O4687" i="6" s="1"/>
  <c r="N4688" i="6"/>
  <c r="O4688" i="6" s="1"/>
  <c r="N4689" i="6"/>
  <c r="O4689" i="6" s="1"/>
  <c r="N4690" i="6"/>
  <c r="O4690" i="6" s="1"/>
  <c r="N4691" i="6"/>
  <c r="O4691" i="6" s="1"/>
  <c r="N4692" i="6"/>
  <c r="O4692" i="6" s="1"/>
  <c r="N4693" i="6"/>
  <c r="O4693" i="6" s="1"/>
  <c r="N4694" i="6"/>
  <c r="O4694" i="6" s="1"/>
  <c r="N4695" i="6"/>
  <c r="O4695" i="6" s="1"/>
  <c r="N4696" i="6"/>
  <c r="O4696" i="6" s="1"/>
  <c r="N4697" i="6"/>
  <c r="O4697" i="6" s="1"/>
  <c r="N4698" i="6"/>
  <c r="O4698" i="6" s="1"/>
  <c r="N4699" i="6"/>
  <c r="O4699" i="6" s="1"/>
  <c r="N4700" i="6"/>
  <c r="O4700" i="6" s="1"/>
  <c r="N4701" i="6"/>
  <c r="O4701" i="6" s="1"/>
  <c r="N4702" i="6"/>
  <c r="O4702" i="6" s="1"/>
  <c r="N4703" i="6"/>
  <c r="O4703" i="6" s="1"/>
  <c r="N4704" i="6"/>
  <c r="O4704" i="6" s="1"/>
  <c r="N4705" i="6"/>
  <c r="O4705" i="6" s="1"/>
  <c r="N4706" i="6"/>
  <c r="O4706" i="6" s="1"/>
  <c r="N4707" i="6"/>
  <c r="O4707" i="6" s="1"/>
  <c r="N4708" i="6"/>
  <c r="O4708" i="6" s="1"/>
  <c r="N4709" i="6"/>
  <c r="O4709" i="6" s="1"/>
  <c r="N4710" i="6"/>
  <c r="O4710" i="6" s="1"/>
  <c r="N4711" i="6"/>
  <c r="O4711" i="6" s="1"/>
  <c r="N4712" i="6"/>
  <c r="O4712" i="6" s="1"/>
  <c r="N4713" i="6"/>
  <c r="O4713" i="6" s="1"/>
  <c r="N4714" i="6"/>
  <c r="O4714" i="6" s="1"/>
  <c r="N4715" i="6"/>
  <c r="O4715" i="6" s="1"/>
  <c r="N4716" i="6"/>
  <c r="O4716" i="6" s="1"/>
  <c r="N4717" i="6"/>
  <c r="O4717" i="6" s="1"/>
  <c r="N4718" i="6"/>
  <c r="O4718" i="6" s="1"/>
  <c r="N4719" i="6"/>
  <c r="O4719" i="6" s="1"/>
  <c r="N4720" i="6"/>
  <c r="O4720" i="6" s="1"/>
  <c r="N4721" i="6"/>
  <c r="O4721" i="6" s="1"/>
  <c r="N4722" i="6"/>
  <c r="O4722" i="6" s="1"/>
  <c r="N4723" i="6"/>
  <c r="O4723" i="6" s="1"/>
  <c r="N4724" i="6"/>
  <c r="O4724" i="6" s="1"/>
  <c r="N4725" i="6"/>
  <c r="O4725" i="6" s="1"/>
  <c r="N4726" i="6"/>
  <c r="O4726" i="6" s="1"/>
  <c r="N4727" i="6"/>
  <c r="O4727" i="6" s="1"/>
  <c r="N4728" i="6"/>
  <c r="O4728" i="6" s="1"/>
  <c r="N4729" i="6"/>
  <c r="O4729" i="6" s="1"/>
  <c r="N4730" i="6"/>
  <c r="O4730" i="6" s="1"/>
  <c r="N4731" i="6"/>
  <c r="O4731" i="6" s="1"/>
  <c r="N4732" i="6"/>
  <c r="O4732" i="6" s="1"/>
  <c r="N4733" i="6"/>
  <c r="O4733" i="6" s="1"/>
  <c r="N4734" i="6"/>
  <c r="O4734" i="6" s="1"/>
  <c r="N4735" i="6"/>
  <c r="O4735" i="6" s="1"/>
  <c r="N4736" i="6"/>
  <c r="O4736" i="6" s="1"/>
  <c r="N4737" i="6"/>
  <c r="O4737" i="6" s="1"/>
  <c r="N4738" i="6"/>
  <c r="O4738" i="6" s="1"/>
  <c r="N4739" i="6"/>
  <c r="O4739" i="6" s="1"/>
  <c r="N4740" i="6"/>
  <c r="O4740" i="6" s="1"/>
  <c r="N4741" i="6"/>
  <c r="O4741" i="6" s="1"/>
  <c r="N4742" i="6"/>
  <c r="O4742" i="6" s="1"/>
  <c r="N4743" i="6"/>
  <c r="O4743" i="6" s="1"/>
  <c r="N4744" i="6"/>
  <c r="O4744" i="6" s="1"/>
  <c r="N4745" i="6"/>
  <c r="O4745" i="6" s="1"/>
  <c r="N4746" i="6"/>
  <c r="O4746" i="6" s="1"/>
  <c r="N4747" i="6"/>
  <c r="O4747" i="6" s="1"/>
  <c r="N4748" i="6"/>
  <c r="O4748" i="6" s="1"/>
  <c r="N4749" i="6"/>
  <c r="O4749" i="6" s="1"/>
  <c r="N4750" i="6"/>
  <c r="O4750" i="6" s="1"/>
  <c r="N4751" i="6"/>
  <c r="O4751" i="6" s="1"/>
  <c r="N4752" i="6"/>
  <c r="O4752" i="6" s="1"/>
  <c r="N4753" i="6"/>
  <c r="O4753" i="6" s="1"/>
  <c r="N4754" i="6"/>
  <c r="O4754" i="6" s="1"/>
  <c r="N4755" i="6"/>
  <c r="O4755" i="6" s="1"/>
  <c r="N4756" i="6"/>
  <c r="O4756" i="6" s="1"/>
  <c r="N4757" i="6"/>
  <c r="O4757" i="6" s="1"/>
  <c r="N4758" i="6"/>
  <c r="O4758" i="6" s="1"/>
  <c r="N4759" i="6"/>
  <c r="O4759" i="6" s="1"/>
  <c r="N4760" i="6"/>
  <c r="O4760" i="6" s="1"/>
  <c r="N4761" i="6"/>
  <c r="O4761" i="6" s="1"/>
  <c r="N4762" i="6"/>
  <c r="O4762" i="6" s="1"/>
  <c r="N4763" i="6"/>
  <c r="O4763" i="6" s="1"/>
  <c r="N4764" i="6"/>
  <c r="O4764" i="6" s="1"/>
  <c r="N4765" i="6"/>
  <c r="O4765" i="6" s="1"/>
  <c r="N4766" i="6"/>
  <c r="O4766" i="6" s="1"/>
  <c r="N4767" i="6"/>
  <c r="O4767" i="6" s="1"/>
  <c r="N4768" i="6"/>
  <c r="O4768" i="6" s="1"/>
  <c r="N4769" i="6"/>
  <c r="O4769" i="6" s="1"/>
  <c r="N4770" i="6"/>
  <c r="O4770" i="6" s="1"/>
  <c r="N4771" i="6"/>
  <c r="O4771" i="6" s="1"/>
  <c r="N4772" i="6"/>
  <c r="O4772" i="6" s="1"/>
  <c r="N4773" i="6"/>
  <c r="O4773" i="6" s="1"/>
  <c r="N4774" i="6"/>
  <c r="O4774" i="6" s="1"/>
  <c r="N4775" i="6"/>
  <c r="O4775" i="6" s="1"/>
  <c r="N4776" i="6"/>
  <c r="O4776" i="6" s="1"/>
  <c r="N4777" i="6"/>
  <c r="O4777" i="6" s="1"/>
  <c r="N4778" i="6"/>
  <c r="O4778" i="6" s="1"/>
  <c r="N4779" i="6"/>
  <c r="O4779" i="6" s="1"/>
  <c r="N4780" i="6"/>
  <c r="O4780" i="6" s="1"/>
  <c r="N4781" i="6"/>
  <c r="O4781" i="6" s="1"/>
  <c r="N4782" i="6"/>
  <c r="O4782" i="6" s="1"/>
  <c r="N4783" i="6"/>
  <c r="O4783" i="6" s="1"/>
  <c r="N4784" i="6"/>
  <c r="O4784" i="6" s="1"/>
  <c r="N4785" i="6"/>
  <c r="O4785" i="6" s="1"/>
  <c r="N4786" i="6"/>
  <c r="O4786" i="6" s="1"/>
  <c r="N4787" i="6"/>
  <c r="O4787" i="6" s="1"/>
  <c r="N4788" i="6"/>
  <c r="O4788" i="6" s="1"/>
  <c r="N4789" i="6"/>
  <c r="O4789" i="6" s="1"/>
  <c r="N4790" i="6"/>
  <c r="O4790" i="6" s="1"/>
  <c r="N4791" i="6"/>
  <c r="O4791" i="6" s="1"/>
  <c r="N4792" i="6"/>
  <c r="O4792" i="6" s="1"/>
  <c r="N4793" i="6"/>
  <c r="O4793" i="6" s="1"/>
  <c r="N4794" i="6"/>
  <c r="O4794" i="6" s="1"/>
  <c r="N4795" i="6"/>
  <c r="O4795" i="6" s="1"/>
  <c r="N4796" i="6"/>
  <c r="O4796" i="6" s="1"/>
  <c r="N4797" i="6"/>
  <c r="O4797" i="6" s="1"/>
  <c r="N4798" i="6"/>
  <c r="O4798" i="6" s="1"/>
  <c r="N4799" i="6"/>
  <c r="O4799" i="6" s="1"/>
  <c r="N4800" i="6"/>
  <c r="O4800" i="6" s="1"/>
  <c r="N4801" i="6"/>
  <c r="O4801" i="6" s="1"/>
  <c r="N4802" i="6"/>
  <c r="O4802" i="6" s="1"/>
  <c r="N4803" i="6"/>
  <c r="O4803" i="6" s="1"/>
  <c r="N4804" i="6"/>
  <c r="O4804" i="6" s="1"/>
  <c r="N4805" i="6"/>
  <c r="O4805" i="6" s="1"/>
  <c r="N4806" i="6"/>
  <c r="O4806" i="6" s="1"/>
  <c r="N4807" i="6"/>
  <c r="O4807" i="6" s="1"/>
  <c r="N4808" i="6"/>
  <c r="O4808" i="6" s="1"/>
  <c r="N4809" i="6"/>
  <c r="O4809" i="6" s="1"/>
  <c r="N4810" i="6"/>
  <c r="O4810" i="6" s="1"/>
  <c r="N4811" i="6"/>
  <c r="O4811" i="6" s="1"/>
  <c r="N4812" i="6"/>
  <c r="O4812" i="6" s="1"/>
  <c r="N4813" i="6"/>
  <c r="O4813" i="6" s="1"/>
  <c r="N4814" i="6"/>
  <c r="O4814" i="6" s="1"/>
  <c r="N4815" i="6"/>
  <c r="O4815" i="6" s="1"/>
  <c r="N4816" i="6"/>
  <c r="O4816" i="6" s="1"/>
  <c r="N4817" i="6"/>
  <c r="O4817" i="6" s="1"/>
  <c r="N4818" i="6"/>
  <c r="O4818" i="6" s="1"/>
  <c r="N4819" i="6"/>
  <c r="O4819" i="6" s="1"/>
  <c r="N4820" i="6"/>
  <c r="O4820" i="6" s="1"/>
  <c r="N4821" i="6"/>
  <c r="O4821" i="6" s="1"/>
  <c r="N4822" i="6"/>
  <c r="O4822" i="6" s="1"/>
  <c r="N4823" i="6"/>
  <c r="O4823" i="6" s="1"/>
  <c r="N4824" i="6"/>
  <c r="O4824" i="6" s="1"/>
  <c r="N4825" i="6"/>
  <c r="O4825" i="6" s="1"/>
  <c r="N4826" i="6"/>
  <c r="O4826" i="6" s="1"/>
  <c r="N4827" i="6"/>
  <c r="O4827" i="6" s="1"/>
  <c r="N4828" i="6"/>
  <c r="O4828" i="6" s="1"/>
  <c r="N4829" i="6"/>
  <c r="O4829" i="6" s="1"/>
  <c r="N4830" i="6"/>
  <c r="O4830" i="6" s="1"/>
  <c r="N4831" i="6"/>
  <c r="O4831" i="6" s="1"/>
  <c r="N4832" i="6"/>
  <c r="O4832" i="6" s="1"/>
  <c r="N4833" i="6"/>
  <c r="O4833" i="6" s="1"/>
  <c r="N4834" i="6"/>
  <c r="O4834" i="6" s="1"/>
  <c r="N4835" i="6"/>
  <c r="O4835" i="6" s="1"/>
  <c r="N4836" i="6"/>
  <c r="O4836" i="6" s="1"/>
  <c r="N4837" i="6"/>
  <c r="O4837" i="6" s="1"/>
  <c r="N4838" i="6"/>
  <c r="O4838" i="6" s="1"/>
  <c r="N4839" i="6"/>
  <c r="O4839" i="6" s="1"/>
  <c r="N4840" i="6"/>
  <c r="O4840" i="6" s="1"/>
  <c r="N4841" i="6"/>
  <c r="O4841" i="6" s="1"/>
  <c r="N4842" i="6"/>
  <c r="O4842" i="6" s="1"/>
  <c r="N4843" i="6"/>
  <c r="O4843" i="6" s="1"/>
  <c r="N4844" i="6"/>
  <c r="O4844" i="6" s="1"/>
  <c r="N4845" i="6"/>
  <c r="O4845" i="6" s="1"/>
  <c r="N4846" i="6"/>
  <c r="O4846" i="6" s="1"/>
  <c r="N4847" i="6"/>
  <c r="O4847" i="6" s="1"/>
  <c r="N4848" i="6"/>
  <c r="O4848" i="6" s="1"/>
  <c r="N4849" i="6"/>
  <c r="O4849" i="6" s="1"/>
  <c r="N4850" i="6"/>
  <c r="O4850" i="6" s="1"/>
  <c r="N4851" i="6"/>
  <c r="O4851" i="6" s="1"/>
  <c r="N4852" i="6"/>
  <c r="O4852" i="6" s="1"/>
  <c r="N4853" i="6"/>
  <c r="O4853" i="6" s="1"/>
  <c r="N4854" i="6"/>
  <c r="O4854" i="6" s="1"/>
  <c r="N4855" i="6"/>
  <c r="O4855" i="6" s="1"/>
  <c r="N4856" i="6"/>
  <c r="O4856" i="6" s="1"/>
  <c r="N4857" i="6"/>
  <c r="O4857" i="6" s="1"/>
  <c r="N4858" i="6"/>
  <c r="O4858" i="6" s="1"/>
  <c r="N4859" i="6"/>
  <c r="O4859" i="6" s="1"/>
  <c r="N4860" i="6"/>
  <c r="O4860" i="6" s="1"/>
  <c r="N4861" i="6"/>
  <c r="O4861" i="6" s="1"/>
  <c r="N4862" i="6"/>
  <c r="O4862" i="6" s="1"/>
  <c r="N4863" i="6"/>
  <c r="O4863" i="6" s="1"/>
  <c r="N4864" i="6"/>
  <c r="O4864" i="6" s="1"/>
  <c r="N4865" i="6"/>
  <c r="O4865" i="6" s="1"/>
  <c r="N4866" i="6"/>
  <c r="O4866" i="6" s="1"/>
  <c r="N4867" i="6"/>
  <c r="O4867" i="6" s="1"/>
  <c r="N4868" i="6"/>
  <c r="O4868" i="6" s="1"/>
  <c r="N4869" i="6"/>
  <c r="O4869" i="6" s="1"/>
  <c r="N4870" i="6"/>
  <c r="O4870" i="6" s="1"/>
  <c r="N4871" i="6"/>
  <c r="O4871" i="6" s="1"/>
  <c r="N4872" i="6"/>
  <c r="O4872" i="6" s="1"/>
  <c r="N4873" i="6"/>
  <c r="O4873" i="6" s="1"/>
  <c r="N4874" i="6"/>
  <c r="O4874" i="6" s="1"/>
  <c r="N4875" i="6"/>
  <c r="O4875" i="6" s="1"/>
  <c r="N4876" i="6"/>
  <c r="O4876" i="6" s="1"/>
  <c r="N4877" i="6"/>
  <c r="O4877" i="6" s="1"/>
  <c r="N4878" i="6"/>
  <c r="O4878" i="6" s="1"/>
  <c r="N4879" i="6"/>
  <c r="O4879" i="6" s="1"/>
  <c r="N4880" i="6"/>
  <c r="O4880" i="6" s="1"/>
  <c r="N4881" i="6"/>
  <c r="O4881" i="6" s="1"/>
  <c r="N4882" i="6"/>
  <c r="O4882" i="6" s="1"/>
  <c r="N4883" i="6"/>
  <c r="O4883" i="6" s="1"/>
  <c r="N4884" i="6"/>
  <c r="O4884" i="6" s="1"/>
  <c r="N4885" i="6"/>
  <c r="O4885" i="6" s="1"/>
  <c r="N4886" i="6"/>
  <c r="O4886" i="6" s="1"/>
  <c r="N4887" i="6"/>
  <c r="O4887" i="6" s="1"/>
  <c r="N4888" i="6"/>
  <c r="O4888" i="6" s="1"/>
  <c r="N4889" i="6"/>
  <c r="O4889" i="6" s="1"/>
  <c r="N4890" i="6"/>
  <c r="O4890" i="6" s="1"/>
  <c r="N4891" i="6"/>
  <c r="O4891" i="6" s="1"/>
  <c r="N4892" i="6"/>
  <c r="O4892" i="6" s="1"/>
  <c r="N4893" i="6"/>
  <c r="O4893" i="6" s="1"/>
  <c r="N4894" i="6"/>
  <c r="O4894" i="6" s="1"/>
  <c r="N4895" i="6"/>
  <c r="O4895" i="6" s="1"/>
  <c r="N4896" i="6"/>
  <c r="O4896" i="6" s="1"/>
  <c r="N4897" i="6"/>
  <c r="O4897" i="6" s="1"/>
  <c r="N4898" i="6"/>
  <c r="O4898" i="6" s="1"/>
  <c r="N4899" i="6"/>
  <c r="O4899" i="6" s="1"/>
  <c r="N4900" i="6"/>
  <c r="O4900" i="6" s="1"/>
  <c r="N4901" i="6"/>
  <c r="O4901" i="6" s="1"/>
  <c r="N4902" i="6"/>
  <c r="O4902" i="6" s="1"/>
  <c r="N4903" i="6"/>
  <c r="O4903" i="6" s="1"/>
  <c r="N4904" i="6"/>
  <c r="O4904" i="6" s="1"/>
  <c r="N4905" i="6"/>
  <c r="O4905" i="6" s="1"/>
  <c r="N4906" i="6"/>
  <c r="O4906" i="6" s="1"/>
  <c r="N4907" i="6"/>
  <c r="O4907" i="6" s="1"/>
  <c r="N4908" i="6"/>
  <c r="O4908" i="6" s="1"/>
  <c r="N4909" i="6"/>
  <c r="O4909" i="6" s="1"/>
  <c r="N4910" i="6"/>
  <c r="O4910" i="6" s="1"/>
  <c r="N4911" i="6"/>
  <c r="O4911" i="6" s="1"/>
  <c r="N4912" i="6"/>
  <c r="O4912" i="6" s="1"/>
  <c r="N4913" i="6"/>
  <c r="O4913" i="6" s="1"/>
  <c r="N4914" i="6"/>
  <c r="O4914" i="6" s="1"/>
  <c r="N4915" i="6"/>
  <c r="O4915" i="6" s="1"/>
  <c r="N4916" i="6"/>
  <c r="O4916" i="6" s="1"/>
  <c r="N4917" i="6"/>
  <c r="O4917" i="6" s="1"/>
  <c r="N4918" i="6"/>
  <c r="O4918" i="6" s="1"/>
  <c r="N4919" i="6"/>
  <c r="O4919" i="6" s="1"/>
  <c r="N4920" i="6"/>
  <c r="O4920" i="6" s="1"/>
  <c r="N4921" i="6"/>
  <c r="O4921" i="6" s="1"/>
  <c r="N4922" i="6"/>
  <c r="O4922" i="6" s="1"/>
  <c r="N4923" i="6"/>
  <c r="O4923" i="6" s="1"/>
  <c r="N4924" i="6"/>
  <c r="O4924" i="6" s="1"/>
  <c r="N4925" i="6"/>
  <c r="O4925" i="6" s="1"/>
  <c r="N4926" i="6"/>
  <c r="O4926" i="6" s="1"/>
  <c r="N4927" i="6"/>
  <c r="O4927" i="6" s="1"/>
  <c r="N4928" i="6"/>
  <c r="O4928" i="6" s="1"/>
  <c r="N4929" i="6"/>
  <c r="O4929" i="6" s="1"/>
  <c r="N4930" i="6"/>
  <c r="O4930" i="6" s="1"/>
  <c r="N4931" i="6"/>
  <c r="O4931" i="6" s="1"/>
  <c r="N4932" i="6"/>
  <c r="O4932" i="6" s="1"/>
  <c r="N4933" i="6"/>
  <c r="O4933" i="6" s="1"/>
  <c r="N4934" i="6"/>
  <c r="O4934" i="6" s="1"/>
  <c r="N4935" i="6"/>
  <c r="O4935" i="6" s="1"/>
  <c r="N4936" i="6"/>
  <c r="O4936" i="6" s="1"/>
  <c r="N4937" i="6"/>
  <c r="O4937" i="6" s="1"/>
  <c r="N4938" i="6"/>
  <c r="O4938" i="6" s="1"/>
  <c r="N4939" i="6"/>
  <c r="O4939" i="6" s="1"/>
  <c r="N4940" i="6"/>
  <c r="O4940" i="6" s="1"/>
  <c r="N4941" i="6"/>
  <c r="O4941" i="6" s="1"/>
  <c r="N4942" i="6"/>
  <c r="O4942" i="6" s="1"/>
  <c r="N4943" i="6"/>
  <c r="O4943" i="6" s="1"/>
  <c r="N4944" i="6"/>
  <c r="O4944" i="6" s="1"/>
  <c r="N4945" i="6"/>
  <c r="O4945" i="6" s="1"/>
  <c r="N4946" i="6"/>
  <c r="O4946" i="6" s="1"/>
  <c r="N4947" i="6"/>
  <c r="O4947" i="6" s="1"/>
  <c r="N4948" i="6"/>
  <c r="O4948" i="6" s="1"/>
  <c r="N4949" i="6"/>
  <c r="O4949" i="6" s="1"/>
  <c r="N4950" i="6"/>
  <c r="O4950" i="6" s="1"/>
  <c r="N4951" i="6"/>
  <c r="O4951" i="6" s="1"/>
  <c r="N4952" i="6"/>
  <c r="O4952" i="6" s="1"/>
  <c r="N4953" i="6"/>
  <c r="O4953" i="6" s="1"/>
  <c r="N4954" i="6"/>
  <c r="O4954" i="6" s="1"/>
  <c r="N4955" i="6"/>
  <c r="O4955" i="6" s="1"/>
  <c r="N4956" i="6"/>
  <c r="O4956" i="6" s="1"/>
  <c r="N4957" i="6"/>
  <c r="O4957" i="6" s="1"/>
  <c r="N4958" i="6"/>
  <c r="O4958" i="6" s="1"/>
  <c r="N4959" i="6"/>
  <c r="O4959" i="6" s="1"/>
  <c r="N4960" i="6"/>
  <c r="O4960" i="6" s="1"/>
  <c r="N4961" i="6"/>
  <c r="O4961" i="6" s="1"/>
  <c r="N4962" i="6"/>
  <c r="O4962" i="6" s="1"/>
  <c r="N4963" i="6"/>
  <c r="O4963" i="6" s="1"/>
  <c r="N4964" i="6"/>
  <c r="O4964" i="6" s="1"/>
  <c r="N4965" i="6"/>
  <c r="O4965" i="6" s="1"/>
  <c r="N4966" i="6"/>
  <c r="O4966" i="6" s="1"/>
  <c r="N4967" i="6"/>
  <c r="O4967" i="6" s="1"/>
  <c r="N4968" i="6"/>
  <c r="O4968" i="6" s="1"/>
  <c r="N4969" i="6"/>
  <c r="O4969" i="6" s="1"/>
  <c r="N4970" i="6"/>
  <c r="O4970" i="6" s="1"/>
  <c r="N4971" i="6"/>
  <c r="O4971" i="6" s="1"/>
  <c r="N4972" i="6"/>
  <c r="O4972" i="6" s="1"/>
  <c r="N4973" i="6"/>
  <c r="O4973" i="6" s="1"/>
  <c r="N4974" i="6"/>
  <c r="O4974" i="6" s="1"/>
  <c r="N4975" i="6"/>
  <c r="O4975" i="6" s="1"/>
  <c r="N4976" i="6"/>
  <c r="O4976" i="6" s="1"/>
  <c r="N4977" i="6"/>
  <c r="O4977" i="6" s="1"/>
  <c r="N4978" i="6"/>
  <c r="O4978" i="6" s="1"/>
  <c r="N4979" i="6"/>
  <c r="O4979" i="6" s="1"/>
  <c r="N4980" i="6"/>
  <c r="O4980" i="6" s="1"/>
  <c r="N4981" i="6"/>
  <c r="O4981" i="6" s="1"/>
  <c r="N4982" i="6"/>
  <c r="O4982" i="6" s="1"/>
  <c r="N4983" i="6"/>
  <c r="O4983" i="6" s="1"/>
  <c r="N4984" i="6"/>
  <c r="O4984" i="6" s="1"/>
  <c r="N4985" i="6"/>
  <c r="O4985" i="6" s="1"/>
  <c r="N4986" i="6"/>
  <c r="O4986" i="6" s="1"/>
  <c r="N4987" i="6"/>
  <c r="O4987" i="6" s="1"/>
  <c r="N4988" i="6"/>
  <c r="O4988" i="6" s="1"/>
  <c r="N4989" i="6"/>
  <c r="O4989" i="6" s="1"/>
  <c r="N4990" i="6"/>
  <c r="O4990" i="6" s="1"/>
  <c r="N4991" i="6"/>
  <c r="O4991" i="6" s="1"/>
  <c r="N4992" i="6"/>
  <c r="O4992" i="6" s="1"/>
  <c r="N4993" i="6"/>
  <c r="O4993" i="6" s="1"/>
  <c r="N4994" i="6"/>
  <c r="O4994" i="6" s="1"/>
  <c r="N4995" i="6"/>
  <c r="O4995" i="6" s="1"/>
  <c r="N4996" i="6"/>
  <c r="O4996" i="6" s="1"/>
  <c r="N4997" i="6"/>
  <c r="O4997" i="6" s="1"/>
  <c r="N4998" i="6"/>
  <c r="O4998" i="6" s="1"/>
  <c r="N4999" i="6"/>
  <c r="O4999" i="6" s="1"/>
  <c r="N5000" i="6"/>
  <c r="O5000" i="6" s="1"/>
  <c r="N5001" i="6"/>
  <c r="O5001" i="6" s="1"/>
  <c r="N5002" i="6"/>
  <c r="O5002" i="6" s="1"/>
  <c r="N5003" i="6"/>
  <c r="O5003" i="6" s="1"/>
  <c r="N5004" i="6"/>
  <c r="O5004" i="6" s="1"/>
  <c r="N5005" i="6"/>
  <c r="O5005" i="6" s="1"/>
  <c r="N5006" i="6"/>
  <c r="O5006" i="6" s="1"/>
  <c r="N5007" i="6"/>
  <c r="O5007" i="6" s="1"/>
  <c r="N5008" i="6"/>
  <c r="O5008" i="6" s="1"/>
  <c r="N5009" i="6"/>
  <c r="O5009" i="6" s="1"/>
  <c r="N5010" i="6"/>
  <c r="O5010" i="6" s="1"/>
  <c r="N5011" i="6"/>
  <c r="O5011" i="6" s="1"/>
  <c r="N5012" i="6"/>
  <c r="O5012" i="6" s="1"/>
  <c r="N5013" i="6"/>
  <c r="O5013" i="6" s="1"/>
  <c r="N5014" i="6"/>
  <c r="O5014" i="6" s="1"/>
  <c r="N5015" i="6"/>
  <c r="O5015" i="6" s="1"/>
  <c r="N5016" i="6"/>
  <c r="O5016" i="6" s="1"/>
  <c r="N5017" i="6"/>
  <c r="O5017" i="6" s="1"/>
  <c r="N5018" i="6"/>
  <c r="O5018" i="6" s="1"/>
  <c r="N5019" i="6"/>
  <c r="O5019" i="6" s="1"/>
  <c r="N5020" i="6"/>
  <c r="O5020" i="6" s="1"/>
  <c r="N5021" i="6"/>
  <c r="O5021" i="6" s="1"/>
  <c r="N5022" i="6"/>
  <c r="O5022" i="6" s="1"/>
  <c r="N5023" i="6"/>
  <c r="O5023" i="6" s="1"/>
  <c r="N5024" i="6"/>
  <c r="O5024" i="6" s="1"/>
  <c r="N5025" i="6"/>
  <c r="O5025" i="6" s="1"/>
  <c r="N5026" i="6"/>
  <c r="O5026" i="6" s="1"/>
  <c r="N5027" i="6"/>
  <c r="O5027" i="6" s="1"/>
  <c r="N5028" i="6"/>
  <c r="O5028" i="6" s="1"/>
  <c r="N5029" i="6"/>
  <c r="O5029" i="6" s="1"/>
  <c r="N5030" i="6"/>
  <c r="O5030" i="6" s="1"/>
  <c r="N5031" i="6"/>
  <c r="O5031" i="6" s="1"/>
  <c r="N5032" i="6"/>
  <c r="O5032" i="6" s="1"/>
  <c r="N5033" i="6"/>
  <c r="O5033" i="6" s="1"/>
  <c r="N5034" i="6"/>
  <c r="O5034" i="6" s="1"/>
  <c r="N5035" i="6"/>
  <c r="O5035" i="6" s="1"/>
  <c r="N5036" i="6"/>
  <c r="O5036" i="6" s="1"/>
  <c r="N5037" i="6"/>
  <c r="O5037" i="6" s="1"/>
  <c r="N5038" i="6"/>
  <c r="O5038" i="6" s="1"/>
  <c r="N5039" i="6"/>
  <c r="O5039" i="6" s="1"/>
  <c r="N5040" i="6"/>
  <c r="O5040" i="6" s="1"/>
  <c r="N5041" i="6"/>
  <c r="O5041" i="6" s="1"/>
  <c r="N5042" i="6"/>
  <c r="O5042" i="6" s="1"/>
  <c r="N5043" i="6"/>
  <c r="O5043" i="6" s="1"/>
  <c r="N5044" i="6"/>
  <c r="O5044" i="6" s="1"/>
  <c r="N5045" i="6"/>
  <c r="O5045" i="6" s="1"/>
  <c r="N5046" i="6"/>
  <c r="O5046" i="6" s="1"/>
  <c r="N5047" i="6"/>
  <c r="O5047" i="6" s="1"/>
  <c r="N5048" i="6"/>
  <c r="O5048" i="6" s="1"/>
  <c r="N5049" i="6"/>
  <c r="O5049" i="6" s="1"/>
  <c r="N5050" i="6"/>
  <c r="O5050" i="6" s="1"/>
  <c r="N5051" i="6"/>
  <c r="O5051" i="6" s="1"/>
  <c r="N5052" i="6"/>
  <c r="O5052" i="6" s="1"/>
  <c r="N5053" i="6"/>
  <c r="O5053" i="6" s="1"/>
  <c r="N5054" i="6"/>
  <c r="O5054" i="6" s="1"/>
  <c r="N5055" i="6"/>
  <c r="O5055" i="6" s="1"/>
  <c r="N5056" i="6"/>
  <c r="O5056" i="6" s="1"/>
  <c r="N5057" i="6"/>
  <c r="O5057" i="6" s="1"/>
  <c r="N5058" i="6"/>
  <c r="O5058" i="6" s="1"/>
  <c r="N5059" i="6"/>
  <c r="O5059" i="6" s="1"/>
  <c r="N5060" i="6"/>
  <c r="O5060" i="6" s="1"/>
  <c r="N5061" i="6"/>
  <c r="O5061" i="6" s="1"/>
  <c r="N5062" i="6"/>
  <c r="O5062" i="6" s="1"/>
  <c r="N5063" i="6"/>
  <c r="O5063" i="6" s="1"/>
  <c r="N5064" i="6"/>
  <c r="O5064" i="6" s="1"/>
  <c r="N5065" i="6"/>
  <c r="O5065" i="6" s="1"/>
  <c r="N5066" i="6"/>
  <c r="O5066" i="6" s="1"/>
  <c r="N5067" i="6"/>
  <c r="O5067" i="6" s="1"/>
  <c r="N5068" i="6"/>
  <c r="O5068" i="6" s="1"/>
  <c r="N5069" i="6"/>
  <c r="O5069" i="6" s="1"/>
  <c r="N5070" i="6"/>
  <c r="O5070" i="6" s="1"/>
  <c r="N5071" i="6"/>
  <c r="O5071" i="6" s="1"/>
  <c r="N5072" i="6"/>
  <c r="O5072" i="6" s="1"/>
  <c r="N5073" i="6"/>
  <c r="O5073" i="6" s="1"/>
  <c r="N5074" i="6"/>
  <c r="O5074" i="6" s="1"/>
  <c r="N5075" i="6"/>
  <c r="O5075" i="6" s="1"/>
  <c r="N5076" i="6"/>
  <c r="O5076" i="6" s="1"/>
  <c r="N5077" i="6"/>
  <c r="O5077" i="6" s="1"/>
  <c r="N5078" i="6"/>
  <c r="O5078" i="6" s="1"/>
  <c r="N5079" i="6"/>
  <c r="O5079" i="6" s="1"/>
  <c r="N5080" i="6"/>
  <c r="O5080" i="6" s="1"/>
  <c r="N5081" i="6"/>
  <c r="O5081" i="6" s="1"/>
  <c r="N5082" i="6"/>
  <c r="O5082" i="6" s="1"/>
  <c r="N5083" i="6"/>
  <c r="O5083" i="6" s="1"/>
  <c r="N5084" i="6"/>
  <c r="O5084" i="6" s="1"/>
  <c r="N5085" i="6"/>
  <c r="O5085" i="6" s="1"/>
  <c r="N5086" i="6"/>
  <c r="O5086" i="6" s="1"/>
  <c r="N5087" i="6"/>
  <c r="O5087" i="6" s="1"/>
  <c r="N5088" i="6"/>
  <c r="O5088" i="6" s="1"/>
  <c r="N5089" i="6"/>
  <c r="O5089" i="6" s="1"/>
  <c r="N5090" i="6"/>
  <c r="O5090" i="6" s="1"/>
  <c r="N5091" i="6"/>
  <c r="O5091" i="6" s="1"/>
  <c r="N5092" i="6"/>
  <c r="O5092" i="6" s="1"/>
  <c r="N5093" i="6"/>
  <c r="O5093" i="6" s="1"/>
  <c r="N5094" i="6"/>
  <c r="O5094" i="6" s="1"/>
  <c r="N5095" i="6"/>
  <c r="O5095" i="6" s="1"/>
  <c r="N5096" i="6"/>
  <c r="O5096" i="6" s="1"/>
  <c r="N5097" i="6"/>
  <c r="O5097" i="6" s="1"/>
  <c r="N5098" i="6"/>
  <c r="O5098" i="6" s="1"/>
  <c r="N5099" i="6"/>
  <c r="O5099" i="6" s="1"/>
  <c r="N5100" i="6"/>
  <c r="O5100" i="6" s="1"/>
  <c r="N5101" i="6"/>
  <c r="O5101" i="6" s="1"/>
  <c r="N5102" i="6"/>
  <c r="O5102" i="6" s="1"/>
  <c r="N5103" i="6"/>
  <c r="O5103" i="6" s="1"/>
  <c r="N5104" i="6"/>
  <c r="O5104" i="6" s="1"/>
  <c r="N5105" i="6"/>
  <c r="O5105" i="6" s="1"/>
  <c r="N5106" i="6"/>
  <c r="O5106" i="6" s="1"/>
  <c r="N5107" i="6"/>
  <c r="O5107" i="6" s="1"/>
  <c r="N5108" i="6"/>
  <c r="O5108" i="6" s="1"/>
  <c r="N5109" i="6"/>
  <c r="O5109" i="6" s="1"/>
  <c r="N5110" i="6"/>
  <c r="O5110" i="6" s="1"/>
  <c r="N5111" i="6"/>
  <c r="O5111" i="6" s="1"/>
  <c r="N5112" i="6"/>
  <c r="O5112" i="6" s="1"/>
  <c r="N5113" i="6"/>
  <c r="O5113" i="6" s="1"/>
  <c r="N5114" i="6"/>
  <c r="O5114" i="6" s="1"/>
  <c r="N5115" i="6"/>
  <c r="O5115" i="6" s="1"/>
  <c r="N5116" i="6"/>
  <c r="O5116" i="6" s="1"/>
  <c r="N5117" i="6"/>
  <c r="O5117" i="6" s="1"/>
  <c r="N5118" i="6"/>
  <c r="O5118" i="6" s="1"/>
  <c r="N5119" i="6"/>
  <c r="O5119" i="6" s="1"/>
  <c r="N5120" i="6"/>
  <c r="O5120" i="6" s="1"/>
  <c r="N5121" i="6"/>
  <c r="O5121" i="6" s="1"/>
  <c r="N5122" i="6"/>
  <c r="O5122" i="6" s="1"/>
  <c r="N5123" i="6"/>
  <c r="O5123" i="6" s="1"/>
  <c r="N5124" i="6"/>
  <c r="O5124" i="6" s="1"/>
  <c r="N5125" i="6"/>
  <c r="O5125" i="6" s="1"/>
  <c r="N5126" i="6"/>
  <c r="O5126" i="6" s="1"/>
  <c r="N5127" i="6"/>
  <c r="O5127" i="6" s="1"/>
  <c r="N5128" i="6"/>
  <c r="O5128" i="6" s="1"/>
  <c r="N5129" i="6"/>
  <c r="O5129" i="6" s="1"/>
  <c r="N5130" i="6"/>
  <c r="O5130" i="6" s="1"/>
  <c r="N5131" i="6"/>
  <c r="O5131" i="6" s="1"/>
  <c r="N5132" i="6"/>
  <c r="O5132" i="6" s="1"/>
  <c r="N5133" i="6"/>
  <c r="O5133" i="6" s="1"/>
  <c r="N5134" i="6"/>
  <c r="O5134" i="6" s="1"/>
  <c r="N5135" i="6"/>
  <c r="O5135" i="6" s="1"/>
  <c r="N5136" i="6"/>
  <c r="O5136" i="6" s="1"/>
  <c r="N5137" i="6"/>
  <c r="O5137" i="6" s="1"/>
  <c r="N5138" i="6"/>
  <c r="O5138" i="6" s="1"/>
  <c r="N5139" i="6"/>
  <c r="O5139" i="6" s="1"/>
  <c r="N5140" i="6"/>
  <c r="O5140" i="6" s="1"/>
  <c r="N5141" i="6"/>
  <c r="O5141" i="6" s="1"/>
  <c r="N5142" i="6"/>
  <c r="O5142" i="6" s="1"/>
  <c r="N5143" i="6"/>
  <c r="O5143" i="6" s="1"/>
  <c r="N5144" i="6"/>
  <c r="O5144" i="6" s="1"/>
  <c r="N5145" i="6"/>
  <c r="O5145" i="6" s="1"/>
  <c r="N5146" i="6"/>
  <c r="O5146" i="6" s="1"/>
  <c r="N5147" i="6"/>
  <c r="O5147" i="6" s="1"/>
  <c r="N5148" i="6"/>
  <c r="O5148" i="6" s="1"/>
  <c r="N5149" i="6"/>
  <c r="O5149" i="6" s="1"/>
  <c r="N5150" i="6"/>
  <c r="O5150" i="6" s="1"/>
  <c r="N5151" i="6"/>
  <c r="O5151" i="6" s="1"/>
  <c r="N5152" i="6"/>
  <c r="O5152" i="6" s="1"/>
  <c r="N5153" i="6"/>
  <c r="O5153" i="6" s="1"/>
  <c r="N5154" i="6"/>
  <c r="O5154" i="6" s="1"/>
  <c r="N5155" i="6"/>
  <c r="O5155" i="6" s="1"/>
  <c r="N5156" i="6"/>
  <c r="O5156" i="6" s="1"/>
  <c r="N5157" i="6"/>
  <c r="O5157" i="6" s="1"/>
  <c r="N5158" i="6"/>
  <c r="O5158" i="6" s="1"/>
  <c r="N5159" i="6"/>
  <c r="O5159" i="6" s="1"/>
  <c r="N5160" i="6"/>
  <c r="O5160" i="6" s="1"/>
  <c r="N5161" i="6"/>
  <c r="O5161" i="6" s="1"/>
  <c r="N5162" i="6"/>
  <c r="O5162" i="6" s="1"/>
  <c r="N5163" i="6"/>
  <c r="O5163" i="6" s="1"/>
  <c r="N5164" i="6"/>
  <c r="O5164" i="6" s="1"/>
  <c r="N5165" i="6"/>
  <c r="O5165" i="6" s="1"/>
  <c r="N5166" i="6"/>
  <c r="O5166" i="6" s="1"/>
  <c r="N5167" i="6"/>
  <c r="O5167" i="6" s="1"/>
  <c r="N5168" i="6"/>
  <c r="O5168" i="6" s="1"/>
  <c r="N5169" i="6"/>
  <c r="O5169" i="6" s="1"/>
  <c r="N5170" i="6"/>
  <c r="O5170" i="6" s="1"/>
  <c r="N5171" i="6"/>
  <c r="O5171" i="6" s="1"/>
  <c r="N5172" i="6"/>
  <c r="O5172" i="6" s="1"/>
  <c r="N5173" i="6"/>
  <c r="O5173" i="6" s="1"/>
  <c r="N5174" i="6"/>
  <c r="O5174" i="6" s="1"/>
  <c r="N5175" i="6"/>
  <c r="O5175" i="6" s="1"/>
  <c r="N5176" i="6"/>
  <c r="O5176" i="6" s="1"/>
  <c r="N5177" i="6"/>
  <c r="O5177" i="6" s="1"/>
  <c r="N5178" i="6"/>
  <c r="O5178" i="6" s="1"/>
  <c r="N5179" i="6"/>
  <c r="O5179" i="6" s="1"/>
  <c r="N5180" i="6"/>
  <c r="O5180" i="6" s="1"/>
  <c r="N5181" i="6"/>
  <c r="O5181" i="6" s="1"/>
  <c r="N5182" i="6"/>
  <c r="O5182" i="6" s="1"/>
  <c r="N5183" i="6"/>
  <c r="O5183" i="6" s="1"/>
  <c r="N5184" i="6"/>
  <c r="O5184" i="6" s="1"/>
  <c r="N5185" i="6"/>
  <c r="O5185" i="6" s="1"/>
  <c r="N5186" i="6"/>
  <c r="O5186" i="6" s="1"/>
  <c r="N5187" i="6"/>
  <c r="O5187" i="6" s="1"/>
  <c r="N5188" i="6"/>
  <c r="O5188" i="6" s="1"/>
  <c r="N5189" i="6"/>
  <c r="O5189" i="6" s="1"/>
  <c r="N5190" i="6"/>
  <c r="O5190" i="6" s="1"/>
  <c r="N5191" i="6"/>
  <c r="O5191" i="6" s="1"/>
  <c r="N5192" i="6"/>
  <c r="O5192" i="6" s="1"/>
  <c r="N5193" i="6"/>
  <c r="O5193" i="6" s="1"/>
  <c r="N5194" i="6"/>
  <c r="O5194" i="6" s="1"/>
  <c r="N5195" i="6"/>
  <c r="O5195" i="6" s="1"/>
  <c r="N5196" i="6"/>
  <c r="O5196" i="6" s="1"/>
  <c r="N5197" i="6"/>
  <c r="O5197" i="6" s="1"/>
  <c r="N5198" i="6"/>
  <c r="O5198" i="6" s="1"/>
  <c r="N5199" i="6"/>
  <c r="O5199" i="6" s="1"/>
  <c r="N5200" i="6"/>
  <c r="O5200" i="6" s="1"/>
  <c r="N5201" i="6"/>
  <c r="O5201" i="6" s="1"/>
  <c r="N5202" i="6"/>
  <c r="O5202" i="6" s="1"/>
  <c r="N5203" i="6"/>
  <c r="O5203" i="6" s="1"/>
  <c r="N5204" i="6"/>
  <c r="O5204" i="6" s="1"/>
  <c r="N5205" i="6"/>
  <c r="O5205" i="6" s="1"/>
  <c r="N5206" i="6"/>
  <c r="O5206" i="6" s="1"/>
  <c r="N5207" i="6"/>
  <c r="O5207" i="6" s="1"/>
  <c r="N5208" i="6"/>
  <c r="O5208" i="6" s="1"/>
  <c r="N5209" i="6"/>
  <c r="O5209" i="6" s="1"/>
  <c r="N5210" i="6"/>
  <c r="O5210" i="6" s="1"/>
  <c r="N5211" i="6"/>
  <c r="O5211" i="6" s="1"/>
  <c r="N5212" i="6"/>
  <c r="O5212" i="6" s="1"/>
  <c r="N5213" i="6"/>
  <c r="O5213" i="6" s="1"/>
  <c r="N5214" i="6"/>
  <c r="O5214" i="6" s="1"/>
  <c r="N5215" i="6"/>
  <c r="O5215" i="6" s="1"/>
  <c r="N5216" i="6"/>
  <c r="O5216" i="6" s="1"/>
  <c r="N5217" i="6"/>
  <c r="O5217" i="6" s="1"/>
  <c r="N5218" i="6"/>
  <c r="O5218" i="6" s="1"/>
  <c r="N5219" i="6"/>
  <c r="O5219" i="6" s="1"/>
  <c r="N5220" i="6"/>
  <c r="O5220" i="6" s="1"/>
  <c r="N5221" i="6"/>
  <c r="O5221" i="6" s="1"/>
  <c r="N5222" i="6"/>
  <c r="O5222" i="6" s="1"/>
  <c r="N5223" i="6"/>
  <c r="O5223" i="6" s="1"/>
  <c r="N5224" i="6"/>
  <c r="O5224" i="6" s="1"/>
  <c r="N5225" i="6"/>
  <c r="O5225" i="6" s="1"/>
  <c r="N5226" i="6"/>
  <c r="O5226" i="6" s="1"/>
  <c r="N5227" i="6"/>
  <c r="O5227" i="6" s="1"/>
  <c r="N5228" i="6"/>
  <c r="O5228" i="6" s="1"/>
  <c r="N5229" i="6"/>
  <c r="O5229" i="6" s="1"/>
  <c r="N5230" i="6"/>
  <c r="O5230" i="6" s="1"/>
  <c r="N5231" i="6"/>
  <c r="O5231" i="6" s="1"/>
  <c r="N5232" i="6"/>
  <c r="O5232" i="6" s="1"/>
  <c r="N5233" i="6"/>
  <c r="O5233" i="6" s="1"/>
  <c r="N5234" i="6"/>
  <c r="O5234" i="6" s="1"/>
  <c r="N5235" i="6"/>
  <c r="O5235" i="6" s="1"/>
  <c r="N5236" i="6"/>
  <c r="O5236" i="6" s="1"/>
  <c r="N5237" i="6"/>
  <c r="O5237" i="6" s="1"/>
  <c r="N5238" i="6"/>
  <c r="O5238" i="6" s="1"/>
  <c r="N5239" i="6"/>
  <c r="O5239" i="6" s="1"/>
  <c r="N5240" i="6"/>
  <c r="O5240" i="6" s="1"/>
  <c r="N5241" i="6"/>
  <c r="O5241" i="6" s="1"/>
  <c r="N5242" i="6"/>
  <c r="O5242" i="6" s="1"/>
  <c r="N5243" i="6"/>
  <c r="O5243" i="6" s="1"/>
  <c r="N5244" i="6"/>
  <c r="O5244" i="6" s="1"/>
  <c r="N5245" i="6"/>
  <c r="O5245" i="6" s="1"/>
  <c r="N5246" i="6"/>
  <c r="O5246" i="6" s="1"/>
  <c r="N5247" i="6"/>
  <c r="O5247" i="6" s="1"/>
  <c r="N5248" i="6"/>
  <c r="O5248" i="6" s="1"/>
  <c r="N5249" i="6"/>
  <c r="O5249" i="6" s="1"/>
  <c r="N5250" i="6"/>
  <c r="O5250" i="6" s="1"/>
  <c r="N5251" i="6"/>
  <c r="O5251" i="6" s="1"/>
  <c r="N5252" i="6"/>
  <c r="O5252" i="6" s="1"/>
  <c r="N5253" i="6"/>
  <c r="O5253" i="6" s="1"/>
  <c r="N5254" i="6"/>
  <c r="O5254" i="6" s="1"/>
  <c r="N5255" i="6"/>
  <c r="O5255" i="6" s="1"/>
  <c r="N5256" i="6"/>
  <c r="O5256" i="6" s="1"/>
  <c r="N5257" i="6"/>
  <c r="O5257" i="6" s="1"/>
  <c r="N5258" i="6"/>
  <c r="O5258" i="6" s="1"/>
  <c r="N5259" i="6"/>
  <c r="O5259" i="6" s="1"/>
  <c r="N5260" i="6"/>
  <c r="O5260" i="6" s="1"/>
  <c r="N5261" i="6"/>
  <c r="O5261" i="6" s="1"/>
  <c r="N5262" i="6"/>
  <c r="O5262" i="6" s="1"/>
  <c r="N5263" i="6"/>
  <c r="O5263" i="6" s="1"/>
  <c r="N5264" i="6"/>
  <c r="O5264" i="6" s="1"/>
  <c r="N5265" i="6"/>
  <c r="O5265" i="6" s="1"/>
  <c r="N5266" i="6"/>
  <c r="O5266" i="6" s="1"/>
  <c r="N5267" i="6"/>
  <c r="O5267" i="6" s="1"/>
  <c r="N5268" i="6"/>
  <c r="O5268" i="6" s="1"/>
  <c r="N5269" i="6"/>
  <c r="O5269" i="6" s="1"/>
  <c r="N5270" i="6"/>
  <c r="O5270" i="6" s="1"/>
  <c r="N5271" i="6"/>
  <c r="O5271" i="6" s="1"/>
  <c r="N5272" i="6"/>
  <c r="O5272" i="6" s="1"/>
  <c r="N5273" i="6"/>
  <c r="O5273" i="6" s="1"/>
  <c r="N5274" i="6"/>
  <c r="O5274" i="6" s="1"/>
  <c r="N5275" i="6"/>
  <c r="O5275" i="6" s="1"/>
  <c r="N5276" i="6"/>
  <c r="O5276" i="6" s="1"/>
  <c r="N5277" i="6"/>
  <c r="O5277" i="6" s="1"/>
  <c r="N5278" i="6"/>
  <c r="O5278" i="6" s="1"/>
  <c r="N5279" i="6"/>
  <c r="O5279" i="6" s="1"/>
  <c r="N5280" i="6"/>
  <c r="O5280" i="6" s="1"/>
  <c r="N5281" i="6"/>
  <c r="O5281" i="6" s="1"/>
  <c r="N5282" i="6"/>
  <c r="O5282" i="6" s="1"/>
  <c r="N5283" i="6"/>
  <c r="O5283" i="6" s="1"/>
  <c r="N5284" i="6"/>
  <c r="O5284" i="6" s="1"/>
  <c r="N5285" i="6"/>
  <c r="O5285" i="6" s="1"/>
  <c r="N5286" i="6"/>
  <c r="O5286" i="6" s="1"/>
  <c r="N5287" i="6"/>
  <c r="O5287" i="6" s="1"/>
  <c r="N5288" i="6"/>
  <c r="O5288" i="6" s="1"/>
  <c r="N5289" i="6"/>
  <c r="O5289" i="6" s="1"/>
  <c r="N5290" i="6"/>
  <c r="O5290" i="6" s="1"/>
  <c r="N5291" i="6"/>
  <c r="O5291" i="6" s="1"/>
  <c r="N5292" i="6"/>
  <c r="O5292" i="6" s="1"/>
  <c r="N5293" i="6"/>
  <c r="O5293" i="6" s="1"/>
  <c r="N5294" i="6"/>
  <c r="O5294" i="6" s="1"/>
  <c r="N5295" i="6"/>
  <c r="O5295" i="6" s="1"/>
  <c r="N5296" i="6"/>
  <c r="O5296" i="6" s="1"/>
  <c r="N5297" i="6"/>
  <c r="O5297" i="6" s="1"/>
  <c r="N5298" i="6"/>
  <c r="O5298" i="6" s="1"/>
  <c r="N5299" i="6"/>
  <c r="O5299" i="6" s="1"/>
  <c r="N5300" i="6"/>
  <c r="O5300" i="6" s="1"/>
  <c r="N5301" i="6"/>
  <c r="O5301" i="6" s="1"/>
  <c r="N5302" i="6"/>
  <c r="O5302" i="6" s="1"/>
  <c r="N5303" i="6"/>
  <c r="O5303" i="6" s="1"/>
  <c r="N5304" i="6"/>
  <c r="O5304" i="6" s="1"/>
  <c r="N5305" i="6"/>
  <c r="O5305" i="6" s="1"/>
  <c r="N5306" i="6"/>
  <c r="O5306" i="6" s="1"/>
  <c r="N5307" i="6"/>
  <c r="O5307" i="6" s="1"/>
  <c r="N5308" i="6"/>
  <c r="O5308" i="6" s="1"/>
  <c r="N5309" i="6"/>
  <c r="O5309" i="6" s="1"/>
  <c r="N5310" i="6"/>
  <c r="O5310" i="6" s="1"/>
  <c r="N5311" i="6"/>
  <c r="O5311" i="6" s="1"/>
  <c r="N5312" i="6"/>
  <c r="O5312" i="6" s="1"/>
  <c r="N5313" i="6"/>
  <c r="O5313" i="6" s="1"/>
  <c r="N5314" i="6"/>
  <c r="O5314" i="6" s="1"/>
  <c r="N5315" i="6"/>
  <c r="O5315" i="6" s="1"/>
  <c r="N5316" i="6"/>
  <c r="O5316" i="6" s="1"/>
  <c r="N5317" i="6"/>
  <c r="O5317" i="6" s="1"/>
  <c r="N5318" i="6"/>
  <c r="O5318" i="6" s="1"/>
  <c r="N5319" i="6"/>
  <c r="O5319" i="6" s="1"/>
  <c r="N5320" i="6"/>
  <c r="O5320" i="6" s="1"/>
  <c r="N5321" i="6"/>
  <c r="O5321" i="6" s="1"/>
  <c r="N5322" i="6"/>
  <c r="O5322" i="6" s="1"/>
  <c r="N5323" i="6"/>
  <c r="O5323" i="6" s="1"/>
  <c r="N5324" i="6"/>
  <c r="O5324" i="6" s="1"/>
  <c r="N5325" i="6"/>
  <c r="O5325" i="6" s="1"/>
  <c r="N5326" i="6"/>
  <c r="O5326" i="6" s="1"/>
  <c r="N5327" i="6"/>
  <c r="O5327" i="6" s="1"/>
  <c r="N5328" i="6"/>
  <c r="O5328" i="6" s="1"/>
  <c r="N5329" i="6"/>
  <c r="O5329" i="6" s="1"/>
  <c r="N5330" i="6"/>
  <c r="O5330" i="6" s="1"/>
  <c r="N5331" i="6"/>
  <c r="O5331" i="6" s="1"/>
  <c r="N5332" i="6"/>
  <c r="O5332" i="6" s="1"/>
  <c r="N5333" i="6"/>
  <c r="O5333" i="6" s="1"/>
  <c r="N5334" i="6"/>
  <c r="O5334" i="6" s="1"/>
  <c r="N5335" i="6"/>
  <c r="O5335" i="6" s="1"/>
  <c r="N5336" i="6"/>
  <c r="O5336" i="6" s="1"/>
  <c r="N5337" i="6"/>
  <c r="O5337" i="6" s="1"/>
  <c r="N5338" i="6"/>
  <c r="O5338" i="6" s="1"/>
  <c r="N5339" i="6"/>
  <c r="O5339" i="6" s="1"/>
  <c r="N5340" i="6"/>
  <c r="O5340" i="6" s="1"/>
  <c r="N5341" i="6"/>
  <c r="O5341" i="6" s="1"/>
  <c r="N5342" i="6"/>
  <c r="O5342" i="6" s="1"/>
  <c r="N5343" i="6"/>
  <c r="O5343" i="6" s="1"/>
  <c r="N5344" i="6"/>
  <c r="O5344" i="6" s="1"/>
  <c r="N5345" i="6"/>
  <c r="O5345" i="6" s="1"/>
  <c r="N5346" i="6"/>
  <c r="O5346" i="6" s="1"/>
  <c r="N5347" i="6"/>
  <c r="O5347" i="6" s="1"/>
  <c r="N5348" i="6"/>
  <c r="O5348" i="6" s="1"/>
  <c r="N5349" i="6"/>
  <c r="O5349" i="6" s="1"/>
  <c r="N5350" i="6"/>
  <c r="O5350" i="6" s="1"/>
  <c r="N5351" i="6"/>
  <c r="O5351" i="6" s="1"/>
  <c r="N5352" i="6"/>
  <c r="O5352" i="6" s="1"/>
  <c r="N5353" i="6"/>
  <c r="O5353" i="6" s="1"/>
  <c r="N5354" i="6"/>
  <c r="O5354" i="6" s="1"/>
  <c r="N5355" i="6"/>
  <c r="O5355" i="6" s="1"/>
  <c r="N5356" i="6"/>
  <c r="O5356" i="6" s="1"/>
  <c r="N5357" i="6"/>
  <c r="O5357" i="6" s="1"/>
  <c r="N5358" i="6"/>
  <c r="O5358" i="6" s="1"/>
  <c r="N5359" i="6"/>
  <c r="O5359" i="6" s="1"/>
  <c r="N5360" i="6"/>
  <c r="O5360" i="6" s="1"/>
  <c r="N5361" i="6"/>
  <c r="O5361" i="6" s="1"/>
  <c r="N5362" i="6"/>
  <c r="O5362" i="6" s="1"/>
  <c r="N5363" i="6"/>
  <c r="O5363" i="6" s="1"/>
  <c r="N5364" i="6"/>
  <c r="O5364" i="6" s="1"/>
  <c r="N5365" i="6"/>
  <c r="O5365" i="6" s="1"/>
  <c r="N5366" i="6"/>
  <c r="O5366" i="6" s="1"/>
  <c r="N5367" i="6"/>
  <c r="O5367" i="6" s="1"/>
  <c r="N5368" i="6"/>
  <c r="O5368" i="6" s="1"/>
  <c r="N5369" i="6"/>
  <c r="O5369" i="6" s="1"/>
  <c r="N5370" i="6"/>
  <c r="O5370" i="6" s="1"/>
  <c r="N5371" i="6"/>
  <c r="O5371" i="6" s="1"/>
  <c r="N5372" i="6"/>
  <c r="O5372" i="6" s="1"/>
  <c r="N5373" i="6"/>
  <c r="O5373" i="6" s="1"/>
  <c r="N5374" i="6"/>
  <c r="O5374" i="6" s="1"/>
  <c r="N5375" i="6"/>
  <c r="O5375" i="6" s="1"/>
  <c r="N5376" i="6"/>
  <c r="O5376" i="6" s="1"/>
  <c r="N5377" i="6"/>
  <c r="O5377" i="6" s="1"/>
  <c r="N5378" i="6"/>
  <c r="O5378" i="6" s="1"/>
  <c r="N5379" i="6"/>
  <c r="O5379" i="6" s="1"/>
  <c r="N5380" i="6"/>
  <c r="O5380" i="6" s="1"/>
  <c r="N5381" i="6"/>
  <c r="O5381" i="6" s="1"/>
  <c r="N5382" i="6"/>
  <c r="O5382" i="6" s="1"/>
  <c r="N5383" i="6"/>
  <c r="O5383" i="6" s="1"/>
  <c r="N5384" i="6"/>
  <c r="O5384" i="6" s="1"/>
  <c r="N5385" i="6"/>
  <c r="O5385" i="6" s="1"/>
  <c r="N5386" i="6"/>
  <c r="O5386" i="6" s="1"/>
  <c r="N5387" i="6"/>
  <c r="O5387" i="6" s="1"/>
  <c r="N5388" i="6"/>
  <c r="O5388" i="6" s="1"/>
  <c r="N5389" i="6"/>
  <c r="O5389" i="6" s="1"/>
  <c r="N5390" i="6"/>
  <c r="O5390" i="6" s="1"/>
  <c r="N5391" i="6"/>
  <c r="O5391" i="6" s="1"/>
  <c r="N5392" i="6"/>
  <c r="O5392" i="6" s="1"/>
  <c r="N5393" i="6"/>
  <c r="O5393" i="6" s="1"/>
  <c r="N5394" i="6"/>
  <c r="O5394" i="6" s="1"/>
  <c r="N5395" i="6"/>
  <c r="O5395" i="6" s="1"/>
  <c r="N5396" i="6"/>
  <c r="O5396" i="6" s="1"/>
  <c r="N5397" i="6"/>
  <c r="O5397" i="6" s="1"/>
  <c r="N5398" i="6"/>
  <c r="O5398" i="6" s="1"/>
  <c r="N5399" i="6"/>
  <c r="O5399" i="6" s="1"/>
  <c r="N5400" i="6"/>
  <c r="O5400" i="6" s="1"/>
  <c r="N5401" i="6"/>
  <c r="O5401" i="6" s="1"/>
  <c r="N5402" i="6"/>
  <c r="O5402" i="6" s="1"/>
  <c r="N5403" i="6"/>
  <c r="O5403" i="6" s="1"/>
  <c r="N5404" i="6"/>
  <c r="O5404" i="6" s="1"/>
  <c r="N5405" i="6"/>
  <c r="O5405" i="6" s="1"/>
  <c r="N5406" i="6"/>
  <c r="O5406" i="6" s="1"/>
  <c r="N5407" i="6"/>
  <c r="O5407" i="6" s="1"/>
  <c r="N5408" i="6"/>
  <c r="O5408" i="6" s="1"/>
  <c r="N5409" i="6"/>
  <c r="O5409" i="6" s="1"/>
  <c r="N5410" i="6"/>
  <c r="O5410" i="6" s="1"/>
  <c r="N5411" i="6"/>
  <c r="O5411" i="6" s="1"/>
  <c r="N5412" i="6"/>
  <c r="O5412" i="6" s="1"/>
  <c r="N5413" i="6"/>
  <c r="O5413" i="6" s="1"/>
  <c r="N5414" i="6"/>
  <c r="O5414" i="6" s="1"/>
  <c r="N5415" i="6"/>
  <c r="O5415" i="6" s="1"/>
  <c r="N5416" i="6"/>
  <c r="O5416" i="6" s="1"/>
  <c r="N5417" i="6"/>
  <c r="O5417" i="6" s="1"/>
  <c r="N5418" i="6"/>
  <c r="O5418" i="6" s="1"/>
  <c r="N5419" i="6"/>
  <c r="O5419" i="6" s="1"/>
  <c r="N5420" i="6"/>
  <c r="O5420" i="6" s="1"/>
  <c r="N5421" i="6"/>
  <c r="O5421" i="6" s="1"/>
  <c r="N5422" i="6"/>
  <c r="O5422" i="6" s="1"/>
  <c r="N5423" i="6"/>
  <c r="O5423" i="6" s="1"/>
  <c r="N5424" i="6"/>
  <c r="O5424" i="6" s="1"/>
  <c r="N5425" i="6"/>
  <c r="O5425" i="6" s="1"/>
  <c r="N5426" i="6"/>
  <c r="O5426" i="6" s="1"/>
  <c r="N5427" i="6"/>
  <c r="O5427" i="6" s="1"/>
  <c r="N5428" i="6"/>
  <c r="O5428" i="6" s="1"/>
  <c r="N5429" i="6"/>
  <c r="O5429" i="6" s="1"/>
  <c r="N5430" i="6"/>
  <c r="O5430" i="6" s="1"/>
  <c r="N5431" i="6"/>
  <c r="O5431" i="6" s="1"/>
  <c r="N5432" i="6"/>
  <c r="O5432" i="6" s="1"/>
  <c r="N5433" i="6"/>
  <c r="O5433" i="6" s="1"/>
  <c r="N5434" i="6"/>
  <c r="O5434" i="6" s="1"/>
  <c r="N5435" i="6"/>
  <c r="O5435" i="6" s="1"/>
  <c r="N5436" i="6"/>
  <c r="O5436" i="6" s="1"/>
  <c r="N5437" i="6"/>
  <c r="O5437" i="6" s="1"/>
  <c r="N5438" i="6"/>
  <c r="O5438" i="6" s="1"/>
  <c r="N5439" i="6"/>
  <c r="O5439" i="6" s="1"/>
  <c r="N5440" i="6"/>
  <c r="O5440" i="6" s="1"/>
  <c r="N5441" i="6"/>
  <c r="O5441" i="6" s="1"/>
  <c r="N5442" i="6"/>
  <c r="O5442" i="6" s="1"/>
  <c r="N5443" i="6"/>
  <c r="O5443" i="6" s="1"/>
  <c r="N5444" i="6"/>
  <c r="O5444" i="6" s="1"/>
  <c r="N5445" i="6"/>
  <c r="O5445" i="6" s="1"/>
  <c r="N5446" i="6"/>
  <c r="O5446" i="6" s="1"/>
  <c r="N5447" i="6"/>
  <c r="O5447" i="6" s="1"/>
  <c r="N5448" i="6"/>
  <c r="O5448" i="6" s="1"/>
  <c r="N5449" i="6"/>
  <c r="O5449" i="6" s="1"/>
  <c r="N5450" i="6"/>
  <c r="O5450" i="6" s="1"/>
  <c r="N5451" i="6"/>
  <c r="O5451" i="6" s="1"/>
  <c r="N5452" i="6"/>
  <c r="O5452" i="6" s="1"/>
  <c r="N5453" i="6"/>
  <c r="O5453" i="6" s="1"/>
  <c r="N5454" i="6"/>
  <c r="O5454" i="6" s="1"/>
  <c r="N5455" i="6"/>
  <c r="O5455" i="6" s="1"/>
  <c r="N5456" i="6"/>
  <c r="O5456" i="6" s="1"/>
  <c r="N5457" i="6"/>
  <c r="O5457" i="6" s="1"/>
  <c r="N5458" i="6"/>
  <c r="O5458" i="6" s="1"/>
  <c r="N5459" i="6"/>
  <c r="O5459" i="6" s="1"/>
  <c r="N5460" i="6"/>
  <c r="O5460" i="6" s="1"/>
  <c r="N5461" i="6"/>
  <c r="O5461" i="6" s="1"/>
  <c r="N5462" i="6"/>
  <c r="O5462" i="6" s="1"/>
  <c r="N5463" i="6"/>
  <c r="O5463" i="6" s="1"/>
  <c r="N5464" i="6"/>
  <c r="O5464" i="6" s="1"/>
  <c r="N5465" i="6"/>
  <c r="O5465" i="6" s="1"/>
  <c r="N5466" i="6"/>
  <c r="O5466" i="6" s="1"/>
  <c r="N5467" i="6"/>
  <c r="O5467" i="6" s="1"/>
  <c r="N5468" i="6"/>
  <c r="O5468" i="6" s="1"/>
  <c r="N5469" i="6"/>
  <c r="O5469" i="6" s="1"/>
  <c r="N5470" i="6"/>
  <c r="O5470" i="6" s="1"/>
  <c r="N5471" i="6"/>
  <c r="O5471" i="6" s="1"/>
  <c r="N5472" i="6"/>
  <c r="O5472" i="6" s="1"/>
  <c r="N5473" i="6"/>
  <c r="O5473" i="6" s="1"/>
  <c r="N5474" i="6"/>
  <c r="O5474" i="6" s="1"/>
  <c r="N5475" i="6"/>
  <c r="O5475" i="6" s="1"/>
  <c r="N5476" i="6"/>
  <c r="O5476" i="6" s="1"/>
  <c r="N5477" i="6"/>
  <c r="O5477" i="6" s="1"/>
  <c r="N5478" i="6"/>
  <c r="O5478" i="6" s="1"/>
  <c r="N5479" i="6"/>
  <c r="O5479" i="6" s="1"/>
  <c r="N5480" i="6"/>
  <c r="O5480" i="6" s="1"/>
  <c r="N5481" i="6"/>
  <c r="O5481" i="6" s="1"/>
  <c r="N5482" i="6"/>
  <c r="O5482" i="6" s="1"/>
  <c r="N5483" i="6"/>
  <c r="O5483" i="6" s="1"/>
  <c r="N5484" i="6"/>
  <c r="O5484" i="6" s="1"/>
  <c r="N5485" i="6"/>
  <c r="O5485" i="6" s="1"/>
  <c r="N5486" i="6"/>
  <c r="O5486" i="6" s="1"/>
  <c r="N5487" i="6"/>
  <c r="O5487" i="6" s="1"/>
  <c r="N5488" i="6"/>
  <c r="O5488" i="6" s="1"/>
  <c r="N5489" i="6"/>
  <c r="O5489" i="6" s="1"/>
  <c r="N5490" i="6"/>
  <c r="O5490" i="6" s="1"/>
  <c r="N5491" i="6"/>
  <c r="O5491" i="6" s="1"/>
  <c r="N5492" i="6"/>
  <c r="O5492" i="6" s="1"/>
  <c r="N5493" i="6"/>
  <c r="O5493" i="6" s="1"/>
  <c r="N5494" i="6"/>
  <c r="O5494" i="6" s="1"/>
  <c r="N5495" i="6"/>
  <c r="O5495" i="6" s="1"/>
  <c r="N5496" i="6"/>
  <c r="O5496" i="6" s="1"/>
  <c r="N5497" i="6"/>
  <c r="O5497" i="6" s="1"/>
  <c r="N5498" i="6"/>
  <c r="O5498" i="6" s="1"/>
  <c r="N5499" i="6"/>
  <c r="O5499" i="6" s="1"/>
  <c r="N5500" i="6"/>
  <c r="O5500" i="6" s="1"/>
  <c r="N5501" i="6"/>
  <c r="O5501" i="6" s="1"/>
  <c r="N5502" i="6"/>
  <c r="O5502" i="6" s="1"/>
  <c r="N5503" i="6"/>
  <c r="O5503" i="6" s="1"/>
  <c r="N5504" i="6"/>
  <c r="O5504" i="6" s="1"/>
  <c r="N5505" i="6"/>
  <c r="O5505" i="6" s="1"/>
  <c r="N5506" i="6"/>
  <c r="O5506" i="6" s="1"/>
  <c r="N5507" i="6"/>
  <c r="O5507" i="6" s="1"/>
  <c r="N5508" i="6"/>
  <c r="O5508" i="6" s="1"/>
  <c r="N5509" i="6"/>
  <c r="O5509" i="6" s="1"/>
  <c r="N5510" i="6"/>
  <c r="O5510" i="6" s="1"/>
  <c r="N5511" i="6"/>
  <c r="O5511" i="6" s="1"/>
  <c r="N5512" i="6"/>
  <c r="O5512" i="6" s="1"/>
  <c r="N5513" i="6"/>
  <c r="O5513" i="6" s="1"/>
  <c r="N5514" i="6"/>
  <c r="O5514" i="6" s="1"/>
  <c r="N5515" i="6"/>
  <c r="O5515" i="6" s="1"/>
  <c r="N5516" i="6"/>
  <c r="O5516" i="6" s="1"/>
  <c r="N5517" i="6"/>
  <c r="O5517" i="6" s="1"/>
  <c r="N5518" i="6"/>
  <c r="O5518" i="6" s="1"/>
  <c r="N5519" i="6"/>
  <c r="O5519" i="6" s="1"/>
  <c r="N5520" i="6"/>
  <c r="O5520" i="6" s="1"/>
  <c r="N5521" i="6"/>
  <c r="O5521" i="6" s="1"/>
  <c r="N5522" i="6"/>
  <c r="O5522" i="6" s="1"/>
  <c r="N5523" i="6"/>
  <c r="O5523" i="6" s="1"/>
  <c r="N5524" i="6"/>
  <c r="O5524" i="6" s="1"/>
  <c r="N5525" i="6"/>
  <c r="O5525" i="6" s="1"/>
  <c r="N5526" i="6"/>
  <c r="O5526" i="6" s="1"/>
  <c r="N5527" i="6"/>
  <c r="O5527" i="6" s="1"/>
  <c r="N5528" i="6"/>
  <c r="O5528" i="6" s="1"/>
  <c r="N5529" i="6"/>
  <c r="O5529" i="6" s="1"/>
  <c r="N5530" i="6"/>
  <c r="O5530" i="6" s="1"/>
  <c r="N5531" i="6"/>
  <c r="O5531" i="6" s="1"/>
  <c r="N5532" i="6"/>
  <c r="O5532" i="6" s="1"/>
  <c r="N5533" i="6"/>
  <c r="O5533" i="6" s="1"/>
  <c r="N5534" i="6"/>
  <c r="O5534" i="6" s="1"/>
  <c r="N5535" i="6"/>
  <c r="O5535" i="6" s="1"/>
  <c r="N5536" i="6"/>
  <c r="O5536" i="6" s="1"/>
  <c r="N5537" i="6"/>
  <c r="O5537" i="6" s="1"/>
  <c r="N5538" i="6"/>
  <c r="O5538" i="6" s="1"/>
  <c r="N5539" i="6"/>
  <c r="O5539" i="6" s="1"/>
  <c r="N5540" i="6"/>
  <c r="O5540" i="6" s="1"/>
  <c r="N5541" i="6"/>
  <c r="O5541" i="6" s="1"/>
  <c r="N5542" i="6"/>
  <c r="O5542" i="6" s="1"/>
  <c r="N5543" i="6"/>
  <c r="O5543" i="6" s="1"/>
  <c r="N5544" i="6"/>
  <c r="O5544" i="6" s="1"/>
  <c r="N5545" i="6"/>
  <c r="O5545" i="6" s="1"/>
  <c r="N5546" i="6"/>
  <c r="O5546" i="6" s="1"/>
  <c r="N5547" i="6"/>
  <c r="O5547" i="6" s="1"/>
  <c r="N5548" i="6"/>
  <c r="O5548" i="6" s="1"/>
  <c r="N5549" i="6"/>
  <c r="O5549" i="6" s="1"/>
  <c r="N5550" i="6"/>
  <c r="O5550" i="6" s="1"/>
  <c r="N5551" i="6"/>
  <c r="O5551" i="6" s="1"/>
  <c r="N5552" i="6"/>
  <c r="O5552" i="6" s="1"/>
  <c r="N5553" i="6"/>
  <c r="O5553" i="6" s="1"/>
  <c r="N5554" i="6"/>
  <c r="O5554" i="6" s="1"/>
  <c r="N5555" i="6"/>
  <c r="O5555" i="6" s="1"/>
  <c r="N5556" i="6"/>
  <c r="O5556" i="6" s="1"/>
  <c r="N5557" i="6"/>
  <c r="O5557" i="6" s="1"/>
  <c r="N5558" i="6"/>
  <c r="O5558" i="6" s="1"/>
  <c r="N5559" i="6"/>
  <c r="O5559" i="6" s="1"/>
  <c r="N5560" i="6"/>
  <c r="O5560" i="6" s="1"/>
  <c r="N5561" i="6"/>
  <c r="O5561" i="6" s="1"/>
  <c r="N5562" i="6"/>
  <c r="O5562" i="6" s="1"/>
  <c r="N5563" i="6"/>
  <c r="O5563" i="6" s="1"/>
  <c r="N5564" i="6"/>
  <c r="O5564" i="6" s="1"/>
  <c r="N5565" i="6"/>
  <c r="O5565" i="6" s="1"/>
  <c r="N5566" i="6"/>
  <c r="O5566" i="6" s="1"/>
  <c r="N5567" i="6"/>
  <c r="O5567" i="6" s="1"/>
  <c r="N5568" i="6"/>
  <c r="O5568" i="6" s="1"/>
  <c r="N5569" i="6"/>
  <c r="O5569" i="6" s="1"/>
  <c r="N5570" i="6"/>
  <c r="O5570" i="6" s="1"/>
  <c r="N5571" i="6"/>
  <c r="O5571" i="6" s="1"/>
  <c r="N5572" i="6"/>
  <c r="O5572" i="6" s="1"/>
  <c r="N5573" i="6"/>
  <c r="O5573" i="6" s="1"/>
  <c r="N5574" i="6"/>
  <c r="O5574" i="6" s="1"/>
  <c r="N5575" i="6"/>
  <c r="O5575" i="6" s="1"/>
  <c r="N5576" i="6"/>
  <c r="O5576" i="6" s="1"/>
  <c r="N5577" i="6"/>
  <c r="O5577" i="6" s="1"/>
  <c r="N5578" i="6"/>
  <c r="O5578" i="6" s="1"/>
  <c r="N5579" i="6"/>
  <c r="O5579" i="6" s="1"/>
  <c r="N5580" i="6"/>
  <c r="O5580" i="6" s="1"/>
  <c r="N5581" i="6"/>
  <c r="O5581" i="6" s="1"/>
  <c r="N5582" i="6"/>
  <c r="O5582" i="6" s="1"/>
  <c r="N5583" i="6"/>
  <c r="O5583" i="6" s="1"/>
  <c r="N5584" i="6"/>
  <c r="O5584" i="6" s="1"/>
  <c r="N5585" i="6"/>
  <c r="O5585" i="6" s="1"/>
  <c r="N5586" i="6"/>
  <c r="O5586" i="6" s="1"/>
  <c r="N5587" i="6"/>
  <c r="O5587" i="6" s="1"/>
  <c r="N5588" i="6"/>
  <c r="O5588" i="6" s="1"/>
  <c r="N5589" i="6"/>
  <c r="O5589" i="6" s="1"/>
  <c r="N5590" i="6"/>
  <c r="O5590" i="6" s="1"/>
  <c r="N5591" i="6"/>
  <c r="O5591" i="6" s="1"/>
  <c r="N5592" i="6"/>
  <c r="O5592" i="6" s="1"/>
  <c r="N5593" i="6"/>
  <c r="O5593" i="6" s="1"/>
  <c r="N5594" i="6"/>
  <c r="O5594" i="6" s="1"/>
  <c r="N5595" i="6"/>
  <c r="O5595" i="6" s="1"/>
  <c r="N5596" i="6"/>
  <c r="O5596" i="6" s="1"/>
  <c r="N5597" i="6"/>
  <c r="O5597" i="6" s="1"/>
  <c r="N5598" i="6"/>
  <c r="O5598" i="6" s="1"/>
  <c r="N5599" i="6"/>
  <c r="O5599" i="6" s="1"/>
  <c r="N5600" i="6"/>
  <c r="O5600" i="6" s="1"/>
  <c r="N5601" i="6"/>
  <c r="O5601" i="6" s="1"/>
  <c r="N5602" i="6"/>
  <c r="O5602" i="6" s="1"/>
  <c r="N5603" i="6"/>
  <c r="O5603" i="6" s="1"/>
  <c r="N5604" i="6"/>
  <c r="O5604" i="6" s="1"/>
  <c r="N5605" i="6"/>
  <c r="O5605" i="6" s="1"/>
  <c r="N5606" i="6"/>
  <c r="O5606" i="6" s="1"/>
  <c r="N5607" i="6"/>
  <c r="O5607" i="6" s="1"/>
  <c r="N5608" i="6"/>
  <c r="O5608" i="6" s="1"/>
  <c r="N5609" i="6"/>
  <c r="O5609" i="6" s="1"/>
  <c r="N5610" i="6"/>
  <c r="O5610" i="6" s="1"/>
  <c r="N5611" i="6"/>
  <c r="O5611" i="6" s="1"/>
  <c r="N5612" i="6"/>
  <c r="O5612" i="6" s="1"/>
  <c r="N5613" i="6"/>
  <c r="O5613" i="6" s="1"/>
  <c r="N5614" i="6"/>
  <c r="O5614" i="6" s="1"/>
  <c r="N5615" i="6"/>
  <c r="O5615" i="6" s="1"/>
  <c r="N5616" i="6"/>
  <c r="O5616" i="6" s="1"/>
  <c r="N5617" i="6"/>
  <c r="O5617" i="6" s="1"/>
  <c r="N5618" i="6"/>
  <c r="O5618" i="6" s="1"/>
  <c r="N5619" i="6"/>
  <c r="O5619" i="6" s="1"/>
  <c r="N5620" i="6"/>
  <c r="O5620" i="6" s="1"/>
  <c r="N5621" i="6"/>
  <c r="O5621" i="6" s="1"/>
  <c r="N5622" i="6"/>
  <c r="O5622" i="6" s="1"/>
  <c r="N5623" i="6"/>
  <c r="O5623" i="6" s="1"/>
  <c r="N5624" i="6"/>
  <c r="O5624" i="6" s="1"/>
  <c r="N5625" i="6"/>
  <c r="O5625" i="6" s="1"/>
  <c r="N5626" i="6"/>
  <c r="O5626" i="6" s="1"/>
  <c r="N5627" i="6"/>
  <c r="O5627" i="6" s="1"/>
  <c r="N5628" i="6"/>
  <c r="O5628" i="6" s="1"/>
  <c r="N5629" i="6"/>
  <c r="O5629" i="6" s="1"/>
  <c r="N5630" i="6"/>
  <c r="O5630" i="6" s="1"/>
  <c r="N5631" i="6"/>
  <c r="O5631" i="6" s="1"/>
  <c r="N5632" i="6"/>
  <c r="O5632" i="6" s="1"/>
  <c r="N5633" i="6"/>
  <c r="O5633" i="6" s="1"/>
  <c r="N5634" i="6"/>
  <c r="O5634" i="6" s="1"/>
  <c r="N5635" i="6"/>
  <c r="O5635" i="6" s="1"/>
  <c r="N5636" i="6"/>
  <c r="O5636" i="6" s="1"/>
  <c r="N5637" i="6"/>
  <c r="O5637" i="6" s="1"/>
  <c r="N5638" i="6"/>
  <c r="O5638" i="6" s="1"/>
  <c r="N5639" i="6"/>
  <c r="O5639" i="6" s="1"/>
  <c r="N5640" i="6"/>
  <c r="O5640" i="6" s="1"/>
  <c r="N5641" i="6"/>
  <c r="O5641" i="6" s="1"/>
  <c r="N5642" i="6"/>
  <c r="O5642" i="6" s="1"/>
  <c r="N5643" i="6"/>
  <c r="O5643" i="6" s="1"/>
  <c r="N5644" i="6"/>
  <c r="O5644" i="6" s="1"/>
  <c r="N5645" i="6"/>
  <c r="O5645" i="6" s="1"/>
  <c r="N5646" i="6"/>
  <c r="O5646" i="6" s="1"/>
  <c r="N5647" i="6"/>
  <c r="O5647" i="6" s="1"/>
  <c r="N5648" i="6"/>
  <c r="O5648" i="6" s="1"/>
  <c r="N5649" i="6"/>
  <c r="O5649" i="6" s="1"/>
  <c r="N5650" i="6"/>
  <c r="O5650" i="6" s="1"/>
  <c r="N5651" i="6"/>
  <c r="O5651" i="6" s="1"/>
  <c r="N5652" i="6"/>
  <c r="O5652" i="6" s="1"/>
  <c r="N5653" i="6"/>
  <c r="O5653" i="6" s="1"/>
  <c r="N5654" i="6"/>
  <c r="O5654" i="6" s="1"/>
  <c r="N5655" i="6"/>
  <c r="O5655" i="6" s="1"/>
  <c r="N5656" i="6"/>
  <c r="O5656" i="6" s="1"/>
  <c r="N5657" i="6"/>
  <c r="O5657" i="6" s="1"/>
  <c r="N5658" i="6"/>
  <c r="O5658" i="6" s="1"/>
  <c r="N5659" i="6"/>
  <c r="O5659" i="6" s="1"/>
  <c r="N5660" i="6"/>
  <c r="O5660" i="6" s="1"/>
  <c r="N5661" i="6"/>
  <c r="O5661" i="6" s="1"/>
  <c r="N5662" i="6"/>
  <c r="O5662" i="6" s="1"/>
  <c r="N5663" i="6"/>
  <c r="O5663" i="6" s="1"/>
  <c r="N5664" i="6"/>
  <c r="O5664" i="6" s="1"/>
  <c r="N5665" i="6"/>
  <c r="O5665" i="6" s="1"/>
  <c r="N5666" i="6"/>
  <c r="O5666" i="6" s="1"/>
  <c r="N5667" i="6"/>
  <c r="O5667" i="6" s="1"/>
  <c r="N5668" i="6"/>
  <c r="O5668" i="6" s="1"/>
  <c r="N5669" i="6"/>
  <c r="O5669" i="6" s="1"/>
  <c r="N5670" i="6"/>
  <c r="O5670" i="6" s="1"/>
  <c r="N5671" i="6"/>
  <c r="O5671" i="6" s="1"/>
  <c r="N5672" i="6"/>
  <c r="O5672" i="6" s="1"/>
  <c r="N5673" i="6"/>
  <c r="O5673" i="6" s="1"/>
  <c r="N5674" i="6"/>
  <c r="O5674" i="6" s="1"/>
  <c r="N5675" i="6"/>
  <c r="O5675" i="6" s="1"/>
  <c r="N5676" i="6"/>
  <c r="O5676" i="6" s="1"/>
  <c r="N5677" i="6"/>
  <c r="O5677" i="6" s="1"/>
  <c r="N5678" i="6"/>
  <c r="O5678" i="6" s="1"/>
  <c r="N5679" i="6"/>
  <c r="O5679" i="6" s="1"/>
  <c r="N5680" i="6"/>
  <c r="O5680" i="6" s="1"/>
  <c r="N5681" i="6"/>
  <c r="O5681" i="6" s="1"/>
  <c r="N5682" i="6"/>
  <c r="O5682" i="6" s="1"/>
  <c r="N5683" i="6"/>
  <c r="O5683" i="6" s="1"/>
  <c r="N5684" i="6"/>
  <c r="O5684" i="6" s="1"/>
  <c r="N5685" i="6"/>
  <c r="O5685" i="6" s="1"/>
  <c r="N5686" i="6"/>
  <c r="O5686" i="6" s="1"/>
  <c r="N5687" i="6"/>
  <c r="O5687" i="6" s="1"/>
  <c r="N5688" i="6"/>
  <c r="O5688" i="6" s="1"/>
  <c r="N5689" i="6"/>
  <c r="O5689" i="6" s="1"/>
  <c r="N5690" i="6"/>
  <c r="O5690" i="6" s="1"/>
  <c r="N5691" i="6"/>
  <c r="O5691" i="6" s="1"/>
  <c r="N5692" i="6"/>
  <c r="O5692" i="6" s="1"/>
  <c r="N5693" i="6"/>
  <c r="O5693" i="6" s="1"/>
  <c r="N5694" i="6"/>
  <c r="O5694" i="6" s="1"/>
  <c r="N5695" i="6"/>
  <c r="O5695" i="6" s="1"/>
  <c r="N5696" i="6"/>
  <c r="O5696" i="6" s="1"/>
  <c r="N5697" i="6"/>
  <c r="O5697" i="6" s="1"/>
  <c r="N5698" i="6"/>
  <c r="O5698" i="6" s="1"/>
  <c r="N5699" i="6"/>
  <c r="O5699" i="6" s="1"/>
  <c r="N5700" i="6"/>
  <c r="O5700" i="6" s="1"/>
  <c r="N5701" i="6"/>
  <c r="O5701" i="6" s="1"/>
  <c r="N5702" i="6"/>
  <c r="O5702" i="6" s="1"/>
  <c r="N5703" i="6"/>
  <c r="O5703" i="6" s="1"/>
  <c r="N5704" i="6"/>
  <c r="O5704" i="6" s="1"/>
  <c r="N5705" i="6"/>
  <c r="O5705" i="6" s="1"/>
  <c r="N5706" i="6"/>
  <c r="O5706" i="6" s="1"/>
  <c r="N5707" i="6"/>
  <c r="O5707" i="6" s="1"/>
  <c r="N5708" i="6"/>
  <c r="O5708" i="6" s="1"/>
  <c r="N5709" i="6"/>
  <c r="O5709" i="6" s="1"/>
  <c r="N5710" i="6"/>
  <c r="O5710" i="6" s="1"/>
  <c r="N5711" i="6"/>
  <c r="O5711" i="6" s="1"/>
  <c r="N5712" i="6"/>
  <c r="O5712" i="6" s="1"/>
  <c r="N5713" i="6"/>
  <c r="O5713" i="6" s="1"/>
  <c r="N5714" i="6"/>
  <c r="O5714" i="6" s="1"/>
  <c r="N5715" i="6"/>
  <c r="O5715" i="6" s="1"/>
  <c r="N5716" i="6"/>
  <c r="O5716" i="6" s="1"/>
  <c r="N5717" i="6"/>
  <c r="O5717" i="6" s="1"/>
  <c r="N5718" i="6"/>
  <c r="O5718" i="6" s="1"/>
  <c r="N5719" i="6"/>
  <c r="O5719" i="6" s="1"/>
  <c r="N5720" i="6"/>
  <c r="O5720" i="6" s="1"/>
  <c r="N5721" i="6"/>
  <c r="O5721" i="6" s="1"/>
  <c r="N5722" i="6"/>
  <c r="O5722" i="6" s="1"/>
  <c r="N5723" i="6"/>
  <c r="O5723" i="6" s="1"/>
  <c r="N5724" i="6"/>
  <c r="O5724" i="6" s="1"/>
  <c r="N5725" i="6"/>
  <c r="O5725" i="6" s="1"/>
  <c r="N5726" i="6"/>
  <c r="O5726" i="6" s="1"/>
  <c r="N5727" i="6"/>
  <c r="O5727" i="6" s="1"/>
  <c r="N5728" i="6"/>
  <c r="O5728" i="6" s="1"/>
  <c r="N5729" i="6"/>
  <c r="O5729" i="6" s="1"/>
  <c r="N5730" i="6"/>
  <c r="O5730" i="6" s="1"/>
  <c r="N5731" i="6"/>
  <c r="O5731" i="6" s="1"/>
  <c r="N5732" i="6"/>
  <c r="O5732" i="6" s="1"/>
  <c r="N5733" i="6"/>
  <c r="O5733" i="6" s="1"/>
  <c r="N5734" i="6"/>
  <c r="O5734" i="6" s="1"/>
  <c r="N5735" i="6"/>
  <c r="O5735" i="6" s="1"/>
  <c r="N5736" i="6"/>
  <c r="O5736" i="6" s="1"/>
  <c r="N5737" i="6"/>
  <c r="O5737" i="6" s="1"/>
  <c r="N5738" i="6"/>
  <c r="O5738" i="6" s="1"/>
  <c r="N5739" i="6"/>
  <c r="O5739" i="6" s="1"/>
  <c r="N5740" i="6"/>
  <c r="O5740" i="6" s="1"/>
  <c r="N5741" i="6"/>
  <c r="O5741" i="6" s="1"/>
  <c r="N5742" i="6"/>
  <c r="O5742" i="6" s="1"/>
  <c r="N5743" i="6"/>
  <c r="O5743" i="6" s="1"/>
  <c r="N5744" i="6"/>
  <c r="O5744" i="6" s="1"/>
  <c r="N5745" i="6"/>
  <c r="O5745" i="6" s="1"/>
  <c r="N5746" i="6"/>
  <c r="O5746" i="6" s="1"/>
  <c r="N5747" i="6"/>
  <c r="O5747" i="6" s="1"/>
  <c r="N5748" i="6"/>
  <c r="O5748" i="6" s="1"/>
  <c r="N5749" i="6"/>
  <c r="O5749" i="6" s="1"/>
  <c r="N5750" i="6"/>
  <c r="O5750" i="6" s="1"/>
  <c r="N5751" i="6"/>
  <c r="O5751" i="6" s="1"/>
  <c r="N5752" i="6"/>
  <c r="O5752" i="6" s="1"/>
  <c r="N5753" i="6"/>
  <c r="O5753" i="6" s="1"/>
  <c r="N5754" i="6"/>
  <c r="O5754" i="6" s="1"/>
  <c r="N5755" i="6"/>
  <c r="O5755" i="6" s="1"/>
  <c r="N5756" i="6"/>
  <c r="O5756" i="6" s="1"/>
  <c r="N5757" i="6"/>
  <c r="O5757" i="6" s="1"/>
  <c r="N5758" i="6"/>
  <c r="O5758" i="6" s="1"/>
  <c r="N5759" i="6"/>
  <c r="O5759" i="6" s="1"/>
  <c r="N5760" i="6"/>
  <c r="O5760" i="6" s="1"/>
  <c r="N5761" i="6"/>
  <c r="O5761" i="6" s="1"/>
  <c r="N5762" i="6"/>
  <c r="O5762" i="6" s="1"/>
  <c r="N5763" i="6"/>
  <c r="O5763" i="6" s="1"/>
  <c r="N5764" i="6"/>
  <c r="O5764" i="6" s="1"/>
  <c r="N5765" i="6"/>
  <c r="O5765" i="6" s="1"/>
  <c r="N5766" i="6"/>
  <c r="O5766" i="6" s="1"/>
  <c r="N5767" i="6"/>
  <c r="O5767" i="6" s="1"/>
  <c r="N5768" i="6"/>
  <c r="O5768" i="6" s="1"/>
  <c r="N5769" i="6"/>
  <c r="O5769" i="6" s="1"/>
  <c r="N5770" i="6"/>
  <c r="O5770" i="6" s="1"/>
  <c r="N5771" i="6"/>
  <c r="O5771" i="6" s="1"/>
  <c r="N5772" i="6"/>
  <c r="O5772" i="6" s="1"/>
  <c r="N5773" i="6"/>
  <c r="O5773" i="6" s="1"/>
  <c r="N5774" i="6"/>
  <c r="O5774" i="6" s="1"/>
  <c r="N5775" i="6"/>
  <c r="O5775" i="6" s="1"/>
  <c r="N5776" i="6"/>
  <c r="O5776" i="6" s="1"/>
  <c r="N5777" i="6"/>
  <c r="O5777" i="6" s="1"/>
  <c r="N5778" i="6"/>
  <c r="O5778" i="6" s="1"/>
  <c r="N5779" i="6"/>
  <c r="O5779" i="6" s="1"/>
  <c r="N5780" i="6"/>
  <c r="O5780" i="6" s="1"/>
  <c r="N5781" i="6"/>
  <c r="O5781" i="6" s="1"/>
  <c r="N5782" i="6"/>
  <c r="O5782" i="6" s="1"/>
  <c r="N5783" i="6"/>
  <c r="O5783" i="6" s="1"/>
  <c r="N5784" i="6"/>
  <c r="O5784" i="6" s="1"/>
  <c r="N5785" i="6"/>
  <c r="O5785" i="6" s="1"/>
  <c r="N5786" i="6"/>
  <c r="O5786" i="6" s="1"/>
  <c r="N5787" i="6"/>
  <c r="O5787" i="6" s="1"/>
  <c r="N5788" i="6"/>
  <c r="O5788" i="6" s="1"/>
  <c r="N5789" i="6"/>
  <c r="O5789" i="6" s="1"/>
  <c r="N5790" i="6"/>
  <c r="O5790" i="6" s="1"/>
  <c r="N5791" i="6"/>
  <c r="O5791" i="6" s="1"/>
  <c r="N5792" i="6"/>
  <c r="O5792" i="6" s="1"/>
  <c r="N5793" i="6"/>
  <c r="O5793" i="6" s="1"/>
  <c r="N5794" i="6"/>
  <c r="O5794" i="6" s="1"/>
  <c r="N5795" i="6"/>
  <c r="O5795" i="6" s="1"/>
  <c r="N5796" i="6"/>
  <c r="O5796" i="6" s="1"/>
  <c r="N5797" i="6"/>
  <c r="O5797" i="6" s="1"/>
  <c r="N5798" i="6"/>
  <c r="O5798" i="6" s="1"/>
  <c r="N5799" i="6"/>
  <c r="O5799" i="6" s="1"/>
  <c r="N5800" i="6"/>
  <c r="O5800" i="6" s="1"/>
  <c r="N5801" i="6"/>
  <c r="O5801" i="6" s="1"/>
  <c r="N5802" i="6"/>
  <c r="O5802" i="6" s="1"/>
  <c r="N5803" i="6"/>
  <c r="O5803" i="6" s="1"/>
  <c r="N5804" i="6"/>
  <c r="O5804" i="6" s="1"/>
  <c r="N5805" i="6"/>
  <c r="O5805" i="6" s="1"/>
  <c r="N5806" i="6"/>
  <c r="O5806" i="6" s="1"/>
  <c r="N5807" i="6"/>
  <c r="O5807" i="6" s="1"/>
  <c r="N5808" i="6"/>
  <c r="O5808" i="6" s="1"/>
  <c r="N5809" i="6"/>
  <c r="O5809" i="6" s="1"/>
  <c r="N5810" i="6"/>
  <c r="O5810" i="6" s="1"/>
  <c r="N5811" i="6"/>
  <c r="O5811" i="6" s="1"/>
  <c r="N5812" i="6"/>
  <c r="O5812" i="6" s="1"/>
  <c r="N5813" i="6"/>
  <c r="O5813" i="6" s="1"/>
  <c r="N5814" i="6"/>
  <c r="O5814" i="6" s="1"/>
  <c r="N5815" i="6"/>
  <c r="O5815" i="6" s="1"/>
  <c r="N5816" i="6"/>
  <c r="O5816" i="6" s="1"/>
  <c r="N5817" i="6"/>
  <c r="O5817" i="6" s="1"/>
  <c r="N5818" i="6"/>
  <c r="O5818" i="6" s="1"/>
  <c r="N5819" i="6"/>
  <c r="O5819" i="6" s="1"/>
  <c r="N5820" i="6"/>
  <c r="O5820" i="6" s="1"/>
  <c r="N5821" i="6"/>
  <c r="O5821" i="6" s="1"/>
  <c r="N5822" i="6"/>
  <c r="O5822" i="6" s="1"/>
  <c r="N5823" i="6"/>
  <c r="O5823" i="6" s="1"/>
  <c r="N5824" i="6"/>
  <c r="O5824" i="6" s="1"/>
  <c r="N5825" i="6"/>
  <c r="O5825" i="6" s="1"/>
  <c r="N5826" i="6"/>
  <c r="O5826" i="6" s="1"/>
  <c r="N5827" i="6"/>
  <c r="O5827" i="6" s="1"/>
  <c r="N5828" i="6"/>
  <c r="O5828" i="6" s="1"/>
  <c r="N5829" i="6"/>
  <c r="O5829" i="6" s="1"/>
  <c r="N5830" i="6"/>
  <c r="O5830" i="6" s="1"/>
  <c r="N5831" i="6"/>
  <c r="O5831" i="6" s="1"/>
  <c r="N5832" i="6"/>
  <c r="O5832" i="6" s="1"/>
  <c r="N5833" i="6"/>
  <c r="O5833" i="6" s="1"/>
  <c r="N5834" i="6"/>
  <c r="O5834" i="6" s="1"/>
  <c r="N5835" i="6"/>
  <c r="O5835" i="6" s="1"/>
  <c r="N5836" i="6"/>
  <c r="O5836" i="6" s="1"/>
  <c r="N5837" i="6"/>
  <c r="O5837" i="6" s="1"/>
  <c r="N5838" i="6"/>
  <c r="O5838" i="6" s="1"/>
  <c r="N5839" i="6"/>
  <c r="O5839" i="6" s="1"/>
  <c r="N5840" i="6"/>
  <c r="O5840" i="6" s="1"/>
  <c r="N5841" i="6"/>
  <c r="O5841" i="6" s="1"/>
  <c r="N5842" i="6"/>
  <c r="O5842" i="6" s="1"/>
  <c r="N5843" i="6"/>
  <c r="O5843" i="6" s="1"/>
  <c r="N5844" i="6"/>
  <c r="O5844" i="6" s="1"/>
  <c r="N5845" i="6"/>
  <c r="O5845" i="6" s="1"/>
  <c r="N5846" i="6"/>
  <c r="O5846" i="6" s="1"/>
  <c r="N5847" i="6"/>
  <c r="O5847" i="6" s="1"/>
  <c r="N5848" i="6"/>
  <c r="O5848" i="6" s="1"/>
  <c r="N5849" i="6"/>
  <c r="O5849" i="6" s="1"/>
  <c r="N5850" i="6"/>
  <c r="O5850" i="6" s="1"/>
  <c r="N5851" i="6"/>
  <c r="O5851" i="6" s="1"/>
  <c r="I24" i="37" l="1"/>
  <c r="K24" i="37" s="1"/>
  <c r="I23" i="37"/>
  <c r="K23" i="37" s="1"/>
  <c r="I22" i="37"/>
  <c r="K22" i="37" s="1"/>
  <c r="O186" i="6"/>
  <c r="P20" i="16"/>
  <c r="O184" i="6"/>
  <c r="I21" i="37" s="1"/>
  <c r="K21" i="37" s="1"/>
  <c r="P18" i="16"/>
  <c r="Q18" i="16" s="1"/>
  <c r="O160" i="6"/>
  <c r="P17" i="16"/>
  <c r="Q17" i="16" s="1"/>
  <c r="I20" i="37"/>
  <c r="K20" i="37" s="1"/>
  <c r="O104" i="6"/>
  <c r="J90" i="40" s="1"/>
  <c r="H90" i="40"/>
  <c r="O100" i="6"/>
  <c r="J86" i="40" s="1"/>
  <c r="H86" i="40"/>
  <c r="O103" i="6"/>
  <c r="J89" i="40" s="1"/>
  <c r="H89" i="40"/>
  <c r="O106" i="6"/>
  <c r="J92" i="40" s="1"/>
  <c r="H92" i="40"/>
  <c r="O102" i="6"/>
  <c r="J88" i="40" s="1"/>
  <c r="H88" i="40"/>
  <c r="O105" i="6"/>
  <c r="J91" i="40" s="1"/>
  <c r="H91" i="40"/>
  <c r="O101" i="6"/>
  <c r="J87" i="40" s="1"/>
  <c r="H87" i="40"/>
  <c r="G6" i="16"/>
  <c r="O146" i="6"/>
  <c r="H85" i="40"/>
  <c r="O145" i="6"/>
  <c r="H84" i="40"/>
  <c r="H69" i="40"/>
  <c r="H65" i="40"/>
  <c r="H64" i="40"/>
  <c r="O96" i="6"/>
  <c r="J82" i="40" s="1"/>
  <c r="H82" i="40"/>
  <c r="O92" i="6"/>
  <c r="J78" i="40" s="1"/>
  <c r="H78" i="40"/>
  <c r="O88" i="6"/>
  <c r="J74" i="40" s="1"/>
  <c r="H74" i="40"/>
  <c r="O84" i="6"/>
  <c r="J70" i="40" s="1"/>
  <c r="H70" i="40"/>
  <c r="O80" i="6"/>
  <c r="J66" i="40" s="1"/>
  <c r="H66" i="40"/>
  <c r="O76" i="6"/>
  <c r="J62" i="40" s="1"/>
  <c r="H62" i="40"/>
  <c r="O99" i="6"/>
  <c r="O95" i="6"/>
  <c r="J81" i="40" s="1"/>
  <c r="H81" i="40"/>
  <c r="O91" i="6"/>
  <c r="J77" i="40" s="1"/>
  <c r="H77" i="40"/>
  <c r="O87" i="6"/>
  <c r="J73" i="40" s="1"/>
  <c r="H73" i="40"/>
  <c r="O75" i="6"/>
  <c r="J61" i="40" s="1"/>
  <c r="H61" i="40"/>
  <c r="O98" i="6"/>
  <c r="O94" i="6"/>
  <c r="J80" i="40" s="1"/>
  <c r="H80" i="40"/>
  <c r="O90" i="6"/>
  <c r="J76" i="40" s="1"/>
  <c r="H76" i="40"/>
  <c r="O86" i="6"/>
  <c r="J72" i="40" s="1"/>
  <c r="H72" i="40"/>
  <c r="O82" i="6"/>
  <c r="J68" i="40" s="1"/>
  <c r="H68" i="40"/>
  <c r="O97" i="6"/>
  <c r="J83" i="40" s="1"/>
  <c r="H83" i="40"/>
  <c r="O93" i="6"/>
  <c r="J79" i="40" s="1"/>
  <c r="H79" i="40"/>
  <c r="O89" i="6"/>
  <c r="J75" i="40" s="1"/>
  <c r="H75" i="40"/>
  <c r="O85" i="6"/>
  <c r="J71" i="40" s="1"/>
  <c r="H71" i="40"/>
  <c r="O81" i="6"/>
  <c r="J67" i="40" s="1"/>
  <c r="H67" i="40"/>
  <c r="O77" i="6"/>
  <c r="J63" i="40" s="1"/>
  <c r="H63" i="40"/>
  <c r="I19" i="37"/>
  <c r="K19" i="37" s="1"/>
  <c r="O151" i="6"/>
  <c r="I18" i="37" s="1"/>
  <c r="K18" i="37" s="1"/>
  <c r="P16" i="16"/>
  <c r="Q16" i="16" s="1"/>
  <c r="I17" i="37"/>
  <c r="K17" i="37" s="1"/>
  <c r="O119" i="6"/>
  <c r="I15" i="37" s="1"/>
  <c r="K15" i="37" s="1"/>
  <c r="G17" i="16"/>
  <c r="P15" i="16"/>
  <c r="Q15" i="16" s="1"/>
  <c r="P11" i="16"/>
  <c r="Q11" i="16" s="1"/>
  <c r="P10" i="16"/>
  <c r="Q10" i="16" s="1"/>
  <c r="O83" i="6"/>
  <c r="J69" i="40" s="1"/>
  <c r="P9" i="16"/>
  <c r="Q9" i="16" s="1"/>
  <c r="O79" i="6"/>
  <c r="J65" i="40" s="1"/>
  <c r="P8" i="16"/>
  <c r="Q8" i="16" s="1"/>
  <c r="O78" i="6"/>
  <c r="J64" i="40" s="1"/>
  <c r="P7" i="16"/>
  <c r="Q7" i="16" s="1"/>
  <c r="I13" i="37"/>
  <c r="K13" i="37" s="1"/>
  <c r="O63" i="6"/>
  <c r="P14" i="16"/>
  <c r="Q14" i="16" s="1"/>
  <c r="O59" i="6"/>
  <c r="P13" i="16"/>
  <c r="Q13" i="16" s="1"/>
  <c r="I11" i="37"/>
  <c r="K11" i="37" s="1"/>
  <c r="I10" i="37"/>
  <c r="K10" i="37" s="1"/>
  <c r="I9" i="37"/>
  <c r="K9" i="37" s="1"/>
  <c r="O26" i="6"/>
  <c r="I8" i="37" s="1"/>
  <c r="K8" i="37" s="1"/>
  <c r="I7" i="37"/>
  <c r="K7" i="37" s="1"/>
  <c r="I6" i="37"/>
  <c r="K6" i="37" s="1"/>
  <c r="I5" i="37"/>
  <c r="K5" i="37" s="1"/>
  <c r="P6" i="16"/>
  <c r="Q6" i="16" s="1"/>
  <c r="G18" i="16"/>
  <c r="I16" i="37" l="1"/>
  <c r="K16" i="37" s="1"/>
  <c r="J85" i="40"/>
  <c r="J84" i="40"/>
  <c r="H102" i="40"/>
  <c r="I14" i="37"/>
  <c r="K14" i="37" s="1"/>
  <c r="I12" i="37"/>
  <c r="K12" i="37" s="1"/>
  <c r="F21" i="16"/>
  <c r="G33" i="16"/>
  <c r="F33" i="16"/>
  <c r="G32" i="16"/>
  <c r="F32" i="16"/>
  <c r="G31" i="16"/>
  <c r="F31" i="16"/>
  <c r="G30" i="16"/>
  <c r="F30" i="16"/>
  <c r="G29" i="16"/>
  <c r="F29" i="16"/>
  <c r="G28" i="16"/>
  <c r="F28" i="16"/>
  <c r="G27" i="16"/>
  <c r="F27" i="16"/>
  <c r="G26" i="16"/>
  <c r="F26" i="16"/>
  <c r="G25" i="16"/>
  <c r="F25" i="16"/>
  <c r="F24" i="16"/>
  <c r="F23" i="16"/>
  <c r="F22" i="16"/>
  <c r="G20" i="16"/>
  <c r="F20" i="16"/>
  <c r="F19" i="16"/>
  <c r="F18" i="16"/>
  <c r="H18" i="16" s="1"/>
  <c r="F17" i="16"/>
  <c r="H17" i="16" s="1"/>
  <c r="F16" i="16"/>
  <c r="F15" i="16"/>
  <c r="F14" i="16"/>
  <c r="G13" i="16"/>
  <c r="F13" i="16"/>
  <c r="G12" i="16"/>
  <c r="F12" i="16"/>
  <c r="G11" i="16"/>
  <c r="F11" i="16"/>
  <c r="F10" i="16"/>
  <c r="F9" i="16"/>
  <c r="G8" i="16"/>
  <c r="F8" i="16"/>
  <c r="F7" i="16"/>
  <c r="F6" i="16"/>
  <c r="H6" i="16" s="1"/>
  <c r="F5" i="16"/>
  <c r="H13" i="16" l="1"/>
  <c r="H8" i="16"/>
  <c r="H11" i="16"/>
  <c r="J102" i="40"/>
  <c r="E104" i="40" s="1"/>
  <c r="H109" i="40" s="1"/>
  <c r="H110" i="40" s="1"/>
  <c r="H111" i="40" s="1"/>
  <c r="H112" i="40" s="1"/>
  <c r="H117" i="40" s="1"/>
  <c r="G16" i="16"/>
  <c r="H16" i="16" s="1"/>
  <c r="H118" i="40" l="1"/>
  <c r="H116" i="40"/>
  <c r="G10" i="16"/>
  <c r="H10" i="16" s="1"/>
  <c r="G15" i="16"/>
  <c r="H15" i="16" s="1"/>
  <c r="H122" i="40" l="1"/>
  <c r="G14" i="16"/>
  <c r="H14" i="16" s="1"/>
  <c r="G24" i="16"/>
  <c r="G23" i="16"/>
  <c r="G22" i="16"/>
  <c r="G21" i="16"/>
  <c r="G9" i="16"/>
  <c r="H9" i="16" s="1"/>
  <c r="G19" i="16"/>
  <c r="G7" i="16"/>
  <c r="H7" i="16" s="1"/>
  <c r="I4" i="37" l="1"/>
  <c r="K4" i="37" s="1"/>
  <c r="Y48" i="16"/>
  <c r="Y227" i="16"/>
  <c r="Y176" i="16"/>
  <c r="Y272" i="16"/>
  <c r="Y677" i="16"/>
  <c r="Y304" i="16"/>
  <c r="Y259" i="16"/>
  <c r="Y144" i="16"/>
  <c r="Y16" i="16"/>
  <c r="Z16" i="16" s="1"/>
  <c r="Y240" i="16"/>
  <c r="Y112" i="16"/>
  <c r="Y323" i="16"/>
  <c r="Y195" i="16"/>
  <c r="Y15" i="16"/>
  <c r="Z15" i="16" s="1"/>
  <c r="Y411" i="16"/>
  <c r="Y208" i="16"/>
  <c r="Y80" i="16"/>
  <c r="Y291" i="16"/>
  <c r="Y163" i="16"/>
  <c r="Y209" i="16"/>
  <c r="Y325" i="16"/>
  <c r="Y131" i="16"/>
  <c r="Y81" i="16"/>
  <c r="Y157" i="16"/>
  <c r="Y79" i="16"/>
  <c r="Y475" i="16"/>
  <c r="Y125" i="16"/>
  <c r="Y300" i="16"/>
  <c r="Y268" i="16"/>
  <c r="Y236" i="16"/>
  <c r="Y204" i="16"/>
  <c r="Y172" i="16"/>
  <c r="Y140" i="16"/>
  <c r="Y108" i="16"/>
  <c r="Y76" i="16"/>
  <c r="Y44" i="16"/>
  <c r="Y12" i="16"/>
  <c r="Y319" i="16"/>
  <c r="Y287" i="16"/>
  <c r="Y255" i="16"/>
  <c r="Y223" i="16"/>
  <c r="Y191" i="16"/>
  <c r="Y159" i="16"/>
  <c r="Y127" i="16"/>
  <c r="Y67" i="16"/>
  <c r="Y33" i="16"/>
  <c r="Y185" i="16"/>
  <c r="Y57" i="16"/>
  <c r="Y463" i="16"/>
  <c r="Y399" i="16"/>
  <c r="Y293" i="16"/>
  <c r="Y320" i="16"/>
  <c r="Y288" i="16"/>
  <c r="Y256" i="16"/>
  <c r="Y224" i="16"/>
  <c r="Y192" i="16"/>
  <c r="Y160" i="16"/>
  <c r="Y128" i="16"/>
  <c r="Y96" i="16"/>
  <c r="Y64" i="16"/>
  <c r="Y32" i="16"/>
  <c r="Y339" i="16"/>
  <c r="Y307" i="16"/>
  <c r="Y275" i="16"/>
  <c r="Y243" i="16"/>
  <c r="Y211" i="16"/>
  <c r="Y179" i="16"/>
  <c r="Y147" i="16"/>
  <c r="Y111" i="16"/>
  <c r="Y47" i="16"/>
  <c r="Y13" i="16"/>
  <c r="Z13" i="16" s="1"/>
  <c r="Y145" i="16"/>
  <c r="Y70" i="16"/>
  <c r="Y443" i="16"/>
  <c r="Y375" i="16"/>
  <c r="Y245" i="16"/>
  <c r="Y69" i="16"/>
  <c r="Y378" i="16"/>
  <c r="Y690" i="16"/>
  <c r="Y368" i="16"/>
  <c r="Y372" i="16"/>
  <c r="Y316" i="16"/>
  <c r="Y284" i="16"/>
  <c r="Y252" i="16"/>
  <c r="Y220" i="16"/>
  <c r="Y188" i="16"/>
  <c r="Y156" i="16"/>
  <c r="Y124" i="16"/>
  <c r="Y92" i="16"/>
  <c r="Y60" i="16"/>
  <c r="Y28" i="16"/>
  <c r="Y335" i="16"/>
  <c r="Y303" i="16"/>
  <c r="Y271" i="16"/>
  <c r="Y239" i="16"/>
  <c r="Y207" i="16"/>
  <c r="Y175" i="16"/>
  <c r="Y143" i="16"/>
  <c r="Y99" i="16"/>
  <c r="Y35" i="16"/>
  <c r="Y249" i="16"/>
  <c r="Y121" i="16"/>
  <c r="Y46" i="16"/>
  <c r="Y431" i="16"/>
  <c r="Y359" i="16"/>
  <c r="Y213" i="16"/>
  <c r="Y506" i="16"/>
  <c r="Y306" i="16"/>
  <c r="Y630" i="16"/>
  <c r="Y142" i="16"/>
  <c r="Y831" i="16"/>
  <c r="Y462" i="16"/>
  <c r="Y194" i="16"/>
  <c r="Y578" i="16"/>
  <c r="Y584" i="16"/>
  <c r="Y727" i="16"/>
  <c r="Y418" i="16"/>
  <c r="Y82" i="16"/>
  <c r="Y512" i="16"/>
  <c r="Y504" i="16"/>
  <c r="Y541" i="16"/>
  <c r="Y721" i="16"/>
  <c r="Y817" i="16"/>
  <c r="Y429" i="16"/>
  <c r="Y667" i="16"/>
  <c r="Y783" i="16"/>
  <c r="Y334" i="16"/>
  <c r="Y444" i="16"/>
  <c r="Y552" i="16"/>
  <c r="Y620" i="16"/>
  <c r="Y270" i="16"/>
  <c r="Y456" i="16"/>
  <c r="Y546" i="16"/>
  <c r="Y602" i="16"/>
  <c r="Y662" i="16"/>
  <c r="Y714" i="16"/>
  <c r="Y138" i="16"/>
  <c r="Y258" i="16"/>
  <c r="Y350" i="16"/>
  <c r="Y398" i="16"/>
  <c r="Y442" i="16"/>
  <c r="Y482" i="16"/>
  <c r="Y22" i="16"/>
  <c r="Y117" i="16"/>
  <c r="Y197" i="16"/>
  <c r="Y285" i="16"/>
  <c r="Y355" i="16"/>
  <c r="Y395" i="16"/>
  <c r="Y427" i="16"/>
  <c r="Y459" i="16"/>
  <c r="Y38" i="16"/>
  <c r="Y49" i="16"/>
  <c r="Y113" i="16"/>
  <c r="Y177" i="16"/>
  <c r="Y241" i="16"/>
  <c r="Y29" i="16"/>
  <c r="Y31" i="16"/>
  <c r="Y63" i="16"/>
  <c r="Y95" i="16"/>
  <c r="Y123" i="16"/>
  <c r="Y139" i="16"/>
  <c r="Y155" i="16"/>
  <c r="Y171" i="16"/>
  <c r="Y187" i="16"/>
  <c r="Y203" i="16"/>
  <c r="Y219" i="16"/>
  <c r="Y235" i="16"/>
  <c r="Y251" i="16"/>
  <c r="Y267" i="16"/>
  <c r="Y283" i="16"/>
  <c r="Y299" i="16"/>
  <c r="Y315" i="16"/>
  <c r="Y331" i="16"/>
  <c r="Y8" i="16"/>
  <c r="Z8" i="16" s="1"/>
  <c r="Y24" i="16"/>
  <c r="Y40" i="16"/>
  <c r="Y56" i="16"/>
  <c r="Y72" i="16"/>
  <c r="Y88" i="16"/>
  <c r="Y104" i="16"/>
  <c r="Y120" i="16"/>
  <c r="Y136" i="16"/>
  <c r="Y152" i="16"/>
  <c r="Y168" i="16"/>
  <c r="Y184" i="16"/>
  <c r="Y200" i="16"/>
  <c r="Y216" i="16"/>
  <c r="Y232" i="16"/>
  <c r="Y248" i="16"/>
  <c r="Y264" i="16"/>
  <c r="Y280" i="16"/>
  <c r="Y296" i="16"/>
  <c r="Y312" i="16"/>
  <c r="Y328" i="16"/>
  <c r="Y791" i="16"/>
  <c r="Y230" i="16"/>
  <c r="Y452" i="16"/>
  <c r="Y556" i="16"/>
  <c r="Y302" i="16"/>
  <c r="Y480" i="16"/>
  <c r="Y610" i="16"/>
  <c r="Y42" i="16"/>
  <c r="Y266" i="16"/>
  <c r="Y402" i="16"/>
  <c r="Y490" i="16"/>
  <c r="Y589" i="16"/>
  <c r="Y725" i="16"/>
  <c r="Y833" i="16"/>
  <c r="Y489" i="16"/>
  <c r="Y653" i="16"/>
  <c r="Y765" i="16"/>
  <c r="Y289" i="16"/>
  <c r="Y585" i="16"/>
  <c r="Y664" i="16"/>
  <c r="Y785" i="16"/>
  <c r="Y345" i="16"/>
  <c r="Y593" i="16"/>
  <c r="Y747" i="16"/>
  <c r="Y839" i="16"/>
  <c r="Y388" i="16"/>
  <c r="Y520" i="16"/>
  <c r="Y596" i="16"/>
  <c r="Y174" i="16"/>
  <c r="Y400" i="16"/>
  <c r="Y522" i="16"/>
  <c r="Y582" i="16"/>
  <c r="Y642" i="16"/>
  <c r="Y694" i="16"/>
  <c r="Y98" i="16"/>
  <c r="Y210" i="16"/>
  <c r="Y322" i="16"/>
  <c r="Y382" i="16"/>
  <c r="Y426" i="16"/>
  <c r="Y466" i="16"/>
  <c r="Y510" i="16"/>
  <c r="Y85" i="16"/>
  <c r="Y165" i="16"/>
  <c r="Y253" i="16"/>
  <c r="Y337" i="16"/>
  <c r="Y379" i="16"/>
  <c r="Y415" i="16"/>
  <c r="Y447" i="16"/>
  <c r="Y479" i="16"/>
  <c r="Y14" i="16"/>
  <c r="Z14" i="16" s="1"/>
  <c r="Y89" i="16"/>
  <c r="Y153" i="16"/>
  <c r="Y217" i="16"/>
  <c r="Y17" i="16"/>
  <c r="Z17" i="16" s="1"/>
  <c r="Y19" i="16"/>
  <c r="Y51" i="16"/>
  <c r="Y83" i="16"/>
  <c r="Y115" i="16"/>
  <c r="Y135" i="16"/>
  <c r="Y151" i="16"/>
  <c r="Y167" i="16"/>
  <c r="Y183" i="16"/>
  <c r="Y199" i="16"/>
  <c r="Y215" i="16"/>
  <c r="Y231" i="16"/>
  <c r="Y247" i="16"/>
  <c r="Y263" i="16"/>
  <c r="Y279" i="16"/>
  <c r="Y295" i="16"/>
  <c r="Y311" i="16"/>
  <c r="Y327" i="16"/>
  <c r="Y343" i="16"/>
  <c r="Y20" i="16"/>
  <c r="Y36" i="16"/>
  <c r="Y52" i="16"/>
  <c r="Y68" i="16"/>
  <c r="Y84" i="16"/>
  <c r="Y100" i="16"/>
  <c r="Y116" i="16"/>
  <c r="Y132" i="16"/>
  <c r="Y148" i="16"/>
  <c r="Y164" i="16"/>
  <c r="Y180" i="16"/>
  <c r="Y196" i="16"/>
  <c r="Y212" i="16"/>
  <c r="Y228" i="16"/>
  <c r="Y244" i="16"/>
  <c r="Y260" i="16"/>
  <c r="Y276" i="16"/>
  <c r="Y292" i="16"/>
  <c r="Y308" i="16"/>
  <c r="Y324" i="16"/>
  <c r="Y636" i="16"/>
  <c r="Y554" i="16"/>
  <c r="Y666" i="16"/>
  <c r="Y146" i="16"/>
  <c r="Y362" i="16"/>
  <c r="Y446" i="16"/>
  <c r="Y37" i="16"/>
  <c r="Y713" i="16"/>
  <c r="Y567" i="16"/>
  <c r="Y559" i="16"/>
  <c r="Y808" i="16"/>
  <c r="Y5" i="16"/>
  <c r="Y828" i="16"/>
  <c r="Y357" i="16"/>
  <c r="Y525" i="16"/>
  <c r="Y605" i="16"/>
  <c r="Y701" i="16"/>
  <c r="Y753" i="16"/>
  <c r="Y805" i="16"/>
  <c r="Y158" i="16"/>
  <c r="Y365" i="16"/>
  <c r="Y545" i="16"/>
  <c r="Y649" i="16"/>
  <c r="Y719" i="16"/>
  <c r="Y763" i="16"/>
  <c r="Y815" i="16"/>
  <c r="Y305" i="16"/>
  <c r="Y338" i="16"/>
  <c r="Y436" i="16"/>
  <c r="Y493" i="16"/>
  <c r="Y536" i="16"/>
  <c r="Y580" i="16"/>
  <c r="Y616" i="16"/>
  <c r="Y648" i="16"/>
  <c r="Y214" i="16"/>
  <c r="Y360" i="16"/>
  <c r="Y432" i="16"/>
  <c r="Y507" i="16"/>
  <c r="Y538" i="16"/>
  <c r="Y566" i="16"/>
  <c r="Y598" i="16"/>
  <c r="Y626" i="16"/>
  <c r="Y650" i="16"/>
  <c r="Y682" i="16"/>
  <c r="Y710" i="16"/>
  <c r="Y66" i="16"/>
  <c r="Y130" i="16"/>
  <c r="Y178" i="16"/>
  <c r="Y234" i="16"/>
  <c r="Y298" i="16"/>
  <c r="Y346" i="16"/>
  <c r="Y370" i="16"/>
  <c r="Y394" i="16"/>
  <c r="Y414" i="16"/>
  <c r="Y434" i="16"/>
  <c r="Y458" i="16"/>
  <c r="Y478" i="16"/>
  <c r="Y498" i="16"/>
  <c r="Y6" i="16"/>
  <c r="Z6" i="16" s="1"/>
  <c r="Y61" i="16"/>
  <c r="Y101" i="16"/>
  <c r="Y149" i="16"/>
  <c r="Y189" i="16"/>
  <c r="Y229" i="16"/>
  <c r="Y277" i="16"/>
  <c r="Y317" i="16"/>
  <c r="Y347" i="16"/>
  <c r="Y371" i="16"/>
  <c r="Y391" i="16"/>
  <c r="Y407" i="16"/>
  <c r="Y423" i="16"/>
  <c r="Y439" i="16"/>
  <c r="Y455" i="16"/>
  <c r="Y471" i="16"/>
  <c r="Y26" i="16"/>
  <c r="Y62" i="16"/>
  <c r="Y41" i="16"/>
  <c r="Y73" i="16"/>
  <c r="Y105" i="16"/>
  <c r="Y137" i="16"/>
  <c r="Y169" i="16"/>
  <c r="Y201" i="16"/>
  <c r="Y233" i="16"/>
  <c r="Y9" i="16"/>
  <c r="Z9" i="16" s="1"/>
  <c r="Y25" i="16"/>
  <c r="Y11" i="16"/>
  <c r="Z11" i="16" s="1"/>
  <c r="Y27" i="16"/>
  <c r="Y43" i="16"/>
  <c r="Y59" i="16"/>
  <c r="Y75" i="16"/>
  <c r="Y91" i="16"/>
  <c r="Y107" i="16"/>
  <c r="Y822" i="16"/>
  <c r="Y722" i="16"/>
  <c r="Y539" i="16"/>
  <c r="Y409" i="16"/>
  <c r="Y820" i="16"/>
  <c r="Y665" i="16"/>
  <c r="Y373" i="16"/>
  <c r="Y503" i="16"/>
  <c r="Y417" i="16"/>
  <c r="Y547" i="16"/>
  <c r="Y583" i="16"/>
  <c r="Y804" i="16"/>
  <c r="Y726" i="16"/>
  <c r="Y437" i="16"/>
  <c r="Y768" i="16"/>
  <c r="Y673" i="16"/>
  <c r="Y611" i="16"/>
  <c r="Y826" i="16"/>
  <c r="Y764" i="16"/>
  <c r="Y854" i="16"/>
  <c r="Y495" i="16"/>
  <c r="Y597" i="16"/>
  <c r="Y680" i="16"/>
  <c r="Y749" i="16"/>
  <c r="Y789" i="16"/>
  <c r="Y837" i="16"/>
  <c r="Y349" i="16"/>
  <c r="Y521" i="16"/>
  <c r="Y609" i="16"/>
  <c r="Y699" i="16"/>
  <c r="Y751" i="16"/>
  <c r="Y807" i="16"/>
  <c r="Y94" i="16"/>
  <c r="Y278" i="16"/>
  <c r="Y404" i="16"/>
  <c r="Y483" i="16"/>
  <c r="Y532" i="16"/>
  <c r="Y564" i="16"/>
  <c r="Y604" i="16"/>
  <c r="Y644" i="16"/>
  <c r="Y118" i="16"/>
  <c r="Y352" i="16"/>
  <c r="Y416" i="16"/>
  <c r="Y485" i="16"/>
  <c r="Y534" i="16"/>
  <c r="Y562" i="16"/>
  <c r="Y586" i="16"/>
  <c r="Y618" i="16"/>
  <c r="Y646" i="16"/>
  <c r="Y674" i="16"/>
  <c r="Y706" i="16"/>
  <c r="Y50" i="16"/>
  <c r="Y106" i="16"/>
  <c r="Y170" i="16"/>
  <c r="Y226" i="16"/>
  <c r="Y274" i="16"/>
  <c r="Y336" i="16"/>
  <c r="Y366" i="16"/>
  <c r="Y386" i="16"/>
  <c r="Y410" i="16"/>
  <c r="Y430" i="16"/>
  <c r="Y450" i="16"/>
  <c r="Y474" i="16"/>
  <c r="Y494" i="16"/>
  <c r="Y514" i="16"/>
  <c r="Y53" i="16"/>
  <c r="Y93" i="16"/>
  <c r="Y133" i="16"/>
  <c r="Y181" i="16"/>
  <c r="Y221" i="16"/>
  <c r="Y261" i="16"/>
  <c r="Y309" i="16"/>
  <c r="Y342" i="16"/>
  <c r="Y363" i="16"/>
  <c r="Y387" i="16"/>
  <c r="Y403" i="16"/>
  <c r="Y419" i="16"/>
  <c r="Y435" i="16"/>
  <c r="Y451" i="16"/>
  <c r="Y467" i="16"/>
  <c r="Y10" i="16"/>
  <c r="Z10" i="16" s="1"/>
  <c r="Y54" i="16"/>
  <c r="Y30" i="16"/>
  <c r="Y65" i="16"/>
  <c r="Y97" i="16"/>
  <c r="Y129" i="16"/>
  <c r="Y161" i="16"/>
  <c r="Y193" i="16"/>
  <c r="Y225" i="16"/>
  <c r="Y257" i="16"/>
  <c r="Y21" i="16"/>
  <c r="Y7" i="16"/>
  <c r="Z7" i="16" s="1"/>
  <c r="Y23" i="16"/>
  <c r="Y39" i="16"/>
  <c r="Y55" i="16"/>
  <c r="Y71" i="16"/>
  <c r="Y87" i="16"/>
  <c r="Y103" i="16"/>
  <c r="Y119" i="16"/>
  <c r="Y551" i="16"/>
  <c r="Y842" i="16"/>
  <c r="Y651" i="16"/>
  <c r="Y635" i="16"/>
  <c r="Y800" i="16"/>
  <c r="Y850" i="16"/>
  <c r="Y750" i="16"/>
  <c r="Y668" i="16"/>
  <c r="Y730" i="16"/>
  <c r="Y758" i="16"/>
  <c r="Y766" i="16"/>
  <c r="Y313" i="16"/>
  <c r="Y453" i="16"/>
  <c r="Y557" i="16"/>
  <c r="Y637" i="16"/>
  <c r="Y696" i="16"/>
  <c r="Y733" i="16"/>
  <c r="Y773" i="16"/>
  <c r="Y813" i="16"/>
  <c r="Y849" i="16"/>
  <c r="Y329" i="16"/>
  <c r="Y461" i="16"/>
  <c r="Y553" i="16"/>
  <c r="Y641" i="16"/>
  <c r="Y693" i="16"/>
  <c r="Y731" i="16"/>
  <c r="Y775" i="16"/>
  <c r="Y811" i="16"/>
  <c r="Y847" i="16"/>
  <c r="Y198" i="16"/>
  <c r="Y348" i="16"/>
  <c r="Y412" i="16"/>
  <c r="Y476" i="16"/>
  <c r="Y515" i="16"/>
  <c r="Y540" i="16"/>
  <c r="Y572" i="16"/>
  <c r="Y600" i="16"/>
  <c r="Y628" i="16"/>
  <c r="Y110" i="16"/>
  <c r="Y150" i="16"/>
  <c r="Y318" i="16"/>
  <c r="Y392" i="16"/>
  <c r="Y448" i="16"/>
  <c r="Y491" i="16"/>
  <c r="Y530" i="16"/>
  <c r="Y550" i="16"/>
  <c r="Y570" i="16"/>
  <c r="Y594" i="16"/>
  <c r="Y614" i="16"/>
  <c r="Y634" i="16"/>
  <c r="Y658" i="16"/>
  <c r="Y678" i="16"/>
  <c r="Y698" i="16"/>
  <c r="Y34" i="16"/>
  <c r="Y74" i="16"/>
  <c r="Y114" i="16"/>
  <c r="Y162" i="16"/>
  <c r="Y202" i="16"/>
  <c r="Y242" i="16"/>
  <c r="Y290" i="16"/>
  <c r="Y330" i="16"/>
  <c r="Y354" i="16"/>
  <c r="Y374" i="16"/>
  <c r="Y390" i="16"/>
  <c r="Y406" i="16"/>
  <c r="Y422" i="16"/>
  <c r="Y438" i="16"/>
  <c r="Y454" i="16"/>
  <c r="Y470" i="16"/>
  <c r="Y486" i="16"/>
  <c r="Y502" i="16"/>
  <c r="Y518" i="16"/>
  <c r="Y45" i="16"/>
  <c r="Y77" i="16"/>
  <c r="Y109" i="16"/>
  <c r="Y141" i="16"/>
  <c r="Y173" i="16"/>
  <c r="Y205" i="16"/>
  <c r="Y237" i="16"/>
  <c r="Y269" i="16"/>
  <c r="Y301" i="16"/>
  <c r="Y332" i="16"/>
  <c r="Y351" i="16"/>
  <c r="Y367" i="16"/>
  <c r="Y383" i="16"/>
  <c r="Y770" i="16"/>
  <c r="Y836" i="16"/>
  <c r="Y732" i="16"/>
  <c r="Y531" i="16"/>
  <c r="Y579" i="16"/>
  <c r="Y687" i="16"/>
  <c r="Y527" i="16"/>
  <c r="Y657" i="16"/>
  <c r="Y681" i="16"/>
  <c r="Y705" i="16"/>
  <c r="Y679" i="16"/>
  <c r="Y481" i="16"/>
  <c r="Y689" i="16"/>
  <c r="Y784" i="16"/>
  <c r="Y441" i="16"/>
  <c r="Y716" i="16"/>
  <c r="Y760" i="16"/>
  <c r="Y742" i="16"/>
  <c r="Y353" i="16"/>
  <c r="Y599" i="16"/>
  <c r="Y718" i="16"/>
  <c r="Y615" i="16"/>
  <c r="Y852" i="16"/>
  <c r="Y740" i="16"/>
  <c r="Y734" i="16"/>
  <c r="Y595" i="16"/>
  <c r="Y377" i="16"/>
  <c r="Y818" i="16"/>
  <c r="Y748" i="16"/>
  <c r="Y361" i="16"/>
  <c r="Y776" i="16"/>
  <c r="Y692" i="16"/>
  <c r="Y449" i="16"/>
  <c r="Y587" i="16"/>
  <c r="Y830" i="16"/>
  <c r="Y238" i="16"/>
  <c r="Y421" i="16"/>
  <c r="Y505" i="16"/>
  <c r="Y565" i="16"/>
  <c r="Y629" i="16"/>
  <c r="Y675" i="16"/>
  <c r="Y707" i="16"/>
  <c r="Y741" i="16"/>
  <c r="Y769" i="16"/>
  <c r="Y797" i="16"/>
  <c r="Y829" i="16"/>
  <c r="Y853" i="16"/>
  <c r="Y190" i="16"/>
  <c r="Y413" i="16"/>
  <c r="Y511" i="16"/>
  <c r="Y561" i="16"/>
  <c r="Y625" i="16"/>
  <c r="Y672" i="16"/>
  <c r="Y709" i="16"/>
  <c r="Y743" i="16"/>
  <c r="Y767" i="16"/>
  <c r="Y795" i="16"/>
  <c r="Y827" i="16"/>
  <c r="Y855" i="16"/>
  <c r="Y102" i="16"/>
  <c r="Y310" i="16"/>
  <c r="Y380" i="16"/>
  <c r="Y420" i="16"/>
  <c r="Y468" i="16"/>
  <c r="Y499" i="16"/>
  <c r="Y524" i="16"/>
  <c r="Y548" i="16"/>
  <c r="Y568" i="16"/>
  <c r="Y588" i="16"/>
  <c r="Y612" i="16"/>
  <c r="Y632" i="16"/>
  <c r="Y652" i="16"/>
  <c r="Y86" i="16"/>
  <c r="Y246" i="16"/>
  <c r="Y333" i="16"/>
  <c r="Y384" i="16"/>
  <c r="Y424" i="16"/>
  <c r="Y464" i="16"/>
  <c r="Y501" i="16"/>
  <c r="Y526" i="16"/>
  <c r="Y542" i="16"/>
  <c r="Y558" i="16"/>
  <c r="Y574" i="16"/>
  <c r="Y590" i="16"/>
  <c r="Y606" i="16"/>
  <c r="Y622" i="16"/>
  <c r="Y638" i="16"/>
  <c r="Y654" i="16"/>
  <c r="Y670" i="16"/>
  <c r="Y686" i="16"/>
  <c r="Y702" i="16"/>
  <c r="Y18" i="16"/>
  <c r="Z18" i="16" s="1"/>
  <c r="Y58" i="16"/>
  <c r="Y90" i="16"/>
  <c r="Y122" i="16"/>
  <c r="Y154" i="16"/>
  <c r="Y186" i="16"/>
  <c r="Y218" i="16"/>
  <c r="Y250" i="16"/>
  <c r="Y282" i="16"/>
  <c r="Y314" i="16"/>
  <c r="Y341" i="16"/>
  <c r="Y358" i="16"/>
  <c r="Y369" i="16"/>
  <c r="Y535" i="16"/>
  <c r="Y643" i="16"/>
  <c r="Y671" i="16"/>
  <c r="Y816" i="16"/>
  <c r="Y834" i="16"/>
  <c r="Y603" i="16"/>
  <c r="Y473" i="16"/>
  <c r="Y838" i="16"/>
  <c r="Y774" i="16"/>
  <c r="Y523" i="16"/>
  <c r="Y655" i="16"/>
  <c r="Y457" i="16"/>
  <c r="Y736" i="16"/>
  <c r="Y497" i="16"/>
  <c r="Y754" i="16"/>
  <c r="Y555" i="16"/>
  <c r="Y676" i="16"/>
  <c r="Y487" i="16"/>
  <c r="Y744" i="16"/>
  <c r="Y519" i="16"/>
  <c r="Y762" i="16"/>
  <c r="Y684" i="16"/>
  <c r="Y607" i="16"/>
  <c r="Y591" i="16"/>
  <c r="Y788" i="16"/>
  <c r="Y281" i="16"/>
  <c r="Y389" i="16"/>
  <c r="Y484" i="16"/>
  <c r="Y533" i="16"/>
  <c r="Y573" i="16"/>
  <c r="Y621" i="16"/>
  <c r="Y659" i="16"/>
  <c r="Y685" i="16"/>
  <c r="Y717" i="16"/>
  <c r="Y737" i="16"/>
  <c r="Y757" i="16"/>
  <c r="Y781" i="16"/>
  <c r="Y801" i="16"/>
  <c r="Y821" i="16"/>
  <c r="Y845" i="16"/>
  <c r="Y254" i="16"/>
  <c r="Y265" i="16"/>
  <c r="Y397" i="16"/>
  <c r="Y477" i="16"/>
  <c r="Y529" i="16"/>
  <c r="Y577" i="16"/>
  <c r="Y617" i="16"/>
  <c r="Y656" i="16"/>
  <c r="Y688" i="16"/>
  <c r="Y715" i="16"/>
  <c r="Y735" i="16"/>
  <c r="Y759" i="16"/>
  <c r="Y779" i="16"/>
  <c r="Y799" i="16"/>
  <c r="Y823" i="16"/>
  <c r="Y843" i="16"/>
  <c r="Y222" i="16"/>
  <c r="Y166" i="16"/>
  <c r="Y294" i="16"/>
  <c r="Y356" i="16"/>
  <c r="Y396" i="16"/>
  <c r="Y428" i="16"/>
  <c r="Y460" i="16"/>
  <c r="Y488" i="16"/>
  <c r="Y509" i="16"/>
  <c r="Y528" i="16"/>
  <c r="Y544" i="16"/>
  <c r="Y560" i="16"/>
  <c r="Y576" i="16"/>
  <c r="Y592" i="16"/>
  <c r="Y608" i="16"/>
  <c r="Y624" i="16"/>
  <c r="Y640" i="16"/>
  <c r="Y78" i="16"/>
  <c r="Y206" i="16"/>
  <c r="Y182" i="16"/>
  <c r="Y286" i="16"/>
  <c r="Y344" i="16"/>
  <c r="Y376" i="16"/>
  <c r="Y408" i="16"/>
  <c r="Y440" i="16"/>
  <c r="Y472" i="16"/>
  <c r="Y496" i="16"/>
  <c r="Y517" i="16"/>
  <c r="Y393" i="16"/>
  <c r="Y660" i="16"/>
  <c r="Y728" i="16"/>
  <c r="Y810" i="16"/>
  <c r="Y639" i="16"/>
  <c r="Y627" i="16"/>
  <c r="Y738" i="16"/>
  <c r="Y856" i="16"/>
  <c r="Y385" i="16"/>
  <c r="I3" i="37"/>
  <c r="K3" i="37" s="1"/>
  <c r="Y563" i="16"/>
  <c r="Y844" i="16"/>
  <c r="Y619" i="16"/>
  <c r="Y508" i="16"/>
  <c r="Y492" i="16"/>
  <c r="Y848" i="16"/>
  <c r="Y802" i="16"/>
  <c r="Y792" i="16"/>
  <c r="Y746" i="16"/>
  <c r="Y752" i="16"/>
  <c r="Y703" i="16"/>
  <c r="Y772" i="16"/>
  <c r="Y401" i="16"/>
  <c r="Y824" i="16"/>
  <c r="Y778" i="16"/>
  <c r="Y724" i="16"/>
  <c r="Y756" i="16"/>
  <c r="Y543" i="16"/>
  <c r="Y796" i="16"/>
  <c r="Y798" i="16"/>
  <c r="Y433" i="16"/>
  <c r="Y700" i="16"/>
  <c r="Y832" i="16"/>
  <c r="Y631" i="16"/>
  <c r="Y786" i="16"/>
  <c r="Y575" i="16"/>
  <c r="Y812" i="16"/>
  <c r="Y814" i="16"/>
  <c r="Y465" i="16"/>
  <c r="Y711" i="16"/>
  <c r="Y840" i="16"/>
  <c r="Y647" i="16"/>
  <c r="Y794" i="16"/>
  <c r="Y708" i="16"/>
  <c r="Y663" i="16"/>
  <c r="Y695" i="16"/>
  <c r="Y697" i="16"/>
  <c r="Y806" i="16"/>
  <c r="Y126" i="16"/>
  <c r="Y340" i="16"/>
  <c r="Y405" i="16"/>
  <c r="Y469" i="16"/>
  <c r="Y516" i="16"/>
  <c r="Y549" i="16"/>
  <c r="Y581" i="16"/>
  <c r="Y613" i="16"/>
  <c r="Y645" i="16"/>
  <c r="Y669" i="16"/>
  <c r="Y691" i="16"/>
  <c r="Y712" i="16"/>
  <c r="Y729" i="16"/>
  <c r="Y745" i="16"/>
  <c r="Y761" i="16"/>
  <c r="Y777" i="16"/>
  <c r="Y793" i="16"/>
  <c r="Y809" i="16"/>
  <c r="Y825" i="16"/>
  <c r="Y841" i="16"/>
  <c r="Y857" i="16"/>
  <c r="Y321" i="16"/>
  <c r="Y297" i="16"/>
  <c r="Y381" i="16"/>
  <c r="Y445" i="16"/>
  <c r="Y500" i="16"/>
  <c r="Y537" i="16"/>
  <c r="Y569" i="16"/>
  <c r="Y601" i="16"/>
  <c r="Y633" i="16"/>
  <c r="Y661" i="16"/>
  <c r="Y683" i="16"/>
  <c r="Y704" i="16"/>
  <c r="Y723" i="16"/>
  <c r="Y739" i="16"/>
  <c r="Y755" i="16"/>
  <c r="Y771" i="16"/>
  <c r="Y787" i="16"/>
  <c r="Y803" i="16"/>
  <c r="Y819" i="16"/>
  <c r="Y835" i="16"/>
  <c r="Y851" i="16"/>
  <c r="Y273" i="16"/>
  <c r="Y134" i="16"/>
  <c r="Y262" i="16"/>
  <c r="Y326" i="16"/>
  <c r="Y364" i="16"/>
  <c r="Y513" i="16"/>
  <c r="Y846" i="16"/>
  <c r="Y623" i="16"/>
  <c r="Y780" i="16"/>
  <c r="Y790" i="16"/>
  <c r="Y425" i="16"/>
  <c r="Y571" i="16"/>
  <c r="Y782" i="16"/>
  <c r="Y720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<sst xmlns="http://schemas.openxmlformats.org/spreadsheetml/2006/main" count="9080" uniqueCount="286">
  <si>
    <t>م</t>
  </si>
  <si>
    <t>اليوم</t>
  </si>
  <si>
    <t>العدد</t>
  </si>
  <si>
    <t>أسم العامل</t>
  </si>
  <si>
    <t>الراتب اليومي</t>
  </si>
  <si>
    <t>راتب الساعة</t>
  </si>
  <si>
    <t>المراحل الأنتاجية</t>
  </si>
  <si>
    <t>صافى الوقت</t>
  </si>
  <si>
    <t>السبت</t>
  </si>
  <si>
    <t>الأحد</t>
  </si>
  <si>
    <t>الإثنين</t>
  </si>
  <si>
    <t>الثلاثاء</t>
  </si>
  <si>
    <t>الأربعاء</t>
  </si>
  <si>
    <t>الخميس</t>
  </si>
  <si>
    <t>أسم العامل :</t>
  </si>
  <si>
    <t>بيان المنتج</t>
  </si>
  <si>
    <t>ملاحظات</t>
  </si>
  <si>
    <t>التكلفة الفعلية</t>
  </si>
  <si>
    <t xml:space="preserve">اسم العامل </t>
  </si>
  <si>
    <t xml:space="preserve">التاريخ </t>
  </si>
  <si>
    <t xml:space="preserve">اليوم </t>
  </si>
  <si>
    <t xml:space="preserve">بيان الشغل </t>
  </si>
  <si>
    <t xml:space="preserve">وقت البدء </t>
  </si>
  <si>
    <t>وقت الانتهاء</t>
  </si>
  <si>
    <t>حضور</t>
  </si>
  <si>
    <t>انصراف</t>
  </si>
  <si>
    <t>تاريخ</t>
  </si>
  <si>
    <t>اجمالى ساعات الحضور</t>
  </si>
  <si>
    <t>اجمالي ساعات العمل الفعلي</t>
  </si>
  <si>
    <t>وقت مهدر</t>
  </si>
  <si>
    <t>الجمعة</t>
  </si>
  <si>
    <t>عمار</t>
  </si>
  <si>
    <t>أحمد</t>
  </si>
  <si>
    <t>نقشاره</t>
  </si>
  <si>
    <t>زياد</t>
  </si>
  <si>
    <t>شروزه</t>
  </si>
  <si>
    <t>تنعيم</t>
  </si>
  <si>
    <t>تنعيم + سلر</t>
  </si>
  <si>
    <t>رش لون</t>
  </si>
  <si>
    <t>مط</t>
  </si>
  <si>
    <t>سلر</t>
  </si>
  <si>
    <t>رش لون + مط</t>
  </si>
  <si>
    <t>أوكسيد</t>
  </si>
  <si>
    <t>رقم الاوردر</t>
  </si>
  <si>
    <t>اسم المنتج</t>
  </si>
  <si>
    <t>الكمية</t>
  </si>
  <si>
    <t>تاريخ بداية التشغيل</t>
  </si>
  <si>
    <t>تاريخ نهاية التشغيل</t>
  </si>
  <si>
    <t>الخامات</t>
  </si>
  <si>
    <t>صنفره</t>
  </si>
  <si>
    <t>زيت</t>
  </si>
  <si>
    <t>مصطفى</t>
  </si>
  <si>
    <t>سلر + معجون</t>
  </si>
  <si>
    <t>صنفرة 180</t>
  </si>
  <si>
    <t>صنفرة 120</t>
  </si>
  <si>
    <t>صنفرة 150</t>
  </si>
  <si>
    <t>فرخ صنفرة تشييك</t>
  </si>
  <si>
    <t xml:space="preserve">لزق ورق أصفر </t>
  </si>
  <si>
    <t>فرشة 3*7</t>
  </si>
  <si>
    <t>فرشة 2 بوصة</t>
  </si>
  <si>
    <t>قلم 16</t>
  </si>
  <si>
    <t>قلم 12</t>
  </si>
  <si>
    <t>بودرة دهبي</t>
  </si>
  <si>
    <t>لاكر</t>
  </si>
  <si>
    <t>تنر فرن</t>
  </si>
  <si>
    <t>بطاين</t>
  </si>
  <si>
    <t>بليستر</t>
  </si>
  <si>
    <t>ورنيش سانيه</t>
  </si>
  <si>
    <t>ورنيش أبو الهول</t>
  </si>
  <si>
    <t>سرفيسر</t>
  </si>
  <si>
    <t>فايبر</t>
  </si>
  <si>
    <t>صبغة</t>
  </si>
  <si>
    <t>غراء</t>
  </si>
  <si>
    <t>قطن</t>
  </si>
  <si>
    <t>معجون 400 كابسي</t>
  </si>
  <si>
    <t>معجون حديد</t>
  </si>
  <si>
    <t>زنك</t>
  </si>
  <si>
    <t>دهب دفتر</t>
  </si>
  <si>
    <t>فرشة سلك</t>
  </si>
  <si>
    <t xml:space="preserve">سكينة معجون </t>
  </si>
  <si>
    <t>جمالاكا</t>
  </si>
  <si>
    <t xml:space="preserve">معجون اسبداج </t>
  </si>
  <si>
    <t>دوكو كابسي</t>
  </si>
  <si>
    <t>دوكو بطانة</t>
  </si>
  <si>
    <t xml:space="preserve">سلر المهندس </t>
  </si>
  <si>
    <t>انتيك فرنساوي</t>
  </si>
  <si>
    <t>صنفره + سلر</t>
  </si>
  <si>
    <t>التاريخ</t>
  </si>
  <si>
    <t>الصنف</t>
  </si>
  <si>
    <t>عدد</t>
  </si>
  <si>
    <t>المورد</t>
  </si>
  <si>
    <t>اجمالى القيمة</t>
  </si>
  <si>
    <t>تصنيف محاسبي</t>
  </si>
  <si>
    <t>وحدة الشراء</t>
  </si>
  <si>
    <t>سعر وحدة الشراء</t>
  </si>
  <si>
    <t>وحدة السحب والاستخدام</t>
  </si>
  <si>
    <t>كمية وحدة السحب</t>
  </si>
  <si>
    <t>تكلفة وحدة السحب والاستخدام</t>
  </si>
  <si>
    <t>تكلفة مباشرة</t>
  </si>
  <si>
    <t>تكلفة غير مباشرة</t>
  </si>
  <si>
    <t>موردي خامات الدهان</t>
  </si>
  <si>
    <t xml:space="preserve">لتر </t>
  </si>
  <si>
    <t xml:space="preserve">رقم الفاتورة </t>
  </si>
  <si>
    <t xml:space="preserve">جركن </t>
  </si>
  <si>
    <t>زجاجة</t>
  </si>
  <si>
    <t xml:space="preserve">سلر الدبابة </t>
  </si>
  <si>
    <t xml:space="preserve">تنر الدبابتين </t>
  </si>
  <si>
    <t>تنر شمس</t>
  </si>
  <si>
    <t>جالون</t>
  </si>
  <si>
    <t>كيلو</t>
  </si>
  <si>
    <t>بستلة</t>
  </si>
  <si>
    <t>بكرة</t>
  </si>
  <si>
    <t>فرخ</t>
  </si>
  <si>
    <t>وحدة</t>
  </si>
  <si>
    <t>عازل كوين</t>
  </si>
  <si>
    <t>بطانة اصفر</t>
  </si>
  <si>
    <t>بطانة ابيض</t>
  </si>
  <si>
    <t>ورق</t>
  </si>
  <si>
    <t xml:space="preserve">هشام العراقي </t>
  </si>
  <si>
    <t xml:space="preserve">كيلو </t>
  </si>
  <si>
    <t xml:space="preserve">البدراني </t>
  </si>
  <si>
    <t xml:space="preserve">معجون </t>
  </si>
  <si>
    <t xml:space="preserve">رش بوليستر </t>
  </si>
  <si>
    <t xml:space="preserve">رش بدرة </t>
  </si>
  <si>
    <t xml:space="preserve">أوكسيد + ترابة </t>
  </si>
  <si>
    <t xml:space="preserve">تصفية بوليستر </t>
  </si>
  <si>
    <t xml:space="preserve">برواز ارو </t>
  </si>
  <si>
    <t>عبوة</t>
  </si>
  <si>
    <t>سلر كابسي</t>
  </si>
  <si>
    <t>دفتر</t>
  </si>
  <si>
    <t>انبوبة</t>
  </si>
  <si>
    <t>كيس</t>
  </si>
  <si>
    <t>صنفرة 80</t>
  </si>
  <si>
    <t>ورقة</t>
  </si>
  <si>
    <t xml:space="preserve">أوكسيد هولندي </t>
  </si>
  <si>
    <t>سبرتو أبيض</t>
  </si>
  <si>
    <t>أساس ابيض كابسي</t>
  </si>
  <si>
    <t xml:space="preserve">مط ميدو نص لامعة </t>
  </si>
  <si>
    <t>دوكو شامبين</t>
  </si>
  <si>
    <t>كوباليين</t>
  </si>
  <si>
    <t>ميسون</t>
  </si>
  <si>
    <t>بطانة فضي</t>
  </si>
  <si>
    <t xml:space="preserve">سرفيسر كابسي أبيض </t>
  </si>
  <si>
    <t xml:space="preserve">عجينة فضي </t>
  </si>
  <si>
    <t>الوحدة</t>
  </si>
  <si>
    <t>التكلفة</t>
  </si>
  <si>
    <t>الراتب الأسبوعي</t>
  </si>
  <si>
    <t>اجمالي التكلفة الكلية الفعلية للمصنعيات</t>
  </si>
  <si>
    <t>اجمالي التكلفة الكلية الفعلية للخامات</t>
  </si>
  <si>
    <t>جرام</t>
  </si>
  <si>
    <t xml:space="preserve">جرام </t>
  </si>
  <si>
    <t xml:space="preserve">ملي </t>
  </si>
  <si>
    <t>بوا</t>
  </si>
  <si>
    <t>الاثنين</t>
  </si>
  <si>
    <t>لزق دهب</t>
  </si>
  <si>
    <t>ورنيش + أوكسيد</t>
  </si>
  <si>
    <t>جملاكا + ميسون</t>
  </si>
  <si>
    <t xml:space="preserve">فالي </t>
  </si>
  <si>
    <t xml:space="preserve">تنعيم + سلر </t>
  </si>
  <si>
    <t xml:space="preserve">ترابيزة وسط رو قشرة </t>
  </si>
  <si>
    <t>دوكو + مط</t>
  </si>
  <si>
    <t xml:space="preserve">وينتر </t>
  </si>
  <si>
    <t xml:space="preserve">دواء </t>
  </si>
  <si>
    <t xml:space="preserve">مورد أخر </t>
  </si>
  <si>
    <t>نشادر</t>
  </si>
  <si>
    <t xml:space="preserve">دواء + نشادر </t>
  </si>
  <si>
    <t>بطانة</t>
  </si>
  <si>
    <t>سلر + بطانة</t>
  </si>
  <si>
    <t>تصفية</t>
  </si>
  <si>
    <t>تشييك</t>
  </si>
  <si>
    <t xml:space="preserve">ترابيزة مودرن درج </t>
  </si>
  <si>
    <t>تشييك + سلر</t>
  </si>
  <si>
    <t xml:space="preserve">ترابيزة مودرن </t>
  </si>
  <si>
    <t xml:space="preserve">سلخ قرصة </t>
  </si>
  <si>
    <t xml:space="preserve">ركنة سيتي </t>
  </si>
  <si>
    <t xml:space="preserve">تصفية + سلر </t>
  </si>
  <si>
    <t xml:space="preserve">قنصول + براوز </t>
  </si>
  <si>
    <t>رش أساس</t>
  </si>
  <si>
    <t xml:space="preserve">رش سيرفير </t>
  </si>
  <si>
    <t xml:space="preserve">اوكتوبوس </t>
  </si>
  <si>
    <t>دبوس 14/10</t>
  </si>
  <si>
    <t xml:space="preserve">علبة </t>
  </si>
  <si>
    <t>علبة</t>
  </si>
  <si>
    <t xml:space="preserve">بودرة ثلج </t>
  </si>
  <si>
    <t xml:space="preserve">سلك الومنيوم </t>
  </si>
  <si>
    <t>معجون حديد+دبوس</t>
  </si>
  <si>
    <t xml:space="preserve">معجون+رش بطانة </t>
  </si>
  <si>
    <t>ترابة+ تسليك</t>
  </si>
  <si>
    <t xml:space="preserve">سباجو </t>
  </si>
  <si>
    <t xml:space="preserve">رش بطانة </t>
  </si>
  <si>
    <t>رش دوكو</t>
  </si>
  <si>
    <t xml:space="preserve">بوا </t>
  </si>
  <si>
    <t>لزق ورق</t>
  </si>
  <si>
    <t>ترابة</t>
  </si>
  <si>
    <t xml:space="preserve">رو </t>
  </si>
  <si>
    <t xml:space="preserve">ثنر F100 </t>
  </si>
  <si>
    <t xml:space="preserve">بليستر كابسي </t>
  </si>
  <si>
    <t xml:space="preserve">لاكر بورسعيد </t>
  </si>
  <si>
    <t xml:space="preserve">سيرفيسر إيجيكو أصفر  </t>
  </si>
  <si>
    <t>اسبيداج</t>
  </si>
  <si>
    <t>بطانة ايجيكو ابيض</t>
  </si>
  <si>
    <t>اجمالي التكلفة الفعلية لمصنعيات الوحدة</t>
  </si>
  <si>
    <t>اجمالي التكلفة الفعلية لخامات الوحدة</t>
  </si>
  <si>
    <t>تقرير عن تكلفة دهان الاوردر رقم :</t>
  </si>
  <si>
    <t>الموديل :</t>
  </si>
  <si>
    <t xml:space="preserve">الكمية : </t>
  </si>
  <si>
    <t>نوع الدهان :</t>
  </si>
  <si>
    <t>لزق ورق أصفر عريض</t>
  </si>
  <si>
    <t>مط ايرلاك</t>
  </si>
  <si>
    <t>تاريخ بداية التشغيل :</t>
  </si>
  <si>
    <t>تاريخ نهاية التشغيل :</t>
  </si>
  <si>
    <t>أولا : بيان بما استهلكه الاوردر من خامات :</t>
  </si>
  <si>
    <t>تكلفة الوحدة</t>
  </si>
  <si>
    <t>التكلفة الاجمالية</t>
  </si>
  <si>
    <t>مصنعية الطقم الواحد =</t>
  </si>
  <si>
    <t>مكونات الطقم</t>
  </si>
  <si>
    <t>المكونات :</t>
  </si>
  <si>
    <t>اجمالي التكلفة</t>
  </si>
  <si>
    <t>تكلفة خامات الطقم الواحد =</t>
  </si>
  <si>
    <t>اجمالي المصنعيات</t>
  </si>
  <si>
    <t>ثانيا : بيان بحساب المصنعيات الخاصة بالأوردر :</t>
  </si>
  <si>
    <t>اجمالي التكلفة المباشرة للطقم الواحد :</t>
  </si>
  <si>
    <t>نسبة التكاليف الغير مباشرة (افتراض مؤقت) 20% :</t>
  </si>
  <si>
    <t>اجمالي التكلفة الكلية للطقم الواحد :</t>
  </si>
  <si>
    <t>ملخص التقرير  :-</t>
  </si>
  <si>
    <t xml:space="preserve">دفتر </t>
  </si>
  <si>
    <t>6جمب+2وسط</t>
  </si>
  <si>
    <t>وقت مسموح به (غذاء-صلاة - راحة)</t>
  </si>
  <si>
    <t>تكلفة خامات  الوحدة من الاوردر :</t>
  </si>
  <si>
    <t>مصنعية وحدة من الاوردر :</t>
  </si>
  <si>
    <t>المكون</t>
  </si>
  <si>
    <t>نسبة</t>
  </si>
  <si>
    <t>كنبة 3</t>
  </si>
  <si>
    <t>كنبة 2</t>
  </si>
  <si>
    <t>فوتيه</t>
  </si>
  <si>
    <t>غ</t>
  </si>
  <si>
    <t>إبراهيم</t>
  </si>
  <si>
    <t>البدراني</t>
  </si>
  <si>
    <t>الفطايري</t>
  </si>
  <si>
    <t xml:space="preserve">رو + فالي </t>
  </si>
  <si>
    <t xml:space="preserve">ك3+بف 70 رو+2 فوتيه فالي </t>
  </si>
  <si>
    <t xml:space="preserve">لافندر </t>
  </si>
  <si>
    <t xml:space="preserve">ك3+ك2+4ف+1ط و </t>
  </si>
  <si>
    <t>دوكو ألوان</t>
  </si>
  <si>
    <t>دوكو اكرليلك ميتالك</t>
  </si>
  <si>
    <t>شيستر فيلد</t>
  </si>
  <si>
    <t>ك3+ك2+2ف</t>
  </si>
  <si>
    <t xml:space="preserve">كلاود </t>
  </si>
  <si>
    <t xml:space="preserve">ك3+ك2+1ف+ط و +ط ج </t>
  </si>
  <si>
    <t xml:space="preserve">نيو كريستال </t>
  </si>
  <si>
    <t>ك3+1ف+1ف مودرن +ط و +2ط ج</t>
  </si>
  <si>
    <t>الاحد</t>
  </si>
  <si>
    <t>احمد</t>
  </si>
  <si>
    <t>سلر + تنعيم</t>
  </si>
  <si>
    <t>دبوس + معجون</t>
  </si>
  <si>
    <t>صنفرة ع الخشب</t>
  </si>
  <si>
    <t>الاربعاء</t>
  </si>
  <si>
    <t>تشييك + رش بطانة</t>
  </si>
  <si>
    <t>تلقيط</t>
  </si>
  <si>
    <t>رش سيرفير  + بطانة</t>
  </si>
  <si>
    <t>تنعيم + تشييك</t>
  </si>
  <si>
    <t>رش شمبين  + لاكر</t>
  </si>
  <si>
    <t>رش</t>
  </si>
  <si>
    <t>رش بطانة + بودرة</t>
  </si>
  <si>
    <t>رش بودرة + لاكر</t>
  </si>
  <si>
    <t>رش لاكر</t>
  </si>
  <si>
    <t>ك3+2ف +ط و</t>
  </si>
  <si>
    <t xml:space="preserve">5ط و + 5 ط ج </t>
  </si>
  <si>
    <t xml:space="preserve">ك3 +ك2 +1ف </t>
  </si>
  <si>
    <t xml:space="preserve">ك4 +ك3+2 ف مودرن </t>
  </si>
  <si>
    <t xml:space="preserve">ك3+2ف+ف ث +ف م </t>
  </si>
  <si>
    <t xml:space="preserve">اسم العميل </t>
  </si>
  <si>
    <t xml:space="preserve">عمار الحسن </t>
  </si>
  <si>
    <t xml:space="preserve">صفا هاني </t>
  </si>
  <si>
    <t>8ك2+4ف</t>
  </si>
  <si>
    <t>2ك3+8ف+2ط و +4 ط ج</t>
  </si>
  <si>
    <t>-</t>
  </si>
  <si>
    <t xml:space="preserve">ك3+2ف+ط و </t>
  </si>
  <si>
    <t xml:space="preserve">محمد فوزي السيد </t>
  </si>
  <si>
    <t>2ك2+بف</t>
  </si>
  <si>
    <t xml:space="preserve"> عمار الحسن </t>
  </si>
  <si>
    <t>خالد فتوح ابوالمجد</t>
  </si>
  <si>
    <t>مجدي محفوظ</t>
  </si>
  <si>
    <t>سالم الدسوقي</t>
  </si>
  <si>
    <t>محمد علي سيد</t>
  </si>
  <si>
    <t xml:space="preserve">المحلاوي للبويات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</si>
</sst>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409]h:mm\ AM/PM;@"/>
    <numFmt numFmtId="165" formatCode="h:mm;@"/>
    <numFmt numFmtId="166" formatCode="yyyy\-mm\-dd;@"/>
    <numFmt numFmtId="167" formatCode="0.0"/>
    <numFmt numFmtId="168" formatCode="[$-1010000]yyyy/mm/dd;@"/>
    <numFmt numFmtId="169" formatCode="#\ &quot; طقم &quot;"/>
    <numFmt numFmtId="170" formatCode="[h]:mm;@"/>
  </numFmts>
  <fonts count="49" x14ac:knownFonts="1">
    <font>
      <sz val="11"/>
      <color theme="1"/>
      <name val="Arial"/>
      <family val="2"/>
      <scheme val="minor"/>
    </font>
    <font>
      <b/>
      <sz val="11"/>
      <color theme="1"/>
      <name val="Dubai"/>
      <family val="2"/>
    </font>
    <font>
      <sz val="8"/>
      <name val="Arial"/>
      <family val="2"/>
      <scheme val="minor"/>
    </font>
    <font>
      <b/>
      <sz val="14"/>
      <color theme="1"/>
      <name val="Calibri"/>
      <family val="2"/>
    </font>
    <font>
      <b/>
      <sz val="11"/>
      <color theme="0"/>
      <name val="Dubai"/>
      <family val="2"/>
    </font>
    <font>
      <b/>
      <sz val="12"/>
      <color theme="1"/>
      <name val="Dubai"/>
      <family val="2"/>
    </font>
    <font>
      <b/>
      <sz val="14"/>
      <color theme="1"/>
      <name val="Dubai"/>
      <family val="2"/>
    </font>
    <font>
      <sz val="14"/>
      <color theme="1"/>
      <name val="Calibri"/>
      <family val="2"/>
    </font>
    <font>
      <b/>
      <sz val="10"/>
      <color theme="1"/>
      <name val="Dubai"/>
      <family val="2"/>
    </font>
    <font>
      <b/>
      <sz val="9"/>
      <color theme="1"/>
      <name val="Dubai"/>
      <family val="2"/>
    </font>
    <font>
      <b/>
      <sz val="8"/>
      <color theme="1"/>
      <name val="Dubai"/>
      <family val="2"/>
    </font>
    <font>
      <sz val="11"/>
      <name val="Arial"/>
      <family val="2"/>
      <scheme val="minor"/>
    </font>
    <font>
      <b/>
      <sz val="14"/>
      <name val="Calibri"/>
      <family val="2"/>
    </font>
    <font>
      <b/>
      <sz val="20"/>
      <name val="Calibri"/>
      <family val="2"/>
    </font>
    <font>
      <sz val="18"/>
      <name val="Calibri"/>
      <family val="2"/>
    </font>
    <font>
      <b/>
      <sz val="16"/>
      <color theme="1"/>
      <name val="Dubai"/>
      <family val="2"/>
    </font>
    <font>
      <b/>
      <sz val="18"/>
      <color theme="1"/>
      <name val="Dubai"/>
      <family val="2"/>
    </font>
    <font>
      <b/>
      <sz val="16"/>
      <color theme="0"/>
      <name val="Dubai"/>
      <family val="2"/>
    </font>
    <font>
      <sz val="20"/>
      <name val="Calibri"/>
      <family val="2"/>
    </font>
    <font>
      <b/>
      <sz val="16"/>
      <color theme="1"/>
      <name val="Arial"/>
      <family val="2"/>
      <charset val="178"/>
      <scheme val="minor"/>
    </font>
    <font>
      <b/>
      <sz val="16"/>
      <color theme="1"/>
      <name val="Calibri"/>
      <family val="2"/>
    </font>
    <font>
      <sz val="16"/>
      <color theme="0"/>
      <name val="PT Bold Heading"/>
      <charset val="178"/>
    </font>
    <font>
      <sz val="18"/>
      <color theme="0"/>
      <name val="PT Bold Heading"/>
      <charset val="178"/>
    </font>
    <font>
      <sz val="18"/>
      <color theme="1"/>
      <name val="PT Bold Heading"/>
      <charset val="178"/>
    </font>
    <font>
      <sz val="14"/>
      <color theme="0"/>
      <name val="PT Bold Heading"/>
      <charset val="178"/>
    </font>
    <font>
      <sz val="12"/>
      <color theme="0"/>
      <name val="PT Bold Heading"/>
      <charset val="178"/>
    </font>
    <font>
      <sz val="11"/>
      <color theme="1"/>
      <name val="Calibri"/>
      <family val="2"/>
    </font>
    <font>
      <sz val="11"/>
      <color theme="0"/>
      <name val="PT Bold Heading"/>
      <charset val="178"/>
    </font>
    <font>
      <sz val="11"/>
      <color theme="1"/>
      <name val="Arial"/>
      <family val="2"/>
      <charset val="178"/>
      <scheme val="minor"/>
    </font>
    <font>
      <b/>
      <sz val="16"/>
      <color theme="1"/>
      <name val="Arial"/>
      <family val="2"/>
      <scheme val="minor"/>
    </font>
    <font>
      <b/>
      <sz val="16"/>
      <color rgb="FFFF0000"/>
      <name val="Calibri"/>
      <family val="2"/>
    </font>
    <font>
      <b/>
      <sz val="14"/>
      <color rgb="FFFF0000"/>
      <name val="Calibri"/>
      <family val="2"/>
    </font>
    <font>
      <sz val="11"/>
      <color rgb="FFFF0000"/>
      <name val="Calibri"/>
      <family val="2"/>
    </font>
    <font>
      <b/>
      <sz val="12"/>
      <color rgb="FFFF0000"/>
      <name val="Dubai"/>
      <family val="2"/>
    </font>
    <font>
      <b/>
      <sz val="12"/>
      <color theme="0"/>
      <name val="Dubai"/>
      <family val="2"/>
    </font>
    <font>
      <b/>
      <sz val="12"/>
      <color theme="0"/>
      <name val="Dubai"/>
      <family val="2"/>
      <charset val="178"/>
    </font>
    <font>
      <b/>
      <sz val="14"/>
      <color theme="0"/>
      <name val="Calibri"/>
      <family val="2"/>
      <charset val="178"/>
    </font>
    <font>
      <b/>
      <sz val="14"/>
      <color theme="0"/>
      <name val="Calibri"/>
      <family val="2"/>
    </font>
    <font>
      <b/>
      <sz val="14"/>
      <color rgb="FFA50021"/>
      <name val="Calibri"/>
      <family val="2"/>
    </font>
    <font>
      <b/>
      <sz val="16"/>
      <color theme="0"/>
      <name val="Dubai"/>
      <family val="2"/>
      <charset val="178"/>
    </font>
    <font>
      <b/>
      <sz val="18"/>
      <color theme="0"/>
      <name val="Dubai"/>
      <family val="2"/>
      <charset val="178"/>
    </font>
    <font>
      <b/>
      <sz val="18"/>
      <color theme="0"/>
      <name val="Calibri"/>
      <family val="2"/>
    </font>
    <font>
      <b/>
      <sz val="18"/>
      <color theme="1"/>
      <name val="Calibri"/>
      <family val="2"/>
    </font>
    <font>
      <b/>
      <sz val="16"/>
      <color rgb="FFA50021"/>
      <name val="Calibri"/>
      <family val="2"/>
    </font>
    <font>
      <sz val="14"/>
      <name val="PT Bold Heading"/>
      <charset val="178"/>
    </font>
    <font>
      <sz val="18"/>
      <color theme="1"/>
      <name val="Montserrat Black"/>
    </font>
    <font>
      <sz val="11"/>
      <color theme="1"/>
      <name val="Arial"/>
      <family val="2"/>
      <scheme val="minor"/>
    </font>
    <font>
      <sz val="14"/>
      <name val="Arial"/>
      <family val="2"/>
      <scheme val="minor"/>
    </font>
    <font>
      <sz val="14"/>
      <name val="Calibri"/>
      <family val="2"/>
    </font>
  </fonts>
  <fills count="1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EB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5F9FD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F0"/>
        <bgColor indexed="64"/>
      </patternFill>
    </fill>
  </fills>
  <borders count="4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46" fillId="0" borderId="0" applyFont="0" applyFill="0" applyBorder="0" applyAlignment="0" applyProtection="0"/>
  </cellStyleXfs>
  <cellXfs count="223">
    <xf numFmtId="0" fontId="0" fillId="0" borderId="0" xfId="0"/>
    <xf numFmtId="0" fontId="6" fillId="0" borderId="2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16" fontId="3" fillId="0" borderId="2" xfId="0" applyNumberFormat="1" applyFont="1" applyBorder="1" applyAlignment="1">
      <alignment horizontal="center" vertical="center"/>
    </xf>
    <xf numFmtId="165" fontId="3" fillId="0" borderId="2" xfId="0" applyNumberFormat="1" applyFont="1" applyBorder="1" applyAlignment="1">
      <alignment horizontal="center" vertical="center"/>
    </xf>
    <xf numFmtId="165" fontId="3" fillId="3" borderId="2" xfId="0" applyNumberFormat="1" applyFont="1" applyFill="1" applyBorder="1" applyAlignment="1">
      <alignment horizontal="center" vertical="center"/>
    </xf>
    <xf numFmtId="0" fontId="11" fillId="3" borderId="0" xfId="0" applyFont="1" applyFill="1"/>
    <xf numFmtId="164" fontId="12" fillId="3" borderId="2" xfId="0" applyNumberFormat="1" applyFont="1" applyFill="1" applyBorder="1" applyAlignment="1">
      <alignment horizontal="center" vertical="center" wrapText="1"/>
    </xf>
    <xf numFmtId="0" fontId="14" fillId="3" borderId="1" xfId="0" applyFont="1" applyFill="1" applyBorder="1" applyAlignment="1">
      <alignment horizontal="center" vertical="center"/>
    </xf>
    <xf numFmtId="0" fontId="13" fillId="3" borderId="15" xfId="0" applyFont="1" applyFill="1" applyBorder="1" applyAlignment="1">
      <alignment horizontal="center" vertical="center"/>
    </xf>
    <xf numFmtId="1" fontId="13" fillId="3" borderId="17" xfId="0" applyNumberFormat="1" applyFont="1" applyFill="1" applyBorder="1" applyAlignment="1">
      <alignment horizontal="center" vertical="center" wrapText="1"/>
    </xf>
    <xf numFmtId="0" fontId="13" fillId="3" borderId="3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65" fontId="1" fillId="0" borderId="4" xfId="0" applyNumberFormat="1" applyFont="1" applyBorder="1" applyAlignment="1">
      <alignment horizontal="center" vertical="center"/>
    </xf>
    <xf numFmtId="1" fontId="1" fillId="0" borderId="4" xfId="0" applyNumberFormat="1" applyFont="1" applyBorder="1" applyAlignment="1">
      <alignment horizontal="center" vertical="center"/>
    </xf>
    <xf numFmtId="16" fontId="1" fillId="0" borderId="0" xfId="0" applyNumberFormat="1" applyFont="1" applyAlignment="1">
      <alignment horizontal="center" vertical="center"/>
    </xf>
    <xf numFmtId="0" fontId="5" fillId="5" borderId="10" xfId="0" applyFont="1" applyFill="1" applyBorder="1" applyAlignment="1">
      <alignment horizontal="center" vertical="center"/>
    </xf>
    <xf numFmtId="0" fontId="5" fillId="5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5" fontId="15" fillId="0" borderId="4" xfId="0" applyNumberFormat="1" applyFont="1" applyBorder="1" applyAlignment="1">
      <alignment horizontal="center" vertical="center"/>
    </xf>
    <xf numFmtId="1" fontId="16" fillId="0" borderId="4" xfId="0" applyNumberFormat="1" applyFont="1" applyBorder="1" applyAlignment="1">
      <alignment horizontal="center" vertical="center"/>
    </xf>
    <xf numFmtId="0" fontId="13" fillId="3" borderId="26" xfId="0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5" borderId="23" xfId="0" applyFont="1" applyFill="1" applyBorder="1" applyAlignment="1">
      <alignment horizontal="center" vertical="center" wrapText="1"/>
    </xf>
    <xf numFmtId="0" fontId="15" fillId="0" borderId="11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5" fillId="5" borderId="16" xfId="0" applyFont="1" applyFill="1" applyBorder="1" applyAlignment="1" applyProtection="1">
      <alignment horizontal="center" vertical="center" wrapText="1"/>
      <protection locked="0"/>
    </xf>
    <xf numFmtId="0" fontId="0" fillId="0" borderId="25" xfId="0" applyBorder="1" applyProtection="1">
      <protection locked="0"/>
    </xf>
    <xf numFmtId="0" fontId="5" fillId="5" borderId="16" xfId="0" applyFont="1" applyFill="1" applyBorder="1" applyAlignment="1">
      <alignment horizontal="center" vertical="center" wrapText="1"/>
    </xf>
    <xf numFmtId="166" fontId="8" fillId="0" borderId="2" xfId="0" applyNumberFormat="1" applyFont="1" applyBorder="1" applyAlignment="1">
      <alignment horizontal="center" vertical="center"/>
    </xf>
    <xf numFmtId="1" fontId="6" fillId="0" borderId="2" xfId="0" applyNumberFormat="1" applyFont="1" applyBorder="1" applyAlignment="1">
      <alignment horizontal="center" vertical="center"/>
    </xf>
    <xf numFmtId="0" fontId="5" fillId="5" borderId="15" xfId="0" applyFont="1" applyFill="1" applyBorder="1" applyAlignment="1" applyProtection="1">
      <alignment horizontal="center" vertical="center" wrapText="1"/>
      <protection locked="0"/>
    </xf>
    <xf numFmtId="0" fontId="5" fillId="2" borderId="22" xfId="0" applyFont="1" applyFill="1" applyBorder="1" applyAlignment="1" applyProtection="1">
      <alignment horizontal="center" vertical="center"/>
      <protection locked="0"/>
    </xf>
    <xf numFmtId="0" fontId="6" fillId="0" borderId="2" xfId="0" applyFont="1" applyBorder="1" applyAlignment="1" applyProtection="1">
      <alignment horizontal="center" vertical="center"/>
      <protection locked="0"/>
    </xf>
    <xf numFmtId="0" fontId="8" fillId="0" borderId="2" xfId="0" applyFont="1" applyBorder="1" applyAlignment="1" applyProtection="1">
      <alignment horizontal="center" vertical="center"/>
      <protection locked="0"/>
    </xf>
    <xf numFmtId="0" fontId="5" fillId="2" borderId="3" xfId="0" applyFont="1" applyFill="1" applyBorder="1" applyAlignment="1" applyProtection="1">
      <alignment horizontal="center" vertical="center"/>
      <protection locked="0"/>
    </xf>
    <xf numFmtId="0" fontId="0" fillId="0" borderId="24" xfId="0" applyBorder="1" applyProtection="1">
      <protection locked="0"/>
    </xf>
    <xf numFmtId="0" fontId="1" fillId="0" borderId="0" xfId="0" applyFont="1" applyAlignment="1" applyProtection="1">
      <alignment horizontal="center" vertical="center"/>
      <protection locked="0"/>
    </xf>
    <xf numFmtId="0" fontId="5" fillId="0" borderId="0" xfId="0" applyFont="1" applyAlignment="1" applyProtection="1">
      <alignment horizontal="center" vertical="center"/>
      <protection locked="0"/>
    </xf>
    <xf numFmtId="0" fontId="1" fillId="0" borderId="0" xfId="0" applyFont="1" applyAlignment="1" applyProtection="1">
      <alignment horizontal="center" vertical="center" wrapText="1"/>
      <protection locked="0"/>
    </xf>
    <xf numFmtId="0" fontId="5" fillId="5" borderId="20" xfId="0" applyFont="1" applyFill="1" applyBorder="1" applyAlignment="1" applyProtection="1">
      <alignment horizontal="center" vertical="center"/>
      <protection locked="0"/>
    </xf>
    <xf numFmtId="0" fontId="5" fillId="5" borderId="8" xfId="0" applyFont="1" applyFill="1" applyBorder="1" applyAlignment="1" applyProtection="1">
      <alignment horizontal="center" vertical="center"/>
      <protection locked="0"/>
    </xf>
    <xf numFmtId="0" fontId="5" fillId="5" borderId="21" xfId="0" applyFont="1" applyFill="1" applyBorder="1" applyAlignment="1" applyProtection="1">
      <alignment horizontal="center" vertical="center"/>
      <protection locked="0"/>
    </xf>
    <xf numFmtId="0" fontId="5" fillId="5" borderId="21" xfId="0" applyFont="1" applyFill="1" applyBorder="1" applyAlignment="1" applyProtection="1">
      <alignment horizontal="center" vertical="center" wrapText="1"/>
      <protection locked="0"/>
    </xf>
    <xf numFmtId="0" fontId="5" fillId="5" borderId="9" xfId="0" applyFont="1" applyFill="1" applyBorder="1" applyAlignment="1" applyProtection="1">
      <alignment horizontal="center" vertical="center" wrapText="1"/>
      <protection locked="0"/>
    </xf>
    <xf numFmtId="0" fontId="1" fillId="0" borderId="2" xfId="0" applyFont="1" applyBorder="1" applyAlignment="1" applyProtection="1">
      <alignment horizontal="center" vertical="center"/>
      <protection locked="0"/>
    </xf>
    <xf numFmtId="16" fontId="1" fillId="0" borderId="2" xfId="0" applyNumberFormat="1" applyFont="1" applyBorder="1" applyAlignment="1" applyProtection="1">
      <alignment horizontal="center" vertical="center"/>
      <protection locked="0"/>
    </xf>
    <xf numFmtId="0" fontId="5" fillId="0" borderId="2" xfId="0" applyFont="1" applyBorder="1" applyAlignment="1" applyProtection="1">
      <alignment horizontal="center" vertical="center"/>
      <protection locked="0"/>
    </xf>
    <xf numFmtId="0" fontId="1" fillId="0" borderId="2" xfId="0" applyFont="1" applyBorder="1" applyAlignment="1" applyProtection="1">
      <alignment horizontal="center" vertical="center" wrapText="1"/>
      <protection locked="0"/>
    </xf>
    <xf numFmtId="164" fontId="3" fillId="0" borderId="11" xfId="0" applyNumberFormat="1" applyFont="1" applyBorder="1" applyAlignment="1" applyProtection="1">
      <alignment horizontal="center" vertical="center" wrapText="1"/>
      <protection locked="0"/>
    </xf>
    <xf numFmtId="0" fontId="9" fillId="0" borderId="2" xfId="0" applyFont="1" applyBorder="1" applyAlignment="1" applyProtection="1">
      <alignment horizontal="center" vertical="center"/>
      <protection locked="0"/>
    </xf>
    <xf numFmtId="0" fontId="10" fillId="0" borderId="2" xfId="0" applyFont="1" applyBorder="1" applyAlignment="1" applyProtection="1">
      <alignment horizontal="center" vertical="center"/>
      <protection locked="0"/>
    </xf>
    <xf numFmtId="164" fontId="7" fillId="0" borderId="11" xfId="0" applyNumberFormat="1" applyFont="1" applyBorder="1" applyAlignment="1" applyProtection="1">
      <alignment horizontal="center" vertical="center" wrapText="1"/>
      <protection locked="0"/>
    </xf>
    <xf numFmtId="0" fontId="1" fillId="0" borderId="6" xfId="0" applyFont="1" applyBorder="1" applyAlignment="1" applyProtection="1">
      <alignment horizontal="center" vertical="center"/>
      <protection locked="0"/>
    </xf>
    <xf numFmtId="0" fontId="1" fillId="0" borderId="19" xfId="0" applyFont="1" applyBorder="1" applyAlignment="1" applyProtection="1">
      <alignment horizontal="center" vertical="center"/>
      <protection locked="0"/>
    </xf>
    <xf numFmtId="164" fontId="3" fillId="0" borderId="18" xfId="0" applyNumberFormat="1" applyFont="1" applyBorder="1" applyAlignment="1" applyProtection="1">
      <alignment horizontal="center" vertical="center" wrapText="1"/>
      <protection locked="0"/>
    </xf>
    <xf numFmtId="16" fontId="1" fillId="0" borderId="0" xfId="0" applyNumberFormat="1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165" fontId="4" fillId="0" borderId="0" xfId="0" applyNumberFormat="1" applyFont="1" applyAlignment="1" applyProtection="1">
      <alignment horizontal="center" vertical="center"/>
      <protection locked="0"/>
    </xf>
    <xf numFmtId="0" fontId="5" fillId="5" borderId="10" xfId="0" applyFont="1" applyFill="1" applyBorder="1" applyAlignment="1" applyProtection="1">
      <alignment horizontal="center" vertical="center"/>
      <protection locked="0"/>
    </xf>
    <xf numFmtId="0" fontId="1" fillId="0" borderId="4" xfId="0" applyFont="1" applyBorder="1" applyAlignment="1" applyProtection="1">
      <alignment horizontal="center" vertical="center"/>
      <protection locked="0"/>
    </xf>
    <xf numFmtId="0" fontId="1" fillId="0" borderId="7" xfId="0" applyFont="1" applyBorder="1" applyAlignment="1" applyProtection="1">
      <alignment horizontal="center" vertical="center"/>
      <protection locked="0"/>
    </xf>
    <xf numFmtId="0" fontId="1" fillId="0" borderId="5" xfId="0" applyFont="1" applyBorder="1" applyAlignment="1" applyProtection="1">
      <alignment horizontal="center" vertical="center"/>
      <protection locked="0"/>
    </xf>
    <xf numFmtId="165" fontId="3" fillId="0" borderId="4" xfId="0" applyNumberFormat="1" applyFont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 wrapText="1"/>
    </xf>
    <xf numFmtId="0" fontId="3" fillId="4" borderId="20" xfId="0" applyFont="1" applyFill="1" applyBorder="1" applyAlignment="1">
      <alignment horizontal="center" vertical="center" wrapText="1"/>
    </xf>
    <xf numFmtId="0" fontId="18" fillId="3" borderId="3" xfId="0" applyFont="1" applyFill="1" applyBorder="1" applyAlignment="1">
      <alignment horizontal="center" vertical="center"/>
    </xf>
    <xf numFmtId="0" fontId="13" fillId="3" borderId="0" xfId="0" applyFont="1" applyFill="1" applyAlignment="1">
      <alignment horizontal="center" vertical="center" wrapText="1"/>
    </xf>
    <xf numFmtId="0" fontId="13" fillId="3" borderId="0" xfId="0" applyFont="1" applyFill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1" fillId="6" borderId="27" xfId="0" applyFont="1" applyFill="1" applyBorder="1" applyAlignment="1">
      <alignment horizontal="center" vertical="center" wrapText="1"/>
    </xf>
    <xf numFmtId="14" fontId="22" fillId="6" borderId="12" xfId="0" applyNumberFormat="1" applyFont="1" applyFill="1" applyBorder="1" applyAlignment="1">
      <alignment horizontal="center" vertical="center" wrapText="1"/>
    </xf>
    <xf numFmtId="0" fontId="22" fillId="6" borderId="14" xfId="0" applyFont="1" applyFill="1" applyBorder="1" applyAlignment="1">
      <alignment horizontal="center" vertical="center" wrapText="1"/>
    </xf>
    <xf numFmtId="0" fontId="22" fillId="6" borderId="13" xfId="0" applyFont="1" applyFill="1" applyBorder="1" applyAlignment="1">
      <alignment horizontal="center" vertical="center" wrapText="1"/>
    </xf>
    <xf numFmtId="0" fontId="22" fillId="6" borderId="12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22" fillId="7" borderId="14" xfId="0" applyFont="1" applyFill="1" applyBorder="1" applyAlignment="1">
      <alignment horizontal="center" vertical="center" wrapText="1"/>
    </xf>
    <xf numFmtId="0" fontId="24" fillId="6" borderId="13" xfId="0" applyFont="1" applyFill="1" applyBorder="1" applyAlignment="1">
      <alignment horizontal="center" vertical="center" wrapText="1"/>
    </xf>
    <xf numFmtId="0" fontId="24" fillId="6" borderId="14" xfId="0" applyFont="1" applyFill="1" applyBorder="1" applyAlignment="1">
      <alignment horizontal="center" vertical="center" wrapText="1"/>
    </xf>
    <xf numFmtId="0" fontId="24" fillId="7" borderId="14" xfId="0" applyFont="1" applyFill="1" applyBorder="1" applyAlignment="1">
      <alignment horizontal="center" vertical="center" wrapText="1"/>
    </xf>
    <xf numFmtId="0" fontId="25" fillId="7" borderId="14" xfId="0" applyFont="1" applyFill="1" applyBorder="1" applyAlignment="1">
      <alignment horizontal="center" vertical="center" wrapText="1"/>
    </xf>
    <xf numFmtId="1" fontId="20" fillId="0" borderId="2" xfId="0" applyNumberFormat="1" applyFont="1" applyBorder="1" applyAlignment="1">
      <alignment horizontal="center" vertical="center"/>
    </xf>
    <xf numFmtId="1" fontId="19" fillId="0" borderId="0" xfId="0" applyNumberFormat="1" applyFont="1" applyAlignment="1">
      <alignment horizontal="center" vertical="center"/>
    </xf>
    <xf numFmtId="0" fontId="27" fillId="6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0" fontId="20" fillId="3" borderId="2" xfId="0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20" fillId="3" borderId="0" xfId="0" applyFont="1" applyFill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20" fillId="8" borderId="2" xfId="0" applyFont="1" applyFill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1" fontId="20" fillId="3" borderId="2" xfId="0" applyNumberFormat="1" applyFont="1" applyFill="1" applyBorder="1" applyAlignment="1">
      <alignment horizontal="center" vertical="center"/>
    </xf>
    <xf numFmtId="0" fontId="30" fillId="0" borderId="2" xfId="0" applyFont="1" applyBorder="1" applyAlignment="1">
      <alignment horizontal="center" vertical="center"/>
    </xf>
    <xf numFmtId="16" fontId="31" fillId="0" borderId="2" xfId="0" applyNumberFormat="1" applyFont="1" applyBorder="1" applyAlignment="1">
      <alignment horizontal="center" vertical="center"/>
    </xf>
    <xf numFmtId="0" fontId="32" fillId="0" borderId="2" xfId="0" applyFont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1" fontId="30" fillId="0" borderId="2" xfId="0" applyNumberFormat="1" applyFont="1" applyBorder="1" applyAlignment="1">
      <alignment horizontal="center" vertical="center"/>
    </xf>
    <xf numFmtId="0" fontId="30" fillId="3" borderId="2" xfId="0" applyFont="1" applyFill="1" applyBorder="1" applyAlignment="1">
      <alignment horizontal="center" vertical="center"/>
    </xf>
    <xf numFmtId="16" fontId="31" fillId="3" borderId="2" xfId="0" applyNumberFormat="1" applyFont="1" applyFill="1" applyBorder="1" applyAlignment="1">
      <alignment horizontal="center" vertical="center"/>
    </xf>
    <xf numFmtId="0" fontId="32" fillId="3" borderId="2" xfId="0" applyFont="1" applyFill="1" applyBorder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1" fontId="30" fillId="3" borderId="2" xfId="0" applyNumberFormat="1" applyFont="1" applyFill="1" applyBorder="1" applyAlignment="1">
      <alignment horizontal="center" vertical="center"/>
    </xf>
    <xf numFmtId="0" fontId="19" fillId="3" borderId="2" xfId="0" applyFont="1" applyFill="1" applyBorder="1" applyAlignment="1">
      <alignment horizontal="center" vertical="center"/>
    </xf>
    <xf numFmtId="0" fontId="19" fillId="3" borderId="0" xfId="0" applyFont="1" applyFill="1" applyAlignment="1">
      <alignment horizontal="center" vertical="center"/>
    </xf>
    <xf numFmtId="16" fontId="3" fillId="3" borderId="2" xfId="0" applyNumberFormat="1" applyFont="1" applyFill="1" applyBorder="1" applyAlignment="1">
      <alignment horizontal="center" vertical="center"/>
    </xf>
    <xf numFmtId="1" fontId="13" fillId="3" borderId="16" xfId="0" applyNumberFormat="1" applyFont="1" applyFill="1" applyBorder="1" applyAlignment="1">
      <alignment horizontal="center" vertical="center" wrapText="1"/>
    </xf>
    <xf numFmtId="0" fontId="5" fillId="5" borderId="28" xfId="0" applyFont="1" applyFill="1" applyBorder="1" applyAlignment="1" applyProtection="1">
      <alignment horizontal="center" vertical="center" wrapText="1"/>
      <protection locked="0"/>
    </xf>
    <xf numFmtId="0" fontId="1" fillId="0" borderId="11" xfId="0" applyFont="1" applyBorder="1" applyAlignment="1" applyProtection="1">
      <alignment horizontal="center" vertical="center" wrapText="1"/>
      <protection locked="0"/>
    </xf>
    <xf numFmtId="0" fontId="13" fillId="3" borderId="33" xfId="0" applyFont="1" applyFill="1" applyBorder="1" applyAlignment="1">
      <alignment horizontal="center" vertical="center"/>
    </xf>
    <xf numFmtId="0" fontId="13" fillId="3" borderId="34" xfId="0" applyFont="1" applyFill="1" applyBorder="1" applyAlignment="1">
      <alignment horizontal="center" vertical="center"/>
    </xf>
    <xf numFmtId="0" fontId="13" fillId="3" borderId="35" xfId="0" applyFont="1" applyFill="1" applyBorder="1" applyAlignment="1">
      <alignment horizontal="center" vertical="center"/>
    </xf>
    <xf numFmtId="1" fontId="13" fillId="3" borderId="9" xfId="0" applyNumberFormat="1" applyFont="1" applyFill="1" applyBorder="1" applyAlignment="1">
      <alignment horizontal="center" vertical="center" wrapText="1"/>
    </xf>
    <xf numFmtId="1" fontId="13" fillId="3" borderId="10" xfId="0" applyNumberFormat="1" applyFont="1" applyFill="1" applyBorder="1" applyAlignment="1">
      <alignment horizontal="center" vertical="center" wrapText="1"/>
    </xf>
    <xf numFmtId="167" fontId="18" fillId="3" borderId="30" xfId="0" applyNumberFormat="1" applyFont="1" applyFill="1" applyBorder="1" applyAlignment="1">
      <alignment horizontal="center" vertical="center"/>
    </xf>
    <xf numFmtId="0" fontId="18" fillId="3" borderId="26" xfId="0" applyFont="1" applyFill="1" applyBorder="1" applyAlignment="1">
      <alignment horizontal="center" vertical="center"/>
    </xf>
    <xf numFmtId="0" fontId="18" fillId="3" borderId="20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5" fillId="5" borderId="20" xfId="0" applyFont="1" applyFill="1" applyBorder="1" applyAlignment="1">
      <alignment horizontal="center" vertical="center" wrapText="1"/>
    </xf>
    <xf numFmtId="1" fontId="1" fillId="0" borderId="30" xfId="0" applyNumberFormat="1" applyFont="1" applyBorder="1" applyAlignment="1">
      <alignment horizontal="center" vertical="center" wrapText="1"/>
    </xf>
    <xf numFmtId="1" fontId="1" fillId="0" borderId="31" xfId="0" applyNumberFormat="1" applyFont="1" applyBorder="1" applyAlignment="1">
      <alignment horizontal="center" vertical="center" wrapText="1"/>
    </xf>
    <xf numFmtId="1" fontId="1" fillId="0" borderId="32" xfId="0" applyNumberFormat="1" applyFont="1" applyBorder="1" applyAlignment="1">
      <alignment horizontal="center" vertical="center" wrapText="1"/>
    </xf>
    <xf numFmtId="0" fontId="1" fillId="0" borderId="29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5" borderId="16" xfId="0" applyFont="1" applyFill="1" applyBorder="1" applyAlignment="1">
      <alignment horizontal="center" vertical="center" wrapText="1"/>
    </xf>
    <xf numFmtId="0" fontId="1" fillId="5" borderId="17" xfId="0" applyFont="1" applyFill="1" applyBorder="1" applyAlignment="1">
      <alignment horizontal="center" vertical="center" wrapText="1"/>
    </xf>
    <xf numFmtId="0" fontId="33" fillId="0" borderId="2" xfId="0" applyFont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horizontal="center" vertical="center"/>
      <protection locked="0"/>
    </xf>
    <xf numFmtId="0" fontId="43" fillId="2" borderId="0" xfId="0" applyFont="1" applyFill="1" applyAlignment="1" applyProtection="1">
      <alignment horizontal="center" vertical="center"/>
      <protection locked="0"/>
    </xf>
    <xf numFmtId="0" fontId="3" fillId="3" borderId="0" xfId="0" applyFont="1" applyFill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0" fontId="3" fillId="9" borderId="0" xfId="0" applyFont="1" applyFill="1" applyAlignment="1">
      <alignment horizontal="center" vertical="center"/>
    </xf>
    <xf numFmtId="0" fontId="20" fillId="3" borderId="0" xfId="0" applyFont="1" applyFill="1" applyAlignment="1">
      <alignment horizontal="left" vertical="center"/>
    </xf>
    <xf numFmtId="169" fontId="43" fillId="2" borderId="0" xfId="0" applyNumberFormat="1" applyFont="1" applyFill="1" applyAlignment="1">
      <alignment horizontal="center" vertical="center" readingOrder="2"/>
    </xf>
    <xf numFmtId="0" fontId="34" fillId="12" borderId="9" xfId="0" applyFont="1" applyFill="1" applyBorder="1" applyAlignment="1">
      <alignment horizontal="center" vertical="center" wrapText="1"/>
    </xf>
    <xf numFmtId="0" fontId="5" fillId="15" borderId="6" xfId="0" applyFont="1" applyFill="1" applyBorder="1" applyAlignment="1">
      <alignment horizontal="center" vertical="center" wrapText="1"/>
    </xf>
    <xf numFmtId="0" fontId="36" fillId="13" borderId="28" xfId="0" applyFont="1" applyFill="1" applyBorder="1" applyAlignment="1">
      <alignment horizontal="center" vertical="center"/>
    </xf>
    <xf numFmtId="0" fontId="3" fillId="3" borderId="39" xfId="0" applyFont="1" applyFill="1" applyBorder="1" applyAlignment="1">
      <alignment horizontal="center" vertical="center"/>
    </xf>
    <xf numFmtId="0" fontId="3" fillId="3" borderId="37" xfId="0" applyFont="1" applyFill="1" applyBorder="1" applyAlignment="1">
      <alignment horizontal="center" vertical="center"/>
    </xf>
    <xf numFmtId="0" fontId="3" fillId="3" borderId="38" xfId="0" applyFont="1" applyFill="1" applyBorder="1" applyAlignment="1">
      <alignment horizontal="center" vertical="center"/>
    </xf>
    <xf numFmtId="0" fontId="3" fillId="0" borderId="38" xfId="0" applyFont="1" applyBorder="1" applyAlignment="1">
      <alignment horizontal="center" vertical="center"/>
    </xf>
    <xf numFmtId="0" fontId="3" fillId="8" borderId="0" xfId="0" applyFont="1" applyFill="1" applyAlignment="1">
      <alignment horizontal="right" vertical="center"/>
    </xf>
    <xf numFmtId="0" fontId="3" fillId="8" borderId="0" xfId="0" applyFont="1" applyFill="1" applyAlignment="1">
      <alignment horizontal="center" vertical="center"/>
    </xf>
    <xf numFmtId="20" fontId="3" fillId="8" borderId="0" xfId="0" applyNumberFormat="1" applyFont="1" applyFill="1" applyAlignment="1">
      <alignment horizontal="center" vertical="center"/>
    </xf>
    <xf numFmtId="0" fontId="3" fillId="18" borderId="2" xfId="0" applyFont="1" applyFill="1" applyBorder="1" applyAlignment="1">
      <alignment horizontal="center" vertical="center"/>
    </xf>
    <xf numFmtId="16" fontId="3" fillId="18" borderId="2" xfId="0" applyNumberFormat="1" applyFont="1" applyFill="1" applyBorder="1" applyAlignment="1">
      <alignment horizontal="center" vertical="center"/>
    </xf>
    <xf numFmtId="165" fontId="3" fillId="18" borderId="2" xfId="0" applyNumberFormat="1" applyFont="1" applyFill="1" applyBorder="1" applyAlignment="1">
      <alignment horizontal="center" vertical="center"/>
    </xf>
    <xf numFmtId="165" fontId="3" fillId="18" borderId="4" xfId="0" applyNumberFormat="1" applyFont="1" applyFill="1" applyBorder="1" applyAlignment="1">
      <alignment horizontal="center" vertical="center"/>
    </xf>
    <xf numFmtId="0" fontId="47" fillId="3" borderId="0" xfId="0" applyFont="1" applyFill="1" applyAlignment="1">
      <alignment horizontal="center" vertical="center"/>
    </xf>
    <xf numFmtId="0" fontId="47" fillId="3" borderId="4" xfId="0" applyFont="1" applyFill="1" applyBorder="1" applyAlignment="1">
      <alignment horizontal="center" vertical="center"/>
    </xf>
    <xf numFmtId="0" fontId="47" fillId="3" borderId="2" xfId="0" applyFont="1" applyFill="1" applyBorder="1" applyAlignment="1">
      <alignment horizontal="center" vertical="center"/>
    </xf>
    <xf numFmtId="0" fontId="48" fillId="3" borderId="4" xfId="0" applyFont="1" applyFill="1" applyBorder="1" applyAlignment="1">
      <alignment horizontal="center" vertical="center"/>
    </xf>
    <xf numFmtId="0" fontId="48" fillId="3" borderId="2" xfId="0" applyFont="1" applyFill="1" applyBorder="1" applyAlignment="1">
      <alignment horizontal="center" vertical="center"/>
    </xf>
    <xf numFmtId="0" fontId="5" fillId="5" borderId="33" xfId="0" applyFont="1" applyFill="1" applyBorder="1" applyAlignment="1" applyProtection="1">
      <alignment horizontal="center" vertical="center" wrapText="1"/>
      <protection locked="0"/>
    </xf>
    <xf numFmtId="0" fontId="5" fillId="2" borderId="44" xfId="0" applyFont="1" applyFill="1" applyBorder="1" applyAlignment="1" applyProtection="1">
      <alignment horizontal="center" vertical="center"/>
      <protection locked="0"/>
    </xf>
    <xf numFmtId="0" fontId="5" fillId="2" borderId="34" xfId="0" applyFont="1" applyFill="1" applyBorder="1" applyAlignment="1" applyProtection="1">
      <alignment horizontal="center" vertical="center"/>
      <protection locked="0"/>
    </xf>
    <xf numFmtId="0" fontId="0" fillId="0" borderId="0" xfId="0" applyBorder="1" applyProtection="1">
      <protection locked="0"/>
    </xf>
    <xf numFmtId="0" fontId="6" fillId="3" borderId="2" xfId="0" applyFont="1" applyFill="1" applyBorder="1" applyAlignment="1" applyProtection="1">
      <alignment horizontal="center" vertical="center"/>
      <protection locked="0"/>
    </xf>
    <xf numFmtId="0" fontId="8" fillId="3" borderId="2" xfId="0" applyFont="1" applyFill="1" applyBorder="1" applyAlignment="1" applyProtection="1">
      <alignment horizontal="center" vertical="center"/>
      <protection locked="0"/>
    </xf>
    <xf numFmtId="166" fontId="8" fillId="3" borderId="2" xfId="0" applyNumberFormat="1" applyFont="1" applyFill="1" applyBorder="1" applyAlignment="1">
      <alignment horizontal="center" vertical="center"/>
    </xf>
    <xf numFmtId="1" fontId="6" fillId="3" borderId="2" xfId="0" applyNumberFormat="1" applyFont="1" applyFill="1" applyBorder="1" applyAlignment="1">
      <alignment horizontal="center" vertical="center"/>
    </xf>
    <xf numFmtId="1" fontId="20" fillId="0" borderId="42" xfId="0" applyNumberFormat="1" applyFont="1" applyBorder="1" applyAlignment="1">
      <alignment horizontal="center" vertical="center"/>
    </xf>
    <xf numFmtId="1" fontId="20" fillId="0" borderId="43" xfId="0" applyNumberFormat="1" applyFont="1" applyBorder="1" applyAlignment="1">
      <alignment horizontal="center" vertical="center"/>
    </xf>
    <xf numFmtId="1" fontId="20" fillId="17" borderId="42" xfId="0" applyNumberFormat="1" applyFont="1" applyFill="1" applyBorder="1" applyAlignment="1">
      <alignment horizontal="center" vertical="center"/>
    </xf>
    <xf numFmtId="1" fontId="20" fillId="17" borderId="43" xfId="0" applyNumberFormat="1" applyFont="1" applyFill="1" applyBorder="1" applyAlignment="1">
      <alignment horizontal="center" vertical="center"/>
    </xf>
    <xf numFmtId="1" fontId="20" fillId="8" borderId="42" xfId="0" applyNumberFormat="1" applyFont="1" applyFill="1" applyBorder="1" applyAlignment="1">
      <alignment horizontal="center" vertical="center"/>
    </xf>
    <xf numFmtId="1" fontId="20" fillId="8" borderId="43" xfId="0" applyNumberFormat="1" applyFont="1" applyFill="1" applyBorder="1" applyAlignment="1">
      <alignment horizontal="center" vertical="center"/>
    </xf>
    <xf numFmtId="0" fontId="12" fillId="17" borderId="42" xfId="0" applyFont="1" applyFill="1" applyBorder="1" applyAlignment="1">
      <alignment horizontal="center" vertical="center"/>
    </xf>
    <xf numFmtId="0" fontId="12" fillId="17" borderId="43" xfId="0" applyFont="1" applyFill="1" applyBorder="1" applyAlignment="1">
      <alignment horizontal="center" vertical="center"/>
    </xf>
    <xf numFmtId="0" fontId="12" fillId="15" borderId="42" xfId="0" applyFont="1" applyFill="1" applyBorder="1" applyAlignment="1">
      <alignment horizontal="center" vertical="center"/>
    </xf>
    <xf numFmtId="0" fontId="12" fillId="15" borderId="43" xfId="0" applyFont="1" applyFill="1" applyBorder="1" applyAlignment="1">
      <alignment horizontal="center" vertical="center"/>
    </xf>
    <xf numFmtId="0" fontId="12" fillId="8" borderId="42" xfId="0" applyFont="1" applyFill="1" applyBorder="1" applyAlignment="1">
      <alignment horizontal="center" vertical="center"/>
    </xf>
    <xf numFmtId="0" fontId="12" fillId="8" borderId="43" xfId="0" applyFont="1" applyFill="1" applyBorder="1" applyAlignment="1">
      <alignment horizontal="center" vertical="center"/>
    </xf>
    <xf numFmtId="9" fontId="12" fillId="15" borderId="42" xfId="1" applyFont="1" applyFill="1" applyBorder="1" applyAlignment="1">
      <alignment horizontal="center" vertical="center"/>
    </xf>
    <xf numFmtId="9" fontId="12" fillId="15" borderId="43" xfId="1" applyFont="1" applyFill="1" applyBorder="1" applyAlignment="1">
      <alignment horizontal="center" vertical="center"/>
    </xf>
    <xf numFmtId="9" fontId="12" fillId="8" borderId="42" xfId="1" applyFont="1" applyFill="1" applyBorder="1" applyAlignment="1">
      <alignment horizontal="center" vertical="center"/>
    </xf>
    <xf numFmtId="9" fontId="12" fillId="8" borderId="43" xfId="1" applyFont="1" applyFill="1" applyBorder="1" applyAlignment="1">
      <alignment horizontal="center" vertical="center"/>
    </xf>
    <xf numFmtId="165" fontId="5" fillId="11" borderId="2" xfId="0" applyNumberFormat="1" applyFont="1" applyFill="1" applyBorder="1" applyAlignment="1">
      <alignment horizontal="center" vertical="center"/>
    </xf>
    <xf numFmtId="1" fontId="5" fillId="11" borderId="2" xfId="0" applyNumberFormat="1" applyFont="1" applyFill="1" applyBorder="1" applyAlignment="1">
      <alignment horizontal="center" vertical="center" wrapText="1"/>
    </xf>
    <xf numFmtId="0" fontId="5" fillId="11" borderId="2" xfId="0" applyFont="1" applyFill="1" applyBorder="1" applyAlignment="1">
      <alignment horizontal="center" vertical="center"/>
    </xf>
    <xf numFmtId="0" fontId="5" fillId="11" borderId="2" xfId="0" applyFont="1" applyFill="1" applyBorder="1" applyAlignment="1">
      <alignment horizontal="center" vertical="center" wrapText="1"/>
    </xf>
    <xf numFmtId="0" fontId="38" fillId="2" borderId="0" xfId="0" applyFont="1" applyFill="1" applyAlignment="1">
      <alignment horizontal="center" vertical="center"/>
    </xf>
    <xf numFmtId="0" fontId="39" fillId="13" borderId="1" xfId="0" applyFont="1" applyFill="1" applyBorder="1" applyAlignment="1">
      <alignment horizontal="center" vertical="center" wrapText="1"/>
    </xf>
    <xf numFmtId="0" fontId="39" fillId="13" borderId="28" xfId="0" applyFont="1" applyFill="1" applyBorder="1" applyAlignment="1">
      <alignment horizontal="center" vertical="center" wrapText="1"/>
    </xf>
    <xf numFmtId="0" fontId="39" fillId="13" borderId="36" xfId="0" applyFont="1" applyFill="1" applyBorder="1" applyAlignment="1">
      <alignment horizontal="center" vertical="center" wrapText="1"/>
    </xf>
    <xf numFmtId="0" fontId="37" fillId="14" borderId="0" xfId="0" applyFont="1" applyFill="1" applyAlignment="1">
      <alignment horizontal="center" vertical="center"/>
    </xf>
    <xf numFmtId="1" fontId="41" fillId="14" borderId="0" xfId="0" applyNumberFormat="1" applyFont="1" applyFill="1" applyAlignment="1">
      <alignment horizontal="center" vertical="center"/>
    </xf>
    <xf numFmtId="168" fontId="20" fillId="2" borderId="0" xfId="0" applyNumberFormat="1" applyFont="1" applyFill="1" applyAlignment="1">
      <alignment horizontal="center" vertical="center"/>
    </xf>
    <xf numFmtId="0" fontId="43" fillId="2" borderId="0" xfId="0" applyFont="1" applyFill="1" applyAlignment="1">
      <alignment horizontal="center" vertical="center"/>
    </xf>
    <xf numFmtId="0" fontId="35" fillId="13" borderId="1" xfId="0" applyFont="1" applyFill="1" applyBorder="1" applyAlignment="1">
      <alignment horizontal="center" vertical="center"/>
    </xf>
    <xf numFmtId="0" fontId="35" fillId="13" borderId="28" xfId="0" applyFont="1" applyFill="1" applyBorder="1" applyAlignment="1">
      <alignment horizontal="center" vertical="center"/>
    </xf>
    <xf numFmtId="0" fontId="35" fillId="13" borderId="36" xfId="0" applyFont="1" applyFill="1" applyBorder="1" applyAlignment="1">
      <alignment horizontal="center" vertical="center"/>
    </xf>
    <xf numFmtId="1" fontId="37" fillId="14" borderId="0" xfId="0" applyNumberFormat="1" applyFont="1" applyFill="1" applyAlignment="1">
      <alignment horizontal="center" vertical="center"/>
    </xf>
    <xf numFmtId="0" fontId="23" fillId="10" borderId="39" xfId="0" applyFont="1" applyFill="1" applyBorder="1" applyAlignment="1">
      <alignment horizontal="center" vertical="center"/>
    </xf>
    <xf numFmtId="0" fontId="34" fillId="9" borderId="1" xfId="0" applyFont="1" applyFill="1" applyBorder="1" applyAlignment="1">
      <alignment horizontal="center" vertical="center" wrapText="1"/>
    </xf>
    <xf numFmtId="0" fontId="34" fillId="9" borderId="36" xfId="0" applyFont="1" applyFill="1" applyBorder="1" applyAlignment="1">
      <alignment horizontal="center" vertical="center" wrapText="1"/>
    </xf>
    <xf numFmtId="0" fontId="34" fillId="12" borderId="9" xfId="0" applyFont="1" applyFill="1" applyBorder="1" applyAlignment="1">
      <alignment horizontal="center" vertical="center" wrapText="1"/>
    </xf>
    <xf numFmtId="0" fontId="34" fillId="12" borderId="10" xfId="0" applyFont="1" applyFill="1" applyBorder="1" applyAlignment="1">
      <alignment horizontal="center" vertical="center" wrapText="1"/>
    </xf>
    <xf numFmtId="0" fontId="34" fillId="12" borderId="8" xfId="0" applyFont="1" applyFill="1" applyBorder="1" applyAlignment="1">
      <alignment horizontal="center" vertical="center"/>
    </xf>
    <xf numFmtId="0" fontId="34" fillId="12" borderId="9" xfId="0" applyFont="1" applyFill="1" applyBorder="1" applyAlignment="1">
      <alignment horizontal="center" vertical="center"/>
    </xf>
    <xf numFmtId="0" fontId="5" fillId="15" borderId="6" xfId="0" applyFont="1" applyFill="1" applyBorder="1" applyAlignment="1">
      <alignment horizontal="center" vertical="center"/>
    </xf>
    <xf numFmtId="1" fontId="5" fillId="15" borderId="6" xfId="0" applyNumberFormat="1" applyFont="1" applyFill="1" applyBorder="1" applyAlignment="1">
      <alignment horizontal="center" vertical="center" wrapText="1"/>
    </xf>
    <xf numFmtId="1" fontId="5" fillId="16" borderId="6" xfId="0" applyNumberFormat="1" applyFont="1" applyFill="1" applyBorder="1" applyAlignment="1">
      <alignment horizontal="center" vertical="center" wrapText="1"/>
    </xf>
    <xf numFmtId="0" fontId="20" fillId="3" borderId="0" xfId="0" applyFont="1" applyFill="1" applyAlignment="1">
      <alignment horizontal="center" vertical="center"/>
    </xf>
    <xf numFmtId="0" fontId="34" fillId="7" borderId="12" xfId="0" applyFont="1" applyFill="1" applyBorder="1" applyAlignment="1">
      <alignment horizontal="center" vertical="center"/>
    </xf>
    <xf numFmtId="0" fontId="34" fillId="7" borderId="13" xfId="0" applyFont="1" applyFill="1" applyBorder="1" applyAlignment="1">
      <alignment horizontal="center" vertical="center"/>
    </xf>
    <xf numFmtId="0" fontId="34" fillId="7" borderId="13" xfId="0" applyFont="1" applyFill="1" applyBorder="1" applyAlignment="1">
      <alignment horizontal="center" vertical="center" wrapText="1"/>
    </xf>
    <xf numFmtId="0" fontId="34" fillId="7" borderId="14" xfId="0" applyFont="1" applyFill="1" applyBorder="1" applyAlignment="1">
      <alignment horizontal="center" vertical="center" wrapText="1"/>
    </xf>
    <xf numFmtId="1" fontId="40" fillId="13" borderId="1" xfId="0" applyNumberFormat="1" applyFont="1" applyFill="1" applyBorder="1" applyAlignment="1">
      <alignment horizontal="center" vertical="center" wrapText="1"/>
    </xf>
    <xf numFmtId="0" fontId="40" fillId="13" borderId="36" xfId="0" applyFont="1" applyFill="1" applyBorder="1" applyAlignment="1">
      <alignment horizontal="center" vertical="center" wrapText="1"/>
    </xf>
    <xf numFmtId="1" fontId="5" fillId="11" borderId="34" xfId="0" applyNumberFormat="1" applyFont="1" applyFill="1" applyBorder="1" applyAlignment="1">
      <alignment horizontal="center" vertical="center" wrapText="1"/>
    </xf>
    <xf numFmtId="170" fontId="39" fillId="13" borderId="1" xfId="0" applyNumberFormat="1" applyFont="1" applyFill="1" applyBorder="1" applyAlignment="1">
      <alignment horizontal="center" vertical="center" wrapText="1"/>
    </xf>
    <xf numFmtId="170" fontId="39" fillId="13" borderId="36" xfId="0" applyNumberFormat="1" applyFont="1" applyFill="1" applyBorder="1" applyAlignment="1">
      <alignment horizontal="center" vertical="center" wrapText="1"/>
    </xf>
    <xf numFmtId="0" fontId="42" fillId="8" borderId="40" xfId="0" applyFont="1" applyFill="1" applyBorder="1" applyAlignment="1">
      <alignment horizontal="center" vertical="center"/>
    </xf>
    <xf numFmtId="0" fontId="12" fillId="15" borderId="41" xfId="0" applyFont="1" applyFill="1" applyBorder="1" applyAlignment="1">
      <alignment horizontal="center" vertical="center"/>
    </xf>
    <xf numFmtId="0" fontId="44" fillId="8" borderId="41" xfId="0" applyFont="1" applyFill="1" applyBorder="1" applyAlignment="1">
      <alignment horizontal="center" vertical="center"/>
    </xf>
    <xf numFmtId="1" fontId="45" fillId="8" borderId="42" xfId="0" applyNumberFormat="1" applyFont="1" applyFill="1" applyBorder="1" applyAlignment="1">
      <alignment horizontal="center" vertical="center"/>
    </xf>
    <xf numFmtId="1" fontId="45" fillId="8" borderId="43" xfId="0" applyNumberFormat="1" applyFont="1" applyFill="1" applyBorder="1" applyAlignment="1">
      <alignment horizontal="center" vertical="center"/>
    </xf>
  </cellXfs>
  <cellStyles count="2">
    <cellStyle name="Percent" xfId="1" builtinId="5"/>
    <cellStyle name="عادي" xfId="0" builtinId="0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CC"/>
      <color rgb="FFFFFFEB"/>
      <color rgb="FFF5F9FD"/>
      <color rgb="FFFCFDE7"/>
      <color rgb="FFEBFFFD"/>
      <color rgb="FFD5FFFB"/>
      <color rgb="FFA50021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hyperlink" Target="#&#1575;&#1604;&#1575;&#1608;&#1585;&#1583;&#1585;&#1575;&#1578;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314325</xdr:colOff>
      <xdr:row>2</xdr:row>
      <xdr:rowOff>0</xdr:rowOff>
    </xdr:from>
    <xdr:to>
      <xdr:col>14</xdr:col>
      <xdr:colOff>542925</xdr:colOff>
      <xdr:row>5</xdr:row>
      <xdr:rowOff>47625</xdr:rowOff>
    </xdr:to>
    <xdr:pic>
      <xdr:nvPicPr>
        <xdr:cNvPr id="3" name="رسم 2" descr="مشهد الضاحية مع تعبئة خالصة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C5002D-C9B5-417D-A2E9-F797F5836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1226003075" y="342900"/>
          <a:ext cx="914400" cy="914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9C240-1CEA-4A4F-B0ED-D2F8DEBA73D2}">
  <dimension ref="B1:L603"/>
  <sheetViews>
    <sheetView showGridLines="0" rightToLeft="1" zoomScale="70" zoomScaleNormal="70" workbookViewId="0">
      <pane ySplit="2" topLeftCell="A3" activePane="bottomLeft" state="frozen"/>
      <selection pane="bottomLeft" activeCell="H27" sqref="H27"/>
    </sheetView>
  </sheetViews>
  <sheetFormatPr defaultRowHeight="14.25" x14ac:dyDescent="0.2"/>
  <cols>
    <col min="1" max="1" width="9" customWidth="1"/>
    <col min="2" max="2" width="9" bestFit="1" customWidth="1"/>
    <col min="3" max="3" width="33.25" customWidth="1"/>
    <col min="4" max="4" width="37.125" bestFit="1" customWidth="1"/>
    <col min="5" max="5" width="25.25" customWidth="1"/>
    <col min="6" max="6" width="8" customWidth="1"/>
    <col min="7" max="7" width="16.75" bestFit="1" customWidth="1"/>
    <col min="8" max="8" width="16.375" bestFit="1" customWidth="1"/>
    <col min="9" max="10" width="16.75" hidden="1" customWidth="1"/>
    <col min="11" max="12" width="16.75" customWidth="1"/>
  </cols>
  <sheetData>
    <row r="1" spans="2:12" ht="15" thickBot="1" x14ac:dyDescent="0.25"/>
    <row r="2" spans="2:12" s="21" customFormat="1" ht="57" customHeight="1" x14ac:dyDescent="0.2">
      <c r="B2" s="34" t="s">
        <v>43</v>
      </c>
      <c r="C2" s="29" t="s">
        <v>44</v>
      </c>
      <c r="D2" s="29" t="s">
        <v>215</v>
      </c>
      <c r="E2" s="158" t="s">
        <v>271</v>
      </c>
      <c r="F2" s="29" t="s">
        <v>45</v>
      </c>
      <c r="G2" s="31" t="s">
        <v>46</v>
      </c>
      <c r="H2" s="31" t="s">
        <v>47</v>
      </c>
      <c r="I2" s="129" t="s">
        <v>147</v>
      </c>
      <c r="J2" s="130" t="s">
        <v>148</v>
      </c>
      <c r="K2" s="130" t="s">
        <v>201</v>
      </c>
      <c r="L2" s="130" t="s">
        <v>202</v>
      </c>
    </row>
    <row r="3" spans="2:12" ht="26.25" x14ac:dyDescent="0.2">
      <c r="B3" s="35">
        <v>1</v>
      </c>
      <c r="C3" s="36" t="s">
        <v>85</v>
      </c>
      <c r="D3" s="36" t="s">
        <v>266</v>
      </c>
      <c r="E3" s="159" t="s">
        <v>276</v>
      </c>
      <c r="F3" s="37">
        <v>1</v>
      </c>
      <c r="G3" s="32">
        <f>_xlfn.IFNA(VLOOKUP(B3,مصنعيات!$E$1:$AP$5000,38,0),"")</f>
        <v>45160</v>
      </c>
      <c r="H3" s="32" cm="1">
        <f t="array" ref="H3">_xlfn.IFNA(LOOKUP(5,1/(B3=مصنعيات!$E$1:$E$5000),مصنعيات!$AP$1:$AP$5000),"")</f>
        <v>45169</v>
      </c>
      <c r="I3" s="33">
        <f>IF(SUMIF(مصنعيات!$E$3:$E$5000,الاوردرات!B3,مصنعيات!$O$3:$O$5000)=0,"",SUMIF(مصنعيات!$E$3:$E$5000,الاوردرات!B3,مصنعيات!$O$3:$O$5000))</f>
        <v>1001.3020833333334</v>
      </c>
      <c r="J3" s="33">
        <f>IF(SUMIF(خامات!$E$3:$E$5000,الاوردرات!B3,خامات!$L$3:$L$5000)=0,"",SUMIF(خامات!$E$3:$E$5000,الاوردرات!B3,خامات!$L$3:$L$5000))</f>
        <v>1077.1677740863788</v>
      </c>
      <c r="K3" s="33">
        <f>IFERROR(I3/F3,"")</f>
        <v>1001.3020833333334</v>
      </c>
      <c r="L3" s="33">
        <f>IFERROR(J3/F3,"")</f>
        <v>1077.1677740863788</v>
      </c>
    </row>
    <row r="4" spans="2:12" ht="26.25" x14ac:dyDescent="0.2">
      <c r="B4" s="38">
        <v>2</v>
      </c>
      <c r="C4" s="36" t="s">
        <v>126</v>
      </c>
      <c r="D4" s="36">
        <v>3</v>
      </c>
      <c r="E4" s="160" t="s">
        <v>276</v>
      </c>
      <c r="F4" s="37">
        <v>3</v>
      </c>
      <c r="G4" s="32">
        <f>_xlfn.IFNA(VLOOKUP(B4,مصنعيات!$E$1:$AP$5000,38,0),"")</f>
        <v>45167</v>
      </c>
      <c r="H4" s="32" cm="1">
        <f t="array" ref="H4">_xlfn.IFNA(LOOKUP(5,1/(B4=مصنعيات!$E$1:$E$5000),مصنعيات!$AP$1:$AP$5000),"")</f>
        <v>45168</v>
      </c>
      <c r="I4" s="33">
        <f>IF(SUMIF(مصنعيات!$E$3:$E$5000,الاوردرات!B4,مصنعيات!$O$3:$O$5000)=0,"",SUMIF(مصنعيات!$E$3:$E$5000,الاوردرات!B4,مصنعيات!$O$3:$O$5000))</f>
        <v>220.74652777777777</v>
      </c>
      <c r="J4" s="33">
        <f>IF(SUMIF(خامات!$E$3:$E$5000,الاوردرات!B4,خامات!$L$3:$L$5000)=0,"",SUMIF(خامات!$E$3:$E$5000,الاوردرات!B4,خامات!$L$3:$L$5000))</f>
        <v>152.46508771929825</v>
      </c>
      <c r="K4" s="33">
        <f t="shared" ref="K4:K67" si="0">IFERROR(I4/F4,"")</f>
        <v>73.582175925925924</v>
      </c>
      <c r="L4" s="33">
        <f t="shared" ref="L4:L67" si="1">IFERROR(J4/F4,"")</f>
        <v>50.821695906432751</v>
      </c>
    </row>
    <row r="5" spans="2:12" ht="26.25" x14ac:dyDescent="0.2">
      <c r="B5" s="35">
        <v>3</v>
      </c>
      <c r="C5" s="36" t="s">
        <v>152</v>
      </c>
      <c r="D5" s="36" t="s">
        <v>267</v>
      </c>
      <c r="E5" s="159" t="s">
        <v>276</v>
      </c>
      <c r="F5" s="37">
        <v>1</v>
      </c>
      <c r="G5" s="32">
        <v>45166</v>
      </c>
      <c r="H5" s="32">
        <v>45168</v>
      </c>
      <c r="I5" s="33">
        <f>IF(SUMIF(مصنعيات!$E$3:$E$5000,الاوردرات!B5,مصنعيات!$O$3:$O$5000)=0,"",SUMIF(مصنعيات!$E$3:$E$5000,الاوردرات!B5,مصنعيات!$O$3:$O$5000))</f>
        <v>900</v>
      </c>
      <c r="J5" s="33">
        <f>IF(SUMIF(خامات!$E$3:$E$5000,الاوردرات!B5,خامات!$L$3:$L$5000)=0,"",SUMIF(خامات!$E$3:$E$5000,الاوردرات!B5,خامات!$L$3:$L$5000))</f>
        <v>1378</v>
      </c>
      <c r="K5" s="33">
        <f t="shared" si="0"/>
        <v>900</v>
      </c>
      <c r="L5" s="33">
        <f t="shared" si="1"/>
        <v>1378</v>
      </c>
    </row>
    <row r="6" spans="2:12" ht="26.25" x14ac:dyDescent="0.2">
      <c r="B6" s="38">
        <v>4</v>
      </c>
      <c r="C6" s="36" t="s">
        <v>157</v>
      </c>
      <c r="D6" s="36" t="s">
        <v>268</v>
      </c>
      <c r="E6" s="160" t="s">
        <v>276</v>
      </c>
      <c r="F6" s="37">
        <v>1</v>
      </c>
      <c r="G6" s="32">
        <f>_xlfn.IFNA(VLOOKUP(B6,مصنعيات!$E$1:$AP$5000,38,0),"")</f>
        <v>45168</v>
      </c>
      <c r="H6" s="32" cm="1">
        <f t="array" ref="H6">_xlfn.IFNA(LOOKUP(5,1/(B6=مصنعيات!$E$1:$E$5000),مصنعيات!$AP$1:$AP$5000),"")</f>
        <v>45168</v>
      </c>
      <c r="I6" s="33">
        <f>IF(SUMIF(مصنعيات!$E$3:$E$5000,الاوردرات!B6,مصنعيات!$O$3:$O$5000)=0,"",SUMIF(مصنعيات!$E$3:$E$5000,الاوردرات!B6,مصنعيات!$O$3:$O$5000))</f>
        <v>192.70833333333334</v>
      </c>
      <c r="J6" s="33">
        <f>IF(SUMIF(خامات!$E$3:$E$5000,الاوردرات!B6,خامات!$L$3:$L$5000)=0,"",SUMIF(خامات!$E$3:$E$5000,الاوردرات!B6,خامات!$L$3:$L$5000))</f>
        <v>160.03076923076921</v>
      </c>
      <c r="K6" s="33">
        <f t="shared" si="0"/>
        <v>192.70833333333334</v>
      </c>
      <c r="L6" s="33">
        <f t="shared" si="1"/>
        <v>160.03076923076921</v>
      </c>
    </row>
    <row r="7" spans="2:12" ht="26.25" x14ac:dyDescent="0.2">
      <c r="B7" s="35">
        <v>5</v>
      </c>
      <c r="C7" s="36" t="s">
        <v>159</v>
      </c>
      <c r="D7" s="36">
        <v>2</v>
      </c>
      <c r="E7" s="159" t="s">
        <v>276</v>
      </c>
      <c r="F7" s="37">
        <v>2</v>
      </c>
      <c r="G7" s="32">
        <f>_xlfn.IFNA(VLOOKUP(B7,مصنعيات!$E$1:$AP$5000,38,0),"")</f>
        <v>45168</v>
      </c>
      <c r="H7" s="32" cm="1">
        <f t="array" ref="H7">_xlfn.IFNA(LOOKUP(5,1/(B7=مصنعيات!$E$1:$E$5000),مصنعيات!$AP$1:$AP$5000),"")</f>
        <v>45168</v>
      </c>
      <c r="I7" s="33">
        <f>IF(SUMIF(مصنعيات!$E$3:$E$5000,الاوردرات!B7,مصنعيات!$O$3:$O$5000)=0,"",SUMIF(مصنعيات!$E$3:$E$5000,الاوردرات!B7,مصنعيات!$O$3:$O$5000))</f>
        <v>192.70833333333337</v>
      </c>
      <c r="J7" s="33">
        <f>IF(SUMIF(خامات!$E$3:$E$5000,الاوردرات!B7,خامات!$L$3:$L$5000)=0,"",SUMIF(خامات!$E$3:$E$5000,الاوردرات!B7,خامات!$L$3:$L$5000))</f>
        <v>322.63175438596494</v>
      </c>
      <c r="K7" s="33">
        <f t="shared" si="0"/>
        <v>96.354166666666686</v>
      </c>
      <c r="L7" s="33">
        <f t="shared" si="1"/>
        <v>161.31587719298247</v>
      </c>
    </row>
    <row r="8" spans="2:12" ht="26.25" x14ac:dyDescent="0.2">
      <c r="B8" s="38">
        <v>6</v>
      </c>
      <c r="C8" s="36" t="s">
        <v>157</v>
      </c>
      <c r="D8" s="36" t="s">
        <v>269</v>
      </c>
      <c r="E8" s="160" t="s">
        <v>272</v>
      </c>
      <c r="F8" s="37">
        <v>1</v>
      </c>
      <c r="G8" s="32">
        <f>_xlfn.IFNA(VLOOKUP(B8,مصنعيات!$E$1:$AP$5000,38,0),"")</f>
        <v>45171</v>
      </c>
      <c r="H8" s="32" cm="1">
        <f t="array" ref="H8">_xlfn.IFNA(LOOKUP(5,1/(B8=مصنعيات!$E$1:$E$5000),مصنعيات!$AP$1:$AP$5000),"")</f>
        <v>45171</v>
      </c>
      <c r="I8" s="33">
        <f>IF(SUMIF(مصنعيات!$E$3:$E$5000,الاوردرات!B8,مصنعيات!$O$3:$O$5000)=0,"",SUMIF(مصنعيات!$E$3:$E$5000,الاوردرات!B8,مصنعيات!$O$3:$O$5000))</f>
        <v>205.2083333333334</v>
      </c>
      <c r="J8" s="33">
        <f>IF(SUMIF(خامات!$E$3:$E$5000,الاوردرات!B8,خامات!$L$3:$L$5000)=0,"",SUMIF(خامات!$E$3:$E$5000,الاوردرات!B8,خامات!$L$3:$L$5000))</f>
        <v>125.76585695006747</v>
      </c>
      <c r="K8" s="33">
        <f t="shared" si="0"/>
        <v>205.2083333333334</v>
      </c>
      <c r="L8" s="33">
        <f t="shared" si="1"/>
        <v>125.76585695006747</v>
      </c>
    </row>
    <row r="9" spans="2:12" ht="26.25" x14ac:dyDescent="0.2">
      <c r="B9" s="35">
        <v>7</v>
      </c>
      <c r="C9" s="36" t="s">
        <v>161</v>
      </c>
      <c r="D9" s="36" t="s">
        <v>270</v>
      </c>
      <c r="E9" s="159" t="s">
        <v>273</v>
      </c>
      <c r="F9" s="37">
        <v>1</v>
      </c>
      <c r="G9" s="32">
        <f>_xlfn.IFNA(VLOOKUP(B9,مصنعيات!$E$1:$AP$5000,38,0),"")</f>
        <v>45169</v>
      </c>
      <c r="H9" s="32" cm="1">
        <f t="array" ref="H9">_xlfn.IFNA(LOOKUP(5,1/(B9=مصنعيات!$E$1:$E$5000),مصنعيات!$AP$1:$AP$5000),"")</f>
        <v>45175</v>
      </c>
      <c r="I9" s="33">
        <f>IF(SUMIF(مصنعيات!$E$3:$E$5000,الاوردرات!B9,مصنعيات!$O$3:$O$5000)=0,"",SUMIF(مصنعيات!$E$3:$E$5000,الاوردرات!B9,مصنعيات!$O$3:$O$5000))</f>
        <v>790.71180555555566</v>
      </c>
      <c r="J9" s="33">
        <f>IF(SUMIF(خامات!$E$3:$E$5000,الاوردرات!B9,خامات!$L$3:$L$5000)=0,"",SUMIF(خامات!$E$3:$E$5000,الاوردرات!B9,خامات!$L$3:$L$5000))</f>
        <v>1030.8706410256409</v>
      </c>
      <c r="K9" s="33">
        <f t="shared" si="0"/>
        <v>790.71180555555566</v>
      </c>
      <c r="L9" s="33">
        <f t="shared" si="1"/>
        <v>1030.8706410256409</v>
      </c>
    </row>
    <row r="10" spans="2:12" ht="26.25" x14ac:dyDescent="0.2">
      <c r="B10" s="38">
        <v>8</v>
      </c>
      <c r="C10" s="36" t="s">
        <v>170</v>
      </c>
      <c r="D10" s="36">
        <v>1</v>
      </c>
      <c r="E10" s="160" t="s">
        <v>276</v>
      </c>
      <c r="F10" s="37">
        <v>1</v>
      </c>
      <c r="G10" s="32">
        <f>_xlfn.IFNA(VLOOKUP(B10,مصنعيات!$E$1:$AP$5000,38,0),"")</f>
        <v>45172</v>
      </c>
      <c r="H10" s="32" cm="1">
        <f t="array" ref="H10">_xlfn.IFNA(LOOKUP(5,1/(B10=مصنعيات!$E$1:$E$5000),مصنعيات!$AP$1:$AP$5000),"")</f>
        <v>45173</v>
      </c>
      <c r="I10" s="33">
        <f>IF(SUMIF(مصنعيات!$E$3:$E$5000,الاوردرات!B10,مصنعيات!$O$3:$O$5000)=0,"",SUMIF(مصنعيات!$E$3:$E$5000,الاوردرات!B10,مصنعيات!$O$3:$O$5000))</f>
        <v>181.1631944444444</v>
      </c>
      <c r="J10" s="33">
        <f>IF(SUMIF(خامات!$E$3:$E$5000,الاوردرات!B10,خامات!$L$3:$L$5000)=0,"",SUMIF(خامات!$E$3:$E$5000,الاوردرات!B10,خامات!$L$3:$L$5000))</f>
        <v>207.97179487179486</v>
      </c>
      <c r="K10" s="33">
        <f t="shared" si="0"/>
        <v>181.1631944444444</v>
      </c>
      <c r="L10" s="33">
        <f t="shared" si="1"/>
        <v>207.97179487179486</v>
      </c>
    </row>
    <row r="11" spans="2:12" ht="26.25" x14ac:dyDescent="0.2">
      <c r="B11" s="35">
        <v>9</v>
      </c>
      <c r="C11" s="36" t="s">
        <v>172</v>
      </c>
      <c r="D11" s="36">
        <v>1</v>
      </c>
      <c r="E11" s="159" t="s">
        <v>276</v>
      </c>
      <c r="F11" s="37">
        <v>1</v>
      </c>
      <c r="G11" s="32">
        <f>_xlfn.IFNA(VLOOKUP(B11,مصنعيات!$E$1:$AP$5000,38,0),"")</f>
        <v>45173</v>
      </c>
      <c r="H11" s="32" cm="1">
        <f t="array" ref="H11">_xlfn.IFNA(LOOKUP(5,1/(B11=مصنعيات!$E$1:$E$5000),مصنعيات!$AP$1:$AP$5000),"")</f>
        <v>45175</v>
      </c>
      <c r="I11" s="33">
        <f>IF(SUMIF(مصنعيات!$E$3:$E$5000,الاوردرات!B11,مصنعيات!$O$3:$O$5000)=0,"",SUMIF(مصنعيات!$E$3:$E$5000,الاوردرات!B11,مصنعيات!$O$3:$O$5000))</f>
        <v>253.64583333333337</v>
      </c>
      <c r="J11" s="33">
        <f>IF(SUMIF(خامات!$E$3:$E$5000,الاوردرات!B11,خامات!$L$3:$L$5000)=0,"",SUMIF(خامات!$E$3:$E$5000,الاوردرات!B11,خامات!$L$3:$L$5000))</f>
        <v>294.39166666666665</v>
      </c>
      <c r="K11" s="33">
        <f t="shared" si="0"/>
        <v>253.64583333333337</v>
      </c>
      <c r="L11" s="33">
        <f t="shared" si="1"/>
        <v>294.39166666666665</v>
      </c>
    </row>
    <row r="12" spans="2:12" ht="26.25" x14ac:dyDescent="0.2">
      <c r="B12" s="38">
        <v>10</v>
      </c>
      <c r="C12" s="36" t="s">
        <v>174</v>
      </c>
      <c r="D12" s="36" t="s">
        <v>274</v>
      </c>
      <c r="E12" s="160" t="s">
        <v>276</v>
      </c>
      <c r="F12" s="37">
        <v>3</v>
      </c>
      <c r="G12" s="32">
        <f>_xlfn.IFNA(VLOOKUP(B12,مصنعيات!$E$1:$AP$5000,38,0),"")</f>
        <v>45176</v>
      </c>
      <c r="H12" s="32" cm="1">
        <f t="array" ref="H12">_xlfn.IFNA(LOOKUP(5,1/(B12=مصنعيات!$E$1:$E$5000),مصنعيات!$AP$1:$AP$5000),"")</f>
        <v>45179</v>
      </c>
      <c r="I12" s="33">
        <f>IF(SUMIF(مصنعيات!$E$3:$E$5000,الاوردرات!B12,مصنعيات!$O$3:$O$5000)=0,"",SUMIF(مصنعيات!$E$3:$E$5000,الاوردرات!B12,مصنعيات!$O$3:$O$5000))</f>
        <v>410.85069444444451</v>
      </c>
      <c r="J12" s="33">
        <f>IF(SUMIF(خامات!$E$3:$E$5000,الاوردرات!B12,خامات!$L$3:$L$5000)=0,"",SUMIF(خامات!$E$3:$E$5000,الاوردرات!B12,خامات!$L$3:$L$5000))</f>
        <v>747.36987179487176</v>
      </c>
      <c r="K12" s="33">
        <f t="shared" si="0"/>
        <v>136.9502314814815</v>
      </c>
      <c r="L12" s="33">
        <f t="shared" si="1"/>
        <v>249.12329059829059</v>
      </c>
    </row>
    <row r="13" spans="2:12" ht="26.25" x14ac:dyDescent="0.2">
      <c r="B13" s="35">
        <v>11</v>
      </c>
      <c r="C13" s="36" t="s">
        <v>176</v>
      </c>
      <c r="D13" s="36">
        <v>2</v>
      </c>
      <c r="E13" s="159" t="s">
        <v>276</v>
      </c>
      <c r="F13" s="37">
        <v>2</v>
      </c>
      <c r="G13" s="32">
        <f>_xlfn.IFNA(VLOOKUP(B13,مصنعيات!$E$1:$AP$5000,38,0),"")</f>
        <v>45169</v>
      </c>
      <c r="H13" s="32" cm="1">
        <f t="array" ref="H13">_xlfn.IFNA(LOOKUP(5,1/(B13=مصنعيات!$E$1:$E$5000),مصنعيات!$AP$1:$AP$5000),"")</f>
        <v>45176</v>
      </c>
      <c r="I13" s="33">
        <f>IF(SUMIF(مصنعيات!$E$3:$E$5000,الاوردرات!B13,مصنعيات!$O$3:$O$5000)=0,"",SUMIF(مصنعيات!$E$3:$E$5000,الاوردرات!B13,مصنعيات!$O$3:$O$5000))</f>
        <v>492.10069444444446</v>
      </c>
      <c r="J13" s="33">
        <f>IF(SUMIF(خامات!$E$3:$E$5000,الاوردرات!B13,خامات!$L$3:$L$5000)=0,"",SUMIF(خامات!$E$3:$E$5000,الاوردرات!B13,خامات!$L$3:$L$5000))</f>
        <v>456.98537993014736</v>
      </c>
      <c r="K13" s="33">
        <f t="shared" si="0"/>
        <v>246.05034722222223</v>
      </c>
      <c r="L13" s="33">
        <f t="shared" si="1"/>
        <v>228.49268996507368</v>
      </c>
    </row>
    <row r="14" spans="2:12" ht="26.25" x14ac:dyDescent="0.2">
      <c r="B14" s="38">
        <v>12</v>
      </c>
      <c r="C14" s="36" t="s">
        <v>179</v>
      </c>
      <c r="D14" s="36" t="s">
        <v>275</v>
      </c>
      <c r="E14" s="160" t="s">
        <v>276</v>
      </c>
      <c r="F14" s="37">
        <v>2</v>
      </c>
      <c r="G14" s="32">
        <f>_xlfn.IFNA(VLOOKUP(B14,مصنعيات!$E$1:$AP$5000,38,0),"")</f>
        <v>45172</v>
      </c>
      <c r="H14" s="32" cm="1">
        <f t="array" ref="H14">_xlfn.IFNA(LOOKUP(5,1/(B14=مصنعيات!$E$1:$E$5000),مصنعيات!$AP$1:$AP$5000),"")</f>
        <v>45182</v>
      </c>
      <c r="I14" s="33">
        <f>IF(SUMIF(مصنعيات!$E$3:$E$5000,الاوردرات!B14,مصنعيات!$O$3:$O$5000)=0,"",SUMIF(مصنعيات!$E$3:$E$5000,الاوردرات!B14,مصنعيات!$O$3:$O$5000))</f>
        <v>4533.0729166666661</v>
      </c>
      <c r="J14" s="33">
        <f>IF(SUMIF(خامات!$E$3:$E$5000,الاوردرات!B14,خامات!$L$3:$L$5000)=0,"",SUMIF(خامات!$E$3:$E$5000,الاوردرات!B14,خامات!$L$3:$L$5000))</f>
        <v>3452.2067935940026</v>
      </c>
      <c r="K14" s="33">
        <f t="shared" si="0"/>
        <v>2266.536458333333</v>
      </c>
      <c r="L14" s="33">
        <f t="shared" si="1"/>
        <v>1726.1033967970013</v>
      </c>
    </row>
    <row r="15" spans="2:12" ht="26.25" x14ac:dyDescent="0.2">
      <c r="B15" s="35">
        <v>13</v>
      </c>
      <c r="C15" s="36" t="s">
        <v>188</v>
      </c>
      <c r="D15" s="36" t="s">
        <v>277</v>
      </c>
      <c r="E15" s="159" t="s">
        <v>278</v>
      </c>
      <c r="F15" s="37">
        <v>1</v>
      </c>
      <c r="G15" s="32">
        <f>_xlfn.IFNA(VLOOKUP(B15,مصنعيات!$E$1:$AP$5000,38,0),"")</f>
        <v>45167</v>
      </c>
      <c r="H15" s="32" cm="1">
        <f t="array" ref="H15">_xlfn.IFNA(LOOKUP(5,1/(B15=مصنعيات!$E$1:$E$5000),مصنعيات!$AP$1:$AP$5000),"")</f>
        <v>45183</v>
      </c>
      <c r="I15" s="33">
        <f>IF(SUMIF(مصنعيات!$E$3:$E$5000,الاوردرات!B15,مصنعيات!$O$3:$O$5000)=0,"",SUMIF(مصنعيات!$E$3:$E$5000,الاوردرات!B15,مصنعيات!$O$3:$O$5000))</f>
        <v>519.27083333333337</v>
      </c>
      <c r="J15" s="33">
        <f>IF(SUMIF(خامات!$E$3:$E$5000,الاوردرات!B15,خامات!$L$3:$L$5000)=0,"",SUMIF(خامات!$E$3:$E$5000,الاوردرات!B15,خامات!$L$3:$L$5000))</f>
        <v>703.49778677462882</v>
      </c>
      <c r="K15" s="33">
        <f t="shared" si="0"/>
        <v>519.27083333333337</v>
      </c>
      <c r="L15" s="33">
        <f t="shared" si="1"/>
        <v>703.49778677462882</v>
      </c>
    </row>
    <row r="16" spans="2:12" ht="26.25" x14ac:dyDescent="0.2">
      <c r="B16" s="38">
        <v>14</v>
      </c>
      <c r="C16" s="36" t="s">
        <v>191</v>
      </c>
      <c r="D16" s="36" t="s">
        <v>226</v>
      </c>
      <c r="E16" s="160" t="s">
        <v>276</v>
      </c>
      <c r="F16" s="37">
        <v>8</v>
      </c>
      <c r="G16" s="32">
        <f>_xlfn.IFNA(VLOOKUP(B16,مصنعيات!$E$1:$AP$5000,38,0),"")</f>
        <v>45166</v>
      </c>
      <c r="H16" s="32" cm="1">
        <f t="array" ref="H16">_xlfn.IFNA(LOOKUP(5,1/(B16=مصنعيات!$E$1:$E$5000),مصنعيات!$AP$1:$AP$5000),"")</f>
        <v>45183</v>
      </c>
      <c r="I16" s="33">
        <f>IF(SUMIF(مصنعيات!$E$3:$E$5000,الاوردرات!B16,مصنعيات!$O$3:$O$5000)=0,"",SUMIF(مصنعيات!$E$3:$E$5000,الاوردرات!B16,مصنعيات!$O$3:$O$5000))</f>
        <v>3129.427083333333</v>
      </c>
      <c r="J16" s="33">
        <f>IF(SUMIF(خامات!$E$3:$E$5000,الاوردرات!B16,خامات!$L$3:$L$5000)=0,"",SUMIF(خامات!$E$3:$E$5000,الاوردرات!B16,خامات!$L$3:$L$5000))</f>
        <v>2373.0787818383169</v>
      </c>
      <c r="K16" s="33">
        <f t="shared" si="0"/>
        <v>391.17838541666663</v>
      </c>
      <c r="L16" s="33">
        <f t="shared" si="1"/>
        <v>296.63484772978961</v>
      </c>
    </row>
    <row r="17" spans="2:12" ht="26.25" x14ac:dyDescent="0.2">
      <c r="B17" s="35">
        <v>15</v>
      </c>
      <c r="C17" s="36"/>
      <c r="D17" s="36"/>
      <c r="E17" s="159"/>
      <c r="F17" s="37"/>
      <c r="G17" s="32" t="str">
        <f>_xlfn.IFNA(VLOOKUP(B17,مصنعيات!$E$1:$AP$5000,38,0),"")</f>
        <v/>
      </c>
      <c r="H17" s="32" t="str" cm="1">
        <f t="array" ref="H17">_xlfn.IFNA(LOOKUP(5,1/(B17=مصنعيات!$E$1:$E$5000),مصنعيات!$AP$1:$AP$5000),"")</f>
        <v/>
      </c>
      <c r="I17" s="33" t="str">
        <f>IF(SUMIF(مصنعيات!$E$3:$E$5000,الاوردرات!B17,مصنعيات!$O$3:$O$5000)=0,"",SUMIF(مصنعيات!$E$3:$E$5000,الاوردرات!B17,مصنعيات!$O$3:$O$5000))</f>
        <v/>
      </c>
      <c r="J17" s="33" t="str">
        <f>IF(SUMIF(خامات!$E$3:$E$5000,الاوردرات!B17,خامات!$L$3:$L$5000)=0,"",SUMIF(خامات!$E$3:$E$5000,الاوردرات!B17,خامات!$L$3:$L$5000))</f>
        <v/>
      </c>
      <c r="K17" s="33" t="str">
        <f t="shared" si="0"/>
        <v/>
      </c>
      <c r="L17" s="33" t="str">
        <f t="shared" si="1"/>
        <v/>
      </c>
    </row>
    <row r="18" spans="2:12" ht="26.25" x14ac:dyDescent="0.2">
      <c r="B18" s="38">
        <v>16</v>
      </c>
      <c r="C18" s="36" t="s">
        <v>194</v>
      </c>
      <c r="D18" s="36" t="s">
        <v>279</v>
      </c>
      <c r="E18" s="160" t="s">
        <v>276</v>
      </c>
      <c r="F18" s="37">
        <v>2</v>
      </c>
      <c r="G18" s="32">
        <f>_xlfn.IFNA(VLOOKUP(B18,مصنعيات!$E$1:$AP$5000,38,0),"")</f>
        <v>45168</v>
      </c>
      <c r="H18" s="32" cm="1">
        <f t="array" ref="H18">_xlfn.IFNA(LOOKUP(5,1/(B18=مصنعيات!$E$1:$E$5000),مصنعيات!$AP$1:$AP$5000),"")</f>
        <v>45181</v>
      </c>
      <c r="I18" s="33">
        <f>IF(SUMIF(مصنعيات!$E$3:$E$5000,الاوردرات!B18,مصنعيات!$O$3:$O$5000)=0,"",SUMIF(مصنعيات!$E$3:$E$5000,الاوردرات!B18,مصنعيات!$O$3:$O$5000))</f>
        <v>544.79166666666663</v>
      </c>
      <c r="J18" s="33">
        <f>IF(SUMIF(خامات!$E$3:$E$5000,الاوردرات!B18,خامات!$L$3:$L$5000)=0,"",SUMIF(خامات!$E$3:$E$5000,الاوردرات!B18,خامات!$L$3:$L$5000))</f>
        <v>141.84333333333331</v>
      </c>
      <c r="K18" s="33">
        <f t="shared" si="0"/>
        <v>272.39583333333331</v>
      </c>
      <c r="L18" s="33">
        <f t="shared" si="1"/>
        <v>70.921666666666653</v>
      </c>
    </row>
    <row r="19" spans="2:12" ht="26.25" x14ac:dyDescent="0.2">
      <c r="B19" s="35">
        <v>17</v>
      </c>
      <c r="C19" s="36" t="s">
        <v>172</v>
      </c>
      <c r="D19" s="36">
        <v>2</v>
      </c>
      <c r="E19" s="159"/>
      <c r="F19" s="37">
        <v>2</v>
      </c>
      <c r="G19" s="32">
        <f>_xlfn.IFNA(VLOOKUP(B19,مصنعيات!$E$1:$AP$5000,38,0),"")</f>
        <v>45176</v>
      </c>
      <c r="H19" s="32" cm="1">
        <f t="array" ref="H19">_xlfn.IFNA(LOOKUP(5,1/(B19=مصنعيات!$E$1:$E$5000),مصنعيات!$AP$1:$AP$5000),"")</f>
        <v>45180</v>
      </c>
      <c r="I19" s="33">
        <f>IF(SUMIF(مصنعيات!$E$3:$E$5000,الاوردرات!B19,مصنعيات!$O$3:$O$5000)=0,"",SUMIF(مصنعيات!$E$3:$E$5000,الاوردرات!B19,مصنعيات!$O$3:$O$5000))</f>
        <v>406.7708333333332</v>
      </c>
      <c r="J19" s="33">
        <f>IF(SUMIF(خامات!$E$3:$E$5000,الاوردرات!B19,خامات!$L$3:$L$5000)=0,"",SUMIF(خامات!$E$3:$E$5000,الاوردرات!B19,خامات!$L$3:$L$5000))</f>
        <v>530.56416666666667</v>
      </c>
      <c r="K19" s="33">
        <f t="shared" si="0"/>
        <v>203.3854166666666</v>
      </c>
      <c r="L19" s="33">
        <f t="shared" si="1"/>
        <v>265.28208333333333</v>
      </c>
    </row>
    <row r="20" spans="2:12" ht="26.25" x14ac:dyDescent="0.2">
      <c r="B20" s="38">
        <v>18</v>
      </c>
      <c r="C20" s="162" t="s">
        <v>239</v>
      </c>
      <c r="D20" s="162" t="s">
        <v>240</v>
      </c>
      <c r="E20" s="159" t="s">
        <v>280</v>
      </c>
      <c r="F20" s="163">
        <v>1</v>
      </c>
      <c r="G20" s="164">
        <f>_xlfn.IFNA(VLOOKUP(B20,مصنعيات!$E$1:$AP$5000,38,0),"")</f>
        <v>45181</v>
      </c>
      <c r="H20" s="164" cm="1">
        <f t="array" ref="H20">_xlfn.IFNA(LOOKUP(5,1/(B20=مصنعيات!$E$1:$E$5000),مصنعيات!$AP$1:$AP$5000),"")</f>
        <v>45186</v>
      </c>
      <c r="I20" s="165">
        <f>IF(SUMIF(مصنعيات!$E$3:$E$5000,الاوردرات!B20,مصنعيات!$O$3:$O$5000)=0,"",SUMIF(مصنعيات!$E$3:$E$5000,الاوردرات!B20,مصنعيات!$O$3:$O$5000))</f>
        <v>229.16666666666663</v>
      </c>
      <c r="J20" s="165">
        <f>IF(SUMIF(خامات!$E$3:$E$5000,الاوردرات!B20,خامات!$L$3:$L$5000)=0,"",SUMIF(خامات!$E$3:$E$5000,الاوردرات!B20,خامات!$L$3:$L$5000))</f>
        <v>421.15</v>
      </c>
      <c r="K20" s="165">
        <f t="shared" si="0"/>
        <v>229.16666666666663</v>
      </c>
      <c r="L20" s="165">
        <f t="shared" si="1"/>
        <v>421.15</v>
      </c>
    </row>
    <row r="21" spans="2:12" ht="26.25" x14ac:dyDescent="0.2">
      <c r="B21" s="35">
        <v>19</v>
      </c>
      <c r="C21" s="162" t="s">
        <v>241</v>
      </c>
      <c r="D21" s="162" t="s">
        <v>242</v>
      </c>
      <c r="E21" s="159" t="s">
        <v>281</v>
      </c>
      <c r="F21" s="163">
        <v>1</v>
      </c>
      <c r="G21" s="164">
        <f>_xlfn.IFNA(VLOOKUP(B21,مصنعيات!$E$1:$AP$5000,38,0),"")</f>
        <v>45176</v>
      </c>
      <c r="H21" s="164" cm="1">
        <f t="array" ref="H21">_xlfn.IFNA(LOOKUP(5,1/(B21=مصنعيات!$E$1:$E$5000),مصنعيات!$AP$1:$AP$5000),"")</f>
        <v>45185</v>
      </c>
      <c r="I21" s="165">
        <f>IF(SUMIF(مصنعيات!$E$3:$E$5000,الاوردرات!B21,مصنعيات!$O$3:$O$5000)=0,"",SUMIF(مصنعيات!$E$3:$E$5000,الاوردرات!B21,مصنعيات!$O$3:$O$5000))</f>
        <v>1945.1388888888894</v>
      </c>
      <c r="J21" s="165">
        <f>IF(SUMIF(خامات!$E$3:$E$5000,الاوردرات!B21,خامات!$L$3:$L$5000)=0,"",SUMIF(خامات!$E$3:$E$5000,الاوردرات!B21,خامات!$L$3:$L$5000))</f>
        <v>2449.6546336996339</v>
      </c>
      <c r="K21" s="165">
        <f t="shared" si="0"/>
        <v>1945.1388888888894</v>
      </c>
      <c r="L21" s="165">
        <f t="shared" si="1"/>
        <v>2449.6546336996339</v>
      </c>
    </row>
    <row r="22" spans="2:12" ht="26.25" x14ac:dyDescent="0.2">
      <c r="B22" s="38">
        <v>20</v>
      </c>
      <c r="C22" s="162" t="s">
        <v>245</v>
      </c>
      <c r="D22" s="162" t="s">
        <v>246</v>
      </c>
      <c r="E22" s="159" t="s">
        <v>282</v>
      </c>
      <c r="F22" s="163">
        <v>1</v>
      </c>
      <c r="G22" s="164">
        <f>_xlfn.IFNA(VLOOKUP(B22,مصنعيات!$E$1:$AP$5000,38,0),"")</f>
        <v>45185</v>
      </c>
      <c r="H22" s="164" cm="1">
        <f t="array" ref="H22">_xlfn.IFNA(LOOKUP(5,1/(B22=مصنعيات!$E$1:$E$5000),مصنعيات!$AP$1:$AP$5000),"")</f>
        <v>45186</v>
      </c>
      <c r="I22" s="165">
        <f>IF(SUMIF(مصنعيات!$E$3:$E$5000,الاوردرات!B22,مصنعيات!$O$3:$O$5000)=0,"",SUMIF(مصنعيات!$E$3:$E$5000,الاوردرات!B22,مصنعيات!$O$3:$O$5000))</f>
        <v>223.95833333333343</v>
      </c>
      <c r="J22" s="165">
        <f>IF(SUMIF(خامات!$E$3:$E$5000,الاوردرات!B22,خامات!$L$3:$L$5000)=0,"",SUMIF(خامات!$E$3:$E$5000,الاوردرات!B22,خامات!$L$3:$L$5000))</f>
        <v>152</v>
      </c>
      <c r="K22" s="165">
        <f t="shared" si="0"/>
        <v>223.95833333333343</v>
      </c>
      <c r="L22" s="165">
        <f t="shared" si="1"/>
        <v>152</v>
      </c>
    </row>
    <row r="23" spans="2:12" ht="26.25" x14ac:dyDescent="0.2">
      <c r="B23" s="35">
        <v>21</v>
      </c>
      <c r="C23" s="162" t="s">
        <v>247</v>
      </c>
      <c r="D23" s="162" t="s">
        <v>248</v>
      </c>
      <c r="E23" s="159" t="s">
        <v>283</v>
      </c>
      <c r="F23" s="163">
        <v>1</v>
      </c>
      <c r="G23" s="164">
        <f>_xlfn.IFNA(VLOOKUP(B23,مصنعيات!$E$1:$AP$5000,38,0),"")</f>
        <v>45180</v>
      </c>
      <c r="H23" s="164" cm="1">
        <f t="array" ref="H23">_xlfn.IFNA(LOOKUP(5,1/(B23=مصنعيات!$E$1:$E$5000),مصنعيات!$AP$1:$AP$5000),"")</f>
        <v>45185</v>
      </c>
      <c r="I23" s="165">
        <f>IF(SUMIF(مصنعيات!$E$3:$E$5000,الاوردرات!B23,مصنعيات!$O$3:$O$5000)=0,"",SUMIF(مصنعيات!$E$3:$E$5000,الاوردرات!B23,مصنعيات!$O$3:$O$5000))</f>
        <v>871.87499999999989</v>
      </c>
      <c r="J23" s="165">
        <f>IF(SUMIF(خامات!$E$3:$E$5000,الاوردرات!B23,خامات!$L$3:$L$5000)=0,"",SUMIF(خامات!$E$3:$E$5000,الاوردرات!B23,خامات!$L$3:$L$5000))</f>
        <v>1572.7271428571426</v>
      </c>
      <c r="K23" s="165">
        <f t="shared" si="0"/>
        <v>871.87499999999989</v>
      </c>
      <c r="L23" s="165">
        <f t="shared" si="1"/>
        <v>1572.7271428571426</v>
      </c>
    </row>
    <row r="24" spans="2:12" ht="26.25" x14ac:dyDescent="0.2">
      <c r="B24" s="38">
        <v>22</v>
      </c>
      <c r="C24" s="162" t="s">
        <v>249</v>
      </c>
      <c r="D24" s="162" t="s">
        <v>250</v>
      </c>
      <c r="E24" s="159" t="s">
        <v>284</v>
      </c>
      <c r="F24" s="163">
        <v>1</v>
      </c>
      <c r="G24" s="164">
        <f>_xlfn.IFNA(VLOOKUP(B24,مصنعيات!$E$1:$AP$5000,38,0),"")</f>
        <v>45180</v>
      </c>
      <c r="H24" s="164" cm="1">
        <f t="array" ref="H24">_xlfn.IFNA(LOOKUP(5,1/(B24=مصنعيات!$E$1:$E$5000),مصنعيات!$AP$1:$AP$5000),"")</f>
        <v>45188</v>
      </c>
      <c r="I24" s="165">
        <f>IF(SUMIF(مصنعيات!$E$3:$E$5000,الاوردرات!B24,مصنعيات!$O$3:$O$5000)=0,"",SUMIF(مصنعيات!$E$3:$E$5000,الاوردرات!B24,مصنعيات!$O$3:$O$5000))</f>
        <v>596.87500000000023</v>
      </c>
      <c r="J24" s="165">
        <f>IF(SUMIF(خامات!$E$3:$E$5000,الاوردرات!B24,خامات!$L$3:$L$5000)=0,"",SUMIF(خامات!$E$3:$E$5000,الاوردرات!B24,خامات!$L$3:$L$5000))</f>
        <v>1556.3521428571428</v>
      </c>
      <c r="K24" s="165">
        <f t="shared" si="0"/>
        <v>596.87500000000023</v>
      </c>
      <c r="L24" s="165">
        <f t="shared" si="1"/>
        <v>1556.3521428571428</v>
      </c>
    </row>
    <row r="25" spans="2:12" ht="26.25" x14ac:dyDescent="0.2">
      <c r="B25" s="35">
        <v>23</v>
      </c>
      <c r="C25" s="36"/>
      <c r="D25" s="36"/>
      <c r="E25" s="159"/>
      <c r="F25" s="37"/>
      <c r="G25" s="32" t="str">
        <f>_xlfn.IFNA(VLOOKUP(B25,مصنعيات!$E$1:$AP$5000,38,0),"")</f>
        <v/>
      </c>
      <c r="H25" s="32" t="str" cm="1">
        <f t="array" ref="H25">_xlfn.IFNA(LOOKUP(5,1/(B25=مصنعيات!$E$1:$E$5000),مصنعيات!$AP$1:$AP$5000),"")</f>
        <v/>
      </c>
      <c r="I25" s="33" t="str">
        <f>IF(SUMIF(مصنعيات!$E$3:$E$5000,الاوردرات!B25,مصنعيات!$O$3:$O$5000)=0,"",SUMIF(مصنعيات!$E$3:$E$5000,الاوردرات!B25,مصنعيات!$O$3:$O$5000))</f>
        <v/>
      </c>
      <c r="J25" s="33" t="str">
        <f>IF(SUMIF(خامات!$E$3:$E$5000,الاوردرات!B25,خامات!$L$3:$L$5000)=0,"",SUMIF(خامات!$E$3:$E$5000,الاوردرات!B25,خامات!$L$3:$L$5000))</f>
        <v/>
      </c>
      <c r="K25" s="33" t="str">
        <f t="shared" si="0"/>
        <v/>
      </c>
      <c r="L25" s="33" t="str">
        <f t="shared" si="1"/>
        <v/>
      </c>
    </row>
    <row r="26" spans="2:12" ht="26.25" x14ac:dyDescent="0.2">
      <c r="B26" s="38">
        <v>24</v>
      </c>
      <c r="C26" s="36"/>
      <c r="D26" s="36"/>
      <c r="E26" s="160"/>
      <c r="F26" s="37"/>
      <c r="G26" s="32" t="str">
        <f>_xlfn.IFNA(VLOOKUP(B26,مصنعيات!$E$1:$AP$5000,38,0),"")</f>
        <v/>
      </c>
      <c r="H26" s="32" t="str" cm="1">
        <f t="array" ref="H26">_xlfn.IFNA(LOOKUP(5,1/(B26=مصنعيات!$E$1:$E$5000),مصنعيات!$AP$1:$AP$5000),"")</f>
        <v/>
      </c>
      <c r="I26" s="33" t="str">
        <f>IF(SUMIF(مصنعيات!$E$3:$E$5000,الاوردرات!B26,مصنعيات!$O$3:$O$5000)=0,"",SUMIF(مصنعيات!$E$3:$E$5000,الاوردرات!B26,مصنعيات!$O$3:$O$5000))</f>
        <v/>
      </c>
      <c r="J26" s="33" t="str">
        <f>IF(SUMIF(خامات!$E$3:$E$5000,الاوردرات!B26,خامات!$L$3:$L$5000)=0,"",SUMIF(خامات!$E$3:$E$5000,الاوردرات!B26,خامات!$L$3:$L$5000))</f>
        <v/>
      </c>
      <c r="K26" s="33" t="str">
        <f t="shared" si="0"/>
        <v/>
      </c>
      <c r="L26" s="33" t="str">
        <f t="shared" si="1"/>
        <v/>
      </c>
    </row>
    <row r="27" spans="2:12" ht="26.25" x14ac:dyDescent="0.2">
      <c r="B27" s="35">
        <v>25</v>
      </c>
      <c r="C27" s="36"/>
      <c r="D27" s="36"/>
      <c r="E27" s="159"/>
      <c r="F27" s="37"/>
      <c r="G27" s="32" t="str">
        <f>_xlfn.IFNA(VLOOKUP(B27,مصنعيات!$E$1:$AP$5000,38,0),"")</f>
        <v/>
      </c>
      <c r="H27" s="32" t="str" cm="1">
        <f t="array" ref="H27">_xlfn.IFNA(LOOKUP(5,1/(B27=مصنعيات!$E$1:$E$5000),مصنعيات!$AP$1:$AP$5000),"")</f>
        <v/>
      </c>
      <c r="I27" s="33" t="str">
        <f>IF(SUMIF(مصنعيات!$E$3:$E$5000,الاوردرات!B27,مصنعيات!$O$3:$O$5000)=0,"",SUMIF(مصنعيات!$E$3:$E$5000,الاوردرات!B27,مصنعيات!$O$3:$O$5000))</f>
        <v/>
      </c>
      <c r="J27" s="33" t="str">
        <f>IF(SUMIF(خامات!$E$3:$E$5000,الاوردرات!B27,خامات!$L$3:$L$5000)=0,"",SUMIF(خامات!$E$3:$E$5000,الاوردرات!B27,خامات!$L$3:$L$5000))</f>
        <v/>
      </c>
      <c r="K27" s="33" t="str">
        <f t="shared" si="0"/>
        <v/>
      </c>
      <c r="L27" s="33" t="str">
        <f t="shared" si="1"/>
        <v/>
      </c>
    </row>
    <row r="28" spans="2:12" ht="26.25" x14ac:dyDescent="0.2">
      <c r="B28" s="38">
        <v>26</v>
      </c>
      <c r="C28" s="36"/>
      <c r="D28" s="36"/>
      <c r="E28" s="160"/>
      <c r="F28" s="37"/>
      <c r="G28" s="32" t="str">
        <f>_xlfn.IFNA(VLOOKUP(B28,مصنعيات!$E$1:$AP$5000,38,0),"")</f>
        <v/>
      </c>
      <c r="H28" s="32" t="str" cm="1">
        <f t="array" ref="H28">_xlfn.IFNA(LOOKUP(5,1/(B28=مصنعيات!$E$1:$E$5000),مصنعيات!$AP$1:$AP$5000),"")</f>
        <v/>
      </c>
      <c r="I28" s="33" t="str">
        <f>IF(SUMIF(مصنعيات!$E$3:$E$5000,الاوردرات!B28,مصنعيات!$O$3:$O$5000)=0,"",SUMIF(مصنعيات!$E$3:$E$5000,الاوردرات!B28,مصنعيات!$O$3:$O$5000))</f>
        <v/>
      </c>
      <c r="J28" s="33" t="str">
        <f>IF(SUMIF(خامات!$E$3:$E$5000,الاوردرات!B28,خامات!$L$3:$L$5000)=0,"",SUMIF(خامات!$E$3:$E$5000,الاوردرات!B28,خامات!$L$3:$L$5000))</f>
        <v/>
      </c>
      <c r="K28" s="33" t="str">
        <f t="shared" si="0"/>
        <v/>
      </c>
      <c r="L28" s="33" t="str">
        <f t="shared" si="1"/>
        <v/>
      </c>
    </row>
    <row r="29" spans="2:12" ht="26.25" x14ac:dyDescent="0.2">
      <c r="B29" s="35">
        <v>27</v>
      </c>
      <c r="C29" s="36"/>
      <c r="D29" s="36"/>
      <c r="E29" s="159"/>
      <c r="F29" s="37"/>
      <c r="G29" s="32" t="str">
        <f>_xlfn.IFNA(VLOOKUP(B29,مصنعيات!$E$1:$AP$5000,38,0),"")</f>
        <v/>
      </c>
      <c r="H29" s="32" t="str" cm="1">
        <f t="array" ref="H29">_xlfn.IFNA(LOOKUP(5,1/(B29=مصنعيات!$E$1:$E$5000),مصنعيات!$AP$1:$AP$5000),"")</f>
        <v/>
      </c>
      <c r="I29" s="33" t="str">
        <f>IF(SUMIF(مصنعيات!$E$3:$E$5000,الاوردرات!B29,مصنعيات!$O$3:$O$5000)=0,"",SUMIF(مصنعيات!$E$3:$E$5000,الاوردرات!B29,مصنعيات!$O$3:$O$5000))</f>
        <v/>
      </c>
      <c r="J29" s="33" t="str">
        <f>IF(SUMIF(خامات!$E$3:$E$5000,الاوردرات!B29,خامات!$L$3:$L$5000)=0,"",SUMIF(خامات!$E$3:$E$5000,الاوردرات!B29,خامات!$L$3:$L$5000))</f>
        <v/>
      </c>
      <c r="K29" s="33" t="str">
        <f t="shared" si="0"/>
        <v/>
      </c>
      <c r="L29" s="33" t="str">
        <f t="shared" si="1"/>
        <v/>
      </c>
    </row>
    <row r="30" spans="2:12" ht="26.25" x14ac:dyDescent="0.2">
      <c r="B30" s="38">
        <v>28</v>
      </c>
      <c r="C30" s="36"/>
      <c r="D30" s="36"/>
      <c r="E30" s="160"/>
      <c r="F30" s="37"/>
      <c r="G30" s="32" t="str">
        <f>_xlfn.IFNA(VLOOKUP(B30,مصنعيات!$E$1:$AP$5000,38,0),"")</f>
        <v/>
      </c>
      <c r="H30" s="32" t="str" cm="1">
        <f t="array" ref="H30">_xlfn.IFNA(LOOKUP(5,1/(B30=مصنعيات!$E$1:$E$5000),مصنعيات!$AP$1:$AP$5000),"")</f>
        <v/>
      </c>
      <c r="I30" s="33" t="str">
        <f>IF(SUMIF(مصنعيات!$E$3:$E$5000,الاوردرات!B30,مصنعيات!$O$3:$O$5000)=0,"",SUMIF(مصنعيات!$E$3:$E$5000,الاوردرات!B30,مصنعيات!$O$3:$O$5000))</f>
        <v/>
      </c>
      <c r="J30" s="33" t="str">
        <f>IF(SUMIF(خامات!$E$3:$E$5000,الاوردرات!B30,خامات!$L$3:$L$5000)=0,"",SUMIF(خامات!$E$3:$E$5000,الاوردرات!B30,خامات!$L$3:$L$5000))</f>
        <v/>
      </c>
      <c r="K30" s="33" t="str">
        <f t="shared" si="0"/>
        <v/>
      </c>
      <c r="L30" s="33" t="str">
        <f t="shared" si="1"/>
        <v/>
      </c>
    </row>
    <row r="31" spans="2:12" ht="26.25" x14ac:dyDescent="0.2">
      <c r="B31" s="35">
        <v>29</v>
      </c>
      <c r="C31" s="36"/>
      <c r="D31" s="36"/>
      <c r="E31" s="159"/>
      <c r="F31" s="37"/>
      <c r="G31" s="32" t="str">
        <f>_xlfn.IFNA(VLOOKUP(B31,مصنعيات!$E$1:$AP$5000,38,0),"")</f>
        <v/>
      </c>
      <c r="H31" s="32" t="str" cm="1">
        <f t="array" ref="H31">_xlfn.IFNA(LOOKUP(5,1/(B31=مصنعيات!$E$1:$E$5000),مصنعيات!$AP$1:$AP$5000),"")</f>
        <v/>
      </c>
      <c r="I31" s="33" t="str">
        <f>IF(SUMIF(مصنعيات!$E$3:$E$5000,الاوردرات!B31,مصنعيات!$O$3:$O$5000)=0,"",SUMIF(مصنعيات!$E$3:$E$5000,الاوردرات!B31,مصنعيات!$O$3:$O$5000))</f>
        <v/>
      </c>
      <c r="J31" s="33" t="str">
        <f>IF(SUMIF(خامات!$E$3:$E$5000,الاوردرات!B31,خامات!$L$3:$L$5000)=0,"",SUMIF(خامات!$E$3:$E$5000,الاوردرات!B31,خامات!$L$3:$L$5000))</f>
        <v/>
      </c>
      <c r="K31" s="33" t="str">
        <f t="shared" si="0"/>
        <v/>
      </c>
      <c r="L31" s="33" t="str">
        <f t="shared" si="1"/>
        <v/>
      </c>
    </row>
    <row r="32" spans="2:12" ht="26.25" x14ac:dyDescent="0.2">
      <c r="B32" s="38">
        <v>30</v>
      </c>
      <c r="C32" s="36"/>
      <c r="D32" s="36"/>
      <c r="E32" s="160"/>
      <c r="F32" s="37"/>
      <c r="G32" s="32" t="str">
        <f>_xlfn.IFNA(VLOOKUP(B32,مصنعيات!$E$1:$AP$5000,38,0),"")</f>
        <v/>
      </c>
      <c r="H32" s="32" t="str" cm="1">
        <f t="array" ref="H32">_xlfn.IFNA(LOOKUP(5,1/(B32=مصنعيات!$E$1:$E$5000),مصنعيات!$AP$1:$AP$5000),"")</f>
        <v/>
      </c>
      <c r="I32" s="33" t="str">
        <f>IF(SUMIF(مصنعيات!$E$3:$E$5000,الاوردرات!B32,مصنعيات!$O$3:$O$5000)=0,"",SUMIF(مصنعيات!$E$3:$E$5000,الاوردرات!B32,مصنعيات!$O$3:$O$5000))</f>
        <v/>
      </c>
      <c r="J32" s="33" t="str">
        <f>IF(SUMIF(خامات!$E$3:$E$5000,الاوردرات!B32,خامات!$L$3:$L$5000)=0,"",SUMIF(خامات!$E$3:$E$5000,الاوردرات!B32,خامات!$L$3:$L$5000))</f>
        <v/>
      </c>
      <c r="K32" s="33" t="str">
        <f t="shared" si="0"/>
        <v/>
      </c>
      <c r="L32" s="33" t="str">
        <f t="shared" si="1"/>
        <v/>
      </c>
    </row>
    <row r="33" spans="2:12" ht="26.25" x14ac:dyDescent="0.2">
      <c r="B33" s="35">
        <v>31</v>
      </c>
      <c r="C33" s="36"/>
      <c r="D33" s="36"/>
      <c r="E33" s="159"/>
      <c r="F33" s="37"/>
      <c r="G33" s="32" t="str">
        <f>_xlfn.IFNA(VLOOKUP(B33,مصنعيات!$E$1:$AP$5000,38,0),"")</f>
        <v/>
      </c>
      <c r="H33" s="32" t="str" cm="1">
        <f t="array" ref="H33">_xlfn.IFNA(LOOKUP(5,1/(B33=مصنعيات!$E$1:$E$5000),مصنعيات!$AP$1:$AP$5000),"")</f>
        <v/>
      </c>
      <c r="I33" s="33" t="str">
        <f>IF(SUMIF(مصنعيات!$E$3:$E$5000,الاوردرات!B33,مصنعيات!$O$3:$O$5000)=0,"",SUMIF(مصنعيات!$E$3:$E$5000,الاوردرات!B33,مصنعيات!$O$3:$O$5000))</f>
        <v/>
      </c>
      <c r="J33" s="33" t="str">
        <f>IF(SUMIF(خامات!$E$3:$E$5000,الاوردرات!B33,خامات!$L$3:$L$5000)=0,"",SUMIF(خامات!$E$3:$E$5000,الاوردرات!B33,خامات!$L$3:$L$5000))</f>
        <v/>
      </c>
      <c r="K33" s="33" t="str">
        <f t="shared" si="0"/>
        <v/>
      </c>
      <c r="L33" s="33" t="str">
        <f t="shared" si="1"/>
        <v/>
      </c>
    </row>
    <row r="34" spans="2:12" ht="26.25" x14ac:dyDescent="0.2">
      <c r="B34" s="38">
        <v>32</v>
      </c>
      <c r="C34" s="36"/>
      <c r="D34" s="36"/>
      <c r="E34" s="160"/>
      <c r="F34" s="37"/>
      <c r="G34" s="32" t="str">
        <f>_xlfn.IFNA(VLOOKUP(B34,مصنعيات!$E$1:$AP$5000,38,0),"")</f>
        <v/>
      </c>
      <c r="H34" s="32" t="str" cm="1">
        <f t="array" ref="H34">_xlfn.IFNA(LOOKUP(5,1/(B34=مصنعيات!$E$1:$E$5000),مصنعيات!$AP$1:$AP$5000),"")</f>
        <v/>
      </c>
      <c r="I34" s="33" t="str">
        <f>IF(SUMIF(مصنعيات!$E$3:$E$5000,الاوردرات!B34,مصنعيات!$O$3:$O$5000)=0,"",SUMIF(مصنعيات!$E$3:$E$5000,الاوردرات!B34,مصنعيات!$O$3:$O$5000))</f>
        <v/>
      </c>
      <c r="J34" s="33" t="str">
        <f>IF(SUMIF(خامات!$E$3:$E$5000,الاوردرات!B34,خامات!$L$3:$L$5000)=0,"",SUMIF(خامات!$E$3:$E$5000,الاوردرات!B34,خامات!$L$3:$L$5000))</f>
        <v/>
      </c>
      <c r="K34" s="33" t="str">
        <f t="shared" si="0"/>
        <v/>
      </c>
      <c r="L34" s="33" t="str">
        <f t="shared" si="1"/>
        <v/>
      </c>
    </row>
    <row r="35" spans="2:12" ht="26.25" x14ac:dyDescent="0.2">
      <c r="B35" s="35">
        <v>33</v>
      </c>
      <c r="C35" s="36"/>
      <c r="D35" s="36"/>
      <c r="E35" s="159"/>
      <c r="F35" s="37"/>
      <c r="G35" s="32" t="str">
        <f>_xlfn.IFNA(VLOOKUP(B35,مصنعيات!$E$1:$AP$5000,38,0),"")</f>
        <v/>
      </c>
      <c r="H35" s="32" t="str" cm="1">
        <f t="array" ref="H35">_xlfn.IFNA(LOOKUP(5,1/(B35=مصنعيات!$E$1:$E$5000),مصنعيات!$AP$1:$AP$5000),"")</f>
        <v/>
      </c>
      <c r="I35" s="33" t="str">
        <f>IF(SUMIF(مصنعيات!$E$3:$E$5000,الاوردرات!B35,مصنعيات!$O$3:$O$5000)=0,"",SUMIF(مصنعيات!$E$3:$E$5000,الاوردرات!B35,مصنعيات!$O$3:$O$5000))</f>
        <v/>
      </c>
      <c r="J35" s="33" t="str">
        <f>IF(SUMIF(خامات!$E$3:$E$5000,الاوردرات!B35,خامات!$L$3:$L$5000)=0,"",SUMIF(خامات!$E$3:$E$5000,الاوردرات!B35,خامات!$L$3:$L$5000))</f>
        <v/>
      </c>
      <c r="K35" s="33" t="str">
        <f t="shared" si="0"/>
        <v/>
      </c>
      <c r="L35" s="33" t="str">
        <f t="shared" si="1"/>
        <v/>
      </c>
    </row>
    <row r="36" spans="2:12" ht="26.25" x14ac:dyDescent="0.2">
      <c r="B36" s="38">
        <v>34</v>
      </c>
      <c r="C36" s="36"/>
      <c r="D36" s="36"/>
      <c r="E36" s="160"/>
      <c r="F36" s="37"/>
      <c r="G36" s="32" t="str">
        <f>_xlfn.IFNA(VLOOKUP(B36,مصنعيات!$E$1:$AP$5000,38,0),"")</f>
        <v/>
      </c>
      <c r="H36" s="32" t="str" cm="1">
        <f t="array" ref="H36">_xlfn.IFNA(LOOKUP(5,1/(B36=مصنعيات!$E$1:$E$5000),مصنعيات!$AP$1:$AP$5000),"")</f>
        <v/>
      </c>
      <c r="I36" s="33" t="str">
        <f>IF(SUMIF(مصنعيات!$E$3:$E$5000,الاوردرات!B36,مصنعيات!$O$3:$O$5000)=0,"",SUMIF(مصنعيات!$E$3:$E$5000,الاوردرات!B36,مصنعيات!$O$3:$O$5000))</f>
        <v/>
      </c>
      <c r="J36" s="33" t="str">
        <f>IF(SUMIF(خامات!$E$3:$E$5000,الاوردرات!B36,خامات!$L$3:$L$5000)=0,"",SUMIF(خامات!$E$3:$E$5000,الاوردرات!B36,خامات!$L$3:$L$5000))</f>
        <v/>
      </c>
      <c r="K36" s="33" t="str">
        <f t="shared" si="0"/>
        <v/>
      </c>
      <c r="L36" s="33" t="str">
        <f t="shared" si="1"/>
        <v/>
      </c>
    </row>
    <row r="37" spans="2:12" ht="26.25" x14ac:dyDescent="0.2">
      <c r="B37" s="35">
        <v>35</v>
      </c>
      <c r="C37" s="36"/>
      <c r="D37" s="36"/>
      <c r="E37" s="159"/>
      <c r="F37" s="37"/>
      <c r="G37" s="32" t="str">
        <f>_xlfn.IFNA(VLOOKUP(B37,مصنعيات!$E$1:$AP$5000,38,0),"")</f>
        <v/>
      </c>
      <c r="H37" s="32" t="str" cm="1">
        <f t="array" ref="H37">_xlfn.IFNA(LOOKUP(5,1/(B37=مصنعيات!$E$1:$E$5000),مصنعيات!$AP$1:$AP$5000),"")</f>
        <v/>
      </c>
      <c r="I37" s="33" t="str">
        <f>IF(SUMIF(مصنعيات!$E$3:$E$5000,الاوردرات!B37,مصنعيات!$O$3:$O$5000)=0,"",SUMIF(مصنعيات!$E$3:$E$5000,الاوردرات!B37,مصنعيات!$O$3:$O$5000))</f>
        <v/>
      </c>
      <c r="J37" s="33" t="str">
        <f>IF(SUMIF(خامات!$E$3:$E$5000,الاوردرات!B37,خامات!$L$3:$L$5000)=0,"",SUMIF(خامات!$E$3:$E$5000,الاوردرات!B37,خامات!$L$3:$L$5000))</f>
        <v/>
      </c>
      <c r="K37" s="33" t="str">
        <f t="shared" si="0"/>
        <v/>
      </c>
      <c r="L37" s="33" t="str">
        <f t="shared" si="1"/>
        <v/>
      </c>
    </row>
    <row r="38" spans="2:12" ht="26.25" x14ac:dyDescent="0.2">
      <c r="B38" s="38">
        <v>36</v>
      </c>
      <c r="C38" s="36"/>
      <c r="D38" s="36"/>
      <c r="E38" s="160"/>
      <c r="F38" s="37"/>
      <c r="G38" s="32" t="str">
        <f>_xlfn.IFNA(VLOOKUP(B38,مصنعيات!$E$1:$AP$5000,38,0),"")</f>
        <v/>
      </c>
      <c r="H38" s="32" t="str" cm="1">
        <f t="array" ref="H38">_xlfn.IFNA(LOOKUP(5,1/(B38=مصنعيات!$E$1:$E$5000),مصنعيات!$AP$1:$AP$5000),"")</f>
        <v/>
      </c>
      <c r="I38" s="33" t="str">
        <f>IF(SUMIF(مصنعيات!$E$3:$E$5000,الاوردرات!B38,مصنعيات!$O$3:$O$5000)=0,"",SUMIF(مصنعيات!$E$3:$E$5000,الاوردرات!B38,مصنعيات!$O$3:$O$5000))</f>
        <v/>
      </c>
      <c r="J38" s="33" t="str">
        <f>IF(SUMIF(خامات!$E$3:$E$5000,الاوردرات!B38,خامات!$L$3:$L$5000)=0,"",SUMIF(خامات!$E$3:$E$5000,الاوردرات!B38,خامات!$L$3:$L$5000))</f>
        <v/>
      </c>
      <c r="K38" s="33" t="str">
        <f t="shared" si="0"/>
        <v/>
      </c>
      <c r="L38" s="33" t="str">
        <f t="shared" si="1"/>
        <v/>
      </c>
    </row>
    <row r="39" spans="2:12" ht="26.25" x14ac:dyDescent="0.2">
      <c r="B39" s="35">
        <v>37</v>
      </c>
      <c r="C39" s="36"/>
      <c r="D39" s="36"/>
      <c r="E39" s="159"/>
      <c r="F39" s="37"/>
      <c r="G39" s="32" t="str">
        <f>_xlfn.IFNA(VLOOKUP(B39,مصنعيات!$E$1:$AP$5000,38,0),"")</f>
        <v/>
      </c>
      <c r="H39" s="32" t="str" cm="1">
        <f t="array" ref="H39">_xlfn.IFNA(LOOKUP(5,1/(B39=مصنعيات!$E$1:$E$5000),مصنعيات!$AP$1:$AP$5000),"")</f>
        <v/>
      </c>
      <c r="I39" s="33" t="str">
        <f>IF(SUMIF(مصنعيات!$E$3:$E$5000,الاوردرات!B39,مصنعيات!$O$3:$O$5000)=0,"",SUMIF(مصنعيات!$E$3:$E$5000,الاوردرات!B39,مصنعيات!$O$3:$O$5000))</f>
        <v/>
      </c>
      <c r="J39" s="33" t="str">
        <f>IF(SUMIF(خامات!$E$3:$E$5000,الاوردرات!B39,خامات!$L$3:$L$5000)=0,"",SUMIF(خامات!$E$3:$E$5000,الاوردرات!B39,خامات!$L$3:$L$5000))</f>
        <v/>
      </c>
      <c r="K39" s="33" t="str">
        <f t="shared" si="0"/>
        <v/>
      </c>
      <c r="L39" s="33" t="str">
        <f t="shared" si="1"/>
        <v/>
      </c>
    </row>
    <row r="40" spans="2:12" ht="26.25" x14ac:dyDescent="0.2">
      <c r="B40" s="38">
        <v>38</v>
      </c>
      <c r="C40" s="36"/>
      <c r="D40" s="36"/>
      <c r="E40" s="160"/>
      <c r="F40" s="37"/>
      <c r="G40" s="32" t="str">
        <f>_xlfn.IFNA(VLOOKUP(B40,مصنعيات!$E$1:$AP$5000,38,0),"")</f>
        <v/>
      </c>
      <c r="H40" s="32" t="str" cm="1">
        <f t="array" ref="H40">_xlfn.IFNA(LOOKUP(5,1/(B40=مصنعيات!$E$1:$E$5000),مصنعيات!$AP$1:$AP$5000),"")</f>
        <v/>
      </c>
      <c r="I40" s="33" t="str">
        <f>IF(SUMIF(مصنعيات!$E$3:$E$5000,الاوردرات!B40,مصنعيات!$O$3:$O$5000)=0,"",SUMIF(مصنعيات!$E$3:$E$5000,الاوردرات!B40,مصنعيات!$O$3:$O$5000))</f>
        <v/>
      </c>
      <c r="J40" s="33" t="str">
        <f>IF(SUMIF(خامات!$E$3:$E$5000,الاوردرات!B40,خامات!$L$3:$L$5000)=0,"",SUMIF(خامات!$E$3:$E$5000,الاوردرات!B40,خامات!$L$3:$L$5000))</f>
        <v/>
      </c>
      <c r="K40" s="33" t="str">
        <f t="shared" si="0"/>
        <v/>
      </c>
      <c r="L40" s="33" t="str">
        <f t="shared" si="1"/>
        <v/>
      </c>
    </row>
    <row r="41" spans="2:12" ht="26.25" x14ac:dyDescent="0.2">
      <c r="B41" s="35">
        <v>39</v>
      </c>
      <c r="C41" s="36"/>
      <c r="D41" s="36"/>
      <c r="E41" s="159"/>
      <c r="F41" s="37"/>
      <c r="G41" s="32" t="str">
        <f>_xlfn.IFNA(VLOOKUP(B41,مصنعيات!$E$1:$AP$5000,38,0),"")</f>
        <v/>
      </c>
      <c r="H41" s="32" t="str" cm="1">
        <f t="array" ref="H41">_xlfn.IFNA(LOOKUP(5,1/(B41=مصنعيات!$E$1:$E$5000),مصنعيات!$AP$1:$AP$5000),"")</f>
        <v/>
      </c>
      <c r="I41" s="33" t="str">
        <f>IF(SUMIF(مصنعيات!$E$3:$E$5000,الاوردرات!B41,مصنعيات!$O$3:$O$5000)=0,"",SUMIF(مصنعيات!$E$3:$E$5000,الاوردرات!B41,مصنعيات!$O$3:$O$5000))</f>
        <v/>
      </c>
      <c r="J41" s="33" t="str">
        <f>IF(SUMIF(خامات!$E$3:$E$5000,الاوردرات!B41,خامات!$L$3:$L$5000)=0,"",SUMIF(خامات!$E$3:$E$5000,الاوردرات!B41,خامات!$L$3:$L$5000))</f>
        <v/>
      </c>
      <c r="K41" s="33" t="str">
        <f t="shared" si="0"/>
        <v/>
      </c>
      <c r="L41" s="33" t="str">
        <f t="shared" si="1"/>
        <v/>
      </c>
    </row>
    <row r="42" spans="2:12" ht="26.25" x14ac:dyDescent="0.2">
      <c r="B42" s="38">
        <v>40</v>
      </c>
      <c r="C42" s="36"/>
      <c r="D42" s="36"/>
      <c r="E42" s="160"/>
      <c r="F42" s="37"/>
      <c r="G42" s="32" t="str">
        <f>_xlfn.IFNA(VLOOKUP(B42,مصنعيات!$E$1:$AP$5000,38,0),"")</f>
        <v/>
      </c>
      <c r="H42" s="32" t="str" cm="1">
        <f t="array" ref="H42">_xlfn.IFNA(LOOKUP(5,1/(B42=مصنعيات!$E$1:$E$5000),مصنعيات!$AP$1:$AP$5000),"")</f>
        <v/>
      </c>
      <c r="I42" s="33" t="str">
        <f>IF(SUMIF(مصنعيات!$E$3:$E$5000,الاوردرات!B42,مصنعيات!$O$3:$O$5000)=0,"",SUMIF(مصنعيات!$E$3:$E$5000,الاوردرات!B42,مصنعيات!$O$3:$O$5000))</f>
        <v/>
      </c>
      <c r="J42" s="33" t="str">
        <f>IF(SUMIF(خامات!$E$3:$E$5000,الاوردرات!B42,خامات!$L$3:$L$5000)=0,"",SUMIF(خامات!$E$3:$E$5000,الاوردرات!B42,خامات!$L$3:$L$5000))</f>
        <v/>
      </c>
      <c r="K42" s="33" t="str">
        <f t="shared" si="0"/>
        <v/>
      </c>
      <c r="L42" s="33" t="str">
        <f t="shared" si="1"/>
        <v/>
      </c>
    </row>
    <row r="43" spans="2:12" ht="26.25" x14ac:dyDescent="0.2">
      <c r="B43" s="35">
        <v>41</v>
      </c>
      <c r="C43" s="36"/>
      <c r="D43" s="36"/>
      <c r="E43" s="159"/>
      <c r="F43" s="37"/>
      <c r="G43" s="32" t="str">
        <f>_xlfn.IFNA(VLOOKUP(B43,مصنعيات!$E$1:$AP$5000,38,0),"")</f>
        <v/>
      </c>
      <c r="H43" s="32" t="str" cm="1">
        <f t="array" ref="H43">_xlfn.IFNA(LOOKUP(5,1/(B43=مصنعيات!$E$1:$E$5000),مصنعيات!$AP$1:$AP$5000),"")</f>
        <v/>
      </c>
      <c r="I43" s="33" t="str">
        <f>IF(SUMIF(مصنعيات!$E$3:$E$5000,الاوردرات!B43,مصنعيات!$O$3:$O$5000)=0,"",SUMIF(مصنعيات!$E$3:$E$5000,الاوردرات!B43,مصنعيات!$O$3:$O$5000))</f>
        <v/>
      </c>
      <c r="J43" s="33" t="str">
        <f>IF(SUMIF(خامات!$E$3:$E$5000,الاوردرات!B43,خامات!$L$3:$L$5000)=0,"",SUMIF(خامات!$E$3:$E$5000,الاوردرات!B43,خامات!$L$3:$L$5000))</f>
        <v/>
      </c>
      <c r="K43" s="33" t="str">
        <f t="shared" si="0"/>
        <v/>
      </c>
      <c r="L43" s="33" t="str">
        <f t="shared" si="1"/>
        <v/>
      </c>
    </row>
    <row r="44" spans="2:12" ht="26.25" x14ac:dyDescent="0.2">
      <c r="B44" s="38">
        <v>42</v>
      </c>
      <c r="C44" s="36"/>
      <c r="D44" s="36"/>
      <c r="E44" s="160"/>
      <c r="F44" s="37"/>
      <c r="G44" s="32" t="str">
        <f>_xlfn.IFNA(VLOOKUP(B44,مصنعيات!$E$1:$AP$5000,38,0),"")</f>
        <v/>
      </c>
      <c r="H44" s="32" t="str" cm="1">
        <f t="array" ref="H44">_xlfn.IFNA(LOOKUP(5,1/(B44=مصنعيات!$E$1:$E$5000),مصنعيات!$AP$1:$AP$5000),"")</f>
        <v/>
      </c>
      <c r="I44" s="33" t="str">
        <f>IF(SUMIF(مصنعيات!$E$3:$E$5000,الاوردرات!B44,مصنعيات!$O$3:$O$5000)=0,"",SUMIF(مصنعيات!$E$3:$E$5000,الاوردرات!B44,مصنعيات!$O$3:$O$5000))</f>
        <v/>
      </c>
      <c r="J44" s="33" t="str">
        <f>IF(SUMIF(خامات!$E$3:$E$5000,الاوردرات!B44,خامات!$L$3:$L$5000)=0,"",SUMIF(خامات!$E$3:$E$5000,الاوردرات!B44,خامات!$L$3:$L$5000))</f>
        <v/>
      </c>
      <c r="K44" s="33" t="str">
        <f t="shared" si="0"/>
        <v/>
      </c>
      <c r="L44" s="33" t="str">
        <f t="shared" si="1"/>
        <v/>
      </c>
    </row>
    <row r="45" spans="2:12" ht="26.25" x14ac:dyDescent="0.2">
      <c r="B45" s="35">
        <v>43</v>
      </c>
      <c r="C45" s="36"/>
      <c r="D45" s="36"/>
      <c r="E45" s="159"/>
      <c r="F45" s="37"/>
      <c r="G45" s="32" t="str">
        <f>_xlfn.IFNA(VLOOKUP(B45,مصنعيات!$E$1:$AP$5000,38,0),"")</f>
        <v/>
      </c>
      <c r="H45" s="32" t="str" cm="1">
        <f t="array" ref="H45">_xlfn.IFNA(LOOKUP(5,1/(B45=مصنعيات!$E$1:$E$5000),مصنعيات!$AP$1:$AP$5000),"")</f>
        <v/>
      </c>
      <c r="I45" s="33" t="str">
        <f>IF(SUMIF(مصنعيات!$E$3:$E$5000,الاوردرات!B45,مصنعيات!$O$3:$O$5000)=0,"",SUMIF(مصنعيات!$E$3:$E$5000,الاوردرات!B45,مصنعيات!$O$3:$O$5000))</f>
        <v/>
      </c>
      <c r="J45" s="33" t="str">
        <f>IF(SUMIF(خامات!$E$3:$E$5000,الاوردرات!B45,خامات!$L$3:$L$5000)=0,"",SUMIF(خامات!$E$3:$E$5000,الاوردرات!B45,خامات!$L$3:$L$5000))</f>
        <v/>
      </c>
      <c r="K45" s="33" t="str">
        <f t="shared" si="0"/>
        <v/>
      </c>
      <c r="L45" s="33" t="str">
        <f t="shared" si="1"/>
        <v/>
      </c>
    </row>
    <row r="46" spans="2:12" ht="26.25" x14ac:dyDescent="0.2">
      <c r="B46" s="38">
        <v>44</v>
      </c>
      <c r="C46" s="36"/>
      <c r="D46" s="36"/>
      <c r="E46" s="160"/>
      <c r="F46" s="37"/>
      <c r="G46" s="32" t="str">
        <f>_xlfn.IFNA(VLOOKUP(B46,مصنعيات!$E$1:$AP$5000,38,0),"")</f>
        <v/>
      </c>
      <c r="H46" s="32" t="str" cm="1">
        <f t="array" ref="H46">_xlfn.IFNA(LOOKUP(5,1/(B46=مصنعيات!$E$1:$E$5000),مصنعيات!$AP$1:$AP$5000),"")</f>
        <v/>
      </c>
      <c r="I46" s="33" t="str">
        <f>IF(SUMIF(مصنعيات!$E$3:$E$5000,الاوردرات!B46,مصنعيات!$O$3:$O$5000)=0,"",SUMIF(مصنعيات!$E$3:$E$5000,الاوردرات!B46,مصنعيات!$O$3:$O$5000))</f>
        <v/>
      </c>
      <c r="J46" s="33" t="str">
        <f>IF(SUMIF(خامات!$E$3:$E$5000,الاوردرات!B46,خامات!$L$3:$L$5000)=0,"",SUMIF(خامات!$E$3:$E$5000,الاوردرات!B46,خامات!$L$3:$L$5000))</f>
        <v/>
      </c>
      <c r="K46" s="33" t="str">
        <f t="shared" si="0"/>
        <v/>
      </c>
      <c r="L46" s="33" t="str">
        <f t="shared" si="1"/>
        <v/>
      </c>
    </row>
    <row r="47" spans="2:12" ht="26.25" x14ac:dyDescent="0.2">
      <c r="B47" s="35">
        <v>45</v>
      </c>
      <c r="C47" s="36"/>
      <c r="D47" s="36"/>
      <c r="E47" s="159"/>
      <c r="F47" s="37"/>
      <c r="G47" s="32" t="str">
        <f>_xlfn.IFNA(VLOOKUP(B47,مصنعيات!$E$1:$AP$5000,38,0),"")</f>
        <v/>
      </c>
      <c r="H47" s="32" t="str" cm="1">
        <f t="array" ref="H47">_xlfn.IFNA(LOOKUP(5,1/(B47=مصنعيات!$E$1:$E$5000),مصنعيات!$AP$1:$AP$5000),"")</f>
        <v/>
      </c>
      <c r="I47" s="33" t="str">
        <f>IF(SUMIF(مصنعيات!$E$3:$E$5000,الاوردرات!B47,مصنعيات!$O$3:$O$5000)=0,"",SUMIF(مصنعيات!$E$3:$E$5000,الاوردرات!B47,مصنعيات!$O$3:$O$5000))</f>
        <v/>
      </c>
      <c r="J47" s="33" t="str">
        <f>IF(SUMIF(خامات!$E$3:$E$5000,الاوردرات!B47,خامات!$L$3:$L$5000)=0,"",SUMIF(خامات!$E$3:$E$5000,الاوردرات!B47,خامات!$L$3:$L$5000))</f>
        <v/>
      </c>
      <c r="K47" s="33" t="str">
        <f t="shared" si="0"/>
        <v/>
      </c>
      <c r="L47" s="33" t="str">
        <f t="shared" si="1"/>
        <v/>
      </c>
    </row>
    <row r="48" spans="2:12" ht="26.25" x14ac:dyDescent="0.2">
      <c r="B48" s="38">
        <v>46</v>
      </c>
      <c r="C48" s="36"/>
      <c r="D48" s="36"/>
      <c r="E48" s="160"/>
      <c r="F48" s="37"/>
      <c r="G48" s="32" t="str">
        <f>_xlfn.IFNA(VLOOKUP(B48,مصنعيات!$E$1:$AP$5000,38,0),"")</f>
        <v/>
      </c>
      <c r="H48" s="32" t="str" cm="1">
        <f t="array" ref="H48">_xlfn.IFNA(LOOKUP(5,1/(B48=مصنعيات!$E$1:$E$5000),مصنعيات!$AP$1:$AP$5000),"")</f>
        <v/>
      </c>
      <c r="I48" s="33" t="str">
        <f>IF(SUMIF(مصنعيات!$E$3:$E$5000,الاوردرات!B48,مصنعيات!$O$3:$O$5000)=0,"",SUMIF(مصنعيات!$E$3:$E$5000,الاوردرات!B48,مصنعيات!$O$3:$O$5000))</f>
        <v/>
      </c>
      <c r="J48" s="33" t="str">
        <f>IF(SUMIF(خامات!$E$3:$E$5000,الاوردرات!B48,خامات!$L$3:$L$5000)=0,"",SUMIF(خامات!$E$3:$E$5000,الاوردرات!B48,خامات!$L$3:$L$5000))</f>
        <v/>
      </c>
      <c r="K48" s="33" t="str">
        <f t="shared" si="0"/>
        <v/>
      </c>
      <c r="L48" s="33" t="str">
        <f t="shared" si="1"/>
        <v/>
      </c>
    </row>
    <row r="49" spans="2:12" ht="26.25" x14ac:dyDescent="0.2">
      <c r="B49" s="35">
        <v>47</v>
      </c>
      <c r="C49" s="36"/>
      <c r="D49" s="36"/>
      <c r="E49" s="159"/>
      <c r="F49" s="37"/>
      <c r="G49" s="32" t="str">
        <f>_xlfn.IFNA(VLOOKUP(B49,مصنعيات!$E$1:$AP$5000,38,0),"")</f>
        <v/>
      </c>
      <c r="H49" s="32" t="str" cm="1">
        <f t="array" ref="H49">_xlfn.IFNA(LOOKUP(5,1/(B49=مصنعيات!$E$1:$E$5000),مصنعيات!$AP$1:$AP$5000),"")</f>
        <v/>
      </c>
      <c r="I49" s="33" t="str">
        <f>IF(SUMIF(مصنعيات!$E$3:$E$5000,الاوردرات!B49,مصنعيات!$O$3:$O$5000)=0,"",SUMIF(مصنعيات!$E$3:$E$5000,الاوردرات!B49,مصنعيات!$O$3:$O$5000))</f>
        <v/>
      </c>
      <c r="J49" s="33" t="str">
        <f>IF(SUMIF(خامات!$E$3:$E$5000,الاوردرات!B49,خامات!$L$3:$L$5000)=0,"",SUMIF(خامات!$E$3:$E$5000,الاوردرات!B49,خامات!$L$3:$L$5000))</f>
        <v/>
      </c>
      <c r="K49" s="33" t="str">
        <f t="shared" si="0"/>
        <v/>
      </c>
      <c r="L49" s="33" t="str">
        <f t="shared" si="1"/>
        <v/>
      </c>
    </row>
    <row r="50" spans="2:12" ht="26.25" x14ac:dyDescent="0.2">
      <c r="B50" s="38">
        <v>48</v>
      </c>
      <c r="C50" s="36"/>
      <c r="D50" s="36"/>
      <c r="E50" s="160"/>
      <c r="F50" s="37"/>
      <c r="G50" s="32" t="str">
        <f>_xlfn.IFNA(VLOOKUP(B50,مصنعيات!$E$1:$AP$5000,38,0),"")</f>
        <v/>
      </c>
      <c r="H50" s="32" t="str" cm="1">
        <f t="array" ref="H50">_xlfn.IFNA(LOOKUP(5,1/(B50=مصنعيات!$E$1:$E$5000),مصنعيات!$AP$1:$AP$5000),"")</f>
        <v/>
      </c>
      <c r="I50" s="33" t="str">
        <f>IF(SUMIF(مصنعيات!$E$3:$E$5000,الاوردرات!B50,مصنعيات!$O$3:$O$5000)=0,"",SUMIF(مصنعيات!$E$3:$E$5000,الاوردرات!B50,مصنعيات!$O$3:$O$5000))</f>
        <v/>
      </c>
      <c r="J50" s="33" t="str">
        <f>IF(SUMIF(خامات!$E$3:$E$5000,الاوردرات!B50,خامات!$L$3:$L$5000)=0,"",SUMIF(خامات!$E$3:$E$5000,الاوردرات!B50,خامات!$L$3:$L$5000))</f>
        <v/>
      </c>
      <c r="K50" s="33" t="str">
        <f t="shared" si="0"/>
        <v/>
      </c>
      <c r="L50" s="33" t="str">
        <f t="shared" si="1"/>
        <v/>
      </c>
    </row>
    <row r="51" spans="2:12" ht="26.25" x14ac:dyDescent="0.2">
      <c r="B51" s="35">
        <v>49</v>
      </c>
      <c r="C51" s="36"/>
      <c r="D51" s="36"/>
      <c r="E51" s="159"/>
      <c r="F51" s="37"/>
      <c r="G51" s="32" t="str">
        <f>_xlfn.IFNA(VLOOKUP(B51,مصنعيات!$E$1:$AP$5000,38,0),"")</f>
        <v/>
      </c>
      <c r="H51" s="32" t="str" cm="1">
        <f t="array" ref="H51">_xlfn.IFNA(LOOKUP(5,1/(B51=مصنعيات!$E$1:$E$5000),مصنعيات!$AP$1:$AP$5000),"")</f>
        <v/>
      </c>
      <c r="I51" s="33" t="str">
        <f>IF(SUMIF(مصنعيات!$E$3:$E$5000,الاوردرات!B51,مصنعيات!$O$3:$O$5000)=0,"",SUMIF(مصنعيات!$E$3:$E$5000,الاوردرات!B51,مصنعيات!$O$3:$O$5000))</f>
        <v/>
      </c>
      <c r="J51" s="33" t="str">
        <f>IF(SUMIF(خامات!$E$3:$E$5000,الاوردرات!B51,خامات!$L$3:$L$5000)=0,"",SUMIF(خامات!$E$3:$E$5000,الاوردرات!B51,خامات!$L$3:$L$5000))</f>
        <v/>
      </c>
      <c r="K51" s="33" t="str">
        <f t="shared" si="0"/>
        <v/>
      </c>
      <c r="L51" s="33" t="str">
        <f t="shared" si="1"/>
        <v/>
      </c>
    </row>
    <row r="52" spans="2:12" ht="26.25" x14ac:dyDescent="0.2">
      <c r="B52" s="38">
        <v>50</v>
      </c>
      <c r="C52" s="36"/>
      <c r="D52" s="36"/>
      <c r="E52" s="160"/>
      <c r="F52" s="37"/>
      <c r="G52" s="32" t="str">
        <f>_xlfn.IFNA(VLOOKUP(B52,مصنعيات!$E$1:$AP$5000,38,0),"")</f>
        <v/>
      </c>
      <c r="H52" s="32" t="str" cm="1">
        <f t="array" ref="H52">_xlfn.IFNA(LOOKUP(5,1/(B52=مصنعيات!$E$1:$E$5000),مصنعيات!$AP$1:$AP$5000),"")</f>
        <v/>
      </c>
      <c r="I52" s="33" t="str">
        <f>IF(SUMIF(مصنعيات!$E$3:$E$5000,الاوردرات!B52,مصنعيات!$O$3:$O$5000)=0,"",SUMIF(مصنعيات!$E$3:$E$5000,الاوردرات!B52,مصنعيات!$O$3:$O$5000))</f>
        <v/>
      </c>
      <c r="J52" s="33" t="str">
        <f>IF(SUMIF(خامات!$E$3:$E$5000,الاوردرات!B52,خامات!$L$3:$L$5000)=0,"",SUMIF(خامات!$E$3:$E$5000,الاوردرات!B52,خامات!$L$3:$L$5000))</f>
        <v/>
      </c>
      <c r="K52" s="33" t="str">
        <f t="shared" si="0"/>
        <v/>
      </c>
      <c r="L52" s="33" t="str">
        <f t="shared" si="1"/>
        <v/>
      </c>
    </row>
    <row r="53" spans="2:12" ht="26.25" x14ac:dyDescent="0.2">
      <c r="B53" s="35">
        <v>51</v>
      </c>
      <c r="C53" s="36"/>
      <c r="D53" s="36"/>
      <c r="E53" s="159"/>
      <c r="F53" s="37"/>
      <c r="G53" s="32" t="str">
        <f>_xlfn.IFNA(VLOOKUP(B53,مصنعيات!$E$1:$AP$5000,38,0),"")</f>
        <v/>
      </c>
      <c r="H53" s="32" t="str" cm="1">
        <f t="array" ref="H53">_xlfn.IFNA(LOOKUP(5,1/(B53=مصنعيات!$E$1:$E$5000),مصنعيات!$AP$1:$AP$5000),"")</f>
        <v/>
      </c>
      <c r="I53" s="33" t="str">
        <f>IF(SUMIF(مصنعيات!$E$3:$E$5000,الاوردرات!B53,مصنعيات!$O$3:$O$5000)=0,"",SUMIF(مصنعيات!$E$3:$E$5000,الاوردرات!B53,مصنعيات!$O$3:$O$5000))</f>
        <v/>
      </c>
      <c r="J53" s="33" t="str">
        <f>IF(SUMIF(خامات!$E$3:$E$5000,الاوردرات!B53,خامات!$L$3:$L$5000)=0,"",SUMIF(خامات!$E$3:$E$5000,الاوردرات!B53,خامات!$L$3:$L$5000))</f>
        <v/>
      </c>
      <c r="K53" s="33" t="str">
        <f t="shared" si="0"/>
        <v/>
      </c>
      <c r="L53" s="33" t="str">
        <f t="shared" si="1"/>
        <v/>
      </c>
    </row>
    <row r="54" spans="2:12" ht="26.25" x14ac:dyDescent="0.2">
      <c r="B54" s="38">
        <v>52</v>
      </c>
      <c r="C54" s="36"/>
      <c r="D54" s="36"/>
      <c r="E54" s="160"/>
      <c r="F54" s="37"/>
      <c r="G54" s="32" t="str">
        <f>_xlfn.IFNA(VLOOKUP(B54,مصنعيات!$E$1:$AP$5000,38,0),"")</f>
        <v/>
      </c>
      <c r="H54" s="32" t="str" cm="1">
        <f t="array" ref="H54">_xlfn.IFNA(LOOKUP(5,1/(B54=مصنعيات!$E$1:$E$5000),مصنعيات!$AP$1:$AP$5000),"")</f>
        <v/>
      </c>
      <c r="I54" s="33" t="str">
        <f>IF(SUMIF(مصنعيات!$E$3:$E$5000,الاوردرات!B54,مصنعيات!$O$3:$O$5000)=0,"",SUMIF(مصنعيات!$E$3:$E$5000,الاوردرات!B54,مصنعيات!$O$3:$O$5000))</f>
        <v/>
      </c>
      <c r="J54" s="33" t="str">
        <f>IF(SUMIF(خامات!$E$3:$E$5000,الاوردرات!B54,خامات!$L$3:$L$5000)=0,"",SUMIF(خامات!$E$3:$E$5000,الاوردرات!B54,خامات!$L$3:$L$5000))</f>
        <v/>
      </c>
      <c r="K54" s="33" t="str">
        <f t="shared" si="0"/>
        <v/>
      </c>
      <c r="L54" s="33" t="str">
        <f t="shared" si="1"/>
        <v/>
      </c>
    </row>
    <row r="55" spans="2:12" ht="26.25" x14ac:dyDescent="0.2">
      <c r="B55" s="35">
        <v>53</v>
      </c>
      <c r="C55" s="36"/>
      <c r="D55" s="36"/>
      <c r="E55" s="159"/>
      <c r="F55" s="37"/>
      <c r="G55" s="32" t="str">
        <f>_xlfn.IFNA(VLOOKUP(B55,مصنعيات!$E$1:$AP$5000,38,0),"")</f>
        <v/>
      </c>
      <c r="H55" s="32" t="str" cm="1">
        <f t="array" ref="H55">_xlfn.IFNA(LOOKUP(5,1/(B55=مصنعيات!$E$1:$E$5000),مصنعيات!$AP$1:$AP$5000),"")</f>
        <v/>
      </c>
      <c r="I55" s="33" t="str">
        <f>IF(SUMIF(مصنعيات!$E$3:$E$5000,الاوردرات!B55,مصنعيات!$O$3:$O$5000)=0,"",SUMIF(مصنعيات!$E$3:$E$5000,الاوردرات!B55,مصنعيات!$O$3:$O$5000))</f>
        <v/>
      </c>
      <c r="J55" s="33" t="str">
        <f>IF(SUMIF(خامات!$E$3:$E$5000,الاوردرات!B55,خامات!$L$3:$L$5000)=0,"",SUMIF(خامات!$E$3:$E$5000,الاوردرات!B55,خامات!$L$3:$L$5000))</f>
        <v/>
      </c>
      <c r="K55" s="33" t="str">
        <f t="shared" si="0"/>
        <v/>
      </c>
      <c r="L55" s="33" t="str">
        <f t="shared" si="1"/>
        <v/>
      </c>
    </row>
    <row r="56" spans="2:12" ht="26.25" x14ac:dyDescent="0.2">
      <c r="B56" s="38">
        <v>54</v>
      </c>
      <c r="C56" s="36"/>
      <c r="D56" s="36"/>
      <c r="E56" s="160"/>
      <c r="F56" s="37"/>
      <c r="G56" s="32" t="str">
        <f>_xlfn.IFNA(VLOOKUP(B56,مصنعيات!$E$1:$AP$5000,38,0),"")</f>
        <v/>
      </c>
      <c r="H56" s="32" t="str" cm="1">
        <f t="array" ref="H56">_xlfn.IFNA(LOOKUP(5,1/(B56=مصنعيات!$E$1:$E$5000),مصنعيات!$AP$1:$AP$5000),"")</f>
        <v/>
      </c>
      <c r="I56" s="33" t="str">
        <f>IF(SUMIF(مصنعيات!$E$3:$E$5000,الاوردرات!B56,مصنعيات!$O$3:$O$5000)=0,"",SUMIF(مصنعيات!$E$3:$E$5000,الاوردرات!B56,مصنعيات!$O$3:$O$5000))</f>
        <v/>
      </c>
      <c r="J56" s="33" t="str">
        <f>IF(SUMIF(خامات!$E$3:$E$5000,الاوردرات!B56,خامات!$L$3:$L$5000)=0,"",SUMIF(خامات!$E$3:$E$5000,الاوردرات!B56,خامات!$L$3:$L$5000))</f>
        <v/>
      </c>
      <c r="K56" s="33" t="str">
        <f t="shared" si="0"/>
        <v/>
      </c>
      <c r="L56" s="33" t="str">
        <f t="shared" si="1"/>
        <v/>
      </c>
    </row>
    <row r="57" spans="2:12" ht="26.25" x14ac:dyDescent="0.2">
      <c r="B57" s="35">
        <v>55</v>
      </c>
      <c r="C57" s="36"/>
      <c r="D57" s="36"/>
      <c r="E57" s="159"/>
      <c r="F57" s="37"/>
      <c r="G57" s="32" t="str">
        <f>_xlfn.IFNA(VLOOKUP(B57,مصنعيات!$E$1:$AP$5000,38,0),"")</f>
        <v/>
      </c>
      <c r="H57" s="32" t="str" cm="1">
        <f t="array" ref="H57">_xlfn.IFNA(LOOKUP(5,1/(B57=مصنعيات!$E$1:$E$5000),مصنعيات!$AP$1:$AP$5000),"")</f>
        <v/>
      </c>
      <c r="I57" s="33" t="str">
        <f>IF(SUMIF(مصنعيات!$E$3:$E$5000,الاوردرات!B57,مصنعيات!$O$3:$O$5000)=0,"",SUMIF(مصنعيات!$E$3:$E$5000,الاوردرات!B57,مصنعيات!$O$3:$O$5000))</f>
        <v/>
      </c>
      <c r="J57" s="33" t="str">
        <f>IF(SUMIF(خامات!$E$3:$E$5000,الاوردرات!B57,خامات!$L$3:$L$5000)=0,"",SUMIF(خامات!$E$3:$E$5000,الاوردرات!B57,خامات!$L$3:$L$5000))</f>
        <v/>
      </c>
      <c r="K57" s="33" t="str">
        <f t="shared" si="0"/>
        <v/>
      </c>
      <c r="L57" s="33" t="str">
        <f t="shared" si="1"/>
        <v/>
      </c>
    </row>
    <row r="58" spans="2:12" ht="26.25" x14ac:dyDescent="0.2">
      <c r="B58" s="38">
        <v>56</v>
      </c>
      <c r="C58" s="36"/>
      <c r="D58" s="36"/>
      <c r="E58" s="160"/>
      <c r="F58" s="37"/>
      <c r="G58" s="32" t="str">
        <f>_xlfn.IFNA(VLOOKUP(B58,مصنعيات!$E$1:$AP$5000,38,0),"")</f>
        <v/>
      </c>
      <c r="H58" s="32" t="str" cm="1">
        <f t="array" ref="H58">_xlfn.IFNA(LOOKUP(5,1/(B58=مصنعيات!$E$1:$E$5000),مصنعيات!$AP$1:$AP$5000),"")</f>
        <v/>
      </c>
      <c r="I58" s="33" t="str">
        <f>IF(SUMIF(مصنعيات!$E$3:$E$5000,الاوردرات!B58,مصنعيات!$O$3:$O$5000)=0,"",SUMIF(مصنعيات!$E$3:$E$5000,الاوردرات!B58,مصنعيات!$O$3:$O$5000))</f>
        <v/>
      </c>
      <c r="J58" s="33" t="str">
        <f>IF(SUMIF(خامات!$E$3:$E$5000,الاوردرات!B58,خامات!$L$3:$L$5000)=0,"",SUMIF(خامات!$E$3:$E$5000,الاوردرات!B58,خامات!$L$3:$L$5000))</f>
        <v/>
      </c>
      <c r="K58" s="33" t="str">
        <f t="shared" si="0"/>
        <v/>
      </c>
      <c r="L58" s="33" t="str">
        <f t="shared" si="1"/>
        <v/>
      </c>
    </row>
    <row r="59" spans="2:12" ht="26.25" x14ac:dyDescent="0.2">
      <c r="B59" s="35">
        <v>57</v>
      </c>
      <c r="C59" s="36"/>
      <c r="D59" s="36"/>
      <c r="E59" s="159"/>
      <c r="F59" s="37"/>
      <c r="G59" s="32" t="str">
        <f>_xlfn.IFNA(VLOOKUP(B59,مصنعيات!$E$1:$AP$5000,38,0),"")</f>
        <v/>
      </c>
      <c r="H59" s="32" t="str" cm="1">
        <f t="array" ref="H59">_xlfn.IFNA(LOOKUP(5,1/(B59=مصنعيات!$E$1:$E$5000),مصنعيات!$AP$1:$AP$5000),"")</f>
        <v/>
      </c>
      <c r="I59" s="33" t="str">
        <f>IF(SUMIF(مصنعيات!$E$3:$E$5000,الاوردرات!B59,مصنعيات!$O$3:$O$5000)=0,"",SUMIF(مصنعيات!$E$3:$E$5000,الاوردرات!B59,مصنعيات!$O$3:$O$5000))</f>
        <v/>
      </c>
      <c r="J59" s="33" t="str">
        <f>IF(SUMIF(خامات!$E$3:$E$5000,الاوردرات!B59,خامات!$L$3:$L$5000)=0,"",SUMIF(خامات!$E$3:$E$5000,الاوردرات!B59,خامات!$L$3:$L$5000))</f>
        <v/>
      </c>
      <c r="K59" s="33" t="str">
        <f t="shared" si="0"/>
        <v/>
      </c>
      <c r="L59" s="33" t="str">
        <f t="shared" si="1"/>
        <v/>
      </c>
    </row>
    <row r="60" spans="2:12" ht="26.25" x14ac:dyDescent="0.2">
      <c r="B60" s="38">
        <v>58</v>
      </c>
      <c r="C60" s="36"/>
      <c r="D60" s="36"/>
      <c r="E60" s="160"/>
      <c r="F60" s="37"/>
      <c r="G60" s="32" t="str">
        <f>_xlfn.IFNA(VLOOKUP(B60,مصنعيات!$E$1:$AP$5000,38,0),"")</f>
        <v/>
      </c>
      <c r="H60" s="32" t="str" cm="1">
        <f t="array" ref="H60">_xlfn.IFNA(LOOKUP(5,1/(B60=مصنعيات!$E$1:$E$5000),مصنعيات!$AP$1:$AP$5000),"")</f>
        <v/>
      </c>
      <c r="I60" s="33" t="str">
        <f>IF(SUMIF(مصنعيات!$E$3:$E$5000,الاوردرات!B60,مصنعيات!$O$3:$O$5000)=0,"",SUMIF(مصنعيات!$E$3:$E$5000,الاوردرات!B60,مصنعيات!$O$3:$O$5000))</f>
        <v/>
      </c>
      <c r="J60" s="33" t="str">
        <f>IF(SUMIF(خامات!$E$3:$E$5000,الاوردرات!B60,خامات!$L$3:$L$5000)=0,"",SUMIF(خامات!$E$3:$E$5000,الاوردرات!B60,خامات!$L$3:$L$5000))</f>
        <v/>
      </c>
      <c r="K60" s="33" t="str">
        <f t="shared" si="0"/>
        <v/>
      </c>
      <c r="L60" s="33" t="str">
        <f t="shared" si="1"/>
        <v/>
      </c>
    </row>
    <row r="61" spans="2:12" ht="26.25" x14ac:dyDescent="0.2">
      <c r="B61" s="35">
        <v>59</v>
      </c>
      <c r="C61" s="36"/>
      <c r="D61" s="36"/>
      <c r="E61" s="159"/>
      <c r="F61" s="37"/>
      <c r="G61" s="32" t="str">
        <f>_xlfn.IFNA(VLOOKUP(B61,مصنعيات!$E$1:$AP$5000,38,0),"")</f>
        <v/>
      </c>
      <c r="H61" s="32" t="str" cm="1">
        <f t="array" ref="H61">_xlfn.IFNA(LOOKUP(5,1/(B61=مصنعيات!$E$1:$E$5000),مصنعيات!$AP$1:$AP$5000),"")</f>
        <v/>
      </c>
      <c r="I61" s="33" t="str">
        <f>IF(SUMIF(مصنعيات!$E$3:$E$5000,الاوردرات!B61,مصنعيات!$O$3:$O$5000)=0,"",SUMIF(مصنعيات!$E$3:$E$5000,الاوردرات!B61,مصنعيات!$O$3:$O$5000))</f>
        <v/>
      </c>
      <c r="J61" s="33" t="str">
        <f>IF(SUMIF(خامات!$E$3:$E$5000,الاوردرات!B61,خامات!$L$3:$L$5000)=0,"",SUMIF(خامات!$E$3:$E$5000,الاوردرات!B61,خامات!$L$3:$L$5000))</f>
        <v/>
      </c>
      <c r="K61" s="33" t="str">
        <f t="shared" si="0"/>
        <v/>
      </c>
      <c r="L61" s="33" t="str">
        <f t="shared" si="1"/>
        <v/>
      </c>
    </row>
    <row r="62" spans="2:12" ht="26.25" x14ac:dyDescent="0.2">
      <c r="B62" s="38">
        <v>60</v>
      </c>
      <c r="C62" s="36"/>
      <c r="D62" s="36"/>
      <c r="E62" s="160"/>
      <c r="F62" s="37"/>
      <c r="G62" s="32" t="str">
        <f>_xlfn.IFNA(VLOOKUP(B62,مصنعيات!$E$1:$AP$5000,38,0),"")</f>
        <v/>
      </c>
      <c r="H62" s="32" t="str" cm="1">
        <f t="array" ref="H62">_xlfn.IFNA(LOOKUP(5,1/(B62=مصنعيات!$E$1:$E$5000),مصنعيات!$AP$1:$AP$5000),"")</f>
        <v/>
      </c>
      <c r="I62" s="33" t="str">
        <f>IF(SUMIF(مصنعيات!$E$3:$E$5000,الاوردرات!B62,مصنعيات!$O$3:$O$5000)=0,"",SUMIF(مصنعيات!$E$3:$E$5000,الاوردرات!B62,مصنعيات!$O$3:$O$5000))</f>
        <v/>
      </c>
      <c r="J62" s="33" t="str">
        <f>IF(SUMIF(خامات!$E$3:$E$5000,الاوردرات!B62,خامات!$L$3:$L$5000)=0,"",SUMIF(خامات!$E$3:$E$5000,الاوردرات!B62,خامات!$L$3:$L$5000))</f>
        <v/>
      </c>
      <c r="K62" s="33" t="str">
        <f t="shared" si="0"/>
        <v/>
      </c>
      <c r="L62" s="33" t="str">
        <f t="shared" si="1"/>
        <v/>
      </c>
    </row>
    <row r="63" spans="2:12" ht="26.25" x14ac:dyDescent="0.2">
      <c r="B63" s="35">
        <v>61</v>
      </c>
      <c r="C63" s="36"/>
      <c r="D63" s="36"/>
      <c r="E63" s="159"/>
      <c r="F63" s="37"/>
      <c r="G63" s="32" t="str">
        <f>_xlfn.IFNA(VLOOKUP(B63,مصنعيات!$E$1:$AP$5000,38,0),"")</f>
        <v/>
      </c>
      <c r="H63" s="32" t="str" cm="1">
        <f t="array" ref="H63">_xlfn.IFNA(LOOKUP(5,1/(B63=مصنعيات!$E$1:$E$5000),مصنعيات!$AP$1:$AP$5000),"")</f>
        <v/>
      </c>
      <c r="I63" s="33" t="str">
        <f>IF(SUMIF(مصنعيات!$E$3:$E$5000,الاوردرات!B63,مصنعيات!$O$3:$O$5000)=0,"",SUMIF(مصنعيات!$E$3:$E$5000,الاوردرات!B63,مصنعيات!$O$3:$O$5000))</f>
        <v/>
      </c>
      <c r="J63" s="33" t="str">
        <f>IF(SUMIF(خامات!$E$3:$E$5000,الاوردرات!B63,خامات!$L$3:$L$5000)=0,"",SUMIF(خامات!$E$3:$E$5000,الاوردرات!B63,خامات!$L$3:$L$5000))</f>
        <v/>
      </c>
      <c r="K63" s="33" t="str">
        <f t="shared" si="0"/>
        <v/>
      </c>
      <c r="L63" s="33" t="str">
        <f t="shared" si="1"/>
        <v/>
      </c>
    </row>
    <row r="64" spans="2:12" ht="26.25" x14ac:dyDescent="0.2">
      <c r="B64" s="38">
        <v>62</v>
      </c>
      <c r="C64" s="36"/>
      <c r="D64" s="36"/>
      <c r="E64" s="160"/>
      <c r="F64" s="37"/>
      <c r="G64" s="32" t="str">
        <f>_xlfn.IFNA(VLOOKUP(B64,مصنعيات!$E$1:$AP$5000,38,0),"")</f>
        <v/>
      </c>
      <c r="H64" s="32" t="str" cm="1">
        <f t="array" ref="H64">_xlfn.IFNA(LOOKUP(5,1/(B64=مصنعيات!$E$1:$E$5000),مصنعيات!$AP$1:$AP$5000),"")</f>
        <v/>
      </c>
      <c r="I64" s="33" t="str">
        <f>IF(SUMIF(مصنعيات!$E$3:$E$5000,الاوردرات!B64,مصنعيات!$O$3:$O$5000)=0,"",SUMIF(مصنعيات!$E$3:$E$5000,الاوردرات!B64,مصنعيات!$O$3:$O$5000))</f>
        <v/>
      </c>
      <c r="J64" s="33" t="str">
        <f>IF(SUMIF(خامات!$E$3:$E$5000,الاوردرات!B64,خامات!$L$3:$L$5000)=0,"",SUMIF(خامات!$E$3:$E$5000,الاوردرات!B64,خامات!$L$3:$L$5000))</f>
        <v/>
      </c>
      <c r="K64" s="33" t="str">
        <f t="shared" si="0"/>
        <v/>
      </c>
      <c r="L64" s="33" t="str">
        <f t="shared" si="1"/>
        <v/>
      </c>
    </row>
    <row r="65" spans="2:12" ht="26.25" x14ac:dyDescent="0.2">
      <c r="B65" s="35">
        <v>63</v>
      </c>
      <c r="C65" s="36"/>
      <c r="D65" s="36"/>
      <c r="E65" s="159"/>
      <c r="F65" s="37"/>
      <c r="G65" s="32" t="str">
        <f>_xlfn.IFNA(VLOOKUP(B65,مصنعيات!$E$1:$AP$5000,38,0),"")</f>
        <v/>
      </c>
      <c r="H65" s="32" t="str" cm="1">
        <f t="array" ref="H65">_xlfn.IFNA(LOOKUP(5,1/(B65=مصنعيات!$E$1:$E$5000),مصنعيات!$AP$1:$AP$5000),"")</f>
        <v/>
      </c>
      <c r="I65" s="33" t="str">
        <f>IF(SUMIF(مصنعيات!$E$3:$E$5000,الاوردرات!B65,مصنعيات!$O$3:$O$5000)=0,"",SUMIF(مصنعيات!$E$3:$E$5000,الاوردرات!B65,مصنعيات!$O$3:$O$5000))</f>
        <v/>
      </c>
      <c r="J65" s="33" t="str">
        <f>IF(SUMIF(خامات!$E$3:$E$5000,الاوردرات!B65,خامات!$L$3:$L$5000)=0,"",SUMIF(خامات!$E$3:$E$5000,الاوردرات!B65,خامات!$L$3:$L$5000))</f>
        <v/>
      </c>
      <c r="K65" s="33" t="str">
        <f t="shared" si="0"/>
        <v/>
      </c>
      <c r="L65" s="33" t="str">
        <f t="shared" si="1"/>
        <v/>
      </c>
    </row>
    <row r="66" spans="2:12" ht="26.25" x14ac:dyDescent="0.2">
      <c r="B66" s="38">
        <v>64</v>
      </c>
      <c r="C66" s="36"/>
      <c r="D66" s="36"/>
      <c r="E66" s="160"/>
      <c r="F66" s="37"/>
      <c r="G66" s="32" t="str">
        <f>_xlfn.IFNA(VLOOKUP(B66,مصنعيات!$E$1:$AP$5000,38,0),"")</f>
        <v/>
      </c>
      <c r="H66" s="32" t="str" cm="1">
        <f t="array" ref="H66">_xlfn.IFNA(LOOKUP(5,1/(B66=مصنعيات!$E$1:$E$5000),مصنعيات!$AP$1:$AP$5000),"")</f>
        <v/>
      </c>
      <c r="I66" s="33" t="str">
        <f>IF(SUMIF(مصنعيات!$E$3:$E$5000,الاوردرات!B66,مصنعيات!$O$3:$O$5000)=0,"",SUMIF(مصنعيات!$E$3:$E$5000,الاوردرات!B66,مصنعيات!$O$3:$O$5000))</f>
        <v/>
      </c>
      <c r="J66" s="33" t="str">
        <f>IF(SUMIF(خامات!$E$3:$E$5000,الاوردرات!B66,خامات!$L$3:$L$5000)=0,"",SUMIF(خامات!$E$3:$E$5000,الاوردرات!B66,خامات!$L$3:$L$5000))</f>
        <v/>
      </c>
      <c r="K66" s="33" t="str">
        <f t="shared" si="0"/>
        <v/>
      </c>
      <c r="L66" s="33" t="str">
        <f t="shared" si="1"/>
        <v/>
      </c>
    </row>
    <row r="67" spans="2:12" ht="26.25" x14ac:dyDescent="0.2">
      <c r="B67" s="35">
        <v>65</v>
      </c>
      <c r="C67" s="36"/>
      <c r="D67" s="36"/>
      <c r="E67" s="159"/>
      <c r="F67" s="37"/>
      <c r="G67" s="32" t="str">
        <f>_xlfn.IFNA(VLOOKUP(B67,مصنعيات!$E$1:$AP$5000,38,0),"")</f>
        <v/>
      </c>
      <c r="H67" s="32" t="str" cm="1">
        <f t="array" ref="H67">_xlfn.IFNA(LOOKUP(5,1/(B67=مصنعيات!$E$1:$E$5000),مصنعيات!$AP$1:$AP$5000),"")</f>
        <v/>
      </c>
      <c r="I67" s="33" t="str">
        <f>IF(SUMIF(مصنعيات!$E$3:$E$5000,الاوردرات!B67,مصنعيات!$O$3:$O$5000)=0,"",SUMIF(مصنعيات!$E$3:$E$5000,الاوردرات!B67,مصنعيات!$O$3:$O$5000))</f>
        <v/>
      </c>
      <c r="J67" s="33" t="str">
        <f>IF(SUMIF(خامات!$E$3:$E$5000,الاوردرات!B67,خامات!$L$3:$L$5000)=0,"",SUMIF(خامات!$E$3:$E$5000,الاوردرات!B67,خامات!$L$3:$L$5000))</f>
        <v/>
      </c>
      <c r="K67" s="33" t="str">
        <f t="shared" si="0"/>
        <v/>
      </c>
      <c r="L67" s="33" t="str">
        <f t="shared" si="1"/>
        <v/>
      </c>
    </row>
    <row r="68" spans="2:12" ht="26.25" x14ac:dyDescent="0.2">
      <c r="B68" s="38">
        <v>66</v>
      </c>
      <c r="C68" s="36"/>
      <c r="D68" s="36"/>
      <c r="E68" s="160"/>
      <c r="F68" s="37"/>
      <c r="G68" s="32" t="str">
        <f>_xlfn.IFNA(VLOOKUP(B68,مصنعيات!$E$1:$AP$5000,38,0),"")</f>
        <v/>
      </c>
      <c r="H68" s="32" t="str" cm="1">
        <f t="array" ref="H68">_xlfn.IFNA(LOOKUP(5,1/(B68=مصنعيات!$E$1:$E$5000),مصنعيات!$AP$1:$AP$5000),"")</f>
        <v/>
      </c>
      <c r="I68" s="33" t="str">
        <f>IF(SUMIF(مصنعيات!$E$3:$E$5000,الاوردرات!B68,مصنعيات!$O$3:$O$5000)=0,"",SUMIF(مصنعيات!$E$3:$E$5000,الاوردرات!B68,مصنعيات!$O$3:$O$5000))</f>
        <v/>
      </c>
      <c r="J68" s="33" t="str">
        <f>IF(SUMIF(خامات!$E$3:$E$5000,الاوردرات!B68,خامات!$L$3:$L$5000)=0,"",SUMIF(خامات!$E$3:$E$5000,الاوردرات!B68,خامات!$L$3:$L$5000))</f>
        <v/>
      </c>
      <c r="K68" s="33" t="str">
        <f t="shared" ref="K68:K131" si="2">IFERROR(I68/F68,"")</f>
        <v/>
      </c>
      <c r="L68" s="33" t="str">
        <f t="shared" ref="L68:L131" si="3">IFERROR(J68/F68,"")</f>
        <v/>
      </c>
    </row>
    <row r="69" spans="2:12" ht="26.25" x14ac:dyDescent="0.2">
      <c r="B69" s="35">
        <v>67</v>
      </c>
      <c r="C69" s="36"/>
      <c r="D69" s="36"/>
      <c r="E69" s="159"/>
      <c r="F69" s="37"/>
      <c r="G69" s="32" t="str">
        <f>_xlfn.IFNA(VLOOKUP(B69,مصنعيات!$E$1:$AP$5000,38,0),"")</f>
        <v/>
      </c>
      <c r="H69" s="32" t="str" cm="1">
        <f t="array" ref="H69">_xlfn.IFNA(LOOKUP(5,1/(B69=مصنعيات!$E$1:$E$5000),مصنعيات!$AP$1:$AP$5000),"")</f>
        <v/>
      </c>
      <c r="I69" s="33" t="str">
        <f>IF(SUMIF(مصنعيات!$E$3:$E$5000,الاوردرات!B69,مصنعيات!$O$3:$O$5000)=0,"",SUMIF(مصنعيات!$E$3:$E$5000,الاوردرات!B69,مصنعيات!$O$3:$O$5000))</f>
        <v/>
      </c>
      <c r="J69" s="33" t="str">
        <f>IF(SUMIF(خامات!$E$3:$E$5000,الاوردرات!B69,خامات!$L$3:$L$5000)=0,"",SUMIF(خامات!$E$3:$E$5000,الاوردرات!B69,خامات!$L$3:$L$5000))</f>
        <v/>
      </c>
      <c r="K69" s="33" t="str">
        <f t="shared" si="2"/>
        <v/>
      </c>
      <c r="L69" s="33" t="str">
        <f t="shared" si="3"/>
        <v/>
      </c>
    </row>
    <row r="70" spans="2:12" ht="26.25" x14ac:dyDescent="0.2">
      <c r="B70" s="38">
        <v>68</v>
      </c>
      <c r="C70" s="36"/>
      <c r="D70" s="36"/>
      <c r="E70" s="160"/>
      <c r="F70" s="37"/>
      <c r="G70" s="32" t="str">
        <f>_xlfn.IFNA(VLOOKUP(B70,مصنعيات!$E$1:$AP$5000,38,0),"")</f>
        <v/>
      </c>
      <c r="H70" s="32" t="str" cm="1">
        <f t="array" ref="H70">_xlfn.IFNA(LOOKUP(5,1/(B70=مصنعيات!$E$1:$E$5000),مصنعيات!$AP$1:$AP$5000),"")</f>
        <v/>
      </c>
      <c r="I70" s="33" t="str">
        <f>IF(SUMIF(مصنعيات!$E$3:$E$5000,الاوردرات!B70,مصنعيات!$O$3:$O$5000)=0,"",SUMIF(مصنعيات!$E$3:$E$5000,الاوردرات!B70,مصنعيات!$O$3:$O$5000))</f>
        <v/>
      </c>
      <c r="J70" s="33" t="str">
        <f>IF(SUMIF(خامات!$E$3:$E$5000,الاوردرات!B70,خامات!$L$3:$L$5000)=0,"",SUMIF(خامات!$E$3:$E$5000,الاوردرات!B70,خامات!$L$3:$L$5000))</f>
        <v/>
      </c>
      <c r="K70" s="33" t="str">
        <f t="shared" si="2"/>
        <v/>
      </c>
      <c r="L70" s="33" t="str">
        <f t="shared" si="3"/>
        <v/>
      </c>
    </row>
    <row r="71" spans="2:12" ht="26.25" x14ac:dyDescent="0.2">
      <c r="B71" s="35">
        <v>69</v>
      </c>
      <c r="C71" s="36"/>
      <c r="D71" s="36"/>
      <c r="E71" s="159"/>
      <c r="F71" s="37"/>
      <c r="G71" s="32" t="str">
        <f>_xlfn.IFNA(VLOOKUP(B71,مصنعيات!$E$1:$AP$5000,38,0),"")</f>
        <v/>
      </c>
      <c r="H71" s="32" t="str" cm="1">
        <f t="array" ref="H71">_xlfn.IFNA(LOOKUP(5,1/(B71=مصنعيات!$E$1:$E$5000),مصنعيات!$AP$1:$AP$5000),"")</f>
        <v/>
      </c>
      <c r="I71" s="33" t="str">
        <f>IF(SUMIF(مصنعيات!$E$3:$E$5000,الاوردرات!B71,مصنعيات!$O$3:$O$5000)=0,"",SUMIF(مصنعيات!$E$3:$E$5000,الاوردرات!B71,مصنعيات!$O$3:$O$5000))</f>
        <v/>
      </c>
      <c r="J71" s="33" t="str">
        <f>IF(SUMIF(خامات!$E$3:$E$5000,الاوردرات!B71,خامات!$L$3:$L$5000)=0,"",SUMIF(خامات!$E$3:$E$5000,الاوردرات!B71,خامات!$L$3:$L$5000))</f>
        <v/>
      </c>
      <c r="K71" s="33" t="str">
        <f t="shared" si="2"/>
        <v/>
      </c>
      <c r="L71" s="33" t="str">
        <f t="shared" si="3"/>
        <v/>
      </c>
    </row>
    <row r="72" spans="2:12" ht="26.25" x14ac:dyDescent="0.2">
      <c r="B72" s="38">
        <v>70</v>
      </c>
      <c r="C72" s="36"/>
      <c r="D72" s="36"/>
      <c r="E72" s="160"/>
      <c r="F72" s="37"/>
      <c r="G72" s="32" t="str">
        <f>_xlfn.IFNA(VLOOKUP(B72,مصنعيات!$E$1:$AP$5000,38,0),"")</f>
        <v/>
      </c>
      <c r="H72" s="32" t="str" cm="1">
        <f t="array" ref="H72">_xlfn.IFNA(LOOKUP(5,1/(B72=مصنعيات!$E$1:$E$5000),مصنعيات!$AP$1:$AP$5000),"")</f>
        <v/>
      </c>
      <c r="I72" s="33" t="str">
        <f>IF(SUMIF(مصنعيات!$E$3:$E$5000,الاوردرات!B72,مصنعيات!$O$3:$O$5000)=0,"",SUMIF(مصنعيات!$E$3:$E$5000,الاوردرات!B72,مصنعيات!$O$3:$O$5000))</f>
        <v/>
      </c>
      <c r="J72" s="33" t="str">
        <f>IF(SUMIF(خامات!$E$3:$E$5000,الاوردرات!B72,خامات!$L$3:$L$5000)=0,"",SUMIF(خامات!$E$3:$E$5000,الاوردرات!B72,خامات!$L$3:$L$5000))</f>
        <v/>
      </c>
      <c r="K72" s="33" t="str">
        <f t="shared" si="2"/>
        <v/>
      </c>
      <c r="L72" s="33" t="str">
        <f t="shared" si="3"/>
        <v/>
      </c>
    </row>
    <row r="73" spans="2:12" ht="26.25" x14ac:dyDescent="0.2">
      <c r="B73" s="35">
        <v>71</v>
      </c>
      <c r="C73" s="36"/>
      <c r="D73" s="36"/>
      <c r="E73" s="159"/>
      <c r="F73" s="37"/>
      <c r="G73" s="32" t="str">
        <f>_xlfn.IFNA(VLOOKUP(B73,مصنعيات!$E$1:$AP$5000,38,0),"")</f>
        <v/>
      </c>
      <c r="H73" s="32" t="str" cm="1">
        <f t="array" ref="H73">_xlfn.IFNA(LOOKUP(5,1/(B73=مصنعيات!$E$1:$E$5000),مصنعيات!$AP$1:$AP$5000),"")</f>
        <v/>
      </c>
      <c r="I73" s="33" t="str">
        <f>IF(SUMIF(مصنعيات!$E$3:$E$5000,الاوردرات!B73,مصنعيات!$O$3:$O$5000)=0,"",SUMIF(مصنعيات!$E$3:$E$5000,الاوردرات!B73,مصنعيات!$O$3:$O$5000))</f>
        <v/>
      </c>
      <c r="J73" s="33" t="str">
        <f>IF(SUMIF(خامات!$E$3:$E$5000,الاوردرات!B73,خامات!$L$3:$L$5000)=0,"",SUMIF(خامات!$E$3:$E$5000,الاوردرات!B73,خامات!$L$3:$L$5000))</f>
        <v/>
      </c>
      <c r="K73" s="33" t="str">
        <f t="shared" si="2"/>
        <v/>
      </c>
      <c r="L73" s="33" t="str">
        <f t="shared" si="3"/>
        <v/>
      </c>
    </row>
    <row r="74" spans="2:12" ht="26.25" x14ac:dyDescent="0.2">
      <c r="B74" s="38">
        <v>72</v>
      </c>
      <c r="C74" s="36"/>
      <c r="D74" s="36"/>
      <c r="E74" s="160"/>
      <c r="F74" s="37"/>
      <c r="G74" s="32" t="str">
        <f>_xlfn.IFNA(VLOOKUP(B74,مصنعيات!$E$1:$AP$5000,38,0),"")</f>
        <v/>
      </c>
      <c r="H74" s="32" t="str" cm="1">
        <f t="array" ref="H74">_xlfn.IFNA(LOOKUP(5,1/(B74=مصنعيات!$E$1:$E$5000),مصنعيات!$AP$1:$AP$5000),"")</f>
        <v/>
      </c>
      <c r="I74" s="33" t="str">
        <f>IF(SUMIF(مصنعيات!$E$3:$E$5000,الاوردرات!B74,مصنعيات!$O$3:$O$5000)=0,"",SUMIF(مصنعيات!$E$3:$E$5000,الاوردرات!B74,مصنعيات!$O$3:$O$5000))</f>
        <v/>
      </c>
      <c r="J74" s="33" t="str">
        <f>IF(SUMIF(خامات!$E$3:$E$5000,الاوردرات!B74,خامات!$L$3:$L$5000)=0,"",SUMIF(خامات!$E$3:$E$5000,الاوردرات!B74,خامات!$L$3:$L$5000))</f>
        <v/>
      </c>
      <c r="K74" s="33" t="str">
        <f t="shared" si="2"/>
        <v/>
      </c>
      <c r="L74" s="33" t="str">
        <f t="shared" si="3"/>
        <v/>
      </c>
    </row>
    <row r="75" spans="2:12" ht="26.25" x14ac:dyDescent="0.2">
      <c r="B75" s="35">
        <v>73</v>
      </c>
      <c r="C75" s="36"/>
      <c r="D75" s="36"/>
      <c r="E75" s="159"/>
      <c r="F75" s="37"/>
      <c r="G75" s="32" t="str">
        <f>_xlfn.IFNA(VLOOKUP(B75,مصنعيات!$E$1:$AP$5000,38,0),"")</f>
        <v/>
      </c>
      <c r="H75" s="32" t="str" cm="1">
        <f t="array" ref="H75">_xlfn.IFNA(LOOKUP(5,1/(B75=مصنعيات!$E$1:$E$5000),مصنعيات!$AP$1:$AP$5000),"")</f>
        <v/>
      </c>
      <c r="I75" s="33" t="str">
        <f>IF(SUMIF(مصنعيات!$E$3:$E$5000,الاوردرات!B75,مصنعيات!$O$3:$O$5000)=0,"",SUMIF(مصنعيات!$E$3:$E$5000,الاوردرات!B75,مصنعيات!$O$3:$O$5000))</f>
        <v/>
      </c>
      <c r="J75" s="33" t="str">
        <f>IF(SUMIF(خامات!$E$3:$E$5000,الاوردرات!B75,خامات!$L$3:$L$5000)=0,"",SUMIF(خامات!$E$3:$E$5000,الاوردرات!B75,خامات!$L$3:$L$5000))</f>
        <v/>
      </c>
      <c r="K75" s="33" t="str">
        <f t="shared" si="2"/>
        <v/>
      </c>
      <c r="L75" s="33" t="str">
        <f t="shared" si="3"/>
        <v/>
      </c>
    </row>
    <row r="76" spans="2:12" ht="26.25" x14ac:dyDescent="0.2">
      <c r="B76" s="38">
        <v>74</v>
      </c>
      <c r="C76" s="36"/>
      <c r="D76" s="36"/>
      <c r="E76" s="160"/>
      <c r="F76" s="37"/>
      <c r="G76" s="32" t="str">
        <f>_xlfn.IFNA(VLOOKUP(B76,مصنعيات!$E$1:$AP$5000,38,0),"")</f>
        <v/>
      </c>
      <c r="H76" s="32" t="str" cm="1">
        <f t="array" ref="H76">_xlfn.IFNA(LOOKUP(5,1/(B76=مصنعيات!$E$1:$E$5000),مصنعيات!$AP$1:$AP$5000),"")</f>
        <v/>
      </c>
      <c r="I76" s="33" t="str">
        <f>IF(SUMIF(مصنعيات!$E$3:$E$5000,الاوردرات!B76,مصنعيات!$O$3:$O$5000)=0,"",SUMIF(مصنعيات!$E$3:$E$5000,الاوردرات!B76,مصنعيات!$O$3:$O$5000))</f>
        <v/>
      </c>
      <c r="J76" s="33" t="str">
        <f>IF(SUMIF(خامات!$E$3:$E$5000,الاوردرات!B76,خامات!$L$3:$L$5000)=0,"",SUMIF(خامات!$E$3:$E$5000,الاوردرات!B76,خامات!$L$3:$L$5000))</f>
        <v/>
      </c>
      <c r="K76" s="33" t="str">
        <f t="shared" si="2"/>
        <v/>
      </c>
      <c r="L76" s="33" t="str">
        <f t="shared" si="3"/>
        <v/>
      </c>
    </row>
    <row r="77" spans="2:12" ht="26.25" x14ac:dyDescent="0.2">
      <c r="B77" s="35">
        <v>75</v>
      </c>
      <c r="C77" s="36"/>
      <c r="D77" s="36"/>
      <c r="E77" s="159"/>
      <c r="F77" s="37"/>
      <c r="G77" s="32" t="str">
        <f>_xlfn.IFNA(VLOOKUP(B77,مصنعيات!$E$1:$AP$5000,38,0),"")</f>
        <v/>
      </c>
      <c r="H77" s="32" t="str" cm="1">
        <f t="array" ref="H77">_xlfn.IFNA(LOOKUP(5,1/(B77=مصنعيات!$E$1:$E$5000),مصنعيات!$AP$1:$AP$5000),"")</f>
        <v/>
      </c>
      <c r="I77" s="33" t="str">
        <f>IF(SUMIF(مصنعيات!$E$3:$E$5000,الاوردرات!B77,مصنعيات!$O$3:$O$5000)=0,"",SUMIF(مصنعيات!$E$3:$E$5000,الاوردرات!B77,مصنعيات!$O$3:$O$5000))</f>
        <v/>
      </c>
      <c r="J77" s="33" t="str">
        <f>IF(SUMIF(خامات!$E$3:$E$5000,الاوردرات!B77,خامات!$L$3:$L$5000)=0,"",SUMIF(خامات!$E$3:$E$5000,الاوردرات!B77,خامات!$L$3:$L$5000))</f>
        <v/>
      </c>
      <c r="K77" s="33" t="str">
        <f t="shared" si="2"/>
        <v/>
      </c>
      <c r="L77" s="33" t="str">
        <f t="shared" si="3"/>
        <v/>
      </c>
    </row>
    <row r="78" spans="2:12" ht="26.25" x14ac:dyDescent="0.2">
      <c r="B78" s="38">
        <v>76</v>
      </c>
      <c r="C78" s="36"/>
      <c r="D78" s="36"/>
      <c r="E78" s="160"/>
      <c r="F78" s="37"/>
      <c r="G78" s="32" t="str">
        <f>_xlfn.IFNA(VLOOKUP(B78,مصنعيات!$E$1:$AP$5000,38,0),"")</f>
        <v/>
      </c>
      <c r="H78" s="32" t="str" cm="1">
        <f t="array" ref="H78">_xlfn.IFNA(LOOKUP(5,1/(B78=مصنعيات!$E$1:$E$5000),مصنعيات!$AP$1:$AP$5000),"")</f>
        <v/>
      </c>
      <c r="I78" s="33" t="str">
        <f>IF(SUMIF(مصنعيات!$E$3:$E$5000,الاوردرات!B78,مصنعيات!$O$3:$O$5000)=0,"",SUMIF(مصنعيات!$E$3:$E$5000,الاوردرات!B78,مصنعيات!$O$3:$O$5000))</f>
        <v/>
      </c>
      <c r="J78" s="33" t="str">
        <f>IF(SUMIF(خامات!$E$3:$E$5000,الاوردرات!B78,خامات!$L$3:$L$5000)=0,"",SUMIF(خامات!$E$3:$E$5000,الاوردرات!B78,خامات!$L$3:$L$5000))</f>
        <v/>
      </c>
      <c r="K78" s="33" t="str">
        <f t="shared" si="2"/>
        <v/>
      </c>
      <c r="L78" s="33" t="str">
        <f t="shared" si="3"/>
        <v/>
      </c>
    </row>
    <row r="79" spans="2:12" ht="26.25" x14ac:dyDescent="0.2">
      <c r="B79" s="35">
        <v>77</v>
      </c>
      <c r="C79" s="36"/>
      <c r="D79" s="36"/>
      <c r="E79" s="159"/>
      <c r="F79" s="37"/>
      <c r="G79" s="32" t="str">
        <f>_xlfn.IFNA(VLOOKUP(B79,مصنعيات!$E$1:$AP$5000,38,0),"")</f>
        <v/>
      </c>
      <c r="H79" s="32" t="str" cm="1">
        <f t="array" ref="H79">_xlfn.IFNA(LOOKUP(5,1/(B79=مصنعيات!$E$1:$E$5000),مصنعيات!$AP$1:$AP$5000),"")</f>
        <v/>
      </c>
      <c r="I79" s="33" t="str">
        <f>IF(SUMIF(مصنعيات!$E$3:$E$5000,الاوردرات!B79,مصنعيات!$O$3:$O$5000)=0,"",SUMIF(مصنعيات!$E$3:$E$5000,الاوردرات!B79,مصنعيات!$O$3:$O$5000))</f>
        <v/>
      </c>
      <c r="J79" s="33" t="str">
        <f>IF(SUMIF(خامات!$E$3:$E$5000,الاوردرات!B79,خامات!$L$3:$L$5000)=0,"",SUMIF(خامات!$E$3:$E$5000,الاوردرات!B79,خامات!$L$3:$L$5000))</f>
        <v/>
      </c>
      <c r="K79" s="33" t="str">
        <f t="shared" si="2"/>
        <v/>
      </c>
      <c r="L79" s="33" t="str">
        <f t="shared" si="3"/>
        <v/>
      </c>
    </row>
    <row r="80" spans="2:12" ht="26.25" x14ac:dyDescent="0.2">
      <c r="B80" s="38">
        <v>78</v>
      </c>
      <c r="C80" s="36"/>
      <c r="D80" s="36"/>
      <c r="E80" s="160"/>
      <c r="F80" s="37"/>
      <c r="G80" s="32" t="str">
        <f>_xlfn.IFNA(VLOOKUP(B80,مصنعيات!$E$1:$AP$5000,38,0),"")</f>
        <v/>
      </c>
      <c r="H80" s="32" t="str" cm="1">
        <f t="array" ref="H80">_xlfn.IFNA(LOOKUP(5,1/(B80=مصنعيات!$E$1:$E$5000),مصنعيات!$AP$1:$AP$5000),"")</f>
        <v/>
      </c>
      <c r="I80" s="33" t="str">
        <f>IF(SUMIF(مصنعيات!$E$3:$E$5000,الاوردرات!B80,مصنعيات!$O$3:$O$5000)=0,"",SUMIF(مصنعيات!$E$3:$E$5000,الاوردرات!B80,مصنعيات!$O$3:$O$5000))</f>
        <v/>
      </c>
      <c r="J80" s="33" t="str">
        <f>IF(SUMIF(خامات!$E$3:$E$5000,الاوردرات!B80,خامات!$L$3:$L$5000)=0,"",SUMIF(خامات!$E$3:$E$5000,الاوردرات!B80,خامات!$L$3:$L$5000))</f>
        <v/>
      </c>
      <c r="K80" s="33" t="str">
        <f t="shared" si="2"/>
        <v/>
      </c>
      <c r="L80" s="33" t="str">
        <f t="shared" si="3"/>
        <v/>
      </c>
    </row>
    <row r="81" spans="2:12" ht="26.25" x14ac:dyDescent="0.2">
      <c r="B81" s="35">
        <v>79</v>
      </c>
      <c r="C81" s="36"/>
      <c r="D81" s="36"/>
      <c r="E81" s="159"/>
      <c r="F81" s="37"/>
      <c r="G81" s="32" t="str">
        <f>_xlfn.IFNA(VLOOKUP(B81,مصنعيات!$E$1:$AP$5000,38,0),"")</f>
        <v/>
      </c>
      <c r="H81" s="32" t="str" cm="1">
        <f t="array" ref="H81">_xlfn.IFNA(LOOKUP(5,1/(B81=مصنعيات!$E$1:$E$5000),مصنعيات!$AP$1:$AP$5000),"")</f>
        <v/>
      </c>
      <c r="I81" s="33" t="str">
        <f>IF(SUMIF(مصنعيات!$E$3:$E$5000,الاوردرات!B81,مصنعيات!$O$3:$O$5000)=0,"",SUMIF(مصنعيات!$E$3:$E$5000,الاوردرات!B81,مصنعيات!$O$3:$O$5000))</f>
        <v/>
      </c>
      <c r="J81" s="33" t="str">
        <f>IF(SUMIF(خامات!$E$3:$E$5000,الاوردرات!B81,خامات!$L$3:$L$5000)=0,"",SUMIF(خامات!$E$3:$E$5000,الاوردرات!B81,خامات!$L$3:$L$5000))</f>
        <v/>
      </c>
      <c r="K81" s="33" t="str">
        <f t="shared" si="2"/>
        <v/>
      </c>
      <c r="L81" s="33" t="str">
        <f t="shared" si="3"/>
        <v/>
      </c>
    </row>
    <row r="82" spans="2:12" ht="26.25" x14ac:dyDescent="0.2">
      <c r="B82" s="38">
        <v>80</v>
      </c>
      <c r="C82" s="36"/>
      <c r="D82" s="36"/>
      <c r="E82" s="160"/>
      <c r="F82" s="37"/>
      <c r="G82" s="32" t="str">
        <f>_xlfn.IFNA(VLOOKUP(B82,مصنعيات!$E$1:$AP$5000,38,0),"")</f>
        <v/>
      </c>
      <c r="H82" s="32" t="str" cm="1">
        <f t="array" ref="H82">_xlfn.IFNA(LOOKUP(5,1/(B82=مصنعيات!$E$1:$E$5000),مصنعيات!$AP$1:$AP$5000),"")</f>
        <v/>
      </c>
      <c r="I82" s="33" t="str">
        <f>IF(SUMIF(مصنعيات!$E$3:$E$5000,الاوردرات!B82,مصنعيات!$O$3:$O$5000)=0,"",SUMIF(مصنعيات!$E$3:$E$5000,الاوردرات!B82,مصنعيات!$O$3:$O$5000))</f>
        <v/>
      </c>
      <c r="J82" s="33" t="str">
        <f>IF(SUMIF(خامات!$E$3:$E$5000,الاوردرات!B82,خامات!$L$3:$L$5000)=0,"",SUMIF(خامات!$E$3:$E$5000,الاوردرات!B82,خامات!$L$3:$L$5000))</f>
        <v/>
      </c>
      <c r="K82" s="33" t="str">
        <f t="shared" si="2"/>
        <v/>
      </c>
      <c r="L82" s="33" t="str">
        <f t="shared" si="3"/>
        <v/>
      </c>
    </row>
    <row r="83" spans="2:12" ht="26.25" x14ac:dyDescent="0.2">
      <c r="B83" s="35">
        <v>81</v>
      </c>
      <c r="C83" s="36"/>
      <c r="D83" s="36"/>
      <c r="E83" s="159"/>
      <c r="F83" s="37"/>
      <c r="G83" s="32" t="str">
        <f>_xlfn.IFNA(VLOOKUP(B83,مصنعيات!$E$1:$AP$5000,38,0),"")</f>
        <v/>
      </c>
      <c r="H83" s="32" t="str" cm="1">
        <f t="array" ref="H83">_xlfn.IFNA(LOOKUP(5,1/(B83=مصنعيات!$E$1:$E$5000),مصنعيات!$AP$1:$AP$5000),"")</f>
        <v/>
      </c>
      <c r="I83" s="33" t="str">
        <f>IF(SUMIF(مصنعيات!$E$3:$E$5000,الاوردرات!B83,مصنعيات!$O$3:$O$5000)=0,"",SUMIF(مصنعيات!$E$3:$E$5000,الاوردرات!B83,مصنعيات!$O$3:$O$5000))</f>
        <v/>
      </c>
      <c r="J83" s="33" t="str">
        <f>IF(SUMIF(خامات!$E$3:$E$5000,الاوردرات!B83,خامات!$L$3:$L$5000)=0,"",SUMIF(خامات!$E$3:$E$5000,الاوردرات!B83,خامات!$L$3:$L$5000))</f>
        <v/>
      </c>
      <c r="K83" s="33" t="str">
        <f t="shared" si="2"/>
        <v/>
      </c>
      <c r="L83" s="33" t="str">
        <f t="shared" si="3"/>
        <v/>
      </c>
    </row>
    <row r="84" spans="2:12" ht="26.25" x14ac:dyDescent="0.2">
      <c r="B84" s="38">
        <v>82</v>
      </c>
      <c r="C84" s="36"/>
      <c r="D84" s="36"/>
      <c r="E84" s="160"/>
      <c r="F84" s="37"/>
      <c r="G84" s="32" t="str">
        <f>_xlfn.IFNA(VLOOKUP(B84,مصنعيات!$E$1:$AP$5000,38,0),"")</f>
        <v/>
      </c>
      <c r="H84" s="32" t="str" cm="1">
        <f t="array" ref="H84">_xlfn.IFNA(LOOKUP(5,1/(B84=مصنعيات!$E$1:$E$5000),مصنعيات!$AP$1:$AP$5000),"")</f>
        <v/>
      </c>
      <c r="I84" s="33" t="str">
        <f>IF(SUMIF(مصنعيات!$E$3:$E$5000,الاوردرات!B84,مصنعيات!$O$3:$O$5000)=0,"",SUMIF(مصنعيات!$E$3:$E$5000,الاوردرات!B84,مصنعيات!$O$3:$O$5000))</f>
        <v/>
      </c>
      <c r="J84" s="33" t="str">
        <f>IF(SUMIF(خامات!$E$3:$E$5000,الاوردرات!B84,خامات!$L$3:$L$5000)=0,"",SUMIF(خامات!$E$3:$E$5000,الاوردرات!B84,خامات!$L$3:$L$5000))</f>
        <v/>
      </c>
      <c r="K84" s="33" t="str">
        <f t="shared" si="2"/>
        <v/>
      </c>
      <c r="L84" s="33" t="str">
        <f t="shared" si="3"/>
        <v/>
      </c>
    </row>
    <row r="85" spans="2:12" ht="26.25" x14ac:dyDescent="0.2">
      <c r="B85" s="35">
        <v>83</v>
      </c>
      <c r="C85" s="36"/>
      <c r="D85" s="36"/>
      <c r="E85" s="159"/>
      <c r="F85" s="37"/>
      <c r="G85" s="32" t="str">
        <f>_xlfn.IFNA(VLOOKUP(B85,مصنعيات!$E$1:$AP$5000,38,0),"")</f>
        <v/>
      </c>
      <c r="H85" s="32" t="str" cm="1">
        <f t="array" ref="H85">_xlfn.IFNA(LOOKUP(5,1/(B85=مصنعيات!$E$1:$E$5000),مصنعيات!$AP$1:$AP$5000),"")</f>
        <v/>
      </c>
      <c r="I85" s="33" t="str">
        <f>IF(SUMIF(مصنعيات!$E$3:$E$5000,الاوردرات!B85,مصنعيات!$O$3:$O$5000)=0,"",SUMIF(مصنعيات!$E$3:$E$5000,الاوردرات!B85,مصنعيات!$O$3:$O$5000))</f>
        <v/>
      </c>
      <c r="J85" s="33" t="str">
        <f>IF(SUMIF(خامات!$E$3:$E$5000,الاوردرات!B85,خامات!$L$3:$L$5000)=0,"",SUMIF(خامات!$E$3:$E$5000,الاوردرات!B85,خامات!$L$3:$L$5000))</f>
        <v/>
      </c>
      <c r="K85" s="33" t="str">
        <f t="shared" si="2"/>
        <v/>
      </c>
      <c r="L85" s="33" t="str">
        <f t="shared" si="3"/>
        <v/>
      </c>
    </row>
    <row r="86" spans="2:12" ht="26.25" x14ac:dyDescent="0.2">
      <c r="B86" s="38">
        <v>84</v>
      </c>
      <c r="C86" s="36"/>
      <c r="D86" s="36"/>
      <c r="E86" s="160"/>
      <c r="F86" s="37"/>
      <c r="G86" s="32" t="str">
        <f>_xlfn.IFNA(VLOOKUP(B86,مصنعيات!$E$1:$AP$5000,38,0),"")</f>
        <v/>
      </c>
      <c r="H86" s="32" t="str" cm="1">
        <f t="array" ref="H86">_xlfn.IFNA(LOOKUP(5,1/(B86=مصنعيات!$E$1:$E$5000),مصنعيات!$AP$1:$AP$5000),"")</f>
        <v/>
      </c>
      <c r="I86" s="33" t="str">
        <f>IF(SUMIF(مصنعيات!$E$3:$E$5000,الاوردرات!B86,مصنعيات!$O$3:$O$5000)=0,"",SUMIF(مصنعيات!$E$3:$E$5000,الاوردرات!B86,مصنعيات!$O$3:$O$5000))</f>
        <v/>
      </c>
      <c r="J86" s="33" t="str">
        <f>IF(SUMIF(خامات!$E$3:$E$5000,الاوردرات!B86,خامات!$L$3:$L$5000)=0,"",SUMIF(خامات!$E$3:$E$5000,الاوردرات!B86,خامات!$L$3:$L$5000))</f>
        <v/>
      </c>
      <c r="K86" s="33" t="str">
        <f t="shared" si="2"/>
        <v/>
      </c>
      <c r="L86" s="33" t="str">
        <f t="shared" si="3"/>
        <v/>
      </c>
    </row>
    <row r="87" spans="2:12" ht="26.25" x14ac:dyDescent="0.2">
      <c r="B87" s="35">
        <v>85</v>
      </c>
      <c r="C87" s="36"/>
      <c r="D87" s="36"/>
      <c r="E87" s="159"/>
      <c r="F87" s="37"/>
      <c r="G87" s="32" t="str">
        <f>_xlfn.IFNA(VLOOKUP(B87,مصنعيات!$E$1:$AP$5000,38,0),"")</f>
        <v/>
      </c>
      <c r="H87" s="32" t="str" cm="1">
        <f t="array" ref="H87">_xlfn.IFNA(LOOKUP(5,1/(B87=مصنعيات!$E$1:$E$5000),مصنعيات!$AP$1:$AP$5000),"")</f>
        <v/>
      </c>
      <c r="I87" s="33" t="str">
        <f>IF(SUMIF(مصنعيات!$E$3:$E$5000,الاوردرات!B87,مصنعيات!$O$3:$O$5000)=0,"",SUMIF(مصنعيات!$E$3:$E$5000,الاوردرات!B87,مصنعيات!$O$3:$O$5000))</f>
        <v/>
      </c>
      <c r="J87" s="33" t="str">
        <f>IF(SUMIF(خامات!$E$3:$E$5000,الاوردرات!B87,خامات!$L$3:$L$5000)=0,"",SUMIF(خامات!$E$3:$E$5000,الاوردرات!B87,خامات!$L$3:$L$5000))</f>
        <v/>
      </c>
      <c r="K87" s="33" t="str">
        <f t="shared" si="2"/>
        <v/>
      </c>
      <c r="L87" s="33" t="str">
        <f t="shared" si="3"/>
        <v/>
      </c>
    </row>
    <row r="88" spans="2:12" ht="26.25" x14ac:dyDescent="0.2">
      <c r="B88" s="38">
        <v>86</v>
      </c>
      <c r="C88" s="36"/>
      <c r="D88" s="36"/>
      <c r="E88" s="160"/>
      <c r="F88" s="37"/>
      <c r="G88" s="32" t="str">
        <f>_xlfn.IFNA(VLOOKUP(B88,مصنعيات!$E$1:$AP$5000,38,0),"")</f>
        <v/>
      </c>
      <c r="H88" s="32" t="str" cm="1">
        <f t="array" ref="H88">_xlfn.IFNA(LOOKUP(5,1/(B88=مصنعيات!$E$1:$E$5000),مصنعيات!$AP$1:$AP$5000),"")</f>
        <v/>
      </c>
      <c r="I88" s="33" t="str">
        <f>IF(SUMIF(مصنعيات!$E$3:$E$5000,الاوردرات!B88,مصنعيات!$O$3:$O$5000)=0,"",SUMIF(مصنعيات!$E$3:$E$5000,الاوردرات!B88,مصنعيات!$O$3:$O$5000))</f>
        <v/>
      </c>
      <c r="J88" s="33" t="str">
        <f>IF(SUMIF(خامات!$E$3:$E$5000,الاوردرات!B88,خامات!$L$3:$L$5000)=0,"",SUMIF(خامات!$E$3:$E$5000,الاوردرات!B88,خامات!$L$3:$L$5000))</f>
        <v/>
      </c>
      <c r="K88" s="33" t="str">
        <f t="shared" si="2"/>
        <v/>
      </c>
      <c r="L88" s="33" t="str">
        <f t="shared" si="3"/>
        <v/>
      </c>
    </row>
    <row r="89" spans="2:12" ht="26.25" x14ac:dyDescent="0.2">
      <c r="B89" s="35">
        <v>87</v>
      </c>
      <c r="C89" s="36"/>
      <c r="D89" s="36"/>
      <c r="E89" s="159"/>
      <c r="F89" s="37"/>
      <c r="G89" s="32" t="str">
        <f>_xlfn.IFNA(VLOOKUP(B89,مصنعيات!$E$1:$AP$5000,38,0),"")</f>
        <v/>
      </c>
      <c r="H89" s="32" t="str" cm="1">
        <f t="array" ref="H89">_xlfn.IFNA(LOOKUP(5,1/(B89=مصنعيات!$E$1:$E$5000),مصنعيات!$AP$1:$AP$5000),"")</f>
        <v/>
      </c>
      <c r="I89" s="33" t="str">
        <f>IF(SUMIF(مصنعيات!$E$3:$E$5000,الاوردرات!B89,مصنعيات!$O$3:$O$5000)=0,"",SUMIF(مصنعيات!$E$3:$E$5000,الاوردرات!B89,مصنعيات!$O$3:$O$5000))</f>
        <v/>
      </c>
      <c r="J89" s="33" t="str">
        <f>IF(SUMIF(خامات!$E$3:$E$5000,الاوردرات!B89,خامات!$L$3:$L$5000)=0,"",SUMIF(خامات!$E$3:$E$5000,الاوردرات!B89,خامات!$L$3:$L$5000))</f>
        <v/>
      </c>
      <c r="K89" s="33" t="str">
        <f t="shared" si="2"/>
        <v/>
      </c>
      <c r="L89" s="33" t="str">
        <f t="shared" si="3"/>
        <v/>
      </c>
    </row>
    <row r="90" spans="2:12" ht="26.25" x14ac:dyDescent="0.2">
      <c r="B90" s="38">
        <v>88</v>
      </c>
      <c r="C90" s="36"/>
      <c r="D90" s="36"/>
      <c r="E90" s="160"/>
      <c r="F90" s="37"/>
      <c r="G90" s="32" t="str">
        <f>_xlfn.IFNA(VLOOKUP(B90,مصنعيات!$E$1:$AP$5000,38,0),"")</f>
        <v/>
      </c>
      <c r="H90" s="32" t="str" cm="1">
        <f t="array" ref="H90">_xlfn.IFNA(LOOKUP(5,1/(B90=مصنعيات!$E$1:$E$5000),مصنعيات!$AP$1:$AP$5000),"")</f>
        <v/>
      </c>
      <c r="I90" s="33" t="str">
        <f>IF(SUMIF(مصنعيات!$E$3:$E$5000,الاوردرات!B90,مصنعيات!$O$3:$O$5000)=0,"",SUMIF(مصنعيات!$E$3:$E$5000,الاوردرات!B90,مصنعيات!$O$3:$O$5000))</f>
        <v/>
      </c>
      <c r="J90" s="33" t="str">
        <f>IF(SUMIF(خامات!$E$3:$E$5000,الاوردرات!B90,خامات!$L$3:$L$5000)=0,"",SUMIF(خامات!$E$3:$E$5000,الاوردرات!B90,خامات!$L$3:$L$5000))</f>
        <v/>
      </c>
      <c r="K90" s="33" t="str">
        <f t="shared" si="2"/>
        <v/>
      </c>
      <c r="L90" s="33" t="str">
        <f t="shared" si="3"/>
        <v/>
      </c>
    </row>
    <row r="91" spans="2:12" ht="26.25" x14ac:dyDescent="0.2">
      <c r="B91" s="35">
        <v>89</v>
      </c>
      <c r="C91" s="36"/>
      <c r="D91" s="36"/>
      <c r="E91" s="159"/>
      <c r="F91" s="37"/>
      <c r="G91" s="32" t="str">
        <f>_xlfn.IFNA(VLOOKUP(B91,مصنعيات!$E$1:$AP$5000,38,0),"")</f>
        <v/>
      </c>
      <c r="H91" s="32" t="str" cm="1">
        <f t="array" ref="H91">_xlfn.IFNA(LOOKUP(5,1/(B91=مصنعيات!$E$1:$E$5000),مصنعيات!$AP$1:$AP$5000),"")</f>
        <v/>
      </c>
      <c r="I91" s="33" t="str">
        <f>IF(SUMIF(مصنعيات!$E$3:$E$5000,الاوردرات!B91,مصنعيات!$O$3:$O$5000)=0,"",SUMIF(مصنعيات!$E$3:$E$5000,الاوردرات!B91,مصنعيات!$O$3:$O$5000))</f>
        <v/>
      </c>
      <c r="J91" s="33" t="str">
        <f>IF(SUMIF(خامات!$E$3:$E$5000,الاوردرات!B91,خامات!$L$3:$L$5000)=0,"",SUMIF(خامات!$E$3:$E$5000,الاوردرات!B91,خامات!$L$3:$L$5000))</f>
        <v/>
      </c>
      <c r="K91" s="33" t="str">
        <f t="shared" si="2"/>
        <v/>
      </c>
      <c r="L91" s="33" t="str">
        <f t="shared" si="3"/>
        <v/>
      </c>
    </row>
    <row r="92" spans="2:12" ht="26.25" x14ac:dyDescent="0.2">
      <c r="B92" s="38">
        <v>90</v>
      </c>
      <c r="C92" s="36"/>
      <c r="D92" s="36"/>
      <c r="E92" s="160"/>
      <c r="F92" s="37"/>
      <c r="G92" s="32" t="str">
        <f>_xlfn.IFNA(VLOOKUP(B92,مصنعيات!$E$1:$AP$5000,38,0),"")</f>
        <v/>
      </c>
      <c r="H92" s="32" t="str" cm="1">
        <f t="array" ref="H92">_xlfn.IFNA(LOOKUP(5,1/(B92=مصنعيات!$E$1:$E$5000),مصنعيات!$AP$1:$AP$5000),"")</f>
        <v/>
      </c>
      <c r="I92" s="33" t="str">
        <f>IF(SUMIF(مصنعيات!$E$3:$E$5000,الاوردرات!B92,مصنعيات!$O$3:$O$5000)=0,"",SUMIF(مصنعيات!$E$3:$E$5000,الاوردرات!B92,مصنعيات!$O$3:$O$5000))</f>
        <v/>
      </c>
      <c r="J92" s="33" t="str">
        <f>IF(SUMIF(خامات!$E$3:$E$5000,الاوردرات!B92,خامات!$L$3:$L$5000)=0,"",SUMIF(خامات!$E$3:$E$5000,الاوردرات!B92,خامات!$L$3:$L$5000))</f>
        <v/>
      </c>
      <c r="K92" s="33" t="str">
        <f t="shared" si="2"/>
        <v/>
      </c>
      <c r="L92" s="33" t="str">
        <f t="shared" si="3"/>
        <v/>
      </c>
    </row>
    <row r="93" spans="2:12" ht="26.25" x14ac:dyDescent="0.2">
      <c r="B93" s="35">
        <v>91</v>
      </c>
      <c r="C93" s="36"/>
      <c r="D93" s="36"/>
      <c r="E93" s="159"/>
      <c r="F93" s="37"/>
      <c r="G93" s="32" t="str">
        <f>_xlfn.IFNA(VLOOKUP(B93,مصنعيات!$E$1:$AP$5000,38,0),"")</f>
        <v/>
      </c>
      <c r="H93" s="32" t="str" cm="1">
        <f t="array" ref="H93">_xlfn.IFNA(LOOKUP(5,1/(B93=مصنعيات!$E$1:$E$5000),مصنعيات!$AP$1:$AP$5000),"")</f>
        <v/>
      </c>
      <c r="I93" s="33" t="str">
        <f>IF(SUMIF(مصنعيات!$E$3:$E$5000,الاوردرات!B93,مصنعيات!$O$3:$O$5000)=0,"",SUMIF(مصنعيات!$E$3:$E$5000,الاوردرات!B93,مصنعيات!$O$3:$O$5000))</f>
        <v/>
      </c>
      <c r="J93" s="33" t="str">
        <f>IF(SUMIF(خامات!$E$3:$E$5000,الاوردرات!B93,خامات!$L$3:$L$5000)=0,"",SUMIF(خامات!$E$3:$E$5000,الاوردرات!B93,خامات!$L$3:$L$5000))</f>
        <v/>
      </c>
      <c r="K93" s="33" t="str">
        <f t="shared" si="2"/>
        <v/>
      </c>
      <c r="L93" s="33" t="str">
        <f t="shared" si="3"/>
        <v/>
      </c>
    </row>
    <row r="94" spans="2:12" ht="26.25" x14ac:dyDescent="0.2">
      <c r="B94" s="38">
        <v>92</v>
      </c>
      <c r="C94" s="36"/>
      <c r="D94" s="36"/>
      <c r="E94" s="160"/>
      <c r="F94" s="37"/>
      <c r="G94" s="32" t="str">
        <f>_xlfn.IFNA(VLOOKUP(B94,مصنعيات!$E$1:$AP$5000,38,0),"")</f>
        <v/>
      </c>
      <c r="H94" s="32" t="str" cm="1">
        <f t="array" ref="H94">_xlfn.IFNA(LOOKUP(5,1/(B94=مصنعيات!$E$1:$E$5000),مصنعيات!$AP$1:$AP$5000),"")</f>
        <v/>
      </c>
      <c r="I94" s="33" t="str">
        <f>IF(SUMIF(مصنعيات!$E$3:$E$5000,الاوردرات!B94,مصنعيات!$O$3:$O$5000)=0,"",SUMIF(مصنعيات!$E$3:$E$5000,الاوردرات!B94,مصنعيات!$O$3:$O$5000))</f>
        <v/>
      </c>
      <c r="J94" s="33" t="str">
        <f>IF(SUMIF(خامات!$E$3:$E$5000,الاوردرات!B94,خامات!$L$3:$L$5000)=0,"",SUMIF(خامات!$E$3:$E$5000,الاوردرات!B94,خامات!$L$3:$L$5000))</f>
        <v/>
      </c>
      <c r="K94" s="33" t="str">
        <f t="shared" si="2"/>
        <v/>
      </c>
      <c r="L94" s="33" t="str">
        <f t="shared" si="3"/>
        <v/>
      </c>
    </row>
    <row r="95" spans="2:12" ht="26.25" x14ac:dyDescent="0.2">
      <c r="B95" s="35">
        <v>93</v>
      </c>
      <c r="C95" s="36"/>
      <c r="D95" s="36"/>
      <c r="E95" s="159"/>
      <c r="F95" s="37"/>
      <c r="G95" s="32" t="str">
        <f>_xlfn.IFNA(VLOOKUP(B95,مصنعيات!$E$1:$AP$5000,38,0),"")</f>
        <v/>
      </c>
      <c r="H95" s="32" t="str" cm="1">
        <f t="array" ref="H95">_xlfn.IFNA(LOOKUP(5,1/(B95=مصنعيات!$E$1:$E$5000),مصنعيات!$AP$1:$AP$5000),"")</f>
        <v/>
      </c>
      <c r="I95" s="33" t="str">
        <f>IF(SUMIF(مصنعيات!$E$3:$E$5000,الاوردرات!B95,مصنعيات!$O$3:$O$5000)=0,"",SUMIF(مصنعيات!$E$3:$E$5000,الاوردرات!B95,مصنعيات!$O$3:$O$5000))</f>
        <v/>
      </c>
      <c r="J95" s="33" t="str">
        <f>IF(SUMIF(خامات!$E$3:$E$5000,الاوردرات!B95,خامات!$L$3:$L$5000)=0,"",SUMIF(خامات!$E$3:$E$5000,الاوردرات!B95,خامات!$L$3:$L$5000))</f>
        <v/>
      </c>
      <c r="K95" s="33" t="str">
        <f t="shared" si="2"/>
        <v/>
      </c>
      <c r="L95" s="33" t="str">
        <f t="shared" si="3"/>
        <v/>
      </c>
    </row>
    <row r="96" spans="2:12" ht="26.25" x14ac:dyDescent="0.2">
      <c r="B96" s="38">
        <v>94</v>
      </c>
      <c r="C96" s="36"/>
      <c r="D96" s="36"/>
      <c r="E96" s="160"/>
      <c r="F96" s="37"/>
      <c r="G96" s="32" t="str">
        <f>_xlfn.IFNA(VLOOKUP(B96,مصنعيات!$E$1:$AP$5000,38,0),"")</f>
        <v/>
      </c>
      <c r="H96" s="32" t="str" cm="1">
        <f t="array" ref="H96">_xlfn.IFNA(LOOKUP(5,1/(B96=مصنعيات!$E$1:$E$5000),مصنعيات!$AP$1:$AP$5000),"")</f>
        <v/>
      </c>
      <c r="I96" s="33" t="str">
        <f>IF(SUMIF(مصنعيات!$E$3:$E$5000,الاوردرات!B96,مصنعيات!$O$3:$O$5000)=0,"",SUMIF(مصنعيات!$E$3:$E$5000,الاوردرات!B96,مصنعيات!$O$3:$O$5000))</f>
        <v/>
      </c>
      <c r="J96" s="33" t="str">
        <f>IF(SUMIF(خامات!$E$3:$E$5000,الاوردرات!B96,خامات!$L$3:$L$5000)=0,"",SUMIF(خامات!$E$3:$E$5000,الاوردرات!B96,خامات!$L$3:$L$5000))</f>
        <v/>
      </c>
      <c r="K96" s="33" t="str">
        <f t="shared" si="2"/>
        <v/>
      </c>
      <c r="L96" s="33" t="str">
        <f t="shared" si="3"/>
        <v/>
      </c>
    </row>
    <row r="97" spans="2:12" ht="26.25" x14ac:dyDescent="0.2">
      <c r="B97" s="35">
        <v>95</v>
      </c>
      <c r="C97" s="36"/>
      <c r="D97" s="36"/>
      <c r="E97" s="159"/>
      <c r="F97" s="37"/>
      <c r="G97" s="32" t="str">
        <f>_xlfn.IFNA(VLOOKUP(B97,مصنعيات!$E$1:$AP$5000,38,0),"")</f>
        <v/>
      </c>
      <c r="H97" s="32" t="str" cm="1">
        <f t="array" ref="H97">_xlfn.IFNA(LOOKUP(5,1/(B97=مصنعيات!$E$1:$E$5000),مصنعيات!$AP$1:$AP$5000),"")</f>
        <v/>
      </c>
      <c r="I97" s="33" t="str">
        <f>IF(SUMIF(مصنعيات!$E$3:$E$5000,الاوردرات!B97,مصنعيات!$O$3:$O$5000)=0,"",SUMIF(مصنعيات!$E$3:$E$5000,الاوردرات!B97,مصنعيات!$O$3:$O$5000))</f>
        <v/>
      </c>
      <c r="J97" s="33" t="str">
        <f>IF(SUMIF(خامات!$E$3:$E$5000,الاوردرات!B97,خامات!$L$3:$L$5000)=0,"",SUMIF(خامات!$E$3:$E$5000,الاوردرات!B97,خامات!$L$3:$L$5000))</f>
        <v/>
      </c>
      <c r="K97" s="33" t="str">
        <f t="shared" si="2"/>
        <v/>
      </c>
      <c r="L97" s="33" t="str">
        <f t="shared" si="3"/>
        <v/>
      </c>
    </row>
    <row r="98" spans="2:12" ht="26.25" x14ac:dyDescent="0.2">
      <c r="B98" s="38">
        <v>96</v>
      </c>
      <c r="C98" s="36"/>
      <c r="D98" s="36"/>
      <c r="E98" s="160"/>
      <c r="F98" s="37"/>
      <c r="G98" s="32" t="str">
        <f>_xlfn.IFNA(VLOOKUP(B98,مصنعيات!$E$1:$AP$5000,38,0),"")</f>
        <v/>
      </c>
      <c r="H98" s="32" t="str" cm="1">
        <f t="array" ref="H98">_xlfn.IFNA(LOOKUP(5,1/(B98=مصنعيات!$E$1:$E$5000),مصنعيات!$AP$1:$AP$5000),"")</f>
        <v/>
      </c>
      <c r="I98" s="33" t="str">
        <f>IF(SUMIF(مصنعيات!$E$3:$E$5000,الاوردرات!B98,مصنعيات!$O$3:$O$5000)=0,"",SUMIF(مصنعيات!$E$3:$E$5000,الاوردرات!B98,مصنعيات!$O$3:$O$5000))</f>
        <v/>
      </c>
      <c r="J98" s="33" t="str">
        <f>IF(SUMIF(خامات!$E$3:$E$5000,الاوردرات!B98,خامات!$L$3:$L$5000)=0,"",SUMIF(خامات!$E$3:$E$5000,الاوردرات!B98,خامات!$L$3:$L$5000))</f>
        <v/>
      </c>
      <c r="K98" s="33" t="str">
        <f t="shared" si="2"/>
        <v/>
      </c>
      <c r="L98" s="33" t="str">
        <f t="shared" si="3"/>
        <v/>
      </c>
    </row>
    <row r="99" spans="2:12" ht="26.25" x14ac:dyDescent="0.2">
      <c r="B99" s="35">
        <v>97</v>
      </c>
      <c r="C99" s="36"/>
      <c r="D99" s="36"/>
      <c r="E99" s="159"/>
      <c r="F99" s="37"/>
      <c r="G99" s="32" t="str">
        <f>_xlfn.IFNA(VLOOKUP(B99,مصنعيات!$E$1:$AP$5000,38,0),"")</f>
        <v/>
      </c>
      <c r="H99" s="32" t="str" cm="1">
        <f t="array" ref="H99">_xlfn.IFNA(LOOKUP(5,1/(B99=مصنعيات!$E$1:$E$5000),مصنعيات!$AP$1:$AP$5000),"")</f>
        <v/>
      </c>
      <c r="I99" s="33" t="str">
        <f>IF(SUMIF(مصنعيات!$E$3:$E$5000,الاوردرات!B99,مصنعيات!$O$3:$O$5000)=0,"",SUMIF(مصنعيات!$E$3:$E$5000,الاوردرات!B99,مصنعيات!$O$3:$O$5000))</f>
        <v/>
      </c>
      <c r="J99" s="33" t="str">
        <f>IF(SUMIF(خامات!$E$3:$E$5000,الاوردرات!B99,خامات!$L$3:$L$5000)=0,"",SUMIF(خامات!$E$3:$E$5000,الاوردرات!B99,خامات!$L$3:$L$5000))</f>
        <v/>
      </c>
      <c r="K99" s="33" t="str">
        <f t="shared" si="2"/>
        <v/>
      </c>
      <c r="L99" s="33" t="str">
        <f t="shared" si="3"/>
        <v/>
      </c>
    </row>
    <row r="100" spans="2:12" ht="26.25" x14ac:dyDescent="0.2">
      <c r="B100" s="38">
        <v>98</v>
      </c>
      <c r="C100" s="36"/>
      <c r="D100" s="36"/>
      <c r="E100" s="160"/>
      <c r="F100" s="37"/>
      <c r="G100" s="32" t="str">
        <f>_xlfn.IFNA(VLOOKUP(B100,مصنعيات!$E$1:$AP$5000,38,0),"")</f>
        <v/>
      </c>
      <c r="H100" s="32" t="str" cm="1">
        <f t="array" ref="H100">_xlfn.IFNA(LOOKUP(5,1/(B100=مصنعيات!$E$1:$E$5000),مصنعيات!$AP$1:$AP$5000),"")</f>
        <v/>
      </c>
      <c r="I100" s="33" t="str">
        <f>IF(SUMIF(مصنعيات!$E$3:$E$5000,الاوردرات!B100,مصنعيات!$O$3:$O$5000)=0,"",SUMIF(مصنعيات!$E$3:$E$5000,الاوردرات!B100,مصنعيات!$O$3:$O$5000))</f>
        <v/>
      </c>
      <c r="J100" s="33" t="str">
        <f>IF(SUMIF(خامات!$E$3:$E$5000,الاوردرات!B100,خامات!$L$3:$L$5000)=0,"",SUMIF(خامات!$E$3:$E$5000,الاوردرات!B100,خامات!$L$3:$L$5000))</f>
        <v/>
      </c>
      <c r="K100" s="33" t="str">
        <f t="shared" si="2"/>
        <v/>
      </c>
      <c r="L100" s="33" t="str">
        <f t="shared" si="3"/>
        <v/>
      </c>
    </row>
    <row r="101" spans="2:12" ht="26.25" x14ac:dyDescent="0.2">
      <c r="B101" s="35">
        <v>99</v>
      </c>
      <c r="C101" s="36"/>
      <c r="D101" s="36"/>
      <c r="E101" s="159"/>
      <c r="F101" s="37"/>
      <c r="G101" s="32" t="str">
        <f>_xlfn.IFNA(VLOOKUP(B101,مصنعيات!$E$1:$AP$5000,38,0),"")</f>
        <v/>
      </c>
      <c r="H101" s="32" t="str" cm="1">
        <f t="array" ref="H101">_xlfn.IFNA(LOOKUP(5,1/(B101=مصنعيات!$E$1:$E$5000),مصنعيات!$AP$1:$AP$5000),"")</f>
        <v/>
      </c>
      <c r="I101" s="33" t="str">
        <f>IF(SUMIF(مصنعيات!$E$3:$E$5000,الاوردرات!B101,مصنعيات!$O$3:$O$5000)=0,"",SUMIF(مصنعيات!$E$3:$E$5000,الاوردرات!B101,مصنعيات!$O$3:$O$5000))</f>
        <v/>
      </c>
      <c r="J101" s="33" t="str">
        <f>IF(SUMIF(خامات!$E$3:$E$5000,الاوردرات!B101,خامات!$L$3:$L$5000)=0,"",SUMIF(خامات!$E$3:$E$5000,الاوردرات!B101,خامات!$L$3:$L$5000))</f>
        <v/>
      </c>
      <c r="K101" s="33" t="str">
        <f t="shared" si="2"/>
        <v/>
      </c>
      <c r="L101" s="33" t="str">
        <f t="shared" si="3"/>
        <v/>
      </c>
    </row>
    <row r="102" spans="2:12" ht="26.25" x14ac:dyDescent="0.2">
      <c r="B102" s="38">
        <v>100</v>
      </c>
      <c r="C102" s="36"/>
      <c r="D102" s="36"/>
      <c r="E102" s="160"/>
      <c r="F102" s="37"/>
      <c r="G102" s="32" t="str">
        <f>_xlfn.IFNA(VLOOKUP(B102,مصنعيات!$E$1:$AP$5000,38,0),"")</f>
        <v/>
      </c>
      <c r="H102" s="32" t="str" cm="1">
        <f t="array" ref="H102">_xlfn.IFNA(LOOKUP(5,1/(B102=مصنعيات!$E$1:$E$5000),مصنعيات!$AP$1:$AP$5000),"")</f>
        <v/>
      </c>
      <c r="I102" s="33" t="str">
        <f>IF(SUMIF(مصنعيات!$E$3:$E$5000,الاوردرات!B102,مصنعيات!$O$3:$O$5000)=0,"",SUMIF(مصنعيات!$E$3:$E$5000,الاوردرات!B102,مصنعيات!$O$3:$O$5000))</f>
        <v/>
      </c>
      <c r="J102" s="33" t="str">
        <f>IF(SUMIF(خامات!$E$3:$E$5000,الاوردرات!B102,خامات!$L$3:$L$5000)=0,"",SUMIF(خامات!$E$3:$E$5000,الاوردرات!B102,خامات!$L$3:$L$5000))</f>
        <v/>
      </c>
      <c r="K102" s="33" t="str">
        <f t="shared" si="2"/>
        <v/>
      </c>
      <c r="L102" s="33" t="str">
        <f t="shared" si="3"/>
        <v/>
      </c>
    </row>
    <row r="103" spans="2:12" ht="26.25" x14ac:dyDescent="0.2">
      <c r="B103" s="35">
        <v>101</v>
      </c>
      <c r="C103" s="36"/>
      <c r="D103" s="36"/>
      <c r="E103" s="159"/>
      <c r="F103" s="37"/>
      <c r="G103" s="32" t="str">
        <f>_xlfn.IFNA(VLOOKUP(B103,مصنعيات!$E$1:$AP$5000,38,0),"")</f>
        <v/>
      </c>
      <c r="H103" s="32" t="str" cm="1">
        <f t="array" ref="H103">_xlfn.IFNA(LOOKUP(5,1/(B103=مصنعيات!$E$1:$E$5000),مصنعيات!$AP$1:$AP$5000),"")</f>
        <v/>
      </c>
      <c r="I103" s="33" t="str">
        <f>IF(SUMIF(مصنعيات!$E$3:$E$5000,الاوردرات!B103,مصنعيات!$O$3:$O$5000)=0,"",SUMIF(مصنعيات!$E$3:$E$5000,الاوردرات!B103,مصنعيات!$O$3:$O$5000))</f>
        <v/>
      </c>
      <c r="J103" s="33" t="str">
        <f>IF(SUMIF(خامات!$E$3:$E$5000,الاوردرات!B103,خامات!$L$3:$L$5000)=0,"",SUMIF(خامات!$E$3:$E$5000,الاوردرات!B103,خامات!$L$3:$L$5000))</f>
        <v/>
      </c>
      <c r="K103" s="33" t="str">
        <f t="shared" si="2"/>
        <v/>
      </c>
      <c r="L103" s="33" t="str">
        <f t="shared" si="3"/>
        <v/>
      </c>
    </row>
    <row r="104" spans="2:12" ht="26.25" x14ac:dyDescent="0.2">
      <c r="B104" s="38">
        <v>102</v>
      </c>
      <c r="C104" s="36"/>
      <c r="D104" s="36"/>
      <c r="E104" s="160"/>
      <c r="F104" s="37"/>
      <c r="G104" s="32" t="str">
        <f>_xlfn.IFNA(VLOOKUP(B104,مصنعيات!$E$1:$AP$5000,38,0),"")</f>
        <v/>
      </c>
      <c r="H104" s="32" t="str" cm="1">
        <f t="array" ref="H104">_xlfn.IFNA(LOOKUP(5,1/(B104=مصنعيات!$E$1:$E$5000),مصنعيات!$AP$1:$AP$5000),"")</f>
        <v/>
      </c>
      <c r="I104" s="33" t="str">
        <f>IF(SUMIF(مصنعيات!$E$3:$E$5000,الاوردرات!B104,مصنعيات!$O$3:$O$5000)=0,"",SUMIF(مصنعيات!$E$3:$E$5000,الاوردرات!B104,مصنعيات!$O$3:$O$5000))</f>
        <v/>
      </c>
      <c r="J104" s="33" t="str">
        <f>IF(SUMIF(خامات!$E$3:$E$5000,الاوردرات!B104,خامات!$L$3:$L$5000)=0,"",SUMIF(خامات!$E$3:$E$5000,الاوردرات!B104,خامات!$L$3:$L$5000))</f>
        <v/>
      </c>
      <c r="K104" s="33" t="str">
        <f t="shared" si="2"/>
        <v/>
      </c>
      <c r="L104" s="33" t="str">
        <f t="shared" si="3"/>
        <v/>
      </c>
    </row>
    <row r="105" spans="2:12" ht="26.25" x14ac:dyDescent="0.2">
      <c r="B105" s="35">
        <v>103</v>
      </c>
      <c r="C105" s="36"/>
      <c r="D105" s="36"/>
      <c r="E105" s="159"/>
      <c r="F105" s="37"/>
      <c r="G105" s="32" t="str">
        <f>_xlfn.IFNA(VLOOKUP(B105,مصنعيات!$E$1:$AP$5000,38,0),"")</f>
        <v/>
      </c>
      <c r="H105" s="32" t="str" cm="1">
        <f t="array" ref="H105">_xlfn.IFNA(LOOKUP(5,1/(B105=مصنعيات!$E$1:$E$5000),مصنعيات!$AP$1:$AP$5000),"")</f>
        <v/>
      </c>
      <c r="I105" s="33" t="str">
        <f>IF(SUMIF(مصنعيات!$E$3:$E$5000,الاوردرات!B105,مصنعيات!$O$3:$O$5000)=0,"",SUMIF(مصنعيات!$E$3:$E$5000,الاوردرات!B105,مصنعيات!$O$3:$O$5000))</f>
        <v/>
      </c>
      <c r="J105" s="33" t="str">
        <f>IF(SUMIF(خامات!$E$3:$E$5000,الاوردرات!B105,خامات!$L$3:$L$5000)=0,"",SUMIF(خامات!$E$3:$E$5000,الاوردرات!B105,خامات!$L$3:$L$5000))</f>
        <v/>
      </c>
      <c r="K105" s="33" t="str">
        <f t="shared" si="2"/>
        <v/>
      </c>
      <c r="L105" s="33" t="str">
        <f t="shared" si="3"/>
        <v/>
      </c>
    </row>
    <row r="106" spans="2:12" ht="26.25" x14ac:dyDescent="0.2">
      <c r="B106" s="38">
        <v>104</v>
      </c>
      <c r="C106" s="36"/>
      <c r="D106" s="36"/>
      <c r="E106" s="160"/>
      <c r="F106" s="37"/>
      <c r="G106" s="32" t="str">
        <f>_xlfn.IFNA(VLOOKUP(B106,مصنعيات!$E$1:$AP$5000,38,0),"")</f>
        <v/>
      </c>
      <c r="H106" s="32" t="str" cm="1">
        <f t="array" ref="H106">_xlfn.IFNA(LOOKUP(5,1/(B106=مصنعيات!$E$1:$E$5000),مصنعيات!$AP$1:$AP$5000),"")</f>
        <v/>
      </c>
      <c r="I106" s="33" t="str">
        <f>IF(SUMIF(مصنعيات!$E$3:$E$5000,الاوردرات!B106,مصنعيات!$O$3:$O$5000)=0,"",SUMIF(مصنعيات!$E$3:$E$5000,الاوردرات!B106,مصنعيات!$O$3:$O$5000))</f>
        <v/>
      </c>
      <c r="J106" s="33" t="str">
        <f>IF(SUMIF(خامات!$E$3:$E$5000,الاوردرات!B106,خامات!$L$3:$L$5000)=0,"",SUMIF(خامات!$E$3:$E$5000,الاوردرات!B106,خامات!$L$3:$L$5000))</f>
        <v/>
      </c>
      <c r="K106" s="33" t="str">
        <f t="shared" si="2"/>
        <v/>
      </c>
      <c r="L106" s="33" t="str">
        <f t="shared" si="3"/>
        <v/>
      </c>
    </row>
    <row r="107" spans="2:12" ht="26.25" x14ac:dyDescent="0.2">
      <c r="B107" s="35">
        <v>105</v>
      </c>
      <c r="C107" s="36"/>
      <c r="D107" s="36"/>
      <c r="E107" s="159"/>
      <c r="F107" s="37"/>
      <c r="G107" s="32" t="str">
        <f>_xlfn.IFNA(VLOOKUP(B107,مصنعيات!$E$1:$AP$5000,38,0),"")</f>
        <v/>
      </c>
      <c r="H107" s="32" t="str" cm="1">
        <f t="array" ref="H107">_xlfn.IFNA(LOOKUP(5,1/(B107=مصنعيات!$E$1:$E$5000),مصنعيات!$AP$1:$AP$5000),"")</f>
        <v/>
      </c>
      <c r="I107" s="33" t="str">
        <f>IF(SUMIF(مصنعيات!$E$3:$E$5000,الاوردرات!B107,مصنعيات!$O$3:$O$5000)=0,"",SUMIF(مصنعيات!$E$3:$E$5000,الاوردرات!B107,مصنعيات!$O$3:$O$5000))</f>
        <v/>
      </c>
      <c r="J107" s="33" t="str">
        <f>IF(SUMIF(خامات!$E$3:$E$5000,الاوردرات!B107,خامات!$L$3:$L$5000)=0,"",SUMIF(خامات!$E$3:$E$5000,الاوردرات!B107,خامات!$L$3:$L$5000))</f>
        <v/>
      </c>
      <c r="K107" s="33" t="str">
        <f t="shared" si="2"/>
        <v/>
      </c>
      <c r="L107" s="33" t="str">
        <f t="shared" si="3"/>
        <v/>
      </c>
    </row>
    <row r="108" spans="2:12" ht="26.25" x14ac:dyDescent="0.2">
      <c r="B108" s="38">
        <v>106</v>
      </c>
      <c r="C108" s="36"/>
      <c r="D108" s="36"/>
      <c r="E108" s="160"/>
      <c r="F108" s="37"/>
      <c r="G108" s="32" t="str">
        <f>_xlfn.IFNA(VLOOKUP(B108,مصنعيات!$E$1:$AP$5000,38,0),"")</f>
        <v/>
      </c>
      <c r="H108" s="32" t="str" cm="1">
        <f t="array" ref="H108">_xlfn.IFNA(LOOKUP(5,1/(B108=مصنعيات!$E$1:$E$5000),مصنعيات!$AP$1:$AP$5000),"")</f>
        <v/>
      </c>
      <c r="I108" s="33" t="str">
        <f>IF(SUMIF(مصنعيات!$E$3:$E$5000,الاوردرات!B108,مصنعيات!$O$3:$O$5000)=0,"",SUMIF(مصنعيات!$E$3:$E$5000,الاوردرات!B108,مصنعيات!$O$3:$O$5000))</f>
        <v/>
      </c>
      <c r="J108" s="33" t="str">
        <f>IF(SUMIF(خامات!$E$3:$E$5000,الاوردرات!B108,خامات!$L$3:$L$5000)=0,"",SUMIF(خامات!$E$3:$E$5000,الاوردرات!B108,خامات!$L$3:$L$5000))</f>
        <v/>
      </c>
      <c r="K108" s="33" t="str">
        <f t="shared" si="2"/>
        <v/>
      </c>
      <c r="L108" s="33" t="str">
        <f t="shared" si="3"/>
        <v/>
      </c>
    </row>
    <row r="109" spans="2:12" ht="26.25" x14ac:dyDescent="0.2">
      <c r="B109" s="35">
        <v>107</v>
      </c>
      <c r="C109" s="36"/>
      <c r="D109" s="36"/>
      <c r="E109" s="159"/>
      <c r="F109" s="37"/>
      <c r="G109" s="32" t="str">
        <f>_xlfn.IFNA(VLOOKUP(B109,مصنعيات!$E$1:$AP$5000,38,0),"")</f>
        <v/>
      </c>
      <c r="H109" s="32" t="str" cm="1">
        <f t="array" ref="H109">_xlfn.IFNA(LOOKUP(5,1/(B109=مصنعيات!$E$1:$E$5000),مصنعيات!$AP$1:$AP$5000),"")</f>
        <v/>
      </c>
      <c r="I109" s="33" t="str">
        <f>IF(SUMIF(مصنعيات!$E$3:$E$5000,الاوردرات!B109,مصنعيات!$O$3:$O$5000)=0,"",SUMIF(مصنعيات!$E$3:$E$5000,الاوردرات!B109,مصنعيات!$O$3:$O$5000))</f>
        <v/>
      </c>
      <c r="J109" s="33" t="str">
        <f>IF(SUMIF(خامات!$E$3:$E$5000,الاوردرات!B109,خامات!$L$3:$L$5000)=0,"",SUMIF(خامات!$E$3:$E$5000,الاوردرات!B109,خامات!$L$3:$L$5000))</f>
        <v/>
      </c>
      <c r="K109" s="33" t="str">
        <f t="shared" si="2"/>
        <v/>
      </c>
      <c r="L109" s="33" t="str">
        <f t="shared" si="3"/>
        <v/>
      </c>
    </row>
    <row r="110" spans="2:12" ht="26.25" x14ac:dyDescent="0.2">
      <c r="B110" s="38">
        <v>108</v>
      </c>
      <c r="C110" s="36"/>
      <c r="D110" s="36"/>
      <c r="E110" s="160"/>
      <c r="F110" s="37"/>
      <c r="G110" s="32" t="str">
        <f>_xlfn.IFNA(VLOOKUP(B110,مصنعيات!$E$1:$AP$5000,38,0),"")</f>
        <v/>
      </c>
      <c r="H110" s="32" t="str" cm="1">
        <f t="array" ref="H110">_xlfn.IFNA(LOOKUP(5,1/(B110=مصنعيات!$E$1:$E$5000),مصنعيات!$AP$1:$AP$5000),"")</f>
        <v/>
      </c>
      <c r="I110" s="33" t="str">
        <f>IF(SUMIF(مصنعيات!$E$3:$E$5000,الاوردرات!B110,مصنعيات!$O$3:$O$5000)=0,"",SUMIF(مصنعيات!$E$3:$E$5000,الاوردرات!B110,مصنعيات!$O$3:$O$5000))</f>
        <v/>
      </c>
      <c r="J110" s="33" t="str">
        <f>IF(SUMIF(خامات!$E$3:$E$5000,الاوردرات!B110,خامات!$L$3:$L$5000)=0,"",SUMIF(خامات!$E$3:$E$5000,الاوردرات!B110,خامات!$L$3:$L$5000))</f>
        <v/>
      </c>
      <c r="K110" s="33" t="str">
        <f t="shared" si="2"/>
        <v/>
      </c>
      <c r="L110" s="33" t="str">
        <f t="shared" si="3"/>
        <v/>
      </c>
    </row>
    <row r="111" spans="2:12" ht="26.25" x14ac:dyDescent="0.2">
      <c r="B111" s="35">
        <v>109</v>
      </c>
      <c r="C111" s="36"/>
      <c r="D111" s="36"/>
      <c r="E111" s="159"/>
      <c r="F111" s="37"/>
      <c r="G111" s="32" t="str">
        <f>_xlfn.IFNA(VLOOKUP(B111,مصنعيات!$E$1:$AP$5000,38,0),"")</f>
        <v/>
      </c>
      <c r="H111" s="32" t="str" cm="1">
        <f t="array" ref="H111">_xlfn.IFNA(LOOKUP(5,1/(B111=مصنعيات!$E$1:$E$5000),مصنعيات!$AP$1:$AP$5000),"")</f>
        <v/>
      </c>
      <c r="I111" s="33" t="str">
        <f>IF(SUMIF(مصنعيات!$E$3:$E$5000,الاوردرات!B111,مصنعيات!$O$3:$O$5000)=0,"",SUMIF(مصنعيات!$E$3:$E$5000,الاوردرات!B111,مصنعيات!$O$3:$O$5000))</f>
        <v/>
      </c>
      <c r="J111" s="33" t="str">
        <f>IF(SUMIF(خامات!$E$3:$E$5000,الاوردرات!B111,خامات!$L$3:$L$5000)=0,"",SUMIF(خامات!$E$3:$E$5000,الاوردرات!B111,خامات!$L$3:$L$5000))</f>
        <v/>
      </c>
      <c r="K111" s="33" t="str">
        <f t="shared" si="2"/>
        <v/>
      </c>
      <c r="L111" s="33" t="str">
        <f t="shared" si="3"/>
        <v/>
      </c>
    </row>
    <row r="112" spans="2:12" ht="26.25" x14ac:dyDescent="0.2">
      <c r="B112" s="38">
        <v>110</v>
      </c>
      <c r="C112" s="36"/>
      <c r="D112" s="36"/>
      <c r="E112" s="160"/>
      <c r="F112" s="37"/>
      <c r="G112" s="32" t="str">
        <f>_xlfn.IFNA(VLOOKUP(B112,مصنعيات!$E$1:$AP$5000,38,0),"")</f>
        <v/>
      </c>
      <c r="H112" s="32" t="str" cm="1">
        <f t="array" ref="H112">_xlfn.IFNA(LOOKUP(5,1/(B112=مصنعيات!$E$1:$E$5000),مصنعيات!$AP$1:$AP$5000),"")</f>
        <v/>
      </c>
      <c r="I112" s="33" t="str">
        <f>IF(SUMIF(مصنعيات!$E$3:$E$5000,الاوردرات!B112,مصنعيات!$O$3:$O$5000)=0,"",SUMIF(مصنعيات!$E$3:$E$5000,الاوردرات!B112,مصنعيات!$O$3:$O$5000))</f>
        <v/>
      </c>
      <c r="J112" s="33" t="str">
        <f>IF(SUMIF(خامات!$E$3:$E$5000,الاوردرات!B112,خامات!$L$3:$L$5000)=0,"",SUMIF(خامات!$E$3:$E$5000,الاوردرات!B112,خامات!$L$3:$L$5000))</f>
        <v/>
      </c>
      <c r="K112" s="33" t="str">
        <f t="shared" si="2"/>
        <v/>
      </c>
      <c r="L112" s="33" t="str">
        <f t="shared" si="3"/>
        <v/>
      </c>
    </row>
    <row r="113" spans="2:12" ht="26.25" x14ac:dyDescent="0.2">
      <c r="B113" s="35">
        <v>111</v>
      </c>
      <c r="C113" s="36"/>
      <c r="D113" s="36"/>
      <c r="E113" s="159"/>
      <c r="F113" s="37"/>
      <c r="G113" s="32" t="str">
        <f>_xlfn.IFNA(VLOOKUP(B113,مصنعيات!$E$1:$AP$5000,38,0),"")</f>
        <v/>
      </c>
      <c r="H113" s="32" t="str" cm="1">
        <f t="array" ref="H113">_xlfn.IFNA(LOOKUP(5,1/(B113=مصنعيات!$E$1:$E$5000),مصنعيات!$AP$1:$AP$5000),"")</f>
        <v/>
      </c>
      <c r="I113" s="33" t="str">
        <f>IF(SUMIF(مصنعيات!$E$3:$E$5000,الاوردرات!B113,مصنعيات!$O$3:$O$5000)=0,"",SUMIF(مصنعيات!$E$3:$E$5000,الاوردرات!B113,مصنعيات!$O$3:$O$5000))</f>
        <v/>
      </c>
      <c r="J113" s="33" t="str">
        <f>IF(SUMIF(خامات!$E$3:$E$5000,الاوردرات!B113,خامات!$L$3:$L$5000)=0,"",SUMIF(خامات!$E$3:$E$5000,الاوردرات!B113,خامات!$L$3:$L$5000))</f>
        <v/>
      </c>
      <c r="K113" s="33" t="str">
        <f t="shared" si="2"/>
        <v/>
      </c>
      <c r="L113" s="33" t="str">
        <f t="shared" si="3"/>
        <v/>
      </c>
    </row>
    <row r="114" spans="2:12" ht="26.25" x14ac:dyDescent="0.2">
      <c r="B114" s="38">
        <v>112</v>
      </c>
      <c r="C114" s="36"/>
      <c r="D114" s="36"/>
      <c r="E114" s="160"/>
      <c r="F114" s="37"/>
      <c r="G114" s="32" t="str">
        <f>_xlfn.IFNA(VLOOKUP(B114,مصنعيات!$E$1:$AP$5000,38,0),"")</f>
        <v/>
      </c>
      <c r="H114" s="32" t="str" cm="1">
        <f t="array" ref="H114">_xlfn.IFNA(LOOKUP(5,1/(B114=مصنعيات!$E$1:$E$5000),مصنعيات!$AP$1:$AP$5000),"")</f>
        <v/>
      </c>
      <c r="I114" s="33" t="str">
        <f>IF(SUMIF(مصنعيات!$E$3:$E$5000,الاوردرات!B114,مصنعيات!$O$3:$O$5000)=0,"",SUMIF(مصنعيات!$E$3:$E$5000,الاوردرات!B114,مصنعيات!$O$3:$O$5000))</f>
        <v/>
      </c>
      <c r="J114" s="33" t="str">
        <f>IF(SUMIF(خامات!$E$3:$E$5000,الاوردرات!B114,خامات!$L$3:$L$5000)=0,"",SUMIF(خامات!$E$3:$E$5000,الاوردرات!B114,خامات!$L$3:$L$5000))</f>
        <v/>
      </c>
      <c r="K114" s="33" t="str">
        <f t="shared" si="2"/>
        <v/>
      </c>
      <c r="L114" s="33" t="str">
        <f t="shared" si="3"/>
        <v/>
      </c>
    </row>
    <row r="115" spans="2:12" ht="26.25" x14ac:dyDescent="0.2">
      <c r="B115" s="35">
        <v>113</v>
      </c>
      <c r="C115" s="36"/>
      <c r="D115" s="36"/>
      <c r="E115" s="159"/>
      <c r="F115" s="37"/>
      <c r="G115" s="32" t="str">
        <f>_xlfn.IFNA(VLOOKUP(B115,مصنعيات!$E$1:$AP$5000,38,0),"")</f>
        <v/>
      </c>
      <c r="H115" s="32" t="str" cm="1">
        <f t="array" ref="H115">_xlfn.IFNA(LOOKUP(5,1/(B115=مصنعيات!$E$1:$E$5000),مصنعيات!$AP$1:$AP$5000),"")</f>
        <v/>
      </c>
      <c r="I115" s="33" t="str">
        <f>IF(SUMIF(مصنعيات!$E$3:$E$5000,الاوردرات!B115,مصنعيات!$O$3:$O$5000)=0,"",SUMIF(مصنعيات!$E$3:$E$5000,الاوردرات!B115,مصنعيات!$O$3:$O$5000))</f>
        <v/>
      </c>
      <c r="J115" s="33" t="str">
        <f>IF(SUMIF(خامات!$E$3:$E$5000,الاوردرات!B115,خامات!$L$3:$L$5000)=0,"",SUMIF(خامات!$E$3:$E$5000,الاوردرات!B115,خامات!$L$3:$L$5000))</f>
        <v/>
      </c>
      <c r="K115" s="33" t="str">
        <f t="shared" si="2"/>
        <v/>
      </c>
      <c r="L115" s="33" t="str">
        <f t="shared" si="3"/>
        <v/>
      </c>
    </row>
    <row r="116" spans="2:12" ht="26.25" x14ac:dyDescent="0.2">
      <c r="B116" s="38">
        <v>114</v>
      </c>
      <c r="C116" s="36"/>
      <c r="D116" s="36"/>
      <c r="E116" s="160"/>
      <c r="F116" s="37"/>
      <c r="G116" s="32" t="str">
        <f>_xlfn.IFNA(VLOOKUP(B116,مصنعيات!$E$1:$AP$5000,38,0),"")</f>
        <v/>
      </c>
      <c r="H116" s="32" t="str" cm="1">
        <f t="array" ref="H116">_xlfn.IFNA(LOOKUP(5,1/(B116=مصنعيات!$E$1:$E$5000),مصنعيات!$AP$1:$AP$5000),"")</f>
        <v/>
      </c>
      <c r="I116" s="33" t="str">
        <f>IF(SUMIF(مصنعيات!$E$3:$E$5000,الاوردرات!B116,مصنعيات!$O$3:$O$5000)=0,"",SUMIF(مصنعيات!$E$3:$E$5000,الاوردرات!B116,مصنعيات!$O$3:$O$5000))</f>
        <v/>
      </c>
      <c r="J116" s="33" t="str">
        <f>IF(SUMIF(خامات!$E$3:$E$5000,الاوردرات!B116,خامات!$L$3:$L$5000)=0,"",SUMIF(خامات!$E$3:$E$5000,الاوردرات!B116,خامات!$L$3:$L$5000))</f>
        <v/>
      </c>
      <c r="K116" s="33" t="str">
        <f t="shared" si="2"/>
        <v/>
      </c>
      <c r="L116" s="33" t="str">
        <f t="shared" si="3"/>
        <v/>
      </c>
    </row>
    <row r="117" spans="2:12" ht="26.25" x14ac:dyDescent="0.2">
      <c r="B117" s="35">
        <v>115</v>
      </c>
      <c r="C117" s="36"/>
      <c r="D117" s="36"/>
      <c r="E117" s="159"/>
      <c r="F117" s="37"/>
      <c r="G117" s="32" t="str">
        <f>_xlfn.IFNA(VLOOKUP(B117,مصنعيات!$E$1:$AP$5000,38,0),"")</f>
        <v/>
      </c>
      <c r="H117" s="32" t="str" cm="1">
        <f t="array" ref="H117">_xlfn.IFNA(LOOKUP(5,1/(B117=مصنعيات!$E$1:$E$5000),مصنعيات!$AP$1:$AP$5000),"")</f>
        <v/>
      </c>
      <c r="I117" s="33" t="str">
        <f>IF(SUMIF(مصنعيات!$E$3:$E$5000,الاوردرات!B117,مصنعيات!$O$3:$O$5000)=0,"",SUMIF(مصنعيات!$E$3:$E$5000,الاوردرات!B117,مصنعيات!$O$3:$O$5000))</f>
        <v/>
      </c>
      <c r="J117" s="33" t="str">
        <f>IF(SUMIF(خامات!$E$3:$E$5000,الاوردرات!B117,خامات!$L$3:$L$5000)=0,"",SUMIF(خامات!$E$3:$E$5000,الاوردرات!B117,خامات!$L$3:$L$5000))</f>
        <v/>
      </c>
      <c r="K117" s="33" t="str">
        <f t="shared" si="2"/>
        <v/>
      </c>
      <c r="L117" s="33" t="str">
        <f t="shared" si="3"/>
        <v/>
      </c>
    </row>
    <row r="118" spans="2:12" ht="26.25" x14ac:dyDescent="0.2">
      <c r="B118" s="38">
        <v>116</v>
      </c>
      <c r="C118" s="36"/>
      <c r="D118" s="36"/>
      <c r="E118" s="160"/>
      <c r="F118" s="37"/>
      <c r="G118" s="32" t="str">
        <f>_xlfn.IFNA(VLOOKUP(B118,مصنعيات!$E$1:$AP$5000,38,0),"")</f>
        <v/>
      </c>
      <c r="H118" s="32" t="str" cm="1">
        <f t="array" ref="H118">_xlfn.IFNA(LOOKUP(5,1/(B118=مصنعيات!$E$1:$E$5000),مصنعيات!$AP$1:$AP$5000),"")</f>
        <v/>
      </c>
      <c r="I118" s="33" t="str">
        <f>IF(SUMIF(مصنعيات!$E$3:$E$5000,الاوردرات!B118,مصنعيات!$O$3:$O$5000)=0,"",SUMIF(مصنعيات!$E$3:$E$5000,الاوردرات!B118,مصنعيات!$O$3:$O$5000))</f>
        <v/>
      </c>
      <c r="J118" s="33" t="str">
        <f>IF(SUMIF(خامات!$E$3:$E$5000,الاوردرات!B118,خامات!$L$3:$L$5000)=0,"",SUMIF(خامات!$E$3:$E$5000,الاوردرات!B118,خامات!$L$3:$L$5000))</f>
        <v/>
      </c>
      <c r="K118" s="33" t="str">
        <f t="shared" si="2"/>
        <v/>
      </c>
      <c r="L118" s="33" t="str">
        <f t="shared" si="3"/>
        <v/>
      </c>
    </row>
    <row r="119" spans="2:12" ht="26.25" x14ac:dyDescent="0.2">
      <c r="B119" s="35">
        <v>117</v>
      </c>
      <c r="C119" s="36"/>
      <c r="D119" s="36"/>
      <c r="E119" s="159"/>
      <c r="F119" s="37"/>
      <c r="G119" s="32" t="str">
        <f>_xlfn.IFNA(VLOOKUP(B119,مصنعيات!$E$1:$AP$5000,38,0),"")</f>
        <v/>
      </c>
      <c r="H119" s="32" t="str" cm="1">
        <f t="array" ref="H119">_xlfn.IFNA(LOOKUP(5,1/(B119=مصنعيات!$E$1:$E$5000),مصنعيات!$AP$1:$AP$5000),"")</f>
        <v/>
      </c>
      <c r="I119" s="33" t="str">
        <f>IF(SUMIF(مصنعيات!$E$3:$E$5000,الاوردرات!B119,مصنعيات!$O$3:$O$5000)=0,"",SUMIF(مصنعيات!$E$3:$E$5000,الاوردرات!B119,مصنعيات!$O$3:$O$5000))</f>
        <v/>
      </c>
      <c r="J119" s="33" t="str">
        <f>IF(SUMIF(خامات!$E$3:$E$5000,الاوردرات!B119,خامات!$L$3:$L$5000)=0,"",SUMIF(خامات!$E$3:$E$5000,الاوردرات!B119,خامات!$L$3:$L$5000))</f>
        <v/>
      </c>
      <c r="K119" s="33" t="str">
        <f t="shared" si="2"/>
        <v/>
      </c>
      <c r="L119" s="33" t="str">
        <f t="shared" si="3"/>
        <v/>
      </c>
    </row>
    <row r="120" spans="2:12" ht="26.25" x14ac:dyDescent="0.2">
      <c r="B120" s="38">
        <v>118</v>
      </c>
      <c r="C120" s="36"/>
      <c r="D120" s="36"/>
      <c r="E120" s="160"/>
      <c r="F120" s="37"/>
      <c r="G120" s="32" t="str">
        <f>_xlfn.IFNA(VLOOKUP(B120,مصنعيات!$E$1:$AP$5000,38,0),"")</f>
        <v/>
      </c>
      <c r="H120" s="32" t="str" cm="1">
        <f t="array" ref="H120">_xlfn.IFNA(LOOKUP(5,1/(B120=مصنعيات!$E$1:$E$5000),مصنعيات!$AP$1:$AP$5000),"")</f>
        <v/>
      </c>
      <c r="I120" s="33" t="str">
        <f>IF(SUMIF(مصنعيات!$E$3:$E$5000,الاوردرات!B120,مصنعيات!$O$3:$O$5000)=0,"",SUMIF(مصنعيات!$E$3:$E$5000,الاوردرات!B120,مصنعيات!$O$3:$O$5000))</f>
        <v/>
      </c>
      <c r="J120" s="33" t="str">
        <f>IF(SUMIF(خامات!$E$3:$E$5000,الاوردرات!B120,خامات!$L$3:$L$5000)=0,"",SUMIF(خامات!$E$3:$E$5000,الاوردرات!B120,خامات!$L$3:$L$5000))</f>
        <v/>
      </c>
      <c r="K120" s="33" t="str">
        <f t="shared" si="2"/>
        <v/>
      </c>
      <c r="L120" s="33" t="str">
        <f t="shared" si="3"/>
        <v/>
      </c>
    </row>
    <row r="121" spans="2:12" ht="26.25" x14ac:dyDescent="0.2">
      <c r="B121" s="35">
        <v>119</v>
      </c>
      <c r="C121" s="36"/>
      <c r="D121" s="36"/>
      <c r="E121" s="159"/>
      <c r="F121" s="37"/>
      <c r="G121" s="32" t="str">
        <f>_xlfn.IFNA(VLOOKUP(B121,مصنعيات!$E$1:$AP$5000,38,0),"")</f>
        <v/>
      </c>
      <c r="H121" s="32" t="str" cm="1">
        <f t="array" ref="H121">_xlfn.IFNA(LOOKUP(5,1/(B121=مصنعيات!$E$1:$E$5000),مصنعيات!$AP$1:$AP$5000),"")</f>
        <v/>
      </c>
      <c r="I121" s="33" t="str">
        <f>IF(SUMIF(مصنعيات!$E$3:$E$5000,الاوردرات!B121,مصنعيات!$O$3:$O$5000)=0,"",SUMIF(مصنعيات!$E$3:$E$5000,الاوردرات!B121,مصنعيات!$O$3:$O$5000))</f>
        <v/>
      </c>
      <c r="J121" s="33" t="str">
        <f>IF(SUMIF(خامات!$E$3:$E$5000,الاوردرات!B121,خامات!$L$3:$L$5000)=0,"",SUMIF(خامات!$E$3:$E$5000,الاوردرات!B121,خامات!$L$3:$L$5000))</f>
        <v/>
      </c>
      <c r="K121" s="33" t="str">
        <f t="shared" si="2"/>
        <v/>
      </c>
      <c r="L121" s="33" t="str">
        <f t="shared" si="3"/>
        <v/>
      </c>
    </row>
    <row r="122" spans="2:12" ht="26.25" x14ac:dyDescent="0.2">
      <c r="B122" s="38">
        <v>120</v>
      </c>
      <c r="C122" s="36"/>
      <c r="D122" s="36"/>
      <c r="E122" s="160"/>
      <c r="F122" s="37"/>
      <c r="G122" s="32" t="str">
        <f>_xlfn.IFNA(VLOOKUP(B122,مصنعيات!$E$1:$AP$5000,38,0),"")</f>
        <v/>
      </c>
      <c r="H122" s="32" t="str" cm="1">
        <f t="array" ref="H122">_xlfn.IFNA(LOOKUP(5,1/(B122=مصنعيات!$E$1:$E$5000),مصنعيات!$AP$1:$AP$5000),"")</f>
        <v/>
      </c>
      <c r="I122" s="33" t="str">
        <f>IF(SUMIF(مصنعيات!$E$3:$E$5000,الاوردرات!B122,مصنعيات!$O$3:$O$5000)=0,"",SUMIF(مصنعيات!$E$3:$E$5000,الاوردرات!B122,مصنعيات!$O$3:$O$5000))</f>
        <v/>
      </c>
      <c r="J122" s="33" t="str">
        <f>IF(SUMIF(خامات!$E$3:$E$5000,الاوردرات!B122,خامات!$L$3:$L$5000)=0,"",SUMIF(خامات!$E$3:$E$5000,الاوردرات!B122,خامات!$L$3:$L$5000))</f>
        <v/>
      </c>
      <c r="K122" s="33" t="str">
        <f t="shared" si="2"/>
        <v/>
      </c>
      <c r="L122" s="33" t="str">
        <f t="shared" si="3"/>
        <v/>
      </c>
    </row>
    <row r="123" spans="2:12" ht="26.25" x14ac:dyDescent="0.2">
      <c r="B123" s="35">
        <v>121</v>
      </c>
      <c r="C123" s="36"/>
      <c r="D123" s="36"/>
      <c r="E123" s="159"/>
      <c r="F123" s="37"/>
      <c r="G123" s="32" t="str">
        <f>_xlfn.IFNA(VLOOKUP(B123,مصنعيات!$E$1:$AP$5000,38,0),"")</f>
        <v/>
      </c>
      <c r="H123" s="32" t="str" cm="1">
        <f t="array" ref="H123">_xlfn.IFNA(LOOKUP(5,1/(B123=مصنعيات!$E$1:$E$5000),مصنعيات!$AP$1:$AP$5000),"")</f>
        <v/>
      </c>
      <c r="I123" s="33" t="str">
        <f>IF(SUMIF(مصنعيات!$E$3:$E$5000,الاوردرات!B123,مصنعيات!$O$3:$O$5000)=0,"",SUMIF(مصنعيات!$E$3:$E$5000,الاوردرات!B123,مصنعيات!$O$3:$O$5000))</f>
        <v/>
      </c>
      <c r="J123" s="33" t="str">
        <f>IF(SUMIF(خامات!$E$3:$E$5000,الاوردرات!B123,خامات!$L$3:$L$5000)=0,"",SUMIF(خامات!$E$3:$E$5000,الاوردرات!B123,خامات!$L$3:$L$5000))</f>
        <v/>
      </c>
      <c r="K123" s="33" t="str">
        <f t="shared" si="2"/>
        <v/>
      </c>
      <c r="L123" s="33" t="str">
        <f t="shared" si="3"/>
        <v/>
      </c>
    </row>
    <row r="124" spans="2:12" ht="26.25" x14ac:dyDescent="0.2">
      <c r="B124" s="38">
        <v>122</v>
      </c>
      <c r="C124" s="36"/>
      <c r="D124" s="36"/>
      <c r="E124" s="160"/>
      <c r="F124" s="37"/>
      <c r="G124" s="32" t="str">
        <f>_xlfn.IFNA(VLOOKUP(B124,مصنعيات!$E$1:$AP$5000,38,0),"")</f>
        <v/>
      </c>
      <c r="H124" s="32" t="str" cm="1">
        <f t="array" ref="H124">_xlfn.IFNA(LOOKUP(5,1/(B124=مصنعيات!$E$1:$E$5000),مصنعيات!$AP$1:$AP$5000),"")</f>
        <v/>
      </c>
      <c r="I124" s="33" t="str">
        <f>IF(SUMIF(مصنعيات!$E$3:$E$5000,الاوردرات!B124,مصنعيات!$O$3:$O$5000)=0,"",SUMIF(مصنعيات!$E$3:$E$5000,الاوردرات!B124,مصنعيات!$O$3:$O$5000))</f>
        <v/>
      </c>
      <c r="J124" s="33" t="str">
        <f>IF(SUMIF(خامات!$E$3:$E$5000,الاوردرات!B124,خامات!$L$3:$L$5000)=0,"",SUMIF(خامات!$E$3:$E$5000,الاوردرات!B124,خامات!$L$3:$L$5000))</f>
        <v/>
      </c>
      <c r="K124" s="33" t="str">
        <f t="shared" si="2"/>
        <v/>
      </c>
      <c r="L124" s="33" t="str">
        <f t="shared" si="3"/>
        <v/>
      </c>
    </row>
    <row r="125" spans="2:12" ht="26.25" x14ac:dyDescent="0.2">
      <c r="B125" s="35">
        <v>123</v>
      </c>
      <c r="C125" s="36"/>
      <c r="D125" s="36"/>
      <c r="E125" s="159"/>
      <c r="F125" s="37"/>
      <c r="G125" s="32" t="str">
        <f>_xlfn.IFNA(VLOOKUP(B125,مصنعيات!$E$1:$AP$5000,38,0),"")</f>
        <v/>
      </c>
      <c r="H125" s="32" t="str" cm="1">
        <f t="array" ref="H125">_xlfn.IFNA(LOOKUP(5,1/(B125=مصنعيات!$E$1:$E$5000),مصنعيات!$AP$1:$AP$5000),"")</f>
        <v/>
      </c>
      <c r="I125" s="33" t="str">
        <f>IF(SUMIF(مصنعيات!$E$3:$E$5000,الاوردرات!B125,مصنعيات!$O$3:$O$5000)=0,"",SUMIF(مصنعيات!$E$3:$E$5000,الاوردرات!B125,مصنعيات!$O$3:$O$5000))</f>
        <v/>
      </c>
      <c r="J125" s="33" t="str">
        <f>IF(SUMIF(خامات!$E$3:$E$5000,الاوردرات!B125,خامات!$L$3:$L$5000)=0,"",SUMIF(خامات!$E$3:$E$5000,الاوردرات!B125,خامات!$L$3:$L$5000))</f>
        <v/>
      </c>
      <c r="K125" s="33" t="str">
        <f t="shared" si="2"/>
        <v/>
      </c>
      <c r="L125" s="33" t="str">
        <f t="shared" si="3"/>
        <v/>
      </c>
    </row>
    <row r="126" spans="2:12" ht="26.25" x14ac:dyDescent="0.2">
      <c r="B126" s="38">
        <v>124</v>
      </c>
      <c r="C126" s="36"/>
      <c r="D126" s="36"/>
      <c r="E126" s="160"/>
      <c r="F126" s="37"/>
      <c r="G126" s="32" t="str">
        <f>_xlfn.IFNA(VLOOKUP(B126,مصنعيات!$E$1:$AP$5000,38,0),"")</f>
        <v/>
      </c>
      <c r="H126" s="32" t="str" cm="1">
        <f t="array" ref="H126">_xlfn.IFNA(LOOKUP(5,1/(B126=مصنعيات!$E$1:$E$5000),مصنعيات!$AP$1:$AP$5000),"")</f>
        <v/>
      </c>
      <c r="I126" s="33" t="str">
        <f>IF(SUMIF(مصنعيات!$E$3:$E$5000,الاوردرات!B126,مصنعيات!$O$3:$O$5000)=0,"",SUMIF(مصنعيات!$E$3:$E$5000,الاوردرات!B126,مصنعيات!$O$3:$O$5000))</f>
        <v/>
      </c>
      <c r="J126" s="33" t="str">
        <f>IF(SUMIF(خامات!$E$3:$E$5000,الاوردرات!B126,خامات!$L$3:$L$5000)=0,"",SUMIF(خامات!$E$3:$E$5000,الاوردرات!B126,خامات!$L$3:$L$5000))</f>
        <v/>
      </c>
      <c r="K126" s="33" t="str">
        <f t="shared" si="2"/>
        <v/>
      </c>
      <c r="L126" s="33" t="str">
        <f t="shared" si="3"/>
        <v/>
      </c>
    </row>
    <row r="127" spans="2:12" ht="26.25" x14ac:dyDescent="0.2">
      <c r="B127" s="35">
        <v>125</v>
      </c>
      <c r="C127" s="36"/>
      <c r="D127" s="36"/>
      <c r="E127" s="159"/>
      <c r="F127" s="37"/>
      <c r="G127" s="32" t="str">
        <f>_xlfn.IFNA(VLOOKUP(B127,مصنعيات!$E$1:$AP$5000,38,0),"")</f>
        <v/>
      </c>
      <c r="H127" s="32" t="str" cm="1">
        <f t="array" ref="H127">_xlfn.IFNA(LOOKUP(5,1/(B127=مصنعيات!$E$1:$E$5000),مصنعيات!$AP$1:$AP$5000),"")</f>
        <v/>
      </c>
      <c r="I127" s="33" t="str">
        <f>IF(SUMIF(مصنعيات!$E$3:$E$5000,الاوردرات!B127,مصنعيات!$O$3:$O$5000)=0,"",SUMIF(مصنعيات!$E$3:$E$5000,الاوردرات!B127,مصنعيات!$O$3:$O$5000))</f>
        <v/>
      </c>
      <c r="J127" s="33" t="str">
        <f>IF(SUMIF(خامات!$E$3:$E$5000,الاوردرات!B127,خامات!$L$3:$L$5000)=0,"",SUMIF(خامات!$E$3:$E$5000,الاوردرات!B127,خامات!$L$3:$L$5000))</f>
        <v/>
      </c>
      <c r="K127" s="33" t="str">
        <f t="shared" si="2"/>
        <v/>
      </c>
      <c r="L127" s="33" t="str">
        <f t="shared" si="3"/>
        <v/>
      </c>
    </row>
    <row r="128" spans="2:12" ht="26.25" x14ac:dyDescent="0.2">
      <c r="B128" s="38">
        <v>126</v>
      </c>
      <c r="C128" s="36"/>
      <c r="D128" s="36"/>
      <c r="E128" s="160"/>
      <c r="F128" s="37"/>
      <c r="G128" s="32" t="str">
        <f>_xlfn.IFNA(VLOOKUP(B128,مصنعيات!$E$1:$AP$5000,38,0),"")</f>
        <v/>
      </c>
      <c r="H128" s="32" t="str" cm="1">
        <f t="array" ref="H128">_xlfn.IFNA(LOOKUP(5,1/(B128=مصنعيات!$E$1:$E$5000),مصنعيات!$AP$1:$AP$5000),"")</f>
        <v/>
      </c>
      <c r="I128" s="33" t="str">
        <f>IF(SUMIF(مصنعيات!$E$3:$E$5000,الاوردرات!B128,مصنعيات!$O$3:$O$5000)=0,"",SUMIF(مصنعيات!$E$3:$E$5000,الاوردرات!B128,مصنعيات!$O$3:$O$5000))</f>
        <v/>
      </c>
      <c r="J128" s="33" t="str">
        <f>IF(SUMIF(خامات!$E$3:$E$5000,الاوردرات!B128,خامات!$L$3:$L$5000)=0,"",SUMIF(خامات!$E$3:$E$5000,الاوردرات!B128,خامات!$L$3:$L$5000))</f>
        <v/>
      </c>
      <c r="K128" s="33" t="str">
        <f t="shared" si="2"/>
        <v/>
      </c>
      <c r="L128" s="33" t="str">
        <f t="shared" si="3"/>
        <v/>
      </c>
    </row>
    <row r="129" spans="2:12" ht="26.25" x14ac:dyDescent="0.2">
      <c r="B129" s="35">
        <v>127</v>
      </c>
      <c r="C129" s="36"/>
      <c r="D129" s="36"/>
      <c r="E129" s="159"/>
      <c r="F129" s="37"/>
      <c r="G129" s="32" t="str">
        <f>_xlfn.IFNA(VLOOKUP(B129,مصنعيات!$E$1:$AP$5000,38,0),"")</f>
        <v/>
      </c>
      <c r="H129" s="32" t="str" cm="1">
        <f t="array" ref="H129">_xlfn.IFNA(LOOKUP(5,1/(B129=مصنعيات!$E$1:$E$5000),مصنعيات!$AP$1:$AP$5000),"")</f>
        <v/>
      </c>
      <c r="I129" s="33" t="str">
        <f>IF(SUMIF(مصنعيات!$E$3:$E$5000,الاوردرات!B129,مصنعيات!$O$3:$O$5000)=0,"",SUMIF(مصنعيات!$E$3:$E$5000,الاوردرات!B129,مصنعيات!$O$3:$O$5000))</f>
        <v/>
      </c>
      <c r="J129" s="33" t="str">
        <f>IF(SUMIF(خامات!$E$3:$E$5000,الاوردرات!B129,خامات!$L$3:$L$5000)=0,"",SUMIF(خامات!$E$3:$E$5000,الاوردرات!B129,خامات!$L$3:$L$5000))</f>
        <v/>
      </c>
      <c r="K129" s="33" t="str">
        <f t="shared" si="2"/>
        <v/>
      </c>
      <c r="L129" s="33" t="str">
        <f t="shared" si="3"/>
        <v/>
      </c>
    </row>
    <row r="130" spans="2:12" ht="26.25" x14ac:dyDescent="0.2">
      <c r="B130" s="38">
        <v>128</v>
      </c>
      <c r="C130" s="36"/>
      <c r="D130" s="36"/>
      <c r="E130" s="160"/>
      <c r="F130" s="37"/>
      <c r="G130" s="32" t="str">
        <f>_xlfn.IFNA(VLOOKUP(B130,مصنعيات!$E$1:$AP$5000,38,0),"")</f>
        <v/>
      </c>
      <c r="H130" s="32" t="str" cm="1">
        <f t="array" ref="H130">_xlfn.IFNA(LOOKUP(5,1/(B130=مصنعيات!$E$1:$E$5000),مصنعيات!$AP$1:$AP$5000),"")</f>
        <v/>
      </c>
      <c r="I130" s="33" t="str">
        <f>IF(SUMIF(مصنعيات!$E$3:$E$5000,الاوردرات!B130,مصنعيات!$O$3:$O$5000)=0,"",SUMIF(مصنعيات!$E$3:$E$5000,الاوردرات!B130,مصنعيات!$O$3:$O$5000))</f>
        <v/>
      </c>
      <c r="J130" s="33" t="str">
        <f>IF(SUMIF(خامات!$E$3:$E$5000,الاوردرات!B130,خامات!$L$3:$L$5000)=0,"",SUMIF(خامات!$E$3:$E$5000,الاوردرات!B130,خامات!$L$3:$L$5000))</f>
        <v/>
      </c>
      <c r="K130" s="33" t="str">
        <f t="shared" si="2"/>
        <v/>
      </c>
      <c r="L130" s="33" t="str">
        <f t="shared" si="3"/>
        <v/>
      </c>
    </row>
    <row r="131" spans="2:12" ht="26.25" x14ac:dyDescent="0.2">
      <c r="B131" s="35">
        <v>129</v>
      </c>
      <c r="C131" s="36"/>
      <c r="D131" s="36"/>
      <c r="E131" s="159"/>
      <c r="F131" s="37"/>
      <c r="G131" s="32" t="str">
        <f>_xlfn.IFNA(VLOOKUP(B131,مصنعيات!$E$1:$AP$5000,38,0),"")</f>
        <v/>
      </c>
      <c r="H131" s="32" t="str" cm="1">
        <f t="array" ref="H131">_xlfn.IFNA(LOOKUP(5,1/(B131=مصنعيات!$E$1:$E$5000),مصنعيات!$AP$1:$AP$5000),"")</f>
        <v/>
      </c>
      <c r="I131" s="33" t="str">
        <f>IF(SUMIF(مصنعيات!$E$3:$E$5000,الاوردرات!B131,مصنعيات!$O$3:$O$5000)=0,"",SUMIF(مصنعيات!$E$3:$E$5000,الاوردرات!B131,مصنعيات!$O$3:$O$5000))</f>
        <v/>
      </c>
      <c r="J131" s="33" t="str">
        <f>IF(SUMIF(خامات!$E$3:$E$5000,الاوردرات!B131,خامات!$L$3:$L$5000)=0,"",SUMIF(خامات!$E$3:$E$5000,الاوردرات!B131,خامات!$L$3:$L$5000))</f>
        <v/>
      </c>
      <c r="K131" s="33" t="str">
        <f t="shared" si="2"/>
        <v/>
      </c>
      <c r="L131" s="33" t="str">
        <f t="shared" si="3"/>
        <v/>
      </c>
    </row>
    <row r="132" spans="2:12" ht="26.25" x14ac:dyDescent="0.2">
      <c r="B132" s="38">
        <v>130</v>
      </c>
      <c r="C132" s="36"/>
      <c r="D132" s="36"/>
      <c r="E132" s="160"/>
      <c r="F132" s="37"/>
      <c r="G132" s="32" t="str">
        <f>_xlfn.IFNA(VLOOKUP(B132,مصنعيات!$E$1:$AP$5000,38,0),"")</f>
        <v/>
      </c>
      <c r="H132" s="32" t="str" cm="1">
        <f t="array" ref="H132">_xlfn.IFNA(LOOKUP(5,1/(B132=مصنعيات!$E$1:$E$5000),مصنعيات!$AP$1:$AP$5000),"")</f>
        <v/>
      </c>
      <c r="I132" s="33" t="str">
        <f>IF(SUMIF(مصنعيات!$E$3:$E$5000,الاوردرات!B132,مصنعيات!$O$3:$O$5000)=0,"",SUMIF(مصنعيات!$E$3:$E$5000,الاوردرات!B132,مصنعيات!$O$3:$O$5000))</f>
        <v/>
      </c>
      <c r="J132" s="33" t="str">
        <f>IF(SUMIF(خامات!$E$3:$E$5000,الاوردرات!B132,خامات!$L$3:$L$5000)=0,"",SUMIF(خامات!$E$3:$E$5000,الاوردرات!B132,خامات!$L$3:$L$5000))</f>
        <v/>
      </c>
      <c r="K132" s="33" t="str">
        <f t="shared" ref="K132:K195" si="4">IFERROR(I132/F132,"")</f>
        <v/>
      </c>
      <c r="L132" s="33" t="str">
        <f t="shared" ref="L132:L195" si="5">IFERROR(J132/F132,"")</f>
        <v/>
      </c>
    </row>
    <row r="133" spans="2:12" ht="26.25" x14ac:dyDescent="0.2">
      <c r="B133" s="35">
        <v>131</v>
      </c>
      <c r="C133" s="36"/>
      <c r="D133" s="36"/>
      <c r="E133" s="159"/>
      <c r="F133" s="37"/>
      <c r="G133" s="32" t="str">
        <f>_xlfn.IFNA(VLOOKUP(B133,مصنعيات!$E$1:$AP$5000,38,0),"")</f>
        <v/>
      </c>
      <c r="H133" s="32" t="str" cm="1">
        <f t="array" ref="H133">_xlfn.IFNA(LOOKUP(5,1/(B133=مصنعيات!$E$1:$E$5000),مصنعيات!$AP$1:$AP$5000),"")</f>
        <v/>
      </c>
      <c r="I133" s="33" t="str">
        <f>IF(SUMIF(مصنعيات!$E$3:$E$5000,الاوردرات!B133,مصنعيات!$O$3:$O$5000)=0,"",SUMIF(مصنعيات!$E$3:$E$5000,الاوردرات!B133,مصنعيات!$O$3:$O$5000))</f>
        <v/>
      </c>
      <c r="J133" s="33" t="str">
        <f>IF(SUMIF(خامات!$E$3:$E$5000,الاوردرات!B133,خامات!$L$3:$L$5000)=0,"",SUMIF(خامات!$E$3:$E$5000,الاوردرات!B133,خامات!$L$3:$L$5000))</f>
        <v/>
      </c>
      <c r="K133" s="33" t="str">
        <f t="shared" si="4"/>
        <v/>
      </c>
      <c r="L133" s="33" t="str">
        <f t="shared" si="5"/>
        <v/>
      </c>
    </row>
    <row r="134" spans="2:12" ht="26.25" x14ac:dyDescent="0.2">
      <c r="B134" s="38">
        <v>132</v>
      </c>
      <c r="C134" s="36"/>
      <c r="D134" s="36"/>
      <c r="E134" s="160"/>
      <c r="F134" s="37"/>
      <c r="G134" s="32" t="str">
        <f>_xlfn.IFNA(VLOOKUP(B134,مصنعيات!$E$1:$AP$5000,38,0),"")</f>
        <v/>
      </c>
      <c r="H134" s="32" t="str" cm="1">
        <f t="array" ref="H134">_xlfn.IFNA(LOOKUP(5,1/(B134=مصنعيات!$E$1:$E$5000),مصنعيات!$AP$1:$AP$5000),"")</f>
        <v/>
      </c>
      <c r="I134" s="33" t="str">
        <f>IF(SUMIF(مصنعيات!$E$3:$E$5000,الاوردرات!B134,مصنعيات!$O$3:$O$5000)=0,"",SUMIF(مصنعيات!$E$3:$E$5000,الاوردرات!B134,مصنعيات!$O$3:$O$5000))</f>
        <v/>
      </c>
      <c r="J134" s="33" t="str">
        <f>IF(SUMIF(خامات!$E$3:$E$5000,الاوردرات!B134,خامات!$L$3:$L$5000)=0,"",SUMIF(خامات!$E$3:$E$5000,الاوردرات!B134,خامات!$L$3:$L$5000))</f>
        <v/>
      </c>
      <c r="K134" s="33" t="str">
        <f t="shared" si="4"/>
        <v/>
      </c>
      <c r="L134" s="33" t="str">
        <f t="shared" si="5"/>
        <v/>
      </c>
    </row>
    <row r="135" spans="2:12" ht="26.25" x14ac:dyDescent="0.2">
      <c r="B135" s="35">
        <v>133</v>
      </c>
      <c r="C135" s="36"/>
      <c r="D135" s="36"/>
      <c r="E135" s="159"/>
      <c r="F135" s="37"/>
      <c r="G135" s="32" t="str">
        <f>_xlfn.IFNA(VLOOKUP(B135,مصنعيات!$E$1:$AP$5000,38,0),"")</f>
        <v/>
      </c>
      <c r="H135" s="32" t="str" cm="1">
        <f t="array" ref="H135">_xlfn.IFNA(LOOKUP(5,1/(B135=مصنعيات!$E$1:$E$5000),مصنعيات!$AP$1:$AP$5000),"")</f>
        <v/>
      </c>
      <c r="I135" s="33" t="str">
        <f>IF(SUMIF(مصنعيات!$E$3:$E$5000,الاوردرات!B135,مصنعيات!$O$3:$O$5000)=0,"",SUMIF(مصنعيات!$E$3:$E$5000,الاوردرات!B135,مصنعيات!$O$3:$O$5000))</f>
        <v/>
      </c>
      <c r="J135" s="33" t="str">
        <f>IF(SUMIF(خامات!$E$3:$E$5000,الاوردرات!B135,خامات!$L$3:$L$5000)=0,"",SUMIF(خامات!$E$3:$E$5000,الاوردرات!B135,خامات!$L$3:$L$5000))</f>
        <v/>
      </c>
      <c r="K135" s="33" t="str">
        <f t="shared" si="4"/>
        <v/>
      </c>
      <c r="L135" s="33" t="str">
        <f t="shared" si="5"/>
        <v/>
      </c>
    </row>
    <row r="136" spans="2:12" ht="26.25" x14ac:dyDescent="0.2">
      <c r="B136" s="38">
        <v>134</v>
      </c>
      <c r="C136" s="36"/>
      <c r="D136" s="36"/>
      <c r="E136" s="160"/>
      <c r="F136" s="37"/>
      <c r="G136" s="32" t="str">
        <f>_xlfn.IFNA(VLOOKUP(B136,مصنعيات!$E$1:$AP$5000,38,0),"")</f>
        <v/>
      </c>
      <c r="H136" s="32" t="str" cm="1">
        <f t="array" ref="H136">_xlfn.IFNA(LOOKUP(5,1/(B136=مصنعيات!$E$1:$E$5000),مصنعيات!$AP$1:$AP$5000),"")</f>
        <v/>
      </c>
      <c r="I136" s="33" t="str">
        <f>IF(SUMIF(مصنعيات!$E$3:$E$5000,الاوردرات!B136,مصنعيات!$O$3:$O$5000)=0,"",SUMIF(مصنعيات!$E$3:$E$5000,الاوردرات!B136,مصنعيات!$O$3:$O$5000))</f>
        <v/>
      </c>
      <c r="J136" s="33" t="str">
        <f>IF(SUMIF(خامات!$E$3:$E$5000,الاوردرات!B136,خامات!$L$3:$L$5000)=0,"",SUMIF(خامات!$E$3:$E$5000,الاوردرات!B136,خامات!$L$3:$L$5000))</f>
        <v/>
      </c>
      <c r="K136" s="33" t="str">
        <f t="shared" si="4"/>
        <v/>
      </c>
      <c r="L136" s="33" t="str">
        <f t="shared" si="5"/>
        <v/>
      </c>
    </row>
    <row r="137" spans="2:12" ht="26.25" x14ac:dyDescent="0.2">
      <c r="B137" s="35">
        <v>135</v>
      </c>
      <c r="C137" s="36"/>
      <c r="D137" s="36"/>
      <c r="E137" s="159"/>
      <c r="F137" s="37"/>
      <c r="G137" s="32" t="str">
        <f>_xlfn.IFNA(VLOOKUP(B137,مصنعيات!$E$1:$AP$5000,38,0),"")</f>
        <v/>
      </c>
      <c r="H137" s="32" t="str" cm="1">
        <f t="array" ref="H137">_xlfn.IFNA(LOOKUP(5,1/(B137=مصنعيات!$E$1:$E$5000),مصنعيات!$AP$1:$AP$5000),"")</f>
        <v/>
      </c>
      <c r="I137" s="33" t="str">
        <f>IF(SUMIF(مصنعيات!$E$3:$E$5000,الاوردرات!B137,مصنعيات!$O$3:$O$5000)=0,"",SUMIF(مصنعيات!$E$3:$E$5000,الاوردرات!B137,مصنعيات!$O$3:$O$5000))</f>
        <v/>
      </c>
      <c r="J137" s="33" t="str">
        <f>IF(SUMIF(خامات!$E$3:$E$5000,الاوردرات!B137,خامات!$L$3:$L$5000)=0,"",SUMIF(خامات!$E$3:$E$5000,الاوردرات!B137,خامات!$L$3:$L$5000))</f>
        <v/>
      </c>
      <c r="K137" s="33" t="str">
        <f t="shared" si="4"/>
        <v/>
      </c>
      <c r="L137" s="33" t="str">
        <f t="shared" si="5"/>
        <v/>
      </c>
    </row>
    <row r="138" spans="2:12" ht="26.25" x14ac:dyDescent="0.2">
      <c r="B138" s="38">
        <v>136</v>
      </c>
      <c r="C138" s="36"/>
      <c r="D138" s="36"/>
      <c r="E138" s="160"/>
      <c r="F138" s="37"/>
      <c r="G138" s="32" t="str">
        <f>_xlfn.IFNA(VLOOKUP(B138,مصنعيات!$E$1:$AP$5000,38,0),"")</f>
        <v/>
      </c>
      <c r="H138" s="32" t="str" cm="1">
        <f t="array" ref="H138">_xlfn.IFNA(LOOKUP(5,1/(B138=مصنعيات!$E$1:$E$5000),مصنعيات!$AP$1:$AP$5000),"")</f>
        <v/>
      </c>
      <c r="I138" s="33" t="str">
        <f>IF(SUMIF(مصنعيات!$E$3:$E$5000,الاوردرات!B138,مصنعيات!$O$3:$O$5000)=0,"",SUMIF(مصنعيات!$E$3:$E$5000,الاوردرات!B138,مصنعيات!$O$3:$O$5000))</f>
        <v/>
      </c>
      <c r="J138" s="33" t="str">
        <f>IF(SUMIF(خامات!$E$3:$E$5000,الاوردرات!B138,خامات!$L$3:$L$5000)=0,"",SUMIF(خامات!$E$3:$E$5000,الاوردرات!B138,خامات!$L$3:$L$5000))</f>
        <v/>
      </c>
      <c r="K138" s="33" t="str">
        <f t="shared" si="4"/>
        <v/>
      </c>
      <c r="L138" s="33" t="str">
        <f t="shared" si="5"/>
        <v/>
      </c>
    </row>
    <row r="139" spans="2:12" ht="26.25" x14ac:dyDescent="0.2">
      <c r="B139" s="35">
        <v>137</v>
      </c>
      <c r="C139" s="36"/>
      <c r="D139" s="36"/>
      <c r="E139" s="159"/>
      <c r="F139" s="37"/>
      <c r="G139" s="32" t="str">
        <f>_xlfn.IFNA(VLOOKUP(B139,مصنعيات!$E$1:$AP$5000,38,0),"")</f>
        <v/>
      </c>
      <c r="H139" s="32" t="str" cm="1">
        <f t="array" ref="H139">_xlfn.IFNA(LOOKUP(5,1/(B139=مصنعيات!$E$1:$E$5000),مصنعيات!$AP$1:$AP$5000),"")</f>
        <v/>
      </c>
      <c r="I139" s="33" t="str">
        <f>IF(SUMIF(مصنعيات!$E$3:$E$5000,الاوردرات!B139,مصنعيات!$O$3:$O$5000)=0,"",SUMIF(مصنعيات!$E$3:$E$5000,الاوردرات!B139,مصنعيات!$O$3:$O$5000))</f>
        <v/>
      </c>
      <c r="J139" s="33" t="str">
        <f>IF(SUMIF(خامات!$E$3:$E$5000,الاوردرات!B139,خامات!$L$3:$L$5000)=0,"",SUMIF(خامات!$E$3:$E$5000,الاوردرات!B139,خامات!$L$3:$L$5000))</f>
        <v/>
      </c>
      <c r="K139" s="33" t="str">
        <f t="shared" si="4"/>
        <v/>
      </c>
      <c r="L139" s="33" t="str">
        <f t="shared" si="5"/>
        <v/>
      </c>
    </row>
    <row r="140" spans="2:12" ht="26.25" x14ac:dyDescent="0.2">
      <c r="B140" s="38">
        <v>138</v>
      </c>
      <c r="C140" s="36"/>
      <c r="D140" s="36"/>
      <c r="E140" s="160"/>
      <c r="F140" s="37"/>
      <c r="G140" s="32" t="str">
        <f>_xlfn.IFNA(VLOOKUP(B140,مصنعيات!$E$1:$AP$5000,38,0),"")</f>
        <v/>
      </c>
      <c r="H140" s="32" t="str" cm="1">
        <f t="array" ref="H140">_xlfn.IFNA(LOOKUP(5,1/(B140=مصنعيات!$E$1:$E$5000),مصنعيات!$AP$1:$AP$5000),"")</f>
        <v/>
      </c>
      <c r="I140" s="33" t="str">
        <f>IF(SUMIF(مصنعيات!$E$3:$E$5000,الاوردرات!B140,مصنعيات!$O$3:$O$5000)=0,"",SUMIF(مصنعيات!$E$3:$E$5000,الاوردرات!B140,مصنعيات!$O$3:$O$5000))</f>
        <v/>
      </c>
      <c r="J140" s="33" t="str">
        <f>IF(SUMIF(خامات!$E$3:$E$5000,الاوردرات!B140,خامات!$L$3:$L$5000)=0,"",SUMIF(خامات!$E$3:$E$5000,الاوردرات!B140,خامات!$L$3:$L$5000))</f>
        <v/>
      </c>
      <c r="K140" s="33" t="str">
        <f t="shared" si="4"/>
        <v/>
      </c>
      <c r="L140" s="33" t="str">
        <f t="shared" si="5"/>
        <v/>
      </c>
    </row>
    <row r="141" spans="2:12" ht="26.25" x14ac:dyDescent="0.2">
      <c r="B141" s="35">
        <v>139</v>
      </c>
      <c r="C141" s="36"/>
      <c r="D141" s="36"/>
      <c r="E141" s="159"/>
      <c r="F141" s="37"/>
      <c r="G141" s="32" t="str">
        <f>_xlfn.IFNA(VLOOKUP(B141,مصنعيات!$E$1:$AP$5000,38,0),"")</f>
        <v/>
      </c>
      <c r="H141" s="32" t="str" cm="1">
        <f t="array" ref="H141">_xlfn.IFNA(LOOKUP(5,1/(B141=مصنعيات!$E$1:$E$5000),مصنعيات!$AP$1:$AP$5000),"")</f>
        <v/>
      </c>
      <c r="I141" s="33" t="str">
        <f>IF(SUMIF(مصنعيات!$E$3:$E$5000,الاوردرات!B141,مصنعيات!$O$3:$O$5000)=0,"",SUMIF(مصنعيات!$E$3:$E$5000,الاوردرات!B141,مصنعيات!$O$3:$O$5000))</f>
        <v/>
      </c>
      <c r="J141" s="33" t="str">
        <f>IF(SUMIF(خامات!$E$3:$E$5000,الاوردرات!B141,خامات!$L$3:$L$5000)=0,"",SUMIF(خامات!$E$3:$E$5000,الاوردرات!B141,خامات!$L$3:$L$5000))</f>
        <v/>
      </c>
      <c r="K141" s="33" t="str">
        <f t="shared" si="4"/>
        <v/>
      </c>
      <c r="L141" s="33" t="str">
        <f t="shared" si="5"/>
        <v/>
      </c>
    </row>
    <row r="142" spans="2:12" ht="26.25" x14ac:dyDescent="0.2">
      <c r="B142" s="38">
        <v>140</v>
      </c>
      <c r="C142" s="36"/>
      <c r="D142" s="36"/>
      <c r="E142" s="160"/>
      <c r="F142" s="37"/>
      <c r="G142" s="32" t="str">
        <f>_xlfn.IFNA(VLOOKUP(B142,مصنعيات!$E$1:$AP$5000,38,0),"")</f>
        <v/>
      </c>
      <c r="H142" s="32" t="str" cm="1">
        <f t="array" ref="H142">_xlfn.IFNA(LOOKUP(5,1/(B142=مصنعيات!$E$1:$E$5000),مصنعيات!$AP$1:$AP$5000),"")</f>
        <v/>
      </c>
      <c r="I142" s="33" t="str">
        <f>IF(SUMIF(مصنعيات!$E$3:$E$5000,الاوردرات!B142,مصنعيات!$O$3:$O$5000)=0,"",SUMIF(مصنعيات!$E$3:$E$5000,الاوردرات!B142,مصنعيات!$O$3:$O$5000))</f>
        <v/>
      </c>
      <c r="J142" s="33" t="str">
        <f>IF(SUMIF(خامات!$E$3:$E$5000,الاوردرات!B142,خامات!$L$3:$L$5000)=0,"",SUMIF(خامات!$E$3:$E$5000,الاوردرات!B142,خامات!$L$3:$L$5000))</f>
        <v/>
      </c>
      <c r="K142" s="33" t="str">
        <f t="shared" si="4"/>
        <v/>
      </c>
      <c r="L142" s="33" t="str">
        <f t="shared" si="5"/>
        <v/>
      </c>
    </row>
    <row r="143" spans="2:12" ht="26.25" x14ac:dyDescent="0.2">
      <c r="B143" s="35">
        <v>141</v>
      </c>
      <c r="C143" s="36"/>
      <c r="D143" s="36"/>
      <c r="E143" s="159"/>
      <c r="F143" s="37"/>
      <c r="G143" s="32" t="str">
        <f>_xlfn.IFNA(VLOOKUP(B143,مصنعيات!$E$1:$AP$5000,38,0),"")</f>
        <v/>
      </c>
      <c r="H143" s="32" t="str" cm="1">
        <f t="array" ref="H143">_xlfn.IFNA(LOOKUP(5,1/(B143=مصنعيات!$E$1:$E$5000),مصنعيات!$AP$1:$AP$5000),"")</f>
        <v/>
      </c>
      <c r="I143" s="33" t="str">
        <f>IF(SUMIF(مصنعيات!$E$3:$E$5000,الاوردرات!B143,مصنعيات!$O$3:$O$5000)=0,"",SUMIF(مصنعيات!$E$3:$E$5000,الاوردرات!B143,مصنعيات!$O$3:$O$5000))</f>
        <v/>
      </c>
      <c r="J143" s="33" t="str">
        <f>IF(SUMIF(خامات!$E$3:$E$5000,الاوردرات!B143,خامات!$L$3:$L$5000)=0,"",SUMIF(خامات!$E$3:$E$5000,الاوردرات!B143,خامات!$L$3:$L$5000))</f>
        <v/>
      </c>
      <c r="K143" s="33" t="str">
        <f t="shared" si="4"/>
        <v/>
      </c>
      <c r="L143" s="33" t="str">
        <f t="shared" si="5"/>
        <v/>
      </c>
    </row>
    <row r="144" spans="2:12" ht="26.25" x14ac:dyDescent="0.2">
      <c r="B144" s="38">
        <v>142</v>
      </c>
      <c r="C144" s="36"/>
      <c r="D144" s="36"/>
      <c r="E144" s="160"/>
      <c r="F144" s="37"/>
      <c r="G144" s="32" t="str">
        <f>_xlfn.IFNA(VLOOKUP(B144,مصنعيات!$E$1:$AP$5000,38,0),"")</f>
        <v/>
      </c>
      <c r="H144" s="32" t="str" cm="1">
        <f t="array" ref="H144">_xlfn.IFNA(LOOKUP(5,1/(B144=مصنعيات!$E$1:$E$5000),مصنعيات!$AP$1:$AP$5000),"")</f>
        <v/>
      </c>
      <c r="I144" s="33" t="str">
        <f>IF(SUMIF(مصنعيات!$E$3:$E$5000,الاوردرات!B144,مصنعيات!$O$3:$O$5000)=0,"",SUMIF(مصنعيات!$E$3:$E$5000,الاوردرات!B144,مصنعيات!$O$3:$O$5000))</f>
        <v/>
      </c>
      <c r="J144" s="33" t="str">
        <f>IF(SUMIF(خامات!$E$3:$E$5000,الاوردرات!B144,خامات!$L$3:$L$5000)=0,"",SUMIF(خامات!$E$3:$E$5000,الاوردرات!B144,خامات!$L$3:$L$5000))</f>
        <v/>
      </c>
      <c r="K144" s="33" t="str">
        <f t="shared" si="4"/>
        <v/>
      </c>
      <c r="L144" s="33" t="str">
        <f t="shared" si="5"/>
        <v/>
      </c>
    </row>
    <row r="145" spans="2:12" ht="26.25" x14ac:dyDescent="0.2">
      <c r="B145" s="35">
        <v>143</v>
      </c>
      <c r="C145" s="36"/>
      <c r="D145" s="36"/>
      <c r="E145" s="159"/>
      <c r="F145" s="37"/>
      <c r="G145" s="32" t="str">
        <f>_xlfn.IFNA(VLOOKUP(B145,مصنعيات!$E$1:$AP$5000,38,0),"")</f>
        <v/>
      </c>
      <c r="H145" s="32" t="str" cm="1">
        <f t="array" ref="H145">_xlfn.IFNA(LOOKUP(5,1/(B145=مصنعيات!$E$1:$E$5000),مصنعيات!$AP$1:$AP$5000),"")</f>
        <v/>
      </c>
      <c r="I145" s="33" t="str">
        <f>IF(SUMIF(مصنعيات!$E$3:$E$5000,الاوردرات!B145,مصنعيات!$O$3:$O$5000)=0,"",SUMIF(مصنعيات!$E$3:$E$5000,الاوردرات!B145,مصنعيات!$O$3:$O$5000))</f>
        <v/>
      </c>
      <c r="J145" s="33" t="str">
        <f>IF(SUMIF(خامات!$E$3:$E$5000,الاوردرات!B145,خامات!$L$3:$L$5000)=0,"",SUMIF(خامات!$E$3:$E$5000,الاوردرات!B145,خامات!$L$3:$L$5000))</f>
        <v/>
      </c>
      <c r="K145" s="33" t="str">
        <f t="shared" si="4"/>
        <v/>
      </c>
      <c r="L145" s="33" t="str">
        <f t="shared" si="5"/>
        <v/>
      </c>
    </row>
    <row r="146" spans="2:12" ht="26.25" x14ac:dyDescent="0.2">
      <c r="B146" s="38">
        <v>144</v>
      </c>
      <c r="C146" s="36"/>
      <c r="D146" s="36"/>
      <c r="E146" s="160"/>
      <c r="F146" s="37"/>
      <c r="G146" s="32" t="str">
        <f>_xlfn.IFNA(VLOOKUP(B146,مصنعيات!$E$1:$AP$5000,38,0),"")</f>
        <v/>
      </c>
      <c r="H146" s="32" t="str" cm="1">
        <f t="array" ref="H146">_xlfn.IFNA(LOOKUP(5,1/(B146=مصنعيات!$E$1:$E$5000),مصنعيات!$AP$1:$AP$5000),"")</f>
        <v/>
      </c>
      <c r="I146" s="33" t="str">
        <f>IF(SUMIF(مصنعيات!$E$3:$E$5000,الاوردرات!B146,مصنعيات!$O$3:$O$5000)=0,"",SUMIF(مصنعيات!$E$3:$E$5000,الاوردرات!B146,مصنعيات!$O$3:$O$5000))</f>
        <v/>
      </c>
      <c r="J146" s="33" t="str">
        <f>IF(SUMIF(خامات!$E$3:$E$5000,الاوردرات!B146,خامات!$L$3:$L$5000)=0,"",SUMIF(خامات!$E$3:$E$5000,الاوردرات!B146,خامات!$L$3:$L$5000))</f>
        <v/>
      </c>
      <c r="K146" s="33" t="str">
        <f t="shared" si="4"/>
        <v/>
      </c>
      <c r="L146" s="33" t="str">
        <f t="shared" si="5"/>
        <v/>
      </c>
    </row>
    <row r="147" spans="2:12" ht="26.25" x14ac:dyDescent="0.2">
      <c r="B147" s="35">
        <v>145</v>
      </c>
      <c r="C147" s="36"/>
      <c r="D147" s="36"/>
      <c r="E147" s="159"/>
      <c r="F147" s="37"/>
      <c r="G147" s="32" t="str">
        <f>_xlfn.IFNA(VLOOKUP(B147,مصنعيات!$E$1:$AP$5000,38,0),"")</f>
        <v/>
      </c>
      <c r="H147" s="32" t="str" cm="1">
        <f t="array" ref="H147">_xlfn.IFNA(LOOKUP(5,1/(B147=مصنعيات!$E$1:$E$5000),مصنعيات!$AP$1:$AP$5000),"")</f>
        <v/>
      </c>
      <c r="I147" s="33" t="str">
        <f>IF(SUMIF(مصنعيات!$E$3:$E$5000,الاوردرات!B147,مصنعيات!$O$3:$O$5000)=0,"",SUMIF(مصنعيات!$E$3:$E$5000,الاوردرات!B147,مصنعيات!$O$3:$O$5000))</f>
        <v/>
      </c>
      <c r="J147" s="33" t="str">
        <f>IF(SUMIF(خامات!$E$3:$E$5000,الاوردرات!B147,خامات!$L$3:$L$5000)=0,"",SUMIF(خامات!$E$3:$E$5000,الاوردرات!B147,خامات!$L$3:$L$5000))</f>
        <v/>
      </c>
      <c r="K147" s="33" t="str">
        <f t="shared" si="4"/>
        <v/>
      </c>
      <c r="L147" s="33" t="str">
        <f t="shared" si="5"/>
        <v/>
      </c>
    </row>
    <row r="148" spans="2:12" ht="26.25" x14ac:dyDescent="0.2">
      <c r="B148" s="38">
        <v>146</v>
      </c>
      <c r="C148" s="36"/>
      <c r="D148" s="36"/>
      <c r="E148" s="160"/>
      <c r="F148" s="37"/>
      <c r="G148" s="32" t="str">
        <f>_xlfn.IFNA(VLOOKUP(B148,مصنعيات!$E$1:$AP$5000,38,0),"")</f>
        <v/>
      </c>
      <c r="H148" s="32" t="str" cm="1">
        <f t="array" ref="H148">_xlfn.IFNA(LOOKUP(5,1/(B148=مصنعيات!$E$1:$E$5000),مصنعيات!$AP$1:$AP$5000),"")</f>
        <v/>
      </c>
      <c r="I148" s="33" t="str">
        <f>IF(SUMIF(مصنعيات!$E$3:$E$5000,الاوردرات!B148,مصنعيات!$O$3:$O$5000)=0,"",SUMIF(مصنعيات!$E$3:$E$5000,الاوردرات!B148,مصنعيات!$O$3:$O$5000))</f>
        <v/>
      </c>
      <c r="J148" s="33" t="str">
        <f>IF(SUMIF(خامات!$E$3:$E$5000,الاوردرات!B148,خامات!$L$3:$L$5000)=0,"",SUMIF(خامات!$E$3:$E$5000,الاوردرات!B148,خامات!$L$3:$L$5000))</f>
        <v/>
      </c>
      <c r="K148" s="33" t="str">
        <f t="shared" si="4"/>
        <v/>
      </c>
      <c r="L148" s="33" t="str">
        <f t="shared" si="5"/>
        <v/>
      </c>
    </row>
    <row r="149" spans="2:12" ht="26.25" x14ac:dyDescent="0.2">
      <c r="B149" s="35">
        <v>147</v>
      </c>
      <c r="C149" s="36"/>
      <c r="D149" s="36"/>
      <c r="E149" s="159"/>
      <c r="F149" s="37"/>
      <c r="G149" s="32" t="str">
        <f>_xlfn.IFNA(VLOOKUP(B149,مصنعيات!$E$1:$AP$5000,38,0),"")</f>
        <v/>
      </c>
      <c r="H149" s="32" t="str" cm="1">
        <f t="array" ref="H149">_xlfn.IFNA(LOOKUP(5,1/(B149=مصنعيات!$E$1:$E$5000),مصنعيات!$AP$1:$AP$5000),"")</f>
        <v/>
      </c>
      <c r="I149" s="33" t="str">
        <f>IF(SUMIF(مصنعيات!$E$3:$E$5000,الاوردرات!B149,مصنعيات!$O$3:$O$5000)=0,"",SUMIF(مصنعيات!$E$3:$E$5000,الاوردرات!B149,مصنعيات!$O$3:$O$5000))</f>
        <v/>
      </c>
      <c r="J149" s="33" t="str">
        <f>IF(SUMIF(خامات!$E$3:$E$5000,الاوردرات!B149,خامات!$L$3:$L$5000)=0,"",SUMIF(خامات!$E$3:$E$5000,الاوردرات!B149,خامات!$L$3:$L$5000))</f>
        <v/>
      </c>
      <c r="K149" s="33" t="str">
        <f t="shared" si="4"/>
        <v/>
      </c>
      <c r="L149" s="33" t="str">
        <f t="shared" si="5"/>
        <v/>
      </c>
    </row>
    <row r="150" spans="2:12" ht="26.25" x14ac:dyDescent="0.2">
      <c r="B150" s="38">
        <v>148</v>
      </c>
      <c r="C150" s="36"/>
      <c r="D150" s="36"/>
      <c r="E150" s="160"/>
      <c r="F150" s="37"/>
      <c r="G150" s="32" t="str">
        <f>_xlfn.IFNA(VLOOKUP(B150,مصنعيات!$E$1:$AP$5000,38,0),"")</f>
        <v/>
      </c>
      <c r="H150" s="32" t="str" cm="1">
        <f t="array" ref="H150">_xlfn.IFNA(LOOKUP(5,1/(B150=مصنعيات!$E$1:$E$5000),مصنعيات!$AP$1:$AP$5000),"")</f>
        <v/>
      </c>
      <c r="I150" s="33" t="str">
        <f>IF(SUMIF(مصنعيات!$E$3:$E$5000,الاوردرات!B150,مصنعيات!$O$3:$O$5000)=0,"",SUMIF(مصنعيات!$E$3:$E$5000,الاوردرات!B150,مصنعيات!$O$3:$O$5000))</f>
        <v/>
      </c>
      <c r="J150" s="33" t="str">
        <f>IF(SUMIF(خامات!$E$3:$E$5000,الاوردرات!B150,خامات!$L$3:$L$5000)=0,"",SUMIF(خامات!$E$3:$E$5000,الاوردرات!B150,خامات!$L$3:$L$5000))</f>
        <v/>
      </c>
      <c r="K150" s="33" t="str">
        <f t="shared" si="4"/>
        <v/>
      </c>
      <c r="L150" s="33" t="str">
        <f t="shared" si="5"/>
        <v/>
      </c>
    </row>
    <row r="151" spans="2:12" ht="26.25" x14ac:dyDescent="0.2">
      <c r="B151" s="35">
        <v>149</v>
      </c>
      <c r="C151" s="36"/>
      <c r="D151" s="36"/>
      <c r="E151" s="159"/>
      <c r="F151" s="37"/>
      <c r="G151" s="32" t="str">
        <f>_xlfn.IFNA(VLOOKUP(B151,مصنعيات!$E$1:$AP$5000,38,0),"")</f>
        <v/>
      </c>
      <c r="H151" s="32" t="str" cm="1">
        <f t="array" ref="H151">_xlfn.IFNA(LOOKUP(5,1/(B151=مصنعيات!$E$1:$E$5000),مصنعيات!$AP$1:$AP$5000),"")</f>
        <v/>
      </c>
      <c r="I151" s="33" t="str">
        <f>IF(SUMIF(مصنعيات!$E$3:$E$5000,الاوردرات!B151,مصنعيات!$O$3:$O$5000)=0,"",SUMIF(مصنعيات!$E$3:$E$5000,الاوردرات!B151,مصنعيات!$O$3:$O$5000))</f>
        <v/>
      </c>
      <c r="J151" s="33" t="str">
        <f>IF(SUMIF(خامات!$E$3:$E$5000,الاوردرات!B151,خامات!$L$3:$L$5000)=0,"",SUMIF(خامات!$E$3:$E$5000,الاوردرات!B151,خامات!$L$3:$L$5000))</f>
        <v/>
      </c>
      <c r="K151" s="33" t="str">
        <f t="shared" si="4"/>
        <v/>
      </c>
      <c r="L151" s="33" t="str">
        <f t="shared" si="5"/>
        <v/>
      </c>
    </row>
    <row r="152" spans="2:12" ht="26.25" x14ac:dyDescent="0.2">
      <c r="B152" s="38">
        <v>150</v>
      </c>
      <c r="C152" s="36"/>
      <c r="D152" s="36"/>
      <c r="E152" s="160"/>
      <c r="F152" s="37"/>
      <c r="G152" s="32" t="str">
        <f>_xlfn.IFNA(VLOOKUP(B152,مصنعيات!$E$1:$AP$5000,38,0),"")</f>
        <v/>
      </c>
      <c r="H152" s="32" t="str" cm="1">
        <f t="array" ref="H152">_xlfn.IFNA(LOOKUP(5,1/(B152=مصنعيات!$E$1:$E$5000),مصنعيات!$AP$1:$AP$5000),"")</f>
        <v/>
      </c>
      <c r="I152" s="33" t="str">
        <f>IF(SUMIF(مصنعيات!$E$3:$E$5000,الاوردرات!B152,مصنعيات!$O$3:$O$5000)=0,"",SUMIF(مصنعيات!$E$3:$E$5000,الاوردرات!B152,مصنعيات!$O$3:$O$5000))</f>
        <v/>
      </c>
      <c r="J152" s="33" t="str">
        <f>IF(SUMIF(خامات!$E$3:$E$5000,الاوردرات!B152,خامات!$L$3:$L$5000)=0,"",SUMIF(خامات!$E$3:$E$5000,الاوردرات!B152,خامات!$L$3:$L$5000))</f>
        <v/>
      </c>
      <c r="K152" s="33" t="str">
        <f t="shared" si="4"/>
        <v/>
      </c>
      <c r="L152" s="33" t="str">
        <f t="shared" si="5"/>
        <v/>
      </c>
    </row>
    <row r="153" spans="2:12" ht="26.25" x14ac:dyDescent="0.2">
      <c r="B153" s="35">
        <v>151</v>
      </c>
      <c r="C153" s="36"/>
      <c r="D153" s="36"/>
      <c r="E153" s="159"/>
      <c r="F153" s="37"/>
      <c r="G153" s="32" t="str">
        <f>_xlfn.IFNA(VLOOKUP(B153,مصنعيات!$E$1:$AP$5000,38,0),"")</f>
        <v/>
      </c>
      <c r="H153" s="32" t="str" cm="1">
        <f t="array" ref="H153">_xlfn.IFNA(LOOKUP(5,1/(B153=مصنعيات!$E$1:$E$5000),مصنعيات!$AP$1:$AP$5000),"")</f>
        <v/>
      </c>
      <c r="I153" s="33" t="str">
        <f>IF(SUMIF(مصنعيات!$E$3:$E$5000,الاوردرات!B153,مصنعيات!$O$3:$O$5000)=0,"",SUMIF(مصنعيات!$E$3:$E$5000,الاوردرات!B153,مصنعيات!$O$3:$O$5000))</f>
        <v/>
      </c>
      <c r="J153" s="33" t="str">
        <f>IF(SUMIF(خامات!$E$3:$E$5000,الاوردرات!B153,خامات!$L$3:$L$5000)=0,"",SUMIF(خامات!$E$3:$E$5000,الاوردرات!B153,خامات!$L$3:$L$5000))</f>
        <v/>
      </c>
      <c r="K153" s="33" t="str">
        <f t="shared" si="4"/>
        <v/>
      </c>
      <c r="L153" s="33" t="str">
        <f t="shared" si="5"/>
        <v/>
      </c>
    </row>
    <row r="154" spans="2:12" ht="26.25" x14ac:dyDescent="0.2">
      <c r="B154" s="38">
        <v>152</v>
      </c>
      <c r="C154" s="36"/>
      <c r="D154" s="36"/>
      <c r="E154" s="160"/>
      <c r="F154" s="37"/>
      <c r="G154" s="32" t="str">
        <f>_xlfn.IFNA(VLOOKUP(B154,مصنعيات!$E$1:$AP$5000,38,0),"")</f>
        <v/>
      </c>
      <c r="H154" s="32" t="str" cm="1">
        <f t="array" ref="H154">_xlfn.IFNA(LOOKUP(5,1/(B154=مصنعيات!$E$1:$E$5000),مصنعيات!$AP$1:$AP$5000),"")</f>
        <v/>
      </c>
      <c r="I154" s="33" t="str">
        <f>IF(SUMIF(مصنعيات!$E$3:$E$5000,الاوردرات!B154,مصنعيات!$O$3:$O$5000)=0,"",SUMIF(مصنعيات!$E$3:$E$5000,الاوردرات!B154,مصنعيات!$O$3:$O$5000))</f>
        <v/>
      </c>
      <c r="J154" s="33" t="str">
        <f>IF(SUMIF(خامات!$E$3:$E$5000,الاوردرات!B154,خامات!$L$3:$L$5000)=0,"",SUMIF(خامات!$E$3:$E$5000,الاوردرات!B154,خامات!$L$3:$L$5000))</f>
        <v/>
      </c>
      <c r="K154" s="33" t="str">
        <f t="shared" si="4"/>
        <v/>
      </c>
      <c r="L154" s="33" t="str">
        <f t="shared" si="5"/>
        <v/>
      </c>
    </row>
    <row r="155" spans="2:12" ht="26.25" x14ac:dyDescent="0.2">
      <c r="B155" s="35">
        <v>153</v>
      </c>
      <c r="C155" s="36"/>
      <c r="D155" s="36"/>
      <c r="E155" s="159"/>
      <c r="F155" s="37"/>
      <c r="G155" s="32" t="str">
        <f>_xlfn.IFNA(VLOOKUP(B155,مصنعيات!$E$1:$AP$5000,38,0),"")</f>
        <v/>
      </c>
      <c r="H155" s="32" t="str" cm="1">
        <f t="array" ref="H155">_xlfn.IFNA(LOOKUP(5,1/(B155=مصنعيات!$E$1:$E$5000),مصنعيات!$AP$1:$AP$5000),"")</f>
        <v/>
      </c>
      <c r="I155" s="33" t="str">
        <f>IF(SUMIF(مصنعيات!$E$3:$E$5000,الاوردرات!B155,مصنعيات!$O$3:$O$5000)=0,"",SUMIF(مصنعيات!$E$3:$E$5000,الاوردرات!B155,مصنعيات!$O$3:$O$5000))</f>
        <v/>
      </c>
      <c r="J155" s="33" t="str">
        <f>IF(SUMIF(خامات!$E$3:$E$5000,الاوردرات!B155,خامات!$L$3:$L$5000)=0,"",SUMIF(خامات!$E$3:$E$5000,الاوردرات!B155,خامات!$L$3:$L$5000))</f>
        <v/>
      </c>
      <c r="K155" s="33" t="str">
        <f t="shared" si="4"/>
        <v/>
      </c>
      <c r="L155" s="33" t="str">
        <f t="shared" si="5"/>
        <v/>
      </c>
    </row>
    <row r="156" spans="2:12" ht="26.25" x14ac:dyDescent="0.2">
      <c r="B156" s="38">
        <v>154</v>
      </c>
      <c r="C156" s="36"/>
      <c r="D156" s="36"/>
      <c r="E156" s="160"/>
      <c r="F156" s="37"/>
      <c r="G156" s="32" t="str">
        <f>_xlfn.IFNA(VLOOKUP(B156,مصنعيات!$E$1:$AP$5000,38,0),"")</f>
        <v/>
      </c>
      <c r="H156" s="32" t="str" cm="1">
        <f t="array" ref="H156">_xlfn.IFNA(LOOKUP(5,1/(B156=مصنعيات!$E$1:$E$5000),مصنعيات!$AP$1:$AP$5000),"")</f>
        <v/>
      </c>
      <c r="I156" s="33" t="str">
        <f>IF(SUMIF(مصنعيات!$E$3:$E$5000,الاوردرات!B156,مصنعيات!$O$3:$O$5000)=0,"",SUMIF(مصنعيات!$E$3:$E$5000,الاوردرات!B156,مصنعيات!$O$3:$O$5000))</f>
        <v/>
      </c>
      <c r="J156" s="33" t="str">
        <f>IF(SUMIF(خامات!$E$3:$E$5000,الاوردرات!B156,خامات!$L$3:$L$5000)=0,"",SUMIF(خامات!$E$3:$E$5000,الاوردرات!B156,خامات!$L$3:$L$5000))</f>
        <v/>
      </c>
      <c r="K156" s="33" t="str">
        <f t="shared" si="4"/>
        <v/>
      </c>
      <c r="L156" s="33" t="str">
        <f t="shared" si="5"/>
        <v/>
      </c>
    </row>
    <row r="157" spans="2:12" ht="26.25" x14ac:dyDescent="0.2">
      <c r="B157" s="35">
        <v>155</v>
      </c>
      <c r="C157" s="36"/>
      <c r="D157" s="36"/>
      <c r="E157" s="159"/>
      <c r="F157" s="37"/>
      <c r="G157" s="32" t="str">
        <f>_xlfn.IFNA(VLOOKUP(B157,مصنعيات!$E$1:$AP$5000,38,0),"")</f>
        <v/>
      </c>
      <c r="H157" s="32" t="str" cm="1">
        <f t="array" ref="H157">_xlfn.IFNA(LOOKUP(5,1/(B157=مصنعيات!$E$1:$E$5000),مصنعيات!$AP$1:$AP$5000),"")</f>
        <v/>
      </c>
      <c r="I157" s="33" t="str">
        <f>IF(SUMIF(مصنعيات!$E$3:$E$5000,الاوردرات!B157,مصنعيات!$O$3:$O$5000)=0,"",SUMIF(مصنعيات!$E$3:$E$5000,الاوردرات!B157,مصنعيات!$O$3:$O$5000))</f>
        <v/>
      </c>
      <c r="J157" s="33" t="str">
        <f>IF(SUMIF(خامات!$E$3:$E$5000,الاوردرات!B157,خامات!$L$3:$L$5000)=0,"",SUMIF(خامات!$E$3:$E$5000,الاوردرات!B157,خامات!$L$3:$L$5000))</f>
        <v/>
      </c>
      <c r="K157" s="33" t="str">
        <f t="shared" si="4"/>
        <v/>
      </c>
      <c r="L157" s="33" t="str">
        <f t="shared" si="5"/>
        <v/>
      </c>
    </row>
    <row r="158" spans="2:12" ht="26.25" x14ac:dyDescent="0.2">
      <c r="B158" s="38">
        <v>156</v>
      </c>
      <c r="C158" s="36"/>
      <c r="D158" s="36"/>
      <c r="E158" s="160"/>
      <c r="F158" s="37"/>
      <c r="G158" s="32" t="str">
        <f>_xlfn.IFNA(VLOOKUP(B158,مصنعيات!$E$1:$AP$5000,38,0),"")</f>
        <v/>
      </c>
      <c r="H158" s="32" t="str" cm="1">
        <f t="array" ref="H158">_xlfn.IFNA(LOOKUP(5,1/(B158=مصنعيات!$E$1:$E$5000),مصنعيات!$AP$1:$AP$5000),"")</f>
        <v/>
      </c>
      <c r="I158" s="33" t="str">
        <f>IF(SUMIF(مصنعيات!$E$3:$E$5000,الاوردرات!B158,مصنعيات!$O$3:$O$5000)=0,"",SUMIF(مصنعيات!$E$3:$E$5000,الاوردرات!B158,مصنعيات!$O$3:$O$5000))</f>
        <v/>
      </c>
      <c r="J158" s="33" t="str">
        <f>IF(SUMIF(خامات!$E$3:$E$5000,الاوردرات!B158,خامات!$L$3:$L$5000)=0,"",SUMIF(خامات!$E$3:$E$5000,الاوردرات!B158,خامات!$L$3:$L$5000))</f>
        <v/>
      </c>
      <c r="K158" s="33" t="str">
        <f t="shared" si="4"/>
        <v/>
      </c>
      <c r="L158" s="33" t="str">
        <f t="shared" si="5"/>
        <v/>
      </c>
    </row>
    <row r="159" spans="2:12" ht="26.25" x14ac:dyDescent="0.2">
      <c r="B159" s="35">
        <v>157</v>
      </c>
      <c r="C159" s="36"/>
      <c r="D159" s="36"/>
      <c r="E159" s="159"/>
      <c r="F159" s="37"/>
      <c r="G159" s="32" t="str">
        <f>_xlfn.IFNA(VLOOKUP(B159,مصنعيات!$E$1:$AP$5000,38,0),"")</f>
        <v/>
      </c>
      <c r="H159" s="32" t="str" cm="1">
        <f t="array" ref="H159">_xlfn.IFNA(LOOKUP(5,1/(B159=مصنعيات!$E$1:$E$5000),مصنعيات!$AP$1:$AP$5000),"")</f>
        <v/>
      </c>
      <c r="I159" s="33" t="str">
        <f>IF(SUMIF(مصنعيات!$E$3:$E$5000,الاوردرات!B159,مصنعيات!$O$3:$O$5000)=0,"",SUMIF(مصنعيات!$E$3:$E$5000,الاوردرات!B159,مصنعيات!$O$3:$O$5000))</f>
        <v/>
      </c>
      <c r="J159" s="33" t="str">
        <f>IF(SUMIF(خامات!$E$3:$E$5000,الاوردرات!B159,خامات!$L$3:$L$5000)=0,"",SUMIF(خامات!$E$3:$E$5000,الاوردرات!B159,خامات!$L$3:$L$5000))</f>
        <v/>
      </c>
      <c r="K159" s="33" t="str">
        <f t="shared" si="4"/>
        <v/>
      </c>
      <c r="L159" s="33" t="str">
        <f t="shared" si="5"/>
        <v/>
      </c>
    </row>
    <row r="160" spans="2:12" ht="26.25" x14ac:dyDescent="0.2">
      <c r="B160" s="38">
        <v>158</v>
      </c>
      <c r="C160" s="36"/>
      <c r="D160" s="36"/>
      <c r="E160" s="160"/>
      <c r="F160" s="37"/>
      <c r="G160" s="32" t="str">
        <f>_xlfn.IFNA(VLOOKUP(B160,مصنعيات!$E$1:$AP$5000,38,0),"")</f>
        <v/>
      </c>
      <c r="H160" s="32" t="str" cm="1">
        <f t="array" ref="H160">_xlfn.IFNA(LOOKUP(5,1/(B160=مصنعيات!$E$1:$E$5000),مصنعيات!$AP$1:$AP$5000),"")</f>
        <v/>
      </c>
      <c r="I160" s="33" t="str">
        <f>IF(SUMIF(مصنعيات!$E$3:$E$5000,الاوردرات!B160,مصنعيات!$O$3:$O$5000)=0,"",SUMIF(مصنعيات!$E$3:$E$5000,الاوردرات!B160,مصنعيات!$O$3:$O$5000))</f>
        <v/>
      </c>
      <c r="J160" s="33" t="str">
        <f>IF(SUMIF(خامات!$E$3:$E$5000,الاوردرات!B160,خامات!$L$3:$L$5000)=0,"",SUMIF(خامات!$E$3:$E$5000,الاوردرات!B160,خامات!$L$3:$L$5000))</f>
        <v/>
      </c>
      <c r="K160" s="33" t="str">
        <f t="shared" si="4"/>
        <v/>
      </c>
      <c r="L160" s="33" t="str">
        <f t="shared" si="5"/>
        <v/>
      </c>
    </row>
    <row r="161" spans="2:12" ht="26.25" x14ac:dyDescent="0.2">
      <c r="B161" s="35">
        <v>159</v>
      </c>
      <c r="C161" s="36"/>
      <c r="D161" s="36"/>
      <c r="E161" s="159"/>
      <c r="F161" s="37"/>
      <c r="G161" s="32" t="str">
        <f>_xlfn.IFNA(VLOOKUP(B161,مصنعيات!$E$1:$AP$5000,38,0),"")</f>
        <v/>
      </c>
      <c r="H161" s="32" t="str" cm="1">
        <f t="array" ref="H161">_xlfn.IFNA(LOOKUP(5,1/(B161=مصنعيات!$E$1:$E$5000),مصنعيات!$AP$1:$AP$5000),"")</f>
        <v/>
      </c>
      <c r="I161" s="33" t="str">
        <f>IF(SUMIF(مصنعيات!$E$3:$E$5000,الاوردرات!B161,مصنعيات!$O$3:$O$5000)=0,"",SUMIF(مصنعيات!$E$3:$E$5000,الاوردرات!B161,مصنعيات!$O$3:$O$5000))</f>
        <v/>
      </c>
      <c r="J161" s="33" t="str">
        <f>IF(SUMIF(خامات!$E$3:$E$5000,الاوردرات!B161,خامات!$L$3:$L$5000)=0,"",SUMIF(خامات!$E$3:$E$5000,الاوردرات!B161,خامات!$L$3:$L$5000))</f>
        <v/>
      </c>
      <c r="K161" s="33" t="str">
        <f t="shared" si="4"/>
        <v/>
      </c>
      <c r="L161" s="33" t="str">
        <f t="shared" si="5"/>
        <v/>
      </c>
    </row>
    <row r="162" spans="2:12" ht="26.25" x14ac:dyDescent="0.2">
      <c r="B162" s="38">
        <v>160</v>
      </c>
      <c r="C162" s="36"/>
      <c r="D162" s="36"/>
      <c r="E162" s="160"/>
      <c r="F162" s="37"/>
      <c r="G162" s="32" t="str">
        <f>_xlfn.IFNA(VLOOKUP(B162,مصنعيات!$E$1:$AP$5000,38,0),"")</f>
        <v/>
      </c>
      <c r="H162" s="32" t="str" cm="1">
        <f t="array" ref="H162">_xlfn.IFNA(LOOKUP(5,1/(B162=مصنعيات!$E$1:$E$5000),مصنعيات!$AP$1:$AP$5000),"")</f>
        <v/>
      </c>
      <c r="I162" s="33" t="str">
        <f>IF(SUMIF(مصنعيات!$E$3:$E$5000,الاوردرات!B162,مصنعيات!$O$3:$O$5000)=0,"",SUMIF(مصنعيات!$E$3:$E$5000,الاوردرات!B162,مصنعيات!$O$3:$O$5000))</f>
        <v/>
      </c>
      <c r="J162" s="33" t="str">
        <f>IF(SUMIF(خامات!$E$3:$E$5000,الاوردرات!B162,خامات!$L$3:$L$5000)=0,"",SUMIF(خامات!$E$3:$E$5000,الاوردرات!B162,خامات!$L$3:$L$5000))</f>
        <v/>
      </c>
      <c r="K162" s="33" t="str">
        <f t="shared" si="4"/>
        <v/>
      </c>
      <c r="L162" s="33" t="str">
        <f t="shared" si="5"/>
        <v/>
      </c>
    </row>
    <row r="163" spans="2:12" ht="26.25" x14ac:dyDescent="0.2">
      <c r="B163" s="35">
        <v>161</v>
      </c>
      <c r="C163" s="36"/>
      <c r="D163" s="36"/>
      <c r="E163" s="159"/>
      <c r="F163" s="37"/>
      <c r="G163" s="32" t="str">
        <f>_xlfn.IFNA(VLOOKUP(B163,مصنعيات!$E$1:$AP$5000,38,0),"")</f>
        <v/>
      </c>
      <c r="H163" s="32" t="str" cm="1">
        <f t="array" ref="H163">_xlfn.IFNA(LOOKUP(5,1/(B163=مصنعيات!$E$1:$E$5000),مصنعيات!$AP$1:$AP$5000),"")</f>
        <v/>
      </c>
      <c r="I163" s="33" t="str">
        <f>IF(SUMIF(مصنعيات!$E$3:$E$5000,الاوردرات!B163,مصنعيات!$O$3:$O$5000)=0,"",SUMIF(مصنعيات!$E$3:$E$5000,الاوردرات!B163,مصنعيات!$O$3:$O$5000))</f>
        <v/>
      </c>
      <c r="J163" s="33" t="str">
        <f>IF(SUMIF(خامات!$E$3:$E$5000,الاوردرات!B163,خامات!$L$3:$L$5000)=0,"",SUMIF(خامات!$E$3:$E$5000,الاوردرات!B163,خامات!$L$3:$L$5000))</f>
        <v/>
      </c>
      <c r="K163" s="33" t="str">
        <f t="shared" si="4"/>
        <v/>
      </c>
      <c r="L163" s="33" t="str">
        <f t="shared" si="5"/>
        <v/>
      </c>
    </row>
    <row r="164" spans="2:12" ht="26.25" x14ac:dyDescent="0.2">
      <c r="B164" s="38">
        <v>162</v>
      </c>
      <c r="C164" s="36"/>
      <c r="D164" s="36"/>
      <c r="E164" s="160"/>
      <c r="F164" s="37"/>
      <c r="G164" s="32" t="str">
        <f>_xlfn.IFNA(VLOOKUP(B164,مصنعيات!$E$1:$AP$5000,38,0),"")</f>
        <v/>
      </c>
      <c r="H164" s="32" t="str" cm="1">
        <f t="array" ref="H164">_xlfn.IFNA(LOOKUP(5,1/(B164=مصنعيات!$E$1:$E$5000),مصنعيات!$AP$1:$AP$5000),"")</f>
        <v/>
      </c>
      <c r="I164" s="33" t="str">
        <f>IF(SUMIF(مصنعيات!$E$3:$E$5000,الاوردرات!B164,مصنعيات!$O$3:$O$5000)=0,"",SUMIF(مصنعيات!$E$3:$E$5000,الاوردرات!B164,مصنعيات!$O$3:$O$5000))</f>
        <v/>
      </c>
      <c r="J164" s="33" t="str">
        <f>IF(SUMIF(خامات!$E$3:$E$5000,الاوردرات!B164,خامات!$L$3:$L$5000)=0,"",SUMIF(خامات!$E$3:$E$5000,الاوردرات!B164,خامات!$L$3:$L$5000))</f>
        <v/>
      </c>
      <c r="K164" s="33" t="str">
        <f t="shared" si="4"/>
        <v/>
      </c>
      <c r="L164" s="33" t="str">
        <f t="shared" si="5"/>
        <v/>
      </c>
    </row>
    <row r="165" spans="2:12" ht="26.25" x14ac:dyDescent="0.2">
      <c r="B165" s="35">
        <v>163</v>
      </c>
      <c r="C165" s="36"/>
      <c r="D165" s="36"/>
      <c r="E165" s="159"/>
      <c r="F165" s="37"/>
      <c r="G165" s="32" t="str">
        <f>_xlfn.IFNA(VLOOKUP(B165,مصنعيات!$E$1:$AP$5000,38,0),"")</f>
        <v/>
      </c>
      <c r="H165" s="32" t="str" cm="1">
        <f t="array" ref="H165">_xlfn.IFNA(LOOKUP(5,1/(B165=مصنعيات!$E$1:$E$5000),مصنعيات!$AP$1:$AP$5000),"")</f>
        <v/>
      </c>
      <c r="I165" s="33" t="str">
        <f>IF(SUMIF(مصنعيات!$E$3:$E$5000,الاوردرات!B165,مصنعيات!$O$3:$O$5000)=0,"",SUMIF(مصنعيات!$E$3:$E$5000,الاوردرات!B165,مصنعيات!$O$3:$O$5000))</f>
        <v/>
      </c>
      <c r="J165" s="33" t="str">
        <f>IF(SUMIF(خامات!$E$3:$E$5000,الاوردرات!B165,خامات!$L$3:$L$5000)=0,"",SUMIF(خامات!$E$3:$E$5000,الاوردرات!B165,خامات!$L$3:$L$5000))</f>
        <v/>
      </c>
      <c r="K165" s="33" t="str">
        <f t="shared" si="4"/>
        <v/>
      </c>
      <c r="L165" s="33" t="str">
        <f t="shared" si="5"/>
        <v/>
      </c>
    </row>
    <row r="166" spans="2:12" ht="26.25" x14ac:dyDescent="0.2">
      <c r="B166" s="38">
        <v>164</v>
      </c>
      <c r="C166" s="36"/>
      <c r="D166" s="36"/>
      <c r="E166" s="160"/>
      <c r="F166" s="37"/>
      <c r="G166" s="32" t="str">
        <f>_xlfn.IFNA(VLOOKUP(B166,مصنعيات!$E$1:$AP$5000,38,0),"")</f>
        <v/>
      </c>
      <c r="H166" s="32" t="str" cm="1">
        <f t="array" ref="H166">_xlfn.IFNA(LOOKUP(5,1/(B166=مصنعيات!$E$1:$E$5000),مصنعيات!$AP$1:$AP$5000),"")</f>
        <v/>
      </c>
      <c r="I166" s="33" t="str">
        <f>IF(SUMIF(مصنعيات!$E$3:$E$5000,الاوردرات!B166,مصنعيات!$O$3:$O$5000)=0,"",SUMIF(مصنعيات!$E$3:$E$5000,الاوردرات!B166,مصنعيات!$O$3:$O$5000))</f>
        <v/>
      </c>
      <c r="J166" s="33" t="str">
        <f>IF(SUMIF(خامات!$E$3:$E$5000,الاوردرات!B166,خامات!$L$3:$L$5000)=0,"",SUMIF(خامات!$E$3:$E$5000,الاوردرات!B166,خامات!$L$3:$L$5000))</f>
        <v/>
      </c>
      <c r="K166" s="33" t="str">
        <f t="shared" si="4"/>
        <v/>
      </c>
      <c r="L166" s="33" t="str">
        <f t="shared" si="5"/>
        <v/>
      </c>
    </row>
    <row r="167" spans="2:12" ht="26.25" x14ac:dyDescent="0.2">
      <c r="B167" s="35">
        <v>165</v>
      </c>
      <c r="C167" s="36"/>
      <c r="D167" s="36"/>
      <c r="E167" s="159"/>
      <c r="F167" s="37"/>
      <c r="G167" s="32" t="str">
        <f>_xlfn.IFNA(VLOOKUP(B167,مصنعيات!$E$1:$AP$5000,38,0),"")</f>
        <v/>
      </c>
      <c r="H167" s="32" t="str" cm="1">
        <f t="array" ref="H167">_xlfn.IFNA(LOOKUP(5,1/(B167=مصنعيات!$E$1:$E$5000),مصنعيات!$AP$1:$AP$5000),"")</f>
        <v/>
      </c>
      <c r="I167" s="33" t="str">
        <f>IF(SUMIF(مصنعيات!$E$3:$E$5000,الاوردرات!B167,مصنعيات!$O$3:$O$5000)=0,"",SUMIF(مصنعيات!$E$3:$E$5000,الاوردرات!B167,مصنعيات!$O$3:$O$5000))</f>
        <v/>
      </c>
      <c r="J167" s="33" t="str">
        <f>IF(SUMIF(خامات!$E$3:$E$5000,الاوردرات!B167,خامات!$L$3:$L$5000)=0,"",SUMIF(خامات!$E$3:$E$5000,الاوردرات!B167,خامات!$L$3:$L$5000))</f>
        <v/>
      </c>
      <c r="K167" s="33" t="str">
        <f t="shared" si="4"/>
        <v/>
      </c>
      <c r="L167" s="33" t="str">
        <f t="shared" si="5"/>
        <v/>
      </c>
    </row>
    <row r="168" spans="2:12" ht="26.25" x14ac:dyDescent="0.2">
      <c r="B168" s="38">
        <v>166</v>
      </c>
      <c r="C168" s="36"/>
      <c r="D168" s="36"/>
      <c r="E168" s="160"/>
      <c r="F168" s="37"/>
      <c r="G168" s="32" t="str">
        <f>_xlfn.IFNA(VLOOKUP(B168,مصنعيات!$E$1:$AP$5000,38,0),"")</f>
        <v/>
      </c>
      <c r="H168" s="32" t="str" cm="1">
        <f t="array" ref="H168">_xlfn.IFNA(LOOKUP(5,1/(B168=مصنعيات!$E$1:$E$5000),مصنعيات!$AP$1:$AP$5000),"")</f>
        <v/>
      </c>
      <c r="I168" s="33" t="str">
        <f>IF(SUMIF(مصنعيات!$E$3:$E$5000,الاوردرات!B168,مصنعيات!$O$3:$O$5000)=0,"",SUMIF(مصنعيات!$E$3:$E$5000,الاوردرات!B168,مصنعيات!$O$3:$O$5000))</f>
        <v/>
      </c>
      <c r="J168" s="33" t="str">
        <f>IF(SUMIF(خامات!$E$3:$E$5000,الاوردرات!B168,خامات!$L$3:$L$5000)=0,"",SUMIF(خامات!$E$3:$E$5000,الاوردرات!B168,خامات!$L$3:$L$5000))</f>
        <v/>
      </c>
      <c r="K168" s="33" t="str">
        <f t="shared" si="4"/>
        <v/>
      </c>
      <c r="L168" s="33" t="str">
        <f t="shared" si="5"/>
        <v/>
      </c>
    </row>
    <row r="169" spans="2:12" ht="26.25" x14ac:dyDescent="0.2">
      <c r="B169" s="35">
        <v>167</v>
      </c>
      <c r="C169" s="36"/>
      <c r="D169" s="36"/>
      <c r="E169" s="159"/>
      <c r="F169" s="37"/>
      <c r="G169" s="32" t="str">
        <f>_xlfn.IFNA(VLOOKUP(B169,مصنعيات!$E$1:$AP$5000,38,0),"")</f>
        <v/>
      </c>
      <c r="H169" s="32" t="str" cm="1">
        <f t="array" ref="H169">_xlfn.IFNA(LOOKUP(5,1/(B169=مصنعيات!$E$1:$E$5000),مصنعيات!$AP$1:$AP$5000),"")</f>
        <v/>
      </c>
      <c r="I169" s="33" t="str">
        <f>IF(SUMIF(مصنعيات!$E$3:$E$5000,الاوردرات!B169,مصنعيات!$O$3:$O$5000)=0,"",SUMIF(مصنعيات!$E$3:$E$5000,الاوردرات!B169,مصنعيات!$O$3:$O$5000))</f>
        <v/>
      </c>
      <c r="J169" s="33" t="str">
        <f>IF(SUMIF(خامات!$E$3:$E$5000,الاوردرات!B169,خامات!$L$3:$L$5000)=0,"",SUMIF(خامات!$E$3:$E$5000,الاوردرات!B169,خامات!$L$3:$L$5000))</f>
        <v/>
      </c>
      <c r="K169" s="33" t="str">
        <f t="shared" si="4"/>
        <v/>
      </c>
      <c r="L169" s="33" t="str">
        <f t="shared" si="5"/>
        <v/>
      </c>
    </row>
    <row r="170" spans="2:12" ht="26.25" x14ac:dyDescent="0.2">
      <c r="B170" s="38">
        <v>168</v>
      </c>
      <c r="C170" s="36"/>
      <c r="D170" s="36"/>
      <c r="E170" s="160"/>
      <c r="F170" s="37"/>
      <c r="G170" s="32" t="str">
        <f>_xlfn.IFNA(VLOOKUP(B170,مصنعيات!$E$1:$AP$5000,38,0),"")</f>
        <v/>
      </c>
      <c r="H170" s="32" t="str" cm="1">
        <f t="array" ref="H170">_xlfn.IFNA(LOOKUP(5,1/(B170=مصنعيات!$E$1:$E$5000),مصنعيات!$AP$1:$AP$5000),"")</f>
        <v/>
      </c>
      <c r="I170" s="33" t="str">
        <f>IF(SUMIF(مصنعيات!$E$3:$E$5000,الاوردرات!B170,مصنعيات!$O$3:$O$5000)=0,"",SUMIF(مصنعيات!$E$3:$E$5000,الاوردرات!B170,مصنعيات!$O$3:$O$5000))</f>
        <v/>
      </c>
      <c r="J170" s="33" t="str">
        <f>IF(SUMIF(خامات!$E$3:$E$5000,الاوردرات!B170,خامات!$L$3:$L$5000)=0,"",SUMIF(خامات!$E$3:$E$5000,الاوردرات!B170,خامات!$L$3:$L$5000))</f>
        <v/>
      </c>
      <c r="K170" s="33" t="str">
        <f t="shared" si="4"/>
        <v/>
      </c>
      <c r="L170" s="33" t="str">
        <f t="shared" si="5"/>
        <v/>
      </c>
    </row>
    <row r="171" spans="2:12" ht="26.25" x14ac:dyDescent="0.2">
      <c r="B171" s="35">
        <v>169</v>
      </c>
      <c r="C171" s="36"/>
      <c r="D171" s="36"/>
      <c r="E171" s="159"/>
      <c r="F171" s="37"/>
      <c r="G171" s="32" t="str">
        <f>_xlfn.IFNA(VLOOKUP(B171,مصنعيات!$E$1:$AP$5000,38,0),"")</f>
        <v/>
      </c>
      <c r="H171" s="32" t="str" cm="1">
        <f t="array" ref="H171">_xlfn.IFNA(LOOKUP(5,1/(B171=مصنعيات!$E$1:$E$5000),مصنعيات!$AP$1:$AP$5000),"")</f>
        <v/>
      </c>
      <c r="I171" s="33" t="str">
        <f>IF(SUMIF(مصنعيات!$E$3:$E$5000,الاوردرات!B171,مصنعيات!$O$3:$O$5000)=0,"",SUMIF(مصنعيات!$E$3:$E$5000,الاوردرات!B171,مصنعيات!$O$3:$O$5000))</f>
        <v/>
      </c>
      <c r="J171" s="33" t="str">
        <f>IF(SUMIF(خامات!$E$3:$E$5000,الاوردرات!B171,خامات!$L$3:$L$5000)=0,"",SUMIF(خامات!$E$3:$E$5000,الاوردرات!B171,خامات!$L$3:$L$5000))</f>
        <v/>
      </c>
      <c r="K171" s="33" t="str">
        <f t="shared" si="4"/>
        <v/>
      </c>
      <c r="L171" s="33" t="str">
        <f t="shared" si="5"/>
        <v/>
      </c>
    </row>
    <row r="172" spans="2:12" ht="26.25" x14ac:dyDescent="0.2">
      <c r="B172" s="38">
        <v>170</v>
      </c>
      <c r="C172" s="36"/>
      <c r="D172" s="36"/>
      <c r="E172" s="160"/>
      <c r="F172" s="37"/>
      <c r="G172" s="32" t="str">
        <f>_xlfn.IFNA(VLOOKUP(B172,مصنعيات!$E$1:$AP$5000,38,0),"")</f>
        <v/>
      </c>
      <c r="H172" s="32" t="str" cm="1">
        <f t="array" ref="H172">_xlfn.IFNA(LOOKUP(5,1/(B172=مصنعيات!$E$1:$E$5000),مصنعيات!$AP$1:$AP$5000),"")</f>
        <v/>
      </c>
      <c r="I172" s="33" t="str">
        <f>IF(SUMIF(مصنعيات!$E$3:$E$5000,الاوردرات!B172,مصنعيات!$O$3:$O$5000)=0,"",SUMIF(مصنعيات!$E$3:$E$5000,الاوردرات!B172,مصنعيات!$O$3:$O$5000))</f>
        <v/>
      </c>
      <c r="J172" s="33" t="str">
        <f>IF(SUMIF(خامات!$E$3:$E$5000,الاوردرات!B172,خامات!$L$3:$L$5000)=0,"",SUMIF(خامات!$E$3:$E$5000,الاوردرات!B172,خامات!$L$3:$L$5000))</f>
        <v/>
      </c>
      <c r="K172" s="33" t="str">
        <f t="shared" si="4"/>
        <v/>
      </c>
      <c r="L172" s="33" t="str">
        <f t="shared" si="5"/>
        <v/>
      </c>
    </row>
    <row r="173" spans="2:12" ht="26.25" x14ac:dyDescent="0.2">
      <c r="B173" s="35">
        <v>171</v>
      </c>
      <c r="C173" s="36"/>
      <c r="D173" s="36"/>
      <c r="E173" s="159"/>
      <c r="F173" s="37"/>
      <c r="G173" s="32" t="str">
        <f>_xlfn.IFNA(VLOOKUP(B173,مصنعيات!$E$1:$AP$5000,38,0),"")</f>
        <v/>
      </c>
      <c r="H173" s="32" t="str" cm="1">
        <f t="array" ref="H173">_xlfn.IFNA(LOOKUP(5,1/(B173=مصنعيات!$E$1:$E$5000),مصنعيات!$AP$1:$AP$5000),"")</f>
        <v/>
      </c>
      <c r="I173" s="33" t="str">
        <f>IF(SUMIF(مصنعيات!$E$3:$E$5000,الاوردرات!B173,مصنعيات!$O$3:$O$5000)=0,"",SUMIF(مصنعيات!$E$3:$E$5000,الاوردرات!B173,مصنعيات!$O$3:$O$5000))</f>
        <v/>
      </c>
      <c r="J173" s="33" t="str">
        <f>IF(SUMIF(خامات!$E$3:$E$5000,الاوردرات!B173,خامات!$L$3:$L$5000)=0,"",SUMIF(خامات!$E$3:$E$5000,الاوردرات!B173,خامات!$L$3:$L$5000))</f>
        <v/>
      </c>
      <c r="K173" s="33" t="str">
        <f t="shared" si="4"/>
        <v/>
      </c>
      <c r="L173" s="33" t="str">
        <f t="shared" si="5"/>
        <v/>
      </c>
    </row>
    <row r="174" spans="2:12" ht="26.25" x14ac:dyDescent="0.2">
      <c r="B174" s="38">
        <v>172</v>
      </c>
      <c r="C174" s="36"/>
      <c r="D174" s="36"/>
      <c r="E174" s="160"/>
      <c r="F174" s="37"/>
      <c r="G174" s="32" t="str">
        <f>_xlfn.IFNA(VLOOKUP(B174,مصنعيات!$E$1:$AP$5000,38,0),"")</f>
        <v/>
      </c>
      <c r="H174" s="32" t="str" cm="1">
        <f t="array" ref="H174">_xlfn.IFNA(LOOKUP(5,1/(B174=مصنعيات!$E$1:$E$5000),مصنعيات!$AP$1:$AP$5000),"")</f>
        <v/>
      </c>
      <c r="I174" s="33" t="str">
        <f>IF(SUMIF(مصنعيات!$E$3:$E$5000,الاوردرات!B174,مصنعيات!$O$3:$O$5000)=0,"",SUMIF(مصنعيات!$E$3:$E$5000,الاوردرات!B174,مصنعيات!$O$3:$O$5000))</f>
        <v/>
      </c>
      <c r="J174" s="33" t="str">
        <f>IF(SUMIF(خامات!$E$3:$E$5000,الاوردرات!B174,خامات!$L$3:$L$5000)=0,"",SUMIF(خامات!$E$3:$E$5000,الاوردرات!B174,خامات!$L$3:$L$5000))</f>
        <v/>
      </c>
      <c r="K174" s="33" t="str">
        <f t="shared" si="4"/>
        <v/>
      </c>
      <c r="L174" s="33" t="str">
        <f t="shared" si="5"/>
        <v/>
      </c>
    </row>
    <row r="175" spans="2:12" ht="26.25" x14ac:dyDescent="0.2">
      <c r="B175" s="35">
        <v>173</v>
      </c>
      <c r="C175" s="36"/>
      <c r="D175" s="36"/>
      <c r="E175" s="159"/>
      <c r="F175" s="37"/>
      <c r="G175" s="32" t="str">
        <f>_xlfn.IFNA(VLOOKUP(B175,مصنعيات!$E$1:$AP$5000,38,0),"")</f>
        <v/>
      </c>
      <c r="H175" s="32" t="str" cm="1">
        <f t="array" ref="H175">_xlfn.IFNA(LOOKUP(5,1/(B175=مصنعيات!$E$1:$E$5000),مصنعيات!$AP$1:$AP$5000),"")</f>
        <v/>
      </c>
      <c r="I175" s="33" t="str">
        <f>IF(SUMIF(مصنعيات!$E$3:$E$5000,الاوردرات!B175,مصنعيات!$O$3:$O$5000)=0,"",SUMIF(مصنعيات!$E$3:$E$5000,الاوردرات!B175,مصنعيات!$O$3:$O$5000))</f>
        <v/>
      </c>
      <c r="J175" s="33" t="str">
        <f>IF(SUMIF(خامات!$E$3:$E$5000,الاوردرات!B175,خامات!$L$3:$L$5000)=0,"",SUMIF(خامات!$E$3:$E$5000,الاوردرات!B175,خامات!$L$3:$L$5000))</f>
        <v/>
      </c>
      <c r="K175" s="33" t="str">
        <f t="shared" si="4"/>
        <v/>
      </c>
      <c r="L175" s="33" t="str">
        <f t="shared" si="5"/>
        <v/>
      </c>
    </row>
    <row r="176" spans="2:12" ht="26.25" x14ac:dyDescent="0.2">
      <c r="B176" s="38">
        <v>174</v>
      </c>
      <c r="C176" s="36"/>
      <c r="D176" s="36"/>
      <c r="E176" s="160"/>
      <c r="F176" s="37"/>
      <c r="G176" s="32" t="str">
        <f>_xlfn.IFNA(VLOOKUP(B176,مصنعيات!$E$1:$AP$5000,38,0),"")</f>
        <v/>
      </c>
      <c r="H176" s="32" t="str" cm="1">
        <f t="array" ref="H176">_xlfn.IFNA(LOOKUP(5,1/(B176=مصنعيات!$E$1:$E$5000),مصنعيات!$AP$1:$AP$5000),"")</f>
        <v/>
      </c>
      <c r="I176" s="33" t="str">
        <f>IF(SUMIF(مصنعيات!$E$3:$E$5000,الاوردرات!B176,مصنعيات!$O$3:$O$5000)=0,"",SUMIF(مصنعيات!$E$3:$E$5000,الاوردرات!B176,مصنعيات!$O$3:$O$5000))</f>
        <v/>
      </c>
      <c r="J176" s="33" t="str">
        <f>IF(SUMIF(خامات!$E$3:$E$5000,الاوردرات!B176,خامات!$L$3:$L$5000)=0,"",SUMIF(خامات!$E$3:$E$5000,الاوردرات!B176,خامات!$L$3:$L$5000))</f>
        <v/>
      </c>
      <c r="K176" s="33" t="str">
        <f t="shared" si="4"/>
        <v/>
      </c>
      <c r="L176" s="33" t="str">
        <f t="shared" si="5"/>
        <v/>
      </c>
    </row>
    <row r="177" spans="2:12" ht="26.25" x14ac:dyDescent="0.2">
      <c r="B177" s="35">
        <v>175</v>
      </c>
      <c r="C177" s="36"/>
      <c r="D177" s="36"/>
      <c r="E177" s="159"/>
      <c r="F177" s="37"/>
      <c r="G177" s="32" t="str">
        <f>_xlfn.IFNA(VLOOKUP(B177,مصنعيات!$E$1:$AP$5000,38,0),"")</f>
        <v/>
      </c>
      <c r="H177" s="32" t="str" cm="1">
        <f t="array" ref="H177">_xlfn.IFNA(LOOKUP(5,1/(B177=مصنعيات!$E$1:$E$5000),مصنعيات!$AP$1:$AP$5000),"")</f>
        <v/>
      </c>
      <c r="I177" s="33" t="str">
        <f>IF(SUMIF(مصنعيات!$E$3:$E$5000,الاوردرات!B177,مصنعيات!$O$3:$O$5000)=0,"",SUMIF(مصنعيات!$E$3:$E$5000,الاوردرات!B177,مصنعيات!$O$3:$O$5000))</f>
        <v/>
      </c>
      <c r="J177" s="33" t="str">
        <f>IF(SUMIF(خامات!$E$3:$E$5000,الاوردرات!B177,خامات!$L$3:$L$5000)=0,"",SUMIF(خامات!$E$3:$E$5000,الاوردرات!B177,خامات!$L$3:$L$5000))</f>
        <v/>
      </c>
      <c r="K177" s="33" t="str">
        <f t="shared" si="4"/>
        <v/>
      </c>
      <c r="L177" s="33" t="str">
        <f t="shared" si="5"/>
        <v/>
      </c>
    </row>
    <row r="178" spans="2:12" ht="26.25" x14ac:dyDescent="0.2">
      <c r="B178" s="38">
        <v>176</v>
      </c>
      <c r="C178" s="36"/>
      <c r="D178" s="36"/>
      <c r="E178" s="160"/>
      <c r="F178" s="37"/>
      <c r="G178" s="32" t="str">
        <f>_xlfn.IFNA(VLOOKUP(B178,مصنعيات!$E$1:$AP$5000,38,0),"")</f>
        <v/>
      </c>
      <c r="H178" s="32" t="str" cm="1">
        <f t="array" ref="H178">_xlfn.IFNA(LOOKUP(5,1/(B178=مصنعيات!$E$1:$E$5000),مصنعيات!$AP$1:$AP$5000),"")</f>
        <v/>
      </c>
      <c r="I178" s="33" t="str">
        <f>IF(SUMIF(مصنعيات!$E$3:$E$5000,الاوردرات!B178,مصنعيات!$O$3:$O$5000)=0,"",SUMIF(مصنعيات!$E$3:$E$5000,الاوردرات!B178,مصنعيات!$O$3:$O$5000))</f>
        <v/>
      </c>
      <c r="J178" s="33" t="str">
        <f>IF(SUMIF(خامات!$E$3:$E$5000,الاوردرات!B178,خامات!$L$3:$L$5000)=0,"",SUMIF(خامات!$E$3:$E$5000,الاوردرات!B178,خامات!$L$3:$L$5000))</f>
        <v/>
      </c>
      <c r="K178" s="33" t="str">
        <f t="shared" si="4"/>
        <v/>
      </c>
      <c r="L178" s="33" t="str">
        <f t="shared" si="5"/>
        <v/>
      </c>
    </row>
    <row r="179" spans="2:12" ht="26.25" x14ac:dyDescent="0.2">
      <c r="B179" s="35">
        <v>177</v>
      </c>
      <c r="C179" s="36"/>
      <c r="D179" s="36"/>
      <c r="E179" s="159"/>
      <c r="F179" s="37"/>
      <c r="G179" s="32" t="str">
        <f>_xlfn.IFNA(VLOOKUP(B179,مصنعيات!$E$1:$AP$5000,38,0),"")</f>
        <v/>
      </c>
      <c r="H179" s="32" t="str" cm="1">
        <f t="array" ref="H179">_xlfn.IFNA(LOOKUP(5,1/(B179=مصنعيات!$E$1:$E$5000),مصنعيات!$AP$1:$AP$5000),"")</f>
        <v/>
      </c>
      <c r="I179" s="33" t="str">
        <f>IF(SUMIF(مصنعيات!$E$3:$E$5000,الاوردرات!B179,مصنعيات!$O$3:$O$5000)=0,"",SUMIF(مصنعيات!$E$3:$E$5000,الاوردرات!B179,مصنعيات!$O$3:$O$5000))</f>
        <v/>
      </c>
      <c r="J179" s="33" t="str">
        <f>IF(SUMIF(خامات!$E$3:$E$5000,الاوردرات!B179,خامات!$L$3:$L$5000)=0,"",SUMIF(خامات!$E$3:$E$5000,الاوردرات!B179,خامات!$L$3:$L$5000))</f>
        <v/>
      </c>
      <c r="K179" s="33" t="str">
        <f t="shared" si="4"/>
        <v/>
      </c>
      <c r="L179" s="33" t="str">
        <f t="shared" si="5"/>
        <v/>
      </c>
    </row>
    <row r="180" spans="2:12" ht="26.25" x14ac:dyDescent="0.2">
      <c r="B180" s="38">
        <v>178</v>
      </c>
      <c r="C180" s="36"/>
      <c r="D180" s="36"/>
      <c r="E180" s="160"/>
      <c r="F180" s="37"/>
      <c r="G180" s="32" t="str">
        <f>_xlfn.IFNA(VLOOKUP(B180,مصنعيات!$E$1:$AP$5000,38,0),"")</f>
        <v/>
      </c>
      <c r="H180" s="32" t="str" cm="1">
        <f t="array" ref="H180">_xlfn.IFNA(LOOKUP(5,1/(B180=مصنعيات!$E$1:$E$5000),مصنعيات!$AP$1:$AP$5000),"")</f>
        <v/>
      </c>
      <c r="I180" s="33" t="str">
        <f>IF(SUMIF(مصنعيات!$E$3:$E$5000,الاوردرات!B180,مصنعيات!$O$3:$O$5000)=0,"",SUMIF(مصنعيات!$E$3:$E$5000,الاوردرات!B180,مصنعيات!$O$3:$O$5000))</f>
        <v/>
      </c>
      <c r="J180" s="33" t="str">
        <f>IF(SUMIF(خامات!$E$3:$E$5000,الاوردرات!B180,خامات!$L$3:$L$5000)=0,"",SUMIF(خامات!$E$3:$E$5000,الاوردرات!B180,خامات!$L$3:$L$5000))</f>
        <v/>
      </c>
      <c r="K180" s="33" t="str">
        <f t="shared" si="4"/>
        <v/>
      </c>
      <c r="L180" s="33" t="str">
        <f t="shared" si="5"/>
        <v/>
      </c>
    </row>
    <row r="181" spans="2:12" ht="26.25" x14ac:dyDescent="0.2">
      <c r="B181" s="35">
        <v>179</v>
      </c>
      <c r="C181" s="36"/>
      <c r="D181" s="36"/>
      <c r="E181" s="159"/>
      <c r="F181" s="37"/>
      <c r="G181" s="32" t="str">
        <f>_xlfn.IFNA(VLOOKUP(B181,مصنعيات!$E$1:$AP$5000,38,0),"")</f>
        <v/>
      </c>
      <c r="H181" s="32" t="str" cm="1">
        <f t="array" ref="H181">_xlfn.IFNA(LOOKUP(5,1/(B181=مصنعيات!$E$1:$E$5000),مصنعيات!$AP$1:$AP$5000),"")</f>
        <v/>
      </c>
      <c r="I181" s="33" t="str">
        <f>IF(SUMIF(مصنعيات!$E$3:$E$5000,الاوردرات!B181,مصنعيات!$O$3:$O$5000)=0,"",SUMIF(مصنعيات!$E$3:$E$5000,الاوردرات!B181,مصنعيات!$O$3:$O$5000))</f>
        <v/>
      </c>
      <c r="J181" s="33" t="str">
        <f>IF(SUMIF(خامات!$E$3:$E$5000,الاوردرات!B181,خامات!$L$3:$L$5000)=0,"",SUMIF(خامات!$E$3:$E$5000,الاوردرات!B181,خامات!$L$3:$L$5000))</f>
        <v/>
      </c>
      <c r="K181" s="33" t="str">
        <f t="shared" si="4"/>
        <v/>
      </c>
      <c r="L181" s="33" t="str">
        <f t="shared" si="5"/>
        <v/>
      </c>
    </row>
    <row r="182" spans="2:12" ht="26.25" x14ac:dyDescent="0.2">
      <c r="B182" s="38">
        <v>180</v>
      </c>
      <c r="C182" s="36"/>
      <c r="D182" s="36"/>
      <c r="E182" s="160"/>
      <c r="F182" s="37"/>
      <c r="G182" s="32" t="str">
        <f>_xlfn.IFNA(VLOOKUP(B182,مصنعيات!$E$1:$AP$5000,38,0),"")</f>
        <v/>
      </c>
      <c r="H182" s="32" t="str" cm="1">
        <f t="array" ref="H182">_xlfn.IFNA(LOOKUP(5,1/(B182=مصنعيات!$E$1:$E$5000),مصنعيات!$AP$1:$AP$5000),"")</f>
        <v/>
      </c>
      <c r="I182" s="33" t="str">
        <f>IF(SUMIF(مصنعيات!$E$3:$E$5000,الاوردرات!B182,مصنعيات!$O$3:$O$5000)=0,"",SUMIF(مصنعيات!$E$3:$E$5000,الاوردرات!B182,مصنعيات!$O$3:$O$5000))</f>
        <v/>
      </c>
      <c r="J182" s="33" t="str">
        <f>IF(SUMIF(خامات!$E$3:$E$5000,الاوردرات!B182,خامات!$L$3:$L$5000)=0,"",SUMIF(خامات!$E$3:$E$5000,الاوردرات!B182,خامات!$L$3:$L$5000))</f>
        <v/>
      </c>
      <c r="K182" s="33" t="str">
        <f t="shared" si="4"/>
        <v/>
      </c>
      <c r="L182" s="33" t="str">
        <f t="shared" si="5"/>
        <v/>
      </c>
    </row>
    <row r="183" spans="2:12" ht="26.25" x14ac:dyDescent="0.2">
      <c r="B183" s="35">
        <v>181</v>
      </c>
      <c r="C183" s="36"/>
      <c r="D183" s="36"/>
      <c r="E183" s="159"/>
      <c r="F183" s="37"/>
      <c r="G183" s="32" t="str">
        <f>_xlfn.IFNA(VLOOKUP(B183,مصنعيات!$E$1:$AP$5000,38,0),"")</f>
        <v/>
      </c>
      <c r="H183" s="32" t="str" cm="1">
        <f t="array" ref="H183">_xlfn.IFNA(LOOKUP(5,1/(B183=مصنعيات!$E$1:$E$5000),مصنعيات!$AP$1:$AP$5000),"")</f>
        <v/>
      </c>
      <c r="I183" s="33" t="str">
        <f>IF(SUMIF(مصنعيات!$E$3:$E$5000,الاوردرات!B183,مصنعيات!$O$3:$O$5000)=0,"",SUMIF(مصنعيات!$E$3:$E$5000,الاوردرات!B183,مصنعيات!$O$3:$O$5000))</f>
        <v/>
      </c>
      <c r="J183" s="33" t="str">
        <f>IF(SUMIF(خامات!$E$3:$E$5000,الاوردرات!B183,خامات!$L$3:$L$5000)=0,"",SUMIF(خامات!$E$3:$E$5000,الاوردرات!B183,خامات!$L$3:$L$5000))</f>
        <v/>
      </c>
      <c r="K183" s="33" t="str">
        <f t="shared" si="4"/>
        <v/>
      </c>
      <c r="L183" s="33" t="str">
        <f t="shared" si="5"/>
        <v/>
      </c>
    </row>
    <row r="184" spans="2:12" ht="26.25" x14ac:dyDescent="0.2">
      <c r="B184" s="38">
        <v>182</v>
      </c>
      <c r="C184" s="36"/>
      <c r="D184" s="36"/>
      <c r="E184" s="160"/>
      <c r="F184" s="37"/>
      <c r="G184" s="32" t="str">
        <f>_xlfn.IFNA(VLOOKUP(B184,مصنعيات!$E$1:$AP$5000,38,0),"")</f>
        <v/>
      </c>
      <c r="H184" s="32" t="str" cm="1">
        <f t="array" ref="H184">_xlfn.IFNA(LOOKUP(5,1/(B184=مصنعيات!$E$1:$E$5000),مصنعيات!$AP$1:$AP$5000),"")</f>
        <v/>
      </c>
      <c r="I184" s="33" t="str">
        <f>IF(SUMIF(مصنعيات!$E$3:$E$5000,الاوردرات!B184,مصنعيات!$O$3:$O$5000)=0,"",SUMIF(مصنعيات!$E$3:$E$5000,الاوردرات!B184,مصنعيات!$O$3:$O$5000))</f>
        <v/>
      </c>
      <c r="J184" s="33" t="str">
        <f>IF(SUMIF(خامات!$E$3:$E$5000,الاوردرات!B184,خامات!$L$3:$L$5000)=0,"",SUMIF(خامات!$E$3:$E$5000,الاوردرات!B184,خامات!$L$3:$L$5000))</f>
        <v/>
      </c>
      <c r="K184" s="33" t="str">
        <f t="shared" si="4"/>
        <v/>
      </c>
      <c r="L184" s="33" t="str">
        <f t="shared" si="5"/>
        <v/>
      </c>
    </row>
    <row r="185" spans="2:12" ht="26.25" x14ac:dyDescent="0.2">
      <c r="B185" s="35">
        <v>183</v>
      </c>
      <c r="C185" s="36"/>
      <c r="D185" s="36"/>
      <c r="E185" s="159"/>
      <c r="F185" s="37"/>
      <c r="G185" s="32" t="str">
        <f>_xlfn.IFNA(VLOOKUP(B185,مصنعيات!$E$1:$AP$5000,38,0),"")</f>
        <v/>
      </c>
      <c r="H185" s="32" t="str" cm="1">
        <f t="array" ref="H185">_xlfn.IFNA(LOOKUP(5,1/(B185=مصنعيات!$E$1:$E$5000),مصنعيات!$AP$1:$AP$5000),"")</f>
        <v/>
      </c>
      <c r="I185" s="33" t="str">
        <f>IF(SUMIF(مصنعيات!$E$3:$E$5000,الاوردرات!B185,مصنعيات!$O$3:$O$5000)=0,"",SUMIF(مصنعيات!$E$3:$E$5000,الاوردرات!B185,مصنعيات!$O$3:$O$5000))</f>
        <v/>
      </c>
      <c r="J185" s="33" t="str">
        <f>IF(SUMIF(خامات!$E$3:$E$5000,الاوردرات!B185,خامات!$L$3:$L$5000)=0,"",SUMIF(خامات!$E$3:$E$5000,الاوردرات!B185,خامات!$L$3:$L$5000))</f>
        <v/>
      </c>
      <c r="K185" s="33" t="str">
        <f t="shared" si="4"/>
        <v/>
      </c>
      <c r="L185" s="33" t="str">
        <f t="shared" si="5"/>
        <v/>
      </c>
    </row>
    <row r="186" spans="2:12" ht="26.25" x14ac:dyDescent="0.2">
      <c r="B186" s="38">
        <v>184</v>
      </c>
      <c r="C186" s="36"/>
      <c r="D186" s="36"/>
      <c r="E186" s="160"/>
      <c r="F186" s="37"/>
      <c r="G186" s="32" t="str">
        <f>_xlfn.IFNA(VLOOKUP(B186,مصنعيات!$E$1:$AP$5000,38,0),"")</f>
        <v/>
      </c>
      <c r="H186" s="32" t="str" cm="1">
        <f t="array" ref="H186">_xlfn.IFNA(LOOKUP(5,1/(B186=مصنعيات!$E$1:$E$5000),مصنعيات!$AP$1:$AP$5000),"")</f>
        <v/>
      </c>
      <c r="I186" s="33" t="str">
        <f>IF(SUMIF(مصنعيات!$E$3:$E$5000,الاوردرات!B186,مصنعيات!$O$3:$O$5000)=0,"",SUMIF(مصنعيات!$E$3:$E$5000,الاوردرات!B186,مصنعيات!$O$3:$O$5000))</f>
        <v/>
      </c>
      <c r="J186" s="33" t="str">
        <f>IF(SUMIF(خامات!$E$3:$E$5000,الاوردرات!B186,خامات!$L$3:$L$5000)=0,"",SUMIF(خامات!$E$3:$E$5000,الاوردرات!B186,خامات!$L$3:$L$5000))</f>
        <v/>
      </c>
      <c r="K186" s="33" t="str">
        <f t="shared" si="4"/>
        <v/>
      </c>
      <c r="L186" s="33" t="str">
        <f t="shared" si="5"/>
        <v/>
      </c>
    </row>
    <row r="187" spans="2:12" ht="26.25" x14ac:dyDescent="0.2">
      <c r="B187" s="35">
        <v>185</v>
      </c>
      <c r="C187" s="36"/>
      <c r="D187" s="36"/>
      <c r="E187" s="159"/>
      <c r="F187" s="37"/>
      <c r="G187" s="32" t="str">
        <f>_xlfn.IFNA(VLOOKUP(B187,مصنعيات!$E$1:$AP$5000,38,0),"")</f>
        <v/>
      </c>
      <c r="H187" s="32" t="str" cm="1">
        <f t="array" ref="H187">_xlfn.IFNA(LOOKUP(5,1/(B187=مصنعيات!$E$1:$E$5000),مصنعيات!$AP$1:$AP$5000),"")</f>
        <v/>
      </c>
      <c r="I187" s="33" t="str">
        <f>IF(SUMIF(مصنعيات!$E$3:$E$5000,الاوردرات!B187,مصنعيات!$O$3:$O$5000)=0,"",SUMIF(مصنعيات!$E$3:$E$5000,الاوردرات!B187,مصنعيات!$O$3:$O$5000))</f>
        <v/>
      </c>
      <c r="J187" s="33" t="str">
        <f>IF(SUMIF(خامات!$E$3:$E$5000,الاوردرات!B187,خامات!$L$3:$L$5000)=0,"",SUMIF(خامات!$E$3:$E$5000,الاوردرات!B187,خامات!$L$3:$L$5000))</f>
        <v/>
      </c>
      <c r="K187" s="33" t="str">
        <f t="shared" si="4"/>
        <v/>
      </c>
      <c r="L187" s="33" t="str">
        <f t="shared" si="5"/>
        <v/>
      </c>
    </row>
    <row r="188" spans="2:12" ht="26.25" x14ac:dyDescent="0.2">
      <c r="B188" s="38">
        <v>186</v>
      </c>
      <c r="C188" s="36"/>
      <c r="D188" s="36"/>
      <c r="E188" s="160"/>
      <c r="F188" s="37"/>
      <c r="G188" s="32" t="str">
        <f>_xlfn.IFNA(VLOOKUP(B188,مصنعيات!$E$1:$AP$5000,38,0),"")</f>
        <v/>
      </c>
      <c r="H188" s="32" t="str" cm="1">
        <f t="array" ref="H188">_xlfn.IFNA(LOOKUP(5,1/(B188=مصنعيات!$E$1:$E$5000),مصنعيات!$AP$1:$AP$5000),"")</f>
        <v/>
      </c>
      <c r="I188" s="33" t="str">
        <f>IF(SUMIF(مصنعيات!$E$3:$E$5000,الاوردرات!B188,مصنعيات!$O$3:$O$5000)=0,"",SUMIF(مصنعيات!$E$3:$E$5000,الاوردرات!B188,مصنعيات!$O$3:$O$5000))</f>
        <v/>
      </c>
      <c r="J188" s="33" t="str">
        <f>IF(SUMIF(خامات!$E$3:$E$5000,الاوردرات!B188,خامات!$L$3:$L$5000)=0,"",SUMIF(خامات!$E$3:$E$5000,الاوردرات!B188,خامات!$L$3:$L$5000))</f>
        <v/>
      </c>
      <c r="K188" s="33" t="str">
        <f t="shared" si="4"/>
        <v/>
      </c>
      <c r="L188" s="33" t="str">
        <f t="shared" si="5"/>
        <v/>
      </c>
    </row>
    <row r="189" spans="2:12" ht="26.25" x14ac:dyDescent="0.2">
      <c r="B189" s="35">
        <v>187</v>
      </c>
      <c r="C189" s="36"/>
      <c r="D189" s="36"/>
      <c r="E189" s="159"/>
      <c r="F189" s="37"/>
      <c r="G189" s="32" t="str">
        <f>_xlfn.IFNA(VLOOKUP(B189,مصنعيات!$E$1:$AP$5000,38,0),"")</f>
        <v/>
      </c>
      <c r="H189" s="32" t="str" cm="1">
        <f t="array" ref="H189">_xlfn.IFNA(LOOKUP(5,1/(B189=مصنعيات!$E$1:$E$5000),مصنعيات!$AP$1:$AP$5000),"")</f>
        <v/>
      </c>
      <c r="I189" s="33" t="str">
        <f>IF(SUMIF(مصنعيات!$E$3:$E$5000,الاوردرات!B189,مصنعيات!$O$3:$O$5000)=0,"",SUMIF(مصنعيات!$E$3:$E$5000,الاوردرات!B189,مصنعيات!$O$3:$O$5000))</f>
        <v/>
      </c>
      <c r="J189" s="33" t="str">
        <f>IF(SUMIF(خامات!$E$3:$E$5000,الاوردرات!B189,خامات!$L$3:$L$5000)=0,"",SUMIF(خامات!$E$3:$E$5000,الاوردرات!B189,خامات!$L$3:$L$5000))</f>
        <v/>
      </c>
      <c r="K189" s="33" t="str">
        <f t="shared" si="4"/>
        <v/>
      </c>
      <c r="L189" s="33" t="str">
        <f t="shared" si="5"/>
        <v/>
      </c>
    </row>
    <row r="190" spans="2:12" ht="26.25" x14ac:dyDescent="0.2">
      <c r="B190" s="38">
        <v>188</v>
      </c>
      <c r="C190" s="36"/>
      <c r="D190" s="36"/>
      <c r="E190" s="160"/>
      <c r="F190" s="37"/>
      <c r="G190" s="32" t="str">
        <f>_xlfn.IFNA(VLOOKUP(B190,مصنعيات!$E$1:$AP$5000,38,0),"")</f>
        <v/>
      </c>
      <c r="H190" s="32" t="str" cm="1">
        <f t="array" ref="H190">_xlfn.IFNA(LOOKUP(5,1/(B190=مصنعيات!$E$1:$E$5000),مصنعيات!$AP$1:$AP$5000),"")</f>
        <v/>
      </c>
      <c r="I190" s="33" t="str">
        <f>IF(SUMIF(مصنعيات!$E$3:$E$5000,الاوردرات!B190,مصنعيات!$O$3:$O$5000)=0,"",SUMIF(مصنعيات!$E$3:$E$5000,الاوردرات!B190,مصنعيات!$O$3:$O$5000))</f>
        <v/>
      </c>
      <c r="J190" s="33" t="str">
        <f>IF(SUMIF(خامات!$E$3:$E$5000,الاوردرات!B190,خامات!$L$3:$L$5000)=0,"",SUMIF(خامات!$E$3:$E$5000,الاوردرات!B190,خامات!$L$3:$L$5000))</f>
        <v/>
      </c>
      <c r="K190" s="33" t="str">
        <f t="shared" si="4"/>
        <v/>
      </c>
      <c r="L190" s="33" t="str">
        <f t="shared" si="5"/>
        <v/>
      </c>
    </row>
    <row r="191" spans="2:12" ht="26.25" x14ac:dyDescent="0.2">
      <c r="B191" s="35">
        <v>189</v>
      </c>
      <c r="C191" s="36"/>
      <c r="D191" s="36"/>
      <c r="E191" s="159"/>
      <c r="F191" s="37"/>
      <c r="G191" s="32" t="str">
        <f>_xlfn.IFNA(VLOOKUP(B191,مصنعيات!$E$1:$AP$5000,38,0),"")</f>
        <v/>
      </c>
      <c r="H191" s="32" t="str" cm="1">
        <f t="array" ref="H191">_xlfn.IFNA(LOOKUP(5,1/(B191=مصنعيات!$E$1:$E$5000),مصنعيات!$AP$1:$AP$5000),"")</f>
        <v/>
      </c>
      <c r="I191" s="33" t="str">
        <f>IF(SUMIF(مصنعيات!$E$3:$E$5000,الاوردرات!B191,مصنعيات!$O$3:$O$5000)=0,"",SUMIF(مصنعيات!$E$3:$E$5000,الاوردرات!B191,مصنعيات!$O$3:$O$5000))</f>
        <v/>
      </c>
      <c r="J191" s="33" t="str">
        <f>IF(SUMIF(خامات!$E$3:$E$5000,الاوردرات!B191,خامات!$L$3:$L$5000)=0,"",SUMIF(خامات!$E$3:$E$5000,الاوردرات!B191,خامات!$L$3:$L$5000))</f>
        <v/>
      </c>
      <c r="K191" s="33" t="str">
        <f t="shared" si="4"/>
        <v/>
      </c>
      <c r="L191" s="33" t="str">
        <f t="shared" si="5"/>
        <v/>
      </c>
    </row>
    <row r="192" spans="2:12" ht="26.25" x14ac:dyDescent="0.2">
      <c r="B192" s="38">
        <v>190</v>
      </c>
      <c r="C192" s="36"/>
      <c r="D192" s="36"/>
      <c r="E192" s="160"/>
      <c r="F192" s="37"/>
      <c r="G192" s="32" t="str">
        <f>_xlfn.IFNA(VLOOKUP(B192,مصنعيات!$E$1:$AP$5000,38,0),"")</f>
        <v/>
      </c>
      <c r="H192" s="32" t="str" cm="1">
        <f t="array" ref="H192">_xlfn.IFNA(LOOKUP(5,1/(B192=مصنعيات!$E$1:$E$5000),مصنعيات!$AP$1:$AP$5000),"")</f>
        <v/>
      </c>
      <c r="I192" s="33" t="str">
        <f>IF(SUMIF(مصنعيات!$E$3:$E$5000,الاوردرات!B192,مصنعيات!$O$3:$O$5000)=0,"",SUMIF(مصنعيات!$E$3:$E$5000,الاوردرات!B192,مصنعيات!$O$3:$O$5000))</f>
        <v/>
      </c>
      <c r="J192" s="33" t="str">
        <f>IF(SUMIF(خامات!$E$3:$E$5000,الاوردرات!B192,خامات!$L$3:$L$5000)=0,"",SUMIF(خامات!$E$3:$E$5000,الاوردرات!B192,خامات!$L$3:$L$5000))</f>
        <v/>
      </c>
      <c r="K192" s="33" t="str">
        <f t="shared" si="4"/>
        <v/>
      </c>
      <c r="L192" s="33" t="str">
        <f t="shared" si="5"/>
        <v/>
      </c>
    </row>
    <row r="193" spans="2:12" ht="26.25" x14ac:dyDescent="0.2">
      <c r="B193" s="35">
        <v>191</v>
      </c>
      <c r="C193" s="36"/>
      <c r="D193" s="36"/>
      <c r="E193" s="159"/>
      <c r="F193" s="37"/>
      <c r="G193" s="32" t="str">
        <f>_xlfn.IFNA(VLOOKUP(B193,مصنعيات!$E$1:$AP$5000,38,0),"")</f>
        <v/>
      </c>
      <c r="H193" s="32" t="str" cm="1">
        <f t="array" ref="H193">_xlfn.IFNA(LOOKUP(5,1/(B193=مصنعيات!$E$1:$E$5000),مصنعيات!$AP$1:$AP$5000),"")</f>
        <v/>
      </c>
      <c r="I193" s="33" t="str">
        <f>IF(SUMIF(مصنعيات!$E$3:$E$5000,الاوردرات!B193,مصنعيات!$O$3:$O$5000)=0,"",SUMIF(مصنعيات!$E$3:$E$5000,الاوردرات!B193,مصنعيات!$O$3:$O$5000))</f>
        <v/>
      </c>
      <c r="J193" s="33" t="str">
        <f>IF(SUMIF(خامات!$E$3:$E$5000,الاوردرات!B193,خامات!$L$3:$L$5000)=0,"",SUMIF(خامات!$E$3:$E$5000,الاوردرات!B193,خامات!$L$3:$L$5000))</f>
        <v/>
      </c>
      <c r="K193" s="33" t="str">
        <f t="shared" si="4"/>
        <v/>
      </c>
      <c r="L193" s="33" t="str">
        <f t="shared" si="5"/>
        <v/>
      </c>
    </row>
    <row r="194" spans="2:12" ht="26.25" x14ac:dyDescent="0.2">
      <c r="B194" s="38">
        <v>192</v>
      </c>
      <c r="C194" s="36"/>
      <c r="D194" s="36"/>
      <c r="E194" s="160"/>
      <c r="F194" s="37"/>
      <c r="G194" s="32" t="str">
        <f>_xlfn.IFNA(VLOOKUP(B194,مصنعيات!$E$1:$AP$5000,38,0),"")</f>
        <v/>
      </c>
      <c r="H194" s="32" t="str" cm="1">
        <f t="array" ref="H194">_xlfn.IFNA(LOOKUP(5,1/(B194=مصنعيات!$E$1:$E$5000),مصنعيات!$AP$1:$AP$5000),"")</f>
        <v/>
      </c>
      <c r="I194" s="33" t="str">
        <f>IF(SUMIF(مصنعيات!$E$3:$E$5000,الاوردرات!B194,مصنعيات!$O$3:$O$5000)=0,"",SUMIF(مصنعيات!$E$3:$E$5000,الاوردرات!B194,مصنعيات!$O$3:$O$5000))</f>
        <v/>
      </c>
      <c r="J194" s="33" t="str">
        <f>IF(SUMIF(خامات!$E$3:$E$5000,الاوردرات!B194,خامات!$L$3:$L$5000)=0,"",SUMIF(خامات!$E$3:$E$5000,الاوردرات!B194,خامات!$L$3:$L$5000))</f>
        <v/>
      </c>
      <c r="K194" s="33" t="str">
        <f t="shared" si="4"/>
        <v/>
      </c>
      <c r="L194" s="33" t="str">
        <f t="shared" si="5"/>
        <v/>
      </c>
    </row>
    <row r="195" spans="2:12" ht="26.25" x14ac:dyDescent="0.2">
      <c r="B195" s="35">
        <v>193</v>
      </c>
      <c r="C195" s="36"/>
      <c r="D195" s="36"/>
      <c r="E195" s="159"/>
      <c r="F195" s="37"/>
      <c r="G195" s="32" t="str">
        <f>_xlfn.IFNA(VLOOKUP(B195,مصنعيات!$E$1:$AP$5000,38,0),"")</f>
        <v/>
      </c>
      <c r="H195" s="32" t="str" cm="1">
        <f t="array" ref="H195">_xlfn.IFNA(LOOKUP(5,1/(B195=مصنعيات!$E$1:$E$5000),مصنعيات!$AP$1:$AP$5000),"")</f>
        <v/>
      </c>
      <c r="I195" s="33" t="str">
        <f>IF(SUMIF(مصنعيات!$E$3:$E$5000,الاوردرات!B195,مصنعيات!$O$3:$O$5000)=0,"",SUMIF(مصنعيات!$E$3:$E$5000,الاوردرات!B195,مصنعيات!$O$3:$O$5000))</f>
        <v/>
      </c>
      <c r="J195" s="33" t="str">
        <f>IF(SUMIF(خامات!$E$3:$E$5000,الاوردرات!B195,خامات!$L$3:$L$5000)=0,"",SUMIF(خامات!$E$3:$E$5000,الاوردرات!B195,خامات!$L$3:$L$5000))</f>
        <v/>
      </c>
      <c r="K195" s="33" t="str">
        <f t="shared" si="4"/>
        <v/>
      </c>
      <c r="L195" s="33" t="str">
        <f t="shared" si="5"/>
        <v/>
      </c>
    </row>
    <row r="196" spans="2:12" ht="26.25" x14ac:dyDescent="0.2">
      <c r="B196" s="38">
        <v>194</v>
      </c>
      <c r="C196" s="36"/>
      <c r="D196" s="36"/>
      <c r="E196" s="160"/>
      <c r="F196" s="37"/>
      <c r="G196" s="32" t="str">
        <f>_xlfn.IFNA(VLOOKUP(B196,مصنعيات!$E$1:$AP$5000,38,0),"")</f>
        <v/>
      </c>
      <c r="H196" s="32" t="str" cm="1">
        <f t="array" ref="H196">_xlfn.IFNA(LOOKUP(5,1/(B196=مصنعيات!$E$1:$E$5000),مصنعيات!$AP$1:$AP$5000),"")</f>
        <v/>
      </c>
      <c r="I196" s="33" t="str">
        <f>IF(SUMIF(مصنعيات!$E$3:$E$5000,الاوردرات!B196,مصنعيات!$O$3:$O$5000)=0,"",SUMIF(مصنعيات!$E$3:$E$5000,الاوردرات!B196,مصنعيات!$O$3:$O$5000))</f>
        <v/>
      </c>
      <c r="J196" s="33" t="str">
        <f>IF(SUMIF(خامات!$E$3:$E$5000,الاوردرات!B196,خامات!$L$3:$L$5000)=0,"",SUMIF(خامات!$E$3:$E$5000,الاوردرات!B196,خامات!$L$3:$L$5000))</f>
        <v/>
      </c>
      <c r="K196" s="33" t="str">
        <f t="shared" ref="K196:K259" si="6">IFERROR(I196/F196,"")</f>
        <v/>
      </c>
      <c r="L196" s="33" t="str">
        <f t="shared" ref="L196:L259" si="7">IFERROR(J196/F196,"")</f>
        <v/>
      </c>
    </row>
    <row r="197" spans="2:12" ht="26.25" x14ac:dyDescent="0.2">
      <c r="B197" s="35">
        <v>195</v>
      </c>
      <c r="C197" s="36"/>
      <c r="D197" s="36"/>
      <c r="E197" s="159"/>
      <c r="F197" s="37"/>
      <c r="G197" s="32" t="str">
        <f>_xlfn.IFNA(VLOOKUP(B197,مصنعيات!$E$1:$AP$5000,38,0),"")</f>
        <v/>
      </c>
      <c r="H197" s="32" t="str" cm="1">
        <f t="array" ref="H197">_xlfn.IFNA(LOOKUP(5,1/(B197=مصنعيات!$E$1:$E$5000),مصنعيات!$AP$1:$AP$5000),"")</f>
        <v/>
      </c>
      <c r="I197" s="33" t="str">
        <f>IF(SUMIF(مصنعيات!$E$3:$E$5000,الاوردرات!B197,مصنعيات!$O$3:$O$5000)=0,"",SUMIF(مصنعيات!$E$3:$E$5000,الاوردرات!B197,مصنعيات!$O$3:$O$5000))</f>
        <v/>
      </c>
      <c r="J197" s="33" t="str">
        <f>IF(SUMIF(خامات!$E$3:$E$5000,الاوردرات!B197,خامات!$L$3:$L$5000)=0,"",SUMIF(خامات!$E$3:$E$5000,الاوردرات!B197,خامات!$L$3:$L$5000))</f>
        <v/>
      </c>
      <c r="K197" s="33" t="str">
        <f t="shared" si="6"/>
        <v/>
      </c>
      <c r="L197" s="33" t="str">
        <f t="shared" si="7"/>
        <v/>
      </c>
    </row>
    <row r="198" spans="2:12" ht="26.25" x14ac:dyDescent="0.2">
      <c r="B198" s="38">
        <v>196</v>
      </c>
      <c r="C198" s="36"/>
      <c r="D198" s="36"/>
      <c r="E198" s="160"/>
      <c r="F198" s="37"/>
      <c r="G198" s="32" t="str">
        <f>_xlfn.IFNA(VLOOKUP(B198,مصنعيات!$E$1:$AP$5000,38,0),"")</f>
        <v/>
      </c>
      <c r="H198" s="32" t="str" cm="1">
        <f t="array" ref="H198">_xlfn.IFNA(LOOKUP(5,1/(B198=مصنعيات!$E$1:$E$5000),مصنعيات!$AP$1:$AP$5000),"")</f>
        <v/>
      </c>
      <c r="I198" s="33" t="str">
        <f>IF(SUMIF(مصنعيات!$E$3:$E$5000,الاوردرات!B198,مصنعيات!$O$3:$O$5000)=0,"",SUMIF(مصنعيات!$E$3:$E$5000,الاوردرات!B198,مصنعيات!$O$3:$O$5000))</f>
        <v/>
      </c>
      <c r="J198" s="33" t="str">
        <f>IF(SUMIF(خامات!$E$3:$E$5000,الاوردرات!B198,خامات!$L$3:$L$5000)=0,"",SUMIF(خامات!$E$3:$E$5000,الاوردرات!B198,خامات!$L$3:$L$5000))</f>
        <v/>
      </c>
      <c r="K198" s="33" t="str">
        <f t="shared" si="6"/>
        <v/>
      </c>
      <c r="L198" s="33" t="str">
        <f t="shared" si="7"/>
        <v/>
      </c>
    </row>
    <row r="199" spans="2:12" ht="26.25" x14ac:dyDescent="0.2">
      <c r="B199" s="35">
        <v>197</v>
      </c>
      <c r="C199" s="36"/>
      <c r="D199" s="36"/>
      <c r="E199" s="159"/>
      <c r="F199" s="37"/>
      <c r="G199" s="32" t="str">
        <f>_xlfn.IFNA(VLOOKUP(B199,مصنعيات!$E$1:$AP$5000,38,0),"")</f>
        <v/>
      </c>
      <c r="H199" s="32" t="str" cm="1">
        <f t="array" ref="H199">_xlfn.IFNA(LOOKUP(5,1/(B199=مصنعيات!$E$1:$E$5000),مصنعيات!$AP$1:$AP$5000),"")</f>
        <v/>
      </c>
      <c r="I199" s="33" t="str">
        <f>IF(SUMIF(مصنعيات!$E$3:$E$5000,الاوردرات!B199,مصنعيات!$O$3:$O$5000)=0,"",SUMIF(مصنعيات!$E$3:$E$5000,الاوردرات!B199,مصنعيات!$O$3:$O$5000))</f>
        <v/>
      </c>
      <c r="J199" s="33" t="str">
        <f>IF(SUMIF(خامات!$E$3:$E$5000,الاوردرات!B199,خامات!$L$3:$L$5000)=0,"",SUMIF(خامات!$E$3:$E$5000,الاوردرات!B199,خامات!$L$3:$L$5000))</f>
        <v/>
      </c>
      <c r="K199" s="33" t="str">
        <f t="shared" si="6"/>
        <v/>
      </c>
      <c r="L199" s="33" t="str">
        <f t="shared" si="7"/>
        <v/>
      </c>
    </row>
    <row r="200" spans="2:12" ht="26.25" x14ac:dyDescent="0.2">
      <c r="B200" s="38">
        <v>198</v>
      </c>
      <c r="C200" s="36"/>
      <c r="D200" s="36"/>
      <c r="E200" s="160"/>
      <c r="F200" s="37"/>
      <c r="G200" s="32" t="str">
        <f>_xlfn.IFNA(VLOOKUP(B200,مصنعيات!$E$1:$AP$5000,38,0),"")</f>
        <v/>
      </c>
      <c r="H200" s="32" t="str" cm="1">
        <f t="array" ref="H200">_xlfn.IFNA(LOOKUP(5,1/(B200=مصنعيات!$E$1:$E$5000),مصنعيات!$AP$1:$AP$5000),"")</f>
        <v/>
      </c>
      <c r="I200" s="33" t="str">
        <f>IF(SUMIF(مصنعيات!$E$3:$E$5000,الاوردرات!B200,مصنعيات!$O$3:$O$5000)=0,"",SUMIF(مصنعيات!$E$3:$E$5000,الاوردرات!B200,مصنعيات!$O$3:$O$5000))</f>
        <v/>
      </c>
      <c r="J200" s="33" t="str">
        <f>IF(SUMIF(خامات!$E$3:$E$5000,الاوردرات!B200,خامات!$L$3:$L$5000)=0,"",SUMIF(خامات!$E$3:$E$5000,الاوردرات!B200,خامات!$L$3:$L$5000))</f>
        <v/>
      </c>
      <c r="K200" s="33" t="str">
        <f t="shared" si="6"/>
        <v/>
      </c>
      <c r="L200" s="33" t="str">
        <f t="shared" si="7"/>
        <v/>
      </c>
    </row>
    <row r="201" spans="2:12" ht="26.25" x14ac:dyDescent="0.2">
      <c r="B201" s="35">
        <v>199</v>
      </c>
      <c r="C201" s="36"/>
      <c r="D201" s="36"/>
      <c r="E201" s="159"/>
      <c r="F201" s="37"/>
      <c r="G201" s="32" t="str">
        <f>_xlfn.IFNA(VLOOKUP(B201,مصنعيات!$E$1:$AP$5000,38,0),"")</f>
        <v/>
      </c>
      <c r="H201" s="32" t="str" cm="1">
        <f t="array" ref="H201">_xlfn.IFNA(LOOKUP(5,1/(B201=مصنعيات!$E$1:$E$5000),مصنعيات!$AP$1:$AP$5000),"")</f>
        <v/>
      </c>
      <c r="I201" s="33" t="str">
        <f>IF(SUMIF(مصنعيات!$E$3:$E$5000,الاوردرات!B201,مصنعيات!$O$3:$O$5000)=0,"",SUMIF(مصنعيات!$E$3:$E$5000,الاوردرات!B201,مصنعيات!$O$3:$O$5000))</f>
        <v/>
      </c>
      <c r="J201" s="33" t="str">
        <f>IF(SUMIF(خامات!$E$3:$E$5000,الاوردرات!B201,خامات!$L$3:$L$5000)=0,"",SUMIF(خامات!$E$3:$E$5000,الاوردرات!B201,خامات!$L$3:$L$5000))</f>
        <v/>
      </c>
      <c r="K201" s="33" t="str">
        <f t="shared" si="6"/>
        <v/>
      </c>
      <c r="L201" s="33" t="str">
        <f t="shared" si="7"/>
        <v/>
      </c>
    </row>
    <row r="202" spans="2:12" ht="26.25" x14ac:dyDescent="0.2">
      <c r="B202" s="38">
        <v>200</v>
      </c>
      <c r="C202" s="36"/>
      <c r="D202" s="36"/>
      <c r="E202" s="160"/>
      <c r="F202" s="37"/>
      <c r="G202" s="32" t="str">
        <f>_xlfn.IFNA(VLOOKUP(B202,مصنعيات!$E$1:$AP$5000,38,0),"")</f>
        <v/>
      </c>
      <c r="H202" s="32" t="str" cm="1">
        <f t="array" ref="H202">_xlfn.IFNA(LOOKUP(5,1/(B202=مصنعيات!$E$1:$E$5000),مصنعيات!$AP$1:$AP$5000),"")</f>
        <v/>
      </c>
      <c r="I202" s="33" t="str">
        <f>IF(SUMIF(مصنعيات!$E$3:$E$5000,الاوردرات!B202,مصنعيات!$O$3:$O$5000)=0,"",SUMIF(مصنعيات!$E$3:$E$5000,الاوردرات!B202,مصنعيات!$O$3:$O$5000))</f>
        <v/>
      </c>
      <c r="J202" s="33" t="str">
        <f>IF(SUMIF(خامات!$E$3:$E$5000,الاوردرات!B202,خامات!$L$3:$L$5000)=0,"",SUMIF(خامات!$E$3:$E$5000,الاوردرات!B202,خامات!$L$3:$L$5000))</f>
        <v/>
      </c>
      <c r="K202" s="33" t="str">
        <f t="shared" si="6"/>
        <v/>
      </c>
      <c r="L202" s="33" t="str">
        <f t="shared" si="7"/>
        <v/>
      </c>
    </row>
    <row r="203" spans="2:12" ht="26.25" x14ac:dyDescent="0.2">
      <c r="B203" s="35">
        <v>201</v>
      </c>
      <c r="C203" s="36"/>
      <c r="D203" s="36"/>
      <c r="E203" s="159"/>
      <c r="F203" s="37"/>
      <c r="G203" s="32" t="str">
        <f>_xlfn.IFNA(VLOOKUP(B203,مصنعيات!$E$1:$AP$5000,38,0),"")</f>
        <v/>
      </c>
      <c r="H203" s="32" t="str" cm="1">
        <f t="array" ref="H203">_xlfn.IFNA(LOOKUP(5,1/(B203=مصنعيات!$E$1:$E$5000),مصنعيات!$AP$1:$AP$5000),"")</f>
        <v/>
      </c>
      <c r="I203" s="33" t="str">
        <f>IF(SUMIF(مصنعيات!$E$3:$E$5000,الاوردرات!B203,مصنعيات!$O$3:$O$5000)=0,"",SUMIF(مصنعيات!$E$3:$E$5000,الاوردرات!B203,مصنعيات!$O$3:$O$5000))</f>
        <v/>
      </c>
      <c r="J203" s="33" t="str">
        <f>IF(SUMIF(خامات!$E$3:$E$5000,الاوردرات!B203,خامات!$L$3:$L$5000)=0,"",SUMIF(خامات!$E$3:$E$5000,الاوردرات!B203,خامات!$L$3:$L$5000))</f>
        <v/>
      </c>
      <c r="K203" s="33" t="str">
        <f t="shared" si="6"/>
        <v/>
      </c>
      <c r="L203" s="33" t="str">
        <f t="shared" si="7"/>
        <v/>
      </c>
    </row>
    <row r="204" spans="2:12" ht="26.25" x14ac:dyDescent="0.2">
      <c r="B204" s="38">
        <v>202</v>
      </c>
      <c r="C204" s="36"/>
      <c r="D204" s="36"/>
      <c r="E204" s="160"/>
      <c r="F204" s="37"/>
      <c r="G204" s="32" t="str">
        <f>_xlfn.IFNA(VLOOKUP(B204,مصنعيات!$E$1:$AP$5000,38,0),"")</f>
        <v/>
      </c>
      <c r="H204" s="32" t="str" cm="1">
        <f t="array" ref="H204">_xlfn.IFNA(LOOKUP(5,1/(B204=مصنعيات!$E$1:$E$5000),مصنعيات!$AP$1:$AP$5000),"")</f>
        <v/>
      </c>
      <c r="I204" s="33" t="str">
        <f>IF(SUMIF(مصنعيات!$E$3:$E$5000,الاوردرات!B204,مصنعيات!$O$3:$O$5000)=0,"",SUMIF(مصنعيات!$E$3:$E$5000,الاوردرات!B204,مصنعيات!$O$3:$O$5000))</f>
        <v/>
      </c>
      <c r="J204" s="33" t="str">
        <f>IF(SUMIF(خامات!$E$3:$E$5000,الاوردرات!B204,خامات!$L$3:$L$5000)=0,"",SUMIF(خامات!$E$3:$E$5000,الاوردرات!B204,خامات!$L$3:$L$5000))</f>
        <v/>
      </c>
      <c r="K204" s="33" t="str">
        <f t="shared" si="6"/>
        <v/>
      </c>
      <c r="L204" s="33" t="str">
        <f t="shared" si="7"/>
        <v/>
      </c>
    </row>
    <row r="205" spans="2:12" ht="26.25" x14ac:dyDescent="0.2">
      <c r="B205" s="35">
        <v>203</v>
      </c>
      <c r="C205" s="36"/>
      <c r="D205" s="36"/>
      <c r="E205" s="159"/>
      <c r="F205" s="37"/>
      <c r="G205" s="32" t="str">
        <f>_xlfn.IFNA(VLOOKUP(B205,مصنعيات!$E$1:$AP$5000,38,0),"")</f>
        <v/>
      </c>
      <c r="H205" s="32" t="str" cm="1">
        <f t="array" ref="H205">_xlfn.IFNA(LOOKUP(5,1/(B205=مصنعيات!$E$1:$E$5000),مصنعيات!$AP$1:$AP$5000),"")</f>
        <v/>
      </c>
      <c r="I205" s="33" t="str">
        <f>IF(SUMIF(مصنعيات!$E$3:$E$5000,الاوردرات!B205,مصنعيات!$O$3:$O$5000)=0,"",SUMIF(مصنعيات!$E$3:$E$5000,الاوردرات!B205,مصنعيات!$O$3:$O$5000))</f>
        <v/>
      </c>
      <c r="J205" s="33" t="str">
        <f>IF(SUMIF(خامات!$E$3:$E$5000,الاوردرات!B205,خامات!$L$3:$L$5000)=0,"",SUMIF(خامات!$E$3:$E$5000,الاوردرات!B205,خامات!$L$3:$L$5000))</f>
        <v/>
      </c>
      <c r="K205" s="33" t="str">
        <f t="shared" si="6"/>
        <v/>
      </c>
      <c r="L205" s="33" t="str">
        <f t="shared" si="7"/>
        <v/>
      </c>
    </row>
    <row r="206" spans="2:12" ht="26.25" x14ac:dyDescent="0.2">
      <c r="B206" s="38">
        <v>204</v>
      </c>
      <c r="C206" s="36"/>
      <c r="D206" s="36"/>
      <c r="E206" s="160"/>
      <c r="F206" s="37"/>
      <c r="G206" s="32" t="str">
        <f>_xlfn.IFNA(VLOOKUP(B206,مصنعيات!$E$1:$AP$5000,38,0),"")</f>
        <v/>
      </c>
      <c r="H206" s="32" t="str" cm="1">
        <f t="array" ref="H206">_xlfn.IFNA(LOOKUP(5,1/(B206=مصنعيات!$E$1:$E$5000),مصنعيات!$AP$1:$AP$5000),"")</f>
        <v/>
      </c>
      <c r="I206" s="33" t="str">
        <f>IF(SUMIF(مصنعيات!$E$3:$E$5000,الاوردرات!B206,مصنعيات!$O$3:$O$5000)=0,"",SUMIF(مصنعيات!$E$3:$E$5000,الاوردرات!B206,مصنعيات!$O$3:$O$5000))</f>
        <v/>
      </c>
      <c r="J206" s="33" t="str">
        <f>IF(SUMIF(خامات!$E$3:$E$5000,الاوردرات!B206,خامات!$L$3:$L$5000)=0,"",SUMIF(خامات!$E$3:$E$5000,الاوردرات!B206,خامات!$L$3:$L$5000))</f>
        <v/>
      </c>
      <c r="K206" s="33" t="str">
        <f t="shared" si="6"/>
        <v/>
      </c>
      <c r="L206" s="33" t="str">
        <f t="shared" si="7"/>
        <v/>
      </c>
    </row>
    <row r="207" spans="2:12" ht="26.25" x14ac:dyDescent="0.2">
      <c r="B207" s="35">
        <v>205</v>
      </c>
      <c r="C207" s="36"/>
      <c r="D207" s="36"/>
      <c r="E207" s="159"/>
      <c r="F207" s="37"/>
      <c r="G207" s="32" t="str">
        <f>_xlfn.IFNA(VLOOKUP(B207,مصنعيات!$E$1:$AP$5000,38,0),"")</f>
        <v/>
      </c>
      <c r="H207" s="32" t="str" cm="1">
        <f t="array" ref="H207">_xlfn.IFNA(LOOKUP(5,1/(B207=مصنعيات!$E$1:$E$5000),مصنعيات!$AP$1:$AP$5000),"")</f>
        <v/>
      </c>
      <c r="I207" s="33" t="str">
        <f>IF(SUMIF(مصنعيات!$E$3:$E$5000,الاوردرات!B207,مصنعيات!$O$3:$O$5000)=0,"",SUMIF(مصنعيات!$E$3:$E$5000,الاوردرات!B207,مصنعيات!$O$3:$O$5000))</f>
        <v/>
      </c>
      <c r="J207" s="33" t="str">
        <f>IF(SUMIF(خامات!$E$3:$E$5000,الاوردرات!B207,خامات!$L$3:$L$5000)=0,"",SUMIF(خامات!$E$3:$E$5000,الاوردرات!B207,خامات!$L$3:$L$5000))</f>
        <v/>
      </c>
      <c r="K207" s="33" t="str">
        <f t="shared" si="6"/>
        <v/>
      </c>
      <c r="L207" s="33" t="str">
        <f t="shared" si="7"/>
        <v/>
      </c>
    </row>
    <row r="208" spans="2:12" ht="26.25" x14ac:dyDescent="0.2">
      <c r="B208" s="38">
        <v>206</v>
      </c>
      <c r="C208" s="36"/>
      <c r="D208" s="36"/>
      <c r="E208" s="160"/>
      <c r="F208" s="37"/>
      <c r="G208" s="32" t="str">
        <f>_xlfn.IFNA(VLOOKUP(B208,مصنعيات!$E$1:$AP$5000,38,0),"")</f>
        <v/>
      </c>
      <c r="H208" s="32" t="str" cm="1">
        <f t="array" ref="H208">_xlfn.IFNA(LOOKUP(5,1/(B208=مصنعيات!$E$1:$E$5000),مصنعيات!$AP$1:$AP$5000),"")</f>
        <v/>
      </c>
      <c r="I208" s="33" t="str">
        <f>IF(SUMIF(مصنعيات!$E$3:$E$5000,الاوردرات!B208,مصنعيات!$O$3:$O$5000)=0,"",SUMIF(مصنعيات!$E$3:$E$5000,الاوردرات!B208,مصنعيات!$O$3:$O$5000))</f>
        <v/>
      </c>
      <c r="J208" s="33" t="str">
        <f>IF(SUMIF(خامات!$E$3:$E$5000,الاوردرات!B208,خامات!$L$3:$L$5000)=0,"",SUMIF(خامات!$E$3:$E$5000,الاوردرات!B208,خامات!$L$3:$L$5000))</f>
        <v/>
      </c>
      <c r="K208" s="33" t="str">
        <f t="shared" si="6"/>
        <v/>
      </c>
      <c r="L208" s="33" t="str">
        <f t="shared" si="7"/>
        <v/>
      </c>
    </row>
    <row r="209" spans="2:12" ht="26.25" x14ac:dyDescent="0.2">
      <c r="B209" s="35">
        <v>207</v>
      </c>
      <c r="C209" s="36"/>
      <c r="D209" s="36"/>
      <c r="E209" s="159"/>
      <c r="F209" s="37"/>
      <c r="G209" s="32" t="str">
        <f>_xlfn.IFNA(VLOOKUP(B209,مصنعيات!$E$1:$AP$5000,38,0),"")</f>
        <v/>
      </c>
      <c r="H209" s="32" t="str" cm="1">
        <f t="array" ref="H209">_xlfn.IFNA(LOOKUP(5,1/(B209=مصنعيات!$E$1:$E$5000),مصنعيات!$AP$1:$AP$5000),"")</f>
        <v/>
      </c>
      <c r="I209" s="33" t="str">
        <f>IF(SUMIF(مصنعيات!$E$3:$E$5000,الاوردرات!B209,مصنعيات!$O$3:$O$5000)=0,"",SUMIF(مصنعيات!$E$3:$E$5000,الاوردرات!B209,مصنعيات!$O$3:$O$5000))</f>
        <v/>
      </c>
      <c r="J209" s="33" t="str">
        <f>IF(SUMIF(خامات!$E$3:$E$5000,الاوردرات!B209,خامات!$L$3:$L$5000)=0,"",SUMIF(خامات!$E$3:$E$5000,الاوردرات!B209,خامات!$L$3:$L$5000))</f>
        <v/>
      </c>
      <c r="K209" s="33" t="str">
        <f t="shared" si="6"/>
        <v/>
      </c>
      <c r="L209" s="33" t="str">
        <f t="shared" si="7"/>
        <v/>
      </c>
    </row>
    <row r="210" spans="2:12" ht="26.25" x14ac:dyDescent="0.2">
      <c r="B210" s="38">
        <v>208</v>
      </c>
      <c r="C210" s="36"/>
      <c r="D210" s="36"/>
      <c r="E210" s="160"/>
      <c r="F210" s="37"/>
      <c r="G210" s="32" t="str">
        <f>_xlfn.IFNA(VLOOKUP(B210,مصنعيات!$E$1:$AP$5000,38,0),"")</f>
        <v/>
      </c>
      <c r="H210" s="32" t="str" cm="1">
        <f t="array" ref="H210">_xlfn.IFNA(LOOKUP(5,1/(B210=مصنعيات!$E$1:$E$5000),مصنعيات!$AP$1:$AP$5000),"")</f>
        <v/>
      </c>
      <c r="I210" s="33" t="str">
        <f>IF(SUMIF(مصنعيات!$E$3:$E$5000,الاوردرات!B210,مصنعيات!$O$3:$O$5000)=0,"",SUMIF(مصنعيات!$E$3:$E$5000,الاوردرات!B210,مصنعيات!$O$3:$O$5000))</f>
        <v/>
      </c>
      <c r="J210" s="33" t="str">
        <f>IF(SUMIF(خامات!$E$3:$E$5000,الاوردرات!B210,خامات!$L$3:$L$5000)=0,"",SUMIF(خامات!$E$3:$E$5000,الاوردرات!B210,خامات!$L$3:$L$5000))</f>
        <v/>
      </c>
      <c r="K210" s="33" t="str">
        <f t="shared" si="6"/>
        <v/>
      </c>
      <c r="L210" s="33" t="str">
        <f t="shared" si="7"/>
        <v/>
      </c>
    </row>
    <row r="211" spans="2:12" ht="26.25" x14ac:dyDescent="0.2">
      <c r="B211" s="35">
        <v>209</v>
      </c>
      <c r="C211" s="36"/>
      <c r="D211" s="36"/>
      <c r="E211" s="159"/>
      <c r="F211" s="37"/>
      <c r="G211" s="32" t="str">
        <f>_xlfn.IFNA(VLOOKUP(B211,مصنعيات!$E$1:$AP$5000,38,0),"")</f>
        <v/>
      </c>
      <c r="H211" s="32" t="str" cm="1">
        <f t="array" ref="H211">_xlfn.IFNA(LOOKUP(5,1/(B211=مصنعيات!$E$1:$E$5000),مصنعيات!$AP$1:$AP$5000),"")</f>
        <v/>
      </c>
      <c r="I211" s="33" t="str">
        <f>IF(SUMIF(مصنعيات!$E$3:$E$5000,الاوردرات!B211,مصنعيات!$O$3:$O$5000)=0,"",SUMIF(مصنعيات!$E$3:$E$5000,الاوردرات!B211,مصنعيات!$O$3:$O$5000))</f>
        <v/>
      </c>
      <c r="J211" s="33" t="str">
        <f>IF(SUMIF(خامات!$E$3:$E$5000,الاوردرات!B211,خامات!$L$3:$L$5000)=0,"",SUMIF(خامات!$E$3:$E$5000,الاوردرات!B211,خامات!$L$3:$L$5000))</f>
        <v/>
      </c>
      <c r="K211" s="33" t="str">
        <f t="shared" si="6"/>
        <v/>
      </c>
      <c r="L211" s="33" t="str">
        <f t="shared" si="7"/>
        <v/>
      </c>
    </row>
    <row r="212" spans="2:12" ht="26.25" x14ac:dyDescent="0.2">
      <c r="B212" s="38">
        <v>210</v>
      </c>
      <c r="C212" s="36"/>
      <c r="D212" s="36"/>
      <c r="E212" s="160"/>
      <c r="F212" s="37"/>
      <c r="G212" s="32" t="str">
        <f>_xlfn.IFNA(VLOOKUP(B212,مصنعيات!$E$1:$AP$5000,38,0),"")</f>
        <v/>
      </c>
      <c r="H212" s="32" t="str" cm="1">
        <f t="array" ref="H212">_xlfn.IFNA(LOOKUP(5,1/(B212=مصنعيات!$E$1:$E$5000),مصنعيات!$AP$1:$AP$5000),"")</f>
        <v/>
      </c>
      <c r="I212" s="33" t="str">
        <f>IF(SUMIF(مصنعيات!$E$3:$E$5000,الاوردرات!B212,مصنعيات!$O$3:$O$5000)=0,"",SUMIF(مصنعيات!$E$3:$E$5000,الاوردرات!B212,مصنعيات!$O$3:$O$5000))</f>
        <v/>
      </c>
      <c r="J212" s="33" t="str">
        <f>IF(SUMIF(خامات!$E$3:$E$5000,الاوردرات!B212,خامات!$L$3:$L$5000)=0,"",SUMIF(خامات!$E$3:$E$5000,الاوردرات!B212,خامات!$L$3:$L$5000))</f>
        <v/>
      </c>
      <c r="K212" s="33" t="str">
        <f t="shared" si="6"/>
        <v/>
      </c>
      <c r="L212" s="33" t="str">
        <f t="shared" si="7"/>
        <v/>
      </c>
    </row>
    <row r="213" spans="2:12" ht="26.25" x14ac:dyDescent="0.2">
      <c r="B213" s="35">
        <v>211</v>
      </c>
      <c r="C213" s="36"/>
      <c r="D213" s="36"/>
      <c r="E213" s="159"/>
      <c r="F213" s="37"/>
      <c r="G213" s="32" t="str">
        <f>_xlfn.IFNA(VLOOKUP(B213,مصنعيات!$E$1:$AP$5000,38,0),"")</f>
        <v/>
      </c>
      <c r="H213" s="32" t="str" cm="1">
        <f t="array" ref="H213">_xlfn.IFNA(LOOKUP(5,1/(B213=مصنعيات!$E$1:$E$5000),مصنعيات!$AP$1:$AP$5000),"")</f>
        <v/>
      </c>
      <c r="I213" s="33" t="str">
        <f>IF(SUMIF(مصنعيات!$E$3:$E$5000,الاوردرات!B213,مصنعيات!$O$3:$O$5000)=0,"",SUMIF(مصنعيات!$E$3:$E$5000,الاوردرات!B213,مصنعيات!$O$3:$O$5000))</f>
        <v/>
      </c>
      <c r="J213" s="33" t="str">
        <f>IF(SUMIF(خامات!$E$3:$E$5000,الاوردرات!B213,خامات!$L$3:$L$5000)=0,"",SUMIF(خامات!$E$3:$E$5000,الاوردرات!B213,خامات!$L$3:$L$5000))</f>
        <v/>
      </c>
      <c r="K213" s="33" t="str">
        <f t="shared" si="6"/>
        <v/>
      </c>
      <c r="L213" s="33" t="str">
        <f t="shared" si="7"/>
        <v/>
      </c>
    </row>
    <row r="214" spans="2:12" ht="26.25" x14ac:dyDescent="0.2">
      <c r="B214" s="38">
        <v>212</v>
      </c>
      <c r="C214" s="36"/>
      <c r="D214" s="36"/>
      <c r="E214" s="160"/>
      <c r="F214" s="37"/>
      <c r="G214" s="32" t="str">
        <f>_xlfn.IFNA(VLOOKUP(B214,مصنعيات!$E$1:$AP$5000,38,0),"")</f>
        <v/>
      </c>
      <c r="H214" s="32" t="str" cm="1">
        <f t="array" ref="H214">_xlfn.IFNA(LOOKUP(5,1/(B214=مصنعيات!$E$1:$E$5000),مصنعيات!$AP$1:$AP$5000),"")</f>
        <v/>
      </c>
      <c r="I214" s="33" t="str">
        <f>IF(SUMIF(مصنعيات!$E$3:$E$5000,الاوردرات!B214,مصنعيات!$O$3:$O$5000)=0,"",SUMIF(مصنعيات!$E$3:$E$5000,الاوردرات!B214,مصنعيات!$O$3:$O$5000))</f>
        <v/>
      </c>
      <c r="J214" s="33" t="str">
        <f>IF(SUMIF(خامات!$E$3:$E$5000,الاوردرات!B214,خامات!$L$3:$L$5000)=0,"",SUMIF(خامات!$E$3:$E$5000,الاوردرات!B214,خامات!$L$3:$L$5000))</f>
        <v/>
      </c>
      <c r="K214" s="33" t="str">
        <f t="shared" si="6"/>
        <v/>
      </c>
      <c r="L214" s="33" t="str">
        <f t="shared" si="7"/>
        <v/>
      </c>
    </row>
    <row r="215" spans="2:12" ht="26.25" x14ac:dyDescent="0.2">
      <c r="B215" s="35">
        <v>213</v>
      </c>
      <c r="C215" s="36"/>
      <c r="D215" s="36"/>
      <c r="E215" s="159"/>
      <c r="F215" s="37"/>
      <c r="G215" s="32" t="str">
        <f>_xlfn.IFNA(VLOOKUP(B215,مصنعيات!$E$1:$AP$5000,38,0),"")</f>
        <v/>
      </c>
      <c r="H215" s="32" t="str" cm="1">
        <f t="array" ref="H215">_xlfn.IFNA(LOOKUP(5,1/(B215=مصنعيات!$E$1:$E$5000),مصنعيات!$AP$1:$AP$5000),"")</f>
        <v/>
      </c>
      <c r="I215" s="33" t="str">
        <f>IF(SUMIF(مصنعيات!$E$3:$E$5000,الاوردرات!B215,مصنعيات!$O$3:$O$5000)=0,"",SUMIF(مصنعيات!$E$3:$E$5000,الاوردرات!B215,مصنعيات!$O$3:$O$5000))</f>
        <v/>
      </c>
      <c r="J215" s="33" t="str">
        <f>IF(SUMIF(خامات!$E$3:$E$5000,الاوردرات!B215,خامات!$L$3:$L$5000)=0,"",SUMIF(خامات!$E$3:$E$5000,الاوردرات!B215,خامات!$L$3:$L$5000))</f>
        <v/>
      </c>
      <c r="K215" s="33" t="str">
        <f t="shared" si="6"/>
        <v/>
      </c>
      <c r="L215" s="33" t="str">
        <f t="shared" si="7"/>
        <v/>
      </c>
    </row>
    <row r="216" spans="2:12" ht="26.25" x14ac:dyDescent="0.2">
      <c r="B216" s="38">
        <v>214</v>
      </c>
      <c r="C216" s="36"/>
      <c r="D216" s="36"/>
      <c r="E216" s="160"/>
      <c r="F216" s="37"/>
      <c r="G216" s="32" t="str">
        <f>_xlfn.IFNA(VLOOKUP(B216,مصنعيات!$E$1:$AP$5000,38,0),"")</f>
        <v/>
      </c>
      <c r="H216" s="32" t="str" cm="1">
        <f t="array" ref="H216">_xlfn.IFNA(LOOKUP(5,1/(B216=مصنعيات!$E$1:$E$5000),مصنعيات!$AP$1:$AP$5000),"")</f>
        <v/>
      </c>
      <c r="I216" s="33" t="str">
        <f>IF(SUMIF(مصنعيات!$E$3:$E$5000,الاوردرات!B216,مصنعيات!$O$3:$O$5000)=0,"",SUMIF(مصنعيات!$E$3:$E$5000,الاوردرات!B216,مصنعيات!$O$3:$O$5000))</f>
        <v/>
      </c>
      <c r="J216" s="33" t="str">
        <f>IF(SUMIF(خامات!$E$3:$E$5000,الاوردرات!B216,خامات!$L$3:$L$5000)=0,"",SUMIF(خامات!$E$3:$E$5000,الاوردرات!B216,خامات!$L$3:$L$5000))</f>
        <v/>
      </c>
      <c r="K216" s="33" t="str">
        <f t="shared" si="6"/>
        <v/>
      </c>
      <c r="L216" s="33" t="str">
        <f t="shared" si="7"/>
        <v/>
      </c>
    </row>
    <row r="217" spans="2:12" ht="26.25" x14ac:dyDescent="0.2">
      <c r="B217" s="35">
        <v>215</v>
      </c>
      <c r="C217" s="36"/>
      <c r="D217" s="36"/>
      <c r="E217" s="159"/>
      <c r="F217" s="37"/>
      <c r="G217" s="32" t="str">
        <f>_xlfn.IFNA(VLOOKUP(B217,مصنعيات!$E$1:$AP$5000,38,0),"")</f>
        <v/>
      </c>
      <c r="H217" s="32" t="str" cm="1">
        <f t="array" ref="H217">_xlfn.IFNA(LOOKUP(5,1/(B217=مصنعيات!$E$1:$E$5000),مصنعيات!$AP$1:$AP$5000),"")</f>
        <v/>
      </c>
      <c r="I217" s="33" t="str">
        <f>IF(SUMIF(مصنعيات!$E$3:$E$5000,الاوردرات!B217,مصنعيات!$O$3:$O$5000)=0,"",SUMIF(مصنعيات!$E$3:$E$5000,الاوردرات!B217,مصنعيات!$O$3:$O$5000))</f>
        <v/>
      </c>
      <c r="J217" s="33" t="str">
        <f>IF(SUMIF(خامات!$E$3:$E$5000,الاوردرات!B217,خامات!$L$3:$L$5000)=0,"",SUMIF(خامات!$E$3:$E$5000,الاوردرات!B217,خامات!$L$3:$L$5000))</f>
        <v/>
      </c>
      <c r="K217" s="33" t="str">
        <f t="shared" si="6"/>
        <v/>
      </c>
      <c r="L217" s="33" t="str">
        <f t="shared" si="7"/>
        <v/>
      </c>
    </row>
    <row r="218" spans="2:12" ht="26.25" x14ac:dyDescent="0.2">
      <c r="B218" s="38">
        <v>216</v>
      </c>
      <c r="C218" s="36"/>
      <c r="D218" s="36"/>
      <c r="E218" s="160"/>
      <c r="F218" s="37"/>
      <c r="G218" s="32" t="str">
        <f>_xlfn.IFNA(VLOOKUP(B218,مصنعيات!$E$1:$AP$5000,38,0),"")</f>
        <v/>
      </c>
      <c r="H218" s="32" t="str" cm="1">
        <f t="array" ref="H218">_xlfn.IFNA(LOOKUP(5,1/(B218=مصنعيات!$E$1:$E$5000),مصنعيات!$AP$1:$AP$5000),"")</f>
        <v/>
      </c>
      <c r="I218" s="33" t="str">
        <f>IF(SUMIF(مصنعيات!$E$3:$E$5000,الاوردرات!B218,مصنعيات!$O$3:$O$5000)=0,"",SUMIF(مصنعيات!$E$3:$E$5000,الاوردرات!B218,مصنعيات!$O$3:$O$5000))</f>
        <v/>
      </c>
      <c r="J218" s="33" t="str">
        <f>IF(SUMIF(خامات!$E$3:$E$5000,الاوردرات!B218,خامات!$L$3:$L$5000)=0,"",SUMIF(خامات!$E$3:$E$5000,الاوردرات!B218,خامات!$L$3:$L$5000))</f>
        <v/>
      </c>
      <c r="K218" s="33" t="str">
        <f t="shared" si="6"/>
        <v/>
      </c>
      <c r="L218" s="33" t="str">
        <f t="shared" si="7"/>
        <v/>
      </c>
    </row>
    <row r="219" spans="2:12" ht="26.25" x14ac:dyDescent="0.2">
      <c r="B219" s="35">
        <v>217</v>
      </c>
      <c r="C219" s="36"/>
      <c r="D219" s="36"/>
      <c r="E219" s="159"/>
      <c r="F219" s="37"/>
      <c r="G219" s="32" t="str">
        <f>_xlfn.IFNA(VLOOKUP(B219,مصنعيات!$E$1:$AP$5000,38,0),"")</f>
        <v/>
      </c>
      <c r="H219" s="32" t="str" cm="1">
        <f t="array" ref="H219">_xlfn.IFNA(LOOKUP(5,1/(B219=مصنعيات!$E$1:$E$5000),مصنعيات!$AP$1:$AP$5000),"")</f>
        <v/>
      </c>
      <c r="I219" s="33" t="str">
        <f>IF(SUMIF(مصنعيات!$E$3:$E$5000,الاوردرات!B219,مصنعيات!$O$3:$O$5000)=0,"",SUMIF(مصنعيات!$E$3:$E$5000,الاوردرات!B219,مصنعيات!$O$3:$O$5000))</f>
        <v/>
      </c>
      <c r="J219" s="33" t="str">
        <f>IF(SUMIF(خامات!$E$3:$E$5000,الاوردرات!B219,خامات!$L$3:$L$5000)=0,"",SUMIF(خامات!$E$3:$E$5000,الاوردرات!B219,خامات!$L$3:$L$5000))</f>
        <v/>
      </c>
      <c r="K219" s="33" t="str">
        <f t="shared" si="6"/>
        <v/>
      </c>
      <c r="L219" s="33" t="str">
        <f t="shared" si="7"/>
        <v/>
      </c>
    </row>
    <row r="220" spans="2:12" ht="26.25" x14ac:dyDescent="0.2">
      <c r="B220" s="38">
        <v>218</v>
      </c>
      <c r="C220" s="36"/>
      <c r="D220" s="36"/>
      <c r="E220" s="160"/>
      <c r="F220" s="37"/>
      <c r="G220" s="32" t="str">
        <f>_xlfn.IFNA(VLOOKUP(B220,مصنعيات!$E$1:$AP$5000,38,0),"")</f>
        <v/>
      </c>
      <c r="H220" s="32" t="str" cm="1">
        <f t="array" ref="H220">_xlfn.IFNA(LOOKUP(5,1/(B220=مصنعيات!$E$1:$E$5000),مصنعيات!$AP$1:$AP$5000),"")</f>
        <v/>
      </c>
      <c r="I220" s="33" t="str">
        <f>IF(SUMIF(مصنعيات!$E$3:$E$5000,الاوردرات!B220,مصنعيات!$O$3:$O$5000)=0,"",SUMIF(مصنعيات!$E$3:$E$5000,الاوردرات!B220,مصنعيات!$O$3:$O$5000))</f>
        <v/>
      </c>
      <c r="J220" s="33" t="str">
        <f>IF(SUMIF(خامات!$E$3:$E$5000,الاوردرات!B220,خامات!$L$3:$L$5000)=0,"",SUMIF(خامات!$E$3:$E$5000,الاوردرات!B220,خامات!$L$3:$L$5000))</f>
        <v/>
      </c>
      <c r="K220" s="33" t="str">
        <f t="shared" si="6"/>
        <v/>
      </c>
      <c r="L220" s="33" t="str">
        <f t="shared" si="7"/>
        <v/>
      </c>
    </row>
    <row r="221" spans="2:12" ht="26.25" x14ac:dyDescent="0.2">
      <c r="B221" s="35">
        <v>219</v>
      </c>
      <c r="C221" s="36"/>
      <c r="D221" s="36"/>
      <c r="E221" s="159"/>
      <c r="F221" s="37"/>
      <c r="G221" s="32" t="str">
        <f>_xlfn.IFNA(VLOOKUP(B221,مصنعيات!$E$1:$AP$5000,38,0),"")</f>
        <v/>
      </c>
      <c r="H221" s="32" t="str" cm="1">
        <f t="array" ref="H221">_xlfn.IFNA(LOOKUP(5,1/(B221=مصنعيات!$E$1:$E$5000),مصنعيات!$AP$1:$AP$5000),"")</f>
        <v/>
      </c>
      <c r="I221" s="33" t="str">
        <f>IF(SUMIF(مصنعيات!$E$3:$E$5000,الاوردرات!B221,مصنعيات!$O$3:$O$5000)=0,"",SUMIF(مصنعيات!$E$3:$E$5000,الاوردرات!B221,مصنعيات!$O$3:$O$5000))</f>
        <v/>
      </c>
      <c r="J221" s="33" t="str">
        <f>IF(SUMIF(خامات!$E$3:$E$5000,الاوردرات!B221,خامات!$L$3:$L$5000)=0,"",SUMIF(خامات!$E$3:$E$5000,الاوردرات!B221,خامات!$L$3:$L$5000))</f>
        <v/>
      </c>
      <c r="K221" s="33" t="str">
        <f t="shared" si="6"/>
        <v/>
      </c>
      <c r="L221" s="33" t="str">
        <f t="shared" si="7"/>
        <v/>
      </c>
    </row>
    <row r="222" spans="2:12" ht="26.25" x14ac:dyDescent="0.2">
      <c r="B222" s="38">
        <v>220</v>
      </c>
      <c r="C222" s="36"/>
      <c r="D222" s="36"/>
      <c r="E222" s="160"/>
      <c r="F222" s="37"/>
      <c r="G222" s="32" t="str">
        <f>_xlfn.IFNA(VLOOKUP(B222,مصنعيات!$E$1:$AP$5000,38,0),"")</f>
        <v/>
      </c>
      <c r="H222" s="32" t="str" cm="1">
        <f t="array" ref="H222">_xlfn.IFNA(LOOKUP(5,1/(B222=مصنعيات!$E$1:$E$5000),مصنعيات!$AP$1:$AP$5000),"")</f>
        <v/>
      </c>
      <c r="I222" s="33" t="str">
        <f>IF(SUMIF(مصنعيات!$E$3:$E$5000,الاوردرات!B222,مصنعيات!$O$3:$O$5000)=0,"",SUMIF(مصنعيات!$E$3:$E$5000,الاوردرات!B222,مصنعيات!$O$3:$O$5000))</f>
        <v/>
      </c>
      <c r="J222" s="33" t="str">
        <f>IF(SUMIF(خامات!$E$3:$E$5000,الاوردرات!B222,خامات!$L$3:$L$5000)=0,"",SUMIF(خامات!$E$3:$E$5000,الاوردرات!B222,خامات!$L$3:$L$5000))</f>
        <v/>
      </c>
      <c r="K222" s="33" t="str">
        <f t="shared" si="6"/>
        <v/>
      </c>
      <c r="L222" s="33" t="str">
        <f t="shared" si="7"/>
        <v/>
      </c>
    </row>
    <row r="223" spans="2:12" ht="26.25" x14ac:dyDescent="0.2">
      <c r="B223" s="35">
        <v>221</v>
      </c>
      <c r="C223" s="36"/>
      <c r="D223" s="36"/>
      <c r="E223" s="159"/>
      <c r="F223" s="37"/>
      <c r="G223" s="32" t="str">
        <f>_xlfn.IFNA(VLOOKUP(B223,مصنعيات!$E$1:$AP$5000,38,0),"")</f>
        <v/>
      </c>
      <c r="H223" s="32" t="str" cm="1">
        <f t="array" ref="H223">_xlfn.IFNA(LOOKUP(5,1/(B223=مصنعيات!$E$1:$E$5000),مصنعيات!$AP$1:$AP$5000),"")</f>
        <v/>
      </c>
      <c r="I223" s="33" t="str">
        <f>IF(SUMIF(مصنعيات!$E$3:$E$5000,الاوردرات!B223,مصنعيات!$O$3:$O$5000)=0,"",SUMIF(مصنعيات!$E$3:$E$5000,الاوردرات!B223,مصنعيات!$O$3:$O$5000))</f>
        <v/>
      </c>
      <c r="J223" s="33" t="str">
        <f>IF(SUMIF(خامات!$E$3:$E$5000,الاوردرات!B223,خامات!$L$3:$L$5000)=0,"",SUMIF(خامات!$E$3:$E$5000,الاوردرات!B223,خامات!$L$3:$L$5000))</f>
        <v/>
      </c>
      <c r="K223" s="33" t="str">
        <f t="shared" si="6"/>
        <v/>
      </c>
      <c r="L223" s="33" t="str">
        <f t="shared" si="7"/>
        <v/>
      </c>
    </row>
    <row r="224" spans="2:12" ht="26.25" x14ac:dyDescent="0.2">
      <c r="B224" s="38">
        <v>222</v>
      </c>
      <c r="C224" s="36"/>
      <c r="D224" s="36"/>
      <c r="E224" s="160"/>
      <c r="F224" s="37"/>
      <c r="G224" s="32" t="str">
        <f>_xlfn.IFNA(VLOOKUP(B224,مصنعيات!$E$1:$AP$5000,38,0),"")</f>
        <v/>
      </c>
      <c r="H224" s="32" t="str" cm="1">
        <f t="array" ref="H224">_xlfn.IFNA(LOOKUP(5,1/(B224=مصنعيات!$E$1:$E$5000),مصنعيات!$AP$1:$AP$5000),"")</f>
        <v/>
      </c>
      <c r="I224" s="33" t="str">
        <f>IF(SUMIF(مصنعيات!$E$3:$E$5000,الاوردرات!B224,مصنعيات!$O$3:$O$5000)=0,"",SUMIF(مصنعيات!$E$3:$E$5000,الاوردرات!B224,مصنعيات!$O$3:$O$5000))</f>
        <v/>
      </c>
      <c r="J224" s="33" t="str">
        <f>IF(SUMIF(خامات!$E$3:$E$5000,الاوردرات!B224,خامات!$L$3:$L$5000)=0,"",SUMIF(خامات!$E$3:$E$5000,الاوردرات!B224,خامات!$L$3:$L$5000))</f>
        <v/>
      </c>
      <c r="K224" s="33" t="str">
        <f t="shared" si="6"/>
        <v/>
      </c>
      <c r="L224" s="33" t="str">
        <f t="shared" si="7"/>
        <v/>
      </c>
    </row>
    <row r="225" spans="2:12" ht="26.25" x14ac:dyDescent="0.2">
      <c r="B225" s="35">
        <v>223</v>
      </c>
      <c r="C225" s="36"/>
      <c r="D225" s="36"/>
      <c r="E225" s="159"/>
      <c r="F225" s="37"/>
      <c r="G225" s="32" t="str">
        <f>_xlfn.IFNA(VLOOKUP(B225,مصنعيات!$E$1:$AP$5000,38,0),"")</f>
        <v/>
      </c>
      <c r="H225" s="32" t="str" cm="1">
        <f t="array" ref="H225">_xlfn.IFNA(LOOKUP(5,1/(B225=مصنعيات!$E$1:$E$5000),مصنعيات!$AP$1:$AP$5000),"")</f>
        <v/>
      </c>
      <c r="I225" s="33" t="str">
        <f>IF(SUMIF(مصنعيات!$E$3:$E$5000,الاوردرات!B225,مصنعيات!$O$3:$O$5000)=0,"",SUMIF(مصنعيات!$E$3:$E$5000,الاوردرات!B225,مصنعيات!$O$3:$O$5000))</f>
        <v/>
      </c>
      <c r="J225" s="33" t="str">
        <f>IF(SUMIF(خامات!$E$3:$E$5000,الاوردرات!B225,خامات!$L$3:$L$5000)=0,"",SUMIF(خامات!$E$3:$E$5000,الاوردرات!B225,خامات!$L$3:$L$5000))</f>
        <v/>
      </c>
      <c r="K225" s="33" t="str">
        <f t="shared" si="6"/>
        <v/>
      </c>
      <c r="L225" s="33" t="str">
        <f t="shared" si="7"/>
        <v/>
      </c>
    </row>
    <row r="226" spans="2:12" ht="26.25" x14ac:dyDescent="0.2">
      <c r="B226" s="38">
        <v>224</v>
      </c>
      <c r="C226" s="36"/>
      <c r="D226" s="36"/>
      <c r="E226" s="160"/>
      <c r="F226" s="37"/>
      <c r="G226" s="32" t="str">
        <f>_xlfn.IFNA(VLOOKUP(B226,مصنعيات!$E$1:$AP$5000,38,0),"")</f>
        <v/>
      </c>
      <c r="H226" s="32" t="str" cm="1">
        <f t="array" ref="H226">_xlfn.IFNA(LOOKUP(5,1/(B226=مصنعيات!$E$1:$E$5000),مصنعيات!$AP$1:$AP$5000),"")</f>
        <v/>
      </c>
      <c r="I226" s="33" t="str">
        <f>IF(SUMIF(مصنعيات!$E$3:$E$5000,الاوردرات!B226,مصنعيات!$O$3:$O$5000)=0,"",SUMIF(مصنعيات!$E$3:$E$5000,الاوردرات!B226,مصنعيات!$O$3:$O$5000))</f>
        <v/>
      </c>
      <c r="J226" s="33" t="str">
        <f>IF(SUMIF(خامات!$E$3:$E$5000,الاوردرات!B226,خامات!$L$3:$L$5000)=0,"",SUMIF(خامات!$E$3:$E$5000,الاوردرات!B226,خامات!$L$3:$L$5000))</f>
        <v/>
      </c>
      <c r="K226" s="33" t="str">
        <f t="shared" si="6"/>
        <v/>
      </c>
      <c r="L226" s="33" t="str">
        <f t="shared" si="7"/>
        <v/>
      </c>
    </row>
    <row r="227" spans="2:12" ht="26.25" x14ac:dyDescent="0.2">
      <c r="B227" s="35">
        <v>225</v>
      </c>
      <c r="C227" s="36"/>
      <c r="D227" s="36"/>
      <c r="E227" s="159"/>
      <c r="F227" s="37"/>
      <c r="G227" s="32" t="str">
        <f>_xlfn.IFNA(VLOOKUP(B227,مصنعيات!$E$1:$AP$5000,38,0),"")</f>
        <v/>
      </c>
      <c r="H227" s="32" t="str" cm="1">
        <f t="array" ref="H227">_xlfn.IFNA(LOOKUP(5,1/(B227=مصنعيات!$E$1:$E$5000),مصنعيات!$AP$1:$AP$5000),"")</f>
        <v/>
      </c>
      <c r="I227" s="33" t="str">
        <f>IF(SUMIF(مصنعيات!$E$3:$E$5000,الاوردرات!B227,مصنعيات!$O$3:$O$5000)=0,"",SUMIF(مصنعيات!$E$3:$E$5000,الاوردرات!B227,مصنعيات!$O$3:$O$5000))</f>
        <v/>
      </c>
      <c r="J227" s="33" t="str">
        <f>IF(SUMIF(خامات!$E$3:$E$5000,الاوردرات!B227,خامات!$L$3:$L$5000)=0,"",SUMIF(خامات!$E$3:$E$5000,الاوردرات!B227,خامات!$L$3:$L$5000))</f>
        <v/>
      </c>
      <c r="K227" s="33" t="str">
        <f t="shared" si="6"/>
        <v/>
      </c>
      <c r="L227" s="33" t="str">
        <f t="shared" si="7"/>
        <v/>
      </c>
    </row>
    <row r="228" spans="2:12" ht="26.25" x14ac:dyDescent="0.2">
      <c r="B228" s="38">
        <v>226</v>
      </c>
      <c r="C228" s="36"/>
      <c r="D228" s="36"/>
      <c r="E228" s="160"/>
      <c r="F228" s="37"/>
      <c r="G228" s="32" t="str">
        <f>_xlfn.IFNA(VLOOKUP(B228,مصنعيات!$E$1:$AP$5000,38,0),"")</f>
        <v/>
      </c>
      <c r="H228" s="32" t="str" cm="1">
        <f t="array" ref="H228">_xlfn.IFNA(LOOKUP(5,1/(B228=مصنعيات!$E$1:$E$5000),مصنعيات!$AP$1:$AP$5000),"")</f>
        <v/>
      </c>
      <c r="I228" s="33" t="str">
        <f>IF(SUMIF(مصنعيات!$E$3:$E$5000,الاوردرات!B228,مصنعيات!$O$3:$O$5000)=0,"",SUMIF(مصنعيات!$E$3:$E$5000,الاوردرات!B228,مصنعيات!$O$3:$O$5000))</f>
        <v/>
      </c>
      <c r="J228" s="33" t="str">
        <f>IF(SUMIF(خامات!$E$3:$E$5000,الاوردرات!B228,خامات!$L$3:$L$5000)=0,"",SUMIF(خامات!$E$3:$E$5000,الاوردرات!B228,خامات!$L$3:$L$5000))</f>
        <v/>
      </c>
      <c r="K228" s="33" t="str">
        <f t="shared" si="6"/>
        <v/>
      </c>
      <c r="L228" s="33" t="str">
        <f t="shared" si="7"/>
        <v/>
      </c>
    </row>
    <row r="229" spans="2:12" ht="26.25" x14ac:dyDescent="0.2">
      <c r="B229" s="35">
        <v>227</v>
      </c>
      <c r="C229" s="36"/>
      <c r="D229" s="36"/>
      <c r="E229" s="159"/>
      <c r="F229" s="37"/>
      <c r="G229" s="32" t="str">
        <f>_xlfn.IFNA(VLOOKUP(B229,مصنعيات!$E$1:$AP$5000,38,0),"")</f>
        <v/>
      </c>
      <c r="H229" s="32" t="str" cm="1">
        <f t="array" ref="H229">_xlfn.IFNA(LOOKUP(5,1/(B229=مصنعيات!$E$1:$E$5000),مصنعيات!$AP$1:$AP$5000),"")</f>
        <v/>
      </c>
      <c r="I229" s="33" t="str">
        <f>IF(SUMIF(مصنعيات!$E$3:$E$5000,الاوردرات!B229,مصنعيات!$O$3:$O$5000)=0,"",SUMIF(مصنعيات!$E$3:$E$5000,الاوردرات!B229,مصنعيات!$O$3:$O$5000))</f>
        <v/>
      </c>
      <c r="J229" s="33" t="str">
        <f>IF(SUMIF(خامات!$E$3:$E$5000,الاوردرات!B229,خامات!$L$3:$L$5000)=0,"",SUMIF(خامات!$E$3:$E$5000,الاوردرات!B229,خامات!$L$3:$L$5000))</f>
        <v/>
      </c>
      <c r="K229" s="33" t="str">
        <f t="shared" si="6"/>
        <v/>
      </c>
      <c r="L229" s="33" t="str">
        <f t="shared" si="7"/>
        <v/>
      </c>
    </row>
    <row r="230" spans="2:12" ht="26.25" x14ac:dyDescent="0.2">
      <c r="B230" s="38">
        <v>228</v>
      </c>
      <c r="C230" s="36"/>
      <c r="D230" s="36"/>
      <c r="E230" s="160"/>
      <c r="F230" s="37"/>
      <c r="G230" s="32" t="str">
        <f>_xlfn.IFNA(VLOOKUP(B230,مصنعيات!$E$1:$AP$5000,38,0),"")</f>
        <v/>
      </c>
      <c r="H230" s="32" t="str" cm="1">
        <f t="array" ref="H230">_xlfn.IFNA(LOOKUP(5,1/(B230=مصنعيات!$E$1:$E$5000),مصنعيات!$AP$1:$AP$5000),"")</f>
        <v/>
      </c>
      <c r="I230" s="33" t="str">
        <f>IF(SUMIF(مصنعيات!$E$3:$E$5000,الاوردرات!B230,مصنعيات!$O$3:$O$5000)=0,"",SUMIF(مصنعيات!$E$3:$E$5000,الاوردرات!B230,مصنعيات!$O$3:$O$5000))</f>
        <v/>
      </c>
      <c r="J230" s="33" t="str">
        <f>IF(SUMIF(خامات!$E$3:$E$5000,الاوردرات!B230,خامات!$L$3:$L$5000)=0,"",SUMIF(خامات!$E$3:$E$5000,الاوردرات!B230,خامات!$L$3:$L$5000))</f>
        <v/>
      </c>
      <c r="K230" s="33" t="str">
        <f t="shared" si="6"/>
        <v/>
      </c>
      <c r="L230" s="33" t="str">
        <f t="shared" si="7"/>
        <v/>
      </c>
    </row>
    <row r="231" spans="2:12" ht="26.25" x14ac:dyDescent="0.2">
      <c r="B231" s="35">
        <v>229</v>
      </c>
      <c r="C231" s="36"/>
      <c r="D231" s="36"/>
      <c r="E231" s="159"/>
      <c r="F231" s="37"/>
      <c r="G231" s="32" t="str">
        <f>_xlfn.IFNA(VLOOKUP(B231,مصنعيات!$E$1:$AP$5000,38,0),"")</f>
        <v/>
      </c>
      <c r="H231" s="32" t="str" cm="1">
        <f t="array" ref="H231">_xlfn.IFNA(LOOKUP(5,1/(B231=مصنعيات!$E$1:$E$5000),مصنعيات!$AP$1:$AP$5000),"")</f>
        <v/>
      </c>
      <c r="I231" s="33" t="str">
        <f>IF(SUMIF(مصنعيات!$E$3:$E$5000,الاوردرات!B231,مصنعيات!$O$3:$O$5000)=0,"",SUMIF(مصنعيات!$E$3:$E$5000,الاوردرات!B231,مصنعيات!$O$3:$O$5000))</f>
        <v/>
      </c>
      <c r="J231" s="33" t="str">
        <f>IF(SUMIF(خامات!$E$3:$E$5000,الاوردرات!B231,خامات!$L$3:$L$5000)=0,"",SUMIF(خامات!$E$3:$E$5000,الاوردرات!B231,خامات!$L$3:$L$5000))</f>
        <v/>
      </c>
      <c r="K231" s="33" t="str">
        <f t="shared" si="6"/>
        <v/>
      </c>
      <c r="L231" s="33" t="str">
        <f t="shared" si="7"/>
        <v/>
      </c>
    </row>
    <row r="232" spans="2:12" ht="26.25" x14ac:dyDescent="0.2">
      <c r="B232" s="38">
        <v>230</v>
      </c>
      <c r="C232" s="36"/>
      <c r="D232" s="36"/>
      <c r="E232" s="160"/>
      <c r="F232" s="37"/>
      <c r="G232" s="32" t="str">
        <f>_xlfn.IFNA(VLOOKUP(B232,مصنعيات!$E$1:$AP$5000,38,0),"")</f>
        <v/>
      </c>
      <c r="H232" s="32" t="str" cm="1">
        <f t="array" ref="H232">_xlfn.IFNA(LOOKUP(5,1/(B232=مصنعيات!$E$1:$E$5000),مصنعيات!$AP$1:$AP$5000),"")</f>
        <v/>
      </c>
      <c r="I232" s="33" t="str">
        <f>IF(SUMIF(مصنعيات!$E$3:$E$5000,الاوردرات!B232,مصنعيات!$O$3:$O$5000)=0,"",SUMIF(مصنعيات!$E$3:$E$5000,الاوردرات!B232,مصنعيات!$O$3:$O$5000))</f>
        <v/>
      </c>
      <c r="J232" s="33" t="str">
        <f>IF(SUMIF(خامات!$E$3:$E$5000,الاوردرات!B232,خامات!$L$3:$L$5000)=0,"",SUMIF(خامات!$E$3:$E$5000,الاوردرات!B232,خامات!$L$3:$L$5000))</f>
        <v/>
      </c>
      <c r="K232" s="33" t="str">
        <f t="shared" si="6"/>
        <v/>
      </c>
      <c r="L232" s="33" t="str">
        <f t="shared" si="7"/>
        <v/>
      </c>
    </row>
    <row r="233" spans="2:12" ht="26.25" x14ac:dyDescent="0.2">
      <c r="B233" s="35">
        <v>231</v>
      </c>
      <c r="C233" s="36"/>
      <c r="D233" s="36"/>
      <c r="E233" s="159"/>
      <c r="F233" s="37"/>
      <c r="G233" s="32" t="str">
        <f>_xlfn.IFNA(VLOOKUP(B233,مصنعيات!$E$1:$AP$5000,38,0),"")</f>
        <v/>
      </c>
      <c r="H233" s="32" t="str" cm="1">
        <f t="array" ref="H233">_xlfn.IFNA(LOOKUP(5,1/(B233=مصنعيات!$E$1:$E$5000),مصنعيات!$AP$1:$AP$5000),"")</f>
        <v/>
      </c>
      <c r="I233" s="33" t="str">
        <f>IF(SUMIF(مصنعيات!$E$3:$E$5000,الاوردرات!B233,مصنعيات!$O$3:$O$5000)=0,"",SUMIF(مصنعيات!$E$3:$E$5000,الاوردرات!B233,مصنعيات!$O$3:$O$5000))</f>
        <v/>
      </c>
      <c r="J233" s="33" t="str">
        <f>IF(SUMIF(خامات!$E$3:$E$5000,الاوردرات!B233,خامات!$L$3:$L$5000)=0,"",SUMIF(خامات!$E$3:$E$5000,الاوردرات!B233,خامات!$L$3:$L$5000))</f>
        <v/>
      </c>
      <c r="K233" s="33" t="str">
        <f t="shared" si="6"/>
        <v/>
      </c>
      <c r="L233" s="33" t="str">
        <f t="shared" si="7"/>
        <v/>
      </c>
    </row>
    <row r="234" spans="2:12" ht="26.25" x14ac:dyDescent="0.2">
      <c r="B234" s="38">
        <v>232</v>
      </c>
      <c r="C234" s="36"/>
      <c r="D234" s="36"/>
      <c r="E234" s="160"/>
      <c r="F234" s="37"/>
      <c r="G234" s="32" t="str">
        <f>_xlfn.IFNA(VLOOKUP(B234,مصنعيات!$E$1:$AP$5000,38,0),"")</f>
        <v/>
      </c>
      <c r="H234" s="32" t="str" cm="1">
        <f t="array" ref="H234">_xlfn.IFNA(LOOKUP(5,1/(B234=مصنعيات!$E$1:$E$5000),مصنعيات!$AP$1:$AP$5000),"")</f>
        <v/>
      </c>
      <c r="I234" s="33" t="str">
        <f>IF(SUMIF(مصنعيات!$E$3:$E$5000,الاوردرات!B234,مصنعيات!$O$3:$O$5000)=0,"",SUMIF(مصنعيات!$E$3:$E$5000,الاوردرات!B234,مصنعيات!$O$3:$O$5000))</f>
        <v/>
      </c>
      <c r="J234" s="33" t="str">
        <f>IF(SUMIF(خامات!$E$3:$E$5000,الاوردرات!B234,خامات!$L$3:$L$5000)=0,"",SUMIF(خامات!$E$3:$E$5000,الاوردرات!B234,خامات!$L$3:$L$5000))</f>
        <v/>
      </c>
      <c r="K234" s="33" t="str">
        <f t="shared" si="6"/>
        <v/>
      </c>
      <c r="L234" s="33" t="str">
        <f t="shared" si="7"/>
        <v/>
      </c>
    </row>
    <row r="235" spans="2:12" ht="26.25" x14ac:dyDescent="0.2">
      <c r="B235" s="35">
        <v>233</v>
      </c>
      <c r="C235" s="36"/>
      <c r="D235" s="36"/>
      <c r="E235" s="159"/>
      <c r="F235" s="37"/>
      <c r="G235" s="32" t="str">
        <f>_xlfn.IFNA(VLOOKUP(B235,مصنعيات!$E$1:$AP$5000,38,0),"")</f>
        <v/>
      </c>
      <c r="H235" s="32" t="str" cm="1">
        <f t="array" ref="H235">_xlfn.IFNA(LOOKUP(5,1/(B235=مصنعيات!$E$1:$E$5000),مصنعيات!$AP$1:$AP$5000),"")</f>
        <v/>
      </c>
      <c r="I235" s="33" t="str">
        <f>IF(SUMIF(مصنعيات!$E$3:$E$5000,الاوردرات!B235,مصنعيات!$O$3:$O$5000)=0,"",SUMIF(مصنعيات!$E$3:$E$5000,الاوردرات!B235,مصنعيات!$O$3:$O$5000))</f>
        <v/>
      </c>
      <c r="J235" s="33" t="str">
        <f>IF(SUMIF(خامات!$E$3:$E$5000,الاوردرات!B235,خامات!$L$3:$L$5000)=0,"",SUMIF(خامات!$E$3:$E$5000,الاوردرات!B235,خامات!$L$3:$L$5000))</f>
        <v/>
      </c>
      <c r="K235" s="33" t="str">
        <f t="shared" si="6"/>
        <v/>
      </c>
      <c r="L235" s="33" t="str">
        <f t="shared" si="7"/>
        <v/>
      </c>
    </row>
    <row r="236" spans="2:12" ht="26.25" x14ac:dyDescent="0.2">
      <c r="B236" s="38">
        <v>234</v>
      </c>
      <c r="C236" s="36"/>
      <c r="D236" s="36"/>
      <c r="E236" s="160"/>
      <c r="F236" s="37"/>
      <c r="G236" s="32" t="str">
        <f>_xlfn.IFNA(VLOOKUP(B236,مصنعيات!$E$1:$AP$5000,38,0),"")</f>
        <v/>
      </c>
      <c r="H236" s="32" t="str" cm="1">
        <f t="array" ref="H236">_xlfn.IFNA(LOOKUP(5,1/(B236=مصنعيات!$E$1:$E$5000),مصنعيات!$AP$1:$AP$5000),"")</f>
        <v/>
      </c>
      <c r="I236" s="33" t="str">
        <f>IF(SUMIF(مصنعيات!$E$3:$E$5000,الاوردرات!B236,مصنعيات!$O$3:$O$5000)=0,"",SUMIF(مصنعيات!$E$3:$E$5000,الاوردرات!B236,مصنعيات!$O$3:$O$5000))</f>
        <v/>
      </c>
      <c r="J236" s="33" t="str">
        <f>IF(SUMIF(خامات!$E$3:$E$5000,الاوردرات!B236,خامات!$L$3:$L$5000)=0,"",SUMIF(خامات!$E$3:$E$5000,الاوردرات!B236,خامات!$L$3:$L$5000))</f>
        <v/>
      </c>
      <c r="K236" s="33" t="str">
        <f t="shared" si="6"/>
        <v/>
      </c>
      <c r="L236" s="33" t="str">
        <f t="shared" si="7"/>
        <v/>
      </c>
    </row>
    <row r="237" spans="2:12" ht="26.25" x14ac:dyDescent="0.2">
      <c r="B237" s="35">
        <v>235</v>
      </c>
      <c r="C237" s="36"/>
      <c r="D237" s="36"/>
      <c r="E237" s="159"/>
      <c r="F237" s="37"/>
      <c r="G237" s="32" t="str">
        <f>_xlfn.IFNA(VLOOKUP(B237,مصنعيات!$E$1:$AP$5000,38,0),"")</f>
        <v/>
      </c>
      <c r="H237" s="32" t="str" cm="1">
        <f t="array" ref="H237">_xlfn.IFNA(LOOKUP(5,1/(B237=مصنعيات!$E$1:$E$5000),مصنعيات!$AP$1:$AP$5000),"")</f>
        <v/>
      </c>
      <c r="I237" s="33" t="str">
        <f>IF(SUMIF(مصنعيات!$E$3:$E$5000,الاوردرات!B237,مصنعيات!$O$3:$O$5000)=0,"",SUMIF(مصنعيات!$E$3:$E$5000,الاوردرات!B237,مصنعيات!$O$3:$O$5000))</f>
        <v/>
      </c>
      <c r="J237" s="33" t="str">
        <f>IF(SUMIF(خامات!$E$3:$E$5000,الاوردرات!B237,خامات!$L$3:$L$5000)=0,"",SUMIF(خامات!$E$3:$E$5000,الاوردرات!B237,خامات!$L$3:$L$5000))</f>
        <v/>
      </c>
      <c r="K237" s="33" t="str">
        <f t="shared" si="6"/>
        <v/>
      </c>
      <c r="L237" s="33" t="str">
        <f t="shared" si="7"/>
        <v/>
      </c>
    </row>
    <row r="238" spans="2:12" ht="26.25" x14ac:dyDescent="0.2">
      <c r="B238" s="38">
        <v>236</v>
      </c>
      <c r="C238" s="36"/>
      <c r="D238" s="36"/>
      <c r="E238" s="160"/>
      <c r="F238" s="37"/>
      <c r="G238" s="32" t="str">
        <f>_xlfn.IFNA(VLOOKUP(B238,مصنعيات!$E$1:$AP$5000,38,0),"")</f>
        <v/>
      </c>
      <c r="H238" s="32" t="str" cm="1">
        <f t="array" ref="H238">_xlfn.IFNA(LOOKUP(5,1/(B238=مصنعيات!$E$1:$E$5000),مصنعيات!$AP$1:$AP$5000),"")</f>
        <v/>
      </c>
      <c r="I238" s="33" t="str">
        <f>IF(SUMIF(مصنعيات!$E$3:$E$5000,الاوردرات!B238,مصنعيات!$O$3:$O$5000)=0,"",SUMIF(مصنعيات!$E$3:$E$5000,الاوردرات!B238,مصنعيات!$O$3:$O$5000))</f>
        <v/>
      </c>
      <c r="J238" s="33" t="str">
        <f>IF(SUMIF(خامات!$E$3:$E$5000,الاوردرات!B238,خامات!$L$3:$L$5000)=0,"",SUMIF(خامات!$E$3:$E$5000,الاوردرات!B238,خامات!$L$3:$L$5000))</f>
        <v/>
      </c>
      <c r="K238" s="33" t="str">
        <f t="shared" si="6"/>
        <v/>
      </c>
      <c r="L238" s="33" t="str">
        <f t="shared" si="7"/>
        <v/>
      </c>
    </row>
    <row r="239" spans="2:12" ht="26.25" x14ac:dyDescent="0.2">
      <c r="B239" s="35">
        <v>237</v>
      </c>
      <c r="C239" s="36"/>
      <c r="D239" s="36"/>
      <c r="E239" s="159"/>
      <c r="F239" s="37"/>
      <c r="G239" s="32" t="str">
        <f>_xlfn.IFNA(VLOOKUP(B239,مصنعيات!$E$1:$AP$5000,38,0),"")</f>
        <v/>
      </c>
      <c r="H239" s="32" t="str" cm="1">
        <f t="array" ref="H239">_xlfn.IFNA(LOOKUP(5,1/(B239=مصنعيات!$E$1:$E$5000),مصنعيات!$AP$1:$AP$5000),"")</f>
        <v/>
      </c>
      <c r="I239" s="33" t="str">
        <f>IF(SUMIF(مصنعيات!$E$3:$E$5000,الاوردرات!B239,مصنعيات!$O$3:$O$5000)=0,"",SUMIF(مصنعيات!$E$3:$E$5000,الاوردرات!B239,مصنعيات!$O$3:$O$5000))</f>
        <v/>
      </c>
      <c r="J239" s="33" t="str">
        <f>IF(SUMIF(خامات!$E$3:$E$5000,الاوردرات!B239,خامات!$L$3:$L$5000)=0,"",SUMIF(خامات!$E$3:$E$5000,الاوردرات!B239,خامات!$L$3:$L$5000))</f>
        <v/>
      </c>
      <c r="K239" s="33" t="str">
        <f t="shared" si="6"/>
        <v/>
      </c>
      <c r="L239" s="33" t="str">
        <f t="shared" si="7"/>
        <v/>
      </c>
    </row>
    <row r="240" spans="2:12" ht="26.25" x14ac:dyDescent="0.2">
      <c r="B240" s="38">
        <v>238</v>
      </c>
      <c r="C240" s="36"/>
      <c r="D240" s="36"/>
      <c r="E240" s="160"/>
      <c r="F240" s="37"/>
      <c r="G240" s="32" t="str">
        <f>_xlfn.IFNA(VLOOKUP(B240,مصنعيات!$E$1:$AP$5000,38,0),"")</f>
        <v/>
      </c>
      <c r="H240" s="32" t="str" cm="1">
        <f t="array" ref="H240">_xlfn.IFNA(LOOKUP(5,1/(B240=مصنعيات!$E$1:$E$5000),مصنعيات!$AP$1:$AP$5000),"")</f>
        <v/>
      </c>
      <c r="I240" s="33" t="str">
        <f>IF(SUMIF(مصنعيات!$E$3:$E$5000,الاوردرات!B240,مصنعيات!$O$3:$O$5000)=0,"",SUMIF(مصنعيات!$E$3:$E$5000,الاوردرات!B240,مصنعيات!$O$3:$O$5000))</f>
        <v/>
      </c>
      <c r="J240" s="33" t="str">
        <f>IF(SUMIF(خامات!$E$3:$E$5000,الاوردرات!B240,خامات!$L$3:$L$5000)=0,"",SUMIF(خامات!$E$3:$E$5000,الاوردرات!B240,خامات!$L$3:$L$5000))</f>
        <v/>
      </c>
      <c r="K240" s="33" t="str">
        <f t="shared" si="6"/>
        <v/>
      </c>
      <c r="L240" s="33" t="str">
        <f t="shared" si="7"/>
        <v/>
      </c>
    </row>
    <row r="241" spans="2:12" ht="26.25" x14ac:dyDescent="0.2">
      <c r="B241" s="35">
        <v>239</v>
      </c>
      <c r="C241" s="36"/>
      <c r="D241" s="36"/>
      <c r="E241" s="159"/>
      <c r="F241" s="37"/>
      <c r="G241" s="32" t="str">
        <f>_xlfn.IFNA(VLOOKUP(B241,مصنعيات!$E$1:$AP$5000,38,0),"")</f>
        <v/>
      </c>
      <c r="H241" s="32" t="str" cm="1">
        <f t="array" ref="H241">_xlfn.IFNA(LOOKUP(5,1/(B241=مصنعيات!$E$1:$E$5000),مصنعيات!$AP$1:$AP$5000),"")</f>
        <v/>
      </c>
      <c r="I241" s="33" t="str">
        <f>IF(SUMIF(مصنعيات!$E$3:$E$5000,الاوردرات!B241,مصنعيات!$O$3:$O$5000)=0,"",SUMIF(مصنعيات!$E$3:$E$5000,الاوردرات!B241,مصنعيات!$O$3:$O$5000))</f>
        <v/>
      </c>
      <c r="J241" s="33" t="str">
        <f>IF(SUMIF(خامات!$E$3:$E$5000,الاوردرات!B241,خامات!$L$3:$L$5000)=0,"",SUMIF(خامات!$E$3:$E$5000,الاوردرات!B241,خامات!$L$3:$L$5000))</f>
        <v/>
      </c>
      <c r="K241" s="33" t="str">
        <f t="shared" si="6"/>
        <v/>
      </c>
      <c r="L241" s="33" t="str">
        <f t="shared" si="7"/>
        <v/>
      </c>
    </row>
    <row r="242" spans="2:12" ht="26.25" x14ac:dyDescent="0.2">
      <c r="B242" s="38">
        <v>240</v>
      </c>
      <c r="C242" s="36"/>
      <c r="D242" s="36"/>
      <c r="E242" s="160"/>
      <c r="F242" s="37"/>
      <c r="G242" s="32" t="str">
        <f>_xlfn.IFNA(VLOOKUP(B242,مصنعيات!$E$1:$AP$5000,38,0),"")</f>
        <v/>
      </c>
      <c r="H242" s="32" t="str" cm="1">
        <f t="array" ref="H242">_xlfn.IFNA(LOOKUP(5,1/(B242=مصنعيات!$E$1:$E$5000),مصنعيات!$AP$1:$AP$5000),"")</f>
        <v/>
      </c>
      <c r="I242" s="33" t="str">
        <f>IF(SUMIF(مصنعيات!$E$3:$E$5000,الاوردرات!B242,مصنعيات!$O$3:$O$5000)=0,"",SUMIF(مصنعيات!$E$3:$E$5000,الاوردرات!B242,مصنعيات!$O$3:$O$5000))</f>
        <v/>
      </c>
      <c r="J242" s="33" t="str">
        <f>IF(SUMIF(خامات!$E$3:$E$5000,الاوردرات!B242,خامات!$L$3:$L$5000)=0,"",SUMIF(خامات!$E$3:$E$5000,الاوردرات!B242,خامات!$L$3:$L$5000))</f>
        <v/>
      </c>
      <c r="K242" s="33" t="str">
        <f t="shared" si="6"/>
        <v/>
      </c>
      <c r="L242" s="33" t="str">
        <f t="shared" si="7"/>
        <v/>
      </c>
    </row>
    <row r="243" spans="2:12" ht="26.25" x14ac:dyDescent="0.2">
      <c r="B243" s="35">
        <v>241</v>
      </c>
      <c r="C243" s="36"/>
      <c r="D243" s="36"/>
      <c r="E243" s="159"/>
      <c r="F243" s="37"/>
      <c r="G243" s="32" t="str">
        <f>_xlfn.IFNA(VLOOKUP(B243,مصنعيات!$E$1:$AP$5000,38,0),"")</f>
        <v/>
      </c>
      <c r="H243" s="32" t="str" cm="1">
        <f t="array" ref="H243">_xlfn.IFNA(LOOKUP(5,1/(B243=مصنعيات!$E$1:$E$5000),مصنعيات!$AP$1:$AP$5000),"")</f>
        <v/>
      </c>
      <c r="I243" s="33" t="str">
        <f>IF(SUMIF(مصنعيات!$E$3:$E$5000,الاوردرات!B243,مصنعيات!$O$3:$O$5000)=0,"",SUMIF(مصنعيات!$E$3:$E$5000,الاوردرات!B243,مصنعيات!$O$3:$O$5000))</f>
        <v/>
      </c>
      <c r="J243" s="33" t="str">
        <f>IF(SUMIF(خامات!$E$3:$E$5000,الاوردرات!B243,خامات!$L$3:$L$5000)=0,"",SUMIF(خامات!$E$3:$E$5000,الاوردرات!B243,خامات!$L$3:$L$5000))</f>
        <v/>
      </c>
      <c r="K243" s="33" t="str">
        <f t="shared" si="6"/>
        <v/>
      </c>
      <c r="L243" s="33" t="str">
        <f t="shared" si="7"/>
        <v/>
      </c>
    </row>
    <row r="244" spans="2:12" ht="26.25" x14ac:dyDescent="0.2">
      <c r="B244" s="38">
        <v>242</v>
      </c>
      <c r="C244" s="36"/>
      <c r="D244" s="36"/>
      <c r="E244" s="160"/>
      <c r="F244" s="37"/>
      <c r="G244" s="32" t="str">
        <f>_xlfn.IFNA(VLOOKUP(B244,مصنعيات!$E$1:$AP$5000,38,0),"")</f>
        <v/>
      </c>
      <c r="H244" s="32" t="str" cm="1">
        <f t="array" ref="H244">_xlfn.IFNA(LOOKUP(5,1/(B244=مصنعيات!$E$1:$E$5000),مصنعيات!$AP$1:$AP$5000),"")</f>
        <v/>
      </c>
      <c r="I244" s="33" t="str">
        <f>IF(SUMIF(مصنعيات!$E$3:$E$5000,الاوردرات!B244,مصنعيات!$O$3:$O$5000)=0,"",SUMIF(مصنعيات!$E$3:$E$5000,الاوردرات!B244,مصنعيات!$O$3:$O$5000))</f>
        <v/>
      </c>
      <c r="J244" s="33" t="str">
        <f>IF(SUMIF(خامات!$E$3:$E$5000,الاوردرات!B244,خامات!$L$3:$L$5000)=0,"",SUMIF(خامات!$E$3:$E$5000,الاوردرات!B244,خامات!$L$3:$L$5000))</f>
        <v/>
      </c>
      <c r="K244" s="33" t="str">
        <f t="shared" si="6"/>
        <v/>
      </c>
      <c r="L244" s="33" t="str">
        <f t="shared" si="7"/>
        <v/>
      </c>
    </row>
    <row r="245" spans="2:12" ht="26.25" x14ac:dyDescent="0.2">
      <c r="B245" s="35">
        <v>243</v>
      </c>
      <c r="C245" s="36"/>
      <c r="D245" s="36"/>
      <c r="E245" s="159"/>
      <c r="F245" s="37"/>
      <c r="G245" s="32" t="str">
        <f>_xlfn.IFNA(VLOOKUP(B245,مصنعيات!$E$1:$AP$5000,38,0),"")</f>
        <v/>
      </c>
      <c r="H245" s="32" t="str" cm="1">
        <f t="array" ref="H245">_xlfn.IFNA(LOOKUP(5,1/(B245=مصنعيات!$E$1:$E$5000),مصنعيات!$AP$1:$AP$5000),"")</f>
        <v/>
      </c>
      <c r="I245" s="33" t="str">
        <f>IF(SUMIF(مصنعيات!$E$3:$E$5000,الاوردرات!B245,مصنعيات!$O$3:$O$5000)=0,"",SUMIF(مصنعيات!$E$3:$E$5000,الاوردرات!B245,مصنعيات!$O$3:$O$5000))</f>
        <v/>
      </c>
      <c r="J245" s="33" t="str">
        <f>IF(SUMIF(خامات!$E$3:$E$5000,الاوردرات!B245,خامات!$L$3:$L$5000)=0,"",SUMIF(خامات!$E$3:$E$5000,الاوردرات!B245,خامات!$L$3:$L$5000))</f>
        <v/>
      </c>
      <c r="K245" s="33" t="str">
        <f t="shared" si="6"/>
        <v/>
      </c>
      <c r="L245" s="33" t="str">
        <f t="shared" si="7"/>
        <v/>
      </c>
    </row>
    <row r="246" spans="2:12" ht="26.25" x14ac:dyDescent="0.2">
      <c r="B246" s="38">
        <v>244</v>
      </c>
      <c r="C246" s="36"/>
      <c r="D246" s="36"/>
      <c r="E246" s="160"/>
      <c r="F246" s="37"/>
      <c r="G246" s="32" t="str">
        <f>_xlfn.IFNA(VLOOKUP(B246,مصنعيات!$E$1:$AP$5000,38,0),"")</f>
        <v/>
      </c>
      <c r="H246" s="32" t="str" cm="1">
        <f t="array" ref="H246">_xlfn.IFNA(LOOKUP(5,1/(B246=مصنعيات!$E$1:$E$5000),مصنعيات!$AP$1:$AP$5000),"")</f>
        <v/>
      </c>
      <c r="I246" s="33" t="str">
        <f>IF(SUMIF(مصنعيات!$E$3:$E$5000,الاوردرات!B246,مصنعيات!$O$3:$O$5000)=0,"",SUMIF(مصنعيات!$E$3:$E$5000,الاوردرات!B246,مصنعيات!$O$3:$O$5000))</f>
        <v/>
      </c>
      <c r="J246" s="33" t="str">
        <f>IF(SUMIF(خامات!$E$3:$E$5000,الاوردرات!B246,خامات!$L$3:$L$5000)=0,"",SUMIF(خامات!$E$3:$E$5000,الاوردرات!B246,خامات!$L$3:$L$5000))</f>
        <v/>
      </c>
      <c r="K246" s="33" t="str">
        <f t="shared" si="6"/>
        <v/>
      </c>
      <c r="L246" s="33" t="str">
        <f t="shared" si="7"/>
        <v/>
      </c>
    </row>
    <row r="247" spans="2:12" ht="26.25" x14ac:dyDescent="0.2">
      <c r="B247" s="35">
        <v>245</v>
      </c>
      <c r="C247" s="36"/>
      <c r="D247" s="36"/>
      <c r="E247" s="159"/>
      <c r="F247" s="37"/>
      <c r="G247" s="32" t="str">
        <f>_xlfn.IFNA(VLOOKUP(B247,مصنعيات!$E$1:$AP$5000,38,0),"")</f>
        <v/>
      </c>
      <c r="H247" s="32" t="str" cm="1">
        <f t="array" ref="H247">_xlfn.IFNA(LOOKUP(5,1/(B247=مصنعيات!$E$1:$E$5000),مصنعيات!$AP$1:$AP$5000),"")</f>
        <v/>
      </c>
      <c r="I247" s="33" t="str">
        <f>IF(SUMIF(مصنعيات!$E$3:$E$5000,الاوردرات!B247,مصنعيات!$O$3:$O$5000)=0,"",SUMIF(مصنعيات!$E$3:$E$5000,الاوردرات!B247,مصنعيات!$O$3:$O$5000))</f>
        <v/>
      </c>
      <c r="J247" s="33" t="str">
        <f>IF(SUMIF(خامات!$E$3:$E$5000,الاوردرات!B247,خامات!$L$3:$L$5000)=0,"",SUMIF(خامات!$E$3:$E$5000,الاوردرات!B247,خامات!$L$3:$L$5000))</f>
        <v/>
      </c>
      <c r="K247" s="33" t="str">
        <f t="shared" si="6"/>
        <v/>
      </c>
      <c r="L247" s="33" t="str">
        <f t="shared" si="7"/>
        <v/>
      </c>
    </row>
    <row r="248" spans="2:12" ht="26.25" x14ac:dyDescent="0.2">
      <c r="B248" s="38">
        <v>246</v>
      </c>
      <c r="C248" s="36"/>
      <c r="D248" s="36"/>
      <c r="E248" s="160"/>
      <c r="F248" s="37"/>
      <c r="G248" s="32" t="str">
        <f>_xlfn.IFNA(VLOOKUP(B248,مصنعيات!$E$1:$AP$5000,38,0),"")</f>
        <v/>
      </c>
      <c r="H248" s="32" t="str" cm="1">
        <f t="array" ref="H248">_xlfn.IFNA(LOOKUP(5,1/(B248=مصنعيات!$E$1:$E$5000),مصنعيات!$AP$1:$AP$5000),"")</f>
        <v/>
      </c>
      <c r="I248" s="33" t="str">
        <f>IF(SUMIF(مصنعيات!$E$3:$E$5000,الاوردرات!B248,مصنعيات!$O$3:$O$5000)=0,"",SUMIF(مصنعيات!$E$3:$E$5000,الاوردرات!B248,مصنعيات!$O$3:$O$5000))</f>
        <v/>
      </c>
      <c r="J248" s="33" t="str">
        <f>IF(SUMIF(خامات!$E$3:$E$5000,الاوردرات!B248,خامات!$L$3:$L$5000)=0,"",SUMIF(خامات!$E$3:$E$5000,الاوردرات!B248,خامات!$L$3:$L$5000))</f>
        <v/>
      </c>
      <c r="K248" s="33" t="str">
        <f t="shared" si="6"/>
        <v/>
      </c>
      <c r="L248" s="33" t="str">
        <f t="shared" si="7"/>
        <v/>
      </c>
    </row>
    <row r="249" spans="2:12" ht="26.25" x14ac:dyDescent="0.2">
      <c r="B249" s="35">
        <v>247</v>
      </c>
      <c r="C249" s="36"/>
      <c r="D249" s="36"/>
      <c r="E249" s="159"/>
      <c r="F249" s="37"/>
      <c r="G249" s="32" t="str">
        <f>_xlfn.IFNA(VLOOKUP(B249,مصنعيات!$E$1:$AP$5000,38,0),"")</f>
        <v/>
      </c>
      <c r="H249" s="32" t="str" cm="1">
        <f t="array" ref="H249">_xlfn.IFNA(LOOKUP(5,1/(B249=مصنعيات!$E$1:$E$5000),مصنعيات!$AP$1:$AP$5000),"")</f>
        <v/>
      </c>
      <c r="I249" s="33" t="str">
        <f>IF(SUMIF(مصنعيات!$E$3:$E$5000,الاوردرات!B249,مصنعيات!$O$3:$O$5000)=0,"",SUMIF(مصنعيات!$E$3:$E$5000,الاوردرات!B249,مصنعيات!$O$3:$O$5000))</f>
        <v/>
      </c>
      <c r="J249" s="33" t="str">
        <f>IF(SUMIF(خامات!$E$3:$E$5000,الاوردرات!B249,خامات!$L$3:$L$5000)=0,"",SUMIF(خامات!$E$3:$E$5000,الاوردرات!B249,خامات!$L$3:$L$5000))</f>
        <v/>
      </c>
      <c r="K249" s="33" t="str">
        <f t="shared" si="6"/>
        <v/>
      </c>
      <c r="L249" s="33" t="str">
        <f t="shared" si="7"/>
        <v/>
      </c>
    </row>
    <row r="250" spans="2:12" ht="26.25" x14ac:dyDescent="0.2">
      <c r="B250" s="38">
        <v>248</v>
      </c>
      <c r="C250" s="36"/>
      <c r="D250" s="36"/>
      <c r="E250" s="160"/>
      <c r="F250" s="37"/>
      <c r="G250" s="32" t="str">
        <f>_xlfn.IFNA(VLOOKUP(B250,مصنعيات!$E$1:$AP$5000,38,0),"")</f>
        <v/>
      </c>
      <c r="H250" s="32" t="str" cm="1">
        <f t="array" ref="H250">_xlfn.IFNA(LOOKUP(5,1/(B250=مصنعيات!$E$1:$E$5000),مصنعيات!$AP$1:$AP$5000),"")</f>
        <v/>
      </c>
      <c r="I250" s="33" t="str">
        <f>IF(SUMIF(مصنعيات!$E$3:$E$5000,الاوردرات!B250,مصنعيات!$O$3:$O$5000)=0,"",SUMIF(مصنعيات!$E$3:$E$5000,الاوردرات!B250,مصنعيات!$O$3:$O$5000))</f>
        <v/>
      </c>
      <c r="J250" s="33" t="str">
        <f>IF(SUMIF(خامات!$E$3:$E$5000,الاوردرات!B250,خامات!$L$3:$L$5000)=0,"",SUMIF(خامات!$E$3:$E$5000,الاوردرات!B250,خامات!$L$3:$L$5000))</f>
        <v/>
      </c>
      <c r="K250" s="33" t="str">
        <f t="shared" si="6"/>
        <v/>
      </c>
      <c r="L250" s="33" t="str">
        <f t="shared" si="7"/>
        <v/>
      </c>
    </row>
    <row r="251" spans="2:12" ht="26.25" x14ac:dyDescent="0.2">
      <c r="B251" s="35">
        <v>249</v>
      </c>
      <c r="C251" s="36"/>
      <c r="D251" s="36"/>
      <c r="E251" s="159"/>
      <c r="F251" s="37"/>
      <c r="G251" s="32" t="str">
        <f>_xlfn.IFNA(VLOOKUP(B251,مصنعيات!$E$1:$AP$5000,38,0),"")</f>
        <v/>
      </c>
      <c r="H251" s="32" t="str" cm="1">
        <f t="array" ref="H251">_xlfn.IFNA(LOOKUP(5,1/(B251=مصنعيات!$E$1:$E$5000),مصنعيات!$AP$1:$AP$5000),"")</f>
        <v/>
      </c>
      <c r="I251" s="33" t="str">
        <f>IF(SUMIF(مصنعيات!$E$3:$E$5000,الاوردرات!B251,مصنعيات!$O$3:$O$5000)=0,"",SUMIF(مصنعيات!$E$3:$E$5000,الاوردرات!B251,مصنعيات!$O$3:$O$5000))</f>
        <v/>
      </c>
      <c r="J251" s="33" t="str">
        <f>IF(SUMIF(خامات!$E$3:$E$5000,الاوردرات!B251,خامات!$L$3:$L$5000)=0,"",SUMIF(خامات!$E$3:$E$5000,الاوردرات!B251,خامات!$L$3:$L$5000))</f>
        <v/>
      </c>
      <c r="K251" s="33" t="str">
        <f t="shared" si="6"/>
        <v/>
      </c>
      <c r="L251" s="33" t="str">
        <f t="shared" si="7"/>
        <v/>
      </c>
    </row>
    <row r="252" spans="2:12" ht="26.25" x14ac:dyDescent="0.2">
      <c r="B252" s="38">
        <v>250</v>
      </c>
      <c r="C252" s="36"/>
      <c r="D252" s="36"/>
      <c r="E252" s="160"/>
      <c r="F252" s="37"/>
      <c r="G252" s="32" t="str">
        <f>_xlfn.IFNA(VLOOKUP(B252,مصنعيات!$E$1:$AP$5000,38,0),"")</f>
        <v/>
      </c>
      <c r="H252" s="32" t="str" cm="1">
        <f t="array" ref="H252">_xlfn.IFNA(LOOKUP(5,1/(B252=مصنعيات!$E$1:$E$5000),مصنعيات!$AP$1:$AP$5000),"")</f>
        <v/>
      </c>
      <c r="I252" s="33" t="str">
        <f>IF(SUMIF(مصنعيات!$E$3:$E$5000,الاوردرات!B252,مصنعيات!$O$3:$O$5000)=0,"",SUMIF(مصنعيات!$E$3:$E$5000,الاوردرات!B252,مصنعيات!$O$3:$O$5000))</f>
        <v/>
      </c>
      <c r="J252" s="33" t="str">
        <f>IF(SUMIF(خامات!$E$3:$E$5000,الاوردرات!B252,خامات!$L$3:$L$5000)=0,"",SUMIF(خامات!$E$3:$E$5000,الاوردرات!B252,خامات!$L$3:$L$5000))</f>
        <v/>
      </c>
      <c r="K252" s="33" t="str">
        <f t="shared" si="6"/>
        <v/>
      </c>
      <c r="L252" s="33" t="str">
        <f t="shared" si="7"/>
        <v/>
      </c>
    </row>
    <row r="253" spans="2:12" ht="26.25" x14ac:dyDescent="0.2">
      <c r="B253" s="35">
        <v>251</v>
      </c>
      <c r="C253" s="36"/>
      <c r="D253" s="36"/>
      <c r="E253" s="159"/>
      <c r="F253" s="37"/>
      <c r="G253" s="32" t="str">
        <f>_xlfn.IFNA(VLOOKUP(B253,مصنعيات!$E$1:$AP$5000,38,0),"")</f>
        <v/>
      </c>
      <c r="H253" s="32" t="str" cm="1">
        <f t="array" ref="H253">_xlfn.IFNA(LOOKUP(5,1/(B253=مصنعيات!$E$1:$E$5000),مصنعيات!$AP$1:$AP$5000),"")</f>
        <v/>
      </c>
      <c r="I253" s="33" t="str">
        <f>IF(SUMIF(مصنعيات!$E$3:$E$5000,الاوردرات!B253,مصنعيات!$O$3:$O$5000)=0,"",SUMIF(مصنعيات!$E$3:$E$5000,الاوردرات!B253,مصنعيات!$O$3:$O$5000))</f>
        <v/>
      </c>
      <c r="J253" s="33" t="str">
        <f>IF(SUMIF(خامات!$E$3:$E$5000,الاوردرات!B253,خامات!$L$3:$L$5000)=0,"",SUMIF(خامات!$E$3:$E$5000,الاوردرات!B253,خامات!$L$3:$L$5000))</f>
        <v/>
      </c>
      <c r="K253" s="33" t="str">
        <f t="shared" si="6"/>
        <v/>
      </c>
      <c r="L253" s="33" t="str">
        <f t="shared" si="7"/>
        <v/>
      </c>
    </row>
    <row r="254" spans="2:12" ht="26.25" x14ac:dyDescent="0.2">
      <c r="B254" s="38">
        <v>252</v>
      </c>
      <c r="C254" s="36"/>
      <c r="D254" s="36"/>
      <c r="E254" s="160"/>
      <c r="F254" s="37"/>
      <c r="G254" s="32" t="str">
        <f>_xlfn.IFNA(VLOOKUP(B254,مصنعيات!$E$1:$AP$5000,38,0),"")</f>
        <v/>
      </c>
      <c r="H254" s="32" t="str" cm="1">
        <f t="array" ref="H254">_xlfn.IFNA(LOOKUP(5,1/(B254=مصنعيات!$E$1:$E$5000),مصنعيات!$AP$1:$AP$5000),"")</f>
        <v/>
      </c>
      <c r="I254" s="33" t="str">
        <f>IF(SUMIF(مصنعيات!$E$3:$E$5000,الاوردرات!B254,مصنعيات!$O$3:$O$5000)=0,"",SUMIF(مصنعيات!$E$3:$E$5000,الاوردرات!B254,مصنعيات!$O$3:$O$5000))</f>
        <v/>
      </c>
      <c r="J254" s="33" t="str">
        <f>IF(SUMIF(خامات!$E$3:$E$5000,الاوردرات!B254,خامات!$L$3:$L$5000)=0,"",SUMIF(خامات!$E$3:$E$5000,الاوردرات!B254,خامات!$L$3:$L$5000))</f>
        <v/>
      </c>
      <c r="K254" s="33" t="str">
        <f t="shared" si="6"/>
        <v/>
      </c>
      <c r="L254" s="33" t="str">
        <f t="shared" si="7"/>
        <v/>
      </c>
    </row>
    <row r="255" spans="2:12" ht="26.25" x14ac:dyDescent="0.2">
      <c r="B255" s="35">
        <v>253</v>
      </c>
      <c r="C255" s="36"/>
      <c r="D255" s="36"/>
      <c r="E255" s="159"/>
      <c r="F255" s="37"/>
      <c r="G255" s="32" t="str">
        <f>_xlfn.IFNA(VLOOKUP(B255,مصنعيات!$E$1:$AP$5000,38,0),"")</f>
        <v/>
      </c>
      <c r="H255" s="32" t="str" cm="1">
        <f t="array" ref="H255">_xlfn.IFNA(LOOKUP(5,1/(B255=مصنعيات!$E$1:$E$5000),مصنعيات!$AP$1:$AP$5000),"")</f>
        <v/>
      </c>
      <c r="I255" s="33" t="str">
        <f>IF(SUMIF(مصنعيات!$E$3:$E$5000,الاوردرات!B255,مصنعيات!$O$3:$O$5000)=0,"",SUMIF(مصنعيات!$E$3:$E$5000,الاوردرات!B255,مصنعيات!$O$3:$O$5000))</f>
        <v/>
      </c>
      <c r="J255" s="33" t="str">
        <f>IF(SUMIF(خامات!$E$3:$E$5000,الاوردرات!B255,خامات!$L$3:$L$5000)=0,"",SUMIF(خامات!$E$3:$E$5000,الاوردرات!B255,خامات!$L$3:$L$5000))</f>
        <v/>
      </c>
      <c r="K255" s="33" t="str">
        <f t="shared" si="6"/>
        <v/>
      </c>
      <c r="L255" s="33" t="str">
        <f t="shared" si="7"/>
        <v/>
      </c>
    </row>
    <row r="256" spans="2:12" ht="26.25" x14ac:dyDescent="0.2">
      <c r="B256" s="38">
        <v>254</v>
      </c>
      <c r="C256" s="36"/>
      <c r="D256" s="36"/>
      <c r="E256" s="160"/>
      <c r="F256" s="37"/>
      <c r="G256" s="32" t="str">
        <f>_xlfn.IFNA(VLOOKUP(B256,مصنعيات!$E$1:$AP$5000,38,0),"")</f>
        <v/>
      </c>
      <c r="H256" s="32" t="str" cm="1">
        <f t="array" ref="H256">_xlfn.IFNA(LOOKUP(5,1/(B256=مصنعيات!$E$1:$E$5000),مصنعيات!$AP$1:$AP$5000),"")</f>
        <v/>
      </c>
      <c r="I256" s="33" t="str">
        <f>IF(SUMIF(مصنعيات!$E$3:$E$5000,الاوردرات!B256,مصنعيات!$O$3:$O$5000)=0,"",SUMIF(مصنعيات!$E$3:$E$5000,الاوردرات!B256,مصنعيات!$O$3:$O$5000))</f>
        <v/>
      </c>
      <c r="J256" s="33" t="str">
        <f>IF(SUMIF(خامات!$E$3:$E$5000,الاوردرات!B256,خامات!$L$3:$L$5000)=0,"",SUMIF(خامات!$E$3:$E$5000,الاوردرات!B256,خامات!$L$3:$L$5000))</f>
        <v/>
      </c>
      <c r="K256" s="33" t="str">
        <f t="shared" si="6"/>
        <v/>
      </c>
      <c r="L256" s="33" t="str">
        <f t="shared" si="7"/>
        <v/>
      </c>
    </row>
    <row r="257" spans="2:12" ht="26.25" x14ac:dyDescent="0.2">
      <c r="B257" s="35">
        <v>255</v>
      </c>
      <c r="C257" s="36"/>
      <c r="D257" s="36"/>
      <c r="E257" s="159"/>
      <c r="F257" s="37"/>
      <c r="G257" s="32" t="str">
        <f>_xlfn.IFNA(VLOOKUP(B257,مصنعيات!$E$1:$AP$5000,38,0),"")</f>
        <v/>
      </c>
      <c r="H257" s="32" t="str" cm="1">
        <f t="array" ref="H257">_xlfn.IFNA(LOOKUP(5,1/(B257=مصنعيات!$E$1:$E$5000),مصنعيات!$AP$1:$AP$5000),"")</f>
        <v/>
      </c>
      <c r="I257" s="33" t="str">
        <f>IF(SUMIF(مصنعيات!$E$3:$E$5000,الاوردرات!B257,مصنعيات!$O$3:$O$5000)=0,"",SUMIF(مصنعيات!$E$3:$E$5000,الاوردرات!B257,مصنعيات!$O$3:$O$5000))</f>
        <v/>
      </c>
      <c r="J257" s="33" t="str">
        <f>IF(SUMIF(خامات!$E$3:$E$5000,الاوردرات!B257,خامات!$L$3:$L$5000)=0,"",SUMIF(خامات!$E$3:$E$5000,الاوردرات!B257,خامات!$L$3:$L$5000))</f>
        <v/>
      </c>
      <c r="K257" s="33" t="str">
        <f t="shared" si="6"/>
        <v/>
      </c>
      <c r="L257" s="33" t="str">
        <f t="shared" si="7"/>
        <v/>
      </c>
    </row>
    <row r="258" spans="2:12" ht="26.25" x14ac:dyDescent="0.2">
      <c r="B258" s="38">
        <v>256</v>
      </c>
      <c r="C258" s="36"/>
      <c r="D258" s="36"/>
      <c r="E258" s="160"/>
      <c r="F258" s="37"/>
      <c r="G258" s="32" t="str">
        <f>_xlfn.IFNA(VLOOKUP(B258,مصنعيات!$E$1:$AP$5000,38,0),"")</f>
        <v/>
      </c>
      <c r="H258" s="32" t="str" cm="1">
        <f t="array" ref="H258">_xlfn.IFNA(LOOKUP(5,1/(B258=مصنعيات!$E$1:$E$5000),مصنعيات!$AP$1:$AP$5000),"")</f>
        <v/>
      </c>
      <c r="I258" s="33" t="str">
        <f>IF(SUMIF(مصنعيات!$E$3:$E$5000,الاوردرات!B258,مصنعيات!$O$3:$O$5000)=0,"",SUMIF(مصنعيات!$E$3:$E$5000,الاوردرات!B258,مصنعيات!$O$3:$O$5000))</f>
        <v/>
      </c>
      <c r="J258" s="33" t="str">
        <f>IF(SUMIF(خامات!$E$3:$E$5000,الاوردرات!B258,خامات!$L$3:$L$5000)=0,"",SUMIF(خامات!$E$3:$E$5000,الاوردرات!B258,خامات!$L$3:$L$5000))</f>
        <v/>
      </c>
      <c r="K258" s="33" t="str">
        <f t="shared" si="6"/>
        <v/>
      </c>
      <c r="L258" s="33" t="str">
        <f t="shared" si="7"/>
        <v/>
      </c>
    </row>
    <row r="259" spans="2:12" ht="26.25" x14ac:dyDescent="0.2">
      <c r="B259" s="35">
        <v>257</v>
      </c>
      <c r="C259" s="36"/>
      <c r="D259" s="36"/>
      <c r="E259" s="159"/>
      <c r="F259" s="37"/>
      <c r="G259" s="32" t="str">
        <f>_xlfn.IFNA(VLOOKUP(B259,مصنعيات!$E$1:$AP$5000,38,0),"")</f>
        <v/>
      </c>
      <c r="H259" s="32" t="str" cm="1">
        <f t="array" ref="H259">_xlfn.IFNA(LOOKUP(5,1/(B259=مصنعيات!$E$1:$E$5000),مصنعيات!$AP$1:$AP$5000),"")</f>
        <v/>
      </c>
      <c r="I259" s="33" t="str">
        <f>IF(SUMIF(مصنعيات!$E$3:$E$5000,الاوردرات!B259,مصنعيات!$O$3:$O$5000)=0,"",SUMIF(مصنعيات!$E$3:$E$5000,الاوردرات!B259,مصنعيات!$O$3:$O$5000))</f>
        <v/>
      </c>
      <c r="J259" s="33" t="str">
        <f>IF(SUMIF(خامات!$E$3:$E$5000,الاوردرات!B259,خامات!$L$3:$L$5000)=0,"",SUMIF(خامات!$E$3:$E$5000,الاوردرات!B259,خامات!$L$3:$L$5000))</f>
        <v/>
      </c>
      <c r="K259" s="33" t="str">
        <f t="shared" si="6"/>
        <v/>
      </c>
      <c r="L259" s="33" t="str">
        <f t="shared" si="7"/>
        <v/>
      </c>
    </row>
    <row r="260" spans="2:12" ht="26.25" x14ac:dyDescent="0.2">
      <c r="B260" s="38">
        <v>258</v>
      </c>
      <c r="C260" s="36"/>
      <c r="D260" s="36"/>
      <c r="E260" s="160"/>
      <c r="F260" s="37"/>
      <c r="G260" s="32" t="str">
        <f>_xlfn.IFNA(VLOOKUP(B260,مصنعيات!$E$1:$AP$5000,38,0),"")</f>
        <v/>
      </c>
      <c r="H260" s="32" t="str" cm="1">
        <f t="array" ref="H260">_xlfn.IFNA(LOOKUP(5,1/(B260=مصنعيات!$E$1:$E$5000),مصنعيات!$AP$1:$AP$5000),"")</f>
        <v/>
      </c>
      <c r="I260" s="33" t="str">
        <f>IF(SUMIF(مصنعيات!$E$3:$E$5000,الاوردرات!B260,مصنعيات!$O$3:$O$5000)=0,"",SUMIF(مصنعيات!$E$3:$E$5000,الاوردرات!B260,مصنعيات!$O$3:$O$5000))</f>
        <v/>
      </c>
      <c r="J260" s="33" t="str">
        <f>IF(SUMIF(خامات!$E$3:$E$5000,الاوردرات!B260,خامات!$L$3:$L$5000)=0,"",SUMIF(خامات!$E$3:$E$5000,الاوردرات!B260,خامات!$L$3:$L$5000))</f>
        <v/>
      </c>
      <c r="K260" s="33" t="str">
        <f t="shared" ref="K260:K323" si="8">IFERROR(I260/F260,"")</f>
        <v/>
      </c>
      <c r="L260" s="33" t="str">
        <f t="shared" ref="L260:L323" si="9">IFERROR(J260/F260,"")</f>
        <v/>
      </c>
    </row>
    <row r="261" spans="2:12" ht="26.25" x14ac:dyDescent="0.2">
      <c r="B261" s="35">
        <v>259</v>
      </c>
      <c r="C261" s="36"/>
      <c r="D261" s="36"/>
      <c r="E261" s="159"/>
      <c r="F261" s="37"/>
      <c r="G261" s="32" t="str">
        <f>_xlfn.IFNA(VLOOKUP(B261,مصنعيات!$E$1:$AP$5000,38,0),"")</f>
        <v/>
      </c>
      <c r="H261" s="32" t="str" cm="1">
        <f t="array" ref="H261">_xlfn.IFNA(LOOKUP(5,1/(B261=مصنعيات!$E$1:$E$5000),مصنعيات!$AP$1:$AP$5000),"")</f>
        <v/>
      </c>
      <c r="I261" s="33" t="str">
        <f>IF(SUMIF(مصنعيات!$E$3:$E$5000,الاوردرات!B261,مصنعيات!$O$3:$O$5000)=0,"",SUMIF(مصنعيات!$E$3:$E$5000,الاوردرات!B261,مصنعيات!$O$3:$O$5000))</f>
        <v/>
      </c>
      <c r="J261" s="33" t="str">
        <f>IF(SUMIF(خامات!$E$3:$E$5000,الاوردرات!B261,خامات!$L$3:$L$5000)=0,"",SUMIF(خامات!$E$3:$E$5000,الاوردرات!B261,خامات!$L$3:$L$5000))</f>
        <v/>
      </c>
      <c r="K261" s="33" t="str">
        <f t="shared" si="8"/>
        <v/>
      </c>
      <c r="L261" s="33" t="str">
        <f t="shared" si="9"/>
        <v/>
      </c>
    </row>
    <row r="262" spans="2:12" ht="26.25" x14ac:dyDescent="0.2">
      <c r="B262" s="38">
        <v>260</v>
      </c>
      <c r="C262" s="36"/>
      <c r="D262" s="36"/>
      <c r="E262" s="160"/>
      <c r="F262" s="37"/>
      <c r="G262" s="32" t="str">
        <f>_xlfn.IFNA(VLOOKUP(B262,مصنعيات!$E$1:$AP$5000,38,0),"")</f>
        <v/>
      </c>
      <c r="H262" s="32" t="str" cm="1">
        <f t="array" ref="H262">_xlfn.IFNA(LOOKUP(5,1/(B262=مصنعيات!$E$1:$E$5000),مصنعيات!$AP$1:$AP$5000),"")</f>
        <v/>
      </c>
      <c r="I262" s="33" t="str">
        <f>IF(SUMIF(مصنعيات!$E$3:$E$5000,الاوردرات!B262,مصنعيات!$O$3:$O$5000)=0,"",SUMIF(مصنعيات!$E$3:$E$5000,الاوردرات!B262,مصنعيات!$O$3:$O$5000))</f>
        <v/>
      </c>
      <c r="J262" s="33" t="str">
        <f>IF(SUMIF(خامات!$E$3:$E$5000,الاوردرات!B262,خامات!$L$3:$L$5000)=0,"",SUMIF(خامات!$E$3:$E$5000,الاوردرات!B262,خامات!$L$3:$L$5000))</f>
        <v/>
      </c>
      <c r="K262" s="33" t="str">
        <f t="shared" si="8"/>
        <v/>
      </c>
      <c r="L262" s="33" t="str">
        <f t="shared" si="9"/>
        <v/>
      </c>
    </row>
    <row r="263" spans="2:12" ht="26.25" x14ac:dyDescent="0.2">
      <c r="B263" s="35">
        <v>261</v>
      </c>
      <c r="C263" s="36"/>
      <c r="D263" s="36"/>
      <c r="E263" s="159"/>
      <c r="F263" s="37"/>
      <c r="G263" s="32" t="str">
        <f>_xlfn.IFNA(VLOOKUP(B263,مصنعيات!$E$1:$AP$5000,38,0),"")</f>
        <v/>
      </c>
      <c r="H263" s="32" t="str" cm="1">
        <f t="array" ref="H263">_xlfn.IFNA(LOOKUP(5,1/(B263=مصنعيات!$E$1:$E$5000),مصنعيات!$AP$1:$AP$5000),"")</f>
        <v/>
      </c>
      <c r="I263" s="33" t="str">
        <f>IF(SUMIF(مصنعيات!$E$3:$E$5000,الاوردرات!B263,مصنعيات!$O$3:$O$5000)=0,"",SUMIF(مصنعيات!$E$3:$E$5000,الاوردرات!B263,مصنعيات!$O$3:$O$5000))</f>
        <v/>
      </c>
      <c r="J263" s="33" t="str">
        <f>IF(SUMIF(خامات!$E$3:$E$5000,الاوردرات!B263,خامات!$L$3:$L$5000)=0,"",SUMIF(خامات!$E$3:$E$5000,الاوردرات!B263,خامات!$L$3:$L$5000))</f>
        <v/>
      </c>
      <c r="K263" s="33" t="str">
        <f t="shared" si="8"/>
        <v/>
      </c>
      <c r="L263" s="33" t="str">
        <f t="shared" si="9"/>
        <v/>
      </c>
    </row>
    <row r="264" spans="2:12" ht="26.25" x14ac:dyDescent="0.2">
      <c r="B264" s="38">
        <v>262</v>
      </c>
      <c r="C264" s="36"/>
      <c r="D264" s="36"/>
      <c r="E264" s="160"/>
      <c r="F264" s="37"/>
      <c r="G264" s="32" t="str">
        <f>_xlfn.IFNA(VLOOKUP(B264,مصنعيات!$E$1:$AP$5000,38,0),"")</f>
        <v/>
      </c>
      <c r="H264" s="32" t="str" cm="1">
        <f t="array" ref="H264">_xlfn.IFNA(LOOKUP(5,1/(B264=مصنعيات!$E$1:$E$5000),مصنعيات!$AP$1:$AP$5000),"")</f>
        <v/>
      </c>
      <c r="I264" s="33" t="str">
        <f>IF(SUMIF(مصنعيات!$E$3:$E$5000,الاوردرات!B264,مصنعيات!$O$3:$O$5000)=0,"",SUMIF(مصنعيات!$E$3:$E$5000,الاوردرات!B264,مصنعيات!$O$3:$O$5000))</f>
        <v/>
      </c>
      <c r="J264" s="33" t="str">
        <f>IF(SUMIF(خامات!$E$3:$E$5000,الاوردرات!B264,خامات!$L$3:$L$5000)=0,"",SUMIF(خامات!$E$3:$E$5000,الاوردرات!B264,خامات!$L$3:$L$5000))</f>
        <v/>
      </c>
      <c r="K264" s="33" t="str">
        <f t="shared" si="8"/>
        <v/>
      </c>
      <c r="L264" s="33" t="str">
        <f t="shared" si="9"/>
        <v/>
      </c>
    </row>
    <row r="265" spans="2:12" ht="26.25" x14ac:dyDescent="0.2">
      <c r="B265" s="35">
        <v>263</v>
      </c>
      <c r="C265" s="36"/>
      <c r="D265" s="36"/>
      <c r="E265" s="159"/>
      <c r="F265" s="37"/>
      <c r="G265" s="32" t="str">
        <f>_xlfn.IFNA(VLOOKUP(B265,مصنعيات!$E$1:$AP$5000,38,0),"")</f>
        <v/>
      </c>
      <c r="H265" s="32" t="str" cm="1">
        <f t="array" ref="H265">_xlfn.IFNA(LOOKUP(5,1/(B265=مصنعيات!$E$1:$E$5000),مصنعيات!$AP$1:$AP$5000),"")</f>
        <v/>
      </c>
      <c r="I265" s="33" t="str">
        <f>IF(SUMIF(مصنعيات!$E$3:$E$5000,الاوردرات!B265,مصنعيات!$O$3:$O$5000)=0,"",SUMIF(مصنعيات!$E$3:$E$5000,الاوردرات!B265,مصنعيات!$O$3:$O$5000))</f>
        <v/>
      </c>
      <c r="J265" s="33" t="str">
        <f>IF(SUMIF(خامات!$E$3:$E$5000,الاوردرات!B265,خامات!$L$3:$L$5000)=0,"",SUMIF(خامات!$E$3:$E$5000,الاوردرات!B265,خامات!$L$3:$L$5000))</f>
        <v/>
      </c>
      <c r="K265" s="33" t="str">
        <f t="shared" si="8"/>
        <v/>
      </c>
      <c r="L265" s="33" t="str">
        <f t="shared" si="9"/>
        <v/>
      </c>
    </row>
    <row r="266" spans="2:12" ht="26.25" x14ac:dyDescent="0.2">
      <c r="B266" s="38">
        <v>264</v>
      </c>
      <c r="C266" s="36"/>
      <c r="D266" s="36"/>
      <c r="E266" s="160"/>
      <c r="F266" s="37"/>
      <c r="G266" s="32" t="str">
        <f>_xlfn.IFNA(VLOOKUP(B266,مصنعيات!$E$1:$AP$5000,38,0),"")</f>
        <v/>
      </c>
      <c r="H266" s="32" t="str" cm="1">
        <f t="array" ref="H266">_xlfn.IFNA(LOOKUP(5,1/(B266=مصنعيات!$E$1:$E$5000),مصنعيات!$AP$1:$AP$5000),"")</f>
        <v/>
      </c>
      <c r="I266" s="33" t="str">
        <f>IF(SUMIF(مصنعيات!$E$3:$E$5000,الاوردرات!B266,مصنعيات!$O$3:$O$5000)=0,"",SUMIF(مصنعيات!$E$3:$E$5000,الاوردرات!B266,مصنعيات!$O$3:$O$5000))</f>
        <v/>
      </c>
      <c r="J266" s="33" t="str">
        <f>IF(SUMIF(خامات!$E$3:$E$5000,الاوردرات!B266,خامات!$L$3:$L$5000)=0,"",SUMIF(خامات!$E$3:$E$5000,الاوردرات!B266,خامات!$L$3:$L$5000))</f>
        <v/>
      </c>
      <c r="K266" s="33" t="str">
        <f t="shared" si="8"/>
        <v/>
      </c>
      <c r="L266" s="33" t="str">
        <f t="shared" si="9"/>
        <v/>
      </c>
    </row>
    <row r="267" spans="2:12" ht="26.25" x14ac:dyDescent="0.2">
      <c r="B267" s="35">
        <v>265</v>
      </c>
      <c r="C267" s="36"/>
      <c r="D267" s="36"/>
      <c r="E267" s="159"/>
      <c r="F267" s="37"/>
      <c r="G267" s="32" t="str">
        <f>_xlfn.IFNA(VLOOKUP(B267,مصنعيات!$E$1:$AP$5000,38,0),"")</f>
        <v/>
      </c>
      <c r="H267" s="32" t="str" cm="1">
        <f t="array" ref="H267">_xlfn.IFNA(LOOKUP(5,1/(B267=مصنعيات!$E$1:$E$5000),مصنعيات!$AP$1:$AP$5000),"")</f>
        <v/>
      </c>
      <c r="I267" s="33" t="str">
        <f>IF(SUMIF(مصنعيات!$E$3:$E$5000,الاوردرات!B267,مصنعيات!$O$3:$O$5000)=0,"",SUMIF(مصنعيات!$E$3:$E$5000,الاوردرات!B267,مصنعيات!$O$3:$O$5000))</f>
        <v/>
      </c>
      <c r="J267" s="33" t="str">
        <f>IF(SUMIF(خامات!$E$3:$E$5000,الاوردرات!B267,خامات!$L$3:$L$5000)=0,"",SUMIF(خامات!$E$3:$E$5000,الاوردرات!B267,خامات!$L$3:$L$5000))</f>
        <v/>
      </c>
      <c r="K267" s="33" t="str">
        <f t="shared" si="8"/>
        <v/>
      </c>
      <c r="L267" s="33" t="str">
        <f t="shared" si="9"/>
        <v/>
      </c>
    </row>
    <row r="268" spans="2:12" ht="26.25" x14ac:dyDescent="0.2">
      <c r="B268" s="38">
        <v>266</v>
      </c>
      <c r="C268" s="36"/>
      <c r="D268" s="36"/>
      <c r="E268" s="160"/>
      <c r="F268" s="37"/>
      <c r="G268" s="32" t="str">
        <f>_xlfn.IFNA(VLOOKUP(B268,مصنعيات!$E$1:$AP$5000,38,0),"")</f>
        <v/>
      </c>
      <c r="H268" s="32" t="str" cm="1">
        <f t="array" ref="H268">_xlfn.IFNA(LOOKUP(5,1/(B268=مصنعيات!$E$1:$E$5000),مصنعيات!$AP$1:$AP$5000),"")</f>
        <v/>
      </c>
      <c r="I268" s="33" t="str">
        <f>IF(SUMIF(مصنعيات!$E$3:$E$5000,الاوردرات!B268,مصنعيات!$O$3:$O$5000)=0,"",SUMIF(مصنعيات!$E$3:$E$5000,الاوردرات!B268,مصنعيات!$O$3:$O$5000))</f>
        <v/>
      </c>
      <c r="J268" s="33" t="str">
        <f>IF(SUMIF(خامات!$E$3:$E$5000,الاوردرات!B268,خامات!$L$3:$L$5000)=0,"",SUMIF(خامات!$E$3:$E$5000,الاوردرات!B268,خامات!$L$3:$L$5000))</f>
        <v/>
      </c>
      <c r="K268" s="33" t="str">
        <f t="shared" si="8"/>
        <v/>
      </c>
      <c r="L268" s="33" t="str">
        <f t="shared" si="9"/>
        <v/>
      </c>
    </row>
    <row r="269" spans="2:12" ht="26.25" x14ac:dyDescent="0.2">
      <c r="B269" s="35">
        <v>267</v>
      </c>
      <c r="C269" s="36"/>
      <c r="D269" s="36"/>
      <c r="E269" s="159"/>
      <c r="F269" s="37"/>
      <c r="G269" s="32" t="str">
        <f>_xlfn.IFNA(VLOOKUP(B269,مصنعيات!$E$1:$AP$5000,38,0),"")</f>
        <v/>
      </c>
      <c r="H269" s="32" t="str" cm="1">
        <f t="array" ref="H269">_xlfn.IFNA(LOOKUP(5,1/(B269=مصنعيات!$E$1:$E$5000),مصنعيات!$AP$1:$AP$5000),"")</f>
        <v/>
      </c>
      <c r="I269" s="33" t="str">
        <f>IF(SUMIF(مصنعيات!$E$3:$E$5000,الاوردرات!B269,مصنعيات!$O$3:$O$5000)=0,"",SUMIF(مصنعيات!$E$3:$E$5000,الاوردرات!B269,مصنعيات!$O$3:$O$5000))</f>
        <v/>
      </c>
      <c r="J269" s="33" t="str">
        <f>IF(SUMIF(خامات!$E$3:$E$5000,الاوردرات!B269,خامات!$L$3:$L$5000)=0,"",SUMIF(خامات!$E$3:$E$5000,الاوردرات!B269,خامات!$L$3:$L$5000))</f>
        <v/>
      </c>
      <c r="K269" s="33" t="str">
        <f t="shared" si="8"/>
        <v/>
      </c>
      <c r="L269" s="33" t="str">
        <f t="shared" si="9"/>
        <v/>
      </c>
    </row>
    <row r="270" spans="2:12" ht="26.25" x14ac:dyDescent="0.2">
      <c r="B270" s="38">
        <v>268</v>
      </c>
      <c r="C270" s="36"/>
      <c r="D270" s="36"/>
      <c r="E270" s="160"/>
      <c r="F270" s="37"/>
      <c r="G270" s="32" t="str">
        <f>_xlfn.IFNA(VLOOKUP(B270,مصنعيات!$E$1:$AP$5000,38,0),"")</f>
        <v/>
      </c>
      <c r="H270" s="32" t="str" cm="1">
        <f t="array" ref="H270">_xlfn.IFNA(LOOKUP(5,1/(B270=مصنعيات!$E$1:$E$5000),مصنعيات!$AP$1:$AP$5000),"")</f>
        <v/>
      </c>
      <c r="I270" s="33" t="str">
        <f>IF(SUMIF(مصنعيات!$E$3:$E$5000,الاوردرات!B270,مصنعيات!$O$3:$O$5000)=0,"",SUMIF(مصنعيات!$E$3:$E$5000,الاوردرات!B270,مصنعيات!$O$3:$O$5000))</f>
        <v/>
      </c>
      <c r="J270" s="33" t="str">
        <f>IF(SUMIF(خامات!$E$3:$E$5000,الاوردرات!B270,خامات!$L$3:$L$5000)=0,"",SUMIF(خامات!$E$3:$E$5000,الاوردرات!B270,خامات!$L$3:$L$5000))</f>
        <v/>
      </c>
      <c r="K270" s="33" t="str">
        <f t="shared" si="8"/>
        <v/>
      </c>
      <c r="L270" s="33" t="str">
        <f t="shared" si="9"/>
        <v/>
      </c>
    </row>
    <row r="271" spans="2:12" ht="26.25" x14ac:dyDescent="0.2">
      <c r="B271" s="35">
        <v>269</v>
      </c>
      <c r="C271" s="36"/>
      <c r="D271" s="36"/>
      <c r="E271" s="159"/>
      <c r="F271" s="37"/>
      <c r="G271" s="32" t="str">
        <f>_xlfn.IFNA(VLOOKUP(B271,مصنعيات!$E$1:$AP$5000,38,0),"")</f>
        <v/>
      </c>
      <c r="H271" s="32" t="str" cm="1">
        <f t="array" ref="H271">_xlfn.IFNA(LOOKUP(5,1/(B271=مصنعيات!$E$1:$E$5000),مصنعيات!$AP$1:$AP$5000),"")</f>
        <v/>
      </c>
      <c r="I271" s="33" t="str">
        <f>IF(SUMIF(مصنعيات!$E$3:$E$5000,الاوردرات!B271,مصنعيات!$O$3:$O$5000)=0,"",SUMIF(مصنعيات!$E$3:$E$5000,الاوردرات!B271,مصنعيات!$O$3:$O$5000))</f>
        <v/>
      </c>
      <c r="J271" s="33" t="str">
        <f>IF(SUMIF(خامات!$E$3:$E$5000,الاوردرات!B271,خامات!$L$3:$L$5000)=0,"",SUMIF(خامات!$E$3:$E$5000,الاوردرات!B271,خامات!$L$3:$L$5000))</f>
        <v/>
      </c>
      <c r="K271" s="33" t="str">
        <f t="shared" si="8"/>
        <v/>
      </c>
      <c r="L271" s="33" t="str">
        <f t="shared" si="9"/>
        <v/>
      </c>
    </row>
    <row r="272" spans="2:12" ht="26.25" x14ac:dyDescent="0.2">
      <c r="B272" s="38">
        <v>270</v>
      </c>
      <c r="C272" s="36"/>
      <c r="D272" s="36"/>
      <c r="E272" s="160"/>
      <c r="F272" s="37"/>
      <c r="G272" s="32" t="str">
        <f>_xlfn.IFNA(VLOOKUP(B272,مصنعيات!$E$1:$AP$5000,38,0),"")</f>
        <v/>
      </c>
      <c r="H272" s="32" t="str" cm="1">
        <f t="array" ref="H272">_xlfn.IFNA(LOOKUP(5,1/(B272=مصنعيات!$E$1:$E$5000),مصنعيات!$AP$1:$AP$5000),"")</f>
        <v/>
      </c>
      <c r="I272" s="33" t="str">
        <f>IF(SUMIF(مصنعيات!$E$3:$E$5000,الاوردرات!B272,مصنعيات!$O$3:$O$5000)=0,"",SUMIF(مصنعيات!$E$3:$E$5000,الاوردرات!B272,مصنعيات!$O$3:$O$5000))</f>
        <v/>
      </c>
      <c r="J272" s="33" t="str">
        <f>IF(SUMIF(خامات!$E$3:$E$5000,الاوردرات!B272,خامات!$L$3:$L$5000)=0,"",SUMIF(خامات!$E$3:$E$5000,الاوردرات!B272,خامات!$L$3:$L$5000))</f>
        <v/>
      </c>
      <c r="K272" s="33" t="str">
        <f t="shared" si="8"/>
        <v/>
      </c>
      <c r="L272" s="33" t="str">
        <f t="shared" si="9"/>
        <v/>
      </c>
    </row>
    <row r="273" spans="2:12" ht="26.25" x14ac:dyDescent="0.2">
      <c r="B273" s="35">
        <v>271</v>
      </c>
      <c r="C273" s="36"/>
      <c r="D273" s="36"/>
      <c r="E273" s="159"/>
      <c r="F273" s="37"/>
      <c r="G273" s="32" t="str">
        <f>_xlfn.IFNA(VLOOKUP(B273,مصنعيات!$E$1:$AP$5000,38,0),"")</f>
        <v/>
      </c>
      <c r="H273" s="32" t="str" cm="1">
        <f t="array" ref="H273">_xlfn.IFNA(LOOKUP(5,1/(B273=مصنعيات!$E$1:$E$5000),مصنعيات!$AP$1:$AP$5000),"")</f>
        <v/>
      </c>
      <c r="I273" s="33" t="str">
        <f>IF(SUMIF(مصنعيات!$E$3:$E$5000,الاوردرات!B273,مصنعيات!$O$3:$O$5000)=0,"",SUMIF(مصنعيات!$E$3:$E$5000,الاوردرات!B273,مصنعيات!$O$3:$O$5000))</f>
        <v/>
      </c>
      <c r="J273" s="33" t="str">
        <f>IF(SUMIF(خامات!$E$3:$E$5000,الاوردرات!B273,خامات!$L$3:$L$5000)=0,"",SUMIF(خامات!$E$3:$E$5000,الاوردرات!B273,خامات!$L$3:$L$5000))</f>
        <v/>
      </c>
      <c r="K273" s="33" t="str">
        <f t="shared" si="8"/>
        <v/>
      </c>
      <c r="L273" s="33" t="str">
        <f t="shared" si="9"/>
        <v/>
      </c>
    </row>
    <row r="274" spans="2:12" ht="26.25" x14ac:dyDescent="0.2">
      <c r="B274" s="38">
        <v>272</v>
      </c>
      <c r="C274" s="36"/>
      <c r="D274" s="36"/>
      <c r="E274" s="160"/>
      <c r="F274" s="37"/>
      <c r="G274" s="32" t="str">
        <f>_xlfn.IFNA(VLOOKUP(B274,مصنعيات!$E$1:$AP$5000,38,0),"")</f>
        <v/>
      </c>
      <c r="H274" s="32" t="str" cm="1">
        <f t="array" ref="H274">_xlfn.IFNA(LOOKUP(5,1/(B274=مصنعيات!$E$1:$E$5000),مصنعيات!$AP$1:$AP$5000),"")</f>
        <v/>
      </c>
      <c r="I274" s="33" t="str">
        <f>IF(SUMIF(مصنعيات!$E$3:$E$5000,الاوردرات!B274,مصنعيات!$O$3:$O$5000)=0,"",SUMIF(مصنعيات!$E$3:$E$5000,الاوردرات!B274,مصنعيات!$O$3:$O$5000))</f>
        <v/>
      </c>
      <c r="J274" s="33" t="str">
        <f>IF(SUMIF(خامات!$E$3:$E$5000,الاوردرات!B274,خامات!$L$3:$L$5000)=0,"",SUMIF(خامات!$E$3:$E$5000,الاوردرات!B274,خامات!$L$3:$L$5000))</f>
        <v/>
      </c>
      <c r="K274" s="33" t="str">
        <f t="shared" si="8"/>
        <v/>
      </c>
      <c r="L274" s="33" t="str">
        <f t="shared" si="9"/>
        <v/>
      </c>
    </row>
    <row r="275" spans="2:12" ht="26.25" x14ac:dyDescent="0.2">
      <c r="B275" s="35">
        <v>273</v>
      </c>
      <c r="C275" s="36"/>
      <c r="D275" s="36"/>
      <c r="E275" s="159"/>
      <c r="F275" s="37"/>
      <c r="G275" s="32" t="str">
        <f>_xlfn.IFNA(VLOOKUP(B275,مصنعيات!$E$1:$AP$5000,38,0),"")</f>
        <v/>
      </c>
      <c r="H275" s="32" t="str" cm="1">
        <f t="array" ref="H275">_xlfn.IFNA(LOOKUP(5,1/(B275=مصنعيات!$E$1:$E$5000),مصنعيات!$AP$1:$AP$5000),"")</f>
        <v/>
      </c>
      <c r="I275" s="33" t="str">
        <f>IF(SUMIF(مصنعيات!$E$3:$E$5000,الاوردرات!B275,مصنعيات!$O$3:$O$5000)=0,"",SUMIF(مصنعيات!$E$3:$E$5000,الاوردرات!B275,مصنعيات!$O$3:$O$5000))</f>
        <v/>
      </c>
      <c r="J275" s="33" t="str">
        <f>IF(SUMIF(خامات!$E$3:$E$5000,الاوردرات!B275,خامات!$L$3:$L$5000)=0,"",SUMIF(خامات!$E$3:$E$5000,الاوردرات!B275,خامات!$L$3:$L$5000))</f>
        <v/>
      </c>
      <c r="K275" s="33" t="str">
        <f t="shared" si="8"/>
        <v/>
      </c>
      <c r="L275" s="33" t="str">
        <f t="shared" si="9"/>
        <v/>
      </c>
    </row>
    <row r="276" spans="2:12" ht="26.25" x14ac:dyDescent="0.2">
      <c r="B276" s="38">
        <v>274</v>
      </c>
      <c r="C276" s="36"/>
      <c r="D276" s="36"/>
      <c r="E276" s="160"/>
      <c r="F276" s="37"/>
      <c r="G276" s="32" t="str">
        <f>_xlfn.IFNA(VLOOKUP(B276,مصنعيات!$E$1:$AP$5000,38,0),"")</f>
        <v/>
      </c>
      <c r="H276" s="32" t="str" cm="1">
        <f t="array" ref="H276">_xlfn.IFNA(LOOKUP(5,1/(B276=مصنعيات!$E$1:$E$5000),مصنعيات!$AP$1:$AP$5000),"")</f>
        <v/>
      </c>
      <c r="I276" s="33" t="str">
        <f>IF(SUMIF(مصنعيات!$E$3:$E$5000,الاوردرات!B276,مصنعيات!$O$3:$O$5000)=0,"",SUMIF(مصنعيات!$E$3:$E$5000,الاوردرات!B276,مصنعيات!$O$3:$O$5000))</f>
        <v/>
      </c>
      <c r="J276" s="33" t="str">
        <f>IF(SUMIF(خامات!$E$3:$E$5000,الاوردرات!B276,خامات!$L$3:$L$5000)=0,"",SUMIF(خامات!$E$3:$E$5000,الاوردرات!B276,خامات!$L$3:$L$5000))</f>
        <v/>
      </c>
      <c r="K276" s="33" t="str">
        <f t="shared" si="8"/>
        <v/>
      </c>
      <c r="L276" s="33" t="str">
        <f t="shared" si="9"/>
        <v/>
      </c>
    </row>
    <row r="277" spans="2:12" ht="26.25" x14ac:dyDescent="0.2">
      <c r="B277" s="35">
        <v>275</v>
      </c>
      <c r="C277" s="36"/>
      <c r="D277" s="36"/>
      <c r="E277" s="159"/>
      <c r="F277" s="37"/>
      <c r="G277" s="32" t="str">
        <f>_xlfn.IFNA(VLOOKUP(B277,مصنعيات!$E$1:$AP$5000,38,0),"")</f>
        <v/>
      </c>
      <c r="H277" s="32" t="str" cm="1">
        <f t="array" ref="H277">_xlfn.IFNA(LOOKUP(5,1/(B277=مصنعيات!$E$1:$E$5000),مصنعيات!$AP$1:$AP$5000),"")</f>
        <v/>
      </c>
      <c r="I277" s="33" t="str">
        <f>IF(SUMIF(مصنعيات!$E$3:$E$5000,الاوردرات!B277,مصنعيات!$O$3:$O$5000)=0,"",SUMIF(مصنعيات!$E$3:$E$5000,الاوردرات!B277,مصنعيات!$O$3:$O$5000))</f>
        <v/>
      </c>
      <c r="J277" s="33" t="str">
        <f>IF(SUMIF(خامات!$E$3:$E$5000,الاوردرات!B277,خامات!$L$3:$L$5000)=0,"",SUMIF(خامات!$E$3:$E$5000,الاوردرات!B277,خامات!$L$3:$L$5000))</f>
        <v/>
      </c>
      <c r="K277" s="33" t="str">
        <f t="shared" si="8"/>
        <v/>
      </c>
      <c r="L277" s="33" t="str">
        <f t="shared" si="9"/>
        <v/>
      </c>
    </row>
    <row r="278" spans="2:12" ht="26.25" x14ac:dyDescent="0.2">
      <c r="B278" s="38">
        <v>276</v>
      </c>
      <c r="C278" s="36"/>
      <c r="D278" s="36"/>
      <c r="E278" s="160"/>
      <c r="F278" s="37"/>
      <c r="G278" s="32" t="str">
        <f>_xlfn.IFNA(VLOOKUP(B278,مصنعيات!$E$1:$AP$5000,38,0),"")</f>
        <v/>
      </c>
      <c r="H278" s="32" t="str" cm="1">
        <f t="array" ref="H278">_xlfn.IFNA(LOOKUP(5,1/(B278=مصنعيات!$E$1:$E$5000),مصنعيات!$AP$1:$AP$5000),"")</f>
        <v/>
      </c>
      <c r="I278" s="33" t="str">
        <f>IF(SUMIF(مصنعيات!$E$3:$E$5000,الاوردرات!B278,مصنعيات!$O$3:$O$5000)=0,"",SUMIF(مصنعيات!$E$3:$E$5000,الاوردرات!B278,مصنعيات!$O$3:$O$5000))</f>
        <v/>
      </c>
      <c r="J278" s="33" t="str">
        <f>IF(SUMIF(خامات!$E$3:$E$5000,الاوردرات!B278,خامات!$L$3:$L$5000)=0,"",SUMIF(خامات!$E$3:$E$5000,الاوردرات!B278,خامات!$L$3:$L$5000))</f>
        <v/>
      </c>
      <c r="K278" s="33" t="str">
        <f t="shared" si="8"/>
        <v/>
      </c>
      <c r="L278" s="33" t="str">
        <f t="shared" si="9"/>
        <v/>
      </c>
    </row>
    <row r="279" spans="2:12" ht="26.25" x14ac:dyDescent="0.2">
      <c r="B279" s="35">
        <v>277</v>
      </c>
      <c r="C279" s="36"/>
      <c r="D279" s="36"/>
      <c r="E279" s="159"/>
      <c r="F279" s="37"/>
      <c r="G279" s="32" t="str">
        <f>_xlfn.IFNA(VLOOKUP(B279,مصنعيات!$E$1:$AP$5000,38,0),"")</f>
        <v/>
      </c>
      <c r="H279" s="32" t="str" cm="1">
        <f t="array" ref="H279">_xlfn.IFNA(LOOKUP(5,1/(B279=مصنعيات!$E$1:$E$5000),مصنعيات!$AP$1:$AP$5000),"")</f>
        <v/>
      </c>
      <c r="I279" s="33" t="str">
        <f>IF(SUMIF(مصنعيات!$E$3:$E$5000,الاوردرات!B279,مصنعيات!$O$3:$O$5000)=0,"",SUMIF(مصنعيات!$E$3:$E$5000,الاوردرات!B279,مصنعيات!$O$3:$O$5000))</f>
        <v/>
      </c>
      <c r="J279" s="33" t="str">
        <f>IF(SUMIF(خامات!$E$3:$E$5000,الاوردرات!B279,خامات!$L$3:$L$5000)=0,"",SUMIF(خامات!$E$3:$E$5000,الاوردرات!B279,خامات!$L$3:$L$5000))</f>
        <v/>
      </c>
      <c r="K279" s="33" t="str">
        <f t="shared" si="8"/>
        <v/>
      </c>
      <c r="L279" s="33" t="str">
        <f t="shared" si="9"/>
        <v/>
      </c>
    </row>
    <row r="280" spans="2:12" ht="26.25" x14ac:dyDescent="0.2">
      <c r="B280" s="38">
        <v>278</v>
      </c>
      <c r="C280" s="36"/>
      <c r="D280" s="36"/>
      <c r="E280" s="160"/>
      <c r="F280" s="37"/>
      <c r="G280" s="32" t="str">
        <f>_xlfn.IFNA(VLOOKUP(B280,مصنعيات!$E$1:$AP$5000,38,0),"")</f>
        <v/>
      </c>
      <c r="H280" s="32" t="str" cm="1">
        <f t="array" ref="H280">_xlfn.IFNA(LOOKUP(5,1/(B280=مصنعيات!$E$1:$E$5000),مصنعيات!$AP$1:$AP$5000),"")</f>
        <v/>
      </c>
      <c r="I280" s="33" t="str">
        <f>IF(SUMIF(مصنعيات!$E$3:$E$5000,الاوردرات!B280,مصنعيات!$O$3:$O$5000)=0,"",SUMIF(مصنعيات!$E$3:$E$5000,الاوردرات!B280,مصنعيات!$O$3:$O$5000))</f>
        <v/>
      </c>
      <c r="J280" s="33" t="str">
        <f>IF(SUMIF(خامات!$E$3:$E$5000,الاوردرات!B280,خامات!$L$3:$L$5000)=0,"",SUMIF(خامات!$E$3:$E$5000,الاوردرات!B280,خامات!$L$3:$L$5000))</f>
        <v/>
      </c>
      <c r="K280" s="33" t="str">
        <f t="shared" si="8"/>
        <v/>
      </c>
      <c r="L280" s="33" t="str">
        <f t="shared" si="9"/>
        <v/>
      </c>
    </row>
    <row r="281" spans="2:12" ht="26.25" x14ac:dyDescent="0.2">
      <c r="B281" s="35">
        <v>279</v>
      </c>
      <c r="C281" s="36"/>
      <c r="D281" s="36"/>
      <c r="E281" s="159"/>
      <c r="F281" s="37"/>
      <c r="G281" s="32" t="str">
        <f>_xlfn.IFNA(VLOOKUP(B281,مصنعيات!$E$1:$AP$5000,38,0),"")</f>
        <v/>
      </c>
      <c r="H281" s="32" t="str" cm="1">
        <f t="array" ref="H281">_xlfn.IFNA(LOOKUP(5,1/(B281=مصنعيات!$E$1:$E$5000),مصنعيات!$AP$1:$AP$5000),"")</f>
        <v/>
      </c>
      <c r="I281" s="33" t="str">
        <f>IF(SUMIF(مصنعيات!$E$3:$E$5000,الاوردرات!B281,مصنعيات!$O$3:$O$5000)=0,"",SUMIF(مصنعيات!$E$3:$E$5000,الاوردرات!B281,مصنعيات!$O$3:$O$5000))</f>
        <v/>
      </c>
      <c r="J281" s="33" t="str">
        <f>IF(SUMIF(خامات!$E$3:$E$5000,الاوردرات!B281,خامات!$L$3:$L$5000)=0,"",SUMIF(خامات!$E$3:$E$5000,الاوردرات!B281,خامات!$L$3:$L$5000))</f>
        <v/>
      </c>
      <c r="K281" s="33" t="str">
        <f t="shared" si="8"/>
        <v/>
      </c>
      <c r="L281" s="33" t="str">
        <f t="shared" si="9"/>
        <v/>
      </c>
    </row>
    <row r="282" spans="2:12" ht="26.25" x14ac:dyDescent="0.2">
      <c r="B282" s="38">
        <v>280</v>
      </c>
      <c r="C282" s="36"/>
      <c r="D282" s="36"/>
      <c r="E282" s="160"/>
      <c r="F282" s="37"/>
      <c r="G282" s="32" t="str">
        <f>_xlfn.IFNA(VLOOKUP(B282,مصنعيات!$E$1:$AP$5000,38,0),"")</f>
        <v/>
      </c>
      <c r="H282" s="32" t="str" cm="1">
        <f t="array" ref="H282">_xlfn.IFNA(LOOKUP(5,1/(B282=مصنعيات!$E$1:$E$5000),مصنعيات!$AP$1:$AP$5000),"")</f>
        <v/>
      </c>
      <c r="I282" s="33" t="str">
        <f>IF(SUMIF(مصنعيات!$E$3:$E$5000,الاوردرات!B282,مصنعيات!$O$3:$O$5000)=0,"",SUMIF(مصنعيات!$E$3:$E$5000,الاوردرات!B282,مصنعيات!$O$3:$O$5000))</f>
        <v/>
      </c>
      <c r="J282" s="33" t="str">
        <f>IF(SUMIF(خامات!$E$3:$E$5000,الاوردرات!B282,خامات!$L$3:$L$5000)=0,"",SUMIF(خامات!$E$3:$E$5000,الاوردرات!B282,خامات!$L$3:$L$5000))</f>
        <v/>
      </c>
      <c r="K282" s="33" t="str">
        <f t="shared" si="8"/>
        <v/>
      </c>
      <c r="L282" s="33" t="str">
        <f t="shared" si="9"/>
        <v/>
      </c>
    </row>
    <row r="283" spans="2:12" ht="26.25" x14ac:dyDescent="0.2">
      <c r="B283" s="35">
        <v>281</v>
      </c>
      <c r="C283" s="36"/>
      <c r="D283" s="36"/>
      <c r="E283" s="159"/>
      <c r="F283" s="37"/>
      <c r="G283" s="32" t="str">
        <f>_xlfn.IFNA(VLOOKUP(B283,مصنعيات!$E$1:$AP$5000,38,0),"")</f>
        <v/>
      </c>
      <c r="H283" s="32" t="str" cm="1">
        <f t="array" ref="H283">_xlfn.IFNA(LOOKUP(5,1/(B283=مصنعيات!$E$1:$E$5000),مصنعيات!$AP$1:$AP$5000),"")</f>
        <v/>
      </c>
      <c r="I283" s="33" t="str">
        <f>IF(SUMIF(مصنعيات!$E$3:$E$5000,الاوردرات!B283,مصنعيات!$O$3:$O$5000)=0,"",SUMIF(مصنعيات!$E$3:$E$5000,الاوردرات!B283,مصنعيات!$O$3:$O$5000))</f>
        <v/>
      </c>
      <c r="J283" s="33" t="str">
        <f>IF(SUMIF(خامات!$E$3:$E$5000,الاوردرات!B283,خامات!$L$3:$L$5000)=0,"",SUMIF(خامات!$E$3:$E$5000,الاوردرات!B283,خامات!$L$3:$L$5000))</f>
        <v/>
      </c>
      <c r="K283" s="33" t="str">
        <f t="shared" si="8"/>
        <v/>
      </c>
      <c r="L283" s="33" t="str">
        <f t="shared" si="9"/>
        <v/>
      </c>
    </row>
    <row r="284" spans="2:12" ht="26.25" x14ac:dyDescent="0.2">
      <c r="B284" s="38">
        <v>282</v>
      </c>
      <c r="C284" s="36"/>
      <c r="D284" s="36"/>
      <c r="E284" s="160"/>
      <c r="F284" s="37"/>
      <c r="G284" s="32" t="str">
        <f>_xlfn.IFNA(VLOOKUP(B284,مصنعيات!$E$1:$AP$5000,38,0),"")</f>
        <v/>
      </c>
      <c r="H284" s="32" t="str" cm="1">
        <f t="array" ref="H284">_xlfn.IFNA(LOOKUP(5,1/(B284=مصنعيات!$E$1:$E$5000),مصنعيات!$AP$1:$AP$5000),"")</f>
        <v/>
      </c>
      <c r="I284" s="33" t="str">
        <f>IF(SUMIF(مصنعيات!$E$3:$E$5000,الاوردرات!B284,مصنعيات!$O$3:$O$5000)=0,"",SUMIF(مصنعيات!$E$3:$E$5000,الاوردرات!B284,مصنعيات!$O$3:$O$5000))</f>
        <v/>
      </c>
      <c r="J284" s="33" t="str">
        <f>IF(SUMIF(خامات!$E$3:$E$5000,الاوردرات!B284,خامات!$L$3:$L$5000)=0,"",SUMIF(خامات!$E$3:$E$5000,الاوردرات!B284,خامات!$L$3:$L$5000))</f>
        <v/>
      </c>
      <c r="K284" s="33" t="str">
        <f t="shared" si="8"/>
        <v/>
      </c>
      <c r="L284" s="33" t="str">
        <f t="shared" si="9"/>
        <v/>
      </c>
    </row>
    <row r="285" spans="2:12" ht="26.25" x14ac:dyDescent="0.2">
      <c r="B285" s="35">
        <v>283</v>
      </c>
      <c r="C285" s="36"/>
      <c r="D285" s="36"/>
      <c r="E285" s="159"/>
      <c r="F285" s="37"/>
      <c r="G285" s="32" t="str">
        <f>_xlfn.IFNA(VLOOKUP(B285,مصنعيات!$E$1:$AP$5000,38,0),"")</f>
        <v/>
      </c>
      <c r="H285" s="32" t="str" cm="1">
        <f t="array" ref="H285">_xlfn.IFNA(LOOKUP(5,1/(B285=مصنعيات!$E$1:$E$5000),مصنعيات!$AP$1:$AP$5000),"")</f>
        <v/>
      </c>
      <c r="I285" s="33" t="str">
        <f>IF(SUMIF(مصنعيات!$E$3:$E$5000,الاوردرات!B285,مصنعيات!$O$3:$O$5000)=0,"",SUMIF(مصنعيات!$E$3:$E$5000,الاوردرات!B285,مصنعيات!$O$3:$O$5000))</f>
        <v/>
      </c>
      <c r="J285" s="33" t="str">
        <f>IF(SUMIF(خامات!$E$3:$E$5000,الاوردرات!B285,خامات!$L$3:$L$5000)=0,"",SUMIF(خامات!$E$3:$E$5000,الاوردرات!B285,خامات!$L$3:$L$5000))</f>
        <v/>
      </c>
      <c r="K285" s="33" t="str">
        <f t="shared" si="8"/>
        <v/>
      </c>
      <c r="L285" s="33" t="str">
        <f t="shared" si="9"/>
        <v/>
      </c>
    </row>
    <row r="286" spans="2:12" ht="26.25" x14ac:dyDescent="0.2">
      <c r="B286" s="38">
        <v>284</v>
      </c>
      <c r="C286" s="36"/>
      <c r="D286" s="36"/>
      <c r="E286" s="160"/>
      <c r="F286" s="37"/>
      <c r="G286" s="32" t="str">
        <f>_xlfn.IFNA(VLOOKUP(B286,مصنعيات!$E$1:$AP$5000,38,0),"")</f>
        <v/>
      </c>
      <c r="H286" s="32" t="str" cm="1">
        <f t="array" ref="H286">_xlfn.IFNA(LOOKUP(5,1/(B286=مصنعيات!$E$1:$E$5000),مصنعيات!$AP$1:$AP$5000),"")</f>
        <v/>
      </c>
      <c r="I286" s="33" t="str">
        <f>IF(SUMIF(مصنعيات!$E$3:$E$5000,الاوردرات!B286,مصنعيات!$O$3:$O$5000)=0,"",SUMIF(مصنعيات!$E$3:$E$5000,الاوردرات!B286,مصنعيات!$O$3:$O$5000))</f>
        <v/>
      </c>
      <c r="J286" s="33" t="str">
        <f>IF(SUMIF(خامات!$E$3:$E$5000,الاوردرات!B286,خامات!$L$3:$L$5000)=0,"",SUMIF(خامات!$E$3:$E$5000,الاوردرات!B286,خامات!$L$3:$L$5000))</f>
        <v/>
      </c>
      <c r="K286" s="33" t="str">
        <f t="shared" si="8"/>
        <v/>
      </c>
      <c r="L286" s="33" t="str">
        <f t="shared" si="9"/>
        <v/>
      </c>
    </row>
    <row r="287" spans="2:12" ht="26.25" x14ac:dyDescent="0.2">
      <c r="B287" s="35">
        <v>285</v>
      </c>
      <c r="C287" s="36"/>
      <c r="D287" s="36"/>
      <c r="E287" s="159"/>
      <c r="F287" s="37"/>
      <c r="G287" s="32" t="str">
        <f>_xlfn.IFNA(VLOOKUP(B287,مصنعيات!$E$1:$AP$5000,38,0),"")</f>
        <v/>
      </c>
      <c r="H287" s="32" t="str" cm="1">
        <f t="array" ref="H287">_xlfn.IFNA(LOOKUP(5,1/(B287=مصنعيات!$E$1:$E$5000),مصنعيات!$AP$1:$AP$5000),"")</f>
        <v/>
      </c>
      <c r="I287" s="33" t="str">
        <f>IF(SUMIF(مصنعيات!$E$3:$E$5000,الاوردرات!B287,مصنعيات!$O$3:$O$5000)=0,"",SUMIF(مصنعيات!$E$3:$E$5000,الاوردرات!B287,مصنعيات!$O$3:$O$5000))</f>
        <v/>
      </c>
      <c r="J287" s="33" t="str">
        <f>IF(SUMIF(خامات!$E$3:$E$5000,الاوردرات!B287,خامات!$L$3:$L$5000)=0,"",SUMIF(خامات!$E$3:$E$5000,الاوردرات!B287,خامات!$L$3:$L$5000))</f>
        <v/>
      </c>
      <c r="K287" s="33" t="str">
        <f t="shared" si="8"/>
        <v/>
      </c>
      <c r="L287" s="33" t="str">
        <f t="shared" si="9"/>
        <v/>
      </c>
    </row>
    <row r="288" spans="2:12" ht="26.25" x14ac:dyDescent="0.2">
      <c r="B288" s="38">
        <v>286</v>
      </c>
      <c r="C288" s="36"/>
      <c r="D288" s="36"/>
      <c r="E288" s="160"/>
      <c r="F288" s="37"/>
      <c r="G288" s="32" t="str">
        <f>_xlfn.IFNA(VLOOKUP(B288,مصنعيات!$E$1:$AP$5000,38,0),"")</f>
        <v/>
      </c>
      <c r="H288" s="32" t="str" cm="1">
        <f t="array" ref="H288">_xlfn.IFNA(LOOKUP(5,1/(B288=مصنعيات!$E$1:$E$5000),مصنعيات!$AP$1:$AP$5000),"")</f>
        <v/>
      </c>
      <c r="I288" s="33" t="str">
        <f>IF(SUMIF(مصنعيات!$E$3:$E$5000,الاوردرات!B288,مصنعيات!$O$3:$O$5000)=0,"",SUMIF(مصنعيات!$E$3:$E$5000,الاوردرات!B288,مصنعيات!$O$3:$O$5000))</f>
        <v/>
      </c>
      <c r="J288" s="33" t="str">
        <f>IF(SUMIF(خامات!$E$3:$E$5000,الاوردرات!B288,خامات!$L$3:$L$5000)=0,"",SUMIF(خامات!$E$3:$E$5000,الاوردرات!B288,خامات!$L$3:$L$5000))</f>
        <v/>
      </c>
      <c r="K288" s="33" t="str">
        <f t="shared" si="8"/>
        <v/>
      </c>
      <c r="L288" s="33" t="str">
        <f t="shared" si="9"/>
        <v/>
      </c>
    </row>
    <row r="289" spans="2:12" ht="26.25" x14ac:dyDescent="0.2">
      <c r="B289" s="35">
        <v>287</v>
      </c>
      <c r="C289" s="36"/>
      <c r="D289" s="36"/>
      <c r="E289" s="159"/>
      <c r="F289" s="37"/>
      <c r="G289" s="32" t="str">
        <f>_xlfn.IFNA(VLOOKUP(B289,مصنعيات!$E$1:$AP$5000,38,0),"")</f>
        <v/>
      </c>
      <c r="H289" s="32" t="str" cm="1">
        <f t="array" ref="H289">_xlfn.IFNA(LOOKUP(5,1/(B289=مصنعيات!$E$1:$E$5000),مصنعيات!$AP$1:$AP$5000),"")</f>
        <v/>
      </c>
      <c r="I289" s="33" t="str">
        <f>IF(SUMIF(مصنعيات!$E$3:$E$5000,الاوردرات!B289,مصنعيات!$O$3:$O$5000)=0,"",SUMIF(مصنعيات!$E$3:$E$5000,الاوردرات!B289,مصنعيات!$O$3:$O$5000))</f>
        <v/>
      </c>
      <c r="J289" s="33" t="str">
        <f>IF(SUMIF(خامات!$E$3:$E$5000,الاوردرات!B289,خامات!$L$3:$L$5000)=0,"",SUMIF(خامات!$E$3:$E$5000,الاوردرات!B289,خامات!$L$3:$L$5000))</f>
        <v/>
      </c>
      <c r="K289" s="33" t="str">
        <f t="shared" si="8"/>
        <v/>
      </c>
      <c r="L289" s="33" t="str">
        <f t="shared" si="9"/>
        <v/>
      </c>
    </row>
    <row r="290" spans="2:12" ht="26.25" x14ac:dyDescent="0.2">
      <c r="B290" s="38">
        <v>288</v>
      </c>
      <c r="C290" s="36"/>
      <c r="D290" s="36"/>
      <c r="E290" s="160"/>
      <c r="F290" s="37"/>
      <c r="G290" s="32" t="str">
        <f>_xlfn.IFNA(VLOOKUP(B290,مصنعيات!$E$1:$AP$5000,38,0),"")</f>
        <v/>
      </c>
      <c r="H290" s="32" t="str" cm="1">
        <f t="array" ref="H290">_xlfn.IFNA(LOOKUP(5,1/(B290=مصنعيات!$E$1:$E$5000),مصنعيات!$AP$1:$AP$5000),"")</f>
        <v/>
      </c>
      <c r="I290" s="33" t="str">
        <f>IF(SUMIF(مصنعيات!$E$3:$E$5000,الاوردرات!B290,مصنعيات!$O$3:$O$5000)=0,"",SUMIF(مصنعيات!$E$3:$E$5000,الاوردرات!B290,مصنعيات!$O$3:$O$5000))</f>
        <v/>
      </c>
      <c r="J290" s="33" t="str">
        <f>IF(SUMIF(خامات!$E$3:$E$5000,الاوردرات!B290,خامات!$L$3:$L$5000)=0,"",SUMIF(خامات!$E$3:$E$5000,الاوردرات!B290,خامات!$L$3:$L$5000))</f>
        <v/>
      </c>
      <c r="K290" s="33" t="str">
        <f t="shared" si="8"/>
        <v/>
      </c>
      <c r="L290" s="33" t="str">
        <f t="shared" si="9"/>
        <v/>
      </c>
    </row>
    <row r="291" spans="2:12" ht="26.25" x14ac:dyDescent="0.2">
      <c r="B291" s="35">
        <v>289</v>
      </c>
      <c r="C291" s="36"/>
      <c r="D291" s="36"/>
      <c r="E291" s="159"/>
      <c r="F291" s="37"/>
      <c r="G291" s="32" t="str">
        <f>_xlfn.IFNA(VLOOKUP(B291,مصنعيات!$E$1:$AP$5000,38,0),"")</f>
        <v/>
      </c>
      <c r="H291" s="32" t="str" cm="1">
        <f t="array" ref="H291">_xlfn.IFNA(LOOKUP(5,1/(B291=مصنعيات!$E$1:$E$5000),مصنعيات!$AP$1:$AP$5000),"")</f>
        <v/>
      </c>
      <c r="I291" s="33" t="str">
        <f>IF(SUMIF(مصنعيات!$E$3:$E$5000,الاوردرات!B291,مصنعيات!$O$3:$O$5000)=0,"",SUMIF(مصنعيات!$E$3:$E$5000,الاوردرات!B291,مصنعيات!$O$3:$O$5000))</f>
        <v/>
      </c>
      <c r="J291" s="33" t="str">
        <f>IF(SUMIF(خامات!$E$3:$E$5000,الاوردرات!B291,خامات!$L$3:$L$5000)=0,"",SUMIF(خامات!$E$3:$E$5000,الاوردرات!B291,خامات!$L$3:$L$5000))</f>
        <v/>
      </c>
      <c r="K291" s="33" t="str">
        <f t="shared" si="8"/>
        <v/>
      </c>
      <c r="L291" s="33" t="str">
        <f t="shared" si="9"/>
        <v/>
      </c>
    </row>
    <row r="292" spans="2:12" ht="26.25" x14ac:dyDescent="0.2">
      <c r="B292" s="38">
        <v>290</v>
      </c>
      <c r="C292" s="36"/>
      <c r="D292" s="36"/>
      <c r="E292" s="160"/>
      <c r="F292" s="37"/>
      <c r="G292" s="32" t="str">
        <f>_xlfn.IFNA(VLOOKUP(B292,مصنعيات!$E$1:$AP$5000,38,0),"")</f>
        <v/>
      </c>
      <c r="H292" s="32" t="str" cm="1">
        <f t="array" ref="H292">_xlfn.IFNA(LOOKUP(5,1/(B292=مصنعيات!$E$1:$E$5000),مصنعيات!$AP$1:$AP$5000),"")</f>
        <v/>
      </c>
      <c r="I292" s="33" t="str">
        <f>IF(SUMIF(مصنعيات!$E$3:$E$5000,الاوردرات!B292,مصنعيات!$O$3:$O$5000)=0,"",SUMIF(مصنعيات!$E$3:$E$5000,الاوردرات!B292,مصنعيات!$O$3:$O$5000))</f>
        <v/>
      </c>
      <c r="J292" s="33" t="str">
        <f>IF(SUMIF(خامات!$E$3:$E$5000,الاوردرات!B292,خامات!$L$3:$L$5000)=0,"",SUMIF(خامات!$E$3:$E$5000,الاوردرات!B292,خامات!$L$3:$L$5000))</f>
        <v/>
      </c>
      <c r="K292" s="33" t="str">
        <f t="shared" si="8"/>
        <v/>
      </c>
      <c r="L292" s="33" t="str">
        <f t="shared" si="9"/>
        <v/>
      </c>
    </row>
    <row r="293" spans="2:12" ht="26.25" x14ac:dyDescent="0.2">
      <c r="B293" s="35">
        <v>291</v>
      </c>
      <c r="C293" s="36"/>
      <c r="D293" s="36"/>
      <c r="E293" s="159"/>
      <c r="F293" s="37"/>
      <c r="G293" s="32" t="str">
        <f>_xlfn.IFNA(VLOOKUP(B293,مصنعيات!$E$1:$AP$5000,38,0),"")</f>
        <v/>
      </c>
      <c r="H293" s="32" t="str" cm="1">
        <f t="array" ref="H293">_xlfn.IFNA(LOOKUP(5,1/(B293=مصنعيات!$E$1:$E$5000),مصنعيات!$AP$1:$AP$5000),"")</f>
        <v/>
      </c>
      <c r="I293" s="33" t="str">
        <f>IF(SUMIF(مصنعيات!$E$3:$E$5000,الاوردرات!B293,مصنعيات!$O$3:$O$5000)=0,"",SUMIF(مصنعيات!$E$3:$E$5000,الاوردرات!B293,مصنعيات!$O$3:$O$5000))</f>
        <v/>
      </c>
      <c r="J293" s="33" t="str">
        <f>IF(SUMIF(خامات!$E$3:$E$5000,الاوردرات!B293,خامات!$L$3:$L$5000)=0,"",SUMIF(خامات!$E$3:$E$5000,الاوردرات!B293,خامات!$L$3:$L$5000))</f>
        <v/>
      </c>
      <c r="K293" s="33" t="str">
        <f t="shared" si="8"/>
        <v/>
      </c>
      <c r="L293" s="33" t="str">
        <f t="shared" si="9"/>
        <v/>
      </c>
    </row>
    <row r="294" spans="2:12" ht="26.25" x14ac:dyDescent="0.2">
      <c r="B294" s="38">
        <v>292</v>
      </c>
      <c r="C294" s="36"/>
      <c r="D294" s="36"/>
      <c r="E294" s="160"/>
      <c r="F294" s="37"/>
      <c r="G294" s="32" t="str">
        <f>_xlfn.IFNA(VLOOKUP(B294,مصنعيات!$E$1:$AP$5000,38,0),"")</f>
        <v/>
      </c>
      <c r="H294" s="32" t="str" cm="1">
        <f t="array" ref="H294">_xlfn.IFNA(LOOKUP(5,1/(B294=مصنعيات!$E$1:$E$5000),مصنعيات!$AP$1:$AP$5000),"")</f>
        <v/>
      </c>
      <c r="I294" s="33" t="str">
        <f>IF(SUMIF(مصنعيات!$E$3:$E$5000,الاوردرات!B294,مصنعيات!$O$3:$O$5000)=0,"",SUMIF(مصنعيات!$E$3:$E$5000,الاوردرات!B294,مصنعيات!$O$3:$O$5000))</f>
        <v/>
      </c>
      <c r="J294" s="33" t="str">
        <f>IF(SUMIF(خامات!$E$3:$E$5000,الاوردرات!B294,خامات!$L$3:$L$5000)=0,"",SUMIF(خامات!$E$3:$E$5000,الاوردرات!B294,خامات!$L$3:$L$5000))</f>
        <v/>
      </c>
      <c r="K294" s="33" t="str">
        <f t="shared" si="8"/>
        <v/>
      </c>
      <c r="L294" s="33" t="str">
        <f t="shared" si="9"/>
        <v/>
      </c>
    </row>
    <row r="295" spans="2:12" ht="26.25" x14ac:dyDescent="0.2">
      <c r="B295" s="35">
        <v>293</v>
      </c>
      <c r="C295" s="36"/>
      <c r="D295" s="36"/>
      <c r="E295" s="159"/>
      <c r="F295" s="37"/>
      <c r="G295" s="32" t="str">
        <f>_xlfn.IFNA(VLOOKUP(B295,مصنعيات!$E$1:$AP$5000,38,0),"")</f>
        <v/>
      </c>
      <c r="H295" s="32" t="str" cm="1">
        <f t="array" ref="H295">_xlfn.IFNA(LOOKUP(5,1/(B295=مصنعيات!$E$1:$E$5000),مصنعيات!$AP$1:$AP$5000),"")</f>
        <v/>
      </c>
      <c r="I295" s="33" t="str">
        <f>IF(SUMIF(مصنعيات!$E$3:$E$5000,الاوردرات!B295,مصنعيات!$O$3:$O$5000)=0,"",SUMIF(مصنعيات!$E$3:$E$5000,الاوردرات!B295,مصنعيات!$O$3:$O$5000))</f>
        <v/>
      </c>
      <c r="J295" s="33" t="str">
        <f>IF(SUMIF(خامات!$E$3:$E$5000,الاوردرات!B295,خامات!$L$3:$L$5000)=0,"",SUMIF(خامات!$E$3:$E$5000,الاوردرات!B295,خامات!$L$3:$L$5000))</f>
        <v/>
      </c>
      <c r="K295" s="33" t="str">
        <f t="shared" si="8"/>
        <v/>
      </c>
      <c r="L295" s="33" t="str">
        <f t="shared" si="9"/>
        <v/>
      </c>
    </row>
    <row r="296" spans="2:12" ht="26.25" x14ac:dyDescent="0.2">
      <c r="B296" s="38">
        <v>294</v>
      </c>
      <c r="C296" s="36"/>
      <c r="D296" s="36"/>
      <c r="E296" s="160"/>
      <c r="F296" s="37"/>
      <c r="G296" s="32" t="str">
        <f>_xlfn.IFNA(VLOOKUP(B296,مصنعيات!$E$1:$AP$5000,38,0),"")</f>
        <v/>
      </c>
      <c r="H296" s="32" t="str" cm="1">
        <f t="array" ref="H296">_xlfn.IFNA(LOOKUP(5,1/(B296=مصنعيات!$E$1:$E$5000),مصنعيات!$AP$1:$AP$5000),"")</f>
        <v/>
      </c>
      <c r="I296" s="33" t="str">
        <f>IF(SUMIF(مصنعيات!$E$3:$E$5000,الاوردرات!B296,مصنعيات!$O$3:$O$5000)=0,"",SUMIF(مصنعيات!$E$3:$E$5000,الاوردرات!B296,مصنعيات!$O$3:$O$5000))</f>
        <v/>
      </c>
      <c r="J296" s="33" t="str">
        <f>IF(SUMIF(خامات!$E$3:$E$5000,الاوردرات!B296,خامات!$L$3:$L$5000)=0,"",SUMIF(خامات!$E$3:$E$5000,الاوردرات!B296,خامات!$L$3:$L$5000))</f>
        <v/>
      </c>
      <c r="K296" s="33" t="str">
        <f t="shared" si="8"/>
        <v/>
      </c>
      <c r="L296" s="33" t="str">
        <f t="shared" si="9"/>
        <v/>
      </c>
    </row>
    <row r="297" spans="2:12" ht="26.25" x14ac:dyDescent="0.2">
      <c r="B297" s="35">
        <v>295</v>
      </c>
      <c r="C297" s="36"/>
      <c r="D297" s="36"/>
      <c r="E297" s="159"/>
      <c r="F297" s="37"/>
      <c r="G297" s="32" t="str">
        <f>_xlfn.IFNA(VLOOKUP(B297,مصنعيات!$E$1:$AP$5000,38,0),"")</f>
        <v/>
      </c>
      <c r="H297" s="32" t="str" cm="1">
        <f t="array" ref="H297">_xlfn.IFNA(LOOKUP(5,1/(B297=مصنعيات!$E$1:$E$5000),مصنعيات!$AP$1:$AP$5000),"")</f>
        <v/>
      </c>
      <c r="I297" s="33" t="str">
        <f>IF(SUMIF(مصنعيات!$E$3:$E$5000,الاوردرات!B297,مصنعيات!$O$3:$O$5000)=0,"",SUMIF(مصنعيات!$E$3:$E$5000,الاوردرات!B297,مصنعيات!$O$3:$O$5000))</f>
        <v/>
      </c>
      <c r="J297" s="33" t="str">
        <f>IF(SUMIF(خامات!$E$3:$E$5000,الاوردرات!B297,خامات!$L$3:$L$5000)=0,"",SUMIF(خامات!$E$3:$E$5000,الاوردرات!B297,خامات!$L$3:$L$5000))</f>
        <v/>
      </c>
      <c r="K297" s="33" t="str">
        <f t="shared" si="8"/>
        <v/>
      </c>
      <c r="L297" s="33" t="str">
        <f t="shared" si="9"/>
        <v/>
      </c>
    </row>
    <row r="298" spans="2:12" ht="26.25" x14ac:dyDescent="0.2">
      <c r="B298" s="38">
        <v>296</v>
      </c>
      <c r="C298" s="36"/>
      <c r="D298" s="36"/>
      <c r="E298" s="160"/>
      <c r="F298" s="37"/>
      <c r="G298" s="32" t="str">
        <f>_xlfn.IFNA(VLOOKUP(B298,مصنعيات!$E$1:$AP$5000,38,0),"")</f>
        <v/>
      </c>
      <c r="H298" s="32" t="str" cm="1">
        <f t="array" ref="H298">_xlfn.IFNA(LOOKUP(5,1/(B298=مصنعيات!$E$1:$E$5000),مصنعيات!$AP$1:$AP$5000),"")</f>
        <v/>
      </c>
      <c r="I298" s="33" t="str">
        <f>IF(SUMIF(مصنعيات!$E$3:$E$5000,الاوردرات!B298,مصنعيات!$O$3:$O$5000)=0,"",SUMIF(مصنعيات!$E$3:$E$5000,الاوردرات!B298,مصنعيات!$O$3:$O$5000))</f>
        <v/>
      </c>
      <c r="J298" s="33" t="str">
        <f>IF(SUMIF(خامات!$E$3:$E$5000,الاوردرات!B298,خامات!$L$3:$L$5000)=0,"",SUMIF(خامات!$E$3:$E$5000,الاوردرات!B298,خامات!$L$3:$L$5000))</f>
        <v/>
      </c>
      <c r="K298" s="33" t="str">
        <f t="shared" si="8"/>
        <v/>
      </c>
      <c r="L298" s="33" t="str">
        <f t="shared" si="9"/>
        <v/>
      </c>
    </row>
    <row r="299" spans="2:12" ht="26.25" x14ac:dyDescent="0.2">
      <c r="B299" s="35">
        <v>297</v>
      </c>
      <c r="C299" s="36"/>
      <c r="D299" s="36"/>
      <c r="E299" s="159"/>
      <c r="F299" s="37"/>
      <c r="G299" s="32" t="str">
        <f>_xlfn.IFNA(VLOOKUP(B299,مصنعيات!$E$1:$AP$5000,38,0),"")</f>
        <v/>
      </c>
      <c r="H299" s="32" t="str" cm="1">
        <f t="array" ref="H299">_xlfn.IFNA(LOOKUP(5,1/(B299=مصنعيات!$E$1:$E$5000),مصنعيات!$AP$1:$AP$5000),"")</f>
        <v/>
      </c>
      <c r="I299" s="33" t="str">
        <f>IF(SUMIF(مصنعيات!$E$3:$E$5000,الاوردرات!B299,مصنعيات!$O$3:$O$5000)=0,"",SUMIF(مصنعيات!$E$3:$E$5000,الاوردرات!B299,مصنعيات!$O$3:$O$5000))</f>
        <v/>
      </c>
      <c r="J299" s="33" t="str">
        <f>IF(SUMIF(خامات!$E$3:$E$5000,الاوردرات!B299,خامات!$L$3:$L$5000)=0,"",SUMIF(خامات!$E$3:$E$5000,الاوردرات!B299,خامات!$L$3:$L$5000))</f>
        <v/>
      </c>
      <c r="K299" s="33" t="str">
        <f t="shared" si="8"/>
        <v/>
      </c>
      <c r="L299" s="33" t="str">
        <f t="shared" si="9"/>
        <v/>
      </c>
    </row>
    <row r="300" spans="2:12" ht="26.25" x14ac:dyDescent="0.2">
      <c r="B300" s="38">
        <v>298</v>
      </c>
      <c r="C300" s="36"/>
      <c r="D300" s="36"/>
      <c r="E300" s="160"/>
      <c r="F300" s="37"/>
      <c r="G300" s="32" t="str">
        <f>_xlfn.IFNA(VLOOKUP(B300,مصنعيات!$E$1:$AP$5000,38,0),"")</f>
        <v/>
      </c>
      <c r="H300" s="32" t="str" cm="1">
        <f t="array" ref="H300">_xlfn.IFNA(LOOKUP(5,1/(B300=مصنعيات!$E$1:$E$5000),مصنعيات!$AP$1:$AP$5000),"")</f>
        <v/>
      </c>
      <c r="I300" s="33" t="str">
        <f>IF(SUMIF(مصنعيات!$E$3:$E$5000,الاوردرات!B300,مصنعيات!$O$3:$O$5000)=0,"",SUMIF(مصنعيات!$E$3:$E$5000,الاوردرات!B300,مصنعيات!$O$3:$O$5000))</f>
        <v/>
      </c>
      <c r="J300" s="33" t="str">
        <f>IF(SUMIF(خامات!$E$3:$E$5000,الاوردرات!B300,خامات!$L$3:$L$5000)=0,"",SUMIF(خامات!$E$3:$E$5000,الاوردرات!B300,خامات!$L$3:$L$5000))</f>
        <v/>
      </c>
      <c r="K300" s="33" t="str">
        <f t="shared" si="8"/>
        <v/>
      </c>
      <c r="L300" s="33" t="str">
        <f t="shared" si="9"/>
        <v/>
      </c>
    </row>
    <row r="301" spans="2:12" ht="26.25" x14ac:dyDescent="0.2">
      <c r="B301" s="35">
        <v>299</v>
      </c>
      <c r="C301" s="36"/>
      <c r="D301" s="36"/>
      <c r="E301" s="159"/>
      <c r="F301" s="37"/>
      <c r="G301" s="32" t="str">
        <f>_xlfn.IFNA(VLOOKUP(B301,مصنعيات!$E$1:$AP$5000,38,0),"")</f>
        <v/>
      </c>
      <c r="H301" s="32" t="str" cm="1">
        <f t="array" ref="H301">_xlfn.IFNA(LOOKUP(5,1/(B301=مصنعيات!$E$1:$E$5000),مصنعيات!$AP$1:$AP$5000),"")</f>
        <v/>
      </c>
      <c r="I301" s="33" t="str">
        <f>IF(SUMIF(مصنعيات!$E$3:$E$5000,الاوردرات!B301,مصنعيات!$O$3:$O$5000)=0,"",SUMIF(مصنعيات!$E$3:$E$5000,الاوردرات!B301,مصنعيات!$O$3:$O$5000))</f>
        <v/>
      </c>
      <c r="J301" s="33" t="str">
        <f>IF(SUMIF(خامات!$E$3:$E$5000,الاوردرات!B301,خامات!$L$3:$L$5000)=0,"",SUMIF(خامات!$E$3:$E$5000,الاوردرات!B301,خامات!$L$3:$L$5000))</f>
        <v/>
      </c>
      <c r="K301" s="33" t="str">
        <f t="shared" si="8"/>
        <v/>
      </c>
      <c r="L301" s="33" t="str">
        <f t="shared" si="9"/>
        <v/>
      </c>
    </row>
    <row r="302" spans="2:12" ht="26.25" x14ac:dyDescent="0.2">
      <c r="B302" s="38">
        <v>300</v>
      </c>
      <c r="C302" s="36"/>
      <c r="D302" s="36"/>
      <c r="E302" s="160"/>
      <c r="F302" s="37"/>
      <c r="G302" s="32" t="str">
        <f>_xlfn.IFNA(VLOOKUP(B302,مصنعيات!$E$1:$AP$5000,38,0),"")</f>
        <v/>
      </c>
      <c r="H302" s="32" t="str" cm="1">
        <f t="array" ref="H302">_xlfn.IFNA(LOOKUP(5,1/(B302=مصنعيات!$E$1:$E$5000),مصنعيات!$AP$1:$AP$5000),"")</f>
        <v/>
      </c>
      <c r="I302" s="33" t="str">
        <f>IF(SUMIF(مصنعيات!$E$3:$E$5000,الاوردرات!B302,مصنعيات!$O$3:$O$5000)=0,"",SUMIF(مصنعيات!$E$3:$E$5000,الاوردرات!B302,مصنعيات!$O$3:$O$5000))</f>
        <v/>
      </c>
      <c r="J302" s="33" t="str">
        <f>IF(SUMIF(خامات!$E$3:$E$5000,الاوردرات!B302,خامات!$L$3:$L$5000)=0,"",SUMIF(خامات!$E$3:$E$5000,الاوردرات!B302,خامات!$L$3:$L$5000))</f>
        <v/>
      </c>
      <c r="K302" s="33" t="str">
        <f t="shared" si="8"/>
        <v/>
      </c>
      <c r="L302" s="33" t="str">
        <f t="shared" si="9"/>
        <v/>
      </c>
    </row>
    <row r="303" spans="2:12" ht="26.25" x14ac:dyDescent="0.2">
      <c r="B303" s="35">
        <v>301</v>
      </c>
      <c r="C303" s="36"/>
      <c r="D303" s="36"/>
      <c r="E303" s="159"/>
      <c r="F303" s="37"/>
      <c r="G303" s="32" t="str">
        <f>_xlfn.IFNA(VLOOKUP(B303,مصنعيات!$E$1:$AP$5000,38,0),"")</f>
        <v/>
      </c>
      <c r="H303" s="32" t="str" cm="1">
        <f t="array" ref="H303">_xlfn.IFNA(LOOKUP(5,1/(B303=مصنعيات!$E$1:$E$5000),مصنعيات!$AP$1:$AP$5000),"")</f>
        <v/>
      </c>
      <c r="I303" s="33" t="str">
        <f>IF(SUMIF(مصنعيات!$E$3:$E$5000,الاوردرات!B303,مصنعيات!$O$3:$O$5000)=0,"",SUMIF(مصنعيات!$E$3:$E$5000,الاوردرات!B303,مصنعيات!$O$3:$O$5000))</f>
        <v/>
      </c>
      <c r="J303" s="33" t="str">
        <f>IF(SUMIF(خامات!$E$3:$E$5000,الاوردرات!B303,خامات!$L$3:$L$5000)=0,"",SUMIF(خامات!$E$3:$E$5000,الاوردرات!B303,خامات!$L$3:$L$5000))</f>
        <v/>
      </c>
      <c r="K303" s="33" t="str">
        <f t="shared" si="8"/>
        <v/>
      </c>
      <c r="L303" s="33" t="str">
        <f t="shared" si="9"/>
        <v/>
      </c>
    </row>
    <row r="304" spans="2:12" ht="26.25" x14ac:dyDescent="0.2">
      <c r="B304" s="38">
        <v>302</v>
      </c>
      <c r="C304" s="36"/>
      <c r="D304" s="36"/>
      <c r="E304" s="160"/>
      <c r="F304" s="37"/>
      <c r="G304" s="32" t="str">
        <f>_xlfn.IFNA(VLOOKUP(B304,مصنعيات!$E$1:$AP$5000,38,0),"")</f>
        <v/>
      </c>
      <c r="H304" s="32" t="str" cm="1">
        <f t="array" ref="H304">_xlfn.IFNA(LOOKUP(5,1/(B304=مصنعيات!$E$1:$E$5000),مصنعيات!$AP$1:$AP$5000),"")</f>
        <v/>
      </c>
      <c r="I304" s="33" t="str">
        <f>IF(SUMIF(مصنعيات!$E$3:$E$5000,الاوردرات!B304,مصنعيات!$O$3:$O$5000)=0,"",SUMIF(مصنعيات!$E$3:$E$5000,الاوردرات!B304,مصنعيات!$O$3:$O$5000))</f>
        <v/>
      </c>
      <c r="J304" s="33" t="str">
        <f>IF(SUMIF(خامات!$E$3:$E$5000,الاوردرات!B304,خامات!$L$3:$L$5000)=0,"",SUMIF(خامات!$E$3:$E$5000,الاوردرات!B304,خامات!$L$3:$L$5000))</f>
        <v/>
      </c>
      <c r="K304" s="33" t="str">
        <f t="shared" si="8"/>
        <v/>
      </c>
      <c r="L304" s="33" t="str">
        <f t="shared" si="9"/>
        <v/>
      </c>
    </row>
    <row r="305" spans="2:12" ht="26.25" x14ac:dyDescent="0.2">
      <c r="B305" s="35">
        <v>303</v>
      </c>
      <c r="C305" s="36"/>
      <c r="D305" s="36"/>
      <c r="E305" s="159"/>
      <c r="F305" s="37"/>
      <c r="G305" s="32" t="str">
        <f>_xlfn.IFNA(VLOOKUP(B305,مصنعيات!$E$1:$AP$5000,38,0),"")</f>
        <v/>
      </c>
      <c r="H305" s="32" t="str" cm="1">
        <f t="array" ref="H305">_xlfn.IFNA(LOOKUP(5,1/(B305=مصنعيات!$E$1:$E$5000),مصنعيات!$AP$1:$AP$5000),"")</f>
        <v/>
      </c>
      <c r="I305" s="33" t="str">
        <f>IF(SUMIF(مصنعيات!$E$3:$E$5000,الاوردرات!B305,مصنعيات!$O$3:$O$5000)=0,"",SUMIF(مصنعيات!$E$3:$E$5000,الاوردرات!B305,مصنعيات!$O$3:$O$5000))</f>
        <v/>
      </c>
      <c r="J305" s="33" t="str">
        <f>IF(SUMIF(خامات!$E$3:$E$5000,الاوردرات!B305,خامات!$L$3:$L$5000)=0,"",SUMIF(خامات!$E$3:$E$5000,الاوردرات!B305,خامات!$L$3:$L$5000))</f>
        <v/>
      </c>
      <c r="K305" s="33" t="str">
        <f t="shared" si="8"/>
        <v/>
      </c>
      <c r="L305" s="33" t="str">
        <f t="shared" si="9"/>
        <v/>
      </c>
    </row>
    <row r="306" spans="2:12" ht="26.25" x14ac:dyDescent="0.2">
      <c r="B306" s="38">
        <v>304</v>
      </c>
      <c r="C306" s="36"/>
      <c r="D306" s="36"/>
      <c r="E306" s="160"/>
      <c r="F306" s="37"/>
      <c r="G306" s="32" t="str">
        <f>_xlfn.IFNA(VLOOKUP(B306,مصنعيات!$E$1:$AP$5000,38,0),"")</f>
        <v/>
      </c>
      <c r="H306" s="32" t="str" cm="1">
        <f t="array" ref="H306">_xlfn.IFNA(LOOKUP(5,1/(B306=مصنعيات!$E$1:$E$5000),مصنعيات!$AP$1:$AP$5000),"")</f>
        <v/>
      </c>
      <c r="I306" s="33" t="str">
        <f>IF(SUMIF(مصنعيات!$E$3:$E$5000,الاوردرات!B306,مصنعيات!$O$3:$O$5000)=0,"",SUMIF(مصنعيات!$E$3:$E$5000,الاوردرات!B306,مصنعيات!$O$3:$O$5000))</f>
        <v/>
      </c>
      <c r="J306" s="33" t="str">
        <f>IF(SUMIF(خامات!$E$3:$E$5000,الاوردرات!B306,خامات!$L$3:$L$5000)=0,"",SUMIF(خامات!$E$3:$E$5000,الاوردرات!B306,خامات!$L$3:$L$5000))</f>
        <v/>
      </c>
      <c r="K306" s="33" t="str">
        <f t="shared" si="8"/>
        <v/>
      </c>
      <c r="L306" s="33" t="str">
        <f t="shared" si="9"/>
        <v/>
      </c>
    </row>
    <row r="307" spans="2:12" ht="26.25" x14ac:dyDescent="0.2">
      <c r="B307" s="35">
        <v>305</v>
      </c>
      <c r="C307" s="36"/>
      <c r="D307" s="36"/>
      <c r="E307" s="159"/>
      <c r="F307" s="37"/>
      <c r="G307" s="32" t="str">
        <f>_xlfn.IFNA(VLOOKUP(B307,مصنعيات!$E$1:$AP$5000,38,0),"")</f>
        <v/>
      </c>
      <c r="H307" s="32" t="str" cm="1">
        <f t="array" ref="H307">_xlfn.IFNA(LOOKUP(5,1/(B307=مصنعيات!$E$1:$E$5000),مصنعيات!$AP$1:$AP$5000),"")</f>
        <v/>
      </c>
      <c r="I307" s="33" t="str">
        <f>IF(SUMIF(مصنعيات!$E$3:$E$5000,الاوردرات!B307,مصنعيات!$O$3:$O$5000)=0,"",SUMIF(مصنعيات!$E$3:$E$5000,الاوردرات!B307,مصنعيات!$O$3:$O$5000))</f>
        <v/>
      </c>
      <c r="J307" s="33" t="str">
        <f>IF(SUMIF(خامات!$E$3:$E$5000,الاوردرات!B307,خامات!$L$3:$L$5000)=0,"",SUMIF(خامات!$E$3:$E$5000,الاوردرات!B307,خامات!$L$3:$L$5000))</f>
        <v/>
      </c>
      <c r="K307" s="33" t="str">
        <f t="shared" si="8"/>
        <v/>
      </c>
      <c r="L307" s="33" t="str">
        <f t="shared" si="9"/>
        <v/>
      </c>
    </row>
    <row r="308" spans="2:12" ht="26.25" x14ac:dyDescent="0.2">
      <c r="B308" s="38">
        <v>306</v>
      </c>
      <c r="C308" s="36"/>
      <c r="D308" s="36"/>
      <c r="E308" s="160"/>
      <c r="F308" s="37"/>
      <c r="G308" s="32" t="str">
        <f>_xlfn.IFNA(VLOOKUP(B308,مصنعيات!$E$1:$AP$5000,38,0),"")</f>
        <v/>
      </c>
      <c r="H308" s="32" t="str" cm="1">
        <f t="array" ref="H308">_xlfn.IFNA(LOOKUP(5,1/(B308=مصنعيات!$E$1:$E$5000),مصنعيات!$AP$1:$AP$5000),"")</f>
        <v/>
      </c>
      <c r="I308" s="33" t="str">
        <f>IF(SUMIF(مصنعيات!$E$3:$E$5000,الاوردرات!B308,مصنعيات!$O$3:$O$5000)=0,"",SUMIF(مصنعيات!$E$3:$E$5000,الاوردرات!B308,مصنعيات!$O$3:$O$5000))</f>
        <v/>
      </c>
      <c r="J308" s="33" t="str">
        <f>IF(SUMIF(خامات!$E$3:$E$5000,الاوردرات!B308,خامات!$L$3:$L$5000)=0,"",SUMIF(خامات!$E$3:$E$5000,الاوردرات!B308,خامات!$L$3:$L$5000))</f>
        <v/>
      </c>
      <c r="K308" s="33" t="str">
        <f t="shared" si="8"/>
        <v/>
      </c>
      <c r="L308" s="33" t="str">
        <f t="shared" si="9"/>
        <v/>
      </c>
    </row>
    <row r="309" spans="2:12" ht="26.25" x14ac:dyDescent="0.2">
      <c r="B309" s="35">
        <v>307</v>
      </c>
      <c r="C309" s="36"/>
      <c r="D309" s="36"/>
      <c r="E309" s="159"/>
      <c r="F309" s="37"/>
      <c r="G309" s="32" t="str">
        <f>_xlfn.IFNA(VLOOKUP(B309,مصنعيات!$E$1:$AP$5000,38,0),"")</f>
        <v/>
      </c>
      <c r="H309" s="32" t="str" cm="1">
        <f t="array" ref="H309">_xlfn.IFNA(LOOKUP(5,1/(B309=مصنعيات!$E$1:$E$5000),مصنعيات!$AP$1:$AP$5000),"")</f>
        <v/>
      </c>
      <c r="I309" s="33" t="str">
        <f>IF(SUMIF(مصنعيات!$E$3:$E$5000,الاوردرات!B309,مصنعيات!$O$3:$O$5000)=0,"",SUMIF(مصنعيات!$E$3:$E$5000,الاوردرات!B309,مصنعيات!$O$3:$O$5000))</f>
        <v/>
      </c>
      <c r="J309" s="33" t="str">
        <f>IF(SUMIF(خامات!$E$3:$E$5000,الاوردرات!B309,خامات!$L$3:$L$5000)=0,"",SUMIF(خامات!$E$3:$E$5000,الاوردرات!B309,خامات!$L$3:$L$5000))</f>
        <v/>
      </c>
      <c r="K309" s="33" t="str">
        <f t="shared" si="8"/>
        <v/>
      </c>
      <c r="L309" s="33" t="str">
        <f t="shared" si="9"/>
        <v/>
      </c>
    </row>
    <row r="310" spans="2:12" ht="26.25" x14ac:dyDescent="0.2">
      <c r="B310" s="38">
        <v>308</v>
      </c>
      <c r="C310" s="36"/>
      <c r="D310" s="36"/>
      <c r="E310" s="160"/>
      <c r="F310" s="37"/>
      <c r="G310" s="32" t="str">
        <f>_xlfn.IFNA(VLOOKUP(B310,مصنعيات!$E$1:$AP$5000,38,0),"")</f>
        <v/>
      </c>
      <c r="H310" s="32" t="str" cm="1">
        <f t="array" ref="H310">_xlfn.IFNA(LOOKUP(5,1/(B310=مصنعيات!$E$1:$E$5000),مصنعيات!$AP$1:$AP$5000),"")</f>
        <v/>
      </c>
      <c r="I310" s="33" t="str">
        <f>IF(SUMIF(مصنعيات!$E$3:$E$5000,الاوردرات!B310,مصنعيات!$O$3:$O$5000)=0,"",SUMIF(مصنعيات!$E$3:$E$5000,الاوردرات!B310,مصنعيات!$O$3:$O$5000))</f>
        <v/>
      </c>
      <c r="J310" s="33" t="str">
        <f>IF(SUMIF(خامات!$E$3:$E$5000,الاوردرات!B310,خامات!$L$3:$L$5000)=0,"",SUMIF(خامات!$E$3:$E$5000,الاوردرات!B310,خامات!$L$3:$L$5000))</f>
        <v/>
      </c>
      <c r="K310" s="33" t="str">
        <f t="shared" si="8"/>
        <v/>
      </c>
      <c r="L310" s="33" t="str">
        <f t="shared" si="9"/>
        <v/>
      </c>
    </row>
    <row r="311" spans="2:12" ht="26.25" x14ac:dyDescent="0.2">
      <c r="B311" s="35">
        <v>309</v>
      </c>
      <c r="C311" s="36"/>
      <c r="D311" s="36"/>
      <c r="E311" s="159"/>
      <c r="F311" s="37"/>
      <c r="G311" s="32" t="str">
        <f>_xlfn.IFNA(VLOOKUP(B311,مصنعيات!$E$1:$AP$5000,38,0),"")</f>
        <v/>
      </c>
      <c r="H311" s="32" t="str" cm="1">
        <f t="array" ref="H311">_xlfn.IFNA(LOOKUP(5,1/(B311=مصنعيات!$E$1:$E$5000),مصنعيات!$AP$1:$AP$5000),"")</f>
        <v/>
      </c>
      <c r="I311" s="33" t="str">
        <f>IF(SUMIF(مصنعيات!$E$3:$E$5000,الاوردرات!B311,مصنعيات!$O$3:$O$5000)=0,"",SUMIF(مصنعيات!$E$3:$E$5000,الاوردرات!B311,مصنعيات!$O$3:$O$5000))</f>
        <v/>
      </c>
      <c r="J311" s="33" t="str">
        <f>IF(SUMIF(خامات!$E$3:$E$5000,الاوردرات!B311,خامات!$L$3:$L$5000)=0,"",SUMIF(خامات!$E$3:$E$5000,الاوردرات!B311,خامات!$L$3:$L$5000))</f>
        <v/>
      </c>
      <c r="K311" s="33" t="str">
        <f t="shared" si="8"/>
        <v/>
      </c>
      <c r="L311" s="33" t="str">
        <f t="shared" si="9"/>
        <v/>
      </c>
    </row>
    <row r="312" spans="2:12" ht="26.25" x14ac:dyDescent="0.2">
      <c r="B312" s="38">
        <v>310</v>
      </c>
      <c r="C312" s="36"/>
      <c r="D312" s="36"/>
      <c r="E312" s="160"/>
      <c r="F312" s="37"/>
      <c r="G312" s="32" t="str">
        <f>_xlfn.IFNA(VLOOKUP(B312,مصنعيات!$E$1:$AP$5000,38,0),"")</f>
        <v/>
      </c>
      <c r="H312" s="32" t="str" cm="1">
        <f t="array" ref="H312">_xlfn.IFNA(LOOKUP(5,1/(B312=مصنعيات!$E$1:$E$5000),مصنعيات!$AP$1:$AP$5000),"")</f>
        <v/>
      </c>
      <c r="I312" s="33" t="str">
        <f>IF(SUMIF(مصنعيات!$E$3:$E$5000,الاوردرات!B312,مصنعيات!$O$3:$O$5000)=0,"",SUMIF(مصنعيات!$E$3:$E$5000,الاوردرات!B312,مصنعيات!$O$3:$O$5000))</f>
        <v/>
      </c>
      <c r="J312" s="33" t="str">
        <f>IF(SUMIF(خامات!$E$3:$E$5000,الاوردرات!B312,خامات!$L$3:$L$5000)=0,"",SUMIF(خامات!$E$3:$E$5000,الاوردرات!B312,خامات!$L$3:$L$5000))</f>
        <v/>
      </c>
      <c r="K312" s="33" t="str">
        <f t="shared" si="8"/>
        <v/>
      </c>
      <c r="L312" s="33" t="str">
        <f t="shared" si="9"/>
        <v/>
      </c>
    </row>
    <row r="313" spans="2:12" ht="26.25" x14ac:dyDescent="0.2">
      <c r="B313" s="35">
        <v>311</v>
      </c>
      <c r="C313" s="36"/>
      <c r="D313" s="36"/>
      <c r="E313" s="159"/>
      <c r="F313" s="37"/>
      <c r="G313" s="32" t="str">
        <f>_xlfn.IFNA(VLOOKUP(B313,مصنعيات!$E$1:$AP$5000,38,0),"")</f>
        <v/>
      </c>
      <c r="H313" s="32" t="str" cm="1">
        <f t="array" ref="H313">_xlfn.IFNA(LOOKUP(5,1/(B313=مصنعيات!$E$1:$E$5000),مصنعيات!$AP$1:$AP$5000),"")</f>
        <v/>
      </c>
      <c r="I313" s="33" t="str">
        <f>IF(SUMIF(مصنعيات!$E$3:$E$5000,الاوردرات!B313,مصنعيات!$O$3:$O$5000)=0,"",SUMIF(مصنعيات!$E$3:$E$5000,الاوردرات!B313,مصنعيات!$O$3:$O$5000))</f>
        <v/>
      </c>
      <c r="J313" s="33" t="str">
        <f>IF(SUMIF(خامات!$E$3:$E$5000,الاوردرات!B313,خامات!$L$3:$L$5000)=0,"",SUMIF(خامات!$E$3:$E$5000,الاوردرات!B313,خامات!$L$3:$L$5000))</f>
        <v/>
      </c>
      <c r="K313" s="33" t="str">
        <f t="shared" si="8"/>
        <v/>
      </c>
      <c r="L313" s="33" t="str">
        <f t="shared" si="9"/>
        <v/>
      </c>
    </row>
    <row r="314" spans="2:12" ht="26.25" x14ac:dyDescent="0.2">
      <c r="B314" s="38">
        <v>312</v>
      </c>
      <c r="C314" s="36"/>
      <c r="D314" s="36"/>
      <c r="E314" s="160"/>
      <c r="F314" s="37"/>
      <c r="G314" s="32" t="str">
        <f>_xlfn.IFNA(VLOOKUP(B314,مصنعيات!$E$1:$AP$5000,38,0),"")</f>
        <v/>
      </c>
      <c r="H314" s="32" t="str" cm="1">
        <f t="array" ref="H314">_xlfn.IFNA(LOOKUP(5,1/(B314=مصنعيات!$E$1:$E$5000),مصنعيات!$AP$1:$AP$5000),"")</f>
        <v/>
      </c>
      <c r="I314" s="33" t="str">
        <f>IF(SUMIF(مصنعيات!$E$3:$E$5000,الاوردرات!B314,مصنعيات!$O$3:$O$5000)=0,"",SUMIF(مصنعيات!$E$3:$E$5000,الاوردرات!B314,مصنعيات!$O$3:$O$5000))</f>
        <v/>
      </c>
      <c r="J314" s="33" t="str">
        <f>IF(SUMIF(خامات!$E$3:$E$5000,الاوردرات!B314,خامات!$L$3:$L$5000)=0,"",SUMIF(خامات!$E$3:$E$5000,الاوردرات!B314,خامات!$L$3:$L$5000))</f>
        <v/>
      </c>
      <c r="K314" s="33" t="str">
        <f t="shared" si="8"/>
        <v/>
      </c>
      <c r="L314" s="33" t="str">
        <f t="shared" si="9"/>
        <v/>
      </c>
    </row>
    <row r="315" spans="2:12" ht="26.25" x14ac:dyDescent="0.2">
      <c r="B315" s="35">
        <v>313</v>
      </c>
      <c r="C315" s="36"/>
      <c r="D315" s="36"/>
      <c r="E315" s="159"/>
      <c r="F315" s="37"/>
      <c r="G315" s="32" t="str">
        <f>_xlfn.IFNA(VLOOKUP(B315,مصنعيات!$E$1:$AP$5000,38,0),"")</f>
        <v/>
      </c>
      <c r="H315" s="32" t="str" cm="1">
        <f t="array" ref="H315">_xlfn.IFNA(LOOKUP(5,1/(B315=مصنعيات!$E$1:$E$5000),مصنعيات!$AP$1:$AP$5000),"")</f>
        <v/>
      </c>
      <c r="I315" s="33" t="str">
        <f>IF(SUMIF(مصنعيات!$E$3:$E$5000,الاوردرات!B315,مصنعيات!$O$3:$O$5000)=0,"",SUMIF(مصنعيات!$E$3:$E$5000,الاوردرات!B315,مصنعيات!$O$3:$O$5000))</f>
        <v/>
      </c>
      <c r="J315" s="33" t="str">
        <f>IF(SUMIF(خامات!$E$3:$E$5000,الاوردرات!B315,خامات!$L$3:$L$5000)=0,"",SUMIF(خامات!$E$3:$E$5000,الاوردرات!B315,خامات!$L$3:$L$5000))</f>
        <v/>
      </c>
      <c r="K315" s="33" t="str">
        <f t="shared" si="8"/>
        <v/>
      </c>
      <c r="L315" s="33" t="str">
        <f t="shared" si="9"/>
        <v/>
      </c>
    </row>
    <row r="316" spans="2:12" ht="26.25" x14ac:dyDescent="0.2">
      <c r="B316" s="38">
        <v>314</v>
      </c>
      <c r="C316" s="36"/>
      <c r="D316" s="36"/>
      <c r="E316" s="160"/>
      <c r="F316" s="37"/>
      <c r="G316" s="32" t="str">
        <f>_xlfn.IFNA(VLOOKUP(B316,مصنعيات!$E$1:$AP$5000,38,0),"")</f>
        <v/>
      </c>
      <c r="H316" s="32" t="str" cm="1">
        <f t="array" ref="H316">_xlfn.IFNA(LOOKUP(5,1/(B316=مصنعيات!$E$1:$E$5000),مصنعيات!$AP$1:$AP$5000),"")</f>
        <v/>
      </c>
      <c r="I316" s="33" t="str">
        <f>IF(SUMIF(مصنعيات!$E$3:$E$5000,الاوردرات!B316,مصنعيات!$O$3:$O$5000)=0,"",SUMIF(مصنعيات!$E$3:$E$5000,الاوردرات!B316,مصنعيات!$O$3:$O$5000))</f>
        <v/>
      </c>
      <c r="J316" s="33" t="str">
        <f>IF(SUMIF(خامات!$E$3:$E$5000,الاوردرات!B316,خامات!$L$3:$L$5000)=0,"",SUMIF(خامات!$E$3:$E$5000,الاوردرات!B316,خامات!$L$3:$L$5000))</f>
        <v/>
      </c>
      <c r="K316" s="33" t="str">
        <f t="shared" si="8"/>
        <v/>
      </c>
      <c r="L316" s="33" t="str">
        <f t="shared" si="9"/>
        <v/>
      </c>
    </row>
    <row r="317" spans="2:12" ht="26.25" x14ac:dyDescent="0.2">
      <c r="B317" s="35">
        <v>315</v>
      </c>
      <c r="C317" s="36"/>
      <c r="D317" s="36"/>
      <c r="E317" s="159"/>
      <c r="F317" s="37"/>
      <c r="G317" s="32" t="str">
        <f>_xlfn.IFNA(VLOOKUP(B317,مصنعيات!$E$1:$AP$5000,38,0),"")</f>
        <v/>
      </c>
      <c r="H317" s="32" t="str" cm="1">
        <f t="array" ref="H317">_xlfn.IFNA(LOOKUP(5,1/(B317=مصنعيات!$E$1:$E$5000),مصنعيات!$AP$1:$AP$5000),"")</f>
        <v/>
      </c>
      <c r="I317" s="33" t="str">
        <f>IF(SUMIF(مصنعيات!$E$3:$E$5000,الاوردرات!B317,مصنعيات!$O$3:$O$5000)=0,"",SUMIF(مصنعيات!$E$3:$E$5000,الاوردرات!B317,مصنعيات!$O$3:$O$5000))</f>
        <v/>
      </c>
      <c r="J317" s="33" t="str">
        <f>IF(SUMIF(خامات!$E$3:$E$5000,الاوردرات!B317,خامات!$L$3:$L$5000)=0,"",SUMIF(خامات!$E$3:$E$5000,الاوردرات!B317,خامات!$L$3:$L$5000))</f>
        <v/>
      </c>
      <c r="K317" s="33" t="str">
        <f t="shared" si="8"/>
        <v/>
      </c>
      <c r="L317" s="33" t="str">
        <f t="shared" si="9"/>
        <v/>
      </c>
    </row>
    <row r="318" spans="2:12" ht="26.25" x14ac:dyDescent="0.2">
      <c r="B318" s="38">
        <v>316</v>
      </c>
      <c r="C318" s="36"/>
      <c r="D318" s="36"/>
      <c r="E318" s="160"/>
      <c r="F318" s="37"/>
      <c r="G318" s="32" t="str">
        <f>_xlfn.IFNA(VLOOKUP(B318,مصنعيات!$E$1:$AP$5000,38,0),"")</f>
        <v/>
      </c>
      <c r="H318" s="32" t="str" cm="1">
        <f t="array" ref="H318">_xlfn.IFNA(LOOKUP(5,1/(B318=مصنعيات!$E$1:$E$5000),مصنعيات!$AP$1:$AP$5000),"")</f>
        <v/>
      </c>
      <c r="I318" s="33" t="str">
        <f>IF(SUMIF(مصنعيات!$E$3:$E$5000,الاوردرات!B318,مصنعيات!$O$3:$O$5000)=0,"",SUMIF(مصنعيات!$E$3:$E$5000,الاوردرات!B318,مصنعيات!$O$3:$O$5000))</f>
        <v/>
      </c>
      <c r="J318" s="33" t="str">
        <f>IF(SUMIF(خامات!$E$3:$E$5000,الاوردرات!B318,خامات!$L$3:$L$5000)=0,"",SUMIF(خامات!$E$3:$E$5000,الاوردرات!B318,خامات!$L$3:$L$5000))</f>
        <v/>
      </c>
      <c r="K318" s="33" t="str">
        <f t="shared" si="8"/>
        <v/>
      </c>
      <c r="L318" s="33" t="str">
        <f t="shared" si="9"/>
        <v/>
      </c>
    </row>
    <row r="319" spans="2:12" ht="26.25" x14ac:dyDescent="0.2">
      <c r="B319" s="35">
        <v>317</v>
      </c>
      <c r="C319" s="36"/>
      <c r="D319" s="36"/>
      <c r="E319" s="159"/>
      <c r="F319" s="37"/>
      <c r="G319" s="32" t="str">
        <f>_xlfn.IFNA(VLOOKUP(B319,مصنعيات!$E$1:$AP$5000,38,0),"")</f>
        <v/>
      </c>
      <c r="H319" s="32" t="str" cm="1">
        <f t="array" ref="H319">_xlfn.IFNA(LOOKUP(5,1/(B319=مصنعيات!$E$1:$E$5000),مصنعيات!$AP$1:$AP$5000),"")</f>
        <v/>
      </c>
      <c r="I319" s="33" t="str">
        <f>IF(SUMIF(مصنعيات!$E$3:$E$5000,الاوردرات!B319,مصنعيات!$O$3:$O$5000)=0,"",SUMIF(مصنعيات!$E$3:$E$5000,الاوردرات!B319,مصنعيات!$O$3:$O$5000))</f>
        <v/>
      </c>
      <c r="J319" s="33" t="str">
        <f>IF(SUMIF(خامات!$E$3:$E$5000,الاوردرات!B319,خامات!$L$3:$L$5000)=0,"",SUMIF(خامات!$E$3:$E$5000,الاوردرات!B319,خامات!$L$3:$L$5000))</f>
        <v/>
      </c>
      <c r="K319" s="33" t="str">
        <f t="shared" si="8"/>
        <v/>
      </c>
      <c r="L319" s="33" t="str">
        <f t="shared" si="9"/>
        <v/>
      </c>
    </row>
    <row r="320" spans="2:12" ht="26.25" x14ac:dyDescent="0.2">
      <c r="B320" s="38">
        <v>318</v>
      </c>
      <c r="C320" s="36"/>
      <c r="D320" s="36"/>
      <c r="E320" s="160"/>
      <c r="F320" s="37"/>
      <c r="G320" s="32" t="str">
        <f>_xlfn.IFNA(VLOOKUP(B320,مصنعيات!$E$1:$AP$5000,38,0),"")</f>
        <v/>
      </c>
      <c r="H320" s="32" t="str" cm="1">
        <f t="array" ref="H320">_xlfn.IFNA(LOOKUP(5,1/(B320=مصنعيات!$E$1:$E$5000),مصنعيات!$AP$1:$AP$5000),"")</f>
        <v/>
      </c>
      <c r="I320" s="33" t="str">
        <f>IF(SUMIF(مصنعيات!$E$3:$E$5000,الاوردرات!B320,مصنعيات!$O$3:$O$5000)=0,"",SUMIF(مصنعيات!$E$3:$E$5000,الاوردرات!B320,مصنعيات!$O$3:$O$5000))</f>
        <v/>
      </c>
      <c r="J320" s="33" t="str">
        <f>IF(SUMIF(خامات!$E$3:$E$5000,الاوردرات!B320,خامات!$L$3:$L$5000)=0,"",SUMIF(خامات!$E$3:$E$5000,الاوردرات!B320,خامات!$L$3:$L$5000))</f>
        <v/>
      </c>
      <c r="K320" s="33" t="str">
        <f t="shared" si="8"/>
        <v/>
      </c>
      <c r="L320" s="33" t="str">
        <f t="shared" si="9"/>
        <v/>
      </c>
    </row>
    <row r="321" spans="2:12" ht="26.25" x14ac:dyDescent="0.2">
      <c r="B321" s="35">
        <v>319</v>
      </c>
      <c r="C321" s="36"/>
      <c r="D321" s="36"/>
      <c r="E321" s="159"/>
      <c r="F321" s="37"/>
      <c r="G321" s="32" t="str">
        <f>_xlfn.IFNA(VLOOKUP(B321,مصنعيات!$E$1:$AP$5000,38,0),"")</f>
        <v/>
      </c>
      <c r="H321" s="32" t="str" cm="1">
        <f t="array" ref="H321">_xlfn.IFNA(LOOKUP(5,1/(B321=مصنعيات!$E$1:$E$5000),مصنعيات!$AP$1:$AP$5000),"")</f>
        <v/>
      </c>
      <c r="I321" s="33" t="str">
        <f>IF(SUMIF(مصنعيات!$E$3:$E$5000,الاوردرات!B321,مصنعيات!$O$3:$O$5000)=0,"",SUMIF(مصنعيات!$E$3:$E$5000,الاوردرات!B321,مصنعيات!$O$3:$O$5000))</f>
        <v/>
      </c>
      <c r="J321" s="33" t="str">
        <f>IF(SUMIF(خامات!$E$3:$E$5000,الاوردرات!B321,خامات!$L$3:$L$5000)=0,"",SUMIF(خامات!$E$3:$E$5000,الاوردرات!B321,خامات!$L$3:$L$5000))</f>
        <v/>
      </c>
      <c r="K321" s="33" t="str">
        <f t="shared" si="8"/>
        <v/>
      </c>
      <c r="L321" s="33" t="str">
        <f t="shared" si="9"/>
        <v/>
      </c>
    </row>
    <row r="322" spans="2:12" ht="26.25" x14ac:dyDescent="0.2">
      <c r="B322" s="38">
        <v>320</v>
      </c>
      <c r="C322" s="36"/>
      <c r="D322" s="36"/>
      <c r="E322" s="160"/>
      <c r="F322" s="37"/>
      <c r="G322" s="32" t="str">
        <f>_xlfn.IFNA(VLOOKUP(B322,مصنعيات!$E$1:$AP$5000,38,0),"")</f>
        <v/>
      </c>
      <c r="H322" s="32" t="str" cm="1">
        <f t="array" ref="H322">_xlfn.IFNA(LOOKUP(5,1/(B322=مصنعيات!$E$1:$E$5000),مصنعيات!$AP$1:$AP$5000),"")</f>
        <v/>
      </c>
      <c r="I322" s="33" t="str">
        <f>IF(SUMIF(مصنعيات!$E$3:$E$5000,الاوردرات!B322,مصنعيات!$O$3:$O$5000)=0,"",SUMIF(مصنعيات!$E$3:$E$5000,الاوردرات!B322,مصنعيات!$O$3:$O$5000))</f>
        <v/>
      </c>
      <c r="J322" s="33" t="str">
        <f>IF(SUMIF(خامات!$E$3:$E$5000,الاوردرات!B322,خامات!$L$3:$L$5000)=0,"",SUMIF(خامات!$E$3:$E$5000,الاوردرات!B322,خامات!$L$3:$L$5000))</f>
        <v/>
      </c>
      <c r="K322" s="33" t="str">
        <f t="shared" si="8"/>
        <v/>
      </c>
      <c r="L322" s="33" t="str">
        <f t="shared" si="9"/>
        <v/>
      </c>
    </row>
    <row r="323" spans="2:12" ht="26.25" x14ac:dyDescent="0.2">
      <c r="B323" s="35">
        <v>321</v>
      </c>
      <c r="C323" s="36"/>
      <c r="D323" s="36"/>
      <c r="E323" s="159"/>
      <c r="F323" s="37"/>
      <c r="G323" s="32" t="str">
        <f>_xlfn.IFNA(VLOOKUP(B323,مصنعيات!$E$1:$AP$5000,38,0),"")</f>
        <v/>
      </c>
      <c r="H323" s="32" t="str" cm="1">
        <f t="array" ref="H323">_xlfn.IFNA(LOOKUP(5,1/(B323=مصنعيات!$E$1:$E$5000),مصنعيات!$AP$1:$AP$5000),"")</f>
        <v/>
      </c>
      <c r="I323" s="33" t="str">
        <f>IF(SUMIF(مصنعيات!$E$3:$E$5000,الاوردرات!B323,مصنعيات!$O$3:$O$5000)=0,"",SUMIF(مصنعيات!$E$3:$E$5000,الاوردرات!B323,مصنعيات!$O$3:$O$5000))</f>
        <v/>
      </c>
      <c r="J323" s="33" t="str">
        <f>IF(SUMIF(خامات!$E$3:$E$5000,الاوردرات!B323,خامات!$L$3:$L$5000)=0,"",SUMIF(خامات!$E$3:$E$5000,الاوردرات!B323,خامات!$L$3:$L$5000))</f>
        <v/>
      </c>
      <c r="K323" s="33" t="str">
        <f t="shared" si="8"/>
        <v/>
      </c>
      <c r="L323" s="33" t="str">
        <f t="shared" si="9"/>
        <v/>
      </c>
    </row>
    <row r="324" spans="2:12" ht="26.25" x14ac:dyDescent="0.2">
      <c r="B324" s="38">
        <v>322</v>
      </c>
      <c r="C324" s="36"/>
      <c r="D324" s="36"/>
      <c r="E324" s="160"/>
      <c r="F324" s="37"/>
      <c r="G324" s="32" t="str">
        <f>_xlfn.IFNA(VLOOKUP(B324,مصنعيات!$E$1:$AP$5000,38,0),"")</f>
        <v/>
      </c>
      <c r="H324" s="32" t="str" cm="1">
        <f t="array" ref="H324">_xlfn.IFNA(LOOKUP(5,1/(B324=مصنعيات!$E$1:$E$5000),مصنعيات!$AP$1:$AP$5000),"")</f>
        <v/>
      </c>
      <c r="I324" s="33" t="str">
        <f>IF(SUMIF(مصنعيات!$E$3:$E$5000,الاوردرات!B324,مصنعيات!$O$3:$O$5000)=0,"",SUMIF(مصنعيات!$E$3:$E$5000,الاوردرات!B324,مصنعيات!$O$3:$O$5000))</f>
        <v/>
      </c>
      <c r="J324" s="33" t="str">
        <f>IF(SUMIF(خامات!$E$3:$E$5000,الاوردرات!B324,خامات!$L$3:$L$5000)=0,"",SUMIF(خامات!$E$3:$E$5000,الاوردرات!B324,خامات!$L$3:$L$5000))</f>
        <v/>
      </c>
      <c r="K324" s="33" t="str">
        <f t="shared" ref="K324:K387" si="10">IFERROR(I324/F324,"")</f>
        <v/>
      </c>
      <c r="L324" s="33" t="str">
        <f t="shared" ref="L324:L387" si="11">IFERROR(J324/F324,"")</f>
        <v/>
      </c>
    </row>
    <row r="325" spans="2:12" ht="26.25" x14ac:dyDescent="0.2">
      <c r="B325" s="35">
        <v>323</v>
      </c>
      <c r="C325" s="36"/>
      <c r="D325" s="36"/>
      <c r="E325" s="159"/>
      <c r="F325" s="37"/>
      <c r="G325" s="32" t="str">
        <f>_xlfn.IFNA(VLOOKUP(B325,مصنعيات!$E$1:$AP$5000,38,0),"")</f>
        <v/>
      </c>
      <c r="H325" s="32" t="str" cm="1">
        <f t="array" ref="H325">_xlfn.IFNA(LOOKUP(5,1/(B325=مصنعيات!$E$1:$E$5000),مصنعيات!$AP$1:$AP$5000),"")</f>
        <v/>
      </c>
      <c r="I325" s="33" t="str">
        <f>IF(SUMIF(مصنعيات!$E$3:$E$5000,الاوردرات!B325,مصنعيات!$O$3:$O$5000)=0,"",SUMIF(مصنعيات!$E$3:$E$5000,الاوردرات!B325,مصنعيات!$O$3:$O$5000))</f>
        <v/>
      </c>
      <c r="J325" s="33" t="str">
        <f>IF(SUMIF(خامات!$E$3:$E$5000,الاوردرات!B325,خامات!$L$3:$L$5000)=0,"",SUMIF(خامات!$E$3:$E$5000,الاوردرات!B325,خامات!$L$3:$L$5000))</f>
        <v/>
      </c>
      <c r="K325" s="33" t="str">
        <f t="shared" si="10"/>
        <v/>
      </c>
      <c r="L325" s="33" t="str">
        <f t="shared" si="11"/>
        <v/>
      </c>
    </row>
    <row r="326" spans="2:12" ht="26.25" x14ac:dyDescent="0.2">
      <c r="B326" s="38">
        <v>324</v>
      </c>
      <c r="C326" s="36"/>
      <c r="D326" s="36"/>
      <c r="E326" s="160"/>
      <c r="F326" s="37"/>
      <c r="G326" s="32" t="str">
        <f>_xlfn.IFNA(VLOOKUP(B326,مصنعيات!$E$1:$AP$5000,38,0),"")</f>
        <v/>
      </c>
      <c r="H326" s="32" t="str" cm="1">
        <f t="array" ref="H326">_xlfn.IFNA(LOOKUP(5,1/(B326=مصنعيات!$E$1:$E$5000),مصنعيات!$AP$1:$AP$5000),"")</f>
        <v/>
      </c>
      <c r="I326" s="33" t="str">
        <f>IF(SUMIF(مصنعيات!$E$3:$E$5000,الاوردرات!B326,مصنعيات!$O$3:$O$5000)=0,"",SUMIF(مصنعيات!$E$3:$E$5000,الاوردرات!B326,مصنعيات!$O$3:$O$5000))</f>
        <v/>
      </c>
      <c r="J326" s="33" t="str">
        <f>IF(SUMIF(خامات!$E$3:$E$5000,الاوردرات!B326,خامات!$L$3:$L$5000)=0,"",SUMIF(خامات!$E$3:$E$5000,الاوردرات!B326,خامات!$L$3:$L$5000))</f>
        <v/>
      </c>
      <c r="K326" s="33" t="str">
        <f t="shared" si="10"/>
        <v/>
      </c>
      <c r="L326" s="33" t="str">
        <f t="shared" si="11"/>
        <v/>
      </c>
    </row>
    <row r="327" spans="2:12" ht="26.25" x14ac:dyDescent="0.2">
      <c r="B327" s="35">
        <v>325</v>
      </c>
      <c r="C327" s="36"/>
      <c r="D327" s="36"/>
      <c r="E327" s="159"/>
      <c r="F327" s="37"/>
      <c r="G327" s="32" t="str">
        <f>_xlfn.IFNA(VLOOKUP(B327,مصنعيات!$E$1:$AP$5000,38,0),"")</f>
        <v/>
      </c>
      <c r="H327" s="32" t="str" cm="1">
        <f t="array" ref="H327">_xlfn.IFNA(LOOKUP(5,1/(B327=مصنعيات!$E$1:$E$5000),مصنعيات!$AP$1:$AP$5000),"")</f>
        <v/>
      </c>
      <c r="I327" s="33" t="str">
        <f>IF(SUMIF(مصنعيات!$E$3:$E$5000,الاوردرات!B327,مصنعيات!$O$3:$O$5000)=0,"",SUMIF(مصنعيات!$E$3:$E$5000,الاوردرات!B327,مصنعيات!$O$3:$O$5000))</f>
        <v/>
      </c>
      <c r="J327" s="33" t="str">
        <f>IF(SUMIF(خامات!$E$3:$E$5000,الاوردرات!B327,خامات!$L$3:$L$5000)=0,"",SUMIF(خامات!$E$3:$E$5000,الاوردرات!B327,خامات!$L$3:$L$5000))</f>
        <v/>
      </c>
      <c r="K327" s="33" t="str">
        <f t="shared" si="10"/>
        <v/>
      </c>
      <c r="L327" s="33" t="str">
        <f t="shared" si="11"/>
        <v/>
      </c>
    </row>
    <row r="328" spans="2:12" ht="26.25" x14ac:dyDescent="0.2">
      <c r="B328" s="38">
        <v>326</v>
      </c>
      <c r="C328" s="36"/>
      <c r="D328" s="36"/>
      <c r="E328" s="160"/>
      <c r="F328" s="37"/>
      <c r="G328" s="32" t="str">
        <f>_xlfn.IFNA(VLOOKUP(B328,مصنعيات!$E$1:$AP$5000,38,0),"")</f>
        <v/>
      </c>
      <c r="H328" s="32" t="str" cm="1">
        <f t="array" ref="H328">_xlfn.IFNA(LOOKUP(5,1/(B328=مصنعيات!$E$1:$E$5000),مصنعيات!$AP$1:$AP$5000),"")</f>
        <v/>
      </c>
      <c r="I328" s="33" t="str">
        <f>IF(SUMIF(مصنعيات!$E$3:$E$5000,الاوردرات!B328,مصنعيات!$O$3:$O$5000)=0,"",SUMIF(مصنعيات!$E$3:$E$5000,الاوردرات!B328,مصنعيات!$O$3:$O$5000))</f>
        <v/>
      </c>
      <c r="J328" s="33" t="str">
        <f>IF(SUMIF(خامات!$E$3:$E$5000,الاوردرات!B328,خامات!$L$3:$L$5000)=0,"",SUMIF(خامات!$E$3:$E$5000,الاوردرات!B328,خامات!$L$3:$L$5000))</f>
        <v/>
      </c>
      <c r="K328" s="33" t="str">
        <f t="shared" si="10"/>
        <v/>
      </c>
      <c r="L328" s="33" t="str">
        <f t="shared" si="11"/>
        <v/>
      </c>
    </row>
    <row r="329" spans="2:12" ht="26.25" x14ac:dyDescent="0.2">
      <c r="B329" s="35">
        <v>327</v>
      </c>
      <c r="C329" s="36"/>
      <c r="D329" s="36"/>
      <c r="E329" s="159"/>
      <c r="F329" s="37"/>
      <c r="G329" s="32" t="str">
        <f>_xlfn.IFNA(VLOOKUP(B329,مصنعيات!$E$1:$AP$5000,38,0),"")</f>
        <v/>
      </c>
      <c r="H329" s="32" t="str" cm="1">
        <f t="array" ref="H329">_xlfn.IFNA(LOOKUP(5,1/(B329=مصنعيات!$E$1:$E$5000),مصنعيات!$AP$1:$AP$5000),"")</f>
        <v/>
      </c>
      <c r="I329" s="33" t="str">
        <f>IF(SUMIF(مصنعيات!$E$3:$E$5000,الاوردرات!B329,مصنعيات!$O$3:$O$5000)=0,"",SUMIF(مصنعيات!$E$3:$E$5000,الاوردرات!B329,مصنعيات!$O$3:$O$5000))</f>
        <v/>
      </c>
      <c r="J329" s="33" t="str">
        <f>IF(SUMIF(خامات!$E$3:$E$5000,الاوردرات!B329,خامات!$L$3:$L$5000)=0,"",SUMIF(خامات!$E$3:$E$5000,الاوردرات!B329,خامات!$L$3:$L$5000))</f>
        <v/>
      </c>
      <c r="K329" s="33" t="str">
        <f t="shared" si="10"/>
        <v/>
      </c>
      <c r="L329" s="33" t="str">
        <f t="shared" si="11"/>
        <v/>
      </c>
    </row>
    <row r="330" spans="2:12" ht="26.25" x14ac:dyDescent="0.2">
      <c r="B330" s="38">
        <v>328</v>
      </c>
      <c r="C330" s="36"/>
      <c r="D330" s="36"/>
      <c r="E330" s="160"/>
      <c r="F330" s="37"/>
      <c r="G330" s="32" t="str">
        <f>_xlfn.IFNA(VLOOKUP(B330,مصنعيات!$E$1:$AP$5000,38,0),"")</f>
        <v/>
      </c>
      <c r="H330" s="32" t="str" cm="1">
        <f t="array" ref="H330">_xlfn.IFNA(LOOKUP(5,1/(B330=مصنعيات!$E$1:$E$5000),مصنعيات!$AP$1:$AP$5000),"")</f>
        <v/>
      </c>
      <c r="I330" s="33" t="str">
        <f>IF(SUMIF(مصنعيات!$E$3:$E$5000,الاوردرات!B330,مصنعيات!$O$3:$O$5000)=0,"",SUMIF(مصنعيات!$E$3:$E$5000,الاوردرات!B330,مصنعيات!$O$3:$O$5000))</f>
        <v/>
      </c>
      <c r="J330" s="33" t="str">
        <f>IF(SUMIF(خامات!$E$3:$E$5000,الاوردرات!B330,خامات!$L$3:$L$5000)=0,"",SUMIF(خامات!$E$3:$E$5000,الاوردرات!B330,خامات!$L$3:$L$5000))</f>
        <v/>
      </c>
      <c r="K330" s="33" t="str">
        <f t="shared" si="10"/>
        <v/>
      </c>
      <c r="L330" s="33" t="str">
        <f t="shared" si="11"/>
        <v/>
      </c>
    </row>
    <row r="331" spans="2:12" ht="26.25" x14ac:dyDescent="0.2">
      <c r="B331" s="35">
        <v>329</v>
      </c>
      <c r="C331" s="36"/>
      <c r="D331" s="36"/>
      <c r="E331" s="159"/>
      <c r="F331" s="37"/>
      <c r="G331" s="32" t="str">
        <f>_xlfn.IFNA(VLOOKUP(B331,مصنعيات!$E$1:$AP$5000,38,0),"")</f>
        <v/>
      </c>
      <c r="H331" s="32" t="str" cm="1">
        <f t="array" ref="H331">_xlfn.IFNA(LOOKUP(5,1/(B331=مصنعيات!$E$1:$E$5000),مصنعيات!$AP$1:$AP$5000),"")</f>
        <v/>
      </c>
      <c r="I331" s="33" t="str">
        <f>IF(SUMIF(مصنعيات!$E$3:$E$5000,الاوردرات!B331,مصنعيات!$O$3:$O$5000)=0,"",SUMIF(مصنعيات!$E$3:$E$5000,الاوردرات!B331,مصنعيات!$O$3:$O$5000))</f>
        <v/>
      </c>
      <c r="J331" s="33" t="str">
        <f>IF(SUMIF(خامات!$E$3:$E$5000,الاوردرات!B331,خامات!$L$3:$L$5000)=0,"",SUMIF(خامات!$E$3:$E$5000,الاوردرات!B331,خامات!$L$3:$L$5000))</f>
        <v/>
      </c>
      <c r="K331" s="33" t="str">
        <f t="shared" si="10"/>
        <v/>
      </c>
      <c r="L331" s="33" t="str">
        <f t="shared" si="11"/>
        <v/>
      </c>
    </row>
    <row r="332" spans="2:12" ht="26.25" x14ac:dyDescent="0.2">
      <c r="B332" s="38">
        <v>330</v>
      </c>
      <c r="C332" s="36"/>
      <c r="D332" s="36"/>
      <c r="E332" s="160"/>
      <c r="F332" s="37"/>
      <c r="G332" s="32" t="str">
        <f>_xlfn.IFNA(VLOOKUP(B332,مصنعيات!$E$1:$AP$5000,38,0),"")</f>
        <v/>
      </c>
      <c r="H332" s="32" t="str" cm="1">
        <f t="array" ref="H332">_xlfn.IFNA(LOOKUP(5,1/(B332=مصنعيات!$E$1:$E$5000),مصنعيات!$AP$1:$AP$5000),"")</f>
        <v/>
      </c>
      <c r="I332" s="33" t="str">
        <f>IF(SUMIF(مصنعيات!$E$3:$E$5000,الاوردرات!B332,مصنعيات!$O$3:$O$5000)=0,"",SUMIF(مصنعيات!$E$3:$E$5000,الاوردرات!B332,مصنعيات!$O$3:$O$5000))</f>
        <v/>
      </c>
      <c r="J332" s="33" t="str">
        <f>IF(SUMIF(خامات!$E$3:$E$5000,الاوردرات!B332,خامات!$L$3:$L$5000)=0,"",SUMIF(خامات!$E$3:$E$5000,الاوردرات!B332,خامات!$L$3:$L$5000))</f>
        <v/>
      </c>
      <c r="K332" s="33" t="str">
        <f t="shared" si="10"/>
        <v/>
      </c>
      <c r="L332" s="33" t="str">
        <f t="shared" si="11"/>
        <v/>
      </c>
    </row>
    <row r="333" spans="2:12" ht="26.25" x14ac:dyDescent="0.2">
      <c r="B333" s="35">
        <v>331</v>
      </c>
      <c r="C333" s="36"/>
      <c r="D333" s="36"/>
      <c r="E333" s="159"/>
      <c r="F333" s="37"/>
      <c r="G333" s="32" t="str">
        <f>_xlfn.IFNA(VLOOKUP(B333,مصنعيات!$E$1:$AP$5000,38,0),"")</f>
        <v/>
      </c>
      <c r="H333" s="32" t="str" cm="1">
        <f t="array" ref="H333">_xlfn.IFNA(LOOKUP(5,1/(B333=مصنعيات!$E$1:$E$5000),مصنعيات!$AP$1:$AP$5000),"")</f>
        <v/>
      </c>
      <c r="I333" s="33" t="str">
        <f>IF(SUMIF(مصنعيات!$E$3:$E$5000,الاوردرات!B333,مصنعيات!$O$3:$O$5000)=0,"",SUMIF(مصنعيات!$E$3:$E$5000,الاوردرات!B333,مصنعيات!$O$3:$O$5000))</f>
        <v/>
      </c>
      <c r="J333" s="33" t="str">
        <f>IF(SUMIF(خامات!$E$3:$E$5000,الاوردرات!B333,خامات!$L$3:$L$5000)=0,"",SUMIF(خامات!$E$3:$E$5000,الاوردرات!B333,خامات!$L$3:$L$5000))</f>
        <v/>
      </c>
      <c r="K333" s="33" t="str">
        <f t="shared" si="10"/>
        <v/>
      </c>
      <c r="L333" s="33" t="str">
        <f t="shared" si="11"/>
        <v/>
      </c>
    </row>
    <row r="334" spans="2:12" ht="26.25" x14ac:dyDescent="0.2">
      <c r="B334" s="38">
        <v>332</v>
      </c>
      <c r="C334" s="36"/>
      <c r="D334" s="36"/>
      <c r="E334" s="160"/>
      <c r="F334" s="37"/>
      <c r="G334" s="32" t="str">
        <f>_xlfn.IFNA(VLOOKUP(B334,مصنعيات!$E$1:$AP$5000,38,0),"")</f>
        <v/>
      </c>
      <c r="H334" s="32" t="str" cm="1">
        <f t="array" ref="H334">_xlfn.IFNA(LOOKUP(5,1/(B334=مصنعيات!$E$1:$E$5000),مصنعيات!$AP$1:$AP$5000),"")</f>
        <v/>
      </c>
      <c r="I334" s="33" t="str">
        <f>IF(SUMIF(مصنعيات!$E$3:$E$5000,الاوردرات!B334,مصنعيات!$O$3:$O$5000)=0,"",SUMIF(مصنعيات!$E$3:$E$5000,الاوردرات!B334,مصنعيات!$O$3:$O$5000))</f>
        <v/>
      </c>
      <c r="J334" s="33" t="str">
        <f>IF(SUMIF(خامات!$E$3:$E$5000,الاوردرات!B334,خامات!$L$3:$L$5000)=0,"",SUMIF(خامات!$E$3:$E$5000,الاوردرات!B334,خامات!$L$3:$L$5000))</f>
        <v/>
      </c>
      <c r="K334" s="33" t="str">
        <f t="shared" si="10"/>
        <v/>
      </c>
      <c r="L334" s="33" t="str">
        <f t="shared" si="11"/>
        <v/>
      </c>
    </row>
    <row r="335" spans="2:12" ht="26.25" x14ac:dyDescent="0.2">
      <c r="B335" s="35">
        <v>333</v>
      </c>
      <c r="C335" s="36"/>
      <c r="D335" s="36"/>
      <c r="E335" s="159"/>
      <c r="F335" s="37"/>
      <c r="G335" s="32" t="str">
        <f>_xlfn.IFNA(VLOOKUP(B335,مصنعيات!$E$1:$AP$5000,38,0),"")</f>
        <v/>
      </c>
      <c r="H335" s="32" t="str" cm="1">
        <f t="array" ref="H335">_xlfn.IFNA(LOOKUP(5,1/(B335=مصنعيات!$E$1:$E$5000),مصنعيات!$AP$1:$AP$5000),"")</f>
        <v/>
      </c>
      <c r="I335" s="33" t="str">
        <f>IF(SUMIF(مصنعيات!$E$3:$E$5000,الاوردرات!B335,مصنعيات!$O$3:$O$5000)=0,"",SUMIF(مصنعيات!$E$3:$E$5000,الاوردرات!B335,مصنعيات!$O$3:$O$5000))</f>
        <v/>
      </c>
      <c r="J335" s="33" t="str">
        <f>IF(SUMIF(خامات!$E$3:$E$5000,الاوردرات!B335,خامات!$L$3:$L$5000)=0,"",SUMIF(خامات!$E$3:$E$5000,الاوردرات!B335,خامات!$L$3:$L$5000))</f>
        <v/>
      </c>
      <c r="K335" s="33" t="str">
        <f t="shared" si="10"/>
        <v/>
      </c>
      <c r="L335" s="33" t="str">
        <f t="shared" si="11"/>
        <v/>
      </c>
    </row>
    <row r="336" spans="2:12" ht="26.25" x14ac:dyDescent="0.2">
      <c r="B336" s="38">
        <v>334</v>
      </c>
      <c r="C336" s="36"/>
      <c r="D336" s="36"/>
      <c r="E336" s="160"/>
      <c r="F336" s="37"/>
      <c r="G336" s="32" t="str">
        <f>_xlfn.IFNA(VLOOKUP(B336,مصنعيات!$E$1:$AP$5000,38,0),"")</f>
        <v/>
      </c>
      <c r="H336" s="32" t="str" cm="1">
        <f t="array" ref="H336">_xlfn.IFNA(LOOKUP(5,1/(B336=مصنعيات!$E$1:$E$5000),مصنعيات!$AP$1:$AP$5000),"")</f>
        <v/>
      </c>
      <c r="I336" s="33" t="str">
        <f>IF(SUMIF(مصنعيات!$E$3:$E$5000,الاوردرات!B336,مصنعيات!$O$3:$O$5000)=0,"",SUMIF(مصنعيات!$E$3:$E$5000,الاوردرات!B336,مصنعيات!$O$3:$O$5000))</f>
        <v/>
      </c>
      <c r="J336" s="33" t="str">
        <f>IF(SUMIF(خامات!$E$3:$E$5000,الاوردرات!B336,خامات!$L$3:$L$5000)=0,"",SUMIF(خامات!$E$3:$E$5000,الاوردرات!B336,خامات!$L$3:$L$5000))</f>
        <v/>
      </c>
      <c r="K336" s="33" t="str">
        <f t="shared" si="10"/>
        <v/>
      </c>
      <c r="L336" s="33" t="str">
        <f t="shared" si="11"/>
        <v/>
      </c>
    </row>
    <row r="337" spans="2:12" ht="26.25" x14ac:dyDescent="0.2">
      <c r="B337" s="35">
        <v>335</v>
      </c>
      <c r="C337" s="36"/>
      <c r="D337" s="36"/>
      <c r="E337" s="159"/>
      <c r="F337" s="37"/>
      <c r="G337" s="32" t="str">
        <f>_xlfn.IFNA(VLOOKUP(B337,مصنعيات!$E$1:$AP$5000,38,0),"")</f>
        <v/>
      </c>
      <c r="H337" s="32" t="str" cm="1">
        <f t="array" ref="H337">_xlfn.IFNA(LOOKUP(5,1/(B337=مصنعيات!$E$1:$E$5000),مصنعيات!$AP$1:$AP$5000),"")</f>
        <v/>
      </c>
      <c r="I337" s="33" t="str">
        <f>IF(SUMIF(مصنعيات!$E$3:$E$5000,الاوردرات!B337,مصنعيات!$O$3:$O$5000)=0,"",SUMIF(مصنعيات!$E$3:$E$5000,الاوردرات!B337,مصنعيات!$O$3:$O$5000))</f>
        <v/>
      </c>
      <c r="J337" s="33" t="str">
        <f>IF(SUMIF(خامات!$E$3:$E$5000,الاوردرات!B337,خامات!$L$3:$L$5000)=0,"",SUMIF(خامات!$E$3:$E$5000,الاوردرات!B337,خامات!$L$3:$L$5000))</f>
        <v/>
      </c>
      <c r="K337" s="33" t="str">
        <f t="shared" si="10"/>
        <v/>
      </c>
      <c r="L337" s="33" t="str">
        <f t="shared" si="11"/>
        <v/>
      </c>
    </row>
    <row r="338" spans="2:12" ht="26.25" x14ac:dyDescent="0.2">
      <c r="B338" s="38">
        <v>336</v>
      </c>
      <c r="C338" s="36"/>
      <c r="D338" s="36"/>
      <c r="E338" s="160"/>
      <c r="F338" s="37"/>
      <c r="G338" s="32" t="str">
        <f>_xlfn.IFNA(VLOOKUP(B338,مصنعيات!$E$1:$AP$5000,38,0),"")</f>
        <v/>
      </c>
      <c r="H338" s="32" t="str" cm="1">
        <f t="array" ref="H338">_xlfn.IFNA(LOOKUP(5,1/(B338=مصنعيات!$E$1:$E$5000),مصنعيات!$AP$1:$AP$5000),"")</f>
        <v/>
      </c>
      <c r="I338" s="33" t="str">
        <f>IF(SUMIF(مصنعيات!$E$3:$E$5000,الاوردرات!B338,مصنعيات!$O$3:$O$5000)=0,"",SUMIF(مصنعيات!$E$3:$E$5000,الاوردرات!B338,مصنعيات!$O$3:$O$5000))</f>
        <v/>
      </c>
      <c r="J338" s="33" t="str">
        <f>IF(SUMIF(خامات!$E$3:$E$5000,الاوردرات!B338,خامات!$L$3:$L$5000)=0,"",SUMIF(خامات!$E$3:$E$5000,الاوردرات!B338,خامات!$L$3:$L$5000))</f>
        <v/>
      </c>
      <c r="K338" s="33" t="str">
        <f t="shared" si="10"/>
        <v/>
      </c>
      <c r="L338" s="33" t="str">
        <f t="shared" si="11"/>
        <v/>
      </c>
    </row>
    <row r="339" spans="2:12" ht="26.25" x14ac:dyDescent="0.2">
      <c r="B339" s="35">
        <v>337</v>
      </c>
      <c r="C339" s="36"/>
      <c r="D339" s="36"/>
      <c r="E339" s="159"/>
      <c r="F339" s="37"/>
      <c r="G339" s="32" t="str">
        <f>_xlfn.IFNA(VLOOKUP(B339,مصنعيات!$E$1:$AP$5000,38,0),"")</f>
        <v/>
      </c>
      <c r="H339" s="32" t="str" cm="1">
        <f t="array" ref="H339">_xlfn.IFNA(LOOKUP(5,1/(B339=مصنعيات!$E$1:$E$5000),مصنعيات!$AP$1:$AP$5000),"")</f>
        <v/>
      </c>
      <c r="I339" s="33" t="str">
        <f>IF(SUMIF(مصنعيات!$E$3:$E$5000,الاوردرات!B339,مصنعيات!$O$3:$O$5000)=0,"",SUMIF(مصنعيات!$E$3:$E$5000,الاوردرات!B339,مصنعيات!$O$3:$O$5000))</f>
        <v/>
      </c>
      <c r="J339" s="33" t="str">
        <f>IF(SUMIF(خامات!$E$3:$E$5000,الاوردرات!B339,خامات!$L$3:$L$5000)=0,"",SUMIF(خامات!$E$3:$E$5000,الاوردرات!B339,خامات!$L$3:$L$5000))</f>
        <v/>
      </c>
      <c r="K339" s="33" t="str">
        <f t="shared" si="10"/>
        <v/>
      </c>
      <c r="L339" s="33" t="str">
        <f t="shared" si="11"/>
        <v/>
      </c>
    </row>
    <row r="340" spans="2:12" ht="26.25" x14ac:dyDescent="0.2">
      <c r="B340" s="38">
        <v>338</v>
      </c>
      <c r="C340" s="36"/>
      <c r="D340" s="36"/>
      <c r="E340" s="160"/>
      <c r="F340" s="37"/>
      <c r="G340" s="32" t="str">
        <f>_xlfn.IFNA(VLOOKUP(B340,مصنعيات!$E$1:$AP$5000,38,0),"")</f>
        <v/>
      </c>
      <c r="H340" s="32" t="str" cm="1">
        <f t="array" ref="H340">_xlfn.IFNA(LOOKUP(5,1/(B340=مصنعيات!$E$1:$E$5000),مصنعيات!$AP$1:$AP$5000),"")</f>
        <v/>
      </c>
      <c r="I340" s="33" t="str">
        <f>IF(SUMIF(مصنعيات!$E$3:$E$5000,الاوردرات!B340,مصنعيات!$O$3:$O$5000)=0,"",SUMIF(مصنعيات!$E$3:$E$5000,الاوردرات!B340,مصنعيات!$O$3:$O$5000))</f>
        <v/>
      </c>
      <c r="J340" s="33" t="str">
        <f>IF(SUMIF(خامات!$E$3:$E$5000,الاوردرات!B340,خامات!$L$3:$L$5000)=0,"",SUMIF(خامات!$E$3:$E$5000,الاوردرات!B340,خامات!$L$3:$L$5000))</f>
        <v/>
      </c>
      <c r="K340" s="33" t="str">
        <f t="shared" si="10"/>
        <v/>
      </c>
      <c r="L340" s="33" t="str">
        <f t="shared" si="11"/>
        <v/>
      </c>
    </row>
    <row r="341" spans="2:12" ht="26.25" x14ac:dyDescent="0.2">
      <c r="B341" s="35">
        <v>339</v>
      </c>
      <c r="C341" s="36"/>
      <c r="D341" s="36"/>
      <c r="E341" s="159"/>
      <c r="F341" s="37"/>
      <c r="G341" s="32" t="str">
        <f>_xlfn.IFNA(VLOOKUP(B341,مصنعيات!$E$1:$AP$5000,38,0),"")</f>
        <v/>
      </c>
      <c r="H341" s="32" t="str" cm="1">
        <f t="array" ref="H341">_xlfn.IFNA(LOOKUP(5,1/(B341=مصنعيات!$E$1:$E$5000),مصنعيات!$AP$1:$AP$5000),"")</f>
        <v/>
      </c>
      <c r="I341" s="33" t="str">
        <f>IF(SUMIF(مصنعيات!$E$3:$E$5000,الاوردرات!B341,مصنعيات!$O$3:$O$5000)=0,"",SUMIF(مصنعيات!$E$3:$E$5000,الاوردرات!B341,مصنعيات!$O$3:$O$5000))</f>
        <v/>
      </c>
      <c r="J341" s="33" t="str">
        <f>IF(SUMIF(خامات!$E$3:$E$5000,الاوردرات!B341,خامات!$L$3:$L$5000)=0,"",SUMIF(خامات!$E$3:$E$5000,الاوردرات!B341,خامات!$L$3:$L$5000))</f>
        <v/>
      </c>
      <c r="K341" s="33" t="str">
        <f t="shared" si="10"/>
        <v/>
      </c>
      <c r="L341" s="33" t="str">
        <f t="shared" si="11"/>
        <v/>
      </c>
    </row>
    <row r="342" spans="2:12" ht="26.25" x14ac:dyDescent="0.2">
      <c r="B342" s="38">
        <v>340</v>
      </c>
      <c r="C342" s="36"/>
      <c r="D342" s="36"/>
      <c r="E342" s="160"/>
      <c r="F342" s="37"/>
      <c r="G342" s="32" t="str">
        <f>_xlfn.IFNA(VLOOKUP(B342,مصنعيات!$E$1:$AP$5000,38,0),"")</f>
        <v/>
      </c>
      <c r="H342" s="32" t="str" cm="1">
        <f t="array" ref="H342">_xlfn.IFNA(LOOKUP(5,1/(B342=مصنعيات!$E$1:$E$5000),مصنعيات!$AP$1:$AP$5000),"")</f>
        <v/>
      </c>
      <c r="I342" s="33" t="str">
        <f>IF(SUMIF(مصنعيات!$E$3:$E$5000,الاوردرات!B342,مصنعيات!$O$3:$O$5000)=0,"",SUMIF(مصنعيات!$E$3:$E$5000,الاوردرات!B342,مصنعيات!$O$3:$O$5000))</f>
        <v/>
      </c>
      <c r="J342" s="33" t="str">
        <f>IF(SUMIF(خامات!$E$3:$E$5000,الاوردرات!B342,خامات!$L$3:$L$5000)=0,"",SUMIF(خامات!$E$3:$E$5000,الاوردرات!B342,خامات!$L$3:$L$5000))</f>
        <v/>
      </c>
      <c r="K342" s="33" t="str">
        <f t="shared" si="10"/>
        <v/>
      </c>
      <c r="L342" s="33" t="str">
        <f t="shared" si="11"/>
        <v/>
      </c>
    </row>
    <row r="343" spans="2:12" ht="26.25" x14ac:dyDescent="0.2">
      <c r="B343" s="35">
        <v>341</v>
      </c>
      <c r="C343" s="36"/>
      <c r="D343" s="36"/>
      <c r="E343" s="159"/>
      <c r="F343" s="37"/>
      <c r="G343" s="32" t="str">
        <f>_xlfn.IFNA(VLOOKUP(B343,مصنعيات!$E$1:$AP$5000,38,0),"")</f>
        <v/>
      </c>
      <c r="H343" s="32" t="str" cm="1">
        <f t="array" ref="H343">_xlfn.IFNA(LOOKUP(5,1/(B343=مصنعيات!$E$1:$E$5000),مصنعيات!$AP$1:$AP$5000),"")</f>
        <v/>
      </c>
      <c r="I343" s="33" t="str">
        <f>IF(SUMIF(مصنعيات!$E$3:$E$5000,الاوردرات!B343,مصنعيات!$O$3:$O$5000)=0,"",SUMIF(مصنعيات!$E$3:$E$5000,الاوردرات!B343,مصنعيات!$O$3:$O$5000))</f>
        <v/>
      </c>
      <c r="J343" s="33" t="str">
        <f>IF(SUMIF(خامات!$E$3:$E$5000,الاوردرات!B343,خامات!$L$3:$L$5000)=0,"",SUMIF(خامات!$E$3:$E$5000,الاوردرات!B343,خامات!$L$3:$L$5000))</f>
        <v/>
      </c>
      <c r="K343" s="33" t="str">
        <f t="shared" si="10"/>
        <v/>
      </c>
      <c r="L343" s="33" t="str">
        <f t="shared" si="11"/>
        <v/>
      </c>
    </row>
    <row r="344" spans="2:12" ht="26.25" x14ac:dyDescent="0.2">
      <c r="B344" s="38">
        <v>342</v>
      </c>
      <c r="C344" s="36"/>
      <c r="D344" s="36"/>
      <c r="E344" s="160"/>
      <c r="F344" s="37"/>
      <c r="G344" s="32" t="str">
        <f>_xlfn.IFNA(VLOOKUP(B344,مصنعيات!$E$1:$AP$5000,38,0),"")</f>
        <v/>
      </c>
      <c r="H344" s="32" t="str" cm="1">
        <f t="array" ref="H344">_xlfn.IFNA(LOOKUP(5,1/(B344=مصنعيات!$E$1:$E$5000),مصنعيات!$AP$1:$AP$5000),"")</f>
        <v/>
      </c>
      <c r="I344" s="33" t="str">
        <f>IF(SUMIF(مصنعيات!$E$3:$E$5000,الاوردرات!B344,مصنعيات!$O$3:$O$5000)=0,"",SUMIF(مصنعيات!$E$3:$E$5000,الاوردرات!B344,مصنعيات!$O$3:$O$5000))</f>
        <v/>
      </c>
      <c r="J344" s="33" t="str">
        <f>IF(SUMIF(خامات!$E$3:$E$5000,الاوردرات!B344,خامات!$L$3:$L$5000)=0,"",SUMIF(خامات!$E$3:$E$5000,الاوردرات!B344,خامات!$L$3:$L$5000))</f>
        <v/>
      </c>
      <c r="K344" s="33" t="str">
        <f t="shared" si="10"/>
        <v/>
      </c>
      <c r="L344" s="33" t="str">
        <f t="shared" si="11"/>
        <v/>
      </c>
    </row>
    <row r="345" spans="2:12" ht="26.25" x14ac:dyDescent="0.2">
      <c r="B345" s="35">
        <v>343</v>
      </c>
      <c r="C345" s="36"/>
      <c r="D345" s="36"/>
      <c r="E345" s="159"/>
      <c r="F345" s="37"/>
      <c r="G345" s="32" t="str">
        <f>_xlfn.IFNA(VLOOKUP(B345,مصنعيات!$E$1:$AP$5000,38,0),"")</f>
        <v/>
      </c>
      <c r="H345" s="32" t="str" cm="1">
        <f t="array" ref="H345">_xlfn.IFNA(LOOKUP(5,1/(B345=مصنعيات!$E$1:$E$5000),مصنعيات!$AP$1:$AP$5000),"")</f>
        <v/>
      </c>
      <c r="I345" s="33" t="str">
        <f>IF(SUMIF(مصنعيات!$E$3:$E$5000,الاوردرات!B345,مصنعيات!$O$3:$O$5000)=0,"",SUMIF(مصنعيات!$E$3:$E$5000,الاوردرات!B345,مصنعيات!$O$3:$O$5000))</f>
        <v/>
      </c>
      <c r="J345" s="33" t="str">
        <f>IF(SUMIF(خامات!$E$3:$E$5000,الاوردرات!B345,خامات!$L$3:$L$5000)=0,"",SUMIF(خامات!$E$3:$E$5000,الاوردرات!B345,خامات!$L$3:$L$5000))</f>
        <v/>
      </c>
      <c r="K345" s="33" t="str">
        <f t="shared" si="10"/>
        <v/>
      </c>
      <c r="L345" s="33" t="str">
        <f t="shared" si="11"/>
        <v/>
      </c>
    </row>
    <row r="346" spans="2:12" ht="26.25" x14ac:dyDescent="0.2">
      <c r="B346" s="38">
        <v>344</v>
      </c>
      <c r="C346" s="36"/>
      <c r="D346" s="36"/>
      <c r="E346" s="160"/>
      <c r="F346" s="37"/>
      <c r="G346" s="32" t="str">
        <f>_xlfn.IFNA(VLOOKUP(B346,مصنعيات!$E$1:$AP$5000,38,0),"")</f>
        <v/>
      </c>
      <c r="H346" s="32" t="str" cm="1">
        <f t="array" ref="H346">_xlfn.IFNA(LOOKUP(5,1/(B346=مصنعيات!$E$1:$E$5000),مصنعيات!$AP$1:$AP$5000),"")</f>
        <v/>
      </c>
      <c r="I346" s="33" t="str">
        <f>IF(SUMIF(مصنعيات!$E$3:$E$5000,الاوردرات!B346,مصنعيات!$O$3:$O$5000)=0,"",SUMIF(مصنعيات!$E$3:$E$5000,الاوردرات!B346,مصنعيات!$O$3:$O$5000))</f>
        <v/>
      </c>
      <c r="J346" s="33" t="str">
        <f>IF(SUMIF(خامات!$E$3:$E$5000,الاوردرات!B346,خامات!$L$3:$L$5000)=0,"",SUMIF(خامات!$E$3:$E$5000,الاوردرات!B346,خامات!$L$3:$L$5000))</f>
        <v/>
      </c>
      <c r="K346" s="33" t="str">
        <f t="shared" si="10"/>
        <v/>
      </c>
      <c r="L346" s="33" t="str">
        <f t="shared" si="11"/>
        <v/>
      </c>
    </row>
    <row r="347" spans="2:12" ht="26.25" x14ac:dyDescent="0.2">
      <c r="B347" s="35">
        <v>345</v>
      </c>
      <c r="C347" s="36"/>
      <c r="D347" s="36"/>
      <c r="E347" s="159"/>
      <c r="F347" s="37"/>
      <c r="G347" s="32" t="str">
        <f>_xlfn.IFNA(VLOOKUP(B347,مصنعيات!$E$1:$AP$5000,38,0),"")</f>
        <v/>
      </c>
      <c r="H347" s="32" t="str" cm="1">
        <f t="array" ref="H347">_xlfn.IFNA(LOOKUP(5,1/(B347=مصنعيات!$E$1:$E$5000),مصنعيات!$AP$1:$AP$5000),"")</f>
        <v/>
      </c>
      <c r="I347" s="33" t="str">
        <f>IF(SUMIF(مصنعيات!$E$3:$E$5000,الاوردرات!B347,مصنعيات!$O$3:$O$5000)=0,"",SUMIF(مصنعيات!$E$3:$E$5000,الاوردرات!B347,مصنعيات!$O$3:$O$5000))</f>
        <v/>
      </c>
      <c r="J347" s="33" t="str">
        <f>IF(SUMIF(خامات!$E$3:$E$5000,الاوردرات!B347,خامات!$L$3:$L$5000)=0,"",SUMIF(خامات!$E$3:$E$5000,الاوردرات!B347,خامات!$L$3:$L$5000))</f>
        <v/>
      </c>
      <c r="K347" s="33" t="str">
        <f t="shared" si="10"/>
        <v/>
      </c>
      <c r="L347" s="33" t="str">
        <f t="shared" si="11"/>
        <v/>
      </c>
    </row>
    <row r="348" spans="2:12" ht="26.25" x14ac:dyDescent="0.2">
      <c r="B348" s="38">
        <v>346</v>
      </c>
      <c r="C348" s="36"/>
      <c r="D348" s="36"/>
      <c r="E348" s="160"/>
      <c r="F348" s="37"/>
      <c r="G348" s="32" t="str">
        <f>_xlfn.IFNA(VLOOKUP(B348,مصنعيات!$E$1:$AP$5000,38,0),"")</f>
        <v/>
      </c>
      <c r="H348" s="32" t="str" cm="1">
        <f t="array" ref="H348">_xlfn.IFNA(LOOKUP(5,1/(B348=مصنعيات!$E$1:$E$5000),مصنعيات!$AP$1:$AP$5000),"")</f>
        <v/>
      </c>
      <c r="I348" s="33" t="str">
        <f>IF(SUMIF(مصنعيات!$E$3:$E$5000,الاوردرات!B348,مصنعيات!$O$3:$O$5000)=0,"",SUMIF(مصنعيات!$E$3:$E$5000,الاوردرات!B348,مصنعيات!$O$3:$O$5000))</f>
        <v/>
      </c>
      <c r="J348" s="33" t="str">
        <f>IF(SUMIF(خامات!$E$3:$E$5000,الاوردرات!B348,خامات!$L$3:$L$5000)=0,"",SUMIF(خامات!$E$3:$E$5000,الاوردرات!B348,خامات!$L$3:$L$5000))</f>
        <v/>
      </c>
      <c r="K348" s="33" t="str">
        <f t="shared" si="10"/>
        <v/>
      </c>
      <c r="L348" s="33" t="str">
        <f t="shared" si="11"/>
        <v/>
      </c>
    </row>
    <row r="349" spans="2:12" ht="26.25" x14ac:dyDescent="0.2">
      <c r="B349" s="35">
        <v>347</v>
      </c>
      <c r="C349" s="36"/>
      <c r="D349" s="36"/>
      <c r="E349" s="159"/>
      <c r="F349" s="37"/>
      <c r="G349" s="32" t="str">
        <f>_xlfn.IFNA(VLOOKUP(B349,مصنعيات!$E$1:$AP$5000,38,0),"")</f>
        <v/>
      </c>
      <c r="H349" s="32" t="str" cm="1">
        <f t="array" ref="H349">_xlfn.IFNA(LOOKUP(5,1/(B349=مصنعيات!$E$1:$E$5000),مصنعيات!$AP$1:$AP$5000),"")</f>
        <v/>
      </c>
      <c r="I349" s="33" t="str">
        <f>IF(SUMIF(مصنعيات!$E$3:$E$5000,الاوردرات!B349,مصنعيات!$O$3:$O$5000)=0,"",SUMIF(مصنعيات!$E$3:$E$5000,الاوردرات!B349,مصنعيات!$O$3:$O$5000))</f>
        <v/>
      </c>
      <c r="J349" s="33" t="str">
        <f>IF(SUMIF(خامات!$E$3:$E$5000,الاوردرات!B349,خامات!$L$3:$L$5000)=0,"",SUMIF(خامات!$E$3:$E$5000,الاوردرات!B349,خامات!$L$3:$L$5000))</f>
        <v/>
      </c>
      <c r="K349" s="33" t="str">
        <f t="shared" si="10"/>
        <v/>
      </c>
      <c r="L349" s="33" t="str">
        <f t="shared" si="11"/>
        <v/>
      </c>
    </row>
    <row r="350" spans="2:12" ht="26.25" x14ac:dyDescent="0.2">
      <c r="B350" s="38">
        <v>348</v>
      </c>
      <c r="C350" s="36"/>
      <c r="D350" s="36"/>
      <c r="E350" s="160"/>
      <c r="F350" s="37"/>
      <c r="G350" s="32" t="str">
        <f>_xlfn.IFNA(VLOOKUP(B350,مصنعيات!$E$1:$AP$5000,38,0),"")</f>
        <v/>
      </c>
      <c r="H350" s="32" t="str" cm="1">
        <f t="array" ref="H350">_xlfn.IFNA(LOOKUP(5,1/(B350=مصنعيات!$E$1:$E$5000),مصنعيات!$AP$1:$AP$5000),"")</f>
        <v/>
      </c>
      <c r="I350" s="33" t="str">
        <f>IF(SUMIF(مصنعيات!$E$3:$E$5000,الاوردرات!B350,مصنعيات!$O$3:$O$5000)=0,"",SUMIF(مصنعيات!$E$3:$E$5000,الاوردرات!B350,مصنعيات!$O$3:$O$5000))</f>
        <v/>
      </c>
      <c r="J350" s="33" t="str">
        <f>IF(SUMIF(خامات!$E$3:$E$5000,الاوردرات!B350,خامات!$L$3:$L$5000)=0,"",SUMIF(خامات!$E$3:$E$5000,الاوردرات!B350,خامات!$L$3:$L$5000))</f>
        <v/>
      </c>
      <c r="K350" s="33" t="str">
        <f t="shared" si="10"/>
        <v/>
      </c>
      <c r="L350" s="33" t="str">
        <f t="shared" si="11"/>
        <v/>
      </c>
    </row>
    <row r="351" spans="2:12" ht="26.25" x14ac:dyDescent="0.2">
      <c r="B351" s="35">
        <v>349</v>
      </c>
      <c r="C351" s="36"/>
      <c r="D351" s="36"/>
      <c r="E351" s="159"/>
      <c r="F351" s="37"/>
      <c r="G351" s="32" t="str">
        <f>_xlfn.IFNA(VLOOKUP(B351,مصنعيات!$E$1:$AP$5000,38,0),"")</f>
        <v/>
      </c>
      <c r="H351" s="32" t="str" cm="1">
        <f t="array" ref="H351">_xlfn.IFNA(LOOKUP(5,1/(B351=مصنعيات!$E$1:$E$5000),مصنعيات!$AP$1:$AP$5000),"")</f>
        <v/>
      </c>
      <c r="I351" s="33" t="str">
        <f>IF(SUMIF(مصنعيات!$E$3:$E$5000,الاوردرات!B351,مصنعيات!$O$3:$O$5000)=0,"",SUMIF(مصنعيات!$E$3:$E$5000,الاوردرات!B351,مصنعيات!$O$3:$O$5000))</f>
        <v/>
      </c>
      <c r="J351" s="33" t="str">
        <f>IF(SUMIF(خامات!$E$3:$E$5000,الاوردرات!B351,خامات!$L$3:$L$5000)=0,"",SUMIF(خامات!$E$3:$E$5000,الاوردرات!B351,خامات!$L$3:$L$5000))</f>
        <v/>
      </c>
      <c r="K351" s="33" t="str">
        <f t="shared" si="10"/>
        <v/>
      </c>
      <c r="L351" s="33" t="str">
        <f t="shared" si="11"/>
        <v/>
      </c>
    </row>
    <row r="352" spans="2:12" ht="26.25" x14ac:dyDescent="0.2">
      <c r="B352" s="38">
        <v>350</v>
      </c>
      <c r="C352" s="36"/>
      <c r="D352" s="36"/>
      <c r="E352" s="160"/>
      <c r="F352" s="37"/>
      <c r="G352" s="32" t="str">
        <f>_xlfn.IFNA(VLOOKUP(B352,مصنعيات!$E$1:$AP$5000,38,0),"")</f>
        <v/>
      </c>
      <c r="H352" s="32" t="str" cm="1">
        <f t="array" ref="H352">_xlfn.IFNA(LOOKUP(5,1/(B352=مصنعيات!$E$1:$E$5000),مصنعيات!$AP$1:$AP$5000),"")</f>
        <v/>
      </c>
      <c r="I352" s="33" t="str">
        <f>IF(SUMIF(مصنعيات!$E$3:$E$5000,الاوردرات!B352,مصنعيات!$O$3:$O$5000)=0,"",SUMIF(مصنعيات!$E$3:$E$5000,الاوردرات!B352,مصنعيات!$O$3:$O$5000))</f>
        <v/>
      </c>
      <c r="J352" s="33" t="str">
        <f>IF(SUMIF(خامات!$E$3:$E$5000,الاوردرات!B352,خامات!$L$3:$L$5000)=0,"",SUMIF(خامات!$E$3:$E$5000,الاوردرات!B352,خامات!$L$3:$L$5000))</f>
        <v/>
      </c>
      <c r="K352" s="33" t="str">
        <f t="shared" si="10"/>
        <v/>
      </c>
      <c r="L352" s="33" t="str">
        <f t="shared" si="11"/>
        <v/>
      </c>
    </row>
    <row r="353" spans="2:12" ht="26.25" x14ac:dyDescent="0.2">
      <c r="B353" s="35">
        <v>351</v>
      </c>
      <c r="C353" s="36"/>
      <c r="D353" s="36"/>
      <c r="E353" s="159"/>
      <c r="F353" s="37"/>
      <c r="G353" s="32" t="str">
        <f>_xlfn.IFNA(VLOOKUP(B353,مصنعيات!$E$1:$AP$5000,38,0),"")</f>
        <v/>
      </c>
      <c r="H353" s="32" t="str" cm="1">
        <f t="array" ref="H353">_xlfn.IFNA(LOOKUP(5,1/(B353=مصنعيات!$E$1:$E$5000),مصنعيات!$AP$1:$AP$5000),"")</f>
        <v/>
      </c>
      <c r="I353" s="33" t="str">
        <f>IF(SUMIF(مصنعيات!$E$3:$E$5000,الاوردرات!B353,مصنعيات!$O$3:$O$5000)=0,"",SUMIF(مصنعيات!$E$3:$E$5000,الاوردرات!B353,مصنعيات!$O$3:$O$5000))</f>
        <v/>
      </c>
      <c r="J353" s="33" t="str">
        <f>IF(SUMIF(خامات!$E$3:$E$5000,الاوردرات!B353,خامات!$L$3:$L$5000)=0,"",SUMIF(خامات!$E$3:$E$5000,الاوردرات!B353,خامات!$L$3:$L$5000))</f>
        <v/>
      </c>
      <c r="K353" s="33" t="str">
        <f t="shared" si="10"/>
        <v/>
      </c>
      <c r="L353" s="33" t="str">
        <f t="shared" si="11"/>
        <v/>
      </c>
    </row>
    <row r="354" spans="2:12" ht="26.25" x14ac:dyDescent="0.2">
      <c r="B354" s="38">
        <v>352</v>
      </c>
      <c r="C354" s="36"/>
      <c r="D354" s="36"/>
      <c r="E354" s="160"/>
      <c r="F354" s="37"/>
      <c r="G354" s="32" t="str">
        <f>_xlfn.IFNA(VLOOKUP(B354,مصنعيات!$E$1:$AP$5000,38,0),"")</f>
        <v/>
      </c>
      <c r="H354" s="32" t="str" cm="1">
        <f t="array" ref="H354">_xlfn.IFNA(LOOKUP(5,1/(B354=مصنعيات!$E$1:$E$5000),مصنعيات!$AP$1:$AP$5000),"")</f>
        <v/>
      </c>
      <c r="I354" s="33" t="str">
        <f>IF(SUMIF(مصنعيات!$E$3:$E$5000,الاوردرات!B354,مصنعيات!$O$3:$O$5000)=0,"",SUMIF(مصنعيات!$E$3:$E$5000,الاوردرات!B354,مصنعيات!$O$3:$O$5000))</f>
        <v/>
      </c>
      <c r="J354" s="33" t="str">
        <f>IF(SUMIF(خامات!$E$3:$E$5000,الاوردرات!B354,خامات!$L$3:$L$5000)=0,"",SUMIF(خامات!$E$3:$E$5000,الاوردرات!B354,خامات!$L$3:$L$5000))</f>
        <v/>
      </c>
      <c r="K354" s="33" t="str">
        <f t="shared" si="10"/>
        <v/>
      </c>
      <c r="L354" s="33" t="str">
        <f t="shared" si="11"/>
        <v/>
      </c>
    </row>
    <row r="355" spans="2:12" ht="26.25" x14ac:dyDescent="0.2">
      <c r="B355" s="35">
        <v>353</v>
      </c>
      <c r="C355" s="36"/>
      <c r="D355" s="36"/>
      <c r="E355" s="159"/>
      <c r="F355" s="37"/>
      <c r="G355" s="32" t="str">
        <f>_xlfn.IFNA(VLOOKUP(B355,مصنعيات!$E$1:$AP$5000,38,0),"")</f>
        <v/>
      </c>
      <c r="H355" s="32" t="str" cm="1">
        <f t="array" ref="H355">_xlfn.IFNA(LOOKUP(5,1/(B355=مصنعيات!$E$1:$E$5000),مصنعيات!$AP$1:$AP$5000),"")</f>
        <v/>
      </c>
      <c r="I355" s="33" t="str">
        <f>IF(SUMIF(مصنعيات!$E$3:$E$5000,الاوردرات!B355,مصنعيات!$O$3:$O$5000)=0,"",SUMIF(مصنعيات!$E$3:$E$5000,الاوردرات!B355,مصنعيات!$O$3:$O$5000))</f>
        <v/>
      </c>
      <c r="J355" s="33" t="str">
        <f>IF(SUMIF(خامات!$E$3:$E$5000,الاوردرات!B355,خامات!$L$3:$L$5000)=0,"",SUMIF(خامات!$E$3:$E$5000,الاوردرات!B355,خامات!$L$3:$L$5000))</f>
        <v/>
      </c>
      <c r="K355" s="33" t="str">
        <f t="shared" si="10"/>
        <v/>
      </c>
      <c r="L355" s="33" t="str">
        <f t="shared" si="11"/>
        <v/>
      </c>
    </row>
    <row r="356" spans="2:12" ht="26.25" x14ac:dyDescent="0.2">
      <c r="B356" s="38">
        <v>354</v>
      </c>
      <c r="C356" s="36"/>
      <c r="D356" s="36"/>
      <c r="E356" s="160"/>
      <c r="F356" s="37"/>
      <c r="G356" s="32" t="str">
        <f>_xlfn.IFNA(VLOOKUP(B356,مصنعيات!$E$1:$AP$5000,38,0),"")</f>
        <v/>
      </c>
      <c r="H356" s="32" t="str" cm="1">
        <f t="array" ref="H356">_xlfn.IFNA(LOOKUP(5,1/(B356=مصنعيات!$E$1:$E$5000),مصنعيات!$AP$1:$AP$5000),"")</f>
        <v/>
      </c>
      <c r="I356" s="33" t="str">
        <f>IF(SUMIF(مصنعيات!$E$3:$E$5000,الاوردرات!B356,مصنعيات!$O$3:$O$5000)=0,"",SUMIF(مصنعيات!$E$3:$E$5000,الاوردرات!B356,مصنعيات!$O$3:$O$5000))</f>
        <v/>
      </c>
      <c r="J356" s="33" t="str">
        <f>IF(SUMIF(خامات!$E$3:$E$5000,الاوردرات!B356,خامات!$L$3:$L$5000)=0,"",SUMIF(خامات!$E$3:$E$5000,الاوردرات!B356,خامات!$L$3:$L$5000))</f>
        <v/>
      </c>
      <c r="K356" s="33" t="str">
        <f t="shared" si="10"/>
        <v/>
      </c>
      <c r="L356" s="33" t="str">
        <f t="shared" si="11"/>
        <v/>
      </c>
    </row>
    <row r="357" spans="2:12" ht="26.25" x14ac:dyDescent="0.2">
      <c r="B357" s="35">
        <v>355</v>
      </c>
      <c r="C357" s="36"/>
      <c r="D357" s="36"/>
      <c r="E357" s="159"/>
      <c r="F357" s="37"/>
      <c r="G357" s="32" t="str">
        <f>_xlfn.IFNA(VLOOKUP(B357,مصنعيات!$E$1:$AP$5000,38,0),"")</f>
        <v/>
      </c>
      <c r="H357" s="32" t="str" cm="1">
        <f t="array" ref="H357">_xlfn.IFNA(LOOKUP(5,1/(B357=مصنعيات!$E$1:$E$5000),مصنعيات!$AP$1:$AP$5000),"")</f>
        <v/>
      </c>
      <c r="I357" s="33" t="str">
        <f>IF(SUMIF(مصنعيات!$E$3:$E$5000,الاوردرات!B357,مصنعيات!$O$3:$O$5000)=0,"",SUMIF(مصنعيات!$E$3:$E$5000,الاوردرات!B357,مصنعيات!$O$3:$O$5000))</f>
        <v/>
      </c>
      <c r="J357" s="33" t="str">
        <f>IF(SUMIF(خامات!$E$3:$E$5000,الاوردرات!B357,خامات!$L$3:$L$5000)=0,"",SUMIF(خامات!$E$3:$E$5000,الاوردرات!B357,خامات!$L$3:$L$5000))</f>
        <v/>
      </c>
      <c r="K357" s="33" t="str">
        <f t="shared" si="10"/>
        <v/>
      </c>
      <c r="L357" s="33" t="str">
        <f t="shared" si="11"/>
        <v/>
      </c>
    </row>
    <row r="358" spans="2:12" ht="26.25" x14ac:dyDescent="0.2">
      <c r="B358" s="38">
        <v>356</v>
      </c>
      <c r="C358" s="36"/>
      <c r="D358" s="36"/>
      <c r="E358" s="160"/>
      <c r="F358" s="37"/>
      <c r="G358" s="32" t="str">
        <f>_xlfn.IFNA(VLOOKUP(B358,مصنعيات!$E$1:$AP$5000,38,0),"")</f>
        <v/>
      </c>
      <c r="H358" s="32" t="str" cm="1">
        <f t="array" ref="H358">_xlfn.IFNA(LOOKUP(5,1/(B358=مصنعيات!$E$1:$E$5000),مصنعيات!$AP$1:$AP$5000),"")</f>
        <v/>
      </c>
      <c r="I358" s="33" t="str">
        <f>IF(SUMIF(مصنعيات!$E$3:$E$5000,الاوردرات!B358,مصنعيات!$O$3:$O$5000)=0,"",SUMIF(مصنعيات!$E$3:$E$5000,الاوردرات!B358,مصنعيات!$O$3:$O$5000))</f>
        <v/>
      </c>
      <c r="J358" s="33" t="str">
        <f>IF(SUMIF(خامات!$E$3:$E$5000,الاوردرات!B358,خامات!$L$3:$L$5000)=0,"",SUMIF(خامات!$E$3:$E$5000,الاوردرات!B358,خامات!$L$3:$L$5000))</f>
        <v/>
      </c>
      <c r="K358" s="33" t="str">
        <f t="shared" si="10"/>
        <v/>
      </c>
      <c r="L358" s="33" t="str">
        <f t="shared" si="11"/>
        <v/>
      </c>
    </row>
    <row r="359" spans="2:12" ht="26.25" x14ac:dyDescent="0.2">
      <c r="B359" s="35">
        <v>357</v>
      </c>
      <c r="C359" s="36"/>
      <c r="D359" s="36"/>
      <c r="E359" s="159"/>
      <c r="F359" s="37"/>
      <c r="G359" s="32" t="str">
        <f>_xlfn.IFNA(VLOOKUP(B359,مصنعيات!$E$1:$AP$5000,38,0),"")</f>
        <v/>
      </c>
      <c r="H359" s="32" t="str" cm="1">
        <f t="array" ref="H359">_xlfn.IFNA(LOOKUP(5,1/(B359=مصنعيات!$E$1:$E$5000),مصنعيات!$AP$1:$AP$5000),"")</f>
        <v/>
      </c>
      <c r="I359" s="33" t="str">
        <f>IF(SUMIF(مصنعيات!$E$3:$E$5000,الاوردرات!B359,مصنعيات!$O$3:$O$5000)=0,"",SUMIF(مصنعيات!$E$3:$E$5000,الاوردرات!B359,مصنعيات!$O$3:$O$5000))</f>
        <v/>
      </c>
      <c r="J359" s="33" t="str">
        <f>IF(SUMIF(خامات!$E$3:$E$5000,الاوردرات!B359,خامات!$L$3:$L$5000)=0,"",SUMIF(خامات!$E$3:$E$5000,الاوردرات!B359,خامات!$L$3:$L$5000))</f>
        <v/>
      </c>
      <c r="K359" s="33" t="str">
        <f t="shared" si="10"/>
        <v/>
      </c>
      <c r="L359" s="33" t="str">
        <f t="shared" si="11"/>
        <v/>
      </c>
    </row>
    <row r="360" spans="2:12" ht="26.25" x14ac:dyDescent="0.2">
      <c r="B360" s="38">
        <v>358</v>
      </c>
      <c r="C360" s="36"/>
      <c r="D360" s="36"/>
      <c r="E360" s="160"/>
      <c r="F360" s="37"/>
      <c r="G360" s="32" t="str">
        <f>_xlfn.IFNA(VLOOKUP(B360,مصنعيات!$E$1:$AP$5000,38,0),"")</f>
        <v/>
      </c>
      <c r="H360" s="32" t="str" cm="1">
        <f t="array" ref="H360">_xlfn.IFNA(LOOKUP(5,1/(B360=مصنعيات!$E$1:$E$5000),مصنعيات!$AP$1:$AP$5000),"")</f>
        <v/>
      </c>
      <c r="I360" s="33" t="str">
        <f>IF(SUMIF(مصنعيات!$E$3:$E$5000,الاوردرات!B360,مصنعيات!$O$3:$O$5000)=0,"",SUMIF(مصنعيات!$E$3:$E$5000,الاوردرات!B360,مصنعيات!$O$3:$O$5000))</f>
        <v/>
      </c>
      <c r="J360" s="33" t="str">
        <f>IF(SUMIF(خامات!$E$3:$E$5000,الاوردرات!B360,خامات!$L$3:$L$5000)=0,"",SUMIF(خامات!$E$3:$E$5000,الاوردرات!B360,خامات!$L$3:$L$5000))</f>
        <v/>
      </c>
      <c r="K360" s="33" t="str">
        <f t="shared" si="10"/>
        <v/>
      </c>
      <c r="L360" s="33" t="str">
        <f t="shared" si="11"/>
        <v/>
      </c>
    </row>
    <row r="361" spans="2:12" ht="26.25" x14ac:dyDescent="0.2">
      <c r="B361" s="35">
        <v>359</v>
      </c>
      <c r="C361" s="36"/>
      <c r="D361" s="36"/>
      <c r="E361" s="159"/>
      <c r="F361" s="37"/>
      <c r="G361" s="32" t="str">
        <f>_xlfn.IFNA(VLOOKUP(B361,مصنعيات!$E$1:$AP$5000,38,0),"")</f>
        <v/>
      </c>
      <c r="H361" s="32" t="str" cm="1">
        <f t="array" ref="H361">_xlfn.IFNA(LOOKUP(5,1/(B361=مصنعيات!$E$1:$E$5000),مصنعيات!$AP$1:$AP$5000),"")</f>
        <v/>
      </c>
      <c r="I361" s="33" t="str">
        <f>IF(SUMIF(مصنعيات!$E$3:$E$5000,الاوردرات!B361,مصنعيات!$O$3:$O$5000)=0,"",SUMIF(مصنعيات!$E$3:$E$5000,الاوردرات!B361,مصنعيات!$O$3:$O$5000))</f>
        <v/>
      </c>
      <c r="J361" s="33" t="str">
        <f>IF(SUMIF(خامات!$E$3:$E$5000,الاوردرات!B361,خامات!$L$3:$L$5000)=0,"",SUMIF(خامات!$E$3:$E$5000,الاوردرات!B361,خامات!$L$3:$L$5000))</f>
        <v/>
      </c>
      <c r="K361" s="33" t="str">
        <f t="shared" si="10"/>
        <v/>
      </c>
      <c r="L361" s="33" t="str">
        <f t="shared" si="11"/>
        <v/>
      </c>
    </row>
    <row r="362" spans="2:12" ht="26.25" x14ac:dyDescent="0.2">
      <c r="B362" s="38">
        <v>360</v>
      </c>
      <c r="C362" s="36"/>
      <c r="D362" s="36"/>
      <c r="E362" s="160"/>
      <c r="F362" s="37"/>
      <c r="G362" s="32" t="str">
        <f>_xlfn.IFNA(VLOOKUP(B362,مصنعيات!$E$1:$AP$5000,38,0),"")</f>
        <v/>
      </c>
      <c r="H362" s="32" t="str" cm="1">
        <f t="array" ref="H362">_xlfn.IFNA(LOOKUP(5,1/(B362=مصنعيات!$E$1:$E$5000),مصنعيات!$AP$1:$AP$5000),"")</f>
        <v/>
      </c>
      <c r="I362" s="33" t="str">
        <f>IF(SUMIF(مصنعيات!$E$3:$E$5000,الاوردرات!B362,مصنعيات!$O$3:$O$5000)=0,"",SUMIF(مصنعيات!$E$3:$E$5000,الاوردرات!B362,مصنعيات!$O$3:$O$5000))</f>
        <v/>
      </c>
      <c r="J362" s="33" t="str">
        <f>IF(SUMIF(خامات!$E$3:$E$5000,الاوردرات!B362,خامات!$L$3:$L$5000)=0,"",SUMIF(خامات!$E$3:$E$5000,الاوردرات!B362,خامات!$L$3:$L$5000))</f>
        <v/>
      </c>
      <c r="K362" s="33" t="str">
        <f t="shared" si="10"/>
        <v/>
      </c>
      <c r="L362" s="33" t="str">
        <f t="shared" si="11"/>
        <v/>
      </c>
    </row>
    <row r="363" spans="2:12" ht="26.25" x14ac:dyDescent="0.2">
      <c r="B363" s="35">
        <v>361</v>
      </c>
      <c r="C363" s="36"/>
      <c r="D363" s="36"/>
      <c r="E363" s="159"/>
      <c r="F363" s="37"/>
      <c r="G363" s="32" t="str">
        <f>_xlfn.IFNA(VLOOKUP(B363,مصنعيات!$E$1:$AP$5000,38,0),"")</f>
        <v/>
      </c>
      <c r="H363" s="32" t="str" cm="1">
        <f t="array" ref="H363">_xlfn.IFNA(LOOKUP(5,1/(B363=مصنعيات!$E$1:$E$5000),مصنعيات!$AP$1:$AP$5000),"")</f>
        <v/>
      </c>
      <c r="I363" s="33" t="str">
        <f>IF(SUMIF(مصنعيات!$E$3:$E$5000,الاوردرات!B363,مصنعيات!$O$3:$O$5000)=0,"",SUMIF(مصنعيات!$E$3:$E$5000,الاوردرات!B363,مصنعيات!$O$3:$O$5000))</f>
        <v/>
      </c>
      <c r="J363" s="33" t="str">
        <f>IF(SUMIF(خامات!$E$3:$E$5000,الاوردرات!B363,خامات!$L$3:$L$5000)=0,"",SUMIF(خامات!$E$3:$E$5000,الاوردرات!B363,خامات!$L$3:$L$5000))</f>
        <v/>
      </c>
      <c r="K363" s="33" t="str">
        <f t="shared" si="10"/>
        <v/>
      </c>
      <c r="L363" s="33" t="str">
        <f t="shared" si="11"/>
        <v/>
      </c>
    </row>
    <row r="364" spans="2:12" ht="26.25" x14ac:dyDescent="0.2">
      <c r="B364" s="38">
        <v>362</v>
      </c>
      <c r="C364" s="36"/>
      <c r="D364" s="36"/>
      <c r="E364" s="160"/>
      <c r="F364" s="37"/>
      <c r="G364" s="32" t="str">
        <f>_xlfn.IFNA(VLOOKUP(B364,مصنعيات!$E$1:$AP$5000,38,0),"")</f>
        <v/>
      </c>
      <c r="H364" s="32" t="str" cm="1">
        <f t="array" ref="H364">_xlfn.IFNA(LOOKUP(5,1/(B364=مصنعيات!$E$1:$E$5000),مصنعيات!$AP$1:$AP$5000),"")</f>
        <v/>
      </c>
      <c r="I364" s="33" t="str">
        <f>IF(SUMIF(مصنعيات!$E$3:$E$5000,الاوردرات!B364,مصنعيات!$O$3:$O$5000)=0,"",SUMIF(مصنعيات!$E$3:$E$5000,الاوردرات!B364,مصنعيات!$O$3:$O$5000))</f>
        <v/>
      </c>
      <c r="J364" s="33" t="str">
        <f>IF(SUMIF(خامات!$E$3:$E$5000,الاوردرات!B364,خامات!$L$3:$L$5000)=0,"",SUMIF(خامات!$E$3:$E$5000,الاوردرات!B364,خامات!$L$3:$L$5000))</f>
        <v/>
      </c>
      <c r="K364" s="33" t="str">
        <f t="shared" si="10"/>
        <v/>
      </c>
      <c r="L364" s="33" t="str">
        <f t="shared" si="11"/>
        <v/>
      </c>
    </row>
    <row r="365" spans="2:12" ht="26.25" x14ac:dyDescent="0.2">
      <c r="B365" s="35">
        <v>363</v>
      </c>
      <c r="C365" s="36"/>
      <c r="D365" s="36"/>
      <c r="E365" s="159"/>
      <c r="F365" s="37"/>
      <c r="G365" s="32" t="str">
        <f>_xlfn.IFNA(VLOOKUP(B365,مصنعيات!$E$1:$AP$5000,38,0),"")</f>
        <v/>
      </c>
      <c r="H365" s="32" t="str" cm="1">
        <f t="array" ref="H365">_xlfn.IFNA(LOOKUP(5,1/(B365=مصنعيات!$E$1:$E$5000),مصنعيات!$AP$1:$AP$5000),"")</f>
        <v/>
      </c>
      <c r="I365" s="33" t="str">
        <f>IF(SUMIF(مصنعيات!$E$3:$E$5000,الاوردرات!B365,مصنعيات!$O$3:$O$5000)=0,"",SUMIF(مصنعيات!$E$3:$E$5000,الاوردرات!B365,مصنعيات!$O$3:$O$5000))</f>
        <v/>
      </c>
      <c r="J365" s="33" t="str">
        <f>IF(SUMIF(خامات!$E$3:$E$5000,الاوردرات!B365,خامات!$L$3:$L$5000)=0,"",SUMIF(خامات!$E$3:$E$5000,الاوردرات!B365,خامات!$L$3:$L$5000))</f>
        <v/>
      </c>
      <c r="K365" s="33" t="str">
        <f t="shared" si="10"/>
        <v/>
      </c>
      <c r="L365" s="33" t="str">
        <f t="shared" si="11"/>
        <v/>
      </c>
    </row>
    <row r="366" spans="2:12" ht="26.25" x14ac:dyDescent="0.2">
      <c r="B366" s="38">
        <v>364</v>
      </c>
      <c r="C366" s="36"/>
      <c r="D366" s="36"/>
      <c r="E366" s="160"/>
      <c r="F366" s="37"/>
      <c r="G366" s="32" t="str">
        <f>_xlfn.IFNA(VLOOKUP(B366,مصنعيات!$E$1:$AP$5000,38,0),"")</f>
        <v/>
      </c>
      <c r="H366" s="32" t="str" cm="1">
        <f t="array" ref="H366">_xlfn.IFNA(LOOKUP(5,1/(B366=مصنعيات!$E$1:$E$5000),مصنعيات!$AP$1:$AP$5000),"")</f>
        <v/>
      </c>
      <c r="I366" s="33" t="str">
        <f>IF(SUMIF(مصنعيات!$E$3:$E$5000,الاوردرات!B366,مصنعيات!$O$3:$O$5000)=0,"",SUMIF(مصنعيات!$E$3:$E$5000,الاوردرات!B366,مصنعيات!$O$3:$O$5000))</f>
        <v/>
      </c>
      <c r="J366" s="33" t="str">
        <f>IF(SUMIF(خامات!$E$3:$E$5000,الاوردرات!B366,خامات!$L$3:$L$5000)=0,"",SUMIF(خامات!$E$3:$E$5000,الاوردرات!B366,خامات!$L$3:$L$5000))</f>
        <v/>
      </c>
      <c r="K366" s="33" t="str">
        <f t="shared" si="10"/>
        <v/>
      </c>
      <c r="L366" s="33" t="str">
        <f t="shared" si="11"/>
        <v/>
      </c>
    </row>
    <row r="367" spans="2:12" ht="26.25" x14ac:dyDescent="0.2">
      <c r="B367" s="35">
        <v>365</v>
      </c>
      <c r="C367" s="36"/>
      <c r="D367" s="36"/>
      <c r="E367" s="159"/>
      <c r="F367" s="37"/>
      <c r="G367" s="32" t="str">
        <f>_xlfn.IFNA(VLOOKUP(B367,مصنعيات!$E$1:$AP$5000,38,0),"")</f>
        <v/>
      </c>
      <c r="H367" s="32" t="str" cm="1">
        <f t="array" ref="H367">_xlfn.IFNA(LOOKUP(5,1/(B367=مصنعيات!$E$1:$E$5000),مصنعيات!$AP$1:$AP$5000),"")</f>
        <v/>
      </c>
      <c r="I367" s="33" t="str">
        <f>IF(SUMIF(مصنعيات!$E$3:$E$5000,الاوردرات!B367,مصنعيات!$O$3:$O$5000)=0,"",SUMIF(مصنعيات!$E$3:$E$5000,الاوردرات!B367,مصنعيات!$O$3:$O$5000))</f>
        <v/>
      </c>
      <c r="J367" s="33" t="str">
        <f>IF(SUMIF(خامات!$E$3:$E$5000,الاوردرات!B367,خامات!$L$3:$L$5000)=0,"",SUMIF(خامات!$E$3:$E$5000,الاوردرات!B367,خامات!$L$3:$L$5000))</f>
        <v/>
      </c>
      <c r="K367" s="33" t="str">
        <f t="shared" si="10"/>
        <v/>
      </c>
      <c r="L367" s="33" t="str">
        <f t="shared" si="11"/>
        <v/>
      </c>
    </row>
    <row r="368" spans="2:12" ht="26.25" x14ac:dyDescent="0.2">
      <c r="B368" s="38">
        <v>366</v>
      </c>
      <c r="C368" s="36"/>
      <c r="D368" s="36"/>
      <c r="E368" s="160"/>
      <c r="F368" s="37"/>
      <c r="G368" s="32" t="str">
        <f>_xlfn.IFNA(VLOOKUP(B368,مصنعيات!$E$1:$AP$5000,38,0),"")</f>
        <v/>
      </c>
      <c r="H368" s="32" t="str" cm="1">
        <f t="array" ref="H368">_xlfn.IFNA(LOOKUP(5,1/(B368=مصنعيات!$E$1:$E$5000),مصنعيات!$AP$1:$AP$5000),"")</f>
        <v/>
      </c>
      <c r="I368" s="33" t="str">
        <f>IF(SUMIF(مصنعيات!$E$3:$E$5000,الاوردرات!B368,مصنعيات!$O$3:$O$5000)=0,"",SUMIF(مصنعيات!$E$3:$E$5000,الاوردرات!B368,مصنعيات!$O$3:$O$5000))</f>
        <v/>
      </c>
      <c r="J368" s="33" t="str">
        <f>IF(SUMIF(خامات!$E$3:$E$5000,الاوردرات!B368,خامات!$L$3:$L$5000)=0,"",SUMIF(خامات!$E$3:$E$5000,الاوردرات!B368,خامات!$L$3:$L$5000))</f>
        <v/>
      </c>
      <c r="K368" s="33" t="str">
        <f t="shared" si="10"/>
        <v/>
      </c>
      <c r="L368" s="33" t="str">
        <f t="shared" si="11"/>
        <v/>
      </c>
    </row>
    <row r="369" spans="2:12" ht="26.25" x14ac:dyDescent="0.2">
      <c r="B369" s="35">
        <v>367</v>
      </c>
      <c r="C369" s="36"/>
      <c r="D369" s="36"/>
      <c r="E369" s="159"/>
      <c r="F369" s="37"/>
      <c r="G369" s="32" t="str">
        <f>_xlfn.IFNA(VLOOKUP(B369,مصنعيات!$E$1:$AP$5000,38,0),"")</f>
        <v/>
      </c>
      <c r="H369" s="32" t="str" cm="1">
        <f t="array" ref="H369">_xlfn.IFNA(LOOKUP(5,1/(B369=مصنعيات!$E$1:$E$5000),مصنعيات!$AP$1:$AP$5000),"")</f>
        <v/>
      </c>
      <c r="I369" s="33" t="str">
        <f>IF(SUMIF(مصنعيات!$E$3:$E$5000,الاوردرات!B369,مصنعيات!$O$3:$O$5000)=0,"",SUMIF(مصنعيات!$E$3:$E$5000,الاوردرات!B369,مصنعيات!$O$3:$O$5000))</f>
        <v/>
      </c>
      <c r="J369" s="33" t="str">
        <f>IF(SUMIF(خامات!$E$3:$E$5000,الاوردرات!B369,خامات!$L$3:$L$5000)=0,"",SUMIF(خامات!$E$3:$E$5000,الاوردرات!B369,خامات!$L$3:$L$5000))</f>
        <v/>
      </c>
      <c r="K369" s="33" t="str">
        <f t="shared" si="10"/>
        <v/>
      </c>
      <c r="L369" s="33" t="str">
        <f t="shared" si="11"/>
        <v/>
      </c>
    </row>
    <row r="370" spans="2:12" ht="26.25" x14ac:dyDescent="0.2">
      <c r="B370" s="38">
        <v>368</v>
      </c>
      <c r="C370" s="36"/>
      <c r="D370" s="36"/>
      <c r="E370" s="160"/>
      <c r="F370" s="37"/>
      <c r="G370" s="32" t="str">
        <f>_xlfn.IFNA(VLOOKUP(B370,مصنعيات!$E$1:$AP$5000,38,0),"")</f>
        <v/>
      </c>
      <c r="H370" s="32" t="str" cm="1">
        <f t="array" ref="H370">_xlfn.IFNA(LOOKUP(5,1/(B370=مصنعيات!$E$1:$E$5000),مصنعيات!$AP$1:$AP$5000),"")</f>
        <v/>
      </c>
      <c r="I370" s="33" t="str">
        <f>IF(SUMIF(مصنعيات!$E$3:$E$5000,الاوردرات!B370,مصنعيات!$O$3:$O$5000)=0,"",SUMIF(مصنعيات!$E$3:$E$5000,الاوردرات!B370,مصنعيات!$O$3:$O$5000))</f>
        <v/>
      </c>
      <c r="J370" s="33" t="str">
        <f>IF(SUMIF(خامات!$E$3:$E$5000,الاوردرات!B370,خامات!$L$3:$L$5000)=0,"",SUMIF(خامات!$E$3:$E$5000,الاوردرات!B370,خامات!$L$3:$L$5000))</f>
        <v/>
      </c>
      <c r="K370" s="33" t="str">
        <f t="shared" si="10"/>
        <v/>
      </c>
      <c r="L370" s="33" t="str">
        <f t="shared" si="11"/>
        <v/>
      </c>
    </row>
    <row r="371" spans="2:12" ht="26.25" x14ac:dyDescent="0.2">
      <c r="B371" s="35">
        <v>369</v>
      </c>
      <c r="C371" s="36"/>
      <c r="D371" s="36"/>
      <c r="E371" s="159"/>
      <c r="F371" s="37"/>
      <c r="G371" s="32" t="str">
        <f>_xlfn.IFNA(VLOOKUP(B371,مصنعيات!$E$1:$AP$5000,38,0),"")</f>
        <v/>
      </c>
      <c r="H371" s="32" t="str" cm="1">
        <f t="array" ref="H371">_xlfn.IFNA(LOOKUP(5,1/(B371=مصنعيات!$E$1:$E$5000),مصنعيات!$AP$1:$AP$5000),"")</f>
        <v/>
      </c>
      <c r="I371" s="33" t="str">
        <f>IF(SUMIF(مصنعيات!$E$3:$E$5000,الاوردرات!B371,مصنعيات!$O$3:$O$5000)=0,"",SUMIF(مصنعيات!$E$3:$E$5000,الاوردرات!B371,مصنعيات!$O$3:$O$5000))</f>
        <v/>
      </c>
      <c r="J371" s="33" t="str">
        <f>IF(SUMIF(خامات!$E$3:$E$5000,الاوردرات!B371,خامات!$L$3:$L$5000)=0,"",SUMIF(خامات!$E$3:$E$5000,الاوردرات!B371,خامات!$L$3:$L$5000))</f>
        <v/>
      </c>
      <c r="K371" s="33" t="str">
        <f t="shared" si="10"/>
        <v/>
      </c>
      <c r="L371" s="33" t="str">
        <f t="shared" si="11"/>
        <v/>
      </c>
    </row>
    <row r="372" spans="2:12" ht="26.25" x14ac:dyDescent="0.2">
      <c r="B372" s="38">
        <v>370</v>
      </c>
      <c r="C372" s="36"/>
      <c r="D372" s="36"/>
      <c r="E372" s="160"/>
      <c r="F372" s="37"/>
      <c r="G372" s="32" t="str">
        <f>_xlfn.IFNA(VLOOKUP(B372,مصنعيات!$E$1:$AP$5000,38,0),"")</f>
        <v/>
      </c>
      <c r="H372" s="32" t="str" cm="1">
        <f t="array" ref="H372">_xlfn.IFNA(LOOKUP(5,1/(B372=مصنعيات!$E$1:$E$5000),مصنعيات!$AP$1:$AP$5000),"")</f>
        <v/>
      </c>
      <c r="I372" s="33" t="str">
        <f>IF(SUMIF(مصنعيات!$E$3:$E$5000,الاوردرات!B372,مصنعيات!$O$3:$O$5000)=0,"",SUMIF(مصنعيات!$E$3:$E$5000,الاوردرات!B372,مصنعيات!$O$3:$O$5000))</f>
        <v/>
      </c>
      <c r="J372" s="33" t="str">
        <f>IF(SUMIF(خامات!$E$3:$E$5000,الاوردرات!B372,خامات!$L$3:$L$5000)=0,"",SUMIF(خامات!$E$3:$E$5000,الاوردرات!B372,خامات!$L$3:$L$5000))</f>
        <v/>
      </c>
      <c r="K372" s="33" t="str">
        <f t="shared" si="10"/>
        <v/>
      </c>
      <c r="L372" s="33" t="str">
        <f t="shared" si="11"/>
        <v/>
      </c>
    </row>
    <row r="373" spans="2:12" ht="26.25" x14ac:dyDescent="0.2">
      <c r="B373" s="35">
        <v>371</v>
      </c>
      <c r="C373" s="36"/>
      <c r="D373" s="36"/>
      <c r="E373" s="159"/>
      <c r="F373" s="37"/>
      <c r="G373" s="32" t="str">
        <f>_xlfn.IFNA(VLOOKUP(B373,مصنعيات!$E$1:$AP$5000,38,0),"")</f>
        <v/>
      </c>
      <c r="H373" s="32" t="str" cm="1">
        <f t="array" ref="H373">_xlfn.IFNA(LOOKUP(5,1/(B373=مصنعيات!$E$1:$E$5000),مصنعيات!$AP$1:$AP$5000),"")</f>
        <v/>
      </c>
      <c r="I373" s="33" t="str">
        <f>IF(SUMIF(مصنعيات!$E$3:$E$5000,الاوردرات!B373,مصنعيات!$O$3:$O$5000)=0,"",SUMIF(مصنعيات!$E$3:$E$5000,الاوردرات!B373,مصنعيات!$O$3:$O$5000))</f>
        <v/>
      </c>
      <c r="J373" s="33" t="str">
        <f>IF(SUMIF(خامات!$E$3:$E$5000,الاوردرات!B373,خامات!$L$3:$L$5000)=0,"",SUMIF(خامات!$E$3:$E$5000,الاوردرات!B373,خامات!$L$3:$L$5000))</f>
        <v/>
      </c>
      <c r="K373" s="33" t="str">
        <f t="shared" si="10"/>
        <v/>
      </c>
      <c r="L373" s="33" t="str">
        <f t="shared" si="11"/>
        <v/>
      </c>
    </row>
    <row r="374" spans="2:12" ht="26.25" x14ac:dyDescent="0.2">
      <c r="B374" s="38">
        <v>372</v>
      </c>
      <c r="C374" s="36"/>
      <c r="D374" s="36"/>
      <c r="E374" s="160"/>
      <c r="F374" s="37"/>
      <c r="G374" s="32" t="str">
        <f>_xlfn.IFNA(VLOOKUP(B374,مصنعيات!$E$1:$AP$5000,38,0),"")</f>
        <v/>
      </c>
      <c r="H374" s="32" t="str" cm="1">
        <f t="array" ref="H374">_xlfn.IFNA(LOOKUP(5,1/(B374=مصنعيات!$E$1:$E$5000),مصنعيات!$AP$1:$AP$5000),"")</f>
        <v/>
      </c>
      <c r="I374" s="33" t="str">
        <f>IF(SUMIF(مصنعيات!$E$3:$E$5000,الاوردرات!B374,مصنعيات!$O$3:$O$5000)=0,"",SUMIF(مصنعيات!$E$3:$E$5000,الاوردرات!B374,مصنعيات!$O$3:$O$5000))</f>
        <v/>
      </c>
      <c r="J374" s="33" t="str">
        <f>IF(SUMIF(خامات!$E$3:$E$5000,الاوردرات!B374,خامات!$L$3:$L$5000)=0,"",SUMIF(خامات!$E$3:$E$5000,الاوردرات!B374,خامات!$L$3:$L$5000))</f>
        <v/>
      </c>
      <c r="K374" s="33" t="str">
        <f t="shared" si="10"/>
        <v/>
      </c>
      <c r="L374" s="33" t="str">
        <f t="shared" si="11"/>
        <v/>
      </c>
    </row>
    <row r="375" spans="2:12" ht="26.25" x14ac:dyDescent="0.2">
      <c r="B375" s="35">
        <v>373</v>
      </c>
      <c r="C375" s="36"/>
      <c r="D375" s="36"/>
      <c r="E375" s="159"/>
      <c r="F375" s="37"/>
      <c r="G375" s="32" t="str">
        <f>_xlfn.IFNA(VLOOKUP(B375,مصنعيات!$E$1:$AP$5000,38,0),"")</f>
        <v/>
      </c>
      <c r="H375" s="32" t="str" cm="1">
        <f t="array" ref="H375">_xlfn.IFNA(LOOKUP(5,1/(B375=مصنعيات!$E$1:$E$5000),مصنعيات!$AP$1:$AP$5000),"")</f>
        <v/>
      </c>
      <c r="I375" s="33" t="str">
        <f>IF(SUMIF(مصنعيات!$E$3:$E$5000,الاوردرات!B375,مصنعيات!$O$3:$O$5000)=0,"",SUMIF(مصنعيات!$E$3:$E$5000,الاوردرات!B375,مصنعيات!$O$3:$O$5000))</f>
        <v/>
      </c>
      <c r="J375" s="33" t="str">
        <f>IF(SUMIF(خامات!$E$3:$E$5000,الاوردرات!B375,خامات!$L$3:$L$5000)=0,"",SUMIF(خامات!$E$3:$E$5000,الاوردرات!B375,خامات!$L$3:$L$5000))</f>
        <v/>
      </c>
      <c r="K375" s="33" t="str">
        <f t="shared" si="10"/>
        <v/>
      </c>
      <c r="L375" s="33" t="str">
        <f t="shared" si="11"/>
        <v/>
      </c>
    </row>
    <row r="376" spans="2:12" ht="26.25" x14ac:dyDescent="0.2">
      <c r="B376" s="38">
        <v>374</v>
      </c>
      <c r="C376" s="36"/>
      <c r="D376" s="36"/>
      <c r="E376" s="160"/>
      <c r="F376" s="37"/>
      <c r="G376" s="32" t="str">
        <f>_xlfn.IFNA(VLOOKUP(B376,مصنعيات!$E$1:$AP$5000,38,0),"")</f>
        <v/>
      </c>
      <c r="H376" s="32" t="str" cm="1">
        <f t="array" ref="H376">_xlfn.IFNA(LOOKUP(5,1/(B376=مصنعيات!$E$1:$E$5000),مصنعيات!$AP$1:$AP$5000),"")</f>
        <v/>
      </c>
      <c r="I376" s="33" t="str">
        <f>IF(SUMIF(مصنعيات!$E$3:$E$5000,الاوردرات!B376,مصنعيات!$O$3:$O$5000)=0,"",SUMIF(مصنعيات!$E$3:$E$5000,الاوردرات!B376,مصنعيات!$O$3:$O$5000))</f>
        <v/>
      </c>
      <c r="J376" s="33" t="str">
        <f>IF(SUMIF(خامات!$E$3:$E$5000,الاوردرات!B376,خامات!$L$3:$L$5000)=0,"",SUMIF(خامات!$E$3:$E$5000,الاوردرات!B376,خامات!$L$3:$L$5000))</f>
        <v/>
      </c>
      <c r="K376" s="33" t="str">
        <f t="shared" si="10"/>
        <v/>
      </c>
      <c r="L376" s="33" t="str">
        <f t="shared" si="11"/>
        <v/>
      </c>
    </row>
    <row r="377" spans="2:12" ht="26.25" x14ac:dyDescent="0.2">
      <c r="B377" s="35">
        <v>375</v>
      </c>
      <c r="C377" s="36"/>
      <c r="D377" s="36"/>
      <c r="E377" s="159"/>
      <c r="F377" s="37"/>
      <c r="G377" s="32" t="str">
        <f>_xlfn.IFNA(VLOOKUP(B377,مصنعيات!$E$1:$AP$5000,38,0),"")</f>
        <v/>
      </c>
      <c r="H377" s="32" t="str" cm="1">
        <f t="array" ref="H377">_xlfn.IFNA(LOOKUP(5,1/(B377=مصنعيات!$E$1:$E$5000),مصنعيات!$AP$1:$AP$5000),"")</f>
        <v/>
      </c>
      <c r="I377" s="33" t="str">
        <f>IF(SUMIF(مصنعيات!$E$3:$E$5000,الاوردرات!B377,مصنعيات!$O$3:$O$5000)=0,"",SUMIF(مصنعيات!$E$3:$E$5000,الاوردرات!B377,مصنعيات!$O$3:$O$5000))</f>
        <v/>
      </c>
      <c r="J377" s="33" t="str">
        <f>IF(SUMIF(خامات!$E$3:$E$5000,الاوردرات!B377,خامات!$L$3:$L$5000)=0,"",SUMIF(خامات!$E$3:$E$5000,الاوردرات!B377,خامات!$L$3:$L$5000))</f>
        <v/>
      </c>
      <c r="K377" s="33" t="str">
        <f t="shared" si="10"/>
        <v/>
      </c>
      <c r="L377" s="33" t="str">
        <f t="shared" si="11"/>
        <v/>
      </c>
    </row>
    <row r="378" spans="2:12" ht="26.25" x14ac:dyDescent="0.2">
      <c r="B378" s="38">
        <v>376</v>
      </c>
      <c r="C378" s="36"/>
      <c r="D378" s="36"/>
      <c r="E378" s="160"/>
      <c r="F378" s="37"/>
      <c r="G378" s="32" t="str">
        <f>_xlfn.IFNA(VLOOKUP(B378,مصنعيات!$E$1:$AP$5000,38,0),"")</f>
        <v/>
      </c>
      <c r="H378" s="32" t="str" cm="1">
        <f t="array" ref="H378">_xlfn.IFNA(LOOKUP(5,1/(B378=مصنعيات!$E$1:$E$5000),مصنعيات!$AP$1:$AP$5000),"")</f>
        <v/>
      </c>
      <c r="I378" s="33" t="str">
        <f>IF(SUMIF(مصنعيات!$E$3:$E$5000,الاوردرات!B378,مصنعيات!$O$3:$O$5000)=0,"",SUMIF(مصنعيات!$E$3:$E$5000,الاوردرات!B378,مصنعيات!$O$3:$O$5000))</f>
        <v/>
      </c>
      <c r="J378" s="33" t="str">
        <f>IF(SUMIF(خامات!$E$3:$E$5000,الاوردرات!B378,خامات!$L$3:$L$5000)=0,"",SUMIF(خامات!$E$3:$E$5000,الاوردرات!B378,خامات!$L$3:$L$5000))</f>
        <v/>
      </c>
      <c r="K378" s="33" t="str">
        <f t="shared" si="10"/>
        <v/>
      </c>
      <c r="L378" s="33" t="str">
        <f t="shared" si="11"/>
        <v/>
      </c>
    </row>
    <row r="379" spans="2:12" ht="26.25" x14ac:dyDescent="0.2">
      <c r="B379" s="35">
        <v>377</v>
      </c>
      <c r="C379" s="36"/>
      <c r="D379" s="36"/>
      <c r="E379" s="159"/>
      <c r="F379" s="37"/>
      <c r="G379" s="32" t="str">
        <f>_xlfn.IFNA(VLOOKUP(B379,مصنعيات!$E$1:$AP$5000,38,0),"")</f>
        <v/>
      </c>
      <c r="H379" s="32" t="str" cm="1">
        <f t="array" ref="H379">_xlfn.IFNA(LOOKUP(5,1/(B379=مصنعيات!$E$1:$E$5000),مصنعيات!$AP$1:$AP$5000),"")</f>
        <v/>
      </c>
      <c r="I379" s="33" t="str">
        <f>IF(SUMIF(مصنعيات!$E$3:$E$5000,الاوردرات!B379,مصنعيات!$O$3:$O$5000)=0,"",SUMIF(مصنعيات!$E$3:$E$5000,الاوردرات!B379,مصنعيات!$O$3:$O$5000))</f>
        <v/>
      </c>
      <c r="J379" s="33" t="str">
        <f>IF(SUMIF(خامات!$E$3:$E$5000,الاوردرات!B379,خامات!$L$3:$L$5000)=0,"",SUMIF(خامات!$E$3:$E$5000,الاوردرات!B379,خامات!$L$3:$L$5000))</f>
        <v/>
      </c>
      <c r="K379" s="33" t="str">
        <f t="shared" si="10"/>
        <v/>
      </c>
      <c r="L379" s="33" t="str">
        <f t="shared" si="11"/>
        <v/>
      </c>
    </row>
    <row r="380" spans="2:12" ht="26.25" x14ac:dyDescent="0.2">
      <c r="B380" s="38">
        <v>378</v>
      </c>
      <c r="C380" s="36"/>
      <c r="D380" s="36"/>
      <c r="E380" s="160"/>
      <c r="F380" s="37"/>
      <c r="G380" s="32" t="str">
        <f>_xlfn.IFNA(VLOOKUP(B380,مصنعيات!$E$1:$AP$5000,38,0),"")</f>
        <v/>
      </c>
      <c r="H380" s="32" t="str" cm="1">
        <f t="array" ref="H380">_xlfn.IFNA(LOOKUP(5,1/(B380=مصنعيات!$E$1:$E$5000),مصنعيات!$AP$1:$AP$5000),"")</f>
        <v/>
      </c>
      <c r="I380" s="33" t="str">
        <f>IF(SUMIF(مصنعيات!$E$3:$E$5000,الاوردرات!B380,مصنعيات!$O$3:$O$5000)=0,"",SUMIF(مصنعيات!$E$3:$E$5000,الاوردرات!B380,مصنعيات!$O$3:$O$5000))</f>
        <v/>
      </c>
      <c r="J380" s="33" t="str">
        <f>IF(SUMIF(خامات!$E$3:$E$5000,الاوردرات!B380,خامات!$L$3:$L$5000)=0,"",SUMIF(خامات!$E$3:$E$5000,الاوردرات!B380,خامات!$L$3:$L$5000))</f>
        <v/>
      </c>
      <c r="K380" s="33" t="str">
        <f t="shared" si="10"/>
        <v/>
      </c>
      <c r="L380" s="33" t="str">
        <f t="shared" si="11"/>
        <v/>
      </c>
    </row>
    <row r="381" spans="2:12" ht="26.25" x14ac:dyDescent="0.2">
      <c r="B381" s="35">
        <v>379</v>
      </c>
      <c r="C381" s="36"/>
      <c r="D381" s="36"/>
      <c r="E381" s="159"/>
      <c r="F381" s="37"/>
      <c r="G381" s="32" t="str">
        <f>_xlfn.IFNA(VLOOKUP(B381,مصنعيات!$E$1:$AP$5000,38,0),"")</f>
        <v/>
      </c>
      <c r="H381" s="32" t="str" cm="1">
        <f t="array" ref="H381">_xlfn.IFNA(LOOKUP(5,1/(B381=مصنعيات!$E$1:$E$5000),مصنعيات!$AP$1:$AP$5000),"")</f>
        <v/>
      </c>
      <c r="I381" s="33" t="str">
        <f>IF(SUMIF(مصنعيات!$E$3:$E$5000,الاوردرات!B381,مصنعيات!$O$3:$O$5000)=0,"",SUMIF(مصنعيات!$E$3:$E$5000,الاوردرات!B381,مصنعيات!$O$3:$O$5000))</f>
        <v/>
      </c>
      <c r="J381" s="33" t="str">
        <f>IF(SUMIF(خامات!$E$3:$E$5000,الاوردرات!B381,خامات!$L$3:$L$5000)=0,"",SUMIF(خامات!$E$3:$E$5000,الاوردرات!B381,خامات!$L$3:$L$5000))</f>
        <v/>
      </c>
      <c r="K381" s="33" t="str">
        <f t="shared" si="10"/>
        <v/>
      </c>
      <c r="L381" s="33" t="str">
        <f t="shared" si="11"/>
        <v/>
      </c>
    </row>
    <row r="382" spans="2:12" ht="26.25" x14ac:dyDescent="0.2">
      <c r="B382" s="38">
        <v>380</v>
      </c>
      <c r="C382" s="36"/>
      <c r="D382" s="36"/>
      <c r="E382" s="160"/>
      <c r="F382" s="37"/>
      <c r="G382" s="32" t="str">
        <f>_xlfn.IFNA(VLOOKUP(B382,مصنعيات!$E$1:$AP$5000,38,0),"")</f>
        <v/>
      </c>
      <c r="H382" s="32" t="str" cm="1">
        <f t="array" ref="H382">_xlfn.IFNA(LOOKUP(5,1/(B382=مصنعيات!$E$1:$E$5000),مصنعيات!$AP$1:$AP$5000),"")</f>
        <v/>
      </c>
      <c r="I382" s="33" t="str">
        <f>IF(SUMIF(مصنعيات!$E$3:$E$5000,الاوردرات!B382,مصنعيات!$O$3:$O$5000)=0,"",SUMIF(مصنعيات!$E$3:$E$5000,الاوردرات!B382,مصنعيات!$O$3:$O$5000))</f>
        <v/>
      </c>
      <c r="J382" s="33" t="str">
        <f>IF(SUMIF(خامات!$E$3:$E$5000,الاوردرات!B382,خامات!$L$3:$L$5000)=0,"",SUMIF(خامات!$E$3:$E$5000,الاوردرات!B382,خامات!$L$3:$L$5000))</f>
        <v/>
      </c>
      <c r="K382" s="33" t="str">
        <f t="shared" si="10"/>
        <v/>
      </c>
      <c r="L382" s="33" t="str">
        <f t="shared" si="11"/>
        <v/>
      </c>
    </row>
    <row r="383" spans="2:12" ht="26.25" x14ac:dyDescent="0.2">
      <c r="B383" s="35">
        <v>381</v>
      </c>
      <c r="C383" s="36"/>
      <c r="D383" s="36"/>
      <c r="E383" s="159"/>
      <c r="F383" s="37"/>
      <c r="G383" s="32" t="str">
        <f>_xlfn.IFNA(VLOOKUP(B383,مصنعيات!$E$1:$AP$5000,38,0),"")</f>
        <v/>
      </c>
      <c r="H383" s="32" t="str" cm="1">
        <f t="array" ref="H383">_xlfn.IFNA(LOOKUP(5,1/(B383=مصنعيات!$E$1:$E$5000),مصنعيات!$AP$1:$AP$5000),"")</f>
        <v/>
      </c>
      <c r="I383" s="33" t="str">
        <f>IF(SUMIF(مصنعيات!$E$3:$E$5000,الاوردرات!B383,مصنعيات!$O$3:$O$5000)=0,"",SUMIF(مصنعيات!$E$3:$E$5000,الاوردرات!B383,مصنعيات!$O$3:$O$5000))</f>
        <v/>
      </c>
      <c r="J383" s="33" t="str">
        <f>IF(SUMIF(خامات!$E$3:$E$5000,الاوردرات!B383,خامات!$L$3:$L$5000)=0,"",SUMIF(خامات!$E$3:$E$5000,الاوردرات!B383,خامات!$L$3:$L$5000))</f>
        <v/>
      </c>
      <c r="K383" s="33" t="str">
        <f t="shared" si="10"/>
        <v/>
      </c>
      <c r="L383" s="33" t="str">
        <f t="shared" si="11"/>
        <v/>
      </c>
    </row>
    <row r="384" spans="2:12" ht="26.25" x14ac:dyDescent="0.2">
      <c r="B384" s="38">
        <v>382</v>
      </c>
      <c r="C384" s="36"/>
      <c r="D384" s="36"/>
      <c r="E384" s="160"/>
      <c r="F384" s="37"/>
      <c r="G384" s="32" t="str">
        <f>_xlfn.IFNA(VLOOKUP(B384,مصنعيات!$E$1:$AP$5000,38,0),"")</f>
        <v/>
      </c>
      <c r="H384" s="32" t="str" cm="1">
        <f t="array" ref="H384">_xlfn.IFNA(LOOKUP(5,1/(B384=مصنعيات!$E$1:$E$5000),مصنعيات!$AP$1:$AP$5000),"")</f>
        <v/>
      </c>
      <c r="I384" s="33" t="str">
        <f>IF(SUMIF(مصنعيات!$E$3:$E$5000,الاوردرات!B384,مصنعيات!$O$3:$O$5000)=0,"",SUMIF(مصنعيات!$E$3:$E$5000,الاوردرات!B384,مصنعيات!$O$3:$O$5000))</f>
        <v/>
      </c>
      <c r="J384" s="33" t="str">
        <f>IF(SUMIF(خامات!$E$3:$E$5000,الاوردرات!B384,خامات!$L$3:$L$5000)=0,"",SUMIF(خامات!$E$3:$E$5000,الاوردرات!B384,خامات!$L$3:$L$5000))</f>
        <v/>
      </c>
      <c r="K384" s="33" t="str">
        <f t="shared" si="10"/>
        <v/>
      </c>
      <c r="L384" s="33" t="str">
        <f t="shared" si="11"/>
        <v/>
      </c>
    </row>
    <row r="385" spans="2:12" ht="26.25" x14ac:dyDescent="0.2">
      <c r="B385" s="35">
        <v>383</v>
      </c>
      <c r="C385" s="36"/>
      <c r="D385" s="36"/>
      <c r="E385" s="159"/>
      <c r="F385" s="37"/>
      <c r="G385" s="32" t="str">
        <f>_xlfn.IFNA(VLOOKUP(B385,مصنعيات!$E$1:$AP$5000,38,0),"")</f>
        <v/>
      </c>
      <c r="H385" s="32" t="str" cm="1">
        <f t="array" ref="H385">_xlfn.IFNA(LOOKUP(5,1/(B385=مصنعيات!$E$1:$E$5000),مصنعيات!$AP$1:$AP$5000),"")</f>
        <v/>
      </c>
      <c r="I385" s="33" t="str">
        <f>IF(SUMIF(مصنعيات!$E$3:$E$5000,الاوردرات!B385,مصنعيات!$O$3:$O$5000)=0,"",SUMIF(مصنعيات!$E$3:$E$5000,الاوردرات!B385,مصنعيات!$O$3:$O$5000))</f>
        <v/>
      </c>
      <c r="J385" s="33" t="str">
        <f>IF(SUMIF(خامات!$E$3:$E$5000,الاوردرات!B385,خامات!$L$3:$L$5000)=0,"",SUMIF(خامات!$E$3:$E$5000,الاوردرات!B385,خامات!$L$3:$L$5000))</f>
        <v/>
      </c>
      <c r="K385" s="33" t="str">
        <f t="shared" si="10"/>
        <v/>
      </c>
      <c r="L385" s="33" t="str">
        <f t="shared" si="11"/>
        <v/>
      </c>
    </row>
    <row r="386" spans="2:12" ht="26.25" x14ac:dyDescent="0.2">
      <c r="B386" s="38">
        <v>384</v>
      </c>
      <c r="C386" s="36"/>
      <c r="D386" s="36"/>
      <c r="E386" s="160"/>
      <c r="F386" s="37"/>
      <c r="G386" s="32" t="str">
        <f>_xlfn.IFNA(VLOOKUP(B386,مصنعيات!$E$1:$AP$5000,38,0),"")</f>
        <v/>
      </c>
      <c r="H386" s="32" t="str" cm="1">
        <f t="array" ref="H386">_xlfn.IFNA(LOOKUP(5,1/(B386=مصنعيات!$E$1:$E$5000),مصنعيات!$AP$1:$AP$5000),"")</f>
        <v/>
      </c>
      <c r="I386" s="33" t="str">
        <f>IF(SUMIF(مصنعيات!$E$3:$E$5000,الاوردرات!B386,مصنعيات!$O$3:$O$5000)=0,"",SUMIF(مصنعيات!$E$3:$E$5000,الاوردرات!B386,مصنعيات!$O$3:$O$5000))</f>
        <v/>
      </c>
      <c r="J386" s="33" t="str">
        <f>IF(SUMIF(خامات!$E$3:$E$5000,الاوردرات!B386,خامات!$L$3:$L$5000)=0,"",SUMIF(خامات!$E$3:$E$5000,الاوردرات!B386,خامات!$L$3:$L$5000))</f>
        <v/>
      </c>
      <c r="K386" s="33" t="str">
        <f t="shared" si="10"/>
        <v/>
      </c>
      <c r="L386" s="33" t="str">
        <f t="shared" si="11"/>
        <v/>
      </c>
    </row>
    <row r="387" spans="2:12" ht="26.25" x14ac:dyDescent="0.2">
      <c r="B387" s="35">
        <v>385</v>
      </c>
      <c r="C387" s="36"/>
      <c r="D387" s="36"/>
      <c r="E387" s="159"/>
      <c r="F387" s="37"/>
      <c r="G387" s="32" t="str">
        <f>_xlfn.IFNA(VLOOKUP(B387,مصنعيات!$E$1:$AP$5000,38,0),"")</f>
        <v/>
      </c>
      <c r="H387" s="32" t="str" cm="1">
        <f t="array" ref="H387">_xlfn.IFNA(LOOKUP(5,1/(B387=مصنعيات!$E$1:$E$5000),مصنعيات!$AP$1:$AP$5000),"")</f>
        <v/>
      </c>
      <c r="I387" s="33" t="str">
        <f>IF(SUMIF(مصنعيات!$E$3:$E$5000,الاوردرات!B387,مصنعيات!$O$3:$O$5000)=0,"",SUMIF(مصنعيات!$E$3:$E$5000,الاوردرات!B387,مصنعيات!$O$3:$O$5000))</f>
        <v/>
      </c>
      <c r="J387" s="33" t="str">
        <f>IF(SUMIF(خامات!$E$3:$E$5000,الاوردرات!B387,خامات!$L$3:$L$5000)=0,"",SUMIF(خامات!$E$3:$E$5000,الاوردرات!B387,خامات!$L$3:$L$5000))</f>
        <v/>
      </c>
      <c r="K387" s="33" t="str">
        <f t="shared" si="10"/>
        <v/>
      </c>
      <c r="L387" s="33" t="str">
        <f t="shared" si="11"/>
        <v/>
      </c>
    </row>
    <row r="388" spans="2:12" ht="26.25" x14ac:dyDescent="0.2">
      <c r="B388" s="38">
        <v>386</v>
      </c>
      <c r="C388" s="36"/>
      <c r="D388" s="36"/>
      <c r="E388" s="160"/>
      <c r="F388" s="37"/>
      <c r="G388" s="32" t="str">
        <f>_xlfn.IFNA(VLOOKUP(B388,مصنعيات!$E$1:$AP$5000,38,0),"")</f>
        <v/>
      </c>
      <c r="H388" s="32" t="str" cm="1">
        <f t="array" ref="H388">_xlfn.IFNA(LOOKUP(5,1/(B388=مصنعيات!$E$1:$E$5000),مصنعيات!$AP$1:$AP$5000),"")</f>
        <v/>
      </c>
      <c r="I388" s="33" t="str">
        <f>IF(SUMIF(مصنعيات!$E$3:$E$5000,الاوردرات!B388,مصنعيات!$O$3:$O$5000)=0,"",SUMIF(مصنعيات!$E$3:$E$5000,الاوردرات!B388,مصنعيات!$O$3:$O$5000))</f>
        <v/>
      </c>
      <c r="J388" s="33" t="str">
        <f>IF(SUMIF(خامات!$E$3:$E$5000,الاوردرات!B388,خامات!$L$3:$L$5000)=0,"",SUMIF(خامات!$E$3:$E$5000,الاوردرات!B388,خامات!$L$3:$L$5000))</f>
        <v/>
      </c>
      <c r="K388" s="33" t="str">
        <f t="shared" ref="K388:K451" si="12">IFERROR(I388/F388,"")</f>
        <v/>
      </c>
      <c r="L388" s="33" t="str">
        <f t="shared" ref="L388:L451" si="13">IFERROR(J388/F388,"")</f>
        <v/>
      </c>
    </row>
    <row r="389" spans="2:12" ht="26.25" x14ac:dyDescent="0.2">
      <c r="B389" s="35">
        <v>387</v>
      </c>
      <c r="C389" s="36"/>
      <c r="D389" s="36"/>
      <c r="E389" s="159"/>
      <c r="F389" s="37"/>
      <c r="G389" s="32" t="str">
        <f>_xlfn.IFNA(VLOOKUP(B389,مصنعيات!$E$1:$AP$5000,38,0),"")</f>
        <v/>
      </c>
      <c r="H389" s="32" t="str" cm="1">
        <f t="array" ref="H389">_xlfn.IFNA(LOOKUP(5,1/(B389=مصنعيات!$E$1:$E$5000),مصنعيات!$AP$1:$AP$5000),"")</f>
        <v/>
      </c>
      <c r="I389" s="33" t="str">
        <f>IF(SUMIF(مصنعيات!$E$3:$E$5000,الاوردرات!B389,مصنعيات!$O$3:$O$5000)=0,"",SUMIF(مصنعيات!$E$3:$E$5000,الاوردرات!B389,مصنعيات!$O$3:$O$5000))</f>
        <v/>
      </c>
      <c r="J389" s="33" t="str">
        <f>IF(SUMIF(خامات!$E$3:$E$5000,الاوردرات!B389,خامات!$L$3:$L$5000)=0,"",SUMIF(خامات!$E$3:$E$5000,الاوردرات!B389,خامات!$L$3:$L$5000))</f>
        <v/>
      </c>
      <c r="K389" s="33" t="str">
        <f t="shared" si="12"/>
        <v/>
      </c>
      <c r="L389" s="33" t="str">
        <f t="shared" si="13"/>
        <v/>
      </c>
    </row>
    <row r="390" spans="2:12" ht="26.25" x14ac:dyDescent="0.2">
      <c r="B390" s="38">
        <v>388</v>
      </c>
      <c r="C390" s="36"/>
      <c r="D390" s="36"/>
      <c r="E390" s="160"/>
      <c r="F390" s="37"/>
      <c r="G390" s="32" t="str">
        <f>_xlfn.IFNA(VLOOKUP(B390,مصنعيات!$E$1:$AP$5000,38,0),"")</f>
        <v/>
      </c>
      <c r="H390" s="32" t="str" cm="1">
        <f t="array" ref="H390">_xlfn.IFNA(LOOKUP(5,1/(B390=مصنعيات!$E$1:$E$5000),مصنعيات!$AP$1:$AP$5000),"")</f>
        <v/>
      </c>
      <c r="I390" s="33" t="str">
        <f>IF(SUMIF(مصنعيات!$E$3:$E$5000,الاوردرات!B390,مصنعيات!$O$3:$O$5000)=0,"",SUMIF(مصنعيات!$E$3:$E$5000,الاوردرات!B390,مصنعيات!$O$3:$O$5000))</f>
        <v/>
      </c>
      <c r="J390" s="33" t="str">
        <f>IF(SUMIF(خامات!$E$3:$E$5000,الاوردرات!B390,خامات!$L$3:$L$5000)=0,"",SUMIF(خامات!$E$3:$E$5000,الاوردرات!B390,خامات!$L$3:$L$5000))</f>
        <v/>
      </c>
      <c r="K390" s="33" t="str">
        <f t="shared" si="12"/>
        <v/>
      </c>
      <c r="L390" s="33" t="str">
        <f t="shared" si="13"/>
        <v/>
      </c>
    </row>
    <row r="391" spans="2:12" ht="26.25" x14ac:dyDescent="0.2">
      <c r="B391" s="35">
        <v>389</v>
      </c>
      <c r="C391" s="36"/>
      <c r="D391" s="36"/>
      <c r="E391" s="159"/>
      <c r="F391" s="37"/>
      <c r="G391" s="32" t="str">
        <f>_xlfn.IFNA(VLOOKUP(B391,مصنعيات!$E$1:$AP$5000,38,0),"")</f>
        <v/>
      </c>
      <c r="H391" s="32" t="str" cm="1">
        <f t="array" ref="H391">_xlfn.IFNA(LOOKUP(5,1/(B391=مصنعيات!$E$1:$E$5000),مصنعيات!$AP$1:$AP$5000),"")</f>
        <v/>
      </c>
      <c r="I391" s="33" t="str">
        <f>IF(SUMIF(مصنعيات!$E$3:$E$5000,الاوردرات!B391,مصنعيات!$O$3:$O$5000)=0,"",SUMIF(مصنعيات!$E$3:$E$5000,الاوردرات!B391,مصنعيات!$O$3:$O$5000))</f>
        <v/>
      </c>
      <c r="J391" s="33" t="str">
        <f>IF(SUMIF(خامات!$E$3:$E$5000,الاوردرات!B391,خامات!$L$3:$L$5000)=0,"",SUMIF(خامات!$E$3:$E$5000,الاوردرات!B391,خامات!$L$3:$L$5000))</f>
        <v/>
      </c>
      <c r="K391" s="33" t="str">
        <f t="shared" si="12"/>
        <v/>
      </c>
      <c r="L391" s="33" t="str">
        <f t="shared" si="13"/>
        <v/>
      </c>
    </row>
    <row r="392" spans="2:12" ht="26.25" x14ac:dyDescent="0.2">
      <c r="B392" s="38">
        <v>390</v>
      </c>
      <c r="C392" s="36"/>
      <c r="D392" s="36"/>
      <c r="E392" s="160"/>
      <c r="F392" s="37"/>
      <c r="G392" s="32" t="str">
        <f>_xlfn.IFNA(VLOOKUP(B392,مصنعيات!$E$1:$AP$5000,38,0),"")</f>
        <v/>
      </c>
      <c r="H392" s="32" t="str" cm="1">
        <f t="array" ref="H392">_xlfn.IFNA(LOOKUP(5,1/(B392=مصنعيات!$E$1:$E$5000),مصنعيات!$AP$1:$AP$5000),"")</f>
        <v/>
      </c>
      <c r="I392" s="33" t="str">
        <f>IF(SUMIF(مصنعيات!$E$3:$E$5000,الاوردرات!B392,مصنعيات!$O$3:$O$5000)=0,"",SUMIF(مصنعيات!$E$3:$E$5000,الاوردرات!B392,مصنعيات!$O$3:$O$5000))</f>
        <v/>
      </c>
      <c r="J392" s="33" t="str">
        <f>IF(SUMIF(خامات!$E$3:$E$5000,الاوردرات!B392,خامات!$L$3:$L$5000)=0,"",SUMIF(خامات!$E$3:$E$5000,الاوردرات!B392,خامات!$L$3:$L$5000))</f>
        <v/>
      </c>
      <c r="K392" s="33" t="str">
        <f t="shared" si="12"/>
        <v/>
      </c>
      <c r="L392" s="33" t="str">
        <f t="shared" si="13"/>
        <v/>
      </c>
    </row>
    <row r="393" spans="2:12" ht="26.25" x14ac:dyDescent="0.2">
      <c r="B393" s="35">
        <v>391</v>
      </c>
      <c r="C393" s="36"/>
      <c r="D393" s="36"/>
      <c r="E393" s="159"/>
      <c r="F393" s="37"/>
      <c r="G393" s="32" t="str">
        <f>_xlfn.IFNA(VLOOKUP(B393,مصنعيات!$E$1:$AP$5000,38,0),"")</f>
        <v/>
      </c>
      <c r="H393" s="32" t="str" cm="1">
        <f t="array" ref="H393">_xlfn.IFNA(LOOKUP(5,1/(B393=مصنعيات!$E$1:$E$5000),مصنعيات!$AP$1:$AP$5000),"")</f>
        <v/>
      </c>
      <c r="I393" s="33" t="str">
        <f>IF(SUMIF(مصنعيات!$E$3:$E$5000,الاوردرات!B393,مصنعيات!$O$3:$O$5000)=0,"",SUMIF(مصنعيات!$E$3:$E$5000,الاوردرات!B393,مصنعيات!$O$3:$O$5000))</f>
        <v/>
      </c>
      <c r="J393" s="33" t="str">
        <f>IF(SUMIF(خامات!$E$3:$E$5000,الاوردرات!B393,خامات!$L$3:$L$5000)=0,"",SUMIF(خامات!$E$3:$E$5000,الاوردرات!B393,خامات!$L$3:$L$5000))</f>
        <v/>
      </c>
      <c r="K393" s="33" t="str">
        <f t="shared" si="12"/>
        <v/>
      </c>
      <c r="L393" s="33" t="str">
        <f t="shared" si="13"/>
        <v/>
      </c>
    </row>
    <row r="394" spans="2:12" ht="26.25" x14ac:dyDescent="0.2">
      <c r="B394" s="38">
        <v>392</v>
      </c>
      <c r="C394" s="36"/>
      <c r="D394" s="36"/>
      <c r="E394" s="160"/>
      <c r="F394" s="37"/>
      <c r="G394" s="32" t="str">
        <f>_xlfn.IFNA(VLOOKUP(B394,مصنعيات!$E$1:$AP$5000,38,0),"")</f>
        <v/>
      </c>
      <c r="H394" s="32" t="str" cm="1">
        <f t="array" ref="H394">_xlfn.IFNA(LOOKUP(5,1/(B394=مصنعيات!$E$1:$E$5000),مصنعيات!$AP$1:$AP$5000),"")</f>
        <v/>
      </c>
      <c r="I394" s="33" t="str">
        <f>IF(SUMIF(مصنعيات!$E$3:$E$5000,الاوردرات!B394,مصنعيات!$O$3:$O$5000)=0,"",SUMIF(مصنعيات!$E$3:$E$5000,الاوردرات!B394,مصنعيات!$O$3:$O$5000))</f>
        <v/>
      </c>
      <c r="J394" s="33" t="str">
        <f>IF(SUMIF(خامات!$E$3:$E$5000,الاوردرات!B394,خامات!$L$3:$L$5000)=0,"",SUMIF(خامات!$E$3:$E$5000,الاوردرات!B394,خامات!$L$3:$L$5000))</f>
        <v/>
      </c>
      <c r="K394" s="33" t="str">
        <f t="shared" si="12"/>
        <v/>
      </c>
      <c r="L394" s="33" t="str">
        <f t="shared" si="13"/>
        <v/>
      </c>
    </row>
    <row r="395" spans="2:12" ht="26.25" x14ac:dyDescent="0.2">
      <c r="B395" s="35">
        <v>393</v>
      </c>
      <c r="C395" s="36"/>
      <c r="D395" s="36"/>
      <c r="E395" s="159"/>
      <c r="F395" s="37"/>
      <c r="G395" s="32" t="str">
        <f>_xlfn.IFNA(VLOOKUP(B395,مصنعيات!$E$1:$AP$5000,38,0),"")</f>
        <v/>
      </c>
      <c r="H395" s="32" t="str" cm="1">
        <f t="array" ref="H395">_xlfn.IFNA(LOOKUP(5,1/(B395=مصنعيات!$E$1:$E$5000),مصنعيات!$AP$1:$AP$5000),"")</f>
        <v/>
      </c>
      <c r="I395" s="33" t="str">
        <f>IF(SUMIF(مصنعيات!$E$3:$E$5000,الاوردرات!B395,مصنعيات!$O$3:$O$5000)=0,"",SUMIF(مصنعيات!$E$3:$E$5000,الاوردرات!B395,مصنعيات!$O$3:$O$5000))</f>
        <v/>
      </c>
      <c r="J395" s="33" t="str">
        <f>IF(SUMIF(خامات!$E$3:$E$5000,الاوردرات!B395,خامات!$L$3:$L$5000)=0,"",SUMIF(خامات!$E$3:$E$5000,الاوردرات!B395,خامات!$L$3:$L$5000))</f>
        <v/>
      </c>
      <c r="K395" s="33" t="str">
        <f t="shared" si="12"/>
        <v/>
      </c>
      <c r="L395" s="33" t="str">
        <f t="shared" si="13"/>
        <v/>
      </c>
    </row>
    <row r="396" spans="2:12" ht="26.25" x14ac:dyDescent="0.2">
      <c r="B396" s="38">
        <v>394</v>
      </c>
      <c r="C396" s="36"/>
      <c r="D396" s="36"/>
      <c r="E396" s="160"/>
      <c r="F396" s="37"/>
      <c r="G396" s="32" t="str">
        <f>_xlfn.IFNA(VLOOKUP(B396,مصنعيات!$E$1:$AP$5000,38,0),"")</f>
        <v/>
      </c>
      <c r="H396" s="32" t="str" cm="1">
        <f t="array" ref="H396">_xlfn.IFNA(LOOKUP(5,1/(B396=مصنعيات!$E$1:$E$5000),مصنعيات!$AP$1:$AP$5000),"")</f>
        <v/>
      </c>
      <c r="I396" s="33" t="str">
        <f>IF(SUMIF(مصنعيات!$E$3:$E$5000,الاوردرات!B396,مصنعيات!$O$3:$O$5000)=0,"",SUMIF(مصنعيات!$E$3:$E$5000,الاوردرات!B396,مصنعيات!$O$3:$O$5000))</f>
        <v/>
      </c>
      <c r="J396" s="33" t="str">
        <f>IF(SUMIF(خامات!$E$3:$E$5000,الاوردرات!B396,خامات!$L$3:$L$5000)=0,"",SUMIF(خامات!$E$3:$E$5000,الاوردرات!B396,خامات!$L$3:$L$5000))</f>
        <v/>
      </c>
      <c r="K396" s="33" t="str">
        <f t="shared" si="12"/>
        <v/>
      </c>
      <c r="L396" s="33" t="str">
        <f t="shared" si="13"/>
        <v/>
      </c>
    </row>
    <row r="397" spans="2:12" ht="26.25" x14ac:dyDescent="0.2">
      <c r="B397" s="35">
        <v>395</v>
      </c>
      <c r="C397" s="36"/>
      <c r="D397" s="36"/>
      <c r="E397" s="159"/>
      <c r="F397" s="37"/>
      <c r="G397" s="32" t="str">
        <f>_xlfn.IFNA(VLOOKUP(B397,مصنعيات!$E$1:$AP$5000,38,0),"")</f>
        <v/>
      </c>
      <c r="H397" s="32" t="str" cm="1">
        <f t="array" ref="H397">_xlfn.IFNA(LOOKUP(5,1/(B397=مصنعيات!$E$1:$E$5000),مصنعيات!$AP$1:$AP$5000),"")</f>
        <v/>
      </c>
      <c r="I397" s="33" t="str">
        <f>IF(SUMIF(مصنعيات!$E$3:$E$5000,الاوردرات!B397,مصنعيات!$O$3:$O$5000)=0,"",SUMIF(مصنعيات!$E$3:$E$5000,الاوردرات!B397,مصنعيات!$O$3:$O$5000))</f>
        <v/>
      </c>
      <c r="J397" s="33" t="str">
        <f>IF(SUMIF(خامات!$E$3:$E$5000,الاوردرات!B397,خامات!$L$3:$L$5000)=0,"",SUMIF(خامات!$E$3:$E$5000,الاوردرات!B397,خامات!$L$3:$L$5000))</f>
        <v/>
      </c>
      <c r="K397" s="33" t="str">
        <f t="shared" si="12"/>
        <v/>
      </c>
      <c r="L397" s="33" t="str">
        <f t="shared" si="13"/>
        <v/>
      </c>
    </row>
    <row r="398" spans="2:12" ht="26.25" x14ac:dyDescent="0.2">
      <c r="B398" s="38">
        <v>396</v>
      </c>
      <c r="C398" s="36"/>
      <c r="D398" s="36"/>
      <c r="E398" s="160"/>
      <c r="F398" s="37"/>
      <c r="G398" s="32" t="str">
        <f>_xlfn.IFNA(VLOOKUP(B398,مصنعيات!$E$1:$AP$5000,38,0),"")</f>
        <v/>
      </c>
      <c r="H398" s="32" t="str" cm="1">
        <f t="array" ref="H398">_xlfn.IFNA(LOOKUP(5,1/(B398=مصنعيات!$E$1:$E$5000),مصنعيات!$AP$1:$AP$5000),"")</f>
        <v/>
      </c>
      <c r="I398" s="33" t="str">
        <f>IF(SUMIF(مصنعيات!$E$3:$E$5000,الاوردرات!B398,مصنعيات!$O$3:$O$5000)=0,"",SUMIF(مصنعيات!$E$3:$E$5000,الاوردرات!B398,مصنعيات!$O$3:$O$5000))</f>
        <v/>
      </c>
      <c r="J398" s="33" t="str">
        <f>IF(SUMIF(خامات!$E$3:$E$5000,الاوردرات!B398,خامات!$L$3:$L$5000)=0,"",SUMIF(خامات!$E$3:$E$5000,الاوردرات!B398,خامات!$L$3:$L$5000))</f>
        <v/>
      </c>
      <c r="K398" s="33" t="str">
        <f t="shared" si="12"/>
        <v/>
      </c>
      <c r="L398" s="33" t="str">
        <f t="shared" si="13"/>
        <v/>
      </c>
    </row>
    <row r="399" spans="2:12" ht="26.25" x14ac:dyDescent="0.2">
      <c r="B399" s="35">
        <v>397</v>
      </c>
      <c r="C399" s="36"/>
      <c r="D399" s="36"/>
      <c r="E399" s="159"/>
      <c r="F399" s="37"/>
      <c r="G399" s="32" t="str">
        <f>_xlfn.IFNA(VLOOKUP(B399,مصنعيات!$E$1:$AP$5000,38,0),"")</f>
        <v/>
      </c>
      <c r="H399" s="32" t="str" cm="1">
        <f t="array" ref="H399">_xlfn.IFNA(LOOKUP(5,1/(B399=مصنعيات!$E$1:$E$5000),مصنعيات!$AP$1:$AP$5000),"")</f>
        <v/>
      </c>
      <c r="I399" s="33" t="str">
        <f>IF(SUMIF(مصنعيات!$E$3:$E$5000,الاوردرات!B399,مصنعيات!$O$3:$O$5000)=0,"",SUMIF(مصنعيات!$E$3:$E$5000,الاوردرات!B399,مصنعيات!$O$3:$O$5000))</f>
        <v/>
      </c>
      <c r="J399" s="33" t="str">
        <f>IF(SUMIF(خامات!$E$3:$E$5000,الاوردرات!B399,خامات!$L$3:$L$5000)=0,"",SUMIF(خامات!$E$3:$E$5000,الاوردرات!B399,خامات!$L$3:$L$5000))</f>
        <v/>
      </c>
      <c r="K399" s="33" t="str">
        <f t="shared" si="12"/>
        <v/>
      </c>
      <c r="L399" s="33" t="str">
        <f t="shared" si="13"/>
        <v/>
      </c>
    </row>
    <row r="400" spans="2:12" ht="26.25" x14ac:dyDescent="0.2">
      <c r="B400" s="38">
        <v>398</v>
      </c>
      <c r="C400" s="36"/>
      <c r="D400" s="36"/>
      <c r="E400" s="160"/>
      <c r="F400" s="37"/>
      <c r="G400" s="32" t="str">
        <f>_xlfn.IFNA(VLOOKUP(B400,مصنعيات!$E$1:$AP$5000,38,0),"")</f>
        <v/>
      </c>
      <c r="H400" s="32" t="str" cm="1">
        <f t="array" ref="H400">_xlfn.IFNA(LOOKUP(5,1/(B400=مصنعيات!$E$1:$E$5000),مصنعيات!$AP$1:$AP$5000),"")</f>
        <v/>
      </c>
      <c r="I400" s="33" t="str">
        <f>IF(SUMIF(مصنعيات!$E$3:$E$5000,الاوردرات!B400,مصنعيات!$O$3:$O$5000)=0,"",SUMIF(مصنعيات!$E$3:$E$5000,الاوردرات!B400,مصنعيات!$O$3:$O$5000))</f>
        <v/>
      </c>
      <c r="J400" s="33" t="str">
        <f>IF(SUMIF(خامات!$E$3:$E$5000,الاوردرات!B400,خامات!$L$3:$L$5000)=0,"",SUMIF(خامات!$E$3:$E$5000,الاوردرات!B400,خامات!$L$3:$L$5000))</f>
        <v/>
      </c>
      <c r="K400" s="33" t="str">
        <f t="shared" si="12"/>
        <v/>
      </c>
      <c r="L400" s="33" t="str">
        <f t="shared" si="13"/>
        <v/>
      </c>
    </row>
    <row r="401" spans="2:12" ht="26.25" x14ac:dyDescent="0.2">
      <c r="B401" s="35">
        <v>399</v>
      </c>
      <c r="C401" s="36"/>
      <c r="D401" s="36"/>
      <c r="E401" s="159"/>
      <c r="F401" s="37"/>
      <c r="G401" s="32" t="str">
        <f>_xlfn.IFNA(VLOOKUP(B401,مصنعيات!$E$1:$AP$5000,38,0),"")</f>
        <v/>
      </c>
      <c r="H401" s="32" t="str" cm="1">
        <f t="array" ref="H401">_xlfn.IFNA(LOOKUP(5,1/(B401=مصنعيات!$E$1:$E$5000),مصنعيات!$AP$1:$AP$5000),"")</f>
        <v/>
      </c>
      <c r="I401" s="33" t="str">
        <f>IF(SUMIF(مصنعيات!$E$3:$E$5000,الاوردرات!B401,مصنعيات!$O$3:$O$5000)=0,"",SUMIF(مصنعيات!$E$3:$E$5000,الاوردرات!B401,مصنعيات!$O$3:$O$5000))</f>
        <v/>
      </c>
      <c r="J401" s="33" t="str">
        <f>IF(SUMIF(خامات!$E$3:$E$5000,الاوردرات!B401,خامات!$L$3:$L$5000)=0,"",SUMIF(خامات!$E$3:$E$5000,الاوردرات!B401,خامات!$L$3:$L$5000))</f>
        <v/>
      </c>
      <c r="K401" s="33" t="str">
        <f t="shared" si="12"/>
        <v/>
      </c>
      <c r="L401" s="33" t="str">
        <f t="shared" si="13"/>
        <v/>
      </c>
    </row>
    <row r="402" spans="2:12" ht="26.25" x14ac:dyDescent="0.2">
      <c r="B402" s="38">
        <v>400</v>
      </c>
      <c r="C402" s="36"/>
      <c r="D402" s="36"/>
      <c r="E402" s="160"/>
      <c r="F402" s="37"/>
      <c r="G402" s="32" t="str">
        <f>_xlfn.IFNA(VLOOKUP(B402,مصنعيات!$E$1:$AP$5000,38,0),"")</f>
        <v/>
      </c>
      <c r="H402" s="32" t="str" cm="1">
        <f t="array" ref="H402">_xlfn.IFNA(LOOKUP(5,1/(B402=مصنعيات!$E$1:$E$5000),مصنعيات!$AP$1:$AP$5000),"")</f>
        <v/>
      </c>
      <c r="I402" s="33" t="str">
        <f>IF(SUMIF(مصنعيات!$E$3:$E$5000,الاوردرات!B402,مصنعيات!$O$3:$O$5000)=0,"",SUMIF(مصنعيات!$E$3:$E$5000,الاوردرات!B402,مصنعيات!$O$3:$O$5000))</f>
        <v/>
      </c>
      <c r="J402" s="33" t="str">
        <f>IF(SUMIF(خامات!$E$3:$E$5000,الاوردرات!B402,خامات!$L$3:$L$5000)=0,"",SUMIF(خامات!$E$3:$E$5000,الاوردرات!B402,خامات!$L$3:$L$5000))</f>
        <v/>
      </c>
      <c r="K402" s="33" t="str">
        <f t="shared" si="12"/>
        <v/>
      </c>
      <c r="L402" s="33" t="str">
        <f t="shared" si="13"/>
        <v/>
      </c>
    </row>
    <row r="403" spans="2:12" ht="26.25" x14ac:dyDescent="0.2">
      <c r="B403" s="35">
        <v>401</v>
      </c>
      <c r="C403" s="36"/>
      <c r="D403" s="36"/>
      <c r="E403" s="159"/>
      <c r="F403" s="37"/>
      <c r="G403" s="32" t="str">
        <f>_xlfn.IFNA(VLOOKUP(B403,مصنعيات!$E$1:$AP$5000,38,0),"")</f>
        <v/>
      </c>
      <c r="H403" s="32" t="str" cm="1">
        <f t="array" ref="H403">_xlfn.IFNA(LOOKUP(5,1/(B403=مصنعيات!$E$1:$E$5000),مصنعيات!$AP$1:$AP$5000),"")</f>
        <v/>
      </c>
      <c r="I403" s="33" t="str">
        <f>IF(SUMIF(مصنعيات!$E$3:$E$5000,الاوردرات!B403,مصنعيات!$O$3:$O$5000)=0,"",SUMIF(مصنعيات!$E$3:$E$5000,الاوردرات!B403,مصنعيات!$O$3:$O$5000))</f>
        <v/>
      </c>
      <c r="J403" s="33" t="str">
        <f>IF(SUMIF(خامات!$E$3:$E$5000,الاوردرات!B403,خامات!$L$3:$L$5000)=0,"",SUMIF(خامات!$E$3:$E$5000,الاوردرات!B403,خامات!$L$3:$L$5000))</f>
        <v/>
      </c>
      <c r="K403" s="33" t="str">
        <f t="shared" si="12"/>
        <v/>
      </c>
      <c r="L403" s="33" t="str">
        <f t="shared" si="13"/>
        <v/>
      </c>
    </row>
    <row r="404" spans="2:12" ht="26.25" x14ac:dyDescent="0.2">
      <c r="B404" s="38">
        <v>402</v>
      </c>
      <c r="C404" s="36"/>
      <c r="D404" s="36"/>
      <c r="E404" s="160"/>
      <c r="F404" s="37"/>
      <c r="G404" s="32" t="str">
        <f>_xlfn.IFNA(VLOOKUP(B404,مصنعيات!$E$1:$AP$5000,38,0),"")</f>
        <v/>
      </c>
      <c r="H404" s="32" t="str" cm="1">
        <f t="array" ref="H404">_xlfn.IFNA(LOOKUP(5,1/(B404=مصنعيات!$E$1:$E$5000),مصنعيات!$AP$1:$AP$5000),"")</f>
        <v/>
      </c>
      <c r="I404" s="33" t="str">
        <f>IF(SUMIF(مصنعيات!$E$3:$E$5000,الاوردرات!B404,مصنعيات!$O$3:$O$5000)=0,"",SUMIF(مصنعيات!$E$3:$E$5000,الاوردرات!B404,مصنعيات!$O$3:$O$5000))</f>
        <v/>
      </c>
      <c r="J404" s="33" t="str">
        <f>IF(SUMIF(خامات!$E$3:$E$5000,الاوردرات!B404,خامات!$L$3:$L$5000)=0,"",SUMIF(خامات!$E$3:$E$5000,الاوردرات!B404,خامات!$L$3:$L$5000))</f>
        <v/>
      </c>
      <c r="K404" s="33" t="str">
        <f t="shared" si="12"/>
        <v/>
      </c>
      <c r="L404" s="33" t="str">
        <f t="shared" si="13"/>
        <v/>
      </c>
    </row>
    <row r="405" spans="2:12" ht="26.25" x14ac:dyDescent="0.2">
      <c r="B405" s="35">
        <v>403</v>
      </c>
      <c r="C405" s="36"/>
      <c r="D405" s="36"/>
      <c r="E405" s="159"/>
      <c r="F405" s="37"/>
      <c r="G405" s="32" t="str">
        <f>_xlfn.IFNA(VLOOKUP(B405,مصنعيات!$E$1:$AP$5000,38,0),"")</f>
        <v/>
      </c>
      <c r="H405" s="32" t="str" cm="1">
        <f t="array" ref="H405">_xlfn.IFNA(LOOKUP(5,1/(B405=مصنعيات!$E$1:$E$5000),مصنعيات!$AP$1:$AP$5000),"")</f>
        <v/>
      </c>
      <c r="I405" s="33" t="str">
        <f>IF(SUMIF(مصنعيات!$E$3:$E$5000,الاوردرات!B405,مصنعيات!$O$3:$O$5000)=0,"",SUMIF(مصنعيات!$E$3:$E$5000,الاوردرات!B405,مصنعيات!$O$3:$O$5000))</f>
        <v/>
      </c>
      <c r="J405" s="33" t="str">
        <f>IF(SUMIF(خامات!$E$3:$E$5000,الاوردرات!B405,خامات!$L$3:$L$5000)=0,"",SUMIF(خامات!$E$3:$E$5000,الاوردرات!B405,خامات!$L$3:$L$5000))</f>
        <v/>
      </c>
      <c r="K405" s="33" t="str">
        <f t="shared" si="12"/>
        <v/>
      </c>
      <c r="L405" s="33" t="str">
        <f t="shared" si="13"/>
        <v/>
      </c>
    </row>
    <row r="406" spans="2:12" ht="26.25" x14ac:dyDescent="0.2">
      <c r="B406" s="38">
        <v>404</v>
      </c>
      <c r="C406" s="36"/>
      <c r="D406" s="36"/>
      <c r="E406" s="160"/>
      <c r="F406" s="37"/>
      <c r="G406" s="32" t="str">
        <f>_xlfn.IFNA(VLOOKUP(B406,مصنعيات!$E$1:$AP$5000,38,0),"")</f>
        <v/>
      </c>
      <c r="H406" s="32" t="str" cm="1">
        <f t="array" ref="H406">_xlfn.IFNA(LOOKUP(5,1/(B406=مصنعيات!$E$1:$E$5000),مصنعيات!$AP$1:$AP$5000),"")</f>
        <v/>
      </c>
      <c r="I406" s="33" t="str">
        <f>IF(SUMIF(مصنعيات!$E$3:$E$5000,الاوردرات!B406,مصنعيات!$O$3:$O$5000)=0,"",SUMIF(مصنعيات!$E$3:$E$5000,الاوردرات!B406,مصنعيات!$O$3:$O$5000))</f>
        <v/>
      </c>
      <c r="J406" s="33" t="str">
        <f>IF(SUMIF(خامات!$E$3:$E$5000,الاوردرات!B406,خامات!$L$3:$L$5000)=0,"",SUMIF(خامات!$E$3:$E$5000,الاوردرات!B406,خامات!$L$3:$L$5000))</f>
        <v/>
      </c>
      <c r="K406" s="33" t="str">
        <f t="shared" si="12"/>
        <v/>
      </c>
      <c r="L406" s="33" t="str">
        <f t="shared" si="13"/>
        <v/>
      </c>
    </row>
    <row r="407" spans="2:12" ht="26.25" x14ac:dyDescent="0.2">
      <c r="B407" s="35">
        <v>405</v>
      </c>
      <c r="C407" s="36"/>
      <c r="D407" s="36"/>
      <c r="E407" s="159"/>
      <c r="F407" s="37"/>
      <c r="G407" s="32" t="str">
        <f>_xlfn.IFNA(VLOOKUP(B407,مصنعيات!$E$1:$AP$5000,38,0),"")</f>
        <v/>
      </c>
      <c r="H407" s="32" t="str" cm="1">
        <f t="array" ref="H407">_xlfn.IFNA(LOOKUP(5,1/(B407=مصنعيات!$E$1:$E$5000),مصنعيات!$AP$1:$AP$5000),"")</f>
        <v/>
      </c>
      <c r="I407" s="33" t="str">
        <f>IF(SUMIF(مصنعيات!$E$3:$E$5000,الاوردرات!B407,مصنعيات!$O$3:$O$5000)=0,"",SUMIF(مصنعيات!$E$3:$E$5000,الاوردرات!B407,مصنعيات!$O$3:$O$5000))</f>
        <v/>
      </c>
      <c r="J407" s="33" t="str">
        <f>IF(SUMIF(خامات!$E$3:$E$5000,الاوردرات!B407,خامات!$L$3:$L$5000)=0,"",SUMIF(خامات!$E$3:$E$5000,الاوردرات!B407,خامات!$L$3:$L$5000))</f>
        <v/>
      </c>
      <c r="K407" s="33" t="str">
        <f t="shared" si="12"/>
        <v/>
      </c>
      <c r="L407" s="33" t="str">
        <f t="shared" si="13"/>
        <v/>
      </c>
    </row>
    <row r="408" spans="2:12" ht="26.25" x14ac:dyDescent="0.2">
      <c r="B408" s="38">
        <v>406</v>
      </c>
      <c r="C408" s="36"/>
      <c r="D408" s="36"/>
      <c r="E408" s="160"/>
      <c r="F408" s="37"/>
      <c r="G408" s="32" t="str">
        <f>_xlfn.IFNA(VLOOKUP(B408,مصنعيات!$E$1:$AP$5000,38,0),"")</f>
        <v/>
      </c>
      <c r="H408" s="32" t="str" cm="1">
        <f t="array" ref="H408">_xlfn.IFNA(LOOKUP(5,1/(B408=مصنعيات!$E$1:$E$5000),مصنعيات!$AP$1:$AP$5000),"")</f>
        <v/>
      </c>
      <c r="I408" s="33" t="str">
        <f>IF(SUMIF(مصنعيات!$E$3:$E$5000,الاوردرات!B408,مصنعيات!$O$3:$O$5000)=0,"",SUMIF(مصنعيات!$E$3:$E$5000,الاوردرات!B408,مصنعيات!$O$3:$O$5000))</f>
        <v/>
      </c>
      <c r="J408" s="33" t="str">
        <f>IF(SUMIF(خامات!$E$3:$E$5000,الاوردرات!B408,خامات!$L$3:$L$5000)=0,"",SUMIF(خامات!$E$3:$E$5000,الاوردرات!B408,خامات!$L$3:$L$5000))</f>
        <v/>
      </c>
      <c r="K408" s="33" t="str">
        <f t="shared" si="12"/>
        <v/>
      </c>
      <c r="L408" s="33" t="str">
        <f t="shared" si="13"/>
        <v/>
      </c>
    </row>
    <row r="409" spans="2:12" ht="26.25" x14ac:dyDescent="0.2">
      <c r="B409" s="35">
        <v>407</v>
      </c>
      <c r="C409" s="36"/>
      <c r="D409" s="36"/>
      <c r="E409" s="159"/>
      <c r="F409" s="37"/>
      <c r="G409" s="32" t="str">
        <f>_xlfn.IFNA(VLOOKUP(B409,مصنعيات!$E$1:$AP$5000,38,0),"")</f>
        <v/>
      </c>
      <c r="H409" s="32" t="str" cm="1">
        <f t="array" ref="H409">_xlfn.IFNA(LOOKUP(5,1/(B409=مصنعيات!$E$1:$E$5000),مصنعيات!$AP$1:$AP$5000),"")</f>
        <v/>
      </c>
      <c r="I409" s="33" t="str">
        <f>IF(SUMIF(مصنعيات!$E$3:$E$5000,الاوردرات!B409,مصنعيات!$O$3:$O$5000)=0,"",SUMIF(مصنعيات!$E$3:$E$5000,الاوردرات!B409,مصنعيات!$O$3:$O$5000))</f>
        <v/>
      </c>
      <c r="J409" s="33" t="str">
        <f>IF(SUMIF(خامات!$E$3:$E$5000,الاوردرات!B409,خامات!$L$3:$L$5000)=0,"",SUMIF(خامات!$E$3:$E$5000,الاوردرات!B409,خامات!$L$3:$L$5000))</f>
        <v/>
      </c>
      <c r="K409" s="33" t="str">
        <f t="shared" si="12"/>
        <v/>
      </c>
      <c r="L409" s="33" t="str">
        <f t="shared" si="13"/>
        <v/>
      </c>
    </row>
    <row r="410" spans="2:12" ht="26.25" x14ac:dyDescent="0.2">
      <c r="B410" s="38">
        <v>408</v>
      </c>
      <c r="C410" s="36"/>
      <c r="D410" s="36"/>
      <c r="E410" s="160"/>
      <c r="F410" s="37"/>
      <c r="G410" s="32" t="str">
        <f>_xlfn.IFNA(VLOOKUP(B410,مصنعيات!$E$1:$AP$5000,38,0),"")</f>
        <v/>
      </c>
      <c r="H410" s="32" t="str" cm="1">
        <f t="array" ref="H410">_xlfn.IFNA(LOOKUP(5,1/(B410=مصنعيات!$E$1:$E$5000),مصنعيات!$AP$1:$AP$5000),"")</f>
        <v/>
      </c>
      <c r="I410" s="33" t="str">
        <f>IF(SUMIF(مصنعيات!$E$3:$E$5000,الاوردرات!B410,مصنعيات!$O$3:$O$5000)=0,"",SUMIF(مصنعيات!$E$3:$E$5000,الاوردرات!B410,مصنعيات!$O$3:$O$5000))</f>
        <v/>
      </c>
      <c r="J410" s="33" t="str">
        <f>IF(SUMIF(خامات!$E$3:$E$5000,الاوردرات!B410,خامات!$L$3:$L$5000)=0,"",SUMIF(خامات!$E$3:$E$5000,الاوردرات!B410,خامات!$L$3:$L$5000))</f>
        <v/>
      </c>
      <c r="K410" s="33" t="str">
        <f t="shared" si="12"/>
        <v/>
      </c>
      <c r="L410" s="33" t="str">
        <f t="shared" si="13"/>
        <v/>
      </c>
    </row>
    <row r="411" spans="2:12" ht="26.25" x14ac:dyDescent="0.2">
      <c r="B411" s="35">
        <v>409</v>
      </c>
      <c r="C411" s="36"/>
      <c r="D411" s="36"/>
      <c r="E411" s="159"/>
      <c r="F411" s="37"/>
      <c r="G411" s="32" t="str">
        <f>_xlfn.IFNA(VLOOKUP(B411,مصنعيات!$E$1:$AP$5000,38,0),"")</f>
        <v/>
      </c>
      <c r="H411" s="32" t="str" cm="1">
        <f t="array" ref="H411">_xlfn.IFNA(LOOKUP(5,1/(B411=مصنعيات!$E$1:$E$5000),مصنعيات!$AP$1:$AP$5000),"")</f>
        <v/>
      </c>
      <c r="I411" s="33" t="str">
        <f>IF(SUMIF(مصنعيات!$E$3:$E$5000,الاوردرات!B411,مصنعيات!$O$3:$O$5000)=0,"",SUMIF(مصنعيات!$E$3:$E$5000,الاوردرات!B411,مصنعيات!$O$3:$O$5000))</f>
        <v/>
      </c>
      <c r="J411" s="33" t="str">
        <f>IF(SUMIF(خامات!$E$3:$E$5000,الاوردرات!B411,خامات!$L$3:$L$5000)=0,"",SUMIF(خامات!$E$3:$E$5000,الاوردرات!B411,خامات!$L$3:$L$5000))</f>
        <v/>
      </c>
      <c r="K411" s="33" t="str">
        <f t="shared" si="12"/>
        <v/>
      </c>
      <c r="L411" s="33" t="str">
        <f t="shared" si="13"/>
        <v/>
      </c>
    </row>
    <row r="412" spans="2:12" ht="26.25" x14ac:dyDescent="0.2">
      <c r="B412" s="38">
        <v>410</v>
      </c>
      <c r="C412" s="36"/>
      <c r="D412" s="36"/>
      <c r="E412" s="160"/>
      <c r="F412" s="37"/>
      <c r="G412" s="32" t="str">
        <f>_xlfn.IFNA(VLOOKUP(B412,مصنعيات!$E$1:$AP$5000,38,0),"")</f>
        <v/>
      </c>
      <c r="H412" s="32" t="str" cm="1">
        <f t="array" ref="H412">_xlfn.IFNA(LOOKUP(5,1/(B412=مصنعيات!$E$1:$E$5000),مصنعيات!$AP$1:$AP$5000),"")</f>
        <v/>
      </c>
      <c r="I412" s="33" t="str">
        <f>IF(SUMIF(مصنعيات!$E$3:$E$5000,الاوردرات!B412,مصنعيات!$O$3:$O$5000)=0,"",SUMIF(مصنعيات!$E$3:$E$5000,الاوردرات!B412,مصنعيات!$O$3:$O$5000))</f>
        <v/>
      </c>
      <c r="J412" s="33" t="str">
        <f>IF(SUMIF(خامات!$E$3:$E$5000,الاوردرات!B412,خامات!$L$3:$L$5000)=0,"",SUMIF(خامات!$E$3:$E$5000,الاوردرات!B412,خامات!$L$3:$L$5000))</f>
        <v/>
      </c>
      <c r="K412" s="33" t="str">
        <f t="shared" si="12"/>
        <v/>
      </c>
      <c r="L412" s="33" t="str">
        <f t="shared" si="13"/>
        <v/>
      </c>
    </row>
    <row r="413" spans="2:12" ht="26.25" x14ac:dyDescent="0.2">
      <c r="B413" s="35">
        <v>411</v>
      </c>
      <c r="C413" s="36"/>
      <c r="D413" s="36"/>
      <c r="E413" s="159"/>
      <c r="F413" s="37"/>
      <c r="G413" s="32" t="str">
        <f>_xlfn.IFNA(VLOOKUP(B413,مصنعيات!$E$1:$AP$5000,38,0),"")</f>
        <v/>
      </c>
      <c r="H413" s="32" t="str" cm="1">
        <f t="array" ref="H413">_xlfn.IFNA(LOOKUP(5,1/(B413=مصنعيات!$E$1:$E$5000),مصنعيات!$AP$1:$AP$5000),"")</f>
        <v/>
      </c>
      <c r="I413" s="33" t="str">
        <f>IF(SUMIF(مصنعيات!$E$3:$E$5000,الاوردرات!B413,مصنعيات!$O$3:$O$5000)=0,"",SUMIF(مصنعيات!$E$3:$E$5000,الاوردرات!B413,مصنعيات!$O$3:$O$5000))</f>
        <v/>
      </c>
      <c r="J413" s="33" t="str">
        <f>IF(SUMIF(خامات!$E$3:$E$5000,الاوردرات!B413,خامات!$L$3:$L$5000)=0,"",SUMIF(خامات!$E$3:$E$5000,الاوردرات!B413,خامات!$L$3:$L$5000))</f>
        <v/>
      </c>
      <c r="K413" s="33" t="str">
        <f t="shared" si="12"/>
        <v/>
      </c>
      <c r="L413" s="33" t="str">
        <f t="shared" si="13"/>
        <v/>
      </c>
    </row>
    <row r="414" spans="2:12" ht="26.25" x14ac:dyDescent="0.2">
      <c r="B414" s="38">
        <v>412</v>
      </c>
      <c r="C414" s="36"/>
      <c r="D414" s="36"/>
      <c r="E414" s="160"/>
      <c r="F414" s="37"/>
      <c r="G414" s="32" t="str">
        <f>_xlfn.IFNA(VLOOKUP(B414,مصنعيات!$E$1:$AP$5000,38,0),"")</f>
        <v/>
      </c>
      <c r="H414" s="32" t="str" cm="1">
        <f t="array" ref="H414">_xlfn.IFNA(LOOKUP(5,1/(B414=مصنعيات!$E$1:$E$5000),مصنعيات!$AP$1:$AP$5000),"")</f>
        <v/>
      </c>
      <c r="I414" s="33" t="str">
        <f>IF(SUMIF(مصنعيات!$E$3:$E$5000,الاوردرات!B414,مصنعيات!$O$3:$O$5000)=0,"",SUMIF(مصنعيات!$E$3:$E$5000,الاوردرات!B414,مصنعيات!$O$3:$O$5000))</f>
        <v/>
      </c>
      <c r="J414" s="33" t="str">
        <f>IF(SUMIF(خامات!$E$3:$E$5000,الاوردرات!B414,خامات!$L$3:$L$5000)=0,"",SUMIF(خامات!$E$3:$E$5000,الاوردرات!B414,خامات!$L$3:$L$5000))</f>
        <v/>
      </c>
      <c r="K414" s="33" t="str">
        <f t="shared" si="12"/>
        <v/>
      </c>
      <c r="L414" s="33" t="str">
        <f t="shared" si="13"/>
        <v/>
      </c>
    </row>
    <row r="415" spans="2:12" ht="26.25" x14ac:dyDescent="0.2">
      <c r="B415" s="35">
        <v>413</v>
      </c>
      <c r="C415" s="36"/>
      <c r="D415" s="36"/>
      <c r="E415" s="159"/>
      <c r="F415" s="37"/>
      <c r="G415" s="32" t="str">
        <f>_xlfn.IFNA(VLOOKUP(B415,مصنعيات!$E$1:$AP$5000,38,0),"")</f>
        <v/>
      </c>
      <c r="H415" s="32" t="str" cm="1">
        <f t="array" ref="H415">_xlfn.IFNA(LOOKUP(5,1/(B415=مصنعيات!$E$1:$E$5000),مصنعيات!$AP$1:$AP$5000),"")</f>
        <v/>
      </c>
      <c r="I415" s="33" t="str">
        <f>IF(SUMIF(مصنعيات!$E$3:$E$5000,الاوردرات!B415,مصنعيات!$O$3:$O$5000)=0,"",SUMIF(مصنعيات!$E$3:$E$5000,الاوردرات!B415,مصنعيات!$O$3:$O$5000))</f>
        <v/>
      </c>
      <c r="J415" s="33" t="str">
        <f>IF(SUMIF(خامات!$E$3:$E$5000,الاوردرات!B415,خامات!$L$3:$L$5000)=0,"",SUMIF(خامات!$E$3:$E$5000,الاوردرات!B415,خامات!$L$3:$L$5000))</f>
        <v/>
      </c>
      <c r="K415" s="33" t="str">
        <f t="shared" si="12"/>
        <v/>
      </c>
      <c r="L415" s="33" t="str">
        <f t="shared" si="13"/>
        <v/>
      </c>
    </row>
    <row r="416" spans="2:12" ht="26.25" x14ac:dyDescent="0.2">
      <c r="B416" s="38">
        <v>414</v>
      </c>
      <c r="C416" s="36"/>
      <c r="D416" s="36"/>
      <c r="E416" s="160"/>
      <c r="F416" s="37"/>
      <c r="G416" s="32" t="str">
        <f>_xlfn.IFNA(VLOOKUP(B416,مصنعيات!$E$1:$AP$5000,38,0),"")</f>
        <v/>
      </c>
      <c r="H416" s="32" t="str" cm="1">
        <f t="array" ref="H416">_xlfn.IFNA(LOOKUP(5,1/(B416=مصنعيات!$E$1:$E$5000),مصنعيات!$AP$1:$AP$5000),"")</f>
        <v/>
      </c>
      <c r="I416" s="33" t="str">
        <f>IF(SUMIF(مصنعيات!$E$3:$E$5000,الاوردرات!B416,مصنعيات!$O$3:$O$5000)=0,"",SUMIF(مصنعيات!$E$3:$E$5000,الاوردرات!B416,مصنعيات!$O$3:$O$5000))</f>
        <v/>
      </c>
      <c r="J416" s="33" t="str">
        <f>IF(SUMIF(خامات!$E$3:$E$5000,الاوردرات!B416,خامات!$L$3:$L$5000)=0,"",SUMIF(خامات!$E$3:$E$5000,الاوردرات!B416,خامات!$L$3:$L$5000))</f>
        <v/>
      </c>
      <c r="K416" s="33" t="str">
        <f t="shared" si="12"/>
        <v/>
      </c>
      <c r="L416" s="33" t="str">
        <f t="shared" si="13"/>
        <v/>
      </c>
    </row>
    <row r="417" spans="2:12" ht="26.25" x14ac:dyDescent="0.2">
      <c r="B417" s="35">
        <v>415</v>
      </c>
      <c r="C417" s="36"/>
      <c r="D417" s="36"/>
      <c r="E417" s="159"/>
      <c r="F417" s="37"/>
      <c r="G417" s="32" t="str">
        <f>_xlfn.IFNA(VLOOKUP(B417,مصنعيات!$E$1:$AP$5000,38,0),"")</f>
        <v/>
      </c>
      <c r="H417" s="32" t="str" cm="1">
        <f t="array" ref="H417">_xlfn.IFNA(LOOKUP(5,1/(B417=مصنعيات!$E$1:$E$5000),مصنعيات!$AP$1:$AP$5000),"")</f>
        <v/>
      </c>
      <c r="I417" s="33" t="str">
        <f>IF(SUMIF(مصنعيات!$E$3:$E$5000,الاوردرات!B417,مصنعيات!$O$3:$O$5000)=0,"",SUMIF(مصنعيات!$E$3:$E$5000,الاوردرات!B417,مصنعيات!$O$3:$O$5000))</f>
        <v/>
      </c>
      <c r="J417" s="33" t="str">
        <f>IF(SUMIF(خامات!$E$3:$E$5000,الاوردرات!B417,خامات!$L$3:$L$5000)=0,"",SUMIF(خامات!$E$3:$E$5000,الاوردرات!B417,خامات!$L$3:$L$5000))</f>
        <v/>
      </c>
      <c r="K417" s="33" t="str">
        <f t="shared" si="12"/>
        <v/>
      </c>
      <c r="L417" s="33" t="str">
        <f t="shared" si="13"/>
        <v/>
      </c>
    </row>
    <row r="418" spans="2:12" ht="26.25" x14ac:dyDescent="0.2">
      <c r="B418" s="38">
        <v>416</v>
      </c>
      <c r="C418" s="36"/>
      <c r="D418" s="36"/>
      <c r="E418" s="160"/>
      <c r="F418" s="37"/>
      <c r="G418" s="32" t="str">
        <f>_xlfn.IFNA(VLOOKUP(B418,مصنعيات!$E$1:$AP$5000,38,0),"")</f>
        <v/>
      </c>
      <c r="H418" s="32" t="str" cm="1">
        <f t="array" ref="H418">_xlfn.IFNA(LOOKUP(5,1/(B418=مصنعيات!$E$1:$E$5000),مصنعيات!$AP$1:$AP$5000),"")</f>
        <v/>
      </c>
      <c r="I418" s="33" t="str">
        <f>IF(SUMIF(مصنعيات!$E$3:$E$5000,الاوردرات!B418,مصنعيات!$O$3:$O$5000)=0,"",SUMIF(مصنعيات!$E$3:$E$5000,الاوردرات!B418,مصنعيات!$O$3:$O$5000))</f>
        <v/>
      </c>
      <c r="J418" s="33" t="str">
        <f>IF(SUMIF(خامات!$E$3:$E$5000,الاوردرات!B418,خامات!$L$3:$L$5000)=0,"",SUMIF(خامات!$E$3:$E$5000,الاوردرات!B418,خامات!$L$3:$L$5000))</f>
        <v/>
      </c>
      <c r="K418" s="33" t="str">
        <f t="shared" si="12"/>
        <v/>
      </c>
      <c r="L418" s="33" t="str">
        <f t="shared" si="13"/>
        <v/>
      </c>
    </row>
    <row r="419" spans="2:12" ht="26.25" x14ac:dyDescent="0.2">
      <c r="B419" s="35">
        <v>417</v>
      </c>
      <c r="C419" s="36"/>
      <c r="D419" s="36"/>
      <c r="E419" s="159"/>
      <c r="F419" s="37"/>
      <c r="G419" s="32" t="str">
        <f>_xlfn.IFNA(VLOOKUP(B419,مصنعيات!$E$1:$AP$5000,38,0),"")</f>
        <v/>
      </c>
      <c r="H419" s="32" t="str" cm="1">
        <f t="array" ref="H419">_xlfn.IFNA(LOOKUP(5,1/(B419=مصنعيات!$E$1:$E$5000),مصنعيات!$AP$1:$AP$5000),"")</f>
        <v/>
      </c>
      <c r="I419" s="33" t="str">
        <f>IF(SUMIF(مصنعيات!$E$3:$E$5000,الاوردرات!B419,مصنعيات!$O$3:$O$5000)=0,"",SUMIF(مصنعيات!$E$3:$E$5000,الاوردرات!B419,مصنعيات!$O$3:$O$5000))</f>
        <v/>
      </c>
      <c r="J419" s="33" t="str">
        <f>IF(SUMIF(خامات!$E$3:$E$5000,الاوردرات!B419,خامات!$L$3:$L$5000)=0,"",SUMIF(خامات!$E$3:$E$5000,الاوردرات!B419,خامات!$L$3:$L$5000))</f>
        <v/>
      </c>
      <c r="K419" s="33" t="str">
        <f t="shared" si="12"/>
        <v/>
      </c>
      <c r="L419" s="33" t="str">
        <f t="shared" si="13"/>
        <v/>
      </c>
    </row>
    <row r="420" spans="2:12" ht="26.25" x14ac:dyDescent="0.2">
      <c r="B420" s="38">
        <v>418</v>
      </c>
      <c r="C420" s="36"/>
      <c r="D420" s="36"/>
      <c r="E420" s="160"/>
      <c r="F420" s="37"/>
      <c r="G420" s="32" t="str">
        <f>_xlfn.IFNA(VLOOKUP(B420,مصنعيات!$E$1:$AP$5000,38,0),"")</f>
        <v/>
      </c>
      <c r="H420" s="32" t="str" cm="1">
        <f t="array" ref="H420">_xlfn.IFNA(LOOKUP(5,1/(B420=مصنعيات!$E$1:$E$5000),مصنعيات!$AP$1:$AP$5000),"")</f>
        <v/>
      </c>
      <c r="I420" s="33" t="str">
        <f>IF(SUMIF(مصنعيات!$E$3:$E$5000,الاوردرات!B420,مصنعيات!$O$3:$O$5000)=0,"",SUMIF(مصنعيات!$E$3:$E$5000,الاوردرات!B420,مصنعيات!$O$3:$O$5000))</f>
        <v/>
      </c>
      <c r="J420" s="33" t="str">
        <f>IF(SUMIF(خامات!$E$3:$E$5000,الاوردرات!B420,خامات!$L$3:$L$5000)=0,"",SUMIF(خامات!$E$3:$E$5000,الاوردرات!B420,خامات!$L$3:$L$5000))</f>
        <v/>
      </c>
      <c r="K420" s="33" t="str">
        <f t="shared" si="12"/>
        <v/>
      </c>
      <c r="L420" s="33" t="str">
        <f t="shared" si="13"/>
        <v/>
      </c>
    </row>
    <row r="421" spans="2:12" ht="26.25" x14ac:dyDescent="0.2">
      <c r="B421" s="35">
        <v>419</v>
      </c>
      <c r="C421" s="36"/>
      <c r="D421" s="36"/>
      <c r="E421" s="159"/>
      <c r="F421" s="37"/>
      <c r="G421" s="32" t="str">
        <f>_xlfn.IFNA(VLOOKUP(B421,مصنعيات!$E$1:$AP$5000,38,0),"")</f>
        <v/>
      </c>
      <c r="H421" s="32" t="str" cm="1">
        <f t="array" ref="H421">_xlfn.IFNA(LOOKUP(5,1/(B421=مصنعيات!$E$1:$E$5000),مصنعيات!$AP$1:$AP$5000),"")</f>
        <v/>
      </c>
      <c r="I421" s="33" t="str">
        <f>IF(SUMIF(مصنعيات!$E$3:$E$5000,الاوردرات!B421,مصنعيات!$O$3:$O$5000)=0,"",SUMIF(مصنعيات!$E$3:$E$5000,الاوردرات!B421,مصنعيات!$O$3:$O$5000))</f>
        <v/>
      </c>
      <c r="J421" s="33" t="str">
        <f>IF(SUMIF(خامات!$E$3:$E$5000,الاوردرات!B421,خامات!$L$3:$L$5000)=0,"",SUMIF(خامات!$E$3:$E$5000,الاوردرات!B421,خامات!$L$3:$L$5000))</f>
        <v/>
      </c>
      <c r="K421" s="33" t="str">
        <f t="shared" si="12"/>
        <v/>
      </c>
      <c r="L421" s="33" t="str">
        <f t="shared" si="13"/>
        <v/>
      </c>
    </row>
    <row r="422" spans="2:12" ht="26.25" x14ac:dyDescent="0.2">
      <c r="B422" s="38">
        <v>420</v>
      </c>
      <c r="C422" s="36"/>
      <c r="D422" s="36"/>
      <c r="E422" s="160"/>
      <c r="F422" s="37"/>
      <c r="G422" s="32" t="str">
        <f>_xlfn.IFNA(VLOOKUP(B422,مصنعيات!$E$1:$AP$5000,38,0),"")</f>
        <v/>
      </c>
      <c r="H422" s="32" t="str" cm="1">
        <f t="array" ref="H422">_xlfn.IFNA(LOOKUP(5,1/(B422=مصنعيات!$E$1:$E$5000),مصنعيات!$AP$1:$AP$5000),"")</f>
        <v/>
      </c>
      <c r="I422" s="33" t="str">
        <f>IF(SUMIF(مصنعيات!$E$3:$E$5000,الاوردرات!B422,مصنعيات!$O$3:$O$5000)=0,"",SUMIF(مصنعيات!$E$3:$E$5000,الاوردرات!B422,مصنعيات!$O$3:$O$5000))</f>
        <v/>
      </c>
      <c r="J422" s="33" t="str">
        <f>IF(SUMIF(خامات!$E$3:$E$5000,الاوردرات!B422,خامات!$L$3:$L$5000)=0,"",SUMIF(خامات!$E$3:$E$5000,الاوردرات!B422,خامات!$L$3:$L$5000))</f>
        <v/>
      </c>
      <c r="K422" s="33" t="str">
        <f t="shared" si="12"/>
        <v/>
      </c>
      <c r="L422" s="33" t="str">
        <f t="shared" si="13"/>
        <v/>
      </c>
    </row>
    <row r="423" spans="2:12" ht="26.25" x14ac:dyDescent="0.2">
      <c r="B423" s="35">
        <v>421</v>
      </c>
      <c r="C423" s="36"/>
      <c r="D423" s="36"/>
      <c r="E423" s="159"/>
      <c r="F423" s="37"/>
      <c r="G423" s="32" t="str">
        <f>_xlfn.IFNA(VLOOKUP(B423,مصنعيات!$E$1:$AP$5000,38,0),"")</f>
        <v/>
      </c>
      <c r="H423" s="32" t="str" cm="1">
        <f t="array" ref="H423">_xlfn.IFNA(LOOKUP(5,1/(B423=مصنعيات!$E$1:$E$5000),مصنعيات!$AP$1:$AP$5000),"")</f>
        <v/>
      </c>
      <c r="I423" s="33" t="str">
        <f>IF(SUMIF(مصنعيات!$E$3:$E$5000,الاوردرات!B423,مصنعيات!$O$3:$O$5000)=0,"",SUMIF(مصنعيات!$E$3:$E$5000,الاوردرات!B423,مصنعيات!$O$3:$O$5000))</f>
        <v/>
      </c>
      <c r="J423" s="33" t="str">
        <f>IF(SUMIF(خامات!$E$3:$E$5000,الاوردرات!B423,خامات!$L$3:$L$5000)=0,"",SUMIF(خامات!$E$3:$E$5000,الاوردرات!B423,خامات!$L$3:$L$5000))</f>
        <v/>
      </c>
      <c r="K423" s="33" t="str">
        <f t="shared" si="12"/>
        <v/>
      </c>
      <c r="L423" s="33" t="str">
        <f t="shared" si="13"/>
        <v/>
      </c>
    </row>
    <row r="424" spans="2:12" ht="26.25" x14ac:dyDescent="0.2">
      <c r="B424" s="38">
        <v>422</v>
      </c>
      <c r="C424" s="36"/>
      <c r="D424" s="36"/>
      <c r="E424" s="160"/>
      <c r="F424" s="37"/>
      <c r="G424" s="32" t="str">
        <f>_xlfn.IFNA(VLOOKUP(B424,مصنعيات!$E$1:$AP$5000,38,0),"")</f>
        <v/>
      </c>
      <c r="H424" s="32" t="str" cm="1">
        <f t="array" ref="H424">_xlfn.IFNA(LOOKUP(5,1/(B424=مصنعيات!$E$1:$E$5000),مصنعيات!$AP$1:$AP$5000),"")</f>
        <v/>
      </c>
      <c r="I424" s="33" t="str">
        <f>IF(SUMIF(مصنعيات!$E$3:$E$5000,الاوردرات!B424,مصنعيات!$O$3:$O$5000)=0,"",SUMIF(مصنعيات!$E$3:$E$5000,الاوردرات!B424,مصنعيات!$O$3:$O$5000))</f>
        <v/>
      </c>
      <c r="J424" s="33" t="str">
        <f>IF(SUMIF(خامات!$E$3:$E$5000,الاوردرات!B424,خامات!$L$3:$L$5000)=0,"",SUMIF(خامات!$E$3:$E$5000,الاوردرات!B424,خامات!$L$3:$L$5000))</f>
        <v/>
      </c>
      <c r="K424" s="33" t="str">
        <f t="shared" si="12"/>
        <v/>
      </c>
      <c r="L424" s="33" t="str">
        <f t="shared" si="13"/>
        <v/>
      </c>
    </row>
    <row r="425" spans="2:12" ht="26.25" x14ac:dyDescent="0.2">
      <c r="B425" s="35">
        <v>423</v>
      </c>
      <c r="C425" s="36"/>
      <c r="D425" s="36"/>
      <c r="E425" s="159"/>
      <c r="F425" s="37"/>
      <c r="G425" s="32" t="str">
        <f>_xlfn.IFNA(VLOOKUP(B425,مصنعيات!$E$1:$AP$5000,38,0),"")</f>
        <v/>
      </c>
      <c r="H425" s="32" t="str" cm="1">
        <f t="array" ref="H425">_xlfn.IFNA(LOOKUP(5,1/(B425=مصنعيات!$E$1:$E$5000),مصنعيات!$AP$1:$AP$5000),"")</f>
        <v/>
      </c>
      <c r="I425" s="33" t="str">
        <f>IF(SUMIF(مصنعيات!$E$3:$E$5000,الاوردرات!B425,مصنعيات!$O$3:$O$5000)=0,"",SUMIF(مصنعيات!$E$3:$E$5000,الاوردرات!B425,مصنعيات!$O$3:$O$5000))</f>
        <v/>
      </c>
      <c r="J425" s="33" t="str">
        <f>IF(SUMIF(خامات!$E$3:$E$5000,الاوردرات!B425,خامات!$L$3:$L$5000)=0,"",SUMIF(خامات!$E$3:$E$5000,الاوردرات!B425,خامات!$L$3:$L$5000))</f>
        <v/>
      </c>
      <c r="K425" s="33" t="str">
        <f t="shared" si="12"/>
        <v/>
      </c>
      <c r="L425" s="33" t="str">
        <f t="shared" si="13"/>
        <v/>
      </c>
    </row>
    <row r="426" spans="2:12" ht="26.25" x14ac:dyDescent="0.2">
      <c r="B426" s="38">
        <v>424</v>
      </c>
      <c r="C426" s="36"/>
      <c r="D426" s="36"/>
      <c r="E426" s="160"/>
      <c r="F426" s="37"/>
      <c r="G426" s="32" t="str">
        <f>_xlfn.IFNA(VLOOKUP(B426,مصنعيات!$E$1:$AP$5000,38,0),"")</f>
        <v/>
      </c>
      <c r="H426" s="32" t="str" cm="1">
        <f t="array" ref="H426">_xlfn.IFNA(LOOKUP(5,1/(B426=مصنعيات!$E$1:$E$5000),مصنعيات!$AP$1:$AP$5000),"")</f>
        <v/>
      </c>
      <c r="I426" s="33" t="str">
        <f>IF(SUMIF(مصنعيات!$E$3:$E$5000,الاوردرات!B426,مصنعيات!$O$3:$O$5000)=0,"",SUMIF(مصنعيات!$E$3:$E$5000,الاوردرات!B426,مصنعيات!$O$3:$O$5000))</f>
        <v/>
      </c>
      <c r="J426" s="33" t="str">
        <f>IF(SUMIF(خامات!$E$3:$E$5000,الاوردرات!B426,خامات!$L$3:$L$5000)=0,"",SUMIF(خامات!$E$3:$E$5000,الاوردرات!B426,خامات!$L$3:$L$5000))</f>
        <v/>
      </c>
      <c r="K426" s="33" t="str">
        <f t="shared" si="12"/>
        <v/>
      </c>
      <c r="L426" s="33" t="str">
        <f t="shared" si="13"/>
        <v/>
      </c>
    </row>
    <row r="427" spans="2:12" ht="26.25" x14ac:dyDescent="0.2">
      <c r="B427" s="35">
        <v>425</v>
      </c>
      <c r="C427" s="36"/>
      <c r="D427" s="36"/>
      <c r="E427" s="159"/>
      <c r="F427" s="37"/>
      <c r="G427" s="32" t="str">
        <f>_xlfn.IFNA(VLOOKUP(B427,مصنعيات!$E$1:$AP$5000,38,0),"")</f>
        <v/>
      </c>
      <c r="H427" s="32" t="str" cm="1">
        <f t="array" ref="H427">_xlfn.IFNA(LOOKUP(5,1/(B427=مصنعيات!$E$1:$E$5000),مصنعيات!$AP$1:$AP$5000),"")</f>
        <v/>
      </c>
      <c r="I427" s="33" t="str">
        <f>IF(SUMIF(مصنعيات!$E$3:$E$5000,الاوردرات!B427,مصنعيات!$O$3:$O$5000)=0,"",SUMIF(مصنعيات!$E$3:$E$5000,الاوردرات!B427,مصنعيات!$O$3:$O$5000))</f>
        <v/>
      </c>
      <c r="J427" s="33" t="str">
        <f>IF(SUMIF(خامات!$E$3:$E$5000,الاوردرات!B427,خامات!$L$3:$L$5000)=0,"",SUMIF(خامات!$E$3:$E$5000,الاوردرات!B427,خامات!$L$3:$L$5000))</f>
        <v/>
      </c>
      <c r="K427" s="33" t="str">
        <f t="shared" si="12"/>
        <v/>
      </c>
      <c r="L427" s="33" t="str">
        <f t="shared" si="13"/>
        <v/>
      </c>
    </row>
    <row r="428" spans="2:12" ht="26.25" x14ac:dyDescent="0.2">
      <c r="B428" s="38">
        <v>426</v>
      </c>
      <c r="C428" s="36"/>
      <c r="D428" s="36"/>
      <c r="E428" s="160"/>
      <c r="F428" s="37"/>
      <c r="G428" s="32" t="str">
        <f>_xlfn.IFNA(VLOOKUP(B428,مصنعيات!$E$1:$AP$5000,38,0),"")</f>
        <v/>
      </c>
      <c r="H428" s="32" t="str" cm="1">
        <f t="array" ref="H428">_xlfn.IFNA(LOOKUP(5,1/(B428=مصنعيات!$E$1:$E$5000),مصنعيات!$AP$1:$AP$5000),"")</f>
        <v/>
      </c>
      <c r="I428" s="33" t="str">
        <f>IF(SUMIF(مصنعيات!$E$3:$E$5000,الاوردرات!B428,مصنعيات!$O$3:$O$5000)=0,"",SUMIF(مصنعيات!$E$3:$E$5000,الاوردرات!B428,مصنعيات!$O$3:$O$5000))</f>
        <v/>
      </c>
      <c r="J428" s="33" t="str">
        <f>IF(SUMIF(خامات!$E$3:$E$5000,الاوردرات!B428,خامات!$L$3:$L$5000)=0,"",SUMIF(خامات!$E$3:$E$5000,الاوردرات!B428,خامات!$L$3:$L$5000))</f>
        <v/>
      </c>
      <c r="K428" s="33" t="str">
        <f t="shared" si="12"/>
        <v/>
      </c>
      <c r="L428" s="33" t="str">
        <f t="shared" si="13"/>
        <v/>
      </c>
    </row>
    <row r="429" spans="2:12" ht="26.25" x14ac:dyDescent="0.2">
      <c r="B429" s="35">
        <v>427</v>
      </c>
      <c r="C429" s="36"/>
      <c r="D429" s="36"/>
      <c r="E429" s="159"/>
      <c r="F429" s="37"/>
      <c r="G429" s="32" t="str">
        <f>_xlfn.IFNA(VLOOKUP(B429,مصنعيات!$E$1:$AP$5000,38,0),"")</f>
        <v/>
      </c>
      <c r="H429" s="32" t="str" cm="1">
        <f t="array" ref="H429">_xlfn.IFNA(LOOKUP(5,1/(B429=مصنعيات!$E$1:$E$5000),مصنعيات!$AP$1:$AP$5000),"")</f>
        <v/>
      </c>
      <c r="I429" s="33" t="str">
        <f>IF(SUMIF(مصنعيات!$E$3:$E$5000,الاوردرات!B429,مصنعيات!$O$3:$O$5000)=0,"",SUMIF(مصنعيات!$E$3:$E$5000,الاوردرات!B429,مصنعيات!$O$3:$O$5000))</f>
        <v/>
      </c>
      <c r="J429" s="33" t="str">
        <f>IF(SUMIF(خامات!$E$3:$E$5000,الاوردرات!B429,خامات!$L$3:$L$5000)=0,"",SUMIF(خامات!$E$3:$E$5000,الاوردرات!B429,خامات!$L$3:$L$5000))</f>
        <v/>
      </c>
      <c r="K429" s="33" t="str">
        <f t="shared" si="12"/>
        <v/>
      </c>
      <c r="L429" s="33" t="str">
        <f t="shared" si="13"/>
        <v/>
      </c>
    </row>
    <row r="430" spans="2:12" ht="26.25" x14ac:dyDescent="0.2">
      <c r="B430" s="38">
        <v>428</v>
      </c>
      <c r="C430" s="36"/>
      <c r="D430" s="36"/>
      <c r="E430" s="160"/>
      <c r="F430" s="37"/>
      <c r="G430" s="32" t="str">
        <f>_xlfn.IFNA(VLOOKUP(B430,مصنعيات!$E$1:$AP$5000,38,0),"")</f>
        <v/>
      </c>
      <c r="H430" s="32" t="str" cm="1">
        <f t="array" ref="H430">_xlfn.IFNA(LOOKUP(5,1/(B430=مصنعيات!$E$1:$E$5000),مصنعيات!$AP$1:$AP$5000),"")</f>
        <v/>
      </c>
      <c r="I430" s="33" t="str">
        <f>IF(SUMIF(مصنعيات!$E$3:$E$5000,الاوردرات!B430,مصنعيات!$O$3:$O$5000)=0,"",SUMIF(مصنعيات!$E$3:$E$5000,الاوردرات!B430,مصنعيات!$O$3:$O$5000))</f>
        <v/>
      </c>
      <c r="J430" s="33" t="str">
        <f>IF(SUMIF(خامات!$E$3:$E$5000,الاوردرات!B430,خامات!$L$3:$L$5000)=0,"",SUMIF(خامات!$E$3:$E$5000,الاوردرات!B430,خامات!$L$3:$L$5000))</f>
        <v/>
      </c>
      <c r="K430" s="33" t="str">
        <f t="shared" si="12"/>
        <v/>
      </c>
      <c r="L430" s="33" t="str">
        <f t="shared" si="13"/>
        <v/>
      </c>
    </row>
    <row r="431" spans="2:12" ht="26.25" x14ac:dyDescent="0.2">
      <c r="B431" s="35">
        <v>429</v>
      </c>
      <c r="C431" s="36"/>
      <c r="D431" s="36"/>
      <c r="E431" s="159"/>
      <c r="F431" s="37"/>
      <c r="G431" s="32" t="str">
        <f>_xlfn.IFNA(VLOOKUP(B431,مصنعيات!$E$1:$AP$5000,38,0),"")</f>
        <v/>
      </c>
      <c r="H431" s="32" t="str" cm="1">
        <f t="array" ref="H431">_xlfn.IFNA(LOOKUP(5,1/(B431=مصنعيات!$E$1:$E$5000),مصنعيات!$AP$1:$AP$5000),"")</f>
        <v/>
      </c>
      <c r="I431" s="33" t="str">
        <f>IF(SUMIF(مصنعيات!$E$3:$E$5000,الاوردرات!B431,مصنعيات!$O$3:$O$5000)=0,"",SUMIF(مصنعيات!$E$3:$E$5000,الاوردرات!B431,مصنعيات!$O$3:$O$5000))</f>
        <v/>
      </c>
      <c r="J431" s="33" t="str">
        <f>IF(SUMIF(خامات!$E$3:$E$5000,الاوردرات!B431,خامات!$L$3:$L$5000)=0,"",SUMIF(خامات!$E$3:$E$5000,الاوردرات!B431,خامات!$L$3:$L$5000))</f>
        <v/>
      </c>
      <c r="K431" s="33" t="str">
        <f t="shared" si="12"/>
        <v/>
      </c>
      <c r="L431" s="33" t="str">
        <f t="shared" si="13"/>
        <v/>
      </c>
    </row>
    <row r="432" spans="2:12" ht="26.25" x14ac:dyDescent="0.2">
      <c r="B432" s="38">
        <v>430</v>
      </c>
      <c r="C432" s="36"/>
      <c r="D432" s="36"/>
      <c r="E432" s="160"/>
      <c r="F432" s="37"/>
      <c r="G432" s="32" t="str">
        <f>_xlfn.IFNA(VLOOKUP(B432,مصنعيات!$E$1:$AP$5000,38,0),"")</f>
        <v/>
      </c>
      <c r="H432" s="32" t="str" cm="1">
        <f t="array" ref="H432">_xlfn.IFNA(LOOKUP(5,1/(B432=مصنعيات!$E$1:$E$5000),مصنعيات!$AP$1:$AP$5000),"")</f>
        <v/>
      </c>
      <c r="I432" s="33" t="str">
        <f>IF(SUMIF(مصنعيات!$E$3:$E$5000,الاوردرات!B432,مصنعيات!$O$3:$O$5000)=0,"",SUMIF(مصنعيات!$E$3:$E$5000,الاوردرات!B432,مصنعيات!$O$3:$O$5000))</f>
        <v/>
      </c>
      <c r="J432" s="33" t="str">
        <f>IF(SUMIF(خامات!$E$3:$E$5000,الاوردرات!B432,خامات!$L$3:$L$5000)=0,"",SUMIF(خامات!$E$3:$E$5000,الاوردرات!B432,خامات!$L$3:$L$5000))</f>
        <v/>
      </c>
      <c r="K432" s="33" t="str">
        <f t="shared" si="12"/>
        <v/>
      </c>
      <c r="L432" s="33" t="str">
        <f t="shared" si="13"/>
        <v/>
      </c>
    </row>
    <row r="433" spans="2:12" ht="26.25" x14ac:dyDescent="0.2">
      <c r="B433" s="35">
        <v>431</v>
      </c>
      <c r="C433" s="36"/>
      <c r="D433" s="36"/>
      <c r="E433" s="159"/>
      <c r="F433" s="37"/>
      <c r="G433" s="32" t="str">
        <f>_xlfn.IFNA(VLOOKUP(B433,مصنعيات!$E$1:$AP$5000,38,0),"")</f>
        <v/>
      </c>
      <c r="H433" s="32" t="str" cm="1">
        <f t="array" ref="H433">_xlfn.IFNA(LOOKUP(5,1/(B433=مصنعيات!$E$1:$E$5000),مصنعيات!$AP$1:$AP$5000),"")</f>
        <v/>
      </c>
      <c r="I433" s="33" t="str">
        <f>IF(SUMIF(مصنعيات!$E$3:$E$5000,الاوردرات!B433,مصنعيات!$O$3:$O$5000)=0,"",SUMIF(مصنعيات!$E$3:$E$5000,الاوردرات!B433,مصنعيات!$O$3:$O$5000))</f>
        <v/>
      </c>
      <c r="J433" s="33" t="str">
        <f>IF(SUMIF(خامات!$E$3:$E$5000,الاوردرات!B433,خامات!$L$3:$L$5000)=0,"",SUMIF(خامات!$E$3:$E$5000,الاوردرات!B433,خامات!$L$3:$L$5000))</f>
        <v/>
      </c>
      <c r="K433" s="33" t="str">
        <f t="shared" si="12"/>
        <v/>
      </c>
      <c r="L433" s="33" t="str">
        <f t="shared" si="13"/>
        <v/>
      </c>
    </row>
    <row r="434" spans="2:12" ht="26.25" x14ac:dyDescent="0.2">
      <c r="B434" s="38">
        <v>432</v>
      </c>
      <c r="C434" s="36"/>
      <c r="D434" s="36"/>
      <c r="E434" s="160"/>
      <c r="F434" s="37"/>
      <c r="G434" s="32" t="str">
        <f>_xlfn.IFNA(VLOOKUP(B434,مصنعيات!$E$1:$AP$5000,38,0),"")</f>
        <v/>
      </c>
      <c r="H434" s="32" t="str" cm="1">
        <f t="array" ref="H434">_xlfn.IFNA(LOOKUP(5,1/(B434=مصنعيات!$E$1:$E$5000),مصنعيات!$AP$1:$AP$5000),"")</f>
        <v/>
      </c>
      <c r="I434" s="33" t="str">
        <f>IF(SUMIF(مصنعيات!$E$3:$E$5000,الاوردرات!B434,مصنعيات!$O$3:$O$5000)=0,"",SUMIF(مصنعيات!$E$3:$E$5000,الاوردرات!B434,مصنعيات!$O$3:$O$5000))</f>
        <v/>
      </c>
      <c r="J434" s="33" t="str">
        <f>IF(SUMIF(خامات!$E$3:$E$5000,الاوردرات!B434,خامات!$L$3:$L$5000)=0,"",SUMIF(خامات!$E$3:$E$5000,الاوردرات!B434,خامات!$L$3:$L$5000))</f>
        <v/>
      </c>
      <c r="K434" s="33" t="str">
        <f t="shared" si="12"/>
        <v/>
      </c>
      <c r="L434" s="33" t="str">
        <f t="shared" si="13"/>
        <v/>
      </c>
    </row>
    <row r="435" spans="2:12" ht="26.25" x14ac:dyDescent="0.2">
      <c r="B435" s="35">
        <v>433</v>
      </c>
      <c r="C435" s="36"/>
      <c r="D435" s="36"/>
      <c r="E435" s="159"/>
      <c r="F435" s="37"/>
      <c r="G435" s="32" t="str">
        <f>_xlfn.IFNA(VLOOKUP(B435,مصنعيات!$E$1:$AP$5000,38,0),"")</f>
        <v/>
      </c>
      <c r="H435" s="32" t="str" cm="1">
        <f t="array" ref="H435">_xlfn.IFNA(LOOKUP(5,1/(B435=مصنعيات!$E$1:$E$5000),مصنعيات!$AP$1:$AP$5000),"")</f>
        <v/>
      </c>
      <c r="I435" s="33" t="str">
        <f>IF(SUMIF(مصنعيات!$E$3:$E$5000,الاوردرات!B435,مصنعيات!$O$3:$O$5000)=0,"",SUMIF(مصنعيات!$E$3:$E$5000,الاوردرات!B435,مصنعيات!$O$3:$O$5000))</f>
        <v/>
      </c>
      <c r="J435" s="33" t="str">
        <f>IF(SUMIF(خامات!$E$3:$E$5000,الاوردرات!B435,خامات!$L$3:$L$5000)=0,"",SUMIF(خامات!$E$3:$E$5000,الاوردرات!B435,خامات!$L$3:$L$5000))</f>
        <v/>
      </c>
      <c r="K435" s="33" t="str">
        <f t="shared" si="12"/>
        <v/>
      </c>
      <c r="L435" s="33" t="str">
        <f t="shared" si="13"/>
        <v/>
      </c>
    </row>
    <row r="436" spans="2:12" ht="26.25" x14ac:dyDescent="0.2">
      <c r="B436" s="38">
        <v>434</v>
      </c>
      <c r="C436" s="36"/>
      <c r="D436" s="36"/>
      <c r="E436" s="160"/>
      <c r="F436" s="37"/>
      <c r="G436" s="32" t="str">
        <f>_xlfn.IFNA(VLOOKUP(B436,مصنعيات!$E$1:$AP$5000,38,0),"")</f>
        <v/>
      </c>
      <c r="H436" s="32" t="str" cm="1">
        <f t="array" ref="H436">_xlfn.IFNA(LOOKUP(5,1/(B436=مصنعيات!$E$1:$E$5000),مصنعيات!$AP$1:$AP$5000),"")</f>
        <v/>
      </c>
      <c r="I436" s="33" t="str">
        <f>IF(SUMIF(مصنعيات!$E$3:$E$5000,الاوردرات!B436,مصنعيات!$O$3:$O$5000)=0,"",SUMIF(مصنعيات!$E$3:$E$5000,الاوردرات!B436,مصنعيات!$O$3:$O$5000))</f>
        <v/>
      </c>
      <c r="J436" s="33" t="str">
        <f>IF(SUMIF(خامات!$E$3:$E$5000,الاوردرات!B436,خامات!$L$3:$L$5000)=0,"",SUMIF(خامات!$E$3:$E$5000,الاوردرات!B436,خامات!$L$3:$L$5000))</f>
        <v/>
      </c>
      <c r="K436" s="33" t="str">
        <f t="shared" si="12"/>
        <v/>
      </c>
      <c r="L436" s="33" t="str">
        <f t="shared" si="13"/>
        <v/>
      </c>
    </row>
    <row r="437" spans="2:12" ht="26.25" x14ac:dyDescent="0.2">
      <c r="B437" s="35">
        <v>435</v>
      </c>
      <c r="C437" s="36"/>
      <c r="D437" s="36"/>
      <c r="E437" s="159"/>
      <c r="F437" s="37"/>
      <c r="G437" s="32" t="str">
        <f>_xlfn.IFNA(VLOOKUP(B437,مصنعيات!$E$1:$AP$5000,38,0),"")</f>
        <v/>
      </c>
      <c r="H437" s="32" t="str" cm="1">
        <f t="array" ref="H437">_xlfn.IFNA(LOOKUP(5,1/(B437=مصنعيات!$E$1:$E$5000),مصنعيات!$AP$1:$AP$5000),"")</f>
        <v/>
      </c>
      <c r="I437" s="33" t="str">
        <f>IF(SUMIF(مصنعيات!$E$3:$E$5000,الاوردرات!B437,مصنعيات!$O$3:$O$5000)=0,"",SUMIF(مصنعيات!$E$3:$E$5000,الاوردرات!B437,مصنعيات!$O$3:$O$5000))</f>
        <v/>
      </c>
      <c r="J437" s="33" t="str">
        <f>IF(SUMIF(خامات!$E$3:$E$5000,الاوردرات!B437,خامات!$L$3:$L$5000)=0,"",SUMIF(خامات!$E$3:$E$5000,الاوردرات!B437,خامات!$L$3:$L$5000))</f>
        <v/>
      </c>
      <c r="K437" s="33" t="str">
        <f t="shared" si="12"/>
        <v/>
      </c>
      <c r="L437" s="33" t="str">
        <f t="shared" si="13"/>
        <v/>
      </c>
    </row>
    <row r="438" spans="2:12" ht="26.25" x14ac:dyDescent="0.2">
      <c r="B438" s="38">
        <v>436</v>
      </c>
      <c r="C438" s="36"/>
      <c r="D438" s="36"/>
      <c r="E438" s="160"/>
      <c r="F438" s="37"/>
      <c r="G438" s="32" t="str">
        <f>_xlfn.IFNA(VLOOKUP(B438,مصنعيات!$E$1:$AP$5000,38,0),"")</f>
        <v/>
      </c>
      <c r="H438" s="32" t="str" cm="1">
        <f t="array" ref="H438">_xlfn.IFNA(LOOKUP(5,1/(B438=مصنعيات!$E$1:$E$5000),مصنعيات!$AP$1:$AP$5000),"")</f>
        <v/>
      </c>
      <c r="I438" s="33" t="str">
        <f>IF(SUMIF(مصنعيات!$E$3:$E$5000,الاوردرات!B438,مصنعيات!$O$3:$O$5000)=0,"",SUMIF(مصنعيات!$E$3:$E$5000,الاوردرات!B438,مصنعيات!$O$3:$O$5000))</f>
        <v/>
      </c>
      <c r="J438" s="33" t="str">
        <f>IF(SUMIF(خامات!$E$3:$E$5000,الاوردرات!B438,خامات!$L$3:$L$5000)=0,"",SUMIF(خامات!$E$3:$E$5000,الاوردرات!B438,خامات!$L$3:$L$5000))</f>
        <v/>
      </c>
      <c r="K438" s="33" t="str">
        <f t="shared" si="12"/>
        <v/>
      </c>
      <c r="L438" s="33" t="str">
        <f t="shared" si="13"/>
        <v/>
      </c>
    </row>
    <row r="439" spans="2:12" ht="26.25" x14ac:dyDescent="0.2">
      <c r="B439" s="35">
        <v>437</v>
      </c>
      <c r="C439" s="36"/>
      <c r="D439" s="36"/>
      <c r="E439" s="159"/>
      <c r="F439" s="37"/>
      <c r="G439" s="32" t="str">
        <f>_xlfn.IFNA(VLOOKUP(B439,مصنعيات!$E$1:$AP$5000,38,0),"")</f>
        <v/>
      </c>
      <c r="H439" s="32" t="str" cm="1">
        <f t="array" ref="H439">_xlfn.IFNA(LOOKUP(5,1/(B439=مصنعيات!$E$1:$E$5000),مصنعيات!$AP$1:$AP$5000),"")</f>
        <v/>
      </c>
      <c r="I439" s="33" t="str">
        <f>IF(SUMIF(مصنعيات!$E$3:$E$5000,الاوردرات!B439,مصنعيات!$O$3:$O$5000)=0,"",SUMIF(مصنعيات!$E$3:$E$5000,الاوردرات!B439,مصنعيات!$O$3:$O$5000))</f>
        <v/>
      </c>
      <c r="J439" s="33" t="str">
        <f>IF(SUMIF(خامات!$E$3:$E$5000,الاوردرات!B439,خامات!$L$3:$L$5000)=0,"",SUMIF(خامات!$E$3:$E$5000,الاوردرات!B439,خامات!$L$3:$L$5000))</f>
        <v/>
      </c>
      <c r="K439" s="33" t="str">
        <f t="shared" si="12"/>
        <v/>
      </c>
      <c r="L439" s="33" t="str">
        <f t="shared" si="13"/>
        <v/>
      </c>
    </row>
    <row r="440" spans="2:12" ht="26.25" x14ac:dyDescent="0.2">
      <c r="B440" s="38">
        <v>438</v>
      </c>
      <c r="C440" s="36"/>
      <c r="D440" s="36"/>
      <c r="E440" s="160"/>
      <c r="F440" s="37"/>
      <c r="G440" s="32" t="str">
        <f>_xlfn.IFNA(VLOOKUP(B440,مصنعيات!$E$1:$AP$5000,38,0),"")</f>
        <v/>
      </c>
      <c r="H440" s="32" t="str" cm="1">
        <f t="array" ref="H440">_xlfn.IFNA(LOOKUP(5,1/(B440=مصنعيات!$E$1:$E$5000),مصنعيات!$AP$1:$AP$5000),"")</f>
        <v/>
      </c>
      <c r="I440" s="33" t="str">
        <f>IF(SUMIF(مصنعيات!$E$3:$E$5000,الاوردرات!B440,مصنعيات!$O$3:$O$5000)=0,"",SUMIF(مصنعيات!$E$3:$E$5000,الاوردرات!B440,مصنعيات!$O$3:$O$5000))</f>
        <v/>
      </c>
      <c r="J440" s="33" t="str">
        <f>IF(SUMIF(خامات!$E$3:$E$5000,الاوردرات!B440,خامات!$L$3:$L$5000)=0,"",SUMIF(خامات!$E$3:$E$5000,الاوردرات!B440,خامات!$L$3:$L$5000))</f>
        <v/>
      </c>
      <c r="K440" s="33" t="str">
        <f t="shared" si="12"/>
        <v/>
      </c>
      <c r="L440" s="33" t="str">
        <f t="shared" si="13"/>
        <v/>
      </c>
    </row>
    <row r="441" spans="2:12" ht="26.25" x14ac:dyDescent="0.2">
      <c r="B441" s="35">
        <v>439</v>
      </c>
      <c r="C441" s="36"/>
      <c r="D441" s="36"/>
      <c r="E441" s="159"/>
      <c r="F441" s="37"/>
      <c r="G441" s="32" t="str">
        <f>_xlfn.IFNA(VLOOKUP(B441,مصنعيات!$E$1:$AP$5000,38,0),"")</f>
        <v/>
      </c>
      <c r="H441" s="32" t="str" cm="1">
        <f t="array" ref="H441">_xlfn.IFNA(LOOKUP(5,1/(B441=مصنعيات!$E$1:$E$5000),مصنعيات!$AP$1:$AP$5000),"")</f>
        <v/>
      </c>
      <c r="I441" s="33" t="str">
        <f>IF(SUMIF(مصنعيات!$E$3:$E$5000,الاوردرات!B441,مصنعيات!$O$3:$O$5000)=0,"",SUMIF(مصنعيات!$E$3:$E$5000,الاوردرات!B441,مصنعيات!$O$3:$O$5000))</f>
        <v/>
      </c>
      <c r="J441" s="33" t="str">
        <f>IF(SUMIF(خامات!$E$3:$E$5000,الاوردرات!B441,خامات!$L$3:$L$5000)=0,"",SUMIF(خامات!$E$3:$E$5000,الاوردرات!B441,خامات!$L$3:$L$5000))</f>
        <v/>
      </c>
      <c r="K441" s="33" t="str">
        <f t="shared" si="12"/>
        <v/>
      </c>
      <c r="L441" s="33" t="str">
        <f t="shared" si="13"/>
        <v/>
      </c>
    </row>
    <row r="442" spans="2:12" ht="26.25" x14ac:dyDescent="0.2">
      <c r="B442" s="38">
        <v>440</v>
      </c>
      <c r="C442" s="36"/>
      <c r="D442" s="36"/>
      <c r="E442" s="160"/>
      <c r="F442" s="37"/>
      <c r="G442" s="32" t="str">
        <f>_xlfn.IFNA(VLOOKUP(B442,مصنعيات!$E$1:$AP$5000,38,0),"")</f>
        <v/>
      </c>
      <c r="H442" s="32" t="str" cm="1">
        <f t="array" ref="H442">_xlfn.IFNA(LOOKUP(5,1/(B442=مصنعيات!$E$1:$E$5000),مصنعيات!$AP$1:$AP$5000),"")</f>
        <v/>
      </c>
      <c r="I442" s="33" t="str">
        <f>IF(SUMIF(مصنعيات!$E$3:$E$5000,الاوردرات!B442,مصنعيات!$O$3:$O$5000)=0,"",SUMIF(مصنعيات!$E$3:$E$5000,الاوردرات!B442,مصنعيات!$O$3:$O$5000))</f>
        <v/>
      </c>
      <c r="J442" s="33" t="str">
        <f>IF(SUMIF(خامات!$E$3:$E$5000,الاوردرات!B442,خامات!$L$3:$L$5000)=0,"",SUMIF(خامات!$E$3:$E$5000,الاوردرات!B442,خامات!$L$3:$L$5000))</f>
        <v/>
      </c>
      <c r="K442" s="33" t="str">
        <f t="shared" si="12"/>
        <v/>
      </c>
      <c r="L442" s="33" t="str">
        <f t="shared" si="13"/>
        <v/>
      </c>
    </row>
    <row r="443" spans="2:12" ht="26.25" x14ac:dyDescent="0.2">
      <c r="B443" s="35">
        <v>441</v>
      </c>
      <c r="C443" s="36"/>
      <c r="D443" s="36"/>
      <c r="E443" s="159"/>
      <c r="F443" s="37"/>
      <c r="G443" s="32" t="str">
        <f>_xlfn.IFNA(VLOOKUP(B443,مصنعيات!$E$1:$AP$5000,38,0),"")</f>
        <v/>
      </c>
      <c r="H443" s="32" t="str" cm="1">
        <f t="array" ref="H443">_xlfn.IFNA(LOOKUP(5,1/(B443=مصنعيات!$E$1:$E$5000),مصنعيات!$AP$1:$AP$5000),"")</f>
        <v/>
      </c>
      <c r="I443" s="33" t="str">
        <f>IF(SUMIF(مصنعيات!$E$3:$E$5000,الاوردرات!B443,مصنعيات!$O$3:$O$5000)=0,"",SUMIF(مصنعيات!$E$3:$E$5000,الاوردرات!B443,مصنعيات!$O$3:$O$5000))</f>
        <v/>
      </c>
      <c r="J443" s="33" t="str">
        <f>IF(SUMIF(خامات!$E$3:$E$5000,الاوردرات!B443,خامات!$L$3:$L$5000)=0,"",SUMIF(خامات!$E$3:$E$5000,الاوردرات!B443,خامات!$L$3:$L$5000))</f>
        <v/>
      </c>
      <c r="K443" s="33" t="str">
        <f t="shared" si="12"/>
        <v/>
      </c>
      <c r="L443" s="33" t="str">
        <f t="shared" si="13"/>
        <v/>
      </c>
    </row>
    <row r="444" spans="2:12" ht="26.25" x14ac:dyDescent="0.2">
      <c r="B444" s="38">
        <v>442</v>
      </c>
      <c r="C444" s="36"/>
      <c r="D444" s="36"/>
      <c r="E444" s="160"/>
      <c r="F444" s="37"/>
      <c r="G444" s="32" t="str">
        <f>_xlfn.IFNA(VLOOKUP(B444,مصنعيات!$E$1:$AP$5000,38,0),"")</f>
        <v/>
      </c>
      <c r="H444" s="32" t="str" cm="1">
        <f t="array" ref="H444">_xlfn.IFNA(LOOKUP(5,1/(B444=مصنعيات!$E$1:$E$5000),مصنعيات!$AP$1:$AP$5000),"")</f>
        <v/>
      </c>
      <c r="I444" s="33" t="str">
        <f>IF(SUMIF(مصنعيات!$E$3:$E$5000,الاوردرات!B444,مصنعيات!$O$3:$O$5000)=0,"",SUMIF(مصنعيات!$E$3:$E$5000,الاوردرات!B444,مصنعيات!$O$3:$O$5000))</f>
        <v/>
      </c>
      <c r="J444" s="33" t="str">
        <f>IF(SUMIF(خامات!$E$3:$E$5000,الاوردرات!B444,خامات!$L$3:$L$5000)=0,"",SUMIF(خامات!$E$3:$E$5000,الاوردرات!B444,خامات!$L$3:$L$5000))</f>
        <v/>
      </c>
      <c r="K444" s="33" t="str">
        <f t="shared" si="12"/>
        <v/>
      </c>
      <c r="L444" s="33" t="str">
        <f t="shared" si="13"/>
        <v/>
      </c>
    </row>
    <row r="445" spans="2:12" ht="26.25" x14ac:dyDescent="0.2">
      <c r="B445" s="35">
        <v>443</v>
      </c>
      <c r="C445" s="36"/>
      <c r="D445" s="36"/>
      <c r="E445" s="159"/>
      <c r="F445" s="37"/>
      <c r="G445" s="32" t="str">
        <f>_xlfn.IFNA(VLOOKUP(B445,مصنعيات!$E$1:$AP$5000,38,0),"")</f>
        <v/>
      </c>
      <c r="H445" s="32" t="str" cm="1">
        <f t="array" ref="H445">_xlfn.IFNA(LOOKUP(5,1/(B445=مصنعيات!$E$1:$E$5000),مصنعيات!$AP$1:$AP$5000),"")</f>
        <v/>
      </c>
      <c r="I445" s="33" t="str">
        <f>IF(SUMIF(مصنعيات!$E$3:$E$5000,الاوردرات!B445,مصنعيات!$O$3:$O$5000)=0,"",SUMIF(مصنعيات!$E$3:$E$5000,الاوردرات!B445,مصنعيات!$O$3:$O$5000))</f>
        <v/>
      </c>
      <c r="J445" s="33" t="str">
        <f>IF(SUMIF(خامات!$E$3:$E$5000,الاوردرات!B445,خامات!$L$3:$L$5000)=0,"",SUMIF(خامات!$E$3:$E$5000,الاوردرات!B445,خامات!$L$3:$L$5000))</f>
        <v/>
      </c>
      <c r="K445" s="33" t="str">
        <f t="shared" si="12"/>
        <v/>
      </c>
      <c r="L445" s="33" t="str">
        <f t="shared" si="13"/>
        <v/>
      </c>
    </row>
    <row r="446" spans="2:12" ht="26.25" x14ac:dyDescent="0.2">
      <c r="B446" s="38">
        <v>444</v>
      </c>
      <c r="C446" s="36"/>
      <c r="D446" s="36"/>
      <c r="E446" s="160"/>
      <c r="F446" s="37"/>
      <c r="G446" s="32" t="str">
        <f>_xlfn.IFNA(VLOOKUP(B446,مصنعيات!$E$1:$AP$5000,38,0),"")</f>
        <v/>
      </c>
      <c r="H446" s="32" t="str" cm="1">
        <f t="array" ref="H446">_xlfn.IFNA(LOOKUP(5,1/(B446=مصنعيات!$E$1:$E$5000),مصنعيات!$AP$1:$AP$5000),"")</f>
        <v/>
      </c>
      <c r="I446" s="33" t="str">
        <f>IF(SUMIF(مصنعيات!$E$3:$E$5000,الاوردرات!B446,مصنعيات!$O$3:$O$5000)=0,"",SUMIF(مصنعيات!$E$3:$E$5000,الاوردرات!B446,مصنعيات!$O$3:$O$5000))</f>
        <v/>
      </c>
      <c r="J446" s="33" t="str">
        <f>IF(SUMIF(خامات!$E$3:$E$5000,الاوردرات!B446,خامات!$L$3:$L$5000)=0,"",SUMIF(خامات!$E$3:$E$5000,الاوردرات!B446,خامات!$L$3:$L$5000))</f>
        <v/>
      </c>
      <c r="K446" s="33" t="str">
        <f t="shared" si="12"/>
        <v/>
      </c>
      <c r="L446" s="33" t="str">
        <f t="shared" si="13"/>
        <v/>
      </c>
    </row>
    <row r="447" spans="2:12" ht="26.25" x14ac:dyDescent="0.2">
      <c r="B447" s="35">
        <v>445</v>
      </c>
      <c r="C447" s="36"/>
      <c r="D447" s="36"/>
      <c r="E447" s="159"/>
      <c r="F447" s="37"/>
      <c r="G447" s="32" t="str">
        <f>_xlfn.IFNA(VLOOKUP(B447,مصنعيات!$E$1:$AP$5000,38,0),"")</f>
        <v/>
      </c>
      <c r="H447" s="32" t="str" cm="1">
        <f t="array" ref="H447">_xlfn.IFNA(LOOKUP(5,1/(B447=مصنعيات!$E$1:$E$5000),مصنعيات!$AP$1:$AP$5000),"")</f>
        <v/>
      </c>
      <c r="I447" s="33" t="str">
        <f>IF(SUMIF(مصنعيات!$E$3:$E$5000,الاوردرات!B447,مصنعيات!$O$3:$O$5000)=0,"",SUMIF(مصنعيات!$E$3:$E$5000,الاوردرات!B447,مصنعيات!$O$3:$O$5000))</f>
        <v/>
      </c>
      <c r="J447" s="33" t="str">
        <f>IF(SUMIF(خامات!$E$3:$E$5000,الاوردرات!B447,خامات!$L$3:$L$5000)=0,"",SUMIF(خامات!$E$3:$E$5000,الاوردرات!B447,خامات!$L$3:$L$5000))</f>
        <v/>
      </c>
      <c r="K447" s="33" t="str">
        <f t="shared" si="12"/>
        <v/>
      </c>
      <c r="L447" s="33" t="str">
        <f t="shared" si="13"/>
        <v/>
      </c>
    </row>
    <row r="448" spans="2:12" ht="26.25" x14ac:dyDescent="0.2">
      <c r="B448" s="38">
        <v>446</v>
      </c>
      <c r="C448" s="36"/>
      <c r="D448" s="36"/>
      <c r="E448" s="160"/>
      <c r="F448" s="37"/>
      <c r="G448" s="32" t="str">
        <f>_xlfn.IFNA(VLOOKUP(B448,مصنعيات!$E$1:$AP$5000,38,0),"")</f>
        <v/>
      </c>
      <c r="H448" s="32" t="str" cm="1">
        <f t="array" ref="H448">_xlfn.IFNA(LOOKUP(5,1/(B448=مصنعيات!$E$1:$E$5000),مصنعيات!$AP$1:$AP$5000),"")</f>
        <v/>
      </c>
      <c r="I448" s="33" t="str">
        <f>IF(SUMIF(مصنعيات!$E$3:$E$5000,الاوردرات!B448,مصنعيات!$O$3:$O$5000)=0,"",SUMIF(مصنعيات!$E$3:$E$5000,الاوردرات!B448,مصنعيات!$O$3:$O$5000))</f>
        <v/>
      </c>
      <c r="J448" s="33" t="str">
        <f>IF(SUMIF(خامات!$E$3:$E$5000,الاوردرات!B448,خامات!$L$3:$L$5000)=0,"",SUMIF(خامات!$E$3:$E$5000,الاوردرات!B448,خامات!$L$3:$L$5000))</f>
        <v/>
      </c>
      <c r="K448" s="33" t="str">
        <f t="shared" si="12"/>
        <v/>
      </c>
      <c r="L448" s="33" t="str">
        <f t="shared" si="13"/>
        <v/>
      </c>
    </row>
    <row r="449" spans="2:12" ht="26.25" x14ac:dyDescent="0.2">
      <c r="B449" s="35">
        <v>447</v>
      </c>
      <c r="C449" s="36"/>
      <c r="D449" s="36"/>
      <c r="E449" s="159"/>
      <c r="F449" s="37"/>
      <c r="G449" s="32" t="str">
        <f>_xlfn.IFNA(VLOOKUP(B449,مصنعيات!$E$1:$AP$5000,38,0),"")</f>
        <v/>
      </c>
      <c r="H449" s="32" t="str" cm="1">
        <f t="array" ref="H449">_xlfn.IFNA(LOOKUP(5,1/(B449=مصنعيات!$E$1:$E$5000),مصنعيات!$AP$1:$AP$5000),"")</f>
        <v/>
      </c>
      <c r="I449" s="33" t="str">
        <f>IF(SUMIF(مصنعيات!$E$3:$E$5000,الاوردرات!B449,مصنعيات!$O$3:$O$5000)=0,"",SUMIF(مصنعيات!$E$3:$E$5000,الاوردرات!B449,مصنعيات!$O$3:$O$5000))</f>
        <v/>
      </c>
      <c r="J449" s="33" t="str">
        <f>IF(SUMIF(خامات!$E$3:$E$5000,الاوردرات!B449,خامات!$L$3:$L$5000)=0,"",SUMIF(خامات!$E$3:$E$5000,الاوردرات!B449,خامات!$L$3:$L$5000))</f>
        <v/>
      </c>
      <c r="K449" s="33" t="str">
        <f t="shared" si="12"/>
        <v/>
      </c>
      <c r="L449" s="33" t="str">
        <f t="shared" si="13"/>
        <v/>
      </c>
    </row>
    <row r="450" spans="2:12" ht="26.25" x14ac:dyDescent="0.2">
      <c r="B450" s="38">
        <v>448</v>
      </c>
      <c r="C450" s="36"/>
      <c r="D450" s="36"/>
      <c r="E450" s="160"/>
      <c r="F450" s="37"/>
      <c r="G450" s="32" t="str">
        <f>_xlfn.IFNA(VLOOKUP(B450,مصنعيات!$E$1:$AP$5000,38,0),"")</f>
        <v/>
      </c>
      <c r="H450" s="32" t="str" cm="1">
        <f t="array" ref="H450">_xlfn.IFNA(LOOKUP(5,1/(B450=مصنعيات!$E$1:$E$5000),مصنعيات!$AP$1:$AP$5000),"")</f>
        <v/>
      </c>
      <c r="I450" s="33" t="str">
        <f>IF(SUMIF(مصنعيات!$E$3:$E$5000,الاوردرات!B450,مصنعيات!$O$3:$O$5000)=0,"",SUMIF(مصنعيات!$E$3:$E$5000,الاوردرات!B450,مصنعيات!$O$3:$O$5000))</f>
        <v/>
      </c>
      <c r="J450" s="33" t="str">
        <f>IF(SUMIF(خامات!$E$3:$E$5000,الاوردرات!B450,خامات!$L$3:$L$5000)=0,"",SUMIF(خامات!$E$3:$E$5000,الاوردرات!B450,خامات!$L$3:$L$5000))</f>
        <v/>
      </c>
      <c r="K450" s="33" t="str">
        <f t="shared" si="12"/>
        <v/>
      </c>
      <c r="L450" s="33" t="str">
        <f t="shared" si="13"/>
        <v/>
      </c>
    </row>
    <row r="451" spans="2:12" ht="26.25" x14ac:dyDescent="0.2">
      <c r="B451" s="35">
        <v>449</v>
      </c>
      <c r="C451" s="36"/>
      <c r="D451" s="36"/>
      <c r="E451" s="159"/>
      <c r="F451" s="37"/>
      <c r="G451" s="32" t="str">
        <f>_xlfn.IFNA(VLOOKUP(B451,مصنعيات!$E$1:$AP$5000,38,0),"")</f>
        <v/>
      </c>
      <c r="H451" s="32" t="str" cm="1">
        <f t="array" ref="H451">_xlfn.IFNA(LOOKUP(5,1/(B451=مصنعيات!$E$1:$E$5000),مصنعيات!$AP$1:$AP$5000),"")</f>
        <v/>
      </c>
      <c r="I451" s="33" t="str">
        <f>IF(SUMIF(مصنعيات!$E$3:$E$5000,الاوردرات!B451,مصنعيات!$O$3:$O$5000)=0,"",SUMIF(مصنعيات!$E$3:$E$5000,الاوردرات!B451,مصنعيات!$O$3:$O$5000))</f>
        <v/>
      </c>
      <c r="J451" s="33" t="str">
        <f>IF(SUMIF(خامات!$E$3:$E$5000,الاوردرات!B451,خامات!$L$3:$L$5000)=0,"",SUMIF(خامات!$E$3:$E$5000,الاوردرات!B451,خامات!$L$3:$L$5000))</f>
        <v/>
      </c>
      <c r="K451" s="33" t="str">
        <f t="shared" si="12"/>
        <v/>
      </c>
      <c r="L451" s="33" t="str">
        <f t="shared" si="13"/>
        <v/>
      </c>
    </row>
    <row r="452" spans="2:12" ht="26.25" x14ac:dyDescent="0.2">
      <c r="B452" s="38">
        <v>450</v>
      </c>
      <c r="C452" s="36"/>
      <c r="D452" s="36"/>
      <c r="E452" s="160"/>
      <c r="F452" s="37"/>
      <c r="G452" s="32" t="str">
        <f>_xlfn.IFNA(VLOOKUP(B452,مصنعيات!$E$1:$AP$5000,38,0),"")</f>
        <v/>
      </c>
      <c r="H452" s="32" t="str" cm="1">
        <f t="array" ref="H452">_xlfn.IFNA(LOOKUP(5,1/(B452=مصنعيات!$E$1:$E$5000),مصنعيات!$AP$1:$AP$5000),"")</f>
        <v/>
      </c>
      <c r="I452" s="33" t="str">
        <f>IF(SUMIF(مصنعيات!$E$3:$E$5000,الاوردرات!B452,مصنعيات!$O$3:$O$5000)=0,"",SUMIF(مصنعيات!$E$3:$E$5000,الاوردرات!B452,مصنعيات!$O$3:$O$5000))</f>
        <v/>
      </c>
      <c r="J452" s="33" t="str">
        <f>IF(SUMIF(خامات!$E$3:$E$5000,الاوردرات!B452,خامات!$L$3:$L$5000)=0,"",SUMIF(خامات!$E$3:$E$5000,الاوردرات!B452,خامات!$L$3:$L$5000))</f>
        <v/>
      </c>
      <c r="K452" s="33" t="str">
        <f t="shared" ref="K452:K515" si="14">IFERROR(I452/F452,"")</f>
        <v/>
      </c>
      <c r="L452" s="33" t="str">
        <f t="shared" ref="L452:L515" si="15">IFERROR(J452/F452,"")</f>
        <v/>
      </c>
    </row>
    <row r="453" spans="2:12" ht="26.25" x14ac:dyDescent="0.2">
      <c r="B453" s="35">
        <v>451</v>
      </c>
      <c r="C453" s="36"/>
      <c r="D453" s="36"/>
      <c r="E453" s="159"/>
      <c r="F453" s="37"/>
      <c r="G453" s="32" t="str">
        <f>_xlfn.IFNA(VLOOKUP(B453,مصنعيات!$E$1:$AP$5000,38,0),"")</f>
        <v/>
      </c>
      <c r="H453" s="32" t="str" cm="1">
        <f t="array" ref="H453">_xlfn.IFNA(LOOKUP(5,1/(B453=مصنعيات!$E$1:$E$5000),مصنعيات!$AP$1:$AP$5000),"")</f>
        <v/>
      </c>
      <c r="I453" s="33" t="str">
        <f>IF(SUMIF(مصنعيات!$E$3:$E$5000,الاوردرات!B453,مصنعيات!$O$3:$O$5000)=0,"",SUMIF(مصنعيات!$E$3:$E$5000,الاوردرات!B453,مصنعيات!$O$3:$O$5000))</f>
        <v/>
      </c>
      <c r="J453" s="33" t="str">
        <f>IF(SUMIF(خامات!$E$3:$E$5000,الاوردرات!B453,خامات!$L$3:$L$5000)=0,"",SUMIF(خامات!$E$3:$E$5000,الاوردرات!B453,خامات!$L$3:$L$5000))</f>
        <v/>
      </c>
      <c r="K453" s="33" t="str">
        <f t="shared" si="14"/>
        <v/>
      </c>
      <c r="L453" s="33" t="str">
        <f t="shared" si="15"/>
        <v/>
      </c>
    </row>
    <row r="454" spans="2:12" ht="26.25" x14ac:dyDescent="0.2">
      <c r="B454" s="38">
        <v>452</v>
      </c>
      <c r="C454" s="36"/>
      <c r="D454" s="36"/>
      <c r="E454" s="160"/>
      <c r="F454" s="37"/>
      <c r="G454" s="32" t="str">
        <f>_xlfn.IFNA(VLOOKUP(B454,مصنعيات!$E$1:$AP$5000,38,0),"")</f>
        <v/>
      </c>
      <c r="H454" s="32" t="str" cm="1">
        <f t="array" ref="H454">_xlfn.IFNA(LOOKUP(5,1/(B454=مصنعيات!$E$1:$E$5000),مصنعيات!$AP$1:$AP$5000),"")</f>
        <v/>
      </c>
      <c r="I454" s="33" t="str">
        <f>IF(SUMIF(مصنعيات!$E$3:$E$5000,الاوردرات!B454,مصنعيات!$O$3:$O$5000)=0,"",SUMIF(مصنعيات!$E$3:$E$5000,الاوردرات!B454,مصنعيات!$O$3:$O$5000))</f>
        <v/>
      </c>
      <c r="J454" s="33" t="str">
        <f>IF(SUMIF(خامات!$E$3:$E$5000,الاوردرات!B454,خامات!$L$3:$L$5000)=0,"",SUMIF(خامات!$E$3:$E$5000,الاوردرات!B454,خامات!$L$3:$L$5000))</f>
        <v/>
      </c>
      <c r="K454" s="33" t="str">
        <f t="shared" si="14"/>
        <v/>
      </c>
      <c r="L454" s="33" t="str">
        <f t="shared" si="15"/>
        <v/>
      </c>
    </row>
    <row r="455" spans="2:12" ht="26.25" x14ac:dyDescent="0.2">
      <c r="B455" s="35">
        <v>453</v>
      </c>
      <c r="C455" s="36"/>
      <c r="D455" s="36"/>
      <c r="E455" s="159"/>
      <c r="F455" s="37"/>
      <c r="G455" s="32" t="str">
        <f>_xlfn.IFNA(VLOOKUP(B455,مصنعيات!$E$1:$AP$5000,38,0),"")</f>
        <v/>
      </c>
      <c r="H455" s="32" t="str" cm="1">
        <f t="array" ref="H455">_xlfn.IFNA(LOOKUP(5,1/(B455=مصنعيات!$E$1:$E$5000),مصنعيات!$AP$1:$AP$5000),"")</f>
        <v/>
      </c>
      <c r="I455" s="33" t="str">
        <f>IF(SUMIF(مصنعيات!$E$3:$E$5000,الاوردرات!B455,مصنعيات!$O$3:$O$5000)=0,"",SUMIF(مصنعيات!$E$3:$E$5000,الاوردرات!B455,مصنعيات!$O$3:$O$5000))</f>
        <v/>
      </c>
      <c r="J455" s="33" t="str">
        <f>IF(SUMIF(خامات!$E$3:$E$5000,الاوردرات!B455,خامات!$L$3:$L$5000)=0,"",SUMIF(خامات!$E$3:$E$5000,الاوردرات!B455,خامات!$L$3:$L$5000))</f>
        <v/>
      </c>
      <c r="K455" s="33" t="str">
        <f t="shared" si="14"/>
        <v/>
      </c>
      <c r="L455" s="33" t="str">
        <f t="shared" si="15"/>
        <v/>
      </c>
    </row>
    <row r="456" spans="2:12" ht="26.25" x14ac:dyDescent="0.2">
      <c r="B456" s="38">
        <v>454</v>
      </c>
      <c r="C456" s="36"/>
      <c r="D456" s="36"/>
      <c r="E456" s="160"/>
      <c r="F456" s="37"/>
      <c r="G456" s="32" t="str">
        <f>_xlfn.IFNA(VLOOKUP(B456,مصنعيات!$E$1:$AP$5000,38,0),"")</f>
        <v/>
      </c>
      <c r="H456" s="32" t="str" cm="1">
        <f t="array" ref="H456">_xlfn.IFNA(LOOKUP(5,1/(B456=مصنعيات!$E$1:$E$5000),مصنعيات!$AP$1:$AP$5000),"")</f>
        <v/>
      </c>
      <c r="I456" s="33" t="str">
        <f>IF(SUMIF(مصنعيات!$E$3:$E$5000,الاوردرات!B456,مصنعيات!$O$3:$O$5000)=0,"",SUMIF(مصنعيات!$E$3:$E$5000,الاوردرات!B456,مصنعيات!$O$3:$O$5000))</f>
        <v/>
      </c>
      <c r="J456" s="33" t="str">
        <f>IF(SUMIF(خامات!$E$3:$E$5000,الاوردرات!B456,خامات!$L$3:$L$5000)=0,"",SUMIF(خامات!$E$3:$E$5000,الاوردرات!B456,خامات!$L$3:$L$5000))</f>
        <v/>
      </c>
      <c r="K456" s="33" t="str">
        <f t="shared" si="14"/>
        <v/>
      </c>
      <c r="L456" s="33" t="str">
        <f t="shared" si="15"/>
        <v/>
      </c>
    </row>
    <row r="457" spans="2:12" ht="26.25" x14ac:dyDescent="0.2">
      <c r="B457" s="35">
        <v>455</v>
      </c>
      <c r="C457" s="36"/>
      <c r="D457" s="36"/>
      <c r="E457" s="159"/>
      <c r="F457" s="37"/>
      <c r="G457" s="32" t="str">
        <f>_xlfn.IFNA(VLOOKUP(B457,مصنعيات!$E$1:$AP$5000,38,0),"")</f>
        <v/>
      </c>
      <c r="H457" s="32" t="str" cm="1">
        <f t="array" ref="H457">_xlfn.IFNA(LOOKUP(5,1/(B457=مصنعيات!$E$1:$E$5000),مصنعيات!$AP$1:$AP$5000),"")</f>
        <v/>
      </c>
      <c r="I457" s="33" t="str">
        <f>IF(SUMIF(مصنعيات!$E$3:$E$5000,الاوردرات!B457,مصنعيات!$O$3:$O$5000)=0,"",SUMIF(مصنعيات!$E$3:$E$5000,الاوردرات!B457,مصنعيات!$O$3:$O$5000))</f>
        <v/>
      </c>
      <c r="J457" s="33" t="str">
        <f>IF(SUMIF(خامات!$E$3:$E$5000,الاوردرات!B457,خامات!$L$3:$L$5000)=0,"",SUMIF(خامات!$E$3:$E$5000,الاوردرات!B457,خامات!$L$3:$L$5000))</f>
        <v/>
      </c>
      <c r="K457" s="33" t="str">
        <f t="shared" si="14"/>
        <v/>
      </c>
      <c r="L457" s="33" t="str">
        <f t="shared" si="15"/>
        <v/>
      </c>
    </row>
    <row r="458" spans="2:12" ht="26.25" x14ac:dyDescent="0.2">
      <c r="B458" s="38">
        <v>456</v>
      </c>
      <c r="C458" s="36"/>
      <c r="D458" s="36"/>
      <c r="E458" s="160"/>
      <c r="F458" s="37"/>
      <c r="G458" s="32" t="str">
        <f>_xlfn.IFNA(VLOOKUP(B458,مصنعيات!$E$1:$AP$5000,38,0),"")</f>
        <v/>
      </c>
      <c r="H458" s="32" t="str" cm="1">
        <f t="array" ref="H458">_xlfn.IFNA(LOOKUP(5,1/(B458=مصنعيات!$E$1:$E$5000),مصنعيات!$AP$1:$AP$5000),"")</f>
        <v/>
      </c>
      <c r="I458" s="33" t="str">
        <f>IF(SUMIF(مصنعيات!$E$3:$E$5000,الاوردرات!B458,مصنعيات!$O$3:$O$5000)=0,"",SUMIF(مصنعيات!$E$3:$E$5000,الاوردرات!B458,مصنعيات!$O$3:$O$5000))</f>
        <v/>
      </c>
      <c r="J458" s="33" t="str">
        <f>IF(SUMIF(خامات!$E$3:$E$5000,الاوردرات!B458,خامات!$L$3:$L$5000)=0,"",SUMIF(خامات!$E$3:$E$5000,الاوردرات!B458,خامات!$L$3:$L$5000))</f>
        <v/>
      </c>
      <c r="K458" s="33" t="str">
        <f t="shared" si="14"/>
        <v/>
      </c>
      <c r="L458" s="33" t="str">
        <f t="shared" si="15"/>
        <v/>
      </c>
    </row>
    <row r="459" spans="2:12" ht="26.25" x14ac:dyDescent="0.2">
      <c r="B459" s="35">
        <v>457</v>
      </c>
      <c r="C459" s="36"/>
      <c r="D459" s="36"/>
      <c r="E459" s="159"/>
      <c r="F459" s="37"/>
      <c r="G459" s="32" t="str">
        <f>_xlfn.IFNA(VLOOKUP(B459,مصنعيات!$E$1:$AP$5000,38,0),"")</f>
        <v/>
      </c>
      <c r="H459" s="32" t="str" cm="1">
        <f t="array" ref="H459">_xlfn.IFNA(LOOKUP(5,1/(B459=مصنعيات!$E$1:$E$5000),مصنعيات!$AP$1:$AP$5000),"")</f>
        <v/>
      </c>
      <c r="I459" s="33" t="str">
        <f>IF(SUMIF(مصنعيات!$E$3:$E$5000,الاوردرات!B459,مصنعيات!$O$3:$O$5000)=0,"",SUMIF(مصنعيات!$E$3:$E$5000,الاوردرات!B459,مصنعيات!$O$3:$O$5000))</f>
        <v/>
      </c>
      <c r="J459" s="33" t="str">
        <f>IF(SUMIF(خامات!$E$3:$E$5000,الاوردرات!B459,خامات!$L$3:$L$5000)=0,"",SUMIF(خامات!$E$3:$E$5000,الاوردرات!B459,خامات!$L$3:$L$5000))</f>
        <v/>
      </c>
      <c r="K459" s="33" t="str">
        <f t="shared" si="14"/>
        <v/>
      </c>
      <c r="L459" s="33" t="str">
        <f t="shared" si="15"/>
        <v/>
      </c>
    </row>
    <row r="460" spans="2:12" ht="26.25" x14ac:dyDescent="0.2">
      <c r="B460" s="38">
        <v>458</v>
      </c>
      <c r="C460" s="36"/>
      <c r="D460" s="36"/>
      <c r="E460" s="160"/>
      <c r="F460" s="37"/>
      <c r="G460" s="32" t="str">
        <f>_xlfn.IFNA(VLOOKUP(B460,مصنعيات!$E$1:$AP$5000,38,0),"")</f>
        <v/>
      </c>
      <c r="H460" s="32" t="str" cm="1">
        <f t="array" ref="H460">_xlfn.IFNA(LOOKUP(5,1/(B460=مصنعيات!$E$1:$E$5000),مصنعيات!$AP$1:$AP$5000),"")</f>
        <v/>
      </c>
      <c r="I460" s="33" t="str">
        <f>IF(SUMIF(مصنعيات!$E$3:$E$5000,الاوردرات!B460,مصنعيات!$O$3:$O$5000)=0,"",SUMIF(مصنعيات!$E$3:$E$5000,الاوردرات!B460,مصنعيات!$O$3:$O$5000))</f>
        <v/>
      </c>
      <c r="J460" s="33" t="str">
        <f>IF(SUMIF(خامات!$E$3:$E$5000,الاوردرات!B460,خامات!$L$3:$L$5000)=0,"",SUMIF(خامات!$E$3:$E$5000,الاوردرات!B460,خامات!$L$3:$L$5000))</f>
        <v/>
      </c>
      <c r="K460" s="33" t="str">
        <f t="shared" si="14"/>
        <v/>
      </c>
      <c r="L460" s="33" t="str">
        <f t="shared" si="15"/>
        <v/>
      </c>
    </row>
    <row r="461" spans="2:12" ht="26.25" x14ac:dyDescent="0.2">
      <c r="B461" s="35">
        <v>459</v>
      </c>
      <c r="C461" s="36"/>
      <c r="D461" s="36"/>
      <c r="E461" s="159"/>
      <c r="F461" s="37"/>
      <c r="G461" s="32" t="str">
        <f>_xlfn.IFNA(VLOOKUP(B461,مصنعيات!$E$1:$AP$5000,38,0),"")</f>
        <v/>
      </c>
      <c r="H461" s="32" t="str" cm="1">
        <f t="array" ref="H461">_xlfn.IFNA(LOOKUP(5,1/(B461=مصنعيات!$E$1:$E$5000),مصنعيات!$AP$1:$AP$5000),"")</f>
        <v/>
      </c>
      <c r="I461" s="33" t="str">
        <f>IF(SUMIF(مصنعيات!$E$3:$E$5000,الاوردرات!B461,مصنعيات!$O$3:$O$5000)=0,"",SUMIF(مصنعيات!$E$3:$E$5000,الاوردرات!B461,مصنعيات!$O$3:$O$5000))</f>
        <v/>
      </c>
      <c r="J461" s="33" t="str">
        <f>IF(SUMIF(خامات!$E$3:$E$5000,الاوردرات!B461,خامات!$L$3:$L$5000)=0,"",SUMIF(خامات!$E$3:$E$5000,الاوردرات!B461,خامات!$L$3:$L$5000))</f>
        <v/>
      </c>
      <c r="K461" s="33" t="str">
        <f t="shared" si="14"/>
        <v/>
      </c>
      <c r="L461" s="33" t="str">
        <f t="shared" si="15"/>
        <v/>
      </c>
    </row>
    <row r="462" spans="2:12" ht="26.25" x14ac:dyDescent="0.2">
      <c r="B462" s="38">
        <v>460</v>
      </c>
      <c r="C462" s="36"/>
      <c r="D462" s="36"/>
      <c r="E462" s="160"/>
      <c r="F462" s="37"/>
      <c r="G462" s="32" t="str">
        <f>_xlfn.IFNA(VLOOKUP(B462,مصنعيات!$E$1:$AP$5000,38,0),"")</f>
        <v/>
      </c>
      <c r="H462" s="32" t="str" cm="1">
        <f t="array" ref="H462">_xlfn.IFNA(LOOKUP(5,1/(B462=مصنعيات!$E$1:$E$5000),مصنعيات!$AP$1:$AP$5000),"")</f>
        <v/>
      </c>
      <c r="I462" s="33" t="str">
        <f>IF(SUMIF(مصنعيات!$E$3:$E$5000,الاوردرات!B462,مصنعيات!$O$3:$O$5000)=0,"",SUMIF(مصنعيات!$E$3:$E$5000,الاوردرات!B462,مصنعيات!$O$3:$O$5000))</f>
        <v/>
      </c>
      <c r="J462" s="33" t="str">
        <f>IF(SUMIF(خامات!$E$3:$E$5000,الاوردرات!B462,خامات!$L$3:$L$5000)=0,"",SUMIF(خامات!$E$3:$E$5000,الاوردرات!B462,خامات!$L$3:$L$5000))</f>
        <v/>
      </c>
      <c r="K462" s="33" t="str">
        <f t="shared" si="14"/>
        <v/>
      </c>
      <c r="L462" s="33" t="str">
        <f t="shared" si="15"/>
        <v/>
      </c>
    </row>
    <row r="463" spans="2:12" ht="26.25" x14ac:dyDescent="0.2">
      <c r="B463" s="35">
        <v>461</v>
      </c>
      <c r="C463" s="36"/>
      <c r="D463" s="36"/>
      <c r="E463" s="159"/>
      <c r="F463" s="37"/>
      <c r="G463" s="32" t="str">
        <f>_xlfn.IFNA(VLOOKUP(B463,مصنعيات!$E$1:$AP$5000,38,0),"")</f>
        <v/>
      </c>
      <c r="H463" s="32" t="str" cm="1">
        <f t="array" ref="H463">_xlfn.IFNA(LOOKUP(5,1/(B463=مصنعيات!$E$1:$E$5000),مصنعيات!$AP$1:$AP$5000),"")</f>
        <v/>
      </c>
      <c r="I463" s="33" t="str">
        <f>IF(SUMIF(مصنعيات!$E$3:$E$5000,الاوردرات!B463,مصنعيات!$O$3:$O$5000)=0,"",SUMIF(مصنعيات!$E$3:$E$5000,الاوردرات!B463,مصنعيات!$O$3:$O$5000))</f>
        <v/>
      </c>
      <c r="J463" s="33" t="str">
        <f>IF(SUMIF(خامات!$E$3:$E$5000,الاوردرات!B463,خامات!$L$3:$L$5000)=0,"",SUMIF(خامات!$E$3:$E$5000,الاوردرات!B463,خامات!$L$3:$L$5000))</f>
        <v/>
      </c>
      <c r="K463" s="33" t="str">
        <f t="shared" si="14"/>
        <v/>
      </c>
      <c r="L463" s="33" t="str">
        <f t="shared" si="15"/>
        <v/>
      </c>
    </row>
    <row r="464" spans="2:12" ht="26.25" x14ac:dyDescent="0.2">
      <c r="B464" s="38">
        <v>462</v>
      </c>
      <c r="C464" s="36"/>
      <c r="D464" s="36"/>
      <c r="E464" s="160"/>
      <c r="F464" s="37"/>
      <c r="G464" s="32" t="str">
        <f>_xlfn.IFNA(VLOOKUP(B464,مصنعيات!$E$1:$AP$5000,38,0),"")</f>
        <v/>
      </c>
      <c r="H464" s="32" t="str" cm="1">
        <f t="array" ref="H464">_xlfn.IFNA(LOOKUP(5,1/(B464=مصنعيات!$E$1:$E$5000),مصنعيات!$AP$1:$AP$5000),"")</f>
        <v/>
      </c>
      <c r="I464" s="33" t="str">
        <f>IF(SUMIF(مصنعيات!$E$3:$E$5000,الاوردرات!B464,مصنعيات!$O$3:$O$5000)=0,"",SUMIF(مصنعيات!$E$3:$E$5000,الاوردرات!B464,مصنعيات!$O$3:$O$5000))</f>
        <v/>
      </c>
      <c r="J464" s="33" t="str">
        <f>IF(SUMIF(خامات!$E$3:$E$5000,الاوردرات!B464,خامات!$L$3:$L$5000)=0,"",SUMIF(خامات!$E$3:$E$5000,الاوردرات!B464,خامات!$L$3:$L$5000))</f>
        <v/>
      </c>
      <c r="K464" s="33" t="str">
        <f t="shared" si="14"/>
        <v/>
      </c>
      <c r="L464" s="33" t="str">
        <f t="shared" si="15"/>
        <v/>
      </c>
    </row>
    <row r="465" spans="2:12" ht="26.25" x14ac:dyDescent="0.2">
      <c r="B465" s="35">
        <v>463</v>
      </c>
      <c r="C465" s="36"/>
      <c r="D465" s="36"/>
      <c r="E465" s="159"/>
      <c r="F465" s="37"/>
      <c r="G465" s="32" t="str">
        <f>_xlfn.IFNA(VLOOKUP(B465,مصنعيات!$E$1:$AP$5000,38,0),"")</f>
        <v/>
      </c>
      <c r="H465" s="32" t="str" cm="1">
        <f t="array" ref="H465">_xlfn.IFNA(LOOKUP(5,1/(B465=مصنعيات!$E$1:$E$5000),مصنعيات!$AP$1:$AP$5000),"")</f>
        <v/>
      </c>
      <c r="I465" s="33" t="str">
        <f>IF(SUMIF(مصنعيات!$E$3:$E$5000,الاوردرات!B465,مصنعيات!$O$3:$O$5000)=0,"",SUMIF(مصنعيات!$E$3:$E$5000,الاوردرات!B465,مصنعيات!$O$3:$O$5000))</f>
        <v/>
      </c>
      <c r="J465" s="33" t="str">
        <f>IF(SUMIF(خامات!$E$3:$E$5000,الاوردرات!B465,خامات!$L$3:$L$5000)=0,"",SUMIF(خامات!$E$3:$E$5000,الاوردرات!B465,خامات!$L$3:$L$5000))</f>
        <v/>
      </c>
      <c r="K465" s="33" t="str">
        <f t="shared" si="14"/>
        <v/>
      </c>
      <c r="L465" s="33" t="str">
        <f t="shared" si="15"/>
        <v/>
      </c>
    </row>
    <row r="466" spans="2:12" ht="26.25" x14ac:dyDescent="0.2">
      <c r="B466" s="38">
        <v>464</v>
      </c>
      <c r="C466" s="36"/>
      <c r="D466" s="36"/>
      <c r="E466" s="160"/>
      <c r="F466" s="37"/>
      <c r="G466" s="32" t="str">
        <f>_xlfn.IFNA(VLOOKUP(B466,مصنعيات!$E$1:$AP$5000,38,0),"")</f>
        <v/>
      </c>
      <c r="H466" s="32" t="str" cm="1">
        <f t="array" ref="H466">_xlfn.IFNA(LOOKUP(5,1/(B466=مصنعيات!$E$1:$E$5000),مصنعيات!$AP$1:$AP$5000),"")</f>
        <v/>
      </c>
      <c r="I466" s="33" t="str">
        <f>IF(SUMIF(مصنعيات!$E$3:$E$5000,الاوردرات!B466,مصنعيات!$O$3:$O$5000)=0,"",SUMIF(مصنعيات!$E$3:$E$5000,الاوردرات!B466,مصنعيات!$O$3:$O$5000))</f>
        <v/>
      </c>
      <c r="J466" s="33" t="str">
        <f>IF(SUMIF(خامات!$E$3:$E$5000,الاوردرات!B466,خامات!$L$3:$L$5000)=0,"",SUMIF(خامات!$E$3:$E$5000,الاوردرات!B466,خامات!$L$3:$L$5000))</f>
        <v/>
      </c>
      <c r="K466" s="33" t="str">
        <f t="shared" si="14"/>
        <v/>
      </c>
      <c r="L466" s="33" t="str">
        <f t="shared" si="15"/>
        <v/>
      </c>
    </row>
    <row r="467" spans="2:12" ht="26.25" x14ac:dyDescent="0.2">
      <c r="B467" s="35">
        <v>465</v>
      </c>
      <c r="C467" s="36"/>
      <c r="D467" s="36"/>
      <c r="E467" s="159"/>
      <c r="F467" s="37"/>
      <c r="G467" s="32" t="str">
        <f>_xlfn.IFNA(VLOOKUP(B467,مصنعيات!$E$1:$AP$5000,38,0),"")</f>
        <v/>
      </c>
      <c r="H467" s="32" t="str" cm="1">
        <f t="array" ref="H467">_xlfn.IFNA(LOOKUP(5,1/(B467=مصنعيات!$E$1:$E$5000),مصنعيات!$AP$1:$AP$5000),"")</f>
        <v/>
      </c>
      <c r="I467" s="33" t="str">
        <f>IF(SUMIF(مصنعيات!$E$3:$E$5000,الاوردرات!B467,مصنعيات!$O$3:$O$5000)=0,"",SUMIF(مصنعيات!$E$3:$E$5000,الاوردرات!B467,مصنعيات!$O$3:$O$5000))</f>
        <v/>
      </c>
      <c r="J467" s="33" t="str">
        <f>IF(SUMIF(خامات!$E$3:$E$5000,الاوردرات!B467,خامات!$L$3:$L$5000)=0,"",SUMIF(خامات!$E$3:$E$5000,الاوردرات!B467,خامات!$L$3:$L$5000))</f>
        <v/>
      </c>
      <c r="K467" s="33" t="str">
        <f t="shared" si="14"/>
        <v/>
      </c>
      <c r="L467" s="33" t="str">
        <f t="shared" si="15"/>
        <v/>
      </c>
    </row>
    <row r="468" spans="2:12" ht="26.25" x14ac:dyDescent="0.2">
      <c r="B468" s="38">
        <v>466</v>
      </c>
      <c r="C468" s="36"/>
      <c r="D468" s="36"/>
      <c r="E468" s="160"/>
      <c r="F468" s="37"/>
      <c r="G468" s="32" t="str">
        <f>_xlfn.IFNA(VLOOKUP(B468,مصنعيات!$E$1:$AP$5000,38,0),"")</f>
        <v/>
      </c>
      <c r="H468" s="32" t="str" cm="1">
        <f t="array" ref="H468">_xlfn.IFNA(LOOKUP(5,1/(B468=مصنعيات!$E$1:$E$5000),مصنعيات!$AP$1:$AP$5000),"")</f>
        <v/>
      </c>
      <c r="I468" s="33" t="str">
        <f>IF(SUMIF(مصنعيات!$E$3:$E$5000,الاوردرات!B468,مصنعيات!$O$3:$O$5000)=0,"",SUMIF(مصنعيات!$E$3:$E$5000,الاوردرات!B468,مصنعيات!$O$3:$O$5000))</f>
        <v/>
      </c>
      <c r="J468" s="33" t="str">
        <f>IF(SUMIF(خامات!$E$3:$E$5000,الاوردرات!B468,خامات!$L$3:$L$5000)=0,"",SUMIF(خامات!$E$3:$E$5000,الاوردرات!B468,خامات!$L$3:$L$5000))</f>
        <v/>
      </c>
      <c r="K468" s="33" t="str">
        <f t="shared" si="14"/>
        <v/>
      </c>
      <c r="L468" s="33" t="str">
        <f t="shared" si="15"/>
        <v/>
      </c>
    </row>
    <row r="469" spans="2:12" ht="26.25" x14ac:dyDescent="0.2">
      <c r="B469" s="35">
        <v>467</v>
      </c>
      <c r="C469" s="36"/>
      <c r="D469" s="36"/>
      <c r="E469" s="159"/>
      <c r="F469" s="37"/>
      <c r="G469" s="32" t="str">
        <f>_xlfn.IFNA(VLOOKUP(B469,مصنعيات!$E$1:$AP$5000,38,0),"")</f>
        <v/>
      </c>
      <c r="H469" s="32" t="str" cm="1">
        <f t="array" ref="H469">_xlfn.IFNA(LOOKUP(5,1/(B469=مصنعيات!$E$1:$E$5000),مصنعيات!$AP$1:$AP$5000),"")</f>
        <v/>
      </c>
      <c r="I469" s="33" t="str">
        <f>IF(SUMIF(مصنعيات!$E$3:$E$5000,الاوردرات!B469,مصنعيات!$O$3:$O$5000)=0,"",SUMIF(مصنعيات!$E$3:$E$5000,الاوردرات!B469,مصنعيات!$O$3:$O$5000))</f>
        <v/>
      </c>
      <c r="J469" s="33" t="str">
        <f>IF(SUMIF(خامات!$E$3:$E$5000,الاوردرات!B469,خامات!$L$3:$L$5000)=0,"",SUMIF(خامات!$E$3:$E$5000,الاوردرات!B469,خامات!$L$3:$L$5000))</f>
        <v/>
      </c>
      <c r="K469" s="33" t="str">
        <f t="shared" si="14"/>
        <v/>
      </c>
      <c r="L469" s="33" t="str">
        <f t="shared" si="15"/>
        <v/>
      </c>
    </row>
    <row r="470" spans="2:12" ht="26.25" x14ac:dyDescent="0.2">
      <c r="B470" s="38">
        <v>468</v>
      </c>
      <c r="C470" s="36"/>
      <c r="D470" s="36"/>
      <c r="E470" s="160"/>
      <c r="F470" s="37"/>
      <c r="G470" s="32" t="str">
        <f>_xlfn.IFNA(VLOOKUP(B470,مصنعيات!$E$1:$AP$5000,38,0),"")</f>
        <v/>
      </c>
      <c r="H470" s="32" t="str" cm="1">
        <f t="array" ref="H470">_xlfn.IFNA(LOOKUP(5,1/(B470=مصنعيات!$E$1:$E$5000),مصنعيات!$AP$1:$AP$5000),"")</f>
        <v/>
      </c>
      <c r="I470" s="33" t="str">
        <f>IF(SUMIF(مصنعيات!$E$3:$E$5000,الاوردرات!B470,مصنعيات!$O$3:$O$5000)=0,"",SUMIF(مصنعيات!$E$3:$E$5000,الاوردرات!B470,مصنعيات!$O$3:$O$5000))</f>
        <v/>
      </c>
      <c r="J470" s="33" t="str">
        <f>IF(SUMIF(خامات!$E$3:$E$5000,الاوردرات!B470,خامات!$L$3:$L$5000)=0,"",SUMIF(خامات!$E$3:$E$5000,الاوردرات!B470,خامات!$L$3:$L$5000))</f>
        <v/>
      </c>
      <c r="K470" s="33" t="str">
        <f t="shared" si="14"/>
        <v/>
      </c>
      <c r="L470" s="33" t="str">
        <f t="shared" si="15"/>
        <v/>
      </c>
    </row>
    <row r="471" spans="2:12" ht="26.25" x14ac:dyDescent="0.2">
      <c r="B471" s="35">
        <v>469</v>
      </c>
      <c r="C471" s="36"/>
      <c r="D471" s="36"/>
      <c r="E471" s="159"/>
      <c r="F471" s="37"/>
      <c r="G471" s="32" t="str">
        <f>_xlfn.IFNA(VLOOKUP(B471,مصنعيات!$E$1:$AP$5000,38,0),"")</f>
        <v/>
      </c>
      <c r="H471" s="32" t="str" cm="1">
        <f t="array" ref="H471">_xlfn.IFNA(LOOKUP(5,1/(B471=مصنعيات!$E$1:$E$5000),مصنعيات!$AP$1:$AP$5000),"")</f>
        <v/>
      </c>
      <c r="I471" s="33" t="str">
        <f>IF(SUMIF(مصنعيات!$E$3:$E$5000,الاوردرات!B471,مصنعيات!$O$3:$O$5000)=0,"",SUMIF(مصنعيات!$E$3:$E$5000,الاوردرات!B471,مصنعيات!$O$3:$O$5000))</f>
        <v/>
      </c>
      <c r="J471" s="33" t="str">
        <f>IF(SUMIF(خامات!$E$3:$E$5000,الاوردرات!B471,خامات!$L$3:$L$5000)=0,"",SUMIF(خامات!$E$3:$E$5000,الاوردرات!B471,خامات!$L$3:$L$5000))</f>
        <v/>
      </c>
      <c r="K471" s="33" t="str">
        <f t="shared" si="14"/>
        <v/>
      </c>
      <c r="L471" s="33" t="str">
        <f t="shared" si="15"/>
        <v/>
      </c>
    </row>
    <row r="472" spans="2:12" ht="26.25" x14ac:dyDescent="0.2">
      <c r="B472" s="38">
        <v>470</v>
      </c>
      <c r="C472" s="36"/>
      <c r="D472" s="36"/>
      <c r="E472" s="160"/>
      <c r="F472" s="37"/>
      <c r="G472" s="32" t="str">
        <f>_xlfn.IFNA(VLOOKUP(B472,مصنعيات!$E$1:$AP$5000,38,0),"")</f>
        <v/>
      </c>
      <c r="H472" s="32" t="str" cm="1">
        <f t="array" ref="H472">_xlfn.IFNA(LOOKUP(5,1/(B472=مصنعيات!$E$1:$E$5000),مصنعيات!$AP$1:$AP$5000),"")</f>
        <v/>
      </c>
      <c r="I472" s="33" t="str">
        <f>IF(SUMIF(مصنعيات!$E$3:$E$5000,الاوردرات!B472,مصنعيات!$O$3:$O$5000)=0,"",SUMIF(مصنعيات!$E$3:$E$5000,الاوردرات!B472,مصنعيات!$O$3:$O$5000))</f>
        <v/>
      </c>
      <c r="J472" s="33" t="str">
        <f>IF(SUMIF(خامات!$E$3:$E$5000,الاوردرات!B472,خامات!$L$3:$L$5000)=0,"",SUMIF(خامات!$E$3:$E$5000,الاوردرات!B472,خامات!$L$3:$L$5000))</f>
        <v/>
      </c>
      <c r="K472" s="33" t="str">
        <f t="shared" si="14"/>
        <v/>
      </c>
      <c r="L472" s="33" t="str">
        <f t="shared" si="15"/>
        <v/>
      </c>
    </row>
    <row r="473" spans="2:12" ht="26.25" x14ac:dyDescent="0.2">
      <c r="B473" s="35">
        <v>471</v>
      </c>
      <c r="C473" s="36"/>
      <c r="D473" s="36"/>
      <c r="E473" s="159"/>
      <c r="F473" s="37"/>
      <c r="G473" s="32" t="str">
        <f>_xlfn.IFNA(VLOOKUP(B473,مصنعيات!$E$1:$AP$5000,38,0),"")</f>
        <v/>
      </c>
      <c r="H473" s="32" t="str" cm="1">
        <f t="array" ref="H473">_xlfn.IFNA(LOOKUP(5,1/(B473=مصنعيات!$E$1:$E$5000),مصنعيات!$AP$1:$AP$5000),"")</f>
        <v/>
      </c>
      <c r="I473" s="33" t="str">
        <f>IF(SUMIF(مصنعيات!$E$3:$E$5000,الاوردرات!B473,مصنعيات!$O$3:$O$5000)=0,"",SUMIF(مصنعيات!$E$3:$E$5000,الاوردرات!B473,مصنعيات!$O$3:$O$5000))</f>
        <v/>
      </c>
      <c r="J473" s="33" t="str">
        <f>IF(SUMIF(خامات!$E$3:$E$5000,الاوردرات!B473,خامات!$L$3:$L$5000)=0,"",SUMIF(خامات!$E$3:$E$5000,الاوردرات!B473,خامات!$L$3:$L$5000))</f>
        <v/>
      </c>
      <c r="K473" s="33" t="str">
        <f t="shared" si="14"/>
        <v/>
      </c>
      <c r="L473" s="33" t="str">
        <f t="shared" si="15"/>
        <v/>
      </c>
    </row>
    <row r="474" spans="2:12" ht="26.25" x14ac:dyDescent="0.2">
      <c r="B474" s="38">
        <v>472</v>
      </c>
      <c r="C474" s="36"/>
      <c r="D474" s="36"/>
      <c r="E474" s="160"/>
      <c r="F474" s="37"/>
      <c r="G474" s="32" t="str">
        <f>_xlfn.IFNA(VLOOKUP(B474,مصنعيات!$E$1:$AP$5000,38,0),"")</f>
        <v/>
      </c>
      <c r="H474" s="32" t="str" cm="1">
        <f t="array" ref="H474">_xlfn.IFNA(LOOKUP(5,1/(B474=مصنعيات!$E$1:$E$5000),مصنعيات!$AP$1:$AP$5000),"")</f>
        <v/>
      </c>
      <c r="I474" s="33" t="str">
        <f>IF(SUMIF(مصنعيات!$E$3:$E$5000,الاوردرات!B474,مصنعيات!$O$3:$O$5000)=0,"",SUMIF(مصنعيات!$E$3:$E$5000,الاوردرات!B474,مصنعيات!$O$3:$O$5000))</f>
        <v/>
      </c>
      <c r="J474" s="33" t="str">
        <f>IF(SUMIF(خامات!$E$3:$E$5000,الاوردرات!B474,خامات!$L$3:$L$5000)=0,"",SUMIF(خامات!$E$3:$E$5000,الاوردرات!B474,خامات!$L$3:$L$5000))</f>
        <v/>
      </c>
      <c r="K474" s="33" t="str">
        <f t="shared" si="14"/>
        <v/>
      </c>
      <c r="L474" s="33" t="str">
        <f t="shared" si="15"/>
        <v/>
      </c>
    </row>
    <row r="475" spans="2:12" ht="26.25" x14ac:dyDescent="0.2">
      <c r="B475" s="35">
        <v>473</v>
      </c>
      <c r="C475" s="36"/>
      <c r="D475" s="36"/>
      <c r="E475" s="159"/>
      <c r="F475" s="37"/>
      <c r="G475" s="32" t="str">
        <f>_xlfn.IFNA(VLOOKUP(B475,مصنعيات!$E$1:$AP$5000,38,0),"")</f>
        <v/>
      </c>
      <c r="H475" s="32" t="str" cm="1">
        <f t="array" ref="H475">_xlfn.IFNA(LOOKUP(5,1/(B475=مصنعيات!$E$1:$E$5000),مصنعيات!$AP$1:$AP$5000),"")</f>
        <v/>
      </c>
      <c r="I475" s="33" t="str">
        <f>IF(SUMIF(مصنعيات!$E$3:$E$5000,الاوردرات!B475,مصنعيات!$O$3:$O$5000)=0,"",SUMIF(مصنعيات!$E$3:$E$5000,الاوردرات!B475,مصنعيات!$O$3:$O$5000))</f>
        <v/>
      </c>
      <c r="J475" s="33" t="str">
        <f>IF(SUMIF(خامات!$E$3:$E$5000,الاوردرات!B475,خامات!$L$3:$L$5000)=0,"",SUMIF(خامات!$E$3:$E$5000,الاوردرات!B475,خامات!$L$3:$L$5000))</f>
        <v/>
      </c>
      <c r="K475" s="33" t="str">
        <f t="shared" si="14"/>
        <v/>
      </c>
      <c r="L475" s="33" t="str">
        <f t="shared" si="15"/>
        <v/>
      </c>
    </row>
    <row r="476" spans="2:12" ht="26.25" x14ac:dyDescent="0.2">
      <c r="B476" s="38">
        <v>474</v>
      </c>
      <c r="C476" s="36"/>
      <c r="D476" s="36"/>
      <c r="E476" s="160"/>
      <c r="F476" s="37"/>
      <c r="G476" s="32" t="str">
        <f>_xlfn.IFNA(VLOOKUP(B476,مصنعيات!$E$1:$AP$5000,38,0),"")</f>
        <v/>
      </c>
      <c r="H476" s="32" t="str" cm="1">
        <f t="array" ref="H476">_xlfn.IFNA(LOOKUP(5,1/(B476=مصنعيات!$E$1:$E$5000),مصنعيات!$AP$1:$AP$5000),"")</f>
        <v/>
      </c>
      <c r="I476" s="33" t="str">
        <f>IF(SUMIF(مصنعيات!$E$3:$E$5000,الاوردرات!B476,مصنعيات!$O$3:$O$5000)=0,"",SUMIF(مصنعيات!$E$3:$E$5000,الاوردرات!B476,مصنعيات!$O$3:$O$5000))</f>
        <v/>
      </c>
      <c r="J476" s="33" t="str">
        <f>IF(SUMIF(خامات!$E$3:$E$5000,الاوردرات!B476,خامات!$L$3:$L$5000)=0,"",SUMIF(خامات!$E$3:$E$5000,الاوردرات!B476,خامات!$L$3:$L$5000))</f>
        <v/>
      </c>
      <c r="K476" s="33" t="str">
        <f t="shared" si="14"/>
        <v/>
      </c>
      <c r="L476" s="33" t="str">
        <f t="shared" si="15"/>
        <v/>
      </c>
    </row>
    <row r="477" spans="2:12" ht="26.25" x14ac:dyDescent="0.2">
      <c r="B477" s="35">
        <v>475</v>
      </c>
      <c r="C477" s="36"/>
      <c r="D477" s="36"/>
      <c r="E477" s="159"/>
      <c r="F477" s="37"/>
      <c r="G477" s="32" t="str">
        <f>_xlfn.IFNA(VLOOKUP(B477,مصنعيات!$E$1:$AP$5000,38,0),"")</f>
        <v/>
      </c>
      <c r="H477" s="32" t="str" cm="1">
        <f t="array" ref="H477">_xlfn.IFNA(LOOKUP(5,1/(B477=مصنعيات!$E$1:$E$5000),مصنعيات!$AP$1:$AP$5000),"")</f>
        <v/>
      </c>
      <c r="I477" s="33" t="str">
        <f>IF(SUMIF(مصنعيات!$E$3:$E$5000,الاوردرات!B477,مصنعيات!$O$3:$O$5000)=0,"",SUMIF(مصنعيات!$E$3:$E$5000,الاوردرات!B477,مصنعيات!$O$3:$O$5000))</f>
        <v/>
      </c>
      <c r="J477" s="33" t="str">
        <f>IF(SUMIF(خامات!$E$3:$E$5000,الاوردرات!B477,خامات!$L$3:$L$5000)=0,"",SUMIF(خامات!$E$3:$E$5000,الاوردرات!B477,خامات!$L$3:$L$5000))</f>
        <v/>
      </c>
      <c r="K477" s="33" t="str">
        <f t="shared" si="14"/>
        <v/>
      </c>
      <c r="L477" s="33" t="str">
        <f t="shared" si="15"/>
        <v/>
      </c>
    </row>
    <row r="478" spans="2:12" ht="26.25" x14ac:dyDescent="0.2">
      <c r="B478" s="38">
        <v>476</v>
      </c>
      <c r="C478" s="36"/>
      <c r="D478" s="36"/>
      <c r="E478" s="160"/>
      <c r="F478" s="37"/>
      <c r="G478" s="32" t="str">
        <f>_xlfn.IFNA(VLOOKUP(B478,مصنعيات!$E$1:$AP$5000,38,0),"")</f>
        <v/>
      </c>
      <c r="H478" s="32" t="str" cm="1">
        <f t="array" ref="H478">_xlfn.IFNA(LOOKUP(5,1/(B478=مصنعيات!$E$1:$E$5000),مصنعيات!$AP$1:$AP$5000),"")</f>
        <v/>
      </c>
      <c r="I478" s="33" t="str">
        <f>IF(SUMIF(مصنعيات!$E$3:$E$5000,الاوردرات!B478,مصنعيات!$O$3:$O$5000)=0,"",SUMIF(مصنعيات!$E$3:$E$5000,الاوردرات!B478,مصنعيات!$O$3:$O$5000))</f>
        <v/>
      </c>
      <c r="J478" s="33" t="str">
        <f>IF(SUMIF(خامات!$E$3:$E$5000,الاوردرات!B478,خامات!$L$3:$L$5000)=0,"",SUMIF(خامات!$E$3:$E$5000,الاوردرات!B478,خامات!$L$3:$L$5000))</f>
        <v/>
      </c>
      <c r="K478" s="33" t="str">
        <f t="shared" si="14"/>
        <v/>
      </c>
      <c r="L478" s="33" t="str">
        <f t="shared" si="15"/>
        <v/>
      </c>
    </row>
    <row r="479" spans="2:12" ht="26.25" x14ac:dyDescent="0.2">
      <c r="B479" s="35">
        <v>477</v>
      </c>
      <c r="C479" s="36"/>
      <c r="D479" s="36"/>
      <c r="E479" s="159"/>
      <c r="F479" s="37"/>
      <c r="G479" s="32" t="str">
        <f>_xlfn.IFNA(VLOOKUP(B479,مصنعيات!$E$1:$AP$5000,38,0),"")</f>
        <v/>
      </c>
      <c r="H479" s="32" t="str" cm="1">
        <f t="array" ref="H479">_xlfn.IFNA(LOOKUP(5,1/(B479=مصنعيات!$E$1:$E$5000),مصنعيات!$AP$1:$AP$5000),"")</f>
        <v/>
      </c>
      <c r="I479" s="33" t="str">
        <f>IF(SUMIF(مصنعيات!$E$3:$E$5000,الاوردرات!B479,مصنعيات!$O$3:$O$5000)=0,"",SUMIF(مصنعيات!$E$3:$E$5000,الاوردرات!B479,مصنعيات!$O$3:$O$5000))</f>
        <v/>
      </c>
      <c r="J479" s="33" t="str">
        <f>IF(SUMIF(خامات!$E$3:$E$5000,الاوردرات!B479,خامات!$L$3:$L$5000)=0,"",SUMIF(خامات!$E$3:$E$5000,الاوردرات!B479,خامات!$L$3:$L$5000))</f>
        <v/>
      </c>
      <c r="K479" s="33" t="str">
        <f t="shared" si="14"/>
        <v/>
      </c>
      <c r="L479" s="33" t="str">
        <f t="shared" si="15"/>
        <v/>
      </c>
    </row>
    <row r="480" spans="2:12" ht="26.25" x14ac:dyDescent="0.2">
      <c r="B480" s="38">
        <v>478</v>
      </c>
      <c r="C480" s="36"/>
      <c r="D480" s="36"/>
      <c r="E480" s="160"/>
      <c r="F480" s="37"/>
      <c r="G480" s="32" t="str">
        <f>_xlfn.IFNA(VLOOKUP(B480,مصنعيات!$E$1:$AP$5000,38,0),"")</f>
        <v/>
      </c>
      <c r="H480" s="32" t="str" cm="1">
        <f t="array" ref="H480">_xlfn.IFNA(LOOKUP(5,1/(B480=مصنعيات!$E$1:$E$5000),مصنعيات!$AP$1:$AP$5000),"")</f>
        <v/>
      </c>
      <c r="I480" s="33" t="str">
        <f>IF(SUMIF(مصنعيات!$E$3:$E$5000,الاوردرات!B480,مصنعيات!$O$3:$O$5000)=0,"",SUMIF(مصنعيات!$E$3:$E$5000,الاوردرات!B480,مصنعيات!$O$3:$O$5000))</f>
        <v/>
      </c>
      <c r="J480" s="33" t="str">
        <f>IF(SUMIF(خامات!$E$3:$E$5000,الاوردرات!B480,خامات!$L$3:$L$5000)=0,"",SUMIF(خامات!$E$3:$E$5000,الاوردرات!B480,خامات!$L$3:$L$5000))</f>
        <v/>
      </c>
      <c r="K480" s="33" t="str">
        <f t="shared" si="14"/>
        <v/>
      </c>
      <c r="L480" s="33" t="str">
        <f t="shared" si="15"/>
        <v/>
      </c>
    </row>
    <row r="481" spans="2:12" ht="26.25" x14ac:dyDescent="0.2">
      <c r="B481" s="35">
        <v>479</v>
      </c>
      <c r="C481" s="36"/>
      <c r="D481" s="36"/>
      <c r="E481" s="159"/>
      <c r="F481" s="37"/>
      <c r="G481" s="32" t="str">
        <f>_xlfn.IFNA(VLOOKUP(B481,مصنعيات!$E$1:$AP$5000,38,0),"")</f>
        <v/>
      </c>
      <c r="H481" s="32" t="str" cm="1">
        <f t="array" ref="H481">_xlfn.IFNA(LOOKUP(5,1/(B481=مصنعيات!$E$1:$E$5000),مصنعيات!$AP$1:$AP$5000),"")</f>
        <v/>
      </c>
      <c r="I481" s="33" t="str">
        <f>IF(SUMIF(مصنعيات!$E$3:$E$5000,الاوردرات!B481,مصنعيات!$O$3:$O$5000)=0,"",SUMIF(مصنعيات!$E$3:$E$5000,الاوردرات!B481,مصنعيات!$O$3:$O$5000))</f>
        <v/>
      </c>
      <c r="J481" s="33" t="str">
        <f>IF(SUMIF(خامات!$E$3:$E$5000,الاوردرات!B481,خامات!$L$3:$L$5000)=0,"",SUMIF(خامات!$E$3:$E$5000,الاوردرات!B481,خامات!$L$3:$L$5000))</f>
        <v/>
      </c>
      <c r="K481" s="33" t="str">
        <f t="shared" si="14"/>
        <v/>
      </c>
      <c r="L481" s="33" t="str">
        <f t="shared" si="15"/>
        <v/>
      </c>
    </row>
    <row r="482" spans="2:12" ht="26.25" x14ac:dyDescent="0.2">
      <c r="B482" s="38">
        <v>480</v>
      </c>
      <c r="C482" s="36"/>
      <c r="D482" s="36"/>
      <c r="E482" s="160"/>
      <c r="F482" s="37"/>
      <c r="G482" s="32" t="str">
        <f>_xlfn.IFNA(VLOOKUP(B482,مصنعيات!$E$1:$AP$5000,38,0),"")</f>
        <v/>
      </c>
      <c r="H482" s="32" t="str" cm="1">
        <f t="array" ref="H482">_xlfn.IFNA(LOOKUP(5,1/(B482=مصنعيات!$E$1:$E$5000),مصنعيات!$AP$1:$AP$5000),"")</f>
        <v/>
      </c>
      <c r="I482" s="33" t="str">
        <f>IF(SUMIF(مصنعيات!$E$3:$E$5000,الاوردرات!B482,مصنعيات!$O$3:$O$5000)=0,"",SUMIF(مصنعيات!$E$3:$E$5000,الاوردرات!B482,مصنعيات!$O$3:$O$5000))</f>
        <v/>
      </c>
      <c r="J482" s="33" t="str">
        <f>IF(SUMIF(خامات!$E$3:$E$5000,الاوردرات!B482,خامات!$L$3:$L$5000)=0,"",SUMIF(خامات!$E$3:$E$5000,الاوردرات!B482,خامات!$L$3:$L$5000))</f>
        <v/>
      </c>
      <c r="K482" s="33" t="str">
        <f t="shared" si="14"/>
        <v/>
      </c>
      <c r="L482" s="33" t="str">
        <f t="shared" si="15"/>
        <v/>
      </c>
    </row>
    <row r="483" spans="2:12" ht="26.25" x14ac:dyDescent="0.2">
      <c r="B483" s="35">
        <v>481</v>
      </c>
      <c r="C483" s="36"/>
      <c r="D483" s="36"/>
      <c r="E483" s="159"/>
      <c r="F483" s="37"/>
      <c r="G483" s="32" t="str">
        <f>_xlfn.IFNA(VLOOKUP(B483,مصنعيات!$E$1:$AP$5000,38,0),"")</f>
        <v/>
      </c>
      <c r="H483" s="32" t="str" cm="1">
        <f t="array" ref="H483">_xlfn.IFNA(LOOKUP(5,1/(B483=مصنعيات!$E$1:$E$5000),مصنعيات!$AP$1:$AP$5000),"")</f>
        <v/>
      </c>
      <c r="I483" s="33" t="str">
        <f>IF(SUMIF(مصنعيات!$E$3:$E$5000,الاوردرات!B483,مصنعيات!$O$3:$O$5000)=0,"",SUMIF(مصنعيات!$E$3:$E$5000,الاوردرات!B483,مصنعيات!$O$3:$O$5000))</f>
        <v/>
      </c>
      <c r="J483" s="33" t="str">
        <f>IF(SUMIF(خامات!$E$3:$E$5000,الاوردرات!B483,خامات!$L$3:$L$5000)=0,"",SUMIF(خامات!$E$3:$E$5000,الاوردرات!B483,خامات!$L$3:$L$5000))</f>
        <v/>
      </c>
      <c r="K483" s="33" t="str">
        <f t="shared" si="14"/>
        <v/>
      </c>
      <c r="L483" s="33" t="str">
        <f t="shared" si="15"/>
        <v/>
      </c>
    </row>
    <row r="484" spans="2:12" ht="26.25" x14ac:dyDescent="0.2">
      <c r="B484" s="38">
        <v>482</v>
      </c>
      <c r="C484" s="36"/>
      <c r="D484" s="36"/>
      <c r="E484" s="160"/>
      <c r="F484" s="37"/>
      <c r="G484" s="32" t="str">
        <f>_xlfn.IFNA(VLOOKUP(B484,مصنعيات!$E$1:$AP$5000,38,0),"")</f>
        <v/>
      </c>
      <c r="H484" s="32" t="str" cm="1">
        <f t="array" ref="H484">_xlfn.IFNA(LOOKUP(5,1/(B484=مصنعيات!$E$1:$E$5000),مصنعيات!$AP$1:$AP$5000),"")</f>
        <v/>
      </c>
      <c r="I484" s="33" t="str">
        <f>IF(SUMIF(مصنعيات!$E$3:$E$5000,الاوردرات!B484,مصنعيات!$O$3:$O$5000)=0,"",SUMIF(مصنعيات!$E$3:$E$5000,الاوردرات!B484,مصنعيات!$O$3:$O$5000))</f>
        <v/>
      </c>
      <c r="J484" s="33" t="str">
        <f>IF(SUMIF(خامات!$E$3:$E$5000,الاوردرات!B484,خامات!$L$3:$L$5000)=0,"",SUMIF(خامات!$E$3:$E$5000,الاوردرات!B484,خامات!$L$3:$L$5000))</f>
        <v/>
      </c>
      <c r="K484" s="33" t="str">
        <f t="shared" si="14"/>
        <v/>
      </c>
      <c r="L484" s="33" t="str">
        <f t="shared" si="15"/>
        <v/>
      </c>
    </row>
    <row r="485" spans="2:12" ht="26.25" x14ac:dyDescent="0.2">
      <c r="B485" s="35">
        <v>483</v>
      </c>
      <c r="C485" s="36"/>
      <c r="D485" s="36"/>
      <c r="E485" s="159"/>
      <c r="F485" s="37"/>
      <c r="G485" s="32" t="str">
        <f>_xlfn.IFNA(VLOOKUP(B485,مصنعيات!$E$1:$AP$5000,38,0),"")</f>
        <v/>
      </c>
      <c r="H485" s="32" t="str" cm="1">
        <f t="array" ref="H485">_xlfn.IFNA(LOOKUP(5,1/(B485=مصنعيات!$E$1:$E$5000),مصنعيات!$AP$1:$AP$5000),"")</f>
        <v/>
      </c>
      <c r="I485" s="33" t="str">
        <f>IF(SUMIF(مصنعيات!$E$3:$E$5000,الاوردرات!B485,مصنعيات!$O$3:$O$5000)=0,"",SUMIF(مصنعيات!$E$3:$E$5000,الاوردرات!B485,مصنعيات!$O$3:$O$5000))</f>
        <v/>
      </c>
      <c r="J485" s="33" t="str">
        <f>IF(SUMIF(خامات!$E$3:$E$5000,الاوردرات!B485,خامات!$L$3:$L$5000)=0,"",SUMIF(خامات!$E$3:$E$5000,الاوردرات!B485,خامات!$L$3:$L$5000))</f>
        <v/>
      </c>
      <c r="K485" s="33" t="str">
        <f t="shared" si="14"/>
        <v/>
      </c>
      <c r="L485" s="33" t="str">
        <f t="shared" si="15"/>
        <v/>
      </c>
    </row>
    <row r="486" spans="2:12" ht="26.25" x14ac:dyDescent="0.2">
      <c r="B486" s="38">
        <v>484</v>
      </c>
      <c r="C486" s="36"/>
      <c r="D486" s="36"/>
      <c r="E486" s="160"/>
      <c r="F486" s="37"/>
      <c r="G486" s="32" t="str">
        <f>_xlfn.IFNA(VLOOKUP(B486,مصنعيات!$E$1:$AP$5000,38,0),"")</f>
        <v/>
      </c>
      <c r="H486" s="32" t="str" cm="1">
        <f t="array" ref="H486">_xlfn.IFNA(LOOKUP(5,1/(B486=مصنعيات!$E$1:$E$5000),مصنعيات!$AP$1:$AP$5000),"")</f>
        <v/>
      </c>
      <c r="I486" s="33" t="str">
        <f>IF(SUMIF(مصنعيات!$E$3:$E$5000,الاوردرات!B486,مصنعيات!$O$3:$O$5000)=0,"",SUMIF(مصنعيات!$E$3:$E$5000,الاوردرات!B486,مصنعيات!$O$3:$O$5000))</f>
        <v/>
      </c>
      <c r="J486" s="33" t="str">
        <f>IF(SUMIF(خامات!$E$3:$E$5000,الاوردرات!B486,خامات!$L$3:$L$5000)=0,"",SUMIF(خامات!$E$3:$E$5000,الاوردرات!B486,خامات!$L$3:$L$5000))</f>
        <v/>
      </c>
      <c r="K486" s="33" t="str">
        <f t="shared" si="14"/>
        <v/>
      </c>
      <c r="L486" s="33" t="str">
        <f t="shared" si="15"/>
        <v/>
      </c>
    </row>
    <row r="487" spans="2:12" ht="26.25" x14ac:dyDescent="0.2">
      <c r="B487" s="35">
        <v>485</v>
      </c>
      <c r="C487" s="36"/>
      <c r="D487" s="36"/>
      <c r="E487" s="159"/>
      <c r="F487" s="37"/>
      <c r="G487" s="32" t="str">
        <f>_xlfn.IFNA(VLOOKUP(B487,مصنعيات!$E$1:$AP$5000,38,0),"")</f>
        <v/>
      </c>
      <c r="H487" s="32" t="str" cm="1">
        <f t="array" ref="H487">_xlfn.IFNA(LOOKUP(5,1/(B487=مصنعيات!$E$1:$E$5000),مصنعيات!$AP$1:$AP$5000),"")</f>
        <v/>
      </c>
      <c r="I487" s="33" t="str">
        <f>IF(SUMIF(مصنعيات!$E$3:$E$5000,الاوردرات!B487,مصنعيات!$O$3:$O$5000)=0,"",SUMIF(مصنعيات!$E$3:$E$5000,الاوردرات!B487,مصنعيات!$O$3:$O$5000))</f>
        <v/>
      </c>
      <c r="J487" s="33" t="str">
        <f>IF(SUMIF(خامات!$E$3:$E$5000,الاوردرات!B487,خامات!$L$3:$L$5000)=0,"",SUMIF(خامات!$E$3:$E$5000,الاوردرات!B487,خامات!$L$3:$L$5000))</f>
        <v/>
      </c>
      <c r="K487" s="33" t="str">
        <f t="shared" si="14"/>
        <v/>
      </c>
      <c r="L487" s="33" t="str">
        <f t="shared" si="15"/>
        <v/>
      </c>
    </row>
    <row r="488" spans="2:12" ht="26.25" x14ac:dyDescent="0.2">
      <c r="B488" s="38">
        <v>486</v>
      </c>
      <c r="C488" s="36"/>
      <c r="D488" s="36"/>
      <c r="E488" s="160"/>
      <c r="F488" s="37"/>
      <c r="G488" s="32" t="str">
        <f>_xlfn.IFNA(VLOOKUP(B488,مصنعيات!$E$1:$AP$5000,38,0),"")</f>
        <v/>
      </c>
      <c r="H488" s="32" t="str" cm="1">
        <f t="array" ref="H488">_xlfn.IFNA(LOOKUP(5,1/(B488=مصنعيات!$E$1:$E$5000),مصنعيات!$AP$1:$AP$5000),"")</f>
        <v/>
      </c>
      <c r="I488" s="33" t="str">
        <f>IF(SUMIF(مصنعيات!$E$3:$E$5000,الاوردرات!B488,مصنعيات!$O$3:$O$5000)=0,"",SUMIF(مصنعيات!$E$3:$E$5000,الاوردرات!B488,مصنعيات!$O$3:$O$5000))</f>
        <v/>
      </c>
      <c r="J488" s="33" t="str">
        <f>IF(SUMIF(خامات!$E$3:$E$5000,الاوردرات!B488,خامات!$L$3:$L$5000)=0,"",SUMIF(خامات!$E$3:$E$5000,الاوردرات!B488,خامات!$L$3:$L$5000))</f>
        <v/>
      </c>
      <c r="K488" s="33" t="str">
        <f t="shared" si="14"/>
        <v/>
      </c>
      <c r="L488" s="33" t="str">
        <f t="shared" si="15"/>
        <v/>
      </c>
    </row>
    <row r="489" spans="2:12" ht="26.25" x14ac:dyDescent="0.2">
      <c r="B489" s="35">
        <v>487</v>
      </c>
      <c r="C489" s="36"/>
      <c r="D489" s="36"/>
      <c r="E489" s="159"/>
      <c r="F489" s="37"/>
      <c r="G489" s="32" t="str">
        <f>_xlfn.IFNA(VLOOKUP(B489,مصنعيات!$E$1:$AP$5000,38,0),"")</f>
        <v/>
      </c>
      <c r="H489" s="32" t="str" cm="1">
        <f t="array" ref="H489">_xlfn.IFNA(LOOKUP(5,1/(B489=مصنعيات!$E$1:$E$5000),مصنعيات!$AP$1:$AP$5000),"")</f>
        <v/>
      </c>
      <c r="I489" s="33" t="str">
        <f>IF(SUMIF(مصنعيات!$E$3:$E$5000,الاوردرات!B489,مصنعيات!$O$3:$O$5000)=0,"",SUMIF(مصنعيات!$E$3:$E$5000,الاوردرات!B489,مصنعيات!$O$3:$O$5000))</f>
        <v/>
      </c>
      <c r="J489" s="33" t="str">
        <f>IF(SUMIF(خامات!$E$3:$E$5000,الاوردرات!B489,خامات!$L$3:$L$5000)=0,"",SUMIF(خامات!$E$3:$E$5000,الاوردرات!B489,خامات!$L$3:$L$5000))</f>
        <v/>
      </c>
      <c r="K489" s="33" t="str">
        <f t="shared" si="14"/>
        <v/>
      </c>
      <c r="L489" s="33" t="str">
        <f t="shared" si="15"/>
        <v/>
      </c>
    </row>
    <row r="490" spans="2:12" ht="26.25" x14ac:dyDescent="0.2">
      <c r="B490" s="38">
        <v>488</v>
      </c>
      <c r="C490" s="36"/>
      <c r="D490" s="36"/>
      <c r="E490" s="160"/>
      <c r="F490" s="37"/>
      <c r="G490" s="32" t="str">
        <f>_xlfn.IFNA(VLOOKUP(B490,مصنعيات!$E$1:$AP$5000,38,0),"")</f>
        <v/>
      </c>
      <c r="H490" s="32" t="str" cm="1">
        <f t="array" ref="H490">_xlfn.IFNA(LOOKUP(5,1/(B490=مصنعيات!$E$1:$E$5000),مصنعيات!$AP$1:$AP$5000),"")</f>
        <v/>
      </c>
      <c r="I490" s="33" t="str">
        <f>IF(SUMIF(مصنعيات!$E$3:$E$5000,الاوردرات!B490,مصنعيات!$O$3:$O$5000)=0,"",SUMIF(مصنعيات!$E$3:$E$5000,الاوردرات!B490,مصنعيات!$O$3:$O$5000))</f>
        <v/>
      </c>
      <c r="J490" s="33" t="str">
        <f>IF(SUMIF(خامات!$E$3:$E$5000,الاوردرات!B490,خامات!$L$3:$L$5000)=0,"",SUMIF(خامات!$E$3:$E$5000,الاوردرات!B490,خامات!$L$3:$L$5000))</f>
        <v/>
      </c>
      <c r="K490" s="33" t="str">
        <f t="shared" si="14"/>
        <v/>
      </c>
      <c r="L490" s="33" t="str">
        <f t="shared" si="15"/>
        <v/>
      </c>
    </row>
    <row r="491" spans="2:12" ht="26.25" x14ac:dyDescent="0.2">
      <c r="B491" s="35">
        <v>489</v>
      </c>
      <c r="C491" s="36"/>
      <c r="D491" s="36"/>
      <c r="E491" s="159"/>
      <c r="F491" s="37"/>
      <c r="G491" s="32" t="str">
        <f>_xlfn.IFNA(VLOOKUP(B491,مصنعيات!$E$1:$AP$5000,38,0),"")</f>
        <v/>
      </c>
      <c r="H491" s="32" t="str" cm="1">
        <f t="array" ref="H491">_xlfn.IFNA(LOOKUP(5,1/(B491=مصنعيات!$E$1:$E$5000),مصنعيات!$AP$1:$AP$5000),"")</f>
        <v/>
      </c>
      <c r="I491" s="33" t="str">
        <f>IF(SUMIF(مصنعيات!$E$3:$E$5000,الاوردرات!B491,مصنعيات!$O$3:$O$5000)=0,"",SUMIF(مصنعيات!$E$3:$E$5000,الاوردرات!B491,مصنعيات!$O$3:$O$5000))</f>
        <v/>
      </c>
      <c r="J491" s="33" t="str">
        <f>IF(SUMIF(خامات!$E$3:$E$5000,الاوردرات!B491,خامات!$L$3:$L$5000)=0,"",SUMIF(خامات!$E$3:$E$5000,الاوردرات!B491,خامات!$L$3:$L$5000))</f>
        <v/>
      </c>
      <c r="K491" s="33" t="str">
        <f t="shared" si="14"/>
        <v/>
      </c>
      <c r="L491" s="33" t="str">
        <f t="shared" si="15"/>
        <v/>
      </c>
    </row>
    <row r="492" spans="2:12" ht="26.25" x14ac:dyDescent="0.2">
      <c r="B492" s="38">
        <v>490</v>
      </c>
      <c r="C492" s="36"/>
      <c r="D492" s="36"/>
      <c r="E492" s="160"/>
      <c r="F492" s="37"/>
      <c r="G492" s="32" t="str">
        <f>_xlfn.IFNA(VLOOKUP(B492,مصنعيات!$E$1:$AP$5000,38,0),"")</f>
        <v/>
      </c>
      <c r="H492" s="32" t="str" cm="1">
        <f t="array" ref="H492">_xlfn.IFNA(LOOKUP(5,1/(B492=مصنعيات!$E$1:$E$5000),مصنعيات!$AP$1:$AP$5000),"")</f>
        <v/>
      </c>
      <c r="I492" s="33" t="str">
        <f>IF(SUMIF(مصنعيات!$E$3:$E$5000,الاوردرات!B492,مصنعيات!$O$3:$O$5000)=0,"",SUMIF(مصنعيات!$E$3:$E$5000,الاوردرات!B492,مصنعيات!$O$3:$O$5000))</f>
        <v/>
      </c>
      <c r="J492" s="33" t="str">
        <f>IF(SUMIF(خامات!$E$3:$E$5000,الاوردرات!B492,خامات!$L$3:$L$5000)=0,"",SUMIF(خامات!$E$3:$E$5000,الاوردرات!B492,خامات!$L$3:$L$5000))</f>
        <v/>
      </c>
      <c r="K492" s="33" t="str">
        <f t="shared" si="14"/>
        <v/>
      </c>
      <c r="L492" s="33" t="str">
        <f t="shared" si="15"/>
        <v/>
      </c>
    </row>
    <row r="493" spans="2:12" ht="26.25" x14ac:dyDescent="0.2">
      <c r="B493" s="35">
        <v>491</v>
      </c>
      <c r="C493" s="36"/>
      <c r="D493" s="36"/>
      <c r="E493" s="159"/>
      <c r="F493" s="37"/>
      <c r="G493" s="32" t="str">
        <f>_xlfn.IFNA(VLOOKUP(B493,مصنعيات!$E$1:$AP$5000,38,0),"")</f>
        <v/>
      </c>
      <c r="H493" s="32" t="str" cm="1">
        <f t="array" ref="H493">_xlfn.IFNA(LOOKUP(5,1/(B493=مصنعيات!$E$1:$E$5000),مصنعيات!$AP$1:$AP$5000),"")</f>
        <v/>
      </c>
      <c r="I493" s="33" t="str">
        <f>IF(SUMIF(مصنعيات!$E$3:$E$5000,الاوردرات!B493,مصنعيات!$O$3:$O$5000)=0,"",SUMIF(مصنعيات!$E$3:$E$5000,الاوردرات!B493,مصنعيات!$O$3:$O$5000))</f>
        <v/>
      </c>
      <c r="J493" s="33" t="str">
        <f>IF(SUMIF(خامات!$E$3:$E$5000,الاوردرات!B493,خامات!$L$3:$L$5000)=0,"",SUMIF(خامات!$E$3:$E$5000,الاوردرات!B493,خامات!$L$3:$L$5000))</f>
        <v/>
      </c>
      <c r="K493" s="33" t="str">
        <f t="shared" si="14"/>
        <v/>
      </c>
      <c r="L493" s="33" t="str">
        <f t="shared" si="15"/>
        <v/>
      </c>
    </row>
    <row r="494" spans="2:12" ht="26.25" x14ac:dyDescent="0.2">
      <c r="B494" s="38">
        <v>492</v>
      </c>
      <c r="C494" s="36"/>
      <c r="D494" s="36"/>
      <c r="E494" s="160"/>
      <c r="F494" s="37"/>
      <c r="G494" s="32" t="str">
        <f>_xlfn.IFNA(VLOOKUP(B494,مصنعيات!$E$1:$AP$5000,38,0),"")</f>
        <v/>
      </c>
      <c r="H494" s="32" t="str" cm="1">
        <f t="array" ref="H494">_xlfn.IFNA(LOOKUP(5,1/(B494=مصنعيات!$E$1:$E$5000),مصنعيات!$AP$1:$AP$5000),"")</f>
        <v/>
      </c>
      <c r="I494" s="33" t="str">
        <f>IF(SUMIF(مصنعيات!$E$3:$E$5000,الاوردرات!B494,مصنعيات!$O$3:$O$5000)=0,"",SUMIF(مصنعيات!$E$3:$E$5000,الاوردرات!B494,مصنعيات!$O$3:$O$5000))</f>
        <v/>
      </c>
      <c r="J494" s="33" t="str">
        <f>IF(SUMIF(خامات!$E$3:$E$5000,الاوردرات!B494,خامات!$L$3:$L$5000)=0,"",SUMIF(خامات!$E$3:$E$5000,الاوردرات!B494,خامات!$L$3:$L$5000))</f>
        <v/>
      </c>
      <c r="K494" s="33" t="str">
        <f t="shared" si="14"/>
        <v/>
      </c>
      <c r="L494" s="33" t="str">
        <f t="shared" si="15"/>
        <v/>
      </c>
    </row>
    <row r="495" spans="2:12" ht="26.25" x14ac:dyDescent="0.2">
      <c r="B495" s="35">
        <v>493</v>
      </c>
      <c r="C495" s="36"/>
      <c r="D495" s="36"/>
      <c r="E495" s="159"/>
      <c r="F495" s="37"/>
      <c r="G495" s="32" t="str">
        <f>_xlfn.IFNA(VLOOKUP(B495,مصنعيات!$E$1:$AP$5000,38,0),"")</f>
        <v/>
      </c>
      <c r="H495" s="32" t="str" cm="1">
        <f t="array" ref="H495">_xlfn.IFNA(LOOKUP(5,1/(B495=مصنعيات!$E$1:$E$5000),مصنعيات!$AP$1:$AP$5000),"")</f>
        <v/>
      </c>
      <c r="I495" s="33" t="str">
        <f>IF(SUMIF(مصنعيات!$E$3:$E$5000,الاوردرات!B495,مصنعيات!$O$3:$O$5000)=0,"",SUMIF(مصنعيات!$E$3:$E$5000,الاوردرات!B495,مصنعيات!$O$3:$O$5000))</f>
        <v/>
      </c>
      <c r="J495" s="33" t="str">
        <f>IF(SUMIF(خامات!$E$3:$E$5000,الاوردرات!B495,خامات!$L$3:$L$5000)=0,"",SUMIF(خامات!$E$3:$E$5000,الاوردرات!B495,خامات!$L$3:$L$5000))</f>
        <v/>
      </c>
      <c r="K495" s="33" t="str">
        <f t="shared" si="14"/>
        <v/>
      </c>
      <c r="L495" s="33" t="str">
        <f t="shared" si="15"/>
        <v/>
      </c>
    </row>
    <row r="496" spans="2:12" ht="26.25" x14ac:dyDescent="0.2">
      <c r="B496" s="38">
        <v>494</v>
      </c>
      <c r="C496" s="36"/>
      <c r="D496" s="36"/>
      <c r="E496" s="160"/>
      <c r="F496" s="37"/>
      <c r="G496" s="32" t="str">
        <f>_xlfn.IFNA(VLOOKUP(B496,مصنعيات!$E$1:$AP$5000,38,0),"")</f>
        <v/>
      </c>
      <c r="H496" s="32" t="str" cm="1">
        <f t="array" ref="H496">_xlfn.IFNA(LOOKUP(5,1/(B496=مصنعيات!$E$1:$E$5000),مصنعيات!$AP$1:$AP$5000),"")</f>
        <v/>
      </c>
      <c r="I496" s="33" t="str">
        <f>IF(SUMIF(مصنعيات!$E$3:$E$5000,الاوردرات!B496,مصنعيات!$O$3:$O$5000)=0,"",SUMIF(مصنعيات!$E$3:$E$5000,الاوردرات!B496,مصنعيات!$O$3:$O$5000))</f>
        <v/>
      </c>
      <c r="J496" s="33" t="str">
        <f>IF(SUMIF(خامات!$E$3:$E$5000,الاوردرات!B496,خامات!$L$3:$L$5000)=0,"",SUMIF(خامات!$E$3:$E$5000,الاوردرات!B496,خامات!$L$3:$L$5000))</f>
        <v/>
      </c>
      <c r="K496" s="33" t="str">
        <f t="shared" si="14"/>
        <v/>
      </c>
      <c r="L496" s="33" t="str">
        <f t="shared" si="15"/>
        <v/>
      </c>
    </row>
    <row r="497" spans="2:12" ht="26.25" x14ac:dyDescent="0.2">
      <c r="B497" s="35">
        <v>495</v>
      </c>
      <c r="C497" s="36"/>
      <c r="D497" s="36"/>
      <c r="E497" s="159"/>
      <c r="F497" s="37"/>
      <c r="G497" s="32" t="str">
        <f>_xlfn.IFNA(VLOOKUP(B497,مصنعيات!$E$1:$AP$5000,38,0),"")</f>
        <v/>
      </c>
      <c r="H497" s="32" t="str" cm="1">
        <f t="array" ref="H497">_xlfn.IFNA(LOOKUP(5,1/(B497=مصنعيات!$E$1:$E$5000),مصنعيات!$AP$1:$AP$5000),"")</f>
        <v/>
      </c>
      <c r="I497" s="33" t="str">
        <f>IF(SUMIF(مصنعيات!$E$3:$E$5000,الاوردرات!B497,مصنعيات!$O$3:$O$5000)=0,"",SUMIF(مصنعيات!$E$3:$E$5000,الاوردرات!B497,مصنعيات!$O$3:$O$5000))</f>
        <v/>
      </c>
      <c r="J497" s="33" t="str">
        <f>IF(SUMIF(خامات!$E$3:$E$5000,الاوردرات!B497,خامات!$L$3:$L$5000)=0,"",SUMIF(خامات!$E$3:$E$5000,الاوردرات!B497,خامات!$L$3:$L$5000))</f>
        <v/>
      </c>
      <c r="K497" s="33" t="str">
        <f t="shared" si="14"/>
        <v/>
      </c>
      <c r="L497" s="33" t="str">
        <f t="shared" si="15"/>
        <v/>
      </c>
    </row>
    <row r="498" spans="2:12" ht="26.25" x14ac:dyDescent="0.2">
      <c r="B498" s="38">
        <v>496</v>
      </c>
      <c r="C498" s="36"/>
      <c r="D498" s="36"/>
      <c r="E498" s="160"/>
      <c r="F498" s="37"/>
      <c r="G498" s="32" t="str">
        <f>_xlfn.IFNA(VLOOKUP(B498,مصنعيات!$E$1:$AP$5000,38,0),"")</f>
        <v/>
      </c>
      <c r="H498" s="32" t="str" cm="1">
        <f t="array" ref="H498">_xlfn.IFNA(LOOKUP(5,1/(B498=مصنعيات!$E$1:$E$5000),مصنعيات!$AP$1:$AP$5000),"")</f>
        <v/>
      </c>
      <c r="I498" s="33" t="str">
        <f>IF(SUMIF(مصنعيات!$E$3:$E$5000,الاوردرات!B498,مصنعيات!$O$3:$O$5000)=0,"",SUMIF(مصنعيات!$E$3:$E$5000,الاوردرات!B498,مصنعيات!$O$3:$O$5000))</f>
        <v/>
      </c>
      <c r="J498" s="33" t="str">
        <f>IF(SUMIF(خامات!$E$3:$E$5000,الاوردرات!B498,خامات!$L$3:$L$5000)=0,"",SUMIF(خامات!$E$3:$E$5000,الاوردرات!B498,خامات!$L$3:$L$5000))</f>
        <v/>
      </c>
      <c r="K498" s="33" t="str">
        <f t="shared" si="14"/>
        <v/>
      </c>
      <c r="L498" s="33" t="str">
        <f t="shared" si="15"/>
        <v/>
      </c>
    </row>
    <row r="499" spans="2:12" ht="26.25" x14ac:dyDescent="0.2">
      <c r="B499" s="35">
        <v>497</v>
      </c>
      <c r="C499" s="36"/>
      <c r="D499" s="36"/>
      <c r="E499" s="159"/>
      <c r="F499" s="37"/>
      <c r="G499" s="32" t="str">
        <f>_xlfn.IFNA(VLOOKUP(B499,مصنعيات!$E$1:$AP$5000,38,0),"")</f>
        <v/>
      </c>
      <c r="H499" s="32" t="str" cm="1">
        <f t="array" ref="H499">_xlfn.IFNA(LOOKUP(5,1/(B499=مصنعيات!$E$1:$E$5000),مصنعيات!$AP$1:$AP$5000),"")</f>
        <v/>
      </c>
      <c r="I499" s="33" t="str">
        <f>IF(SUMIF(مصنعيات!$E$3:$E$5000,الاوردرات!B499,مصنعيات!$O$3:$O$5000)=0,"",SUMIF(مصنعيات!$E$3:$E$5000,الاوردرات!B499,مصنعيات!$O$3:$O$5000))</f>
        <v/>
      </c>
      <c r="J499" s="33" t="str">
        <f>IF(SUMIF(خامات!$E$3:$E$5000,الاوردرات!B499,خامات!$L$3:$L$5000)=0,"",SUMIF(خامات!$E$3:$E$5000,الاوردرات!B499,خامات!$L$3:$L$5000))</f>
        <v/>
      </c>
      <c r="K499" s="33" t="str">
        <f t="shared" si="14"/>
        <v/>
      </c>
      <c r="L499" s="33" t="str">
        <f t="shared" si="15"/>
        <v/>
      </c>
    </row>
    <row r="500" spans="2:12" ht="26.25" x14ac:dyDescent="0.2">
      <c r="B500" s="38">
        <v>498</v>
      </c>
      <c r="C500" s="36"/>
      <c r="D500" s="36"/>
      <c r="E500" s="160"/>
      <c r="F500" s="37"/>
      <c r="G500" s="32" t="str">
        <f>_xlfn.IFNA(VLOOKUP(B500,مصنعيات!$E$1:$AP$5000,38,0),"")</f>
        <v/>
      </c>
      <c r="H500" s="32" t="str" cm="1">
        <f t="array" ref="H500">_xlfn.IFNA(LOOKUP(5,1/(B500=مصنعيات!$E$1:$E$5000),مصنعيات!$AP$1:$AP$5000),"")</f>
        <v/>
      </c>
      <c r="I500" s="33" t="str">
        <f>IF(SUMIF(مصنعيات!$E$3:$E$5000,الاوردرات!B500,مصنعيات!$O$3:$O$5000)=0,"",SUMIF(مصنعيات!$E$3:$E$5000,الاوردرات!B500,مصنعيات!$O$3:$O$5000))</f>
        <v/>
      </c>
      <c r="J500" s="33" t="str">
        <f>IF(SUMIF(خامات!$E$3:$E$5000,الاوردرات!B500,خامات!$L$3:$L$5000)=0,"",SUMIF(خامات!$E$3:$E$5000,الاوردرات!B500,خامات!$L$3:$L$5000))</f>
        <v/>
      </c>
      <c r="K500" s="33" t="str">
        <f t="shared" si="14"/>
        <v/>
      </c>
      <c r="L500" s="33" t="str">
        <f t="shared" si="15"/>
        <v/>
      </c>
    </row>
    <row r="501" spans="2:12" ht="26.25" x14ac:dyDescent="0.2">
      <c r="B501" s="35">
        <v>499</v>
      </c>
      <c r="C501" s="36"/>
      <c r="D501" s="36"/>
      <c r="E501" s="159"/>
      <c r="F501" s="37"/>
      <c r="G501" s="32" t="str">
        <f>_xlfn.IFNA(VLOOKUP(B501,مصنعيات!$E$1:$AP$5000,38,0),"")</f>
        <v/>
      </c>
      <c r="H501" s="32" t="str" cm="1">
        <f t="array" ref="H501">_xlfn.IFNA(LOOKUP(5,1/(B501=مصنعيات!$E$1:$E$5000),مصنعيات!$AP$1:$AP$5000),"")</f>
        <v/>
      </c>
      <c r="I501" s="33" t="str">
        <f>IF(SUMIF(مصنعيات!$E$3:$E$5000,الاوردرات!B501,مصنعيات!$O$3:$O$5000)=0,"",SUMIF(مصنعيات!$E$3:$E$5000,الاوردرات!B501,مصنعيات!$O$3:$O$5000))</f>
        <v/>
      </c>
      <c r="J501" s="33" t="str">
        <f>IF(SUMIF(خامات!$E$3:$E$5000,الاوردرات!B501,خامات!$L$3:$L$5000)=0,"",SUMIF(خامات!$E$3:$E$5000,الاوردرات!B501,خامات!$L$3:$L$5000))</f>
        <v/>
      </c>
      <c r="K501" s="33" t="str">
        <f t="shared" si="14"/>
        <v/>
      </c>
      <c r="L501" s="33" t="str">
        <f t="shared" si="15"/>
        <v/>
      </c>
    </row>
    <row r="502" spans="2:12" ht="26.25" x14ac:dyDescent="0.2">
      <c r="B502" s="38">
        <v>500</v>
      </c>
      <c r="C502" s="36"/>
      <c r="D502" s="36"/>
      <c r="E502" s="160"/>
      <c r="F502" s="37"/>
      <c r="G502" s="32" t="str">
        <f>_xlfn.IFNA(VLOOKUP(B502,مصنعيات!$E$1:$AP$5000,38,0),"")</f>
        <v/>
      </c>
      <c r="H502" s="32" t="str" cm="1">
        <f t="array" ref="H502">_xlfn.IFNA(LOOKUP(5,1/(B502=مصنعيات!$E$1:$E$5000),مصنعيات!$AP$1:$AP$5000),"")</f>
        <v/>
      </c>
      <c r="I502" s="33" t="str">
        <f>IF(SUMIF(مصنعيات!$E$3:$E$5000,الاوردرات!B502,مصنعيات!$O$3:$O$5000)=0,"",SUMIF(مصنعيات!$E$3:$E$5000,الاوردرات!B502,مصنعيات!$O$3:$O$5000))</f>
        <v/>
      </c>
      <c r="J502" s="33" t="str">
        <f>IF(SUMIF(خامات!$E$3:$E$5000,الاوردرات!B502,خامات!$L$3:$L$5000)=0,"",SUMIF(خامات!$E$3:$E$5000,الاوردرات!B502,خامات!$L$3:$L$5000))</f>
        <v/>
      </c>
      <c r="K502" s="33" t="str">
        <f t="shared" si="14"/>
        <v/>
      </c>
      <c r="L502" s="33" t="str">
        <f t="shared" si="15"/>
        <v/>
      </c>
    </row>
    <row r="503" spans="2:12" ht="26.25" x14ac:dyDescent="0.2">
      <c r="B503" s="35">
        <v>501</v>
      </c>
      <c r="C503" s="36"/>
      <c r="D503" s="36"/>
      <c r="E503" s="159"/>
      <c r="F503" s="37"/>
      <c r="G503" s="32" t="str">
        <f>_xlfn.IFNA(VLOOKUP(B503,مصنعيات!$E$1:$AP$5000,38,0),"")</f>
        <v/>
      </c>
      <c r="H503" s="32" t="str" cm="1">
        <f t="array" ref="H503">_xlfn.IFNA(LOOKUP(5,1/(B503=مصنعيات!$E$1:$E$5000),مصنعيات!$AP$1:$AP$5000),"")</f>
        <v/>
      </c>
      <c r="I503" s="33" t="str">
        <f>IF(SUMIF(مصنعيات!$E$3:$E$5000,الاوردرات!B503,مصنعيات!$O$3:$O$5000)=0,"",SUMIF(مصنعيات!$E$3:$E$5000,الاوردرات!B503,مصنعيات!$O$3:$O$5000))</f>
        <v/>
      </c>
      <c r="J503" s="33" t="str">
        <f>IF(SUMIF(خامات!$E$3:$E$5000,الاوردرات!B503,خامات!$L$3:$L$5000)=0,"",SUMIF(خامات!$E$3:$E$5000,الاوردرات!B503,خامات!$L$3:$L$5000))</f>
        <v/>
      </c>
      <c r="K503" s="33" t="str">
        <f t="shared" si="14"/>
        <v/>
      </c>
      <c r="L503" s="33" t="str">
        <f t="shared" si="15"/>
        <v/>
      </c>
    </row>
    <row r="504" spans="2:12" ht="26.25" x14ac:dyDescent="0.2">
      <c r="B504" s="38">
        <v>502</v>
      </c>
      <c r="C504" s="36"/>
      <c r="D504" s="36"/>
      <c r="E504" s="160"/>
      <c r="F504" s="37"/>
      <c r="G504" s="32" t="str">
        <f>_xlfn.IFNA(VLOOKUP(B504,مصنعيات!$E$1:$AP$5000,38,0),"")</f>
        <v/>
      </c>
      <c r="H504" s="32" t="str" cm="1">
        <f t="array" ref="H504">_xlfn.IFNA(LOOKUP(5,1/(B504=مصنعيات!$E$1:$E$5000),مصنعيات!$AP$1:$AP$5000),"")</f>
        <v/>
      </c>
      <c r="I504" s="33" t="str">
        <f>IF(SUMIF(مصنعيات!$E$3:$E$5000,الاوردرات!B504,مصنعيات!$O$3:$O$5000)=0,"",SUMIF(مصنعيات!$E$3:$E$5000,الاوردرات!B504,مصنعيات!$O$3:$O$5000))</f>
        <v/>
      </c>
      <c r="J504" s="33" t="str">
        <f>IF(SUMIF(خامات!$E$3:$E$5000,الاوردرات!B504,خامات!$L$3:$L$5000)=0,"",SUMIF(خامات!$E$3:$E$5000,الاوردرات!B504,خامات!$L$3:$L$5000))</f>
        <v/>
      </c>
      <c r="K504" s="33" t="str">
        <f t="shared" si="14"/>
        <v/>
      </c>
      <c r="L504" s="33" t="str">
        <f t="shared" si="15"/>
        <v/>
      </c>
    </row>
    <row r="505" spans="2:12" ht="26.25" x14ac:dyDescent="0.2">
      <c r="B505" s="35">
        <v>503</v>
      </c>
      <c r="C505" s="36"/>
      <c r="D505" s="36"/>
      <c r="E505" s="159"/>
      <c r="F505" s="37"/>
      <c r="G505" s="32" t="str">
        <f>_xlfn.IFNA(VLOOKUP(B505,مصنعيات!$E$1:$AP$5000,38,0),"")</f>
        <v/>
      </c>
      <c r="H505" s="32" t="str" cm="1">
        <f t="array" ref="H505">_xlfn.IFNA(LOOKUP(5,1/(B505=مصنعيات!$E$1:$E$5000),مصنعيات!$AP$1:$AP$5000),"")</f>
        <v/>
      </c>
      <c r="I505" s="33" t="str">
        <f>IF(SUMIF(مصنعيات!$E$3:$E$5000,الاوردرات!B505,مصنعيات!$O$3:$O$5000)=0,"",SUMIF(مصنعيات!$E$3:$E$5000,الاوردرات!B505,مصنعيات!$O$3:$O$5000))</f>
        <v/>
      </c>
      <c r="J505" s="33" t="str">
        <f>IF(SUMIF(خامات!$E$3:$E$5000,الاوردرات!B505,خامات!$L$3:$L$5000)=0,"",SUMIF(خامات!$E$3:$E$5000,الاوردرات!B505,خامات!$L$3:$L$5000))</f>
        <v/>
      </c>
      <c r="K505" s="33" t="str">
        <f t="shared" si="14"/>
        <v/>
      </c>
      <c r="L505" s="33" t="str">
        <f t="shared" si="15"/>
        <v/>
      </c>
    </row>
    <row r="506" spans="2:12" ht="26.25" x14ac:dyDescent="0.2">
      <c r="B506" s="38">
        <v>504</v>
      </c>
      <c r="C506" s="36"/>
      <c r="D506" s="36"/>
      <c r="E506" s="160"/>
      <c r="F506" s="37"/>
      <c r="G506" s="32" t="str">
        <f>_xlfn.IFNA(VLOOKUP(B506,مصنعيات!$E$1:$AP$5000,38,0),"")</f>
        <v/>
      </c>
      <c r="H506" s="32" t="str" cm="1">
        <f t="array" ref="H506">_xlfn.IFNA(LOOKUP(5,1/(B506=مصنعيات!$E$1:$E$5000),مصنعيات!$AP$1:$AP$5000),"")</f>
        <v/>
      </c>
      <c r="I506" s="33" t="str">
        <f>IF(SUMIF(مصنعيات!$E$3:$E$5000,الاوردرات!B506,مصنعيات!$O$3:$O$5000)=0,"",SUMIF(مصنعيات!$E$3:$E$5000,الاوردرات!B506,مصنعيات!$O$3:$O$5000))</f>
        <v/>
      </c>
      <c r="J506" s="33" t="str">
        <f>IF(SUMIF(خامات!$E$3:$E$5000,الاوردرات!B506,خامات!$L$3:$L$5000)=0,"",SUMIF(خامات!$E$3:$E$5000,الاوردرات!B506,خامات!$L$3:$L$5000))</f>
        <v/>
      </c>
      <c r="K506" s="33" t="str">
        <f t="shared" si="14"/>
        <v/>
      </c>
      <c r="L506" s="33" t="str">
        <f t="shared" si="15"/>
        <v/>
      </c>
    </row>
    <row r="507" spans="2:12" ht="26.25" x14ac:dyDescent="0.2">
      <c r="B507" s="35">
        <v>505</v>
      </c>
      <c r="C507" s="36"/>
      <c r="D507" s="36"/>
      <c r="E507" s="159"/>
      <c r="F507" s="37"/>
      <c r="G507" s="32" t="str">
        <f>_xlfn.IFNA(VLOOKUP(B507,مصنعيات!$E$1:$AP$5000,38,0),"")</f>
        <v/>
      </c>
      <c r="H507" s="32" t="str" cm="1">
        <f t="array" ref="H507">_xlfn.IFNA(LOOKUP(5,1/(B507=مصنعيات!$E$1:$E$5000),مصنعيات!$AP$1:$AP$5000),"")</f>
        <v/>
      </c>
      <c r="I507" s="33" t="str">
        <f>IF(SUMIF(مصنعيات!$E$3:$E$5000,الاوردرات!B507,مصنعيات!$O$3:$O$5000)=0,"",SUMIF(مصنعيات!$E$3:$E$5000,الاوردرات!B507,مصنعيات!$O$3:$O$5000))</f>
        <v/>
      </c>
      <c r="J507" s="33" t="str">
        <f>IF(SUMIF(خامات!$E$3:$E$5000,الاوردرات!B507,خامات!$L$3:$L$5000)=0,"",SUMIF(خامات!$E$3:$E$5000,الاوردرات!B507,خامات!$L$3:$L$5000))</f>
        <v/>
      </c>
      <c r="K507" s="33" t="str">
        <f t="shared" si="14"/>
        <v/>
      </c>
      <c r="L507" s="33" t="str">
        <f t="shared" si="15"/>
        <v/>
      </c>
    </row>
    <row r="508" spans="2:12" ht="26.25" x14ac:dyDescent="0.2">
      <c r="B508" s="38">
        <v>506</v>
      </c>
      <c r="C508" s="36"/>
      <c r="D508" s="36"/>
      <c r="E508" s="160"/>
      <c r="F508" s="37"/>
      <c r="G508" s="32" t="str">
        <f>_xlfn.IFNA(VLOOKUP(B508,مصنعيات!$E$1:$AP$5000,38,0),"")</f>
        <v/>
      </c>
      <c r="H508" s="32" t="str" cm="1">
        <f t="array" ref="H508">_xlfn.IFNA(LOOKUP(5,1/(B508=مصنعيات!$E$1:$E$5000),مصنعيات!$AP$1:$AP$5000),"")</f>
        <v/>
      </c>
      <c r="I508" s="33" t="str">
        <f>IF(SUMIF(مصنعيات!$E$3:$E$5000,الاوردرات!B508,مصنعيات!$O$3:$O$5000)=0,"",SUMIF(مصنعيات!$E$3:$E$5000,الاوردرات!B508,مصنعيات!$O$3:$O$5000))</f>
        <v/>
      </c>
      <c r="J508" s="33" t="str">
        <f>IF(SUMIF(خامات!$E$3:$E$5000,الاوردرات!B508,خامات!$L$3:$L$5000)=0,"",SUMIF(خامات!$E$3:$E$5000,الاوردرات!B508,خامات!$L$3:$L$5000))</f>
        <v/>
      </c>
      <c r="K508" s="33" t="str">
        <f t="shared" si="14"/>
        <v/>
      </c>
      <c r="L508" s="33" t="str">
        <f t="shared" si="15"/>
        <v/>
      </c>
    </row>
    <row r="509" spans="2:12" ht="26.25" x14ac:dyDescent="0.2">
      <c r="B509" s="35">
        <v>507</v>
      </c>
      <c r="C509" s="36"/>
      <c r="D509" s="36"/>
      <c r="E509" s="159"/>
      <c r="F509" s="37"/>
      <c r="G509" s="32" t="str">
        <f>_xlfn.IFNA(VLOOKUP(B509,مصنعيات!$E$1:$AP$5000,38,0),"")</f>
        <v/>
      </c>
      <c r="H509" s="32" t="str" cm="1">
        <f t="array" ref="H509">_xlfn.IFNA(LOOKUP(5,1/(B509=مصنعيات!$E$1:$E$5000),مصنعيات!$AP$1:$AP$5000),"")</f>
        <v/>
      </c>
      <c r="I509" s="33" t="str">
        <f>IF(SUMIF(مصنعيات!$E$3:$E$5000,الاوردرات!B509,مصنعيات!$O$3:$O$5000)=0,"",SUMIF(مصنعيات!$E$3:$E$5000,الاوردرات!B509,مصنعيات!$O$3:$O$5000))</f>
        <v/>
      </c>
      <c r="J509" s="33" t="str">
        <f>IF(SUMIF(خامات!$E$3:$E$5000,الاوردرات!B509,خامات!$L$3:$L$5000)=0,"",SUMIF(خامات!$E$3:$E$5000,الاوردرات!B509,خامات!$L$3:$L$5000))</f>
        <v/>
      </c>
      <c r="K509" s="33" t="str">
        <f t="shared" si="14"/>
        <v/>
      </c>
      <c r="L509" s="33" t="str">
        <f t="shared" si="15"/>
        <v/>
      </c>
    </row>
    <row r="510" spans="2:12" ht="26.25" x14ac:dyDescent="0.2">
      <c r="B510" s="38">
        <v>508</v>
      </c>
      <c r="C510" s="36"/>
      <c r="D510" s="36"/>
      <c r="E510" s="160"/>
      <c r="F510" s="37"/>
      <c r="G510" s="32" t="str">
        <f>_xlfn.IFNA(VLOOKUP(B510,مصنعيات!$E$1:$AP$5000,38,0),"")</f>
        <v/>
      </c>
      <c r="H510" s="32" t="str" cm="1">
        <f t="array" ref="H510">_xlfn.IFNA(LOOKUP(5,1/(B510=مصنعيات!$E$1:$E$5000),مصنعيات!$AP$1:$AP$5000),"")</f>
        <v/>
      </c>
      <c r="I510" s="33" t="str">
        <f>IF(SUMIF(مصنعيات!$E$3:$E$5000,الاوردرات!B510,مصنعيات!$O$3:$O$5000)=0,"",SUMIF(مصنعيات!$E$3:$E$5000,الاوردرات!B510,مصنعيات!$O$3:$O$5000))</f>
        <v/>
      </c>
      <c r="J510" s="33" t="str">
        <f>IF(SUMIF(خامات!$E$3:$E$5000,الاوردرات!B510,خامات!$L$3:$L$5000)=0,"",SUMIF(خامات!$E$3:$E$5000,الاوردرات!B510,خامات!$L$3:$L$5000))</f>
        <v/>
      </c>
      <c r="K510" s="33" t="str">
        <f t="shared" si="14"/>
        <v/>
      </c>
      <c r="L510" s="33" t="str">
        <f t="shared" si="15"/>
        <v/>
      </c>
    </row>
    <row r="511" spans="2:12" ht="26.25" x14ac:dyDescent="0.2">
      <c r="B511" s="35">
        <v>509</v>
      </c>
      <c r="C511" s="36"/>
      <c r="D511" s="36"/>
      <c r="E511" s="159"/>
      <c r="F511" s="37"/>
      <c r="G511" s="32" t="str">
        <f>_xlfn.IFNA(VLOOKUP(B511,مصنعيات!$E$1:$AP$5000,38,0),"")</f>
        <v/>
      </c>
      <c r="H511" s="32" t="str" cm="1">
        <f t="array" ref="H511">_xlfn.IFNA(LOOKUP(5,1/(B511=مصنعيات!$E$1:$E$5000),مصنعيات!$AP$1:$AP$5000),"")</f>
        <v/>
      </c>
      <c r="I511" s="33" t="str">
        <f>IF(SUMIF(مصنعيات!$E$3:$E$5000,الاوردرات!B511,مصنعيات!$O$3:$O$5000)=0,"",SUMIF(مصنعيات!$E$3:$E$5000,الاوردرات!B511,مصنعيات!$O$3:$O$5000))</f>
        <v/>
      </c>
      <c r="J511" s="33" t="str">
        <f>IF(SUMIF(خامات!$E$3:$E$5000,الاوردرات!B511,خامات!$L$3:$L$5000)=0,"",SUMIF(خامات!$E$3:$E$5000,الاوردرات!B511,خامات!$L$3:$L$5000))</f>
        <v/>
      </c>
      <c r="K511" s="33" t="str">
        <f t="shared" si="14"/>
        <v/>
      </c>
      <c r="L511" s="33" t="str">
        <f t="shared" si="15"/>
        <v/>
      </c>
    </row>
    <row r="512" spans="2:12" ht="26.25" x14ac:dyDescent="0.2">
      <c r="B512" s="38">
        <v>510</v>
      </c>
      <c r="C512" s="36"/>
      <c r="D512" s="36"/>
      <c r="E512" s="160"/>
      <c r="F512" s="37"/>
      <c r="G512" s="32" t="str">
        <f>_xlfn.IFNA(VLOOKUP(B512,مصنعيات!$E$1:$AP$5000,38,0),"")</f>
        <v/>
      </c>
      <c r="H512" s="32" t="str" cm="1">
        <f t="array" ref="H512">_xlfn.IFNA(LOOKUP(5,1/(B512=مصنعيات!$E$1:$E$5000),مصنعيات!$AP$1:$AP$5000),"")</f>
        <v/>
      </c>
      <c r="I512" s="33" t="str">
        <f>IF(SUMIF(مصنعيات!$E$3:$E$5000,الاوردرات!B512,مصنعيات!$O$3:$O$5000)=0,"",SUMIF(مصنعيات!$E$3:$E$5000,الاوردرات!B512,مصنعيات!$O$3:$O$5000))</f>
        <v/>
      </c>
      <c r="J512" s="33" t="str">
        <f>IF(SUMIF(خامات!$E$3:$E$5000,الاوردرات!B512,خامات!$L$3:$L$5000)=0,"",SUMIF(خامات!$E$3:$E$5000,الاوردرات!B512,خامات!$L$3:$L$5000))</f>
        <v/>
      </c>
      <c r="K512" s="33" t="str">
        <f t="shared" si="14"/>
        <v/>
      </c>
      <c r="L512" s="33" t="str">
        <f t="shared" si="15"/>
        <v/>
      </c>
    </row>
    <row r="513" spans="2:12" ht="26.25" x14ac:dyDescent="0.2">
      <c r="B513" s="35">
        <v>511</v>
      </c>
      <c r="C513" s="36"/>
      <c r="D513" s="36"/>
      <c r="E513" s="159"/>
      <c r="F513" s="37"/>
      <c r="G513" s="32" t="str">
        <f>_xlfn.IFNA(VLOOKUP(B513,مصنعيات!$E$1:$AP$5000,38,0),"")</f>
        <v/>
      </c>
      <c r="H513" s="32" t="str" cm="1">
        <f t="array" ref="H513">_xlfn.IFNA(LOOKUP(5,1/(B513=مصنعيات!$E$1:$E$5000),مصنعيات!$AP$1:$AP$5000),"")</f>
        <v/>
      </c>
      <c r="I513" s="33" t="str">
        <f>IF(SUMIF(مصنعيات!$E$3:$E$5000,الاوردرات!B513,مصنعيات!$O$3:$O$5000)=0,"",SUMIF(مصنعيات!$E$3:$E$5000,الاوردرات!B513,مصنعيات!$O$3:$O$5000))</f>
        <v/>
      </c>
      <c r="J513" s="33" t="str">
        <f>IF(SUMIF(خامات!$E$3:$E$5000,الاوردرات!B513,خامات!$L$3:$L$5000)=0,"",SUMIF(خامات!$E$3:$E$5000,الاوردرات!B513,خامات!$L$3:$L$5000))</f>
        <v/>
      </c>
      <c r="K513" s="33" t="str">
        <f t="shared" si="14"/>
        <v/>
      </c>
      <c r="L513" s="33" t="str">
        <f t="shared" si="15"/>
        <v/>
      </c>
    </row>
    <row r="514" spans="2:12" ht="26.25" x14ac:dyDescent="0.2">
      <c r="B514" s="38">
        <v>512</v>
      </c>
      <c r="C514" s="36"/>
      <c r="D514" s="36"/>
      <c r="E514" s="160"/>
      <c r="F514" s="37"/>
      <c r="G514" s="32" t="str">
        <f>_xlfn.IFNA(VLOOKUP(B514,مصنعيات!$E$1:$AP$5000,38,0),"")</f>
        <v/>
      </c>
      <c r="H514" s="32" t="str" cm="1">
        <f t="array" ref="H514">_xlfn.IFNA(LOOKUP(5,1/(B514=مصنعيات!$E$1:$E$5000),مصنعيات!$AP$1:$AP$5000),"")</f>
        <v/>
      </c>
      <c r="I514" s="33" t="str">
        <f>IF(SUMIF(مصنعيات!$E$3:$E$5000,الاوردرات!B514,مصنعيات!$O$3:$O$5000)=0,"",SUMIF(مصنعيات!$E$3:$E$5000,الاوردرات!B514,مصنعيات!$O$3:$O$5000))</f>
        <v/>
      </c>
      <c r="J514" s="33" t="str">
        <f>IF(SUMIF(خامات!$E$3:$E$5000,الاوردرات!B514,خامات!$L$3:$L$5000)=0,"",SUMIF(خامات!$E$3:$E$5000,الاوردرات!B514,خامات!$L$3:$L$5000))</f>
        <v/>
      </c>
      <c r="K514" s="33" t="str">
        <f t="shared" si="14"/>
        <v/>
      </c>
      <c r="L514" s="33" t="str">
        <f t="shared" si="15"/>
        <v/>
      </c>
    </row>
    <row r="515" spans="2:12" ht="26.25" x14ac:dyDescent="0.2">
      <c r="B515" s="35">
        <v>513</v>
      </c>
      <c r="C515" s="36"/>
      <c r="D515" s="36"/>
      <c r="E515" s="159"/>
      <c r="F515" s="37"/>
      <c r="G515" s="32" t="str">
        <f>_xlfn.IFNA(VLOOKUP(B515,مصنعيات!$E$1:$AP$5000,38,0),"")</f>
        <v/>
      </c>
      <c r="H515" s="32" t="str" cm="1">
        <f t="array" ref="H515">_xlfn.IFNA(LOOKUP(5,1/(B515=مصنعيات!$E$1:$E$5000),مصنعيات!$AP$1:$AP$5000),"")</f>
        <v/>
      </c>
      <c r="I515" s="33" t="str">
        <f>IF(SUMIF(مصنعيات!$E$3:$E$5000,الاوردرات!B515,مصنعيات!$O$3:$O$5000)=0,"",SUMIF(مصنعيات!$E$3:$E$5000,الاوردرات!B515,مصنعيات!$O$3:$O$5000))</f>
        <v/>
      </c>
      <c r="J515" s="33" t="str">
        <f>IF(SUMIF(خامات!$E$3:$E$5000,الاوردرات!B515,خامات!$L$3:$L$5000)=0,"",SUMIF(خامات!$E$3:$E$5000,الاوردرات!B515,خامات!$L$3:$L$5000))</f>
        <v/>
      </c>
      <c r="K515" s="33" t="str">
        <f t="shared" si="14"/>
        <v/>
      </c>
      <c r="L515" s="33" t="str">
        <f t="shared" si="15"/>
        <v/>
      </c>
    </row>
    <row r="516" spans="2:12" ht="26.25" x14ac:dyDescent="0.2">
      <c r="B516" s="38">
        <v>514</v>
      </c>
      <c r="C516" s="36"/>
      <c r="D516" s="36"/>
      <c r="E516" s="160"/>
      <c r="F516" s="37"/>
      <c r="G516" s="32" t="str">
        <f>_xlfn.IFNA(VLOOKUP(B516,مصنعيات!$E$1:$AP$5000,38,0),"")</f>
        <v/>
      </c>
      <c r="H516" s="32" t="str" cm="1">
        <f t="array" ref="H516">_xlfn.IFNA(LOOKUP(5,1/(B516=مصنعيات!$E$1:$E$5000),مصنعيات!$AP$1:$AP$5000),"")</f>
        <v/>
      </c>
      <c r="I516" s="33" t="str">
        <f>IF(SUMIF(مصنعيات!$E$3:$E$5000,الاوردرات!B516,مصنعيات!$O$3:$O$5000)=0,"",SUMIF(مصنعيات!$E$3:$E$5000,الاوردرات!B516,مصنعيات!$O$3:$O$5000))</f>
        <v/>
      </c>
      <c r="J516" s="33" t="str">
        <f>IF(SUMIF(خامات!$E$3:$E$5000,الاوردرات!B516,خامات!$L$3:$L$5000)=0,"",SUMIF(خامات!$E$3:$E$5000,الاوردرات!B516,خامات!$L$3:$L$5000))</f>
        <v/>
      </c>
      <c r="K516" s="33" t="str">
        <f t="shared" ref="K516:K579" si="16">IFERROR(I516/F516,"")</f>
        <v/>
      </c>
      <c r="L516" s="33" t="str">
        <f t="shared" ref="L516:L579" si="17">IFERROR(J516/F516,"")</f>
        <v/>
      </c>
    </row>
    <row r="517" spans="2:12" ht="26.25" x14ac:dyDescent="0.2">
      <c r="B517" s="35">
        <v>515</v>
      </c>
      <c r="C517" s="36"/>
      <c r="D517" s="36"/>
      <c r="E517" s="159"/>
      <c r="F517" s="37"/>
      <c r="G517" s="32" t="str">
        <f>_xlfn.IFNA(VLOOKUP(B517,مصنعيات!$E$1:$AP$5000,38,0),"")</f>
        <v/>
      </c>
      <c r="H517" s="32" t="str" cm="1">
        <f t="array" ref="H517">_xlfn.IFNA(LOOKUP(5,1/(B517=مصنعيات!$E$1:$E$5000),مصنعيات!$AP$1:$AP$5000),"")</f>
        <v/>
      </c>
      <c r="I517" s="33" t="str">
        <f>IF(SUMIF(مصنعيات!$E$3:$E$5000,الاوردرات!B517,مصنعيات!$O$3:$O$5000)=0,"",SUMIF(مصنعيات!$E$3:$E$5000,الاوردرات!B517,مصنعيات!$O$3:$O$5000))</f>
        <v/>
      </c>
      <c r="J517" s="33" t="str">
        <f>IF(SUMIF(خامات!$E$3:$E$5000,الاوردرات!B517,خامات!$L$3:$L$5000)=0,"",SUMIF(خامات!$E$3:$E$5000,الاوردرات!B517,خامات!$L$3:$L$5000))</f>
        <v/>
      </c>
      <c r="K517" s="33" t="str">
        <f t="shared" si="16"/>
        <v/>
      </c>
      <c r="L517" s="33" t="str">
        <f t="shared" si="17"/>
        <v/>
      </c>
    </row>
    <row r="518" spans="2:12" ht="26.25" x14ac:dyDescent="0.2">
      <c r="B518" s="38">
        <v>516</v>
      </c>
      <c r="C518" s="36"/>
      <c r="D518" s="36"/>
      <c r="E518" s="160"/>
      <c r="F518" s="37"/>
      <c r="G518" s="32" t="str">
        <f>_xlfn.IFNA(VLOOKUP(B518,مصنعيات!$E$1:$AP$5000,38,0),"")</f>
        <v/>
      </c>
      <c r="H518" s="32" t="str" cm="1">
        <f t="array" ref="H518">_xlfn.IFNA(LOOKUP(5,1/(B518=مصنعيات!$E$1:$E$5000),مصنعيات!$AP$1:$AP$5000),"")</f>
        <v/>
      </c>
      <c r="I518" s="33" t="str">
        <f>IF(SUMIF(مصنعيات!$E$3:$E$5000,الاوردرات!B518,مصنعيات!$O$3:$O$5000)=0,"",SUMIF(مصنعيات!$E$3:$E$5000,الاوردرات!B518,مصنعيات!$O$3:$O$5000))</f>
        <v/>
      </c>
      <c r="J518" s="33" t="str">
        <f>IF(SUMIF(خامات!$E$3:$E$5000,الاوردرات!B518,خامات!$L$3:$L$5000)=0,"",SUMIF(خامات!$E$3:$E$5000,الاوردرات!B518,خامات!$L$3:$L$5000))</f>
        <v/>
      </c>
      <c r="K518" s="33" t="str">
        <f t="shared" si="16"/>
        <v/>
      </c>
      <c r="L518" s="33" t="str">
        <f t="shared" si="17"/>
        <v/>
      </c>
    </row>
    <row r="519" spans="2:12" ht="26.25" x14ac:dyDescent="0.2">
      <c r="B519" s="35">
        <v>517</v>
      </c>
      <c r="C519" s="36"/>
      <c r="D519" s="36"/>
      <c r="E519" s="159"/>
      <c r="F519" s="37"/>
      <c r="G519" s="32" t="str">
        <f>_xlfn.IFNA(VLOOKUP(B519,مصنعيات!$E$1:$AP$5000,38,0),"")</f>
        <v/>
      </c>
      <c r="H519" s="32" t="str" cm="1">
        <f t="array" ref="H519">_xlfn.IFNA(LOOKUP(5,1/(B519=مصنعيات!$E$1:$E$5000),مصنعيات!$AP$1:$AP$5000),"")</f>
        <v/>
      </c>
      <c r="I519" s="33" t="str">
        <f>IF(SUMIF(مصنعيات!$E$3:$E$5000,الاوردرات!B519,مصنعيات!$O$3:$O$5000)=0,"",SUMIF(مصنعيات!$E$3:$E$5000,الاوردرات!B519,مصنعيات!$O$3:$O$5000))</f>
        <v/>
      </c>
      <c r="J519" s="33" t="str">
        <f>IF(SUMIF(خامات!$E$3:$E$5000,الاوردرات!B519,خامات!$L$3:$L$5000)=0,"",SUMIF(خامات!$E$3:$E$5000,الاوردرات!B519,خامات!$L$3:$L$5000))</f>
        <v/>
      </c>
      <c r="K519" s="33" t="str">
        <f t="shared" si="16"/>
        <v/>
      </c>
      <c r="L519" s="33" t="str">
        <f t="shared" si="17"/>
        <v/>
      </c>
    </row>
    <row r="520" spans="2:12" ht="26.25" x14ac:dyDescent="0.2">
      <c r="B520" s="38">
        <v>518</v>
      </c>
      <c r="C520" s="36"/>
      <c r="D520" s="36"/>
      <c r="E520" s="160"/>
      <c r="F520" s="37"/>
      <c r="G520" s="32" t="str">
        <f>_xlfn.IFNA(VLOOKUP(B520,مصنعيات!$E$1:$AP$5000,38,0),"")</f>
        <v/>
      </c>
      <c r="H520" s="32" t="str" cm="1">
        <f t="array" ref="H520">_xlfn.IFNA(LOOKUP(5,1/(B520=مصنعيات!$E$1:$E$5000),مصنعيات!$AP$1:$AP$5000),"")</f>
        <v/>
      </c>
      <c r="I520" s="33" t="str">
        <f>IF(SUMIF(مصنعيات!$E$3:$E$5000,الاوردرات!B520,مصنعيات!$O$3:$O$5000)=0,"",SUMIF(مصنعيات!$E$3:$E$5000,الاوردرات!B520,مصنعيات!$O$3:$O$5000))</f>
        <v/>
      </c>
      <c r="J520" s="33" t="str">
        <f>IF(SUMIF(خامات!$E$3:$E$5000,الاوردرات!B520,خامات!$L$3:$L$5000)=0,"",SUMIF(خامات!$E$3:$E$5000,الاوردرات!B520,خامات!$L$3:$L$5000))</f>
        <v/>
      </c>
      <c r="K520" s="33" t="str">
        <f t="shared" si="16"/>
        <v/>
      </c>
      <c r="L520" s="33" t="str">
        <f t="shared" si="17"/>
        <v/>
      </c>
    </row>
    <row r="521" spans="2:12" ht="26.25" x14ac:dyDescent="0.2">
      <c r="B521" s="35">
        <v>519</v>
      </c>
      <c r="C521" s="36"/>
      <c r="D521" s="36"/>
      <c r="E521" s="159"/>
      <c r="F521" s="37"/>
      <c r="G521" s="32" t="str">
        <f>_xlfn.IFNA(VLOOKUP(B521,مصنعيات!$E$1:$AP$5000,38,0),"")</f>
        <v/>
      </c>
      <c r="H521" s="32" t="str" cm="1">
        <f t="array" ref="H521">_xlfn.IFNA(LOOKUP(5,1/(B521=مصنعيات!$E$1:$E$5000),مصنعيات!$AP$1:$AP$5000),"")</f>
        <v/>
      </c>
      <c r="I521" s="33" t="str">
        <f>IF(SUMIF(مصنعيات!$E$3:$E$5000,الاوردرات!B521,مصنعيات!$O$3:$O$5000)=0,"",SUMIF(مصنعيات!$E$3:$E$5000,الاوردرات!B521,مصنعيات!$O$3:$O$5000))</f>
        <v/>
      </c>
      <c r="J521" s="33" t="str">
        <f>IF(SUMIF(خامات!$E$3:$E$5000,الاوردرات!B521,خامات!$L$3:$L$5000)=0,"",SUMIF(خامات!$E$3:$E$5000,الاوردرات!B521,خامات!$L$3:$L$5000))</f>
        <v/>
      </c>
      <c r="K521" s="33" t="str">
        <f t="shared" si="16"/>
        <v/>
      </c>
      <c r="L521" s="33" t="str">
        <f t="shared" si="17"/>
        <v/>
      </c>
    </row>
    <row r="522" spans="2:12" ht="26.25" x14ac:dyDescent="0.2">
      <c r="B522" s="38">
        <v>520</v>
      </c>
      <c r="C522" s="36"/>
      <c r="D522" s="36"/>
      <c r="E522" s="160"/>
      <c r="F522" s="37"/>
      <c r="G522" s="32" t="str">
        <f>_xlfn.IFNA(VLOOKUP(B522,مصنعيات!$E$1:$AP$5000,38,0),"")</f>
        <v/>
      </c>
      <c r="H522" s="32" t="str" cm="1">
        <f t="array" ref="H522">_xlfn.IFNA(LOOKUP(5,1/(B522=مصنعيات!$E$1:$E$5000),مصنعيات!$AP$1:$AP$5000),"")</f>
        <v/>
      </c>
      <c r="I522" s="33" t="str">
        <f>IF(SUMIF(مصنعيات!$E$3:$E$5000,الاوردرات!B522,مصنعيات!$O$3:$O$5000)=0,"",SUMIF(مصنعيات!$E$3:$E$5000,الاوردرات!B522,مصنعيات!$O$3:$O$5000))</f>
        <v/>
      </c>
      <c r="J522" s="33" t="str">
        <f>IF(SUMIF(خامات!$E$3:$E$5000,الاوردرات!B522,خامات!$L$3:$L$5000)=0,"",SUMIF(خامات!$E$3:$E$5000,الاوردرات!B522,خامات!$L$3:$L$5000))</f>
        <v/>
      </c>
      <c r="K522" s="33" t="str">
        <f t="shared" si="16"/>
        <v/>
      </c>
      <c r="L522" s="33" t="str">
        <f t="shared" si="17"/>
        <v/>
      </c>
    </row>
    <row r="523" spans="2:12" ht="26.25" x14ac:dyDescent="0.2">
      <c r="B523" s="35">
        <v>521</v>
      </c>
      <c r="C523" s="36"/>
      <c r="D523" s="36"/>
      <c r="E523" s="159"/>
      <c r="F523" s="37"/>
      <c r="G523" s="32" t="str">
        <f>_xlfn.IFNA(VLOOKUP(B523,مصنعيات!$E$1:$AP$5000,38,0),"")</f>
        <v/>
      </c>
      <c r="H523" s="32" t="str" cm="1">
        <f t="array" ref="H523">_xlfn.IFNA(LOOKUP(5,1/(B523=مصنعيات!$E$1:$E$5000),مصنعيات!$AP$1:$AP$5000),"")</f>
        <v/>
      </c>
      <c r="I523" s="33" t="str">
        <f>IF(SUMIF(مصنعيات!$E$3:$E$5000,الاوردرات!B523,مصنعيات!$O$3:$O$5000)=0,"",SUMIF(مصنعيات!$E$3:$E$5000,الاوردرات!B523,مصنعيات!$O$3:$O$5000))</f>
        <v/>
      </c>
      <c r="J523" s="33" t="str">
        <f>IF(SUMIF(خامات!$E$3:$E$5000,الاوردرات!B523,خامات!$L$3:$L$5000)=0,"",SUMIF(خامات!$E$3:$E$5000,الاوردرات!B523,خامات!$L$3:$L$5000))</f>
        <v/>
      </c>
      <c r="K523" s="33" t="str">
        <f t="shared" si="16"/>
        <v/>
      </c>
      <c r="L523" s="33" t="str">
        <f t="shared" si="17"/>
        <v/>
      </c>
    </row>
    <row r="524" spans="2:12" ht="26.25" x14ac:dyDescent="0.2">
      <c r="B524" s="38">
        <v>522</v>
      </c>
      <c r="C524" s="36"/>
      <c r="D524" s="36"/>
      <c r="E524" s="160"/>
      <c r="F524" s="37"/>
      <c r="G524" s="32" t="str">
        <f>_xlfn.IFNA(VLOOKUP(B524,مصنعيات!$E$1:$AP$5000,38,0),"")</f>
        <v/>
      </c>
      <c r="H524" s="32" t="str" cm="1">
        <f t="array" ref="H524">_xlfn.IFNA(LOOKUP(5,1/(B524=مصنعيات!$E$1:$E$5000),مصنعيات!$AP$1:$AP$5000),"")</f>
        <v/>
      </c>
      <c r="I524" s="33" t="str">
        <f>IF(SUMIF(مصنعيات!$E$3:$E$5000,الاوردرات!B524,مصنعيات!$O$3:$O$5000)=0,"",SUMIF(مصنعيات!$E$3:$E$5000,الاوردرات!B524,مصنعيات!$O$3:$O$5000))</f>
        <v/>
      </c>
      <c r="J524" s="33" t="str">
        <f>IF(SUMIF(خامات!$E$3:$E$5000,الاوردرات!B524,خامات!$L$3:$L$5000)=0,"",SUMIF(خامات!$E$3:$E$5000,الاوردرات!B524,خامات!$L$3:$L$5000))</f>
        <v/>
      </c>
      <c r="K524" s="33" t="str">
        <f t="shared" si="16"/>
        <v/>
      </c>
      <c r="L524" s="33" t="str">
        <f t="shared" si="17"/>
        <v/>
      </c>
    </row>
    <row r="525" spans="2:12" ht="26.25" x14ac:dyDescent="0.2">
      <c r="B525" s="35">
        <v>523</v>
      </c>
      <c r="C525" s="36"/>
      <c r="D525" s="36"/>
      <c r="E525" s="159"/>
      <c r="F525" s="37"/>
      <c r="G525" s="32" t="str">
        <f>_xlfn.IFNA(VLOOKUP(B525,مصنعيات!$E$1:$AP$5000,38,0),"")</f>
        <v/>
      </c>
      <c r="H525" s="32" t="str" cm="1">
        <f t="array" ref="H525">_xlfn.IFNA(LOOKUP(5,1/(B525=مصنعيات!$E$1:$E$5000),مصنعيات!$AP$1:$AP$5000),"")</f>
        <v/>
      </c>
      <c r="I525" s="33" t="str">
        <f>IF(SUMIF(مصنعيات!$E$3:$E$5000,الاوردرات!B525,مصنعيات!$O$3:$O$5000)=0,"",SUMIF(مصنعيات!$E$3:$E$5000,الاوردرات!B525,مصنعيات!$O$3:$O$5000))</f>
        <v/>
      </c>
      <c r="J525" s="33" t="str">
        <f>IF(SUMIF(خامات!$E$3:$E$5000,الاوردرات!B525,خامات!$L$3:$L$5000)=0,"",SUMIF(خامات!$E$3:$E$5000,الاوردرات!B525,خامات!$L$3:$L$5000))</f>
        <v/>
      </c>
      <c r="K525" s="33" t="str">
        <f t="shared" si="16"/>
        <v/>
      </c>
      <c r="L525" s="33" t="str">
        <f t="shared" si="17"/>
        <v/>
      </c>
    </row>
    <row r="526" spans="2:12" ht="26.25" x14ac:dyDescent="0.2">
      <c r="B526" s="38">
        <v>524</v>
      </c>
      <c r="C526" s="36"/>
      <c r="D526" s="36"/>
      <c r="E526" s="160"/>
      <c r="F526" s="37"/>
      <c r="G526" s="32" t="str">
        <f>_xlfn.IFNA(VLOOKUP(B526,مصنعيات!$E$1:$AP$5000,38,0),"")</f>
        <v/>
      </c>
      <c r="H526" s="32" t="str" cm="1">
        <f t="array" ref="H526">_xlfn.IFNA(LOOKUP(5,1/(B526=مصنعيات!$E$1:$E$5000),مصنعيات!$AP$1:$AP$5000),"")</f>
        <v/>
      </c>
      <c r="I526" s="33" t="str">
        <f>IF(SUMIF(مصنعيات!$E$3:$E$5000,الاوردرات!B526,مصنعيات!$O$3:$O$5000)=0,"",SUMIF(مصنعيات!$E$3:$E$5000,الاوردرات!B526,مصنعيات!$O$3:$O$5000))</f>
        <v/>
      </c>
      <c r="J526" s="33" t="str">
        <f>IF(SUMIF(خامات!$E$3:$E$5000,الاوردرات!B526,خامات!$L$3:$L$5000)=0,"",SUMIF(خامات!$E$3:$E$5000,الاوردرات!B526,خامات!$L$3:$L$5000))</f>
        <v/>
      </c>
      <c r="K526" s="33" t="str">
        <f t="shared" si="16"/>
        <v/>
      </c>
      <c r="L526" s="33" t="str">
        <f t="shared" si="17"/>
        <v/>
      </c>
    </row>
    <row r="527" spans="2:12" ht="26.25" x14ac:dyDescent="0.2">
      <c r="B527" s="35">
        <v>525</v>
      </c>
      <c r="C527" s="36"/>
      <c r="D527" s="36"/>
      <c r="E527" s="159"/>
      <c r="F527" s="37"/>
      <c r="G527" s="32" t="str">
        <f>_xlfn.IFNA(VLOOKUP(B527,مصنعيات!$E$1:$AP$5000,38,0),"")</f>
        <v/>
      </c>
      <c r="H527" s="32" t="str" cm="1">
        <f t="array" ref="H527">_xlfn.IFNA(LOOKUP(5,1/(B527=مصنعيات!$E$1:$E$5000),مصنعيات!$AP$1:$AP$5000),"")</f>
        <v/>
      </c>
      <c r="I527" s="33" t="str">
        <f>IF(SUMIF(مصنعيات!$E$3:$E$5000,الاوردرات!B527,مصنعيات!$O$3:$O$5000)=0,"",SUMIF(مصنعيات!$E$3:$E$5000,الاوردرات!B527,مصنعيات!$O$3:$O$5000))</f>
        <v/>
      </c>
      <c r="J527" s="33" t="str">
        <f>IF(SUMIF(خامات!$E$3:$E$5000,الاوردرات!B527,خامات!$L$3:$L$5000)=0,"",SUMIF(خامات!$E$3:$E$5000,الاوردرات!B527,خامات!$L$3:$L$5000))</f>
        <v/>
      </c>
      <c r="K527" s="33" t="str">
        <f t="shared" si="16"/>
        <v/>
      </c>
      <c r="L527" s="33" t="str">
        <f t="shared" si="17"/>
        <v/>
      </c>
    </row>
    <row r="528" spans="2:12" ht="26.25" x14ac:dyDescent="0.2">
      <c r="B528" s="38">
        <v>526</v>
      </c>
      <c r="C528" s="36"/>
      <c r="D528" s="36"/>
      <c r="E528" s="160"/>
      <c r="F528" s="37"/>
      <c r="G528" s="32" t="str">
        <f>_xlfn.IFNA(VLOOKUP(B528,مصنعيات!$E$1:$AP$5000,38,0),"")</f>
        <v/>
      </c>
      <c r="H528" s="32" t="str" cm="1">
        <f t="array" ref="H528">_xlfn.IFNA(LOOKUP(5,1/(B528=مصنعيات!$E$1:$E$5000),مصنعيات!$AP$1:$AP$5000),"")</f>
        <v/>
      </c>
      <c r="I528" s="33" t="str">
        <f>IF(SUMIF(مصنعيات!$E$3:$E$5000,الاوردرات!B528,مصنعيات!$O$3:$O$5000)=0,"",SUMIF(مصنعيات!$E$3:$E$5000,الاوردرات!B528,مصنعيات!$O$3:$O$5000))</f>
        <v/>
      </c>
      <c r="J528" s="33" t="str">
        <f>IF(SUMIF(خامات!$E$3:$E$5000,الاوردرات!B528,خامات!$L$3:$L$5000)=0,"",SUMIF(خامات!$E$3:$E$5000,الاوردرات!B528,خامات!$L$3:$L$5000))</f>
        <v/>
      </c>
      <c r="K528" s="33" t="str">
        <f t="shared" si="16"/>
        <v/>
      </c>
      <c r="L528" s="33" t="str">
        <f t="shared" si="17"/>
        <v/>
      </c>
    </row>
    <row r="529" spans="2:12" ht="26.25" x14ac:dyDescent="0.2">
      <c r="B529" s="35">
        <v>527</v>
      </c>
      <c r="C529" s="36"/>
      <c r="D529" s="36"/>
      <c r="E529" s="159"/>
      <c r="F529" s="37"/>
      <c r="G529" s="32" t="str">
        <f>_xlfn.IFNA(VLOOKUP(B529,مصنعيات!$E$1:$AP$5000,38,0),"")</f>
        <v/>
      </c>
      <c r="H529" s="32" t="str" cm="1">
        <f t="array" ref="H529">_xlfn.IFNA(LOOKUP(5,1/(B529=مصنعيات!$E$1:$E$5000),مصنعيات!$AP$1:$AP$5000),"")</f>
        <v/>
      </c>
      <c r="I529" s="33" t="str">
        <f>IF(SUMIF(مصنعيات!$E$3:$E$5000,الاوردرات!B529,مصنعيات!$O$3:$O$5000)=0,"",SUMIF(مصنعيات!$E$3:$E$5000,الاوردرات!B529,مصنعيات!$O$3:$O$5000))</f>
        <v/>
      </c>
      <c r="J529" s="33" t="str">
        <f>IF(SUMIF(خامات!$E$3:$E$5000,الاوردرات!B529,خامات!$L$3:$L$5000)=0,"",SUMIF(خامات!$E$3:$E$5000,الاوردرات!B529,خامات!$L$3:$L$5000))</f>
        <v/>
      </c>
      <c r="K529" s="33" t="str">
        <f t="shared" si="16"/>
        <v/>
      </c>
      <c r="L529" s="33" t="str">
        <f t="shared" si="17"/>
        <v/>
      </c>
    </row>
    <row r="530" spans="2:12" ht="26.25" x14ac:dyDescent="0.2">
      <c r="B530" s="38">
        <v>528</v>
      </c>
      <c r="C530" s="36"/>
      <c r="D530" s="36"/>
      <c r="E530" s="160"/>
      <c r="F530" s="37"/>
      <c r="G530" s="32" t="str">
        <f>_xlfn.IFNA(VLOOKUP(B530,مصنعيات!$E$1:$AP$5000,38,0),"")</f>
        <v/>
      </c>
      <c r="H530" s="32" t="str" cm="1">
        <f t="array" ref="H530">_xlfn.IFNA(LOOKUP(5,1/(B530=مصنعيات!$E$1:$E$5000),مصنعيات!$AP$1:$AP$5000),"")</f>
        <v/>
      </c>
      <c r="I530" s="33" t="str">
        <f>IF(SUMIF(مصنعيات!$E$3:$E$5000,الاوردرات!B530,مصنعيات!$O$3:$O$5000)=0,"",SUMIF(مصنعيات!$E$3:$E$5000,الاوردرات!B530,مصنعيات!$O$3:$O$5000))</f>
        <v/>
      </c>
      <c r="J530" s="33" t="str">
        <f>IF(SUMIF(خامات!$E$3:$E$5000,الاوردرات!B530,خامات!$L$3:$L$5000)=0,"",SUMIF(خامات!$E$3:$E$5000,الاوردرات!B530,خامات!$L$3:$L$5000))</f>
        <v/>
      </c>
      <c r="K530" s="33" t="str">
        <f t="shared" si="16"/>
        <v/>
      </c>
      <c r="L530" s="33" t="str">
        <f t="shared" si="17"/>
        <v/>
      </c>
    </row>
    <row r="531" spans="2:12" ht="26.25" x14ac:dyDescent="0.2">
      <c r="B531" s="35">
        <v>529</v>
      </c>
      <c r="C531" s="36"/>
      <c r="D531" s="36"/>
      <c r="E531" s="159"/>
      <c r="F531" s="37"/>
      <c r="G531" s="32" t="str">
        <f>_xlfn.IFNA(VLOOKUP(B531,مصنعيات!$E$1:$AP$5000,38,0),"")</f>
        <v/>
      </c>
      <c r="H531" s="32" t="str" cm="1">
        <f t="array" ref="H531">_xlfn.IFNA(LOOKUP(5,1/(B531=مصنعيات!$E$1:$E$5000),مصنعيات!$AP$1:$AP$5000),"")</f>
        <v/>
      </c>
      <c r="I531" s="33" t="str">
        <f>IF(SUMIF(مصنعيات!$E$3:$E$5000,الاوردرات!B531,مصنعيات!$O$3:$O$5000)=0,"",SUMIF(مصنعيات!$E$3:$E$5000,الاوردرات!B531,مصنعيات!$O$3:$O$5000))</f>
        <v/>
      </c>
      <c r="J531" s="33" t="str">
        <f>IF(SUMIF(خامات!$E$3:$E$5000,الاوردرات!B531,خامات!$L$3:$L$5000)=0,"",SUMIF(خامات!$E$3:$E$5000,الاوردرات!B531,خامات!$L$3:$L$5000))</f>
        <v/>
      </c>
      <c r="K531" s="33" t="str">
        <f t="shared" si="16"/>
        <v/>
      </c>
      <c r="L531" s="33" t="str">
        <f t="shared" si="17"/>
        <v/>
      </c>
    </row>
    <row r="532" spans="2:12" ht="26.25" x14ac:dyDescent="0.2">
      <c r="B532" s="38">
        <v>530</v>
      </c>
      <c r="C532" s="36"/>
      <c r="D532" s="36"/>
      <c r="E532" s="160"/>
      <c r="F532" s="37"/>
      <c r="G532" s="32" t="str">
        <f>_xlfn.IFNA(VLOOKUP(B532,مصنعيات!$E$1:$AP$5000,38,0),"")</f>
        <v/>
      </c>
      <c r="H532" s="32" t="str" cm="1">
        <f t="array" ref="H532">_xlfn.IFNA(LOOKUP(5,1/(B532=مصنعيات!$E$1:$E$5000),مصنعيات!$AP$1:$AP$5000),"")</f>
        <v/>
      </c>
      <c r="I532" s="33" t="str">
        <f>IF(SUMIF(مصنعيات!$E$3:$E$5000,الاوردرات!B532,مصنعيات!$O$3:$O$5000)=0,"",SUMIF(مصنعيات!$E$3:$E$5000,الاوردرات!B532,مصنعيات!$O$3:$O$5000))</f>
        <v/>
      </c>
      <c r="J532" s="33" t="str">
        <f>IF(SUMIF(خامات!$E$3:$E$5000,الاوردرات!B532,خامات!$L$3:$L$5000)=0,"",SUMIF(خامات!$E$3:$E$5000,الاوردرات!B532,خامات!$L$3:$L$5000))</f>
        <v/>
      </c>
      <c r="K532" s="33" t="str">
        <f t="shared" si="16"/>
        <v/>
      </c>
      <c r="L532" s="33" t="str">
        <f t="shared" si="17"/>
        <v/>
      </c>
    </row>
    <row r="533" spans="2:12" ht="26.25" x14ac:dyDescent="0.2">
      <c r="B533" s="35">
        <v>531</v>
      </c>
      <c r="C533" s="36"/>
      <c r="D533" s="36"/>
      <c r="E533" s="159"/>
      <c r="F533" s="37"/>
      <c r="G533" s="32" t="str">
        <f>_xlfn.IFNA(VLOOKUP(B533,مصنعيات!$E$1:$AP$5000,38,0),"")</f>
        <v/>
      </c>
      <c r="H533" s="32" t="str" cm="1">
        <f t="array" ref="H533">_xlfn.IFNA(LOOKUP(5,1/(B533=مصنعيات!$E$1:$E$5000),مصنعيات!$AP$1:$AP$5000),"")</f>
        <v/>
      </c>
      <c r="I533" s="33" t="str">
        <f>IF(SUMIF(مصنعيات!$E$3:$E$5000,الاوردرات!B533,مصنعيات!$O$3:$O$5000)=0,"",SUMIF(مصنعيات!$E$3:$E$5000,الاوردرات!B533,مصنعيات!$O$3:$O$5000))</f>
        <v/>
      </c>
      <c r="J533" s="33" t="str">
        <f>IF(SUMIF(خامات!$E$3:$E$5000,الاوردرات!B533,خامات!$L$3:$L$5000)=0,"",SUMIF(خامات!$E$3:$E$5000,الاوردرات!B533,خامات!$L$3:$L$5000))</f>
        <v/>
      </c>
      <c r="K533" s="33" t="str">
        <f t="shared" si="16"/>
        <v/>
      </c>
      <c r="L533" s="33" t="str">
        <f t="shared" si="17"/>
        <v/>
      </c>
    </row>
    <row r="534" spans="2:12" ht="26.25" x14ac:dyDescent="0.2">
      <c r="B534" s="38">
        <v>532</v>
      </c>
      <c r="C534" s="36"/>
      <c r="D534" s="36"/>
      <c r="E534" s="160"/>
      <c r="F534" s="37"/>
      <c r="G534" s="32" t="str">
        <f>_xlfn.IFNA(VLOOKUP(B534,مصنعيات!$E$1:$AP$5000,38,0),"")</f>
        <v/>
      </c>
      <c r="H534" s="32" t="str" cm="1">
        <f t="array" ref="H534">_xlfn.IFNA(LOOKUP(5,1/(B534=مصنعيات!$E$1:$E$5000),مصنعيات!$AP$1:$AP$5000),"")</f>
        <v/>
      </c>
      <c r="I534" s="33" t="str">
        <f>IF(SUMIF(مصنعيات!$E$3:$E$5000,الاوردرات!B534,مصنعيات!$O$3:$O$5000)=0,"",SUMIF(مصنعيات!$E$3:$E$5000,الاوردرات!B534,مصنعيات!$O$3:$O$5000))</f>
        <v/>
      </c>
      <c r="J534" s="33" t="str">
        <f>IF(SUMIF(خامات!$E$3:$E$5000,الاوردرات!B534,خامات!$L$3:$L$5000)=0,"",SUMIF(خامات!$E$3:$E$5000,الاوردرات!B534,خامات!$L$3:$L$5000))</f>
        <v/>
      </c>
      <c r="K534" s="33" t="str">
        <f t="shared" si="16"/>
        <v/>
      </c>
      <c r="L534" s="33" t="str">
        <f t="shared" si="17"/>
        <v/>
      </c>
    </row>
    <row r="535" spans="2:12" ht="26.25" x14ac:dyDescent="0.2">
      <c r="B535" s="35">
        <v>533</v>
      </c>
      <c r="C535" s="36"/>
      <c r="D535" s="36"/>
      <c r="E535" s="159"/>
      <c r="F535" s="37"/>
      <c r="G535" s="32" t="str">
        <f>_xlfn.IFNA(VLOOKUP(B535,مصنعيات!$E$1:$AP$5000,38,0),"")</f>
        <v/>
      </c>
      <c r="H535" s="32" t="str" cm="1">
        <f t="array" ref="H535">_xlfn.IFNA(LOOKUP(5,1/(B535=مصنعيات!$E$1:$E$5000),مصنعيات!$AP$1:$AP$5000),"")</f>
        <v/>
      </c>
      <c r="I535" s="33" t="str">
        <f>IF(SUMIF(مصنعيات!$E$3:$E$5000,الاوردرات!B535,مصنعيات!$O$3:$O$5000)=0,"",SUMIF(مصنعيات!$E$3:$E$5000,الاوردرات!B535,مصنعيات!$O$3:$O$5000))</f>
        <v/>
      </c>
      <c r="J535" s="33" t="str">
        <f>IF(SUMIF(خامات!$E$3:$E$5000,الاوردرات!B535,خامات!$L$3:$L$5000)=0,"",SUMIF(خامات!$E$3:$E$5000,الاوردرات!B535,خامات!$L$3:$L$5000))</f>
        <v/>
      </c>
      <c r="K535" s="33" t="str">
        <f t="shared" si="16"/>
        <v/>
      </c>
      <c r="L535" s="33" t="str">
        <f t="shared" si="17"/>
        <v/>
      </c>
    </row>
    <row r="536" spans="2:12" ht="26.25" x14ac:dyDescent="0.2">
      <c r="B536" s="38">
        <v>534</v>
      </c>
      <c r="C536" s="36"/>
      <c r="D536" s="36"/>
      <c r="E536" s="160"/>
      <c r="F536" s="37"/>
      <c r="G536" s="32" t="str">
        <f>_xlfn.IFNA(VLOOKUP(B536,مصنعيات!$E$1:$AP$5000,38,0),"")</f>
        <v/>
      </c>
      <c r="H536" s="32" t="str" cm="1">
        <f t="array" ref="H536">_xlfn.IFNA(LOOKUP(5,1/(B536=مصنعيات!$E$1:$E$5000),مصنعيات!$AP$1:$AP$5000),"")</f>
        <v/>
      </c>
      <c r="I536" s="33" t="str">
        <f>IF(SUMIF(مصنعيات!$E$3:$E$5000,الاوردرات!B536,مصنعيات!$O$3:$O$5000)=0,"",SUMIF(مصنعيات!$E$3:$E$5000,الاوردرات!B536,مصنعيات!$O$3:$O$5000))</f>
        <v/>
      </c>
      <c r="J536" s="33" t="str">
        <f>IF(SUMIF(خامات!$E$3:$E$5000,الاوردرات!B536,خامات!$L$3:$L$5000)=0,"",SUMIF(خامات!$E$3:$E$5000,الاوردرات!B536,خامات!$L$3:$L$5000))</f>
        <v/>
      </c>
      <c r="K536" s="33" t="str">
        <f t="shared" si="16"/>
        <v/>
      </c>
      <c r="L536" s="33" t="str">
        <f t="shared" si="17"/>
        <v/>
      </c>
    </row>
    <row r="537" spans="2:12" ht="26.25" x14ac:dyDescent="0.2">
      <c r="B537" s="35">
        <v>535</v>
      </c>
      <c r="C537" s="36"/>
      <c r="D537" s="36"/>
      <c r="E537" s="159"/>
      <c r="F537" s="37"/>
      <c r="G537" s="32" t="str">
        <f>_xlfn.IFNA(VLOOKUP(B537,مصنعيات!$E$1:$AP$5000,38,0),"")</f>
        <v/>
      </c>
      <c r="H537" s="32" t="str" cm="1">
        <f t="array" ref="H537">_xlfn.IFNA(LOOKUP(5,1/(B537=مصنعيات!$E$1:$E$5000),مصنعيات!$AP$1:$AP$5000),"")</f>
        <v/>
      </c>
      <c r="I537" s="33" t="str">
        <f>IF(SUMIF(مصنعيات!$E$3:$E$5000,الاوردرات!B537,مصنعيات!$O$3:$O$5000)=0,"",SUMIF(مصنعيات!$E$3:$E$5000,الاوردرات!B537,مصنعيات!$O$3:$O$5000))</f>
        <v/>
      </c>
      <c r="J537" s="33" t="str">
        <f>IF(SUMIF(خامات!$E$3:$E$5000,الاوردرات!B537,خامات!$L$3:$L$5000)=0,"",SUMIF(خامات!$E$3:$E$5000,الاوردرات!B537,خامات!$L$3:$L$5000))</f>
        <v/>
      </c>
      <c r="K537" s="33" t="str">
        <f t="shared" si="16"/>
        <v/>
      </c>
      <c r="L537" s="33" t="str">
        <f t="shared" si="17"/>
        <v/>
      </c>
    </row>
    <row r="538" spans="2:12" ht="26.25" x14ac:dyDescent="0.2">
      <c r="B538" s="38">
        <v>536</v>
      </c>
      <c r="C538" s="36"/>
      <c r="D538" s="36"/>
      <c r="E538" s="160"/>
      <c r="F538" s="37"/>
      <c r="G538" s="32" t="str">
        <f>_xlfn.IFNA(VLOOKUP(B538,مصنعيات!$E$1:$AP$5000,38,0),"")</f>
        <v/>
      </c>
      <c r="H538" s="32" t="str" cm="1">
        <f t="array" ref="H538">_xlfn.IFNA(LOOKUP(5,1/(B538=مصنعيات!$E$1:$E$5000),مصنعيات!$AP$1:$AP$5000),"")</f>
        <v/>
      </c>
      <c r="I538" s="33" t="str">
        <f>IF(SUMIF(مصنعيات!$E$3:$E$5000,الاوردرات!B538,مصنعيات!$O$3:$O$5000)=0,"",SUMIF(مصنعيات!$E$3:$E$5000,الاوردرات!B538,مصنعيات!$O$3:$O$5000))</f>
        <v/>
      </c>
      <c r="J538" s="33" t="str">
        <f>IF(SUMIF(خامات!$E$3:$E$5000,الاوردرات!B538,خامات!$L$3:$L$5000)=0,"",SUMIF(خامات!$E$3:$E$5000,الاوردرات!B538,خامات!$L$3:$L$5000))</f>
        <v/>
      </c>
      <c r="K538" s="33" t="str">
        <f t="shared" si="16"/>
        <v/>
      </c>
      <c r="L538" s="33" t="str">
        <f t="shared" si="17"/>
        <v/>
      </c>
    </row>
    <row r="539" spans="2:12" ht="26.25" x14ac:dyDescent="0.2">
      <c r="B539" s="35">
        <v>537</v>
      </c>
      <c r="C539" s="36"/>
      <c r="D539" s="36"/>
      <c r="E539" s="159"/>
      <c r="F539" s="37"/>
      <c r="G539" s="32" t="str">
        <f>_xlfn.IFNA(VLOOKUP(B539,مصنعيات!$E$1:$AP$5000,38,0),"")</f>
        <v/>
      </c>
      <c r="H539" s="32" t="str" cm="1">
        <f t="array" ref="H539">_xlfn.IFNA(LOOKUP(5,1/(B539=مصنعيات!$E$1:$E$5000),مصنعيات!$AP$1:$AP$5000),"")</f>
        <v/>
      </c>
      <c r="I539" s="33" t="str">
        <f>IF(SUMIF(مصنعيات!$E$3:$E$5000,الاوردرات!B539,مصنعيات!$O$3:$O$5000)=0,"",SUMIF(مصنعيات!$E$3:$E$5000,الاوردرات!B539,مصنعيات!$O$3:$O$5000))</f>
        <v/>
      </c>
      <c r="J539" s="33" t="str">
        <f>IF(SUMIF(خامات!$E$3:$E$5000,الاوردرات!B539,خامات!$L$3:$L$5000)=0,"",SUMIF(خامات!$E$3:$E$5000,الاوردرات!B539,خامات!$L$3:$L$5000))</f>
        <v/>
      </c>
      <c r="K539" s="33" t="str">
        <f t="shared" si="16"/>
        <v/>
      </c>
      <c r="L539" s="33" t="str">
        <f t="shared" si="17"/>
        <v/>
      </c>
    </row>
    <row r="540" spans="2:12" ht="26.25" x14ac:dyDescent="0.2">
      <c r="B540" s="38">
        <v>538</v>
      </c>
      <c r="C540" s="36"/>
      <c r="D540" s="36"/>
      <c r="E540" s="160"/>
      <c r="F540" s="37"/>
      <c r="G540" s="32" t="str">
        <f>_xlfn.IFNA(VLOOKUP(B540,مصنعيات!$E$1:$AP$5000,38,0),"")</f>
        <v/>
      </c>
      <c r="H540" s="32" t="str" cm="1">
        <f t="array" ref="H540">_xlfn.IFNA(LOOKUP(5,1/(B540=مصنعيات!$E$1:$E$5000),مصنعيات!$AP$1:$AP$5000),"")</f>
        <v/>
      </c>
      <c r="I540" s="33" t="str">
        <f>IF(SUMIF(مصنعيات!$E$3:$E$5000,الاوردرات!B540,مصنعيات!$O$3:$O$5000)=0,"",SUMIF(مصنعيات!$E$3:$E$5000,الاوردرات!B540,مصنعيات!$O$3:$O$5000))</f>
        <v/>
      </c>
      <c r="J540" s="33" t="str">
        <f>IF(SUMIF(خامات!$E$3:$E$5000,الاوردرات!B540,خامات!$L$3:$L$5000)=0,"",SUMIF(خامات!$E$3:$E$5000,الاوردرات!B540,خامات!$L$3:$L$5000))</f>
        <v/>
      </c>
      <c r="K540" s="33" t="str">
        <f t="shared" si="16"/>
        <v/>
      </c>
      <c r="L540" s="33" t="str">
        <f t="shared" si="17"/>
        <v/>
      </c>
    </row>
    <row r="541" spans="2:12" ht="26.25" x14ac:dyDescent="0.2">
      <c r="B541" s="35">
        <v>539</v>
      </c>
      <c r="C541" s="36"/>
      <c r="D541" s="36"/>
      <c r="E541" s="159"/>
      <c r="F541" s="37"/>
      <c r="G541" s="32" t="str">
        <f>_xlfn.IFNA(VLOOKUP(B541,مصنعيات!$E$1:$AP$5000,38,0),"")</f>
        <v/>
      </c>
      <c r="H541" s="32" t="str" cm="1">
        <f t="array" ref="H541">_xlfn.IFNA(LOOKUP(5,1/(B541=مصنعيات!$E$1:$E$5000),مصنعيات!$AP$1:$AP$5000),"")</f>
        <v/>
      </c>
      <c r="I541" s="33" t="str">
        <f>IF(SUMIF(مصنعيات!$E$3:$E$5000,الاوردرات!B541,مصنعيات!$O$3:$O$5000)=0,"",SUMIF(مصنعيات!$E$3:$E$5000,الاوردرات!B541,مصنعيات!$O$3:$O$5000))</f>
        <v/>
      </c>
      <c r="J541" s="33" t="str">
        <f>IF(SUMIF(خامات!$E$3:$E$5000,الاوردرات!B541,خامات!$L$3:$L$5000)=0,"",SUMIF(خامات!$E$3:$E$5000,الاوردرات!B541,خامات!$L$3:$L$5000))</f>
        <v/>
      </c>
      <c r="K541" s="33" t="str">
        <f t="shared" si="16"/>
        <v/>
      </c>
      <c r="L541" s="33" t="str">
        <f t="shared" si="17"/>
        <v/>
      </c>
    </row>
    <row r="542" spans="2:12" ht="26.25" x14ac:dyDescent="0.2">
      <c r="B542" s="38">
        <v>540</v>
      </c>
      <c r="C542" s="36"/>
      <c r="D542" s="36"/>
      <c r="E542" s="160"/>
      <c r="F542" s="37"/>
      <c r="G542" s="32" t="str">
        <f>_xlfn.IFNA(VLOOKUP(B542,مصنعيات!$E$1:$AP$5000,38,0),"")</f>
        <v/>
      </c>
      <c r="H542" s="32" t="str" cm="1">
        <f t="array" ref="H542">_xlfn.IFNA(LOOKUP(5,1/(B542=مصنعيات!$E$1:$E$5000),مصنعيات!$AP$1:$AP$5000),"")</f>
        <v/>
      </c>
      <c r="I542" s="33" t="str">
        <f>IF(SUMIF(مصنعيات!$E$3:$E$5000,الاوردرات!B542,مصنعيات!$O$3:$O$5000)=0,"",SUMIF(مصنعيات!$E$3:$E$5000,الاوردرات!B542,مصنعيات!$O$3:$O$5000))</f>
        <v/>
      </c>
      <c r="J542" s="33" t="str">
        <f>IF(SUMIF(خامات!$E$3:$E$5000,الاوردرات!B542,خامات!$L$3:$L$5000)=0,"",SUMIF(خامات!$E$3:$E$5000,الاوردرات!B542,خامات!$L$3:$L$5000))</f>
        <v/>
      </c>
      <c r="K542" s="33" t="str">
        <f t="shared" si="16"/>
        <v/>
      </c>
      <c r="L542" s="33" t="str">
        <f t="shared" si="17"/>
        <v/>
      </c>
    </row>
    <row r="543" spans="2:12" ht="26.25" x14ac:dyDescent="0.2">
      <c r="B543" s="35">
        <v>541</v>
      </c>
      <c r="C543" s="36"/>
      <c r="D543" s="36"/>
      <c r="E543" s="159"/>
      <c r="F543" s="37"/>
      <c r="G543" s="32" t="str">
        <f>_xlfn.IFNA(VLOOKUP(B543,مصنعيات!$E$1:$AP$5000,38,0),"")</f>
        <v/>
      </c>
      <c r="H543" s="32" t="str" cm="1">
        <f t="array" ref="H543">_xlfn.IFNA(LOOKUP(5,1/(B543=مصنعيات!$E$1:$E$5000),مصنعيات!$AP$1:$AP$5000),"")</f>
        <v/>
      </c>
      <c r="I543" s="33" t="str">
        <f>IF(SUMIF(مصنعيات!$E$3:$E$5000,الاوردرات!B543,مصنعيات!$O$3:$O$5000)=0,"",SUMIF(مصنعيات!$E$3:$E$5000,الاوردرات!B543,مصنعيات!$O$3:$O$5000))</f>
        <v/>
      </c>
      <c r="J543" s="33" t="str">
        <f>IF(SUMIF(خامات!$E$3:$E$5000,الاوردرات!B543,خامات!$L$3:$L$5000)=0,"",SUMIF(خامات!$E$3:$E$5000,الاوردرات!B543,خامات!$L$3:$L$5000))</f>
        <v/>
      </c>
      <c r="K543" s="33" t="str">
        <f t="shared" si="16"/>
        <v/>
      </c>
      <c r="L543" s="33" t="str">
        <f t="shared" si="17"/>
        <v/>
      </c>
    </row>
    <row r="544" spans="2:12" ht="26.25" x14ac:dyDescent="0.2">
      <c r="B544" s="38">
        <v>542</v>
      </c>
      <c r="C544" s="36"/>
      <c r="D544" s="36"/>
      <c r="E544" s="160"/>
      <c r="F544" s="37"/>
      <c r="G544" s="32" t="str">
        <f>_xlfn.IFNA(VLOOKUP(B544,مصنعيات!$E$1:$AP$5000,38,0),"")</f>
        <v/>
      </c>
      <c r="H544" s="32" t="str" cm="1">
        <f t="array" ref="H544">_xlfn.IFNA(LOOKUP(5,1/(B544=مصنعيات!$E$1:$E$5000),مصنعيات!$AP$1:$AP$5000),"")</f>
        <v/>
      </c>
      <c r="I544" s="33" t="str">
        <f>IF(SUMIF(مصنعيات!$E$3:$E$5000,الاوردرات!B544,مصنعيات!$O$3:$O$5000)=0,"",SUMIF(مصنعيات!$E$3:$E$5000,الاوردرات!B544,مصنعيات!$O$3:$O$5000))</f>
        <v/>
      </c>
      <c r="J544" s="33" t="str">
        <f>IF(SUMIF(خامات!$E$3:$E$5000,الاوردرات!B544,خامات!$L$3:$L$5000)=0,"",SUMIF(خامات!$E$3:$E$5000,الاوردرات!B544,خامات!$L$3:$L$5000))</f>
        <v/>
      </c>
      <c r="K544" s="33" t="str">
        <f t="shared" si="16"/>
        <v/>
      </c>
      <c r="L544" s="33" t="str">
        <f t="shared" si="17"/>
        <v/>
      </c>
    </row>
    <row r="545" spans="2:12" ht="26.25" x14ac:dyDescent="0.2">
      <c r="B545" s="35">
        <v>543</v>
      </c>
      <c r="C545" s="36"/>
      <c r="D545" s="36"/>
      <c r="E545" s="159"/>
      <c r="F545" s="37"/>
      <c r="G545" s="32" t="str">
        <f>_xlfn.IFNA(VLOOKUP(B545,مصنعيات!$E$1:$AP$5000,38,0),"")</f>
        <v/>
      </c>
      <c r="H545" s="32" t="str" cm="1">
        <f t="array" ref="H545">_xlfn.IFNA(LOOKUP(5,1/(B545=مصنعيات!$E$1:$E$5000),مصنعيات!$AP$1:$AP$5000),"")</f>
        <v/>
      </c>
      <c r="I545" s="33" t="str">
        <f>IF(SUMIF(مصنعيات!$E$3:$E$5000,الاوردرات!B545,مصنعيات!$O$3:$O$5000)=0,"",SUMIF(مصنعيات!$E$3:$E$5000,الاوردرات!B545,مصنعيات!$O$3:$O$5000))</f>
        <v/>
      </c>
      <c r="J545" s="33" t="str">
        <f>IF(SUMIF(خامات!$E$3:$E$5000,الاوردرات!B545,خامات!$L$3:$L$5000)=0,"",SUMIF(خامات!$E$3:$E$5000,الاوردرات!B545,خامات!$L$3:$L$5000))</f>
        <v/>
      </c>
      <c r="K545" s="33" t="str">
        <f t="shared" si="16"/>
        <v/>
      </c>
      <c r="L545" s="33" t="str">
        <f t="shared" si="17"/>
        <v/>
      </c>
    </row>
    <row r="546" spans="2:12" ht="26.25" x14ac:dyDescent="0.2">
      <c r="B546" s="38">
        <v>544</v>
      </c>
      <c r="C546" s="36"/>
      <c r="D546" s="36"/>
      <c r="E546" s="160"/>
      <c r="F546" s="37"/>
      <c r="G546" s="32" t="str">
        <f>_xlfn.IFNA(VLOOKUP(B546,مصنعيات!$E$1:$AP$5000,38,0),"")</f>
        <v/>
      </c>
      <c r="H546" s="32" t="str" cm="1">
        <f t="array" ref="H546">_xlfn.IFNA(LOOKUP(5,1/(B546=مصنعيات!$E$1:$E$5000),مصنعيات!$AP$1:$AP$5000),"")</f>
        <v/>
      </c>
      <c r="I546" s="33" t="str">
        <f>IF(SUMIF(مصنعيات!$E$3:$E$5000,الاوردرات!B546,مصنعيات!$O$3:$O$5000)=0,"",SUMIF(مصنعيات!$E$3:$E$5000,الاوردرات!B546,مصنعيات!$O$3:$O$5000))</f>
        <v/>
      </c>
      <c r="J546" s="33" t="str">
        <f>IF(SUMIF(خامات!$E$3:$E$5000,الاوردرات!B546,خامات!$L$3:$L$5000)=0,"",SUMIF(خامات!$E$3:$E$5000,الاوردرات!B546,خامات!$L$3:$L$5000))</f>
        <v/>
      </c>
      <c r="K546" s="33" t="str">
        <f t="shared" si="16"/>
        <v/>
      </c>
      <c r="L546" s="33" t="str">
        <f t="shared" si="17"/>
        <v/>
      </c>
    </row>
    <row r="547" spans="2:12" ht="26.25" x14ac:dyDescent="0.2">
      <c r="B547" s="35">
        <v>545</v>
      </c>
      <c r="C547" s="36"/>
      <c r="D547" s="36"/>
      <c r="E547" s="159"/>
      <c r="F547" s="37"/>
      <c r="G547" s="32" t="str">
        <f>_xlfn.IFNA(VLOOKUP(B547,مصنعيات!$E$1:$AP$5000,38,0),"")</f>
        <v/>
      </c>
      <c r="H547" s="32" t="str" cm="1">
        <f t="array" ref="H547">_xlfn.IFNA(LOOKUP(5,1/(B547=مصنعيات!$E$1:$E$5000),مصنعيات!$AP$1:$AP$5000),"")</f>
        <v/>
      </c>
      <c r="I547" s="33" t="str">
        <f>IF(SUMIF(مصنعيات!$E$3:$E$5000,الاوردرات!B547,مصنعيات!$O$3:$O$5000)=0,"",SUMIF(مصنعيات!$E$3:$E$5000,الاوردرات!B547,مصنعيات!$O$3:$O$5000))</f>
        <v/>
      </c>
      <c r="J547" s="33" t="str">
        <f>IF(SUMIF(خامات!$E$3:$E$5000,الاوردرات!B547,خامات!$L$3:$L$5000)=0,"",SUMIF(خامات!$E$3:$E$5000,الاوردرات!B547,خامات!$L$3:$L$5000))</f>
        <v/>
      </c>
      <c r="K547" s="33" t="str">
        <f t="shared" si="16"/>
        <v/>
      </c>
      <c r="L547" s="33" t="str">
        <f t="shared" si="17"/>
        <v/>
      </c>
    </row>
    <row r="548" spans="2:12" ht="26.25" x14ac:dyDescent="0.2">
      <c r="B548" s="38">
        <v>546</v>
      </c>
      <c r="C548" s="36"/>
      <c r="D548" s="36"/>
      <c r="E548" s="160"/>
      <c r="F548" s="37"/>
      <c r="G548" s="32" t="str">
        <f>_xlfn.IFNA(VLOOKUP(B548,مصنعيات!$E$1:$AP$5000,38,0),"")</f>
        <v/>
      </c>
      <c r="H548" s="32" t="str" cm="1">
        <f t="array" ref="H548">_xlfn.IFNA(LOOKUP(5,1/(B548=مصنعيات!$E$1:$E$5000),مصنعيات!$AP$1:$AP$5000),"")</f>
        <v/>
      </c>
      <c r="I548" s="33" t="str">
        <f>IF(SUMIF(مصنعيات!$E$3:$E$5000,الاوردرات!B548,مصنعيات!$O$3:$O$5000)=0,"",SUMIF(مصنعيات!$E$3:$E$5000,الاوردرات!B548,مصنعيات!$O$3:$O$5000))</f>
        <v/>
      </c>
      <c r="J548" s="33" t="str">
        <f>IF(SUMIF(خامات!$E$3:$E$5000,الاوردرات!B548,خامات!$L$3:$L$5000)=0,"",SUMIF(خامات!$E$3:$E$5000,الاوردرات!B548,خامات!$L$3:$L$5000))</f>
        <v/>
      </c>
      <c r="K548" s="33" t="str">
        <f t="shared" si="16"/>
        <v/>
      </c>
      <c r="L548" s="33" t="str">
        <f t="shared" si="17"/>
        <v/>
      </c>
    </row>
    <row r="549" spans="2:12" ht="26.25" x14ac:dyDescent="0.2">
      <c r="B549" s="35">
        <v>547</v>
      </c>
      <c r="C549" s="36"/>
      <c r="D549" s="36"/>
      <c r="E549" s="159"/>
      <c r="F549" s="37"/>
      <c r="G549" s="32" t="str">
        <f>_xlfn.IFNA(VLOOKUP(B549,مصنعيات!$E$1:$AP$5000,38,0),"")</f>
        <v/>
      </c>
      <c r="H549" s="32" t="str" cm="1">
        <f t="array" ref="H549">_xlfn.IFNA(LOOKUP(5,1/(B549=مصنعيات!$E$1:$E$5000),مصنعيات!$AP$1:$AP$5000),"")</f>
        <v/>
      </c>
      <c r="I549" s="33" t="str">
        <f>IF(SUMIF(مصنعيات!$E$3:$E$5000,الاوردرات!B549,مصنعيات!$O$3:$O$5000)=0,"",SUMIF(مصنعيات!$E$3:$E$5000,الاوردرات!B549,مصنعيات!$O$3:$O$5000))</f>
        <v/>
      </c>
      <c r="J549" s="33" t="str">
        <f>IF(SUMIF(خامات!$E$3:$E$5000,الاوردرات!B549,خامات!$L$3:$L$5000)=0,"",SUMIF(خامات!$E$3:$E$5000,الاوردرات!B549,خامات!$L$3:$L$5000))</f>
        <v/>
      </c>
      <c r="K549" s="33" t="str">
        <f t="shared" si="16"/>
        <v/>
      </c>
      <c r="L549" s="33" t="str">
        <f t="shared" si="17"/>
        <v/>
      </c>
    </row>
    <row r="550" spans="2:12" ht="26.25" x14ac:dyDescent="0.2">
      <c r="B550" s="38">
        <v>548</v>
      </c>
      <c r="C550" s="36"/>
      <c r="D550" s="36"/>
      <c r="E550" s="160"/>
      <c r="F550" s="37"/>
      <c r="G550" s="32" t="str">
        <f>_xlfn.IFNA(VLOOKUP(B550,مصنعيات!$E$1:$AP$5000,38,0),"")</f>
        <v/>
      </c>
      <c r="H550" s="32" t="str" cm="1">
        <f t="array" ref="H550">_xlfn.IFNA(LOOKUP(5,1/(B550=مصنعيات!$E$1:$E$5000),مصنعيات!$AP$1:$AP$5000),"")</f>
        <v/>
      </c>
      <c r="I550" s="33" t="str">
        <f>IF(SUMIF(مصنعيات!$E$3:$E$5000,الاوردرات!B550,مصنعيات!$O$3:$O$5000)=0,"",SUMIF(مصنعيات!$E$3:$E$5000,الاوردرات!B550,مصنعيات!$O$3:$O$5000))</f>
        <v/>
      </c>
      <c r="J550" s="33" t="str">
        <f>IF(SUMIF(خامات!$E$3:$E$5000,الاوردرات!B550,خامات!$L$3:$L$5000)=0,"",SUMIF(خامات!$E$3:$E$5000,الاوردرات!B550,خامات!$L$3:$L$5000))</f>
        <v/>
      </c>
      <c r="K550" s="33" t="str">
        <f t="shared" si="16"/>
        <v/>
      </c>
      <c r="L550" s="33" t="str">
        <f t="shared" si="17"/>
        <v/>
      </c>
    </row>
    <row r="551" spans="2:12" ht="26.25" x14ac:dyDescent="0.2">
      <c r="B551" s="35">
        <v>549</v>
      </c>
      <c r="C551" s="36"/>
      <c r="D551" s="36"/>
      <c r="E551" s="159"/>
      <c r="F551" s="37"/>
      <c r="G551" s="32" t="str">
        <f>_xlfn.IFNA(VLOOKUP(B551,مصنعيات!$E$1:$AP$5000,38,0),"")</f>
        <v/>
      </c>
      <c r="H551" s="32" t="str" cm="1">
        <f t="array" ref="H551">_xlfn.IFNA(LOOKUP(5,1/(B551=مصنعيات!$E$1:$E$5000),مصنعيات!$AP$1:$AP$5000),"")</f>
        <v/>
      </c>
      <c r="I551" s="33" t="str">
        <f>IF(SUMIF(مصنعيات!$E$3:$E$5000,الاوردرات!B551,مصنعيات!$O$3:$O$5000)=0,"",SUMIF(مصنعيات!$E$3:$E$5000,الاوردرات!B551,مصنعيات!$O$3:$O$5000))</f>
        <v/>
      </c>
      <c r="J551" s="33" t="str">
        <f>IF(SUMIF(خامات!$E$3:$E$5000,الاوردرات!B551,خامات!$L$3:$L$5000)=0,"",SUMIF(خامات!$E$3:$E$5000,الاوردرات!B551,خامات!$L$3:$L$5000))</f>
        <v/>
      </c>
      <c r="K551" s="33" t="str">
        <f t="shared" si="16"/>
        <v/>
      </c>
      <c r="L551" s="33" t="str">
        <f t="shared" si="17"/>
        <v/>
      </c>
    </row>
    <row r="552" spans="2:12" ht="26.25" x14ac:dyDescent="0.2">
      <c r="B552" s="38">
        <v>550</v>
      </c>
      <c r="C552" s="36"/>
      <c r="D552" s="36"/>
      <c r="E552" s="160"/>
      <c r="F552" s="37"/>
      <c r="G552" s="32" t="str">
        <f>_xlfn.IFNA(VLOOKUP(B552,مصنعيات!$E$1:$AP$5000,38,0),"")</f>
        <v/>
      </c>
      <c r="H552" s="32" t="str" cm="1">
        <f t="array" ref="H552">_xlfn.IFNA(LOOKUP(5,1/(B552=مصنعيات!$E$1:$E$5000),مصنعيات!$AP$1:$AP$5000),"")</f>
        <v/>
      </c>
      <c r="I552" s="33" t="str">
        <f>IF(SUMIF(مصنعيات!$E$3:$E$5000,الاوردرات!B552,مصنعيات!$O$3:$O$5000)=0,"",SUMIF(مصنعيات!$E$3:$E$5000,الاوردرات!B552,مصنعيات!$O$3:$O$5000))</f>
        <v/>
      </c>
      <c r="J552" s="33" t="str">
        <f>IF(SUMIF(خامات!$E$3:$E$5000,الاوردرات!B552,خامات!$L$3:$L$5000)=0,"",SUMIF(خامات!$E$3:$E$5000,الاوردرات!B552,خامات!$L$3:$L$5000))</f>
        <v/>
      </c>
      <c r="K552" s="33" t="str">
        <f t="shared" si="16"/>
        <v/>
      </c>
      <c r="L552" s="33" t="str">
        <f t="shared" si="17"/>
        <v/>
      </c>
    </row>
    <row r="553" spans="2:12" ht="26.25" x14ac:dyDescent="0.2">
      <c r="B553" s="35">
        <v>551</v>
      </c>
      <c r="C553" s="36"/>
      <c r="D553" s="36"/>
      <c r="E553" s="159"/>
      <c r="F553" s="37"/>
      <c r="G553" s="32" t="str">
        <f>_xlfn.IFNA(VLOOKUP(B553,مصنعيات!$E$1:$AP$5000,38,0),"")</f>
        <v/>
      </c>
      <c r="H553" s="32" t="str" cm="1">
        <f t="array" ref="H553">_xlfn.IFNA(LOOKUP(5,1/(B553=مصنعيات!$E$1:$E$5000),مصنعيات!$AP$1:$AP$5000),"")</f>
        <v/>
      </c>
      <c r="I553" s="33" t="str">
        <f>IF(SUMIF(مصنعيات!$E$3:$E$5000,الاوردرات!B553,مصنعيات!$O$3:$O$5000)=0,"",SUMIF(مصنعيات!$E$3:$E$5000,الاوردرات!B553,مصنعيات!$O$3:$O$5000))</f>
        <v/>
      </c>
      <c r="J553" s="33" t="str">
        <f>IF(SUMIF(خامات!$E$3:$E$5000,الاوردرات!B553,خامات!$L$3:$L$5000)=0,"",SUMIF(خامات!$E$3:$E$5000,الاوردرات!B553,خامات!$L$3:$L$5000))</f>
        <v/>
      </c>
      <c r="K553" s="33" t="str">
        <f t="shared" si="16"/>
        <v/>
      </c>
      <c r="L553" s="33" t="str">
        <f t="shared" si="17"/>
        <v/>
      </c>
    </row>
    <row r="554" spans="2:12" ht="26.25" x14ac:dyDescent="0.2">
      <c r="B554" s="38">
        <v>552</v>
      </c>
      <c r="C554" s="36"/>
      <c r="D554" s="36"/>
      <c r="E554" s="160"/>
      <c r="F554" s="37"/>
      <c r="G554" s="32" t="str">
        <f>_xlfn.IFNA(VLOOKUP(B554,مصنعيات!$E$1:$AP$5000,38,0),"")</f>
        <v/>
      </c>
      <c r="H554" s="32" t="str" cm="1">
        <f t="array" ref="H554">_xlfn.IFNA(LOOKUP(5,1/(B554=مصنعيات!$E$1:$E$5000),مصنعيات!$AP$1:$AP$5000),"")</f>
        <v/>
      </c>
      <c r="I554" s="33" t="str">
        <f>IF(SUMIF(مصنعيات!$E$3:$E$5000,الاوردرات!B554,مصنعيات!$O$3:$O$5000)=0,"",SUMIF(مصنعيات!$E$3:$E$5000,الاوردرات!B554,مصنعيات!$O$3:$O$5000))</f>
        <v/>
      </c>
      <c r="J554" s="33" t="str">
        <f>IF(SUMIF(خامات!$E$3:$E$5000,الاوردرات!B554,خامات!$L$3:$L$5000)=0,"",SUMIF(خامات!$E$3:$E$5000,الاوردرات!B554,خامات!$L$3:$L$5000))</f>
        <v/>
      </c>
      <c r="K554" s="33" t="str">
        <f t="shared" si="16"/>
        <v/>
      </c>
      <c r="L554" s="33" t="str">
        <f t="shared" si="17"/>
        <v/>
      </c>
    </row>
    <row r="555" spans="2:12" ht="26.25" x14ac:dyDescent="0.2">
      <c r="B555" s="35">
        <v>553</v>
      </c>
      <c r="C555" s="36"/>
      <c r="D555" s="36"/>
      <c r="E555" s="159"/>
      <c r="F555" s="37"/>
      <c r="G555" s="32" t="str">
        <f>_xlfn.IFNA(VLOOKUP(B555,مصنعيات!$E$1:$AP$5000,38,0),"")</f>
        <v/>
      </c>
      <c r="H555" s="32" t="str" cm="1">
        <f t="array" ref="H555">_xlfn.IFNA(LOOKUP(5,1/(B555=مصنعيات!$E$1:$E$5000),مصنعيات!$AP$1:$AP$5000),"")</f>
        <v/>
      </c>
      <c r="I555" s="33" t="str">
        <f>IF(SUMIF(مصنعيات!$E$3:$E$5000,الاوردرات!B555,مصنعيات!$O$3:$O$5000)=0,"",SUMIF(مصنعيات!$E$3:$E$5000,الاوردرات!B555,مصنعيات!$O$3:$O$5000))</f>
        <v/>
      </c>
      <c r="J555" s="33" t="str">
        <f>IF(SUMIF(خامات!$E$3:$E$5000,الاوردرات!B555,خامات!$L$3:$L$5000)=0,"",SUMIF(خامات!$E$3:$E$5000,الاوردرات!B555,خامات!$L$3:$L$5000))</f>
        <v/>
      </c>
      <c r="K555" s="33" t="str">
        <f t="shared" si="16"/>
        <v/>
      </c>
      <c r="L555" s="33" t="str">
        <f t="shared" si="17"/>
        <v/>
      </c>
    </row>
    <row r="556" spans="2:12" ht="26.25" x14ac:dyDescent="0.2">
      <c r="B556" s="38">
        <v>554</v>
      </c>
      <c r="C556" s="36"/>
      <c r="D556" s="36"/>
      <c r="E556" s="160"/>
      <c r="F556" s="37"/>
      <c r="G556" s="32" t="str">
        <f>_xlfn.IFNA(VLOOKUP(B556,مصنعيات!$E$1:$AP$5000,38,0),"")</f>
        <v/>
      </c>
      <c r="H556" s="32" t="str" cm="1">
        <f t="array" ref="H556">_xlfn.IFNA(LOOKUP(5,1/(B556=مصنعيات!$E$1:$E$5000),مصنعيات!$AP$1:$AP$5000),"")</f>
        <v/>
      </c>
      <c r="I556" s="33" t="str">
        <f>IF(SUMIF(مصنعيات!$E$3:$E$5000,الاوردرات!B556,مصنعيات!$O$3:$O$5000)=0,"",SUMIF(مصنعيات!$E$3:$E$5000,الاوردرات!B556,مصنعيات!$O$3:$O$5000))</f>
        <v/>
      </c>
      <c r="J556" s="33" t="str">
        <f>IF(SUMIF(خامات!$E$3:$E$5000,الاوردرات!B556,خامات!$L$3:$L$5000)=0,"",SUMIF(خامات!$E$3:$E$5000,الاوردرات!B556,خامات!$L$3:$L$5000))</f>
        <v/>
      </c>
      <c r="K556" s="33" t="str">
        <f t="shared" si="16"/>
        <v/>
      </c>
      <c r="L556" s="33" t="str">
        <f t="shared" si="17"/>
        <v/>
      </c>
    </row>
    <row r="557" spans="2:12" ht="26.25" x14ac:dyDescent="0.2">
      <c r="B557" s="35">
        <v>555</v>
      </c>
      <c r="C557" s="36"/>
      <c r="D557" s="36"/>
      <c r="E557" s="159"/>
      <c r="F557" s="37"/>
      <c r="G557" s="32" t="str">
        <f>_xlfn.IFNA(VLOOKUP(B557,مصنعيات!$E$1:$AP$5000,38,0),"")</f>
        <v/>
      </c>
      <c r="H557" s="32" t="str" cm="1">
        <f t="array" ref="H557">_xlfn.IFNA(LOOKUP(5,1/(B557=مصنعيات!$E$1:$E$5000),مصنعيات!$AP$1:$AP$5000),"")</f>
        <v/>
      </c>
      <c r="I557" s="33" t="str">
        <f>IF(SUMIF(مصنعيات!$E$3:$E$5000,الاوردرات!B557,مصنعيات!$O$3:$O$5000)=0,"",SUMIF(مصنعيات!$E$3:$E$5000,الاوردرات!B557,مصنعيات!$O$3:$O$5000))</f>
        <v/>
      </c>
      <c r="J557" s="33" t="str">
        <f>IF(SUMIF(خامات!$E$3:$E$5000,الاوردرات!B557,خامات!$L$3:$L$5000)=0,"",SUMIF(خامات!$E$3:$E$5000,الاوردرات!B557,خامات!$L$3:$L$5000))</f>
        <v/>
      </c>
      <c r="K557" s="33" t="str">
        <f t="shared" si="16"/>
        <v/>
      </c>
      <c r="L557" s="33" t="str">
        <f t="shared" si="17"/>
        <v/>
      </c>
    </row>
    <row r="558" spans="2:12" ht="26.25" x14ac:dyDescent="0.2">
      <c r="B558" s="38">
        <v>556</v>
      </c>
      <c r="C558" s="36"/>
      <c r="D558" s="36"/>
      <c r="E558" s="160"/>
      <c r="F558" s="37"/>
      <c r="G558" s="32" t="str">
        <f>_xlfn.IFNA(VLOOKUP(B558,مصنعيات!$E$1:$AP$5000,38,0),"")</f>
        <v/>
      </c>
      <c r="H558" s="32" t="str" cm="1">
        <f t="array" ref="H558">_xlfn.IFNA(LOOKUP(5,1/(B558=مصنعيات!$E$1:$E$5000),مصنعيات!$AP$1:$AP$5000),"")</f>
        <v/>
      </c>
      <c r="I558" s="33" t="str">
        <f>IF(SUMIF(مصنعيات!$E$3:$E$5000,الاوردرات!B558,مصنعيات!$O$3:$O$5000)=0,"",SUMIF(مصنعيات!$E$3:$E$5000,الاوردرات!B558,مصنعيات!$O$3:$O$5000))</f>
        <v/>
      </c>
      <c r="J558" s="33" t="str">
        <f>IF(SUMIF(خامات!$E$3:$E$5000,الاوردرات!B558,خامات!$L$3:$L$5000)=0,"",SUMIF(خامات!$E$3:$E$5000,الاوردرات!B558,خامات!$L$3:$L$5000))</f>
        <v/>
      </c>
      <c r="K558" s="33" t="str">
        <f t="shared" si="16"/>
        <v/>
      </c>
      <c r="L558" s="33" t="str">
        <f t="shared" si="17"/>
        <v/>
      </c>
    </row>
    <row r="559" spans="2:12" ht="26.25" x14ac:dyDescent="0.2">
      <c r="B559" s="35">
        <v>557</v>
      </c>
      <c r="C559" s="36"/>
      <c r="D559" s="36"/>
      <c r="E559" s="159"/>
      <c r="F559" s="37"/>
      <c r="G559" s="32" t="str">
        <f>_xlfn.IFNA(VLOOKUP(B559,مصنعيات!$E$1:$AP$5000,38,0),"")</f>
        <v/>
      </c>
      <c r="H559" s="32" t="str" cm="1">
        <f t="array" ref="H559">_xlfn.IFNA(LOOKUP(5,1/(B559=مصنعيات!$E$1:$E$5000),مصنعيات!$AP$1:$AP$5000),"")</f>
        <v/>
      </c>
      <c r="I559" s="33" t="str">
        <f>IF(SUMIF(مصنعيات!$E$3:$E$5000,الاوردرات!B559,مصنعيات!$O$3:$O$5000)=0,"",SUMIF(مصنعيات!$E$3:$E$5000,الاوردرات!B559,مصنعيات!$O$3:$O$5000))</f>
        <v/>
      </c>
      <c r="J559" s="33" t="str">
        <f>IF(SUMIF(خامات!$E$3:$E$5000,الاوردرات!B559,خامات!$L$3:$L$5000)=0,"",SUMIF(خامات!$E$3:$E$5000,الاوردرات!B559,خامات!$L$3:$L$5000))</f>
        <v/>
      </c>
      <c r="K559" s="33" t="str">
        <f t="shared" si="16"/>
        <v/>
      </c>
      <c r="L559" s="33" t="str">
        <f t="shared" si="17"/>
        <v/>
      </c>
    </row>
    <row r="560" spans="2:12" ht="26.25" x14ac:dyDescent="0.2">
      <c r="B560" s="38">
        <v>558</v>
      </c>
      <c r="C560" s="36"/>
      <c r="D560" s="36"/>
      <c r="E560" s="160"/>
      <c r="F560" s="37"/>
      <c r="G560" s="32" t="str">
        <f>_xlfn.IFNA(VLOOKUP(B560,مصنعيات!$E$1:$AP$5000,38,0),"")</f>
        <v/>
      </c>
      <c r="H560" s="32" t="str" cm="1">
        <f t="array" ref="H560">_xlfn.IFNA(LOOKUP(5,1/(B560=مصنعيات!$E$1:$E$5000),مصنعيات!$AP$1:$AP$5000),"")</f>
        <v/>
      </c>
      <c r="I560" s="33" t="str">
        <f>IF(SUMIF(مصنعيات!$E$3:$E$5000,الاوردرات!B560,مصنعيات!$O$3:$O$5000)=0,"",SUMIF(مصنعيات!$E$3:$E$5000,الاوردرات!B560,مصنعيات!$O$3:$O$5000))</f>
        <v/>
      </c>
      <c r="J560" s="33" t="str">
        <f>IF(SUMIF(خامات!$E$3:$E$5000,الاوردرات!B560,خامات!$L$3:$L$5000)=0,"",SUMIF(خامات!$E$3:$E$5000,الاوردرات!B560,خامات!$L$3:$L$5000))</f>
        <v/>
      </c>
      <c r="K560" s="33" t="str">
        <f t="shared" si="16"/>
        <v/>
      </c>
      <c r="L560" s="33" t="str">
        <f t="shared" si="17"/>
        <v/>
      </c>
    </row>
    <row r="561" spans="2:12" ht="26.25" x14ac:dyDescent="0.2">
      <c r="B561" s="35">
        <v>559</v>
      </c>
      <c r="C561" s="36"/>
      <c r="D561" s="36"/>
      <c r="E561" s="159"/>
      <c r="F561" s="37"/>
      <c r="G561" s="32" t="str">
        <f>_xlfn.IFNA(VLOOKUP(B561,مصنعيات!$E$1:$AP$5000,38,0),"")</f>
        <v/>
      </c>
      <c r="H561" s="32" t="str" cm="1">
        <f t="array" ref="H561">_xlfn.IFNA(LOOKUP(5,1/(B561=مصنعيات!$E$1:$E$5000),مصنعيات!$AP$1:$AP$5000),"")</f>
        <v/>
      </c>
      <c r="I561" s="33" t="str">
        <f>IF(SUMIF(مصنعيات!$E$3:$E$5000,الاوردرات!B561,مصنعيات!$O$3:$O$5000)=0,"",SUMIF(مصنعيات!$E$3:$E$5000,الاوردرات!B561,مصنعيات!$O$3:$O$5000))</f>
        <v/>
      </c>
      <c r="J561" s="33" t="str">
        <f>IF(SUMIF(خامات!$E$3:$E$5000,الاوردرات!B561,خامات!$L$3:$L$5000)=0,"",SUMIF(خامات!$E$3:$E$5000,الاوردرات!B561,خامات!$L$3:$L$5000))</f>
        <v/>
      </c>
      <c r="K561" s="33" t="str">
        <f t="shared" si="16"/>
        <v/>
      </c>
      <c r="L561" s="33" t="str">
        <f t="shared" si="17"/>
        <v/>
      </c>
    </row>
    <row r="562" spans="2:12" ht="26.25" x14ac:dyDescent="0.2">
      <c r="B562" s="38">
        <v>560</v>
      </c>
      <c r="C562" s="36"/>
      <c r="D562" s="36"/>
      <c r="E562" s="160"/>
      <c r="F562" s="37"/>
      <c r="G562" s="32" t="str">
        <f>_xlfn.IFNA(VLOOKUP(B562,مصنعيات!$E$1:$AP$5000,38,0),"")</f>
        <v/>
      </c>
      <c r="H562" s="32" t="str" cm="1">
        <f t="array" ref="H562">_xlfn.IFNA(LOOKUP(5,1/(B562=مصنعيات!$E$1:$E$5000),مصنعيات!$AP$1:$AP$5000),"")</f>
        <v/>
      </c>
      <c r="I562" s="33" t="str">
        <f>IF(SUMIF(مصنعيات!$E$3:$E$5000,الاوردرات!B562,مصنعيات!$O$3:$O$5000)=0,"",SUMIF(مصنعيات!$E$3:$E$5000,الاوردرات!B562,مصنعيات!$O$3:$O$5000))</f>
        <v/>
      </c>
      <c r="J562" s="33" t="str">
        <f>IF(SUMIF(خامات!$E$3:$E$5000,الاوردرات!B562,خامات!$L$3:$L$5000)=0,"",SUMIF(خامات!$E$3:$E$5000,الاوردرات!B562,خامات!$L$3:$L$5000))</f>
        <v/>
      </c>
      <c r="K562" s="33" t="str">
        <f t="shared" si="16"/>
        <v/>
      </c>
      <c r="L562" s="33" t="str">
        <f t="shared" si="17"/>
        <v/>
      </c>
    </row>
    <row r="563" spans="2:12" ht="26.25" x14ac:dyDescent="0.2">
      <c r="B563" s="35">
        <v>561</v>
      </c>
      <c r="C563" s="36"/>
      <c r="D563" s="36"/>
      <c r="E563" s="159"/>
      <c r="F563" s="37"/>
      <c r="G563" s="32" t="str">
        <f>_xlfn.IFNA(VLOOKUP(B563,مصنعيات!$E$1:$AP$5000,38,0),"")</f>
        <v/>
      </c>
      <c r="H563" s="32" t="str" cm="1">
        <f t="array" ref="H563">_xlfn.IFNA(LOOKUP(5,1/(B563=مصنعيات!$E$1:$E$5000),مصنعيات!$AP$1:$AP$5000),"")</f>
        <v/>
      </c>
      <c r="I563" s="33" t="str">
        <f>IF(SUMIF(مصنعيات!$E$3:$E$5000,الاوردرات!B563,مصنعيات!$O$3:$O$5000)=0,"",SUMIF(مصنعيات!$E$3:$E$5000,الاوردرات!B563,مصنعيات!$O$3:$O$5000))</f>
        <v/>
      </c>
      <c r="J563" s="33" t="str">
        <f>IF(SUMIF(خامات!$E$3:$E$5000,الاوردرات!B563,خامات!$L$3:$L$5000)=0,"",SUMIF(خامات!$E$3:$E$5000,الاوردرات!B563,خامات!$L$3:$L$5000))</f>
        <v/>
      </c>
      <c r="K563" s="33" t="str">
        <f t="shared" si="16"/>
        <v/>
      </c>
      <c r="L563" s="33" t="str">
        <f t="shared" si="17"/>
        <v/>
      </c>
    </row>
    <row r="564" spans="2:12" ht="26.25" x14ac:dyDescent="0.2">
      <c r="B564" s="38">
        <v>562</v>
      </c>
      <c r="C564" s="36"/>
      <c r="D564" s="36"/>
      <c r="E564" s="160"/>
      <c r="F564" s="37"/>
      <c r="G564" s="32" t="str">
        <f>_xlfn.IFNA(VLOOKUP(B564,مصنعيات!$E$1:$AP$5000,38,0),"")</f>
        <v/>
      </c>
      <c r="H564" s="32" t="str" cm="1">
        <f t="array" ref="H564">_xlfn.IFNA(LOOKUP(5,1/(B564=مصنعيات!$E$1:$E$5000),مصنعيات!$AP$1:$AP$5000),"")</f>
        <v/>
      </c>
      <c r="I564" s="33" t="str">
        <f>IF(SUMIF(مصنعيات!$E$3:$E$5000,الاوردرات!B564,مصنعيات!$O$3:$O$5000)=0,"",SUMIF(مصنعيات!$E$3:$E$5000,الاوردرات!B564,مصنعيات!$O$3:$O$5000))</f>
        <v/>
      </c>
      <c r="J564" s="33" t="str">
        <f>IF(SUMIF(خامات!$E$3:$E$5000,الاوردرات!B564,خامات!$L$3:$L$5000)=0,"",SUMIF(خامات!$E$3:$E$5000,الاوردرات!B564,خامات!$L$3:$L$5000))</f>
        <v/>
      </c>
      <c r="K564" s="33" t="str">
        <f t="shared" si="16"/>
        <v/>
      </c>
      <c r="L564" s="33" t="str">
        <f t="shared" si="17"/>
        <v/>
      </c>
    </row>
    <row r="565" spans="2:12" ht="26.25" x14ac:dyDescent="0.2">
      <c r="B565" s="35">
        <v>563</v>
      </c>
      <c r="C565" s="36"/>
      <c r="D565" s="36"/>
      <c r="E565" s="159"/>
      <c r="F565" s="37"/>
      <c r="G565" s="32" t="str">
        <f>_xlfn.IFNA(VLOOKUP(B565,مصنعيات!$E$1:$AP$5000,38,0),"")</f>
        <v/>
      </c>
      <c r="H565" s="32" t="str" cm="1">
        <f t="array" ref="H565">_xlfn.IFNA(LOOKUP(5,1/(B565=مصنعيات!$E$1:$E$5000),مصنعيات!$AP$1:$AP$5000),"")</f>
        <v/>
      </c>
      <c r="I565" s="33" t="str">
        <f>IF(SUMIF(مصنعيات!$E$3:$E$5000,الاوردرات!B565,مصنعيات!$O$3:$O$5000)=0,"",SUMIF(مصنعيات!$E$3:$E$5000,الاوردرات!B565,مصنعيات!$O$3:$O$5000))</f>
        <v/>
      </c>
      <c r="J565" s="33" t="str">
        <f>IF(SUMIF(خامات!$E$3:$E$5000,الاوردرات!B565,خامات!$L$3:$L$5000)=0,"",SUMIF(خامات!$E$3:$E$5000,الاوردرات!B565,خامات!$L$3:$L$5000))</f>
        <v/>
      </c>
      <c r="K565" s="33" t="str">
        <f t="shared" si="16"/>
        <v/>
      </c>
      <c r="L565" s="33" t="str">
        <f t="shared" si="17"/>
        <v/>
      </c>
    </row>
    <row r="566" spans="2:12" ht="26.25" x14ac:dyDescent="0.2">
      <c r="B566" s="38">
        <v>564</v>
      </c>
      <c r="C566" s="36"/>
      <c r="D566" s="36"/>
      <c r="E566" s="160"/>
      <c r="F566" s="37"/>
      <c r="G566" s="32" t="str">
        <f>_xlfn.IFNA(VLOOKUP(B566,مصنعيات!$E$1:$AP$5000,38,0),"")</f>
        <v/>
      </c>
      <c r="H566" s="32" t="str" cm="1">
        <f t="array" ref="H566">_xlfn.IFNA(LOOKUP(5,1/(B566=مصنعيات!$E$1:$E$5000),مصنعيات!$AP$1:$AP$5000),"")</f>
        <v/>
      </c>
      <c r="I566" s="33" t="str">
        <f>IF(SUMIF(مصنعيات!$E$3:$E$5000,الاوردرات!B566,مصنعيات!$O$3:$O$5000)=0,"",SUMIF(مصنعيات!$E$3:$E$5000,الاوردرات!B566,مصنعيات!$O$3:$O$5000))</f>
        <v/>
      </c>
      <c r="J566" s="33" t="str">
        <f>IF(SUMIF(خامات!$E$3:$E$5000,الاوردرات!B566,خامات!$L$3:$L$5000)=0,"",SUMIF(خامات!$E$3:$E$5000,الاوردرات!B566,خامات!$L$3:$L$5000))</f>
        <v/>
      </c>
      <c r="K566" s="33" t="str">
        <f t="shared" si="16"/>
        <v/>
      </c>
      <c r="L566" s="33" t="str">
        <f t="shared" si="17"/>
        <v/>
      </c>
    </row>
    <row r="567" spans="2:12" ht="26.25" x14ac:dyDescent="0.2">
      <c r="B567" s="35">
        <v>565</v>
      </c>
      <c r="C567" s="36"/>
      <c r="D567" s="36"/>
      <c r="E567" s="159"/>
      <c r="F567" s="37"/>
      <c r="G567" s="32" t="str">
        <f>_xlfn.IFNA(VLOOKUP(B567,مصنعيات!$E$1:$AP$5000,38,0),"")</f>
        <v/>
      </c>
      <c r="H567" s="32" t="str" cm="1">
        <f t="array" ref="H567">_xlfn.IFNA(LOOKUP(5,1/(B567=مصنعيات!$E$1:$E$5000),مصنعيات!$AP$1:$AP$5000),"")</f>
        <v/>
      </c>
      <c r="I567" s="33" t="str">
        <f>IF(SUMIF(مصنعيات!$E$3:$E$5000,الاوردرات!B567,مصنعيات!$O$3:$O$5000)=0,"",SUMIF(مصنعيات!$E$3:$E$5000,الاوردرات!B567,مصنعيات!$O$3:$O$5000))</f>
        <v/>
      </c>
      <c r="J567" s="33" t="str">
        <f>IF(SUMIF(خامات!$E$3:$E$5000,الاوردرات!B567,خامات!$L$3:$L$5000)=0,"",SUMIF(خامات!$E$3:$E$5000,الاوردرات!B567,خامات!$L$3:$L$5000))</f>
        <v/>
      </c>
      <c r="K567" s="33" t="str">
        <f t="shared" si="16"/>
        <v/>
      </c>
      <c r="L567" s="33" t="str">
        <f t="shared" si="17"/>
        <v/>
      </c>
    </row>
    <row r="568" spans="2:12" ht="26.25" x14ac:dyDescent="0.2">
      <c r="B568" s="38">
        <v>566</v>
      </c>
      <c r="C568" s="36"/>
      <c r="D568" s="36"/>
      <c r="E568" s="160"/>
      <c r="F568" s="37"/>
      <c r="G568" s="32" t="str">
        <f>_xlfn.IFNA(VLOOKUP(B568,مصنعيات!$E$1:$AP$5000,38,0),"")</f>
        <v/>
      </c>
      <c r="H568" s="32" t="str" cm="1">
        <f t="array" ref="H568">_xlfn.IFNA(LOOKUP(5,1/(B568=مصنعيات!$E$1:$E$5000),مصنعيات!$AP$1:$AP$5000),"")</f>
        <v/>
      </c>
      <c r="I568" s="33" t="str">
        <f>IF(SUMIF(مصنعيات!$E$3:$E$5000,الاوردرات!B568,مصنعيات!$O$3:$O$5000)=0,"",SUMIF(مصنعيات!$E$3:$E$5000,الاوردرات!B568,مصنعيات!$O$3:$O$5000))</f>
        <v/>
      </c>
      <c r="J568" s="33" t="str">
        <f>IF(SUMIF(خامات!$E$3:$E$5000,الاوردرات!B568,خامات!$L$3:$L$5000)=0,"",SUMIF(خامات!$E$3:$E$5000,الاوردرات!B568,خامات!$L$3:$L$5000))</f>
        <v/>
      </c>
      <c r="K568" s="33" t="str">
        <f t="shared" si="16"/>
        <v/>
      </c>
      <c r="L568" s="33" t="str">
        <f t="shared" si="17"/>
        <v/>
      </c>
    </row>
    <row r="569" spans="2:12" ht="26.25" x14ac:dyDescent="0.2">
      <c r="B569" s="35">
        <v>567</v>
      </c>
      <c r="C569" s="36"/>
      <c r="D569" s="36"/>
      <c r="E569" s="159"/>
      <c r="F569" s="37"/>
      <c r="G569" s="32" t="str">
        <f>_xlfn.IFNA(VLOOKUP(B569,مصنعيات!$E$1:$AP$5000,38,0),"")</f>
        <v/>
      </c>
      <c r="H569" s="32" t="str" cm="1">
        <f t="array" ref="H569">_xlfn.IFNA(LOOKUP(5,1/(B569=مصنعيات!$E$1:$E$5000),مصنعيات!$AP$1:$AP$5000),"")</f>
        <v/>
      </c>
      <c r="I569" s="33" t="str">
        <f>IF(SUMIF(مصنعيات!$E$3:$E$5000,الاوردرات!B569,مصنعيات!$O$3:$O$5000)=0,"",SUMIF(مصنعيات!$E$3:$E$5000,الاوردرات!B569,مصنعيات!$O$3:$O$5000))</f>
        <v/>
      </c>
      <c r="J569" s="33" t="str">
        <f>IF(SUMIF(خامات!$E$3:$E$5000,الاوردرات!B569,خامات!$L$3:$L$5000)=0,"",SUMIF(خامات!$E$3:$E$5000,الاوردرات!B569,خامات!$L$3:$L$5000))</f>
        <v/>
      </c>
      <c r="K569" s="33" t="str">
        <f t="shared" si="16"/>
        <v/>
      </c>
      <c r="L569" s="33" t="str">
        <f t="shared" si="17"/>
        <v/>
      </c>
    </row>
    <row r="570" spans="2:12" ht="26.25" x14ac:dyDescent="0.2">
      <c r="B570" s="38">
        <v>568</v>
      </c>
      <c r="C570" s="36"/>
      <c r="D570" s="36"/>
      <c r="E570" s="160"/>
      <c r="F570" s="37"/>
      <c r="G570" s="32" t="str">
        <f>_xlfn.IFNA(VLOOKUP(B570,مصنعيات!$E$1:$AP$5000,38,0),"")</f>
        <v/>
      </c>
      <c r="H570" s="32" t="str" cm="1">
        <f t="array" ref="H570">_xlfn.IFNA(LOOKUP(5,1/(B570=مصنعيات!$E$1:$E$5000),مصنعيات!$AP$1:$AP$5000),"")</f>
        <v/>
      </c>
      <c r="I570" s="33" t="str">
        <f>IF(SUMIF(مصنعيات!$E$3:$E$5000,الاوردرات!B570,مصنعيات!$O$3:$O$5000)=0,"",SUMIF(مصنعيات!$E$3:$E$5000,الاوردرات!B570,مصنعيات!$O$3:$O$5000))</f>
        <v/>
      </c>
      <c r="J570" s="33" t="str">
        <f>IF(SUMIF(خامات!$E$3:$E$5000,الاوردرات!B570,خامات!$L$3:$L$5000)=0,"",SUMIF(خامات!$E$3:$E$5000,الاوردرات!B570,خامات!$L$3:$L$5000))</f>
        <v/>
      </c>
      <c r="K570" s="33" t="str">
        <f t="shared" si="16"/>
        <v/>
      </c>
      <c r="L570" s="33" t="str">
        <f t="shared" si="17"/>
        <v/>
      </c>
    </row>
    <row r="571" spans="2:12" ht="26.25" x14ac:dyDescent="0.2">
      <c r="B571" s="35">
        <v>569</v>
      </c>
      <c r="C571" s="36"/>
      <c r="D571" s="36"/>
      <c r="E571" s="159"/>
      <c r="F571" s="37"/>
      <c r="G571" s="32" t="str">
        <f>_xlfn.IFNA(VLOOKUP(B571,مصنعيات!$E$1:$AP$5000,38,0),"")</f>
        <v/>
      </c>
      <c r="H571" s="32" t="str" cm="1">
        <f t="array" ref="H571">_xlfn.IFNA(LOOKUP(5,1/(B571=مصنعيات!$E$1:$E$5000),مصنعيات!$AP$1:$AP$5000),"")</f>
        <v/>
      </c>
      <c r="I571" s="33" t="str">
        <f>IF(SUMIF(مصنعيات!$E$3:$E$5000,الاوردرات!B571,مصنعيات!$O$3:$O$5000)=0,"",SUMIF(مصنعيات!$E$3:$E$5000,الاوردرات!B571,مصنعيات!$O$3:$O$5000))</f>
        <v/>
      </c>
      <c r="J571" s="33" t="str">
        <f>IF(SUMIF(خامات!$E$3:$E$5000,الاوردرات!B571,خامات!$L$3:$L$5000)=0,"",SUMIF(خامات!$E$3:$E$5000,الاوردرات!B571,خامات!$L$3:$L$5000))</f>
        <v/>
      </c>
      <c r="K571" s="33" t="str">
        <f t="shared" si="16"/>
        <v/>
      </c>
      <c r="L571" s="33" t="str">
        <f t="shared" si="17"/>
        <v/>
      </c>
    </row>
    <row r="572" spans="2:12" ht="26.25" x14ac:dyDescent="0.2">
      <c r="B572" s="38">
        <v>570</v>
      </c>
      <c r="C572" s="36"/>
      <c r="D572" s="36"/>
      <c r="E572" s="160"/>
      <c r="F572" s="37"/>
      <c r="G572" s="32" t="str">
        <f>_xlfn.IFNA(VLOOKUP(B572,مصنعيات!$E$1:$AP$5000,38,0),"")</f>
        <v/>
      </c>
      <c r="H572" s="32" t="str" cm="1">
        <f t="array" ref="H572">_xlfn.IFNA(LOOKUP(5,1/(B572=مصنعيات!$E$1:$E$5000),مصنعيات!$AP$1:$AP$5000),"")</f>
        <v/>
      </c>
      <c r="I572" s="33" t="str">
        <f>IF(SUMIF(مصنعيات!$E$3:$E$5000,الاوردرات!B572,مصنعيات!$O$3:$O$5000)=0,"",SUMIF(مصنعيات!$E$3:$E$5000,الاوردرات!B572,مصنعيات!$O$3:$O$5000))</f>
        <v/>
      </c>
      <c r="J572" s="33" t="str">
        <f>IF(SUMIF(خامات!$E$3:$E$5000,الاوردرات!B572,خامات!$L$3:$L$5000)=0,"",SUMIF(خامات!$E$3:$E$5000,الاوردرات!B572,خامات!$L$3:$L$5000))</f>
        <v/>
      </c>
      <c r="K572" s="33" t="str">
        <f t="shared" si="16"/>
        <v/>
      </c>
      <c r="L572" s="33" t="str">
        <f t="shared" si="17"/>
        <v/>
      </c>
    </row>
    <row r="573" spans="2:12" ht="26.25" x14ac:dyDescent="0.2">
      <c r="B573" s="35">
        <v>571</v>
      </c>
      <c r="C573" s="36"/>
      <c r="D573" s="36"/>
      <c r="E573" s="159"/>
      <c r="F573" s="37"/>
      <c r="G573" s="32" t="str">
        <f>_xlfn.IFNA(VLOOKUP(B573,مصنعيات!$E$1:$AP$5000,38,0),"")</f>
        <v/>
      </c>
      <c r="H573" s="32" t="str" cm="1">
        <f t="array" ref="H573">_xlfn.IFNA(LOOKUP(5,1/(B573=مصنعيات!$E$1:$E$5000),مصنعيات!$AP$1:$AP$5000),"")</f>
        <v/>
      </c>
      <c r="I573" s="33" t="str">
        <f>IF(SUMIF(مصنعيات!$E$3:$E$5000,الاوردرات!B573,مصنعيات!$O$3:$O$5000)=0,"",SUMIF(مصنعيات!$E$3:$E$5000,الاوردرات!B573,مصنعيات!$O$3:$O$5000))</f>
        <v/>
      </c>
      <c r="J573" s="33" t="str">
        <f>IF(SUMIF(خامات!$E$3:$E$5000,الاوردرات!B573,خامات!$L$3:$L$5000)=0,"",SUMIF(خامات!$E$3:$E$5000,الاوردرات!B573,خامات!$L$3:$L$5000))</f>
        <v/>
      </c>
      <c r="K573" s="33" t="str">
        <f t="shared" si="16"/>
        <v/>
      </c>
      <c r="L573" s="33" t="str">
        <f t="shared" si="17"/>
        <v/>
      </c>
    </row>
    <row r="574" spans="2:12" ht="26.25" x14ac:dyDescent="0.2">
      <c r="B574" s="38">
        <v>572</v>
      </c>
      <c r="C574" s="36"/>
      <c r="D574" s="36"/>
      <c r="E574" s="160"/>
      <c r="F574" s="37"/>
      <c r="G574" s="32" t="str">
        <f>_xlfn.IFNA(VLOOKUP(B574,مصنعيات!$E$1:$AP$5000,38,0),"")</f>
        <v/>
      </c>
      <c r="H574" s="32" t="str" cm="1">
        <f t="array" ref="H574">_xlfn.IFNA(LOOKUP(5,1/(B574=مصنعيات!$E$1:$E$5000),مصنعيات!$AP$1:$AP$5000),"")</f>
        <v/>
      </c>
      <c r="I574" s="33" t="str">
        <f>IF(SUMIF(مصنعيات!$E$3:$E$5000,الاوردرات!B574,مصنعيات!$O$3:$O$5000)=0,"",SUMIF(مصنعيات!$E$3:$E$5000,الاوردرات!B574,مصنعيات!$O$3:$O$5000))</f>
        <v/>
      </c>
      <c r="J574" s="33" t="str">
        <f>IF(SUMIF(خامات!$E$3:$E$5000,الاوردرات!B574,خامات!$L$3:$L$5000)=0,"",SUMIF(خامات!$E$3:$E$5000,الاوردرات!B574,خامات!$L$3:$L$5000))</f>
        <v/>
      </c>
      <c r="K574" s="33" t="str">
        <f t="shared" si="16"/>
        <v/>
      </c>
      <c r="L574" s="33" t="str">
        <f t="shared" si="17"/>
        <v/>
      </c>
    </row>
    <row r="575" spans="2:12" ht="26.25" x14ac:dyDescent="0.2">
      <c r="B575" s="35">
        <v>573</v>
      </c>
      <c r="C575" s="36"/>
      <c r="D575" s="36"/>
      <c r="E575" s="159"/>
      <c r="F575" s="37"/>
      <c r="G575" s="32" t="str">
        <f>_xlfn.IFNA(VLOOKUP(B575,مصنعيات!$E$1:$AP$5000,38,0),"")</f>
        <v/>
      </c>
      <c r="H575" s="32" t="str" cm="1">
        <f t="array" ref="H575">_xlfn.IFNA(LOOKUP(5,1/(B575=مصنعيات!$E$1:$E$5000),مصنعيات!$AP$1:$AP$5000),"")</f>
        <v/>
      </c>
      <c r="I575" s="33" t="str">
        <f>IF(SUMIF(مصنعيات!$E$3:$E$5000,الاوردرات!B575,مصنعيات!$O$3:$O$5000)=0,"",SUMIF(مصنعيات!$E$3:$E$5000,الاوردرات!B575,مصنعيات!$O$3:$O$5000))</f>
        <v/>
      </c>
      <c r="J575" s="33" t="str">
        <f>IF(SUMIF(خامات!$E$3:$E$5000,الاوردرات!B575,خامات!$L$3:$L$5000)=0,"",SUMIF(خامات!$E$3:$E$5000,الاوردرات!B575,خامات!$L$3:$L$5000))</f>
        <v/>
      </c>
      <c r="K575" s="33" t="str">
        <f t="shared" si="16"/>
        <v/>
      </c>
      <c r="L575" s="33" t="str">
        <f t="shared" si="17"/>
        <v/>
      </c>
    </row>
    <row r="576" spans="2:12" ht="26.25" x14ac:dyDescent="0.2">
      <c r="B576" s="38">
        <v>574</v>
      </c>
      <c r="C576" s="36"/>
      <c r="D576" s="36"/>
      <c r="E576" s="160"/>
      <c r="F576" s="37"/>
      <c r="G576" s="32" t="str">
        <f>_xlfn.IFNA(VLOOKUP(B576,مصنعيات!$E$1:$AP$5000,38,0),"")</f>
        <v/>
      </c>
      <c r="H576" s="32" t="str" cm="1">
        <f t="array" ref="H576">_xlfn.IFNA(LOOKUP(5,1/(B576=مصنعيات!$E$1:$E$5000),مصنعيات!$AP$1:$AP$5000),"")</f>
        <v/>
      </c>
      <c r="I576" s="33" t="str">
        <f>IF(SUMIF(مصنعيات!$E$3:$E$5000,الاوردرات!B576,مصنعيات!$O$3:$O$5000)=0,"",SUMIF(مصنعيات!$E$3:$E$5000,الاوردرات!B576,مصنعيات!$O$3:$O$5000))</f>
        <v/>
      </c>
      <c r="J576" s="33" t="str">
        <f>IF(SUMIF(خامات!$E$3:$E$5000,الاوردرات!B576,خامات!$L$3:$L$5000)=0,"",SUMIF(خامات!$E$3:$E$5000,الاوردرات!B576,خامات!$L$3:$L$5000))</f>
        <v/>
      </c>
      <c r="K576" s="33" t="str">
        <f t="shared" si="16"/>
        <v/>
      </c>
      <c r="L576" s="33" t="str">
        <f t="shared" si="17"/>
        <v/>
      </c>
    </row>
    <row r="577" spans="2:12" ht="26.25" x14ac:dyDescent="0.2">
      <c r="B577" s="35">
        <v>575</v>
      </c>
      <c r="C577" s="36"/>
      <c r="D577" s="36"/>
      <c r="E577" s="159"/>
      <c r="F577" s="37"/>
      <c r="G577" s="32" t="str">
        <f>_xlfn.IFNA(VLOOKUP(B577,مصنعيات!$E$1:$AP$5000,38,0),"")</f>
        <v/>
      </c>
      <c r="H577" s="32" t="str" cm="1">
        <f t="array" ref="H577">_xlfn.IFNA(LOOKUP(5,1/(B577=مصنعيات!$E$1:$E$5000),مصنعيات!$AP$1:$AP$5000),"")</f>
        <v/>
      </c>
      <c r="I577" s="33" t="str">
        <f>IF(SUMIF(مصنعيات!$E$3:$E$5000,الاوردرات!B577,مصنعيات!$O$3:$O$5000)=0,"",SUMIF(مصنعيات!$E$3:$E$5000,الاوردرات!B577,مصنعيات!$O$3:$O$5000))</f>
        <v/>
      </c>
      <c r="J577" s="33" t="str">
        <f>IF(SUMIF(خامات!$E$3:$E$5000,الاوردرات!B577,خامات!$L$3:$L$5000)=0,"",SUMIF(خامات!$E$3:$E$5000,الاوردرات!B577,خامات!$L$3:$L$5000))</f>
        <v/>
      </c>
      <c r="K577" s="33" t="str">
        <f t="shared" si="16"/>
        <v/>
      </c>
      <c r="L577" s="33" t="str">
        <f t="shared" si="17"/>
        <v/>
      </c>
    </row>
    <row r="578" spans="2:12" ht="26.25" x14ac:dyDescent="0.2">
      <c r="B578" s="38">
        <v>576</v>
      </c>
      <c r="C578" s="36"/>
      <c r="D578" s="36"/>
      <c r="E578" s="160"/>
      <c r="F578" s="37"/>
      <c r="G578" s="32" t="str">
        <f>_xlfn.IFNA(VLOOKUP(B578,مصنعيات!$E$1:$AP$5000,38,0),"")</f>
        <v/>
      </c>
      <c r="H578" s="32" t="str" cm="1">
        <f t="array" ref="H578">_xlfn.IFNA(LOOKUP(5,1/(B578=مصنعيات!$E$1:$E$5000),مصنعيات!$AP$1:$AP$5000),"")</f>
        <v/>
      </c>
      <c r="I578" s="33" t="str">
        <f>IF(SUMIF(مصنعيات!$E$3:$E$5000,الاوردرات!B578,مصنعيات!$O$3:$O$5000)=0,"",SUMIF(مصنعيات!$E$3:$E$5000,الاوردرات!B578,مصنعيات!$O$3:$O$5000))</f>
        <v/>
      </c>
      <c r="J578" s="33" t="str">
        <f>IF(SUMIF(خامات!$E$3:$E$5000,الاوردرات!B578,خامات!$L$3:$L$5000)=0,"",SUMIF(خامات!$E$3:$E$5000,الاوردرات!B578,خامات!$L$3:$L$5000))</f>
        <v/>
      </c>
      <c r="K578" s="33" t="str">
        <f t="shared" si="16"/>
        <v/>
      </c>
      <c r="L578" s="33" t="str">
        <f t="shared" si="17"/>
        <v/>
      </c>
    </row>
    <row r="579" spans="2:12" ht="26.25" x14ac:dyDescent="0.2">
      <c r="B579" s="35">
        <v>577</v>
      </c>
      <c r="C579" s="36"/>
      <c r="D579" s="36"/>
      <c r="E579" s="159"/>
      <c r="F579" s="37"/>
      <c r="G579" s="32" t="str">
        <f>_xlfn.IFNA(VLOOKUP(B579,مصنعيات!$E$1:$AP$5000,38,0),"")</f>
        <v/>
      </c>
      <c r="H579" s="32" t="str" cm="1">
        <f t="array" ref="H579">_xlfn.IFNA(LOOKUP(5,1/(B579=مصنعيات!$E$1:$E$5000),مصنعيات!$AP$1:$AP$5000),"")</f>
        <v/>
      </c>
      <c r="I579" s="33" t="str">
        <f>IF(SUMIF(مصنعيات!$E$3:$E$5000,الاوردرات!B579,مصنعيات!$O$3:$O$5000)=0,"",SUMIF(مصنعيات!$E$3:$E$5000,الاوردرات!B579,مصنعيات!$O$3:$O$5000))</f>
        <v/>
      </c>
      <c r="J579" s="33" t="str">
        <f>IF(SUMIF(خامات!$E$3:$E$5000,الاوردرات!B579,خامات!$L$3:$L$5000)=0,"",SUMIF(خامات!$E$3:$E$5000,الاوردرات!B579,خامات!$L$3:$L$5000))</f>
        <v/>
      </c>
      <c r="K579" s="33" t="str">
        <f t="shared" si="16"/>
        <v/>
      </c>
      <c r="L579" s="33" t="str">
        <f t="shared" si="17"/>
        <v/>
      </c>
    </row>
    <row r="580" spans="2:12" ht="26.25" x14ac:dyDescent="0.2">
      <c r="B580" s="38">
        <v>578</v>
      </c>
      <c r="C580" s="36"/>
      <c r="D580" s="36"/>
      <c r="E580" s="160"/>
      <c r="F580" s="37"/>
      <c r="G580" s="32" t="str">
        <f>_xlfn.IFNA(VLOOKUP(B580,مصنعيات!$E$1:$AP$5000,38,0),"")</f>
        <v/>
      </c>
      <c r="H580" s="32" t="str" cm="1">
        <f t="array" ref="H580">_xlfn.IFNA(LOOKUP(5,1/(B580=مصنعيات!$E$1:$E$5000),مصنعيات!$AP$1:$AP$5000),"")</f>
        <v/>
      </c>
      <c r="I580" s="33" t="str">
        <f>IF(SUMIF(مصنعيات!$E$3:$E$5000,الاوردرات!B580,مصنعيات!$O$3:$O$5000)=0,"",SUMIF(مصنعيات!$E$3:$E$5000,الاوردرات!B580,مصنعيات!$O$3:$O$5000))</f>
        <v/>
      </c>
      <c r="J580" s="33" t="str">
        <f>IF(SUMIF(خامات!$E$3:$E$5000,الاوردرات!B580,خامات!$L$3:$L$5000)=0,"",SUMIF(خامات!$E$3:$E$5000,الاوردرات!B580,خامات!$L$3:$L$5000))</f>
        <v/>
      </c>
      <c r="K580" s="33" t="str">
        <f t="shared" ref="K580:K603" si="18">IFERROR(I580/F580,"")</f>
        <v/>
      </c>
      <c r="L580" s="33" t="str">
        <f t="shared" ref="L580:L603" si="19">IFERROR(J580/F580,"")</f>
        <v/>
      </c>
    </row>
    <row r="581" spans="2:12" ht="26.25" x14ac:dyDescent="0.2">
      <c r="B581" s="35">
        <v>579</v>
      </c>
      <c r="C581" s="36"/>
      <c r="D581" s="36"/>
      <c r="E581" s="159"/>
      <c r="F581" s="37"/>
      <c r="G581" s="32" t="str">
        <f>_xlfn.IFNA(VLOOKUP(B581,مصنعيات!$E$1:$AP$5000,38,0),"")</f>
        <v/>
      </c>
      <c r="H581" s="32" t="str" cm="1">
        <f t="array" ref="H581">_xlfn.IFNA(LOOKUP(5,1/(B581=مصنعيات!$E$1:$E$5000),مصنعيات!$AP$1:$AP$5000),"")</f>
        <v/>
      </c>
      <c r="I581" s="33" t="str">
        <f>IF(SUMIF(مصنعيات!$E$3:$E$5000,الاوردرات!B581,مصنعيات!$O$3:$O$5000)=0,"",SUMIF(مصنعيات!$E$3:$E$5000,الاوردرات!B581,مصنعيات!$O$3:$O$5000))</f>
        <v/>
      </c>
      <c r="J581" s="33" t="str">
        <f>IF(SUMIF(خامات!$E$3:$E$5000,الاوردرات!B581,خامات!$L$3:$L$5000)=0,"",SUMIF(خامات!$E$3:$E$5000,الاوردرات!B581,خامات!$L$3:$L$5000))</f>
        <v/>
      </c>
      <c r="K581" s="33" t="str">
        <f t="shared" si="18"/>
        <v/>
      </c>
      <c r="L581" s="33" t="str">
        <f t="shared" si="19"/>
        <v/>
      </c>
    </row>
    <row r="582" spans="2:12" ht="26.25" x14ac:dyDescent="0.2">
      <c r="B582" s="38">
        <v>580</v>
      </c>
      <c r="C582" s="36"/>
      <c r="D582" s="36"/>
      <c r="E582" s="160"/>
      <c r="F582" s="37"/>
      <c r="G582" s="32" t="str">
        <f>_xlfn.IFNA(VLOOKUP(B582,مصنعيات!$E$1:$AP$5000,38,0),"")</f>
        <v/>
      </c>
      <c r="H582" s="32" t="str" cm="1">
        <f t="array" ref="H582">_xlfn.IFNA(LOOKUP(5,1/(B582=مصنعيات!$E$1:$E$5000),مصنعيات!$AP$1:$AP$5000),"")</f>
        <v/>
      </c>
      <c r="I582" s="33" t="str">
        <f>IF(SUMIF(مصنعيات!$E$3:$E$5000,الاوردرات!B582,مصنعيات!$O$3:$O$5000)=0,"",SUMIF(مصنعيات!$E$3:$E$5000,الاوردرات!B582,مصنعيات!$O$3:$O$5000))</f>
        <v/>
      </c>
      <c r="J582" s="33" t="str">
        <f>IF(SUMIF(خامات!$E$3:$E$5000,الاوردرات!B582,خامات!$L$3:$L$5000)=0,"",SUMIF(خامات!$E$3:$E$5000,الاوردرات!B582,خامات!$L$3:$L$5000))</f>
        <v/>
      </c>
      <c r="K582" s="33" t="str">
        <f t="shared" si="18"/>
        <v/>
      </c>
      <c r="L582" s="33" t="str">
        <f t="shared" si="19"/>
        <v/>
      </c>
    </row>
    <row r="583" spans="2:12" ht="26.25" x14ac:dyDescent="0.2">
      <c r="B583" s="35">
        <v>581</v>
      </c>
      <c r="C583" s="36"/>
      <c r="D583" s="36"/>
      <c r="E583" s="159"/>
      <c r="F583" s="37"/>
      <c r="G583" s="32" t="str">
        <f>_xlfn.IFNA(VLOOKUP(B583,مصنعيات!$E$1:$AP$5000,38,0),"")</f>
        <v/>
      </c>
      <c r="H583" s="32" t="str" cm="1">
        <f t="array" ref="H583">_xlfn.IFNA(LOOKUP(5,1/(B583=مصنعيات!$E$1:$E$5000),مصنعيات!$AP$1:$AP$5000),"")</f>
        <v/>
      </c>
      <c r="I583" s="33" t="str">
        <f>IF(SUMIF(مصنعيات!$E$3:$E$5000,الاوردرات!B583,مصنعيات!$O$3:$O$5000)=0,"",SUMIF(مصنعيات!$E$3:$E$5000,الاوردرات!B583,مصنعيات!$O$3:$O$5000))</f>
        <v/>
      </c>
      <c r="J583" s="33" t="str">
        <f>IF(SUMIF(خامات!$E$3:$E$5000,الاوردرات!B583,خامات!$L$3:$L$5000)=0,"",SUMIF(خامات!$E$3:$E$5000,الاوردرات!B583,خامات!$L$3:$L$5000))</f>
        <v/>
      </c>
      <c r="K583" s="33" t="str">
        <f t="shared" si="18"/>
        <v/>
      </c>
      <c r="L583" s="33" t="str">
        <f t="shared" si="19"/>
        <v/>
      </c>
    </row>
    <row r="584" spans="2:12" ht="26.25" x14ac:dyDescent="0.2">
      <c r="B584" s="38">
        <v>582</v>
      </c>
      <c r="C584" s="36"/>
      <c r="D584" s="36"/>
      <c r="E584" s="160"/>
      <c r="F584" s="37"/>
      <c r="G584" s="32" t="str">
        <f>_xlfn.IFNA(VLOOKUP(B584,مصنعيات!$E$1:$AP$5000,38,0),"")</f>
        <v/>
      </c>
      <c r="H584" s="32" t="str" cm="1">
        <f t="array" ref="H584">_xlfn.IFNA(LOOKUP(5,1/(B584=مصنعيات!$E$1:$E$5000),مصنعيات!$AP$1:$AP$5000),"")</f>
        <v/>
      </c>
      <c r="I584" s="33" t="str">
        <f>IF(SUMIF(مصنعيات!$E$3:$E$5000,الاوردرات!B584,مصنعيات!$O$3:$O$5000)=0,"",SUMIF(مصنعيات!$E$3:$E$5000,الاوردرات!B584,مصنعيات!$O$3:$O$5000))</f>
        <v/>
      </c>
      <c r="J584" s="33" t="str">
        <f>IF(SUMIF(خامات!$E$3:$E$5000,الاوردرات!B584,خامات!$L$3:$L$5000)=0,"",SUMIF(خامات!$E$3:$E$5000,الاوردرات!B584,خامات!$L$3:$L$5000))</f>
        <v/>
      </c>
      <c r="K584" s="33" t="str">
        <f t="shared" si="18"/>
        <v/>
      </c>
      <c r="L584" s="33" t="str">
        <f t="shared" si="19"/>
        <v/>
      </c>
    </row>
    <row r="585" spans="2:12" ht="26.25" x14ac:dyDescent="0.2">
      <c r="B585" s="35">
        <v>583</v>
      </c>
      <c r="C585" s="36"/>
      <c r="D585" s="36"/>
      <c r="E585" s="159"/>
      <c r="F585" s="37"/>
      <c r="G585" s="32" t="str">
        <f>_xlfn.IFNA(VLOOKUP(B585,مصنعيات!$E$1:$AP$5000,38,0),"")</f>
        <v/>
      </c>
      <c r="H585" s="32" t="str" cm="1">
        <f t="array" ref="H585">_xlfn.IFNA(LOOKUP(5,1/(B585=مصنعيات!$E$1:$E$5000),مصنعيات!$AP$1:$AP$5000),"")</f>
        <v/>
      </c>
      <c r="I585" s="33" t="str">
        <f>IF(SUMIF(مصنعيات!$E$3:$E$5000,الاوردرات!B585,مصنعيات!$O$3:$O$5000)=0,"",SUMIF(مصنعيات!$E$3:$E$5000,الاوردرات!B585,مصنعيات!$O$3:$O$5000))</f>
        <v/>
      </c>
      <c r="J585" s="33" t="str">
        <f>IF(SUMIF(خامات!$E$3:$E$5000,الاوردرات!B585,خامات!$L$3:$L$5000)=0,"",SUMIF(خامات!$E$3:$E$5000,الاوردرات!B585,خامات!$L$3:$L$5000))</f>
        <v/>
      </c>
      <c r="K585" s="33" t="str">
        <f t="shared" si="18"/>
        <v/>
      </c>
      <c r="L585" s="33" t="str">
        <f t="shared" si="19"/>
        <v/>
      </c>
    </row>
    <row r="586" spans="2:12" ht="26.25" x14ac:dyDescent="0.2">
      <c r="B586" s="38">
        <v>584</v>
      </c>
      <c r="C586" s="36"/>
      <c r="D586" s="36"/>
      <c r="E586" s="160"/>
      <c r="F586" s="37"/>
      <c r="G586" s="32" t="str">
        <f>_xlfn.IFNA(VLOOKUP(B586,مصنعيات!$E$1:$AP$5000,38,0),"")</f>
        <v/>
      </c>
      <c r="H586" s="32" t="str" cm="1">
        <f t="array" ref="H586">_xlfn.IFNA(LOOKUP(5,1/(B586=مصنعيات!$E$1:$E$5000),مصنعيات!$AP$1:$AP$5000),"")</f>
        <v/>
      </c>
      <c r="I586" s="33" t="str">
        <f>IF(SUMIF(مصنعيات!$E$3:$E$5000,الاوردرات!B586,مصنعيات!$O$3:$O$5000)=0,"",SUMIF(مصنعيات!$E$3:$E$5000,الاوردرات!B586,مصنعيات!$O$3:$O$5000))</f>
        <v/>
      </c>
      <c r="J586" s="33" t="str">
        <f>IF(SUMIF(خامات!$E$3:$E$5000,الاوردرات!B586,خامات!$L$3:$L$5000)=0,"",SUMIF(خامات!$E$3:$E$5000,الاوردرات!B586,خامات!$L$3:$L$5000))</f>
        <v/>
      </c>
      <c r="K586" s="33" t="str">
        <f t="shared" si="18"/>
        <v/>
      </c>
      <c r="L586" s="33" t="str">
        <f t="shared" si="19"/>
        <v/>
      </c>
    </row>
    <row r="587" spans="2:12" ht="26.25" x14ac:dyDescent="0.2">
      <c r="B587" s="35">
        <v>585</v>
      </c>
      <c r="C587" s="36"/>
      <c r="D587" s="36"/>
      <c r="E587" s="159"/>
      <c r="F587" s="37"/>
      <c r="G587" s="32" t="str">
        <f>_xlfn.IFNA(VLOOKUP(B587,مصنعيات!$E$1:$AP$5000,38,0),"")</f>
        <v/>
      </c>
      <c r="H587" s="32" t="str" cm="1">
        <f t="array" ref="H587">_xlfn.IFNA(LOOKUP(5,1/(B587=مصنعيات!$E$1:$E$5000),مصنعيات!$AP$1:$AP$5000),"")</f>
        <v/>
      </c>
      <c r="I587" s="33" t="str">
        <f>IF(SUMIF(مصنعيات!$E$3:$E$5000,الاوردرات!B587,مصنعيات!$O$3:$O$5000)=0,"",SUMIF(مصنعيات!$E$3:$E$5000,الاوردرات!B587,مصنعيات!$O$3:$O$5000))</f>
        <v/>
      </c>
      <c r="J587" s="33" t="str">
        <f>IF(SUMIF(خامات!$E$3:$E$5000,الاوردرات!B587,خامات!$L$3:$L$5000)=0,"",SUMIF(خامات!$E$3:$E$5000,الاوردرات!B587,خامات!$L$3:$L$5000))</f>
        <v/>
      </c>
      <c r="K587" s="33" t="str">
        <f t="shared" si="18"/>
        <v/>
      </c>
      <c r="L587" s="33" t="str">
        <f t="shared" si="19"/>
        <v/>
      </c>
    </row>
    <row r="588" spans="2:12" ht="26.25" x14ac:dyDescent="0.2">
      <c r="B588" s="38">
        <v>586</v>
      </c>
      <c r="C588" s="36"/>
      <c r="D588" s="36"/>
      <c r="E588" s="160"/>
      <c r="F588" s="37"/>
      <c r="G588" s="32" t="str">
        <f>_xlfn.IFNA(VLOOKUP(B588,مصنعيات!$E$1:$AP$5000,38,0),"")</f>
        <v/>
      </c>
      <c r="H588" s="32" t="str" cm="1">
        <f t="array" ref="H588">_xlfn.IFNA(LOOKUP(5,1/(B588=مصنعيات!$E$1:$E$5000),مصنعيات!$AP$1:$AP$5000),"")</f>
        <v/>
      </c>
      <c r="I588" s="33" t="str">
        <f>IF(SUMIF(مصنعيات!$E$3:$E$5000,الاوردرات!B588,مصنعيات!$O$3:$O$5000)=0,"",SUMIF(مصنعيات!$E$3:$E$5000,الاوردرات!B588,مصنعيات!$O$3:$O$5000))</f>
        <v/>
      </c>
      <c r="J588" s="33" t="str">
        <f>IF(SUMIF(خامات!$E$3:$E$5000,الاوردرات!B588,خامات!$L$3:$L$5000)=0,"",SUMIF(خامات!$E$3:$E$5000,الاوردرات!B588,خامات!$L$3:$L$5000))</f>
        <v/>
      </c>
      <c r="K588" s="33" t="str">
        <f t="shared" si="18"/>
        <v/>
      </c>
      <c r="L588" s="33" t="str">
        <f t="shared" si="19"/>
        <v/>
      </c>
    </row>
    <row r="589" spans="2:12" ht="26.25" x14ac:dyDescent="0.2">
      <c r="B589" s="35">
        <v>587</v>
      </c>
      <c r="C589" s="36"/>
      <c r="D589" s="36"/>
      <c r="E589" s="159"/>
      <c r="F589" s="37"/>
      <c r="G589" s="32" t="str">
        <f>_xlfn.IFNA(VLOOKUP(B589,مصنعيات!$E$1:$AP$5000,38,0),"")</f>
        <v/>
      </c>
      <c r="H589" s="32" t="str" cm="1">
        <f t="array" ref="H589">_xlfn.IFNA(LOOKUP(5,1/(B589=مصنعيات!$E$1:$E$5000),مصنعيات!$AP$1:$AP$5000),"")</f>
        <v/>
      </c>
      <c r="I589" s="33" t="str">
        <f>IF(SUMIF(مصنعيات!$E$3:$E$5000,الاوردرات!B589,مصنعيات!$O$3:$O$5000)=0,"",SUMIF(مصنعيات!$E$3:$E$5000,الاوردرات!B589,مصنعيات!$O$3:$O$5000))</f>
        <v/>
      </c>
      <c r="J589" s="33" t="str">
        <f>IF(SUMIF(خامات!$E$3:$E$5000,الاوردرات!B589,خامات!$L$3:$L$5000)=0,"",SUMIF(خامات!$E$3:$E$5000,الاوردرات!B589,خامات!$L$3:$L$5000))</f>
        <v/>
      </c>
      <c r="K589" s="33" t="str">
        <f t="shared" si="18"/>
        <v/>
      </c>
      <c r="L589" s="33" t="str">
        <f t="shared" si="19"/>
        <v/>
      </c>
    </row>
    <row r="590" spans="2:12" ht="26.25" x14ac:dyDescent="0.2">
      <c r="B590" s="38">
        <v>588</v>
      </c>
      <c r="C590" s="36"/>
      <c r="D590" s="36"/>
      <c r="E590" s="160"/>
      <c r="F590" s="37"/>
      <c r="G590" s="32" t="str">
        <f>_xlfn.IFNA(VLOOKUP(B590,مصنعيات!$E$1:$AP$5000,38,0),"")</f>
        <v/>
      </c>
      <c r="H590" s="32" t="str" cm="1">
        <f t="array" ref="H590">_xlfn.IFNA(LOOKUP(5,1/(B590=مصنعيات!$E$1:$E$5000),مصنعيات!$AP$1:$AP$5000),"")</f>
        <v/>
      </c>
      <c r="I590" s="33" t="str">
        <f>IF(SUMIF(مصنعيات!$E$3:$E$5000,الاوردرات!B590,مصنعيات!$O$3:$O$5000)=0,"",SUMIF(مصنعيات!$E$3:$E$5000,الاوردرات!B590,مصنعيات!$O$3:$O$5000))</f>
        <v/>
      </c>
      <c r="J590" s="33" t="str">
        <f>IF(SUMIF(خامات!$E$3:$E$5000,الاوردرات!B590,خامات!$L$3:$L$5000)=0,"",SUMIF(خامات!$E$3:$E$5000,الاوردرات!B590,خامات!$L$3:$L$5000))</f>
        <v/>
      </c>
      <c r="K590" s="33" t="str">
        <f t="shared" si="18"/>
        <v/>
      </c>
      <c r="L590" s="33" t="str">
        <f t="shared" si="19"/>
        <v/>
      </c>
    </row>
    <row r="591" spans="2:12" ht="26.25" x14ac:dyDescent="0.2">
      <c r="B591" s="35">
        <v>589</v>
      </c>
      <c r="C591" s="36"/>
      <c r="D591" s="36"/>
      <c r="E591" s="159"/>
      <c r="F591" s="37"/>
      <c r="G591" s="32" t="str">
        <f>_xlfn.IFNA(VLOOKUP(B591,مصنعيات!$E$1:$AP$5000,38,0),"")</f>
        <v/>
      </c>
      <c r="H591" s="32" t="str" cm="1">
        <f t="array" ref="H591">_xlfn.IFNA(LOOKUP(5,1/(B591=مصنعيات!$E$1:$E$5000),مصنعيات!$AP$1:$AP$5000),"")</f>
        <v/>
      </c>
      <c r="I591" s="33" t="str">
        <f>IF(SUMIF(مصنعيات!$E$3:$E$5000,الاوردرات!B591,مصنعيات!$O$3:$O$5000)=0,"",SUMIF(مصنعيات!$E$3:$E$5000,الاوردرات!B591,مصنعيات!$O$3:$O$5000))</f>
        <v/>
      </c>
      <c r="J591" s="33" t="str">
        <f>IF(SUMIF(خامات!$E$3:$E$5000,الاوردرات!B591,خامات!$L$3:$L$5000)=0,"",SUMIF(خامات!$E$3:$E$5000,الاوردرات!B591,خامات!$L$3:$L$5000))</f>
        <v/>
      </c>
      <c r="K591" s="33" t="str">
        <f t="shared" si="18"/>
        <v/>
      </c>
      <c r="L591" s="33" t="str">
        <f t="shared" si="19"/>
        <v/>
      </c>
    </row>
    <row r="592" spans="2:12" ht="26.25" x14ac:dyDescent="0.2">
      <c r="B592" s="38">
        <v>590</v>
      </c>
      <c r="C592" s="36"/>
      <c r="D592" s="36"/>
      <c r="E592" s="160"/>
      <c r="F592" s="37"/>
      <c r="G592" s="32" t="str">
        <f>_xlfn.IFNA(VLOOKUP(B592,مصنعيات!$E$1:$AP$5000,38,0),"")</f>
        <v/>
      </c>
      <c r="H592" s="32" t="str" cm="1">
        <f t="array" ref="H592">_xlfn.IFNA(LOOKUP(5,1/(B592=مصنعيات!$E$1:$E$5000),مصنعيات!$AP$1:$AP$5000),"")</f>
        <v/>
      </c>
      <c r="I592" s="33" t="str">
        <f>IF(SUMIF(مصنعيات!$E$3:$E$5000,الاوردرات!B592,مصنعيات!$O$3:$O$5000)=0,"",SUMIF(مصنعيات!$E$3:$E$5000,الاوردرات!B592,مصنعيات!$O$3:$O$5000))</f>
        <v/>
      </c>
      <c r="J592" s="33" t="str">
        <f>IF(SUMIF(خامات!$E$3:$E$5000,الاوردرات!B592,خامات!$L$3:$L$5000)=0,"",SUMIF(خامات!$E$3:$E$5000,الاوردرات!B592,خامات!$L$3:$L$5000))</f>
        <v/>
      </c>
      <c r="K592" s="33" t="str">
        <f t="shared" si="18"/>
        <v/>
      </c>
      <c r="L592" s="33" t="str">
        <f t="shared" si="19"/>
        <v/>
      </c>
    </row>
    <row r="593" spans="2:12" ht="26.25" x14ac:dyDescent="0.2">
      <c r="B593" s="35">
        <v>591</v>
      </c>
      <c r="C593" s="36"/>
      <c r="D593" s="36"/>
      <c r="E593" s="159"/>
      <c r="F593" s="37"/>
      <c r="G593" s="32" t="str">
        <f>_xlfn.IFNA(VLOOKUP(B593,مصنعيات!$E$1:$AP$5000,38,0),"")</f>
        <v/>
      </c>
      <c r="H593" s="32" t="str" cm="1">
        <f t="array" ref="H593">_xlfn.IFNA(LOOKUP(5,1/(B593=مصنعيات!$E$1:$E$5000),مصنعيات!$AP$1:$AP$5000),"")</f>
        <v/>
      </c>
      <c r="I593" s="33" t="str">
        <f>IF(SUMIF(مصنعيات!$E$3:$E$5000,الاوردرات!B593,مصنعيات!$O$3:$O$5000)=0,"",SUMIF(مصنعيات!$E$3:$E$5000,الاوردرات!B593,مصنعيات!$O$3:$O$5000))</f>
        <v/>
      </c>
      <c r="J593" s="33" t="str">
        <f>IF(SUMIF(خامات!$E$3:$E$5000,الاوردرات!B593,خامات!$L$3:$L$5000)=0,"",SUMIF(خامات!$E$3:$E$5000,الاوردرات!B593,خامات!$L$3:$L$5000))</f>
        <v/>
      </c>
      <c r="K593" s="33" t="str">
        <f t="shared" si="18"/>
        <v/>
      </c>
      <c r="L593" s="33" t="str">
        <f t="shared" si="19"/>
        <v/>
      </c>
    </row>
    <row r="594" spans="2:12" ht="26.25" x14ac:dyDescent="0.2">
      <c r="B594" s="38">
        <v>592</v>
      </c>
      <c r="C594" s="36"/>
      <c r="D594" s="36"/>
      <c r="E594" s="160"/>
      <c r="F594" s="37"/>
      <c r="G594" s="32" t="str">
        <f>_xlfn.IFNA(VLOOKUP(B594,مصنعيات!$E$1:$AP$5000,38,0),"")</f>
        <v/>
      </c>
      <c r="H594" s="32" t="str" cm="1">
        <f t="array" ref="H594">_xlfn.IFNA(LOOKUP(5,1/(B594=مصنعيات!$E$1:$E$5000),مصنعيات!$AP$1:$AP$5000),"")</f>
        <v/>
      </c>
      <c r="I594" s="33" t="str">
        <f>IF(SUMIF(مصنعيات!$E$3:$E$5000,الاوردرات!B594,مصنعيات!$O$3:$O$5000)=0,"",SUMIF(مصنعيات!$E$3:$E$5000,الاوردرات!B594,مصنعيات!$O$3:$O$5000))</f>
        <v/>
      </c>
      <c r="J594" s="33" t="str">
        <f>IF(SUMIF(خامات!$E$3:$E$5000,الاوردرات!B594,خامات!$L$3:$L$5000)=0,"",SUMIF(خامات!$E$3:$E$5000,الاوردرات!B594,خامات!$L$3:$L$5000))</f>
        <v/>
      </c>
      <c r="K594" s="33" t="str">
        <f t="shared" si="18"/>
        <v/>
      </c>
      <c r="L594" s="33" t="str">
        <f t="shared" si="19"/>
        <v/>
      </c>
    </row>
    <row r="595" spans="2:12" ht="26.25" x14ac:dyDescent="0.2">
      <c r="B595" s="35">
        <v>593</v>
      </c>
      <c r="C595" s="36"/>
      <c r="D595" s="36"/>
      <c r="E595" s="159"/>
      <c r="F595" s="37"/>
      <c r="G595" s="32" t="str">
        <f>_xlfn.IFNA(VLOOKUP(B595,مصنعيات!$E$1:$AP$5000,38,0),"")</f>
        <v/>
      </c>
      <c r="H595" s="32" t="str" cm="1">
        <f t="array" ref="H595">_xlfn.IFNA(LOOKUP(5,1/(B595=مصنعيات!$E$1:$E$5000),مصنعيات!$AP$1:$AP$5000),"")</f>
        <v/>
      </c>
      <c r="I595" s="33" t="str">
        <f>IF(SUMIF(مصنعيات!$E$3:$E$5000,الاوردرات!B595,مصنعيات!$O$3:$O$5000)=0,"",SUMIF(مصنعيات!$E$3:$E$5000,الاوردرات!B595,مصنعيات!$O$3:$O$5000))</f>
        <v/>
      </c>
      <c r="J595" s="33" t="str">
        <f>IF(SUMIF(خامات!$E$3:$E$5000,الاوردرات!B595,خامات!$L$3:$L$5000)=0,"",SUMIF(خامات!$E$3:$E$5000,الاوردرات!B595,خامات!$L$3:$L$5000))</f>
        <v/>
      </c>
      <c r="K595" s="33" t="str">
        <f t="shared" si="18"/>
        <v/>
      </c>
      <c r="L595" s="33" t="str">
        <f t="shared" si="19"/>
        <v/>
      </c>
    </row>
    <row r="596" spans="2:12" ht="26.25" x14ac:dyDescent="0.2">
      <c r="B596" s="38">
        <v>594</v>
      </c>
      <c r="C596" s="36"/>
      <c r="D596" s="36"/>
      <c r="E596" s="160"/>
      <c r="F596" s="37"/>
      <c r="G596" s="32" t="str">
        <f>_xlfn.IFNA(VLOOKUP(B596,مصنعيات!$E$1:$AP$5000,38,0),"")</f>
        <v/>
      </c>
      <c r="H596" s="32" t="str" cm="1">
        <f t="array" ref="H596">_xlfn.IFNA(LOOKUP(5,1/(B596=مصنعيات!$E$1:$E$5000),مصنعيات!$AP$1:$AP$5000),"")</f>
        <v/>
      </c>
      <c r="I596" s="33" t="str">
        <f>IF(SUMIF(مصنعيات!$E$3:$E$5000,الاوردرات!B596,مصنعيات!$O$3:$O$5000)=0,"",SUMIF(مصنعيات!$E$3:$E$5000,الاوردرات!B596,مصنعيات!$O$3:$O$5000))</f>
        <v/>
      </c>
      <c r="J596" s="33" t="str">
        <f>IF(SUMIF(خامات!$E$3:$E$5000,الاوردرات!B596,خامات!$L$3:$L$5000)=0,"",SUMIF(خامات!$E$3:$E$5000,الاوردرات!B596,خامات!$L$3:$L$5000))</f>
        <v/>
      </c>
      <c r="K596" s="33" t="str">
        <f t="shared" si="18"/>
        <v/>
      </c>
      <c r="L596" s="33" t="str">
        <f t="shared" si="19"/>
        <v/>
      </c>
    </row>
    <row r="597" spans="2:12" ht="26.25" x14ac:dyDescent="0.2">
      <c r="B597" s="35">
        <v>595</v>
      </c>
      <c r="C597" s="36"/>
      <c r="D597" s="36"/>
      <c r="E597" s="159"/>
      <c r="F597" s="37"/>
      <c r="G597" s="32" t="str">
        <f>_xlfn.IFNA(VLOOKUP(B597,مصنعيات!$E$1:$AP$5000,38,0),"")</f>
        <v/>
      </c>
      <c r="H597" s="32" t="str" cm="1">
        <f t="array" ref="H597">_xlfn.IFNA(LOOKUP(5,1/(B597=مصنعيات!$E$1:$E$5000),مصنعيات!$AP$1:$AP$5000),"")</f>
        <v/>
      </c>
      <c r="I597" s="33" t="str">
        <f>IF(SUMIF(مصنعيات!$E$3:$E$5000,الاوردرات!B597,مصنعيات!$O$3:$O$5000)=0,"",SUMIF(مصنعيات!$E$3:$E$5000,الاوردرات!B597,مصنعيات!$O$3:$O$5000))</f>
        <v/>
      </c>
      <c r="J597" s="33" t="str">
        <f>IF(SUMIF(خامات!$E$3:$E$5000,الاوردرات!B597,خامات!$L$3:$L$5000)=0,"",SUMIF(خامات!$E$3:$E$5000,الاوردرات!B597,خامات!$L$3:$L$5000))</f>
        <v/>
      </c>
      <c r="K597" s="33" t="str">
        <f t="shared" si="18"/>
        <v/>
      </c>
      <c r="L597" s="33" t="str">
        <f t="shared" si="19"/>
        <v/>
      </c>
    </row>
    <row r="598" spans="2:12" ht="26.25" x14ac:dyDescent="0.2">
      <c r="B598" s="38">
        <v>596</v>
      </c>
      <c r="C598" s="36"/>
      <c r="D598" s="36"/>
      <c r="E598" s="160"/>
      <c r="F598" s="37"/>
      <c r="G598" s="32" t="str">
        <f>_xlfn.IFNA(VLOOKUP(B598,مصنعيات!$E$1:$AP$5000,38,0),"")</f>
        <v/>
      </c>
      <c r="H598" s="32" t="str" cm="1">
        <f t="array" ref="H598">_xlfn.IFNA(LOOKUP(5,1/(B598=مصنعيات!$E$1:$E$5000),مصنعيات!$AP$1:$AP$5000),"")</f>
        <v/>
      </c>
      <c r="I598" s="33" t="str">
        <f>IF(SUMIF(مصنعيات!$E$3:$E$5000,الاوردرات!B598,مصنعيات!$O$3:$O$5000)=0,"",SUMIF(مصنعيات!$E$3:$E$5000,الاوردرات!B598,مصنعيات!$O$3:$O$5000))</f>
        <v/>
      </c>
      <c r="J598" s="33" t="str">
        <f>IF(SUMIF(خامات!$E$3:$E$5000,الاوردرات!B598,خامات!$L$3:$L$5000)=0,"",SUMIF(خامات!$E$3:$E$5000,الاوردرات!B598,خامات!$L$3:$L$5000))</f>
        <v/>
      </c>
      <c r="K598" s="33" t="str">
        <f t="shared" si="18"/>
        <v/>
      </c>
      <c r="L598" s="33" t="str">
        <f t="shared" si="19"/>
        <v/>
      </c>
    </row>
    <row r="599" spans="2:12" ht="26.25" x14ac:dyDescent="0.2">
      <c r="B599" s="35">
        <v>597</v>
      </c>
      <c r="C599" s="36"/>
      <c r="D599" s="36"/>
      <c r="E599" s="159"/>
      <c r="F599" s="37"/>
      <c r="G599" s="32" t="str">
        <f>_xlfn.IFNA(VLOOKUP(B599,مصنعيات!$E$1:$AP$5000,38,0),"")</f>
        <v/>
      </c>
      <c r="H599" s="32" t="str" cm="1">
        <f t="array" ref="H599">_xlfn.IFNA(LOOKUP(5,1/(B599=مصنعيات!$E$1:$E$5000),مصنعيات!$AP$1:$AP$5000),"")</f>
        <v/>
      </c>
      <c r="I599" s="33" t="str">
        <f>IF(SUMIF(مصنعيات!$E$3:$E$5000,الاوردرات!B599,مصنعيات!$O$3:$O$5000)=0,"",SUMIF(مصنعيات!$E$3:$E$5000,الاوردرات!B599,مصنعيات!$O$3:$O$5000))</f>
        <v/>
      </c>
      <c r="J599" s="33" t="str">
        <f>IF(SUMIF(خامات!$E$3:$E$5000,الاوردرات!B599,خامات!$L$3:$L$5000)=0,"",SUMIF(خامات!$E$3:$E$5000,الاوردرات!B599,خامات!$L$3:$L$5000))</f>
        <v/>
      </c>
      <c r="K599" s="33" t="str">
        <f t="shared" si="18"/>
        <v/>
      </c>
      <c r="L599" s="33" t="str">
        <f t="shared" si="19"/>
        <v/>
      </c>
    </row>
    <row r="600" spans="2:12" ht="26.25" x14ac:dyDescent="0.2">
      <c r="B600" s="38">
        <v>598</v>
      </c>
      <c r="C600" s="36"/>
      <c r="D600" s="36"/>
      <c r="E600" s="160"/>
      <c r="F600" s="37"/>
      <c r="G600" s="32" t="str">
        <f>_xlfn.IFNA(VLOOKUP(B600,مصنعيات!$E$1:$AP$5000,38,0),"")</f>
        <v/>
      </c>
      <c r="H600" s="32" t="str" cm="1">
        <f t="array" ref="H600">_xlfn.IFNA(LOOKUP(5,1/(B600=مصنعيات!$E$1:$E$5000),مصنعيات!$AP$1:$AP$5000),"")</f>
        <v/>
      </c>
      <c r="I600" s="33" t="str">
        <f>IF(SUMIF(مصنعيات!$E$3:$E$5000,الاوردرات!B600,مصنعيات!$O$3:$O$5000)=0,"",SUMIF(مصنعيات!$E$3:$E$5000,الاوردرات!B600,مصنعيات!$O$3:$O$5000))</f>
        <v/>
      </c>
      <c r="J600" s="33" t="str">
        <f>IF(SUMIF(خامات!$E$3:$E$5000,الاوردرات!B600,خامات!$L$3:$L$5000)=0,"",SUMIF(خامات!$E$3:$E$5000,الاوردرات!B600,خامات!$L$3:$L$5000))</f>
        <v/>
      </c>
      <c r="K600" s="33" t="str">
        <f t="shared" si="18"/>
        <v/>
      </c>
      <c r="L600" s="33" t="str">
        <f t="shared" si="19"/>
        <v/>
      </c>
    </row>
    <row r="601" spans="2:12" ht="26.25" x14ac:dyDescent="0.2">
      <c r="B601" s="38">
        <v>599</v>
      </c>
      <c r="C601" s="36"/>
      <c r="D601" s="36"/>
      <c r="E601" s="160"/>
      <c r="F601" s="37"/>
      <c r="G601" s="32" t="str">
        <f>_xlfn.IFNA(VLOOKUP(B601,مصنعيات!$E$1:$AP$5000,38,0),"")</f>
        <v/>
      </c>
      <c r="H601" s="32" t="str" cm="1">
        <f t="array" ref="H601">_xlfn.IFNA(LOOKUP(5,1/(B601=مصنعيات!$E$1:$E$5000),مصنعيات!$AP$1:$AP$5000),"")</f>
        <v/>
      </c>
      <c r="I601" s="33" t="str">
        <f>IF(SUMIF(مصنعيات!$E$3:$E$5000,الاوردرات!B601,مصنعيات!$O$3:$O$5000)=0,"",SUMIF(مصنعيات!$E$3:$E$5000,الاوردرات!B601,مصنعيات!$O$3:$O$5000))</f>
        <v/>
      </c>
      <c r="J601" s="33" t="str">
        <f>IF(SUMIF(خامات!$E$3:$E$5000,الاوردرات!B601,خامات!$L$3:$L$5000)=0,"",SUMIF(خامات!$E$3:$E$5000,الاوردرات!B601,خامات!$L$3:$L$5000))</f>
        <v/>
      </c>
      <c r="K601" s="33" t="str">
        <f t="shared" si="18"/>
        <v/>
      </c>
      <c r="L601" s="33" t="str">
        <f t="shared" si="19"/>
        <v/>
      </c>
    </row>
    <row r="602" spans="2:12" ht="26.25" x14ac:dyDescent="0.2">
      <c r="B602" s="38">
        <v>600</v>
      </c>
      <c r="C602" s="36"/>
      <c r="D602" s="36"/>
      <c r="E602" s="160"/>
      <c r="F602" s="37"/>
      <c r="G602" s="32" t="str">
        <f>_xlfn.IFNA(VLOOKUP(B602,مصنعيات!$E$1:$AP$5000,38,0),"")</f>
        <v/>
      </c>
      <c r="H602" s="32" t="str" cm="1">
        <f t="array" ref="H602">_xlfn.IFNA(LOOKUP(5,1/(B602=مصنعيات!$E$1:$E$5000),مصنعيات!$AP$1:$AP$5000),"")</f>
        <v/>
      </c>
      <c r="I602" s="33" t="str">
        <f>IF(SUMIF(مصنعيات!$E$3:$E$5000,الاوردرات!B602,مصنعيات!$O$3:$O$5000)=0,"",SUMIF(مصنعيات!$E$3:$E$5000,الاوردرات!B602,مصنعيات!$O$3:$O$5000))</f>
        <v/>
      </c>
      <c r="J602" s="33" t="str">
        <f>IF(SUMIF(خامات!$E$3:$E$5000,الاوردرات!B602,خامات!$L$3:$L$5000)=0,"",SUMIF(خامات!$E$3:$E$5000,الاوردرات!B602,خامات!$L$3:$L$5000))</f>
        <v/>
      </c>
      <c r="K602" s="33" t="str">
        <f t="shared" si="18"/>
        <v/>
      </c>
      <c r="L602" s="33" t="str">
        <f t="shared" si="19"/>
        <v/>
      </c>
    </row>
    <row r="603" spans="2:12" ht="27" thickBot="1" x14ac:dyDescent="0.25">
      <c r="B603" s="39">
        <v>0</v>
      </c>
      <c r="C603" s="36">
        <v>0</v>
      </c>
      <c r="D603" s="132"/>
      <c r="E603" s="161"/>
      <c r="F603" s="30">
        <v>0</v>
      </c>
      <c r="G603" s="32" t="str">
        <f>_xlfn.IFNA(VLOOKUP(B603,مصنعيات!$E$1:$AP$5000,38,0),"")</f>
        <v/>
      </c>
      <c r="H603" s="32" cm="1">
        <f t="array" ref="H603">_xlfn.IFNA(LOOKUP(5,1/(B603=مصنعيات!$E$1:$E$5000),مصنعيات!$AP$1:$AP$5000),"")</f>
        <v>0</v>
      </c>
      <c r="I603" s="33" t="str">
        <f>IF(SUMIF(مصنعيات!$E$3:$E$5000,الاوردرات!B603,مصنعيات!$O$3:$O$5000)=0,"",SUMIF(مصنعيات!$E$3:$E$5000,الاوردرات!B603,مصنعيات!$O$3:$O$5000))</f>
        <v/>
      </c>
      <c r="J603" s="33" t="str">
        <f>IF(SUMIF(خامات!$E$3:$E$5000,الاوردرات!B603,خامات!$L$3:$L$5000)=0,"",SUMIF(خامات!$E$3:$E$5000,الاوردرات!B603,خامات!$L$3:$L$5000))</f>
        <v/>
      </c>
      <c r="K603" s="33" t="str">
        <f t="shared" si="18"/>
        <v/>
      </c>
      <c r="L603" s="33" t="str">
        <f t="shared" si="19"/>
        <v/>
      </c>
    </row>
  </sheetData>
  <sheetProtection autoFilter="0"/>
  <autoFilter ref="B2:J2" xr:uid="{BEA9C240-1CEA-4A4F-B0ED-D2F8DEBA73D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58EB-E608-4BE5-AAEF-8E1609260C3B}">
  <dimension ref="B1:L5860"/>
  <sheetViews>
    <sheetView showGridLines="0" rightToLeft="1" topLeftCell="A262" zoomScale="70" zoomScaleNormal="70" workbookViewId="0">
      <selection activeCell="G270" sqref="G270"/>
    </sheetView>
  </sheetViews>
  <sheetFormatPr defaultColWidth="5.25" defaultRowHeight="30" x14ac:dyDescent="0.2"/>
  <cols>
    <col min="1" max="1" width="1.375" style="14" customWidth="1"/>
    <col min="2" max="2" width="4.625" style="14" hidden="1" customWidth="1"/>
    <col min="3" max="3" width="8.875" style="40" customWidth="1"/>
    <col min="4" max="4" width="10.375" style="40" customWidth="1"/>
    <col min="5" max="5" width="12.625" style="40" customWidth="1"/>
    <col min="6" max="6" width="21.875" style="41" bestFit="1" customWidth="1"/>
    <col min="7" max="7" width="9.25" style="42" customWidth="1"/>
    <col min="8" max="8" width="19.875" style="42" customWidth="1"/>
    <col min="9" max="9" width="50.75" style="25" customWidth="1"/>
    <col min="10" max="10" width="20.375" style="40" customWidth="1"/>
    <col min="11" max="11" width="0.875" style="14" customWidth="1"/>
    <col min="12" max="12" width="19.875" style="122" customWidth="1"/>
    <col min="13" max="13" width="9.125" style="14" customWidth="1"/>
    <col min="14" max="16384" width="5.25" style="14"/>
  </cols>
  <sheetData>
    <row r="1" spans="2:12" ht="12.75" customHeight="1" thickBot="1" x14ac:dyDescent="0.25"/>
    <row r="2" spans="2:12" s="15" customFormat="1" ht="57.75" customHeight="1" thickBot="1" x14ac:dyDescent="0.25">
      <c r="C2" s="43" t="s">
        <v>20</v>
      </c>
      <c r="D2" s="44" t="s">
        <v>19</v>
      </c>
      <c r="E2" s="45" t="s">
        <v>43</v>
      </c>
      <c r="F2" s="44" t="s">
        <v>48</v>
      </c>
      <c r="G2" s="46" t="s">
        <v>45</v>
      </c>
      <c r="H2" s="112" t="s">
        <v>144</v>
      </c>
      <c r="I2" s="26" t="s">
        <v>15</v>
      </c>
      <c r="J2" s="62" t="s">
        <v>16</v>
      </c>
      <c r="K2" s="15">
        <v>1</v>
      </c>
      <c r="L2" s="123" t="s">
        <v>145</v>
      </c>
    </row>
    <row r="3" spans="2:12" ht="26.25" customHeight="1" x14ac:dyDescent="0.2">
      <c r="B3" s="14">
        <f>COUNTIFS($E$3:E3,تقرير!$E$4)</f>
        <v>0</v>
      </c>
      <c r="C3" s="48" t="s">
        <v>11</v>
      </c>
      <c r="D3" s="49">
        <v>45160</v>
      </c>
      <c r="E3" s="37">
        <v>1</v>
      </c>
      <c r="F3" s="50" t="s">
        <v>66</v>
      </c>
      <c r="G3" s="51">
        <v>1.5</v>
      </c>
      <c r="H3" s="113" t="s">
        <v>109</v>
      </c>
      <c r="I3" s="27" t="str">
        <f>_xlfn.IFNA(VLOOKUP(E3,الاوردرات!$B$1:$C$600,2,0),"")</f>
        <v>انتيك فرنساوي</v>
      </c>
      <c r="J3" s="63"/>
      <c r="L3" s="124">
        <f>IF(F3="","",_xlfn.IFNA((VLOOKUP(F3,help!L:M,2,0))*G3,"غير مسجلة في المشتريات"))</f>
        <v>215.25</v>
      </c>
    </row>
    <row r="4" spans="2:12" ht="26.25" customHeight="1" x14ac:dyDescent="0.2">
      <c r="B4" s="14">
        <f>COUNTIFS($E$3:E4,تقرير!$E$4)</f>
        <v>0</v>
      </c>
      <c r="C4" s="48" t="s">
        <v>11</v>
      </c>
      <c r="D4" s="49">
        <v>45160</v>
      </c>
      <c r="E4" s="37">
        <v>1</v>
      </c>
      <c r="F4" s="50" t="s">
        <v>106</v>
      </c>
      <c r="G4" s="51">
        <f>3.9*3</f>
        <v>11.7</v>
      </c>
      <c r="H4" s="113" t="s">
        <v>101</v>
      </c>
      <c r="I4" s="27" t="str">
        <f>_xlfn.IFNA(VLOOKUP(E4,الاوردرات!$B$1:$C$600,2,0),"")</f>
        <v>انتيك فرنساوي</v>
      </c>
      <c r="J4" s="63"/>
      <c r="L4" s="125">
        <f>IF(F4="","",_xlfn.IFNA((VLOOKUP(F4,help!L:M,2,0))*G4,"غير مسجلة في المشتريات"))</f>
        <v>380.99999999999994</v>
      </c>
    </row>
    <row r="5" spans="2:12" ht="26.25" customHeight="1" x14ac:dyDescent="0.2">
      <c r="B5" s="14">
        <f>COUNTIFS($E$3:E5,تقرير!$E$4)</f>
        <v>0</v>
      </c>
      <c r="C5" s="48" t="s">
        <v>11</v>
      </c>
      <c r="D5" s="49">
        <v>45160</v>
      </c>
      <c r="E5" s="37">
        <v>1</v>
      </c>
      <c r="F5" s="50" t="s">
        <v>128</v>
      </c>
      <c r="G5" s="51">
        <v>0.25</v>
      </c>
      <c r="H5" s="113" t="s">
        <v>149</v>
      </c>
      <c r="I5" s="27" t="str">
        <f>_xlfn.IFNA(VLOOKUP(E5,الاوردرات!$B$1:$C$600,2,0),"")</f>
        <v>انتيك فرنساوي</v>
      </c>
      <c r="J5" s="63"/>
      <c r="L5" s="125">
        <f>IF(F5="","",_xlfn.IFNA((VLOOKUP(F5,help!L:M,2,0))*G5,"غير مسجلة في المشتريات"))</f>
        <v>35</v>
      </c>
    </row>
    <row r="6" spans="2:12" ht="26.25" customHeight="1" x14ac:dyDescent="0.2">
      <c r="B6" s="14">
        <f>COUNTIFS($E$3:E6,تقرير!$E$4)</f>
        <v>0</v>
      </c>
      <c r="C6" s="48" t="s">
        <v>9</v>
      </c>
      <c r="D6" s="49">
        <v>45165</v>
      </c>
      <c r="E6" s="37">
        <v>1</v>
      </c>
      <c r="F6" s="50" t="s">
        <v>69</v>
      </c>
      <c r="G6" s="51">
        <v>3</v>
      </c>
      <c r="H6" s="113" t="s">
        <v>109</v>
      </c>
      <c r="I6" s="27" t="str">
        <f>_xlfn.IFNA(VLOOKUP(E6,الاوردرات!$B$1:$C$600,2,0),"")</f>
        <v>انتيك فرنساوي</v>
      </c>
      <c r="J6" s="63"/>
      <c r="L6" s="125">
        <f>IF(F6="","",_xlfn.IFNA((VLOOKUP(F6,help!L:M,2,0))*G6,"غير مسجلة في المشتريات"))</f>
        <v>163.95348837209303</v>
      </c>
    </row>
    <row r="7" spans="2:12" ht="26.25" customHeight="1" x14ac:dyDescent="0.2">
      <c r="B7" s="14">
        <f>COUNTIFS($E$3:E7,تقرير!$E$4)</f>
        <v>0</v>
      </c>
      <c r="C7" s="48" t="s">
        <v>10</v>
      </c>
      <c r="D7" s="49">
        <v>45166</v>
      </c>
      <c r="E7" s="37">
        <v>1</v>
      </c>
      <c r="F7" s="50" t="s">
        <v>115</v>
      </c>
      <c r="G7" s="51">
        <v>0.5</v>
      </c>
      <c r="H7" s="113" t="s">
        <v>109</v>
      </c>
      <c r="I7" s="27" t="str">
        <f>_xlfn.IFNA(VLOOKUP(E7,الاوردرات!$B$1:$C$600,2,0),"")</f>
        <v>انتيك فرنساوي</v>
      </c>
      <c r="J7" s="63"/>
      <c r="L7" s="125">
        <f>IF(F7="","",_xlfn.IFNA((VLOOKUP(F7,help!L:M,2,0))*G7,"غير مسجلة في المشتريات"))</f>
        <v>35</v>
      </c>
    </row>
    <row r="8" spans="2:12" ht="26.25" customHeight="1" x14ac:dyDescent="0.2">
      <c r="B8" s="14">
        <f>COUNTIFS($E$3:E8,تقرير!$E$4)</f>
        <v>0</v>
      </c>
      <c r="C8" s="48" t="s">
        <v>10</v>
      </c>
      <c r="D8" s="49">
        <v>45166</v>
      </c>
      <c r="E8" s="37">
        <v>1</v>
      </c>
      <c r="F8" s="50" t="s">
        <v>62</v>
      </c>
      <c r="G8" s="51">
        <v>0.125</v>
      </c>
      <c r="H8" s="113" t="s">
        <v>149</v>
      </c>
      <c r="I8" s="27" t="str">
        <f>_xlfn.IFNA(VLOOKUP(E8,الاوردرات!$B$1:$C$600,2,0),"")</f>
        <v>انتيك فرنساوي</v>
      </c>
      <c r="J8" s="63"/>
      <c r="L8" s="125">
        <f>IF(F8="","",_xlfn.IFNA((VLOOKUP(F8,help!L:M,2,0))*G8,"غير مسجلة في المشتريات"))</f>
        <v>83.75</v>
      </c>
    </row>
    <row r="9" spans="2:12" ht="26.25" customHeight="1" x14ac:dyDescent="0.2">
      <c r="B9" s="14">
        <f>COUNTIFS($E$3:E9,تقرير!$E$4)</f>
        <v>0</v>
      </c>
      <c r="C9" s="48" t="s">
        <v>10</v>
      </c>
      <c r="D9" s="49">
        <v>45166</v>
      </c>
      <c r="E9" s="37">
        <v>1</v>
      </c>
      <c r="F9" s="50" t="s">
        <v>197</v>
      </c>
      <c r="G9" s="51">
        <v>1</v>
      </c>
      <c r="H9" s="113" t="s">
        <v>109</v>
      </c>
      <c r="I9" s="27" t="str">
        <f>_xlfn.IFNA(VLOOKUP(E9,الاوردرات!$B$1:$C$600,2,0),"")</f>
        <v>انتيك فرنساوي</v>
      </c>
      <c r="J9" s="63"/>
      <c r="L9" s="125">
        <f>IF(F9="","",_xlfn.IFNA((VLOOKUP(F9,help!L:M,2,0))*G9,"غير مسجلة في المشتريات"))</f>
        <v>110.71428571428572</v>
      </c>
    </row>
    <row r="10" spans="2:12" ht="26.25" customHeight="1" x14ac:dyDescent="0.2">
      <c r="B10" s="14">
        <f>COUNTIFS($E$3:E10,تقرير!$E$4)</f>
        <v>0</v>
      </c>
      <c r="C10" s="48" t="s">
        <v>11</v>
      </c>
      <c r="D10" s="49">
        <v>45160</v>
      </c>
      <c r="E10" s="37">
        <v>1</v>
      </c>
      <c r="F10" s="50" t="s">
        <v>53</v>
      </c>
      <c r="G10" s="51">
        <v>0.125</v>
      </c>
      <c r="H10" s="113" t="s">
        <v>150</v>
      </c>
      <c r="I10" s="27" t="str">
        <f>_xlfn.IFNA(VLOOKUP(E10,الاوردرات!$B$1:$C$600,2,0),"")</f>
        <v>انتيك فرنساوي</v>
      </c>
      <c r="J10" s="63"/>
      <c r="L10" s="125">
        <f>IF(F10="","",_xlfn.IFNA((VLOOKUP(F10,help!L:M,2,0))*G10,"غير مسجلة في المشتريات"))</f>
        <v>38.25</v>
      </c>
    </row>
    <row r="11" spans="2:12" x14ac:dyDescent="0.2">
      <c r="B11" s="14">
        <f>COUNTIFS($E$3:E11,تقرير!$E$4)</f>
        <v>0</v>
      </c>
      <c r="C11" s="48" t="s">
        <v>11</v>
      </c>
      <c r="D11" s="49">
        <v>45160</v>
      </c>
      <c r="E11" s="37">
        <v>1</v>
      </c>
      <c r="F11" s="50" t="s">
        <v>134</v>
      </c>
      <c r="G11" s="51">
        <v>0.05</v>
      </c>
      <c r="H11" s="113" t="s">
        <v>151</v>
      </c>
      <c r="I11" s="27" t="str">
        <f>_xlfn.IFNA(VLOOKUP(E11,الاوردرات!$B$1:$C$600,2,0),"")</f>
        <v>انتيك فرنساوي</v>
      </c>
      <c r="J11" s="63"/>
      <c r="L11" s="125">
        <f>IF(F11="","",_xlfn.IFNA((VLOOKUP(F11,help!L:M,2,0))*G11,"غير مسجلة في المشتريات"))</f>
        <v>9.25</v>
      </c>
    </row>
    <row r="12" spans="2:12" x14ac:dyDescent="0.2">
      <c r="B12" s="14">
        <f>COUNTIFS($E$3:E12,تقرير!$E$4)</f>
        <v>0</v>
      </c>
      <c r="C12" s="48" t="s">
        <v>13</v>
      </c>
      <c r="D12" s="49">
        <v>45169</v>
      </c>
      <c r="E12" s="37">
        <v>1</v>
      </c>
      <c r="F12" s="50" t="s">
        <v>50</v>
      </c>
      <c r="G12" s="51">
        <v>0.05</v>
      </c>
      <c r="H12" s="113" t="s">
        <v>151</v>
      </c>
      <c r="I12" s="27" t="str">
        <f>_xlfn.IFNA(VLOOKUP(E12,الاوردرات!$B$1:$C$600,2,0),"")</f>
        <v>انتيك فرنساوي</v>
      </c>
      <c r="J12" s="63"/>
      <c r="L12" s="125">
        <f>IF(F12="","",_xlfn.IFNA((VLOOKUP(F12,help!L:M,2,0))*G12,"غير مسجلة في المشتريات"))</f>
        <v>5</v>
      </c>
    </row>
    <row r="13" spans="2:12" x14ac:dyDescent="0.2">
      <c r="B13" s="14">
        <f>COUNTIFS($E$3:E13,تقرير!$E$4)</f>
        <v>0</v>
      </c>
      <c r="C13" s="48" t="s">
        <v>153</v>
      </c>
      <c r="D13" s="49">
        <v>45166</v>
      </c>
      <c r="E13" s="37">
        <v>3</v>
      </c>
      <c r="F13" s="50" t="s">
        <v>80</v>
      </c>
      <c r="G13" s="51">
        <v>0.5</v>
      </c>
      <c r="H13" s="113" t="s">
        <v>149</v>
      </c>
      <c r="I13" s="27" t="str">
        <f>_xlfn.IFNA(VLOOKUP(E13,الاوردرات!$B$1:$C$600,2,0),"")</f>
        <v>بوا</v>
      </c>
      <c r="J13" s="63"/>
      <c r="L13" s="125">
        <f>IF(F13="","",_xlfn.IFNA((VLOOKUP(F13,help!L:M,2,0))*G13,"غير مسجلة في المشتريات"))</f>
        <v>352</v>
      </c>
    </row>
    <row r="14" spans="2:12" x14ac:dyDescent="0.2">
      <c r="B14" s="14">
        <f>COUNTIFS($E$3:E14,تقرير!$E$4)</f>
        <v>0</v>
      </c>
      <c r="C14" s="48" t="s">
        <v>153</v>
      </c>
      <c r="D14" s="49">
        <v>45166</v>
      </c>
      <c r="E14" s="37">
        <v>3</v>
      </c>
      <c r="F14" s="50" t="s">
        <v>140</v>
      </c>
      <c r="G14" s="51">
        <v>0.5</v>
      </c>
      <c r="H14" s="113" t="s">
        <v>151</v>
      </c>
      <c r="I14" s="27" t="str">
        <f>_xlfn.IFNA(VLOOKUP(E14,الاوردرات!$B$1:$C$600,2,0),"")</f>
        <v>بوا</v>
      </c>
      <c r="J14" s="63"/>
      <c r="L14" s="125">
        <f>IF(F14="","",_xlfn.IFNA((VLOOKUP(F14,help!L:M,2,0))*G14,"غير مسجلة في المشتريات"))</f>
        <v>150</v>
      </c>
    </row>
    <row r="15" spans="2:12" x14ac:dyDescent="0.2">
      <c r="B15" s="14">
        <f>COUNTIFS($E$3:E15,تقرير!$E$4)</f>
        <v>0</v>
      </c>
      <c r="C15" s="48" t="s">
        <v>11</v>
      </c>
      <c r="D15" s="49">
        <v>45167</v>
      </c>
      <c r="E15" s="37">
        <v>3</v>
      </c>
      <c r="F15" s="50" t="s">
        <v>77</v>
      </c>
      <c r="G15" s="51">
        <v>5</v>
      </c>
      <c r="H15" s="113" t="s">
        <v>129</v>
      </c>
      <c r="I15" s="27" t="str">
        <f>_xlfn.IFNA(VLOOKUP(E15,الاوردرات!$B$1:$C$600,2,0),"")</f>
        <v>بوا</v>
      </c>
      <c r="J15" s="63"/>
      <c r="L15" s="125">
        <f>IF(F15="","",_xlfn.IFNA((VLOOKUP(F15,help!L:M,2,0))*G15,"غير مسجلة في المشتريات"))</f>
        <v>500</v>
      </c>
    </row>
    <row r="16" spans="2:12" x14ac:dyDescent="0.2">
      <c r="B16" s="14">
        <f>COUNTIFS($E$3:E16,تقرير!$E$4)</f>
        <v>0</v>
      </c>
      <c r="C16" s="48" t="s">
        <v>11</v>
      </c>
      <c r="D16" s="49">
        <v>45167</v>
      </c>
      <c r="E16" s="37">
        <v>3</v>
      </c>
      <c r="F16" s="50" t="s">
        <v>80</v>
      </c>
      <c r="G16" s="51">
        <v>0.5</v>
      </c>
      <c r="H16" s="113" t="s">
        <v>149</v>
      </c>
      <c r="I16" s="27" t="str">
        <f>_xlfn.IFNA(VLOOKUP(E16,الاوردرات!$B$1:$C$600,2,0),"")</f>
        <v>بوا</v>
      </c>
      <c r="J16" s="63"/>
      <c r="L16" s="125">
        <f>IF(F16="","",_xlfn.IFNA((VLOOKUP(F16,help!L:M,2,0))*G16,"غير مسجلة في المشتريات"))</f>
        <v>352</v>
      </c>
    </row>
    <row r="17" spans="2:12" x14ac:dyDescent="0.2">
      <c r="B17" s="14">
        <f>COUNTIFS($E$3:E17,تقرير!$E$4)</f>
        <v>0</v>
      </c>
      <c r="C17" s="48" t="s">
        <v>11</v>
      </c>
      <c r="D17" s="49">
        <v>45167</v>
      </c>
      <c r="E17" s="37">
        <v>3</v>
      </c>
      <c r="F17" s="50" t="s">
        <v>135</v>
      </c>
      <c r="G17" s="51">
        <v>0.5</v>
      </c>
      <c r="H17" s="113" t="s">
        <v>151</v>
      </c>
      <c r="I17" s="27" t="str">
        <f>_xlfn.IFNA(VLOOKUP(E17,الاوردرات!$B$1:$C$600,2,0),"")</f>
        <v>بوا</v>
      </c>
      <c r="J17" s="63"/>
      <c r="L17" s="125">
        <f>IF(F17="","",_xlfn.IFNA((VLOOKUP(F17,help!L:M,2,0))*G17,"غير مسجلة في المشتريات"))</f>
        <v>20</v>
      </c>
    </row>
    <row r="18" spans="2:12" x14ac:dyDescent="0.2">
      <c r="B18" s="14">
        <f>COUNTIFS($E$3:E18,تقرير!$E$4)</f>
        <v>0</v>
      </c>
      <c r="C18" s="48" t="s">
        <v>12</v>
      </c>
      <c r="D18" s="49">
        <v>45168</v>
      </c>
      <c r="E18" s="37">
        <v>3</v>
      </c>
      <c r="F18" s="50" t="s">
        <v>42</v>
      </c>
      <c r="G18" s="51">
        <v>0.1</v>
      </c>
      <c r="H18" s="113" t="s">
        <v>151</v>
      </c>
      <c r="I18" s="27" t="str">
        <f>_xlfn.IFNA(VLOOKUP(E18,الاوردرات!$B$1:$C$600,2,0),"")</f>
        <v>بوا</v>
      </c>
      <c r="J18" s="63"/>
      <c r="L18" s="125">
        <f>IF(F18="","",_xlfn.IFNA((VLOOKUP(F18,help!L:M,2,0))*G18,"غير مسجلة في المشتريات"))</f>
        <v>4</v>
      </c>
    </row>
    <row r="19" spans="2:12" x14ac:dyDescent="0.2">
      <c r="B19" s="14">
        <f>COUNTIFS($E$3:E19,تقرير!$E$4)</f>
        <v>0</v>
      </c>
      <c r="C19" s="48" t="s">
        <v>12</v>
      </c>
      <c r="D19" s="49">
        <v>45168</v>
      </c>
      <c r="E19" s="37">
        <v>4</v>
      </c>
      <c r="F19" s="50" t="s">
        <v>105</v>
      </c>
      <c r="G19" s="51">
        <v>0.125</v>
      </c>
      <c r="H19" s="113" t="s">
        <v>101</v>
      </c>
      <c r="I19" s="27" t="str">
        <f>_xlfn.IFNA(VLOOKUP(E19,الاوردرات!$B$1:$C$600,2,0),"")</f>
        <v xml:space="preserve">فالي </v>
      </c>
      <c r="J19" s="63"/>
      <c r="L19" s="125">
        <f>IF(F19="","",_xlfn.IFNA((VLOOKUP(F19,help!L:M,2,0))*G19,"غير مسجلة في المشتريات"))</f>
        <v>12.5</v>
      </c>
    </row>
    <row r="20" spans="2:12" x14ac:dyDescent="0.2">
      <c r="B20" s="14">
        <f>COUNTIFS($E$3:E20,تقرير!$E$4)</f>
        <v>0</v>
      </c>
      <c r="C20" s="48" t="s">
        <v>12</v>
      </c>
      <c r="D20" s="49">
        <v>45168</v>
      </c>
      <c r="E20" s="37">
        <v>4</v>
      </c>
      <c r="F20" s="50" t="s">
        <v>106</v>
      </c>
      <c r="G20" s="51">
        <v>1</v>
      </c>
      <c r="H20" s="128" t="str">
        <f>IF(F20="","",_xlfn.IFNA(VLOOKUP(F20,'سجل المشتريات'!E:M,9,0),"غير مسجلة في المشتريات"))</f>
        <v xml:space="preserve">لتر </v>
      </c>
      <c r="I20" s="27" t="str">
        <f>_xlfn.IFNA(VLOOKUP(E20,الاوردرات!$B$1:$C$600,2,0),"")</f>
        <v xml:space="preserve">فالي </v>
      </c>
      <c r="J20" s="63"/>
      <c r="L20" s="125">
        <f>IF(F20="","",_xlfn.IFNA((VLOOKUP(F20,help!L:M,2,0))*G20,"غير مسجلة في المشتريات"))</f>
        <v>32.564102564102562</v>
      </c>
    </row>
    <row r="21" spans="2:12" x14ac:dyDescent="0.2">
      <c r="B21" s="14">
        <f>COUNTIFS($E$3:E21,تقرير!$E$4)</f>
        <v>0</v>
      </c>
      <c r="C21" s="48" t="s">
        <v>12</v>
      </c>
      <c r="D21" s="49">
        <v>45168</v>
      </c>
      <c r="E21" s="37">
        <v>4</v>
      </c>
      <c r="F21" s="50" t="s">
        <v>55</v>
      </c>
      <c r="G21" s="51">
        <v>0.3</v>
      </c>
      <c r="H21" s="128" t="str">
        <f>IF(F21="","",_xlfn.IFNA(VLOOKUP(F21,'سجل المشتريات'!E:M,9,0),"غير مسجلة في المشتريات"))</f>
        <v>كيلو</v>
      </c>
      <c r="I21" s="27" t="str">
        <f>_xlfn.IFNA(VLOOKUP(E21,الاوردرات!$B$1:$C$600,2,0),"")</f>
        <v xml:space="preserve">فالي </v>
      </c>
      <c r="J21" s="63"/>
      <c r="L21" s="125">
        <f>IF(F21="","",_xlfn.IFNA((VLOOKUP(F21,help!L:M,2,0))*G21,"غير مسجلة في المشتريات"))</f>
        <v>85.8</v>
      </c>
    </row>
    <row r="22" spans="2:12" x14ac:dyDescent="0.2">
      <c r="B22" s="14">
        <f>COUNTIFS($E$3:E22,تقرير!$E$4)</f>
        <v>0</v>
      </c>
      <c r="C22" s="48" t="s">
        <v>12</v>
      </c>
      <c r="D22" s="49">
        <v>45168</v>
      </c>
      <c r="E22" s="37">
        <v>4</v>
      </c>
      <c r="F22" s="50" t="s">
        <v>137</v>
      </c>
      <c r="G22" s="51">
        <v>0.25</v>
      </c>
      <c r="H22" s="128" t="str">
        <f>IF(F22="","",_xlfn.IFNA(VLOOKUP(F22,'سجل المشتريات'!E:M,9,0),"غير مسجلة في المشتريات"))</f>
        <v>كيلو</v>
      </c>
      <c r="I22" s="27" t="str">
        <f>_xlfn.IFNA(VLOOKUP(E22,الاوردرات!$B$1:$C$600,2,0),"")</f>
        <v xml:space="preserve">فالي </v>
      </c>
      <c r="J22" s="63"/>
      <c r="L22" s="125">
        <f>IF(F22="","",_xlfn.IFNA((VLOOKUP(F22,help!L:M,2,0))*G22,"غير مسجلة في المشتريات"))</f>
        <v>29.166666666666668</v>
      </c>
    </row>
    <row r="23" spans="2:12" x14ac:dyDescent="0.2">
      <c r="B23" s="14">
        <f>COUNTIFS($E$3:E23,تقرير!$E$4)</f>
        <v>0</v>
      </c>
      <c r="C23" s="48" t="s">
        <v>12</v>
      </c>
      <c r="D23" s="49">
        <v>45168</v>
      </c>
      <c r="E23" s="37">
        <v>5</v>
      </c>
      <c r="F23" s="50" t="s">
        <v>105</v>
      </c>
      <c r="G23" s="51">
        <v>0.5</v>
      </c>
      <c r="H23" s="128" t="str">
        <f>IF(F23="","",_xlfn.IFNA(VLOOKUP(F23,'سجل المشتريات'!E:M,9,0),"غير مسجلة في المشتريات"))</f>
        <v>كيلو</v>
      </c>
      <c r="I23" s="27" t="str">
        <f>_xlfn.IFNA(VLOOKUP(E23,الاوردرات!$B$1:$C$600,2,0),"")</f>
        <v xml:space="preserve">ترابيزة وسط رو قشرة </v>
      </c>
      <c r="J23" s="63"/>
      <c r="L23" s="125">
        <f>IF(F23="","",_xlfn.IFNA((VLOOKUP(F23,help!L:M,2,0))*G23,"غير مسجلة في المشتريات"))</f>
        <v>50</v>
      </c>
    </row>
    <row r="24" spans="2:12" x14ac:dyDescent="0.2">
      <c r="B24" s="14">
        <f>COUNTIFS($E$3:E24,تقرير!$E$4)</f>
        <v>0</v>
      </c>
      <c r="C24" s="48" t="s">
        <v>12</v>
      </c>
      <c r="D24" s="49">
        <v>45168</v>
      </c>
      <c r="E24" s="37">
        <v>5</v>
      </c>
      <c r="F24" s="50" t="s">
        <v>107</v>
      </c>
      <c r="G24" s="51">
        <v>2</v>
      </c>
      <c r="H24" s="128" t="str">
        <f>IF(F24="","",_xlfn.IFNA(VLOOKUP(F24,'سجل المشتريات'!E:M,9,0),"غير مسجلة في المشتريات"))</f>
        <v xml:space="preserve">لتر </v>
      </c>
      <c r="I24" s="27" t="str">
        <f>_xlfn.IFNA(VLOOKUP(E24,الاوردرات!$B$1:$C$600,2,0),"")</f>
        <v xml:space="preserve">ترابيزة وسط رو قشرة </v>
      </c>
      <c r="J24" s="63"/>
      <c r="L24" s="125">
        <f>IF(F24="","",_xlfn.IFNA((VLOOKUP(F24,help!L:M,2,0))*G24,"غير مسجلة في المشتريات"))</f>
        <v>55.68</v>
      </c>
    </row>
    <row r="25" spans="2:12" x14ac:dyDescent="0.2">
      <c r="B25" s="14">
        <f>COUNTIFS($E$3:E25,تقرير!$E$4)</f>
        <v>0</v>
      </c>
      <c r="C25" s="48" t="s">
        <v>12</v>
      </c>
      <c r="D25" s="49">
        <v>45168</v>
      </c>
      <c r="E25" s="37">
        <v>5</v>
      </c>
      <c r="F25" s="50" t="s">
        <v>82</v>
      </c>
      <c r="G25" s="51">
        <v>0.25</v>
      </c>
      <c r="H25" s="128" t="str">
        <f>IF(F25="","",_xlfn.IFNA(VLOOKUP(F25,'سجل المشتريات'!E:M,9,0),"غير مسجلة في المشتريات"))</f>
        <v>كيلو</v>
      </c>
      <c r="I25" s="27" t="str">
        <f>_xlfn.IFNA(VLOOKUP(E25,الاوردرات!$B$1:$C$600,2,0),"")</f>
        <v xml:space="preserve">ترابيزة وسط رو قشرة </v>
      </c>
      <c r="J25" s="63"/>
      <c r="L25" s="125">
        <f>IF(F25="","",_xlfn.IFNA((VLOOKUP(F25,help!L:M,2,0))*G25,"غير مسجلة في المشتريات"))</f>
        <v>28.618421052631579</v>
      </c>
    </row>
    <row r="26" spans="2:12" x14ac:dyDescent="0.2">
      <c r="B26" s="14">
        <f>COUNTIFS($E$3:E26,تقرير!$E$4)</f>
        <v>0</v>
      </c>
      <c r="C26" s="48" t="s">
        <v>12</v>
      </c>
      <c r="D26" s="49">
        <v>45168</v>
      </c>
      <c r="E26" s="37">
        <v>5</v>
      </c>
      <c r="F26" s="50" t="s">
        <v>42</v>
      </c>
      <c r="G26" s="51">
        <v>0.5</v>
      </c>
      <c r="H26" s="128" t="str">
        <f>IF(F26="","",_xlfn.IFNA(VLOOKUP(F26,'سجل المشتريات'!E:M,9,0),"غير مسجلة في المشتريات"))</f>
        <v>انبوبة</v>
      </c>
      <c r="I26" s="27" t="str">
        <f>_xlfn.IFNA(VLOOKUP(E26,الاوردرات!$B$1:$C$600,2,0),"")</f>
        <v xml:space="preserve">ترابيزة وسط رو قشرة </v>
      </c>
      <c r="J26" s="63"/>
      <c r="L26" s="125">
        <f>IF(F26="","",_xlfn.IFNA((VLOOKUP(F26,help!L:M,2,0))*G26,"غير مسجلة في المشتريات"))</f>
        <v>20</v>
      </c>
    </row>
    <row r="27" spans="2:12" x14ac:dyDescent="0.2">
      <c r="B27" s="14">
        <f>COUNTIFS($E$3:E27,تقرير!$E$4)</f>
        <v>0</v>
      </c>
      <c r="C27" s="48" t="s">
        <v>12</v>
      </c>
      <c r="D27" s="49">
        <v>45168</v>
      </c>
      <c r="E27" s="37">
        <v>5</v>
      </c>
      <c r="F27" s="50" t="s">
        <v>54</v>
      </c>
      <c r="G27" s="51">
        <v>0.5</v>
      </c>
      <c r="H27" s="128" t="str">
        <f>IF(F27="","",_xlfn.IFNA(VLOOKUP(F27,'سجل المشتريات'!E:M,9,0),"غير مسجلة في المشتريات"))</f>
        <v>كيلو</v>
      </c>
      <c r="I27" s="27" t="str">
        <f>_xlfn.IFNA(VLOOKUP(E27,الاوردرات!$B$1:$C$600,2,0),"")</f>
        <v xml:space="preserve">ترابيزة وسط رو قشرة </v>
      </c>
      <c r="J27" s="63"/>
      <c r="L27" s="125">
        <f>IF(F27="","",_xlfn.IFNA((VLOOKUP(F27,help!L:M,2,0))*G27,"غير مسجلة في المشتريات"))</f>
        <v>110</v>
      </c>
    </row>
    <row r="28" spans="2:12" x14ac:dyDescent="0.2">
      <c r="B28" s="14">
        <f>COUNTIFS($E$3:E28,تقرير!$E$4)</f>
        <v>0</v>
      </c>
      <c r="C28" s="48" t="s">
        <v>12</v>
      </c>
      <c r="D28" s="49">
        <v>45168</v>
      </c>
      <c r="E28" s="37">
        <v>5</v>
      </c>
      <c r="F28" s="50" t="s">
        <v>137</v>
      </c>
      <c r="G28" s="51">
        <v>0.5</v>
      </c>
      <c r="H28" s="128" t="str">
        <f>IF(F28="","",_xlfn.IFNA(VLOOKUP(F28,'سجل المشتريات'!E:M,9,0),"غير مسجلة في المشتريات"))</f>
        <v>كيلو</v>
      </c>
      <c r="I28" s="27" t="str">
        <f>_xlfn.IFNA(VLOOKUP(E28,الاوردرات!$B$1:$C$600,2,0),"")</f>
        <v xml:space="preserve">ترابيزة وسط رو قشرة </v>
      </c>
      <c r="J28" s="63"/>
      <c r="L28" s="125">
        <f>IF(F28="","",_xlfn.IFNA((VLOOKUP(F28,help!L:M,2,0))*G28,"غير مسجلة في المشتريات"))</f>
        <v>58.333333333333336</v>
      </c>
    </row>
    <row r="29" spans="2:12" x14ac:dyDescent="0.2">
      <c r="B29" s="14">
        <f>COUNTIFS($E$3:E29,تقرير!$E$4)</f>
        <v>0</v>
      </c>
      <c r="C29" s="48" t="s">
        <v>8</v>
      </c>
      <c r="D29" s="49">
        <v>45171</v>
      </c>
      <c r="E29" s="37">
        <v>6</v>
      </c>
      <c r="F29" s="50" t="s">
        <v>105</v>
      </c>
      <c r="G29" s="51">
        <v>0.5</v>
      </c>
      <c r="H29" s="128" t="str">
        <f>IF(F29="","",_xlfn.IFNA(VLOOKUP(F29,'سجل المشتريات'!E:M,9,0),"غير مسجلة في المشتريات"))</f>
        <v>كيلو</v>
      </c>
      <c r="I29" s="27" t="str">
        <f>_xlfn.IFNA(VLOOKUP(E29,الاوردرات!$B$1:$C$600,2,0),"")</f>
        <v xml:space="preserve">فالي </v>
      </c>
      <c r="J29" s="63"/>
      <c r="L29" s="125">
        <f>IF(F29="","",_xlfn.IFNA((VLOOKUP(F29,help!L:M,2,0))*G29,"غير مسجلة في المشتريات"))</f>
        <v>50</v>
      </c>
    </row>
    <row r="30" spans="2:12" x14ac:dyDescent="0.2">
      <c r="B30" s="14">
        <f>COUNTIFS($E$3:E30,تقرير!$E$4)</f>
        <v>0</v>
      </c>
      <c r="C30" s="48" t="s">
        <v>8</v>
      </c>
      <c r="D30" s="49">
        <v>45171</v>
      </c>
      <c r="E30" s="37">
        <v>6</v>
      </c>
      <c r="F30" s="50" t="s">
        <v>106</v>
      </c>
      <c r="G30" s="51">
        <v>1</v>
      </c>
      <c r="H30" s="128" t="str">
        <f>IF(F30="","",_xlfn.IFNA(VLOOKUP(F30,'سجل المشتريات'!E:M,9,0),"غير مسجلة في المشتريات"))</f>
        <v xml:space="preserve">لتر </v>
      </c>
      <c r="I30" s="27" t="str">
        <f>_xlfn.IFNA(VLOOKUP(E30,الاوردرات!$B$1:$C$600,2,0),"")</f>
        <v xml:space="preserve">فالي </v>
      </c>
      <c r="J30" s="63"/>
      <c r="L30" s="125">
        <f>IF(F30="","",_xlfn.IFNA((VLOOKUP(F30,help!L:M,2,0))*G30,"غير مسجلة في المشتريات"))</f>
        <v>32.564102564102562</v>
      </c>
    </row>
    <row r="31" spans="2:12" x14ac:dyDescent="0.2">
      <c r="B31" s="14">
        <f>COUNTIFS($E$3:E31,تقرير!$E$4)</f>
        <v>0</v>
      </c>
      <c r="C31" s="48" t="s">
        <v>8</v>
      </c>
      <c r="D31" s="49">
        <v>45171</v>
      </c>
      <c r="E31" s="37">
        <v>6</v>
      </c>
      <c r="F31" s="50" t="s">
        <v>82</v>
      </c>
      <c r="G31" s="51">
        <v>0.25</v>
      </c>
      <c r="H31" s="128" t="str">
        <f>IF(F31="","",_xlfn.IFNA(VLOOKUP(F31,'سجل المشتريات'!E:M,9,0),"غير مسجلة في المشتريات"))</f>
        <v>كيلو</v>
      </c>
      <c r="I31" s="27" t="str">
        <f>_xlfn.IFNA(VLOOKUP(E31,الاوردرات!$B$1:$C$600,2,0),"")</f>
        <v xml:space="preserve">فالي </v>
      </c>
      <c r="J31" s="63"/>
      <c r="L31" s="125">
        <f>IF(F31="","",_xlfn.IFNA((VLOOKUP(F31,help!L:M,2,0))*G31,"غير مسجلة في المشتريات"))</f>
        <v>28.618421052631579</v>
      </c>
    </row>
    <row r="32" spans="2:12" x14ac:dyDescent="0.2">
      <c r="B32" s="14">
        <f>COUNTIFS($E$3:E32,تقرير!$E$4)</f>
        <v>0</v>
      </c>
      <c r="C32" s="48" t="s">
        <v>8</v>
      </c>
      <c r="D32" s="49">
        <v>45171</v>
      </c>
      <c r="E32" s="37">
        <v>6</v>
      </c>
      <c r="F32" s="50" t="s">
        <v>137</v>
      </c>
      <c r="G32" s="51">
        <v>0.125</v>
      </c>
      <c r="H32" s="128" t="str">
        <f>IF(F32="","",_xlfn.IFNA(VLOOKUP(F32,'سجل المشتريات'!E:M,9,0),"غير مسجلة في المشتريات"))</f>
        <v>كيلو</v>
      </c>
      <c r="I32" s="27" t="str">
        <f>_xlfn.IFNA(VLOOKUP(E32,الاوردرات!$B$1:$C$600,2,0),"")</f>
        <v xml:space="preserve">فالي </v>
      </c>
      <c r="J32" s="63"/>
      <c r="L32" s="125">
        <f>IF(F32="","",_xlfn.IFNA((VLOOKUP(F32,help!L:M,2,0))*G32,"غير مسجلة في المشتريات"))</f>
        <v>14.583333333333334</v>
      </c>
    </row>
    <row r="33" spans="2:12" x14ac:dyDescent="0.2">
      <c r="B33" s="14">
        <f>COUNTIFS($E$3:E33,تقرير!$E$4)</f>
        <v>0</v>
      </c>
      <c r="C33" s="48" t="s">
        <v>13</v>
      </c>
      <c r="D33" s="49">
        <v>45169</v>
      </c>
      <c r="E33" s="37">
        <v>7</v>
      </c>
      <c r="F33" s="50" t="s">
        <v>164</v>
      </c>
      <c r="G33" s="51">
        <v>0.5</v>
      </c>
      <c r="H33" s="128" t="str">
        <f>IF(F33="","",_xlfn.IFNA(VLOOKUP(F33,'سجل المشتريات'!E:M,9,0),"غير مسجلة في المشتريات"))</f>
        <v>كيلو</v>
      </c>
      <c r="I33" s="27" t="str">
        <f>_xlfn.IFNA(VLOOKUP(E33,الاوردرات!$B$1:$C$600,2,0),"")</f>
        <v xml:space="preserve">وينتر </v>
      </c>
      <c r="J33" s="63"/>
      <c r="L33" s="125">
        <f>IF(F33="","",_xlfn.IFNA((VLOOKUP(F33,help!L:M,2,0))*G33,"غير مسجلة في المشتريات"))</f>
        <v>15</v>
      </c>
    </row>
    <row r="34" spans="2:12" x14ac:dyDescent="0.2">
      <c r="B34" s="14">
        <f>COUNTIFS($E$3:E34,تقرير!$E$4)</f>
        <v>0</v>
      </c>
      <c r="C34" s="48" t="s">
        <v>8</v>
      </c>
      <c r="D34" s="49">
        <v>45171</v>
      </c>
      <c r="E34" s="37">
        <v>7</v>
      </c>
      <c r="F34" s="50" t="s">
        <v>162</v>
      </c>
      <c r="G34" s="51">
        <v>1</v>
      </c>
      <c r="H34" s="128" t="str">
        <f>IF(F34="","",_xlfn.IFNA(VLOOKUP(F34,'سجل المشتريات'!E:M,9,0),"غير مسجلة في المشتريات"))</f>
        <v xml:space="preserve">لتر </v>
      </c>
      <c r="I34" s="27" t="str">
        <f>_xlfn.IFNA(VLOOKUP(E34,الاوردرات!$B$1:$C$600,2,0),"")</f>
        <v xml:space="preserve">وينتر </v>
      </c>
      <c r="J34" s="63"/>
      <c r="L34" s="125">
        <f>IF(F34="","",_xlfn.IFNA((VLOOKUP(F34,help!L:M,2,0))*G34,"غير مسجلة في المشتريات"))</f>
        <v>100</v>
      </c>
    </row>
    <row r="35" spans="2:12" x14ac:dyDescent="0.2">
      <c r="B35" s="14">
        <f>COUNTIFS($E$3:E35,تقرير!$E$4)</f>
        <v>0</v>
      </c>
      <c r="C35" s="48" t="s">
        <v>8</v>
      </c>
      <c r="D35" s="49">
        <v>45171</v>
      </c>
      <c r="E35" s="37">
        <v>7</v>
      </c>
      <c r="F35" s="50" t="s">
        <v>106</v>
      </c>
      <c r="G35" s="51">
        <v>2</v>
      </c>
      <c r="H35" s="128" t="str">
        <f>IF(F35="","",_xlfn.IFNA(VLOOKUP(F35,'سجل المشتريات'!E:M,9,0),"غير مسجلة في المشتريات"))</f>
        <v xml:space="preserve">لتر </v>
      </c>
      <c r="I35" s="27" t="str">
        <f>_xlfn.IFNA(VLOOKUP(E35,الاوردرات!$B$1:$C$600,2,0),"")</f>
        <v xml:space="preserve">وينتر </v>
      </c>
      <c r="J35" s="63"/>
      <c r="L35" s="125">
        <f>IF(F35="","",_xlfn.IFNA((VLOOKUP(F35,help!L:M,2,0))*G35,"غير مسجلة في المشتريات"))</f>
        <v>65.128205128205124</v>
      </c>
    </row>
    <row r="36" spans="2:12" x14ac:dyDescent="0.2">
      <c r="B36" s="14">
        <f>COUNTIFS($E$3:E36,تقرير!$E$4)</f>
        <v>0</v>
      </c>
      <c r="C36" s="48" t="s">
        <v>8</v>
      </c>
      <c r="D36" s="49">
        <v>45171</v>
      </c>
      <c r="E36" s="37">
        <v>7</v>
      </c>
      <c r="F36" s="50" t="s">
        <v>71</v>
      </c>
      <c r="G36" s="51">
        <v>0.125</v>
      </c>
      <c r="H36" s="128" t="str">
        <f>IF(F36="","",_xlfn.IFNA(VLOOKUP(F36,'سجل المشتريات'!E:M,9,0),"غير مسجلة في المشتريات"))</f>
        <v>زجاجة</v>
      </c>
      <c r="I36" s="27" t="str">
        <f>_xlfn.IFNA(VLOOKUP(E36,الاوردرات!$B$1:$C$600,2,0),"")</f>
        <v xml:space="preserve">وينتر </v>
      </c>
      <c r="J36" s="63"/>
      <c r="L36" s="125">
        <f>IF(F36="","",_xlfn.IFNA((VLOOKUP(F36,help!L:M,2,0))*G36,"غير مسجلة في المشتريات"))</f>
        <v>9.375</v>
      </c>
    </row>
    <row r="37" spans="2:12" x14ac:dyDescent="0.2">
      <c r="B37" s="14">
        <f>COUNTIFS($E$3:E37,تقرير!$E$4)</f>
        <v>0</v>
      </c>
      <c r="C37" s="48" t="s">
        <v>9</v>
      </c>
      <c r="D37" s="49">
        <v>45172</v>
      </c>
      <c r="E37" s="37">
        <v>7</v>
      </c>
      <c r="F37" s="50" t="s">
        <v>55</v>
      </c>
      <c r="G37" s="51">
        <v>7.0000000000000007E-2</v>
      </c>
      <c r="H37" s="128" t="str">
        <f>IF(F37="","",_xlfn.IFNA(VLOOKUP(F37,'سجل المشتريات'!E:M,9,0),"غير مسجلة في المشتريات"))</f>
        <v>كيلو</v>
      </c>
      <c r="I37" s="27" t="str">
        <f>_xlfn.IFNA(VLOOKUP(E37,الاوردرات!$B$1:$C$600,2,0),"")</f>
        <v xml:space="preserve">وينتر </v>
      </c>
      <c r="J37" s="63"/>
      <c r="L37" s="125">
        <f>IF(F37="","",_xlfn.IFNA((VLOOKUP(F37,help!L:M,2,0))*G37,"غير مسجلة في المشتريات"))</f>
        <v>20.020000000000003</v>
      </c>
    </row>
    <row r="38" spans="2:12" x14ac:dyDescent="0.2">
      <c r="B38" s="14">
        <f>COUNTIFS($E$3:E38,تقرير!$E$4)</f>
        <v>0</v>
      </c>
      <c r="C38" s="48" t="s">
        <v>9</v>
      </c>
      <c r="D38" s="49">
        <v>45172</v>
      </c>
      <c r="E38" s="37">
        <v>7</v>
      </c>
      <c r="F38" s="50" t="s">
        <v>66</v>
      </c>
      <c r="G38" s="51">
        <v>1.5</v>
      </c>
      <c r="H38" s="128" t="str">
        <f>IF(F38="","",_xlfn.IFNA(VLOOKUP(F38,'سجل المشتريات'!E:M,9,0),"غير مسجلة في المشتريات"))</f>
        <v>كيلو</v>
      </c>
      <c r="I38" s="27" t="str">
        <f>_xlfn.IFNA(VLOOKUP(E38,الاوردرات!$B$1:$C$600,2,0),"")</f>
        <v xml:space="preserve">وينتر </v>
      </c>
      <c r="J38" s="63"/>
      <c r="L38" s="125">
        <f>IF(F38="","",_xlfn.IFNA((VLOOKUP(F38,help!L:M,2,0))*G38,"غير مسجلة في المشتريات"))</f>
        <v>215.25</v>
      </c>
    </row>
    <row r="39" spans="2:12" x14ac:dyDescent="0.2">
      <c r="B39" s="14">
        <f>COUNTIFS($E$3:E39,تقرير!$E$4)</f>
        <v>0</v>
      </c>
      <c r="C39" s="48" t="s">
        <v>9</v>
      </c>
      <c r="D39" s="49">
        <v>45172</v>
      </c>
      <c r="E39" s="37">
        <v>7</v>
      </c>
      <c r="F39" s="50" t="s">
        <v>105</v>
      </c>
      <c r="G39" s="51">
        <v>0.125</v>
      </c>
      <c r="H39" s="128" t="str">
        <f>IF(F39="","",_xlfn.IFNA(VLOOKUP(F39,'سجل المشتريات'!E:M,9,0),"غير مسجلة في المشتريات"))</f>
        <v>كيلو</v>
      </c>
      <c r="I39" s="27" t="str">
        <f>_xlfn.IFNA(VLOOKUP(E39,الاوردرات!$B$1:$C$600,2,0),"")</f>
        <v xml:space="preserve">وينتر </v>
      </c>
      <c r="J39" s="63"/>
      <c r="L39" s="125">
        <f>IF(F39="","",_xlfn.IFNA((VLOOKUP(F39,help!L:M,2,0))*G39,"غير مسجلة في المشتريات"))</f>
        <v>12.5</v>
      </c>
    </row>
    <row r="40" spans="2:12" x14ac:dyDescent="0.2">
      <c r="B40" s="14">
        <f>COUNTIFS($E$3:E40,تقرير!$E$4)</f>
        <v>0</v>
      </c>
      <c r="C40" s="48" t="s">
        <v>9</v>
      </c>
      <c r="D40" s="49">
        <v>45172</v>
      </c>
      <c r="E40" s="37">
        <v>7</v>
      </c>
      <c r="F40" s="50" t="s">
        <v>54</v>
      </c>
      <c r="G40" s="51">
        <v>0.06</v>
      </c>
      <c r="H40" s="128" t="str">
        <f>IF(F40="","",_xlfn.IFNA(VLOOKUP(F40,'سجل المشتريات'!E:M,9,0),"غير مسجلة في المشتريات"))</f>
        <v>كيلو</v>
      </c>
      <c r="I40" s="27" t="str">
        <f>_xlfn.IFNA(VLOOKUP(E40,الاوردرات!$B$1:$C$600,2,0),"")</f>
        <v xml:space="preserve">وينتر </v>
      </c>
      <c r="J40" s="63"/>
      <c r="L40" s="125">
        <f>IF(F40="","",_xlfn.IFNA((VLOOKUP(F40,help!L:M,2,0))*G40,"غير مسجلة في المشتريات"))</f>
        <v>13.2</v>
      </c>
    </row>
    <row r="41" spans="2:12" x14ac:dyDescent="0.2">
      <c r="B41" s="14">
        <f>COUNTIFS($E$3:E41,تقرير!$E$4)</f>
        <v>0</v>
      </c>
      <c r="C41" s="48" t="s">
        <v>11</v>
      </c>
      <c r="D41" s="49">
        <v>45174</v>
      </c>
      <c r="E41" s="37">
        <v>7</v>
      </c>
      <c r="F41" s="50" t="s">
        <v>106</v>
      </c>
      <c r="G41" s="51">
        <v>3.9</v>
      </c>
      <c r="H41" s="128" t="str">
        <f>IF(F41="","",_xlfn.IFNA(VLOOKUP(F41,'سجل المشتريات'!E:M,9,0),"غير مسجلة في المشتريات"))</f>
        <v xml:space="preserve">لتر </v>
      </c>
      <c r="I41" s="27" t="str">
        <f>_xlfn.IFNA(VLOOKUP(E41,الاوردرات!$B$1:$C$600,2,0),"")</f>
        <v xml:space="preserve">وينتر </v>
      </c>
      <c r="J41" s="63"/>
      <c r="L41" s="125">
        <f>IF(F41="","",_xlfn.IFNA((VLOOKUP(F41,help!L:M,2,0))*G41,"غير مسجلة في المشتريات"))</f>
        <v>126.99999999999999</v>
      </c>
    </row>
    <row r="42" spans="2:12" x14ac:dyDescent="0.2">
      <c r="B42" s="14">
        <f>COUNTIFS($E$3:E42,تقرير!$E$4)</f>
        <v>0</v>
      </c>
      <c r="C42" s="48" t="s">
        <v>11</v>
      </c>
      <c r="D42" s="49">
        <v>45174</v>
      </c>
      <c r="E42" s="37">
        <v>7</v>
      </c>
      <c r="F42" s="50" t="s">
        <v>105</v>
      </c>
      <c r="G42" s="51">
        <v>0.5</v>
      </c>
      <c r="H42" s="128" t="str">
        <f>IF(F42="","",_xlfn.IFNA(VLOOKUP(F42,'سجل المشتريات'!E:M,9,0),"غير مسجلة في المشتريات"))</f>
        <v>كيلو</v>
      </c>
      <c r="I42" s="27" t="str">
        <f>_xlfn.IFNA(VLOOKUP(E42,الاوردرات!$B$1:$C$600,2,0),"")</f>
        <v xml:space="preserve">وينتر </v>
      </c>
      <c r="J42" s="63"/>
      <c r="L42" s="125">
        <f>IF(F42="","",_xlfn.IFNA((VLOOKUP(F42,help!L:M,2,0))*G42,"غير مسجلة في المشتريات"))</f>
        <v>50</v>
      </c>
    </row>
    <row r="43" spans="2:12" x14ac:dyDescent="0.2">
      <c r="B43" s="14">
        <f>COUNTIFS($E$3:E43,تقرير!$E$4)</f>
        <v>0</v>
      </c>
      <c r="C43" s="48" t="s">
        <v>11</v>
      </c>
      <c r="D43" s="49">
        <v>45174</v>
      </c>
      <c r="E43" s="37">
        <v>7</v>
      </c>
      <c r="F43" s="50" t="s">
        <v>137</v>
      </c>
      <c r="G43" s="51">
        <v>1</v>
      </c>
      <c r="H43" s="128" t="str">
        <f>IF(F43="","",_xlfn.IFNA(VLOOKUP(F43,'سجل المشتريات'!E:M,9,0),"غير مسجلة في المشتريات"))</f>
        <v>كيلو</v>
      </c>
      <c r="I43" s="27" t="str">
        <f>_xlfn.IFNA(VLOOKUP(E43,الاوردرات!$B$1:$C$600,2,0),"")</f>
        <v xml:space="preserve">وينتر </v>
      </c>
      <c r="J43" s="63"/>
      <c r="L43" s="125">
        <f>IF(F43="","",_xlfn.IFNA((VLOOKUP(F43,help!L:M,2,0))*G43,"غير مسجلة في المشتريات"))</f>
        <v>116.66666666666667</v>
      </c>
    </row>
    <row r="44" spans="2:12" x14ac:dyDescent="0.2">
      <c r="B44" s="14">
        <f>COUNTIFS($E$3:E44,تقرير!$E$4)</f>
        <v>0</v>
      </c>
      <c r="C44" s="48" t="s">
        <v>11</v>
      </c>
      <c r="D44" s="49">
        <v>45174</v>
      </c>
      <c r="E44" s="37">
        <v>7</v>
      </c>
      <c r="F44" s="50" t="s">
        <v>106</v>
      </c>
      <c r="G44" s="51">
        <v>3.9</v>
      </c>
      <c r="H44" s="128" t="str">
        <f>IF(F44="","",_xlfn.IFNA(VLOOKUP(F44,'سجل المشتريات'!E:M,9,0),"غير مسجلة في المشتريات"))</f>
        <v xml:space="preserve">لتر </v>
      </c>
      <c r="I44" s="27" t="str">
        <f>_xlfn.IFNA(VLOOKUP(E44,الاوردرات!$B$1:$C$600,2,0),"")</f>
        <v xml:space="preserve">وينتر </v>
      </c>
      <c r="J44" s="63"/>
      <c r="L44" s="125">
        <f>IF(F44="","",_xlfn.IFNA((VLOOKUP(F44,help!L:M,2,0))*G44,"غير مسجلة في المشتريات"))</f>
        <v>126.99999999999999</v>
      </c>
    </row>
    <row r="45" spans="2:12" x14ac:dyDescent="0.2">
      <c r="B45" s="14">
        <f>COUNTIFS($E$3:E45,تقرير!$E$4)</f>
        <v>0</v>
      </c>
      <c r="C45" s="48" t="s">
        <v>11</v>
      </c>
      <c r="D45" s="49">
        <v>45174</v>
      </c>
      <c r="E45" s="37">
        <v>7</v>
      </c>
      <c r="F45" s="50" t="s">
        <v>71</v>
      </c>
      <c r="G45" s="51">
        <v>0.06</v>
      </c>
      <c r="H45" s="128" t="str">
        <f>IF(F45="","",_xlfn.IFNA(VLOOKUP(F45,'سجل المشتريات'!E:M,9,0),"غير مسجلة في المشتريات"))</f>
        <v>زجاجة</v>
      </c>
      <c r="I45" s="27" t="str">
        <f>_xlfn.IFNA(VLOOKUP(E45,الاوردرات!$B$1:$C$600,2,0),"")</f>
        <v xml:space="preserve">وينتر </v>
      </c>
      <c r="J45" s="63"/>
      <c r="L45" s="125">
        <f>IF(F45="","",_xlfn.IFNA((VLOOKUP(F45,help!L:M,2,0))*G45,"غير مسجلة في المشتريات"))</f>
        <v>4.5</v>
      </c>
    </row>
    <row r="46" spans="2:12" x14ac:dyDescent="0.2">
      <c r="B46" s="14">
        <f>COUNTIFS($E$3:E46,تقرير!$E$4)</f>
        <v>0</v>
      </c>
      <c r="C46" s="48" t="s">
        <v>12</v>
      </c>
      <c r="D46" s="49">
        <v>45175</v>
      </c>
      <c r="E46" s="37">
        <v>7</v>
      </c>
      <c r="F46" s="50" t="s">
        <v>42</v>
      </c>
      <c r="G46" s="51">
        <v>0.15</v>
      </c>
      <c r="H46" s="128" t="str">
        <f>IF(F46="","",_xlfn.IFNA(VLOOKUP(F46,'سجل المشتريات'!E:M,9,0),"غير مسجلة في المشتريات"))</f>
        <v>انبوبة</v>
      </c>
      <c r="I46" s="27" t="str">
        <f>_xlfn.IFNA(VLOOKUP(E46,الاوردرات!$B$1:$C$600,2,0),"")</f>
        <v xml:space="preserve">وينتر </v>
      </c>
      <c r="J46" s="63"/>
      <c r="L46" s="125">
        <f>IF(F46="","",_xlfn.IFNA((VLOOKUP(F46,help!L:M,2,0))*G46,"غير مسجلة في المشتريات"))</f>
        <v>6</v>
      </c>
    </row>
    <row r="47" spans="2:12" x14ac:dyDescent="0.2">
      <c r="B47" s="14">
        <f>COUNTIFS($E$3:E47,تقرير!$E$4)</f>
        <v>0</v>
      </c>
      <c r="C47" s="48" t="s">
        <v>12</v>
      </c>
      <c r="D47" s="49">
        <v>45175</v>
      </c>
      <c r="E47" s="37">
        <v>7</v>
      </c>
      <c r="F47" s="50" t="s">
        <v>137</v>
      </c>
      <c r="G47" s="51">
        <v>1</v>
      </c>
      <c r="H47" s="128" t="str">
        <f>IF(F47="","",_xlfn.IFNA(VLOOKUP(F47,'سجل المشتريات'!E:M,9,0),"غير مسجلة في المشتريات"))</f>
        <v>كيلو</v>
      </c>
      <c r="I47" s="27" t="str">
        <f>_xlfn.IFNA(VLOOKUP(E47,الاوردرات!$B$1:$C$600,2,0),"")</f>
        <v xml:space="preserve">وينتر </v>
      </c>
      <c r="J47" s="63"/>
      <c r="L47" s="125">
        <f>IF(F47="","",_xlfn.IFNA((VLOOKUP(F47,help!L:M,2,0))*G47,"غير مسجلة في المشتريات"))</f>
        <v>116.66666666666667</v>
      </c>
    </row>
    <row r="48" spans="2:12" x14ac:dyDescent="0.2">
      <c r="B48" s="14">
        <f>COUNTIFS($E$3:E48,تقرير!$E$4)</f>
        <v>0</v>
      </c>
      <c r="C48" s="48" t="s">
        <v>12</v>
      </c>
      <c r="D48" s="49">
        <v>45175</v>
      </c>
      <c r="E48" s="37">
        <v>7</v>
      </c>
      <c r="F48" s="50" t="s">
        <v>106</v>
      </c>
      <c r="G48" s="51">
        <v>1</v>
      </c>
      <c r="H48" s="128" t="str">
        <f>IF(F48="","",_xlfn.IFNA(VLOOKUP(F48,'سجل المشتريات'!E:M,9,0),"غير مسجلة في المشتريات"))</f>
        <v xml:space="preserve">لتر </v>
      </c>
      <c r="I48" s="27" t="str">
        <f>_xlfn.IFNA(VLOOKUP(E48,الاوردرات!$B$1:$C$600,2,0),"")</f>
        <v xml:space="preserve">وينتر </v>
      </c>
      <c r="J48" s="63"/>
      <c r="L48" s="125">
        <f>IF(F48="","",_xlfn.IFNA((VLOOKUP(F48,help!L:M,2,0))*G48,"غير مسجلة في المشتريات"))</f>
        <v>32.564102564102562</v>
      </c>
    </row>
    <row r="49" spans="2:12" x14ac:dyDescent="0.2">
      <c r="B49" s="14">
        <f>COUNTIFS($E$3:E49,تقرير!$E$4)</f>
        <v>0</v>
      </c>
      <c r="C49" s="48" t="s">
        <v>9</v>
      </c>
      <c r="D49" s="49">
        <v>45172</v>
      </c>
      <c r="E49" s="37">
        <v>8</v>
      </c>
      <c r="F49" s="50" t="s">
        <v>66</v>
      </c>
      <c r="G49" s="51">
        <v>0.75</v>
      </c>
      <c r="H49" s="128" t="str">
        <f>IF(F49="","",_xlfn.IFNA(VLOOKUP(F49,'سجل المشتريات'!E:M,9,0),"غير مسجلة في المشتريات"))</f>
        <v>كيلو</v>
      </c>
      <c r="I49" s="27" t="str">
        <f>_xlfn.IFNA(VLOOKUP(E49,الاوردرات!$B$1:$C$600,2,0),"")</f>
        <v xml:space="preserve">ترابيزة مودرن درج </v>
      </c>
      <c r="J49" s="63"/>
      <c r="L49" s="125">
        <f>IF(F49="","",_xlfn.IFNA((VLOOKUP(F49,help!L:M,2,0))*G49,"غير مسجلة في المشتريات"))</f>
        <v>107.625</v>
      </c>
    </row>
    <row r="50" spans="2:12" x14ac:dyDescent="0.2">
      <c r="B50" s="14">
        <f>COUNTIFS($E$3:E50,تقرير!$E$4)</f>
        <v>0</v>
      </c>
      <c r="C50" s="48" t="s">
        <v>9</v>
      </c>
      <c r="D50" s="49">
        <v>45172</v>
      </c>
      <c r="E50" s="37">
        <v>8</v>
      </c>
      <c r="F50" s="50" t="s">
        <v>106</v>
      </c>
      <c r="G50" s="51">
        <v>0.25</v>
      </c>
      <c r="H50" s="128" t="str">
        <f>IF(F50="","",_xlfn.IFNA(VLOOKUP(F50,'سجل المشتريات'!E:M,9,0),"غير مسجلة في المشتريات"))</f>
        <v xml:space="preserve">لتر </v>
      </c>
      <c r="I50" s="27" t="str">
        <f>_xlfn.IFNA(VLOOKUP(E50,الاوردرات!$B$1:$C$600,2,0),"")</f>
        <v xml:space="preserve">ترابيزة مودرن درج </v>
      </c>
      <c r="J50" s="63"/>
      <c r="L50" s="125">
        <f>IF(F50="","",_xlfn.IFNA((VLOOKUP(F50,help!L:M,2,0))*G50,"غير مسجلة في المشتريات"))</f>
        <v>8.1410256410256405</v>
      </c>
    </row>
    <row r="51" spans="2:12" x14ac:dyDescent="0.2">
      <c r="B51" s="14">
        <f>COUNTIFS($E$3:E51,تقرير!$E$4)</f>
        <v>0</v>
      </c>
      <c r="C51" s="48" t="s">
        <v>10</v>
      </c>
      <c r="D51" s="49">
        <v>45173</v>
      </c>
      <c r="E51" s="37">
        <v>8</v>
      </c>
      <c r="F51" s="50" t="s">
        <v>106</v>
      </c>
      <c r="G51" s="51">
        <v>1</v>
      </c>
      <c r="H51" s="128" t="str">
        <f>IF(F51="","",_xlfn.IFNA(VLOOKUP(F51,'سجل المشتريات'!E:M,9,0),"غير مسجلة في المشتريات"))</f>
        <v xml:space="preserve">لتر </v>
      </c>
      <c r="I51" s="27" t="str">
        <f>_xlfn.IFNA(VLOOKUP(E51,الاوردرات!$B$1:$C$600,2,0),"")</f>
        <v xml:space="preserve">ترابيزة مودرن درج </v>
      </c>
      <c r="J51" s="63"/>
      <c r="L51" s="125">
        <f>IF(F51="","",_xlfn.IFNA((VLOOKUP(F51,help!L:M,2,0))*G51,"غير مسجلة في المشتريات"))</f>
        <v>32.564102564102562</v>
      </c>
    </row>
    <row r="52" spans="2:12" x14ac:dyDescent="0.2">
      <c r="B52" s="14">
        <f>COUNTIFS($E$3:E52,تقرير!$E$4)</f>
        <v>0</v>
      </c>
      <c r="C52" s="48" t="s">
        <v>10</v>
      </c>
      <c r="D52" s="49">
        <v>45173</v>
      </c>
      <c r="E52" s="37">
        <v>8</v>
      </c>
      <c r="F52" s="50" t="s">
        <v>137</v>
      </c>
      <c r="G52" s="51">
        <v>0.25</v>
      </c>
      <c r="H52" s="128" t="str">
        <f>IF(F52="","",_xlfn.IFNA(VLOOKUP(F52,'سجل المشتريات'!E:M,9,0),"غير مسجلة في المشتريات"))</f>
        <v>كيلو</v>
      </c>
      <c r="I52" s="27" t="str">
        <f>_xlfn.IFNA(VLOOKUP(E52,الاوردرات!$B$1:$C$600,2,0),"")</f>
        <v xml:space="preserve">ترابيزة مودرن درج </v>
      </c>
      <c r="J52" s="63"/>
      <c r="L52" s="125">
        <f>IF(F52="","",_xlfn.IFNA((VLOOKUP(F52,help!L:M,2,0))*G52,"غير مسجلة في المشتريات"))</f>
        <v>29.166666666666668</v>
      </c>
    </row>
    <row r="53" spans="2:12" x14ac:dyDescent="0.2">
      <c r="B53" s="14">
        <f>COUNTIFS($E$3:E53,تقرير!$E$4)</f>
        <v>0</v>
      </c>
      <c r="C53" s="48" t="s">
        <v>10</v>
      </c>
      <c r="D53" s="49">
        <v>45173</v>
      </c>
      <c r="E53" s="37">
        <v>8</v>
      </c>
      <c r="F53" s="50" t="s">
        <v>55</v>
      </c>
      <c r="G53" s="51">
        <v>0.1</v>
      </c>
      <c r="H53" s="128" t="str">
        <f>IF(F53="","",_xlfn.IFNA(VLOOKUP(F53,'سجل المشتريات'!E:M,9,0),"غير مسجلة في المشتريات"))</f>
        <v>كيلو</v>
      </c>
      <c r="I53" s="27" t="str">
        <f>_xlfn.IFNA(VLOOKUP(E53,الاوردرات!$B$1:$C$600,2,0),"")</f>
        <v xml:space="preserve">ترابيزة مودرن درج </v>
      </c>
      <c r="J53" s="63"/>
      <c r="L53" s="125">
        <f>IF(F53="","",_xlfn.IFNA((VLOOKUP(F53,help!L:M,2,0))*G53,"غير مسجلة في المشتريات"))</f>
        <v>28.6</v>
      </c>
    </row>
    <row r="54" spans="2:12" x14ac:dyDescent="0.2">
      <c r="B54" s="14">
        <f>COUNTIFS($E$3:E54,تقرير!$E$4)</f>
        <v>0</v>
      </c>
      <c r="C54" s="48" t="s">
        <v>10</v>
      </c>
      <c r="D54" s="49">
        <v>45173</v>
      </c>
      <c r="E54" s="37">
        <v>8</v>
      </c>
      <c r="F54" s="50" t="s">
        <v>71</v>
      </c>
      <c r="G54" s="51">
        <v>2.5000000000000001E-2</v>
      </c>
      <c r="H54" s="128" t="str">
        <f>IF(F54="","",_xlfn.IFNA(VLOOKUP(F54,'سجل المشتريات'!E:M,9,0),"غير مسجلة في المشتريات"))</f>
        <v>زجاجة</v>
      </c>
      <c r="I54" s="27" t="str">
        <f>_xlfn.IFNA(VLOOKUP(E54,الاوردرات!$B$1:$C$600,2,0),"")</f>
        <v xml:space="preserve">ترابيزة مودرن درج </v>
      </c>
      <c r="J54" s="63"/>
      <c r="L54" s="125">
        <f>IF(F54="","",_xlfn.IFNA((VLOOKUP(F54,help!L:M,2,0))*G54,"غير مسجلة في المشتريات"))</f>
        <v>1.875</v>
      </c>
    </row>
    <row r="55" spans="2:12" x14ac:dyDescent="0.2">
      <c r="B55" s="14">
        <f>COUNTIFS($E$3:E55,تقرير!$E$4)</f>
        <v>0</v>
      </c>
      <c r="C55" s="48" t="s">
        <v>10</v>
      </c>
      <c r="D55" s="49">
        <v>45173</v>
      </c>
      <c r="E55" s="37">
        <v>9</v>
      </c>
      <c r="F55" s="50" t="s">
        <v>107</v>
      </c>
      <c r="G55" s="51">
        <v>1</v>
      </c>
      <c r="H55" s="128" t="str">
        <f>IF(F55="","",_xlfn.IFNA(VLOOKUP(F55,'سجل المشتريات'!E:M,9,0),"غير مسجلة في المشتريات"))</f>
        <v xml:space="preserve">لتر </v>
      </c>
      <c r="I55" s="27" t="str">
        <f>_xlfn.IFNA(VLOOKUP(E55,الاوردرات!$B$1:$C$600,2,0),"")</f>
        <v xml:space="preserve">ترابيزة مودرن </v>
      </c>
      <c r="J55" s="63"/>
      <c r="L55" s="125">
        <f>IF(F55="","",_xlfn.IFNA((VLOOKUP(F55,help!L:M,2,0))*G55,"غير مسجلة في المشتريات"))</f>
        <v>27.84</v>
      </c>
    </row>
    <row r="56" spans="2:12" x14ac:dyDescent="0.2">
      <c r="B56" s="14">
        <f>COUNTIFS($E$3:E56,تقرير!$E$4)</f>
        <v>0</v>
      </c>
      <c r="C56" s="48" t="s">
        <v>10</v>
      </c>
      <c r="D56" s="49">
        <v>45173</v>
      </c>
      <c r="E56" s="37">
        <v>9</v>
      </c>
      <c r="F56" s="50" t="s">
        <v>66</v>
      </c>
      <c r="G56" s="51">
        <v>0.75</v>
      </c>
      <c r="H56" s="128" t="str">
        <f>IF(F56="","",_xlfn.IFNA(VLOOKUP(F56,'سجل المشتريات'!E:M,9,0),"غير مسجلة في المشتريات"))</f>
        <v>كيلو</v>
      </c>
      <c r="I56" s="27" t="str">
        <f>_xlfn.IFNA(VLOOKUP(E56,الاوردرات!$B$1:$C$600,2,0),"")</f>
        <v xml:space="preserve">ترابيزة مودرن </v>
      </c>
      <c r="J56" s="63"/>
      <c r="L56" s="125">
        <f>IF(F56="","",_xlfn.IFNA((VLOOKUP(F56,help!L:M,2,0))*G56,"غير مسجلة في المشتريات"))</f>
        <v>107.625</v>
      </c>
    </row>
    <row r="57" spans="2:12" x14ac:dyDescent="0.2">
      <c r="B57" s="14">
        <f>COUNTIFS($E$3:E57,تقرير!$E$4)</f>
        <v>0</v>
      </c>
      <c r="C57" s="48" t="s">
        <v>11</v>
      </c>
      <c r="D57" s="49">
        <v>45174</v>
      </c>
      <c r="E57" s="37">
        <v>9</v>
      </c>
      <c r="F57" s="50" t="s">
        <v>105</v>
      </c>
      <c r="G57" s="51">
        <v>0.125</v>
      </c>
      <c r="H57" s="128" t="str">
        <f>IF(F57="","",_xlfn.IFNA(VLOOKUP(F57,'سجل المشتريات'!E:M,9,0),"غير مسجلة في المشتريات"))</f>
        <v>كيلو</v>
      </c>
      <c r="I57" s="27" t="str">
        <f>_xlfn.IFNA(VLOOKUP(E57,الاوردرات!$B$1:$C$600,2,0),"")</f>
        <v xml:space="preserve">ترابيزة مودرن </v>
      </c>
      <c r="J57" s="63"/>
      <c r="L57" s="125">
        <f>IF(F57="","",_xlfn.IFNA((VLOOKUP(F57,help!L:M,2,0))*G57,"غير مسجلة في المشتريات"))</f>
        <v>12.5</v>
      </c>
    </row>
    <row r="58" spans="2:12" x14ac:dyDescent="0.2">
      <c r="B58" s="14">
        <f>COUNTIFS($E$3:E58,تقرير!$E$4)</f>
        <v>0</v>
      </c>
      <c r="C58" s="48" t="s">
        <v>11</v>
      </c>
      <c r="D58" s="49">
        <v>45174</v>
      </c>
      <c r="E58" s="37">
        <v>9</v>
      </c>
      <c r="F58" s="50" t="s">
        <v>137</v>
      </c>
      <c r="G58" s="51">
        <v>0.25</v>
      </c>
      <c r="H58" s="128" t="str">
        <f>IF(F58="","",_xlfn.IFNA(VLOOKUP(F58,'سجل المشتريات'!E:M,9,0),"غير مسجلة في المشتريات"))</f>
        <v>كيلو</v>
      </c>
      <c r="I58" s="27" t="str">
        <f>_xlfn.IFNA(VLOOKUP(E58,الاوردرات!$B$1:$C$600,2,0),"")</f>
        <v xml:space="preserve">ترابيزة مودرن </v>
      </c>
      <c r="J58" s="63"/>
      <c r="L58" s="125">
        <f>IF(F58="","",_xlfn.IFNA((VLOOKUP(F58,help!L:M,2,0))*G58,"غير مسجلة في المشتريات"))</f>
        <v>29.166666666666668</v>
      </c>
    </row>
    <row r="59" spans="2:12" x14ac:dyDescent="0.2">
      <c r="B59" s="14">
        <f>COUNTIFS($E$3:E59,تقرير!$E$4)</f>
        <v>0</v>
      </c>
      <c r="C59" s="48" t="s">
        <v>11</v>
      </c>
      <c r="D59" s="49">
        <v>45174</v>
      </c>
      <c r="E59" s="37">
        <v>9</v>
      </c>
      <c r="F59" s="50" t="s">
        <v>71</v>
      </c>
      <c r="G59" s="51">
        <v>0.4</v>
      </c>
      <c r="H59" s="128" t="str">
        <f>IF(F59="","",_xlfn.IFNA(VLOOKUP(F59,'سجل المشتريات'!E:M,9,0),"غير مسجلة في المشتريات"))</f>
        <v>زجاجة</v>
      </c>
      <c r="I59" s="27" t="str">
        <f>_xlfn.IFNA(VLOOKUP(E59,الاوردرات!$B$1:$C$600,2,0),"")</f>
        <v xml:space="preserve">ترابيزة مودرن </v>
      </c>
      <c r="J59" s="63"/>
      <c r="L59" s="125">
        <f>IF(F59="","",_xlfn.IFNA((VLOOKUP(F59,help!L:M,2,0))*G59,"غير مسجلة في المشتريات"))</f>
        <v>30</v>
      </c>
    </row>
    <row r="60" spans="2:12" x14ac:dyDescent="0.2">
      <c r="B60" s="14">
        <f>COUNTIFS($E$3:E60,تقرير!$E$4)</f>
        <v>0</v>
      </c>
      <c r="C60" s="48" t="s">
        <v>12</v>
      </c>
      <c r="D60" s="49">
        <v>45175</v>
      </c>
      <c r="E60" s="37">
        <v>9</v>
      </c>
      <c r="F60" s="50" t="s">
        <v>107</v>
      </c>
      <c r="G60" s="51">
        <v>1.5</v>
      </c>
      <c r="H60" s="128" t="str">
        <f>IF(F60="","",_xlfn.IFNA(VLOOKUP(F60,'سجل المشتريات'!E:M,9,0),"غير مسجلة في المشتريات"))</f>
        <v xml:space="preserve">لتر </v>
      </c>
      <c r="I60" s="27" t="str">
        <f>_xlfn.IFNA(VLOOKUP(E60,الاوردرات!$B$1:$C$600,2,0),"")</f>
        <v xml:space="preserve">ترابيزة مودرن </v>
      </c>
      <c r="J60" s="63"/>
      <c r="L60" s="125">
        <f>IF(F60="","",_xlfn.IFNA((VLOOKUP(F60,help!L:M,2,0))*G60,"غير مسجلة في المشتريات"))</f>
        <v>41.76</v>
      </c>
    </row>
    <row r="61" spans="2:12" x14ac:dyDescent="0.2">
      <c r="B61" s="14">
        <f>COUNTIFS($E$3:E61,تقرير!$E$4)</f>
        <v>0</v>
      </c>
      <c r="C61" s="48" t="s">
        <v>12</v>
      </c>
      <c r="D61" s="49">
        <v>45175</v>
      </c>
      <c r="E61" s="37">
        <v>9</v>
      </c>
      <c r="F61" s="50" t="s">
        <v>105</v>
      </c>
      <c r="G61" s="51">
        <v>0.125</v>
      </c>
      <c r="H61" s="128" t="str">
        <f>IF(F61="","",_xlfn.IFNA(VLOOKUP(F61,'سجل المشتريات'!E:M,9,0),"غير مسجلة في المشتريات"))</f>
        <v>كيلو</v>
      </c>
      <c r="I61" s="27" t="str">
        <f>_xlfn.IFNA(VLOOKUP(E61,الاوردرات!$B$1:$C$600,2,0),"")</f>
        <v xml:space="preserve">ترابيزة مودرن </v>
      </c>
      <c r="J61" s="63"/>
      <c r="L61" s="125">
        <f>IF(F61="","",_xlfn.IFNA((VLOOKUP(F61,help!L:M,2,0))*G61,"غير مسجلة في المشتريات"))</f>
        <v>12.5</v>
      </c>
    </row>
    <row r="62" spans="2:12" x14ac:dyDescent="0.2">
      <c r="B62" s="14">
        <f>COUNTIFS($E$3:E62,تقرير!$E$4)</f>
        <v>0</v>
      </c>
      <c r="C62" s="48" t="s">
        <v>12</v>
      </c>
      <c r="D62" s="49">
        <v>45175</v>
      </c>
      <c r="E62" s="37">
        <v>9</v>
      </c>
      <c r="F62" s="50" t="s">
        <v>54</v>
      </c>
      <c r="G62" s="51">
        <v>0.15</v>
      </c>
      <c r="H62" s="128" t="str">
        <f>IF(F62="","",_xlfn.IFNA(VLOOKUP(F62,'سجل المشتريات'!E:M,9,0),"غير مسجلة في المشتريات"))</f>
        <v>كيلو</v>
      </c>
      <c r="I62" s="27" t="str">
        <f>_xlfn.IFNA(VLOOKUP(E62,الاوردرات!$B$1:$C$600,2,0),"")</f>
        <v xml:space="preserve">ترابيزة مودرن </v>
      </c>
      <c r="J62" s="63"/>
      <c r="L62" s="125">
        <f>IF(F62="","",_xlfn.IFNA((VLOOKUP(F62,help!L:M,2,0))*G62,"غير مسجلة في المشتريات"))</f>
        <v>33</v>
      </c>
    </row>
    <row r="63" spans="2:12" x14ac:dyDescent="0.2">
      <c r="B63" s="14">
        <f>COUNTIFS($E$3:E63,تقرير!$E$4)</f>
        <v>0</v>
      </c>
      <c r="C63" s="48" t="s">
        <v>13</v>
      </c>
      <c r="D63" s="49">
        <v>45176</v>
      </c>
      <c r="E63" s="37">
        <v>10</v>
      </c>
      <c r="F63" s="50" t="s">
        <v>66</v>
      </c>
      <c r="G63" s="51">
        <v>0.75</v>
      </c>
      <c r="H63" s="128" t="str">
        <f>IF(F63="","",_xlfn.IFNA(VLOOKUP(F63,'سجل المشتريات'!E:M,9,0),"غير مسجلة في المشتريات"))</f>
        <v>كيلو</v>
      </c>
      <c r="I63" s="27" t="str">
        <f>_xlfn.IFNA(VLOOKUP(E63,الاوردرات!$B$1:$C$600,2,0),"")</f>
        <v xml:space="preserve">ركنة سيتي </v>
      </c>
      <c r="J63" s="63"/>
      <c r="L63" s="125">
        <f>IF(F63="","",_xlfn.IFNA((VLOOKUP(F63,help!L:M,2,0))*G63,"غير مسجلة في المشتريات"))</f>
        <v>107.625</v>
      </c>
    </row>
    <row r="64" spans="2:12" x14ac:dyDescent="0.2">
      <c r="B64" s="14">
        <f>COUNTIFS($E$3:E64,تقرير!$E$4)</f>
        <v>0</v>
      </c>
      <c r="C64" s="48" t="s">
        <v>13</v>
      </c>
      <c r="D64" s="49">
        <v>45176</v>
      </c>
      <c r="E64" s="37">
        <v>10</v>
      </c>
      <c r="F64" s="50" t="s">
        <v>106</v>
      </c>
      <c r="G64" s="51">
        <v>1.5</v>
      </c>
      <c r="H64" s="128" t="str">
        <f>IF(F64="","",_xlfn.IFNA(VLOOKUP(F64,'سجل المشتريات'!E:M,9,0),"غير مسجلة في المشتريات"))</f>
        <v xml:space="preserve">لتر </v>
      </c>
      <c r="I64" s="27" t="str">
        <f>_xlfn.IFNA(VLOOKUP(E64,الاوردرات!$B$1:$C$600,2,0),"")</f>
        <v xml:space="preserve">ركنة سيتي </v>
      </c>
      <c r="J64" s="63"/>
      <c r="L64" s="125">
        <f>IF(F64="","",_xlfn.IFNA((VLOOKUP(F64,help!L:M,2,0))*G64,"غير مسجلة في المشتريات"))</f>
        <v>48.84615384615384</v>
      </c>
    </row>
    <row r="65" spans="2:12" x14ac:dyDescent="0.2">
      <c r="B65" s="14">
        <f>COUNTIFS($E$3:E65,تقرير!$E$4)</f>
        <v>0</v>
      </c>
      <c r="C65" s="48" t="s">
        <v>13</v>
      </c>
      <c r="D65" s="49">
        <v>45176</v>
      </c>
      <c r="E65" s="37">
        <v>10</v>
      </c>
      <c r="F65" s="50" t="s">
        <v>128</v>
      </c>
      <c r="G65" s="51">
        <v>0.1</v>
      </c>
      <c r="H65" s="128" t="str">
        <f>IF(F65="","",_xlfn.IFNA(VLOOKUP(F65,'سجل المشتريات'!E:M,9,0),"غير مسجلة في المشتريات"))</f>
        <v>كيلو</v>
      </c>
      <c r="I65" s="27" t="str">
        <f>_xlfn.IFNA(VLOOKUP(E65,الاوردرات!$B$1:$C$600,2,0),"")</f>
        <v xml:space="preserve">ركنة سيتي </v>
      </c>
      <c r="J65" s="63"/>
      <c r="L65" s="125">
        <f>IF(F65="","",_xlfn.IFNA((VLOOKUP(F65,help!L:M,2,0))*G65,"غير مسجلة في المشتريات"))</f>
        <v>14</v>
      </c>
    </row>
    <row r="66" spans="2:12" x14ac:dyDescent="0.2">
      <c r="B66" s="14">
        <f>COUNTIFS($E$3:E66,تقرير!$E$4)</f>
        <v>0</v>
      </c>
      <c r="C66" s="48" t="s">
        <v>8</v>
      </c>
      <c r="D66" s="49">
        <v>45178</v>
      </c>
      <c r="E66" s="37">
        <v>10</v>
      </c>
      <c r="F66" s="50" t="s">
        <v>66</v>
      </c>
      <c r="G66" s="51">
        <v>0.5</v>
      </c>
      <c r="H66" s="128" t="str">
        <f>IF(F66="","",_xlfn.IFNA(VLOOKUP(F66,'سجل المشتريات'!E:M,9,0),"غير مسجلة في المشتريات"))</f>
        <v>كيلو</v>
      </c>
      <c r="I66" s="27" t="str">
        <f>_xlfn.IFNA(VLOOKUP(E66,الاوردرات!$B$1:$C$600,2,0),"")</f>
        <v xml:space="preserve">ركنة سيتي </v>
      </c>
      <c r="J66" s="63"/>
      <c r="L66" s="125">
        <f>IF(F66="","",_xlfn.IFNA((VLOOKUP(F66,help!L:M,2,0))*G66,"غير مسجلة في المشتريات"))</f>
        <v>71.75</v>
      </c>
    </row>
    <row r="67" spans="2:12" x14ac:dyDescent="0.2">
      <c r="B67" s="14">
        <f>COUNTIFS($E$3:E67,تقرير!$E$4)</f>
        <v>0</v>
      </c>
      <c r="C67" s="48" t="s">
        <v>8</v>
      </c>
      <c r="D67" s="49">
        <v>45178</v>
      </c>
      <c r="E67" s="37">
        <v>10</v>
      </c>
      <c r="F67" s="50" t="s">
        <v>106</v>
      </c>
      <c r="G67" s="51">
        <v>0.5</v>
      </c>
      <c r="H67" s="128" t="str">
        <f>IF(F67="","",_xlfn.IFNA(VLOOKUP(F67,'سجل المشتريات'!E:M,9,0),"غير مسجلة في المشتريات"))</f>
        <v xml:space="preserve">لتر </v>
      </c>
      <c r="I67" s="27" t="str">
        <f>_xlfn.IFNA(VLOOKUP(E67,الاوردرات!$B$1:$C$600,2,0),"")</f>
        <v xml:space="preserve">ركنة سيتي </v>
      </c>
      <c r="J67" s="63"/>
      <c r="L67" s="125">
        <f>IF(F67="","",_xlfn.IFNA((VLOOKUP(F67,help!L:M,2,0))*G67,"غير مسجلة في المشتريات"))</f>
        <v>16.282051282051281</v>
      </c>
    </row>
    <row r="68" spans="2:12" x14ac:dyDescent="0.2">
      <c r="B68" s="14">
        <f>COUNTIFS($E$3:E68,تقرير!$E$4)</f>
        <v>0</v>
      </c>
      <c r="C68" s="48" t="s">
        <v>8</v>
      </c>
      <c r="D68" s="49">
        <v>45178</v>
      </c>
      <c r="E68" s="37">
        <v>10</v>
      </c>
      <c r="F68" s="50" t="s">
        <v>54</v>
      </c>
      <c r="G68" s="51">
        <v>0.4</v>
      </c>
      <c r="H68" s="128" t="str">
        <f>IF(F68="","",_xlfn.IFNA(VLOOKUP(F68,'سجل المشتريات'!E:M,9,0),"غير مسجلة في المشتريات"))</f>
        <v>كيلو</v>
      </c>
      <c r="I68" s="27" t="str">
        <f>_xlfn.IFNA(VLOOKUP(E68,الاوردرات!$B$1:$C$600,2,0),"")</f>
        <v xml:space="preserve">ركنة سيتي </v>
      </c>
      <c r="J68" s="63"/>
      <c r="L68" s="125">
        <f>IF(F68="","",_xlfn.IFNA((VLOOKUP(F68,help!L:M,2,0))*G68,"غير مسجلة في المشتريات"))</f>
        <v>88</v>
      </c>
    </row>
    <row r="69" spans="2:12" x14ac:dyDescent="0.2">
      <c r="B69" s="14">
        <f>COUNTIFS($E$3:E69,تقرير!$E$4)</f>
        <v>0</v>
      </c>
      <c r="C69" s="48" t="s">
        <v>9</v>
      </c>
      <c r="D69" s="49">
        <v>45179</v>
      </c>
      <c r="E69" s="37">
        <v>10</v>
      </c>
      <c r="F69" s="50" t="s">
        <v>55</v>
      </c>
      <c r="G69" s="51">
        <v>0.2</v>
      </c>
      <c r="H69" s="128" t="str">
        <f>IF(F69="","",_xlfn.IFNA(VLOOKUP(F69,'سجل المشتريات'!E:M,9,0),"غير مسجلة في المشتريات"))</f>
        <v>كيلو</v>
      </c>
      <c r="I69" s="27" t="str">
        <f>_xlfn.IFNA(VLOOKUP(E69,الاوردرات!$B$1:$C$600,2,0),"")</f>
        <v xml:space="preserve">ركنة سيتي </v>
      </c>
      <c r="J69" s="63"/>
      <c r="L69" s="125">
        <f>IF(F69="","",_xlfn.IFNA((VLOOKUP(F69,help!L:M,2,0))*G69,"غير مسجلة في المشتريات"))</f>
        <v>57.2</v>
      </c>
    </row>
    <row r="70" spans="2:12" x14ac:dyDescent="0.2">
      <c r="B70" s="14">
        <f>COUNTIFS($E$3:E70,تقرير!$E$4)</f>
        <v>0</v>
      </c>
      <c r="C70" s="48" t="s">
        <v>9</v>
      </c>
      <c r="D70" s="49">
        <v>45179</v>
      </c>
      <c r="E70" s="37">
        <v>10</v>
      </c>
      <c r="F70" s="50" t="s">
        <v>71</v>
      </c>
      <c r="G70" s="51">
        <v>0.4</v>
      </c>
      <c r="H70" s="128" t="str">
        <f>IF(F70="","",_xlfn.IFNA(VLOOKUP(F70,'سجل المشتريات'!E:M,9,0),"غير مسجلة في المشتريات"))</f>
        <v>زجاجة</v>
      </c>
      <c r="I70" s="27" t="str">
        <f>_xlfn.IFNA(VLOOKUP(E70,الاوردرات!$B$1:$C$600,2,0),"")</f>
        <v xml:space="preserve">ركنة سيتي </v>
      </c>
      <c r="J70" s="63"/>
      <c r="L70" s="125">
        <f>IF(F70="","",_xlfn.IFNA((VLOOKUP(F70,help!L:M,2,0))*G70,"غير مسجلة في المشتريات"))</f>
        <v>30</v>
      </c>
    </row>
    <row r="71" spans="2:12" x14ac:dyDescent="0.2">
      <c r="B71" s="14">
        <f>COUNTIFS($E$3:E71,تقرير!$E$4)</f>
        <v>0</v>
      </c>
      <c r="C71" s="48" t="s">
        <v>9</v>
      </c>
      <c r="D71" s="49">
        <v>45179</v>
      </c>
      <c r="E71" s="37">
        <v>10</v>
      </c>
      <c r="F71" s="50" t="s">
        <v>106</v>
      </c>
      <c r="G71" s="51">
        <v>3.9</v>
      </c>
      <c r="H71" s="128" t="str">
        <f>IF(F71="","",_xlfn.IFNA(VLOOKUP(F71,'سجل المشتريات'!E:M,9,0),"غير مسجلة في المشتريات"))</f>
        <v xml:space="preserve">لتر </v>
      </c>
      <c r="I71" s="27" t="str">
        <f>_xlfn.IFNA(VLOOKUP(E71,الاوردرات!$B$1:$C$600,2,0),"")</f>
        <v xml:space="preserve">ركنة سيتي </v>
      </c>
      <c r="J71" s="63"/>
      <c r="L71" s="125">
        <f>IF(F71="","",_xlfn.IFNA((VLOOKUP(F71,help!L:M,2,0))*G71,"غير مسجلة في المشتريات"))</f>
        <v>126.99999999999999</v>
      </c>
    </row>
    <row r="72" spans="2:12" x14ac:dyDescent="0.2">
      <c r="B72" s="14">
        <f>COUNTIFS($E$3:E72,تقرير!$E$4)</f>
        <v>0</v>
      </c>
      <c r="C72" s="48" t="s">
        <v>9</v>
      </c>
      <c r="D72" s="49">
        <v>45179</v>
      </c>
      <c r="E72" s="37">
        <v>10</v>
      </c>
      <c r="F72" s="50" t="s">
        <v>128</v>
      </c>
      <c r="G72" s="51">
        <v>0.5</v>
      </c>
      <c r="H72" s="128" t="str">
        <f>IF(F72="","",_xlfn.IFNA(VLOOKUP(F72,'سجل المشتريات'!E:M,9,0),"غير مسجلة في المشتريات"))</f>
        <v>كيلو</v>
      </c>
      <c r="I72" s="27" t="str">
        <f>_xlfn.IFNA(VLOOKUP(E72,الاوردرات!$B$1:$C$600,2,0),"")</f>
        <v xml:space="preserve">ركنة سيتي </v>
      </c>
      <c r="J72" s="63"/>
      <c r="L72" s="125">
        <f>IF(F72="","",_xlfn.IFNA((VLOOKUP(F72,help!L:M,2,0))*G72,"غير مسجلة في المشتريات"))</f>
        <v>70</v>
      </c>
    </row>
    <row r="73" spans="2:12" x14ac:dyDescent="0.2">
      <c r="B73" s="14">
        <f>COUNTIFS($E$3:E73,تقرير!$E$4)</f>
        <v>0</v>
      </c>
      <c r="C73" s="48" t="s">
        <v>9</v>
      </c>
      <c r="D73" s="49">
        <v>45179</v>
      </c>
      <c r="E73" s="37">
        <v>10</v>
      </c>
      <c r="F73" s="50" t="s">
        <v>137</v>
      </c>
      <c r="G73" s="51">
        <v>1</v>
      </c>
      <c r="H73" s="128" t="str">
        <f>IF(F73="","",_xlfn.IFNA(VLOOKUP(F73,'سجل المشتريات'!E:M,9,0),"غير مسجلة في المشتريات"))</f>
        <v>كيلو</v>
      </c>
      <c r="I73" s="27" t="str">
        <f>_xlfn.IFNA(VLOOKUP(E73,الاوردرات!$B$1:$C$600,2,0),"")</f>
        <v xml:space="preserve">ركنة سيتي </v>
      </c>
      <c r="J73" s="63"/>
      <c r="L73" s="125">
        <f>IF(F73="","",_xlfn.IFNA((VLOOKUP(F73,help!L:M,2,0))*G73,"غير مسجلة في المشتريات"))</f>
        <v>116.66666666666667</v>
      </c>
    </row>
    <row r="74" spans="2:12" x14ac:dyDescent="0.2">
      <c r="B74" s="14">
        <f>COUNTIFS($E$3:E74,تقرير!$E$4)</f>
        <v>0</v>
      </c>
      <c r="C74" s="48" t="s">
        <v>13</v>
      </c>
      <c r="D74" s="49">
        <v>45169</v>
      </c>
      <c r="E74" s="37">
        <v>11</v>
      </c>
      <c r="F74" s="50" t="s">
        <v>66</v>
      </c>
      <c r="G74" s="51">
        <v>1</v>
      </c>
      <c r="H74" s="128" t="str">
        <f>IF(F74="","",_xlfn.IFNA(VLOOKUP(F74,'سجل المشتريات'!E:M,9,0),"غير مسجلة في المشتريات"))</f>
        <v>كيلو</v>
      </c>
      <c r="I74" s="27" t="str">
        <f>_xlfn.IFNA(VLOOKUP(E74,الاوردرات!$B$1:$C$600,2,0),"")</f>
        <v xml:space="preserve">قنصول + براوز </v>
      </c>
      <c r="J74" s="63"/>
      <c r="L74" s="125">
        <f>IF(F74="","",_xlfn.IFNA((VLOOKUP(F74,help!L:M,2,0))*G74,"غير مسجلة في المشتريات"))</f>
        <v>143.5</v>
      </c>
    </row>
    <row r="75" spans="2:12" x14ac:dyDescent="0.2">
      <c r="B75" s="14">
        <f>COUNTIFS($E$3:E75,تقرير!$E$4)</f>
        <v>0</v>
      </c>
      <c r="C75" s="48" t="s">
        <v>13</v>
      </c>
      <c r="D75" s="49">
        <v>45169</v>
      </c>
      <c r="E75" s="37">
        <v>11</v>
      </c>
      <c r="F75" s="50" t="s">
        <v>106</v>
      </c>
      <c r="G75" s="51">
        <v>0.5</v>
      </c>
      <c r="H75" s="128" t="str">
        <f>IF(F75="","",_xlfn.IFNA(VLOOKUP(F75,'سجل المشتريات'!E:M,9,0),"غير مسجلة في المشتريات"))</f>
        <v xml:space="preserve">لتر </v>
      </c>
      <c r="I75" s="27" t="str">
        <f>_xlfn.IFNA(VLOOKUP(E75,الاوردرات!$B$1:$C$600,2,0),"")</f>
        <v xml:space="preserve">قنصول + براوز </v>
      </c>
      <c r="J75" s="63"/>
      <c r="L75" s="125">
        <f>IF(F75="","",_xlfn.IFNA((VLOOKUP(F75,help!L:M,2,0))*G75,"غير مسجلة في المشتريات"))</f>
        <v>16.282051282051281</v>
      </c>
    </row>
    <row r="76" spans="2:12" x14ac:dyDescent="0.2">
      <c r="B76" s="14">
        <f>COUNTIFS($E$3:E76,تقرير!$E$4)</f>
        <v>0</v>
      </c>
      <c r="C76" s="48" t="s">
        <v>13</v>
      </c>
      <c r="D76" s="49">
        <v>45169</v>
      </c>
      <c r="E76" s="37">
        <v>11</v>
      </c>
      <c r="F76" s="50" t="s">
        <v>74</v>
      </c>
      <c r="G76" s="51">
        <v>0.1</v>
      </c>
      <c r="H76" s="128" t="str">
        <f>IF(F76="","",_xlfn.IFNA(VLOOKUP(F76,'سجل المشتريات'!E:M,9,0),"غير مسجلة في المشتريات"))</f>
        <v>كيلو</v>
      </c>
      <c r="I76" s="27" t="str">
        <f>_xlfn.IFNA(VLOOKUP(E76,الاوردرات!$B$1:$C$600,2,0),"")</f>
        <v xml:space="preserve">قنصول + براوز </v>
      </c>
      <c r="J76" s="63"/>
      <c r="L76" s="125">
        <f>IF(F76="","",_xlfn.IFNA((VLOOKUP(F76,help!L:M,2,0))*G76,"غير مسجلة في المشتريات"))</f>
        <v>10.5</v>
      </c>
    </row>
    <row r="77" spans="2:12" x14ac:dyDescent="0.2">
      <c r="B77" s="14">
        <f>COUNTIFS($E$3:E77,تقرير!$E$4)</f>
        <v>0</v>
      </c>
      <c r="C77" s="48" t="s">
        <v>8</v>
      </c>
      <c r="D77" s="49">
        <v>45171</v>
      </c>
      <c r="E77" s="37">
        <v>11</v>
      </c>
      <c r="F77" s="50" t="s">
        <v>136</v>
      </c>
      <c r="G77" s="51">
        <v>0.5</v>
      </c>
      <c r="H77" s="128" t="str">
        <f>IF(F77="","",_xlfn.IFNA(VLOOKUP(F77,'سجل المشتريات'!E:M,9,0),"غير مسجلة في المشتريات"))</f>
        <v>كيلو</v>
      </c>
      <c r="I77" s="27" t="str">
        <f>_xlfn.IFNA(VLOOKUP(E77,الاوردرات!$B$1:$C$600,2,0),"")</f>
        <v xml:space="preserve">قنصول + براوز </v>
      </c>
      <c r="J77" s="63"/>
      <c r="L77" s="125">
        <f>IF(F77="","",_xlfn.IFNA((VLOOKUP(F77,help!L:M,2,0))*G77,"غير مسجلة في المشتريات"))</f>
        <v>39</v>
      </c>
    </row>
    <row r="78" spans="2:12" x14ac:dyDescent="0.2">
      <c r="B78" s="14">
        <f>COUNTIFS($E$3:E78,تقرير!$E$4)</f>
        <v>0</v>
      </c>
      <c r="C78" s="48" t="s">
        <v>8</v>
      </c>
      <c r="D78" s="49">
        <v>45171</v>
      </c>
      <c r="E78" s="37">
        <v>11</v>
      </c>
      <c r="F78" s="50" t="s">
        <v>106</v>
      </c>
      <c r="G78" s="51">
        <v>2</v>
      </c>
      <c r="H78" s="128" t="str">
        <f>IF(F78="","",_xlfn.IFNA(VLOOKUP(F78,'سجل المشتريات'!E:M,9,0),"غير مسجلة في المشتريات"))</f>
        <v xml:space="preserve">لتر </v>
      </c>
      <c r="I78" s="27" t="str">
        <f>_xlfn.IFNA(VLOOKUP(E78,الاوردرات!$B$1:$C$600,2,0),"")</f>
        <v xml:space="preserve">قنصول + براوز </v>
      </c>
      <c r="J78" s="63"/>
      <c r="L78" s="125">
        <f>IF(F78="","",_xlfn.IFNA((VLOOKUP(F78,help!L:M,2,0))*G78,"غير مسجلة في المشتريات"))</f>
        <v>65.128205128205124</v>
      </c>
    </row>
    <row r="79" spans="2:12" x14ac:dyDescent="0.2">
      <c r="B79" s="14">
        <f>COUNTIFS($E$3:E79,تقرير!$E$4)</f>
        <v>0</v>
      </c>
      <c r="C79" s="48" t="s">
        <v>12</v>
      </c>
      <c r="D79" s="49">
        <v>45175</v>
      </c>
      <c r="E79" s="37">
        <v>11</v>
      </c>
      <c r="F79" s="50" t="s">
        <v>69</v>
      </c>
      <c r="G79" s="51">
        <v>0.5</v>
      </c>
      <c r="H79" s="128" t="str">
        <f>IF(F79="","",_xlfn.IFNA(VLOOKUP(F79,'سجل المشتريات'!E:M,9,0),"غير مسجلة في المشتريات"))</f>
        <v>كيلو</v>
      </c>
      <c r="I79" s="27" t="str">
        <f>_xlfn.IFNA(VLOOKUP(E79,الاوردرات!$B$1:$C$600,2,0),"")</f>
        <v xml:space="preserve">قنصول + براوز </v>
      </c>
      <c r="J79" s="63"/>
      <c r="L79" s="125">
        <f>IF(F79="","",_xlfn.IFNA((VLOOKUP(F79,help!L:M,2,0))*G79,"غير مسجلة في المشتريات"))</f>
        <v>27.325581395348838</v>
      </c>
    </row>
    <row r="80" spans="2:12" x14ac:dyDescent="0.2">
      <c r="B80" s="14">
        <f>COUNTIFS($E$3:E80,تقرير!$E$4)</f>
        <v>0</v>
      </c>
      <c r="C80" s="48" t="s">
        <v>12</v>
      </c>
      <c r="D80" s="49">
        <v>45175</v>
      </c>
      <c r="E80" s="37">
        <v>11</v>
      </c>
      <c r="F80" s="50" t="s">
        <v>106</v>
      </c>
      <c r="G80" s="51">
        <v>1</v>
      </c>
      <c r="H80" s="128" t="str">
        <f>IF(F80="","",_xlfn.IFNA(VLOOKUP(F80,'سجل المشتريات'!E:M,9,0),"غير مسجلة في المشتريات"))</f>
        <v xml:space="preserve">لتر </v>
      </c>
      <c r="I80" s="27" t="str">
        <f>_xlfn.IFNA(VLOOKUP(E80,الاوردرات!$B$1:$C$600,2,0),"")</f>
        <v xml:space="preserve">قنصول + براوز </v>
      </c>
      <c r="J80" s="63"/>
      <c r="L80" s="125">
        <f>IF(F80="","",_xlfn.IFNA((VLOOKUP(F80,help!L:M,2,0))*G80,"غير مسجلة في المشتريات"))</f>
        <v>32.564102564102562</v>
      </c>
    </row>
    <row r="81" spans="2:12" x14ac:dyDescent="0.2">
      <c r="B81" s="14">
        <f>COUNTIFS($E$3:E81,تقرير!$E$4)</f>
        <v>0</v>
      </c>
      <c r="C81" s="48" t="s">
        <v>13</v>
      </c>
      <c r="D81" s="49">
        <v>45176</v>
      </c>
      <c r="E81" s="37">
        <v>11</v>
      </c>
      <c r="F81" s="50" t="s">
        <v>138</v>
      </c>
      <c r="G81" s="51">
        <v>0.5</v>
      </c>
      <c r="H81" s="128" t="str">
        <f>IF(F81="","",_xlfn.IFNA(VLOOKUP(F81,'سجل المشتريات'!E:M,9,0),"غير مسجلة في المشتريات"))</f>
        <v>كيلو</v>
      </c>
      <c r="I81" s="27" t="str">
        <f>_xlfn.IFNA(VLOOKUP(E81,الاوردرات!$B$1:$C$600,2,0),"")</f>
        <v xml:space="preserve">قنصول + براوز </v>
      </c>
      <c r="J81" s="63"/>
      <c r="L81" s="125">
        <f>IF(F81="","",_xlfn.IFNA((VLOOKUP(F81,help!L:M,2,0))*G81,"غير مسجلة في المشتريات"))</f>
        <v>60</v>
      </c>
    </row>
    <row r="82" spans="2:12" x14ac:dyDescent="0.2">
      <c r="B82" s="14">
        <f>COUNTIFS($E$3:E82,تقرير!$E$4)</f>
        <v>0</v>
      </c>
      <c r="C82" s="48" t="s">
        <v>13</v>
      </c>
      <c r="D82" s="49">
        <v>45176</v>
      </c>
      <c r="E82" s="37">
        <v>11</v>
      </c>
      <c r="F82" s="50" t="s">
        <v>197</v>
      </c>
      <c r="G82" s="51">
        <v>0.125</v>
      </c>
      <c r="H82" s="128" t="str">
        <f>IF(F82="","",_xlfn.IFNA(VLOOKUP(F82,'سجل المشتريات'!E:M,9,0),"غير مسجلة في المشتريات"))</f>
        <v>كيلو</v>
      </c>
      <c r="I82" s="27" t="str">
        <f>_xlfn.IFNA(VLOOKUP(E82,الاوردرات!$B$1:$C$600,2,0),"")</f>
        <v xml:space="preserve">قنصول + براوز </v>
      </c>
      <c r="J82" s="63"/>
      <c r="L82" s="125">
        <f>IF(F82="","",_xlfn.IFNA((VLOOKUP(F82,help!L:M,2,0))*G82,"غير مسجلة في المشتريات"))</f>
        <v>13.839285714285715</v>
      </c>
    </row>
    <row r="83" spans="2:12" x14ac:dyDescent="0.2">
      <c r="B83" s="14">
        <f>COUNTIFS($E$3:E83,تقرير!$E$4)</f>
        <v>0</v>
      </c>
      <c r="C83" s="48" t="s">
        <v>13</v>
      </c>
      <c r="D83" s="49">
        <v>45176</v>
      </c>
      <c r="E83" s="37">
        <v>11</v>
      </c>
      <c r="F83" s="50" t="s">
        <v>106</v>
      </c>
      <c r="G83" s="51">
        <v>1.5</v>
      </c>
      <c r="H83" s="128" t="str">
        <f>IF(F83="","",_xlfn.IFNA(VLOOKUP(F83,'سجل المشتريات'!E:M,9,0),"غير مسجلة في المشتريات"))</f>
        <v xml:space="preserve">لتر </v>
      </c>
      <c r="I83" s="27" t="str">
        <f>_xlfn.IFNA(VLOOKUP(E83,الاوردرات!$B$1:$C$600,2,0),"")</f>
        <v xml:space="preserve">قنصول + براوز </v>
      </c>
      <c r="J83" s="63"/>
      <c r="L83" s="125">
        <f>IF(F83="","",_xlfn.IFNA((VLOOKUP(F83,help!L:M,2,0))*G83,"غير مسجلة في المشتريات"))</f>
        <v>48.84615384615384</v>
      </c>
    </row>
    <row r="84" spans="2:12" x14ac:dyDescent="0.2">
      <c r="B84" s="14">
        <f>COUNTIFS($E$3:E84,تقرير!$E$4)</f>
        <v>0</v>
      </c>
      <c r="C84" s="48" t="s">
        <v>9</v>
      </c>
      <c r="D84" s="49">
        <v>45172</v>
      </c>
      <c r="E84" s="37">
        <v>12</v>
      </c>
      <c r="F84" s="50" t="s">
        <v>180</v>
      </c>
      <c r="G84" s="51">
        <v>0.25</v>
      </c>
      <c r="H84" s="128" t="str">
        <f>IF(F84="","",_xlfn.IFNA(VLOOKUP(F84,'سجل المشتريات'!E:M,9,0),"غير مسجلة في المشتريات"))</f>
        <v>علبة</v>
      </c>
      <c r="I84" s="27" t="str">
        <f>_xlfn.IFNA(VLOOKUP(E84,الاوردرات!$B$1:$C$600,2,0),"")</f>
        <v xml:space="preserve">اوكتوبوس </v>
      </c>
      <c r="J84" s="63"/>
      <c r="L84" s="125">
        <f>IF(F84="","",_xlfn.IFNA((VLOOKUP(F84,help!L:M,2,0))*G84,"غير مسجلة في المشتريات"))</f>
        <v>28.5</v>
      </c>
    </row>
    <row r="85" spans="2:12" x14ac:dyDescent="0.2">
      <c r="B85" s="14">
        <f>COUNTIFS($E$3:E85,تقرير!$E$4)</f>
        <v>0</v>
      </c>
      <c r="C85" s="48" t="s">
        <v>9</v>
      </c>
      <c r="D85" s="49">
        <v>45172</v>
      </c>
      <c r="E85" s="37">
        <v>12</v>
      </c>
      <c r="F85" s="50" t="s">
        <v>75</v>
      </c>
      <c r="G85" s="51">
        <v>0.2</v>
      </c>
      <c r="H85" s="128" t="str">
        <f>IF(F85="","",_xlfn.IFNA(VLOOKUP(F85,'سجل المشتريات'!E:M,9,0),"غير مسجلة في المشتريات"))</f>
        <v>كيلو</v>
      </c>
      <c r="I85" s="27" t="str">
        <f>_xlfn.IFNA(VLOOKUP(E85,الاوردرات!$B$1:$C$600,2,0),"")</f>
        <v xml:space="preserve">اوكتوبوس </v>
      </c>
      <c r="J85" s="63"/>
      <c r="L85" s="125">
        <f>IF(F85="","",_xlfn.IFNA((VLOOKUP(F85,help!L:M,2,0))*G85,"غير مسجلة في المشتريات"))</f>
        <v>15</v>
      </c>
    </row>
    <row r="86" spans="2:12" x14ac:dyDescent="0.2">
      <c r="B86" s="14">
        <f>COUNTIFS($E$3:E86,تقرير!$E$4)</f>
        <v>0</v>
      </c>
      <c r="C86" s="48" t="s">
        <v>9</v>
      </c>
      <c r="D86" s="49">
        <v>45172</v>
      </c>
      <c r="E86" s="37">
        <v>12</v>
      </c>
      <c r="F86" s="50" t="s">
        <v>105</v>
      </c>
      <c r="G86" s="51">
        <v>1</v>
      </c>
      <c r="H86" s="128" t="str">
        <f>IF(F86="","",_xlfn.IFNA(VLOOKUP(F86,'سجل المشتريات'!E:M,9,0),"غير مسجلة في المشتريات"))</f>
        <v>كيلو</v>
      </c>
      <c r="I86" s="27" t="str">
        <f>_xlfn.IFNA(VLOOKUP(E86,الاوردرات!$B$1:$C$600,2,0),"")</f>
        <v xml:space="preserve">اوكتوبوس </v>
      </c>
      <c r="J86" s="63"/>
      <c r="L86" s="125">
        <f>IF(F86="","",_xlfn.IFNA((VLOOKUP(F86,help!L:M,2,0))*G86,"غير مسجلة في المشتريات"))</f>
        <v>100</v>
      </c>
    </row>
    <row r="87" spans="2:12" x14ac:dyDescent="0.2">
      <c r="B87" s="14">
        <f>COUNTIFS($E$3:E87,تقرير!$E$4)</f>
        <v>0</v>
      </c>
      <c r="C87" s="48" t="s">
        <v>9</v>
      </c>
      <c r="D87" s="49">
        <v>45172</v>
      </c>
      <c r="E87" s="37">
        <v>12</v>
      </c>
      <c r="F87" s="50" t="s">
        <v>107</v>
      </c>
      <c r="G87" s="51">
        <v>2</v>
      </c>
      <c r="H87" s="128" t="str">
        <f>IF(F87="","",_xlfn.IFNA(VLOOKUP(F87,'سجل المشتريات'!E:M,9,0),"غير مسجلة في المشتريات"))</f>
        <v xml:space="preserve">لتر </v>
      </c>
      <c r="I87" s="27" t="str">
        <f>_xlfn.IFNA(VLOOKUP(E87,الاوردرات!$B$1:$C$600,2,0),"")</f>
        <v xml:space="preserve">اوكتوبوس </v>
      </c>
      <c r="J87" s="63"/>
      <c r="L87" s="125">
        <f>IF(F87="","",_xlfn.IFNA((VLOOKUP(F87,help!L:M,2,0))*G87,"غير مسجلة في المشتريات"))</f>
        <v>55.68</v>
      </c>
    </row>
    <row r="88" spans="2:12" x14ac:dyDescent="0.2">
      <c r="B88" s="14">
        <f>COUNTIFS($E$3:E88,تقرير!$E$4)</f>
        <v>0</v>
      </c>
      <c r="C88" s="48" t="s">
        <v>9</v>
      </c>
      <c r="D88" s="49">
        <v>45172</v>
      </c>
      <c r="E88" s="37">
        <v>12</v>
      </c>
      <c r="F88" s="50" t="s">
        <v>76</v>
      </c>
      <c r="G88" s="51">
        <v>0.5</v>
      </c>
      <c r="H88" s="128" t="str">
        <f>IF(F88="","",_xlfn.IFNA(VLOOKUP(F88,'سجل المشتريات'!E:M,9,0),"غير مسجلة في المشتريات"))</f>
        <v>كيلو</v>
      </c>
      <c r="I88" s="27" t="str">
        <f>_xlfn.IFNA(VLOOKUP(E88,الاوردرات!$B$1:$C$600,2,0),"")</f>
        <v xml:space="preserve">اوكتوبوس </v>
      </c>
      <c r="J88" s="63"/>
      <c r="L88" s="125">
        <f>IF(F88="","",_xlfn.IFNA((VLOOKUP(F88,help!L:M,2,0))*G88,"غير مسجلة في المشتريات"))</f>
        <v>25</v>
      </c>
    </row>
    <row r="89" spans="2:12" x14ac:dyDescent="0.2">
      <c r="B89" s="14">
        <f>COUNTIFS($E$3:E89,تقرير!$E$4)</f>
        <v>0</v>
      </c>
      <c r="C89" s="48" t="s">
        <v>10</v>
      </c>
      <c r="D89" s="49">
        <v>45173</v>
      </c>
      <c r="E89" s="37">
        <v>12</v>
      </c>
      <c r="F89" s="50" t="s">
        <v>66</v>
      </c>
      <c r="G89" s="51">
        <v>2</v>
      </c>
      <c r="H89" s="128" t="str">
        <f>IF(F89="","",_xlfn.IFNA(VLOOKUP(F89,'سجل المشتريات'!E:M,9,0),"غير مسجلة في المشتريات"))</f>
        <v>كيلو</v>
      </c>
      <c r="I89" s="27" t="str">
        <f>_xlfn.IFNA(VLOOKUP(E89,الاوردرات!$B$1:$C$600,2,0),"")</f>
        <v xml:space="preserve">اوكتوبوس </v>
      </c>
      <c r="J89" s="63"/>
      <c r="L89" s="125">
        <f>IF(F89="","",_xlfn.IFNA((VLOOKUP(F89,help!L:M,2,0))*G89,"غير مسجلة في المشتريات"))</f>
        <v>287</v>
      </c>
    </row>
    <row r="90" spans="2:12" x14ac:dyDescent="0.2">
      <c r="B90" s="14">
        <f>COUNTIFS($E$3:E90,تقرير!$E$4)</f>
        <v>0</v>
      </c>
      <c r="C90" s="48" t="s">
        <v>10</v>
      </c>
      <c r="D90" s="49">
        <v>45173</v>
      </c>
      <c r="E90" s="37">
        <v>12</v>
      </c>
      <c r="F90" s="50" t="s">
        <v>107</v>
      </c>
      <c r="G90" s="51">
        <v>1</v>
      </c>
      <c r="H90" s="128" t="str">
        <f>IF(F90="","",_xlfn.IFNA(VLOOKUP(F90,'سجل المشتريات'!E:M,9,0),"غير مسجلة في المشتريات"))</f>
        <v xml:space="preserve">لتر </v>
      </c>
      <c r="I90" s="27" t="str">
        <f>_xlfn.IFNA(VLOOKUP(E90,الاوردرات!$B$1:$C$600,2,0),"")</f>
        <v xml:space="preserve">اوكتوبوس </v>
      </c>
      <c r="J90" s="63"/>
      <c r="L90" s="125">
        <f>IF(F90="","",_xlfn.IFNA((VLOOKUP(F90,help!L:M,2,0))*G90,"غير مسجلة في المشتريات"))</f>
        <v>27.84</v>
      </c>
    </row>
    <row r="91" spans="2:12" x14ac:dyDescent="0.2">
      <c r="B91" s="14">
        <f>COUNTIFS($E$3:E91,تقرير!$E$4)</f>
        <v>0</v>
      </c>
      <c r="C91" s="48" t="s">
        <v>11</v>
      </c>
      <c r="D91" s="49">
        <v>45174</v>
      </c>
      <c r="E91" s="37">
        <v>12</v>
      </c>
      <c r="F91" s="50" t="s">
        <v>69</v>
      </c>
      <c r="G91" s="51">
        <v>2</v>
      </c>
      <c r="H91" s="128" t="str">
        <f>IF(F91="","",_xlfn.IFNA(VLOOKUP(F91,'سجل المشتريات'!E:M,9,0),"غير مسجلة في المشتريات"))</f>
        <v>كيلو</v>
      </c>
      <c r="I91" s="27" t="str">
        <f>_xlfn.IFNA(VLOOKUP(E91,الاوردرات!$B$1:$C$600,2,0),"")</f>
        <v xml:space="preserve">اوكتوبوس </v>
      </c>
      <c r="J91" s="63"/>
      <c r="L91" s="125">
        <f>IF(F91="","",_xlfn.IFNA((VLOOKUP(F91,help!L:M,2,0))*G91,"غير مسجلة في المشتريات"))</f>
        <v>109.30232558139535</v>
      </c>
    </row>
    <row r="92" spans="2:12" x14ac:dyDescent="0.2">
      <c r="B92" s="14">
        <f>COUNTIFS($E$3:E92,تقرير!$E$4)</f>
        <v>0</v>
      </c>
      <c r="C92" s="48" t="s">
        <v>11</v>
      </c>
      <c r="D92" s="49">
        <v>45174</v>
      </c>
      <c r="E92" s="37">
        <v>12</v>
      </c>
      <c r="F92" s="50" t="s">
        <v>107</v>
      </c>
      <c r="G92" s="51">
        <v>4</v>
      </c>
      <c r="H92" s="128" t="str">
        <f>IF(F92="","",_xlfn.IFNA(VLOOKUP(F92,'سجل المشتريات'!E:M,9,0),"غير مسجلة في المشتريات"))</f>
        <v xml:space="preserve">لتر </v>
      </c>
      <c r="I92" s="27" t="str">
        <f>_xlfn.IFNA(VLOOKUP(E92,الاوردرات!$B$1:$C$600,2,0),"")</f>
        <v xml:space="preserve">اوكتوبوس </v>
      </c>
      <c r="J92" s="63"/>
      <c r="L92" s="125">
        <f>IF(F92="","",_xlfn.IFNA((VLOOKUP(F92,help!L:M,2,0))*G92,"غير مسجلة في المشتريات"))</f>
        <v>111.36</v>
      </c>
    </row>
    <row r="93" spans="2:12" x14ac:dyDescent="0.2">
      <c r="B93" s="14">
        <f>COUNTIFS($E$3:E93,تقرير!$E$4)</f>
        <v>0</v>
      </c>
      <c r="C93" s="48" t="s">
        <v>12</v>
      </c>
      <c r="D93" s="49">
        <v>45175</v>
      </c>
      <c r="E93" s="37">
        <v>12</v>
      </c>
      <c r="F93" s="50" t="s">
        <v>132</v>
      </c>
      <c r="G93" s="51">
        <v>0.5</v>
      </c>
      <c r="H93" s="128" t="str">
        <f>IF(F93="","",_xlfn.IFNA(VLOOKUP(F93,'سجل المشتريات'!E:M,9,0),"غير مسجلة في المشتريات"))</f>
        <v>كيلو</v>
      </c>
      <c r="I93" s="27" t="str">
        <f>_xlfn.IFNA(VLOOKUP(E93,الاوردرات!$B$1:$C$600,2,0),"")</f>
        <v xml:space="preserve">اوكتوبوس </v>
      </c>
      <c r="J93" s="63"/>
      <c r="L93" s="125">
        <f>IF(F93="","",_xlfn.IFNA((VLOOKUP(F93,help!L:M,2,0))*G93,"غير مسجلة في المشتريات"))</f>
        <v>184</v>
      </c>
    </row>
    <row r="94" spans="2:12" x14ac:dyDescent="0.2">
      <c r="B94" s="14">
        <f>COUNTIFS($E$3:E94,تقرير!$E$4)</f>
        <v>0</v>
      </c>
      <c r="C94" s="48" t="s">
        <v>12</v>
      </c>
      <c r="D94" s="49">
        <v>45175</v>
      </c>
      <c r="E94" s="37">
        <v>12</v>
      </c>
      <c r="F94" s="50" t="s">
        <v>53</v>
      </c>
      <c r="G94" s="51">
        <v>0.5</v>
      </c>
      <c r="H94" s="128" t="str">
        <f>IF(F94="","",_xlfn.IFNA(VLOOKUP(F94,'سجل المشتريات'!E:M,9,0),"غير مسجلة في المشتريات"))</f>
        <v>كيلو</v>
      </c>
      <c r="I94" s="27" t="str">
        <f>_xlfn.IFNA(VLOOKUP(E94,الاوردرات!$B$1:$C$600,2,0),"")</f>
        <v xml:space="preserve">اوكتوبوس </v>
      </c>
      <c r="J94" s="63"/>
      <c r="L94" s="125">
        <f>IF(F94="","",_xlfn.IFNA((VLOOKUP(F94,help!L:M,2,0))*G94,"غير مسجلة في المشتريات"))</f>
        <v>153</v>
      </c>
    </row>
    <row r="95" spans="2:12" x14ac:dyDescent="0.2">
      <c r="B95" s="14">
        <f>COUNTIFS($E$3:E95,تقرير!$E$4)</f>
        <v>0</v>
      </c>
      <c r="C95" s="48" t="s">
        <v>12</v>
      </c>
      <c r="D95" s="49">
        <v>45175</v>
      </c>
      <c r="E95" s="37">
        <v>12</v>
      </c>
      <c r="F95" s="50" t="s">
        <v>55</v>
      </c>
      <c r="G95" s="51">
        <v>0.5</v>
      </c>
      <c r="H95" s="128" t="str">
        <f>IF(F95="","",_xlfn.IFNA(VLOOKUP(F95,'سجل المشتريات'!E:M,9,0),"غير مسجلة في المشتريات"))</f>
        <v>كيلو</v>
      </c>
      <c r="I95" s="27" t="str">
        <f>_xlfn.IFNA(VLOOKUP(E95,الاوردرات!$B$1:$C$600,2,0),"")</f>
        <v xml:space="preserve">اوكتوبوس </v>
      </c>
      <c r="J95" s="63"/>
      <c r="L95" s="125">
        <f>IF(F95="","",_xlfn.IFNA((VLOOKUP(F95,help!L:M,2,0))*G95,"غير مسجلة في المشتريات"))</f>
        <v>143</v>
      </c>
    </row>
    <row r="96" spans="2:12" x14ac:dyDescent="0.2">
      <c r="B96" s="14">
        <f>COUNTIFS($E$3:E96,تقرير!$E$4)</f>
        <v>0</v>
      </c>
      <c r="C96" s="48" t="s">
        <v>12</v>
      </c>
      <c r="D96" s="49">
        <v>45175</v>
      </c>
      <c r="E96" s="37">
        <v>12</v>
      </c>
      <c r="F96" s="50" t="s">
        <v>69</v>
      </c>
      <c r="G96" s="51">
        <v>2</v>
      </c>
      <c r="H96" s="128" t="str">
        <f>IF(F96="","",_xlfn.IFNA(VLOOKUP(F96,'سجل المشتريات'!E:M,9,0),"غير مسجلة في المشتريات"))</f>
        <v>كيلو</v>
      </c>
      <c r="I96" s="27" t="str">
        <f>_xlfn.IFNA(VLOOKUP(E96,الاوردرات!$B$1:$C$600,2,0),"")</f>
        <v xml:space="preserve">اوكتوبوس </v>
      </c>
      <c r="J96" s="63"/>
      <c r="L96" s="125">
        <f>IF(F96="","",_xlfn.IFNA((VLOOKUP(F96,help!L:M,2,0))*G96,"غير مسجلة في المشتريات"))</f>
        <v>109.30232558139535</v>
      </c>
    </row>
    <row r="97" spans="2:12" x14ac:dyDescent="0.2">
      <c r="B97" s="14">
        <f>COUNTIFS($E$3:E97,تقرير!$E$4)</f>
        <v>0</v>
      </c>
      <c r="C97" s="48" t="s">
        <v>12</v>
      </c>
      <c r="D97" s="49">
        <v>45175</v>
      </c>
      <c r="E97" s="37">
        <v>12</v>
      </c>
      <c r="F97" s="50" t="s">
        <v>142</v>
      </c>
      <c r="G97" s="51">
        <v>1</v>
      </c>
      <c r="H97" s="128" t="str">
        <f>IF(F97="","",_xlfn.IFNA(VLOOKUP(F97,'سجل المشتريات'!E:M,9,0),"غير مسجلة في المشتريات"))</f>
        <v>كيلو</v>
      </c>
      <c r="I97" s="27" t="str">
        <f>_xlfn.IFNA(VLOOKUP(E97,الاوردرات!$B$1:$C$600,2,0),"")</f>
        <v xml:space="preserve">اوكتوبوس </v>
      </c>
      <c r="J97" s="63"/>
      <c r="L97" s="125">
        <f>IF(F97="","",_xlfn.IFNA((VLOOKUP(F97,help!L:M,2,0))*G97,"غير مسجلة في المشتريات"))</f>
        <v>78</v>
      </c>
    </row>
    <row r="98" spans="2:12" x14ac:dyDescent="0.2">
      <c r="B98" s="14">
        <f>COUNTIFS($E$3:E98,تقرير!$E$4)</f>
        <v>0</v>
      </c>
      <c r="C98" s="48" t="s">
        <v>12</v>
      </c>
      <c r="D98" s="49">
        <v>45175</v>
      </c>
      <c r="E98" s="37">
        <v>12</v>
      </c>
      <c r="F98" s="50" t="s">
        <v>106</v>
      </c>
      <c r="G98" s="51">
        <v>3.9</v>
      </c>
      <c r="H98" s="128" t="str">
        <f>IF(F98="","",_xlfn.IFNA(VLOOKUP(F98,'سجل المشتريات'!E:M,9,0),"غير مسجلة في المشتريات"))</f>
        <v xml:space="preserve">لتر </v>
      </c>
      <c r="I98" s="27" t="str">
        <f>_xlfn.IFNA(VLOOKUP(E98,الاوردرات!$B$1:$C$600,2,0),"")</f>
        <v xml:space="preserve">اوكتوبوس </v>
      </c>
      <c r="J98" s="63"/>
      <c r="L98" s="125">
        <f>IF(F98="","",_xlfn.IFNA((VLOOKUP(F98,help!L:M,2,0))*G98,"غير مسجلة في المشتريات"))</f>
        <v>126.99999999999999</v>
      </c>
    </row>
    <row r="99" spans="2:12" x14ac:dyDescent="0.2">
      <c r="B99" s="14">
        <f>COUNTIFS($E$3:E99,تقرير!$E$4)</f>
        <v>0</v>
      </c>
      <c r="C99" s="48" t="s">
        <v>12</v>
      </c>
      <c r="D99" s="49">
        <v>45175</v>
      </c>
      <c r="E99" s="37">
        <v>12</v>
      </c>
      <c r="F99" s="50" t="s">
        <v>62</v>
      </c>
      <c r="G99" s="51">
        <v>0.4</v>
      </c>
      <c r="H99" s="128" t="str">
        <f>IF(F99="","",_xlfn.IFNA(VLOOKUP(F99,'سجل المشتريات'!E:M,9,0),"غير مسجلة في المشتريات"))</f>
        <v>كيلو</v>
      </c>
      <c r="I99" s="27" t="str">
        <f>_xlfn.IFNA(VLOOKUP(E99,الاوردرات!$B$1:$C$600,2,0),"")</f>
        <v xml:space="preserve">اوكتوبوس </v>
      </c>
      <c r="J99" s="63"/>
      <c r="L99" s="125">
        <f>IF(F99="","",_xlfn.IFNA((VLOOKUP(F99,help!L:M,2,0))*G99,"غير مسجلة في المشتريات"))</f>
        <v>268</v>
      </c>
    </row>
    <row r="100" spans="2:12" x14ac:dyDescent="0.2">
      <c r="B100" s="14">
        <f>COUNTIFS($E$3:E100,تقرير!$E$4)</f>
        <v>0</v>
      </c>
      <c r="C100" s="48" t="s">
        <v>12</v>
      </c>
      <c r="D100" s="49">
        <v>45175</v>
      </c>
      <c r="E100" s="37">
        <v>12</v>
      </c>
      <c r="F100" s="50" t="s">
        <v>197</v>
      </c>
      <c r="G100" s="51">
        <v>0.85</v>
      </c>
      <c r="H100" s="128" t="str">
        <f>IF(F100="","",_xlfn.IFNA(VLOOKUP(F100,'سجل المشتريات'!E:M,9,0),"غير مسجلة في المشتريات"))</f>
        <v>كيلو</v>
      </c>
      <c r="I100" s="27" t="str">
        <f>_xlfn.IFNA(VLOOKUP(E100,الاوردرات!$B$1:$C$600,2,0),"")</f>
        <v xml:space="preserve">اوكتوبوس </v>
      </c>
      <c r="J100" s="63"/>
      <c r="L100" s="125">
        <f>IF(F100="","",_xlfn.IFNA((VLOOKUP(F100,help!L:M,2,0))*G100,"غير مسجلة في المشتريات"))</f>
        <v>94.107142857142861</v>
      </c>
    </row>
    <row r="101" spans="2:12" x14ac:dyDescent="0.2">
      <c r="B101" s="14">
        <f>COUNTIFS($E$3:E101,تقرير!$E$4)</f>
        <v>0</v>
      </c>
      <c r="C101" s="48" t="s">
        <v>13</v>
      </c>
      <c r="D101" s="49">
        <v>45176</v>
      </c>
      <c r="E101" s="37">
        <v>12</v>
      </c>
      <c r="F101" s="50" t="s">
        <v>116</v>
      </c>
      <c r="G101" s="51">
        <v>1.5</v>
      </c>
      <c r="H101" s="128" t="str">
        <f>IF(F101="","",_xlfn.IFNA(VLOOKUP(F101,'سجل المشتريات'!E:M,9,0),"غير مسجلة في المشتريات"))</f>
        <v>كيلو</v>
      </c>
      <c r="I101" s="27" t="str">
        <f>_xlfn.IFNA(VLOOKUP(E101,الاوردرات!$B$1:$C$600,2,0),"")</f>
        <v xml:space="preserve">اوكتوبوس </v>
      </c>
      <c r="J101" s="63"/>
      <c r="L101" s="125">
        <f>IF(F101="","",_xlfn.IFNA((VLOOKUP(F101,help!L:M,2,0))*G101,"غير مسجلة في المشتريات"))</f>
        <v>105</v>
      </c>
    </row>
    <row r="102" spans="2:12" x14ac:dyDescent="0.2">
      <c r="B102" s="14">
        <f>COUNTIFS($E$3:E102,تقرير!$E$4)</f>
        <v>0</v>
      </c>
      <c r="C102" s="48" t="s">
        <v>13</v>
      </c>
      <c r="D102" s="49">
        <v>45176</v>
      </c>
      <c r="E102" s="37">
        <v>12</v>
      </c>
      <c r="F102" s="50" t="s">
        <v>66</v>
      </c>
      <c r="G102" s="51">
        <v>1</v>
      </c>
      <c r="H102" s="128" t="str">
        <f>IF(F102="","",_xlfn.IFNA(VLOOKUP(F102,'سجل المشتريات'!E:M,9,0),"غير مسجلة في المشتريات"))</f>
        <v>كيلو</v>
      </c>
      <c r="I102" s="27" t="str">
        <f>_xlfn.IFNA(VLOOKUP(E102,الاوردرات!$B$1:$C$600,2,0),"")</f>
        <v xml:space="preserve">اوكتوبوس </v>
      </c>
      <c r="J102" s="63"/>
      <c r="L102" s="125">
        <f>IF(F102="","",_xlfn.IFNA((VLOOKUP(F102,help!L:M,2,0))*G102,"غير مسجلة في المشتريات"))</f>
        <v>143.5</v>
      </c>
    </row>
    <row r="103" spans="2:12" x14ac:dyDescent="0.2">
      <c r="B103" s="14">
        <f>COUNTIFS($E$3:E103,تقرير!$E$4)</f>
        <v>0</v>
      </c>
      <c r="C103" s="48" t="s">
        <v>13</v>
      </c>
      <c r="D103" s="49">
        <v>45176</v>
      </c>
      <c r="E103" s="37">
        <v>12</v>
      </c>
      <c r="F103" s="50" t="s">
        <v>106</v>
      </c>
      <c r="G103" s="51">
        <v>1</v>
      </c>
      <c r="H103" s="128" t="str">
        <f>IF(F103="","",_xlfn.IFNA(VLOOKUP(F103,'سجل المشتريات'!E:M,9,0),"غير مسجلة في المشتريات"))</f>
        <v xml:space="preserve">لتر </v>
      </c>
      <c r="I103" s="27" t="str">
        <f>_xlfn.IFNA(VLOOKUP(E103,الاوردرات!$B$1:$C$600,2,0),"")</f>
        <v xml:space="preserve">اوكتوبوس </v>
      </c>
      <c r="J103" s="63"/>
      <c r="L103" s="125">
        <f>IF(F103="","",_xlfn.IFNA((VLOOKUP(F103,help!L:M,2,0))*G103,"غير مسجلة في المشتريات"))</f>
        <v>32.564102564102562</v>
      </c>
    </row>
    <row r="104" spans="2:12" x14ac:dyDescent="0.2">
      <c r="B104" s="14">
        <f>COUNTIFS($E$3:E104,تقرير!$E$4)</f>
        <v>0</v>
      </c>
      <c r="C104" s="48" t="s">
        <v>13</v>
      </c>
      <c r="D104" s="49">
        <v>45176</v>
      </c>
      <c r="E104" s="37">
        <v>12</v>
      </c>
      <c r="F104" s="50" t="s">
        <v>54</v>
      </c>
      <c r="G104" s="51">
        <v>0.1</v>
      </c>
      <c r="H104" s="128" t="str">
        <f>IF(F104="","",_xlfn.IFNA(VLOOKUP(F104,'سجل المشتريات'!E:M,9,0),"غير مسجلة في المشتريات"))</f>
        <v>كيلو</v>
      </c>
      <c r="I104" s="27" t="str">
        <f>_xlfn.IFNA(VLOOKUP(E104,الاوردرات!$B$1:$C$600,2,0),"")</f>
        <v xml:space="preserve">اوكتوبوس </v>
      </c>
      <c r="J104" s="63"/>
      <c r="L104" s="125">
        <f>IF(F104="","",_xlfn.IFNA((VLOOKUP(F104,help!L:M,2,0))*G104,"غير مسجلة في المشتريات"))</f>
        <v>22</v>
      </c>
    </row>
    <row r="105" spans="2:12" x14ac:dyDescent="0.2">
      <c r="B105" s="14">
        <f>COUNTIFS($E$3:E105,تقرير!$E$4)</f>
        <v>0</v>
      </c>
      <c r="C105" s="48" t="s">
        <v>8</v>
      </c>
      <c r="D105" s="49">
        <v>45178</v>
      </c>
      <c r="E105" s="37">
        <v>12</v>
      </c>
      <c r="F105" s="50" t="s">
        <v>57</v>
      </c>
      <c r="G105" s="51">
        <v>2</v>
      </c>
      <c r="H105" s="128" t="str">
        <f>IF(F105="","",_xlfn.IFNA(VLOOKUP(F105,'سجل المشتريات'!E:M,9,0),"غير مسجلة في المشتريات"))</f>
        <v>وحدة</v>
      </c>
      <c r="I105" s="27" t="str">
        <f>_xlfn.IFNA(VLOOKUP(E105,الاوردرات!$B$1:$C$600,2,0),"")</f>
        <v xml:space="preserve">اوكتوبوس </v>
      </c>
      <c r="J105" s="63"/>
      <c r="L105" s="125">
        <f>IF(F105="","",_xlfn.IFNA((VLOOKUP(F105,help!L:M,2,0))*G105,"غير مسجلة في المشتريات"))</f>
        <v>38</v>
      </c>
    </row>
    <row r="106" spans="2:12" x14ac:dyDescent="0.2">
      <c r="B106" s="14">
        <f>COUNTIFS($E$3:E106,تقرير!$E$4)</f>
        <v>0</v>
      </c>
      <c r="C106" s="48" t="s">
        <v>9</v>
      </c>
      <c r="D106" s="49">
        <v>45179</v>
      </c>
      <c r="E106" s="37">
        <v>12</v>
      </c>
      <c r="F106" s="50" t="s">
        <v>54</v>
      </c>
      <c r="G106" s="51">
        <v>0.04</v>
      </c>
      <c r="H106" s="128" t="str">
        <f>IF(F106="","",_xlfn.IFNA(VLOOKUP(F106,'سجل المشتريات'!E:M,9,0),"غير مسجلة في المشتريات"))</f>
        <v>كيلو</v>
      </c>
      <c r="I106" s="27" t="str">
        <f>_xlfn.IFNA(VLOOKUP(E106,الاوردرات!$B$1:$C$600,2,0),"")</f>
        <v xml:space="preserve">اوكتوبوس </v>
      </c>
      <c r="J106" s="63"/>
      <c r="L106" s="125">
        <f>IF(F106="","",_xlfn.IFNA((VLOOKUP(F106,help!L:M,2,0))*G106,"غير مسجلة في المشتريات"))</f>
        <v>8.8000000000000007</v>
      </c>
    </row>
    <row r="107" spans="2:12" x14ac:dyDescent="0.2">
      <c r="B107" s="14">
        <f>COUNTIFS($E$3:E107,تقرير!$E$4)</f>
        <v>0</v>
      </c>
      <c r="C107" s="48" t="s">
        <v>10</v>
      </c>
      <c r="D107" s="49">
        <v>45180</v>
      </c>
      <c r="E107" s="37">
        <v>12</v>
      </c>
      <c r="F107" s="50" t="s">
        <v>53</v>
      </c>
      <c r="G107" s="51">
        <v>0.25</v>
      </c>
      <c r="H107" s="128" t="str">
        <f>IF(F107="","",_xlfn.IFNA(VLOOKUP(F107,'سجل المشتريات'!E:M,9,0),"غير مسجلة في المشتريات"))</f>
        <v>كيلو</v>
      </c>
      <c r="I107" s="27" t="str">
        <f>_xlfn.IFNA(VLOOKUP(E107,الاوردرات!$B$1:$C$600,2,0),"")</f>
        <v xml:space="preserve">اوكتوبوس </v>
      </c>
      <c r="J107" s="63"/>
      <c r="L107" s="125">
        <f>IF(F107="","",_xlfn.IFNA((VLOOKUP(F107,help!L:M,2,0))*G107,"غير مسجلة في المشتريات"))</f>
        <v>76.5</v>
      </c>
    </row>
    <row r="108" spans="2:12" x14ac:dyDescent="0.2">
      <c r="B108" s="14">
        <f>COUNTIFS($E$3:E108,تقرير!$E$4)</f>
        <v>0</v>
      </c>
      <c r="C108" s="48" t="s">
        <v>10</v>
      </c>
      <c r="D108" s="49">
        <v>45180</v>
      </c>
      <c r="E108" s="37">
        <v>12</v>
      </c>
      <c r="F108" s="50" t="s">
        <v>69</v>
      </c>
      <c r="G108" s="51">
        <v>2</v>
      </c>
      <c r="H108" s="128" t="str">
        <f>IF(F108="","",_xlfn.IFNA(VLOOKUP(F108,'سجل المشتريات'!E:M,9,0),"غير مسجلة في المشتريات"))</f>
        <v>كيلو</v>
      </c>
      <c r="I108" s="27" t="str">
        <f>_xlfn.IFNA(VLOOKUP(E108,الاوردرات!$B$1:$C$600,2,0),"")</f>
        <v xml:space="preserve">اوكتوبوس </v>
      </c>
      <c r="J108" s="63"/>
      <c r="L108" s="125">
        <f>IF(F108="","",_xlfn.IFNA((VLOOKUP(F108,help!L:M,2,0))*G108,"غير مسجلة في المشتريات"))</f>
        <v>109.30232558139535</v>
      </c>
    </row>
    <row r="109" spans="2:12" x14ac:dyDescent="0.2">
      <c r="B109" s="14">
        <f>COUNTIFS($E$3:E109,تقرير!$E$4)</f>
        <v>0</v>
      </c>
      <c r="C109" s="48" t="s">
        <v>10</v>
      </c>
      <c r="D109" s="49">
        <v>45180</v>
      </c>
      <c r="E109" s="37">
        <v>12</v>
      </c>
      <c r="F109" s="50" t="s">
        <v>106</v>
      </c>
      <c r="G109" s="51">
        <v>3.9</v>
      </c>
      <c r="H109" s="128" t="str">
        <f>IF(F109="","",_xlfn.IFNA(VLOOKUP(F109,'سجل المشتريات'!E:M,9,0),"غير مسجلة في المشتريات"))</f>
        <v xml:space="preserve">لتر </v>
      </c>
      <c r="I109" s="27" t="str">
        <f>_xlfn.IFNA(VLOOKUP(E109,الاوردرات!$B$1:$C$600,2,0),"")</f>
        <v xml:space="preserve">اوكتوبوس </v>
      </c>
      <c r="J109" s="63"/>
      <c r="L109" s="125">
        <f>IF(F109="","",_xlfn.IFNA((VLOOKUP(F109,help!L:M,2,0))*G109,"غير مسجلة في المشتريات"))</f>
        <v>126.99999999999999</v>
      </c>
    </row>
    <row r="110" spans="2:12" x14ac:dyDescent="0.2">
      <c r="B110" s="14">
        <f>COUNTIFS($E$3:E110,تقرير!$E$4)</f>
        <v>0</v>
      </c>
      <c r="C110" s="48" t="s">
        <v>10</v>
      </c>
      <c r="D110" s="49">
        <v>45180</v>
      </c>
      <c r="E110" s="37">
        <v>12</v>
      </c>
      <c r="F110" s="50" t="s">
        <v>116</v>
      </c>
      <c r="G110" s="51">
        <v>1</v>
      </c>
      <c r="H110" s="128" t="str">
        <f>IF(F110="","",_xlfn.IFNA(VLOOKUP(F110,'سجل المشتريات'!E:M,9,0),"غير مسجلة في المشتريات"))</f>
        <v>كيلو</v>
      </c>
      <c r="I110" s="27" t="str">
        <f>_xlfn.IFNA(VLOOKUP(E110,الاوردرات!$B$1:$C$600,2,0),"")</f>
        <v xml:space="preserve">اوكتوبوس </v>
      </c>
      <c r="J110" s="63"/>
      <c r="L110" s="125">
        <f>IF(F110="","",_xlfn.IFNA((VLOOKUP(F110,help!L:M,2,0))*G110,"غير مسجلة في المشتريات"))</f>
        <v>70</v>
      </c>
    </row>
    <row r="111" spans="2:12" x14ac:dyDescent="0.2">
      <c r="B111" s="14">
        <f>COUNTIFS($E$3:E111,تقرير!$E$4)</f>
        <v>0</v>
      </c>
      <c r="C111" s="48" t="s">
        <v>10</v>
      </c>
      <c r="D111" s="49">
        <v>45180</v>
      </c>
      <c r="E111" s="37">
        <v>12</v>
      </c>
      <c r="F111" s="50" t="s">
        <v>142</v>
      </c>
      <c r="G111" s="51">
        <v>1</v>
      </c>
      <c r="H111" s="128" t="str">
        <f>IF(F111="","",_xlfn.IFNA(VLOOKUP(F111,'سجل المشتريات'!E:M,9,0),"غير مسجلة في المشتريات"))</f>
        <v>كيلو</v>
      </c>
      <c r="I111" s="27" t="str">
        <f>_xlfn.IFNA(VLOOKUP(E111,الاوردرات!$B$1:$C$600,2,0),"")</f>
        <v xml:space="preserve">اوكتوبوس </v>
      </c>
      <c r="J111" s="63"/>
      <c r="L111" s="125">
        <f>IF(F111="","",_xlfn.IFNA((VLOOKUP(F111,help!L:M,2,0))*G111,"غير مسجلة في المشتريات"))</f>
        <v>78</v>
      </c>
    </row>
    <row r="112" spans="2:12" x14ac:dyDescent="0.2">
      <c r="B112" s="14">
        <f>COUNTIFS($E$3:E112,تقرير!$E$4)</f>
        <v>0</v>
      </c>
      <c r="C112" s="48" t="s">
        <v>10</v>
      </c>
      <c r="D112" s="49">
        <v>45180</v>
      </c>
      <c r="E112" s="37">
        <v>12</v>
      </c>
      <c r="F112" s="50" t="s">
        <v>62</v>
      </c>
      <c r="G112" s="51">
        <v>0.4</v>
      </c>
      <c r="H112" s="128" t="str">
        <f>IF(F112="","",_xlfn.IFNA(VLOOKUP(F112,'سجل المشتريات'!E:M,9,0),"غير مسجلة في المشتريات"))</f>
        <v>كيلو</v>
      </c>
      <c r="I112" s="27" t="str">
        <f>_xlfn.IFNA(VLOOKUP(E112,الاوردرات!$B$1:$C$600,2,0),"")</f>
        <v xml:space="preserve">اوكتوبوس </v>
      </c>
      <c r="J112" s="63"/>
      <c r="L112" s="125">
        <f>IF(F112="","",_xlfn.IFNA((VLOOKUP(F112,help!L:M,2,0))*G112,"غير مسجلة في المشتريات"))</f>
        <v>268</v>
      </c>
    </row>
    <row r="113" spans="2:12" x14ac:dyDescent="0.2">
      <c r="B113" s="14">
        <f>COUNTIFS($E$3:E113,تقرير!$E$4)</f>
        <v>0</v>
      </c>
      <c r="C113" s="48" t="s">
        <v>10</v>
      </c>
      <c r="D113" s="49">
        <v>45180</v>
      </c>
      <c r="E113" s="37">
        <v>12</v>
      </c>
      <c r="F113" s="50" t="s">
        <v>197</v>
      </c>
      <c r="G113" s="51">
        <v>2</v>
      </c>
      <c r="H113" s="128" t="str">
        <f>IF(F113="","",_xlfn.IFNA(VLOOKUP(F113,'سجل المشتريات'!E:M,9,0),"غير مسجلة في المشتريات"))</f>
        <v>كيلو</v>
      </c>
      <c r="I113" s="27" t="str">
        <f>_xlfn.IFNA(VLOOKUP(E113,الاوردرات!$B$1:$C$600,2,0),"")</f>
        <v xml:space="preserve">اوكتوبوس </v>
      </c>
      <c r="J113" s="63"/>
      <c r="L113" s="125">
        <f>IF(F113="","",_xlfn.IFNA((VLOOKUP(F113,help!L:M,2,0))*G113,"غير مسجلة في المشتريات"))</f>
        <v>221.42857142857144</v>
      </c>
    </row>
    <row r="114" spans="2:12" x14ac:dyDescent="0.2">
      <c r="B114" s="14">
        <f>COUNTIFS($E$3:E114,تقرير!$E$4)</f>
        <v>0</v>
      </c>
      <c r="C114" s="48" t="s">
        <v>11</v>
      </c>
      <c r="D114" s="49">
        <v>45181</v>
      </c>
      <c r="E114" s="37">
        <v>12</v>
      </c>
      <c r="F114" s="50" t="s">
        <v>107</v>
      </c>
      <c r="G114" s="51">
        <v>5</v>
      </c>
      <c r="H114" s="128" t="str">
        <f>IF(F114="","",_xlfn.IFNA(VLOOKUP(F114,'سجل المشتريات'!E:M,9,0),"غير مسجلة في المشتريات"))</f>
        <v xml:space="preserve">لتر </v>
      </c>
      <c r="I114" s="27" t="str">
        <f>_xlfn.IFNA(VLOOKUP(E114,الاوردرات!$B$1:$C$600,2,0),"")</f>
        <v xml:space="preserve">اوكتوبوس </v>
      </c>
      <c r="J114" s="63"/>
      <c r="L114" s="125">
        <f>IF(F114="","",_xlfn.IFNA((VLOOKUP(F114,help!L:M,2,0))*G114,"غير مسجلة في المشتريات"))</f>
        <v>139.19999999999999</v>
      </c>
    </row>
    <row r="115" spans="2:12" x14ac:dyDescent="0.2">
      <c r="B115" s="14">
        <f>COUNTIFS($E$3:E115,تقرير!$E$4)</f>
        <v>0</v>
      </c>
      <c r="C115" s="48" t="s">
        <v>11</v>
      </c>
      <c r="D115" s="49">
        <v>45181</v>
      </c>
      <c r="E115" s="37">
        <v>12</v>
      </c>
      <c r="F115" s="50" t="s">
        <v>50</v>
      </c>
      <c r="G115" s="51">
        <v>0.15</v>
      </c>
      <c r="H115" s="128" t="str">
        <f>IF(F115="","",_xlfn.IFNA(VLOOKUP(F115,'سجل المشتريات'!E:M,9,0),"غير مسجلة في المشتريات"))</f>
        <v xml:space="preserve">لتر </v>
      </c>
      <c r="I115" s="27" t="str">
        <f>_xlfn.IFNA(VLOOKUP(E115,الاوردرات!$B$1:$C$600,2,0),"")</f>
        <v xml:space="preserve">اوكتوبوس </v>
      </c>
      <c r="J115" s="63"/>
      <c r="L115" s="125">
        <f>IF(F115="","",_xlfn.IFNA((VLOOKUP(F115,help!L:M,2,0))*G115,"غير مسجلة في المشتريات"))</f>
        <v>15</v>
      </c>
    </row>
    <row r="116" spans="2:12" x14ac:dyDescent="0.2">
      <c r="B116" s="14">
        <f>COUNTIFS($E$3:E116,تقرير!$E$4)</f>
        <v>0</v>
      </c>
      <c r="C116" s="48" t="s">
        <v>12</v>
      </c>
      <c r="D116" s="49">
        <v>45182</v>
      </c>
      <c r="E116" s="37">
        <v>12</v>
      </c>
      <c r="F116" s="50" t="s">
        <v>42</v>
      </c>
      <c r="G116" s="51">
        <v>0.2555</v>
      </c>
      <c r="H116" s="128" t="str">
        <f>IF(F116="","",_xlfn.IFNA(VLOOKUP(F116,'سجل المشتريات'!E:M,9,0),"غير مسجلة في المشتريات"))</f>
        <v>انبوبة</v>
      </c>
      <c r="I116" s="27" t="str">
        <f>_xlfn.IFNA(VLOOKUP(E116,الاوردرات!$B$1:$C$600,2,0),"")</f>
        <v xml:space="preserve">اوكتوبوس </v>
      </c>
      <c r="J116" s="63"/>
      <c r="L116" s="125">
        <f>IF(F116="","",_xlfn.IFNA((VLOOKUP(F116,help!L:M,2,0))*G116,"غير مسجلة في المشتريات"))</f>
        <v>10.220000000000001</v>
      </c>
    </row>
    <row r="117" spans="2:12" x14ac:dyDescent="0.2">
      <c r="B117" s="14">
        <f>COUNTIFS($E$3:E117,تقرير!$E$4)</f>
        <v>0</v>
      </c>
      <c r="C117" s="48" t="s">
        <v>12</v>
      </c>
      <c r="D117" s="49">
        <v>45182</v>
      </c>
      <c r="E117" s="37">
        <v>12</v>
      </c>
      <c r="F117" s="50" t="s">
        <v>70</v>
      </c>
      <c r="G117" s="51">
        <v>2</v>
      </c>
      <c r="H117" s="128" t="str">
        <f>IF(F117="","",_xlfn.IFNA(VLOOKUP(F117,'سجل المشتريات'!E:M,9,0),"غير مسجلة في المشتريات"))</f>
        <v>كيس</v>
      </c>
      <c r="I117" s="27" t="str">
        <f>_xlfn.IFNA(VLOOKUP(E117,الاوردرات!$B$1:$C$600,2,0),"")</f>
        <v xml:space="preserve">اوكتوبوس </v>
      </c>
      <c r="J117" s="63"/>
      <c r="L117" s="125">
        <f>IF(F117="","",_xlfn.IFNA((VLOOKUP(F117,help!L:M,2,0))*G117,"غير مسجلة في المشتريات"))</f>
        <v>38</v>
      </c>
    </row>
    <row r="118" spans="2:12" x14ac:dyDescent="0.2">
      <c r="B118" s="14">
        <f>COUNTIFS($E$3:E118,تقرير!$E$4)</f>
        <v>0</v>
      </c>
      <c r="C118" s="48" t="s">
        <v>12</v>
      </c>
      <c r="D118" s="49">
        <v>45182</v>
      </c>
      <c r="E118" s="37">
        <v>12</v>
      </c>
      <c r="F118" s="50" t="s">
        <v>183</v>
      </c>
      <c r="G118" s="51">
        <v>2</v>
      </c>
      <c r="H118" s="128" t="str">
        <f>IF(F118="","",_xlfn.IFNA(VLOOKUP(F118,'سجل المشتريات'!E:M,9,0),"غير مسجلة في المشتريات"))</f>
        <v>كيلو</v>
      </c>
      <c r="I118" s="27" t="str">
        <f>_xlfn.IFNA(VLOOKUP(E118,الاوردرات!$B$1:$C$600,2,0),"")</f>
        <v xml:space="preserve">اوكتوبوس </v>
      </c>
      <c r="J118" s="63"/>
      <c r="L118" s="125">
        <f>IF(F118="","",_xlfn.IFNA((VLOOKUP(F118,help!L:M,2,0))*G118,"غير مسجلة في المشتريات"))</f>
        <v>13.6</v>
      </c>
    </row>
    <row r="119" spans="2:12" x14ac:dyDescent="0.2">
      <c r="B119" s="14">
        <f>COUNTIFS($E$3:E119,تقرير!$E$4)</f>
        <v>0</v>
      </c>
      <c r="C119" s="48" t="s">
        <v>12</v>
      </c>
      <c r="D119" s="49">
        <v>45182</v>
      </c>
      <c r="E119" s="37">
        <v>12</v>
      </c>
      <c r="F119" s="50" t="s">
        <v>184</v>
      </c>
      <c r="G119" s="51">
        <v>0.5</v>
      </c>
      <c r="H119" s="128" t="str">
        <f>IF(F119="","",_xlfn.IFNA(VLOOKUP(F119,'سجل المشتريات'!E:M,9,0),"غير مسجلة في المشتريات"))</f>
        <v>كيلو</v>
      </c>
      <c r="I119" s="27" t="str">
        <f>_xlfn.IFNA(VLOOKUP(E119,الاوردرات!$B$1:$C$600,2,0),"")</f>
        <v xml:space="preserve">اوكتوبوس </v>
      </c>
      <c r="J119" s="63"/>
      <c r="L119" s="125">
        <f>IF(F119="","",_xlfn.IFNA((VLOOKUP(F119,help!L:M,2,0))*G119,"غير مسجلة في المشتريات"))</f>
        <v>20</v>
      </c>
    </row>
    <row r="120" spans="2:12" x14ac:dyDescent="0.2">
      <c r="B120" s="14">
        <f>COUNTIFS($E$3:E120,تقرير!$E$4)</f>
        <v>0</v>
      </c>
      <c r="C120" s="48" t="s">
        <v>11</v>
      </c>
      <c r="D120" s="49">
        <v>45167</v>
      </c>
      <c r="E120" s="37">
        <v>13</v>
      </c>
      <c r="F120" s="50" t="s">
        <v>105</v>
      </c>
      <c r="G120" s="51">
        <v>0.125</v>
      </c>
      <c r="H120" s="128" t="str">
        <f>IF(F120="","",_xlfn.IFNA(VLOOKUP(F120,'سجل المشتريات'!E:M,9,0),"غير مسجلة في المشتريات"))</f>
        <v>كيلو</v>
      </c>
      <c r="I120" s="27" t="str">
        <f>_xlfn.IFNA(VLOOKUP(E120,الاوردرات!$B$1:$C$600,2,0),"")</f>
        <v xml:space="preserve">سباجو </v>
      </c>
      <c r="J120" s="63"/>
      <c r="L120" s="125">
        <f>IF(F120="","",_xlfn.IFNA((VLOOKUP(F120,help!L:M,2,0))*G120,"غير مسجلة في المشتريات"))</f>
        <v>12.5</v>
      </c>
    </row>
    <row r="121" spans="2:12" x14ac:dyDescent="0.2">
      <c r="B121" s="14">
        <f>COUNTIFS($E$3:E121,تقرير!$E$4)</f>
        <v>0</v>
      </c>
      <c r="C121" s="48" t="s">
        <v>11</v>
      </c>
      <c r="D121" s="49">
        <v>45167</v>
      </c>
      <c r="E121" s="37">
        <v>13</v>
      </c>
      <c r="F121" s="50" t="s">
        <v>66</v>
      </c>
      <c r="G121" s="51">
        <v>1</v>
      </c>
      <c r="H121" s="128" t="str">
        <f>IF(F121="","",_xlfn.IFNA(VLOOKUP(F121,'سجل المشتريات'!E:M,9,0),"غير مسجلة في المشتريات"))</f>
        <v>كيلو</v>
      </c>
      <c r="I121" s="27" t="str">
        <f>_xlfn.IFNA(VLOOKUP(E121,الاوردرات!$B$1:$C$600,2,0),"")</f>
        <v xml:space="preserve">سباجو </v>
      </c>
      <c r="J121" s="63"/>
      <c r="L121" s="125">
        <f>IF(F121="","",_xlfn.IFNA((VLOOKUP(F121,help!L:M,2,0))*G121,"غير مسجلة في المشتريات"))</f>
        <v>143.5</v>
      </c>
    </row>
    <row r="122" spans="2:12" x14ac:dyDescent="0.2">
      <c r="B122" s="14">
        <f>COUNTIFS($E$3:E122,تقرير!$E$4)</f>
        <v>0</v>
      </c>
      <c r="C122" s="48" t="s">
        <v>11</v>
      </c>
      <c r="D122" s="49">
        <v>45167</v>
      </c>
      <c r="E122" s="37">
        <v>13</v>
      </c>
      <c r="F122" s="50" t="s">
        <v>107</v>
      </c>
      <c r="G122" s="51">
        <v>1.5</v>
      </c>
      <c r="H122" s="128" t="str">
        <f>IF(F122="","",_xlfn.IFNA(VLOOKUP(F122,'سجل المشتريات'!E:M,9,0),"غير مسجلة في المشتريات"))</f>
        <v xml:space="preserve">لتر </v>
      </c>
      <c r="I122" s="27" t="str">
        <f>_xlfn.IFNA(VLOOKUP(E122,الاوردرات!$B$1:$C$600,2,0),"")</f>
        <v xml:space="preserve">سباجو </v>
      </c>
      <c r="J122" s="63"/>
      <c r="L122" s="125">
        <f>IF(F122="","",_xlfn.IFNA((VLOOKUP(F122,help!L:M,2,0))*G122,"غير مسجلة في المشتريات"))</f>
        <v>41.76</v>
      </c>
    </row>
    <row r="123" spans="2:12" x14ac:dyDescent="0.2">
      <c r="B123" s="14">
        <f>COUNTIFS($E$3:E123,تقرير!$E$4)</f>
        <v>0</v>
      </c>
      <c r="C123" s="48" t="s">
        <v>12</v>
      </c>
      <c r="D123" s="49">
        <v>45168</v>
      </c>
      <c r="E123" s="37">
        <v>13</v>
      </c>
      <c r="F123" s="50" t="s">
        <v>54</v>
      </c>
      <c r="G123" s="51">
        <v>0.05</v>
      </c>
      <c r="H123" s="128" t="str">
        <f>IF(F123="","",_xlfn.IFNA(VLOOKUP(F123,'سجل المشتريات'!E:M,9,0),"غير مسجلة في المشتريات"))</f>
        <v>كيلو</v>
      </c>
      <c r="I123" s="27" t="str">
        <f>_xlfn.IFNA(VLOOKUP(E123,الاوردرات!$B$1:$C$600,2,0),"")</f>
        <v xml:space="preserve">سباجو </v>
      </c>
      <c r="J123" s="63"/>
      <c r="L123" s="125">
        <f>IF(F123="","",_xlfn.IFNA((VLOOKUP(F123,help!L:M,2,0))*G123,"غير مسجلة في المشتريات"))</f>
        <v>11</v>
      </c>
    </row>
    <row r="124" spans="2:12" x14ac:dyDescent="0.2">
      <c r="B124" s="14">
        <f>COUNTIFS($E$3:E124,تقرير!$E$4)</f>
        <v>0</v>
      </c>
      <c r="C124" s="48" t="s">
        <v>13</v>
      </c>
      <c r="D124" s="49">
        <v>45169</v>
      </c>
      <c r="E124" s="37">
        <v>13</v>
      </c>
      <c r="F124" s="50" t="s">
        <v>136</v>
      </c>
      <c r="G124" s="51">
        <v>1</v>
      </c>
      <c r="H124" s="128" t="str">
        <f>IF(F124="","",_xlfn.IFNA(VLOOKUP(F124,'سجل المشتريات'!E:M,9,0),"غير مسجلة في المشتريات"))</f>
        <v>كيلو</v>
      </c>
      <c r="I124" s="27" t="str">
        <f>_xlfn.IFNA(VLOOKUP(E124,الاوردرات!$B$1:$C$600,2,0),"")</f>
        <v xml:space="preserve">سباجو </v>
      </c>
      <c r="J124" s="63"/>
      <c r="L124" s="125">
        <f>IF(F124="","",_xlfn.IFNA((VLOOKUP(F124,help!L:M,2,0))*G124,"غير مسجلة في المشتريات"))</f>
        <v>78</v>
      </c>
    </row>
    <row r="125" spans="2:12" x14ac:dyDescent="0.2">
      <c r="B125" s="14">
        <f>COUNTIFS($E$3:E125,تقرير!$E$4)</f>
        <v>0</v>
      </c>
      <c r="C125" s="48" t="s">
        <v>13</v>
      </c>
      <c r="D125" s="49">
        <v>45169</v>
      </c>
      <c r="E125" s="37">
        <v>13</v>
      </c>
      <c r="F125" s="50" t="s">
        <v>106</v>
      </c>
      <c r="G125" s="51">
        <v>1</v>
      </c>
      <c r="H125" s="128" t="str">
        <f>IF(F125="","",_xlfn.IFNA(VLOOKUP(F125,'سجل المشتريات'!E:M,9,0),"غير مسجلة في المشتريات"))</f>
        <v xml:space="preserve">لتر </v>
      </c>
      <c r="I125" s="27" t="str">
        <f>_xlfn.IFNA(VLOOKUP(E125,الاوردرات!$B$1:$C$600,2,0),"")</f>
        <v xml:space="preserve">سباجو </v>
      </c>
      <c r="J125" s="63"/>
      <c r="L125" s="125">
        <f>IF(F125="","",_xlfn.IFNA((VLOOKUP(F125,help!L:M,2,0))*G125,"غير مسجلة في المشتريات"))</f>
        <v>32.564102564102562</v>
      </c>
    </row>
    <row r="126" spans="2:12" x14ac:dyDescent="0.2">
      <c r="B126" s="14">
        <f>COUNTIFS($E$3:E126,تقرير!$E$4)</f>
        <v>0</v>
      </c>
      <c r="C126" s="48" t="s">
        <v>8</v>
      </c>
      <c r="D126" s="49">
        <v>45171</v>
      </c>
      <c r="E126" s="37">
        <v>13</v>
      </c>
      <c r="F126" s="50" t="s">
        <v>74</v>
      </c>
      <c r="G126" s="51">
        <v>0.1</v>
      </c>
      <c r="H126" s="128" t="str">
        <f>IF(F126="","",_xlfn.IFNA(VLOOKUP(F126,'سجل المشتريات'!E:M,9,0),"غير مسجلة في المشتريات"))</f>
        <v>كيلو</v>
      </c>
      <c r="I126" s="27" t="str">
        <f>_xlfn.IFNA(VLOOKUP(E126,الاوردرات!$B$1:$C$600,2,0),"")</f>
        <v xml:space="preserve">سباجو </v>
      </c>
      <c r="J126" s="63"/>
      <c r="L126" s="125">
        <f>IF(F126="","",_xlfn.IFNA((VLOOKUP(F126,help!L:M,2,0))*G126,"غير مسجلة في المشتريات"))</f>
        <v>10.5</v>
      </c>
    </row>
    <row r="127" spans="2:12" x14ac:dyDescent="0.2">
      <c r="B127" s="14">
        <f>COUNTIFS($E$3:E127,تقرير!$E$4)</f>
        <v>0</v>
      </c>
      <c r="C127" s="48" t="s">
        <v>9</v>
      </c>
      <c r="D127" s="49">
        <v>45172</v>
      </c>
      <c r="E127" s="37">
        <v>13</v>
      </c>
      <c r="F127" s="50"/>
      <c r="G127" s="51"/>
      <c r="H127" s="128" t="str">
        <f>IF(F127="","",_xlfn.IFNA(VLOOKUP(F127,'سجل المشتريات'!E:M,9,0),"غير مسجلة في المشتريات"))</f>
        <v/>
      </c>
      <c r="I127" s="27" t="str">
        <f>_xlfn.IFNA(VLOOKUP(E127,الاوردرات!$B$1:$C$600,2,0),"")</f>
        <v xml:space="preserve">سباجو </v>
      </c>
      <c r="J127" s="63"/>
      <c r="L127" s="125" t="str">
        <f>IF(F127="","",_xlfn.IFNA((VLOOKUP(F127,help!L:M,2,0))*G127,"غير مسجلة في المشتريات"))</f>
        <v/>
      </c>
    </row>
    <row r="128" spans="2:12" x14ac:dyDescent="0.2">
      <c r="B128" s="14">
        <f>COUNTIFS($E$3:E128,تقرير!$E$4)</f>
        <v>0</v>
      </c>
      <c r="C128" s="48" t="s">
        <v>10</v>
      </c>
      <c r="D128" s="49">
        <v>45180</v>
      </c>
      <c r="E128" s="37">
        <v>13</v>
      </c>
      <c r="F128" s="50" t="s">
        <v>53</v>
      </c>
      <c r="G128" s="51">
        <v>0.05</v>
      </c>
      <c r="H128" s="128" t="str">
        <f>IF(F128="","",_xlfn.IFNA(VLOOKUP(F128,'سجل المشتريات'!E:M,9,0),"غير مسجلة في المشتريات"))</f>
        <v>كيلو</v>
      </c>
      <c r="I128" s="27" t="str">
        <f>_xlfn.IFNA(VLOOKUP(E128,الاوردرات!$B$1:$C$600,2,0),"")</f>
        <v xml:space="preserve">سباجو </v>
      </c>
      <c r="J128" s="63"/>
      <c r="L128" s="125">
        <f>IF(F128="","",_xlfn.IFNA((VLOOKUP(F128,help!L:M,2,0))*G128,"غير مسجلة في المشتريات"))</f>
        <v>15.3</v>
      </c>
    </row>
    <row r="129" spans="2:12" x14ac:dyDescent="0.2">
      <c r="B129" s="14">
        <f>COUNTIFS($E$3:E129,تقرير!$E$4)</f>
        <v>0</v>
      </c>
      <c r="C129" s="48" t="s">
        <v>10</v>
      </c>
      <c r="D129" s="49">
        <v>45180</v>
      </c>
      <c r="E129" s="37">
        <v>13</v>
      </c>
      <c r="F129" s="50" t="s">
        <v>116</v>
      </c>
      <c r="G129" s="51">
        <v>1.5</v>
      </c>
      <c r="H129" s="128" t="str">
        <f>IF(F129="","",_xlfn.IFNA(VLOOKUP(F129,'سجل المشتريات'!E:M,9,0),"غير مسجلة في المشتريات"))</f>
        <v>كيلو</v>
      </c>
      <c r="I129" s="27" t="str">
        <f>_xlfn.IFNA(VLOOKUP(E129,الاوردرات!$B$1:$C$600,2,0),"")</f>
        <v xml:space="preserve">سباجو </v>
      </c>
      <c r="J129" s="63"/>
      <c r="L129" s="125">
        <f>IF(F129="","",_xlfn.IFNA((VLOOKUP(F129,help!L:M,2,0))*G129,"غير مسجلة في المشتريات"))</f>
        <v>105</v>
      </c>
    </row>
    <row r="130" spans="2:12" x14ac:dyDescent="0.2">
      <c r="B130" s="14">
        <f>COUNTIFS($E$3:E130,تقرير!$E$4)</f>
        <v>0</v>
      </c>
      <c r="C130" s="48" t="s">
        <v>12</v>
      </c>
      <c r="D130" s="49">
        <v>45182</v>
      </c>
      <c r="E130" s="37">
        <v>13</v>
      </c>
      <c r="F130" s="50" t="s">
        <v>106</v>
      </c>
      <c r="G130" s="51">
        <f>3.9/2</f>
        <v>1.95</v>
      </c>
      <c r="H130" s="128" t="str">
        <f>IF(F130="","",_xlfn.IFNA(VLOOKUP(F130,'سجل المشتريات'!E:M,9,0),"غير مسجلة في المشتريات"))</f>
        <v xml:space="preserve">لتر </v>
      </c>
      <c r="I130" s="27" t="str">
        <f>_xlfn.IFNA(VLOOKUP(E130,الاوردرات!$B$1:$C$600,2,0),"")</f>
        <v xml:space="preserve">سباجو </v>
      </c>
      <c r="J130" s="63"/>
      <c r="L130" s="125">
        <f>IF(F130="","",_xlfn.IFNA((VLOOKUP(F130,help!L:M,2,0))*G130,"غير مسجلة في المشتريات"))</f>
        <v>63.499999999999993</v>
      </c>
    </row>
    <row r="131" spans="2:12" x14ac:dyDescent="0.2">
      <c r="B131" s="14">
        <f>COUNTIFS($E$3:E131,تقرير!$E$4)</f>
        <v>0</v>
      </c>
      <c r="C131" s="48" t="s">
        <v>12</v>
      </c>
      <c r="D131" s="49">
        <v>45182</v>
      </c>
      <c r="E131" s="37">
        <v>13</v>
      </c>
      <c r="F131" s="50" t="s">
        <v>82</v>
      </c>
      <c r="G131" s="51">
        <v>1</v>
      </c>
      <c r="H131" s="128" t="str">
        <f>IF(F131="","",_xlfn.IFNA(VLOOKUP(F131,'سجل المشتريات'!E:M,9,0),"غير مسجلة في المشتريات"))</f>
        <v>كيلو</v>
      </c>
      <c r="I131" s="27" t="str">
        <f>_xlfn.IFNA(VLOOKUP(E131,الاوردرات!$B$1:$C$600,2,0),"")</f>
        <v xml:space="preserve">سباجو </v>
      </c>
      <c r="J131" s="63"/>
      <c r="L131" s="125">
        <f>IF(F131="","",_xlfn.IFNA((VLOOKUP(F131,help!L:M,2,0))*G131,"غير مسجلة في المشتريات"))</f>
        <v>114.47368421052632</v>
      </c>
    </row>
    <row r="132" spans="2:12" x14ac:dyDescent="0.2">
      <c r="B132" s="14">
        <f>COUNTIFS($E$3:E132,تقرير!$E$4)</f>
        <v>0</v>
      </c>
      <c r="C132" s="48" t="s">
        <v>12</v>
      </c>
      <c r="D132" s="49">
        <v>45182</v>
      </c>
      <c r="E132" s="37">
        <v>13</v>
      </c>
      <c r="F132" s="50" t="s">
        <v>64</v>
      </c>
      <c r="G132" s="51">
        <v>0.5</v>
      </c>
      <c r="H132" s="128" t="str">
        <f>IF(F132="","",_xlfn.IFNA(VLOOKUP(F132,'سجل المشتريات'!E:M,9,0),"غير مسجلة في المشتريات"))</f>
        <v>كيلو</v>
      </c>
      <c r="I132" s="27" t="str">
        <f>_xlfn.IFNA(VLOOKUP(E132,الاوردرات!$B$1:$C$600,2,0),"")</f>
        <v xml:space="preserve">سباجو </v>
      </c>
      <c r="J132" s="63"/>
      <c r="L132" s="125">
        <f>IF(F132="","",_xlfn.IFNA((VLOOKUP(F132,help!L:M,2,0))*G132,"غير مسجلة في المشتريات"))</f>
        <v>55</v>
      </c>
    </row>
    <row r="133" spans="2:12" x14ac:dyDescent="0.2">
      <c r="B133" s="14">
        <f>COUNTIFS($E$3:E133,تقرير!$E$4)</f>
        <v>0</v>
      </c>
      <c r="C133" s="48" t="s">
        <v>12</v>
      </c>
      <c r="D133" s="49">
        <v>45182</v>
      </c>
      <c r="E133" s="37">
        <v>13</v>
      </c>
      <c r="F133" s="50" t="s">
        <v>42</v>
      </c>
      <c r="G133" s="51">
        <v>0.05</v>
      </c>
      <c r="H133" s="128" t="str">
        <f>IF(F133="","",_xlfn.IFNA(VLOOKUP(F133,'سجل المشتريات'!E:M,9,0),"غير مسجلة في المشتريات"))</f>
        <v>انبوبة</v>
      </c>
      <c r="I133" s="27" t="str">
        <f>_xlfn.IFNA(VLOOKUP(E133,الاوردرات!$B$1:$C$600,2,0),"")</f>
        <v xml:space="preserve">سباجو </v>
      </c>
      <c r="J133" s="63"/>
      <c r="L133" s="125">
        <f>IF(F133="","",_xlfn.IFNA((VLOOKUP(F133,help!L:M,2,0))*G133,"غير مسجلة في المشتريات"))</f>
        <v>2</v>
      </c>
    </row>
    <row r="134" spans="2:12" x14ac:dyDescent="0.2">
      <c r="B134" s="14">
        <f>COUNTIFS($E$3:E134,تقرير!$E$4)</f>
        <v>0</v>
      </c>
      <c r="C134" s="48" t="s">
        <v>13</v>
      </c>
      <c r="D134" s="49">
        <v>45183</v>
      </c>
      <c r="E134" s="37">
        <v>13</v>
      </c>
      <c r="F134" s="50" t="s">
        <v>50</v>
      </c>
      <c r="G134" s="51">
        <v>0.15</v>
      </c>
      <c r="H134" s="128" t="str">
        <f>IF(F134="","",_xlfn.IFNA(VLOOKUP(F134,'سجل المشتريات'!E:M,9,0),"غير مسجلة في المشتريات"))</f>
        <v xml:space="preserve">لتر </v>
      </c>
      <c r="I134" s="27" t="str">
        <f>_xlfn.IFNA(VLOOKUP(E134,الاوردرات!$B$1:$C$600,2,0),"")</f>
        <v xml:space="preserve">سباجو </v>
      </c>
      <c r="J134" s="63"/>
      <c r="L134" s="125">
        <f>IF(F134="","",_xlfn.IFNA((VLOOKUP(F134,help!L:M,2,0))*G134,"غير مسجلة في المشتريات"))</f>
        <v>15</v>
      </c>
    </row>
    <row r="135" spans="2:12" x14ac:dyDescent="0.2">
      <c r="B135" s="14">
        <f>COUNTIFS($E$3:E135,تقرير!$E$4)</f>
        <v>0</v>
      </c>
      <c r="C135" s="48" t="s">
        <v>13</v>
      </c>
      <c r="D135" s="49">
        <v>45183</v>
      </c>
      <c r="E135" s="37">
        <v>13</v>
      </c>
      <c r="F135" s="50" t="s">
        <v>183</v>
      </c>
      <c r="G135" s="51">
        <v>0.5</v>
      </c>
      <c r="H135" s="128" t="str">
        <f>IF(F135="","",_xlfn.IFNA(VLOOKUP(F135,'سجل المشتريات'!E:M,9,0),"غير مسجلة في المشتريات"))</f>
        <v>كيلو</v>
      </c>
      <c r="I135" s="27" t="str">
        <f>_xlfn.IFNA(VLOOKUP(E135,الاوردرات!$B$1:$C$600,2,0),"")</f>
        <v xml:space="preserve">سباجو </v>
      </c>
      <c r="J135" s="63"/>
      <c r="L135" s="125">
        <f>IF(F135="","",_xlfn.IFNA((VLOOKUP(F135,help!L:M,2,0))*G135,"غير مسجلة في المشتريات"))</f>
        <v>3.4</v>
      </c>
    </row>
    <row r="136" spans="2:12" x14ac:dyDescent="0.2">
      <c r="B136" s="14">
        <f>COUNTIFS($E$3:E136,تقرير!$E$4)</f>
        <v>0</v>
      </c>
      <c r="C136" s="48" t="s">
        <v>12</v>
      </c>
      <c r="D136" s="49">
        <v>45168</v>
      </c>
      <c r="E136" s="37">
        <v>14</v>
      </c>
      <c r="F136" s="50" t="s">
        <v>66</v>
      </c>
      <c r="G136" s="51">
        <v>5</v>
      </c>
      <c r="H136" s="128" t="str">
        <f>IF(F136="","",_xlfn.IFNA(VLOOKUP(F136,'سجل المشتريات'!E:M,9,0),"غير مسجلة في المشتريات"))</f>
        <v>كيلو</v>
      </c>
      <c r="I136" s="27" t="str">
        <f>_xlfn.IFNA(VLOOKUP(E136,الاوردرات!$B$1:$C$600,2,0),"")</f>
        <v xml:space="preserve">بوا </v>
      </c>
      <c r="J136" s="63"/>
      <c r="L136" s="125">
        <f>IF(F136="","",_xlfn.IFNA((VLOOKUP(F136,help!L:M,2,0))*G136,"غير مسجلة في المشتريات"))</f>
        <v>717.5</v>
      </c>
    </row>
    <row r="137" spans="2:12" x14ac:dyDescent="0.2">
      <c r="B137" s="14">
        <f>COUNTIFS($E$3:E137,تقرير!$E$4)</f>
        <v>0</v>
      </c>
      <c r="C137" s="48" t="s">
        <v>12</v>
      </c>
      <c r="D137" s="49">
        <v>45168</v>
      </c>
      <c r="E137" s="37">
        <v>14</v>
      </c>
      <c r="F137" s="50" t="s">
        <v>107</v>
      </c>
      <c r="G137" s="51">
        <v>5</v>
      </c>
      <c r="H137" s="128" t="str">
        <f>IF(F137="","",_xlfn.IFNA(VLOOKUP(F137,'سجل المشتريات'!E:M,9,0),"غير مسجلة في المشتريات"))</f>
        <v xml:space="preserve">لتر </v>
      </c>
      <c r="I137" s="27" t="str">
        <f>_xlfn.IFNA(VLOOKUP(E137,الاوردرات!$B$1:$C$600,2,0),"")</f>
        <v xml:space="preserve">بوا </v>
      </c>
      <c r="J137" s="63"/>
      <c r="L137" s="125">
        <f>IF(F137="","",_xlfn.IFNA((VLOOKUP(F137,help!L:M,2,0))*G137,"غير مسجلة في المشتريات"))</f>
        <v>139.19999999999999</v>
      </c>
    </row>
    <row r="138" spans="2:12" x14ac:dyDescent="0.2">
      <c r="B138" s="14">
        <f>COUNTIFS($E$3:E138,تقرير!$E$4)</f>
        <v>0</v>
      </c>
      <c r="C138" s="48" t="s">
        <v>12</v>
      </c>
      <c r="D138" s="49">
        <v>45168</v>
      </c>
      <c r="E138" s="37">
        <v>14</v>
      </c>
      <c r="F138" s="50" t="s">
        <v>105</v>
      </c>
      <c r="G138" s="51">
        <v>0.25</v>
      </c>
      <c r="H138" s="128" t="str">
        <f>IF(F138="","",_xlfn.IFNA(VLOOKUP(F138,'سجل المشتريات'!E:M,9,0),"غير مسجلة في المشتريات"))</f>
        <v>كيلو</v>
      </c>
      <c r="I138" s="27" t="str">
        <f>_xlfn.IFNA(VLOOKUP(E138,الاوردرات!$B$1:$C$600,2,0),"")</f>
        <v xml:space="preserve">بوا </v>
      </c>
      <c r="J138" s="63"/>
      <c r="L138" s="125">
        <f>IF(F138="","",_xlfn.IFNA((VLOOKUP(F138,help!L:M,2,0))*G138,"غير مسجلة في المشتريات"))</f>
        <v>25</v>
      </c>
    </row>
    <row r="139" spans="2:12" x14ac:dyDescent="0.2">
      <c r="B139" s="14">
        <f>COUNTIFS($E$3:E139,تقرير!$E$4)</f>
        <v>0</v>
      </c>
      <c r="C139" s="48" t="s">
        <v>12</v>
      </c>
      <c r="D139" s="49">
        <v>45168</v>
      </c>
      <c r="E139" s="37">
        <v>14</v>
      </c>
      <c r="F139" s="50" t="s">
        <v>71</v>
      </c>
      <c r="G139" s="51">
        <v>0.1</v>
      </c>
      <c r="H139" s="128" t="str">
        <f>IF(F139="","",_xlfn.IFNA(VLOOKUP(F139,'سجل المشتريات'!E:M,9,0),"غير مسجلة في المشتريات"))</f>
        <v>زجاجة</v>
      </c>
      <c r="I139" s="27" t="str">
        <f>_xlfn.IFNA(VLOOKUP(E139,الاوردرات!$B$1:$C$600,2,0),"")</f>
        <v xml:space="preserve">بوا </v>
      </c>
      <c r="J139" s="63"/>
      <c r="L139" s="125">
        <f>IF(F139="","",_xlfn.IFNA((VLOOKUP(F139,help!L:M,2,0))*G139,"غير مسجلة في المشتريات"))</f>
        <v>7.5</v>
      </c>
    </row>
    <row r="140" spans="2:12" x14ac:dyDescent="0.2">
      <c r="B140" s="14">
        <f>COUNTIFS($E$3:E140,تقرير!$E$4)</f>
        <v>0</v>
      </c>
      <c r="C140" s="48" t="s">
        <v>13</v>
      </c>
      <c r="D140" s="49">
        <v>45169</v>
      </c>
      <c r="E140" s="37">
        <v>14</v>
      </c>
      <c r="F140" s="50" t="s">
        <v>136</v>
      </c>
      <c r="G140" s="51">
        <v>2</v>
      </c>
      <c r="H140" s="128" t="str">
        <f>IF(F140="","",_xlfn.IFNA(VLOOKUP(F140,'سجل المشتريات'!E:M,9,0),"غير مسجلة في المشتريات"))</f>
        <v>كيلو</v>
      </c>
      <c r="I140" s="27" t="str">
        <f>_xlfn.IFNA(VLOOKUP(E140,الاوردرات!$B$1:$C$600,2,0),"")</f>
        <v xml:space="preserve">بوا </v>
      </c>
      <c r="J140" s="63"/>
      <c r="L140" s="125">
        <f>IF(F140="","",_xlfn.IFNA((VLOOKUP(F140,help!L:M,2,0))*G140,"غير مسجلة في المشتريات"))</f>
        <v>156</v>
      </c>
    </row>
    <row r="141" spans="2:12" x14ac:dyDescent="0.2">
      <c r="B141" s="14">
        <f>COUNTIFS($E$3:E141,تقرير!$E$4)</f>
        <v>0</v>
      </c>
      <c r="C141" s="48" t="s">
        <v>13</v>
      </c>
      <c r="D141" s="49">
        <v>45169</v>
      </c>
      <c r="E141" s="37">
        <v>14</v>
      </c>
      <c r="F141" s="50" t="s">
        <v>107</v>
      </c>
      <c r="G141" s="51">
        <v>2.5</v>
      </c>
      <c r="H141" s="128" t="str">
        <f>IF(F141="","",_xlfn.IFNA(VLOOKUP(F141,'سجل المشتريات'!E:M,9,0),"غير مسجلة في المشتريات"))</f>
        <v xml:space="preserve">لتر </v>
      </c>
      <c r="I141" s="27" t="str">
        <f>_xlfn.IFNA(VLOOKUP(E141,الاوردرات!$B$1:$C$600,2,0),"")</f>
        <v xml:space="preserve">بوا </v>
      </c>
      <c r="J141" s="63"/>
      <c r="L141" s="125">
        <f>IF(F141="","",_xlfn.IFNA((VLOOKUP(F141,help!L:M,2,0))*G141,"غير مسجلة في المشتريات"))</f>
        <v>69.599999999999994</v>
      </c>
    </row>
    <row r="142" spans="2:12" x14ac:dyDescent="0.2">
      <c r="B142" s="14">
        <f>COUNTIFS($E$3:E142,تقرير!$E$4)</f>
        <v>0</v>
      </c>
      <c r="C142" s="48" t="s">
        <v>8</v>
      </c>
      <c r="D142" s="49">
        <v>45171</v>
      </c>
      <c r="E142" s="37">
        <v>14</v>
      </c>
      <c r="F142" s="50" t="s">
        <v>57</v>
      </c>
      <c r="G142" s="51">
        <v>4</v>
      </c>
      <c r="H142" s="128" t="str">
        <f>IF(F142="","",_xlfn.IFNA(VLOOKUP(F142,'سجل المشتريات'!E:M,9,0),"غير مسجلة في المشتريات"))</f>
        <v>وحدة</v>
      </c>
      <c r="I142" s="27" t="str">
        <f>_xlfn.IFNA(VLOOKUP(E142,الاوردرات!$B$1:$C$600,2,0),"")</f>
        <v xml:space="preserve">بوا </v>
      </c>
      <c r="J142" s="63"/>
      <c r="L142" s="125">
        <f>IF(F142="","",_xlfn.IFNA((VLOOKUP(F142,help!L:M,2,0))*G142,"غير مسجلة في المشتريات"))</f>
        <v>76</v>
      </c>
    </row>
    <row r="143" spans="2:12" x14ac:dyDescent="0.2">
      <c r="B143" s="14">
        <f>COUNTIFS($E$3:E143,تقرير!$E$4)</f>
        <v>0</v>
      </c>
      <c r="C143" s="48" t="s">
        <v>8</v>
      </c>
      <c r="D143" s="49">
        <v>45171</v>
      </c>
      <c r="E143" s="37">
        <v>14</v>
      </c>
      <c r="F143" s="50" t="s">
        <v>117</v>
      </c>
      <c r="G143" s="51">
        <v>0.5</v>
      </c>
      <c r="H143" s="128" t="str">
        <f>IF(F143="","",_xlfn.IFNA(VLOOKUP(F143,'سجل المشتريات'!E:M,9,0),"غير مسجلة في المشتريات"))</f>
        <v>كيلو</v>
      </c>
      <c r="I143" s="27" t="str">
        <f>_xlfn.IFNA(VLOOKUP(E143,الاوردرات!$B$1:$C$600,2,0),"")</f>
        <v xml:space="preserve">بوا </v>
      </c>
      <c r="J143" s="63"/>
      <c r="L143" s="125">
        <f>IF(F143="","",_xlfn.IFNA((VLOOKUP(F143,help!L:M,2,0))*G143,"غير مسجلة في المشتريات"))</f>
        <v>15</v>
      </c>
    </row>
    <row r="144" spans="2:12" x14ac:dyDescent="0.2">
      <c r="B144" s="14">
        <f>COUNTIFS($E$3:E144,تقرير!$E$4)</f>
        <v>0</v>
      </c>
      <c r="C144" s="48" t="s">
        <v>8</v>
      </c>
      <c r="D144" s="49">
        <v>45171</v>
      </c>
      <c r="E144" s="37">
        <v>14</v>
      </c>
      <c r="F144" s="50" t="s">
        <v>62</v>
      </c>
      <c r="G144" s="51">
        <v>0.25</v>
      </c>
      <c r="H144" s="128" t="str">
        <f>IF(F144="","",_xlfn.IFNA(VLOOKUP(F144,'سجل المشتريات'!E:M,9,0),"غير مسجلة في المشتريات"))</f>
        <v>كيلو</v>
      </c>
      <c r="I144" s="27" t="str">
        <f>_xlfn.IFNA(VLOOKUP(E144,الاوردرات!$B$1:$C$600,2,0),"")</f>
        <v xml:space="preserve">بوا </v>
      </c>
      <c r="J144" s="63"/>
      <c r="L144" s="125">
        <f>IF(F144="","",_xlfn.IFNA((VLOOKUP(F144,help!L:M,2,0))*G144,"غير مسجلة في المشتريات"))</f>
        <v>167.5</v>
      </c>
    </row>
    <row r="145" spans="2:12" x14ac:dyDescent="0.2">
      <c r="B145" s="14">
        <f>COUNTIFS($E$3:E145,تقرير!$E$4)</f>
        <v>0</v>
      </c>
      <c r="C145" s="48" t="s">
        <v>8</v>
      </c>
      <c r="D145" s="49">
        <v>45171</v>
      </c>
      <c r="E145" s="37">
        <v>14</v>
      </c>
      <c r="F145" s="50" t="s">
        <v>197</v>
      </c>
      <c r="G145" s="51">
        <v>1</v>
      </c>
      <c r="H145" s="128" t="str">
        <f>IF(F145="","",_xlfn.IFNA(VLOOKUP(F145,'سجل المشتريات'!E:M,9,0),"غير مسجلة في المشتريات"))</f>
        <v>كيلو</v>
      </c>
      <c r="I145" s="27" t="str">
        <f>_xlfn.IFNA(VLOOKUP(E145,الاوردرات!$B$1:$C$600,2,0),"")</f>
        <v xml:space="preserve">بوا </v>
      </c>
      <c r="J145" s="63"/>
      <c r="L145" s="125">
        <f>IF(F145="","",_xlfn.IFNA((VLOOKUP(F145,help!L:M,2,0))*G145,"غير مسجلة في المشتريات"))</f>
        <v>110.71428571428572</v>
      </c>
    </row>
    <row r="146" spans="2:12" x14ac:dyDescent="0.2">
      <c r="B146" s="14">
        <f>COUNTIFS($E$3:E146,تقرير!$E$4)</f>
        <v>0</v>
      </c>
      <c r="C146" s="48" t="s">
        <v>9</v>
      </c>
      <c r="D146" s="49">
        <v>45172</v>
      </c>
      <c r="E146" s="37">
        <v>14</v>
      </c>
      <c r="F146" s="50" t="s">
        <v>69</v>
      </c>
      <c r="G146" s="51">
        <v>1</v>
      </c>
      <c r="H146" s="128" t="str">
        <f>IF(F146="","",_xlfn.IFNA(VLOOKUP(F146,'سجل المشتريات'!E:M,9,0),"غير مسجلة في المشتريات"))</f>
        <v>كيلو</v>
      </c>
      <c r="I146" s="27" t="str">
        <f>_xlfn.IFNA(VLOOKUP(E146,الاوردرات!$B$1:$C$600,2,0),"")</f>
        <v xml:space="preserve">بوا </v>
      </c>
      <c r="J146" s="63"/>
      <c r="L146" s="125">
        <f>IF(F146="","",_xlfn.IFNA((VLOOKUP(F146,help!L:M,2,0))*G146,"غير مسجلة في المشتريات"))</f>
        <v>54.651162790697676</v>
      </c>
    </row>
    <row r="147" spans="2:12" x14ac:dyDescent="0.2">
      <c r="B147" s="14">
        <f>COUNTIFS($E$3:E147,تقرير!$E$4)</f>
        <v>0</v>
      </c>
      <c r="C147" s="48" t="s">
        <v>9</v>
      </c>
      <c r="D147" s="49">
        <v>45172</v>
      </c>
      <c r="E147" s="37">
        <v>14</v>
      </c>
      <c r="F147" s="50" t="s">
        <v>116</v>
      </c>
      <c r="G147" s="51">
        <v>0.25</v>
      </c>
      <c r="H147" s="128" t="str">
        <f>IF(F147="","",_xlfn.IFNA(VLOOKUP(F147,'سجل المشتريات'!E:M,9,0),"غير مسجلة في المشتريات"))</f>
        <v>كيلو</v>
      </c>
      <c r="I147" s="27" t="str">
        <f>_xlfn.IFNA(VLOOKUP(E147,الاوردرات!$B$1:$C$600,2,0),"")</f>
        <v xml:space="preserve">بوا </v>
      </c>
      <c r="J147" s="63"/>
      <c r="L147" s="125">
        <f>IF(F147="","",_xlfn.IFNA((VLOOKUP(F147,help!L:M,2,0))*G147,"غير مسجلة في المشتريات"))</f>
        <v>17.5</v>
      </c>
    </row>
    <row r="148" spans="2:12" x14ac:dyDescent="0.2">
      <c r="B148" s="14">
        <f>COUNTIFS($E$3:E148,تقرير!$E$4)</f>
        <v>0</v>
      </c>
      <c r="C148" s="48" t="s">
        <v>9</v>
      </c>
      <c r="D148" s="49">
        <v>45172</v>
      </c>
      <c r="E148" s="37">
        <v>14</v>
      </c>
      <c r="F148" s="50" t="s">
        <v>107</v>
      </c>
      <c r="G148" s="51">
        <v>5</v>
      </c>
      <c r="H148" s="128" t="str">
        <f>IF(F148="","",_xlfn.IFNA(VLOOKUP(F148,'سجل المشتريات'!E:M,9,0),"غير مسجلة في المشتريات"))</f>
        <v xml:space="preserve">لتر </v>
      </c>
      <c r="I148" s="27" t="str">
        <f>_xlfn.IFNA(VLOOKUP(E148,الاوردرات!$B$1:$C$600,2,0),"")</f>
        <v xml:space="preserve">بوا </v>
      </c>
      <c r="J148" s="63"/>
      <c r="L148" s="125">
        <f>IF(F148="","",_xlfn.IFNA((VLOOKUP(F148,help!L:M,2,0))*G148,"غير مسجلة في المشتريات"))</f>
        <v>139.19999999999999</v>
      </c>
    </row>
    <row r="149" spans="2:12" x14ac:dyDescent="0.2">
      <c r="B149" s="14">
        <f>COUNTIFS($E$3:E149,تقرير!$E$4)</f>
        <v>0</v>
      </c>
      <c r="C149" s="48" t="s">
        <v>9</v>
      </c>
      <c r="D149" s="49">
        <v>45172</v>
      </c>
      <c r="E149" s="37">
        <v>14</v>
      </c>
      <c r="F149" s="50" t="s">
        <v>80</v>
      </c>
      <c r="G149" s="51">
        <v>0.1</v>
      </c>
      <c r="H149" s="128" t="str">
        <f>IF(F149="","",_xlfn.IFNA(VLOOKUP(F149,'سجل المشتريات'!E:M,9,0),"غير مسجلة في المشتريات"))</f>
        <v>كيلو</v>
      </c>
      <c r="I149" s="27" t="str">
        <f>_xlfn.IFNA(VLOOKUP(E149,الاوردرات!$B$1:$C$600,2,0),"")</f>
        <v xml:space="preserve">بوا </v>
      </c>
      <c r="J149" s="63"/>
      <c r="L149" s="125">
        <f>IF(F149="","",_xlfn.IFNA((VLOOKUP(F149,help!L:M,2,0))*G149,"غير مسجلة في المشتريات"))</f>
        <v>70.400000000000006</v>
      </c>
    </row>
    <row r="150" spans="2:12" x14ac:dyDescent="0.2">
      <c r="B150" s="14">
        <f>COUNTIFS($E$3:E150,تقرير!$E$4)</f>
        <v>0</v>
      </c>
      <c r="C150" s="48" t="s">
        <v>9</v>
      </c>
      <c r="D150" s="49">
        <v>45172</v>
      </c>
      <c r="E150" s="37">
        <v>14</v>
      </c>
      <c r="F150" s="50" t="s">
        <v>140</v>
      </c>
      <c r="G150" s="51">
        <v>0.25</v>
      </c>
      <c r="H150" s="128" t="str">
        <f>IF(F150="","",_xlfn.IFNA(VLOOKUP(F150,'سجل المشتريات'!E:M,9,0),"غير مسجلة في المشتريات"))</f>
        <v>كيلو</v>
      </c>
      <c r="I150" s="27" t="str">
        <f>_xlfn.IFNA(VLOOKUP(E150,الاوردرات!$B$1:$C$600,2,0),"")</f>
        <v xml:space="preserve">بوا </v>
      </c>
      <c r="J150" s="63"/>
      <c r="L150" s="125">
        <f>IF(F150="","",_xlfn.IFNA((VLOOKUP(F150,help!L:M,2,0))*G150,"غير مسجلة في المشتريات"))</f>
        <v>75</v>
      </c>
    </row>
    <row r="151" spans="2:12" x14ac:dyDescent="0.2">
      <c r="B151" s="14">
        <f>COUNTIFS($E$3:E151,تقرير!$E$4)</f>
        <v>0</v>
      </c>
      <c r="C151" s="48" t="s">
        <v>12</v>
      </c>
      <c r="D151" s="49">
        <v>45175</v>
      </c>
      <c r="E151" s="37">
        <v>14</v>
      </c>
      <c r="F151" s="50" t="s">
        <v>77</v>
      </c>
      <c r="G151" s="51">
        <v>3</v>
      </c>
      <c r="H151" s="128" t="str">
        <f>IF(F151="","",_xlfn.IFNA(VLOOKUP(F151,'سجل المشتريات'!E:M,9,0),"غير مسجلة في المشتريات"))</f>
        <v>ورقة</v>
      </c>
      <c r="I151" s="27" t="str">
        <f>_xlfn.IFNA(VLOOKUP(E151,الاوردرات!$B$1:$C$600,2,0),"")</f>
        <v xml:space="preserve">بوا </v>
      </c>
      <c r="J151" s="63"/>
      <c r="L151" s="125">
        <f>IF(F151="","",_xlfn.IFNA((VLOOKUP(F151,help!L:M,2,0))*G151,"غير مسجلة في المشتريات"))</f>
        <v>300</v>
      </c>
    </row>
    <row r="152" spans="2:12" x14ac:dyDescent="0.2">
      <c r="B152" s="14">
        <f>COUNTIFS($E$3:E152,تقرير!$E$4)</f>
        <v>0</v>
      </c>
      <c r="C152" s="48" t="s">
        <v>12</v>
      </c>
      <c r="D152" s="49">
        <v>45175</v>
      </c>
      <c r="E152" s="37">
        <v>14</v>
      </c>
      <c r="F152" s="50" t="s">
        <v>68</v>
      </c>
      <c r="G152" s="51">
        <v>0.5</v>
      </c>
      <c r="H152" s="128" t="str">
        <f>IF(F152="","",_xlfn.IFNA(VLOOKUP(F152,'سجل المشتريات'!E:M,9,0),"غير مسجلة في المشتريات"))</f>
        <v>زجاجة</v>
      </c>
      <c r="I152" s="27" t="str">
        <f>_xlfn.IFNA(VLOOKUP(E152,الاوردرات!$B$1:$C$600,2,0),"")</f>
        <v xml:space="preserve">بوا </v>
      </c>
      <c r="J152" s="63"/>
      <c r="L152" s="125">
        <f>IF(F152="","",_xlfn.IFNA((VLOOKUP(F152,help!L:M,2,0))*G152,"غير مسجلة في المشتريات"))</f>
        <v>6</v>
      </c>
    </row>
    <row r="153" spans="2:12" x14ac:dyDescent="0.2">
      <c r="B153" s="14">
        <f>COUNTIFS($E$3:E153,تقرير!$E$4)</f>
        <v>0</v>
      </c>
      <c r="C153" s="48" t="s">
        <v>12</v>
      </c>
      <c r="D153" s="49">
        <v>45175</v>
      </c>
      <c r="E153" s="37">
        <v>14</v>
      </c>
      <c r="F153" s="50" t="s">
        <v>42</v>
      </c>
      <c r="G153" s="51">
        <v>0.1</v>
      </c>
      <c r="H153" s="128" t="str">
        <f>IF(F153="","",_xlfn.IFNA(VLOOKUP(F153,'سجل المشتريات'!E:M,9,0),"غير مسجلة في المشتريات"))</f>
        <v>انبوبة</v>
      </c>
      <c r="I153" s="27" t="str">
        <f>_xlfn.IFNA(VLOOKUP(E153,الاوردرات!$B$1:$C$600,2,0),"")</f>
        <v xml:space="preserve">بوا </v>
      </c>
      <c r="J153" s="63"/>
      <c r="L153" s="125">
        <f>IF(F153="","",_xlfn.IFNA((VLOOKUP(F153,help!L:M,2,0))*G153,"غير مسجلة في المشتريات"))</f>
        <v>4</v>
      </c>
    </row>
    <row r="154" spans="2:12" x14ac:dyDescent="0.2">
      <c r="B154" s="14">
        <f>COUNTIFS($E$3:E154,تقرير!$E$4)</f>
        <v>0</v>
      </c>
      <c r="C154" s="48" t="s">
        <v>13</v>
      </c>
      <c r="D154" s="49">
        <v>45176</v>
      </c>
      <c r="E154" s="37">
        <v>14</v>
      </c>
      <c r="F154" s="50" t="s">
        <v>107</v>
      </c>
      <c r="G154" s="51">
        <v>2</v>
      </c>
      <c r="H154" s="128" t="str">
        <f>IF(F154="","",_xlfn.IFNA(VLOOKUP(F154,'سجل المشتريات'!E:M,9,0),"غير مسجلة في المشتريات"))</f>
        <v xml:space="preserve">لتر </v>
      </c>
      <c r="I154" s="27" t="str">
        <f>_xlfn.IFNA(VLOOKUP(E154,الاوردرات!$B$1:$C$600,2,0),"")</f>
        <v xml:space="preserve">بوا </v>
      </c>
      <c r="J154" s="63"/>
      <c r="L154" s="125">
        <f>IF(F154="","",_xlfn.IFNA((VLOOKUP(F154,help!L:M,2,0))*G154,"غير مسجلة في المشتريات"))</f>
        <v>55.68</v>
      </c>
    </row>
    <row r="155" spans="2:12" x14ac:dyDescent="0.2">
      <c r="B155" s="14">
        <f>COUNTIFS($E$3:E155,تقرير!$E$4)</f>
        <v>0</v>
      </c>
      <c r="C155" s="48" t="s">
        <v>13</v>
      </c>
      <c r="D155" s="49">
        <v>45176</v>
      </c>
      <c r="E155" s="37">
        <v>14</v>
      </c>
      <c r="F155" s="50" t="s">
        <v>183</v>
      </c>
      <c r="G155" s="51">
        <v>1</v>
      </c>
      <c r="H155" s="128" t="str">
        <f>IF(F155="","",_xlfn.IFNA(VLOOKUP(F155,'سجل المشتريات'!E:M,9,0),"غير مسجلة في المشتريات"))</f>
        <v>كيلو</v>
      </c>
      <c r="I155" s="27" t="str">
        <f>_xlfn.IFNA(VLOOKUP(E155,الاوردرات!$B$1:$C$600,2,0),"")</f>
        <v xml:space="preserve">بوا </v>
      </c>
      <c r="J155" s="63"/>
      <c r="L155" s="125">
        <f>IF(F155="","",_xlfn.IFNA((VLOOKUP(F155,help!L:M,2,0))*G155,"غير مسجلة في المشتريات"))</f>
        <v>6.8</v>
      </c>
    </row>
    <row r="156" spans="2:12" x14ac:dyDescent="0.2">
      <c r="B156" s="14">
        <f>COUNTIFS($E$3:E156,تقرير!$E$4)</f>
        <v>0</v>
      </c>
      <c r="C156" s="48" t="s">
        <v>13</v>
      </c>
      <c r="D156" s="49">
        <v>45176</v>
      </c>
      <c r="E156" s="37">
        <v>14</v>
      </c>
      <c r="F156" s="50" t="s">
        <v>137</v>
      </c>
      <c r="G156" s="51">
        <v>0.5</v>
      </c>
      <c r="H156" s="128" t="str">
        <f>IF(F156="","",_xlfn.IFNA(VLOOKUP(F156,'سجل المشتريات'!E:M,9,0),"غير مسجلة في المشتريات"))</f>
        <v>كيلو</v>
      </c>
      <c r="I156" s="27" t="str">
        <f>_xlfn.IFNA(VLOOKUP(E156,الاوردرات!$B$1:$C$600,2,0),"")</f>
        <v xml:space="preserve">بوا </v>
      </c>
      <c r="J156" s="63"/>
      <c r="L156" s="125">
        <f>IF(F156="","",_xlfn.IFNA((VLOOKUP(F156,help!L:M,2,0))*G156,"غير مسجلة في المشتريات"))</f>
        <v>58.333333333333336</v>
      </c>
    </row>
    <row r="157" spans="2:12" x14ac:dyDescent="0.2">
      <c r="B157" s="14">
        <f>COUNTIFS($E$3:E157,تقرير!$E$4)</f>
        <v>0</v>
      </c>
      <c r="C157" s="48" t="s">
        <v>9</v>
      </c>
      <c r="D157" s="49">
        <v>45179</v>
      </c>
      <c r="E157" s="37">
        <v>14</v>
      </c>
      <c r="F157" s="50" t="s">
        <v>106</v>
      </c>
      <c r="G157" s="51">
        <f>3.9/2</f>
        <v>1.95</v>
      </c>
      <c r="H157" s="128" t="str">
        <f>IF(F157="","",_xlfn.IFNA(VLOOKUP(F157,'سجل المشتريات'!E:M,9,0),"غير مسجلة في المشتريات"))</f>
        <v xml:space="preserve">لتر </v>
      </c>
      <c r="I157" s="27" t="str">
        <f>_xlfn.IFNA(VLOOKUP(E157,الاوردرات!$B$1:$C$600,2,0),"")</f>
        <v xml:space="preserve">بوا </v>
      </c>
      <c r="J157" s="63"/>
      <c r="L157" s="125">
        <f>IF(F157="","",_xlfn.IFNA((VLOOKUP(F157,help!L:M,2,0))*G157,"غير مسجلة في المشتريات"))</f>
        <v>63.499999999999993</v>
      </c>
    </row>
    <row r="158" spans="2:12" x14ac:dyDescent="0.2">
      <c r="B158" s="14">
        <f>COUNTIFS($E$3:E158,تقرير!$E$4)</f>
        <v>0</v>
      </c>
      <c r="C158" s="48" t="s">
        <v>13</v>
      </c>
      <c r="D158" s="49">
        <v>45183</v>
      </c>
      <c r="E158" s="37">
        <v>14</v>
      </c>
      <c r="F158" s="50" t="s">
        <v>57</v>
      </c>
      <c r="G158" s="51">
        <v>2</v>
      </c>
      <c r="H158" s="128" t="str">
        <f>IF(F158="","",_xlfn.IFNA(VLOOKUP(F158,'سجل المشتريات'!E:M,9,0),"غير مسجلة في المشتريات"))</f>
        <v>وحدة</v>
      </c>
      <c r="I158" s="27" t="str">
        <f>_xlfn.IFNA(VLOOKUP(E158,الاوردرات!$B$1:$C$600,2,0),"")</f>
        <v xml:space="preserve">بوا </v>
      </c>
      <c r="J158" s="63"/>
      <c r="L158" s="125">
        <f>IF(F158="","",_xlfn.IFNA((VLOOKUP(F158,help!L:M,2,0))*G158,"غير مسجلة في المشتريات"))</f>
        <v>38</v>
      </c>
    </row>
    <row r="159" spans="2:12" x14ac:dyDescent="0.2">
      <c r="B159" s="14">
        <f>COUNTIFS($E$3:E159,تقرير!$E$4)</f>
        <v>0</v>
      </c>
      <c r="C159" s="48" t="s">
        <v>12</v>
      </c>
      <c r="D159" s="49">
        <v>45168</v>
      </c>
      <c r="E159" s="37">
        <v>16</v>
      </c>
      <c r="F159" s="50" t="s">
        <v>107</v>
      </c>
      <c r="G159" s="51">
        <v>1.5</v>
      </c>
      <c r="H159" s="128" t="str">
        <f>IF(F159="","",_xlfn.IFNA(VLOOKUP(F159,'سجل المشتريات'!E:M,9,0),"غير مسجلة في المشتريات"))</f>
        <v xml:space="preserve">لتر </v>
      </c>
      <c r="I159" s="27" t="str">
        <f>_xlfn.IFNA(VLOOKUP(E159,الاوردرات!$B$1:$C$600,2,0),"")</f>
        <v xml:space="preserve">رو </v>
      </c>
      <c r="J159" s="63"/>
      <c r="L159" s="125">
        <f>IF(F159="","",_xlfn.IFNA((VLOOKUP(F159,help!L:M,2,0))*G159,"غير مسجلة في المشتريات"))</f>
        <v>41.76</v>
      </c>
    </row>
    <row r="160" spans="2:12" x14ac:dyDescent="0.2">
      <c r="B160" s="14">
        <f>COUNTIFS($E$3:E160,تقرير!$E$4)</f>
        <v>0</v>
      </c>
      <c r="C160" s="48" t="s">
        <v>12</v>
      </c>
      <c r="D160" s="49">
        <v>45168</v>
      </c>
      <c r="E160" s="37">
        <v>16</v>
      </c>
      <c r="F160" s="50" t="s">
        <v>105</v>
      </c>
      <c r="G160" s="51">
        <v>0.5</v>
      </c>
      <c r="H160" s="128" t="str">
        <f>IF(F160="","",_xlfn.IFNA(VLOOKUP(F160,'سجل المشتريات'!E:M,9,0),"غير مسجلة في المشتريات"))</f>
        <v>كيلو</v>
      </c>
      <c r="I160" s="27" t="str">
        <f>_xlfn.IFNA(VLOOKUP(E160,الاوردرات!$B$1:$C$600,2,0),"")</f>
        <v xml:space="preserve">رو </v>
      </c>
      <c r="J160" s="63"/>
      <c r="L160" s="125">
        <f>IF(F160="","",_xlfn.IFNA((VLOOKUP(F160,help!L:M,2,0))*G160,"غير مسجلة في المشتريات"))</f>
        <v>50</v>
      </c>
    </row>
    <row r="161" spans="2:12" x14ac:dyDescent="0.2">
      <c r="B161" s="14">
        <f>COUNTIFS($E$3:E161,تقرير!$E$4)</f>
        <v>0</v>
      </c>
      <c r="C161" s="48" t="s">
        <v>11</v>
      </c>
      <c r="D161" s="49">
        <v>45181</v>
      </c>
      <c r="E161" s="37">
        <v>16</v>
      </c>
      <c r="F161" s="50" t="s">
        <v>137</v>
      </c>
      <c r="G161" s="51">
        <v>0.125</v>
      </c>
      <c r="H161" s="128" t="str">
        <f>IF(F161="","",_xlfn.IFNA(VLOOKUP(F161,'سجل المشتريات'!E:M,9,0),"غير مسجلة في المشتريات"))</f>
        <v>كيلو</v>
      </c>
      <c r="I161" s="27" t="str">
        <f>_xlfn.IFNA(VLOOKUP(E161,الاوردرات!$B$1:$C$600,2,0),"")</f>
        <v xml:space="preserve">رو </v>
      </c>
      <c r="J161" s="63"/>
      <c r="L161" s="125">
        <f>IF(F161="","",_xlfn.IFNA((VLOOKUP(F161,help!L:M,2,0))*G161,"غير مسجلة في المشتريات"))</f>
        <v>14.583333333333334</v>
      </c>
    </row>
    <row r="162" spans="2:12" x14ac:dyDescent="0.2">
      <c r="B162" s="14">
        <f>COUNTIFS($E$3:E162,تقرير!$E$4)</f>
        <v>0</v>
      </c>
      <c r="C162" s="48" t="s">
        <v>11</v>
      </c>
      <c r="D162" s="49">
        <v>45181</v>
      </c>
      <c r="E162" s="37">
        <v>16</v>
      </c>
      <c r="F162" s="50" t="s">
        <v>106</v>
      </c>
      <c r="G162" s="51">
        <v>0.97499999999999998</v>
      </c>
      <c r="H162" s="128" t="str">
        <f>IF(F162="","",_xlfn.IFNA(VLOOKUP(F162,'سجل المشتريات'!E:M,9,0),"غير مسجلة في المشتريات"))</f>
        <v xml:space="preserve">لتر </v>
      </c>
      <c r="I162" s="27" t="str">
        <f>_xlfn.IFNA(VLOOKUP(E162,الاوردرات!$B$1:$C$600,2,0),"")</f>
        <v xml:space="preserve">رو </v>
      </c>
      <c r="J162" s="63"/>
      <c r="L162" s="125">
        <f>IF(F162="","",_xlfn.IFNA((VLOOKUP(F162,help!L:M,2,0))*G162,"غير مسجلة في المشتريات"))</f>
        <v>31.749999999999996</v>
      </c>
    </row>
    <row r="163" spans="2:12" x14ac:dyDescent="0.2">
      <c r="B163" s="14">
        <f>COUNTIFS($E$3:E163,تقرير!$E$4)</f>
        <v>0</v>
      </c>
      <c r="C163" s="48" t="s">
        <v>11</v>
      </c>
      <c r="D163" s="49">
        <v>45181</v>
      </c>
      <c r="E163" s="37">
        <v>16</v>
      </c>
      <c r="F163" s="50" t="s">
        <v>71</v>
      </c>
      <c r="G163" s="51">
        <v>0.05</v>
      </c>
      <c r="H163" s="128" t="str">
        <f>IF(F163="","",_xlfn.IFNA(VLOOKUP(F163,'سجل المشتريات'!E:M,9,0),"غير مسجلة في المشتريات"))</f>
        <v>زجاجة</v>
      </c>
      <c r="I163" s="27" t="str">
        <f>_xlfn.IFNA(VLOOKUP(E163,الاوردرات!$B$1:$C$600,2,0),"")</f>
        <v xml:space="preserve">رو </v>
      </c>
      <c r="J163" s="63"/>
      <c r="L163" s="125">
        <f>IF(F163="","",_xlfn.IFNA((VLOOKUP(F163,help!L:M,2,0))*G163,"غير مسجلة في المشتريات"))</f>
        <v>3.75</v>
      </c>
    </row>
    <row r="164" spans="2:12" x14ac:dyDescent="0.2">
      <c r="B164" s="14">
        <f>COUNTIFS($E$3:E164,تقرير!$E$4)</f>
        <v>0</v>
      </c>
      <c r="C164" s="48" t="s">
        <v>13</v>
      </c>
      <c r="D164" s="49">
        <v>45176</v>
      </c>
      <c r="E164" s="37">
        <v>17</v>
      </c>
      <c r="F164" s="50" t="s">
        <v>128</v>
      </c>
      <c r="G164" s="51">
        <v>0.1</v>
      </c>
      <c r="H164" s="128" t="str">
        <f>IF(F164="","",_xlfn.IFNA(VLOOKUP(F164,'سجل المشتريات'!E:M,9,0),"غير مسجلة في المشتريات"))</f>
        <v>كيلو</v>
      </c>
      <c r="I164" s="27" t="str">
        <f>_xlfn.IFNA(VLOOKUP(E164,الاوردرات!$B$1:$C$600,2,0),"")</f>
        <v xml:space="preserve">ترابيزة مودرن </v>
      </c>
      <c r="J164" s="63"/>
      <c r="L164" s="125">
        <f>IF(F164="","",_xlfn.IFNA((VLOOKUP(F164,help!L:M,2,0))*G164,"غير مسجلة في المشتريات"))</f>
        <v>14</v>
      </c>
    </row>
    <row r="165" spans="2:12" x14ac:dyDescent="0.2">
      <c r="B165" s="14">
        <f>COUNTIFS($E$3:E165,تقرير!$E$4)</f>
        <v>0</v>
      </c>
      <c r="C165" s="48" t="s">
        <v>13</v>
      </c>
      <c r="D165" s="49">
        <v>45176</v>
      </c>
      <c r="E165" s="37">
        <v>17</v>
      </c>
      <c r="F165" s="50" t="s">
        <v>55</v>
      </c>
      <c r="G165" s="51">
        <v>0.02</v>
      </c>
      <c r="H165" s="128" t="str">
        <f>IF(F165="","",_xlfn.IFNA(VLOOKUP(F165,'سجل المشتريات'!E:M,9,0),"غير مسجلة في المشتريات"))</f>
        <v>كيلو</v>
      </c>
      <c r="I165" s="27" t="str">
        <f>_xlfn.IFNA(VLOOKUP(E165,الاوردرات!$B$1:$C$600,2,0),"")</f>
        <v xml:space="preserve">ترابيزة مودرن </v>
      </c>
      <c r="J165" s="63"/>
      <c r="L165" s="125">
        <f>IF(F165="","",_xlfn.IFNA((VLOOKUP(F165,help!L:M,2,0))*G165,"غير مسجلة في المشتريات"))</f>
        <v>5.72</v>
      </c>
    </row>
    <row r="166" spans="2:12" x14ac:dyDescent="0.2">
      <c r="B166" s="14">
        <f>COUNTIFS($E$3:E166,تقرير!$E$4)</f>
        <v>0</v>
      </c>
      <c r="C166" s="48" t="s">
        <v>13</v>
      </c>
      <c r="D166" s="49">
        <v>45176</v>
      </c>
      <c r="E166" s="37">
        <v>17</v>
      </c>
      <c r="F166" s="50" t="s">
        <v>66</v>
      </c>
      <c r="G166" s="51">
        <v>1.125</v>
      </c>
      <c r="H166" s="128" t="str">
        <f>IF(F166="","",_xlfn.IFNA(VLOOKUP(F166,'سجل المشتريات'!E:M,9,0),"غير مسجلة في المشتريات"))</f>
        <v>كيلو</v>
      </c>
      <c r="I166" s="27" t="str">
        <f>_xlfn.IFNA(VLOOKUP(E166,الاوردرات!$B$1:$C$600,2,0),"")</f>
        <v xml:space="preserve">ترابيزة مودرن </v>
      </c>
      <c r="J166" s="63"/>
      <c r="L166" s="125">
        <f>IF(F166="","",_xlfn.IFNA((VLOOKUP(F166,help!L:M,2,0))*G166,"غير مسجلة في المشتريات"))</f>
        <v>161.4375</v>
      </c>
    </row>
    <row r="167" spans="2:12" x14ac:dyDescent="0.2">
      <c r="B167" s="14">
        <f>COUNTIFS($E$3:E167,تقرير!$E$4)</f>
        <v>0</v>
      </c>
      <c r="C167" s="48" t="s">
        <v>13</v>
      </c>
      <c r="D167" s="49">
        <v>45176</v>
      </c>
      <c r="E167" s="37">
        <v>17</v>
      </c>
      <c r="F167" s="50" t="s">
        <v>107</v>
      </c>
      <c r="G167" s="51">
        <v>1</v>
      </c>
      <c r="H167" s="128" t="str">
        <f>IF(F167="","",_xlfn.IFNA(VLOOKUP(F167,'سجل المشتريات'!E:M,9,0),"غير مسجلة في المشتريات"))</f>
        <v xml:space="preserve">لتر </v>
      </c>
      <c r="I167" s="27" t="str">
        <f>_xlfn.IFNA(VLOOKUP(E167,الاوردرات!$B$1:$C$600,2,0),"")</f>
        <v xml:space="preserve">ترابيزة مودرن </v>
      </c>
      <c r="J167" s="63"/>
      <c r="L167" s="125">
        <f>IF(F167="","",_xlfn.IFNA((VLOOKUP(F167,help!L:M,2,0))*G167,"غير مسجلة في المشتريات"))</f>
        <v>27.84</v>
      </c>
    </row>
    <row r="168" spans="2:12" x14ac:dyDescent="0.2">
      <c r="B168" s="14">
        <f>COUNTIFS($E$3:E168,تقرير!$E$4)</f>
        <v>0</v>
      </c>
      <c r="C168" s="48" t="s">
        <v>8</v>
      </c>
      <c r="D168" s="49">
        <v>45178</v>
      </c>
      <c r="E168" s="37">
        <v>17</v>
      </c>
      <c r="F168" s="50" t="s">
        <v>53</v>
      </c>
      <c r="G168" s="51">
        <v>2.5000000000000001E-2</v>
      </c>
      <c r="H168" s="128" t="str">
        <f>IF(F168="","",_xlfn.IFNA(VLOOKUP(F168,'سجل المشتريات'!E:M,9,0),"غير مسجلة في المشتريات"))</f>
        <v>كيلو</v>
      </c>
      <c r="I168" s="27" t="str">
        <f>_xlfn.IFNA(VLOOKUP(E168,الاوردرات!$B$1:$C$600,2,0),"")</f>
        <v xml:space="preserve">ترابيزة مودرن </v>
      </c>
      <c r="J168" s="63"/>
      <c r="L168" s="125">
        <f>IF(F168="","",_xlfn.IFNA((VLOOKUP(F168,help!L:M,2,0))*G168,"غير مسجلة في المشتريات"))</f>
        <v>7.65</v>
      </c>
    </row>
    <row r="169" spans="2:12" x14ac:dyDescent="0.2">
      <c r="B169" s="14">
        <f>COUNTIFS($E$3:E169,تقرير!$E$4)</f>
        <v>0</v>
      </c>
      <c r="C169" s="48" t="s">
        <v>11</v>
      </c>
      <c r="D169" s="49">
        <v>45180</v>
      </c>
      <c r="E169" s="37">
        <v>17</v>
      </c>
      <c r="F169" s="50" t="s">
        <v>71</v>
      </c>
      <c r="G169" s="51">
        <v>0.09</v>
      </c>
      <c r="H169" s="128" t="str">
        <f>IF(F169="","",_xlfn.IFNA(VLOOKUP(F169,'سجل المشتريات'!E:M,9,0),"غير مسجلة في المشتريات"))</f>
        <v>زجاجة</v>
      </c>
      <c r="I169" s="27" t="str">
        <f>_xlfn.IFNA(VLOOKUP(E169,الاوردرات!$B$1:$C$600,2,0),"")</f>
        <v xml:space="preserve">ترابيزة مودرن </v>
      </c>
      <c r="J169" s="63"/>
      <c r="L169" s="125">
        <f>IF(F169="","",_xlfn.IFNA((VLOOKUP(F169,help!L:M,2,0))*G169,"غير مسجلة في المشتريات"))</f>
        <v>6.75</v>
      </c>
    </row>
    <row r="170" spans="2:12" x14ac:dyDescent="0.2">
      <c r="B170" s="14">
        <f>COUNTIFS($E$3:E170,تقرير!$E$4)</f>
        <v>0</v>
      </c>
      <c r="C170" s="48" t="s">
        <v>11</v>
      </c>
      <c r="D170" s="49">
        <v>45180</v>
      </c>
      <c r="E170" s="37">
        <v>17</v>
      </c>
      <c r="F170" s="50" t="s">
        <v>106</v>
      </c>
      <c r="G170" s="51">
        <f>3.9*1.5</f>
        <v>5.85</v>
      </c>
      <c r="H170" s="128" t="str">
        <f>IF(F170="","",_xlfn.IFNA(VLOOKUP(F170,'سجل المشتريات'!E:M,9,0),"غير مسجلة في المشتريات"))</f>
        <v xml:space="preserve">لتر </v>
      </c>
      <c r="I170" s="27" t="str">
        <f>_xlfn.IFNA(VLOOKUP(E170,الاوردرات!$B$1:$C$600,2,0),"")</f>
        <v xml:space="preserve">ترابيزة مودرن </v>
      </c>
      <c r="J170" s="63"/>
      <c r="L170" s="125">
        <f>IF(F170="","",_xlfn.IFNA((VLOOKUP(F170,help!L:M,2,0))*G170,"غير مسجلة في المشتريات"))</f>
        <v>190.49999999999997</v>
      </c>
    </row>
    <row r="171" spans="2:12" x14ac:dyDescent="0.2">
      <c r="B171" s="14">
        <f>COUNTIFS($E$3:E171,تقرير!$E$4)</f>
        <v>0</v>
      </c>
      <c r="C171" s="48" t="s">
        <v>11</v>
      </c>
      <c r="D171" s="49">
        <v>45180</v>
      </c>
      <c r="E171" s="37">
        <v>17</v>
      </c>
      <c r="F171" s="50" t="s">
        <v>137</v>
      </c>
      <c r="G171" s="51">
        <v>1</v>
      </c>
      <c r="H171" s="128" t="str">
        <f>IF(F171="","",_xlfn.IFNA(VLOOKUP(F171,'سجل المشتريات'!E:M,9,0),"غير مسجلة في المشتريات"))</f>
        <v>كيلو</v>
      </c>
      <c r="I171" s="27" t="str">
        <f>_xlfn.IFNA(VLOOKUP(E171,الاوردرات!$B$1:$C$600,2,0),"")</f>
        <v xml:space="preserve">ترابيزة مودرن </v>
      </c>
      <c r="J171" s="63"/>
      <c r="L171" s="125">
        <f>IF(F171="","",_xlfn.IFNA((VLOOKUP(F171,help!L:M,2,0))*G171,"غير مسجلة في المشتريات"))</f>
        <v>116.66666666666667</v>
      </c>
    </row>
    <row r="172" spans="2:12" x14ac:dyDescent="0.2">
      <c r="B172" s="14">
        <f>COUNTIFS($E$3:E172,تقرير!$E$4)</f>
        <v>0</v>
      </c>
      <c r="C172" s="48" t="s">
        <v>12</v>
      </c>
      <c r="D172" s="49">
        <v>45168</v>
      </c>
      <c r="E172" s="37">
        <v>2</v>
      </c>
      <c r="F172" s="50" t="s">
        <v>105</v>
      </c>
      <c r="G172" s="51">
        <v>0.25</v>
      </c>
      <c r="H172" s="128" t="str">
        <f>IF(F172="","",_xlfn.IFNA(VLOOKUP(F172,'سجل المشتريات'!E:M,9,0),"غير مسجلة في المشتريات"))</f>
        <v>كيلو</v>
      </c>
      <c r="I172" s="27" t="str">
        <f>_xlfn.IFNA(VLOOKUP(E172,الاوردرات!$B$1:$C$600,2,0),"")</f>
        <v xml:space="preserve">برواز ارو </v>
      </c>
      <c r="J172" s="63"/>
      <c r="L172" s="125">
        <f>IF(F172="","",_xlfn.IFNA((VLOOKUP(F172,help!L:M,2,0))*G172,"غير مسجلة في المشتريات"))</f>
        <v>25</v>
      </c>
    </row>
    <row r="173" spans="2:12" x14ac:dyDescent="0.2">
      <c r="B173" s="14">
        <f>COUNTIFS($E$3:E173,تقرير!$E$4)</f>
        <v>0</v>
      </c>
      <c r="C173" s="48" t="s">
        <v>12</v>
      </c>
      <c r="D173" s="49">
        <v>45168</v>
      </c>
      <c r="E173" s="37">
        <v>2</v>
      </c>
      <c r="F173" s="50" t="s">
        <v>82</v>
      </c>
      <c r="G173" s="51">
        <v>0.25</v>
      </c>
      <c r="H173" s="128" t="str">
        <f>IF(F173="","",_xlfn.IFNA(VLOOKUP(F173,'سجل المشتريات'!E:M,9,0),"غير مسجلة في المشتريات"))</f>
        <v>كيلو</v>
      </c>
      <c r="I173" s="27" t="str">
        <f>_xlfn.IFNA(VLOOKUP(E173,الاوردرات!$B$1:$C$600,2,0),"")</f>
        <v xml:space="preserve">برواز ارو </v>
      </c>
      <c r="J173" s="63"/>
      <c r="L173" s="125">
        <f>IF(F173="","",_xlfn.IFNA((VLOOKUP(F173,help!L:M,2,0))*G173,"غير مسجلة في المشتريات"))</f>
        <v>28.618421052631579</v>
      </c>
    </row>
    <row r="174" spans="2:12" x14ac:dyDescent="0.2">
      <c r="B174" s="14">
        <f>COUNTIFS($E$3:E174,تقرير!$E$4)</f>
        <v>0</v>
      </c>
      <c r="C174" s="48" t="s">
        <v>12</v>
      </c>
      <c r="D174" s="49">
        <v>45168</v>
      </c>
      <c r="E174" s="37">
        <v>2</v>
      </c>
      <c r="F174" s="50" t="s">
        <v>137</v>
      </c>
      <c r="G174" s="51">
        <v>0.25</v>
      </c>
      <c r="H174" s="128" t="str">
        <f>IF(F174="","",_xlfn.IFNA(VLOOKUP(F174,'سجل المشتريات'!E:M,9,0),"غير مسجلة في المشتريات"))</f>
        <v>كيلو</v>
      </c>
      <c r="I174" s="27" t="str">
        <f>_xlfn.IFNA(VLOOKUP(E174,الاوردرات!$B$1:$C$600,2,0),"")</f>
        <v xml:space="preserve">برواز ارو </v>
      </c>
      <c r="J174" s="63"/>
      <c r="L174" s="125">
        <f>IF(F174="","",_xlfn.IFNA((VLOOKUP(F174,help!L:M,2,0))*G174,"غير مسجلة في المشتريات"))</f>
        <v>29.166666666666668</v>
      </c>
    </row>
    <row r="175" spans="2:12" x14ac:dyDescent="0.2">
      <c r="B175" s="14">
        <f>COUNTIFS($E$3:E175,تقرير!$E$4)</f>
        <v>0</v>
      </c>
      <c r="C175" s="48" t="s">
        <v>12</v>
      </c>
      <c r="D175" s="49">
        <v>45168</v>
      </c>
      <c r="E175" s="37">
        <v>2</v>
      </c>
      <c r="F175" s="50" t="s">
        <v>107</v>
      </c>
      <c r="G175" s="51">
        <v>2</v>
      </c>
      <c r="H175" s="128" t="str">
        <f>IF(F175="","",_xlfn.IFNA(VLOOKUP(F175,'سجل المشتريات'!E:M,9,0),"غير مسجلة في المشتريات"))</f>
        <v xml:space="preserve">لتر </v>
      </c>
      <c r="I175" s="27" t="str">
        <f>_xlfn.IFNA(VLOOKUP(E175,الاوردرات!$B$1:$C$600,2,0),"")</f>
        <v xml:space="preserve">برواز ارو </v>
      </c>
      <c r="J175" s="63"/>
      <c r="L175" s="125">
        <f>IF(F175="","",_xlfn.IFNA((VLOOKUP(F175,help!L:M,2,0))*G175,"غير مسجلة في المشتريات"))</f>
        <v>55.68</v>
      </c>
    </row>
    <row r="176" spans="2:12" x14ac:dyDescent="0.2">
      <c r="B176" s="14">
        <f>COUNTIFS($E$3:E176,تقرير!$E$4)</f>
        <v>0</v>
      </c>
      <c r="C176" s="48" t="s">
        <v>12</v>
      </c>
      <c r="D176" s="49">
        <v>45168</v>
      </c>
      <c r="E176" s="37">
        <v>2</v>
      </c>
      <c r="F176" s="50" t="s">
        <v>42</v>
      </c>
      <c r="G176" s="51">
        <v>0.1</v>
      </c>
      <c r="H176" s="128" t="str">
        <f>IF(F176="","",_xlfn.IFNA(VLOOKUP(F176,'سجل المشتريات'!E:M,9,0),"غير مسجلة في المشتريات"))</f>
        <v>انبوبة</v>
      </c>
      <c r="I176" s="27" t="str">
        <f>_xlfn.IFNA(VLOOKUP(E176,الاوردرات!$B$1:$C$600,2,0),"")</f>
        <v xml:space="preserve">برواز ارو </v>
      </c>
      <c r="J176" s="63"/>
      <c r="L176" s="125">
        <f>IF(F176="","",_xlfn.IFNA((VLOOKUP(F176,help!L:M,2,0))*G176,"غير مسجلة في المشتريات"))</f>
        <v>4</v>
      </c>
    </row>
    <row r="177" spans="2:12" x14ac:dyDescent="0.2">
      <c r="B177" s="14">
        <f>COUNTIFS($E$3:E177,تقرير!$E$4)</f>
        <v>0</v>
      </c>
      <c r="C177" s="48" t="s">
        <v>12</v>
      </c>
      <c r="D177" s="49">
        <v>45168</v>
      </c>
      <c r="E177" s="37">
        <v>2</v>
      </c>
      <c r="F177" s="50" t="s">
        <v>50</v>
      </c>
      <c r="G177" s="51">
        <v>0.1</v>
      </c>
      <c r="H177" s="128" t="str">
        <f>IF(F177="","",_xlfn.IFNA(VLOOKUP(F177,'سجل المشتريات'!E:M,9,0),"غير مسجلة في المشتريات"))</f>
        <v xml:space="preserve">لتر </v>
      </c>
      <c r="I177" s="27" t="str">
        <f>_xlfn.IFNA(VLOOKUP(E177,الاوردرات!$B$1:$C$600,2,0),"")</f>
        <v xml:space="preserve">برواز ارو </v>
      </c>
      <c r="J177" s="63"/>
      <c r="L177" s="125">
        <f>IF(F177="","",_xlfn.IFNA((VLOOKUP(F177,help!L:M,2,0))*G177,"غير مسجلة في المشتريات"))</f>
        <v>10</v>
      </c>
    </row>
    <row r="178" spans="2:12" x14ac:dyDescent="0.2">
      <c r="B178" s="14">
        <f>COUNTIFS($E$3:E178,تقرير!$E$4)</f>
        <v>0</v>
      </c>
      <c r="C178" s="48" t="s">
        <v>11</v>
      </c>
      <c r="D178" s="49">
        <v>45181</v>
      </c>
      <c r="E178" s="37">
        <v>18</v>
      </c>
      <c r="F178" s="50" t="s">
        <v>84</v>
      </c>
      <c r="G178" s="51">
        <v>0.25</v>
      </c>
      <c r="H178" s="128" t="str">
        <f>IF(F178="","",_xlfn.IFNA(VLOOKUP(F178,'سجل المشتريات'!E:M,9,0),"غير مسجلة في المشتريات"))</f>
        <v xml:space="preserve">لتر </v>
      </c>
      <c r="I178" s="27" t="str">
        <f>_xlfn.IFNA(VLOOKUP(E178,الاوردرات!$B$1:$C$600,2,0),"")</f>
        <v xml:space="preserve">رو + فالي </v>
      </c>
      <c r="J178" s="63"/>
      <c r="L178" s="125">
        <f>IF(F178="","",_xlfn.IFNA((VLOOKUP(F178,help!L:M,2,0))*G178,"غير مسجلة في المشتريات"))</f>
        <v>25</v>
      </c>
    </row>
    <row r="179" spans="2:12" x14ac:dyDescent="0.2">
      <c r="B179" s="14">
        <f>COUNTIFS($E$3:E179,تقرير!$E$4)</f>
        <v>0</v>
      </c>
      <c r="C179" s="48" t="s">
        <v>11</v>
      </c>
      <c r="D179" s="49">
        <v>45181</v>
      </c>
      <c r="E179" s="37">
        <v>18</v>
      </c>
      <c r="F179" s="50" t="s">
        <v>55</v>
      </c>
      <c r="G179" s="51">
        <v>0.2</v>
      </c>
      <c r="H179" s="128" t="str">
        <f>IF(F179="","",_xlfn.IFNA(VLOOKUP(F179,'سجل المشتريات'!E:M,9,0),"غير مسجلة في المشتريات"))</f>
        <v>كيلو</v>
      </c>
      <c r="I179" s="27" t="str">
        <f>_xlfn.IFNA(VLOOKUP(E179,الاوردرات!$B$1:$C$600,2,0),"")</f>
        <v xml:space="preserve">رو + فالي </v>
      </c>
      <c r="J179" s="63"/>
      <c r="L179" s="125">
        <f>IF(F179="","",_xlfn.IFNA((VLOOKUP(F179,help!L:M,2,0))*G179,"غير مسجلة في المشتريات"))</f>
        <v>57.2</v>
      </c>
    </row>
    <row r="180" spans="2:12" x14ac:dyDescent="0.2">
      <c r="B180" s="14">
        <f>COUNTIFS($E$3:E180,تقرير!$E$4)</f>
        <v>0</v>
      </c>
      <c r="C180" s="48" t="s">
        <v>9</v>
      </c>
      <c r="D180" s="49">
        <v>45186</v>
      </c>
      <c r="E180" s="37">
        <v>18</v>
      </c>
      <c r="F180" s="50" t="s">
        <v>53</v>
      </c>
      <c r="G180" s="51">
        <v>0.2</v>
      </c>
      <c r="H180" s="128" t="str">
        <f>IF(F180="","",_xlfn.IFNA(VLOOKUP(F180,'سجل المشتريات'!E:M,9,0),"غير مسجلة في المشتريات"))</f>
        <v>كيلو</v>
      </c>
      <c r="I180" s="27" t="str">
        <f>_xlfn.IFNA(VLOOKUP(E180,الاوردرات!$B$1:$C$600,2,0),"")</f>
        <v xml:space="preserve">رو + فالي </v>
      </c>
      <c r="J180" s="63"/>
      <c r="L180" s="125">
        <f>IF(F180="","",_xlfn.IFNA((VLOOKUP(F180,help!L:M,2,0))*G180,"غير مسجلة في المشتريات"))</f>
        <v>61.2</v>
      </c>
    </row>
    <row r="181" spans="2:12" x14ac:dyDescent="0.2">
      <c r="B181" s="14">
        <f>COUNTIFS($E$3:E181,تقرير!$E$4)</f>
        <v>0</v>
      </c>
      <c r="C181" s="48" t="s">
        <v>9</v>
      </c>
      <c r="D181" s="49">
        <v>45186</v>
      </c>
      <c r="E181" s="37">
        <v>18</v>
      </c>
      <c r="F181" s="50" t="s">
        <v>71</v>
      </c>
      <c r="G181" s="51">
        <v>0.4</v>
      </c>
      <c r="H181" s="128" t="str">
        <f>IF(F181="","",_xlfn.IFNA(VLOOKUP(F181,'سجل المشتريات'!E:M,9,0),"غير مسجلة في المشتريات"))</f>
        <v>زجاجة</v>
      </c>
      <c r="I181" s="27" t="str">
        <f>_xlfn.IFNA(VLOOKUP(E181,الاوردرات!$B$1:$C$600,2,0),"")</f>
        <v xml:space="preserve">رو + فالي </v>
      </c>
      <c r="J181" s="63"/>
      <c r="L181" s="125">
        <f>IF(F181="","",_xlfn.IFNA((VLOOKUP(F181,help!L:M,2,0))*G181,"غير مسجلة في المشتريات"))</f>
        <v>30</v>
      </c>
    </row>
    <row r="182" spans="2:12" x14ac:dyDescent="0.2">
      <c r="B182" s="14">
        <f>COUNTIFS($E$3:E182,تقرير!$E$4)</f>
        <v>0</v>
      </c>
      <c r="C182" s="48" t="s">
        <v>9</v>
      </c>
      <c r="D182" s="49">
        <v>45186</v>
      </c>
      <c r="E182" s="37">
        <v>18</v>
      </c>
      <c r="F182" s="50" t="s">
        <v>208</v>
      </c>
      <c r="G182" s="51">
        <v>0.5</v>
      </c>
      <c r="H182" s="128" t="str">
        <f>IF(F182="","",_xlfn.IFNA(VLOOKUP(F182,'سجل المشتريات'!E:M,9,0),"غير مسجلة في المشتريات"))</f>
        <v>كيلو</v>
      </c>
      <c r="I182" s="27" t="str">
        <f>_xlfn.IFNA(VLOOKUP(E182,الاوردرات!$B$1:$C$600,2,0),"")</f>
        <v xml:space="preserve">رو + فالي </v>
      </c>
      <c r="J182" s="63"/>
      <c r="L182" s="125">
        <f>IF(F182="","",_xlfn.IFNA((VLOOKUP(F182,help!L:M,2,0))*G182,"غير مسجلة في المشتريات"))</f>
        <v>60</v>
      </c>
    </row>
    <row r="183" spans="2:12" x14ac:dyDescent="0.2">
      <c r="B183" s="14">
        <f>COUNTIFS($E$3:E183,تقرير!$E$4)</f>
        <v>0</v>
      </c>
      <c r="C183" s="48" t="s">
        <v>9</v>
      </c>
      <c r="D183" s="49">
        <v>45186</v>
      </c>
      <c r="E183" s="37">
        <v>18</v>
      </c>
      <c r="F183" s="50" t="s">
        <v>106</v>
      </c>
      <c r="G183" s="51">
        <v>3.9</v>
      </c>
      <c r="H183" s="128" t="str">
        <f>IF(F183="","",_xlfn.IFNA(VLOOKUP(F183,'سجل المشتريات'!E:M,9,0),"غير مسجلة في المشتريات"))</f>
        <v xml:space="preserve">لتر </v>
      </c>
      <c r="I183" s="27" t="str">
        <f>_xlfn.IFNA(VLOOKUP(E183,الاوردرات!$B$1:$C$600,2,0),"")</f>
        <v xml:space="preserve">رو + فالي </v>
      </c>
      <c r="J183" s="63"/>
      <c r="L183" s="125">
        <f>IF(F183="","",_xlfn.IFNA((VLOOKUP(F183,help!L:M,2,0))*G183,"غير مسجلة في المشتريات"))</f>
        <v>126.99999999999999</v>
      </c>
    </row>
    <row r="184" spans="2:12" x14ac:dyDescent="0.2">
      <c r="B184" s="14">
        <f>COUNTIFS($E$3:E184,تقرير!$E$4)</f>
        <v>0</v>
      </c>
      <c r="C184" s="48" t="s">
        <v>9</v>
      </c>
      <c r="D184" s="49">
        <v>45186</v>
      </c>
      <c r="E184" s="37">
        <v>18</v>
      </c>
      <c r="F184" s="50" t="s">
        <v>84</v>
      </c>
      <c r="G184" s="51">
        <v>0.25</v>
      </c>
      <c r="H184" s="128" t="str">
        <f>IF(F184="","",_xlfn.IFNA(VLOOKUP(F184,'سجل المشتريات'!E:M,9,0),"غير مسجلة في المشتريات"))</f>
        <v xml:space="preserve">لتر </v>
      </c>
      <c r="I184" s="27" t="str">
        <f>_xlfn.IFNA(VLOOKUP(E184,الاوردرات!$B$1:$C$600,2,0),"")</f>
        <v xml:space="preserve">رو + فالي </v>
      </c>
      <c r="J184" s="63"/>
      <c r="L184" s="125">
        <f>IF(F184="","",_xlfn.IFNA((VLOOKUP(F184,help!L:M,2,0))*G184,"غير مسجلة في المشتريات"))</f>
        <v>25</v>
      </c>
    </row>
    <row r="185" spans="2:12" x14ac:dyDescent="0.2">
      <c r="B185" s="14">
        <f>COUNTIFS($E$3:E185,تقرير!$E$4)</f>
        <v>0</v>
      </c>
      <c r="C185" s="48" t="s">
        <v>9</v>
      </c>
      <c r="D185" s="49">
        <v>45186</v>
      </c>
      <c r="E185" s="37">
        <v>18</v>
      </c>
      <c r="F185" s="50" t="s">
        <v>42</v>
      </c>
      <c r="G185" s="51">
        <v>0.1</v>
      </c>
      <c r="H185" s="128" t="str">
        <f>IF(F185="","",_xlfn.IFNA(VLOOKUP(F185,'سجل المشتريات'!E:M,9,0),"غير مسجلة في المشتريات"))</f>
        <v>انبوبة</v>
      </c>
      <c r="I185" s="27" t="str">
        <f>_xlfn.IFNA(VLOOKUP(E185,الاوردرات!$B$1:$C$600,2,0),"")</f>
        <v xml:space="preserve">رو + فالي </v>
      </c>
      <c r="J185" s="63"/>
      <c r="L185" s="125">
        <f>IF(F185="","",_xlfn.IFNA((VLOOKUP(F185,help!L:M,2,0))*G185,"غير مسجلة في المشتريات"))</f>
        <v>4</v>
      </c>
    </row>
    <row r="186" spans="2:12" x14ac:dyDescent="0.2">
      <c r="B186" s="14">
        <f>COUNTIFS($E$3:E186,تقرير!$E$4)</f>
        <v>0</v>
      </c>
      <c r="C186" s="48" t="s">
        <v>9</v>
      </c>
      <c r="D186" s="49">
        <v>45186</v>
      </c>
      <c r="E186" s="37">
        <v>18</v>
      </c>
      <c r="F186" s="50" t="s">
        <v>50</v>
      </c>
      <c r="G186" s="51">
        <v>0.2</v>
      </c>
      <c r="H186" s="128" t="str">
        <f>IF(F186="","",_xlfn.IFNA(VLOOKUP(F186,'سجل المشتريات'!E:M,9,0),"غير مسجلة في المشتريات"))</f>
        <v xml:space="preserve">لتر </v>
      </c>
      <c r="I186" s="27" t="str">
        <f>_xlfn.IFNA(VLOOKUP(E186,الاوردرات!$B$1:$C$600,2,0),"")</f>
        <v xml:space="preserve">رو + فالي </v>
      </c>
      <c r="J186" s="63"/>
      <c r="L186" s="125">
        <f>IF(F186="","",_xlfn.IFNA((VLOOKUP(F186,help!L:M,2,0))*G186,"غير مسجلة في المشتريات"))</f>
        <v>20</v>
      </c>
    </row>
    <row r="187" spans="2:12" x14ac:dyDescent="0.2">
      <c r="B187" s="14">
        <f>COUNTIFS($E$3:E187,تقرير!$E$4)</f>
        <v>0</v>
      </c>
      <c r="C187" s="48" t="s">
        <v>9</v>
      </c>
      <c r="D187" s="49">
        <v>45186</v>
      </c>
      <c r="E187" s="37">
        <v>18</v>
      </c>
      <c r="F187" s="50" t="s">
        <v>65</v>
      </c>
      <c r="G187" s="51">
        <v>0.1</v>
      </c>
      <c r="H187" s="128" t="str">
        <f>IF(F187="","",_xlfn.IFNA(VLOOKUP(F187,'سجل المشتريات'!E:M,9,0),"غير مسجلة في المشتريات"))</f>
        <v>كيلو</v>
      </c>
      <c r="I187" s="27" t="str">
        <f>_xlfn.IFNA(VLOOKUP(E187,الاوردرات!$B$1:$C$600,2,0),"")</f>
        <v xml:space="preserve">رو + فالي </v>
      </c>
      <c r="J187" s="63"/>
      <c r="L187" s="125">
        <f>IF(F187="","",_xlfn.IFNA((VLOOKUP(F187,help!L:M,2,0))*G187,"غير مسجلة في المشتريات"))</f>
        <v>7</v>
      </c>
    </row>
    <row r="188" spans="2:12" x14ac:dyDescent="0.2">
      <c r="B188" s="14">
        <f>COUNTIFS($E$3:E188,تقرير!$E$4)</f>
        <v>0</v>
      </c>
      <c r="C188" s="48" t="s">
        <v>9</v>
      </c>
      <c r="D188" s="49">
        <v>45186</v>
      </c>
      <c r="E188" s="37">
        <v>18</v>
      </c>
      <c r="F188" s="50" t="s">
        <v>70</v>
      </c>
      <c r="G188" s="51">
        <v>0.25</v>
      </c>
      <c r="H188" s="128" t="str">
        <f>IF(F188="","",_xlfn.IFNA(VLOOKUP(F188,'سجل المشتريات'!E:M,9,0),"غير مسجلة في المشتريات"))</f>
        <v>كيس</v>
      </c>
      <c r="I188" s="27" t="str">
        <f>_xlfn.IFNA(VLOOKUP(E188,الاوردرات!$B$1:$C$600,2,0),"")</f>
        <v xml:space="preserve">رو + فالي </v>
      </c>
      <c r="J188" s="63"/>
      <c r="L188" s="125">
        <f>IF(F188="","",_xlfn.IFNA((VLOOKUP(F188,help!L:M,2,0))*G188,"غير مسجلة في المشتريات"))</f>
        <v>4.75</v>
      </c>
    </row>
    <row r="189" spans="2:12" x14ac:dyDescent="0.2">
      <c r="B189" s="14">
        <f>COUNTIFS($E$3:E189,تقرير!$E$4)</f>
        <v>0</v>
      </c>
      <c r="C189" s="48" t="s">
        <v>13</v>
      </c>
      <c r="D189" s="49">
        <v>45176</v>
      </c>
      <c r="E189" s="37">
        <v>19</v>
      </c>
      <c r="F189" s="50" t="s">
        <v>196</v>
      </c>
      <c r="G189" s="51">
        <v>2.5</v>
      </c>
      <c r="H189" s="128" t="str">
        <f>IF(F189="","",_xlfn.IFNA(VLOOKUP(F189,'سجل المشتريات'!E:M,9,0),"غير مسجلة في المشتريات"))</f>
        <v>كيلو</v>
      </c>
      <c r="I189" s="27" t="str">
        <f>_xlfn.IFNA(VLOOKUP(E189,الاوردرات!$B$1:$C$600,2,0),"")</f>
        <v xml:space="preserve">لافندر </v>
      </c>
      <c r="J189" s="63"/>
      <c r="L189" s="125">
        <f>IF(F189="","",_xlfn.IFNA((VLOOKUP(F189,help!L:M,2,0))*G189,"غير مسجلة في المشتريات"))</f>
        <v>326.08749999999998</v>
      </c>
    </row>
    <row r="190" spans="2:12" x14ac:dyDescent="0.2">
      <c r="B190" s="14">
        <f>COUNTIFS($E$3:E190,تقرير!$E$4)</f>
        <v>0</v>
      </c>
      <c r="C190" s="48" t="s">
        <v>13</v>
      </c>
      <c r="D190" s="49">
        <v>45176</v>
      </c>
      <c r="E190" s="37">
        <v>19</v>
      </c>
      <c r="F190" s="50" t="s">
        <v>75</v>
      </c>
      <c r="G190" s="51">
        <v>0.5</v>
      </c>
      <c r="H190" s="128" t="str">
        <f>IF(F190="","",_xlfn.IFNA(VLOOKUP(F190,'سجل المشتريات'!E:M,9,0),"غير مسجلة في المشتريات"))</f>
        <v>كيلو</v>
      </c>
      <c r="I190" s="27" t="str">
        <f>_xlfn.IFNA(VLOOKUP(E190,الاوردرات!$B$1:$C$600,2,0),"")</f>
        <v xml:space="preserve">لافندر </v>
      </c>
      <c r="J190" s="63"/>
      <c r="L190" s="125">
        <f>IF(F190="","",_xlfn.IFNA((VLOOKUP(F190,help!L:M,2,0))*G190,"غير مسجلة في المشتريات"))</f>
        <v>37.5</v>
      </c>
    </row>
    <row r="191" spans="2:12" x14ac:dyDescent="0.2">
      <c r="B191" s="14">
        <f>COUNTIFS($E$3:E191,تقرير!$E$4)</f>
        <v>0</v>
      </c>
      <c r="C191" s="48" t="s">
        <v>13</v>
      </c>
      <c r="D191" s="49">
        <v>45176</v>
      </c>
      <c r="E191" s="37">
        <v>19</v>
      </c>
      <c r="F191" s="50" t="s">
        <v>84</v>
      </c>
      <c r="G191" s="51">
        <v>0.1</v>
      </c>
      <c r="H191" s="128" t="str">
        <f>IF(F191="","",_xlfn.IFNA(VLOOKUP(F191,'سجل المشتريات'!E:M,9,0),"غير مسجلة في المشتريات"))</f>
        <v xml:space="preserve">لتر </v>
      </c>
      <c r="I191" s="27" t="str">
        <f>_xlfn.IFNA(VLOOKUP(E191,الاوردرات!$B$1:$C$600,2,0),"")</f>
        <v xml:space="preserve">لافندر </v>
      </c>
      <c r="J191" s="63"/>
      <c r="L191" s="125">
        <f>IF(F191="","",_xlfn.IFNA((VLOOKUP(F191,help!L:M,2,0))*G191,"غير مسجلة في المشتريات"))</f>
        <v>10</v>
      </c>
    </row>
    <row r="192" spans="2:12" x14ac:dyDescent="0.2">
      <c r="B192" s="14">
        <f>COUNTIFS($E$3:E192,تقرير!$E$4)</f>
        <v>0</v>
      </c>
      <c r="C192" s="48" t="s">
        <v>13</v>
      </c>
      <c r="D192" s="49">
        <v>45176</v>
      </c>
      <c r="E192" s="37">
        <v>19</v>
      </c>
      <c r="F192" s="50" t="s">
        <v>55</v>
      </c>
      <c r="G192" s="51">
        <v>0.15</v>
      </c>
      <c r="H192" s="128" t="str">
        <f>IF(F192="","",_xlfn.IFNA(VLOOKUP(F192,'سجل المشتريات'!E:M,9,0),"غير مسجلة في المشتريات"))</f>
        <v>كيلو</v>
      </c>
      <c r="I192" s="27" t="str">
        <f>_xlfn.IFNA(VLOOKUP(E192,الاوردرات!$B$1:$C$600,2,0),"")</f>
        <v xml:space="preserve">لافندر </v>
      </c>
      <c r="J192" s="63"/>
      <c r="L192" s="125">
        <f>IF(F192="","",_xlfn.IFNA((VLOOKUP(F192,help!L:M,2,0))*G192,"غير مسجلة في المشتريات"))</f>
        <v>42.9</v>
      </c>
    </row>
    <row r="193" spans="2:12" x14ac:dyDescent="0.2">
      <c r="B193" s="14">
        <f>COUNTIFS($E$3:E193,تقرير!$E$4)</f>
        <v>0</v>
      </c>
      <c r="C193" s="48" t="s">
        <v>13</v>
      </c>
      <c r="D193" s="49">
        <v>45176</v>
      </c>
      <c r="E193" s="37">
        <v>19</v>
      </c>
      <c r="F193" s="50" t="s">
        <v>106</v>
      </c>
      <c r="G193" s="51">
        <v>2</v>
      </c>
      <c r="H193" s="128" t="str">
        <f>IF(F193="","",_xlfn.IFNA(VLOOKUP(F193,'سجل المشتريات'!E:M,9,0),"غير مسجلة في المشتريات"))</f>
        <v xml:space="preserve">لتر </v>
      </c>
      <c r="I193" s="27" t="str">
        <f>_xlfn.IFNA(VLOOKUP(E193,الاوردرات!$B$1:$C$600,2,0),"")</f>
        <v xml:space="preserve">لافندر </v>
      </c>
      <c r="J193" s="63"/>
      <c r="L193" s="125">
        <f>IF(F193="","",_xlfn.IFNA((VLOOKUP(F193,help!L:M,2,0))*G193,"غير مسجلة في المشتريات"))</f>
        <v>65.128205128205124</v>
      </c>
    </row>
    <row r="194" spans="2:12" x14ac:dyDescent="0.2">
      <c r="B194" s="14">
        <f>COUNTIFS($E$3:E194,تقرير!$E$4)</f>
        <v>0</v>
      </c>
      <c r="C194" s="48" t="s">
        <v>9</v>
      </c>
      <c r="D194" s="49">
        <v>45179</v>
      </c>
      <c r="E194" s="37">
        <v>19</v>
      </c>
      <c r="F194" s="50" t="s">
        <v>55</v>
      </c>
      <c r="G194" s="51">
        <v>0.23</v>
      </c>
      <c r="H194" s="128" t="str">
        <f>IF(F194="","",_xlfn.IFNA(VLOOKUP(F194,'سجل المشتريات'!E:M,9,0),"غير مسجلة في المشتريات"))</f>
        <v>كيلو</v>
      </c>
      <c r="I194" s="27" t="str">
        <f>_xlfn.IFNA(VLOOKUP(E194,الاوردرات!$B$1:$C$600,2,0),"")</f>
        <v xml:space="preserve">لافندر </v>
      </c>
      <c r="J194" s="63"/>
      <c r="L194" s="125">
        <f>IF(F194="","",_xlfn.IFNA((VLOOKUP(F194,help!L:M,2,0))*G194,"غير مسجلة في المشتريات"))</f>
        <v>65.78</v>
      </c>
    </row>
    <row r="195" spans="2:12" x14ac:dyDescent="0.2">
      <c r="B195" s="14">
        <f>COUNTIFS($E$3:E195,تقرير!$E$4)</f>
        <v>0</v>
      </c>
      <c r="C195" s="48" t="s">
        <v>9</v>
      </c>
      <c r="D195" s="49">
        <v>45179</v>
      </c>
      <c r="E195" s="37">
        <v>19</v>
      </c>
      <c r="F195" s="50" t="s">
        <v>198</v>
      </c>
      <c r="G195" s="51">
        <v>1.25</v>
      </c>
      <c r="H195" s="128" t="str">
        <f>IF(F195="","",_xlfn.IFNA(VLOOKUP(F195,'سجل المشتريات'!E:M,9,0),"غير مسجلة في المشتريات"))</f>
        <v>كيلو</v>
      </c>
      <c r="I195" s="27" t="str">
        <f>_xlfn.IFNA(VLOOKUP(E195,الاوردرات!$B$1:$C$600,2,0),"")</f>
        <v xml:space="preserve">لافندر </v>
      </c>
      <c r="J195" s="63"/>
      <c r="L195" s="125">
        <f>IF(F195="","",_xlfn.IFNA((VLOOKUP(F195,help!L:M,2,0))*G195,"غير مسجلة في المشتريات"))</f>
        <v>87.5</v>
      </c>
    </row>
    <row r="196" spans="2:12" x14ac:dyDescent="0.2">
      <c r="B196" s="14">
        <f>COUNTIFS($E$3:E196,تقرير!$E$4)</f>
        <v>0</v>
      </c>
      <c r="C196" s="48" t="s">
        <v>9</v>
      </c>
      <c r="D196" s="49">
        <v>45179</v>
      </c>
      <c r="E196" s="37">
        <v>19</v>
      </c>
      <c r="F196" s="50" t="s">
        <v>106</v>
      </c>
      <c r="G196" s="51">
        <v>3.9</v>
      </c>
      <c r="H196" s="128" t="str">
        <f>IF(F196="","",_xlfn.IFNA(VLOOKUP(F196,'سجل المشتريات'!E:M,9,0),"غير مسجلة في المشتريات"))</f>
        <v xml:space="preserve">لتر </v>
      </c>
      <c r="I196" s="27" t="str">
        <f>_xlfn.IFNA(VLOOKUP(E196,الاوردرات!$B$1:$C$600,2,0),"")</f>
        <v xml:space="preserve">لافندر </v>
      </c>
      <c r="J196" s="63"/>
      <c r="L196" s="125">
        <f>IF(F196="","",_xlfn.IFNA((VLOOKUP(F196,help!L:M,2,0))*G196,"غير مسجلة في المشتريات"))</f>
        <v>126.99999999999999</v>
      </c>
    </row>
    <row r="197" spans="2:12" x14ac:dyDescent="0.2">
      <c r="B197" s="14">
        <f>COUNTIFS($E$3:E197,تقرير!$E$4)</f>
        <v>0</v>
      </c>
      <c r="C197" s="48" t="s">
        <v>12</v>
      </c>
      <c r="D197" s="49">
        <v>45182</v>
      </c>
      <c r="E197" s="37">
        <v>19</v>
      </c>
      <c r="F197" s="50" t="s">
        <v>54</v>
      </c>
      <c r="G197" s="51">
        <v>0.5</v>
      </c>
      <c r="H197" s="128" t="str">
        <f>IF(F197="","",_xlfn.IFNA(VLOOKUP(F197,'سجل المشتريات'!E:M,9,0),"غير مسجلة في المشتريات"))</f>
        <v>كيلو</v>
      </c>
      <c r="I197" s="27" t="str">
        <f>_xlfn.IFNA(VLOOKUP(E197,الاوردرات!$B$1:$C$600,2,0),"")</f>
        <v xml:space="preserve">لافندر </v>
      </c>
      <c r="J197" s="63"/>
      <c r="L197" s="125">
        <f>IF(F197="","",_xlfn.IFNA((VLOOKUP(F197,help!L:M,2,0))*G197,"غير مسجلة في المشتريات"))</f>
        <v>110</v>
      </c>
    </row>
    <row r="198" spans="2:12" x14ac:dyDescent="0.2">
      <c r="B198" s="14">
        <f>COUNTIFS($E$3:E198,تقرير!$E$4)</f>
        <v>0</v>
      </c>
      <c r="C198" s="48" t="s">
        <v>12</v>
      </c>
      <c r="D198" s="49">
        <v>45182</v>
      </c>
      <c r="E198" s="37">
        <v>19</v>
      </c>
      <c r="F198" s="50" t="s">
        <v>74</v>
      </c>
      <c r="G198" s="51">
        <v>0.2</v>
      </c>
      <c r="H198" s="128" t="str">
        <f>IF(F198="","",_xlfn.IFNA(VLOOKUP(F198,'سجل المشتريات'!E:M,9,0),"غير مسجلة في المشتريات"))</f>
        <v>كيلو</v>
      </c>
      <c r="I198" s="27" t="str">
        <f>_xlfn.IFNA(VLOOKUP(E198,الاوردرات!$B$1:$C$600,2,0),"")</f>
        <v xml:space="preserve">لافندر </v>
      </c>
      <c r="J198" s="63"/>
      <c r="L198" s="125">
        <f>IF(F198="","",_xlfn.IFNA((VLOOKUP(F198,help!L:M,2,0))*G198,"غير مسجلة في المشتريات"))</f>
        <v>21</v>
      </c>
    </row>
    <row r="199" spans="2:12" x14ac:dyDescent="0.2">
      <c r="B199" s="14">
        <f>COUNTIFS($E$3:E199,تقرير!$E$4)</f>
        <v>0</v>
      </c>
      <c r="C199" s="48" t="s">
        <v>12</v>
      </c>
      <c r="D199" s="49">
        <v>45182</v>
      </c>
      <c r="E199" s="37">
        <v>19</v>
      </c>
      <c r="F199" s="50" t="s">
        <v>53</v>
      </c>
      <c r="G199" s="51">
        <v>0.1</v>
      </c>
      <c r="H199" s="128" t="str">
        <f>IF(F199="","",_xlfn.IFNA(VLOOKUP(F199,'سجل المشتريات'!E:M,9,0),"غير مسجلة في المشتريات"))</f>
        <v>كيلو</v>
      </c>
      <c r="I199" s="27" t="str">
        <f>_xlfn.IFNA(VLOOKUP(E199,الاوردرات!$B$1:$C$600,2,0),"")</f>
        <v xml:space="preserve">لافندر </v>
      </c>
      <c r="J199" s="63"/>
      <c r="L199" s="125">
        <f>IF(F199="","",_xlfn.IFNA((VLOOKUP(F199,help!L:M,2,0))*G199,"غير مسجلة في المشتريات"))</f>
        <v>30.6</v>
      </c>
    </row>
    <row r="200" spans="2:12" x14ac:dyDescent="0.2">
      <c r="B200" s="14">
        <f>COUNTIFS($E$3:E200,تقرير!$E$4)</f>
        <v>0</v>
      </c>
      <c r="C200" s="48" t="s">
        <v>12</v>
      </c>
      <c r="D200" s="49">
        <v>45182</v>
      </c>
      <c r="E200" s="37">
        <v>19</v>
      </c>
      <c r="F200" s="50" t="s">
        <v>55</v>
      </c>
      <c r="G200" s="51">
        <v>0.1</v>
      </c>
      <c r="H200" s="128" t="str">
        <f>IF(F200="","",_xlfn.IFNA(VLOOKUP(F200,'سجل المشتريات'!E:M,9,0),"غير مسجلة في المشتريات"))</f>
        <v>كيلو</v>
      </c>
      <c r="I200" s="27" t="str">
        <f>_xlfn.IFNA(VLOOKUP(E200,الاوردرات!$B$1:$C$600,2,0),"")</f>
        <v xml:space="preserve">لافندر </v>
      </c>
      <c r="J200" s="63"/>
      <c r="L200" s="125">
        <f>IF(F200="","",_xlfn.IFNA((VLOOKUP(F200,help!L:M,2,0))*G200,"غير مسجلة في المشتريات"))</f>
        <v>28.6</v>
      </c>
    </row>
    <row r="201" spans="2:12" x14ac:dyDescent="0.2">
      <c r="B201" s="14">
        <f>COUNTIFS($E$3:E201,تقرير!$E$4)</f>
        <v>0</v>
      </c>
      <c r="C201" s="48" t="s">
        <v>12</v>
      </c>
      <c r="D201" s="49">
        <v>45182</v>
      </c>
      <c r="E201" s="37">
        <v>19</v>
      </c>
      <c r="F201" s="50" t="s">
        <v>198</v>
      </c>
      <c r="G201" s="51">
        <v>1</v>
      </c>
      <c r="H201" s="128" t="str">
        <f>IF(F201="","",_xlfn.IFNA(VLOOKUP(F201,'سجل المشتريات'!E:M,9,0),"غير مسجلة في المشتريات"))</f>
        <v>كيلو</v>
      </c>
      <c r="I201" s="27" t="str">
        <f>_xlfn.IFNA(VLOOKUP(E201,الاوردرات!$B$1:$C$600,2,0),"")</f>
        <v xml:space="preserve">لافندر </v>
      </c>
      <c r="J201" s="63"/>
      <c r="L201" s="125">
        <f>IF(F201="","",_xlfn.IFNA((VLOOKUP(F201,help!L:M,2,0))*G201,"غير مسجلة في المشتريات"))</f>
        <v>70</v>
      </c>
    </row>
    <row r="202" spans="2:12" x14ac:dyDescent="0.2">
      <c r="B202" s="14">
        <f>COUNTIFS($E$3:E202,تقرير!$E$4)</f>
        <v>0</v>
      </c>
      <c r="C202" s="48" t="s">
        <v>12</v>
      </c>
      <c r="D202" s="49">
        <v>45182</v>
      </c>
      <c r="E202" s="37">
        <v>19</v>
      </c>
      <c r="F202" s="50" t="s">
        <v>142</v>
      </c>
      <c r="G202" s="51">
        <v>0.5</v>
      </c>
      <c r="H202" s="128" t="str">
        <f>IF(F202="","",_xlfn.IFNA(VLOOKUP(F202,'سجل المشتريات'!E:M,9,0),"غير مسجلة في المشتريات"))</f>
        <v>كيلو</v>
      </c>
      <c r="I202" s="27" t="str">
        <f>_xlfn.IFNA(VLOOKUP(E202,الاوردرات!$B$1:$C$600,2,0),"")</f>
        <v xml:space="preserve">لافندر </v>
      </c>
      <c r="J202" s="63"/>
      <c r="L202" s="125">
        <f>IF(F202="","",_xlfn.IFNA((VLOOKUP(F202,help!L:M,2,0))*G202,"غير مسجلة في المشتريات"))</f>
        <v>39</v>
      </c>
    </row>
    <row r="203" spans="2:12" x14ac:dyDescent="0.2">
      <c r="B203" s="14">
        <f>COUNTIFS($E$3:E203,تقرير!$E$4)</f>
        <v>0</v>
      </c>
      <c r="C203" s="48" t="s">
        <v>13</v>
      </c>
      <c r="D203" s="49">
        <v>45183</v>
      </c>
      <c r="E203" s="37">
        <v>19</v>
      </c>
      <c r="F203" s="50" t="s">
        <v>106</v>
      </c>
      <c r="G203" s="51">
        <v>3.9</v>
      </c>
      <c r="H203" s="128" t="str">
        <f>IF(F203="","",_xlfn.IFNA(VLOOKUP(F203,'سجل المشتريات'!E:M,9,0),"غير مسجلة في المشتريات"))</f>
        <v xml:space="preserve">لتر </v>
      </c>
      <c r="I203" s="27" t="str">
        <f>_xlfn.IFNA(VLOOKUP(E203,الاوردرات!$B$1:$C$600,2,0),"")</f>
        <v xml:space="preserve">لافندر </v>
      </c>
      <c r="J203" s="63"/>
      <c r="L203" s="125">
        <f>IF(F203="","",_xlfn.IFNA((VLOOKUP(F203,help!L:M,2,0))*G203,"غير مسجلة في المشتريات"))</f>
        <v>126.99999999999999</v>
      </c>
    </row>
    <row r="204" spans="2:12" x14ac:dyDescent="0.2">
      <c r="B204" s="14">
        <f>COUNTIFS($E$3:E204,تقرير!$E$4)</f>
        <v>0</v>
      </c>
      <c r="C204" s="48" t="s">
        <v>13</v>
      </c>
      <c r="D204" s="49">
        <v>45183</v>
      </c>
      <c r="E204" s="37">
        <v>19</v>
      </c>
      <c r="F204" s="50" t="s">
        <v>53</v>
      </c>
      <c r="G204" s="51">
        <v>0.2</v>
      </c>
      <c r="H204" s="128" t="str">
        <f>IF(F204="","",_xlfn.IFNA(VLOOKUP(F204,'سجل المشتريات'!E:M,9,0),"غير مسجلة في المشتريات"))</f>
        <v>كيلو</v>
      </c>
      <c r="I204" s="27" t="str">
        <f>_xlfn.IFNA(VLOOKUP(E204,الاوردرات!$B$1:$C$600,2,0),"")</f>
        <v xml:space="preserve">لافندر </v>
      </c>
      <c r="J204" s="63"/>
      <c r="L204" s="125">
        <f>IF(F204="","",_xlfn.IFNA((VLOOKUP(F204,help!L:M,2,0))*G204,"غير مسجلة في المشتريات"))</f>
        <v>61.2</v>
      </c>
    </row>
    <row r="205" spans="2:12" x14ac:dyDescent="0.2">
      <c r="B205" s="14">
        <f>COUNTIFS($E$3:E205,تقرير!$E$4)</f>
        <v>0</v>
      </c>
      <c r="C205" s="48" t="s">
        <v>13</v>
      </c>
      <c r="D205" s="49">
        <v>45183</v>
      </c>
      <c r="E205" s="37">
        <v>19</v>
      </c>
      <c r="F205" s="50" t="s">
        <v>200</v>
      </c>
      <c r="G205" s="51">
        <v>0.75</v>
      </c>
      <c r="H205" s="128" t="str">
        <f>IF(F205="","",_xlfn.IFNA(VLOOKUP(F205,'سجل المشتريات'!E:M,9,0),"غير مسجلة في المشتريات"))</f>
        <v>كيلو</v>
      </c>
      <c r="I205" s="27" t="str">
        <f>_xlfn.IFNA(VLOOKUP(E205,الاوردرات!$B$1:$C$600,2,0),"")</f>
        <v xml:space="preserve">لافندر </v>
      </c>
      <c r="J205" s="63"/>
      <c r="L205" s="125">
        <f>IF(F205="","",_xlfn.IFNA((VLOOKUP(F205,help!L:M,2,0))*G205,"غير مسجلة في المشتريات"))</f>
        <v>40.987499999999997</v>
      </c>
    </row>
    <row r="206" spans="2:12" x14ac:dyDescent="0.2">
      <c r="B206" s="14">
        <f>COUNTIFS($E$3:E206,تقرير!$E$4)</f>
        <v>0</v>
      </c>
      <c r="C206" s="48" t="s">
        <v>13</v>
      </c>
      <c r="D206" s="49">
        <v>45183</v>
      </c>
      <c r="E206" s="37">
        <v>19</v>
      </c>
      <c r="F206" s="50" t="s">
        <v>198</v>
      </c>
      <c r="G206" s="51">
        <v>0.5</v>
      </c>
      <c r="H206" s="128" t="str">
        <f>IF(F206="","",_xlfn.IFNA(VLOOKUP(F206,'سجل المشتريات'!E:M,9,0),"غير مسجلة في المشتريات"))</f>
        <v>كيلو</v>
      </c>
      <c r="I206" s="27" t="str">
        <f>_xlfn.IFNA(VLOOKUP(E206,الاوردرات!$B$1:$C$600,2,0),"")</f>
        <v xml:space="preserve">لافندر </v>
      </c>
      <c r="J206" s="63"/>
      <c r="L206" s="125">
        <f>IF(F206="","",_xlfn.IFNA((VLOOKUP(F206,help!L:M,2,0))*G206,"غير مسجلة في المشتريات"))</f>
        <v>35</v>
      </c>
    </row>
    <row r="207" spans="2:12" x14ac:dyDescent="0.2">
      <c r="B207" s="14">
        <f>COUNTIFS($E$3:E207,تقرير!$E$4)</f>
        <v>0</v>
      </c>
      <c r="C207" s="48" t="s">
        <v>13</v>
      </c>
      <c r="D207" s="49">
        <v>45183</v>
      </c>
      <c r="E207" s="37">
        <v>19</v>
      </c>
      <c r="F207" s="50" t="s">
        <v>142</v>
      </c>
      <c r="G207" s="51">
        <v>1</v>
      </c>
      <c r="H207" s="128" t="str">
        <f>IF(F207="","",_xlfn.IFNA(VLOOKUP(F207,'سجل المشتريات'!E:M,9,0),"غير مسجلة في المشتريات"))</f>
        <v>كيلو</v>
      </c>
      <c r="I207" s="27" t="str">
        <f>_xlfn.IFNA(VLOOKUP(E207,الاوردرات!$B$1:$C$600,2,0),"")</f>
        <v xml:space="preserve">لافندر </v>
      </c>
      <c r="J207" s="63"/>
      <c r="L207" s="125">
        <f>IF(F207="","",_xlfn.IFNA((VLOOKUP(F207,help!L:M,2,0))*G207,"غير مسجلة في المشتريات"))</f>
        <v>78</v>
      </c>
    </row>
    <row r="208" spans="2:12" x14ac:dyDescent="0.2">
      <c r="B208" s="14">
        <f>COUNTIFS($E$3:E208,تقرير!$E$4)</f>
        <v>0</v>
      </c>
      <c r="C208" s="48" t="s">
        <v>13</v>
      </c>
      <c r="D208" s="49">
        <v>45183</v>
      </c>
      <c r="E208" s="37">
        <v>19</v>
      </c>
      <c r="F208" s="50" t="s">
        <v>197</v>
      </c>
      <c r="G208" s="51">
        <v>0.5</v>
      </c>
      <c r="H208" s="128" t="str">
        <f>IF(F208="","",_xlfn.IFNA(VLOOKUP(F208,'سجل المشتريات'!E:M,9,0),"غير مسجلة في المشتريات"))</f>
        <v>كيلو</v>
      </c>
      <c r="I208" s="27" t="str">
        <f>_xlfn.IFNA(VLOOKUP(E208,الاوردرات!$B$1:$C$600,2,0),"")</f>
        <v xml:space="preserve">لافندر </v>
      </c>
      <c r="J208" s="63"/>
      <c r="L208" s="125">
        <f>IF(F208="","",_xlfn.IFNA((VLOOKUP(F208,help!L:M,2,0))*G208,"غير مسجلة في المشتريات"))</f>
        <v>55.357142857142861</v>
      </c>
    </row>
    <row r="209" spans="2:12" x14ac:dyDescent="0.2">
      <c r="B209" s="14">
        <f>COUNTIFS($E$3:E209,تقرير!$E$4)</f>
        <v>0</v>
      </c>
      <c r="C209" s="48" t="s">
        <v>13</v>
      </c>
      <c r="D209" s="49">
        <v>45183</v>
      </c>
      <c r="E209" s="37">
        <v>19</v>
      </c>
      <c r="F209" s="50" t="s">
        <v>62</v>
      </c>
      <c r="G209" s="51">
        <v>0.15</v>
      </c>
      <c r="H209" s="128" t="str">
        <f>IF(F209="","",_xlfn.IFNA(VLOOKUP(F209,'سجل المشتريات'!E:M,9,0),"غير مسجلة في المشتريات"))</f>
        <v>كيلو</v>
      </c>
      <c r="I209" s="27" t="str">
        <f>_xlfn.IFNA(VLOOKUP(E209,الاوردرات!$B$1:$C$600,2,0),"")</f>
        <v xml:space="preserve">لافندر </v>
      </c>
      <c r="J209" s="63"/>
      <c r="L209" s="125">
        <f>IF(F209="","",_xlfn.IFNA((VLOOKUP(F209,help!L:M,2,0))*G209,"غير مسجلة في المشتريات"))</f>
        <v>100.5</v>
      </c>
    </row>
    <row r="210" spans="2:12" x14ac:dyDescent="0.2">
      <c r="B210" s="14">
        <f>COUNTIFS($E$3:E210,تقرير!$E$4)</f>
        <v>0</v>
      </c>
      <c r="C210" s="48" t="s">
        <v>13</v>
      </c>
      <c r="D210" s="49">
        <v>45183</v>
      </c>
      <c r="E210" s="37">
        <v>19</v>
      </c>
      <c r="F210" s="50" t="s">
        <v>106</v>
      </c>
      <c r="G210" s="51">
        <f>3.9*2</f>
        <v>7.8</v>
      </c>
      <c r="H210" s="128" t="str">
        <f>IF(F210="","",_xlfn.IFNA(VLOOKUP(F210,'سجل المشتريات'!E:M,9,0),"غير مسجلة في المشتريات"))</f>
        <v xml:space="preserve">لتر </v>
      </c>
      <c r="I210" s="27" t="str">
        <f>_xlfn.IFNA(VLOOKUP(E210,الاوردرات!$B$1:$C$600,2,0),"")</f>
        <v xml:space="preserve">لافندر </v>
      </c>
      <c r="J210" s="63"/>
      <c r="L210" s="125">
        <f>IF(F210="","",_xlfn.IFNA((VLOOKUP(F210,help!L:M,2,0))*G210,"غير مسجلة في المشتريات"))</f>
        <v>253.99999999999997</v>
      </c>
    </row>
    <row r="211" spans="2:12" x14ac:dyDescent="0.2">
      <c r="B211" s="14">
        <f>COUNTIFS($E$3:E211,تقرير!$E$4)</f>
        <v>0</v>
      </c>
      <c r="C211" s="48" t="s">
        <v>13</v>
      </c>
      <c r="D211" s="49">
        <v>45183</v>
      </c>
      <c r="E211" s="37">
        <v>19</v>
      </c>
      <c r="F211" s="50" t="s">
        <v>138</v>
      </c>
      <c r="G211" s="51">
        <v>1.5</v>
      </c>
      <c r="H211" s="128" t="str">
        <f>IF(F211="","",_xlfn.IFNA(VLOOKUP(F211,'سجل المشتريات'!E:M,9,0),"غير مسجلة في المشتريات"))</f>
        <v>كيلو</v>
      </c>
      <c r="I211" s="27" t="str">
        <f>_xlfn.IFNA(VLOOKUP(E211,الاوردرات!$B$1:$C$600,2,0),"")</f>
        <v xml:space="preserve">لافندر </v>
      </c>
      <c r="J211" s="63"/>
      <c r="L211" s="125">
        <f>IF(F211="","",_xlfn.IFNA((VLOOKUP(F211,help!L:M,2,0))*G211,"غير مسجلة في المشتريات"))</f>
        <v>180</v>
      </c>
    </row>
    <row r="212" spans="2:12" x14ac:dyDescent="0.2">
      <c r="B212" s="14">
        <f>COUNTIFS($E$3:E212,تقرير!$E$4)</f>
        <v>0</v>
      </c>
      <c r="C212" s="48" t="s">
        <v>8</v>
      </c>
      <c r="D212" s="49">
        <v>45185</v>
      </c>
      <c r="E212" s="37">
        <v>19</v>
      </c>
      <c r="F212" s="50" t="s">
        <v>244</v>
      </c>
      <c r="G212" s="51">
        <v>0.75</v>
      </c>
      <c r="H212" s="128" t="str">
        <f>IF(F212="","",_xlfn.IFNA(VLOOKUP(F212,'سجل المشتريات'!E:M,9,0),"غير مسجلة في المشتريات"))</f>
        <v>كيلو</v>
      </c>
      <c r="I212" s="27" t="str">
        <f>_xlfn.IFNA(VLOOKUP(E212,الاوردرات!$B$1:$C$600,2,0),"")</f>
        <v xml:space="preserve">لافندر </v>
      </c>
      <c r="J212" s="63"/>
      <c r="L212" s="125">
        <f>IF(F212="","",_xlfn.IFNA((VLOOKUP(F212,help!L:M,2,0))*G212,"غير مسجلة في المشتريات"))</f>
        <v>195</v>
      </c>
    </row>
    <row r="213" spans="2:12" x14ac:dyDescent="0.2">
      <c r="B213" s="14">
        <f>COUNTIFS($E$3:E213,تقرير!$E$4)</f>
        <v>0</v>
      </c>
      <c r="C213" s="48" t="s">
        <v>8</v>
      </c>
      <c r="D213" s="49">
        <v>45185</v>
      </c>
      <c r="E213" s="37">
        <v>19</v>
      </c>
      <c r="F213" s="50" t="s">
        <v>106</v>
      </c>
      <c r="G213" s="51">
        <f>3.9/2</f>
        <v>1.95</v>
      </c>
      <c r="H213" s="128" t="str">
        <f>IF(F213="","",_xlfn.IFNA(VLOOKUP(F213,'سجل المشتريات'!E:M,9,0),"غير مسجلة في المشتريات"))</f>
        <v xml:space="preserve">لتر </v>
      </c>
      <c r="I213" s="27" t="str">
        <f>_xlfn.IFNA(VLOOKUP(E213,الاوردرات!$B$1:$C$600,2,0),"")</f>
        <v xml:space="preserve">لافندر </v>
      </c>
      <c r="J213" s="63"/>
      <c r="L213" s="125">
        <f>IF(F213="","",_xlfn.IFNA((VLOOKUP(F213,help!L:M,2,0))*G213,"غير مسجلة في المشتريات"))</f>
        <v>63.499999999999993</v>
      </c>
    </row>
    <row r="214" spans="2:12" x14ac:dyDescent="0.2">
      <c r="B214" s="14">
        <f>COUNTIFS($E$3:E214,تقرير!$E$4)</f>
        <v>0</v>
      </c>
      <c r="C214" s="48" t="s">
        <v>8</v>
      </c>
      <c r="D214" s="49">
        <v>45185</v>
      </c>
      <c r="E214" s="37">
        <v>19</v>
      </c>
      <c r="F214" s="50" t="s">
        <v>197</v>
      </c>
      <c r="G214" s="51">
        <v>1</v>
      </c>
      <c r="H214" s="128" t="str">
        <f>IF(F214="","",_xlfn.IFNA(VLOOKUP(F214,'سجل المشتريات'!E:M,9,0),"غير مسجلة في المشتريات"))</f>
        <v>كيلو</v>
      </c>
      <c r="I214" s="27" t="str">
        <f>_xlfn.IFNA(VLOOKUP(E214,الاوردرات!$B$1:$C$600,2,0),"")</f>
        <v xml:space="preserve">لافندر </v>
      </c>
      <c r="J214" s="63"/>
      <c r="L214" s="125">
        <f>IF(F214="","",_xlfn.IFNA((VLOOKUP(F214,help!L:M,2,0))*G214,"غير مسجلة في المشتريات"))</f>
        <v>110.71428571428572</v>
      </c>
    </row>
    <row r="215" spans="2:12" x14ac:dyDescent="0.2">
      <c r="B215" s="14">
        <f>COUNTIFS($E$3:E215,تقرير!$E$4)</f>
        <v>0</v>
      </c>
      <c r="C215" s="48" t="s">
        <v>8</v>
      </c>
      <c r="D215" s="49">
        <v>45185</v>
      </c>
      <c r="E215" s="37">
        <v>19</v>
      </c>
      <c r="F215" s="50" t="s">
        <v>64</v>
      </c>
      <c r="G215" s="51">
        <v>0.5</v>
      </c>
      <c r="H215" s="128" t="str">
        <f>IF(F215="","",_xlfn.IFNA(VLOOKUP(F215,'سجل المشتريات'!E:M,9,0),"غير مسجلة في المشتريات"))</f>
        <v>كيلو</v>
      </c>
      <c r="I215" s="27" t="str">
        <f>_xlfn.IFNA(VLOOKUP(E215,الاوردرات!$B$1:$C$600,2,0),"")</f>
        <v xml:space="preserve">لافندر </v>
      </c>
      <c r="J215" s="63"/>
      <c r="L215" s="125">
        <f>IF(F215="","",_xlfn.IFNA((VLOOKUP(F215,help!L:M,2,0))*G215,"غير مسجلة في المشتريات"))</f>
        <v>55</v>
      </c>
    </row>
    <row r="216" spans="2:12" x14ac:dyDescent="0.2">
      <c r="B216" s="14">
        <f>COUNTIFS($E$3:E216,تقرير!$E$4)</f>
        <v>0</v>
      </c>
      <c r="C216" s="48" t="s">
        <v>10</v>
      </c>
      <c r="D216" s="49">
        <v>45187</v>
      </c>
      <c r="E216" s="37">
        <v>19</v>
      </c>
      <c r="F216" s="50" t="s">
        <v>42</v>
      </c>
      <c r="G216" s="51">
        <v>0.05</v>
      </c>
      <c r="H216" s="128" t="str">
        <f>IF(F216="","",_xlfn.IFNA(VLOOKUP(F216,'سجل المشتريات'!E:M,9,0),"غير مسجلة في المشتريات"))</f>
        <v>انبوبة</v>
      </c>
      <c r="I216" s="27" t="str">
        <f>_xlfn.IFNA(VLOOKUP(E216,الاوردرات!$B$1:$C$600,2,0),"")</f>
        <v xml:space="preserve">لافندر </v>
      </c>
      <c r="J216" s="63"/>
      <c r="L216" s="125">
        <f>IF(F216="","",_xlfn.IFNA((VLOOKUP(F216,help!L:M,2,0))*G216,"غير مسجلة في المشتريات"))</f>
        <v>2</v>
      </c>
    </row>
    <row r="217" spans="2:12" x14ac:dyDescent="0.2">
      <c r="B217" s="14">
        <f>COUNTIFS($E$3:E217,تقرير!$E$4)</f>
        <v>0</v>
      </c>
      <c r="C217" s="48" t="s">
        <v>10</v>
      </c>
      <c r="D217" s="49">
        <v>45187</v>
      </c>
      <c r="E217" s="37">
        <v>19</v>
      </c>
      <c r="F217" s="50" t="s">
        <v>50</v>
      </c>
      <c r="G217" s="51">
        <v>0.15</v>
      </c>
      <c r="H217" s="128" t="str">
        <f>IF(F217="","",_xlfn.IFNA(VLOOKUP(F217,'سجل المشتريات'!E:M,9,0),"غير مسجلة في المشتريات"))</f>
        <v xml:space="preserve">لتر </v>
      </c>
      <c r="I217" s="27" t="str">
        <f>_xlfn.IFNA(VLOOKUP(E217,الاوردرات!$B$1:$C$600,2,0),"")</f>
        <v xml:space="preserve">لافندر </v>
      </c>
      <c r="J217" s="63"/>
      <c r="L217" s="125">
        <f>IF(F217="","",_xlfn.IFNA((VLOOKUP(F217,help!L:M,2,0))*G217,"غير مسجلة في المشتريات"))</f>
        <v>15</v>
      </c>
    </row>
    <row r="218" spans="2:12" x14ac:dyDescent="0.2">
      <c r="B218" s="14">
        <f>COUNTIFS($E$3:E218,تقرير!$E$4)</f>
        <v>0</v>
      </c>
      <c r="C218" s="48" t="s">
        <v>10</v>
      </c>
      <c r="D218" s="49">
        <v>45187</v>
      </c>
      <c r="E218" s="37">
        <v>19</v>
      </c>
      <c r="F218" s="50" t="s">
        <v>65</v>
      </c>
      <c r="G218" s="51">
        <v>0.05</v>
      </c>
      <c r="H218" s="128" t="str">
        <f>IF(F218="","",_xlfn.IFNA(VLOOKUP(F218,'سجل المشتريات'!E:M,9,0),"غير مسجلة في المشتريات"))</f>
        <v>كيلو</v>
      </c>
      <c r="I218" s="27" t="str">
        <f>_xlfn.IFNA(VLOOKUP(E218,الاوردرات!$B$1:$C$600,2,0),"")</f>
        <v xml:space="preserve">لافندر </v>
      </c>
      <c r="J218" s="63"/>
      <c r="L218" s="125">
        <f>IF(F218="","",_xlfn.IFNA((VLOOKUP(F218,help!L:M,2,0))*G218,"غير مسجلة في المشتريات"))</f>
        <v>3.5</v>
      </c>
    </row>
    <row r="219" spans="2:12" x14ac:dyDescent="0.2">
      <c r="B219" s="14">
        <f>COUNTIFS($E$3:E219,تقرير!$E$4)</f>
        <v>0</v>
      </c>
      <c r="C219" s="48" t="s">
        <v>10</v>
      </c>
      <c r="D219" s="49">
        <v>45187</v>
      </c>
      <c r="E219" s="37">
        <v>19</v>
      </c>
      <c r="F219" s="50" t="s">
        <v>184</v>
      </c>
      <c r="G219" s="51">
        <v>0.125</v>
      </c>
      <c r="H219" s="128" t="str">
        <f>IF(F219="","",_xlfn.IFNA(VLOOKUP(F219,'سجل المشتريات'!E:M,9,0),"غير مسجلة في المشتريات"))</f>
        <v>كيلو</v>
      </c>
      <c r="I219" s="27" t="str">
        <f>_xlfn.IFNA(VLOOKUP(E219,الاوردرات!$B$1:$C$600,2,0),"")</f>
        <v xml:space="preserve">لافندر </v>
      </c>
      <c r="J219" s="63"/>
      <c r="L219" s="125">
        <f>IF(F219="","",_xlfn.IFNA((VLOOKUP(F219,help!L:M,2,0))*G219,"غير مسجلة في المشتريات"))</f>
        <v>5</v>
      </c>
    </row>
    <row r="220" spans="2:12" x14ac:dyDescent="0.2">
      <c r="B220" s="14">
        <f>COUNTIFS($E$3:E220,تقرير!$E$4)</f>
        <v>0</v>
      </c>
      <c r="C220" s="48" t="s">
        <v>10</v>
      </c>
      <c r="D220" s="49">
        <v>45187</v>
      </c>
      <c r="E220" s="37">
        <v>19</v>
      </c>
      <c r="F220" s="50" t="s">
        <v>183</v>
      </c>
      <c r="G220" s="51">
        <v>1</v>
      </c>
      <c r="H220" s="128" t="str">
        <f>IF(F220="","",_xlfn.IFNA(VLOOKUP(F220,'سجل المشتريات'!E:M,9,0),"غير مسجلة في المشتريات"))</f>
        <v>كيلو</v>
      </c>
      <c r="I220" s="27" t="str">
        <f>_xlfn.IFNA(VLOOKUP(E220,الاوردرات!$B$1:$C$600,2,0),"")</f>
        <v xml:space="preserve">لافندر </v>
      </c>
      <c r="J220" s="63"/>
      <c r="L220" s="125">
        <f>IF(F220="","",_xlfn.IFNA((VLOOKUP(F220,help!L:M,2,0))*G220,"غير مسجلة في المشتريات"))</f>
        <v>6.8</v>
      </c>
    </row>
    <row r="221" spans="2:12" x14ac:dyDescent="0.2">
      <c r="B221" s="14">
        <f>COUNTIFS($E$3:E221,تقرير!$E$4)</f>
        <v>0</v>
      </c>
      <c r="C221" s="48" t="s">
        <v>8</v>
      </c>
      <c r="D221" s="49">
        <v>45185</v>
      </c>
      <c r="E221" s="37">
        <v>20</v>
      </c>
      <c r="F221" s="50" t="s">
        <v>84</v>
      </c>
      <c r="G221" s="51">
        <v>0.5</v>
      </c>
      <c r="H221" s="128" t="str">
        <f>IF(F221="","",_xlfn.IFNA(VLOOKUP(F221,'سجل المشتريات'!E:M,9,0),"غير مسجلة في المشتريات"))</f>
        <v xml:space="preserve">لتر </v>
      </c>
      <c r="I221" s="27" t="str">
        <f>_xlfn.IFNA(VLOOKUP(E221,الاوردرات!$B$1:$C$600,2,0),"")</f>
        <v>شيستر فيلد</v>
      </c>
      <c r="J221" s="63"/>
      <c r="L221" s="125">
        <f>IF(F221="","",_xlfn.IFNA((VLOOKUP(F221,help!L:M,2,0))*G221,"غير مسجلة في المشتريات"))</f>
        <v>50</v>
      </c>
    </row>
    <row r="222" spans="2:12" x14ac:dyDescent="0.2">
      <c r="B222" s="14">
        <f>COUNTIFS($E$3:E222,تقرير!$E$4)</f>
        <v>0</v>
      </c>
      <c r="C222" s="48" t="s">
        <v>8</v>
      </c>
      <c r="D222" s="49">
        <v>45185</v>
      </c>
      <c r="E222" s="37">
        <v>20</v>
      </c>
      <c r="F222" s="50" t="s">
        <v>106</v>
      </c>
      <c r="G222" s="51">
        <f>3.9/2</f>
        <v>1.95</v>
      </c>
      <c r="H222" s="128" t="str">
        <f>IF(F222="","",_xlfn.IFNA(VLOOKUP(F222,'سجل المشتريات'!E:M,9,0),"غير مسجلة في المشتريات"))</f>
        <v xml:space="preserve">لتر </v>
      </c>
      <c r="I222" s="27" t="str">
        <f>_xlfn.IFNA(VLOOKUP(E222,الاوردرات!$B$1:$C$600,2,0),"")</f>
        <v>شيستر فيلد</v>
      </c>
      <c r="J222" s="63"/>
      <c r="L222" s="125">
        <f>IF(F222="","",_xlfn.IFNA((VLOOKUP(F222,help!L:M,2,0))*G222,"غير مسجلة في المشتريات"))</f>
        <v>63.499999999999993</v>
      </c>
    </row>
    <row r="223" spans="2:12" x14ac:dyDescent="0.2">
      <c r="B223" s="14">
        <f>COUNTIFS($E$3:E223,تقرير!$E$4)</f>
        <v>0</v>
      </c>
      <c r="C223" s="48" t="s">
        <v>9</v>
      </c>
      <c r="D223" s="49">
        <v>45186</v>
      </c>
      <c r="E223" s="37">
        <v>20</v>
      </c>
      <c r="F223" s="50" t="s">
        <v>71</v>
      </c>
      <c r="G223" s="51">
        <v>0.04</v>
      </c>
      <c r="H223" s="128" t="str">
        <f>IF(F223="","",_xlfn.IFNA(VLOOKUP(F223,'سجل المشتريات'!E:M,9,0),"غير مسجلة في المشتريات"))</f>
        <v>زجاجة</v>
      </c>
      <c r="I223" s="27" t="str">
        <f>_xlfn.IFNA(VLOOKUP(E223,الاوردرات!$B$1:$C$600,2,0),"")</f>
        <v>شيستر فيلد</v>
      </c>
      <c r="J223" s="63"/>
      <c r="L223" s="125">
        <f>IF(F223="","",_xlfn.IFNA((VLOOKUP(F223,help!L:M,2,0))*G223,"غير مسجلة في المشتريات"))</f>
        <v>3</v>
      </c>
    </row>
    <row r="224" spans="2:12" x14ac:dyDescent="0.2">
      <c r="B224" s="14">
        <f>COUNTIFS($E$3:E224,تقرير!$E$4)</f>
        <v>0</v>
      </c>
      <c r="C224" s="48" t="s">
        <v>9</v>
      </c>
      <c r="D224" s="49">
        <v>45186</v>
      </c>
      <c r="E224" s="37">
        <v>20</v>
      </c>
      <c r="F224" s="50" t="s">
        <v>208</v>
      </c>
      <c r="G224" s="51">
        <v>0.125</v>
      </c>
      <c r="H224" s="128" t="str">
        <f>IF(F224="","",_xlfn.IFNA(VLOOKUP(F224,'سجل المشتريات'!E:M,9,0),"غير مسجلة في المشتريات"))</f>
        <v>كيلو</v>
      </c>
      <c r="I224" s="27" t="str">
        <f>_xlfn.IFNA(VLOOKUP(E224,الاوردرات!$B$1:$C$600,2,0),"")</f>
        <v>شيستر فيلد</v>
      </c>
      <c r="J224" s="63"/>
      <c r="L224" s="125">
        <f>IF(F224="","",_xlfn.IFNA((VLOOKUP(F224,help!L:M,2,0))*G224,"غير مسجلة في المشتريات"))</f>
        <v>15</v>
      </c>
    </row>
    <row r="225" spans="2:12" x14ac:dyDescent="0.2">
      <c r="B225" s="14">
        <f>COUNTIFS($E$3:E225,تقرير!$E$4)</f>
        <v>0</v>
      </c>
      <c r="C225" s="48" t="s">
        <v>9</v>
      </c>
      <c r="D225" s="49">
        <v>45186</v>
      </c>
      <c r="E225" s="37">
        <v>20</v>
      </c>
      <c r="F225" s="50" t="s">
        <v>42</v>
      </c>
      <c r="G225" s="51">
        <v>0.05</v>
      </c>
      <c r="H225" s="128" t="str">
        <f>IF(F225="","",_xlfn.IFNA(VLOOKUP(F225,'سجل المشتريات'!E:M,9,0),"غير مسجلة في المشتريات"))</f>
        <v>انبوبة</v>
      </c>
      <c r="I225" s="27" t="str">
        <f>_xlfn.IFNA(VLOOKUP(E225,الاوردرات!$B$1:$C$600,2,0),"")</f>
        <v>شيستر فيلد</v>
      </c>
      <c r="J225" s="63"/>
      <c r="L225" s="125">
        <f>IF(F225="","",_xlfn.IFNA((VLOOKUP(F225,help!L:M,2,0))*G225,"غير مسجلة في المشتريات"))</f>
        <v>2</v>
      </c>
    </row>
    <row r="226" spans="2:12" x14ac:dyDescent="0.2">
      <c r="B226" s="14">
        <f>COUNTIFS($E$3:E226,تقرير!$E$4)</f>
        <v>0</v>
      </c>
      <c r="C226" s="48" t="s">
        <v>9</v>
      </c>
      <c r="D226" s="49">
        <v>45186</v>
      </c>
      <c r="E226" s="37">
        <v>20</v>
      </c>
      <c r="F226" s="50" t="s">
        <v>50</v>
      </c>
      <c r="G226" s="51">
        <v>0.15</v>
      </c>
      <c r="H226" s="128" t="str">
        <f>IF(F226="","",_xlfn.IFNA(VLOOKUP(F226,'سجل المشتريات'!E:M,9,0),"غير مسجلة في المشتريات"))</f>
        <v xml:space="preserve">لتر </v>
      </c>
      <c r="I226" s="27" t="str">
        <f>_xlfn.IFNA(VLOOKUP(E226,الاوردرات!$B$1:$C$600,2,0),"")</f>
        <v>شيستر فيلد</v>
      </c>
      <c r="J226" s="63"/>
      <c r="L226" s="125">
        <f>IF(F226="","",_xlfn.IFNA((VLOOKUP(F226,help!L:M,2,0))*G226,"غير مسجلة في المشتريات"))</f>
        <v>15</v>
      </c>
    </row>
    <row r="227" spans="2:12" x14ac:dyDescent="0.2">
      <c r="B227" s="14">
        <f>COUNTIFS($E$3:E227,تقرير!$E$4)</f>
        <v>0</v>
      </c>
      <c r="C227" s="48" t="s">
        <v>9</v>
      </c>
      <c r="D227" s="49">
        <v>45186</v>
      </c>
      <c r="E227" s="37">
        <v>20</v>
      </c>
      <c r="F227" s="50" t="s">
        <v>65</v>
      </c>
      <c r="G227" s="51">
        <v>0.05</v>
      </c>
      <c r="H227" s="128" t="str">
        <f>IF(F227="","",_xlfn.IFNA(VLOOKUP(F227,'سجل المشتريات'!E:M,9,0),"غير مسجلة في المشتريات"))</f>
        <v>كيلو</v>
      </c>
      <c r="I227" s="27" t="str">
        <f>_xlfn.IFNA(VLOOKUP(E227,الاوردرات!$B$1:$C$600,2,0),"")</f>
        <v>شيستر فيلد</v>
      </c>
      <c r="J227" s="63"/>
      <c r="L227" s="125">
        <f>IF(F227="","",_xlfn.IFNA((VLOOKUP(F227,help!L:M,2,0))*G227,"غير مسجلة في المشتريات"))</f>
        <v>3.5</v>
      </c>
    </row>
    <row r="228" spans="2:12" x14ac:dyDescent="0.2">
      <c r="B228" s="14">
        <f>COUNTIFS($E$3:E228,تقرير!$E$4)</f>
        <v>0</v>
      </c>
      <c r="C228" s="48" t="s">
        <v>10</v>
      </c>
      <c r="D228" s="49">
        <v>45180</v>
      </c>
      <c r="E228" s="37">
        <v>21</v>
      </c>
      <c r="F228" s="50" t="s">
        <v>84</v>
      </c>
      <c r="G228" s="51">
        <v>0.1</v>
      </c>
      <c r="H228" s="128" t="str">
        <f>IF(F228="","",_xlfn.IFNA(VLOOKUP(F228,'سجل المشتريات'!E:M,9,0),"غير مسجلة في المشتريات"))</f>
        <v xml:space="preserve">لتر </v>
      </c>
      <c r="I228" s="27" t="str">
        <f>_xlfn.IFNA(VLOOKUP(E228,الاوردرات!$B$1:$C$600,2,0),"")</f>
        <v xml:space="preserve">كلاود </v>
      </c>
      <c r="J228" s="63"/>
      <c r="L228" s="125">
        <f>IF(F228="","",_xlfn.IFNA((VLOOKUP(F228,help!L:M,2,0))*G228,"غير مسجلة في المشتريات"))</f>
        <v>10</v>
      </c>
    </row>
    <row r="229" spans="2:12" x14ac:dyDescent="0.2">
      <c r="B229" s="14">
        <f>COUNTIFS($E$3:E229,تقرير!$E$4)</f>
        <v>0</v>
      </c>
      <c r="C229" s="48" t="s">
        <v>10</v>
      </c>
      <c r="D229" s="49">
        <v>45180</v>
      </c>
      <c r="E229" s="37">
        <v>21</v>
      </c>
      <c r="F229" s="50" t="s">
        <v>196</v>
      </c>
      <c r="G229" s="51">
        <v>2</v>
      </c>
      <c r="H229" s="128" t="str">
        <f>IF(F229="","",_xlfn.IFNA(VLOOKUP(F229,'سجل المشتريات'!E:M,9,0),"غير مسجلة في المشتريات"))</f>
        <v>كيلو</v>
      </c>
      <c r="I229" s="27" t="str">
        <f>_xlfn.IFNA(VLOOKUP(E229,الاوردرات!$B$1:$C$600,2,0),"")</f>
        <v xml:space="preserve">كلاود </v>
      </c>
      <c r="J229" s="63"/>
      <c r="L229" s="125">
        <f>IF(F229="","",_xlfn.IFNA((VLOOKUP(F229,help!L:M,2,0))*G229,"غير مسجلة في المشتريات"))</f>
        <v>260.87</v>
      </c>
    </row>
    <row r="230" spans="2:12" x14ac:dyDescent="0.2">
      <c r="B230" s="14">
        <f>COUNTIFS($E$3:E230,تقرير!$E$4)</f>
        <v>0</v>
      </c>
      <c r="C230" s="48" t="s">
        <v>10</v>
      </c>
      <c r="D230" s="49">
        <v>45180</v>
      </c>
      <c r="E230" s="37">
        <v>21</v>
      </c>
      <c r="F230" s="50" t="s">
        <v>106</v>
      </c>
      <c r="G230" s="51">
        <v>3.9</v>
      </c>
      <c r="H230" s="128" t="str">
        <f>IF(F230="","",_xlfn.IFNA(VLOOKUP(F230,'سجل المشتريات'!E:M,9,0),"غير مسجلة في المشتريات"))</f>
        <v xml:space="preserve">لتر </v>
      </c>
      <c r="I230" s="27" t="str">
        <f>_xlfn.IFNA(VLOOKUP(E230,الاوردرات!$B$1:$C$600,2,0),"")</f>
        <v xml:space="preserve">كلاود </v>
      </c>
      <c r="J230" s="63"/>
      <c r="L230" s="125">
        <f>IF(F230="","",_xlfn.IFNA((VLOOKUP(F230,help!L:M,2,0))*G230,"غير مسجلة في المشتريات"))</f>
        <v>126.99999999999999</v>
      </c>
    </row>
    <row r="231" spans="2:12" x14ac:dyDescent="0.2">
      <c r="B231" s="14">
        <f>COUNTIFS($E$3:E231,تقرير!$E$4)</f>
        <v>0</v>
      </c>
      <c r="C231" s="48" t="s">
        <v>11</v>
      </c>
      <c r="D231" s="49">
        <v>45181</v>
      </c>
      <c r="E231" s="37">
        <v>21</v>
      </c>
      <c r="F231" s="50" t="s">
        <v>55</v>
      </c>
      <c r="G231" s="51">
        <v>0.75</v>
      </c>
      <c r="H231" s="128" t="str">
        <f>IF(F231="","",_xlfn.IFNA(VLOOKUP(F231,'سجل المشتريات'!E:M,9,0),"غير مسجلة في المشتريات"))</f>
        <v>كيلو</v>
      </c>
      <c r="I231" s="27" t="str">
        <f>_xlfn.IFNA(VLOOKUP(E231,الاوردرات!$B$1:$C$600,2,0),"")</f>
        <v xml:space="preserve">كلاود </v>
      </c>
      <c r="J231" s="63"/>
      <c r="L231" s="125">
        <f>IF(F231="","",_xlfn.IFNA((VLOOKUP(F231,help!L:M,2,0))*G231,"غير مسجلة في المشتريات"))</f>
        <v>214.5</v>
      </c>
    </row>
    <row r="232" spans="2:12" x14ac:dyDescent="0.2">
      <c r="B232" s="14">
        <f>COUNTIFS($E$3:E232,تقرير!$E$4)</f>
        <v>0</v>
      </c>
      <c r="C232" s="48" t="s">
        <v>11</v>
      </c>
      <c r="D232" s="49">
        <v>45181</v>
      </c>
      <c r="E232" s="37">
        <v>21</v>
      </c>
      <c r="F232" s="50" t="s">
        <v>54</v>
      </c>
      <c r="G232" s="51">
        <v>0.1</v>
      </c>
      <c r="H232" s="128" t="str">
        <f>IF(F232="","",_xlfn.IFNA(VLOOKUP(F232,'سجل المشتريات'!E:M,9,0),"غير مسجلة في المشتريات"))</f>
        <v>كيلو</v>
      </c>
      <c r="I232" s="27" t="str">
        <f>_xlfn.IFNA(VLOOKUP(E232,الاوردرات!$B$1:$C$600,2,0),"")</f>
        <v xml:space="preserve">كلاود </v>
      </c>
      <c r="J232" s="63"/>
      <c r="L232" s="125">
        <f>IF(F232="","",_xlfn.IFNA((VLOOKUP(F232,help!L:M,2,0))*G232,"غير مسجلة في المشتريات"))</f>
        <v>22</v>
      </c>
    </row>
    <row r="233" spans="2:12" x14ac:dyDescent="0.2">
      <c r="B233" s="14">
        <f>COUNTIFS($E$3:E233,تقرير!$E$4)</f>
        <v>0</v>
      </c>
      <c r="C233" s="48" t="s">
        <v>11</v>
      </c>
      <c r="D233" s="49">
        <v>45181</v>
      </c>
      <c r="E233" s="37">
        <v>21</v>
      </c>
      <c r="F233" s="50" t="s">
        <v>198</v>
      </c>
      <c r="G233" s="51">
        <v>1.25</v>
      </c>
      <c r="H233" s="128" t="str">
        <f>IF(F233="","",_xlfn.IFNA(VLOOKUP(F233,'سجل المشتريات'!E:M,9,0),"غير مسجلة في المشتريات"))</f>
        <v>كيلو</v>
      </c>
      <c r="I233" s="27" t="str">
        <f>_xlfn.IFNA(VLOOKUP(E233,الاوردرات!$B$1:$C$600,2,0),"")</f>
        <v xml:space="preserve">كلاود </v>
      </c>
      <c r="J233" s="63"/>
      <c r="L233" s="125">
        <f>IF(F233="","",_xlfn.IFNA((VLOOKUP(F233,help!L:M,2,0))*G233,"غير مسجلة في المشتريات"))</f>
        <v>87.5</v>
      </c>
    </row>
    <row r="234" spans="2:12" x14ac:dyDescent="0.2">
      <c r="B234" s="14">
        <f>COUNTIFS($E$3:E234,تقرير!$E$4)</f>
        <v>0</v>
      </c>
      <c r="C234" s="48" t="s">
        <v>11</v>
      </c>
      <c r="D234" s="49">
        <v>45181</v>
      </c>
      <c r="E234" s="37">
        <v>21</v>
      </c>
      <c r="F234" s="50" t="s">
        <v>106</v>
      </c>
      <c r="G234" s="51">
        <f>3.9*1.5</f>
        <v>5.85</v>
      </c>
      <c r="H234" s="128" t="str">
        <f>IF(F234="","",_xlfn.IFNA(VLOOKUP(F234,'سجل المشتريات'!E:M,9,0),"غير مسجلة في المشتريات"))</f>
        <v xml:space="preserve">لتر </v>
      </c>
      <c r="I234" s="27" t="str">
        <f>_xlfn.IFNA(VLOOKUP(E234,الاوردرات!$B$1:$C$600,2,0),"")</f>
        <v xml:space="preserve">كلاود </v>
      </c>
      <c r="J234" s="63"/>
      <c r="L234" s="125">
        <f>IF(F234="","",_xlfn.IFNA((VLOOKUP(F234,help!L:M,2,0))*G234,"غير مسجلة في المشتريات"))</f>
        <v>190.49999999999997</v>
      </c>
    </row>
    <row r="235" spans="2:12" x14ac:dyDescent="0.2">
      <c r="B235" s="14">
        <f>COUNTIFS($E$3:E235,تقرير!$E$4)</f>
        <v>0</v>
      </c>
      <c r="C235" s="48" t="s">
        <v>12</v>
      </c>
      <c r="D235" s="49">
        <v>45182</v>
      </c>
      <c r="E235" s="37">
        <v>21</v>
      </c>
      <c r="F235" s="50" t="s">
        <v>53</v>
      </c>
      <c r="G235" s="51">
        <v>0.15</v>
      </c>
      <c r="H235" s="128" t="str">
        <f>IF(F235="","",_xlfn.IFNA(VLOOKUP(F235,'سجل المشتريات'!E:M,9,0),"غير مسجلة في المشتريات"))</f>
        <v>كيلو</v>
      </c>
      <c r="I235" s="27" t="str">
        <f>_xlfn.IFNA(VLOOKUP(E235,الاوردرات!$B$1:$C$600,2,0),"")</f>
        <v xml:space="preserve">كلاود </v>
      </c>
      <c r="J235" s="63"/>
      <c r="L235" s="125">
        <f>IF(F235="","",_xlfn.IFNA((VLOOKUP(F235,help!L:M,2,0))*G235,"غير مسجلة في المشتريات"))</f>
        <v>45.9</v>
      </c>
    </row>
    <row r="236" spans="2:12" x14ac:dyDescent="0.2">
      <c r="B236" s="14">
        <f>COUNTIFS($E$3:E236,تقرير!$E$4)</f>
        <v>0</v>
      </c>
      <c r="C236" s="48" t="s">
        <v>12</v>
      </c>
      <c r="D236" s="49">
        <v>45182</v>
      </c>
      <c r="E236" s="37">
        <v>21</v>
      </c>
      <c r="F236" s="50" t="s">
        <v>55</v>
      </c>
      <c r="G236" s="51">
        <v>0.1</v>
      </c>
      <c r="H236" s="128" t="str">
        <f>IF(F236="","",_xlfn.IFNA(VLOOKUP(F236,'سجل المشتريات'!E:M,9,0),"غير مسجلة في المشتريات"))</f>
        <v>كيلو</v>
      </c>
      <c r="I236" s="27" t="str">
        <f>_xlfn.IFNA(VLOOKUP(E236,الاوردرات!$B$1:$C$600,2,0),"")</f>
        <v xml:space="preserve">كلاود </v>
      </c>
      <c r="J236" s="63"/>
      <c r="L236" s="125">
        <f>IF(F236="","",_xlfn.IFNA((VLOOKUP(F236,help!L:M,2,0))*G236,"غير مسجلة في المشتريات"))</f>
        <v>28.6</v>
      </c>
    </row>
    <row r="237" spans="2:12" x14ac:dyDescent="0.2">
      <c r="B237" s="14">
        <f>COUNTIFS($E$3:E237,تقرير!$E$4)</f>
        <v>0</v>
      </c>
      <c r="C237" s="48" t="s">
        <v>12</v>
      </c>
      <c r="D237" s="49">
        <v>45182</v>
      </c>
      <c r="E237" s="37">
        <v>21</v>
      </c>
      <c r="F237" s="50" t="s">
        <v>198</v>
      </c>
      <c r="G237" s="51">
        <v>0.5</v>
      </c>
      <c r="H237" s="128" t="str">
        <f>IF(F237="","",_xlfn.IFNA(VLOOKUP(F237,'سجل المشتريات'!E:M,9,0),"غير مسجلة في المشتريات"))</f>
        <v>كيلو</v>
      </c>
      <c r="I237" s="27" t="str">
        <f>_xlfn.IFNA(VLOOKUP(E237,الاوردرات!$B$1:$C$600,2,0),"")</f>
        <v xml:space="preserve">كلاود </v>
      </c>
      <c r="J237" s="63"/>
      <c r="L237" s="125">
        <f>IF(F237="","",_xlfn.IFNA((VLOOKUP(F237,help!L:M,2,0))*G237,"غير مسجلة في المشتريات"))</f>
        <v>35</v>
      </c>
    </row>
    <row r="238" spans="2:12" x14ac:dyDescent="0.2">
      <c r="B238" s="14">
        <f>COUNTIFS($E$3:E238,تقرير!$E$4)</f>
        <v>0</v>
      </c>
      <c r="C238" s="48" t="s">
        <v>12</v>
      </c>
      <c r="D238" s="49">
        <v>45182</v>
      </c>
      <c r="E238" s="37">
        <v>21</v>
      </c>
      <c r="F238" s="50" t="s">
        <v>142</v>
      </c>
      <c r="G238" s="51">
        <v>0.5</v>
      </c>
      <c r="H238" s="128" t="str">
        <f>IF(F238="","",_xlfn.IFNA(VLOOKUP(F238,'سجل المشتريات'!E:M,9,0),"غير مسجلة في المشتريات"))</f>
        <v>كيلو</v>
      </c>
      <c r="I238" s="27" t="str">
        <f>_xlfn.IFNA(VLOOKUP(E238,الاوردرات!$B$1:$C$600,2,0),"")</f>
        <v xml:space="preserve">كلاود </v>
      </c>
      <c r="J238" s="63"/>
      <c r="L238" s="125">
        <f>IF(F238="","",_xlfn.IFNA((VLOOKUP(F238,help!L:M,2,0))*G238,"غير مسجلة في المشتريات"))</f>
        <v>39</v>
      </c>
    </row>
    <row r="239" spans="2:12" x14ac:dyDescent="0.2">
      <c r="B239" s="14">
        <f>COUNTIFS($E$3:E239,تقرير!$E$4)</f>
        <v>0</v>
      </c>
      <c r="C239" s="48" t="s">
        <v>12</v>
      </c>
      <c r="D239" s="49">
        <v>45182</v>
      </c>
      <c r="E239" s="37">
        <v>21</v>
      </c>
      <c r="F239" s="50" t="s">
        <v>62</v>
      </c>
      <c r="G239" s="51">
        <v>0.05</v>
      </c>
      <c r="H239" s="128" t="str">
        <f>IF(F239="","",_xlfn.IFNA(VLOOKUP(F239,'سجل المشتريات'!E:M,9,0),"غير مسجلة في المشتريات"))</f>
        <v>كيلو</v>
      </c>
      <c r="I239" s="27" t="str">
        <f>_xlfn.IFNA(VLOOKUP(E239,الاوردرات!$B$1:$C$600,2,0),"")</f>
        <v xml:space="preserve">كلاود </v>
      </c>
      <c r="J239" s="63"/>
      <c r="L239" s="125">
        <f>IF(F239="","",_xlfn.IFNA((VLOOKUP(F239,help!L:M,2,0))*G239,"غير مسجلة في المشتريات"))</f>
        <v>33.5</v>
      </c>
    </row>
    <row r="240" spans="2:12" x14ac:dyDescent="0.2">
      <c r="B240" s="14">
        <f>COUNTIFS($E$3:E240,تقرير!$E$4)</f>
        <v>0</v>
      </c>
      <c r="C240" s="48" t="s">
        <v>12</v>
      </c>
      <c r="D240" s="49">
        <v>45182</v>
      </c>
      <c r="E240" s="37">
        <v>21</v>
      </c>
      <c r="F240" s="50" t="s">
        <v>106</v>
      </c>
      <c r="G240" s="51">
        <v>5.85</v>
      </c>
      <c r="H240" s="128" t="str">
        <f>IF(F240="","",_xlfn.IFNA(VLOOKUP(F240,'سجل المشتريات'!E:M,9,0),"غير مسجلة في المشتريات"))</f>
        <v xml:space="preserve">لتر </v>
      </c>
      <c r="I240" s="27" t="str">
        <f>_xlfn.IFNA(VLOOKUP(E240,الاوردرات!$B$1:$C$600,2,0),"")</f>
        <v xml:space="preserve">كلاود </v>
      </c>
      <c r="J240" s="63"/>
      <c r="L240" s="125">
        <f>IF(F240="","",_xlfn.IFNA((VLOOKUP(F240,help!L:M,2,0))*G240,"غير مسجلة في المشتريات"))</f>
        <v>190.49999999999997</v>
      </c>
    </row>
    <row r="241" spans="2:12" x14ac:dyDescent="0.2">
      <c r="B241" s="14">
        <f>COUNTIFS($E$3:E241,تقرير!$E$4)</f>
        <v>0</v>
      </c>
      <c r="C241" s="48" t="s">
        <v>13</v>
      </c>
      <c r="D241" s="49">
        <v>45183</v>
      </c>
      <c r="E241" s="37">
        <v>21</v>
      </c>
      <c r="F241" s="50" t="s">
        <v>198</v>
      </c>
      <c r="G241" s="51">
        <v>0.25</v>
      </c>
      <c r="H241" s="128" t="str">
        <f>IF(F241="","",_xlfn.IFNA(VLOOKUP(F241,'سجل المشتريات'!E:M,9,0),"غير مسجلة في المشتريات"))</f>
        <v>كيلو</v>
      </c>
      <c r="I241" s="27" t="str">
        <f>_xlfn.IFNA(VLOOKUP(E241,الاوردرات!$B$1:$C$600,2,0),"")</f>
        <v xml:space="preserve">كلاود </v>
      </c>
      <c r="J241" s="63"/>
      <c r="L241" s="125">
        <f>IF(F241="","",_xlfn.IFNA((VLOOKUP(F241,help!L:M,2,0))*G241,"غير مسجلة في المشتريات"))</f>
        <v>17.5</v>
      </c>
    </row>
    <row r="242" spans="2:12" x14ac:dyDescent="0.2">
      <c r="B242" s="14">
        <f>COUNTIFS($E$3:E242,تقرير!$E$4)</f>
        <v>0</v>
      </c>
      <c r="C242" s="48" t="s">
        <v>13</v>
      </c>
      <c r="D242" s="49">
        <v>45183</v>
      </c>
      <c r="E242" s="37">
        <v>21</v>
      </c>
      <c r="F242" s="50" t="s">
        <v>197</v>
      </c>
      <c r="G242" s="51">
        <v>0.25</v>
      </c>
      <c r="H242" s="128" t="str">
        <f>IF(F242="","",_xlfn.IFNA(VLOOKUP(F242,'سجل المشتريات'!E:M,9,0),"غير مسجلة في المشتريات"))</f>
        <v>كيلو</v>
      </c>
      <c r="I242" s="27" t="str">
        <f>_xlfn.IFNA(VLOOKUP(E242,الاوردرات!$B$1:$C$600,2,0),"")</f>
        <v xml:space="preserve">كلاود </v>
      </c>
      <c r="J242" s="63"/>
      <c r="L242" s="125">
        <f>IF(F242="","",_xlfn.IFNA((VLOOKUP(F242,help!L:M,2,0))*G242,"غير مسجلة في المشتريات"))</f>
        <v>27.678571428571431</v>
      </c>
    </row>
    <row r="243" spans="2:12" x14ac:dyDescent="0.2">
      <c r="B243" s="14">
        <f>COUNTIFS($E$3:E243,تقرير!$E$4)</f>
        <v>0</v>
      </c>
      <c r="C243" s="48" t="s">
        <v>13</v>
      </c>
      <c r="D243" s="49">
        <v>45183</v>
      </c>
      <c r="E243" s="37">
        <v>21</v>
      </c>
      <c r="F243" s="50" t="s">
        <v>62</v>
      </c>
      <c r="G243" s="51">
        <v>0.1</v>
      </c>
      <c r="H243" s="128" t="str">
        <f>IF(F243="","",_xlfn.IFNA(VLOOKUP(F243,'سجل المشتريات'!E:M,9,0),"غير مسجلة في المشتريات"))</f>
        <v>كيلو</v>
      </c>
      <c r="I243" s="27" t="str">
        <f>_xlfn.IFNA(VLOOKUP(E243,الاوردرات!$B$1:$C$600,2,0),"")</f>
        <v xml:space="preserve">كلاود </v>
      </c>
      <c r="J243" s="63"/>
      <c r="L243" s="125">
        <f>IF(F243="","",_xlfn.IFNA((VLOOKUP(F243,help!L:M,2,0))*G243,"غير مسجلة في المشتريات"))</f>
        <v>67</v>
      </c>
    </row>
    <row r="244" spans="2:12" x14ac:dyDescent="0.2">
      <c r="B244" s="14">
        <f>COUNTIFS($E$3:E244,تقرير!$E$4)</f>
        <v>0</v>
      </c>
      <c r="C244" s="48" t="s">
        <v>13</v>
      </c>
      <c r="D244" s="49">
        <v>45183</v>
      </c>
      <c r="E244" s="37">
        <v>21</v>
      </c>
      <c r="F244" s="50" t="s">
        <v>106</v>
      </c>
      <c r="G244" s="51">
        <f>3.9/2</f>
        <v>1.95</v>
      </c>
      <c r="H244" s="128" t="str">
        <f>IF(F244="","",_xlfn.IFNA(VLOOKUP(F244,'سجل المشتريات'!E:M,9,0),"غير مسجلة في المشتريات"))</f>
        <v xml:space="preserve">لتر </v>
      </c>
      <c r="I244" s="27" t="str">
        <f>_xlfn.IFNA(VLOOKUP(E244,الاوردرات!$B$1:$C$600,2,0),"")</f>
        <v xml:space="preserve">كلاود </v>
      </c>
      <c r="J244" s="63"/>
      <c r="L244" s="125">
        <f>IF(F244="","",_xlfn.IFNA((VLOOKUP(F244,help!L:M,2,0))*G244,"غير مسجلة في المشتريات"))</f>
        <v>63.499999999999993</v>
      </c>
    </row>
    <row r="245" spans="2:12" x14ac:dyDescent="0.2">
      <c r="B245" s="14">
        <f>COUNTIFS($E$3:E245,تقرير!$E$4)</f>
        <v>0</v>
      </c>
      <c r="C245" s="48" t="s">
        <v>8</v>
      </c>
      <c r="D245" s="49">
        <v>45185</v>
      </c>
      <c r="E245" s="37">
        <v>21</v>
      </c>
      <c r="F245" s="50" t="s">
        <v>197</v>
      </c>
      <c r="G245" s="51">
        <v>0.25</v>
      </c>
      <c r="H245" s="128" t="str">
        <f>IF(F245="","",_xlfn.IFNA(VLOOKUP(F245,'سجل المشتريات'!E:M,9,0),"غير مسجلة في المشتريات"))</f>
        <v>كيلو</v>
      </c>
      <c r="I245" s="27" t="str">
        <f>_xlfn.IFNA(VLOOKUP(E245,الاوردرات!$B$1:$C$600,2,0),"")</f>
        <v xml:space="preserve">كلاود </v>
      </c>
      <c r="J245" s="63"/>
      <c r="L245" s="125">
        <f>IF(F245="","",_xlfn.IFNA((VLOOKUP(F245,help!L:M,2,0))*G245,"غير مسجلة في المشتريات"))</f>
        <v>27.678571428571431</v>
      </c>
    </row>
    <row r="246" spans="2:12" x14ac:dyDescent="0.2">
      <c r="B246" s="14">
        <f>COUNTIFS($E$3:E246,تقرير!$E$4)</f>
        <v>0</v>
      </c>
      <c r="C246" s="48" t="s">
        <v>8</v>
      </c>
      <c r="D246" s="49">
        <v>45185</v>
      </c>
      <c r="E246" s="37">
        <v>21</v>
      </c>
      <c r="F246" s="50" t="s">
        <v>62</v>
      </c>
      <c r="G246" s="51">
        <v>0.1</v>
      </c>
      <c r="H246" s="128" t="str">
        <f>IF(F246="","",_xlfn.IFNA(VLOOKUP(F246,'سجل المشتريات'!E:M,9,0),"غير مسجلة في المشتريات"))</f>
        <v>كيلو</v>
      </c>
      <c r="I246" s="27" t="str">
        <f>_xlfn.IFNA(VLOOKUP(E246,الاوردرات!$B$1:$C$600,2,0),"")</f>
        <v xml:space="preserve">كلاود </v>
      </c>
      <c r="J246" s="63"/>
      <c r="L246" s="125">
        <f>IF(F246="","",_xlfn.IFNA((VLOOKUP(F246,help!L:M,2,0))*G246,"غير مسجلة في المشتريات"))</f>
        <v>67</v>
      </c>
    </row>
    <row r="247" spans="2:12" x14ac:dyDescent="0.2">
      <c r="B247" s="14">
        <f>COUNTIFS($E$3:E247,تقرير!$E$4)</f>
        <v>0</v>
      </c>
      <c r="C247" s="48" t="s">
        <v>8</v>
      </c>
      <c r="D247" s="49">
        <v>45185</v>
      </c>
      <c r="E247" s="37">
        <v>21</v>
      </c>
      <c r="F247" s="50" t="s">
        <v>42</v>
      </c>
      <c r="G247" s="51">
        <v>0.1</v>
      </c>
      <c r="H247" s="128" t="str">
        <f>IF(F247="","",_xlfn.IFNA(VLOOKUP(F247,'سجل المشتريات'!E:M,9,0),"غير مسجلة في المشتريات"))</f>
        <v>انبوبة</v>
      </c>
      <c r="I247" s="27" t="str">
        <f>_xlfn.IFNA(VLOOKUP(E247,الاوردرات!$B$1:$C$600,2,0),"")</f>
        <v xml:space="preserve">كلاود </v>
      </c>
      <c r="J247" s="63"/>
      <c r="L247" s="125">
        <f>IF(F247="","",_xlfn.IFNA((VLOOKUP(F247,help!L:M,2,0))*G247,"غير مسجلة في المشتريات"))</f>
        <v>4</v>
      </c>
    </row>
    <row r="248" spans="2:12" x14ac:dyDescent="0.2">
      <c r="B248" s="14">
        <f>COUNTIFS($E$3:E248,تقرير!$E$4)</f>
        <v>0</v>
      </c>
      <c r="C248" s="48" t="s">
        <v>8</v>
      </c>
      <c r="D248" s="49">
        <v>45185</v>
      </c>
      <c r="E248" s="37">
        <v>21</v>
      </c>
      <c r="F248" s="50" t="s">
        <v>50</v>
      </c>
      <c r="G248" s="51">
        <v>0.1</v>
      </c>
      <c r="H248" s="128" t="str">
        <f>IF(F248="","",_xlfn.IFNA(VLOOKUP(F248,'سجل المشتريات'!E:M,9,0),"غير مسجلة في المشتريات"))</f>
        <v xml:space="preserve">لتر </v>
      </c>
      <c r="I248" s="27" t="str">
        <f>_xlfn.IFNA(VLOOKUP(E248,الاوردرات!$B$1:$C$600,2,0),"")</f>
        <v xml:space="preserve">كلاود </v>
      </c>
      <c r="J248" s="63"/>
      <c r="L248" s="125">
        <f>IF(F248="","",_xlfn.IFNA((VLOOKUP(F248,help!L:M,2,0))*G248,"غير مسجلة في المشتريات"))</f>
        <v>10</v>
      </c>
    </row>
    <row r="249" spans="2:12" x14ac:dyDescent="0.2">
      <c r="B249" s="14">
        <f>COUNTIFS($E$3:E249,تقرير!$E$4)</f>
        <v>0</v>
      </c>
      <c r="C249" s="48" t="s">
        <v>8</v>
      </c>
      <c r="D249" s="49">
        <v>45185</v>
      </c>
      <c r="E249" s="37">
        <v>21</v>
      </c>
      <c r="F249" s="50" t="s">
        <v>65</v>
      </c>
      <c r="G249" s="51">
        <v>0.05</v>
      </c>
      <c r="H249" s="128" t="str">
        <f>IF(F249="","",_xlfn.IFNA(VLOOKUP(F249,'سجل المشتريات'!E:M,9,0),"غير مسجلة في المشتريات"))</f>
        <v>كيلو</v>
      </c>
      <c r="I249" s="27" t="str">
        <f>_xlfn.IFNA(VLOOKUP(E249,الاوردرات!$B$1:$C$600,2,0),"")</f>
        <v xml:space="preserve">كلاود </v>
      </c>
      <c r="J249" s="63"/>
      <c r="L249" s="125">
        <f>IF(F249="","",_xlfn.IFNA((VLOOKUP(F249,help!L:M,2,0))*G249,"غير مسجلة في المشتريات"))</f>
        <v>3.5</v>
      </c>
    </row>
    <row r="250" spans="2:12" x14ac:dyDescent="0.2">
      <c r="B250" s="14">
        <f>COUNTIFS($E$3:E250,تقرير!$E$4)</f>
        <v>1</v>
      </c>
      <c r="C250" s="48" t="s">
        <v>10</v>
      </c>
      <c r="D250" s="49">
        <v>45180</v>
      </c>
      <c r="E250" s="37">
        <v>22</v>
      </c>
      <c r="F250" s="50" t="s">
        <v>84</v>
      </c>
      <c r="G250" s="51">
        <v>0.05</v>
      </c>
      <c r="H250" s="128" t="str">
        <f>IF(F250="","",_xlfn.IFNA(VLOOKUP(F250,'سجل المشتريات'!E:M,9,0),"غير مسجلة في المشتريات"))</f>
        <v xml:space="preserve">لتر </v>
      </c>
      <c r="I250" s="27" t="str">
        <f>_xlfn.IFNA(VLOOKUP(E250,الاوردرات!$B$1:$C$600,2,0),"")</f>
        <v xml:space="preserve">نيو كريستال </v>
      </c>
      <c r="J250" s="63"/>
      <c r="L250" s="125">
        <f>IF(F250="","",_xlfn.IFNA((VLOOKUP(F250,help!L:M,2,0))*G250,"غير مسجلة في المشتريات"))</f>
        <v>5</v>
      </c>
    </row>
    <row r="251" spans="2:12" x14ac:dyDescent="0.2">
      <c r="B251" s="14">
        <f>COUNTIFS($E$3:E251,تقرير!$E$4)</f>
        <v>2</v>
      </c>
      <c r="C251" s="48" t="s">
        <v>10</v>
      </c>
      <c r="D251" s="49">
        <v>45180</v>
      </c>
      <c r="E251" s="37">
        <v>22</v>
      </c>
      <c r="F251" s="50" t="s">
        <v>196</v>
      </c>
      <c r="G251" s="51">
        <v>2</v>
      </c>
      <c r="H251" s="128" t="str">
        <f>IF(F251="","",_xlfn.IFNA(VLOOKUP(F251,'سجل المشتريات'!E:M,9,0),"غير مسجلة في المشتريات"))</f>
        <v>كيلو</v>
      </c>
      <c r="I251" s="27" t="str">
        <f>_xlfn.IFNA(VLOOKUP(E251,الاوردرات!$B$1:$C$600,2,0),"")</f>
        <v xml:space="preserve">نيو كريستال </v>
      </c>
      <c r="J251" s="63"/>
      <c r="L251" s="125">
        <f>IF(F251="","",_xlfn.IFNA((VLOOKUP(F251,help!L:M,2,0))*G251,"غير مسجلة في المشتريات"))</f>
        <v>260.87</v>
      </c>
    </row>
    <row r="252" spans="2:12" x14ac:dyDescent="0.2">
      <c r="B252" s="14">
        <f>COUNTIFS($E$3:E252,تقرير!$E$4)</f>
        <v>3</v>
      </c>
      <c r="C252" s="48" t="s">
        <v>10</v>
      </c>
      <c r="D252" s="49">
        <v>45180</v>
      </c>
      <c r="E252" s="37">
        <v>22</v>
      </c>
      <c r="F252" s="50" t="s">
        <v>106</v>
      </c>
      <c r="G252" s="51">
        <v>3.9</v>
      </c>
      <c r="H252" s="128" t="str">
        <f>IF(F252="","",_xlfn.IFNA(VLOOKUP(F252,'سجل المشتريات'!E:M,9,0),"غير مسجلة في المشتريات"))</f>
        <v xml:space="preserve">لتر </v>
      </c>
      <c r="I252" s="27" t="str">
        <f>_xlfn.IFNA(VLOOKUP(E252,الاوردرات!$B$1:$C$600,2,0),"")</f>
        <v xml:space="preserve">نيو كريستال </v>
      </c>
      <c r="J252" s="63"/>
      <c r="L252" s="125">
        <f>IF(F252="","",_xlfn.IFNA((VLOOKUP(F252,help!L:M,2,0))*G252,"غير مسجلة في المشتريات"))</f>
        <v>126.99999999999999</v>
      </c>
    </row>
    <row r="253" spans="2:12" x14ac:dyDescent="0.2">
      <c r="B253" s="14">
        <f>COUNTIFS($E$3:E253,تقرير!$E$4)</f>
        <v>4</v>
      </c>
      <c r="C253" s="48" t="s">
        <v>11</v>
      </c>
      <c r="D253" s="49">
        <v>45181</v>
      </c>
      <c r="E253" s="37">
        <v>22</v>
      </c>
      <c r="F253" s="50" t="s">
        <v>55</v>
      </c>
      <c r="G253" s="51">
        <v>7.4999999999999997E-2</v>
      </c>
      <c r="H253" s="128" t="str">
        <f>IF(F253="","",_xlfn.IFNA(VLOOKUP(F253,'سجل المشتريات'!E:M,9,0),"غير مسجلة في المشتريات"))</f>
        <v>كيلو</v>
      </c>
      <c r="I253" s="27" t="str">
        <f>_xlfn.IFNA(VLOOKUP(E253,الاوردرات!$B$1:$C$600,2,0),"")</f>
        <v xml:space="preserve">نيو كريستال </v>
      </c>
      <c r="J253" s="63"/>
      <c r="L253" s="125">
        <f>IF(F253="","",_xlfn.IFNA((VLOOKUP(F253,help!L:M,2,0))*G253,"غير مسجلة في المشتريات"))</f>
        <v>21.45</v>
      </c>
    </row>
    <row r="254" spans="2:12" x14ac:dyDescent="0.2">
      <c r="B254" s="14">
        <f>COUNTIFS($E$3:E254,تقرير!$E$4)</f>
        <v>5</v>
      </c>
      <c r="C254" s="48" t="s">
        <v>11</v>
      </c>
      <c r="D254" s="49">
        <v>45181</v>
      </c>
      <c r="E254" s="37">
        <v>22</v>
      </c>
      <c r="F254" s="50" t="s">
        <v>54</v>
      </c>
      <c r="G254" s="51">
        <v>0.1</v>
      </c>
      <c r="H254" s="128" t="str">
        <f>IF(F254="","",_xlfn.IFNA(VLOOKUP(F254,'سجل المشتريات'!E:M,9,0),"غير مسجلة في المشتريات"))</f>
        <v>كيلو</v>
      </c>
      <c r="I254" s="27" t="str">
        <f>_xlfn.IFNA(VLOOKUP(E254,الاوردرات!$B$1:$C$600,2,0),"")</f>
        <v xml:space="preserve">نيو كريستال </v>
      </c>
      <c r="J254" s="63"/>
      <c r="L254" s="125">
        <f>IF(F254="","",_xlfn.IFNA((VLOOKUP(F254,help!L:M,2,0))*G254,"غير مسجلة في المشتريات"))</f>
        <v>22</v>
      </c>
    </row>
    <row r="255" spans="2:12" x14ac:dyDescent="0.2">
      <c r="B255" s="14">
        <f>COUNTIFS($E$3:E255,تقرير!$E$4)</f>
        <v>6</v>
      </c>
      <c r="C255" s="48" t="s">
        <v>11</v>
      </c>
      <c r="D255" s="49">
        <v>45181</v>
      </c>
      <c r="E255" s="37">
        <v>22</v>
      </c>
      <c r="F255" s="50" t="s">
        <v>198</v>
      </c>
      <c r="G255" s="51">
        <v>1.25</v>
      </c>
      <c r="H255" s="128" t="str">
        <f>IF(F255="","",_xlfn.IFNA(VLOOKUP(F255,'سجل المشتريات'!E:M,9,0),"غير مسجلة في المشتريات"))</f>
        <v>كيلو</v>
      </c>
      <c r="I255" s="27" t="str">
        <f>_xlfn.IFNA(VLOOKUP(E255,الاوردرات!$B$1:$C$600,2,0),"")</f>
        <v xml:space="preserve">نيو كريستال </v>
      </c>
      <c r="J255" s="63"/>
      <c r="L255" s="125">
        <f>IF(F255="","",_xlfn.IFNA((VLOOKUP(F255,help!L:M,2,0))*G255,"غير مسجلة في المشتريات"))</f>
        <v>87.5</v>
      </c>
    </row>
    <row r="256" spans="2:12" x14ac:dyDescent="0.2">
      <c r="B256" s="14">
        <f>COUNTIFS($E$3:E256,تقرير!$E$4)</f>
        <v>7</v>
      </c>
      <c r="C256" s="48" t="s">
        <v>11</v>
      </c>
      <c r="D256" s="49">
        <v>45181</v>
      </c>
      <c r="E256" s="37">
        <v>22</v>
      </c>
      <c r="F256" s="50" t="s">
        <v>200</v>
      </c>
      <c r="G256" s="51">
        <v>0.5</v>
      </c>
      <c r="H256" s="128" t="str">
        <f>IF(F256="","",_xlfn.IFNA(VLOOKUP(F256,'سجل المشتريات'!E:M,9,0),"غير مسجلة في المشتريات"))</f>
        <v>كيلو</v>
      </c>
      <c r="I256" s="27" t="str">
        <f>_xlfn.IFNA(VLOOKUP(E256,الاوردرات!$B$1:$C$600,2,0),"")</f>
        <v xml:space="preserve">نيو كريستال </v>
      </c>
      <c r="J256" s="63"/>
      <c r="L256" s="125">
        <f>IF(F256="","",_xlfn.IFNA((VLOOKUP(F256,help!L:M,2,0))*G256,"غير مسجلة في المشتريات"))</f>
        <v>27.324999999999999</v>
      </c>
    </row>
    <row r="257" spans="2:12" x14ac:dyDescent="0.2">
      <c r="B257" s="14">
        <f>COUNTIFS($E$3:E257,تقرير!$E$4)</f>
        <v>8</v>
      </c>
      <c r="C257" s="48" t="s">
        <v>11</v>
      </c>
      <c r="D257" s="49">
        <v>45181</v>
      </c>
      <c r="E257" s="37">
        <v>22</v>
      </c>
      <c r="F257" s="50" t="s">
        <v>142</v>
      </c>
      <c r="G257" s="51">
        <v>1</v>
      </c>
      <c r="H257" s="128" t="str">
        <f>IF(F257="","",_xlfn.IFNA(VLOOKUP(F257,'سجل المشتريات'!E:M,9,0),"غير مسجلة في المشتريات"))</f>
        <v>كيلو</v>
      </c>
      <c r="I257" s="27" t="str">
        <f>_xlfn.IFNA(VLOOKUP(E257,الاوردرات!$B$1:$C$600,2,0),"")</f>
        <v xml:space="preserve">نيو كريستال </v>
      </c>
      <c r="J257" s="63"/>
      <c r="L257" s="125">
        <f>IF(F257="","",_xlfn.IFNA((VLOOKUP(F257,help!L:M,2,0))*G257,"غير مسجلة في المشتريات"))</f>
        <v>78</v>
      </c>
    </row>
    <row r="258" spans="2:12" x14ac:dyDescent="0.2">
      <c r="B258" s="14">
        <f>COUNTIFS($E$3:E258,تقرير!$E$4)</f>
        <v>9</v>
      </c>
      <c r="C258" s="48" t="s">
        <v>11</v>
      </c>
      <c r="D258" s="49">
        <v>45181</v>
      </c>
      <c r="E258" s="37">
        <v>22</v>
      </c>
      <c r="F258" s="50" t="s">
        <v>106</v>
      </c>
      <c r="G258" s="51">
        <f>3.9*1.5</f>
        <v>5.85</v>
      </c>
      <c r="H258" s="128" t="str">
        <f>IF(F258="","",_xlfn.IFNA(VLOOKUP(F258,'سجل المشتريات'!E:M,9,0),"غير مسجلة في المشتريات"))</f>
        <v xml:space="preserve">لتر </v>
      </c>
      <c r="I258" s="27" t="str">
        <f>_xlfn.IFNA(VLOOKUP(E258,الاوردرات!$B$1:$C$600,2,0),"")</f>
        <v xml:space="preserve">نيو كريستال </v>
      </c>
      <c r="J258" s="63"/>
      <c r="L258" s="125">
        <f>IF(F258="","",_xlfn.IFNA((VLOOKUP(F258,help!L:M,2,0))*G258,"غير مسجلة في المشتريات"))</f>
        <v>190.49999999999997</v>
      </c>
    </row>
    <row r="259" spans="2:12" x14ac:dyDescent="0.2">
      <c r="B259" s="14">
        <f>COUNTIFS($E$3:E259,تقرير!$E$4)</f>
        <v>10</v>
      </c>
      <c r="C259" s="48" t="s">
        <v>11</v>
      </c>
      <c r="D259" s="49">
        <v>45181</v>
      </c>
      <c r="E259" s="37">
        <v>22</v>
      </c>
      <c r="F259" s="50" t="s">
        <v>62</v>
      </c>
      <c r="G259" s="51">
        <v>0.1</v>
      </c>
      <c r="H259" s="128" t="str">
        <f>IF(F259="","",_xlfn.IFNA(VLOOKUP(F259,'سجل المشتريات'!E:M,9,0),"غير مسجلة في المشتريات"))</f>
        <v>كيلو</v>
      </c>
      <c r="I259" s="27" t="str">
        <f>_xlfn.IFNA(VLOOKUP(E259,الاوردرات!$B$1:$C$600,2,0),"")</f>
        <v xml:space="preserve">نيو كريستال </v>
      </c>
      <c r="J259" s="63"/>
      <c r="L259" s="125">
        <f>IF(F259="","",_xlfn.IFNA((VLOOKUP(F259,help!L:M,2,0))*G259,"غير مسجلة في المشتريات"))</f>
        <v>67</v>
      </c>
    </row>
    <row r="260" spans="2:12" x14ac:dyDescent="0.2">
      <c r="B260" s="14">
        <f>COUNTIFS($E$3:E260,تقرير!$E$4)</f>
        <v>11</v>
      </c>
      <c r="C260" s="48" t="s">
        <v>11</v>
      </c>
      <c r="D260" s="49">
        <v>45182</v>
      </c>
      <c r="E260" s="37">
        <v>22</v>
      </c>
      <c r="F260" s="50" t="s">
        <v>53</v>
      </c>
      <c r="G260" s="51">
        <v>0.1</v>
      </c>
      <c r="H260" s="128" t="str">
        <f>IF(F260="","",_xlfn.IFNA(VLOOKUP(F260,'سجل المشتريات'!E:M,9,0),"غير مسجلة في المشتريات"))</f>
        <v>كيلو</v>
      </c>
      <c r="I260" s="27" t="str">
        <f>_xlfn.IFNA(VLOOKUP(E260,الاوردرات!$B$1:$C$600,2,0),"")</f>
        <v xml:space="preserve">نيو كريستال </v>
      </c>
      <c r="J260" s="63"/>
      <c r="L260" s="125">
        <f>IF(F260="","",_xlfn.IFNA((VLOOKUP(F260,help!L:M,2,0))*G260,"غير مسجلة في المشتريات"))</f>
        <v>30.6</v>
      </c>
    </row>
    <row r="261" spans="2:12" x14ac:dyDescent="0.2">
      <c r="B261" s="14">
        <f>COUNTIFS($E$3:E261,تقرير!$E$4)</f>
        <v>12</v>
      </c>
      <c r="C261" s="48" t="s">
        <v>11</v>
      </c>
      <c r="D261" s="49">
        <v>45182</v>
      </c>
      <c r="E261" s="37">
        <v>22</v>
      </c>
      <c r="F261" s="50" t="s">
        <v>197</v>
      </c>
      <c r="G261" s="51">
        <f>2.8/4*3</f>
        <v>2.0999999999999996</v>
      </c>
      <c r="H261" s="128" t="str">
        <f>IF(F261="","",_xlfn.IFNA(VLOOKUP(F261,'سجل المشتريات'!E:M,9,0),"غير مسجلة في المشتريات"))</f>
        <v>كيلو</v>
      </c>
      <c r="I261" s="27" t="str">
        <f>_xlfn.IFNA(VLOOKUP(E261,الاوردرات!$B$1:$C$600,2,0),"")</f>
        <v xml:space="preserve">نيو كريستال </v>
      </c>
      <c r="J261" s="63"/>
      <c r="L261" s="125">
        <f>IF(F261="","",_xlfn.IFNA((VLOOKUP(F261,help!L:M,2,0))*G261,"غير مسجلة في المشتريات"))</f>
        <v>232.49999999999997</v>
      </c>
    </row>
    <row r="262" spans="2:12" x14ac:dyDescent="0.2">
      <c r="B262" s="14">
        <f>COUNTIFS($E$3:E262,تقرير!$E$4)</f>
        <v>13</v>
      </c>
      <c r="C262" s="48" t="s">
        <v>11</v>
      </c>
      <c r="D262" s="49">
        <v>45182</v>
      </c>
      <c r="E262" s="37">
        <v>22</v>
      </c>
      <c r="F262" s="50" t="s">
        <v>62</v>
      </c>
      <c r="G262" s="51">
        <v>0.1</v>
      </c>
      <c r="H262" s="128" t="str">
        <f>IF(F262="","",_xlfn.IFNA(VLOOKUP(F262,'سجل المشتريات'!E:M,9,0),"غير مسجلة في المشتريات"))</f>
        <v>كيلو</v>
      </c>
      <c r="I262" s="27" t="str">
        <f>_xlfn.IFNA(VLOOKUP(E262,الاوردرات!$B$1:$C$600,2,0),"")</f>
        <v xml:space="preserve">نيو كريستال </v>
      </c>
      <c r="J262" s="63"/>
      <c r="L262" s="125">
        <f>IF(F262="","",_xlfn.IFNA((VLOOKUP(F262,help!L:M,2,0))*G262,"غير مسجلة في المشتريات"))</f>
        <v>67</v>
      </c>
    </row>
    <row r="263" spans="2:12" x14ac:dyDescent="0.2">
      <c r="B263" s="14">
        <f>COUNTIFS($E$3:E263,تقرير!$E$4)</f>
        <v>14</v>
      </c>
      <c r="C263" s="48" t="s">
        <v>11</v>
      </c>
      <c r="D263" s="49">
        <v>45182</v>
      </c>
      <c r="E263" s="37">
        <v>22</v>
      </c>
      <c r="F263" s="50" t="s">
        <v>106</v>
      </c>
      <c r="G263" s="51">
        <f>3.9*1.5</f>
        <v>5.85</v>
      </c>
      <c r="H263" s="128" t="str">
        <f>IF(F263="","",_xlfn.IFNA(VLOOKUP(F263,'سجل المشتريات'!E:M,9,0),"غير مسجلة في المشتريات"))</f>
        <v xml:space="preserve">لتر </v>
      </c>
      <c r="I263" s="27" t="str">
        <f>_xlfn.IFNA(VLOOKUP(E263,الاوردرات!$B$1:$C$600,2,0),"")</f>
        <v xml:space="preserve">نيو كريستال </v>
      </c>
      <c r="J263" s="63"/>
      <c r="L263" s="125">
        <f>IF(F263="","",_xlfn.IFNA((VLOOKUP(F263,help!L:M,2,0))*G263,"غير مسجلة في المشتريات"))</f>
        <v>190.49999999999997</v>
      </c>
    </row>
    <row r="264" spans="2:12" x14ac:dyDescent="0.2">
      <c r="B264" s="14">
        <f>COUNTIFS($E$3:E264,تقرير!$E$4)</f>
        <v>15</v>
      </c>
      <c r="C264" s="48" t="s">
        <v>9</v>
      </c>
      <c r="D264" s="49">
        <v>45186</v>
      </c>
      <c r="E264" s="37">
        <v>22</v>
      </c>
      <c r="F264" s="50" t="s">
        <v>50</v>
      </c>
      <c r="G264" s="51">
        <v>0.05</v>
      </c>
      <c r="H264" s="128" t="str">
        <f>IF(F264="","",_xlfn.IFNA(VLOOKUP(F264,'سجل المشتريات'!E:M,9,0),"غير مسجلة في المشتريات"))</f>
        <v xml:space="preserve">لتر </v>
      </c>
      <c r="I264" s="27" t="str">
        <f>_xlfn.IFNA(VLOOKUP(E264,الاوردرات!$B$1:$C$600,2,0),"")</f>
        <v xml:space="preserve">نيو كريستال </v>
      </c>
      <c r="J264" s="63"/>
      <c r="L264" s="125">
        <f>IF(F264="","",_xlfn.IFNA((VLOOKUP(F264,help!L:M,2,0))*G264,"غير مسجلة في المشتريات"))</f>
        <v>5</v>
      </c>
    </row>
    <row r="265" spans="2:12" x14ac:dyDescent="0.2">
      <c r="B265" s="14">
        <f>COUNTIFS($E$3:E265,تقرير!$E$4)</f>
        <v>16</v>
      </c>
      <c r="C265" s="48" t="s">
        <v>10</v>
      </c>
      <c r="D265" s="49">
        <v>45187</v>
      </c>
      <c r="E265" s="37">
        <v>22</v>
      </c>
      <c r="F265" s="50" t="s">
        <v>197</v>
      </c>
      <c r="G265" s="51">
        <v>0.5</v>
      </c>
      <c r="H265" s="128" t="str">
        <f>IF(F265="","",_xlfn.IFNA(VLOOKUP(F265,'سجل المشتريات'!E:M,9,0),"غير مسجلة في المشتريات"))</f>
        <v>كيلو</v>
      </c>
      <c r="I265" s="27" t="str">
        <f>_xlfn.IFNA(VLOOKUP(E265,الاوردرات!$B$1:$C$600,2,0),"")</f>
        <v xml:space="preserve">نيو كريستال </v>
      </c>
      <c r="J265" s="63"/>
      <c r="L265" s="125">
        <f>IF(F265="","",_xlfn.IFNA((VLOOKUP(F265,help!L:M,2,0))*G265,"غير مسجلة في المشتريات"))</f>
        <v>55.357142857142861</v>
      </c>
    </row>
    <row r="266" spans="2:12" x14ac:dyDescent="0.2">
      <c r="B266" s="14">
        <f>COUNTIFS($E$3:E266,تقرير!$E$4)</f>
        <v>17</v>
      </c>
      <c r="C266" s="48" t="s">
        <v>10</v>
      </c>
      <c r="D266" s="49">
        <v>45187</v>
      </c>
      <c r="E266" s="37">
        <v>22</v>
      </c>
      <c r="F266" s="50" t="s">
        <v>106</v>
      </c>
      <c r="G266" s="51">
        <f>3.9/2</f>
        <v>1.95</v>
      </c>
      <c r="H266" s="128" t="str">
        <f>IF(F266="","",_xlfn.IFNA(VLOOKUP(F266,'سجل المشتريات'!E:M,9,0),"غير مسجلة في المشتريات"))</f>
        <v xml:space="preserve">لتر </v>
      </c>
      <c r="I266" s="27" t="str">
        <f>_xlfn.IFNA(VLOOKUP(E266,الاوردرات!$B$1:$C$600,2,0),"")</f>
        <v xml:space="preserve">نيو كريستال </v>
      </c>
      <c r="J266" s="63"/>
      <c r="L266" s="125">
        <f>IF(F266="","",_xlfn.IFNA((VLOOKUP(F266,help!L:M,2,0))*G266,"غير مسجلة في المشتريات"))</f>
        <v>63.499999999999993</v>
      </c>
    </row>
    <row r="267" spans="2:12" x14ac:dyDescent="0.2">
      <c r="B267" s="14">
        <f>COUNTIFS($E$3:E267,تقرير!$E$4)</f>
        <v>18</v>
      </c>
      <c r="C267" s="48" t="s">
        <v>10</v>
      </c>
      <c r="D267" s="49">
        <v>45187</v>
      </c>
      <c r="E267" s="37">
        <v>22</v>
      </c>
      <c r="F267" s="50" t="s">
        <v>42</v>
      </c>
      <c r="G267" s="51">
        <v>0.05</v>
      </c>
      <c r="H267" s="128" t="str">
        <f>IF(F267="","",_xlfn.IFNA(VLOOKUP(F267,'سجل المشتريات'!E:M,9,0),"غير مسجلة في المشتريات"))</f>
        <v>انبوبة</v>
      </c>
      <c r="I267" s="27" t="str">
        <f>_xlfn.IFNA(VLOOKUP(E267,الاوردرات!$B$1:$C$600,2,0),"")</f>
        <v xml:space="preserve">نيو كريستال </v>
      </c>
      <c r="J267" s="63"/>
      <c r="L267" s="125">
        <f>IF(F267="","",_xlfn.IFNA((VLOOKUP(F267,help!L:M,2,0))*G267,"غير مسجلة في المشتريات"))</f>
        <v>2</v>
      </c>
    </row>
    <row r="268" spans="2:12" x14ac:dyDescent="0.2">
      <c r="B268" s="14">
        <f>COUNTIFS($E$3:E268,تقرير!$E$4)</f>
        <v>19</v>
      </c>
      <c r="C268" s="48" t="s">
        <v>10</v>
      </c>
      <c r="D268" s="49">
        <v>45187</v>
      </c>
      <c r="E268" s="37">
        <v>22</v>
      </c>
      <c r="F268" s="50" t="s">
        <v>50</v>
      </c>
      <c r="G268" s="51">
        <v>0.15</v>
      </c>
      <c r="H268" s="128" t="str">
        <f>IF(F268="","",_xlfn.IFNA(VLOOKUP(F268,'سجل المشتريات'!E:M,9,0),"غير مسجلة في المشتريات"))</f>
        <v xml:space="preserve">لتر </v>
      </c>
      <c r="I268" s="27" t="str">
        <f>_xlfn.IFNA(VLOOKUP(E268,الاوردرات!$B$1:$C$600,2,0),"")</f>
        <v xml:space="preserve">نيو كريستال </v>
      </c>
      <c r="J268" s="63"/>
      <c r="L268" s="125">
        <f>IF(F268="","",_xlfn.IFNA((VLOOKUP(F268,help!L:M,2,0))*G268,"غير مسجلة في المشتريات"))</f>
        <v>15</v>
      </c>
    </row>
    <row r="269" spans="2:12" x14ac:dyDescent="0.2">
      <c r="B269" s="14">
        <f>COUNTIFS($E$3:E269,تقرير!$E$4)</f>
        <v>20</v>
      </c>
      <c r="C269" s="48" t="s">
        <v>10</v>
      </c>
      <c r="D269" s="49">
        <v>45187</v>
      </c>
      <c r="E269" s="37">
        <v>22</v>
      </c>
      <c r="F269" s="50" t="s">
        <v>70</v>
      </c>
      <c r="G269" s="51">
        <v>0.25</v>
      </c>
      <c r="H269" s="128" t="str">
        <f>IF(F269="","",_xlfn.IFNA(VLOOKUP(F269,'سجل المشتريات'!E:M,9,0),"غير مسجلة في المشتريات"))</f>
        <v>كيس</v>
      </c>
      <c r="I269" s="27" t="str">
        <f>_xlfn.IFNA(VLOOKUP(E269,الاوردرات!$B$1:$C$600,2,0),"")</f>
        <v xml:space="preserve">نيو كريستال </v>
      </c>
      <c r="J269" s="63"/>
      <c r="L269" s="125">
        <f>IF(F269="","",_xlfn.IFNA((VLOOKUP(F269,help!L:M,2,0))*G269,"غير مسجلة في المشتريات"))</f>
        <v>4.75</v>
      </c>
    </row>
    <row r="270" spans="2:12" x14ac:dyDescent="0.2">
      <c r="B270" s="14">
        <f>COUNTIFS($E$3:E270,تقرير!$E$4)</f>
        <v>21</v>
      </c>
      <c r="C270" s="48" t="s">
        <v>10</v>
      </c>
      <c r="D270" s="49">
        <v>45187</v>
      </c>
      <c r="E270" s="37">
        <v>22</v>
      </c>
      <c r="F270" s="50" t="s">
        <v>65</v>
      </c>
      <c r="G270" s="51">
        <v>0.05</v>
      </c>
      <c r="H270" s="128" t="str">
        <f>IF(F270="","",_xlfn.IFNA(VLOOKUP(F270,'سجل المشتريات'!E:M,9,0),"غير مسجلة في المشتريات"))</f>
        <v>كيلو</v>
      </c>
      <c r="I270" s="27" t="str">
        <f>_xlfn.IFNA(VLOOKUP(E270,الاوردرات!$B$1:$C$600,2,0),"")</f>
        <v xml:space="preserve">نيو كريستال </v>
      </c>
      <c r="J270" s="63"/>
      <c r="L270" s="125">
        <f>IF(F270="","",_xlfn.IFNA((VLOOKUP(F270,help!L:M,2,0))*G270,"غير مسجلة في المشتريات"))</f>
        <v>3.5</v>
      </c>
    </row>
    <row r="271" spans="2:12" x14ac:dyDescent="0.2">
      <c r="B271" s="14">
        <f>COUNTIFS($E$3:E271,تقرير!$E$4)</f>
        <v>21</v>
      </c>
      <c r="C271" s="48"/>
      <c r="D271" s="49"/>
      <c r="E271" s="37"/>
      <c r="F271" s="50"/>
      <c r="G271" s="51"/>
      <c r="H271" s="128" t="str">
        <f>IF(F271="","",_xlfn.IFNA(VLOOKUP(F271,'سجل المشتريات'!E:M,9,0),"غير مسجلة في المشتريات"))</f>
        <v/>
      </c>
      <c r="I271" s="27" t="str">
        <f>_xlfn.IFNA(VLOOKUP(E271,الاوردرات!$B$1:$C$600,2,0),"")</f>
        <v/>
      </c>
      <c r="J271" s="63"/>
      <c r="L271" s="125" t="str">
        <f>IF(F271="","",_xlfn.IFNA((VLOOKUP(F271,help!L:M,2,0))*G271,"غير مسجلة في المشتريات"))</f>
        <v/>
      </c>
    </row>
    <row r="272" spans="2:12" x14ac:dyDescent="0.2">
      <c r="B272" s="14">
        <f>COUNTIFS($E$3:E272,تقرير!$E$4)</f>
        <v>21</v>
      </c>
      <c r="C272" s="48"/>
      <c r="D272" s="49"/>
      <c r="E272" s="37"/>
      <c r="F272" s="50"/>
      <c r="G272" s="51"/>
      <c r="H272" s="128" t="str">
        <f>IF(F272="","",_xlfn.IFNA(VLOOKUP(F272,'سجل المشتريات'!E:M,9,0),"غير مسجلة في المشتريات"))</f>
        <v/>
      </c>
      <c r="I272" s="27" t="str">
        <f>_xlfn.IFNA(VLOOKUP(E272,الاوردرات!$B$1:$C$600,2,0),"")</f>
        <v/>
      </c>
      <c r="J272" s="63"/>
      <c r="L272" s="125" t="str">
        <f>IF(F272="","",_xlfn.IFNA((VLOOKUP(F272,help!L:M,2,0))*G272,"غير مسجلة في المشتريات"))</f>
        <v/>
      </c>
    </row>
    <row r="273" spans="2:12" x14ac:dyDescent="0.2">
      <c r="B273" s="14">
        <f>COUNTIFS($E$3:E273,تقرير!$E$4)</f>
        <v>21</v>
      </c>
      <c r="C273" s="48"/>
      <c r="D273" s="49"/>
      <c r="E273" s="37"/>
      <c r="F273" s="50"/>
      <c r="G273" s="51"/>
      <c r="H273" s="128" t="str">
        <f>IF(F273="","",_xlfn.IFNA(VLOOKUP(F273,'سجل المشتريات'!E:M,9,0),"غير مسجلة في المشتريات"))</f>
        <v/>
      </c>
      <c r="I273" s="27" t="str">
        <f>_xlfn.IFNA(VLOOKUP(E273,الاوردرات!$B$1:$C$600,2,0),"")</f>
        <v/>
      </c>
      <c r="J273" s="63"/>
      <c r="L273" s="125" t="str">
        <f>IF(F273="","",_xlfn.IFNA((VLOOKUP(F273,help!L:M,2,0))*G273,"غير مسجلة في المشتريات"))</f>
        <v/>
      </c>
    </row>
    <row r="274" spans="2:12" x14ac:dyDescent="0.2">
      <c r="B274" s="14">
        <f>COUNTIFS($E$3:E274,تقرير!$E$4)</f>
        <v>21</v>
      </c>
      <c r="C274" s="48"/>
      <c r="D274" s="49"/>
      <c r="E274" s="37"/>
      <c r="F274" s="50"/>
      <c r="G274" s="51"/>
      <c r="H274" s="128" t="str">
        <f>IF(F274="","",_xlfn.IFNA(VLOOKUP(F274,'سجل المشتريات'!E:M,9,0),"غير مسجلة في المشتريات"))</f>
        <v/>
      </c>
      <c r="I274" s="27" t="str">
        <f>_xlfn.IFNA(VLOOKUP(E274,الاوردرات!$B$1:$C$600,2,0),"")</f>
        <v/>
      </c>
      <c r="J274" s="63"/>
      <c r="L274" s="125" t="str">
        <f>IF(F274="","",_xlfn.IFNA((VLOOKUP(F274,help!L:M,2,0))*G274,"غير مسجلة في المشتريات"))</f>
        <v/>
      </c>
    </row>
    <row r="275" spans="2:12" x14ac:dyDescent="0.2">
      <c r="B275" s="14">
        <f>COUNTIFS($E$3:E275,تقرير!$E$4)</f>
        <v>21</v>
      </c>
      <c r="C275" s="48"/>
      <c r="D275" s="49"/>
      <c r="E275" s="37"/>
      <c r="F275" s="50"/>
      <c r="G275" s="51"/>
      <c r="H275" s="128" t="str">
        <f>IF(F275="","",_xlfn.IFNA(VLOOKUP(F275,'سجل المشتريات'!E:M,9,0),"غير مسجلة في المشتريات"))</f>
        <v/>
      </c>
      <c r="I275" s="27" t="str">
        <f>_xlfn.IFNA(VLOOKUP(E275,الاوردرات!$B$1:$C$600,2,0),"")</f>
        <v/>
      </c>
      <c r="J275" s="63"/>
      <c r="L275" s="125" t="str">
        <f>IF(F275="","",_xlfn.IFNA((VLOOKUP(F275,help!L:M,2,0))*G275,"غير مسجلة في المشتريات"))</f>
        <v/>
      </c>
    </row>
    <row r="276" spans="2:12" x14ac:dyDescent="0.2">
      <c r="B276" s="14">
        <f>COUNTIFS($E$3:E276,تقرير!$E$4)</f>
        <v>21</v>
      </c>
      <c r="C276" s="48"/>
      <c r="D276" s="49"/>
      <c r="E276" s="37"/>
      <c r="F276" s="50"/>
      <c r="G276" s="51"/>
      <c r="H276" s="128" t="str">
        <f>IF(F276="","",_xlfn.IFNA(VLOOKUP(F276,'سجل المشتريات'!E:M,9,0),"غير مسجلة في المشتريات"))</f>
        <v/>
      </c>
      <c r="I276" s="27" t="str">
        <f>_xlfn.IFNA(VLOOKUP(E276,الاوردرات!$B$1:$C$600,2,0),"")</f>
        <v/>
      </c>
      <c r="J276" s="63"/>
      <c r="L276" s="125" t="str">
        <f>IF(F276="","",_xlfn.IFNA((VLOOKUP(F276,help!L:M,2,0))*G276,"غير مسجلة في المشتريات"))</f>
        <v/>
      </c>
    </row>
    <row r="277" spans="2:12" x14ac:dyDescent="0.2">
      <c r="B277" s="14">
        <f>COUNTIFS($E$3:E277,تقرير!$E$4)</f>
        <v>21</v>
      </c>
      <c r="C277" s="48"/>
      <c r="D277" s="49"/>
      <c r="E277" s="37"/>
      <c r="F277" s="50"/>
      <c r="G277" s="51"/>
      <c r="H277" s="128" t="str">
        <f>IF(F277="","",_xlfn.IFNA(VLOOKUP(F277,'سجل المشتريات'!E:M,9,0),"غير مسجلة في المشتريات"))</f>
        <v/>
      </c>
      <c r="I277" s="27" t="str">
        <f>_xlfn.IFNA(VLOOKUP(E277,الاوردرات!$B$1:$C$600,2,0),"")</f>
        <v/>
      </c>
      <c r="J277" s="63"/>
      <c r="L277" s="125" t="str">
        <f>IF(F277="","",_xlfn.IFNA((VLOOKUP(F277,help!L:M,2,0))*G277,"غير مسجلة في المشتريات"))</f>
        <v/>
      </c>
    </row>
    <row r="278" spans="2:12" x14ac:dyDescent="0.2">
      <c r="B278" s="14">
        <f>COUNTIFS($E$3:E278,تقرير!$E$4)</f>
        <v>21</v>
      </c>
      <c r="C278" s="48"/>
      <c r="D278" s="49"/>
      <c r="E278" s="37"/>
      <c r="F278" s="50"/>
      <c r="G278" s="51"/>
      <c r="H278" s="128" t="str">
        <f>IF(F278="","",_xlfn.IFNA(VLOOKUP(F278,'سجل المشتريات'!E:M,9,0),"غير مسجلة في المشتريات"))</f>
        <v/>
      </c>
      <c r="I278" s="27" t="str">
        <f>_xlfn.IFNA(VLOOKUP(E278,الاوردرات!$B$1:$C$600,2,0),"")</f>
        <v/>
      </c>
      <c r="J278" s="63"/>
      <c r="L278" s="125" t="str">
        <f>IF(F278="","",_xlfn.IFNA((VLOOKUP(F278,help!L:M,2,0))*G278,"غير مسجلة في المشتريات"))</f>
        <v/>
      </c>
    </row>
    <row r="279" spans="2:12" x14ac:dyDescent="0.2">
      <c r="B279" s="14">
        <f>COUNTIFS($E$3:E279,تقرير!$E$4)</f>
        <v>21</v>
      </c>
      <c r="C279" s="48"/>
      <c r="D279" s="49"/>
      <c r="E279" s="37"/>
      <c r="F279" s="50"/>
      <c r="G279" s="51"/>
      <c r="H279" s="128" t="str">
        <f>IF(F279="","",_xlfn.IFNA(VLOOKUP(F279,'سجل المشتريات'!E:M,9,0),"غير مسجلة في المشتريات"))</f>
        <v/>
      </c>
      <c r="I279" s="27" t="str">
        <f>_xlfn.IFNA(VLOOKUP(E279,الاوردرات!$B$1:$C$600,2,0),"")</f>
        <v/>
      </c>
      <c r="J279" s="63"/>
      <c r="L279" s="125" t="str">
        <f>IF(F279="","",_xlfn.IFNA((VLOOKUP(F279,help!L:M,2,0))*G279,"غير مسجلة في المشتريات"))</f>
        <v/>
      </c>
    </row>
    <row r="280" spans="2:12" x14ac:dyDescent="0.2">
      <c r="B280" s="14">
        <f>COUNTIFS($E$3:E280,تقرير!$E$4)</f>
        <v>21</v>
      </c>
      <c r="C280" s="48"/>
      <c r="D280" s="49"/>
      <c r="E280" s="37"/>
      <c r="F280" s="50"/>
      <c r="G280" s="51"/>
      <c r="H280" s="128" t="str">
        <f>IF(F280="","",_xlfn.IFNA(VLOOKUP(F280,'سجل المشتريات'!E:M,9,0),"غير مسجلة في المشتريات"))</f>
        <v/>
      </c>
      <c r="I280" s="27" t="str">
        <f>_xlfn.IFNA(VLOOKUP(E280,الاوردرات!$B$1:$C$600,2,0),"")</f>
        <v/>
      </c>
      <c r="J280" s="63"/>
      <c r="L280" s="125" t="str">
        <f>IF(F280="","",_xlfn.IFNA((VLOOKUP(F280,help!L:M,2,0))*G280,"غير مسجلة في المشتريات"))</f>
        <v/>
      </c>
    </row>
    <row r="281" spans="2:12" x14ac:dyDescent="0.2">
      <c r="B281" s="14">
        <f>COUNTIFS($E$3:E281,تقرير!$E$4)</f>
        <v>21</v>
      </c>
      <c r="C281" s="48"/>
      <c r="D281" s="49"/>
      <c r="E281" s="37"/>
      <c r="F281" s="50"/>
      <c r="G281" s="51"/>
      <c r="H281" s="128" t="str">
        <f>IF(F281="","",_xlfn.IFNA(VLOOKUP(F281,'سجل المشتريات'!E:M,9,0),"غير مسجلة في المشتريات"))</f>
        <v/>
      </c>
      <c r="I281" s="27" t="str">
        <f>_xlfn.IFNA(VLOOKUP(E281,الاوردرات!$B$1:$C$600,2,0),"")</f>
        <v/>
      </c>
      <c r="J281" s="63"/>
      <c r="L281" s="125" t="str">
        <f>IF(F281="","",_xlfn.IFNA((VLOOKUP(F281,help!L:M,2,0))*G281,"غير مسجلة في المشتريات"))</f>
        <v/>
      </c>
    </row>
    <row r="282" spans="2:12" x14ac:dyDescent="0.2">
      <c r="B282" s="14">
        <f>COUNTIFS($E$3:E282,تقرير!$E$4)</f>
        <v>21</v>
      </c>
      <c r="C282" s="48"/>
      <c r="D282" s="49"/>
      <c r="E282" s="37"/>
      <c r="F282" s="50"/>
      <c r="G282" s="51"/>
      <c r="H282" s="128" t="str">
        <f>IF(F282="","",_xlfn.IFNA(VLOOKUP(F282,'سجل المشتريات'!E:M,9,0),"غير مسجلة في المشتريات"))</f>
        <v/>
      </c>
      <c r="I282" s="27" t="str">
        <f>_xlfn.IFNA(VLOOKUP(E282,الاوردرات!$B$1:$C$600,2,0),"")</f>
        <v/>
      </c>
      <c r="J282" s="63"/>
      <c r="L282" s="125" t="str">
        <f>IF(F282="","",_xlfn.IFNA((VLOOKUP(F282,help!L:M,2,0))*G282,"غير مسجلة في المشتريات"))</f>
        <v/>
      </c>
    </row>
    <row r="283" spans="2:12" x14ac:dyDescent="0.2">
      <c r="B283" s="14">
        <f>COUNTIFS($E$3:E283,تقرير!$E$4)</f>
        <v>21</v>
      </c>
      <c r="C283" s="48"/>
      <c r="D283" s="49"/>
      <c r="E283" s="37"/>
      <c r="F283" s="50"/>
      <c r="G283" s="51"/>
      <c r="H283" s="128" t="str">
        <f>IF(F283="","",_xlfn.IFNA(VLOOKUP(F283,'سجل المشتريات'!E:M,9,0),"غير مسجلة في المشتريات"))</f>
        <v/>
      </c>
      <c r="I283" s="27" t="str">
        <f>_xlfn.IFNA(VLOOKUP(E283,الاوردرات!$B$1:$C$600,2,0),"")</f>
        <v/>
      </c>
      <c r="J283" s="63"/>
      <c r="L283" s="125" t="str">
        <f>IF(F283="","",_xlfn.IFNA((VLOOKUP(F283,help!L:M,2,0))*G283,"غير مسجلة في المشتريات"))</f>
        <v/>
      </c>
    </row>
    <row r="284" spans="2:12" x14ac:dyDescent="0.2">
      <c r="B284" s="14">
        <f>COUNTIFS($E$3:E284,تقرير!$E$4)</f>
        <v>21</v>
      </c>
      <c r="C284" s="48"/>
      <c r="D284" s="49"/>
      <c r="E284" s="37"/>
      <c r="F284" s="50"/>
      <c r="G284" s="51"/>
      <c r="H284" s="128" t="str">
        <f>IF(F284="","",_xlfn.IFNA(VLOOKUP(F284,'سجل المشتريات'!E:M,9,0),"غير مسجلة في المشتريات"))</f>
        <v/>
      </c>
      <c r="I284" s="27" t="str">
        <f>_xlfn.IFNA(VLOOKUP(E284,الاوردرات!$B$1:$C$600,2,0),"")</f>
        <v/>
      </c>
      <c r="J284" s="63"/>
      <c r="L284" s="125" t="str">
        <f>IF(F284="","",_xlfn.IFNA((VLOOKUP(F284,help!L:M,2,0))*G284,"غير مسجلة في المشتريات"))</f>
        <v/>
      </c>
    </row>
    <row r="285" spans="2:12" x14ac:dyDescent="0.2">
      <c r="B285" s="14">
        <f>COUNTIFS($E$3:E285,تقرير!$E$4)</f>
        <v>21</v>
      </c>
      <c r="C285" s="48"/>
      <c r="D285" s="49"/>
      <c r="E285" s="37"/>
      <c r="F285" s="50"/>
      <c r="G285" s="51"/>
      <c r="H285" s="128" t="str">
        <f>IF(F285="","",_xlfn.IFNA(VLOOKUP(F285,'سجل المشتريات'!E:M,9,0),"غير مسجلة في المشتريات"))</f>
        <v/>
      </c>
      <c r="I285" s="27" t="str">
        <f>_xlfn.IFNA(VLOOKUP(E285,الاوردرات!$B$1:$C$600,2,0),"")</f>
        <v/>
      </c>
      <c r="J285" s="63"/>
      <c r="L285" s="125" t="str">
        <f>IF(F285="","",_xlfn.IFNA((VLOOKUP(F285,help!L:M,2,0))*G285,"غير مسجلة في المشتريات"))</f>
        <v/>
      </c>
    </row>
    <row r="286" spans="2:12" x14ac:dyDescent="0.2">
      <c r="B286" s="14">
        <f>COUNTIFS($E$3:E286,تقرير!$E$4)</f>
        <v>21</v>
      </c>
      <c r="C286" s="48"/>
      <c r="D286" s="49"/>
      <c r="E286" s="37"/>
      <c r="F286" s="50"/>
      <c r="G286" s="51"/>
      <c r="H286" s="128" t="str">
        <f>IF(F286="","",_xlfn.IFNA(VLOOKUP(F286,'سجل المشتريات'!E:M,9,0),"غير مسجلة في المشتريات"))</f>
        <v/>
      </c>
      <c r="I286" s="27" t="str">
        <f>_xlfn.IFNA(VLOOKUP(E286,الاوردرات!$B$1:$C$600,2,0),"")</f>
        <v/>
      </c>
      <c r="J286" s="63"/>
      <c r="L286" s="125" t="str">
        <f>IF(F286="","",_xlfn.IFNA((VLOOKUP(F286,help!L:M,2,0))*G286,"غير مسجلة في المشتريات"))</f>
        <v/>
      </c>
    </row>
    <row r="287" spans="2:12" x14ac:dyDescent="0.2">
      <c r="B287" s="14">
        <f>COUNTIFS($E$3:E287,تقرير!$E$4)</f>
        <v>21</v>
      </c>
      <c r="C287" s="48"/>
      <c r="D287" s="49"/>
      <c r="E287" s="37"/>
      <c r="F287" s="50"/>
      <c r="G287" s="51"/>
      <c r="H287" s="128" t="str">
        <f>IF(F287="","",_xlfn.IFNA(VLOOKUP(F287,'سجل المشتريات'!E:M,9,0),"غير مسجلة في المشتريات"))</f>
        <v/>
      </c>
      <c r="I287" s="27" t="str">
        <f>_xlfn.IFNA(VLOOKUP(E287,الاوردرات!$B$1:$C$600,2,0),"")</f>
        <v/>
      </c>
      <c r="J287" s="63"/>
      <c r="L287" s="125" t="str">
        <f>IF(F287="","",_xlfn.IFNA((VLOOKUP(F287,help!L:M,2,0))*G287,"غير مسجلة في المشتريات"))</f>
        <v/>
      </c>
    </row>
    <row r="288" spans="2:12" x14ac:dyDescent="0.2">
      <c r="B288" s="14">
        <f>COUNTIFS($E$3:E288,تقرير!$E$4)</f>
        <v>21</v>
      </c>
      <c r="C288" s="48"/>
      <c r="D288" s="49"/>
      <c r="E288" s="37"/>
      <c r="F288" s="50"/>
      <c r="G288" s="51"/>
      <c r="H288" s="128" t="str">
        <f>IF(F288="","",_xlfn.IFNA(VLOOKUP(F288,'سجل المشتريات'!E:M,9,0),"غير مسجلة في المشتريات"))</f>
        <v/>
      </c>
      <c r="I288" s="27" t="str">
        <f>_xlfn.IFNA(VLOOKUP(E288,الاوردرات!$B$1:$C$600,2,0),"")</f>
        <v/>
      </c>
      <c r="J288" s="63"/>
      <c r="L288" s="125" t="str">
        <f>IF(F288="","",_xlfn.IFNA((VLOOKUP(F288,help!L:M,2,0))*G288,"غير مسجلة في المشتريات"))</f>
        <v/>
      </c>
    </row>
    <row r="289" spans="2:12" x14ac:dyDescent="0.2">
      <c r="B289" s="14">
        <f>COUNTIFS($E$3:E289,تقرير!$E$4)</f>
        <v>21</v>
      </c>
      <c r="C289" s="48"/>
      <c r="D289" s="49"/>
      <c r="E289" s="37"/>
      <c r="F289" s="50"/>
      <c r="G289" s="51"/>
      <c r="H289" s="128" t="str">
        <f>IF(F289="","",_xlfn.IFNA(VLOOKUP(F289,'سجل المشتريات'!E:M,9,0),"غير مسجلة في المشتريات"))</f>
        <v/>
      </c>
      <c r="I289" s="27" t="str">
        <f>_xlfn.IFNA(VLOOKUP(E289,الاوردرات!$B$1:$C$600,2,0),"")</f>
        <v/>
      </c>
      <c r="J289" s="63"/>
      <c r="L289" s="125" t="str">
        <f>IF(F289="","",_xlfn.IFNA((VLOOKUP(F289,help!L:M,2,0))*G289,"غير مسجلة في المشتريات"))</f>
        <v/>
      </c>
    </row>
    <row r="290" spans="2:12" x14ac:dyDescent="0.2">
      <c r="B290" s="14">
        <f>COUNTIFS($E$3:E290,تقرير!$E$4)</f>
        <v>21</v>
      </c>
      <c r="C290" s="48"/>
      <c r="D290" s="49"/>
      <c r="E290" s="37"/>
      <c r="F290" s="50"/>
      <c r="G290" s="51"/>
      <c r="H290" s="128" t="str">
        <f>IF(F290="","",_xlfn.IFNA(VLOOKUP(F290,'سجل المشتريات'!E:M,9,0),"غير مسجلة في المشتريات"))</f>
        <v/>
      </c>
      <c r="I290" s="27" t="str">
        <f>_xlfn.IFNA(VLOOKUP(E290,الاوردرات!$B$1:$C$600,2,0),"")</f>
        <v/>
      </c>
      <c r="J290" s="63"/>
      <c r="L290" s="125" t="str">
        <f>IF(F290="","",_xlfn.IFNA((VLOOKUP(F290,help!L:M,2,0))*G290,"غير مسجلة في المشتريات"))</f>
        <v/>
      </c>
    </row>
    <row r="291" spans="2:12" x14ac:dyDescent="0.2">
      <c r="B291" s="14">
        <f>COUNTIFS($E$3:E291,تقرير!$E$4)</f>
        <v>21</v>
      </c>
      <c r="C291" s="48"/>
      <c r="D291" s="49"/>
      <c r="E291" s="37"/>
      <c r="F291" s="50"/>
      <c r="G291" s="51"/>
      <c r="H291" s="128" t="str">
        <f>IF(F291="","",_xlfn.IFNA(VLOOKUP(F291,'سجل المشتريات'!E:M,9,0),"غير مسجلة في المشتريات"))</f>
        <v/>
      </c>
      <c r="I291" s="27" t="str">
        <f>_xlfn.IFNA(VLOOKUP(E291,الاوردرات!$B$1:$C$600,2,0),"")</f>
        <v/>
      </c>
      <c r="J291" s="63"/>
      <c r="L291" s="125" t="str">
        <f>IF(F291="","",_xlfn.IFNA((VLOOKUP(F291,help!L:M,2,0))*G291,"غير مسجلة في المشتريات"))</f>
        <v/>
      </c>
    </row>
    <row r="292" spans="2:12" x14ac:dyDescent="0.2">
      <c r="B292" s="14">
        <f>COUNTIFS($E$3:E292,تقرير!$E$4)</f>
        <v>21</v>
      </c>
      <c r="C292" s="48"/>
      <c r="D292" s="49"/>
      <c r="E292" s="37"/>
      <c r="F292" s="50"/>
      <c r="G292" s="51"/>
      <c r="H292" s="128" t="str">
        <f>IF(F292="","",_xlfn.IFNA(VLOOKUP(F292,'سجل المشتريات'!E:M,9,0),"غير مسجلة في المشتريات"))</f>
        <v/>
      </c>
      <c r="I292" s="27" t="str">
        <f>_xlfn.IFNA(VLOOKUP(E292,الاوردرات!$B$1:$C$600,2,0),"")</f>
        <v/>
      </c>
      <c r="J292" s="63"/>
      <c r="L292" s="125" t="str">
        <f>IF(F292="","",_xlfn.IFNA((VLOOKUP(F292,help!L:M,2,0))*G292,"غير مسجلة في المشتريات"))</f>
        <v/>
      </c>
    </row>
    <row r="293" spans="2:12" x14ac:dyDescent="0.2">
      <c r="B293" s="14">
        <f>COUNTIFS($E$3:E293,تقرير!$E$4)</f>
        <v>21</v>
      </c>
      <c r="C293" s="48"/>
      <c r="D293" s="49"/>
      <c r="E293" s="37"/>
      <c r="F293" s="50"/>
      <c r="G293" s="51"/>
      <c r="H293" s="128" t="str">
        <f>IF(F293="","",_xlfn.IFNA(VLOOKUP(F293,'سجل المشتريات'!E:M,9,0),"غير مسجلة في المشتريات"))</f>
        <v/>
      </c>
      <c r="I293" s="27" t="str">
        <f>_xlfn.IFNA(VLOOKUP(E293,الاوردرات!$B$1:$C$600,2,0),"")</f>
        <v/>
      </c>
      <c r="J293" s="63"/>
      <c r="L293" s="125" t="str">
        <f>IF(F293="","",_xlfn.IFNA((VLOOKUP(F293,help!L:M,2,0))*G293,"غير مسجلة في المشتريات"))</f>
        <v/>
      </c>
    </row>
    <row r="294" spans="2:12" x14ac:dyDescent="0.2">
      <c r="B294" s="14">
        <f>COUNTIFS($E$3:E294,تقرير!$E$4)</f>
        <v>21</v>
      </c>
      <c r="C294" s="48"/>
      <c r="D294" s="49"/>
      <c r="E294" s="37"/>
      <c r="F294" s="50"/>
      <c r="G294" s="51"/>
      <c r="H294" s="128" t="str">
        <f>IF(F294="","",_xlfn.IFNA(VLOOKUP(F294,'سجل المشتريات'!E:M,9,0),"غير مسجلة في المشتريات"))</f>
        <v/>
      </c>
      <c r="I294" s="27" t="str">
        <f>_xlfn.IFNA(VLOOKUP(E294,الاوردرات!$B$1:$C$600,2,0),"")</f>
        <v/>
      </c>
      <c r="J294" s="63"/>
      <c r="L294" s="125" t="str">
        <f>IF(F294="","",_xlfn.IFNA((VLOOKUP(F294,help!L:M,2,0))*G294,"غير مسجلة في المشتريات"))</f>
        <v/>
      </c>
    </row>
    <row r="295" spans="2:12" x14ac:dyDescent="0.2">
      <c r="B295" s="14">
        <f>COUNTIFS($E$3:E295,تقرير!$E$4)</f>
        <v>21</v>
      </c>
      <c r="C295" s="48"/>
      <c r="D295" s="49"/>
      <c r="E295" s="37"/>
      <c r="F295" s="50"/>
      <c r="G295" s="51"/>
      <c r="H295" s="128" t="str">
        <f>IF(F295="","",_xlfn.IFNA(VLOOKUP(F295,'سجل المشتريات'!E:M,9,0),"غير مسجلة في المشتريات"))</f>
        <v/>
      </c>
      <c r="I295" s="27" t="str">
        <f>_xlfn.IFNA(VLOOKUP(E295,الاوردرات!$B$1:$C$600,2,0),"")</f>
        <v/>
      </c>
      <c r="J295" s="63"/>
      <c r="L295" s="125" t="str">
        <f>IF(F295="","",_xlfn.IFNA((VLOOKUP(F295,help!L:M,2,0))*G295,"غير مسجلة في المشتريات"))</f>
        <v/>
      </c>
    </row>
    <row r="296" spans="2:12" x14ac:dyDescent="0.2">
      <c r="B296" s="14">
        <f>COUNTIFS($E$3:E296,تقرير!$E$4)</f>
        <v>21</v>
      </c>
      <c r="C296" s="48"/>
      <c r="D296" s="49"/>
      <c r="E296" s="37"/>
      <c r="F296" s="50"/>
      <c r="G296" s="51"/>
      <c r="H296" s="128" t="str">
        <f>IF(F296="","",_xlfn.IFNA(VLOOKUP(F296,'سجل المشتريات'!E:M,9,0),"غير مسجلة في المشتريات"))</f>
        <v/>
      </c>
      <c r="I296" s="27" t="str">
        <f>_xlfn.IFNA(VLOOKUP(E296,الاوردرات!$B$1:$C$600,2,0),"")</f>
        <v/>
      </c>
      <c r="J296" s="63"/>
      <c r="L296" s="125" t="str">
        <f>IF(F296="","",_xlfn.IFNA((VLOOKUP(F296,help!L:M,2,0))*G296,"غير مسجلة في المشتريات"))</f>
        <v/>
      </c>
    </row>
    <row r="297" spans="2:12" x14ac:dyDescent="0.2">
      <c r="B297" s="14">
        <f>COUNTIFS($E$3:E297,تقرير!$E$4)</f>
        <v>21</v>
      </c>
      <c r="C297" s="48"/>
      <c r="D297" s="49"/>
      <c r="E297" s="37"/>
      <c r="F297" s="50"/>
      <c r="G297" s="51"/>
      <c r="H297" s="128" t="str">
        <f>IF(F297="","",_xlfn.IFNA(VLOOKUP(F297,'سجل المشتريات'!E:M,9,0),"غير مسجلة في المشتريات"))</f>
        <v/>
      </c>
      <c r="I297" s="27" t="str">
        <f>_xlfn.IFNA(VLOOKUP(E297,الاوردرات!$B$1:$C$600,2,0),"")</f>
        <v/>
      </c>
      <c r="J297" s="63"/>
      <c r="L297" s="125" t="str">
        <f>IF(F297="","",_xlfn.IFNA((VLOOKUP(F297,help!L:M,2,0))*G297,"غير مسجلة في المشتريات"))</f>
        <v/>
      </c>
    </row>
    <row r="298" spans="2:12" x14ac:dyDescent="0.2">
      <c r="B298" s="14">
        <f>COUNTIFS($E$3:E298,تقرير!$E$4)</f>
        <v>21</v>
      </c>
      <c r="C298" s="48"/>
      <c r="D298" s="49"/>
      <c r="E298" s="37"/>
      <c r="F298" s="50"/>
      <c r="G298" s="51"/>
      <c r="H298" s="128" t="str">
        <f>IF(F298="","",_xlfn.IFNA(VLOOKUP(F298,'سجل المشتريات'!E:M,9,0),"غير مسجلة في المشتريات"))</f>
        <v/>
      </c>
      <c r="I298" s="27" t="str">
        <f>_xlfn.IFNA(VLOOKUP(E298,الاوردرات!$B$1:$C$600,2,0),"")</f>
        <v/>
      </c>
      <c r="J298" s="63"/>
      <c r="L298" s="125" t="str">
        <f>IF(F298="","",_xlfn.IFNA((VLOOKUP(F298,help!L:M,2,0))*G298,"غير مسجلة في المشتريات"))</f>
        <v/>
      </c>
    </row>
    <row r="299" spans="2:12" x14ac:dyDescent="0.2">
      <c r="B299" s="14">
        <f>COUNTIFS($E$3:E299,تقرير!$E$4)</f>
        <v>21</v>
      </c>
      <c r="C299" s="48"/>
      <c r="D299" s="49"/>
      <c r="E299" s="37"/>
      <c r="F299" s="50"/>
      <c r="G299" s="51"/>
      <c r="H299" s="128" t="str">
        <f>IF(F299="","",_xlfn.IFNA(VLOOKUP(F299,'سجل المشتريات'!E:M,9,0),"غير مسجلة في المشتريات"))</f>
        <v/>
      </c>
      <c r="I299" s="27" t="str">
        <f>_xlfn.IFNA(VLOOKUP(E299,الاوردرات!$B$1:$C$600,2,0),"")</f>
        <v/>
      </c>
      <c r="J299" s="63"/>
      <c r="L299" s="125" t="str">
        <f>IF(F299="","",_xlfn.IFNA((VLOOKUP(F299,help!L:M,2,0))*G299,"غير مسجلة في المشتريات"))</f>
        <v/>
      </c>
    </row>
    <row r="300" spans="2:12" x14ac:dyDescent="0.2">
      <c r="B300" s="14">
        <f>COUNTIFS($E$3:E300,تقرير!$E$4)</f>
        <v>21</v>
      </c>
      <c r="C300" s="48"/>
      <c r="D300" s="49"/>
      <c r="E300" s="37"/>
      <c r="F300" s="50"/>
      <c r="G300" s="51"/>
      <c r="H300" s="128" t="str">
        <f>IF(F300="","",_xlfn.IFNA(VLOOKUP(F300,'سجل المشتريات'!E:M,9,0),"غير مسجلة في المشتريات"))</f>
        <v/>
      </c>
      <c r="I300" s="27" t="str">
        <f>_xlfn.IFNA(VLOOKUP(E300,الاوردرات!$B$1:$C$600,2,0),"")</f>
        <v/>
      </c>
      <c r="J300" s="63"/>
      <c r="L300" s="125" t="str">
        <f>IF(F300="","",_xlfn.IFNA((VLOOKUP(F300,help!L:M,2,0))*G300,"غير مسجلة في المشتريات"))</f>
        <v/>
      </c>
    </row>
    <row r="301" spans="2:12" x14ac:dyDescent="0.2">
      <c r="B301" s="14">
        <f>COUNTIFS($E$3:E301,تقرير!$E$4)</f>
        <v>21</v>
      </c>
      <c r="C301" s="48"/>
      <c r="D301" s="49"/>
      <c r="E301" s="37"/>
      <c r="F301" s="50"/>
      <c r="G301" s="51"/>
      <c r="H301" s="128" t="str">
        <f>IF(F301="","",_xlfn.IFNA(VLOOKUP(F301,'سجل المشتريات'!E:M,9,0),"غير مسجلة في المشتريات"))</f>
        <v/>
      </c>
      <c r="I301" s="27" t="str">
        <f>_xlfn.IFNA(VLOOKUP(E301,الاوردرات!$B$1:$C$600,2,0),"")</f>
        <v/>
      </c>
      <c r="J301" s="63"/>
      <c r="L301" s="125" t="str">
        <f>IF(F301="","",_xlfn.IFNA((VLOOKUP(F301,help!L:M,2,0))*G301,"غير مسجلة في المشتريات"))</f>
        <v/>
      </c>
    </row>
    <row r="302" spans="2:12" x14ac:dyDescent="0.2">
      <c r="B302" s="14">
        <f>COUNTIFS($E$3:E302,تقرير!$E$4)</f>
        <v>21</v>
      </c>
      <c r="C302" s="48"/>
      <c r="D302" s="49"/>
      <c r="E302" s="37"/>
      <c r="F302" s="50"/>
      <c r="G302" s="51"/>
      <c r="H302" s="128" t="str">
        <f>IF(F302="","",_xlfn.IFNA(VLOOKUP(F302,'سجل المشتريات'!E:M,9,0),"غير مسجلة في المشتريات"))</f>
        <v/>
      </c>
      <c r="I302" s="27" t="str">
        <f>_xlfn.IFNA(VLOOKUP(E302,الاوردرات!$B$1:$C$600,2,0),"")</f>
        <v/>
      </c>
      <c r="J302" s="63"/>
      <c r="L302" s="125" t="str">
        <f>IF(F302="","",_xlfn.IFNA((VLOOKUP(F302,help!L:M,2,0))*G302,"غير مسجلة في المشتريات"))</f>
        <v/>
      </c>
    </row>
    <row r="303" spans="2:12" x14ac:dyDescent="0.2">
      <c r="B303" s="14">
        <f>COUNTIFS($E$3:E303,تقرير!$E$4)</f>
        <v>21</v>
      </c>
      <c r="C303" s="48"/>
      <c r="D303" s="49"/>
      <c r="E303" s="37"/>
      <c r="F303" s="50"/>
      <c r="G303" s="51"/>
      <c r="H303" s="128" t="str">
        <f>IF(F303="","",_xlfn.IFNA(VLOOKUP(F303,'سجل المشتريات'!E:M,9,0),"غير مسجلة في المشتريات"))</f>
        <v/>
      </c>
      <c r="I303" s="27" t="str">
        <f>_xlfn.IFNA(VLOOKUP(E303,الاوردرات!$B$1:$C$600,2,0),"")</f>
        <v/>
      </c>
      <c r="J303" s="63"/>
      <c r="L303" s="125" t="str">
        <f>IF(F303="","",_xlfn.IFNA((VLOOKUP(F303,help!L:M,2,0))*G303,"غير مسجلة في المشتريات"))</f>
        <v/>
      </c>
    </row>
    <row r="304" spans="2:12" x14ac:dyDescent="0.2">
      <c r="B304" s="14">
        <f>COUNTIFS($E$3:E304,تقرير!$E$4)</f>
        <v>21</v>
      </c>
      <c r="C304" s="48"/>
      <c r="D304" s="49"/>
      <c r="E304" s="37"/>
      <c r="F304" s="50"/>
      <c r="G304" s="51"/>
      <c r="H304" s="128" t="str">
        <f>IF(F304="","",_xlfn.IFNA(VLOOKUP(F304,'سجل المشتريات'!E:M,9,0),"غير مسجلة في المشتريات"))</f>
        <v/>
      </c>
      <c r="I304" s="27" t="str">
        <f>_xlfn.IFNA(VLOOKUP(E304,الاوردرات!$B$1:$C$600,2,0),"")</f>
        <v/>
      </c>
      <c r="J304" s="63"/>
      <c r="L304" s="125" t="str">
        <f>IF(F304="","",_xlfn.IFNA((VLOOKUP(F304,help!L:M,2,0))*G304,"غير مسجلة في المشتريات"))</f>
        <v/>
      </c>
    </row>
    <row r="305" spans="2:12" x14ac:dyDescent="0.2">
      <c r="B305" s="14">
        <f>COUNTIFS($E$3:E305,تقرير!$E$4)</f>
        <v>21</v>
      </c>
      <c r="C305" s="48"/>
      <c r="D305" s="49"/>
      <c r="E305" s="37"/>
      <c r="F305" s="50"/>
      <c r="G305" s="51"/>
      <c r="H305" s="128" t="str">
        <f>IF(F305="","",_xlfn.IFNA(VLOOKUP(F305,'سجل المشتريات'!E:M,9,0),"غير مسجلة في المشتريات"))</f>
        <v/>
      </c>
      <c r="I305" s="27" t="str">
        <f>_xlfn.IFNA(VLOOKUP(E305,الاوردرات!$B$1:$C$600,2,0),"")</f>
        <v/>
      </c>
      <c r="J305" s="63"/>
      <c r="L305" s="125" t="str">
        <f>IF(F305="","",_xlfn.IFNA((VLOOKUP(F305,help!L:M,2,0))*G305,"غير مسجلة في المشتريات"))</f>
        <v/>
      </c>
    </row>
    <row r="306" spans="2:12" x14ac:dyDescent="0.2">
      <c r="B306" s="14">
        <f>COUNTIFS($E$3:E306,تقرير!$E$4)</f>
        <v>21</v>
      </c>
      <c r="C306" s="48"/>
      <c r="D306" s="49"/>
      <c r="E306" s="37"/>
      <c r="F306" s="50"/>
      <c r="G306" s="51"/>
      <c r="H306" s="128" t="str">
        <f>IF(F306="","",_xlfn.IFNA(VLOOKUP(F306,'سجل المشتريات'!E:M,9,0),"غير مسجلة في المشتريات"))</f>
        <v/>
      </c>
      <c r="I306" s="27" t="str">
        <f>_xlfn.IFNA(VLOOKUP(E306,الاوردرات!$B$1:$C$600,2,0),"")</f>
        <v/>
      </c>
      <c r="J306" s="63"/>
      <c r="L306" s="125" t="str">
        <f>IF(F306="","",_xlfn.IFNA((VLOOKUP(F306,help!L:M,2,0))*G306,"غير مسجلة في المشتريات"))</f>
        <v/>
      </c>
    </row>
    <row r="307" spans="2:12" x14ac:dyDescent="0.2">
      <c r="B307" s="14">
        <f>COUNTIFS($E$3:E307,تقرير!$E$4)</f>
        <v>21</v>
      </c>
      <c r="C307" s="48"/>
      <c r="D307" s="49"/>
      <c r="E307" s="37"/>
      <c r="F307" s="50"/>
      <c r="G307" s="51"/>
      <c r="H307" s="128" t="str">
        <f>IF(F307="","",_xlfn.IFNA(VLOOKUP(F307,'سجل المشتريات'!E:M,9,0),"غير مسجلة في المشتريات"))</f>
        <v/>
      </c>
      <c r="I307" s="27" t="str">
        <f>_xlfn.IFNA(VLOOKUP(E307,الاوردرات!$B$1:$C$600,2,0),"")</f>
        <v/>
      </c>
      <c r="J307" s="63"/>
      <c r="L307" s="125" t="str">
        <f>IF(F307="","",_xlfn.IFNA((VLOOKUP(F307,help!L:M,2,0))*G307,"غير مسجلة في المشتريات"))</f>
        <v/>
      </c>
    </row>
    <row r="308" spans="2:12" x14ac:dyDescent="0.2">
      <c r="B308" s="14">
        <f>COUNTIFS($E$3:E308,تقرير!$E$4)</f>
        <v>21</v>
      </c>
      <c r="C308" s="48"/>
      <c r="D308" s="49"/>
      <c r="E308" s="37"/>
      <c r="F308" s="50"/>
      <c r="G308" s="51"/>
      <c r="H308" s="128" t="str">
        <f>IF(F308="","",_xlfn.IFNA(VLOOKUP(F308,'سجل المشتريات'!E:M,9,0),"غير مسجلة في المشتريات"))</f>
        <v/>
      </c>
      <c r="I308" s="27" t="str">
        <f>_xlfn.IFNA(VLOOKUP(E308,الاوردرات!$B$1:$C$600,2,0),"")</f>
        <v/>
      </c>
      <c r="J308" s="63"/>
      <c r="L308" s="125" t="str">
        <f>IF(F308="","",_xlfn.IFNA((VLOOKUP(F308,help!L:M,2,0))*G308,"غير مسجلة في المشتريات"))</f>
        <v/>
      </c>
    </row>
    <row r="309" spans="2:12" x14ac:dyDescent="0.2">
      <c r="B309" s="14">
        <f>COUNTIFS($E$3:E309,تقرير!$E$4)</f>
        <v>21</v>
      </c>
      <c r="C309" s="48"/>
      <c r="D309" s="49"/>
      <c r="E309" s="37"/>
      <c r="F309" s="50"/>
      <c r="G309" s="51"/>
      <c r="H309" s="128" t="str">
        <f>IF(F309="","",_xlfn.IFNA(VLOOKUP(F309,'سجل المشتريات'!E:M,9,0),"غير مسجلة في المشتريات"))</f>
        <v/>
      </c>
      <c r="I309" s="27" t="str">
        <f>_xlfn.IFNA(VLOOKUP(E309,الاوردرات!$B$1:$C$600,2,0),"")</f>
        <v/>
      </c>
      <c r="J309" s="63"/>
      <c r="L309" s="125" t="str">
        <f>IF(F309="","",_xlfn.IFNA((VLOOKUP(F309,help!L:M,2,0))*G309,"غير مسجلة في المشتريات"))</f>
        <v/>
      </c>
    </row>
    <row r="310" spans="2:12" x14ac:dyDescent="0.2">
      <c r="B310" s="14">
        <f>COUNTIFS($E$3:E310,تقرير!$E$4)</f>
        <v>21</v>
      </c>
      <c r="C310" s="48"/>
      <c r="D310" s="49"/>
      <c r="E310" s="37"/>
      <c r="F310" s="50"/>
      <c r="G310" s="51"/>
      <c r="H310" s="128" t="str">
        <f>IF(F310="","",_xlfn.IFNA(VLOOKUP(F310,'سجل المشتريات'!E:M,9,0),"غير مسجلة في المشتريات"))</f>
        <v/>
      </c>
      <c r="I310" s="27" t="str">
        <f>_xlfn.IFNA(VLOOKUP(E310,الاوردرات!$B$1:$C$600,2,0),"")</f>
        <v/>
      </c>
      <c r="J310" s="63"/>
      <c r="L310" s="125" t="str">
        <f>IF(F310="","",_xlfn.IFNA((VLOOKUP(F310,help!L:M,2,0))*G310,"غير مسجلة في المشتريات"))</f>
        <v/>
      </c>
    </row>
    <row r="311" spans="2:12" x14ac:dyDescent="0.2">
      <c r="B311" s="14">
        <f>COUNTIFS($E$3:E311,تقرير!$E$4)</f>
        <v>21</v>
      </c>
      <c r="C311" s="48"/>
      <c r="D311" s="49"/>
      <c r="E311" s="37"/>
      <c r="F311" s="50"/>
      <c r="G311" s="51"/>
      <c r="H311" s="128" t="str">
        <f>IF(F311="","",_xlfn.IFNA(VLOOKUP(F311,'سجل المشتريات'!E:M,9,0),"غير مسجلة في المشتريات"))</f>
        <v/>
      </c>
      <c r="I311" s="27" t="str">
        <f>_xlfn.IFNA(VLOOKUP(E311,الاوردرات!$B$1:$C$600,2,0),"")</f>
        <v/>
      </c>
      <c r="J311" s="63"/>
      <c r="L311" s="125" t="str">
        <f>IF(F311="","",_xlfn.IFNA((VLOOKUP(F311,help!L:M,2,0))*G311,"غير مسجلة في المشتريات"))</f>
        <v/>
      </c>
    </row>
    <row r="312" spans="2:12" x14ac:dyDescent="0.2">
      <c r="B312" s="14">
        <f>COUNTIFS($E$3:E312,تقرير!$E$4)</f>
        <v>21</v>
      </c>
      <c r="C312" s="48"/>
      <c r="D312" s="49"/>
      <c r="E312" s="37"/>
      <c r="F312" s="50"/>
      <c r="G312" s="51"/>
      <c r="H312" s="128" t="str">
        <f>IF(F312="","",_xlfn.IFNA(VLOOKUP(F312,'سجل المشتريات'!E:M,9,0),"غير مسجلة في المشتريات"))</f>
        <v/>
      </c>
      <c r="I312" s="27" t="str">
        <f>_xlfn.IFNA(VLOOKUP(E312,الاوردرات!$B$1:$C$600,2,0),"")</f>
        <v/>
      </c>
      <c r="J312" s="63"/>
      <c r="L312" s="125" t="str">
        <f>IF(F312="","",_xlfn.IFNA((VLOOKUP(F312,help!L:M,2,0))*G312,"غير مسجلة في المشتريات"))</f>
        <v/>
      </c>
    </row>
    <row r="313" spans="2:12" x14ac:dyDescent="0.2">
      <c r="B313" s="14">
        <f>COUNTIFS($E$3:E313,تقرير!$E$4)</f>
        <v>21</v>
      </c>
      <c r="C313" s="48"/>
      <c r="D313" s="49"/>
      <c r="E313" s="37"/>
      <c r="F313" s="50"/>
      <c r="G313" s="51"/>
      <c r="H313" s="128" t="str">
        <f>IF(F313="","",_xlfn.IFNA(VLOOKUP(F313,'سجل المشتريات'!E:M,9,0),"غير مسجلة في المشتريات"))</f>
        <v/>
      </c>
      <c r="I313" s="27" t="str">
        <f>_xlfn.IFNA(VLOOKUP(E313,الاوردرات!$B$1:$C$600,2,0),"")</f>
        <v/>
      </c>
      <c r="J313" s="63"/>
      <c r="L313" s="125" t="str">
        <f>IF(F313="","",_xlfn.IFNA((VLOOKUP(F313,help!L:M,2,0))*G313,"غير مسجلة في المشتريات"))</f>
        <v/>
      </c>
    </row>
    <row r="314" spans="2:12" x14ac:dyDescent="0.2">
      <c r="B314" s="14">
        <f>COUNTIFS($E$3:E314,تقرير!$E$4)</f>
        <v>21</v>
      </c>
      <c r="C314" s="48"/>
      <c r="D314" s="49"/>
      <c r="E314" s="37"/>
      <c r="F314" s="50"/>
      <c r="G314" s="51"/>
      <c r="H314" s="128" t="str">
        <f>IF(F314="","",_xlfn.IFNA(VLOOKUP(F314,'سجل المشتريات'!E:M,9,0),"غير مسجلة في المشتريات"))</f>
        <v/>
      </c>
      <c r="I314" s="27" t="str">
        <f>_xlfn.IFNA(VLOOKUP(E314,الاوردرات!$B$1:$C$600,2,0),"")</f>
        <v/>
      </c>
      <c r="J314" s="63"/>
      <c r="L314" s="125" t="str">
        <f>IF(F314="","",_xlfn.IFNA((VLOOKUP(F314,help!L:M,2,0))*G314,"غير مسجلة في المشتريات"))</f>
        <v/>
      </c>
    </row>
    <row r="315" spans="2:12" x14ac:dyDescent="0.2">
      <c r="B315" s="14">
        <f>COUNTIFS($E$3:E315,تقرير!$E$4)</f>
        <v>21</v>
      </c>
      <c r="C315" s="48"/>
      <c r="D315" s="49"/>
      <c r="E315" s="37"/>
      <c r="F315" s="50"/>
      <c r="G315" s="51"/>
      <c r="H315" s="128" t="str">
        <f>IF(F315="","",_xlfn.IFNA(VLOOKUP(F315,'سجل المشتريات'!E:M,9,0),"غير مسجلة في المشتريات"))</f>
        <v/>
      </c>
      <c r="I315" s="27" t="str">
        <f>_xlfn.IFNA(VLOOKUP(E315,الاوردرات!$B$1:$C$600,2,0),"")</f>
        <v/>
      </c>
      <c r="J315" s="63"/>
      <c r="L315" s="125" t="str">
        <f>IF(F315="","",_xlfn.IFNA((VLOOKUP(F315,help!L:M,2,0))*G315,"غير مسجلة في المشتريات"))</f>
        <v/>
      </c>
    </row>
    <row r="316" spans="2:12" x14ac:dyDescent="0.2">
      <c r="B316" s="14">
        <f>COUNTIFS($E$3:E316,تقرير!$E$4)</f>
        <v>21</v>
      </c>
      <c r="C316" s="48"/>
      <c r="D316" s="49"/>
      <c r="E316" s="37"/>
      <c r="F316" s="50"/>
      <c r="G316" s="51"/>
      <c r="H316" s="128" t="str">
        <f>IF(F316="","",_xlfn.IFNA(VLOOKUP(F316,'سجل المشتريات'!E:M,9,0),"غير مسجلة في المشتريات"))</f>
        <v/>
      </c>
      <c r="I316" s="27" t="str">
        <f>_xlfn.IFNA(VLOOKUP(E316,الاوردرات!$B$1:$C$600,2,0),"")</f>
        <v/>
      </c>
      <c r="J316" s="63"/>
      <c r="L316" s="125" t="str">
        <f>IF(F316="","",_xlfn.IFNA((VLOOKUP(F316,help!L:M,2,0))*G316,"غير مسجلة في المشتريات"))</f>
        <v/>
      </c>
    </row>
    <row r="317" spans="2:12" x14ac:dyDescent="0.2">
      <c r="B317" s="14">
        <f>COUNTIFS($E$3:E317,تقرير!$E$4)</f>
        <v>21</v>
      </c>
      <c r="C317" s="48"/>
      <c r="D317" s="49"/>
      <c r="E317" s="37"/>
      <c r="F317" s="50"/>
      <c r="G317" s="51"/>
      <c r="H317" s="128" t="str">
        <f>IF(F317="","",_xlfn.IFNA(VLOOKUP(F317,'سجل المشتريات'!E:M,9,0),"غير مسجلة في المشتريات"))</f>
        <v/>
      </c>
      <c r="I317" s="27" t="str">
        <f>_xlfn.IFNA(VLOOKUP(E317,الاوردرات!$B$1:$C$600,2,0),"")</f>
        <v/>
      </c>
      <c r="J317" s="63"/>
      <c r="L317" s="125" t="str">
        <f>IF(F317="","",_xlfn.IFNA((VLOOKUP(F317,help!L:M,2,0))*G317,"غير مسجلة في المشتريات"))</f>
        <v/>
      </c>
    </row>
    <row r="318" spans="2:12" x14ac:dyDescent="0.2">
      <c r="B318" s="14">
        <f>COUNTIFS($E$3:E318,تقرير!$E$4)</f>
        <v>21</v>
      </c>
      <c r="C318" s="48"/>
      <c r="D318" s="49"/>
      <c r="E318" s="37"/>
      <c r="F318" s="50"/>
      <c r="G318" s="51"/>
      <c r="H318" s="128" t="str">
        <f>IF(F318="","",_xlfn.IFNA(VLOOKUP(F318,'سجل المشتريات'!E:M,9,0),"غير مسجلة في المشتريات"))</f>
        <v/>
      </c>
      <c r="I318" s="27" t="str">
        <f>_xlfn.IFNA(VLOOKUP(E318,الاوردرات!$B$1:$C$600,2,0),"")</f>
        <v/>
      </c>
      <c r="J318" s="63"/>
      <c r="L318" s="125" t="str">
        <f>IF(F318="","",_xlfn.IFNA((VLOOKUP(F318,help!L:M,2,0))*G318,"غير مسجلة في المشتريات"))</f>
        <v/>
      </c>
    </row>
    <row r="319" spans="2:12" x14ac:dyDescent="0.2">
      <c r="B319" s="14">
        <f>COUNTIFS($E$3:E319,تقرير!$E$4)</f>
        <v>21</v>
      </c>
      <c r="C319" s="48"/>
      <c r="D319" s="49"/>
      <c r="E319" s="37"/>
      <c r="F319" s="50"/>
      <c r="G319" s="51"/>
      <c r="H319" s="128" t="str">
        <f>IF(F319="","",_xlfn.IFNA(VLOOKUP(F319,'سجل المشتريات'!E:M,9,0),"غير مسجلة في المشتريات"))</f>
        <v/>
      </c>
      <c r="I319" s="27" t="str">
        <f>_xlfn.IFNA(VLOOKUP(E319,الاوردرات!$B$1:$C$600,2,0),"")</f>
        <v/>
      </c>
      <c r="J319" s="63"/>
      <c r="L319" s="125" t="str">
        <f>IF(F319="","",_xlfn.IFNA((VLOOKUP(F319,help!L:M,2,0))*G319,"غير مسجلة في المشتريات"))</f>
        <v/>
      </c>
    </row>
    <row r="320" spans="2:12" x14ac:dyDescent="0.2">
      <c r="B320" s="14">
        <f>COUNTIFS($E$3:E320,تقرير!$E$4)</f>
        <v>21</v>
      </c>
      <c r="C320" s="48"/>
      <c r="D320" s="49"/>
      <c r="E320" s="37"/>
      <c r="F320" s="50"/>
      <c r="G320" s="51"/>
      <c r="H320" s="128" t="str">
        <f>IF(F320="","",_xlfn.IFNA(VLOOKUP(F320,'سجل المشتريات'!E:M,9,0),"غير مسجلة في المشتريات"))</f>
        <v/>
      </c>
      <c r="I320" s="27" t="str">
        <f>_xlfn.IFNA(VLOOKUP(E320,الاوردرات!$B$1:$C$600,2,0),"")</f>
        <v/>
      </c>
      <c r="J320" s="63"/>
      <c r="L320" s="125" t="str">
        <f>IF(F320="","",_xlfn.IFNA((VLOOKUP(F320,help!L:M,2,0))*G320,"غير مسجلة في المشتريات"))</f>
        <v/>
      </c>
    </row>
    <row r="321" spans="2:12" x14ac:dyDescent="0.2">
      <c r="B321" s="14">
        <f>COUNTIFS($E$3:E321,تقرير!$E$4)</f>
        <v>21</v>
      </c>
      <c r="C321" s="48"/>
      <c r="D321" s="49"/>
      <c r="E321" s="37"/>
      <c r="F321" s="50"/>
      <c r="G321" s="51"/>
      <c r="H321" s="128" t="str">
        <f>IF(F321="","",_xlfn.IFNA(VLOOKUP(F321,'سجل المشتريات'!E:M,9,0),"غير مسجلة في المشتريات"))</f>
        <v/>
      </c>
      <c r="I321" s="27" t="str">
        <f>_xlfn.IFNA(VLOOKUP(E321,الاوردرات!$B$1:$C$600,2,0),"")</f>
        <v/>
      </c>
      <c r="J321" s="63"/>
      <c r="L321" s="125" t="str">
        <f>IF(F321="","",_xlfn.IFNA((VLOOKUP(F321,help!L:M,2,0))*G321,"غير مسجلة في المشتريات"))</f>
        <v/>
      </c>
    </row>
    <row r="322" spans="2:12" x14ac:dyDescent="0.2">
      <c r="B322" s="14">
        <f>COUNTIFS($E$3:E322,تقرير!$E$4)</f>
        <v>21</v>
      </c>
      <c r="C322" s="48"/>
      <c r="D322" s="49"/>
      <c r="E322" s="37"/>
      <c r="F322" s="50"/>
      <c r="G322" s="51"/>
      <c r="H322" s="128" t="str">
        <f>IF(F322="","",_xlfn.IFNA(VLOOKUP(F322,'سجل المشتريات'!E:M,9,0),"غير مسجلة في المشتريات"))</f>
        <v/>
      </c>
      <c r="I322" s="27" t="str">
        <f>_xlfn.IFNA(VLOOKUP(E322,الاوردرات!$B$1:$C$600,2,0),"")</f>
        <v/>
      </c>
      <c r="J322" s="63"/>
      <c r="L322" s="125" t="str">
        <f>IF(F322="","",_xlfn.IFNA((VLOOKUP(F322,help!L:M,2,0))*G322,"غير مسجلة في المشتريات"))</f>
        <v/>
      </c>
    </row>
    <row r="323" spans="2:12" x14ac:dyDescent="0.2">
      <c r="B323" s="14">
        <f>COUNTIFS($E$3:E323,تقرير!$E$4)</f>
        <v>21</v>
      </c>
      <c r="C323" s="48"/>
      <c r="D323" s="49"/>
      <c r="E323" s="37"/>
      <c r="F323" s="50"/>
      <c r="G323" s="51"/>
      <c r="H323" s="128" t="str">
        <f>IF(F323="","",_xlfn.IFNA(VLOOKUP(F323,'سجل المشتريات'!E:M,9,0),"غير مسجلة في المشتريات"))</f>
        <v/>
      </c>
      <c r="I323" s="27" t="str">
        <f>_xlfn.IFNA(VLOOKUP(E323,الاوردرات!$B$1:$C$600,2,0),"")</f>
        <v/>
      </c>
      <c r="J323" s="63"/>
      <c r="L323" s="125" t="str">
        <f>IF(F323="","",_xlfn.IFNA((VLOOKUP(F323,help!L:M,2,0))*G323,"غير مسجلة في المشتريات"))</f>
        <v/>
      </c>
    </row>
    <row r="324" spans="2:12" x14ac:dyDescent="0.2">
      <c r="B324" s="14">
        <f>COUNTIFS($E$3:E324,تقرير!$E$4)</f>
        <v>21</v>
      </c>
      <c r="C324" s="48"/>
      <c r="D324" s="49"/>
      <c r="E324" s="37"/>
      <c r="F324" s="50"/>
      <c r="G324" s="51"/>
      <c r="H324" s="128" t="str">
        <f>IF(F324="","",_xlfn.IFNA(VLOOKUP(F324,'سجل المشتريات'!E:M,9,0),"غير مسجلة في المشتريات"))</f>
        <v/>
      </c>
      <c r="I324" s="27" t="str">
        <f>_xlfn.IFNA(VLOOKUP(E324,الاوردرات!$B$1:$C$600,2,0),"")</f>
        <v/>
      </c>
      <c r="J324" s="63"/>
      <c r="L324" s="125" t="str">
        <f>IF(F324="","",_xlfn.IFNA((VLOOKUP(F324,help!L:M,2,0))*G324,"غير مسجلة في المشتريات"))</f>
        <v/>
      </c>
    </row>
    <row r="325" spans="2:12" x14ac:dyDescent="0.2">
      <c r="B325" s="14">
        <f>COUNTIFS($E$3:E325,تقرير!$E$4)</f>
        <v>21</v>
      </c>
      <c r="C325" s="48"/>
      <c r="D325" s="49"/>
      <c r="E325" s="37"/>
      <c r="F325" s="50"/>
      <c r="G325" s="51"/>
      <c r="H325" s="128" t="str">
        <f>IF(F325="","",_xlfn.IFNA(VLOOKUP(F325,'سجل المشتريات'!E:M,9,0),"غير مسجلة في المشتريات"))</f>
        <v/>
      </c>
      <c r="I325" s="27" t="str">
        <f>_xlfn.IFNA(VLOOKUP(E325,الاوردرات!$B$1:$C$600,2,0),"")</f>
        <v/>
      </c>
      <c r="J325" s="63"/>
      <c r="L325" s="125" t="str">
        <f>IF(F325="","",_xlfn.IFNA((VLOOKUP(F325,help!L:M,2,0))*G325,"غير مسجلة في المشتريات"))</f>
        <v/>
      </c>
    </row>
    <row r="326" spans="2:12" x14ac:dyDescent="0.2">
      <c r="B326" s="14">
        <f>COUNTIFS($E$3:E326,تقرير!$E$4)</f>
        <v>21</v>
      </c>
      <c r="C326" s="48"/>
      <c r="D326" s="49"/>
      <c r="E326" s="37"/>
      <c r="F326" s="50"/>
      <c r="G326" s="51"/>
      <c r="H326" s="128" t="str">
        <f>IF(F326="","",_xlfn.IFNA(VLOOKUP(F326,'سجل المشتريات'!E:M,9,0),"غير مسجلة في المشتريات"))</f>
        <v/>
      </c>
      <c r="I326" s="27" t="str">
        <f>_xlfn.IFNA(VLOOKUP(E326,الاوردرات!$B$1:$C$600,2,0),"")</f>
        <v/>
      </c>
      <c r="J326" s="63"/>
      <c r="L326" s="125" t="str">
        <f>IF(F326="","",_xlfn.IFNA((VLOOKUP(F326,help!L:M,2,0))*G326,"غير مسجلة في المشتريات"))</f>
        <v/>
      </c>
    </row>
    <row r="327" spans="2:12" x14ac:dyDescent="0.2">
      <c r="B327" s="14">
        <f>COUNTIFS($E$3:E327,تقرير!$E$4)</f>
        <v>21</v>
      </c>
      <c r="C327" s="48"/>
      <c r="D327" s="49"/>
      <c r="E327" s="37"/>
      <c r="F327" s="50"/>
      <c r="G327" s="51"/>
      <c r="H327" s="128" t="str">
        <f>IF(F327="","",_xlfn.IFNA(VLOOKUP(F327,'سجل المشتريات'!E:M,9,0),"غير مسجلة في المشتريات"))</f>
        <v/>
      </c>
      <c r="I327" s="27" t="str">
        <f>_xlfn.IFNA(VLOOKUP(E327,الاوردرات!$B$1:$C$600,2,0),"")</f>
        <v/>
      </c>
      <c r="J327" s="63"/>
      <c r="L327" s="125" t="str">
        <f>IF(F327="","",_xlfn.IFNA((VLOOKUP(F327,help!L:M,2,0))*G327,"غير مسجلة في المشتريات"))</f>
        <v/>
      </c>
    </row>
    <row r="328" spans="2:12" x14ac:dyDescent="0.2">
      <c r="B328" s="14">
        <f>COUNTIFS($E$3:E328,تقرير!$E$4)</f>
        <v>21</v>
      </c>
      <c r="C328" s="48"/>
      <c r="D328" s="49"/>
      <c r="E328" s="37"/>
      <c r="F328" s="50"/>
      <c r="G328" s="51"/>
      <c r="H328" s="128" t="str">
        <f>IF(F328="","",_xlfn.IFNA(VLOOKUP(F328,'سجل المشتريات'!E:M,9,0),"غير مسجلة في المشتريات"))</f>
        <v/>
      </c>
      <c r="I328" s="27" t="str">
        <f>_xlfn.IFNA(VLOOKUP(E328,الاوردرات!$B$1:$C$600,2,0),"")</f>
        <v/>
      </c>
      <c r="J328" s="63"/>
      <c r="L328" s="125" t="str">
        <f>IF(F328="","",_xlfn.IFNA((VLOOKUP(F328,help!L:M,2,0))*G328,"غير مسجلة في المشتريات"))</f>
        <v/>
      </c>
    </row>
    <row r="329" spans="2:12" x14ac:dyDescent="0.2">
      <c r="B329" s="14">
        <f>COUNTIFS($E$3:E329,تقرير!$E$4)</f>
        <v>21</v>
      </c>
      <c r="C329" s="48"/>
      <c r="D329" s="49"/>
      <c r="E329" s="37"/>
      <c r="F329" s="50"/>
      <c r="G329" s="51"/>
      <c r="H329" s="128" t="str">
        <f>IF(F329="","",_xlfn.IFNA(VLOOKUP(F329,'سجل المشتريات'!E:M,9,0),"غير مسجلة في المشتريات"))</f>
        <v/>
      </c>
      <c r="I329" s="27" t="str">
        <f>_xlfn.IFNA(VLOOKUP(E329,الاوردرات!$B$1:$C$600,2,0),"")</f>
        <v/>
      </c>
      <c r="J329" s="63"/>
      <c r="L329" s="125" t="str">
        <f>IF(F329="","",_xlfn.IFNA((VLOOKUP(F329,help!L:M,2,0))*G329,"غير مسجلة في المشتريات"))</f>
        <v/>
      </c>
    </row>
    <row r="330" spans="2:12" x14ac:dyDescent="0.2">
      <c r="B330" s="14">
        <f>COUNTIFS($E$3:E330,تقرير!$E$4)</f>
        <v>21</v>
      </c>
      <c r="C330" s="48"/>
      <c r="D330" s="49"/>
      <c r="E330" s="37"/>
      <c r="F330" s="50"/>
      <c r="G330" s="51"/>
      <c r="H330" s="128" t="str">
        <f>IF(F330="","",_xlfn.IFNA(VLOOKUP(F330,'سجل المشتريات'!E:M,9,0),"غير مسجلة في المشتريات"))</f>
        <v/>
      </c>
      <c r="I330" s="27" t="str">
        <f>_xlfn.IFNA(VLOOKUP(E330,الاوردرات!$B$1:$C$600,2,0),"")</f>
        <v/>
      </c>
      <c r="J330" s="63"/>
      <c r="L330" s="125" t="str">
        <f>IF(F330="","",_xlfn.IFNA((VLOOKUP(F330,help!L:M,2,0))*G330,"غير مسجلة في المشتريات"))</f>
        <v/>
      </c>
    </row>
    <row r="331" spans="2:12" x14ac:dyDescent="0.2">
      <c r="B331" s="14">
        <f>COUNTIFS($E$3:E331,تقرير!$E$4)</f>
        <v>21</v>
      </c>
      <c r="C331" s="48"/>
      <c r="D331" s="49"/>
      <c r="E331" s="37"/>
      <c r="F331" s="50"/>
      <c r="G331" s="51"/>
      <c r="H331" s="128" t="str">
        <f>IF(F331="","",_xlfn.IFNA(VLOOKUP(F331,'سجل المشتريات'!E:M,9,0),"غير مسجلة في المشتريات"))</f>
        <v/>
      </c>
      <c r="I331" s="27" t="str">
        <f>_xlfn.IFNA(VLOOKUP(E331,الاوردرات!$B$1:$C$600,2,0),"")</f>
        <v/>
      </c>
      <c r="J331" s="63"/>
      <c r="L331" s="125" t="str">
        <f>IF(F331="","",_xlfn.IFNA((VLOOKUP(F331,help!L:M,2,0))*G331,"غير مسجلة في المشتريات"))</f>
        <v/>
      </c>
    </row>
    <row r="332" spans="2:12" x14ac:dyDescent="0.2">
      <c r="B332" s="14">
        <f>COUNTIFS($E$3:E332,تقرير!$E$4)</f>
        <v>21</v>
      </c>
      <c r="C332" s="48"/>
      <c r="D332" s="49"/>
      <c r="E332" s="37"/>
      <c r="F332" s="50"/>
      <c r="G332" s="51"/>
      <c r="H332" s="128" t="str">
        <f>IF(F332="","",_xlfn.IFNA(VLOOKUP(F332,'سجل المشتريات'!E:M,9,0),"غير مسجلة في المشتريات"))</f>
        <v/>
      </c>
      <c r="I332" s="27" t="str">
        <f>_xlfn.IFNA(VLOOKUP(E332,الاوردرات!$B$1:$C$600,2,0),"")</f>
        <v/>
      </c>
      <c r="J332" s="63"/>
      <c r="L332" s="125" t="str">
        <f>IF(F332="","",_xlfn.IFNA((VLOOKUP(F332,help!L:M,2,0))*G332,"غير مسجلة في المشتريات"))</f>
        <v/>
      </c>
    </row>
    <row r="333" spans="2:12" x14ac:dyDescent="0.2">
      <c r="B333" s="14">
        <f>COUNTIFS($E$3:E333,تقرير!$E$4)</f>
        <v>21</v>
      </c>
      <c r="C333" s="48"/>
      <c r="D333" s="49"/>
      <c r="E333" s="37"/>
      <c r="F333" s="50"/>
      <c r="G333" s="51"/>
      <c r="H333" s="128" t="str">
        <f>IF(F333="","",_xlfn.IFNA(VLOOKUP(F333,'سجل المشتريات'!E:M,9,0),"غير مسجلة في المشتريات"))</f>
        <v/>
      </c>
      <c r="I333" s="27" t="str">
        <f>_xlfn.IFNA(VLOOKUP(E333,الاوردرات!$B$1:$C$600,2,0),"")</f>
        <v/>
      </c>
      <c r="J333" s="63"/>
      <c r="L333" s="125" t="str">
        <f>IF(F333="","",_xlfn.IFNA((VLOOKUP(F333,help!L:M,2,0))*G333,"غير مسجلة في المشتريات"))</f>
        <v/>
      </c>
    </row>
    <row r="334" spans="2:12" x14ac:dyDescent="0.2">
      <c r="B334" s="14">
        <f>COUNTIFS($E$3:E334,تقرير!$E$4)</f>
        <v>21</v>
      </c>
      <c r="C334" s="48"/>
      <c r="D334" s="49"/>
      <c r="E334" s="37"/>
      <c r="F334" s="50"/>
      <c r="G334" s="51"/>
      <c r="H334" s="128" t="str">
        <f>IF(F334="","",_xlfn.IFNA(VLOOKUP(F334,'سجل المشتريات'!E:M,9,0),"غير مسجلة في المشتريات"))</f>
        <v/>
      </c>
      <c r="I334" s="27" t="str">
        <f>_xlfn.IFNA(VLOOKUP(E334,الاوردرات!$B$1:$C$600,2,0),"")</f>
        <v/>
      </c>
      <c r="J334" s="63"/>
      <c r="L334" s="125" t="str">
        <f>IF(F334="","",_xlfn.IFNA((VLOOKUP(F334,help!L:M,2,0))*G334,"غير مسجلة في المشتريات"))</f>
        <v/>
      </c>
    </row>
    <row r="335" spans="2:12" x14ac:dyDescent="0.2">
      <c r="B335" s="14">
        <f>COUNTIFS($E$3:E335,تقرير!$E$4)</f>
        <v>21</v>
      </c>
      <c r="C335" s="48"/>
      <c r="D335" s="49"/>
      <c r="E335" s="37"/>
      <c r="F335" s="50"/>
      <c r="G335" s="51"/>
      <c r="H335" s="128" t="str">
        <f>IF(F335="","",_xlfn.IFNA(VLOOKUP(F335,'سجل المشتريات'!E:M,9,0),"غير مسجلة في المشتريات"))</f>
        <v/>
      </c>
      <c r="I335" s="27" t="str">
        <f>_xlfn.IFNA(VLOOKUP(E335,الاوردرات!$B$1:$C$600,2,0),"")</f>
        <v/>
      </c>
      <c r="J335" s="63"/>
      <c r="L335" s="125" t="str">
        <f>IF(F335="","",_xlfn.IFNA((VLOOKUP(F335,help!L:M,2,0))*G335,"غير مسجلة في المشتريات"))</f>
        <v/>
      </c>
    </row>
    <row r="336" spans="2:12" x14ac:dyDescent="0.2">
      <c r="B336" s="14">
        <f>COUNTIFS($E$3:E336,تقرير!$E$4)</f>
        <v>21</v>
      </c>
      <c r="C336" s="48"/>
      <c r="D336" s="49"/>
      <c r="E336" s="37"/>
      <c r="F336" s="50"/>
      <c r="G336" s="51"/>
      <c r="H336" s="128" t="str">
        <f>IF(F336="","",_xlfn.IFNA(VLOOKUP(F336,'سجل المشتريات'!E:M,9,0),"غير مسجلة في المشتريات"))</f>
        <v/>
      </c>
      <c r="I336" s="27" t="str">
        <f>_xlfn.IFNA(VLOOKUP(E336,الاوردرات!$B$1:$C$600,2,0),"")</f>
        <v/>
      </c>
      <c r="J336" s="63"/>
      <c r="L336" s="125" t="str">
        <f>IF(F336="","",_xlfn.IFNA((VLOOKUP(F336,help!L:M,2,0))*G336,"غير مسجلة في المشتريات"))</f>
        <v/>
      </c>
    </row>
    <row r="337" spans="2:12" x14ac:dyDescent="0.2">
      <c r="B337" s="14">
        <f>COUNTIFS($E$3:E337,تقرير!$E$4)</f>
        <v>21</v>
      </c>
      <c r="C337" s="48"/>
      <c r="D337" s="49"/>
      <c r="E337" s="37"/>
      <c r="F337" s="50"/>
      <c r="G337" s="51"/>
      <c r="H337" s="128" t="str">
        <f>IF(F337="","",_xlfn.IFNA(VLOOKUP(F337,'سجل المشتريات'!E:M,9,0),"غير مسجلة في المشتريات"))</f>
        <v/>
      </c>
      <c r="I337" s="27" t="str">
        <f>_xlfn.IFNA(VLOOKUP(E337,الاوردرات!$B$1:$C$600,2,0),"")</f>
        <v/>
      </c>
      <c r="J337" s="63"/>
      <c r="L337" s="125" t="str">
        <f>IF(F337="","",_xlfn.IFNA((VLOOKUP(F337,help!L:M,2,0))*G337,"غير مسجلة في المشتريات"))</f>
        <v/>
      </c>
    </row>
    <row r="338" spans="2:12" x14ac:dyDescent="0.2">
      <c r="B338" s="14">
        <f>COUNTIFS($E$3:E338,تقرير!$E$4)</f>
        <v>21</v>
      </c>
      <c r="C338" s="48"/>
      <c r="D338" s="49"/>
      <c r="E338" s="37"/>
      <c r="F338" s="50"/>
      <c r="G338" s="51"/>
      <c r="H338" s="128" t="str">
        <f>IF(F338="","",_xlfn.IFNA(VLOOKUP(F338,'سجل المشتريات'!E:M,9,0),"غير مسجلة في المشتريات"))</f>
        <v/>
      </c>
      <c r="I338" s="27" t="str">
        <f>_xlfn.IFNA(VLOOKUP(E338,الاوردرات!$B$1:$C$600,2,0),"")</f>
        <v/>
      </c>
      <c r="J338" s="63"/>
      <c r="L338" s="125" t="str">
        <f>IF(F338="","",_xlfn.IFNA((VLOOKUP(F338,help!L:M,2,0))*G338,"غير مسجلة في المشتريات"))</f>
        <v/>
      </c>
    </row>
    <row r="339" spans="2:12" x14ac:dyDescent="0.2">
      <c r="B339" s="14">
        <f>COUNTIFS($E$3:E339,تقرير!$E$4)</f>
        <v>21</v>
      </c>
      <c r="C339" s="48"/>
      <c r="D339" s="49"/>
      <c r="E339" s="37"/>
      <c r="F339" s="50"/>
      <c r="G339" s="51"/>
      <c r="H339" s="128" t="str">
        <f>IF(F339="","",_xlfn.IFNA(VLOOKUP(F339,'سجل المشتريات'!E:M,9,0),"غير مسجلة في المشتريات"))</f>
        <v/>
      </c>
      <c r="I339" s="27" t="str">
        <f>_xlfn.IFNA(VLOOKUP(E339,الاوردرات!$B$1:$C$600,2,0),"")</f>
        <v/>
      </c>
      <c r="J339" s="63"/>
      <c r="L339" s="125" t="str">
        <f>IF(F339="","",_xlfn.IFNA((VLOOKUP(F339,help!L:M,2,0))*G339,"غير مسجلة في المشتريات"))</f>
        <v/>
      </c>
    </row>
    <row r="340" spans="2:12" x14ac:dyDescent="0.2">
      <c r="B340" s="14">
        <f>COUNTIFS($E$3:E340,تقرير!$E$4)</f>
        <v>21</v>
      </c>
      <c r="C340" s="48"/>
      <c r="D340" s="49"/>
      <c r="E340" s="37"/>
      <c r="F340" s="50"/>
      <c r="G340" s="51"/>
      <c r="H340" s="128" t="str">
        <f>IF(F340="","",_xlfn.IFNA(VLOOKUP(F340,'سجل المشتريات'!E:M,9,0),"غير مسجلة في المشتريات"))</f>
        <v/>
      </c>
      <c r="I340" s="27" t="str">
        <f>_xlfn.IFNA(VLOOKUP(E340,الاوردرات!$B$1:$C$600,2,0),"")</f>
        <v/>
      </c>
      <c r="J340" s="63"/>
      <c r="L340" s="125" t="str">
        <f>IF(F340="","",_xlfn.IFNA((VLOOKUP(F340,help!L:M,2,0))*G340,"غير مسجلة في المشتريات"))</f>
        <v/>
      </c>
    </row>
    <row r="341" spans="2:12" x14ac:dyDescent="0.2">
      <c r="B341" s="14">
        <f>COUNTIFS($E$3:E341,تقرير!$E$4)</f>
        <v>21</v>
      </c>
      <c r="C341" s="48"/>
      <c r="D341" s="49"/>
      <c r="E341" s="37"/>
      <c r="F341" s="50"/>
      <c r="G341" s="51"/>
      <c r="H341" s="128" t="str">
        <f>IF(F341="","",_xlfn.IFNA(VLOOKUP(F341,'سجل المشتريات'!E:M,9,0),"غير مسجلة في المشتريات"))</f>
        <v/>
      </c>
      <c r="I341" s="27" t="str">
        <f>_xlfn.IFNA(VLOOKUP(E341,الاوردرات!$B$1:$C$600,2,0),"")</f>
        <v/>
      </c>
      <c r="J341" s="63"/>
      <c r="L341" s="125" t="str">
        <f>IF(F341="","",_xlfn.IFNA((VLOOKUP(F341,help!L:M,2,0))*G341,"غير مسجلة في المشتريات"))</f>
        <v/>
      </c>
    </row>
    <row r="342" spans="2:12" x14ac:dyDescent="0.2">
      <c r="B342" s="14">
        <f>COUNTIFS($E$3:E342,تقرير!$E$4)</f>
        <v>21</v>
      </c>
      <c r="C342" s="48"/>
      <c r="D342" s="49"/>
      <c r="E342" s="37"/>
      <c r="F342" s="50"/>
      <c r="G342" s="51"/>
      <c r="H342" s="128" t="str">
        <f>IF(F342="","",_xlfn.IFNA(VLOOKUP(F342,'سجل المشتريات'!E:M,9,0),"غير مسجلة في المشتريات"))</f>
        <v/>
      </c>
      <c r="I342" s="27" t="str">
        <f>_xlfn.IFNA(VLOOKUP(E342,الاوردرات!$B$1:$C$600,2,0),"")</f>
        <v/>
      </c>
      <c r="J342" s="63"/>
      <c r="L342" s="125" t="str">
        <f>IF(F342="","",_xlfn.IFNA((VLOOKUP(F342,help!L:M,2,0))*G342,"غير مسجلة في المشتريات"))</f>
        <v/>
      </c>
    </row>
    <row r="343" spans="2:12" x14ac:dyDescent="0.2">
      <c r="B343" s="14">
        <f>COUNTIFS($E$3:E343,تقرير!$E$4)</f>
        <v>21</v>
      </c>
      <c r="C343" s="48"/>
      <c r="D343" s="49"/>
      <c r="E343" s="37"/>
      <c r="F343" s="50"/>
      <c r="G343" s="51"/>
      <c r="H343" s="128" t="str">
        <f>IF(F343="","",_xlfn.IFNA(VLOOKUP(F343,'سجل المشتريات'!E:M,9,0),"غير مسجلة في المشتريات"))</f>
        <v/>
      </c>
      <c r="I343" s="27" t="str">
        <f>_xlfn.IFNA(VLOOKUP(E343,الاوردرات!$B$1:$C$600,2,0),"")</f>
        <v/>
      </c>
      <c r="J343" s="63"/>
      <c r="L343" s="125" t="str">
        <f>IF(F343="","",_xlfn.IFNA((VLOOKUP(F343,help!L:M,2,0))*G343,"غير مسجلة في المشتريات"))</f>
        <v/>
      </c>
    </row>
    <row r="344" spans="2:12" x14ac:dyDescent="0.2">
      <c r="B344" s="14">
        <f>COUNTIFS($E$3:E344,تقرير!$E$4)</f>
        <v>21</v>
      </c>
      <c r="C344" s="48"/>
      <c r="D344" s="49"/>
      <c r="E344" s="37"/>
      <c r="F344" s="50"/>
      <c r="G344" s="51"/>
      <c r="H344" s="128" t="str">
        <f>IF(F344="","",_xlfn.IFNA(VLOOKUP(F344,'سجل المشتريات'!E:M,9,0),"غير مسجلة في المشتريات"))</f>
        <v/>
      </c>
      <c r="I344" s="27" t="str">
        <f>_xlfn.IFNA(VLOOKUP(E344,الاوردرات!$B$1:$C$600,2,0),"")</f>
        <v/>
      </c>
      <c r="J344" s="63"/>
      <c r="L344" s="125" t="str">
        <f>IF(F344="","",_xlfn.IFNA((VLOOKUP(F344,help!L:M,2,0))*G344,"غير مسجلة في المشتريات"))</f>
        <v/>
      </c>
    </row>
    <row r="345" spans="2:12" x14ac:dyDescent="0.2">
      <c r="B345" s="14">
        <f>COUNTIFS($E$3:E345,تقرير!$E$4)</f>
        <v>21</v>
      </c>
      <c r="C345" s="48"/>
      <c r="D345" s="49"/>
      <c r="E345" s="37"/>
      <c r="F345" s="50"/>
      <c r="G345" s="51"/>
      <c r="H345" s="128" t="str">
        <f>IF(F345="","",_xlfn.IFNA(VLOOKUP(F345,'سجل المشتريات'!E:M,9,0),"غير مسجلة في المشتريات"))</f>
        <v/>
      </c>
      <c r="I345" s="27" t="str">
        <f>_xlfn.IFNA(VLOOKUP(E345,الاوردرات!$B$1:$C$600,2,0),"")</f>
        <v/>
      </c>
      <c r="J345" s="63"/>
      <c r="L345" s="125" t="str">
        <f>IF(F345="","",_xlfn.IFNA((VLOOKUP(F345,help!L:M,2,0))*G345,"غير مسجلة في المشتريات"))</f>
        <v/>
      </c>
    </row>
    <row r="346" spans="2:12" x14ac:dyDescent="0.2">
      <c r="B346" s="14">
        <f>COUNTIFS($E$3:E346,تقرير!$E$4)</f>
        <v>21</v>
      </c>
      <c r="C346" s="48"/>
      <c r="D346" s="49"/>
      <c r="E346" s="37"/>
      <c r="F346" s="50"/>
      <c r="G346" s="51"/>
      <c r="H346" s="128" t="str">
        <f>IF(F346="","",_xlfn.IFNA(VLOOKUP(F346,'سجل المشتريات'!E:M,9,0),"غير مسجلة في المشتريات"))</f>
        <v/>
      </c>
      <c r="I346" s="27" t="str">
        <f>_xlfn.IFNA(VLOOKUP(E346,الاوردرات!$B$1:$C$600,2,0),"")</f>
        <v/>
      </c>
      <c r="J346" s="63"/>
      <c r="L346" s="125" t="str">
        <f>IF(F346="","",_xlfn.IFNA((VLOOKUP(F346,help!L:M,2,0))*G346,"غير مسجلة في المشتريات"))</f>
        <v/>
      </c>
    </row>
    <row r="347" spans="2:12" x14ac:dyDescent="0.2">
      <c r="B347" s="14">
        <f>COUNTIFS($E$3:E347,تقرير!$E$4)</f>
        <v>21</v>
      </c>
      <c r="C347" s="48"/>
      <c r="D347" s="49"/>
      <c r="E347" s="37"/>
      <c r="F347" s="50"/>
      <c r="G347" s="51"/>
      <c r="H347" s="128" t="str">
        <f>IF(F347="","",_xlfn.IFNA(VLOOKUP(F347,'سجل المشتريات'!E:M,9,0),"غير مسجلة في المشتريات"))</f>
        <v/>
      </c>
      <c r="I347" s="27" t="str">
        <f>_xlfn.IFNA(VLOOKUP(E347,الاوردرات!$B$1:$C$600,2,0),"")</f>
        <v/>
      </c>
      <c r="J347" s="63"/>
      <c r="L347" s="125" t="str">
        <f>IF(F347="","",_xlfn.IFNA((VLOOKUP(F347,help!L:M,2,0))*G347,"غير مسجلة في المشتريات"))</f>
        <v/>
      </c>
    </row>
    <row r="348" spans="2:12" x14ac:dyDescent="0.2">
      <c r="B348" s="14">
        <f>COUNTIFS($E$3:E348,تقرير!$E$4)</f>
        <v>21</v>
      </c>
      <c r="C348" s="48"/>
      <c r="D348" s="49"/>
      <c r="E348" s="37"/>
      <c r="F348" s="50"/>
      <c r="G348" s="51"/>
      <c r="H348" s="128" t="str">
        <f>IF(F348="","",_xlfn.IFNA(VLOOKUP(F348,'سجل المشتريات'!E:M,9,0),"غير مسجلة في المشتريات"))</f>
        <v/>
      </c>
      <c r="I348" s="27" t="str">
        <f>_xlfn.IFNA(VLOOKUP(E348,الاوردرات!$B$1:$C$600,2,0),"")</f>
        <v/>
      </c>
      <c r="J348" s="63"/>
      <c r="L348" s="125" t="str">
        <f>IF(F348="","",_xlfn.IFNA((VLOOKUP(F348,help!L:M,2,0))*G348,"غير مسجلة في المشتريات"))</f>
        <v/>
      </c>
    </row>
    <row r="349" spans="2:12" x14ac:dyDescent="0.2">
      <c r="B349" s="14">
        <f>COUNTIFS($E$3:E349,تقرير!$E$4)</f>
        <v>21</v>
      </c>
      <c r="C349" s="48"/>
      <c r="D349" s="49"/>
      <c r="E349" s="37"/>
      <c r="F349" s="50"/>
      <c r="G349" s="51"/>
      <c r="H349" s="128" t="str">
        <f>IF(F349="","",_xlfn.IFNA(VLOOKUP(F349,'سجل المشتريات'!E:M,9,0),"غير مسجلة في المشتريات"))</f>
        <v/>
      </c>
      <c r="I349" s="27" t="str">
        <f>_xlfn.IFNA(VLOOKUP(E349,الاوردرات!$B$1:$C$600,2,0),"")</f>
        <v/>
      </c>
      <c r="J349" s="63"/>
      <c r="L349" s="125" t="str">
        <f>IF(F349="","",_xlfn.IFNA((VLOOKUP(F349,help!L:M,2,0))*G349,"غير مسجلة في المشتريات"))</f>
        <v/>
      </c>
    </row>
    <row r="350" spans="2:12" x14ac:dyDescent="0.2">
      <c r="B350" s="14">
        <f>COUNTIFS($E$3:E350,تقرير!$E$4)</f>
        <v>21</v>
      </c>
      <c r="C350" s="48"/>
      <c r="D350" s="49"/>
      <c r="E350" s="37"/>
      <c r="F350" s="50"/>
      <c r="G350" s="51"/>
      <c r="H350" s="128" t="str">
        <f>IF(F350="","",_xlfn.IFNA(VLOOKUP(F350,'سجل المشتريات'!E:M,9,0),"غير مسجلة في المشتريات"))</f>
        <v/>
      </c>
      <c r="I350" s="27" t="str">
        <f>_xlfn.IFNA(VLOOKUP(E350,الاوردرات!$B$1:$C$600,2,0),"")</f>
        <v/>
      </c>
      <c r="J350" s="63"/>
      <c r="L350" s="125" t="str">
        <f>IF(F350="","",_xlfn.IFNA((VLOOKUP(F350,help!L:M,2,0))*G350,"غير مسجلة في المشتريات"))</f>
        <v/>
      </c>
    </row>
    <row r="351" spans="2:12" x14ac:dyDescent="0.2">
      <c r="B351" s="14">
        <f>COUNTIFS($E$3:E351,تقرير!$E$4)</f>
        <v>21</v>
      </c>
      <c r="C351" s="48"/>
      <c r="D351" s="49"/>
      <c r="E351" s="37"/>
      <c r="F351" s="50"/>
      <c r="G351" s="51"/>
      <c r="H351" s="128" t="str">
        <f>IF(F351="","",_xlfn.IFNA(VLOOKUP(F351,'سجل المشتريات'!E:M,9,0),"غير مسجلة في المشتريات"))</f>
        <v/>
      </c>
      <c r="I351" s="27" t="str">
        <f>_xlfn.IFNA(VLOOKUP(E351,الاوردرات!$B$1:$C$600,2,0),"")</f>
        <v/>
      </c>
      <c r="J351" s="63"/>
      <c r="L351" s="125" t="str">
        <f>IF(F351="","",_xlfn.IFNA((VLOOKUP(F351,help!L:M,2,0))*G351,"غير مسجلة في المشتريات"))</f>
        <v/>
      </c>
    </row>
    <row r="352" spans="2:12" x14ac:dyDescent="0.2">
      <c r="B352" s="14">
        <f>COUNTIFS($E$3:E352,تقرير!$E$4)</f>
        <v>21</v>
      </c>
      <c r="C352" s="48"/>
      <c r="D352" s="49"/>
      <c r="E352" s="37"/>
      <c r="F352" s="50"/>
      <c r="G352" s="51"/>
      <c r="H352" s="128" t="str">
        <f>IF(F352="","",_xlfn.IFNA(VLOOKUP(F352,'سجل المشتريات'!E:M,9,0),"غير مسجلة في المشتريات"))</f>
        <v/>
      </c>
      <c r="I352" s="27" t="str">
        <f>_xlfn.IFNA(VLOOKUP(E352,الاوردرات!$B$1:$C$600,2,0),"")</f>
        <v/>
      </c>
      <c r="J352" s="63"/>
      <c r="L352" s="125" t="str">
        <f>IF(F352="","",_xlfn.IFNA((VLOOKUP(F352,help!L:M,2,0))*G352,"غير مسجلة في المشتريات"))</f>
        <v/>
      </c>
    </row>
    <row r="353" spans="2:12" x14ac:dyDescent="0.2">
      <c r="B353" s="14">
        <f>COUNTIFS($E$3:E353,تقرير!$E$4)</f>
        <v>21</v>
      </c>
      <c r="C353" s="48"/>
      <c r="D353" s="49"/>
      <c r="E353" s="37"/>
      <c r="F353" s="50"/>
      <c r="G353" s="51"/>
      <c r="H353" s="128" t="str">
        <f>IF(F353="","",_xlfn.IFNA(VLOOKUP(F353,'سجل المشتريات'!E:M,9,0),"غير مسجلة في المشتريات"))</f>
        <v/>
      </c>
      <c r="I353" s="27" t="str">
        <f>_xlfn.IFNA(VLOOKUP(E353,الاوردرات!$B$1:$C$600,2,0),"")</f>
        <v/>
      </c>
      <c r="J353" s="63"/>
      <c r="L353" s="125" t="str">
        <f>IF(F353="","",_xlfn.IFNA((VLOOKUP(F353,help!L:M,2,0))*G353,"غير مسجلة في المشتريات"))</f>
        <v/>
      </c>
    </row>
    <row r="354" spans="2:12" x14ac:dyDescent="0.2">
      <c r="B354" s="14">
        <f>COUNTIFS($E$3:E354,تقرير!$E$4)</f>
        <v>21</v>
      </c>
      <c r="C354" s="48"/>
      <c r="D354" s="49"/>
      <c r="E354" s="37"/>
      <c r="F354" s="50"/>
      <c r="G354" s="51"/>
      <c r="H354" s="128" t="str">
        <f>IF(F354="","",_xlfn.IFNA(VLOOKUP(F354,'سجل المشتريات'!E:M,9,0),"غير مسجلة في المشتريات"))</f>
        <v/>
      </c>
      <c r="I354" s="27" t="str">
        <f>_xlfn.IFNA(VLOOKUP(E354,الاوردرات!$B$1:$C$600,2,0),"")</f>
        <v/>
      </c>
      <c r="J354" s="63"/>
      <c r="L354" s="125" t="str">
        <f>IF(F354="","",_xlfn.IFNA((VLOOKUP(F354,help!L:M,2,0))*G354,"غير مسجلة في المشتريات"))</f>
        <v/>
      </c>
    </row>
    <row r="355" spans="2:12" x14ac:dyDescent="0.2">
      <c r="B355" s="14">
        <f>COUNTIFS($E$3:E355,تقرير!$E$4)</f>
        <v>21</v>
      </c>
      <c r="C355" s="48"/>
      <c r="D355" s="49"/>
      <c r="E355" s="37"/>
      <c r="F355" s="50"/>
      <c r="G355" s="51"/>
      <c r="H355" s="128" t="str">
        <f>IF(F355="","",_xlfn.IFNA(VLOOKUP(F355,'سجل المشتريات'!E:M,9,0),"غير مسجلة في المشتريات"))</f>
        <v/>
      </c>
      <c r="I355" s="27" t="str">
        <f>_xlfn.IFNA(VLOOKUP(E355,الاوردرات!$B$1:$C$600,2,0),"")</f>
        <v/>
      </c>
      <c r="J355" s="63"/>
      <c r="L355" s="125" t="str">
        <f>IF(F355="","",_xlfn.IFNA((VLOOKUP(F355,help!L:M,2,0))*G355,"غير مسجلة في المشتريات"))</f>
        <v/>
      </c>
    </row>
    <row r="356" spans="2:12" x14ac:dyDescent="0.2">
      <c r="B356" s="14">
        <f>COUNTIFS($E$3:E356,تقرير!$E$4)</f>
        <v>21</v>
      </c>
      <c r="C356" s="48"/>
      <c r="D356" s="49"/>
      <c r="E356" s="37"/>
      <c r="F356" s="50"/>
      <c r="G356" s="51"/>
      <c r="H356" s="128" t="str">
        <f>IF(F356="","",_xlfn.IFNA(VLOOKUP(F356,'سجل المشتريات'!E:M,9,0),"غير مسجلة في المشتريات"))</f>
        <v/>
      </c>
      <c r="I356" s="27" t="str">
        <f>_xlfn.IFNA(VLOOKUP(E356,الاوردرات!$B$1:$C$600,2,0),"")</f>
        <v/>
      </c>
      <c r="J356" s="63"/>
      <c r="L356" s="125" t="str">
        <f>IF(F356="","",_xlfn.IFNA((VLOOKUP(F356,help!L:M,2,0))*G356,"غير مسجلة في المشتريات"))</f>
        <v/>
      </c>
    </row>
    <row r="357" spans="2:12" x14ac:dyDescent="0.2">
      <c r="B357" s="14">
        <f>COUNTIFS($E$3:E357,تقرير!$E$4)</f>
        <v>21</v>
      </c>
      <c r="C357" s="48"/>
      <c r="D357" s="49"/>
      <c r="E357" s="37"/>
      <c r="F357" s="50"/>
      <c r="G357" s="51"/>
      <c r="H357" s="128" t="str">
        <f>IF(F357="","",_xlfn.IFNA(VLOOKUP(F357,'سجل المشتريات'!E:M,9,0),"غير مسجلة في المشتريات"))</f>
        <v/>
      </c>
      <c r="I357" s="27" t="str">
        <f>_xlfn.IFNA(VLOOKUP(E357,الاوردرات!$B$1:$C$600,2,0),"")</f>
        <v/>
      </c>
      <c r="J357" s="63"/>
      <c r="L357" s="125" t="str">
        <f>IF(F357="","",_xlfn.IFNA((VLOOKUP(F357,help!L:M,2,0))*G357,"غير مسجلة في المشتريات"))</f>
        <v/>
      </c>
    </row>
    <row r="358" spans="2:12" x14ac:dyDescent="0.2">
      <c r="B358" s="14">
        <f>COUNTIFS($E$3:E358,تقرير!$E$4)</f>
        <v>21</v>
      </c>
      <c r="C358" s="48"/>
      <c r="D358" s="49"/>
      <c r="E358" s="37"/>
      <c r="F358" s="50"/>
      <c r="G358" s="51"/>
      <c r="H358" s="128" t="str">
        <f>IF(F358="","",_xlfn.IFNA(VLOOKUP(F358,'سجل المشتريات'!E:M,9,0),"غير مسجلة في المشتريات"))</f>
        <v/>
      </c>
      <c r="I358" s="27" t="str">
        <f>_xlfn.IFNA(VLOOKUP(E358,الاوردرات!$B$1:$C$600,2,0),"")</f>
        <v/>
      </c>
      <c r="J358" s="63"/>
      <c r="L358" s="125" t="str">
        <f>IF(F358="","",_xlfn.IFNA((VLOOKUP(F358,help!L:M,2,0))*G358,"غير مسجلة في المشتريات"))</f>
        <v/>
      </c>
    </row>
    <row r="359" spans="2:12" x14ac:dyDescent="0.2">
      <c r="B359" s="14">
        <f>COUNTIFS($E$3:E359,تقرير!$E$4)</f>
        <v>21</v>
      </c>
      <c r="C359" s="48"/>
      <c r="D359" s="49"/>
      <c r="E359" s="37"/>
      <c r="F359" s="50"/>
      <c r="G359" s="51"/>
      <c r="H359" s="128" t="str">
        <f>IF(F359="","",_xlfn.IFNA(VLOOKUP(F359,'سجل المشتريات'!E:M,9,0),"غير مسجلة في المشتريات"))</f>
        <v/>
      </c>
      <c r="I359" s="27" t="str">
        <f>_xlfn.IFNA(VLOOKUP(E359,الاوردرات!$B$1:$C$600,2,0),"")</f>
        <v/>
      </c>
      <c r="J359" s="63"/>
      <c r="L359" s="125" t="str">
        <f>IF(F359="","",_xlfn.IFNA((VLOOKUP(F359,help!L:M,2,0))*G359,"غير مسجلة في المشتريات"))</f>
        <v/>
      </c>
    </row>
    <row r="360" spans="2:12" x14ac:dyDescent="0.2">
      <c r="B360" s="14">
        <f>COUNTIFS($E$3:E360,تقرير!$E$4)</f>
        <v>21</v>
      </c>
      <c r="C360" s="48"/>
      <c r="D360" s="49"/>
      <c r="E360" s="37"/>
      <c r="F360" s="50"/>
      <c r="G360" s="51"/>
      <c r="H360" s="128" t="str">
        <f>IF(F360="","",_xlfn.IFNA(VLOOKUP(F360,'سجل المشتريات'!E:M,9,0),"غير مسجلة في المشتريات"))</f>
        <v/>
      </c>
      <c r="I360" s="27" t="str">
        <f>_xlfn.IFNA(VLOOKUP(E360,الاوردرات!$B$1:$C$600,2,0),"")</f>
        <v/>
      </c>
      <c r="J360" s="63"/>
      <c r="L360" s="125" t="str">
        <f>IF(F360="","",_xlfn.IFNA((VLOOKUP(F360,help!L:M,2,0))*G360,"غير مسجلة في المشتريات"))</f>
        <v/>
      </c>
    </row>
    <row r="361" spans="2:12" x14ac:dyDescent="0.2">
      <c r="B361" s="14">
        <f>COUNTIFS($E$3:E361,تقرير!$E$4)</f>
        <v>21</v>
      </c>
      <c r="C361" s="48"/>
      <c r="D361" s="49"/>
      <c r="E361" s="37"/>
      <c r="F361" s="50"/>
      <c r="G361" s="51"/>
      <c r="H361" s="128" t="str">
        <f>IF(F361="","",_xlfn.IFNA(VLOOKUP(F361,'سجل المشتريات'!E:M,9,0),"غير مسجلة في المشتريات"))</f>
        <v/>
      </c>
      <c r="I361" s="27" t="str">
        <f>_xlfn.IFNA(VLOOKUP(E361,الاوردرات!$B$1:$C$600,2,0),"")</f>
        <v/>
      </c>
      <c r="J361" s="63"/>
      <c r="L361" s="125" t="str">
        <f>IF(F361="","",_xlfn.IFNA((VLOOKUP(F361,help!L:M,2,0))*G361,"غير مسجلة في المشتريات"))</f>
        <v/>
      </c>
    </row>
    <row r="362" spans="2:12" x14ac:dyDescent="0.2">
      <c r="B362" s="14">
        <f>COUNTIFS($E$3:E362,تقرير!$E$4)</f>
        <v>21</v>
      </c>
      <c r="C362" s="48"/>
      <c r="D362" s="49"/>
      <c r="E362" s="37"/>
      <c r="F362" s="50"/>
      <c r="G362" s="51"/>
      <c r="H362" s="128" t="str">
        <f>IF(F362="","",_xlfn.IFNA(VLOOKUP(F362,'سجل المشتريات'!E:M,9,0),"غير مسجلة في المشتريات"))</f>
        <v/>
      </c>
      <c r="I362" s="27" t="str">
        <f>_xlfn.IFNA(VLOOKUP(E362,الاوردرات!$B$1:$C$600,2,0),"")</f>
        <v/>
      </c>
      <c r="J362" s="63"/>
      <c r="L362" s="125" t="str">
        <f>IF(F362="","",_xlfn.IFNA((VLOOKUP(F362,help!L:M,2,0))*G362,"غير مسجلة في المشتريات"))</f>
        <v/>
      </c>
    </row>
    <row r="363" spans="2:12" x14ac:dyDescent="0.2">
      <c r="B363" s="14">
        <f>COUNTIFS($E$3:E363,تقرير!$E$4)</f>
        <v>21</v>
      </c>
      <c r="C363" s="48"/>
      <c r="D363" s="49"/>
      <c r="E363" s="37"/>
      <c r="F363" s="50"/>
      <c r="G363" s="51"/>
      <c r="H363" s="128" t="str">
        <f>IF(F363="","",_xlfn.IFNA(VLOOKUP(F363,'سجل المشتريات'!E:M,9,0),"غير مسجلة في المشتريات"))</f>
        <v/>
      </c>
      <c r="I363" s="27" t="str">
        <f>_xlfn.IFNA(VLOOKUP(E363,الاوردرات!$B$1:$C$600,2,0),"")</f>
        <v/>
      </c>
      <c r="J363" s="63"/>
      <c r="L363" s="125" t="str">
        <f>IF(F363="","",_xlfn.IFNA((VLOOKUP(F363,help!L:M,2,0))*G363,"غير مسجلة في المشتريات"))</f>
        <v/>
      </c>
    </row>
    <row r="364" spans="2:12" x14ac:dyDescent="0.2">
      <c r="B364" s="14">
        <f>COUNTIFS($E$3:E364,تقرير!$E$4)</f>
        <v>21</v>
      </c>
      <c r="C364" s="48"/>
      <c r="D364" s="49"/>
      <c r="E364" s="37"/>
      <c r="F364" s="50"/>
      <c r="G364" s="51"/>
      <c r="H364" s="128" t="str">
        <f>IF(F364="","",_xlfn.IFNA(VLOOKUP(F364,'سجل المشتريات'!E:M,9,0),"غير مسجلة في المشتريات"))</f>
        <v/>
      </c>
      <c r="I364" s="27" t="str">
        <f>_xlfn.IFNA(VLOOKUP(E364,الاوردرات!$B$1:$C$600,2,0),"")</f>
        <v/>
      </c>
      <c r="J364" s="63"/>
      <c r="L364" s="125" t="str">
        <f>IF(F364="","",_xlfn.IFNA((VLOOKUP(F364,help!L:M,2,0))*G364,"غير مسجلة في المشتريات"))</f>
        <v/>
      </c>
    </row>
    <row r="365" spans="2:12" x14ac:dyDescent="0.2">
      <c r="B365" s="14">
        <f>COUNTIFS($E$3:E365,تقرير!$E$4)</f>
        <v>21</v>
      </c>
      <c r="C365" s="48"/>
      <c r="D365" s="49"/>
      <c r="E365" s="37"/>
      <c r="F365" s="50"/>
      <c r="G365" s="51"/>
      <c r="H365" s="128" t="str">
        <f>IF(F365="","",_xlfn.IFNA(VLOOKUP(F365,'سجل المشتريات'!E:M,9,0),"غير مسجلة في المشتريات"))</f>
        <v/>
      </c>
      <c r="I365" s="27" t="str">
        <f>_xlfn.IFNA(VLOOKUP(E365,الاوردرات!$B$1:$C$600,2,0),"")</f>
        <v/>
      </c>
      <c r="J365" s="63"/>
      <c r="L365" s="125" t="str">
        <f>IF(F365="","",_xlfn.IFNA((VLOOKUP(F365,help!L:M,2,0))*G365,"غير مسجلة في المشتريات"))</f>
        <v/>
      </c>
    </row>
    <row r="366" spans="2:12" x14ac:dyDescent="0.2">
      <c r="B366" s="14">
        <f>COUNTIFS($E$3:E366,تقرير!$E$4)</f>
        <v>21</v>
      </c>
      <c r="C366" s="48"/>
      <c r="D366" s="49"/>
      <c r="E366" s="37"/>
      <c r="F366" s="50"/>
      <c r="G366" s="51"/>
      <c r="H366" s="128" t="str">
        <f>IF(F366="","",_xlfn.IFNA(VLOOKUP(F366,'سجل المشتريات'!E:M,9,0),"غير مسجلة في المشتريات"))</f>
        <v/>
      </c>
      <c r="I366" s="27" t="str">
        <f>_xlfn.IFNA(VLOOKUP(E366,الاوردرات!$B$1:$C$600,2,0),"")</f>
        <v/>
      </c>
      <c r="J366" s="63"/>
      <c r="L366" s="125" t="str">
        <f>IF(F366="","",_xlfn.IFNA((VLOOKUP(F366,help!L:M,2,0))*G366,"غير مسجلة في المشتريات"))</f>
        <v/>
      </c>
    </row>
    <row r="367" spans="2:12" x14ac:dyDescent="0.2">
      <c r="B367" s="14">
        <f>COUNTIFS($E$3:E367,تقرير!$E$4)</f>
        <v>21</v>
      </c>
      <c r="C367" s="48"/>
      <c r="D367" s="49"/>
      <c r="E367" s="37"/>
      <c r="F367" s="50"/>
      <c r="G367" s="51"/>
      <c r="H367" s="128" t="str">
        <f>IF(F367="","",_xlfn.IFNA(VLOOKUP(F367,'سجل المشتريات'!E:M,9,0),"غير مسجلة في المشتريات"))</f>
        <v/>
      </c>
      <c r="I367" s="27" t="str">
        <f>_xlfn.IFNA(VLOOKUP(E367,الاوردرات!$B$1:$C$600,2,0),"")</f>
        <v/>
      </c>
      <c r="J367" s="63"/>
      <c r="L367" s="125" t="str">
        <f>IF(F367="","",_xlfn.IFNA((VLOOKUP(F367,help!L:M,2,0))*G367,"غير مسجلة في المشتريات"))</f>
        <v/>
      </c>
    </row>
    <row r="368" spans="2:12" x14ac:dyDescent="0.2">
      <c r="B368" s="14">
        <f>COUNTIFS($E$3:E368,تقرير!$E$4)</f>
        <v>21</v>
      </c>
      <c r="C368" s="48"/>
      <c r="D368" s="49"/>
      <c r="E368" s="37"/>
      <c r="F368" s="50"/>
      <c r="G368" s="51"/>
      <c r="H368" s="128" t="str">
        <f>IF(F368="","",_xlfn.IFNA(VLOOKUP(F368,'سجل المشتريات'!E:M,9,0),"غير مسجلة في المشتريات"))</f>
        <v/>
      </c>
      <c r="I368" s="27" t="str">
        <f>_xlfn.IFNA(VLOOKUP(E368,الاوردرات!$B$1:$C$600,2,0),"")</f>
        <v/>
      </c>
      <c r="J368" s="63"/>
      <c r="L368" s="125" t="str">
        <f>IF(F368="","",_xlfn.IFNA((VLOOKUP(F368,help!L:M,2,0))*G368,"غير مسجلة في المشتريات"))</f>
        <v/>
      </c>
    </row>
    <row r="369" spans="2:12" x14ac:dyDescent="0.2">
      <c r="B369" s="14">
        <f>COUNTIFS($E$3:E369,تقرير!$E$4)</f>
        <v>21</v>
      </c>
      <c r="C369" s="48"/>
      <c r="D369" s="49"/>
      <c r="E369" s="37"/>
      <c r="F369" s="50"/>
      <c r="G369" s="51"/>
      <c r="H369" s="128" t="str">
        <f>IF(F369="","",_xlfn.IFNA(VLOOKUP(F369,'سجل المشتريات'!E:M,9,0),"غير مسجلة في المشتريات"))</f>
        <v/>
      </c>
      <c r="I369" s="27" t="str">
        <f>_xlfn.IFNA(VLOOKUP(E369,الاوردرات!$B$1:$C$600,2,0),"")</f>
        <v/>
      </c>
      <c r="J369" s="63"/>
      <c r="L369" s="125" t="str">
        <f>IF(F369="","",_xlfn.IFNA((VLOOKUP(F369,help!L:M,2,0))*G369,"غير مسجلة في المشتريات"))</f>
        <v/>
      </c>
    </row>
    <row r="370" spans="2:12" x14ac:dyDescent="0.2">
      <c r="B370" s="14">
        <f>COUNTIFS($E$3:E370,تقرير!$E$4)</f>
        <v>21</v>
      </c>
      <c r="C370" s="48"/>
      <c r="D370" s="49"/>
      <c r="E370" s="37"/>
      <c r="F370" s="50"/>
      <c r="G370" s="51"/>
      <c r="H370" s="128" t="str">
        <f>IF(F370="","",_xlfn.IFNA(VLOOKUP(F370,'سجل المشتريات'!E:M,9,0),"غير مسجلة في المشتريات"))</f>
        <v/>
      </c>
      <c r="I370" s="27" t="str">
        <f>_xlfn.IFNA(VLOOKUP(E370,الاوردرات!$B$1:$C$600,2,0),"")</f>
        <v/>
      </c>
      <c r="J370" s="63"/>
      <c r="L370" s="125" t="str">
        <f>IF(F370="","",_xlfn.IFNA((VLOOKUP(F370,help!L:M,2,0))*G370,"غير مسجلة في المشتريات"))</f>
        <v/>
      </c>
    </row>
    <row r="371" spans="2:12" x14ac:dyDescent="0.2">
      <c r="B371" s="14">
        <f>COUNTIFS($E$3:E371,تقرير!$E$4)</f>
        <v>21</v>
      </c>
      <c r="C371" s="48"/>
      <c r="D371" s="49"/>
      <c r="E371" s="37"/>
      <c r="F371" s="50"/>
      <c r="G371" s="51"/>
      <c r="H371" s="128" t="str">
        <f>IF(F371="","",_xlfn.IFNA(VLOOKUP(F371,'سجل المشتريات'!E:M,9,0),"غير مسجلة في المشتريات"))</f>
        <v/>
      </c>
      <c r="I371" s="27" t="str">
        <f>_xlfn.IFNA(VLOOKUP(E371,الاوردرات!$B$1:$C$600,2,0),"")</f>
        <v/>
      </c>
      <c r="J371" s="63"/>
      <c r="L371" s="125" t="str">
        <f>IF(F371="","",_xlfn.IFNA((VLOOKUP(F371,help!L:M,2,0))*G371,"غير مسجلة في المشتريات"))</f>
        <v/>
      </c>
    </row>
    <row r="372" spans="2:12" x14ac:dyDescent="0.2">
      <c r="B372" s="14">
        <f>COUNTIFS($E$3:E372,تقرير!$E$4)</f>
        <v>21</v>
      </c>
      <c r="C372" s="48"/>
      <c r="D372" s="49"/>
      <c r="E372" s="37"/>
      <c r="F372" s="50"/>
      <c r="G372" s="51"/>
      <c r="H372" s="128" t="str">
        <f>IF(F372="","",_xlfn.IFNA(VLOOKUP(F372,'سجل المشتريات'!E:M,9,0),"غير مسجلة في المشتريات"))</f>
        <v/>
      </c>
      <c r="I372" s="27" t="str">
        <f>_xlfn.IFNA(VLOOKUP(E372,الاوردرات!$B$1:$C$600,2,0),"")</f>
        <v/>
      </c>
      <c r="J372" s="63"/>
      <c r="L372" s="125" t="str">
        <f>IF(F372="","",_xlfn.IFNA((VLOOKUP(F372,help!L:M,2,0))*G372,"غير مسجلة في المشتريات"))</f>
        <v/>
      </c>
    </row>
    <row r="373" spans="2:12" x14ac:dyDescent="0.2">
      <c r="B373" s="14">
        <f>COUNTIFS($E$3:E373,تقرير!$E$4)</f>
        <v>21</v>
      </c>
      <c r="C373" s="48"/>
      <c r="D373" s="49"/>
      <c r="E373" s="37"/>
      <c r="F373" s="50"/>
      <c r="G373" s="51"/>
      <c r="H373" s="128" t="str">
        <f>IF(F373="","",_xlfn.IFNA(VLOOKUP(F373,'سجل المشتريات'!E:M,9,0),"غير مسجلة في المشتريات"))</f>
        <v/>
      </c>
      <c r="I373" s="27" t="str">
        <f>_xlfn.IFNA(VLOOKUP(E373,الاوردرات!$B$1:$C$600,2,0),"")</f>
        <v/>
      </c>
      <c r="J373" s="63"/>
      <c r="L373" s="125" t="str">
        <f>IF(F373="","",_xlfn.IFNA((VLOOKUP(F373,help!L:M,2,0))*G373,"غير مسجلة في المشتريات"))</f>
        <v/>
      </c>
    </row>
    <row r="374" spans="2:12" x14ac:dyDescent="0.2">
      <c r="B374" s="14">
        <f>COUNTIFS($E$3:E374,تقرير!$E$4)</f>
        <v>21</v>
      </c>
      <c r="C374" s="48"/>
      <c r="D374" s="49"/>
      <c r="E374" s="37"/>
      <c r="F374" s="50"/>
      <c r="G374" s="51"/>
      <c r="H374" s="128" t="str">
        <f>IF(F374="","",_xlfn.IFNA(VLOOKUP(F374,'سجل المشتريات'!E:M,9,0),"غير مسجلة في المشتريات"))</f>
        <v/>
      </c>
      <c r="I374" s="27" t="str">
        <f>_xlfn.IFNA(VLOOKUP(E374,الاوردرات!$B$1:$C$600,2,0),"")</f>
        <v/>
      </c>
      <c r="J374" s="63"/>
      <c r="L374" s="125" t="str">
        <f>IF(F374="","",_xlfn.IFNA((VLOOKUP(F374,help!L:M,2,0))*G374,"غير مسجلة في المشتريات"))</f>
        <v/>
      </c>
    </row>
    <row r="375" spans="2:12" x14ac:dyDescent="0.2">
      <c r="B375" s="14">
        <f>COUNTIFS($E$3:E375,تقرير!$E$4)</f>
        <v>21</v>
      </c>
      <c r="C375" s="48"/>
      <c r="D375" s="49"/>
      <c r="E375" s="37"/>
      <c r="F375" s="50"/>
      <c r="G375" s="51"/>
      <c r="H375" s="128" t="str">
        <f>IF(F375="","",_xlfn.IFNA(VLOOKUP(F375,'سجل المشتريات'!E:M,9,0),"غير مسجلة في المشتريات"))</f>
        <v/>
      </c>
      <c r="I375" s="27" t="str">
        <f>_xlfn.IFNA(VLOOKUP(E375,الاوردرات!$B$1:$C$600,2,0),"")</f>
        <v/>
      </c>
      <c r="J375" s="63"/>
      <c r="L375" s="125" t="str">
        <f>IF(F375="","",_xlfn.IFNA((VLOOKUP(F375,help!L:M,2,0))*G375,"غير مسجلة في المشتريات"))</f>
        <v/>
      </c>
    </row>
    <row r="376" spans="2:12" x14ac:dyDescent="0.2">
      <c r="B376" s="14">
        <f>COUNTIFS($E$3:E376,تقرير!$E$4)</f>
        <v>21</v>
      </c>
      <c r="C376" s="48"/>
      <c r="D376" s="49"/>
      <c r="E376" s="37"/>
      <c r="F376" s="50"/>
      <c r="G376" s="51"/>
      <c r="H376" s="128" t="str">
        <f>IF(F376="","",_xlfn.IFNA(VLOOKUP(F376,'سجل المشتريات'!E:M,9,0),"غير مسجلة في المشتريات"))</f>
        <v/>
      </c>
      <c r="I376" s="27" t="str">
        <f>_xlfn.IFNA(VLOOKUP(E376,الاوردرات!$B$1:$C$600,2,0),"")</f>
        <v/>
      </c>
      <c r="J376" s="63"/>
      <c r="L376" s="125" t="str">
        <f>IF(F376="","",_xlfn.IFNA((VLOOKUP(F376,help!L:M,2,0))*G376,"غير مسجلة في المشتريات"))</f>
        <v/>
      </c>
    </row>
    <row r="377" spans="2:12" x14ac:dyDescent="0.2">
      <c r="B377" s="14">
        <f>COUNTIFS($E$3:E377,تقرير!$E$4)</f>
        <v>21</v>
      </c>
      <c r="C377" s="48"/>
      <c r="D377" s="49"/>
      <c r="E377" s="37"/>
      <c r="F377" s="50"/>
      <c r="G377" s="51"/>
      <c r="H377" s="128" t="str">
        <f>IF(F377="","",_xlfn.IFNA(VLOOKUP(F377,'سجل المشتريات'!E:M,9,0),"غير مسجلة في المشتريات"))</f>
        <v/>
      </c>
      <c r="I377" s="27" t="str">
        <f>_xlfn.IFNA(VLOOKUP(E377,الاوردرات!$B$1:$C$600,2,0),"")</f>
        <v/>
      </c>
      <c r="J377" s="63"/>
      <c r="L377" s="125" t="str">
        <f>IF(F377="","",_xlfn.IFNA((VLOOKUP(F377,help!L:M,2,0))*G377,"غير مسجلة في المشتريات"))</f>
        <v/>
      </c>
    </row>
    <row r="378" spans="2:12" x14ac:dyDescent="0.2">
      <c r="B378" s="14">
        <f>COUNTIFS($E$3:E378,تقرير!$E$4)</f>
        <v>21</v>
      </c>
      <c r="C378" s="48"/>
      <c r="D378" s="49"/>
      <c r="E378" s="37"/>
      <c r="F378" s="50"/>
      <c r="G378" s="51"/>
      <c r="H378" s="128" t="str">
        <f>IF(F378="","",_xlfn.IFNA(VLOOKUP(F378,'سجل المشتريات'!E:M,9,0),"غير مسجلة في المشتريات"))</f>
        <v/>
      </c>
      <c r="I378" s="27" t="str">
        <f>_xlfn.IFNA(VLOOKUP(E378,الاوردرات!$B$1:$C$600,2,0),"")</f>
        <v/>
      </c>
      <c r="J378" s="63"/>
      <c r="L378" s="125" t="str">
        <f>IF(F378="","",_xlfn.IFNA((VLOOKUP(F378,help!L:M,2,0))*G378,"غير مسجلة في المشتريات"))</f>
        <v/>
      </c>
    </row>
    <row r="379" spans="2:12" x14ac:dyDescent="0.2">
      <c r="B379" s="14">
        <f>COUNTIFS($E$3:E379,تقرير!$E$4)</f>
        <v>21</v>
      </c>
      <c r="C379" s="48"/>
      <c r="D379" s="49"/>
      <c r="E379" s="37"/>
      <c r="F379" s="50"/>
      <c r="G379" s="51"/>
      <c r="H379" s="128" t="str">
        <f>IF(F379="","",_xlfn.IFNA(VLOOKUP(F379,'سجل المشتريات'!E:M,9,0),"غير مسجلة في المشتريات"))</f>
        <v/>
      </c>
      <c r="I379" s="27" t="str">
        <f>_xlfn.IFNA(VLOOKUP(E379,الاوردرات!$B$1:$C$600,2,0),"")</f>
        <v/>
      </c>
      <c r="J379" s="63"/>
      <c r="L379" s="125" t="str">
        <f>IF(F379="","",_xlfn.IFNA((VLOOKUP(F379,help!L:M,2,0))*G379,"غير مسجلة في المشتريات"))</f>
        <v/>
      </c>
    </row>
    <row r="380" spans="2:12" x14ac:dyDescent="0.2">
      <c r="B380" s="14">
        <f>COUNTIFS($E$3:E380,تقرير!$E$4)</f>
        <v>21</v>
      </c>
      <c r="C380" s="48"/>
      <c r="D380" s="49"/>
      <c r="E380" s="37"/>
      <c r="F380" s="50"/>
      <c r="G380" s="51"/>
      <c r="H380" s="128" t="str">
        <f>IF(F380="","",_xlfn.IFNA(VLOOKUP(F380,'سجل المشتريات'!E:M,9,0),"غير مسجلة في المشتريات"))</f>
        <v/>
      </c>
      <c r="I380" s="27" t="str">
        <f>_xlfn.IFNA(VLOOKUP(E380,الاوردرات!$B$1:$C$600,2,0),"")</f>
        <v/>
      </c>
      <c r="J380" s="63"/>
      <c r="L380" s="125" t="str">
        <f>IF(F380="","",_xlfn.IFNA((VLOOKUP(F380,help!L:M,2,0))*G380,"غير مسجلة في المشتريات"))</f>
        <v/>
      </c>
    </row>
    <row r="381" spans="2:12" x14ac:dyDescent="0.2">
      <c r="B381" s="14">
        <f>COUNTIFS($E$3:E381,تقرير!$E$4)</f>
        <v>21</v>
      </c>
      <c r="C381" s="48"/>
      <c r="D381" s="49"/>
      <c r="E381" s="37"/>
      <c r="F381" s="50"/>
      <c r="G381" s="51"/>
      <c r="H381" s="128" t="str">
        <f>IF(F381="","",_xlfn.IFNA(VLOOKUP(F381,'سجل المشتريات'!E:M,9,0),"غير مسجلة في المشتريات"))</f>
        <v/>
      </c>
      <c r="I381" s="27" t="str">
        <f>_xlfn.IFNA(VLOOKUP(E381,الاوردرات!$B$1:$C$600,2,0),"")</f>
        <v/>
      </c>
      <c r="J381" s="63"/>
      <c r="L381" s="125" t="str">
        <f>IF(F381="","",_xlfn.IFNA((VLOOKUP(F381,help!L:M,2,0))*G381,"غير مسجلة في المشتريات"))</f>
        <v/>
      </c>
    </row>
    <row r="382" spans="2:12" x14ac:dyDescent="0.2">
      <c r="B382" s="14">
        <f>COUNTIFS($E$3:E382,تقرير!$E$4)</f>
        <v>21</v>
      </c>
      <c r="C382" s="48"/>
      <c r="D382" s="49"/>
      <c r="E382" s="37"/>
      <c r="F382" s="50"/>
      <c r="G382" s="51"/>
      <c r="H382" s="128" t="str">
        <f>IF(F382="","",_xlfn.IFNA(VLOOKUP(F382,'سجل المشتريات'!E:M,9,0),"غير مسجلة في المشتريات"))</f>
        <v/>
      </c>
      <c r="I382" s="27" t="str">
        <f>_xlfn.IFNA(VLOOKUP(E382,الاوردرات!$B$1:$C$600,2,0),"")</f>
        <v/>
      </c>
      <c r="J382" s="63"/>
      <c r="L382" s="125" t="str">
        <f>IF(F382="","",_xlfn.IFNA((VLOOKUP(F382,help!L:M,2,0))*G382,"غير مسجلة في المشتريات"))</f>
        <v/>
      </c>
    </row>
    <row r="383" spans="2:12" x14ac:dyDescent="0.2">
      <c r="B383" s="14">
        <f>COUNTIFS($E$3:E383,تقرير!$E$4)</f>
        <v>21</v>
      </c>
      <c r="C383" s="48"/>
      <c r="D383" s="49"/>
      <c r="E383" s="37"/>
      <c r="F383" s="50"/>
      <c r="G383" s="51"/>
      <c r="H383" s="128" t="str">
        <f>IF(F383="","",_xlfn.IFNA(VLOOKUP(F383,'سجل المشتريات'!E:M,9,0),"غير مسجلة في المشتريات"))</f>
        <v/>
      </c>
      <c r="I383" s="27" t="str">
        <f>_xlfn.IFNA(VLOOKUP(E383,الاوردرات!$B$1:$C$600,2,0),"")</f>
        <v/>
      </c>
      <c r="J383" s="63"/>
      <c r="L383" s="125" t="str">
        <f>IF(F383="","",_xlfn.IFNA((VLOOKUP(F383,help!L:M,2,0))*G383,"غير مسجلة في المشتريات"))</f>
        <v/>
      </c>
    </row>
    <row r="384" spans="2:12" x14ac:dyDescent="0.2">
      <c r="B384" s="14">
        <f>COUNTIFS($E$3:E384,تقرير!$E$4)</f>
        <v>21</v>
      </c>
      <c r="C384" s="48"/>
      <c r="D384" s="49"/>
      <c r="E384" s="37"/>
      <c r="F384" s="50"/>
      <c r="G384" s="51"/>
      <c r="H384" s="128" t="str">
        <f>IF(F384="","",_xlfn.IFNA(VLOOKUP(F384,'سجل المشتريات'!E:M,9,0),"غير مسجلة في المشتريات"))</f>
        <v/>
      </c>
      <c r="I384" s="27" t="str">
        <f>_xlfn.IFNA(VLOOKUP(E384,الاوردرات!$B$1:$C$600,2,0),"")</f>
        <v/>
      </c>
      <c r="J384" s="63"/>
      <c r="L384" s="125" t="str">
        <f>IF(F384="","",_xlfn.IFNA((VLOOKUP(F384,help!L:M,2,0))*G384,"غير مسجلة في المشتريات"))</f>
        <v/>
      </c>
    </row>
    <row r="385" spans="2:12" x14ac:dyDescent="0.2">
      <c r="B385" s="14">
        <f>COUNTIFS($E$3:E385,تقرير!$E$4)</f>
        <v>21</v>
      </c>
      <c r="C385" s="48"/>
      <c r="D385" s="49"/>
      <c r="E385" s="37"/>
      <c r="F385" s="50"/>
      <c r="G385" s="51"/>
      <c r="H385" s="128" t="str">
        <f>IF(F385="","",_xlfn.IFNA(VLOOKUP(F385,'سجل المشتريات'!E:M,9,0),"غير مسجلة في المشتريات"))</f>
        <v/>
      </c>
      <c r="I385" s="27" t="str">
        <f>_xlfn.IFNA(VLOOKUP(E385,الاوردرات!$B$1:$C$600,2,0),"")</f>
        <v/>
      </c>
      <c r="J385" s="63"/>
      <c r="L385" s="125" t="str">
        <f>IF(F385="","",_xlfn.IFNA((VLOOKUP(F385,help!L:M,2,0))*G385,"غير مسجلة في المشتريات"))</f>
        <v/>
      </c>
    </row>
    <row r="386" spans="2:12" x14ac:dyDescent="0.2">
      <c r="B386" s="14">
        <f>COUNTIFS($E$3:E386,تقرير!$E$4)</f>
        <v>21</v>
      </c>
      <c r="C386" s="48"/>
      <c r="D386" s="49"/>
      <c r="E386" s="37"/>
      <c r="F386" s="50"/>
      <c r="G386" s="51"/>
      <c r="H386" s="128" t="str">
        <f>IF(F386="","",_xlfn.IFNA(VLOOKUP(F386,'سجل المشتريات'!E:M,9,0),"غير مسجلة في المشتريات"))</f>
        <v/>
      </c>
      <c r="I386" s="27" t="str">
        <f>_xlfn.IFNA(VLOOKUP(E386,الاوردرات!$B$1:$C$600,2,0),"")</f>
        <v/>
      </c>
      <c r="J386" s="63"/>
      <c r="L386" s="125" t="str">
        <f>IF(F386="","",_xlfn.IFNA((VLOOKUP(F386,help!L:M,2,0))*G386,"غير مسجلة في المشتريات"))</f>
        <v/>
      </c>
    </row>
    <row r="387" spans="2:12" x14ac:dyDescent="0.2">
      <c r="B387" s="14">
        <f>COUNTIFS($E$3:E387,تقرير!$E$4)</f>
        <v>21</v>
      </c>
      <c r="C387" s="48"/>
      <c r="D387" s="49"/>
      <c r="E387" s="37"/>
      <c r="F387" s="50"/>
      <c r="G387" s="51"/>
      <c r="H387" s="128" t="str">
        <f>IF(F387="","",_xlfn.IFNA(VLOOKUP(F387,'سجل المشتريات'!E:M,9,0),"غير مسجلة في المشتريات"))</f>
        <v/>
      </c>
      <c r="I387" s="27" t="str">
        <f>_xlfn.IFNA(VLOOKUP(E387,الاوردرات!$B$1:$C$600,2,0),"")</f>
        <v/>
      </c>
      <c r="J387" s="63"/>
      <c r="L387" s="125" t="str">
        <f>IF(F387="","",_xlfn.IFNA((VLOOKUP(F387,help!L:M,2,0))*G387,"غير مسجلة في المشتريات"))</f>
        <v/>
      </c>
    </row>
    <row r="388" spans="2:12" x14ac:dyDescent="0.2">
      <c r="B388" s="14">
        <f>COUNTIFS($E$3:E388,تقرير!$E$4)</f>
        <v>21</v>
      </c>
      <c r="C388" s="48"/>
      <c r="D388" s="49"/>
      <c r="E388" s="37"/>
      <c r="F388" s="50"/>
      <c r="G388" s="51"/>
      <c r="H388" s="128" t="str">
        <f>IF(F388="","",_xlfn.IFNA(VLOOKUP(F388,'سجل المشتريات'!E:M,9,0),"غير مسجلة في المشتريات"))</f>
        <v/>
      </c>
      <c r="I388" s="27" t="str">
        <f>_xlfn.IFNA(VLOOKUP(E388,الاوردرات!$B$1:$C$600,2,0),"")</f>
        <v/>
      </c>
      <c r="J388" s="63"/>
      <c r="L388" s="125" t="str">
        <f>IF(F388="","",_xlfn.IFNA((VLOOKUP(F388,help!L:M,2,0))*G388,"غير مسجلة في المشتريات"))</f>
        <v/>
      </c>
    </row>
    <row r="389" spans="2:12" x14ac:dyDescent="0.2">
      <c r="B389" s="14">
        <f>COUNTIFS($E$3:E389,تقرير!$E$4)</f>
        <v>21</v>
      </c>
      <c r="C389" s="48"/>
      <c r="D389" s="49"/>
      <c r="E389" s="37"/>
      <c r="F389" s="50"/>
      <c r="G389" s="51"/>
      <c r="H389" s="128" t="str">
        <f>IF(F389="","",_xlfn.IFNA(VLOOKUP(F389,'سجل المشتريات'!E:M,9,0),"غير مسجلة في المشتريات"))</f>
        <v/>
      </c>
      <c r="I389" s="27" t="str">
        <f>_xlfn.IFNA(VLOOKUP(E389,الاوردرات!$B$1:$C$600,2,0),"")</f>
        <v/>
      </c>
      <c r="J389" s="63"/>
      <c r="L389" s="125" t="str">
        <f>IF(F389="","",_xlfn.IFNA((VLOOKUP(F389,help!L:M,2,0))*G389,"غير مسجلة في المشتريات"))</f>
        <v/>
      </c>
    </row>
    <row r="390" spans="2:12" x14ac:dyDescent="0.2">
      <c r="B390" s="14">
        <f>COUNTIFS($E$3:E390,تقرير!$E$4)</f>
        <v>21</v>
      </c>
      <c r="C390" s="48"/>
      <c r="D390" s="49"/>
      <c r="E390" s="37"/>
      <c r="F390" s="50"/>
      <c r="G390" s="51"/>
      <c r="H390" s="128" t="str">
        <f>IF(F390="","",_xlfn.IFNA(VLOOKUP(F390,'سجل المشتريات'!E:M,9,0),"غير مسجلة في المشتريات"))</f>
        <v/>
      </c>
      <c r="I390" s="27" t="str">
        <f>_xlfn.IFNA(VLOOKUP(E390,الاوردرات!$B$1:$C$600,2,0),"")</f>
        <v/>
      </c>
      <c r="J390" s="63"/>
      <c r="L390" s="125" t="str">
        <f>IF(F390="","",_xlfn.IFNA((VLOOKUP(F390,help!L:M,2,0))*G390,"غير مسجلة في المشتريات"))</f>
        <v/>
      </c>
    </row>
    <row r="391" spans="2:12" x14ac:dyDescent="0.2">
      <c r="B391" s="14">
        <f>COUNTIFS($E$3:E391,تقرير!$E$4)</f>
        <v>21</v>
      </c>
      <c r="C391" s="48"/>
      <c r="D391" s="49"/>
      <c r="E391" s="37"/>
      <c r="F391" s="50"/>
      <c r="G391" s="51"/>
      <c r="H391" s="128" t="str">
        <f>IF(F391="","",_xlfn.IFNA(VLOOKUP(F391,'سجل المشتريات'!E:M,9,0),"غير مسجلة في المشتريات"))</f>
        <v/>
      </c>
      <c r="I391" s="27" t="str">
        <f>_xlfn.IFNA(VLOOKUP(E391,الاوردرات!$B$1:$C$600,2,0),"")</f>
        <v/>
      </c>
      <c r="J391" s="63"/>
      <c r="L391" s="125" t="str">
        <f>IF(F391="","",_xlfn.IFNA((VLOOKUP(F391,help!L:M,2,0))*G391,"غير مسجلة في المشتريات"))</f>
        <v/>
      </c>
    </row>
    <row r="392" spans="2:12" x14ac:dyDescent="0.2">
      <c r="B392" s="14">
        <f>COUNTIFS($E$3:E392,تقرير!$E$4)</f>
        <v>21</v>
      </c>
      <c r="C392" s="48"/>
      <c r="D392" s="49"/>
      <c r="E392" s="37"/>
      <c r="F392" s="50"/>
      <c r="G392" s="51"/>
      <c r="H392" s="128" t="str">
        <f>IF(F392="","",_xlfn.IFNA(VLOOKUP(F392,'سجل المشتريات'!E:M,9,0),"غير مسجلة في المشتريات"))</f>
        <v/>
      </c>
      <c r="I392" s="27" t="str">
        <f>_xlfn.IFNA(VLOOKUP(E392,الاوردرات!$B$1:$C$600,2,0),"")</f>
        <v/>
      </c>
      <c r="J392" s="63"/>
      <c r="L392" s="125" t="str">
        <f>IF(F392="","",_xlfn.IFNA((VLOOKUP(F392,help!L:M,2,0))*G392,"غير مسجلة في المشتريات"))</f>
        <v/>
      </c>
    </row>
    <row r="393" spans="2:12" x14ac:dyDescent="0.2">
      <c r="B393" s="14">
        <f>COUNTIFS($E$3:E393,تقرير!$E$4)</f>
        <v>21</v>
      </c>
      <c r="C393" s="48"/>
      <c r="D393" s="49"/>
      <c r="E393" s="37"/>
      <c r="F393" s="50"/>
      <c r="G393" s="51"/>
      <c r="H393" s="128" t="str">
        <f>IF(F393="","",_xlfn.IFNA(VLOOKUP(F393,'سجل المشتريات'!E:M,9,0),"غير مسجلة في المشتريات"))</f>
        <v/>
      </c>
      <c r="I393" s="27" t="str">
        <f>_xlfn.IFNA(VLOOKUP(E393,الاوردرات!$B$1:$C$600,2,0),"")</f>
        <v/>
      </c>
      <c r="J393" s="63"/>
      <c r="L393" s="125" t="str">
        <f>IF(F393="","",_xlfn.IFNA((VLOOKUP(F393,help!L:M,2,0))*G393,"غير مسجلة في المشتريات"))</f>
        <v/>
      </c>
    </row>
    <row r="394" spans="2:12" x14ac:dyDescent="0.2">
      <c r="B394" s="14">
        <f>COUNTIFS($E$3:E394,تقرير!$E$4)</f>
        <v>21</v>
      </c>
      <c r="C394" s="48"/>
      <c r="D394" s="49"/>
      <c r="E394" s="37"/>
      <c r="F394" s="50"/>
      <c r="G394" s="51"/>
      <c r="H394" s="128" t="str">
        <f>IF(F394="","",_xlfn.IFNA(VLOOKUP(F394,'سجل المشتريات'!E:M,9,0),"غير مسجلة في المشتريات"))</f>
        <v/>
      </c>
      <c r="I394" s="27" t="str">
        <f>_xlfn.IFNA(VLOOKUP(E394,الاوردرات!$B$1:$C$600,2,0),"")</f>
        <v/>
      </c>
      <c r="J394" s="63"/>
      <c r="L394" s="125" t="str">
        <f>IF(F394="","",_xlfn.IFNA((VLOOKUP(F394,help!L:M,2,0))*G394,"غير مسجلة في المشتريات"))</f>
        <v/>
      </c>
    </row>
    <row r="395" spans="2:12" x14ac:dyDescent="0.2">
      <c r="B395" s="14">
        <f>COUNTIFS($E$3:E395,تقرير!$E$4)</f>
        <v>21</v>
      </c>
      <c r="C395" s="48"/>
      <c r="D395" s="49"/>
      <c r="E395" s="37"/>
      <c r="F395" s="50"/>
      <c r="G395" s="51"/>
      <c r="H395" s="128" t="str">
        <f>IF(F395="","",_xlfn.IFNA(VLOOKUP(F395,'سجل المشتريات'!E:M,9,0),"غير مسجلة في المشتريات"))</f>
        <v/>
      </c>
      <c r="I395" s="27" t="str">
        <f>_xlfn.IFNA(VLOOKUP(E395,الاوردرات!$B$1:$C$600,2,0),"")</f>
        <v/>
      </c>
      <c r="J395" s="63"/>
      <c r="L395" s="125" t="str">
        <f>IF(F395="","",_xlfn.IFNA((VLOOKUP(F395,help!L:M,2,0))*G395,"غير مسجلة في المشتريات"))</f>
        <v/>
      </c>
    </row>
    <row r="396" spans="2:12" x14ac:dyDescent="0.2">
      <c r="B396" s="14">
        <f>COUNTIFS($E$3:E396,تقرير!$E$4)</f>
        <v>21</v>
      </c>
      <c r="C396" s="48"/>
      <c r="D396" s="49"/>
      <c r="E396" s="37"/>
      <c r="F396" s="50"/>
      <c r="G396" s="51"/>
      <c r="H396" s="128" t="str">
        <f>IF(F396="","",_xlfn.IFNA(VLOOKUP(F396,'سجل المشتريات'!E:M,9,0),"غير مسجلة في المشتريات"))</f>
        <v/>
      </c>
      <c r="I396" s="27" t="str">
        <f>_xlfn.IFNA(VLOOKUP(E396,الاوردرات!$B$1:$C$600,2,0),"")</f>
        <v/>
      </c>
      <c r="J396" s="63"/>
      <c r="L396" s="125" t="str">
        <f>IF(F396="","",_xlfn.IFNA((VLOOKUP(F396,help!L:M,2,0))*G396,"غير مسجلة في المشتريات"))</f>
        <v/>
      </c>
    </row>
    <row r="397" spans="2:12" x14ac:dyDescent="0.2">
      <c r="B397" s="14">
        <f>COUNTIFS($E$3:E397,تقرير!$E$4)</f>
        <v>21</v>
      </c>
      <c r="C397" s="48"/>
      <c r="D397" s="49"/>
      <c r="E397" s="37"/>
      <c r="F397" s="50"/>
      <c r="G397" s="51"/>
      <c r="H397" s="128" t="str">
        <f>IF(F397="","",_xlfn.IFNA(VLOOKUP(F397,'سجل المشتريات'!E:M,9,0),"غير مسجلة في المشتريات"))</f>
        <v/>
      </c>
      <c r="I397" s="27" t="str">
        <f>_xlfn.IFNA(VLOOKUP(E397,الاوردرات!$B$1:$C$600,2,0),"")</f>
        <v/>
      </c>
      <c r="J397" s="63"/>
      <c r="L397" s="125" t="str">
        <f>IF(F397="","",_xlfn.IFNA((VLOOKUP(F397,help!L:M,2,0))*G397,"غير مسجلة في المشتريات"))</f>
        <v/>
      </c>
    </row>
    <row r="398" spans="2:12" x14ac:dyDescent="0.2">
      <c r="B398" s="14">
        <f>COUNTIFS($E$3:E398,تقرير!$E$4)</f>
        <v>21</v>
      </c>
      <c r="C398" s="48"/>
      <c r="D398" s="49"/>
      <c r="E398" s="37"/>
      <c r="F398" s="50"/>
      <c r="G398" s="51"/>
      <c r="H398" s="128" t="str">
        <f>IF(F398="","",_xlfn.IFNA(VLOOKUP(F398,'سجل المشتريات'!E:M,9,0),"غير مسجلة في المشتريات"))</f>
        <v/>
      </c>
      <c r="I398" s="27" t="str">
        <f>_xlfn.IFNA(VLOOKUP(E398,الاوردرات!$B$1:$C$600,2,0),"")</f>
        <v/>
      </c>
      <c r="J398" s="63"/>
      <c r="L398" s="125" t="str">
        <f>IF(F398="","",_xlfn.IFNA((VLOOKUP(F398,help!L:M,2,0))*G398,"غير مسجلة في المشتريات"))</f>
        <v/>
      </c>
    </row>
    <row r="399" spans="2:12" x14ac:dyDescent="0.2">
      <c r="B399" s="14">
        <f>COUNTIFS($E$3:E399,تقرير!$E$4)</f>
        <v>21</v>
      </c>
      <c r="C399" s="48"/>
      <c r="D399" s="49"/>
      <c r="E399" s="37"/>
      <c r="F399" s="50"/>
      <c r="G399" s="51"/>
      <c r="H399" s="128" t="str">
        <f>IF(F399="","",_xlfn.IFNA(VLOOKUP(F399,'سجل المشتريات'!E:M,9,0),"غير مسجلة في المشتريات"))</f>
        <v/>
      </c>
      <c r="I399" s="27" t="str">
        <f>_xlfn.IFNA(VLOOKUP(E399,الاوردرات!$B$1:$C$600,2,0),"")</f>
        <v/>
      </c>
      <c r="J399" s="63"/>
      <c r="L399" s="125" t="str">
        <f>IF(F399="","",_xlfn.IFNA((VLOOKUP(F399,help!L:M,2,0))*G399,"غير مسجلة في المشتريات"))</f>
        <v/>
      </c>
    </row>
    <row r="400" spans="2:12" x14ac:dyDescent="0.2">
      <c r="B400" s="14">
        <f>COUNTIFS($E$3:E400,تقرير!$E$4)</f>
        <v>21</v>
      </c>
      <c r="C400" s="48"/>
      <c r="D400" s="49"/>
      <c r="E400" s="37"/>
      <c r="F400" s="50"/>
      <c r="G400" s="51"/>
      <c r="H400" s="128" t="str">
        <f>IF(F400="","",_xlfn.IFNA(VLOOKUP(F400,'سجل المشتريات'!E:M,9,0),"غير مسجلة في المشتريات"))</f>
        <v/>
      </c>
      <c r="I400" s="27" t="str">
        <f>_xlfn.IFNA(VLOOKUP(E400,الاوردرات!$B$1:$C$600,2,0),"")</f>
        <v/>
      </c>
      <c r="J400" s="63"/>
      <c r="L400" s="125" t="str">
        <f>IF(F400="","",_xlfn.IFNA((VLOOKUP(F400,help!L:M,2,0))*G400,"غير مسجلة في المشتريات"))</f>
        <v/>
      </c>
    </row>
    <row r="401" spans="2:12" x14ac:dyDescent="0.2">
      <c r="B401" s="14">
        <f>COUNTIFS($E$3:E401,تقرير!$E$4)</f>
        <v>21</v>
      </c>
      <c r="C401" s="48"/>
      <c r="D401" s="49"/>
      <c r="E401" s="37"/>
      <c r="F401" s="50"/>
      <c r="G401" s="51"/>
      <c r="H401" s="128" t="str">
        <f>IF(F401="","",_xlfn.IFNA(VLOOKUP(F401,'سجل المشتريات'!E:M,9,0),"غير مسجلة في المشتريات"))</f>
        <v/>
      </c>
      <c r="I401" s="27" t="str">
        <f>_xlfn.IFNA(VLOOKUP(E401,الاوردرات!$B$1:$C$600,2,0),"")</f>
        <v/>
      </c>
      <c r="J401" s="63"/>
      <c r="L401" s="125" t="str">
        <f>IF(F401="","",_xlfn.IFNA((VLOOKUP(F401,help!L:M,2,0))*G401,"غير مسجلة في المشتريات"))</f>
        <v/>
      </c>
    </row>
    <row r="402" spans="2:12" x14ac:dyDescent="0.2">
      <c r="B402" s="14">
        <f>COUNTIFS($E$3:E402,تقرير!$E$4)</f>
        <v>21</v>
      </c>
      <c r="C402" s="48"/>
      <c r="D402" s="49"/>
      <c r="E402" s="37"/>
      <c r="F402" s="50"/>
      <c r="G402" s="51"/>
      <c r="H402" s="128" t="str">
        <f>IF(F402="","",_xlfn.IFNA(VLOOKUP(F402,'سجل المشتريات'!E:M,9,0),"غير مسجلة في المشتريات"))</f>
        <v/>
      </c>
      <c r="I402" s="27" t="str">
        <f>_xlfn.IFNA(VLOOKUP(E402,الاوردرات!$B$1:$C$600,2,0),"")</f>
        <v/>
      </c>
      <c r="J402" s="63"/>
      <c r="L402" s="125" t="str">
        <f>IF(F402="","",_xlfn.IFNA((VLOOKUP(F402,help!L:M,2,0))*G402,"غير مسجلة في المشتريات"))</f>
        <v/>
      </c>
    </row>
    <row r="403" spans="2:12" x14ac:dyDescent="0.2">
      <c r="B403" s="14">
        <f>COUNTIFS($E$3:E403,تقرير!$E$4)</f>
        <v>21</v>
      </c>
      <c r="C403" s="48"/>
      <c r="D403" s="49"/>
      <c r="E403" s="37"/>
      <c r="F403" s="50"/>
      <c r="G403" s="51"/>
      <c r="H403" s="128" t="str">
        <f>IF(F403="","",_xlfn.IFNA(VLOOKUP(F403,'سجل المشتريات'!E:M,9,0),"غير مسجلة في المشتريات"))</f>
        <v/>
      </c>
      <c r="I403" s="27" t="str">
        <f>_xlfn.IFNA(VLOOKUP(E403,الاوردرات!$B$1:$C$600,2,0),"")</f>
        <v/>
      </c>
      <c r="J403" s="63"/>
      <c r="L403" s="125" t="str">
        <f>IF(F403="","",_xlfn.IFNA((VLOOKUP(F403,help!L:M,2,0))*G403,"غير مسجلة في المشتريات"))</f>
        <v/>
      </c>
    </row>
    <row r="404" spans="2:12" x14ac:dyDescent="0.2">
      <c r="B404" s="14">
        <f>COUNTIFS($E$3:E404,تقرير!$E$4)</f>
        <v>21</v>
      </c>
      <c r="C404" s="48"/>
      <c r="D404" s="49"/>
      <c r="E404" s="37"/>
      <c r="F404" s="50"/>
      <c r="G404" s="51"/>
      <c r="H404" s="128" t="str">
        <f>IF(F404="","",_xlfn.IFNA(VLOOKUP(F404,'سجل المشتريات'!E:M,9,0),"غير مسجلة في المشتريات"))</f>
        <v/>
      </c>
      <c r="I404" s="27" t="str">
        <f>_xlfn.IFNA(VLOOKUP(E404,الاوردرات!$B$1:$C$600,2,0),"")</f>
        <v/>
      </c>
      <c r="J404" s="63"/>
      <c r="L404" s="125" t="str">
        <f>IF(F404="","",_xlfn.IFNA((VLOOKUP(F404,help!L:M,2,0))*G404,"غير مسجلة في المشتريات"))</f>
        <v/>
      </c>
    </row>
    <row r="405" spans="2:12" x14ac:dyDescent="0.2">
      <c r="B405" s="14">
        <f>COUNTIFS($E$3:E405,تقرير!$E$4)</f>
        <v>21</v>
      </c>
      <c r="C405" s="48"/>
      <c r="D405" s="49"/>
      <c r="E405" s="37"/>
      <c r="F405" s="50"/>
      <c r="G405" s="51"/>
      <c r="H405" s="128" t="str">
        <f>IF(F405="","",_xlfn.IFNA(VLOOKUP(F405,'سجل المشتريات'!E:M,9,0),"غير مسجلة في المشتريات"))</f>
        <v/>
      </c>
      <c r="I405" s="27" t="str">
        <f>_xlfn.IFNA(VLOOKUP(E405,الاوردرات!$B$1:$C$600,2,0),"")</f>
        <v/>
      </c>
      <c r="J405" s="63"/>
      <c r="L405" s="125" t="str">
        <f>IF(F405="","",_xlfn.IFNA((VLOOKUP(F405,help!L:M,2,0))*G405,"غير مسجلة في المشتريات"))</f>
        <v/>
      </c>
    </row>
    <row r="406" spans="2:12" x14ac:dyDescent="0.2">
      <c r="B406" s="14">
        <f>COUNTIFS($E$3:E406,تقرير!$E$4)</f>
        <v>21</v>
      </c>
      <c r="C406" s="48"/>
      <c r="D406" s="49"/>
      <c r="E406" s="37"/>
      <c r="F406" s="50"/>
      <c r="G406" s="51"/>
      <c r="H406" s="128" t="str">
        <f>IF(F406="","",_xlfn.IFNA(VLOOKUP(F406,'سجل المشتريات'!E:M,9,0),"غير مسجلة في المشتريات"))</f>
        <v/>
      </c>
      <c r="I406" s="27" t="str">
        <f>_xlfn.IFNA(VLOOKUP(E406,الاوردرات!$B$1:$C$600,2,0),"")</f>
        <v/>
      </c>
      <c r="J406" s="63"/>
      <c r="L406" s="125" t="str">
        <f>IF(F406="","",_xlfn.IFNA((VLOOKUP(F406,help!L:M,2,0))*G406,"غير مسجلة في المشتريات"))</f>
        <v/>
      </c>
    </row>
    <row r="407" spans="2:12" x14ac:dyDescent="0.2">
      <c r="B407" s="14">
        <f>COUNTIFS($E$3:E407,تقرير!$E$4)</f>
        <v>21</v>
      </c>
      <c r="C407" s="48"/>
      <c r="D407" s="49"/>
      <c r="E407" s="37"/>
      <c r="F407" s="50"/>
      <c r="G407" s="51"/>
      <c r="H407" s="128" t="str">
        <f>IF(F407="","",_xlfn.IFNA(VLOOKUP(F407,'سجل المشتريات'!E:M,9,0),"غير مسجلة في المشتريات"))</f>
        <v/>
      </c>
      <c r="I407" s="27" t="str">
        <f>_xlfn.IFNA(VLOOKUP(E407,الاوردرات!$B$1:$C$600,2,0),"")</f>
        <v/>
      </c>
      <c r="J407" s="63"/>
      <c r="L407" s="125" t="str">
        <f>IF(F407="","",_xlfn.IFNA((VLOOKUP(F407,help!L:M,2,0))*G407,"غير مسجلة في المشتريات"))</f>
        <v/>
      </c>
    </row>
    <row r="408" spans="2:12" x14ac:dyDescent="0.2">
      <c r="B408" s="14">
        <f>COUNTIFS($E$3:E408,تقرير!$E$4)</f>
        <v>21</v>
      </c>
      <c r="C408" s="48"/>
      <c r="D408" s="49"/>
      <c r="E408" s="37"/>
      <c r="F408" s="50"/>
      <c r="G408" s="51"/>
      <c r="H408" s="128" t="str">
        <f>IF(F408="","",_xlfn.IFNA(VLOOKUP(F408,'سجل المشتريات'!E:M,9,0),"غير مسجلة في المشتريات"))</f>
        <v/>
      </c>
      <c r="I408" s="27" t="str">
        <f>_xlfn.IFNA(VLOOKUP(E408,الاوردرات!$B$1:$C$600,2,0),"")</f>
        <v/>
      </c>
      <c r="J408" s="63"/>
      <c r="L408" s="125" t="str">
        <f>IF(F408="","",_xlfn.IFNA((VLOOKUP(F408,help!L:M,2,0))*G408,"غير مسجلة في المشتريات"))</f>
        <v/>
      </c>
    </row>
    <row r="409" spans="2:12" x14ac:dyDescent="0.2">
      <c r="B409" s="14">
        <f>COUNTIFS($E$3:E409,تقرير!$E$4)</f>
        <v>21</v>
      </c>
      <c r="C409" s="48"/>
      <c r="D409" s="49"/>
      <c r="E409" s="37"/>
      <c r="F409" s="50"/>
      <c r="G409" s="51"/>
      <c r="H409" s="128" t="str">
        <f>IF(F409="","",_xlfn.IFNA(VLOOKUP(F409,'سجل المشتريات'!E:M,9,0),"غير مسجلة في المشتريات"))</f>
        <v/>
      </c>
      <c r="I409" s="27" t="str">
        <f>_xlfn.IFNA(VLOOKUP(E409,الاوردرات!$B$1:$C$600,2,0),"")</f>
        <v/>
      </c>
      <c r="J409" s="63"/>
      <c r="L409" s="125" t="str">
        <f>IF(F409="","",_xlfn.IFNA((VLOOKUP(F409,help!L:M,2,0))*G409,"غير مسجلة في المشتريات"))</f>
        <v/>
      </c>
    </row>
    <row r="410" spans="2:12" x14ac:dyDescent="0.2">
      <c r="B410" s="14">
        <f>COUNTIFS($E$3:E410,تقرير!$E$4)</f>
        <v>21</v>
      </c>
      <c r="C410" s="48"/>
      <c r="D410" s="49"/>
      <c r="E410" s="37"/>
      <c r="F410" s="50"/>
      <c r="G410" s="51"/>
      <c r="H410" s="128" t="str">
        <f>IF(F410="","",_xlfn.IFNA(VLOOKUP(F410,'سجل المشتريات'!E:M,9,0),"غير مسجلة في المشتريات"))</f>
        <v/>
      </c>
      <c r="I410" s="27" t="str">
        <f>_xlfn.IFNA(VLOOKUP(E410,الاوردرات!$B$1:$C$600,2,0),"")</f>
        <v/>
      </c>
      <c r="J410" s="63"/>
      <c r="L410" s="125" t="str">
        <f>IF(F410="","",_xlfn.IFNA((VLOOKUP(F410,help!L:M,2,0))*G410,"غير مسجلة في المشتريات"))</f>
        <v/>
      </c>
    </row>
    <row r="411" spans="2:12" x14ac:dyDescent="0.2">
      <c r="B411" s="14">
        <f>COUNTIFS($E$3:E411,تقرير!$E$4)</f>
        <v>21</v>
      </c>
      <c r="C411" s="48"/>
      <c r="D411" s="49"/>
      <c r="E411" s="37"/>
      <c r="F411" s="50"/>
      <c r="G411" s="51"/>
      <c r="H411" s="128" t="str">
        <f>IF(F411="","",_xlfn.IFNA(VLOOKUP(F411,'سجل المشتريات'!E:M,9,0),"غير مسجلة في المشتريات"))</f>
        <v/>
      </c>
      <c r="I411" s="27" t="str">
        <f>_xlfn.IFNA(VLOOKUP(E411,الاوردرات!$B$1:$C$600,2,0),"")</f>
        <v/>
      </c>
      <c r="J411" s="63"/>
      <c r="L411" s="125" t="str">
        <f>IF(F411="","",_xlfn.IFNA((VLOOKUP(F411,help!L:M,2,0))*G411,"غير مسجلة في المشتريات"))</f>
        <v/>
      </c>
    </row>
    <row r="412" spans="2:12" x14ac:dyDescent="0.2">
      <c r="B412" s="14">
        <f>COUNTIFS($E$3:E412,تقرير!$E$4)</f>
        <v>21</v>
      </c>
      <c r="C412" s="48"/>
      <c r="D412" s="49"/>
      <c r="E412" s="37"/>
      <c r="F412" s="50"/>
      <c r="G412" s="51"/>
      <c r="H412" s="128" t="str">
        <f>IF(F412="","",_xlfn.IFNA(VLOOKUP(F412,'سجل المشتريات'!E:M,9,0),"غير مسجلة في المشتريات"))</f>
        <v/>
      </c>
      <c r="I412" s="27" t="str">
        <f>_xlfn.IFNA(VLOOKUP(E412,الاوردرات!$B$1:$C$600,2,0),"")</f>
        <v/>
      </c>
      <c r="J412" s="63"/>
      <c r="L412" s="125" t="str">
        <f>IF(F412="","",_xlfn.IFNA((VLOOKUP(F412,help!L:M,2,0))*G412,"غير مسجلة في المشتريات"))</f>
        <v/>
      </c>
    </row>
    <row r="413" spans="2:12" x14ac:dyDescent="0.2">
      <c r="B413" s="14">
        <f>COUNTIFS($E$3:E413,تقرير!$E$4)</f>
        <v>21</v>
      </c>
      <c r="C413" s="48"/>
      <c r="D413" s="49"/>
      <c r="E413" s="37"/>
      <c r="F413" s="50"/>
      <c r="G413" s="51"/>
      <c r="H413" s="128" t="str">
        <f>IF(F413="","",_xlfn.IFNA(VLOOKUP(F413,'سجل المشتريات'!E:M,9,0),"غير مسجلة في المشتريات"))</f>
        <v/>
      </c>
      <c r="I413" s="27" t="str">
        <f>_xlfn.IFNA(VLOOKUP(E413,الاوردرات!$B$1:$C$600,2,0),"")</f>
        <v/>
      </c>
      <c r="J413" s="63"/>
      <c r="L413" s="125" t="str">
        <f>IF(F413="","",_xlfn.IFNA((VLOOKUP(F413,help!L:M,2,0))*G413,"غير مسجلة في المشتريات"))</f>
        <v/>
      </c>
    </row>
    <row r="414" spans="2:12" x14ac:dyDescent="0.2">
      <c r="B414" s="14">
        <f>COUNTIFS($E$3:E414,تقرير!$E$4)</f>
        <v>21</v>
      </c>
      <c r="C414" s="48"/>
      <c r="D414" s="49"/>
      <c r="E414" s="37"/>
      <c r="F414" s="50"/>
      <c r="G414" s="51"/>
      <c r="H414" s="128" t="str">
        <f>IF(F414="","",_xlfn.IFNA(VLOOKUP(F414,'سجل المشتريات'!E:M,9,0),"غير مسجلة في المشتريات"))</f>
        <v/>
      </c>
      <c r="I414" s="27" t="str">
        <f>_xlfn.IFNA(VLOOKUP(E414,الاوردرات!$B$1:$C$600,2,0),"")</f>
        <v/>
      </c>
      <c r="J414" s="63"/>
      <c r="L414" s="125" t="str">
        <f>IF(F414="","",_xlfn.IFNA((VLOOKUP(F414,help!L:M,2,0))*G414,"غير مسجلة في المشتريات"))</f>
        <v/>
      </c>
    </row>
    <row r="415" spans="2:12" x14ac:dyDescent="0.2">
      <c r="B415" s="14">
        <f>COUNTIFS($E$3:E415,تقرير!$E$4)</f>
        <v>21</v>
      </c>
      <c r="C415" s="48"/>
      <c r="D415" s="49"/>
      <c r="E415" s="37"/>
      <c r="F415" s="50"/>
      <c r="G415" s="51"/>
      <c r="H415" s="128" t="str">
        <f>IF(F415="","",_xlfn.IFNA(VLOOKUP(F415,'سجل المشتريات'!E:M,9,0),"غير مسجلة في المشتريات"))</f>
        <v/>
      </c>
      <c r="I415" s="27" t="str">
        <f>_xlfn.IFNA(VLOOKUP(E415,الاوردرات!$B$1:$C$600,2,0),"")</f>
        <v/>
      </c>
      <c r="J415" s="63"/>
      <c r="L415" s="125" t="str">
        <f>IF(F415="","",_xlfn.IFNA((VLOOKUP(F415,help!L:M,2,0))*G415,"غير مسجلة في المشتريات"))</f>
        <v/>
      </c>
    </row>
    <row r="416" spans="2:12" x14ac:dyDescent="0.2">
      <c r="B416" s="14">
        <f>COUNTIFS($E$3:E416,تقرير!$E$4)</f>
        <v>21</v>
      </c>
      <c r="C416" s="48"/>
      <c r="D416" s="49"/>
      <c r="E416" s="37"/>
      <c r="F416" s="50"/>
      <c r="G416" s="51"/>
      <c r="H416" s="128" t="str">
        <f>IF(F416="","",_xlfn.IFNA(VLOOKUP(F416,'سجل المشتريات'!E:M,9,0),"غير مسجلة في المشتريات"))</f>
        <v/>
      </c>
      <c r="I416" s="27" t="str">
        <f>_xlfn.IFNA(VLOOKUP(E416,الاوردرات!$B$1:$C$600,2,0),"")</f>
        <v/>
      </c>
      <c r="J416" s="63"/>
      <c r="L416" s="125" t="str">
        <f>IF(F416="","",_xlfn.IFNA((VLOOKUP(F416,help!L:M,2,0))*G416,"غير مسجلة في المشتريات"))</f>
        <v/>
      </c>
    </row>
    <row r="417" spans="2:12" x14ac:dyDescent="0.2">
      <c r="B417" s="14">
        <f>COUNTIFS($E$3:E417,تقرير!$E$4)</f>
        <v>21</v>
      </c>
      <c r="C417" s="48"/>
      <c r="D417" s="49"/>
      <c r="E417" s="37"/>
      <c r="F417" s="50"/>
      <c r="G417" s="51"/>
      <c r="H417" s="128" t="str">
        <f>IF(F417="","",_xlfn.IFNA(VLOOKUP(F417,'سجل المشتريات'!E:M,9,0),"غير مسجلة في المشتريات"))</f>
        <v/>
      </c>
      <c r="I417" s="27" t="str">
        <f>_xlfn.IFNA(VLOOKUP(E417,الاوردرات!$B$1:$C$600,2,0),"")</f>
        <v/>
      </c>
      <c r="J417" s="63"/>
      <c r="L417" s="125" t="str">
        <f>IF(F417="","",_xlfn.IFNA((VLOOKUP(F417,help!L:M,2,0))*G417,"غير مسجلة في المشتريات"))</f>
        <v/>
      </c>
    </row>
    <row r="418" spans="2:12" x14ac:dyDescent="0.2">
      <c r="B418" s="14">
        <f>COUNTIFS($E$3:E418,تقرير!$E$4)</f>
        <v>21</v>
      </c>
      <c r="C418" s="48"/>
      <c r="D418" s="49"/>
      <c r="E418" s="37"/>
      <c r="F418" s="50"/>
      <c r="G418" s="51"/>
      <c r="H418" s="128" t="str">
        <f>IF(F418="","",_xlfn.IFNA(VLOOKUP(F418,'سجل المشتريات'!E:M,9,0),"غير مسجلة في المشتريات"))</f>
        <v/>
      </c>
      <c r="I418" s="27" t="str">
        <f>_xlfn.IFNA(VLOOKUP(E418,الاوردرات!$B$1:$C$600,2,0),"")</f>
        <v/>
      </c>
      <c r="J418" s="63"/>
      <c r="L418" s="125" t="str">
        <f>IF(F418="","",_xlfn.IFNA((VLOOKUP(F418,help!L:M,2,0))*G418,"غير مسجلة في المشتريات"))</f>
        <v/>
      </c>
    </row>
    <row r="419" spans="2:12" x14ac:dyDescent="0.2">
      <c r="B419" s="14">
        <f>COUNTIFS($E$3:E419,تقرير!$E$4)</f>
        <v>21</v>
      </c>
      <c r="C419" s="48"/>
      <c r="D419" s="49"/>
      <c r="E419" s="37"/>
      <c r="F419" s="50"/>
      <c r="G419" s="51"/>
      <c r="H419" s="128" t="str">
        <f>IF(F419="","",_xlfn.IFNA(VLOOKUP(F419,'سجل المشتريات'!E:M,9,0),"غير مسجلة في المشتريات"))</f>
        <v/>
      </c>
      <c r="I419" s="27" t="str">
        <f>_xlfn.IFNA(VLOOKUP(E419,الاوردرات!$B$1:$C$600,2,0),"")</f>
        <v/>
      </c>
      <c r="J419" s="63"/>
      <c r="L419" s="125" t="str">
        <f>IF(F419="","",_xlfn.IFNA((VLOOKUP(F419,help!L:M,2,0))*G419,"غير مسجلة في المشتريات"))</f>
        <v/>
      </c>
    </row>
    <row r="420" spans="2:12" ht="33.75" customHeight="1" x14ac:dyDescent="0.2">
      <c r="B420" s="14">
        <f>COUNTIFS($E$3:E420,تقرير!$E$4)</f>
        <v>21</v>
      </c>
      <c r="C420" s="48"/>
      <c r="D420" s="49"/>
      <c r="E420" s="37"/>
      <c r="F420" s="50"/>
      <c r="G420" s="51"/>
      <c r="H420" s="128" t="str">
        <f>IF(F420="","",_xlfn.IFNA(VLOOKUP(F420,'سجل المشتريات'!E:M,9,0),"غير مسجلة في المشتريات"))</f>
        <v/>
      </c>
      <c r="I420" s="27" t="str">
        <f>_xlfn.IFNA(VLOOKUP(E420,الاوردرات!$B$1:$C$600,2,0),"")</f>
        <v/>
      </c>
      <c r="J420" s="63"/>
      <c r="L420" s="125" t="str">
        <f>IF(F420="","",_xlfn.IFNA((VLOOKUP(F420,help!L:M,2,0))*G420,"غير مسجلة في المشتريات"))</f>
        <v/>
      </c>
    </row>
    <row r="421" spans="2:12" x14ac:dyDescent="0.2">
      <c r="B421" s="14">
        <f>COUNTIFS($E$3:E421,تقرير!$E$4)</f>
        <v>21</v>
      </c>
      <c r="C421" s="48"/>
      <c r="D421" s="49"/>
      <c r="E421" s="37"/>
      <c r="F421" s="50"/>
      <c r="G421" s="51"/>
      <c r="H421" s="128" t="str">
        <f>IF(F421="","",_xlfn.IFNA(VLOOKUP(F421,'سجل المشتريات'!E:M,9,0),"غير مسجلة في المشتريات"))</f>
        <v/>
      </c>
      <c r="I421" s="27" t="str">
        <f>_xlfn.IFNA(VLOOKUP(E421,الاوردرات!$B$1:$C$600,2,0),"")</f>
        <v/>
      </c>
      <c r="J421" s="63"/>
      <c r="L421" s="125" t="str">
        <f>IF(F421="","",_xlfn.IFNA((VLOOKUP(F421,help!L:M,2,0))*G421,"غير مسجلة في المشتريات"))</f>
        <v/>
      </c>
    </row>
    <row r="422" spans="2:12" x14ac:dyDescent="0.2">
      <c r="B422" s="14">
        <f>COUNTIFS($E$3:E422,تقرير!$E$4)</f>
        <v>21</v>
      </c>
      <c r="C422" s="48"/>
      <c r="D422" s="49"/>
      <c r="E422" s="37"/>
      <c r="F422" s="50"/>
      <c r="G422" s="51"/>
      <c r="H422" s="128" t="str">
        <f>IF(F422="","",_xlfn.IFNA(VLOOKUP(F422,'سجل المشتريات'!E:M,9,0),"غير مسجلة في المشتريات"))</f>
        <v/>
      </c>
      <c r="I422" s="27" t="str">
        <f>_xlfn.IFNA(VLOOKUP(E422,الاوردرات!$B$1:$C$600,2,0),"")</f>
        <v/>
      </c>
      <c r="J422" s="63"/>
      <c r="L422" s="125" t="str">
        <f>IF(F422="","",_xlfn.IFNA((VLOOKUP(F422,help!L:M,2,0))*G422,"غير مسجلة في المشتريات"))</f>
        <v/>
      </c>
    </row>
    <row r="423" spans="2:12" x14ac:dyDescent="0.2">
      <c r="B423" s="14">
        <f>COUNTIFS($E$3:E423,تقرير!$E$4)</f>
        <v>21</v>
      </c>
      <c r="C423" s="48"/>
      <c r="D423" s="49"/>
      <c r="E423" s="37"/>
      <c r="F423" s="50"/>
      <c r="G423" s="51"/>
      <c r="H423" s="128" t="str">
        <f>IF(F423="","",_xlfn.IFNA(VLOOKUP(F423,'سجل المشتريات'!E:M,9,0),"غير مسجلة في المشتريات"))</f>
        <v/>
      </c>
      <c r="I423" s="27" t="str">
        <f>_xlfn.IFNA(VLOOKUP(E423,الاوردرات!$B$1:$C$600,2,0),"")</f>
        <v/>
      </c>
      <c r="J423" s="63"/>
      <c r="L423" s="125" t="str">
        <f>IF(F423="","",_xlfn.IFNA((VLOOKUP(F423,help!L:M,2,0))*G423,"غير مسجلة في المشتريات"))</f>
        <v/>
      </c>
    </row>
    <row r="424" spans="2:12" x14ac:dyDescent="0.2">
      <c r="B424" s="14">
        <f>COUNTIFS($E$3:E424,تقرير!$E$4)</f>
        <v>21</v>
      </c>
      <c r="C424" s="48"/>
      <c r="D424" s="49"/>
      <c r="E424" s="37"/>
      <c r="F424" s="50"/>
      <c r="G424" s="51"/>
      <c r="H424" s="128" t="str">
        <f>IF(F424="","",_xlfn.IFNA(VLOOKUP(F424,'سجل المشتريات'!E:M,9,0),"غير مسجلة في المشتريات"))</f>
        <v/>
      </c>
      <c r="I424" s="27" t="str">
        <f>_xlfn.IFNA(VLOOKUP(E424,الاوردرات!$B$1:$C$600,2,0),"")</f>
        <v/>
      </c>
      <c r="J424" s="63"/>
      <c r="L424" s="125" t="str">
        <f>IF(F424="","",_xlfn.IFNA((VLOOKUP(F424,help!L:M,2,0))*G424,"غير مسجلة في المشتريات"))</f>
        <v/>
      </c>
    </row>
    <row r="425" spans="2:12" x14ac:dyDescent="0.2">
      <c r="B425" s="14">
        <f>COUNTIFS($E$3:E425,تقرير!$E$4)</f>
        <v>21</v>
      </c>
      <c r="C425" s="48"/>
      <c r="D425" s="49"/>
      <c r="E425" s="37"/>
      <c r="F425" s="50"/>
      <c r="G425" s="51"/>
      <c r="H425" s="128" t="str">
        <f>IF(F425="","",_xlfn.IFNA(VLOOKUP(F425,'سجل المشتريات'!E:M,9,0),"غير مسجلة في المشتريات"))</f>
        <v/>
      </c>
      <c r="I425" s="27" t="str">
        <f>_xlfn.IFNA(VLOOKUP(E425,الاوردرات!$B$1:$C$600,2,0),"")</f>
        <v/>
      </c>
      <c r="J425" s="63"/>
      <c r="L425" s="125" t="str">
        <f>IF(F425="","",_xlfn.IFNA((VLOOKUP(F425,help!L:M,2,0))*G425,"غير مسجلة في المشتريات"))</f>
        <v/>
      </c>
    </row>
    <row r="426" spans="2:12" x14ac:dyDescent="0.2">
      <c r="B426" s="14">
        <f>COUNTIFS($E$3:E426,تقرير!$E$4)</f>
        <v>21</v>
      </c>
      <c r="C426" s="48"/>
      <c r="D426" s="49"/>
      <c r="E426" s="37"/>
      <c r="F426" s="50"/>
      <c r="G426" s="51"/>
      <c r="H426" s="128" t="str">
        <f>IF(F426="","",_xlfn.IFNA(VLOOKUP(F426,'سجل المشتريات'!E:M,9,0),"غير مسجلة في المشتريات"))</f>
        <v/>
      </c>
      <c r="I426" s="27" t="str">
        <f>_xlfn.IFNA(VLOOKUP(E426,الاوردرات!$B$1:$C$600,2,0),"")</f>
        <v/>
      </c>
      <c r="J426" s="63"/>
      <c r="L426" s="125" t="str">
        <f>IF(F426="","",_xlfn.IFNA((VLOOKUP(F426,help!L:M,2,0))*G426,"غير مسجلة في المشتريات"))</f>
        <v/>
      </c>
    </row>
    <row r="427" spans="2:12" x14ac:dyDescent="0.2">
      <c r="B427" s="14">
        <f>COUNTIFS($E$3:E427,تقرير!$E$4)</f>
        <v>21</v>
      </c>
      <c r="C427" s="48"/>
      <c r="D427" s="49"/>
      <c r="E427" s="37"/>
      <c r="F427" s="50"/>
      <c r="G427" s="51"/>
      <c r="H427" s="128" t="str">
        <f>IF(F427="","",_xlfn.IFNA(VLOOKUP(F427,'سجل المشتريات'!E:M,9,0),"غير مسجلة في المشتريات"))</f>
        <v/>
      </c>
      <c r="I427" s="27" t="str">
        <f>_xlfn.IFNA(VLOOKUP(E427,الاوردرات!$B$1:$C$600,2,0),"")</f>
        <v/>
      </c>
      <c r="J427" s="63"/>
      <c r="L427" s="125" t="str">
        <f>IF(F427="","",_xlfn.IFNA((VLOOKUP(F427,help!L:M,2,0))*G427,"غير مسجلة في المشتريات"))</f>
        <v/>
      </c>
    </row>
    <row r="428" spans="2:12" x14ac:dyDescent="0.2">
      <c r="B428" s="14">
        <f>COUNTIFS($E$3:E428,تقرير!$E$4)</f>
        <v>21</v>
      </c>
      <c r="C428" s="48"/>
      <c r="D428" s="49"/>
      <c r="E428" s="37"/>
      <c r="F428" s="50"/>
      <c r="G428" s="51"/>
      <c r="H428" s="128" t="str">
        <f>IF(F428="","",_xlfn.IFNA(VLOOKUP(F428,'سجل المشتريات'!E:M,9,0),"غير مسجلة في المشتريات"))</f>
        <v/>
      </c>
      <c r="I428" s="27" t="str">
        <f>_xlfn.IFNA(VLOOKUP(E428,الاوردرات!$B$1:$C$600,2,0),"")</f>
        <v/>
      </c>
      <c r="J428" s="63"/>
      <c r="L428" s="125" t="str">
        <f>IF(F428="","",_xlfn.IFNA((VLOOKUP(F428,help!L:M,2,0))*G428,"غير مسجلة في المشتريات"))</f>
        <v/>
      </c>
    </row>
    <row r="429" spans="2:12" x14ac:dyDescent="0.2">
      <c r="B429" s="14">
        <f>COUNTIFS($E$3:E429,تقرير!$E$4)</f>
        <v>21</v>
      </c>
      <c r="C429" s="48"/>
      <c r="D429" s="49"/>
      <c r="E429" s="37"/>
      <c r="F429" s="50"/>
      <c r="G429" s="51"/>
      <c r="H429" s="128" t="str">
        <f>IF(F429="","",_xlfn.IFNA(VLOOKUP(F429,'سجل المشتريات'!E:M,9,0),"غير مسجلة في المشتريات"))</f>
        <v/>
      </c>
      <c r="I429" s="27" t="str">
        <f>_xlfn.IFNA(VLOOKUP(E429,الاوردرات!$B$1:$C$600,2,0),"")</f>
        <v/>
      </c>
      <c r="J429" s="63"/>
      <c r="L429" s="125" t="str">
        <f>IF(F429="","",_xlfn.IFNA((VLOOKUP(F429,help!L:M,2,0))*G429,"غير مسجلة في المشتريات"))</f>
        <v/>
      </c>
    </row>
    <row r="430" spans="2:12" x14ac:dyDescent="0.2">
      <c r="B430" s="14">
        <f>COUNTIFS($E$3:E430,تقرير!$E$4)</f>
        <v>21</v>
      </c>
      <c r="C430" s="48"/>
      <c r="D430" s="49"/>
      <c r="E430" s="37"/>
      <c r="F430" s="50"/>
      <c r="G430" s="51"/>
      <c r="H430" s="128" t="str">
        <f>IF(F430="","",_xlfn.IFNA(VLOOKUP(F430,'سجل المشتريات'!E:M,9,0),"غير مسجلة في المشتريات"))</f>
        <v/>
      </c>
      <c r="I430" s="27" t="str">
        <f>_xlfn.IFNA(VLOOKUP(E430,الاوردرات!$B$1:$C$600,2,0),"")</f>
        <v/>
      </c>
      <c r="J430" s="63"/>
      <c r="L430" s="125" t="str">
        <f>IF(F430="","",_xlfn.IFNA((VLOOKUP(F430,help!L:M,2,0))*G430,"غير مسجلة في المشتريات"))</f>
        <v/>
      </c>
    </row>
    <row r="431" spans="2:12" x14ac:dyDescent="0.2">
      <c r="B431" s="14">
        <f>COUNTIFS($E$3:E431,تقرير!$E$4)</f>
        <v>21</v>
      </c>
      <c r="C431" s="48"/>
      <c r="D431" s="49"/>
      <c r="E431" s="37"/>
      <c r="F431" s="50"/>
      <c r="G431" s="51"/>
      <c r="H431" s="128" t="str">
        <f>IF(F431="","",_xlfn.IFNA(VLOOKUP(F431,'سجل المشتريات'!E:M,9,0),"غير مسجلة في المشتريات"))</f>
        <v/>
      </c>
      <c r="I431" s="27" t="str">
        <f>_xlfn.IFNA(VLOOKUP(E431,الاوردرات!$B$1:$C$600,2,0),"")</f>
        <v/>
      </c>
      <c r="J431" s="63"/>
      <c r="L431" s="125" t="str">
        <f>IF(F431="","",_xlfn.IFNA((VLOOKUP(F431,help!L:M,2,0))*G431,"غير مسجلة في المشتريات"))</f>
        <v/>
      </c>
    </row>
    <row r="432" spans="2:12" x14ac:dyDescent="0.2">
      <c r="B432" s="14">
        <f>COUNTIFS($E$3:E432,تقرير!$E$4)</f>
        <v>21</v>
      </c>
      <c r="C432" s="48"/>
      <c r="D432" s="49"/>
      <c r="E432" s="37"/>
      <c r="F432" s="50"/>
      <c r="G432" s="51"/>
      <c r="H432" s="128" t="str">
        <f>IF(F432="","",_xlfn.IFNA(VLOOKUP(F432,'سجل المشتريات'!E:M,9,0),"غير مسجلة في المشتريات"))</f>
        <v/>
      </c>
      <c r="I432" s="27" t="str">
        <f>_xlfn.IFNA(VLOOKUP(E432,الاوردرات!$B$1:$C$600,2,0),"")</f>
        <v/>
      </c>
      <c r="J432" s="63"/>
      <c r="L432" s="125" t="str">
        <f>IF(F432="","",_xlfn.IFNA((VLOOKUP(F432,help!L:M,2,0))*G432,"غير مسجلة في المشتريات"))</f>
        <v/>
      </c>
    </row>
    <row r="433" spans="2:12" x14ac:dyDescent="0.2">
      <c r="B433" s="14">
        <f>COUNTIFS($E$3:E433,تقرير!$E$4)</f>
        <v>21</v>
      </c>
      <c r="C433" s="48"/>
      <c r="D433" s="49"/>
      <c r="E433" s="37"/>
      <c r="F433" s="50"/>
      <c r="G433" s="51"/>
      <c r="H433" s="128" t="str">
        <f>IF(F433="","",_xlfn.IFNA(VLOOKUP(F433,'سجل المشتريات'!E:M,9,0),"غير مسجلة في المشتريات"))</f>
        <v/>
      </c>
      <c r="I433" s="27" t="str">
        <f>_xlfn.IFNA(VLOOKUP(E433,الاوردرات!$B$1:$C$600,2,0),"")</f>
        <v/>
      </c>
      <c r="J433" s="63"/>
      <c r="L433" s="125" t="str">
        <f>IF(F433="","",_xlfn.IFNA((VLOOKUP(F433,help!L:M,2,0))*G433,"غير مسجلة في المشتريات"))</f>
        <v/>
      </c>
    </row>
    <row r="434" spans="2:12" x14ac:dyDescent="0.2">
      <c r="B434" s="14">
        <f>COUNTIFS($E$3:E434,تقرير!$E$4)</f>
        <v>21</v>
      </c>
      <c r="C434" s="48"/>
      <c r="D434" s="49"/>
      <c r="E434" s="37"/>
      <c r="F434" s="50"/>
      <c r="G434" s="51"/>
      <c r="H434" s="128" t="str">
        <f>IF(F434="","",_xlfn.IFNA(VLOOKUP(F434,'سجل المشتريات'!E:M,9,0),"غير مسجلة في المشتريات"))</f>
        <v/>
      </c>
      <c r="I434" s="27" t="str">
        <f>_xlfn.IFNA(VLOOKUP(E434,الاوردرات!$B$1:$C$600,2,0),"")</f>
        <v/>
      </c>
      <c r="J434" s="63"/>
      <c r="L434" s="125" t="str">
        <f>IF(F434="","",_xlfn.IFNA((VLOOKUP(F434,help!L:M,2,0))*G434,"غير مسجلة في المشتريات"))</f>
        <v/>
      </c>
    </row>
    <row r="435" spans="2:12" x14ac:dyDescent="0.2">
      <c r="B435" s="14">
        <f>COUNTIFS($E$3:E435,تقرير!$E$4)</f>
        <v>21</v>
      </c>
      <c r="C435" s="48"/>
      <c r="D435" s="49"/>
      <c r="E435" s="37"/>
      <c r="F435" s="50"/>
      <c r="G435" s="51"/>
      <c r="H435" s="128" t="str">
        <f>IF(F435="","",_xlfn.IFNA(VLOOKUP(F435,'سجل المشتريات'!E:M,9,0),"غير مسجلة في المشتريات"))</f>
        <v/>
      </c>
      <c r="I435" s="27" t="str">
        <f>_xlfn.IFNA(VLOOKUP(E435,الاوردرات!$B$1:$C$600,2,0),"")</f>
        <v/>
      </c>
      <c r="J435" s="63"/>
      <c r="L435" s="125" t="str">
        <f>IF(F435="","",_xlfn.IFNA((VLOOKUP(F435,help!L:M,2,0))*G435,"غير مسجلة في المشتريات"))</f>
        <v/>
      </c>
    </row>
    <row r="436" spans="2:12" x14ac:dyDescent="0.2">
      <c r="B436" s="14">
        <f>COUNTIFS($E$3:E436,تقرير!$E$4)</f>
        <v>21</v>
      </c>
      <c r="C436" s="48"/>
      <c r="D436" s="49"/>
      <c r="E436" s="37"/>
      <c r="F436" s="50"/>
      <c r="G436" s="51"/>
      <c r="H436" s="128" t="str">
        <f>IF(F436="","",_xlfn.IFNA(VLOOKUP(F436,'سجل المشتريات'!E:M,9,0),"غير مسجلة في المشتريات"))</f>
        <v/>
      </c>
      <c r="I436" s="27" t="str">
        <f>_xlfn.IFNA(VLOOKUP(E436,الاوردرات!$B$1:$C$600,2,0),"")</f>
        <v/>
      </c>
      <c r="J436" s="63"/>
      <c r="L436" s="125" t="str">
        <f>IF(F436="","",_xlfn.IFNA((VLOOKUP(F436,help!L:M,2,0))*G436,"غير مسجلة في المشتريات"))</f>
        <v/>
      </c>
    </row>
    <row r="437" spans="2:12" x14ac:dyDescent="0.2">
      <c r="B437" s="14">
        <f>COUNTIFS($E$3:E437,تقرير!$E$4)</f>
        <v>21</v>
      </c>
      <c r="C437" s="48"/>
      <c r="D437" s="49"/>
      <c r="E437" s="37"/>
      <c r="F437" s="50"/>
      <c r="G437" s="51"/>
      <c r="H437" s="128" t="str">
        <f>IF(F437="","",_xlfn.IFNA(VLOOKUP(F437,'سجل المشتريات'!E:M,9,0),"غير مسجلة في المشتريات"))</f>
        <v/>
      </c>
      <c r="I437" s="27" t="str">
        <f>_xlfn.IFNA(VLOOKUP(E437,الاوردرات!$B$1:$C$600,2,0),"")</f>
        <v/>
      </c>
      <c r="J437" s="63"/>
      <c r="L437" s="125" t="str">
        <f>IF(F437="","",_xlfn.IFNA((VLOOKUP(F437,help!L:M,2,0))*G437,"غير مسجلة في المشتريات"))</f>
        <v/>
      </c>
    </row>
    <row r="438" spans="2:12" x14ac:dyDescent="0.2">
      <c r="B438" s="14">
        <f>COUNTIFS($E$3:E438,تقرير!$E$4)</f>
        <v>21</v>
      </c>
      <c r="C438" s="48"/>
      <c r="D438" s="49"/>
      <c r="E438" s="37"/>
      <c r="F438" s="50"/>
      <c r="G438" s="51"/>
      <c r="H438" s="128" t="str">
        <f>IF(F438="","",_xlfn.IFNA(VLOOKUP(F438,'سجل المشتريات'!E:M,9,0),"غير مسجلة في المشتريات"))</f>
        <v/>
      </c>
      <c r="I438" s="27" t="str">
        <f>_xlfn.IFNA(VLOOKUP(E438,الاوردرات!$B$1:$C$600,2,0),"")</f>
        <v/>
      </c>
      <c r="J438" s="63"/>
      <c r="L438" s="125" t="str">
        <f>IF(F438="","",_xlfn.IFNA((VLOOKUP(F438,help!L:M,2,0))*G438,"غير مسجلة في المشتريات"))</f>
        <v/>
      </c>
    </row>
    <row r="439" spans="2:12" x14ac:dyDescent="0.2">
      <c r="B439" s="14">
        <f>COUNTIFS($E$3:E439,تقرير!$E$4)</f>
        <v>21</v>
      </c>
      <c r="C439" s="48"/>
      <c r="D439" s="49"/>
      <c r="E439" s="37"/>
      <c r="F439" s="50"/>
      <c r="G439" s="51"/>
      <c r="H439" s="128" t="str">
        <f>IF(F439="","",_xlfn.IFNA(VLOOKUP(F439,'سجل المشتريات'!E:M,9,0),"غير مسجلة في المشتريات"))</f>
        <v/>
      </c>
      <c r="I439" s="27" t="str">
        <f>_xlfn.IFNA(VLOOKUP(E439,الاوردرات!$B$1:$C$600,2,0),"")</f>
        <v/>
      </c>
      <c r="J439" s="63"/>
      <c r="L439" s="125" t="str">
        <f>IF(F439="","",_xlfn.IFNA((VLOOKUP(F439,help!L:M,2,0))*G439,"غير مسجلة في المشتريات"))</f>
        <v/>
      </c>
    </row>
    <row r="440" spans="2:12" x14ac:dyDescent="0.2">
      <c r="B440" s="14">
        <f>COUNTIFS($E$3:E440,تقرير!$E$4)</f>
        <v>21</v>
      </c>
      <c r="C440" s="48"/>
      <c r="D440" s="49"/>
      <c r="E440" s="37"/>
      <c r="F440" s="50"/>
      <c r="G440" s="51"/>
      <c r="H440" s="128" t="str">
        <f>IF(F440="","",_xlfn.IFNA(VLOOKUP(F440,'سجل المشتريات'!E:M,9,0),"غير مسجلة في المشتريات"))</f>
        <v/>
      </c>
      <c r="I440" s="27" t="str">
        <f>_xlfn.IFNA(VLOOKUP(E440,الاوردرات!$B$1:$C$600,2,0),"")</f>
        <v/>
      </c>
      <c r="J440" s="63"/>
      <c r="L440" s="125" t="str">
        <f>IF(F440="","",_xlfn.IFNA((VLOOKUP(F440,help!L:M,2,0))*G440,"غير مسجلة في المشتريات"))</f>
        <v/>
      </c>
    </row>
    <row r="441" spans="2:12" x14ac:dyDescent="0.2">
      <c r="B441" s="14">
        <f>COUNTIFS($E$3:E441,تقرير!$E$4)</f>
        <v>21</v>
      </c>
      <c r="C441" s="48"/>
      <c r="D441" s="49"/>
      <c r="E441" s="37"/>
      <c r="F441" s="50"/>
      <c r="G441" s="51"/>
      <c r="H441" s="128" t="str">
        <f>IF(F441="","",_xlfn.IFNA(VLOOKUP(F441,'سجل المشتريات'!E:M,9,0),"غير مسجلة في المشتريات"))</f>
        <v/>
      </c>
      <c r="I441" s="27" t="str">
        <f>_xlfn.IFNA(VLOOKUP(E441,الاوردرات!$B$1:$C$600,2,0),"")</f>
        <v/>
      </c>
      <c r="J441" s="63"/>
      <c r="L441" s="125" t="str">
        <f>IF(F441="","",_xlfn.IFNA((VLOOKUP(F441,help!L:M,2,0))*G441,"غير مسجلة في المشتريات"))</f>
        <v/>
      </c>
    </row>
    <row r="442" spans="2:12" x14ac:dyDescent="0.2">
      <c r="B442" s="14">
        <f>COUNTIFS($E$3:E442,تقرير!$E$4)</f>
        <v>21</v>
      </c>
      <c r="C442" s="48"/>
      <c r="D442" s="49"/>
      <c r="E442" s="37"/>
      <c r="F442" s="50"/>
      <c r="G442" s="51"/>
      <c r="H442" s="128" t="str">
        <f>IF(F442="","",_xlfn.IFNA(VLOOKUP(F442,'سجل المشتريات'!E:M,9,0),"غير مسجلة في المشتريات"))</f>
        <v/>
      </c>
      <c r="I442" s="27" t="str">
        <f>_xlfn.IFNA(VLOOKUP(E442,الاوردرات!$B$1:$C$600,2,0),"")</f>
        <v/>
      </c>
      <c r="J442" s="63"/>
      <c r="L442" s="125" t="str">
        <f>IF(F442="","",_xlfn.IFNA((VLOOKUP(F442,help!L:M,2,0))*G442,"غير مسجلة في المشتريات"))</f>
        <v/>
      </c>
    </row>
    <row r="443" spans="2:12" x14ac:dyDescent="0.2">
      <c r="B443" s="14">
        <f>COUNTIFS($E$3:E443,تقرير!$E$4)</f>
        <v>21</v>
      </c>
      <c r="C443" s="48"/>
      <c r="D443" s="49"/>
      <c r="E443" s="37"/>
      <c r="F443" s="50"/>
      <c r="G443" s="51"/>
      <c r="H443" s="128" t="str">
        <f>IF(F443="","",_xlfn.IFNA(VLOOKUP(F443,'سجل المشتريات'!E:M,9,0),"غير مسجلة في المشتريات"))</f>
        <v/>
      </c>
      <c r="I443" s="27" t="str">
        <f>_xlfn.IFNA(VLOOKUP(E443,الاوردرات!$B$1:$C$600,2,0),"")</f>
        <v/>
      </c>
      <c r="J443" s="63"/>
      <c r="L443" s="125" t="str">
        <f>IF(F443="","",_xlfn.IFNA((VLOOKUP(F443,help!L:M,2,0))*G443,"غير مسجلة في المشتريات"))</f>
        <v/>
      </c>
    </row>
    <row r="444" spans="2:12" x14ac:dyDescent="0.2">
      <c r="B444" s="14">
        <f>COUNTIFS($E$3:E444,تقرير!$E$4)</f>
        <v>21</v>
      </c>
      <c r="C444" s="48"/>
      <c r="D444" s="49"/>
      <c r="E444" s="37"/>
      <c r="F444" s="50"/>
      <c r="G444" s="51"/>
      <c r="H444" s="128" t="str">
        <f>IF(F444="","",_xlfn.IFNA(VLOOKUP(F444,'سجل المشتريات'!E:M,9,0),"غير مسجلة في المشتريات"))</f>
        <v/>
      </c>
      <c r="I444" s="27" t="str">
        <f>_xlfn.IFNA(VLOOKUP(E444,الاوردرات!$B$1:$C$600,2,0),"")</f>
        <v/>
      </c>
      <c r="J444" s="63"/>
      <c r="L444" s="125" t="str">
        <f>IF(F444="","",_xlfn.IFNA((VLOOKUP(F444,help!L:M,2,0))*G444,"غير مسجلة في المشتريات"))</f>
        <v/>
      </c>
    </row>
    <row r="445" spans="2:12" x14ac:dyDescent="0.2">
      <c r="B445" s="14">
        <f>COUNTIFS($E$3:E445,تقرير!$E$4)</f>
        <v>21</v>
      </c>
      <c r="C445" s="48"/>
      <c r="D445" s="49"/>
      <c r="E445" s="37"/>
      <c r="F445" s="50"/>
      <c r="G445" s="51"/>
      <c r="H445" s="128" t="str">
        <f>IF(F445="","",_xlfn.IFNA(VLOOKUP(F445,'سجل المشتريات'!E:M,9,0),"غير مسجلة في المشتريات"))</f>
        <v/>
      </c>
      <c r="I445" s="27" t="str">
        <f>_xlfn.IFNA(VLOOKUP(E445,الاوردرات!$B$1:$C$600,2,0),"")</f>
        <v/>
      </c>
      <c r="J445" s="63"/>
      <c r="L445" s="125" t="str">
        <f>IF(F445="","",_xlfn.IFNA((VLOOKUP(F445,help!L:M,2,0))*G445,"غير مسجلة في المشتريات"))</f>
        <v/>
      </c>
    </row>
    <row r="446" spans="2:12" x14ac:dyDescent="0.2">
      <c r="B446" s="14">
        <f>COUNTIFS($E$3:E446,تقرير!$E$4)</f>
        <v>21</v>
      </c>
      <c r="C446" s="48"/>
      <c r="D446" s="49"/>
      <c r="E446" s="37"/>
      <c r="F446" s="50"/>
      <c r="G446" s="51"/>
      <c r="H446" s="128" t="str">
        <f>IF(F446="","",_xlfn.IFNA(VLOOKUP(F446,'سجل المشتريات'!E:M,9,0),"غير مسجلة في المشتريات"))</f>
        <v/>
      </c>
      <c r="I446" s="27" t="str">
        <f>_xlfn.IFNA(VLOOKUP(E446,الاوردرات!$B$1:$C$600,2,0),"")</f>
        <v/>
      </c>
      <c r="J446" s="63"/>
      <c r="L446" s="125" t="str">
        <f>IF(F446="","",_xlfn.IFNA((VLOOKUP(F446,help!L:M,2,0))*G446,"غير مسجلة في المشتريات"))</f>
        <v/>
      </c>
    </row>
    <row r="447" spans="2:12" x14ac:dyDescent="0.2">
      <c r="B447" s="14">
        <f>COUNTIFS($E$3:E447,تقرير!$E$4)</f>
        <v>21</v>
      </c>
      <c r="C447" s="48"/>
      <c r="D447" s="49"/>
      <c r="E447" s="37"/>
      <c r="F447" s="50"/>
      <c r="G447" s="51"/>
      <c r="H447" s="128" t="str">
        <f>IF(F447="","",_xlfn.IFNA(VLOOKUP(F447,'سجل المشتريات'!E:M,9,0),"غير مسجلة في المشتريات"))</f>
        <v/>
      </c>
      <c r="I447" s="27" t="str">
        <f>_xlfn.IFNA(VLOOKUP(E447,الاوردرات!$B$1:$C$600,2,0),"")</f>
        <v/>
      </c>
      <c r="J447" s="63"/>
      <c r="L447" s="125" t="str">
        <f>IF(F447="","",_xlfn.IFNA((VLOOKUP(F447,help!L:M,2,0))*G447,"غير مسجلة في المشتريات"))</f>
        <v/>
      </c>
    </row>
    <row r="448" spans="2:12" x14ac:dyDescent="0.2">
      <c r="B448" s="14">
        <f>COUNTIFS($E$3:E448,تقرير!$E$4)</f>
        <v>21</v>
      </c>
      <c r="C448" s="48"/>
      <c r="D448" s="49"/>
      <c r="E448" s="37"/>
      <c r="F448" s="50"/>
      <c r="G448" s="51"/>
      <c r="H448" s="128" t="str">
        <f>IF(F448="","",_xlfn.IFNA(VLOOKUP(F448,'سجل المشتريات'!E:M,9,0),"غير مسجلة في المشتريات"))</f>
        <v/>
      </c>
      <c r="I448" s="27" t="str">
        <f>_xlfn.IFNA(VLOOKUP(E448,الاوردرات!$B$1:$C$600,2,0),"")</f>
        <v/>
      </c>
      <c r="J448" s="63"/>
      <c r="L448" s="125" t="str">
        <f>IF(F448="","",_xlfn.IFNA((VLOOKUP(F448,help!L:M,2,0))*G448,"غير مسجلة في المشتريات"))</f>
        <v/>
      </c>
    </row>
    <row r="449" spans="2:12" x14ac:dyDescent="0.2">
      <c r="B449" s="14">
        <f>COUNTIFS($E$3:E449,تقرير!$E$4)</f>
        <v>21</v>
      </c>
      <c r="C449" s="48"/>
      <c r="D449" s="49"/>
      <c r="E449" s="37"/>
      <c r="F449" s="50"/>
      <c r="G449" s="51"/>
      <c r="H449" s="128" t="str">
        <f>IF(F449="","",_xlfn.IFNA(VLOOKUP(F449,'سجل المشتريات'!E:M,9,0),"غير مسجلة في المشتريات"))</f>
        <v/>
      </c>
      <c r="I449" s="27" t="str">
        <f>_xlfn.IFNA(VLOOKUP(E449,الاوردرات!$B$1:$C$600,2,0),"")</f>
        <v/>
      </c>
      <c r="J449" s="63"/>
      <c r="L449" s="125" t="str">
        <f>IF(F449="","",_xlfn.IFNA((VLOOKUP(F449,help!L:M,2,0))*G449,"غير مسجلة في المشتريات"))</f>
        <v/>
      </c>
    </row>
    <row r="450" spans="2:12" x14ac:dyDescent="0.2">
      <c r="B450" s="14">
        <f>COUNTIFS($E$3:E450,تقرير!$E$4)</f>
        <v>21</v>
      </c>
      <c r="C450" s="48"/>
      <c r="D450" s="49"/>
      <c r="E450" s="37"/>
      <c r="F450" s="50"/>
      <c r="G450" s="51"/>
      <c r="H450" s="128" t="str">
        <f>IF(F450="","",_xlfn.IFNA(VLOOKUP(F450,'سجل المشتريات'!E:M,9,0),"غير مسجلة في المشتريات"))</f>
        <v/>
      </c>
      <c r="I450" s="27" t="str">
        <f>_xlfn.IFNA(VLOOKUP(E450,الاوردرات!$B$1:$C$600,2,0),"")</f>
        <v/>
      </c>
      <c r="J450" s="63"/>
      <c r="L450" s="125" t="str">
        <f>IF(F450="","",_xlfn.IFNA((VLOOKUP(F450,help!L:M,2,0))*G450,"غير مسجلة في المشتريات"))</f>
        <v/>
      </c>
    </row>
    <row r="451" spans="2:12" x14ac:dyDescent="0.2">
      <c r="B451" s="14">
        <f>COUNTIFS($E$3:E451,تقرير!$E$4)</f>
        <v>21</v>
      </c>
      <c r="C451" s="48"/>
      <c r="D451" s="49"/>
      <c r="E451" s="37"/>
      <c r="F451" s="50"/>
      <c r="G451" s="51"/>
      <c r="H451" s="128" t="str">
        <f>IF(F451="","",_xlfn.IFNA(VLOOKUP(F451,'سجل المشتريات'!E:M,9,0),"غير مسجلة في المشتريات"))</f>
        <v/>
      </c>
      <c r="I451" s="27" t="str">
        <f>_xlfn.IFNA(VLOOKUP(E451,الاوردرات!$B$1:$C$600,2,0),"")</f>
        <v/>
      </c>
      <c r="J451" s="63"/>
      <c r="L451" s="125" t="str">
        <f>IF(F451="","",_xlfn.IFNA((VLOOKUP(F451,help!L:M,2,0))*G451,"غير مسجلة في المشتريات"))</f>
        <v/>
      </c>
    </row>
    <row r="452" spans="2:12" x14ac:dyDescent="0.2">
      <c r="B452" s="14">
        <f>COUNTIFS($E$3:E452,تقرير!$E$4)</f>
        <v>21</v>
      </c>
      <c r="C452" s="48"/>
      <c r="D452" s="49"/>
      <c r="E452" s="37"/>
      <c r="F452" s="50"/>
      <c r="G452" s="51"/>
      <c r="H452" s="128" t="str">
        <f>IF(F452="","",_xlfn.IFNA(VLOOKUP(F452,'سجل المشتريات'!E:M,9,0),"غير مسجلة في المشتريات"))</f>
        <v/>
      </c>
      <c r="I452" s="27" t="str">
        <f>_xlfn.IFNA(VLOOKUP(E452,الاوردرات!$B$1:$C$600,2,0),"")</f>
        <v/>
      </c>
      <c r="J452" s="63"/>
      <c r="L452" s="125" t="str">
        <f>IF(F452="","",_xlfn.IFNA((VLOOKUP(F452,help!L:M,2,0))*G452,"غير مسجلة في المشتريات"))</f>
        <v/>
      </c>
    </row>
    <row r="453" spans="2:12" x14ac:dyDescent="0.2">
      <c r="B453" s="14">
        <f>COUNTIFS($E$3:E453,تقرير!$E$4)</f>
        <v>21</v>
      </c>
      <c r="C453" s="48"/>
      <c r="D453" s="49"/>
      <c r="E453" s="37"/>
      <c r="F453" s="50"/>
      <c r="G453" s="51"/>
      <c r="H453" s="128" t="str">
        <f>IF(F453="","",_xlfn.IFNA(VLOOKUP(F453,'سجل المشتريات'!E:M,9,0),"غير مسجلة في المشتريات"))</f>
        <v/>
      </c>
      <c r="I453" s="27" t="str">
        <f>_xlfn.IFNA(VLOOKUP(E453,الاوردرات!$B$1:$C$600,2,0),"")</f>
        <v/>
      </c>
      <c r="J453" s="63"/>
      <c r="L453" s="125" t="str">
        <f>IF(F453="","",_xlfn.IFNA((VLOOKUP(F453,help!L:M,2,0))*G453,"غير مسجلة في المشتريات"))</f>
        <v/>
      </c>
    </row>
    <row r="454" spans="2:12" x14ac:dyDescent="0.2">
      <c r="B454" s="14">
        <f>COUNTIFS($E$3:E454,تقرير!$E$4)</f>
        <v>21</v>
      </c>
      <c r="C454" s="48"/>
      <c r="D454" s="49"/>
      <c r="E454" s="37"/>
      <c r="F454" s="50"/>
      <c r="G454" s="51"/>
      <c r="H454" s="128" t="str">
        <f>IF(F454="","",_xlfn.IFNA(VLOOKUP(F454,'سجل المشتريات'!E:M,9,0),"غير مسجلة في المشتريات"))</f>
        <v/>
      </c>
      <c r="I454" s="27" t="str">
        <f>_xlfn.IFNA(VLOOKUP(E454,الاوردرات!$B$1:$C$600,2,0),"")</f>
        <v/>
      </c>
      <c r="J454" s="63"/>
      <c r="L454" s="125" t="str">
        <f>IF(F454="","",_xlfn.IFNA((VLOOKUP(F454,help!L:M,2,0))*G454,"غير مسجلة في المشتريات"))</f>
        <v/>
      </c>
    </row>
    <row r="455" spans="2:12" x14ac:dyDescent="0.2">
      <c r="B455" s="14">
        <f>COUNTIFS($E$3:E455,تقرير!$E$4)</f>
        <v>21</v>
      </c>
      <c r="C455" s="48"/>
      <c r="D455" s="49"/>
      <c r="E455" s="37"/>
      <c r="F455" s="50"/>
      <c r="G455" s="51"/>
      <c r="H455" s="128" t="str">
        <f>IF(F455="","",_xlfn.IFNA(VLOOKUP(F455,'سجل المشتريات'!E:M,9,0),"غير مسجلة في المشتريات"))</f>
        <v/>
      </c>
      <c r="I455" s="27" t="str">
        <f>_xlfn.IFNA(VLOOKUP(E455,الاوردرات!$B$1:$C$600,2,0),"")</f>
        <v/>
      </c>
      <c r="J455" s="63"/>
      <c r="L455" s="125" t="str">
        <f>IF(F455="","",_xlfn.IFNA((VLOOKUP(F455,help!L:M,2,0))*G455,"غير مسجلة في المشتريات"))</f>
        <v/>
      </c>
    </row>
    <row r="456" spans="2:12" x14ac:dyDescent="0.2">
      <c r="B456" s="14">
        <f>COUNTIFS($E$3:E456,تقرير!$E$4)</f>
        <v>21</v>
      </c>
      <c r="C456" s="48"/>
      <c r="D456" s="49"/>
      <c r="E456" s="37"/>
      <c r="F456" s="50"/>
      <c r="G456" s="51"/>
      <c r="H456" s="128" t="str">
        <f>IF(F456="","",_xlfn.IFNA(VLOOKUP(F456,'سجل المشتريات'!E:M,9,0),"غير مسجلة في المشتريات"))</f>
        <v/>
      </c>
      <c r="I456" s="27" t="str">
        <f>_xlfn.IFNA(VLOOKUP(E456,الاوردرات!$B$1:$C$600,2,0),"")</f>
        <v/>
      </c>
      <c r="J456" s="63"/>
      <c r="L456" s="125" t="str">
        <f>IF(F456="","",_xlfn.IFNA((VLOOKUP(F456,help!L:M,2,0))*G456,"غير مسجلة في المشتريات"))</f>
        <v/>
      </c>
    </row>
    <row r="457" spans="2:12" x14ac:dyDescent="0.2">
      <c r="B457" s="14">
        <f>COUNTIFS($E$3:E457,تقرير!$E$4)</f>
        <v>21</v>
      </c>
      <c r="C457" s="48"/>
      <c r="D457" s="49"/>
      <c r="E457" s="37"/>
      <c r="F457" s="50"/>
      <c r="G457" s="51"/>
      <c r="H457" s="128" t="str">
        <f>IF(F457="","",_xlfn.IFNA(VLOOKUP(F457,'سجل المشتريات'!E:M,9,0),"غير مسجلة في المشتريات"))</f>
        <v/>
      </c>
      <c r="I457" s="27" t="str">
        <f>_xlfn.IFNA(VLOOKUP(E457,الاوردرات!$B$1:$C$600,2,0),"")</f>
        <v/>
      </c>
      <c r="J457" s="63"/>
      <c r="L457" s="125" t="str">
        <f>IF(F457="","",_xlfn.IFNA((VLOOKUP(F457,help!L:M,2,0))*G457,"غير مسجلة في المشتريات"))</f>
        <v/>
      </c>
    </row>
    <row r="458" spans="2:12" x14ac:dyDescent="0.2">
      <c r="B458" s="14">
        <f>COUNTIFS($E$3:E458,تقرير!$E$4)</f>
        <v>21</v>
      </c>
      <c r="C458" s="48"/>
      <c r="D458" s="49"/>
      <c r="E458" s="37"/>
      <c r="F458" s="50"/>
      <c r="G458" s="51"/>
      <c r="H458" s="128" t="str">
        <f>IF(F458="","",_xlfn.IFNA(VLOOKUP(F458,'سجل المشتريات'!E:M,9,0),"غير مسجلة في المشتريات"))</f>
        <v/>
      </c>
      <c r="I458" s="27" t="str">
        <f>_xlfn.IFNA(VLOOKUP(E458,الاوردرات!$B$1:$C$600,2,0),"")</f>
        <v/>
      </c>
      <c r="J458" s="63"/>
      <c r="L458" s="125" t="str">
        <f>IF(F458="","",_xlfn.IFNA((VLOOKUP(F458,help!L:M,2,0))*G458,"غير مسجلة في المشتريات"))</f>
        <v/>
      </c>
    </row>
    <row r="459" spans="2:12" x14ac:dyDescent="0.2">
      <c r="B459" s="14">
        <f>COUNTIFS($E$3:E459,تقرير!$E$4)</f>
        <v>21</v>
      </c>
      <c r="C459" s="48"/>
      <c r="D459" s="49"/>
      <c r="E459" s="37"/>
      <c r="F459" s="50"/>
      <c r="G459" s="51"/>
      <c r="H459" s="128" t="str">
        <f>IF(F459="","",_xlfn.IFNA(VLOOKUP(F459,'سجل المشتريات'!E:M,9,0),"غير مسجلة في المشتريات"))</f>
        <v/>
      </c>
      <c r="I459" s="27" t="str">
        <f>_xlfn.IFNA(VLOOKUP(E459,الاوردرات!$B$1:$C$600,2,0),"")</f>
        <v/>
      </c>
      <c r="J459" s="63"/>
      <c r="L459" s="125" t="str">
        <f>IF(F459="","",_xlfn.IFNA((VLOOKUP(F459,help!L:M,2,0))*G459,"غير مسجلة في المشتريات"))</f>
        <v/>
      </c>
    </row>
    <row r="460" spans="2:12" x14ac:dyDescent="0.2">
      <c r="B460" s="14">
        <f>COUNTIFS($E$3:E460,تقرير!$E$4)</f>
        <v>21</v>
      </c>
      <c r="C460" s="48"/>
      <c r="D460" s="49"/>
      <c r="E460" s="37"/>
      <c r="F460" s="50"/>
      <c r="G460" s="51"/>
      <c r="H460" s="128" t="str">
        <f>IF(F460="","",_xlfn.IFNA(VLOOKUP(F460,'سجل المشتريات'!E:M,9,0),"غير مسجلة في المشتريات"))</f>
        <v/>
      </c>
      <c r="I460" s="27" t="str">
        <f>_xlfn.IFNA(VLOOKUP(E460,الاوردرات!$B$1:$C$600,2,0),"")</f>
        <v/>
      </c>
      <c r="J460" s="63"/>
      <c r="L460" s="125" t="str">
        <f>IF(F460="","",_xlfn.IFNA((VLOOKUP(F460,help!L:M,2,0))*G460,"غير مسجلة في المشتريات"))</f>
        <v/>
      </c>
    </row>
    <row r="461" spans="2:12" x14ac:dyDescent="0.2">
      <c r="B461" s="14">
        <f>COUNTIFS($E$3:E461,تقرير!$E$4)</f>
        <v>21</v>
      </c>
      <c r="C461" s="48"/>
      <c r="D461" s="49"/>
      <c r="E461" s="37"/>
      <c r="F461" s="50"/>
      <c r="G461" s="51"/>
      <c r="H461" s="128" t="str">
        <f>IF(F461="","",_xlfn.IFNA(VLOOKUP(F461,'سجل المشتريات'!E:M,9,0),"غير مسجلة في المشتريات"))</f>
        <v/>
      </c>
      <c r="I461" s="27" t="str">
        <f>_xlfn.IFNA(VLOOKUP(E461,الاوردرات!$B$1:$C$600,2,0),"")</f>
        <v/>
      </c>
      <c r="J461" s="63"/>
      <c r="L461" s="125" t="str">
        <f>IF(F461="","",_xlfn.IFNA((VLOOKUP(F461,help!L:M,2,0))*G461,"غير مسجلة في المشتريات"))</f>
        <v/>
      </c>
    </row>
    <row r="462" spans="2:12" x14ac:dyDescent="0.2">
      <c r="B462" s="14">
        <f>COUNTIFS($E$3:E462,تقرير!$E$4)</f>
        <v>21</v>
      </c>
      <c r="C462" s="48"/>
      <c r="D462" s="49"/>
      <c r="E462" s="37"/>
      <c r="F462" s="50"/>
      <c r="G462" s="51"/>
      <c r="H462" s="128" t="str">
        <f>IF(F462="","",_xlfn.IFNA(VLOOKUP(F462,'سجل المشتريات'!E:M,9,0),"غير مسجلة في المشتريات"))</f>
        <v/>
      </c>
      <c r="I462" s="27" t="str">
        <f>_xlfn.IFNA(VLOOKUP(E462,الاوردرات!$B$1:$C$600,2,0),"")</f>
        <v/>
      </c>
      <c r="J462" s="63"/>
      <c r="L462" s="125" t="str">
        <f>IF(F462="","",_xlfn.IFNA((VLOOKUP(F462,help!L:M,2,0))*G462,"غير مسجلة في المشتريات"))</f>
        <v/>
      </c>
    </row>
    <row r="463" spans="2:12" x14ac:dyDescent="0.2">
      <c r="B463" s="14">
        <f>COUNTIFS($E$3:E463,تقرير!$E$4)</f>
        <v>21</v>
      </c>
      <c r="C463" s="48"/>
      <c r="D463" s="49"/>
      <c r="E463" s="37"/>
      <c r="F463" s="50"/>
      <c r="G463" s="51"/>
      <c r="H463" s="128" t="str">
        <f>IF(F463="","",_xlfn.IFNA(VLOOKUP(F463,'سجل المشتريات'!E:M,9,0),"غير مسجلة في المشتريات"))</f>
        <v/>
      </c>
      <c r="I463" s="27" t="str">
        <f>_xlfn.IFNA(VLOOKUP(E463,الاوردرات!$B$1:$C$600,2,0),"")</f>
        <v/>
      </c>
      <c r="J463" s="63"/>
      <c r="L463" s="125" t="str">
        <f>IF(F463="","",_xlfn.IFNA((VLOOKUP(F463,help!L:M,2,0))*G463,"غير مسجلة في المشتريات"))</f>
        <v/>
      </c>
    </row>
    <row r="464" spans="2:12" x14ac:dyDescent="0.2">
      <c r="B464" s="14">
        <f>COUNTIFS($E$3:E464,تقرير!$E$4)</f>
        <v>21</v>
      </c>
      <c r="C464" s="48"/>
      <c r="D464" s="49"/>
      <c r="E464" s="37"/>
      <c r="F464" s="50"/>
      <c r="G464" s="51"/>
      <c r="H464" s="128" t="str">
        <f>IF(F464="","",_xlfn.IFNA(VLOOKUP(F464,'سجل المشتريات'!E:M,9,0),"غير مسجلة في المشتريات"))</f>
        <v/>
      </c>
      <c r="I464" s="27" t="str">
        <f>_xlfn.IFNA(VLOOKUP(E464,الاوردرات!$B$1:$C$600,2,0),"")</f>
        <v/>
      </c>
      <c r="J464" s="63"/>
      <c r="L464" s="125" t="str">
        <f>IF(F464="","",_xlfn.IFNA((VLOOKUP(F464,help!L:M,2,0))*G464,"غير مسجلة في المشتريات"))</f>
        <v/>
      </c>
    </row>
    <row r="465" spans="2:12" x14ac:dyDescent="0.2">
      <c r="B465" s="14">
        <f>COUNTIFS($E$3:E465,تقرير!$E$4)</f>
        <v>21</v>
      </c>
      <c r="C465" s="48"/>
      <c r="D465" s="49"/>
      <c r="E465" s="37"/>
      <c r="F465" s="50"/>
      <c r="G465" s="51"/>
      <c r="H465" s="128" t="str">
        <f>IF(F465="","",_xlfn.IFNA(VLOOKUP(F465,'سجل المشتريات'!E:M,9,0),"غير مسجلة في المشتريات"))</f>
        <v/>
      </c>
      <c r="I465" s="27" t="str">
        <f>_xlfn.IFNA(VLOOKUP(E465,الاوردرات!$B$1:$C$600,2,0),"")</f>
        <v/>
      </c>
      <c r="J465" s="63"/>
      <c r="L465" s="125" t="str">
        <f>IF(F465="","",_xlfn.IFNA((VLOOKUP(F465,help!L:M,2,0))*G465,"غير مسجلة في المشتريات"))</f>
        <v/>
      </c>
    </row>
    <row r="466" spans="2:12" x14ac:dyDescent="0.2">
      <c r="B466" s="14">
        <f>COUNTIFS($E$3:E466,تقرير!$E$4)</f>
        <v>21</v>
      </c>
      <c r="C466" s="48"/>
      <c r="D466" s="49"/>
      <c r="E466" s="37"/>
      <c r="F466" s="50"/>
      <c r="G466" s="51"/>
      <c r="H466" s="128" t="str">
        <f>IF(F466="","",_xlfn.IFNA(VLOOKUP(F466,'سجل المشتريات'!E:M,9,0),"غير مسجلة في المشتريات"))</f>
        <v/>
      </c>
      <c r="I466" s="27" t="str">
        <f>_xlfn.IFNA(VLOOKUP(E466,الاوردرات!$B$1:$C$600,2,0),"")</f>
        <v/>
      </c>
      <c r="J466" s="63"/>
      <c r="L466" s="125" t="str">
        <f>IF(F466="","",_xlfn.IFNA((VLOOKUP(F466,help!L:M,2,0))*G466,"غير مسجلة في المشتريات"))</f>
        <v/>
      </c>
    </row>
    <row r="467" spans="2:12" x14ac:dyDescent="0.2">
      <c r="B467" s="14">
        <f>COUNTIFS($E$3:E467,تقرير!$E$4)</f>
        <v>21</v>
      </c>
      <c r="C467" s="48"/>
      <c r="D467" s="49"/>
      <c r="E467" s="37"/>
      <c r="F467" s="50"/>
      <c r="G467" s="51"/>
      <c r="H467" s="128" t="str">
        <f>IF(F467="","",_xlfn.IFNA(VLOOKUP(F467,'سجل المشتريات'!E:M,9,0),"غير مسجلة في المشتريات"))</f>
        <v/>
      </c>
      <c r="I467" s="27" t="str">
        <f>_xlfn.IFNA(VLOOKUP(E467,الاوردرات!$B$1:$C$600,2,0),"")</f>
        <v/>
      </c>
      <c r="J467" s="63"/>
      <c r="L467" s="125" t="str">
        <f>IF(F467="","",_xlfn.IFNA((VLOOKUP(F467,help!L:M,2,0))*G467,"غير مسجلة في المشتريات"))</f>
        <v/>
      </c>
    </row>
    <row r="468" spans="2:12" x14ac:dyDescent="0.2">
      <c r="B468" s="14">
        <f>COUNTIFS($E$3:E468,تقرير!$E$4)</f>
        <v>21</v>
      </c>
      <c r="C468" s="48"/>
      <c r="D468" s="49"/>
      <c r="E468" s="37"/>
      <c r="F468" s="50"/>
      <c r="G468" s="51"/>
      <c r="H468" s="128" t="str">
        <f>IF(F468="","",_xlfn.IFNA(VLOOKUP(F468,'سجل المشتريات'!E:M,9,0),"غير مسجلة في المشتريات"))</f>
        <v/>
      </c>
      <c r="I468" s="27" t="str">
        <f>_xlfn.IFNA(VLOOKUP(E468,الاوردرات!$B$1:$C$600,2,0),"")</f>
        <v/>
      </c>
      <c r="J468" s="63"/>
      <c r="L468" s="125" t="str">
        <f>IF(F468="","",_xlfn.IFNA((VLOOKUP(F468,help!L:M,2,0))*G468,"غير مسجلة في المشتريات"))</f>
        <v/>
      </c>
    </row>
    <row r="469" spans="2:12" x14ac:dyDescent="0.2">
      <c r="B469" s="14">
        <f>COUNTIFS($E$3:E469,تقرير!$E$4)</f>
        <v>21</v>
      </c>
      <c r="C469" s="48"/>
      <c r="D469" s="49"/>
      <c r="E469" s="37"/>
      <c r="F469" s="50"/>
      <c r="G469" s="51"/>
      <c r="H469" s="128" t="str">
        <f>IF(F469="","",_xlfn.IFNA(VLOOKUP(F469,'سجل المشتريات'!E:M,9,0),"غير مسجلة في المشتريات"))</f>
        <v/>
      </c>
      <c r="I469" s="27" t="str">
        <f>_xlfn.IFNA(VLOOKUP(E469,الاوردرات!$B$1:$C$600,2,0),"")</f>
        <v/>
      </c>
      <c r="J469" s="63"/>
      <c r="L469" s="125" t="str">
        <f>IF(F469="","",_xlfn.IFNA((VLOOKUP(F469,help!L:M,2,0))*G469,"غير مسجلة في المشتريات"))</f>
        <v/>
      </c>
    </row>
    <row r="470" spans="2:12" x14ac:dyDescent="0.2">
      <c r="B470" s="14">
        <f>COUNTIFS($E$3:E470,تقرير!$E$4)</f>
        <v>21</v>
      </c>
      <c r="C470" s="48"/>
      <c r="D470" s="49"/>
      <c r="E470" s="37"/>
      <c r="F470" s="50"/>
      <c r="G470" s="51"/>
      <c r="H470" s="128" t="str">
        <f>IF(F470="","",_xlfn.IFNA(VLOOKUP(F470,'سجل المشتريات'!E:M,9,0),"غير مسجلة في المشتريات"))</f>
        <v/>
      </c>
      <c r="I470" s="27" t="str">
        <f>_xlfn.IFNA(VLOOKUP(E470,الاوردرات!$B$1:$C$600,2,0),"")</f>
        <v/>
      </c>
      <c r="J470" s="63"/>
      <c r="L470" s="125" t="str">
        <f>IF(F470="","",_xlfn.IFNA((VLOOKUP(F470,help!L:M,2,0))*G470,"غير مسجلة في المشتريات"))</f>
        <v/>
      </c>
    </row>
    <row r="471" spans="2:12" x14ac:dyDescent="0.2">
      <c r="B471" s="14">
        <f>COUNTIFS($E$3:E471,تقرير!$E$4)</f>
        <v>21</v>
      </c>
      <c r="C471" s="48"/>
      <c r="D471" s="49"/>
      <c r="E471" s="37"/>
      <c r="F471" s="50"/>
      <c r="G471" s="51"/>
      <c r="H471" s="128" t="str">
        <f>IF(F471="","",_xlfn.IFNA(VLOOKUP(F471,'سجل المشتريات'!E:M,9,0),"غير مسجلة في المشتريات"))</f>
        <v/>
      </c>
      <c r="I471" s="27" t="str">
        <f>_xlfn.IFNA(VLOOKUP(E471,الاوردرات!$B$1:$C$600,2,0),"")</f>
        <v/>
      </c>
      <c r="J471" s="63"/>
      <c r="L471" s="125" t="str">
        <f>IF(F471="","",_xlfn.IFNA((VLOOKUP(F471,help!L:M,2,0))*G471,"غير مسجلة في المشتريات"))</f>
        <v/>
      </c>
    </row>
    <row r="472" spans="2:12" x14ac:dyDescent="0.2">
      <c r="B472" s="14">
        <f>COUNTIFS($E$3:E472,تقرير!$E$4)</f>
        <v>21</v>
      </c>
      <c r="C472" s="48"/>
      <c r="D472" s="49"/>
      <c r="E472" s="37"/>
      <c r="F472" s="50"/>
      <c r="G472" s="51"/>
      <c r="H472" s="128" t="str">
        <f>IF(F472="","",_xlfn.IFNA(VLOOKUP(F472,'سجل المشتريات'!E:M,9,0),"غير مسجلة في المشتريات"))</f>
        <v/>
      </c>
      <c r="I472" s="27" t="str">
        <f>_xlfn.IFNA(VLOOKUP(E472,الاوردرات!$B$1:$C$600,2,0),"")</f>
        <v/>
      </c>
      <c r="J472" s="63"/>
      <c r="L472" s="125" t="str">
        <f>IF(F472="","",_xlfn.IFNA((VLOOKUP(F472,help!L:M,2,0))*G472,"غير مسجلة في المشتريات"))</f>
        <v/>
      </c>
    </row>
    <row r="473" spans="2:12" x14ac:dyDescent="0.2">
      <c r="B473" s="14">
        <f>COUNTIFS($E$3:E473,تقرير!$E$4)</f>
        <v>21</v>
      </c>
      <c r="C473" s="48"/>
      <c r="D473" s="49"/>
      <c r="E473" s="37"/>
      <c r="F473" s="50"/>
      <c r="G473" s="51"/>
      <c r="H473" s="128" t="str">
        <f>IF(F473="","",_xlfn.IFNA(VLOOKUP(F473,'سجل المشتريات'!E:M,9,0),"غير مسجلة في المشتريات"))</f>
        <v/>
      </c>
      <c r="I473" s="27" t="str">
        <f>_xlfn.IFNA(VLOOKUP(E473,الاوردرات!$B$1:$C$600,2,0),"")</f>
        <v/>
      </c>
      <c r="J473" s="63"/>
      <c r="L473" s="125" t="str">
        <f>IF(F473="","",_xlfn.IFNA((VLOOKUP(F473,help!L:M,2,0))*G473,"غير مسجلة في المشتريات"))</f>
        <v/>
      </c>
    </row>
    <row r="474" spans="2:12" x14ac:dyDescent="0.2">
      <c r="B474" s="14">
        <f>COUNTIFS($E$3:E474,تقرير!$E$4)</f>
        <v>21</v>
      </c>
      <c r="C474" s="48"/>
      <c r="D474" s="49"/>
      <c r="E474" s="37"/>
      <c r="F474" s="50"/>
      <c r="G474" s="51"/>
      <c r="H474" s="128" t="str">
        <f>IF(F474="","",_xlfn.IFNA(VLOOKUP(F474,'سجل المشتريات'!E:M,9,0),"غير مسجلة في المشتريات"))</f>
        <v/>
      </c>
      <c r="I474" s="27" t="str">
        <f>_xlfn.IFNA(VLOOKUP(E474,الاوردرات!$B$1:$C$600,2,0),"")</f>
        <v/>
      </c>
      <c r="J474" s="63"/>
      <c r="L474" s="125" t="str">
        <f>IF(F474="","",_xlfn.IFNA((VLOOKUP(F474,help!L:M,2,0))*G474,"غير مسجلة في المشتريات"))</f>
        <v/>
      </c>
    </row>
    <row r="475" spans="2:12" x14ac:dyDescent="0.2">
      <c r="B475" s="14">
        <f>COUNTIFS($E$3:E475,تقرير!$E$4)</f>
        <v>21</v>
      </c>
      <c r="C475" s="48"/>
      <c r="D475" s="49"/>
      <c r="E475" s="37"/>
      <c r="F475" s="50"/>
      <c r="G475" s="51"/>
      <c r="H475" s="128" t="str">
        <f>IF(F475="","",_xlfn.IFNA(VLOOKUP(F475,'سجل المشتريات'!E:M,9,0),"غير مسجلة في المشتريات"))</f>
        <v/>
      </c>
      <c r="I475" s="27" t="str">
        <f>_xlfn.IFNA(VLOOKUP(E475,الاوردرات!$B$1:$C$600,2,0),"")</f>
        <v/>
      </c>
      <c r="J475" s="63"/>
      <c r="L475" s="125" t="str">
        <f>IF(F475="","",_xlfn.IFNA((VLOOKUP(F475,help!L:M,2,0))*G475,"غير مسجلة في المشتريات"))</f>
        <v/>
      </c>
    </row>
    <row r="476" spans="2:12" x14ac:dyDescent="0.2">
      <c r="B476" s="14">
        <f>COUNTIFS($E$3:E476,تقرير!$E$4)</f>
        <v>21</v>
      </c>
      <c r="C476" s="48"/>
      <c r="D476" s="49"/>
      <c r="E476" s="37"/>
      <c r="F476" s="50"/>
      <c r="G476" s="51"/>
      <c r="H476" s="128" t="str">
        <f>IF(F476="","",_xlfn.IFNA(VLOOKUP(F476,'سجل المشتريات'!E:M,9,0),"غير مسجلة في المشتريات"))</f>
        <v/>
      </c>
      <c r="I476" s="27" t="str">
        <f>_xlfn.IFNA(VLOOKUP(E476,الاوردرات!$B$1:$C$600,2,0),"")</f>
        <v/>
      </c>
      <c r="J476" s="63"/>
      <c r="L476" s="125" t="str">
        <f>IF(F476="","",_xlfn.IFNA((VLOOKUP(F476,help!L:M,2,0))*G476,"غير مسجلة في المشتريات"))</f>
        <v/>
      </c>
    </row>
    <row r="477" spans="2:12" x14ac:dyDescent="0.2">
      <c r="B477" s="14">
        <f>COUNTIFS($E$3:E477,تقرير!$E$4)</f>
        <v>21</v>
      </c>
      <c r="C477" s="48"/>
      <c r="D477" s="49"/>
      <c r="E477" s="37"/>
      <c r="F477" s="50"/>
      <c r="G477" s="51"/>
      <c r="H477" s="128" t="str">
        <f>IF(F477="","",_xlfn.IFNA(VLOOKUP(F477,'سجل المشتريات'!E:M,9,0),"غير مسجلة في المشتريات"))</f>
        <v/>
      </c>
      <c r="I477" s="27" t="str">
        <f>_xlfn.IFNA(VLOOKUP(E477,الاوردرات!$B$1:$C$600,2,0),"")</f>
        <v/>
      </c>
      <c r="J477" s="63"/>
      <c r="L477" s="125" t="str">
        <f>IF(F477="","",_xlfn.IFNA((VLOOKUP(F477,help!L:M,2,0))*G477,"غير مسجلة في المشتريات"))</f>
        <v/>
      </c>
    </row>
    <row r="478" spans="2:12" x14ac:dyDescent="0.2">
      <c r="B478" s="14">
        <f>COUNTIFS($E$3:E478,تقرير!$E$4)</f>
        <v>21</v>
      </c>
      <c r="C478" s="48"/>
      <c r="D478" s="49"/>
      <c r="E478" s="37"/>
      <c r="F478" s="50"/>
      <c r="G478" s="51"/>
      <c r="H478" s="128" t="str">
        <f>IF(F478="","",_xlfn.IFNA(VLOOKUP(F478,'سجل المشتريات'!E:M,9,0),"غير مسجلة في المشتريات"))</f>
        <v/>
      </c>
      <c r="I478" s="27" t="str">
        <f>_xlfn.IFNA(VLOOKUP(E478,الاوردرات!$B$1:$C$600,2,0),"")</f>
        <v/>
      </c>
      <c r="J478" s="63"/>
      <c r="L478" s="125" t="str">
        <f>IF(F478="","",_xlfn.IFNA((VLOOKUP(F478,help!L:M,2,0))*G478,"غير مسجلة في المشتريات"))</f>
        <v/>
      </c>
    </row>
    <row r="479" spans="2:12" x14ac:dyDescent="0.2">
      <c r="B479" s="14">
        <f>COUNTIFS($E$3:E479,تقرير!$E$4)</f>
        <v>21</v>
      </c>
      <c r="C479" s="48"/>
      <c r="D479" s="49"/>
      <c r="E479" s="37"/>
      <c r="F479" s="50"/>
      <c r="G479" s="51"/>
      <c r="H479" s="128" t="str">
        <f>IF(F479="","",_xlfn.IFNA(VLOOKUP(F479,'سجل المشتريات'!E:M,9,0),"غير مسجلة في المشتريات"))</f>
        <v/>
      </c>
      <c r="I479" s="27" t="str">
        <f>_xlfn.IFNA(VLOOKUP(E479,الاوردرات!$B$1:$C$600,2,0),"")</f>
        <v/>
      </c>
      <c r="J479" s="63"/>
      <c r="L479" s="125" t="str">
        <f>IF(F479="","",_xlfn.IFNA((VLOOKUP(F479,help!L:M,2,0))*G479,"غير مسجلة في المشتريات"))</f>
        <v/>
      </c>
    </row>
    <row r="480" spans="2:12" x14ac:dyDescent="0.2">
      <c r="B480" s="14">
        <f>COUNTIFS($E$3:E480,تقرير!$E$4)</f>
        <v>21</v>
      </c>
      <c r="C480" s="48"/>
      <c r="D480" s="49"/>
      <c r="E480" s="37"/>
      <c r="F480" s="50"/>
      <c r="G480" s="51"/>
      <c r="H480" s="128" t="str">
        <f>IF(F480="","",_xlfn.IFNA(VLOOKUP(F480,'سجل المشتريات'!E:M,9,0),"غير مسجلة في المشتريات"))</f>
        <v/>
      </c>
      <c r="I480" s="27" t="str">
        <f>_xlfn.IFNA(VLOOKUP(E480,الاوردرات!$B$1:$C$600,2,0),"")</f>
        <v/>
      </c>
      <c r="J480" s="63"/>
      <c r="L480" s="125" t="str">
        <f>IF(F480="","",_xlfn.IFNA((VLOOKUP(F480,help!L:M,2,0))*G480,"غير مسجلة في المشتريات"))</f>
        <v/>
      </c>
    </row>
    <row r="481" spans="2:12" x14ac:dyDescent="0.2">
      <c r="B481" s="14">
        <f>COUNTIFS($E$3:E481,تقرير!$E$4)</f>
        <v>21</v>
      </c>
      <c r="C481" s="48"/>
      <c r="D481" s="49"/>
      <c r="E481" s="37"/>
      <c r="F481" s="50"/>
      <c r="G481" s="51"/>
      <c r="H481" s="128" t="str">
        <f>IF(F481="","",_xlfn.IFNA(VLOOKUP(F481,'سجل المشتريات'!E:M,9,0),"غير مسجلة في المشتريات"))</f>
        <v/>
      </c>
      <c r="I481" s="27" t="str">
        <f>_xlfn.IFNA(VLOOKUP(E481,الاوردرات!$B$1:$C$600,2,0),"")</f>
        <v/>
      </c>
      <c r="J481" s="63"/>
      <c r="L481" s="125" t="str">
        <f>IF(F481="","",_xlfn.IFNA((VLOOKUP(F481,help!L:M,2,0))*G481,"غير مسجلة في المشتريات"))</f>
        <v/>
      </c>
    </row>
    <row r="482" spans="2:12" x14ac:dyDescent="0.2">
      <c r="B482" s="14">
        <f>COUNTIFS($E$3:E482,تقرير!$E$4)</f>
        <v>21</v>
      </c>
      <c r="C482" s="48"/>
      <c r="D482" s="49"/>
      <c r="E482" s="37"/>
      <c r="F482" s="50"/>
      <c r="G482" s="51"/>
      <c r="H482" s="128" t="str">
        <f>IF(F482="","",_xlfn.IFNA(VLOOKUP(F482,'سجل المشتريات'!E:M,9,0),"غير مسجلة في المشتريات"))</f>
        <v/>
      </c>
      <c r="I482" s="27" t="str">
        <f>_xlfn.IFNA(VLOOKUP(E482,الاوردرات!$B$1:$C$600,2,0),"")</f>
        <v/>
      </c>
      <c r="J482" s="63"/>
      <c r="L482" s="125" t="str">
        <f>IF(F482="","",_xlfn.IFNA((VLOOKUP(F482,help!L:M,2,0))*G482,"غير مسجلة في المشتريات"))</f>
        <v/>
      </c>
    </row>
    <row r="483" spans="2:12" x14ac:dyDescent="0.2">
      <c r="B483" s="14">
        <f>COUNTIFS($E$3:E483,تقرير!$E$4)</f>
        <v>21</v>
      </c>
      <c r="C483" s="48"/>
      <c r="D483" s="49"/>
      <c r="E483" s="37"/>
      <c r="F483" s="50"/>
      <c r="G483" s="51"/>
      <c r="H483" s="128" t="str">
        <f>IF(F483="","",_xlfn.IFNA(VLOOKUP(F483,'سجل المشتريات'!E:M,9,0),"غير مسجلة في المشتريات"))</f>
        <v/>
      </c>
      <c r="I483" s="27" t="str">
        <f>_xlfn.IFNA(VLOOKUP(E483,الاوردرات!$B$1:$C$600,2,0),"")</f>
        <v/>
      </c>
      <c r="J483" s="63"/>
      <c r="L483" s="125" t="str">
        <f>IF(F483="","",_xlfn.IFNA((VLOOKUP(F483,help!L:M,2,0))*G483,"غير مسجلة في المشتريات"))</f>
        <v/>
      </c>
    </row>
    <row r="484" spans="2:12" x14ac:dyDescent="0.2">
      <c r="B484" s="14">
        <f>COUNTIFS($E$3:E484,تقرير!$E$4)</f>
        <v>21</v>
      </c>
      <c r="C484" s="48"/>
      <c r="D484" s="49"/>
      <c r="E484" s="37"/>
      <c r="F484" s="50"/>
      <c r="G484" s="51"/>
      <c r="H484" s="128" t="str">
        <f>IF(F484="","",_xlfn.IFNA(VLOOKUP(F484,'سجل المشتريات'!E:M,9,0),"غير مسجلة في المشتريات"))</f>
        <v/>
      </c>
      <c r="I484" s="27" t="str">
        <f>_xlfn.IFNA(VLOOKUP(E484,الاوردرات!$B$1:$C$600,2,0),"")</f>
        <v/>
      </c>
      <c r="J484" s="63"/>
      <c r="L484" s="125" t="str">
        <f>IF(F484="","",_xlfn.IFNA((VLOOKUP(F484,help!L:M,2,0))*G484,"غير مسجلة في المشتريات"))</f>
        <v/>
      </c>
    </row>
    <row r="485" spans="2:12" x14ac:dyDescent="0.2">
      <c r="B485" s="14">
        <f>COUNTIFS($E$3:E485,تقرير!$E$4)</f>
        <v>21</v>
      </c>
      <c r="C485" s="48"/>
      <c r="D485" s="49"/>
      <c r="E485" s="37"/>
      <c r="F485" s="50"/>
      <c r="G485" s="51"/>
      <c r="H485" s="128" t="str">
        <f>IF(F485="","",_xlfn.IFNA(VLOOKUP(F485,'سجل المشتريات'!E:M,9,0),"غير مسجلة في المشتريات"))</f>
        <v/>
      </c>
      <c r="I485" s="27" t="str">
        <f>_xlfn.IFNA(VLOOKUP(E485,الاوردرات!$B$1:$C$600,2,0),"")</f>
        <v/>
      </c>
      <c r="J485" s="63"/>
      <c r="L485" s="125" t="str">
        <f>IF(F485="","",_xlfn.IFNA((VLOOKUP(F485,help!L:M,2,0))*G485,"غير مسجلة في المشتريات"))</f>
        <v/>
      </c>
    </row>
    <row r="486" spans="2:12" x14ac:dyDescent="0.2">
      <c r="B486" s="14">
        <f>COUNTIFS($E$3:E486,تقرير!$E$4)</f>
        <v>21</v>
      </c>
      <c r="C486" s="48"/>
      <c r="D486" s="49"/>
      <c r="E486" s="37"/>
      <c r="F486" s="50"/>
      <c r="G486" s="51"/>
      <c r="H486" s="128" t="str">
        <f>IF(F486="","",_xlfn.IFNA(VLOOKUP(F486,'سجل المشتريات'!E:M,9,0),"غير مسجلة في المشتريات"))</f>
        <v/>
      </c>
      <c r="I486" s="27" t="str">
        <f>_xlfn.IFNA(VLOOKUP(E486,الاوردرات!$B$1:$C$600,2,0),"")</f>
        <v/>
      </c>
      <c r="J486" s="63"/>
      <c r="L486" s="125" t="str">
        <f>IF(F486="","",_xlfn.IFNA((VLOOKUP(F486,help!L:M,2,0))*G486,"غير مسجلة في المشتريات"))</f>
        <v/>
      </c>
    </row>
    <row r="487" spans="2:12" x14ac:dyDescent="0.2">
      <c r="B487" s="14">
        <f>COUNTIFS($E$3:E487,تقرير!$E$4)</f>
        <v>21</v>
      </c>
      <c r="C487" s="48"/>
      <c r="D487" s="49"/>
      <c r="E487" s="37"/>
      <c r="F487" s="50"/>
      <c r="G487" s="51"/>
      <c r="H487" s="128" t="str">
        <f>IF(F487="","",_xlfn.IFNA(VLOOKUP(F487,'سجل المشتريات'!E:M,9,0),"غير مسجلة في المشتريات"))</f>
        <v/>
      </c>
      <c r="I487" s="27" t="str">
        <f>_xlfn.IFNA(VLOOKUP(E487,الاوردرات!$B$1:$C$600,2,0),"")</f>
        <v/>
      </c>
      <c r="J487" s="63"/>
      <c r="L487" s="125" t="str">
        <f>IF(F487="","",_xlfn.IFNA((VLOOKUP(F487,help!L:M,2,0))*G487,"غير مسجلة في المشتريات"))</f>
        <v/>
      </c>
    </row>
    <row r="488" spans="2:12" x14ac:dyDescent="0.2">
      <c r="B488" s="14">
        <f>COUNTIFS($E$3:E488,تقرير!$E$4)</f>
        <v>21</v>
      </c>
      <c r="C488" s="48"/>
      <c r="D488" s="49"/>
      <c r="E488" s="37"/>
      <c r="F488" s="50"/>
      <c r="G488" s="51"/>
      <c r="H488" s="128" t="str">
        <f>IF(F488="","",_xlfn.IFNA(VLOOKUP(F488,'سجل المشتريات'!E:M,9,0),"غير مسجلة في المشتريات"))</f>
        <v/>
      </c>
      <c r="I488" s="27" t="str">
        <f>_xlfn.IFNA(VLOOKUP(E488,الاوردرات!$B$1:$C$600,2,0),"")</f>
        <v/>
      </c>
      <c r="J488" s="63"/>
      <c r="L488" s="125" t="str">
        <f>IF(F488="","",_xlfn.IFNA((VLOOKUP(F488,help!L:M,2,0))*G488,"غير مسجلة في المشتريات"))</f>
        <v/>
      </c>
    </row>
    <row r="489" spans="2:12" x14ac:dyDescent="0.2">
      <c r="B489" s="14">
        <f>COUNTIFS($E$3:E489,تقرير!$E$4)</f>
        <v>21</v>
      </c>
      <c r="C489" s="48"/>
      <c r="D489" s="49"/>
      <c r="E489" s="37"/>
      <c r="F489" s="50"/>
      <c r="G489" s="51"/>
      <c r="H489" s="128" t="str">
        <f>IF(F489="","",_xlfn.IFNA(VLOOKUP(F489,'سجل المشتريات'!E:M,9,0),"غير مسجلة في المشتريات"))</f>
        <v/>
      </c>
      <c r="I489" s="27" t="str">
        <f>_xlfn.IFNA(VLOOKUP(E489,الاوردرات!$B$1:$C$600,2,0),"")</f>
        <v/>
      </c>
      <c r="J489" s="63"/>
      <c r="L489" s="125" t="str">
        <f>IF(F489="","",_xlfn.IFNA((VLOOKUP(F489,help!L:M,2,0))*G489,"غير مسجلة في المشتريات"))</f>
        <v/>
      </c>
    </row>
    <row r="490" spans="2:12" x14ac:dyDescent="0.2">
      <c r="B490" s="14">
        <f>COUNTIFS($E$3:E490,تقرير!$E$4)</f>
        <v>21</v>
      </c>
      <c r="C490" s="48"/>
      <c r="D490" s="49"/>
      <c r="E490" s="37"/>
      <c r="F490" s="50"/>
      <c r="G490" s="51"/>
      <c r="H490" s="128" t="str">
        <f>IF(F490="","",_xlfn.IFNA(VLOOKUP(F490,'سجل المشتريات'!E:M,9,0),"غير مسجلة في المشتريات"))</f>
        <v/>
      </c>
      <c r="I490" s="27" t="str">
        <f>_xlfn.IFNA(VLOOKUP(E490,الاوردرات!$B$1:$C$600,2,0),"")</f>
        <v/>
      </c>
      <c r="J490" s="63"/>
      <c r="L490" s="125" t="str">
        <f>IF(F490="","",_xlfn.IFNA((VLOOKUP(F490,help!L:M,2,0))*G490,"غير مسجلة في المشتريات"))</f>
        <v/>
      </c>
    </row>
    <row r="491" spans="2:12" x14ac:dyDescent="0.2">
      <c r="B491" s="14">
        <f>COUNTIFS($E$3:E491,تقرير!$E$4)</f>
        <v>21</v>
      </c>
      <c r="C491" s="48"/>
      <c r="D491" s="49"/>
      <c r="E491" s="37"/>
      <c r="F491" s="50"/>
      <c r="G491" s="51"/>
      <c r="H491" s="128" t="str">
        <f>IF(F491="","",_xlfn.IFNA(VLOOKUP(F491,'سجل المشتريات'!E:M,9,0),"غير مسجلة في المشتريات"))</f>
        <v/>
      </c>
      <c r="I491" s="27" t="str">
        <f>_xlfn.IFNA(VLOOKUP(E491,الاوردرات!$B$1:$C$600,2,0),"")</f>
        <v/>
      </c>
      <c r="J491" s="63"/>
      <c r="L491" s="125" t="str">
        <f>IF(F491="","",_xlfn.IFNA((VLOOKUP(F491,help!L:M,2,0))*G491,"غير مسجلة في المشتريات"))</f>
        <v/>
      </c>
    </row>
    <row r="492" spans="2:12" x14ac:dyDescent="0.2">
      <c r="B492" s="14">
        <f>COUNTIFS($E$3:E492,تقرير!$E$4)</f>
        <v>21</v>
      </c>
      <c r="C492" s="48"/>
      <c r="D492" s="49"/>
      <c r="E492" s="37"/>
      <c r="F492" s="50"/>
      <c r="G492" s="51"/>
      <c r="H492" s="128" t="str">
        <f>IF(F492="","",_xlfn.IFNA(VLOOKUP(F492,'سجل المشتريات'!E:M,9,0),"غير مسجلة في المشتريات"))</f>
        <v/>
      </c>
      <c r="I492" s="27" t="str">
        <f>_xlfn.IFNA(VLOOKUP(E492,الاوردرات!$B$1:$C$600,2,0),"")</f>
        <v/>
      </c>
      <c r="J492" s="63"/>
      <c r="L492" s="125" t="str">
        <f>IF(F492="","",_xlfn.IFNA((VLOOKUP(F492,help!L:M,2,0))*G492,"غير مسجلة في المشتريات"))</f>
        <v/>
      </c>
    </row>
    <row r="493" spans="2:12" x14ac:dyDescent="0.2">
      <c r="B493" s="14">
        <f>COUNTIFS($E$3:E493,تقرير!$E$4)</f>
        <v>21</v>
      </c>
      <c r="C493" s="48"/>
      <c r="D493" s="49"/>
      <c r="E493" s="37"/>
      <c r="F493" s="50"/>
      <c r="G493" s="51"/>
      <c r="H493" s="128" t="str">
        <f>IF(F493="","",_xlfn.IFNA(VLOOKUP(F493,'سجل المشتريات'!E:M,9,0),"غير مسجلة في المشتريات"))</f>
        <v/>
      </c>
      <c r="I493" s="27" t="str">
        <f>_xlfn.IFNA(VLOOKUP(E493,الاوردرات!$B$1:$C$600,2,0),"")</f>
        <v/>
      </c>
      <c r="J493" s="63"/>
      <c r="L493" s="125" t="str">
        <f>IF(F493="","",_xlfn.IFNA((VLOOKUP(F493,help!L:M,2,0))*G493,"غير مسجلة في المشتريات"))</f>
        <v/>
      </c>
    </row>
    <row r="494" spans="2:12" x14ac:dyDescent="0.2">
      <c r="B494" s="14">
        <f>COUNTIFS($E$3:E494,تقرير!$E$4)</f>
        <v>21</v>
      </c>
      <c r="C494" s="48"/>
      <c r="D494" s="49"/>
      <c r="E494" s="37"/>
      <c r="F494" s="50"/>
      <c r="G494" s="51"/>
      <c r="H494" s="128" t="str">
        <f>IF(F494="","",_xlfn.IFNA(VLOOKUP(F494,'سجل المشتريات'!E:M,9,0),"غير مسجلة في المشتريات"))</f>
        <v/>
      </c>
      <c r="I494" s="27" t="str">
        <f>_xlfn.IFNA(VLOOKUP(E494,الاوردرات!$B$1:$C$600,2,0),"")</f>
        <v/>
      </c>
      <c r="J494" s="63"/>
      <c r="L494" s="125" t="str">
        <f>IF(F494="","",_xlfn.IFNA((VLOOKUP(F494,help!L:M,2,0))*G494,"غير مسجلة في المشتريات"))</f>
        <v/>
      </c>
    </row>
    <row r="495" spans="2:12" x14ac:dyDescent="0.2">
      <c r="B495" s="14">
        <f>COUNTIFS($E$3:E495,تقرير!$E$4)</f>
        <v>21</v>
      </c>
      <c r="C495" s="48"/>
      <c r="D495" s="49"/>
      <c r="E495" s="37"/>
      <c r="F495" s="50"/>
      <c r="G495" s="51"/>
      <c r="H495" s="128" t="str">
        <f>IF(F495="","",_xlfn.IFNA(VLOOKUP(F495,'سجل المشتريات'!E:M,9,0),"غير مسجلة في المشتريات"))</f>
        <v/>
      </c>
      <c r="I495" s="27" t="str">
        <f>_xlfn.IFNA(VLOOKUP(E495,الاوردرات!$B$1:$C$600,2,0),"")</f>
        <v/>
      </c>
      <c r="J495" s="63"/>
      <c r="L495" s="125" t="str">
        <f>IF(F495="","",_xlfn.IFNA((VLOOKUP(F495,help!L:M,2,0))*G495,"غير مسجلة في المشتريات"))</f>
        <v/>
      </c>
    </row>
    <row r="496" spans="2:12" x14ac:dyDescent="0.2">
      <c r="B496" s="14">
        <f>COUNTIFS($E$3:E496,تقرير!$E$4)</f>
        <v>21</v>
      </c>
      <c r="C496" s="48"/>
      <c r="D496" s="49"/>
      <c r="E496" s="37"/>
      <c r="F496" s="50"/>
      <c r="G496" s="51"/>
      <c r="H496" s="128" t="str">
        <f>IF(F496="","",_xlfn.IFNA(VLOOKUP(F496,'سجل المشتريات'!E:M,9,0),"غير مسجلة في المشتريات"))</f>
        <v/>
      </c>
      <c r="I496" s="27" t="str">
        <f>_xlfn.IFNA(VLOOKUP(E496,الاوردرات!$B$1:$C$600,2,0),"")</f>
        <v/>
      </c>
      <c r="J496" s="63"/>
      <c r="L496" s="125" t="str">
        <f>IF(F496="","",_xlfn.IFNA((VLOOKUP(F496,help!L:M,2,0))*G496,"غير مسجلة في المشتريات"))</f>
        <v/>
      </c>
    </row>
    <row r="497" spans="2:12" x14ac:dyDescent="0.2">
      <c r="B497" s="14">
        <f>COUNTIFS($E$3:E497,تقرير!$E$4)</f>
        <v>21</v>
      </c>
      <c r="C497" s="48"/>
      <c r="D497" s="49"/>
      <c r="E497" s="37"/>
      <c r="F497" s="50"/>
      <c r="G497" s="51"/>
      <c r="H497" s="128" t="str">
        <f>IF(F497="","",_xlfn.IFNA(VLOOKUP(F497,'سجل المشتريات'!E:M,9,0),"غير مسجلة في المشتريات"))</f>
        <v/>
      </c>
      <c r="I497" s="27" t="str">
        <f>_xlfn.IFNA(VLOOKUP(E497,الاوردرات!$B$1:$C$600,2,0),"")</f>
        <v/>
      </c>
      <c r="J497" s="63"/>
      <c r="L497" s="125" t="str">
        <f>IF(F497="","",_xlfn.IFNA((VLOOKUP(F497,help!L:M,2,0))*G497,"غير مسجلة في المشتريات"))</f>
        <v/>
      </c>
    </row>
    <row r="498" spans="2:12" x14ac:dyDescent="0.2">
      <c r="B498" s="14">
        <f>COUNTIFS($E$3:E498,تقرير!$E$4)</f>
        <v>21</v>
      </c>
      <c r="C498" s="48"/>
      <c r="D498" s="49"/>
      <c r="E498" s="37"/>
      <c r="F498" s="50"/>
      <c r="G498" s="51"/>
      <c r="H498" s="128" t="str">
        <f>IF(F498="","",_xlfn.IFNA(VLOOKUP(F498,'سجل المشتريات'!E:M,9,0),"غير مسجلة في المشتريات"))</f>
        <v/>
      </c>
      <c r="I498" s="27" t="str">
        <f>_xlfn.IFNA(VLOOKUP(E498,الاوردرات!$B$1:$C$600,2,0),"")</f>
        <v/>
      </c>
      <c r="J498" s="63"/>
      <c r="L498" s="125" t="str">
        <f>IF(F498="","",_xlfn.IFNA((VLOOKUP(F498,help!L:M,2,0))*G498,"غير مسجلة في المشتريات"))</f>
        <v/>
      </c>
    </row>
    <row r="499" spans="2:12" x14ac:dyDescent="0.2">
      <c r="B499" s="14">
        <f>COUNTIFS($E$3:E499,تقرير!$E$4)</f>
        <v>21</v>
      </c>
      <c r="C499" s="48"/>
      <c r="D499" s="49"/>
      <c r="E499" s="37"/>
      <c r="F499" s="50"/>
      <c r="G499" s="51"/>
      <c r="H499" s="128" t="str">
        <f>IF(F499="","",_xlfn.IFNA(VLOOKUP(F499,'سجل المشتريات'!E:M,9,0),"غير مسجلة في المشتريات"))</f>
        <v/>
      </c>
      <c r="I499" s="27" t="str">
        <f>_xlfn.IFNA(VLOOKUP(E499,الاوردرات!$B$1:$C$600,2,0),"")</f>
        <v/>
      </c>
      <c r="J499" s="63"/>
      <c r="L499" s="125" t="str">
        <f>IF(F499="","",_xlfn.IFNA((VLOOKUP(F499,help!L:M,2,0))*G499,"غير مسجلة في المشتريات"))</f>
        <v/>
      </c>
    </row>
    <row r="500" spans="2:12" x14ac:dyDescent="0.2">
      <c r="B500" s="14">
        <f>COUNTIFS($E$3:E500,تقرير!$E$4)</f>
        <v>21</v>
      </c>
      <c r="C500" s="48"/>
      <c r="D500" s="49"/>
      <c r="E500" s="37"/>
      <c r="F500" s="50"/>
      <c r="G500" s="51"/>
      <c r="H500" s="128" t="str">
        <f>IF(F500="","",_xlfn.IFNA(VLOOKUP(F500,'سجل المشتريات'!E:M,9,0),"غير مسجلة في المشتريات"))</f>
        <v/>
      </c>
      <c r="I500" s="27" t="str">
        <f>_xlfn.IFNA(VLOOKUP(E500,الاوردرات!$B$1:$C$600,2,0),"")</f>
        <v/>
      </c>
      <c r="J500" s="63"/>
      <c r="L500" s="125" t="str">
        <f>IF(F500="","",_xlfn.IFNA((VLOOKUP(F500,help!L:M,2,0))*G500,"غير مسجلة في المشتريات"))</f>
        <v/>
      </c>
    </row>
    <row r="501" spans="2:12" x14ac:dyDescent="0.2">
      <c r="B501" s="14">
        <f>COUNTIFS($E$3:E501,تقرير!$E$4)</f>
        <v>21</v>
      </c>
      <c r="C501" s="48"/>
      <c r="D501" s="49"/>
      <c r="E501" s="37"/>
      <c r="F501" s="50"/>
      <c r="G501" s="51"/>
      <c r="H501" s="128" t="str">
        <f>IF(F501="","",_xlfn.IFNA(VLOOKUP(F501,'سجل المشتريات'!E:M,9,0),"غير مسجلة في المشتريات"))</f>
        <v/>
      </c>
      <c r="I501" s="27" t="str">
        <f>_xlfn.IFNA(VLOOKUP(E501,الاوردرات!$B$1:$C$600,2,0),"")</f>
        <v/>
      </c>
      <c r="J501" s="63"/>
      <c r="L501" s="125" t="str">
        <f>IF(F501="","",_xlfn.IFNA((VLOOKUP(F501,help!L:M,2,0))*G501,"غير مسجلة في المشتريات"))</f>
        <v/>
      </c>
    </row>
    <row r="502" spans="2:12" x14ac:dyDescent="0.2">
      <c r="B502" s="14">
        <f>COUNTIFS($E$3:E502,تقرير!$E$4)</f>
        <v>21</v>
      </c>
      <c r="C502" s="48"/>
      <c r="D502" s="49"/>
      <c r="E502" s="37"/>
      <c r="F502" s="50"/>
      <c r="G502" s="51"/>
      <c r="H502" s="128" t="str">
        <f>IF(F502="","",_xlfn.IFNA(VLOOKUP(F502,'سجل المشتريات'!E:M,9,0),"غير مسجلة في المشتريات"))</f>
        <v/>
      </c>
      <c r="I502" s="27" t="str">
        <f>_xlfn.IFNA(VLOOKUP(E502,الاوردرات!$B$1:$C$600,2,0),"")</f>
        <v/>
      </c>
      <c r="J502" s="63"/>
      <c r="L502" s="125" t="str">
        <f>IF(F502="","",_xlfn.IFNA((VLOOKUP(F502,help!L:M,2,0))*G502,"غير مسجلة في المشتريات"))</f>
        <v/>
      </c>
    </row>
    <row r="503" spans="2:12" x14ac:dyDescent="0.2">
      <c r="B503" s="14">
        <f>COUNTIFS($E$3:E503,تقرير!$E$4)</f>
        <v>21</v>
      </c>
      <c r="C503" s="48"/>
      <c r="D503" s="49"/>
      <c r="E503" s="37"/>
      <c r="F503" s="50"/>
      <c r="G503" s="51"/>
      <c r="H503" s="128" t="str">
        <f>IF(F503="","",_xlfn.IFNA(VLOOKUP(F503,'سجل المشتريات'!E:M,9,0),"غير مسجلة في المشتريات"))</f>
        <v/>
      </c>
      <c r="I503" s="27" t="str">
        <f>_xlfn.IFNA(VLOOKUP(E503,الاوردرات!$B$1:$C$600,2,0),"")</f>
        <v/>
      </c>
      <c r="J503" s="63"/>
      <c r="L503" s="125" t="str">
        <f>IF(F503="","",_xlfn.IFNA((VLOOKUP(F503,help!L:M,2,0))*G503,"غير مسجلة في المشتريات"))</f>
        <v/>
      </c>
    </row>
    <row r="504" spans="2:12" x14ac:dyDescent="0.2">
      <c r="B504" s="14">
        <f>COUNTIFS($E$3:E504,تقرير!$E$4)</f>
        <v>21</v>
      </c>
      <c r="C504" s="48"/>
      <c r="D504" s="49"/>
      <c r="E504" s="37"/>
      <c r="F504" s="50"/>
      <c r="G504" s="51"/>
      <c r="H504" s="128" t="str">
        <f>IF(F504="","",_xlfn.IFNA(VLOOKUP(F504,'سجل المشتريات'!E:M,9,0),"غير مسجلة في المشتريات"))</f>
        <v/>
      </c>
      <c r="I504" s="27" t="str">
        <f>_xlfn.IFNA(VLOOKUP(E504,الاوردرات!$B$1:$C$600,2,0),"")</f>
        <v/>
      </c>
      <c r="J504" s="63"/>
      <c r="L504" s="125" t="str">
        <f>IF(F504="","",_xlfn.IFNA((VLOOKUP(F504,help!L:M,2,0))*G504,"غير مسجلة في المشتريات"))</f>
        <v/>
      </c>
    </row>
    <row r="505" spans="2:12" x14ac:dyDescent="0.2">
      <c r="B505" s="14">
        <f>COUNTIFS($E$3:E505,تقرير!$E$4)</f>
        <v>21</v>
      </c>
      <c r="C505" s="48"/>
      <c r="D505" s="49"/>
      <c r="E505" s="37"/>
      <c r="F505" s="50"/>
      <c r="G505" s="51"/>
      <c r="H505" s="128" t="str">
        <f>IF(F505="","",_xlfn.IFNA(VLOOKUP(F505,'سجل المشتريات'!E:M,9,0),"غير مسجلة في المشتريات"))</f>
        <v/>
      </c>
      <c r="I505" s="27" t="str">
        <f>_xlfn.IFNA(VLOOKUP(E505,الاوردرات!$B$1:$C$600,2,0),"")</f>
        <v/>
      </c>
      <c r="J505" s="63"/>
      <c r="L505" s="125" t="str">
        <f>IF(F505="","",_xlfn.IFNA((VLOOKUP(F505,help!L:M,2,0))*G505,"غير مسجلة في المشتريات"))</f>
        <v/>
      </c>
    </row>
    <row r="506" spans="2:12" x14ac:dyDescent="0.2">
      <c r="B506" s="14">
        <f>COUNTIFS($E$3:E506,تقرير!$E$4)</f>
        <v>21</v>
      </c>
      <c r="C506" s="48"/>
      <c r="D506" s="49"/>
      <c r="E506" s="37"/>
      <c r="F506" s="50"/>
      <c r="G506" s="51"/>
      <c r="H506" s="128" t="str">
        <f>IF(F506="","",_xlfn.IFNA(VLOOKUP(F506,'سجل المشتريات'!E:M,9,0),"غير مسجلة في المشتريات"))</f>
        <v/>
      </c>
      <c r="I506" s="27" t="str">
        <f>_xlfn.IFNA(VLOOKUP(E506,الاوردرات!$B$1:$C$600,2,0),"")</f>
        <v/>
      </c>
      <c r="J506" s="63"/>
      <c r="L506" s="125" t="str">
        <f>IF(F506="","",_xlfn.IFNA((VLOOKUP(F506,help!L:M,2,0))*G506,"غير مسجلة في المشتريات"))</f>
        <v/>
      </c>
    </row>
    <row r="507" spans="2:12" x14ac:dyDescent="0.2">
      <c r="B507" s="14">
        <f>COUNTIFS($E$3:E507,تقرير!$E$4)</f>
        <v>21</v>
      </c>
      <c r="C507" s="48"/>
      <c r="D507" s="49"/>
      <c r="E507" s="37"/>
      <c r="F507" s="50"/>
      <c r="G507" s="51"/>
      <c r="H507" s="128" t="str">
        <f>IF(F507="","",_xlfn.IFNA(VLOOKUP(F507,'سجل المشتريات'!E:M,9,0),"غير مسجلة في المشتريات"))</f>
        <v/>
      </c>
      <c r="I507" s="27" t="str">
        <f>_xlfn.IFNA(VLOOKUP(E507,الاوردرات!$B$1:$C$600,2,0),"")</f>
        <v/>
      </c>
      <c r="J507" s="63"/>
      <c r="L507" s="125" t="str">
        <f>IF(F507="","",_xlfn.IFNA((VLOOKUP(F507,help!L:M,2,0))*G507,"غير مسجلة في المشتريات"))</f>
        <v/>
      </c>
    </row>
    <row r="508" spans="2:12" x14ac:dyDescent="0.2">
      <c r="B508" s="14">
        <f>COUNTIFS($E$3:E508,تقرير!$E$4)</f>
        <v>21</v>
      </c>
      <c r="C508" s="48"/>
      <c r="D508" s="49"/>
      <c r="E508" s="37"/>
      <c r="F508" s="50"/>
      <c r="G508" s="51"/>
      <c r="H508" s="128" t="str">
        <f>IF(F508="","",_xlfn.IFNA(VLOOKUP(F508,'سجل المشتريات'!E:M,9,0),"غير مسجلة في المشتريات"))</f>
        <v/>
      </c>
      <c r="I508" s="27" t="str">
        <f>_xlfn.IFNA(VLOOKUP(E508,الاوردرات!$B$1:$C$600,2,0),"")</f>
        <v/>
      </c>
      <c r="J508" s="63"/>
      <c r="L508" s="125" t="str">
        <f>IF(F508="","",_xlfn.IFNA((VLOOKUP(F508,help!L:M,2,0))*G508,"غير مسجلة في المشتريات"))</f>
        <v/>
      </c>
    </row>
    <row r="509" spans="2:12" x14ac:dyDescent="0.2">
      <c r="B509" s="14">
        <f>COUNTIFS($E$3:E509,تقرير!$E$4)</f>
        <v>21</v>
      </c>
      <c r="C509" s="48"/>
      <c r="D509" s="49"/>
      <c r="E509" s="37"/>
      <c r="F509" s="50"/>
      <c r="G509" s="51"/>
      <c r="H509" s="128" t="str">
        <f>IF(F509="","",_xlfn.IFNA(VLOOKUP(F509,'سجل المشتريات'!E:M,9,0),"غير مسجلة في المشتريات"))</f>
        <v/>
      </c>
      <c r="I509" s="27" t="str">
        <f>_xlfn.IFNA(VLOOKUP(E509,الاوردرات!$B$1:$C$600,2,0),"")</f>
        <v/>
      </c>
      <c r="J509" s="63"/>
      <c r="L509" s="125" t="str">
        <f>IF(F509="","",_xlfn.IFNA((VLOOKUP(F509,help!L:M,2,0))*G509,"غير مسجلة في المشتريات"))</f>
        <v/>
      </c>
    </row>
    <row r="510" spans="2:12" x14ac:dyDescent="0.2">
      <c r="B510" s="14">
        <f>COUNTIFS($E$3:E510,تقرير!$E$4)</f>
        <v>21</v>
      </c>
      <c r="C510" s="48"/>
      <c r="D510" s="49"/>
      <c r="E510" s="37"/>
      <c r="F510" s="50"/>
      <c r="G510" s="51"/>
      <c r="H510" s="128" t="str">
        <f>IF(F510="","",_xlfn.IFNA(VLOOKUP(F510,'سجل المشتريات'!E:M,9,0),"غير مسجلة في المشتريات"))</f>
        <v/>
      </c>
      <c r="I510" s="27" t="str">
        <f>_xlfn.IFNA(VLOOKUP(E510,الاوردرات!$B$1:$C$600,2,0),"")</f>
        <v/>
      </c>
      <c r="J510" s="63"/>
      <c r="L510" s="125" t="str">
        <f>IF(F510="","",_xlfn.IFNA((VLOOKUP(F510,help!L:M,2,0))*G510,"غير مسجلة في المشتريات"))</f>
        <v/>
      </c>
    </row>
    <row r="511" spans="2:12" ht="27.75" customHeight="1" x14ac:dyDescent="0.2">
      <c r="B511" s="14">
        <f>COUNTIFS($E$3:E511,تقرير!$E$4)</f>
        <v>21</v>
      </c>
      <c r="C511" s="48"/>
      <c r="D511" s="49"/>
      <c r="E511" s="37"/>
      <c r="F511" s="50"/>
      <c r="G511" s="51"/>
      <c r="H511" s="128" t="str">
        <f>IF(F511="","",_xlfn.IFNA(VLOOKUP(F511,'سجل المشتريات'!E:M,9,0),"غير مسجلة في المشتريات"))</f>
        <v/>
      </c>
      <c r="I511" s="27" t="str">
        <f>_xlfn.IFNA(VLOOKUP(E511,الاوردرات!$B$1:$C$600,2,0),"")</f>
        <v/>
      </c>
      <c r="J511" s="63"/>
      <c r="L511" s="125" t="str">
        <f>IF(F511="","",_xlfn.IFNA((VLOOKUP(F511,help!L:M,2,0))*G511,"غير مسجلة في المشتريات"))</f>
        <v/>
      </c>
    </row>
    <row r="512" spans="2:12" x14ac:dyDescent="0.2">
      <c r="B512" s="14">
        <f>COUNTIFS($E$3:E512,تقرير!$E$4)</f>
        <v>21</v>
      </c>
      <c r="C512" s="48"/>
      <c r="D512" s="49"/>
      <c r="E512" s="37"/>
      <c r="F512" s="50"/>
      <c r="G512" s="51"/>
      <c r="H512" s="128" t="str">
        <f>IF(F512="","",_xlfn.IFNA(VLOOKUP(F512,'سجل المشتريات'!E:M,9,0),"غير مسجلة في المشتريات"))</f>
        <v/>
      </c>
      <c r="I512" s="27" t="str">
        <f>_xlfn.IFNA(VLOOKUP(E512,الاوردرات!$B$1:$C$600,2,0),"")</f>
        <v/>
      </c>
      <c r="J512" s="63"/>
      <c r="L512" s="125" t="str">
        <f>IF(F512="","",_xlfn.IFNA((VLOOKUP(F512,help!L:M,2,0))*G512,"غير مسجلة في المشتريات"))</f>
        <v/>
      </c>
    </row>
    <row r="513" spans="2:12" x14ac:dyDescent="0.2">
      <c r="B513" s="14">
        <f>COUNTIFS($E$3:E513,تقرير!$E$4)</f>
        <v>21</v>
      </c>
      <c r="C513" s="48"/>
      <c r="D513" s="49"/>
      <c r="E513" s="37"/>
      <c r="F513" s="50"/>
      <c r="G513" s="51"/>
      <c r="H513" s="128" t="str">
        <f>IF(F513="","",_xlfn.IFNA(VLOOKUP(F513,'سجل المشتريات'!E:M,9,0),"غير مسجلة في المشتريات"))</f>
        <v/>
      </c>
      <c r="I513" s="27" t="str">
        <f>_xlfn.IFNA(VLOOKUP(E513,الاوردرات!$B$1:$C$600,2,0),"")</f>
        <v/>
      </c>
      <c r="J513" s="63"/>
      <c r="L513" s="125" t="str">
        <f>IF(F513="","",_xlfn.IFNA((VLOOKUP(F513,help!L:M,2,0))*G513,"غير مسجلة في المشتريات"))</f>
        <v/>
      </c>
    </row>
    <row r="514" spans="2:12" x14ac:dyDescent="0.2">
      <c r="B514" s="14">
        <f>COUNTIFS($E$3:E514,تقرير!$E$4)</f>
        <v>21</v>
      </c>
      <c r="C514" s="48"/>
      <c r="D514" s="49"/>
      <c r="E514" s="37"/>
      <c r="F514" s="50"/>
      <c r="G514" s="51"/>
      <c r="H514" s="128" t="str">
        <f>IF(F514="","",_xlfn.IFNA(VLOOKUP(F514,'سجل المشتريات'!E:M,9,0),"غير مسجلة في المشتريات"))</f>
        <v/>
      </c>
      <c r="I514" s="27" t="str">
        <f>_xlfn.IFNA(VLOOKUP(E514,الاوردرات!$B$1:$C$600,2,0),"")</f>
        <v/>
      </c>
      <c r="J514" s="63"/>
      <c r="L514" s="125" t="str">
        <f>IF(F514="","",_xlfn.IFNA((VLOOKUP(F514,help!L:M,2,0))*G514,"غير مسجلة في المشتريات"))</f>
        <v/>
      </c>
    </row>
    <row r="515" spans="2:12" x14ac:dyDescent="0.2">
      <c r="B515" s="14">
        <f>COUNTIFS($E$3:E515,تقرير!$E$4)</f>
        <v>21</v>
      </c>
      <c r="C515" s="48"/>
      <c r="D515" s="49"/>
      <c r="E515" s="37"/>
      <c r="F515" s="50"/>
      <c r="G515" s="51"/>
      <c r="H515" s="128" t="str">
        <f>IF(F515="","",_xlfn.IFNA(VLOOKUP(F515,'سجل المشتريات'!E:M,9,0),"غير مسجلة في المشتريات"))</f>
        <v/>
      </c>
      <c r="I515" s="27" t="str">
        <f>_xlfn.IFNA(VLOOKUP(E515,الاوردرات!$B$1:$C$600,2,0),"")</f>
        <v/>
      </c>
      <c r="J515" s="63"/>
      <c r="L515" s="125" t="str">
        <f>IF(F515="","",_xlfn.IFNA((VLOOKUP(F515,help!L:M,2,0))*G515,"غير مسجلة في المشتريات"))</f>
        <v/>
      </c>
    </row>
    <row r="516" spans="2:12" x14ac:dyDescent="0.2">
      <c r="B516" s="14">
        <f>COUNTIFS($E$3:E516,تقرير!$E$4)</f>
        <v>21</v>
      </c>
      <c r="C516" s="48"/>
      <c r="D516" s="49"/>
      <c r="E516" s="37"/>
      <c r="F516" s="50"/>
      <c r="G516" s="51"/>
      <c r="H516" s="128" t="str">
        <f>IF(F516="","",_xlfn.IFNA(VLOOKUP(F516,'سجل المشتريات'!E:M,9,0),"غير مسجلة في المشتريات"))</f>
        <v/>
      </c>
      <c r="I516" s="27" t="str">
        <f>_xlfn.IFNA(VLOOKUP(E516,الاوردرات!$B$1:$C$600,2,0),"")</f>
        <v/>
      </c>
      <c r="J516" s="63"/>
      <c r="L516" s="125" t="str">
        <f>IF(F516="","",_xlfn.IFNA((VLOOKUP(F516,help!L:M,2,0))*G516,"غير مسجلة في المشتريات"))</f>
        <v/>
      </c>
    </row>
    <row r="517" spans="2:12" x14ac:dyDescent="0.2">
      <c r="B517" s="14">
        <f>COUNTIFS($E$3:E517,تقرير!$E$4)</f>
        <v>21</v>
      </c>
      <c r="C517" s="48"/>
      <c r="D517" s="49"/>
      <c r="E517" s="48"/>
      <c r="F517" s="50"/>
      <c r="G517" s="51"/>
      <c r="H517" s="128" t="str">
        <f>IF(F517="","",_xlfn.IFNA(VLOOKUP(F517,'سجل المشتريات'!E:M,9,0),"غير مسجلة في المشتريات"))</f>
        <v/>
      </c>
      <c r="I517" s="27" t="str">
        <f>_xlfn.IFNA(VLOOKUP(E517,الاوردرات!$B$1:$C$600,2,0),"")</f>
        <v/>
      </c>
      <c r="J517" s="63"/>
      <c r="L517" s="125" t="str">
        <f>IF(F517="","",_xlfn.IFNA((VLOOKUP(F517,help!L:M,2,0))*G517,"غير مسجلة في المشتريات"))</f>
        <v/>
      </c>
    </row>
    <row r="518" spans="2:12" x14ac:dyDescent="0.2">
      <c r="B518" s="14">
        <f>COUNTIFS($E$3:E518,تقرير!$E$4)</f>
        <v>21</v>
      </c>
      <c r="C518" s="48"/>
      <c r="D518" s="49"/>
      <c r="E518" s="48"/>
      <c r="F518" s="50"/>
      <c r="G518" s="51"/>
      <c r="H518" s="128" t="str">
        <f>IF(F518="","",_xlfn.IFNA(VLOOKUP(F518,'سجل المشتريات'!E:M,9,0),"غير مسجلة في المشتريات"))</f>
        <v/>
      </c>
      <c r="I518" s="27" t="str">
        <f>_xlfn.IFNA(VLOOKUP(E518,الاوردرات!$B$1:$C$600,2,0),"")</f>
        <v/>
      </c>
      <c r="J518" s="63"/>
      <c r="L518" s="125" t="str">
        <f>IF(F518="","",_xlfn.IFNA((VLOOKUP(F518,help!L:M,2,0))*G518,"غير مسجلة في المشتريات"))</f>
        <v/>
      </c>
    </row>
    <row r="519" spans="2:12" x14ac:dyDescent="0.2">
      <c r="B519" s="14">
        <f>COUNTIFS($E$3:E519,تقرير!$E$4)</f>
        <v>21</v>
      </c>
      <c r="C519" s="48"/>
      <c r="D519" s="49"/>
      <c r="E519" s="48"/>
      <c r="F519" s="50"/>
      <c r="G519" s="51"/>
      <c r="H519" s="128" t="str">
        <f>IF(F519="","",_xlfn.IFNA(VLOOKUP(F519,'سجل المشتريات'!E:M,9,0),"غير مسجلة في المشتريات"))</f>
        <v/>
      </c>
      <c r="I519" s="27" t="str">
        <f>_xlfn.IFNA(VLOOKUP(E519,الاوردرات!$B$1:$C$600,2,0),"")</f>
        <v/>
      </c>
      <c r="J519" s="63"/>
      <c r="L519" s="125" t="str">
        <f>IF(F519="","",_xlfn.IFNA((VLOOKUP(F519,help!L:M,2,0))*G519,"غير مسجلة في المشتريات"))</f>
        <v/>
      </c>
    </row>
    <row r="520" spans="2:12" x14ac:dyDescent="0.2">
      <c r="B520" s="14">
        <f>COUNTIFS($E$3:E520,تقرير!$E$4)</f>
        <v>21</v>
      </c>
      <c r="C520" s="48"/>
      <c r="D520" s="49"/>
      <c r="E520" s="48"/>
      <c r="F520" s="50"/>
      <c r="G520" s="51"/>
      <c r="H520" s="128" t="str">
        <f>IF(F520="","",_xlfn.IFNA(VLOOKUP(F520,'سجل المشتريات'!E:M,9,0),"غير مسجلة في المشتريات"))</f>
        <v/>
      </c>
      <c r="I520" s="27" t="str">
        <f>_xlfn.IFNA(VLOOKUP(E520,الاوردرات!$B$1:$C$600,2,0),"")</f>
        <v/>
      </c>
      <c r="J520" s="63"/>
      <c r="L520" s="125" t="str">
        <f>IF(F520="","",_xlfn.IFNA((VLOOKUP(F520,help!L:M,2,0))*G520,"غير مسجلة في المشتريات"))</f>
        <v/>
      </c>
    </row>
    <row r="521" spans="2:12" x14ac:dyDescent="0.2">
      <c r="B521" s="14">
        <f>COUNTIFS($E$3:E521,تقرير!$E$4)</f>
        <v>21</v>
      </c>
      <c r="C521" s="48"/>
      <c r="D521" s="49"/>
      <c r="E521" s="48"/>
      <c r="F521" s="50"/>
      <c r="G521" s="51"/>
      <c r="H521" s="128" t="str">
        <f>IF(F521="","",_xlfn.IFNA(VLOOKUP(F521,'سجل المشتريات'!E:M,9,0),"غير مسجلة في المشتريات"))</f>
        <v/>
      </c>
      <c r="I521" s="27" t="str">
        <f>_xlfn.IFNA(VLOOKUP(E521,الاوردرات!$B$1:$C$600,2,0),"")</f>
        <v/>
      </c>
      <c r="J521" s="63"/>
      <c r="L521" s="125" t="str">
        <f>IF(F521="","",_xlfn.IFNA((VLOOKUP(F521,help!L:M,2,0))*G521,"غير مسجلة في المشتريات"))</f>
        <v/>
      </c>
    </row>
    <row r="522" spans="2:12" x14ac:dyDescent="0.2">
      <c r="B522" s="14">
        <f>COUNTIFS($E$3:E522,تقرير!$E$4)</f>
        <v>21</v>
      </c>
      <c r="C522" s="48"/>
      <c r="D522" s="49"/>
      <c r="E522" s="48"/>
      <c r="F522" s="50"/>
      <c r="G522" s="51"/>
      <c r="H522" s="128" t="str">
        <f>IF(F522="","",_xlfn.IFNA(VLOOKUP(F522,'سجل المشتريات'!E:M,9,0),"غير مسجلة في المشتريات"))</f>
        <v/>
      </c>
      <c r="I522" s="27" t="str">
        <f>_xlfn.IFNA(VLOOKUP(E522,الاوردرات!$B$1:$C$600,2,0),"")</f>
        <v/>
      </c>
      <c r="J522" s="63"/>
      <c r="L522" s="125" t="str">
        <f>IF(F522="","",_xlfn.IFNA((VLOOKUP(F522,help!L:M,2,0))*G522,"غير مسجلة في المشتريات"))</f>
        <v/>
      </c>
    </row>
    <row r="523" spans="2:12" x14ac:dyDescent="0.2">
      <c r="B523" s="14">
        <f>COUNTIFS($E$3:E523,تقرير!$E$4)</f>
        <v>21</v>
      </c>
      <c r="C523" s="48"/>
      <c r="D523" s="49"/>
      <c r="E523" s="48"/>
      <c r="F523" s="50"/>
      <c r="G523" s="51"/>
      <c r="H523" s="128" t="str">
        <f>IF(F523="","",_xlfn.IFNA(VLOOKUP(F523,'سجل المشتريات'!E:M,9,0),"غير مسجلة في المشتريات"))</f>
        <v/>
      </c>
      <c r="I523" s="27" t="str">
        <f>_xlfn.IFNA(VLOOKUP(E523,الاوردرات!$B$1:$C$600,2,0),"")</f>
        <v/>
      </c>
      <c r="J523" s="63"/>
      <c r="L523" s="125" t="str">
        <f>IF(F523="","",_xlfn.IFNA((VLOOKUP(F523,help!L:M,2,0))*G523,"غير مسجلة في المشتريات"))</f>
        <v/>
      </c>
    </row>
    <row r="524" spans="2:12" x14ac:dyDescent="0.2">
      <c r="B524" s="14">
        <f>COUNTIFS($E$3:E524,تقرير!$E$4)</f>
        <v>21</v>
      </c>
      <c r="C524" s="48"/>
      <c r="D524" s="49"/>
      <c r="E524" s="48"/>
      <c r="F524" s="50"/>
      <c r="G524" s="51"/>
      <c r="H524" s="128" t="str">
        <f>IF(F524="","",_xlfn.IFNA(VLOOKUP(F524,'سجل المشتريات'!E:M,9,0),"غير مسجلة في المشتريات"))</f>
        <v/>
      </c>
      <c r="I524" s="27" t="str">
        <f>_xlfn.IFNA(VLOOKUP(E524,الاوردرات!$B$1:$C$600,2,0),"")</f>
        <v/>
      </c>
      <c r="J524" s="63"/>
      <c r="L524" s="125" t="str">
        <f>IF(F524="","",_xlfn.IFNA((VLOOKUP(F524,help!L:M,2,0))*G524,"غير مسجلة في المشتريات"))</f>
        <v/>
      </c>
    </row>
    <row r="525" spans="2:12" x14ac:dyDescent="0.2">
      <c r="B525" s="14">
        <f>COUNTIFS($E$3:E525,تقرير!$E$4)</f>
        <v>21</v>
      </c>
      <c r="C525" s="48"/>
      <c r="D525" s="49"/>
      <c r="E525" s="48"/>
      <c r="F525" s="50"/>
      <c r="G525" s="51"/>
      <c r="H525" s="128" t="str">
        <f>IF(F525="","",_xlfn.IFNA(VLOOKUP(F525,'سجل المشتريات'!E:M,9,0),"غير مسجلة في المشتريات"))</f>
        <v/>
      </c>
      <c r="I525" s="27" t="str">
        <f>_xlfn.IFNA(VLOOKUP(E525,الاوردرات!$B$1:$C$600,2,0),"")</f>
        <v/>
      </c>
      <c r="J525" s="63"/>
      <c r="L525" s="125" t="str">
        <f>IF(F525="","",_xlfn.IFNA((VLOOKUP(F525,help!L:M,2,0))*G525,"غير مسجلة في المشتريات"))</f>
        <v/>
      </c>
    </row>
    <row r="526" spans="2:12" x14ac:dyDescent="0.2">
      <c r="B526" s="14">
        <f>COUNTIFS($E$3:E526,تقرير!$E$4)</f>
        <v>21</v>
      </c>
      <c r="C526" s="48"/>
      <c r="D526" s="49"/>
      <c r="E526" s="48"/>
      <c r="F526" s="50"/>
      <c r="G526" s="51"/>
      <c r="H526" s="128" t="str">
        <f>IF(F526="","",_xlfn.IFNA(VLOOKUP(F526,'سجل المشتريات'!E:M,9,0),"غير مسجلة في المشتريات"))</f>
        <v/>
      </c>
      <c r="I526" s="27" t="str">
        <f>_xlfn.IFNA(VLOOKUP(E526,الاوردرات!$B$1:$C$600,2,0),"")</f>
        <v/>
      </c>
      <c r="J526" s="63"/>
      <c r="L526" s="125" t="str">
        <f>IF(F526="","",_xlfn.IFNA((VLOOKUP(F526,help!L:M,2,0))*G526,"غير مسجلة في المشتريات"))</f>
        <v/>
      </c>
    </row>
    <row r="527" spans="2:12" x14ac:dyDescent="0.2">
      <c r="B527" s="14">
        <f>COUNTIFS($E$3:E527,تقرير!$E$4)</f>
        <v>21</v>
      </c>
      <c r="C527" s="48"/>
      <c r="D527" s="49"/>
      <c r="E527" s="48"/>
      <c r="F527" s="50"/>
      <c r="G527" s="51"/>
      <c r="H527" s="128" t="str">
        <f>IF(F527="","",_xlfn.IFNA(VLOOKUP(F527,'سجل المشتريات'!E:M,9,0),"غير مسجلة في المشتريات"))</f>
        <v/>
      </c>
      <c r="I527" s="27" t="str">
        <f>_xlfn.IFNA(VLOOKUP(E527,الاوردرات!$B$1:$C$600,2,0),"")</f>
        <v/>
      </c>
      <c r="J527" s="63"/>
      <c r="L527" s="125" t="str">
        <f>IF(F527="","",_xlfn.IFNA((VLOOKUP(F527,help!L:M,2,0))*G527,"غير مسجلة في المشتريات"))</f>
        <v/>
      </c>
    </row>
    <row r="528" spans="2:12" x14ac:dyDescent="0.2">
      <c r="B528" s="14">
        <f>COUNTIFS($E$3:E528,تقرير!$E$4)</f>
        <v>21</v>
      </c>
      <c r="C528" s="48"/>
      <c r="D528" s="49"/>
      <c r="E528" s="48"/>
      <c r="F528" s="50"/>
      <c r="G528" s="51"/>
      <c r="H528" s="128" t="str">
        <f>IF(F528="","",_xlfn.IFNA(VLOOKUP(F528,'سجل المشتريات'!E:M,9,0),"غير مسجلة في المشتريات"))</f>
        <v/>
      </c>
      <c r="I528" s="27" t="str">
        <f>_xlfn.IFNA(VLOOKUP(E528,الاوردرات!$B$1:$C$600,2,0),"")</f>
        <v/>
      </c>
      <c r="J528" s="63"/>
      <c r="L528" s="125" t="str">
        <f>IF(F528="","",_xlfn.IFNA((VLOOKUP(F528,help!L:M,2,0))*G528,"غير مسجلة في المشتريات"))</f>
        <v/>
      </c>
    </row>
    <row r="529" spans="2:12" x14ac:dyDescent="0.2">
      <c r="B529" s="14">
        <f>COUNTIFS($E$3:E529,تقرير!$E$4)</f>
        <v>21</v>
      </c>
      <c r="C529" s="48"/>
      <c r="D529" s="49"/>
      <c r="E529" s="48"/>
      <c r="F529" s="50"/>
      <c r="G529" s="51"/>
      <c r="H529" s="128" t="str">
        <f>IF(F529="","",_xlfn.IFNA(VLOOKUP(F529,'سجل المشتريات'!E:M,9,0),"غير مسجلة في المشتريات"))</f>
        <v/>
      </c>
      <c r="I529" s="27" t="str">
        <f>_xlfn.IFNA(VLOOKUP(E529,الاوردرات!$B$1:$C$600,2,0),"")</f>
        <v/>
      </c>
      <c r="J529" s="63"/>
      <c r="L529" s="125" t="str">
        <f>IF(F529="","",_xlfn.IFNA((VLOOKUP(F529,help!L:M,2,0))*G529,"غير مسجلة في المشتريات"))</f>
        <v/>
      </c>
    </row>
    <row r="530" spans="2:12" x14ac:dyDescent="0.2">
      <c r="B530" s="14">
        <f>COUNTIFS($E$3:E530,تقرير!$E$4)</f>
        <v>21</v>
      </c>
      <c r="C530" s="48"/>
      <c r="D530" s="49"/>
      <c r="E530" s="48"/>
      <c r="F530" s="50"/>
      <c r="G530" s="51"/>
      <c r="H530" s="128" t="str">
        <f>IF(F530="","",_xlfn.IFNA(VLOOKUP(F530,'سجل المشتريات'!E:M,9,0),"غير مسجلة في المشتريات"))</f>
        <v/>
      </c>
      <c r="I530" s="27" t="str">
        <f>_xlfn.IFNA(VLOOKUP(E530,الاوردرات!$B$1:$C$600,2,0),"")</f>
        <v/>
      </c>
      <c r="J530" s="63"/>
      <c r="L530" s="125" t="str">
        <f>IF(F530="","",_xlfn.IFNA((VLOOKUP(F530,help!L:M,2,0))*G530,"غير مسجلة في المشتريات"))</f>
        <v/>
      </c>
    </row>
    <row r="531" spans="2:12" x14ac:dyDescent="0.2">
      <c r="B531" s="14">
        <f>COUNTIFS($E$3:E531,تقرير!$E$4)</f>
        <v>21</v>
      </c>
      <c r="C531" s="48"/>
      <c r="D531" s="49"/>
      <c r="E531" s="48"/>
      <c r="F531" s="50"/>
      <c r="G531" s="51"/>
      <c r="H531" s="128" t="str">
        <f>IF(F531="","",_xlfn.IFNA(VLOOKUP(F531,'سجل المشتريات'!E:M,9,0),"غير مسجلة في المشتريات"))</f>
        <v/>
      </c>
      <c r="I531" s="27" t="str">
        <f>_xlfn.IFNA(VLOOKUP(E531,الاوردرات!$B$1:$C$600,2,0),"")</f>
        <v/>
      </c>
      <c r="J531" s="63"/>
      <c r="L531" s="125" t="str">
        <f>IF(F531="","",_xlfn.IFNA((VLOOKUP(F531,help!L:M,2,0))*G531,"غير مسجلة في المشتريات"))</f>
        <v/>
      </c>
    </row>
    <row r="532" spans="2:12" x14ac:dyDescent="0.2">
      <c r="B532" s="14">
        <f>COUNTIFS($E$3:E532,تقرير!$E$4)</f>
        <v>21</v>
      </c>
      <c r="C532" s="48"/>
      <c r="D532" s="49"/>
      <c r="E532" s="48"/>
      <c r="F532" s="50"/>
      <c r="G532" s="51"/>
      <c r="H532" s="128" t="str">
        <f>IF(F532="","",_xlfn.IFNA(VLOOKUP(F532,'سجل المشتريات'!E:M,9,0),"غير مسجلة في المشتريات"))</f>
        <v/>
      </c>
      <c r="I532" s="27" t="str">
        <f>_xlfn.IFNA(VLOOKUP(E532,الاوردرات!$B$1:$C$600,2,0),"")</f>
        <v/>
      </c>
      <c r="J532" s="63"/>
      <c r="L532" s="125" t="str">
        <f>IF(F532="","",_xlfn.IFNA((VLOOKUP(F532,help!L:M,2,0))*G532,"غير مسجلة في المشتريات"))</f>
        <v/>
      </c>
    </row>
    <row r="533" spans="2:12" x14ac:dyDescent="0.2">
      <c r="B533" s="14">
        <f>COUNTIFS($E$3:E533,تقرير!$E$4)</f>
        <v>21</v>
      </c>
      <c r="C533" s="48"/>
      <c r="D533" s="49"/>
      <c r="E533" s="48"/>
      <c r="F533" s="50"/>
      <c r="G533" s="51"/>
      <c r="H533" s="128" t="str">
        <f>IF(F533="","",_xlfn.IFNA(VLOOKUP(F533,'سجل المشتريات'!E:M,9,0),"غير مسجلة في المشتريات"))</f>
        <v/>
      </c>
      <c r="I533" s="27" t="str">
        <f>_xlfn.IFNA(VLOOKUP(E533,الاوردرات!$B$1:$C$600,2,0),"")</f>
        <v/>
      </c>
      <c r="J533" s="63"/>
      <c r="L533" s="125" t="str">
        <f>IF(F533="","",_xlfn.IFNA((VLOOKUP(F533,help!L:M,2,0))*G533,"غير مسجلة في المشتريات"))</f>
        <v/>
      </c>
    </row>
    <row r="534" spans="2:12" x14ac:dyDescent="0.2">
      <c r="B534" s="14">
        <f>COUNTIFS($E$3:E534,تقرير!$E$4)</f>
        <v>21</v>
      </c>
      <c r="C534" s="48"/>
      <c r="D534" s="49"/>
      <c r="E534" s="48"/>
      <c r="F534" s="50"/>
      <c r="G534" s="51"/>
      <c r="H534" s="128" t="str">
        <f>IF(F534="","",_xlfn.IFNA(VLOOKUP(F534,'سجل المشتريات'!E:M,9,0),"غير مسجلة في المشتريات"))</f>
        <v/>
      </c>
      <c r="I534" s="27" t="str">
        <f>_xlfn.IFNA(VLOOKUP(E534,الاوردرات!$B$1:$C$600,2,0),"")</f>
        <v/>
      </c>
      <c r="J534" s="63"/>
      <c r="L534" s="125" t="str">
        <f>IF(F534="","",_xlfn.IFNA((VLOOKUP(F534,help!L:M,2,0))*G534,"غير مسجلة في المشتريات"))</f>
        <v/>
      </c>
    </row>
    <row r="535" spans="2:12" x14ac:dyDescent="0.2">
      <c r="B535" s="14">
        <f>COUNTIFS($E$3:E535,تقرير!$E$4)</f>
        <v>21</v>
      </c>
      <c r="C535" s="48"/>
      <c r="D535" s="49"/>
      <c r="E535" s="48"/>
      <c r="F535" s="50"/>
      <c r="G535" s="51"/>
      <c r="H535" s="128" t="str">
        <f>IF(F535="","",_xlfn.IFNA(VLOOKUP(F535,'سجل المشتريات'!E:M,9,0),"غير مسجلة في المشتريات"))</f>
        <v/>
      </c>
      <c r="I535" s="27" t="str">
        <f>_xlfn.IFNA(VLOOKUP(E535,الاوردرات!$B$1:$C$600,2,0),"")</f>
        <v/>
      </c>
      <c r="J535" s="63"/>
      <c r="L535" s="125" t="str">
        <f>IF(F535="","",_xlfn.IFNA((VLOOKUP(F535,help!L:M,2,0))*G535,"غير مسجلة في المشتريات"))</f>
        <v/>
      </c>
    </row>
    <row r="536" spans="2:12" x14ac:dyDescent="0.2">
      <c r="B536" s="14">
        <f>COUNTIFS($E$3:E536,تقرير!$E$4)</f>
        <v>21</v>
      </c>
      <c r="C536" s="48"/>
      <c r="D536" s="49"/>
      <c r="E536" s="48"/>
      <c r="F536" s="50"/>
      <c r="G536" s="51"/>
      <c r="H536" s="128" t="str">
        <f>IF(F536="","",_xlfn.IFNA(VLOOKUP(F536,'سجل المشتريات'!E:M,9,0),"غير مسجلة في المشتريات"))</f>
        <v/>
      </c>
      <c r="I536" s="27" t="str">
        <f>_xlfn.IFNA(VLOOKUP(E536,الاوردرات!$B$1:$C$600,2,0),"")</f>
        <v/>
      </c>
      <c r="J536" s="63"/>
      <c r="L536" s="125" t="str">
        <f>IF(F536="","",_xlfn.IFNA((VLOOKUP(F536,help!L:M,2,0))*G536,"غير مسجلة في المشتريات"))</f>
        <v/>
      </c>
    </row>
    <row r="537" spans="2:12" x14ac:dyDescent="0.2">
      <c r="B537" s="14">
        <f>COUNTIFS($E$3:E537,تقرير!$E$4)</f>
        <v>21</v>
      </c>
      <c r="C537" s="48"/>
      <c r="D537" s="49"/>
      <c r="E537" s="48"/>
      <c r="F537" s="50"/>
      <c r="G537" s="51"/>
      <c r="H537" s="128" t="str">
        <f>IF(F537="","",_xlfn.IFNA(VLOOKUP(F537,'سجل المشتريات'!E:M,9,0),"غير مسجلة في المشتريات"))</f>
        <v/>
      </c>
      <c r="I537" s="27" t="str">
        <f>_xlfn.IFNA(VLOOKUP(E537,الاوردرات!$B$1:$C$600,2,0),"")</f>
        <v/>
      </c>
      <c r="J537" s="63"/>
      <c r="L537" s="125" t="str">
        <f>IF(F537="","",_xlfn.IFNA((VLOOKUP(F537,help!L:M,2,0))*G537,"غير مسجلة في المشتريات"))</f>
        <v/>
      </c>
    </row>
    <row r="538" spans="2:12" x14ac:dyDescent="0.2">
      <c r="B538" s="14">
        <f>COUNTIFS($E$3:E538,تقرير!$E$4)</f>
        <v>21</v>
      </c>
      <c r="C538" s="48"/>
      <c r="D538" s="49"/>
      <c r="E538" s="48"/>
      <c r="F538" s="50"/>
      <c r="G538" s="51"/>
      <c r="H538" s="128" t="str">
        <f>IF(F538="","",_xlfn.IFNA(VLOOKUP(F538,'سجل المشتريات'!E:M,9,0),"غير مسجلة في المشتريات"))</f>
        <v/>
      </c>
      <c r="I538" s="27" t="str">
        <f>_xlfn.IFNA(VLOOKUP(E538,الاوردرات!$B$1:$C$600,2,0),"")</f>
        <v/>
      </c>
      <c r="J538" s="63"/>
      <c r="L538" s="125" t="str">
        <f>IF(F538="","",_xlfn.IFNA((VLOOKUP(F538,help!L:M,2,0))*G538,"غير مسجلة في المشتريات"))</f>
        <v/>
      </c>
    </row>
    <row r="539" spans="2:12" x14ac:dyDescent="0.2">
      <c r="B539" s="14">
        <f>COUNTIFS($E$3:E539,تقرير!$E$4)</f>
        <v>21</v>
      </c>
      <c r="C539" s="48"/>
      <c r="D539" s="49"/>
      <c r="E539" s="48"/>
      <c r="F539" s="50"/>
      <c r="G539" s="51"/>
      <c r="H539" s="128" t="str">
        <f>IF(F539="","",_xlfn.IFNA(VLOOKUP(F539,'سجل المشتريات'!E:M,9,0),"غير مسجلة في المشتريات"))</f>
        <v/>
      </c>
      <c r="I539" s="27" t="str">
        <f>_xlfn.IFNA(VLOOKUP(E539,الاوردرات!$B$1:$C$600,2,0),"")</f>
        <v/>
      </c>
      <c r="J539" s="63"/>
      <c r="L539" s="125" t="str">
        <f>IF(F539="","",_xlfn.IFNA((VLOOKUP(F539,help!L:M,2,0))*G539,"غير مسجلة في المشتريات"))</f>
        <v/>
      </c>
    </row>
    <row r="540" spans="2:12" x14ac:dyDescent="0.2">
      <c r="B540" s="14">
        <f>COUNTIFS($E$3:E540,تقرير!$E$4)</f>
        <v>21</v>
      </c>
      <c r="C540" s="48"/>
      <c r="D540" s="49"/>
      <c r="E540" s="48"/>
      <c r="F540" s="50"/>
      <c r="G540" s="51"/>
      <c r="H540" s="128" t="str">
        <f>IF(F540="","",_xlfn.IFNA(VLOOKUP(F540,'سجل المشتريات'!E:M,9,0),"غير مسجلة في المشتريات"))</f>
        <v/>
      </c>
      <c r="I540" s="27" t="str">
        <f>_xlfn.IFNA(VLOOKUP(E540,الاوردرات!$B$1:$C$600,2,0),"")</f>
        <v/>
      </c>
      <c r="J540" s="63"/>
      <c r="L540" s="125" t="str">
        <f>IF(F540="","",_xlfn.IFNA((VLOOKUP(F540,help!L:M,2,0))*G540,"غير مسجلة في المشتريات"))</f>
        <v/>
      </c>
    </row>
    <row r="541" spans="2:12" x14ac:dyDescent="0.2">
      <c r="B541" s="14">
        <f>COUNTIFS($E$3:E541,تقرير!$E$4)</f>
        <v>21</v>
      </c>
      <c r="C541" s="48"/>
      <c r="D541" s="49"/>
      <c r="E541" s="48"/>
      <c r="F541" s="50"/>
      <c r="G541" s="51"/>
      <c r="H541" s="128" t="str">
        <f>IF(F541="","",_xlfn.IFNA(VLOOKUP(F541,'سجل المشتريات'!E:M,9,0),"غير مسجلة في المشتريات"))</f>
        <v/>
      </c>
      <c r="I541" s="27" t="str">
        <f>_xlfn.IFNA(VLOOKUP(E541,الاوردرات!$B$1:$C$600,2,0),"")</f>
        <v/>
      </c>
      <c r="J541" s="63"/>
      <c r="L541" s="125" t="str">
        <f>IF(F541="","",_xlfn.IFNA((VLOOKUP(F541,help!L:M,2,0))*G541,"غير مسجلة في المشتريات"))</f>
        <v/>
      </c>
    </row>
    <row r="542" spans="2:12" x14ac:dyDescent="0.2">
      <c r="B542" s="14">
        <f>COUNTIFS($E$3:E542,تقرير!$E$4)</f>
        <v>21</v>
      </c>
      <c r="C542" s="48"/>
      <c r="D542" s="49"/>
      <c r="E542" s="48"/>
      <c r="F542" s="50"/>
      <c r="G542" s="51"/>
      <c r="H542" s="128" t="str">
        <f>IF(F542="","",_xlfn.IFNA(VLOOKUP(F542,'سجل المشتريات'!E:M,9,0),"غير مسجلة في المشتريات"))</f>
        <v/>
      </c>
      <c r="I542" s="27" t="str">
        <f>_xlfn.IFNA(VLOOKUP(E542,الاوردرات!$B$1:$C$600,2,0),"")</f>
        <v/>
      </c>
      <c r="J542" s="63"/>
      <c r="L542" s="125" t="str">
        <f>IF(F542="","",_xlfn.IFNA((VLOOKUP(F542,help!L:M,2,0))*G542,"غير مسجلة في المشتريات"))</f>
        <v/>
      </c>
    </row>
    <row r="543" spans="2:12" x14ac:dyDescent="0.2">
      <c r="B543" s="14">
        <f>COUNTIFS($E$3:E543,تقرير!$E$4)</f>
        <v>21</v>
      </c>
      <c r="C543" s="48"/>
      <c r="D543" s="49"/>
      <c r="E543" s="48"/>
      <c r="F543" s="50"/>
      <c r="G543" s="51"/>
      <c r="H543" s="128" t="str">
        <f>IF(F543="","",_xlfn.IFNA(VLOOKUP(F543,'سجل المشتريات'!E:M,9,0),"غير مسجلة في المشتريات"))</f>
        <v/>
      </c>
      <c r="I543" s="27" t="str">
        <f>_xlfn.IFNA(VLOOKUP(E543,الاوردرات!$B$1:$C$600,2,0),"")</f>
        <v/>
      </c>
      <c r="J543" s="63"/>
      <c r="L543" s="125" t="str">
        <f>IF(F543="","",_xlfn.IFNA((VLOOKUP(F543,help!L:M,2,0))*G543,"غير مسجلة في المشتريات"))</f>
        <v/>
      </c>
    </row>
    <row r="544" spans="2:12" x14ac:dyDescent="0.2">
      <c r="B544" s="14">
        <f>COUNTIFS($E$3:E544,تقرير!$E$4)</f>
        <v>21</v>
      </c>
      <c r="C544" s="48"/>
      <c r="D544" s="49"/>
      <c r="E544" s="48"/>
      <c r="F544" s="50"/>
      <c r="G544" s="51"/>
      <c r="H544" s="128" t="str">
        <f>IF(F544="","",_xlfn.IFNA(VLOOKUP(F544,'سجل المشتريات'!E:M,9,0),"غير مسجلة في المشتريات"))</f>
        <v/>
      </c>
      <c r="I544" s="27" t="str">
        <f>_xlfn.IFNA(VLOOKUP(E544,الاوردرات!$B$1:$C$600,2,0),"")</f>
        <v/>
      </c>
      <c r="J544" s="63"/>
      <c r="L544" s="125" t="str">
        <f>IF(F544="","",_xlfn.IFNA((VLOOKUP(F544,help!L:M,2,0))*G544,"غير مسجلة في المشتريات"))</f>
        <v/>
      </c>
    </row>
    <row r="545" spans="2:12" x14ac:dyDescent="0.2">
      <c r="B545" s="14">
        <f>COUNTIFS($E$3:E545,تقرير!$E$4)</f>
        <v>21</v>
      </c>
      <c r="C545" s="48"/>
      <c r="D545" s="49"/>
      <c r="E545" s="48"/>
      <c r="F545" s="50"/>
      <c r="G545" s="51"/>
      <c r="H545" s="128" t="str">
        <f>IF(F545="","",_xlfn.IFNA(VLOOKUP(F545,'سجل المشتريات'!E:M,9,0),"غير مسجلة في المشتريات"))</f>
        <v/>
      </c>
      <c r="I545" s="27" t="str">
        <f>_xlfn.IFNA(VLOOKUP(E545,الاوردرات!$B$1:$C$600,2,0),"")</f>
        <v/>
      </c>
      <c r="J545" s="63"/>
      <c r="L545" s="125" t="str">
        <f>IF(F545="","",_xlfn.IFNA((VLOOKUP(F545,help!L:M,2,0))*G545,"غير مسجلة في المشتريات"))</f>
        <v/>
      </c>
    </row>
    <row r="546" spans="2:12" x14ac:dyDescent="0.2">
      <c r="B546" s="14">
        <f>COUNTIFS($E$3:E546,تقرير!$E$4)</f>
        <v>21</v>
      </c>
      <c r="C546" s="48"/>
      <c r="D546" s="49"/>
      <c r="E546" s="48"/>
      <c r="F546" s="50"/>
      <c r="G546" s="51"/>
      <c r="H546" s="128" t="str">
        <f>IF(F546="","",_xlfn.IFNA(VLOOKUP(F546,'سجل المشتريات'!E:M,9,0),"غير مسجلة في المشتريات"))</f>
        <v/>
      </c>
      <c r="I546" s="27" t="str">
        <f>_xlfn.IFNA(VLOOKUP(E546,الاوردرات!$B$1:$C$600,2,0),"")</f>
        <v/>
      </c>
      <c r="J546" s="63"/>
      <c r="L546" s="125" t="str">
        <f>IF(F546="","",_xlfn.IFNA((VLOOKUP(F546,help!L:M,2,0))*G546,"غير مسجلة في المشتريات"))</f>
        <v/>
      </c>
    </row>
    <row r="547" spans="2:12" x14ac:dyDescent="0.2">
      <c r="B547" s="14">
        <f>COUNTIFS($E$3:E547,تقرير!$E$4)</f>
        <v>21</v>
      </c>
      <c r="C547" s="48"/>
      <c r="D547" s="49"/>
      <c r="E547" s="48"/>
      <c r="F547" s="50"/>
      <c r="G547" s="51"/>
      <c r="H547" s="128" t="str">
        <f>IF(F547="","",_xlfn.IFNA(VLOOKUP(F547,'سجل المشتريات'!E:M,9,0),"غير مسجلة في المشتريات"))</f>
        <v/>
      </c>
      <c r="I547" s="27" t="str">
        <f>_xlfn.IFNA(VLOOKUP(E547,الاوردرات!$B$1:$C$600,2,0),"")</f>
        <v/>
      </c>
      <c r="J547" s="63"/>
      <c r="L547" s="125" t="str">
        <f>IF(F547="","",_xlfn.IFNA((VLOOKUP(F547,help!L:M,2,0))*G547,"غير مسجلة في المشتريات"))</f>
        <v/>
      </c>
    </row>
    <row r="548" spans="2:12" x14ac:dyDescent="0.2">
      <c r="B548" s="14">
        <f>COUNTIFS($E$3:E548,تقرير!$E$4)</f>
        <v>21</v>
      </c>
      <c r="C548" s="48"/>
      <c r="D548" s="49"/>
      <c r="E548" s="37"/>
      <c r="F548" s="50"/>
      <c r="G548" s="51"/>
      <c r="H548" s="128" t="str">
        <f>IF(F548="","",_xlfn.IFNA(VLOOKUP(F548,'سجل المشتريات'!E:M,9,0),"غير مسجلة في المشتريات"))</f>
        <v/>
      </c>
      <c r="I548" s="27" t="str">
        <f>_xlfn.IFNA(VLOOKUP(E548,الاوردرات!$B$1:$C$600,2,0),"")</f>
        <v/>
      </c>
      <c r="J548" s="63"/>
      <c r="L548" s="125" t="str">
        <f>IF(F548="","",_xlfn.IFNA((VLOOKUP(F548,help!L:M,2,0))*G548,"غير مسجلة في المشتريات"))</f>
        <v/>
      </c>
    </row>
    <row r="549" spans="2:12" x14ac:dyDescent="0.2">
      <c r="B549" s="14">
        <f>COUNTIFS($E$3:E549,تقرير!$E$4)</f>
        <v>21</v>
      </c>
      <c r="C549" s="48"/>
      <c r="D549" s="49"/>
      <c r="E549" s="37"/>
      <c r="F549" s="50"/>
      <c r="G549" s="51"/>
      <c r="H549" s="128" t="str">
        <f>IF(F549="","",_xlfn.IFNA(VLOOKUP(F549,'سجل المشتريات'!E:M,9,0),"غير مسجلة في المشتريات"))</f>
        <v/>
      </c>
      <c r="I549" s="27" t="str">
        <f>_xlfn.IFNA(VLOOKUP(E549,الاوردرات!$B$1:$C$600,2,0),"")</f>
        <v/>
      </c>
      <c r="J549" s="63"/>
      <c r="L549" s="125" t="str">
        <f>IF(F549="","",_xlfn.IFNA((VLOOKUP(F549,help!L:M,2,0))*G549,"غير مسجلة في المشتريات"))</f>
        <v/>
      </c>
    </row>
    <row r="550" spans="2:12" x14ac:dyDescent="0.2">
      <c r="B550" s="14">
        <f>COUNTIFS($E$3:E550,تقرير!$E$4)</f>
        <v>21</v>
      </c>
      <c r="C550" s="48"/>
      <c r="D550" s="49"/>
      <c r="E550" s="37"/>
      <c r="F550" s="50"/>
      <c r="G550" s="51"/>
      <c r="H550" s="128" t="str">
        <f>IF(F550="","",_xlfn.IFNA(VLOOKUP(F550,'سجل المشتريات'!E:M,9,0),"غير مسجلة في المشتريات"))</f>
        <v/>
      </c>
      <c r="I550" s="27" t="str">
        <f>_xlfn.IFNA(VLOOKUP(E550,الاوردرات!$B$1:$C$600,2,0),"")</f>
        <v/>
      </c>
      <c r="J550" s="63"/>
      <c r="L550" s="125" t="str">
        <f>IF(F550="","",_xlfn.IFNA((VLOOKUP(F550,help!L:M,2,0))*G550,"غير مسجلة في المشتريات"))</f>
        <v/>
      </c>
    </row>
    <row r="551" spans="2:12" x14ac:dyDescent="0.2">
      <c r="B551" s="14">
        <f>COUNTIFS($E$3:E551,تقرير!$E$4)</f>
        <v>21</v>
      </c>
      <c r="C551" s="48"/>
      <c r="D551" s="49"/>
      <c r="E551" s="37"/>
      <c r="F551" s="50"/>
      <c r="G551" s="51"/>
      <c r="H551" s="128" t="str">
        <f>IF(F551="","",_xlfn.IFNA(VLOOKUP(F551,'سجل المشتريات'!E:M,9,0),"غير مسجلة في المشتريات"))</f>
        <v/>
      </c>
      <c r="I551" s="27" t="str">
        <f>_xlfn.IFNA(VLOOKUP(E551,الاوردرات!$B$1:$C$600,2,0),"")</f>
        <v/>
      </c>
      <c r="J551" s="63"/>
      <c r="L551" s="125" t="str">
        <f>IF(F551="","",_xlfn.IFNA((VLOOKUP(F551,help!L:M,2,0))*G551,"غير مسجلة في المشتريات"))</f>
        <v/>
      </c>
    </row>
    <row r="552" spans="2:12" ht="23.25" customHeight="1" x14ac:dyDescent="0.2">
      <c r="B552" s="14">
        <f>COUNTIFS($E$3:E552,تقرير!$E$4)</f>
        <v>21</v>
      </c>
      <c r="C552" s="48"/>
      <c r="D552" s="49"/>
      <c r="E552" s="37"/>
      <c r="F552" s="50"/>
      <c r="G552" s="51"/>
      <c r="H552" s="128" t="str">
        <f>IF(F552="","",_xlfn.IFNA(VLOOKUP(F552,'سجل المشتريات'!E:M,9,0),"غير مسجلة في المشتريات"))</f>
        <v/>
      </c>
      <c r="I552" s="27" t="str">
        <f>_xlfn.IFNA(VLOOKUP(E552,الاوردرات!$B$1:$C$600,2,0),"")</f>
        <v/>
      </c>
      <c r="J552" s="63"/>
      <c r="L552" s="125" t="str">
        <f>IF(F552="","",_xlfn.IFNA((VLOOKUP(F552,help!L:M,2,0))*G552,"غير مسجلة في المشتريات"))</f>
        <v/>
      </c>
    </row>
    <row r="553" spans="2:12" x14ac:dyDescent="0.2">
      <c r="B553" s="14">
        <f>COUNTIFS($E$3:E553,تقرير!$E$4)</f>
        <v>21</v>
      </c>
      <c r="C553" s="48"/>
      <c r="D553" s="49"/>
      <c r="E553" s="37"/>
      <c r="F553" s="50"/>
      <c r="G553" s="51"/>
      <c r="H553" s="128" t="str">
        <f>IF(F553="","",_xlfn.IFNA(VLOOKUP(F553,'سجل المشتريات'!E:M,9,0),"غير مسجلة في المشتريات"))</f>
        <v/>
      </c>
      <c r="I553" s="27" t="str">
        <f>_xlfn.IFNA(VLOOKUP(E553,الاوردرات!$B$1:$C$600,2,0),"")</f>
        <v/>
      </c>
      <c r="J553" s="63"/>
      <c r="L553" s="125" t="str">
        <f>IF(F553="","",_xlfn.IFNA((VLOOKUP(F553,help!L:M,2,0))*G553,"غير مسجلة في المشتريات"))</f>
        <v/>
      </c>
    </row>
    <row r="554" spans="2:12" x14ac:dyDescent="0.2">
      <c r="B554" s="14">
        <f>COUNTIFS($E$3:E554,تقرير!$E$4)</f>
        <v>21</v>
      </c>
      <c r="C554" s="48"/>
      <c r="D554" s="49"/>
      <c r="E554" s="37"/>
      <c r="F554" s="50"/>
      <c r="G554" s="51"/>
      <c r="H554" s="128" t="str">
        <f>IF(F554="","",_xlfn.IFNA(VLOOKUP(F554,'سجل المشتريات'!E:M,9,0),"غير مسجلة في المشتريات"))</f>
        <v/>
      </c>
      <c r="I554" s="27" t="str">
        <f>_xlfn.IFNA(VLOOKUP(E554,الاوردرات!$B$1:$C$600,2,0),"")</f>
        <v/>
      </c>
      <c r="J554" s="63"/>
      <c r="L554" s="125" t="str">
        <f>IF(F554="","",_xlfn.IFNA((VLOOKUP(F554,help!L:M,2,0))*G554,"غير مسجلة في المشتريات"))</f>
        <v/>
      </c>
    </row>
    <row r="555" spans="2:12" x14ac:dyDescent="0.2">
      <c r="B555" s="14">
        <f>COUNTIFS($E$3:E555,تقرير!$E$4)</f>
        <v>21</v>
      </c>
      <c r="C555" s="48"/>
      <c r="D555" s="49"/>
      <c r="E555" s="37"/>
      <c r="F555" s="50"/>
      <c r="G555" s="51"/>
      <c r="H555" s="128" t="str">
        <f>IF(F555="","",_xlfn.IFNA(VLOOKUP(F555,'سجل المشتريات'!E:M,9,0),"غير مسجلة في المشتريات"))</f>
        <v/>
      </c>
      <c r="I555" s="27" t="str">
        <f>_xlfn.IFNA(VLOOKUP(E555,الاوردرات!$B$1:$C$600,2,0),"")</f>
        <v/>
      </c>
      <c r="J555" s="63"/>
      <c r="L555" s="125" t="str">
        <f>IF(F555="","",_xlfn.IFNA((VLOOKUP(F555,help!L:M,2,0))*G555,"غير مسجلة في المشتريات"))</f>
        <v/>
      </c>
    </row>
    <row r="556" spans="2:12" x14ac:dyDescent="0.2">
      <c r="B556" s="14">
        <f>COUNTIFS($E$3:E556,تقرير!$E$4)</f>
        <v>21</v>
      </c>
      <c r="C556" s="48"/>
      <c r="D556" s="49"/>
      <c r="E556" s="37"/>
      <c r="F556" s="50"/>
      <c r="G556" s="51"/>
      <c r="H556" s="128" t="str">
        <f>IF(F556="","",_xlfn.IFNA(VLOOKUP(F556,'سجل المشتريات'!E:M,9,0),"غير مسجلة في المشتريات"))</f>
        <v/>
      </c>
      <c r="I556" s="27" t="str">
        <f>_xlfn.IFNA(VLOOKUP(E556,الاوردرات!$B$1:$C$600,2,0),"")</f>
        <v/>
      </c>
      <c r="J556" s="63"/>
      <c r="L556" s="125" t="str">
        <f>IF(F556="","",_xlfn.IFNA((VLOOKUP(F556,help!L:M,2,0))*G556,"غير مسجلة في المشتريات"))</f>
        <v/>
      </c>
    </row>
    <row r="557" spans="2:12" x14ac:dyDescent="0.2">
      <c r="B557" s="14">
        <f>COUNTIFS($E$3:E557,تقرير!$E$4)</f>
        <v>21</v>
      </c>
      <c r="C557" s="48"/>
      <c r="D557" s="49"/>
      <c r="E557" s="37"/>
      <c r="F557" s="50"/>
      <c r="G557" s="51"/>
      <c r="H557" s="128" t="str">
        <f>IF(F557="","",_xlfn.IFNA(VLOOKUP(F557,'سجل المشتريات'!E:M,9,0),"غير مسجلة في المشتريات"))</f>
        <v/>
      </c>
      <c r="I557" s="27" t="str">
        <f>_xlfn.IFNA(VLOOKUP(E557,الاوردرات!$B$1:$C$600,2,0),"")</f>
        <v/>
      </c>
      <c r="J557" s="63"/>
      <c r="L557" s="125" t="str">
        <f>IF(F557="","",_xlfn.IFNA((VLOOKUP(F557,help!L:M,2,0))*G557,"غير مسجلة في المشتريات"))</f>
        <v/>
      </c>
    </row>
    <row r="558" spans="2:12" x14ac:dyDescent="0.2">
      <c r="B558" s="14">
        <f>COUNTIFS($E$3:E558,تقرير!$E$4)</f>
        <v>21</v>
      </c>
      <c r="C558" s="48"/>
      <c r="D558" s="49"/>
      <c r="E558" s="37"/>
      <c r="F558" s="50"/>
      <c r="G558" s="51"/>
      <c r="H558" s="128" t="str">
        <f>IF(F558="","",_xlfn.IFNA(VLOOKUP(F558,'سجل المشتريات'!E:M,9,0),"غير مسجلة في المشتريات"))</f>
        <v/>
      </c>
      <c r="I558" s="27" t="str">
        <f>_xlfn.IFNA(VLOOKUP(E558,الاوردرات!$B$1:$C$600,2,0),"")</f>
        <v/>
      </c>
      <c r="J558" s="63"/>
      <c r="L558" s="125" t="str">
        <f>IF(F558="","",_xlfn.IFNA((VLOOKUP(F558,help!L:M,2,0))*G558,"غير مسجلة في المشتريات"))</f>
        <v/>
      </c>
    </row>
    <row r="559" spans="2:12" x14ac:dyDescent="0.2">
      <c r="B559" s="14">
        <f>COUNTIFS($E$3:E559,تقرير!$E$4)</f>
        <v>21</v>
      </c>
      <c r="C559" s="48"/>
      <c r="D559" s="49"/>
      <c r="E559" s="37"/>
      <c r="F559" s="50"/>
      <c r="G559" s="51"/>
      <c r="H559" s="128" t="str">
        <f>IF(F559="","",_xlfn.IFNA(VLOOKUP(F559,'سجل المشتريات'!E:M,9,0),"غير مسجلة في المشتريات"))</f>
        <v/>
      </c>
      <c r="I559" s="27" t="str">
        <f>_xlfn.IFNA(VLOOKUP(E559,الاوردرات!$B$1:$C$600,2,0),"")</f>
        <v/>
      </c>
      <c r="J559" s="63"/>
      <c r="L559" s="125" t="str">
        <f>IF(F559="","",_xlfn.IFNA((VLOOKUP(F559,help!L:M,2,0))*G559,"غير مسجلة في المشتريات"))</f>
        <v/>
      </c>
    </row>
    <row r="560" spans="2:12" x14ac:dyDescent="0.2">
      <c r="B560" s="14">
        <f>COUNTIFS($E$3:E560,تقرير!$E$4)</f>
        <v>21</v>
      </c>
      <c r="C560" s="48"/>
      <c r="D560" s="49"/>
      <c r="E560" s="37"/>
      <c r="F560" s="50"/>
      <c r="G560" s="51"/>
      <c r="H560" s="128" t="str">
        <f>IF(F560="","",_xlfn.IFNA(VLOOKUP(F560,'سجل المشتريات'!E:M,9,0),"غير مسجلة في المشتريات"))</f>
        <v/>
      </c>
      <c r="I560" s="27" t="str">
        <f>_xlfn.IFNA(VLOOKUP(E560,الاوردرات!$B$1:$C$600,2,0),"")</f>
        <v/>
      </c>
      <c r="J560" s="63"/>
      <c r="L560" s="125" t="str">
        <f>IF(F560="","",_xlfn.IFNA((VLOOKUP(F560,help!L:M,2,0))*G560,"غير مسجلة في المشتريات"))</f>
        <v/>
      </c>
    </row>
    <row r="561" spans="2:12" x14ac:dyDescent="0.2">
      <c r="B561" s="14">
        <f>COUNTIFS($E$3:E561,تقرير!$E$4)</f>
        <v>21</v>
      </c>
      <c r="C561" s="48"/>
      <c r="D561" s="49"/>
      <c r="E561" s="37"/>
      <c r="F561" s="50"/>
      <c r="G561" s="51"/>
      <c r="H561" s="128" t="str">
        <f>IF(F561="","",_xlfn.IFNA(VLOOKUP(F561,'سجل المشتريات'!E:M,9,0),"غير مسجلة في المشتريات"))</f>
        <v/>
      </c>
      <c r="I561" s="27" t="str">
        <f>_xlfn.IFNA(VLOOKUP(E561,الاوردرات!$B$1:$C$600,2,0),"")</f>
        <v/>
      </c>
      <c r="J561" s="63"/>
      <c r="L561" s="125" t="str">
        <f>IF(F561="","",_xlfn.IFNA((VLOOKUP(F561,help!L:M,2,0))*G561,"غير مسجلة في المشتريات"))</f>
        <v/>
      </c>
    </row>
    <row r="562" spans="2:12" x14ac:dyDescent="0.2">
      <c r="B562" s="14">
        <f>COUNTIFS($E$3:E562,تقرير!$E$4)</f>
        <v>21</v>
      </c>
      <c r="C562" s="48"/>
      <c r="D562" s="49"/>
      <c r="E562" s="48"/>
      <c r="F562" s="50"/>
      <c r="G562" s="51"/>
      <c r="H562" s="128" t="str">
        <f>IF(F562="","",_xlfn.IFNA(VLOOKUP(F562,'سجل المشتريات'!E:M,9,0),"غير مسجلة في المشتريات"))</f>
        <v/>
      </c>
      <c r="I562" s="27" t="str">
        <f>_xlfn.IFNA(VLOOKUP(E562,الاوردرات!$B$1:$C$600,2,0),"")</f>
        <v/>
      </c>
      <c r="J562" s="63"/>
      <c r="L562" s="125" t="str">
        <f>IF(F562="","",_xlfn.IFNA((VLOOKUP(F562,help!L:M,2,0))*G562,"غير مسجلة في المشتريات"))</f>
        <v/>
      </c>
    </row>
    <row r="563" spans="2:12" x14ac:dyDescent="0.2">
      <c r="B563" s="14">
        <f>COUNTIFS($E$3:E563,تقرير!$E$4)</f>
        <v>21</v>
      </c>
      <c r="C563" s="48"/>
      <c r="D563" s="49"/>
      <c r="E563" s="48"/>
      <c r="F563" s="50"/>
      <c r="G563" s="51"/>
      <c r="H563" s="128" t="str">
        <f>IF(F563="","",_xlfn.IFNA(VLOOKUP(F563,'سجل المشتريات'!E:M,9,0),"غير مسجلة في المشتريات"))</f>
        <v/>
      </c>
      <c r="I563" s="27" t="str">
        <f>_xlfn.IFNA(VLOOKUP(E563,الاوردرات!$B$1:$C$600,2,0),"")</f>
        <v/>
      </c>
      <c r="J563" s="63"/>
      <c r="L563" s="125" t="str">
        <f>IF(F563="","",_xlfn.IFNA((VLOOKUP(F563,help!L:M,2,0))*G563,"غير مسجلة في المشتريات"))</f>
        <v/>
      </c>
    </row>
    <row r="564" spans="2:12" x14ac:dyDescent="0.2">
      <c r="B564" s="14">
        <f>COUNTIFS($E$3:E564,تقرير!$E$4)</f>
        <v>21</v>
      </c>
      <c r="C564" s="48"/>
      <c r="D564" s="49"/>
      <c r="E564" s="48"/>
      <c r="F564" s="50"/>
      <c r="G564" s="51"/>
      <c r="H564" s="128" t="str">
        <f>IF(F564="","",_xlfn.IFNA(VLOOKUP(F564,'سجل المشتريات'!E:M,9,0),"غير مسجلة في المشتريات"))</f>
        <v/>
      </c>
      <c r="I564" s="27" t="str">
        <f>_xlfn.IFNA(VLOOKUP(E564,الاوردرات!$B$1:$C$600,2,0),"")</f>
        <v/>
      </c>
      <c r="J564" s="63"/>
      <c r="L564" s="125" t="str">
        <f>IF(F564="","",_xlfn.IFNA((VLOOKUP(F564,help!L:M,2,0))*G564,"غير مسجلة في المشتريات"))</f>
        <v/>
      </c>
    </row>
    <row r="565" spans="2:12" x14ac:dyDescent="0.2">
      <c r="B565" s="14">
        <f>COUNTIFS($E$3:E565,تقرير!$E$4)</f>
        <v>21</v>
      </c>
      <c r="C565" s="48"/>
      <c r="D565" s="49"/>
      <c r="E565" s="48"/>
      <c r="F565" s="50"/>
      <c r="G565" s="51"/>
      <c r="H565" s="128" t="str">
        <f>IF(F565="","",_xlfn.IFNA(VLOOKUP(F565,'سجل المشتريات'!E:M,9,0),"غير مسجلة في المشتريات"))</f>
        <v/>
      </c>
      <c r="I565" s="27" t="str">
        <f>_xlfn.IFNA(VLOOKUP(E565,الاوردرات!$B$1:$C$600,2,0),"")</f>
        <v/>
      </c>
      <c r="J565" s="63"/>
      <c r="L565" s="125" t="str">
        <f>IF(F565="","",_xlfn.IFNA((VLOOKUP(F565,help!L:M,2,0))*G565,"غير مسجلة في المشتريات"))</f>
        <v/>
      </c>
    </row>
    <row r="566" spans="2:12" x14ac:dyDescent="0.2">
      <c r="B566" s="14">
        <f>COUNTIFS($E$3:E566,تقرير!$E$4)</f>
        <v>21</v>
      </c>
      <c r="C566" s="48"/>
      <c r="D566" s="49"/>
      <c r="E566" s="48"/>
      <c r="F566" s="50"/>
      <c r="G566" s="51"/>
      <c r="H566" s="128" t="str">
        <f>IF(F566="","",_xlfn.IFNA(VLOOKUP(F566,'سجل المشتريات'!E:M,9,0),"غير مسجلة في المشتريات"))</f>
        <v/>
      </c>
      <c r="I566" s="27" t="str">
        <f>_xlfn.IFNA(VLOOKUP(E566,الاوردرات!$B$1:$C$600,2,0),"")</f>
        <v/>
      </c>
      <c r="J566" s="63"/>
      <c r="L566" s="125" t="str">
        <f>IF(F566="","",_xlfn.IFNA((VLOOKUP(F566,help!L:M,2,0))*G566,"غير مسجلة في المشتريات"))</f>
        <v/>
      </c>
    </row>
    <row r="567" spans="2:12" x14ac:dyDescent="0.2">
      <c r="B567" s="14">
        <f>COUNTIFS($E$3:E567,تقرير!$E$4)</f>
        <v>21</v>
      </c>
      <c r="C567" s="48"/>
      <c r="D567" s="49"/>
      <c r="E567" s="48"/>
      <c r="F567" s="50"/>
      <c r="G567" s="51"/>
      <c r="H567" s="128" t="str">
        <f>IF(F567="","",_xlfn.IFNA(VLOOKUP(F567,'سجل المشتريات'!E:M,9,0),"غير مسجلة في المشتريات"))</f>
        <v/>
      </c>
      <c r="I567" s="27" t="str">
        <f>_xlfn.IFNA(VLOOKUP(E567,الاوردرات!$B$1:$C$600,2,0),"")</f>
        <v/>
      </c>
      <c r="J567" s="63"/>
      <c r="L567" s="125" t="str">
        <f>IF(F567="","",_xlfn.IFNA((VLOOKUP(F567,help!L:M,2,0))*G567,"غير مسجلة في المشتريات"))</f>
        <v/>
      </c>
    </row>
    <row r="568" spans="2:12" x14ac:dyDescent="0.2">
      <c r="B568" s="14">
        <f>COUNTIFS($E$3:E568,تقرير!$E$4)</f>
        <v>21</v>
      </c>
      <c r="C568" s="48"/>
      <c r="D568" s="49"/>
      <c r="E568" s="48"/>
      <c r="F568" s="50"/>
      <c r="G568" s="51"/>
      <c r="H568" s="128" t="str">
        <f>IF(F568="","",_xlfn.IFNA(VLOOKUP(F568,'سجل المشتريات'!E:M,9,0),"غير مسجلة في المشتريات"))</f>
        <v/>
      </c>
      <c r="I568" s="27" t="str">
        <f>_xlfn.IFNA(VLOOKUP(E568,الاوردرات!$B$1:$C$600,2,0),"")</f>
        <v/>
      </c>
      <c r="J568" s="63"/>
      <c r="L568" s="125" t="str">
        <f>IF(F568="","",_xlfn.IFNA((VLOOKUP(F568,help!L:M,2,0))*G568,"غير مسجلة في المشتريات"))</f>
        <v/>
      </c>
    </row>
    <row r="569" spans="2:12" x14ac:dyDescent="0.2">
      <c r="B569" s="14">
        <f>COUNTIFS($E$3:E569,تقرير!$E$4)</f>
        <v>21</v>
      </c>
      <c r="C569" s="48"/>
      <c r="D569" s="49"/>
      <c r="E569" s="48"/>
      <c r="F569" s="50"/>
      <c r="G569" s="51"/>
      <c r="H569" s="128" t="str">
        <f>IF(F569="","",_xlfn.IFNA(VLOOKUP(F569,'سجل المشتريات'!E:M,9,0),"غير مسجلة في المشتريات"))</f>
        <v/>
      </c>
      <c r="I569" s="27" t="str">
        <f>_xlfn.IFNA(VLOOKUP(E569,الاوردرات!$B$1:$C$600,2,0),"")</f>
        <v/>
      </c>
      <c r="J569" s="63"/>
      <c r="L569" s="125" t="str">
        <f>IF(F569="","",_xlfn.IFNA((VLOOKUP(F569,help!L:M,2,0))*G569,"غير مسجلة في المشتريات"))</f>
        <v/>
      </c>
    </row>
    <row r="570" spans="2:12" x14ac:dyDescent="0.2">
      <c r="B570" s="14">
        <f>COUNTIFS($E$3:E570,تقرير!$E$4)</f>
        <v>21</v>
      </c>
      <c r="C570" s="48"/>
      <c r="D570" s="49"/>
      <c r="E570" s="48"/>
      <c r="F570" s="50"/>
      <c r="G570" s="51"/>
      <c r="H570" s="128" t="str">
        <f>IF(F570="","",_xlfn.IFNA(VLOOKUP(F570,'سجل المشتريات'!E:M,9,0),"غير مسجلة في المشتريات"))</f>
        <v/>
      </c>
      <c r="I570" s="27" t="str">
        <f>_xlfn.IFNA(VLOOKUP(E570,الاوردرات!$B$1:$C$600,2,0),"")</f>
        <v/>
      </c>
      <c r="J570" s="63"/>
      <c r="L570" s="125" t="str">
        <f>IF(F570="","",_xlfn.IFNA((VLOOKUP(F570,help!L:M,2,0))*G570,"غير مسجلة في المشتريات"))</f>
        <v/>
      </c>
    </row>
    <row r="571" spans="2:12" x14ac:dyDescent="0.2">
      <c r="B571" s="14">
        <f>COUNTIFS($E$3:E571,تقرير!$E$4)</f>
        <v>21</v>
      </c>
      <c r="C571" s="48"/>
      <c r="D571" s="49"/>
      <c r="E571" s="48"/>
      <c r="F571" s="50"/>
      <c r="G571" s="51"/>
      <c r="H571" s="128" t="str">
        <f>IF(F571="","",_xlfn.IFNA(VLOOKUP(F571,'سجل المشتريات'!E:M,9,0),"غير مسجلة في المشتريات"))</f>
        <v/>
      </c>
      <c r="I571" s="27" t="str">
        <f>_xlfn.IFNA(VLOOKUP(E571,الاوردرات!$B$1:$C$600,2,0),"")</f>
        <v/>
      </c>
      <c r="J571" s="63"/>
      <c r="L571" s="125" t="str">
        <f>IF(F571="","",_xlfn.IFNA((VLOOKUP(F571,help!L:M,2,0))*G571,"غير مسجلة في المشتريات"))</f>
        <v/>
      </c>
    </row>
    <row r="572" spans="2:12" x14ac:dyDescent="0.2">
      <c r="B572" s="14">
        <f>COUNTIFS($E$3:E572,تقرير!$E$4)</f>
        <v>21</v>
      </c>
      <c r="C572" s="48"/>
      <c r="D572" s="49"/>
      <c r="E572" s="48"/>
      <c r="F572" s="50"/>
      <c r="G572" s="51"/>
      <c r="H572" s="128" t="str">
        <f>IF(F572="","",_xlfn.IFNA(VLOOKUP(F572,'سجل المشتريات'!E:M,9,0),"غير مسجلة في المشتريات"))</f>
        <v/>
      </c>
      <c r="I572" s="27" t="str">
        <f>_xlfn.IFNA(VLOOKUP(E572,الاوردرات!$B$1:$C$600,2,0),"")</f>
        <v/>
      </c>
      <c r="J572" s="63"/>
      <c r="L572" s="125" t="str">
        <f>IF(F572="","",_xlfn.IFNA((VLOOKUP(F572,help!L:M,2,0))*G572,"غير مسجلة في المشتريات"))</f>
        <v/>
      </c>
    </row>
    <row r="573" spans="2:12" x14ac:dyDescent="0.2">
      <c r="B573" s="14">
        <f>COUNTIFS($E$3:E573,تقرير!$E$4)</f>
        <v>21</v>
      </c>
      <c r="C573" s="48"/>
      <c r="D573" s="49"/>
      <c r="E573" s="48"/>
      <c r="F573" s="50"/>
      <c r="G573" s="51"/>
      <c r="H573" s="128" t="str">
        <f>IF(F573="","",_xlfn.IFNA(VLOOKUP(F573,'سجل المشتريات'!E:M,9,0),"غير مسجلة في المشتريات"))</f>
        <v/>
      </c>
      <c r="I573" s="27" t="str">
        <f>_xlfn.IFNA(VLOOKUP(E573,الاوردرات!$B$1:$C$600,2,0),"")</f>
        <v/>
      </c>
      <c r="J573" s="63"/>
      <c r="L573" s="125" t="str">
        <f>IF(F573="","",_xlfn.IFNA((VLOOKUP(F573,help!L:M,2,0))*G573,"غير مسجلة في المشتريات"))</f>
        <v/>
      </c>
    </row>
    <row r="574" spans="2:12" x14ac:dyDescent="0.2">
      <c r="B574" s="14">
        <f>COUNTIFS($E$3:E574,تقرير!$E$4)</f>
        <v>21</v>
      </c>
      <c r="C574" s="48"/>
      <c r="D574" s="49"/>
      <c r="E574" s="48"/>
      <c r="F574" s="50"/>
      <c r="G574" s="51"/>
      <c r="H574" s="128" t="str">
        <f>IF(F574="","",_xlfn.IFNA(VLOOKUP(F574,'سجل المشتريات'!E:M,9,0),"غير مسجلة في المشتريات"))</f>
        <v/>
      </c>
      <c r="I574" s="27" t="str">
        <f>_xlfn.IFNA(VLOOKUP(E574,الاوردرات!$B$1:$C$600,2,0),"")</f>
        <v/>
      </c>
      <c r="J574" s="63"/>
      <c r="L574" s="125" t="str">
        <f>IF(F574="","",_xlfn.IFNA((VLOOKUP(F574,help!L:M,2,0))*G574,"غير مسجلة في المشتريات"))</f>
        <v/>
      </c>
    </row>
    <row r="575" spans="2:12" x14ac:dyDescent="0.2">
      <c r="B575" s="14">
        <f>COUNTIFS($E$3:E575,تقرير!$E$4)</f>
        <v>21</v>
      </c>
      <c r="C575" s="48"/>
      <c r="D575" s="49"/>
      <c r="E575" s="48"/>
      <c r="F575" s="50"/>
      <c r="G575" s="51"/>
      <c r="H575" s="128" t="str">
        <f>IF(F575="","",_xlfn.IFNA(VLOOKUP(F575,'سجل المشتريات'!E:M,9,0),"غير مسجلة في المشتريات"))</f>
        <v/>
      </c>
      <c r="I575" s="27" t="str">
        <f>_xlfn.IFNA(VLOOKUP(E575,الاوردرات!$B$1:$C$600,2,0),"")</f>
        <v/>
      </c>
      <c r="J575" s="63"/>
      <c r="L575" s="125" t="str">
        <f>IF(F575="","",_xlfn.IFNA((VLOOKUP(F575,help!L:M,2,0))*G575,"غير مسجلة في المشتريات"))</f>
        <v/>
      </c>
    </row>
    <row r="576" spans="2:12" x14ac:dyDescent="0.2">
      <c r="B576" s="14">
        <f>COUNTIFS($E$3:E576,تقرير!$E$4)</f>
        <v>21</v>
      </c>
      <c r="C576" s="48"/>
      <c r="D576" s="49"/>
      <c r="E576" s="48"/>
      <c r="F576" s="50"/>
      <c r="G576" s="51"/>
      <c r="H576" s="128" t="str">
        <f>IF(F576="","",_xlfn.IFNA(VLOOKUP(F576,'سجل المشتريات'!E:M,9,0),"غير مسجلة في المشتريات"))</f>
        <v/>
      </c>
      <c r="I576" s="27" t="str">
        <f>_xlfn.IFNA(VLOOKUP(E576,الاوردرات!$B$1:$C$600,2,0),"")</f>
        <v/>
      </c>
      <c r="J576" s="63"/>
      <c r="L576" s="125" t="str">
        <f>IF(F576="","",_xlfn.IFNA((VLOOKUP(F576,help!L:M,2,0))*G576,"غير مسجلة في المشتريات"))</f>
        <v/>
      </c>
    </row>
    <row r="577" spans="2:12" x14ac:dyDescent="0.2">
      <c r="B577" s="14">
        <f>COUNTIFS($E$3:E577,تقرير!$E$4)</f>
        <v>21</v>
      </c>
      <c r="C577" s="48"/>
      <c r="D577" s="49"/>
      <c r="E577" s="48"/>
      <c r="F577" s="50"/>
      <c r="G577" s="51"/>
      <c r="H577" s="128" t="str">
        <f>IF(F577="","",_xlfn.IFNA(VLOOKUP(F577,'سجل المشتريات'!E:M,9,0),"غير مسجلة في المشتريات"))</f>
        <v/>
      </c>
      <c r="I577" s="27" t="str">
        <f>_xlfn.IFNA(VLOOKUP(E577,الاوردرات!$B$1:$C$600,2,0),"")</f>
        <v/>
      </c>
      <c r="J577" s="63"/>
      <c r="L577" s="125" t="str">
        <f>IF(F577="","",_xlfn.IFNA((VLOOKUP(F577,help!L:M,2,0))*G577,"غير مسجلة في المشتريات"))</f>
        <v/>
      </c>
    </row>
    <row r="578" spans="2:12" x14ac:dyDescent="0.2">
      <c r="B578" s="14">
        <f>COUNTIFS($E$3:E578,تقرير!$E$4)</f>
        <v>21</v>
      </c>
      <c r="C578" s="48"/>
      <c r="D578" s="49"/>
      <c r="E578" s="48"/>
      <c r="F578" s="50"/>
      <c r="G578" s="51"/>
      <c r="H578" s="128" t="str">
        <f>IF(F578="","",_xlfn.IFNA(VLOOKUP(F578,'سجل المشتريات'!E:M,9,0),"غير مسجلة في المشتريات"))</f>
        <v/>
      </c>
      <c r="I578" s="27" t="str">
        <f>_xlfn.IFNA(VLOOKUP(E578,الاوردرات!$B$1:$C$600,2,0),"")</f>
        <v/>
      </c>
      <c r="J578" s="63"/>
      <c r="L578" s="125" t="str">
        <f>IF(F578="","",_xlfn.IFNA((VLOOKUP(F578,help!L:M,2,0))*G578,"غير مسجلة في المشتريات"))</f>
        <v/>
      </c>
    </row>
    <row r="579" spans="2:12" x14ac:dyDescent="0.2">
      <c r="B579" s="14">
        <f>COUNTIFS($E$3:E579,تقرير!$E$4)</f>
        <v>21</v>
      </c>
      <c r="C579" s="48"/>
      <c r="D579" s="49"/>
      <c r="E579" s="48"/>
      <c r="F579" s="50"/>
      <c r="G579" s="51"/>
      <c r="H579" s="128" t="str">
        <f>IF(F579="","",_xlfn.IFNA(VLOOKUP(F579,'سجل المشتريات'!E:M,9,0),"غير مسجلة في المشتريات"))</f>
        <v/>
      </c>
      <c r="I579" s="27" t="str">
        <f>_xlfn.IFNA(VLOOKUP(E579,الاوردرات!$B$1:$C$600,2,0),"")</f>
        <v/>
      </c>
      <c r="J579" s="63"/>
      <c r="L579" s="125" t="str">
        <f>IF(F579="","",_xlfn.IFNA((VLOOKUP(F579,help!L:M,2,0))*G579,"غير مسجلة في المشتريات"))</f>
        <v/>
      </c>
    </row>
    <row r="580" spans="2:12" x14ac:dyDescent="0.2">
      <c r="B580" s="14">
        <f>COUNTIFS($E$3:E580,تقرير!$E$4)</f>
        <v>21</v>
      </c>
      <c r="C580" s="48"/>
      <c r="D580" s="49"/>
      <c r="E580" s="48"/>
      <c r="F580" s="50"/>
      <c r="G580" s="51"/>
      <c r="H580" s="128" t="str">
        <f>IF(F580="","",_xlfn.IFNA(VLOOKUP(F580,'سجل المشتريات'!E:M,9,0),"غير مسجلة في المشتريات"))</f>
        <v/>
      </c>
      <c r="I580" s="27" t="str">
        <f>_xlfn.IFNA(VLOOKUP(E580,الاوردرات!$B$1:$C$600,2,0),"")</f>
        <v/>
      </c>
      <c r="J580" s="63"/>
      <c r="L580" s="125" t="str">
        <f>IF(F580="","",_xlfn.IFNA((VLOOKUP(F580,help!L:M,2,0))*G580,"غير مسجلة في المشتريات"))</f>
        <v/>
      </c>
    </row>
    <row r="581" spans="2:12" x14ac:dyDescent="0.2">
      <c r="B581" s="14">
        <f>COUNTIFS($E$3:E581,تقرير!$E$4)</f>
        <v>21</v>
      </c>
      <c r="C581" s="48"/>
      <c r="D581" s="49"/>
      <c r="E581" s="48"/>
      <c r="F581" s="50"/>
      <c r="G581" s="51"/>
      <c r="H581" s="128" t="str">
        <f>IF(F581="","",_xlfn.IFNA(VLOOKUP(F581,'سجل المشتريات'!E:M,9,0),"غير مسجلة في المشتريات"))</f>
        <v/>
      </c>
      <c r="I581" s="27" t="str">
        <f>_xlfn.IFNA(VLOOKUP(E581,الاوردرات!$B$1:$C$600,2,0),"")</f>
        <v/>
      </c>
      <c r="J581" s="63"/>
      <c r="L581" s="125" t="str">
        <f>IF(F581="","",_xlfn.IFNA((VLOOKUP(F581,help!L:M,2,0))*G581,"غير مسجلة في المشتريات"))</f>
        <v/>
      </c>
    </row>
    <row r="582" spans="2:12" x14ac:dyDescent="0.2">
      <c r="B582" s="14">
        <f>COUNTIFS($E$3:E582,تقرير!$E$4)</f>
        <v>21</v>
      </c>
      <c r="C582" s="48"/>
      <c r="D582" s="49"/>
      <c r="E582" s="48"/>
      <c r="F582" s="50"/>
      <c r="G582" s="51"/>
      <c r="H582" s="128" t="str">
        <f>IF(F582="","",_xlfn.IFNA(VLOOKUP(F582,'سجل المشتريات'!E:M,9,0),"غير مسجلة في المشتريات"))</f>
        <v/>
      </c>
      <c r="I582" s="27" t="str">
        <f>_xlfn.IFNA(VLOOKUP(E582,الاوردرات!$B$1:$C$600,2,0),"")</f>
        <v/>
      </c>
      <c r="J582" s="63"/>
      <c r="L582" s="125" t="str">
        <f>IF(F582="","",_xlfn.IFNA((VLOOKUP(F582,help!L:M,2,0))*G582,"غير مسجلة في المشتريات"))</f>
        <v/>
      </c>
    </row>
    <row r="583" spans="2:12" x14ac:dyDescent="0.2">
      <c r="B583" s="14">
        <f>COUNTIFS($E$3:E583,تقرير!$E$4)</f>
        <v>21</v>
      </c>
      <c r="C583" s="48"/>
      <c r="D583" s="49"/>
      <c r="E583" s="48"/>
      <c r="F583" s="50"/>
      <c r="G583" s="51"/>
      <c r="H583" s="128" t="str">
        <f>IF(F583="","",_xlfn.IFNA(VLOOKUP(F583,'سجل المشتريات'!E:M,9,0),"غير مسجلة في المشتريات"))</f>
        <v/>
      </c>
      <c r="I583" s="27" t="str">
        <f>_xlfn.IFNA(VLOOKUP(E583,الاوردرات!$B$1:$C$600,2,0),"")</f>
        <v/>
      </c>
      <c r="J583" s="63"/>
      <c r="L583" s="125" t="str">
        <f>IF(F583="","",_xlfn.IFNA((VLOOKUP(F583,help!L:M,2,0))*G583,"غير مسجلة في المشتريات"))</f>
        <v/>
      </c>
    </row>
    <row r="584" spans="2:12" x14ac:dyDescent="0.2">
      <c r="B584" s="14">
        <f>COUNTIFS($E$3:E584,تقرير!$E$4)</f>
        <v>21</v>
      </c>
      <c r="C584" s="48"/>
      <c r="D584" s="49"/>
      <c r="E584" s="48"/>
      <c r="F584" s="50"/>
      <c r="G584" s="51"/>
      <c r="H584" s="128" t="str">
        <f>IF(F584="","",_xlfn.IFNA(VLOOKUP(F584,'سجل المشتريات'!E:M,9,0),"غير مسجلة في المشتريات"))</f>
        <v/>
      </c>
      <c r="I584" s="27" t="str">
        <f>_xlfn.IFNA(VLOOKUP(E584,الاوردرات!$B$1:$C$600,2,0),"")</f>
        <v/>
      </c>
      <c r="J584" s="63"/>
      <c r="L584" s="125" t="str">
        <f>IF(F584="","",_xlfn.IFNA((VLOOKUP(F584,help!L:M,2,0))*G584,"غير مسجلة في المشتريات"))</f>
        <v/>
      </c>
    </row>
    <row r="585" spans="2:12" x14ac:dyDescent="0.2">
      <c r="B585" s="14">
        <f>COUNTIFS($E$3:E585,تقرير!$E$4)</f>
        <v>21</v>
      </c>
      <c r="C585" s="48"/>
      <c r="D585" s="49"/>
      <c r="E585" s="48"/>
      <c r="F585" s="50"/>
      <c r="G585" s="51"/>
      <c r="H585" s="128" t="str">
        <f>IF(F585="","",_xlfn.IFNA(VLOOKUP(F585,'سجل المشتريات'!E:M,9,0),"غير مسجلة في المشتريات"))</f>
        <v/>
      </c>
      <c r="I585" s="27" t="str">
        <f>_xlfn.IFNA(VLOOKUP(E585,الاوردرات!$B$1:$C$600,2,0),"")</f>
        <v/>
      </c>
      <c r="J585" s="63"/>
      <c r="L585" s="125" t="str">
        <f>IF(F585="","",_xlfn.IFNA((VLOOKUP(F585,help!L:M,2,0))*G585,"غير مسجلة في المشتريات"))</f>
        <v/>
      </c>
    </row>
    <row r="586" spans="2:12" x14ac:dyDescent="0.2">
      <c r="B586" s="14">
        <f>COUNTIFS($E$3:E586,تقرير!$E$4)</f>
        <v>21</v>
      </c>
      <c r="C586" s="48"/>
      <c r="D586" s="49"/>
      <c r="E586" s="48"/>
      <c r="F586" s="50"/>
      <c r="G586" s="51"/>
      <c r="H586" s="128" t="str">
        <f>IF(F586="","",_xlfn.IFNA(VLOOKUP(F586,'سجل المشتريات'!E:M,9,0),"غير مسجلة في المشتريات"))</f>
        <v/>
      </c>
      <c r="I586" s="27" t="str">
        <f>_xlfn.IFNA(VLOOKUP(E586,الاوردرات!$B$1:$C$600,2,0),"")</f>
        <v/>
      </c>
      <c r="J586" s="63"/>
      <c r="L586" s="125" t="str">
        <f>IF(F586="","",_xlfn.IFNA((VLOOKUP(F586,help!L:M,2,0))*G586,"غير مسجلة في المشتريات"))</f>
        <v/>
      </c>
    </row>
    <row r="587" spans="2:12" x14ac:dyDescent="0.2">
      <c r="B587" s="14">
        <f>COUNTIFS($E$3:E587,تقرير!$E$4)</f>
        <v>21</v>
      </c>
      <c r="C587" s="48"/>
      <c r="D587" s="49"/>
      <c r="E587" s="48"/>
      <c r="F587" s="50"/>
      <c r="G587" s="51"/>
      <c r="H587" s="128" t="str">
        <f>IF(F587="","",_xlfn.IFNA(VLOOKUP(F587,'سجل المشتريات'!E:M,9,0),"غير مسجلة في المشتريات"))</f>
        <v/>
      </c>
      <c r="I587" s="27" t="str">
        <f>_xlfn.IFNA(VLOOKUP(E587,الاوردرات!$B$1:$C$600,2,0),"")</f>
        <v/>
      </c>
      <c r="J587" s="63"/>
      <c r="L587" s="125" t="str">
        <f>IF(F587="","",_xlfn.IFNA((VLOOKUP(F587,help!L:M,2,0))*G587,"غير مسجلة في المشتريات"))</f>
        <v/>
      </c>
    </row>
    <row r="588" spans="2:12" x14ac:dyDescent="0.2">
      <c r="B588" s="14">
        <f>COUNTIFS($E$3:E588,تقرير!$E$4)</f>
        <v>21</v>
      </c>
      <c r="C588" s="48"/>
      <c r="D588" s="49"/>
      <c r="E588" s="48"/>
      <c r="F588" s="50"/>
      <c r="G588" s="51"/>
      <c r="H588" s="128" t="str">
        <f>IF(F588="","",_xlfn.IFNA(VLOOKUP(F588,'سجل المشتريات'!E:M,9,0),"غير مسجلة في المشتريات"))</f>
        <v/>
      </c>
      <c r="I588" s="27" t="str">
        <f>_xlfn.IFNA(VLOOKUP(E588,الاوردرات!$B$1:$C$600,2,0),"")</f>
        <v/>
      </c>
      <c r="J588" s="63"/>
      <c r="L588" s="125" t="str">
        <f>IF(F588="","",_xlfn.IFNA((VLOOKUP(F588,help!L:M,2,0))*G588,"غير مسجلة في المشتريات"))</f>
        <v/>
      </c>
    </row>
    <row r="589" spans="2:12" x14ac:dyDescent="0.2">
      <c r="B589" s="14">
        <f>COUNTIFS($E$3:E589,تقرير!$E$4)</f>
        <v>21</v>
      </c>
      <c r="C589" s="48"/>
      <c r="D589" s="49"/>
      <c r="E589" s="48"/>
      <c r="F589" s="50"/>
      <c r="G589" s="51"/>
      <c r="H589" s="128" t="str">
        <f>IF(F589="","",_xlfn.IFNA(VLOOKUP(F589,'سجل المشتريات'!E:M,9,0),"غير مسجلة في المشتريات"))</f>
        <v/>
      </c>
      <c r="I589" s="27" t="str">
        <f>_xlfn.IFNA(VLOOKUP(E589,الاوردرات!$B$1:$C$600,2,0),"")</f>
        <v/>
      </c>
      <c r="J589" s="63"/>
      <c r="L589" s="125" t="str">
        <f>IF(F589="","",_xlfn.IFNA((VLOOKUP(F589,help!L:M,2,0))*G589,"غير مسجلة في المشتريات"))</f>
        <v/>
      </c>
    </row>
    <row r="590" spans="2:12" x14ac:dyDescent="0.2">
      <c r="B590" s="14">
        <f>COUNTIFS($E$3:E590,تقرير!$E$4)</f>
        <v>21</v>
      </c>
      <c r="C590" s="48"/>
      <c r="D590" s="49"/>
      <c r="E590" s="48"/>
      <c r="F590" s="50"/>
      <c r="G590" s="51"/>
      <c r="H590" s="128" t="str">
        <f>IF(F590="","",_xlfn.IFNA(VLOOKUP(F590,'سجل المشتريات'!E:M,9,0),"غير مسجلة في المشتريات"))</f>
        <v/>
      </c>
      <c r="I590" s="27" t="str">
        <f>_xlfn.IFNA(VLOOKUP(E590,الاوردرات!$B$1:$C$600,2,0),"")</f>
        <v/>
      </c>
      <c r="J590" s="63"/>
      <c r="L590" s="125" t="str">
        <f>IF(F590="","",_xlfn.IFNA((VLOOKUP(F590,help!L:M,2,0))*G590,"غير مسجلة في المشتريات"))</f>
        <v/>
      </c>
    </row>
    <row r="591" spans="2:12" x14ac:dyDescent="0.2">
      <c r="B591" s="14">
        <f>COUNTIFS($E$3:E591,تقرير!$E$4)</f>
        <v>21</v>
      </c>
      <c r="C591" s="48"/>
      <c r="D591" s="49"/>
      <c r="E591" s="48"/>
      <c r="F591" s="50"/>
      <c r="G591" s="51"/>
      <c r="H591" s="128" t="str">
        <f>IF(F591="","",_xlfn.IFNA(VLOOKUP(F591,'سجل المشتريات'!E:M,9,0),"غير مسجلة في المشتريات"))</f>
        <v/>
      </c>
      <c r="I591" s="27" t="str">
        <f>_xlfn.IFNA(VLOOKUP(E591,الاوردرات!$B$1:$C$600,2,0),"")</f>
        <v/>
      </c>
      <c r="J591" s="63"/>
      <c r="L591" s="125" t="str">
        <f>IF(F591="","",_xlfn.IFNA((VLOOKUP(F591,help!L:M,2,0))*G591,"غير مسجلة في المشتريات"))</f>
        <v/>
      </c>
    </row>
    <row r="592" spans="2:12" x14ac:dyDescent="0.2">
      <c r="B592" s="14">
        <f>COUNTIFS($E$3:E592,تقرير!$E$4)</f>
        <v>21</v>
      </c>
      <c r="C592" s="48"/>
      <c r="D592" s="49"/>
      <c r="E592" s="48"/>
      <c r="F592" s="50"/>
      <c r="G592" s="51"/>
      <c r="H592" s="128" t="str">
        <f>IF(F592="","",_xlfn.IFNA(VLOOKUP(F592,'سجل المشتريات'!E:M,9,0),"غير مسجلة في المشتريات"))</f>
        <v/>
      </c>
      <c r="I592" s="27" t="str">
        <f>_xlfn.IFNA(VLOOKUP(E592,الاوردرات!$B$1:$C$600,2,0),"")</f>
        <v/>
      </c>
      <c r="J592" s="63"/>
      <c r="L592" s="125" t="str">
        <f>IF(F592="","",_xlfn.IFNA((VLOOKUP(F592,help!L:M,2,0))*G592,"غير مسجلة في المشتريات"))</f>
        <v/>
      </c>
    </row>
    <row r="593" spans="2:12" x14ac:dyDescent="0.2">
      <c r="B593" s="14">
        <f>COUNTIFS($E$3:E593,تقرير!$E$4)</f>
        <v>21</v>
      </c>
      <c r="C593" s="48"/>
      <c r="D593" s="49"/>
      <c r="E593" s="48"/>
      <c r="F593" s="50"/>
      <c r="G593" s="51"/>
      <c r="H593" s="128" t="str">
        <f>IF(F593="","",_xlfn.IFNA(VLOOKUP(F593,'سجل المشتريات'!E:M,9,0),"غير مسجلة في المشتريات"))</f>
        <v/>
      </c>
      <c r="I593" s="27" t="str">
        <f>_xlfn.IFNA(VLOOKUP(E593,الاوردرات!$B$1:$C$600,2,0),"")</f>
        <v/>
      </c>
      <c r="J593" s="63"/>
      <c r="L593" s="125" t="str">
        <f>IF(F593="","",_xlfn.IFNA((VLOOKUP(F593,help!L:M,2,0))*G593,"غير مسجلة في المشتريات"))</f>
        <v/>
      </c>
    </row>
    <row r="594" spans="2:12" x14ac:dyDescent="0.2">
      <c r="B594" s="14">
        <f>COUNTIFS($E$3:E594,تقرير!$E$4)</f>
        <v>21</v>
      </c>
      <c r="C594" s="48"/>
      <c r="D594" s="49"/>
      <c r="E594" s="48"/>
      <c r="F594" s="50"/>
      <c r="G594" s="51"/>
      <c r="H594" s="128" t="str">
        <f>IF(F594="","",_xlfn.IFNA(VLOOKUP(F594,'سجل المشتريات'!E:M,9,0),"غير مسجلة في المشتريات"))</f>
        <v/>
      </c>
      <c r="I594" s="27" t="str">
        <f>_xlfn.IFNA(VLOOKUP(E594,الاوردرات!$B$1:$C$600,2,0),"")</f>
        <v/>
      </c>
      <c r="J594" s="63"/>
      <c r="L594" s="125" t="str">
        <f>IF(F594="","",_xlfn.IFNA((VLOOKUP(F594,help!L:M,2,0))*G594,"غير مسجلة في المشتريات"))</f>
        <v/>
      </c>
    </row>
    <row r="595" spans="2:12" x14ac:dyDescent="0.2">
      <c r="B595" s="14">
        <f>COUNTIFS($E$3:E595,تقرير!$E$4)</f>
        <v>21</v>
      </c>
      <c r="C595" s="48"/>
      <c r="D595" s="49"/>
      <c r="E595" s="48"/>
      <c r="F595" s="50"/>
      <c r="G595" s="51"/>
      <c r="H595" s="128" t="str">
        <f>IF(F595="","",_xlfn.IFNA(VLOOKUP(F595,'سجل المشتريات'!E:M,9,0),"غير مسجلة في المشتريات"))</f>
        <v/>
      </c>
      <c r="I595" s="27" t="str">
        <f>_xlfn.IFNA(VLOOKUP(E595,الاوردرات!$B$1:$C$600,2,0),"")</f>
        <v/>
      </c>
      <c r="J595" s="63"/>
      <c r="L595" s="125" t="str">
        <f>IF(F595="","",_xlfn.IFNA((VLOOKUP(F595,help!L:M,2,0))*G595,"غير مسجلة في المشتريات"))</f>
        <v/>
      </c>
    </row>
    <row r="596" spans="2:12" x14ac:dyDescent="0.2">
      <c r="B596" s="14">
        <f>COUNTIFS($E$3:E596,تقرير!$E$4)</f>
        <v>21</v>
      </c>
      <c r="C596" s="48"/>
      <c r="D596" s="49"/>
      <c r="E596" s="48"/>
      <c r="F596" s="50"/>
      <c r="G596" s="51"/>
      <c r="H596" s="128" t="str">
        <f>IF(F596="","",_xlfn.IFNA(VLOOKUP(F596,'سجل المشتريات'!E:M,9,0),"غير مسجلة في المشتريات"))</f>
        <v/>
      </c>
      <c r="I596" s="27" t="str">
        <f>_xlfn.IFNA(VLOOKUP(E596,الاوردرات!$B$1:$C$600,2,0),"")</f>
        <v/>
      </c>
      <c r="J596" s="63"/>
      <c r="L596" s="125" t="str">
        <f>IF(F596="","",_xlfn.IFNA((VLOOKUP(F596,help!L:M,2,0))*G596,"غير مسجلة في المشتريات"))</f>
        <v/>
      </c>
    </row>
    <row r="597" spans="2:12" x14ac:dyDescent="0.2">
      <c r="B597" s="14">
        <f>COUNTIFS($E$3:E597,تقرير!$E$4)</f>
        <v>21</v>
      </c>
      <c r="C597" s="48"/>
      <c r="D597" s="49"/>
      <c r="E597" s="48"/>
      <c r="F597" s="50"/>
      <c r="G597" s="51"/>
      <c r="H597" s="128" t="str">
        <f>IF(F597="","",_xlfn.IFNA(VLOOKUP(F597,'سجل المشتريات'!E:M,9,0),"غير مسجلة في المشتريات"))</f>
        <v/>
      </c>
      <c r="I597" s="27" t="str">
        <f>_xlfn.IFNA(VLOOKUP(E597,الاوردرات!$B$1:$C$600,2,0),"")</f>
        <v/>
      </c>
      <c r="J597" s="63"/>
      <c r="L597" s="125" t="str">
        <f>IF(F597="","",_xlfn.IFNA((VLOOKUP(F597,help!L:M,2,0))*G597,"غير مسجلة في المشتريات"))</f>
        <v/>
      </c>
    </row>
    <row r="598" spans="2:12" x14ac:dyDescent="0.2">
      <c r="B598" s="14">
        <f>COUNTIFS($E$3:E598,تقرير!$E$4)</f>
        <v>21</v>
      </c>
      <c r="C598" s="48"/>
      <c r="D598" s="49"/>
      <c r="E598" s="48"/>
      <c r="F598" s="50"/>
      <c r="G598" s="51"/>
      <c r="H598" s="128" t="str">
        <f>IF(F598="","",_xlfn.IFNA(VLOOKUP(F598,'سجل المشتريات'!E:M,9,0),"غير مسجلة في المشتريات"))</f>
        <v/>
      </c>
      <c r="I598" s="27" t="str">
        <f>_xlfn.IFNA(VLOOKUP(E598,الاوردرات!$B$1:$C$600,2,0),"")</f>
        <v/>
      </c>
      <c r="J598" s="63"/>
      <c r="L598" s="125" t="str">
        <f>IF(F598="","",_xlfn.IFNA((VLOOKUP(F598,help!L:M,2,0))*G598,"غير مسجلة في المشتريات"))</f>
        <v/>
      </c>
    </row>
    <row r="599" spans="2:12" x14ac:dyDescent="0.2">
      <c r="B599" s="14">
        <f>COUNTIFS($E$3:E599,تقرير!$E$4)</f>
        <v>21</v>
      </c>
      <c r="C599" s="48"/>
      <c r="D599" s="49"/>
      <c r="E599" s="48"/>
      <c r="F599" s="50"/>
      <c r="G599" s="51"/>
      <c r="H599" s="128" t="str">
        <f>IF(F599="","",_xlfn.IFNA(VLOOKUP(F599,'سجل المشتريات'!E:M,9,0),"غير مسجلة في المشتريات"))</f>
        <v/>
      </c>
      <c r="I599" s="27" t="str">
        <f>_xlfn.IFNA(VLOOKUP(E599,الاوردرات!$B$1:$C$600,2,0),"")</f>
        <v/>
      </c>
      <c r="J599" s="63"/>
      <c r="L599" s="125" t="str">
        <f>IF(F599="","",_xlfn.IFNA((VLOOKUP(F599,help!L:M,2,0))*G599,"غير مسجلة في المشتريات"))</f>
        <v/>
      </c>
    </row>
    <row r="600" spans="2:12" x14ac:dyDescent="0.2">
      <c r="B600" s="14">
        <f>COUNTIFS($E$3:E600,تقرير!$E$4)</f>
        <v>21</v>
      </c>
      <c r="C600" s="48"/>
      <c r="D600" s="49"/>
      <c r="E600" s="48"/>
      <c r="F600" s="50"/>
      <c r="G600" s="51"/>
      <c r="H600" s="128" t="str">
        <f>IF(F600="","",_xlfn.IFNA(VLOOKUP(F600,'سجل المشتريات'!E:M,9,0),"غير مسجلة في المشتريات"))</f>
        <v/>
      </c>
      <c r="I600" s="27" t="str">
        <f>_xlfn.IFNA(VLOOKUP(E600,الاوردرات!$B$1:$C$600,2,0),"")</f>
        <v/>
      </c>
      <c r="J600" s="63"/>
      <c r="L600" s="125" t="str">
        <f>IF(F600="","",_xlfn.IFNA((VLOOKUP(F600,help!L:M,2,0))*G600,"غير مسجلة في المشتريات"))</f>
        <v/>
      </c>
    </row>
    <row r="601" spans="2:12" x14ac:dyDescent="0.2">
      <c r="B601" s="14">
        <f>COUNTIFS($E$3:E601,تقرير!$E$4)</f>
        <v>21</v>
      </c>
      <c r="C601" s="48"/>
      <c r="D601" s="49"/>
      <c r="E601" s="48"/>
      <c r="F601" s="50"/>
      <c r="G601" s="51"/>
      <c r="H601" s="128" t="str">
        <f>IF(F601="","",_xlfn.IFNA(VLOOKUP(F601,'سجل المشتريات'!E:M,9,0),"غير مسجلة في المشتريات"))</f>
        <v/>
      </c>
      <c r="I601" s="27" t="str">
        <f>_xlfn.IFNA(VLOOKUP(E601,الاوردرات!$B$1:$C$600,2,0),"")</f>
        <v/>
      </c>
      <c r="J601" s="63"/>
      <c r="L601" s="125" t="str">
        <f>IF(F601="","",_xlfn.IFNA((VLOOKUP(F601,help!L:M,2,0))*G601,"غير مسجلة في المشتريات"))</f>
        <v/>
      </c>
    </row>
    <row r="602" spans="2:12" x14ac:dyDescent="0.2">
      <c r="B602" s="14">
        <f>COUNTIFS($E$3:E602,تقرير!$E$4)</f>
        <v>21</v>
      </c>
      <c r="C602" s="48"/>
      <c r="D602" s="49"/>
      <c r="E602" s="48"/>
      <c r="F602" s="50"/>
      <c r="G602" s="51"/>
      <c r="H602" s="128" t="str">
        <f>IF(F602="","",_xlfn.IFNA(VLOOKUP(F602,'سجل المشتريات'!E:M,9,0),"غير مسجلة في المشتريات"))</f>
        <v/>
      </c>
      <c r="I602" s="27" t="str">
        <f>_xlfn.IFNA(VLOOKUP(E602,الاوردرات!$B$1:$C$600,2,0),"")</f>
        <v/>
      </c>
      <c r="J602" s="63"/>
      <c r="L602" s="125" t="str">
        <f>IF(F602="","",_xlfn.IFNA((VLOOKUP(F602,help!L:M,2,0))*G602,"غير مسجلة في المشتريات"))</f>
        <v/>
      </c>
    </row>
    <row r="603" spans="2:12" x14ac:dyDescent="0.2">
      <c r="B603" s="14">
        <f>COUNTIFS($E$3:E603,تقرير!$E$4)</f>
        <v>21</v>
      </c>
      <c r="C603" s="48"/>
      <c r="D603" s="49"/>
      <c r="E603" s="48"/>
      <c r="F603" s="50"/>
      <c r="G603" s="51"/>
      <c r="H603" s="128" t="str">
        <f>IF(F603="","",_xlfn.IFNA(VLOOKUP(F603,'سجل المشتريات'!E:M,9,0),"غير مسجلة في المشتريات"))</f>
        <v/>
      </c>
      <c r="I603" s="27" t="str">
        <f>_xlfn.IFNA(VLOOKUP(E603,الاوردرات!$B$1:$C$600,2,0),"")</f>
        <v/>
      </c>
      <c r="J603" s="63"/>
      <c r="L603" s="125" t="str">
        <f>IF(F603="","",_xlfn.IFNA((VLOOKUP(F603,help!L:M,2,0))*G603,"غير مسجلة في المشتريات"))</f>
        <v/>
      </c>
    </row>
    <row r="604" spans="2:12" x14ac:dyDescent="0.2">
      <c r="B604" s="14">
        <f>COUNTIFS($E$3:E604,تقرير!$E$4)</f>
        <v>21</v>
      </c>
      <c r="C604" s="48"/>
      <c r="D604" s="49"/>
      <c r="E604" s="48"/>
      <c r="F604" s="50"/>
      <c r="G604" s="51"/>
      <c r="H604" s="128" t="str">
        <f>IF(F604="","",_xlfn.IFNA(VLOOKUP(F604,'سجل المشتريات'!E:M,9,0),"غير مسجلة في المشتريات"))</f>
        <v/>
      </c>
      <c r="I604" s="27" t="str">
        <f>_xlfn.IFNA(VLOOKUP(E604,الاوردرات!$B$1:$C$600,2,0),"")</f>
        <v/>
      </c>
      <c r="J604" s="63"/>
      <c r="L604" s="125" t="str">
        <f>IF(F604="","",_xlfn.IFNA((VLOOKUP(F604,help!L:M,2,0))*G604,"غير مسجلة في المشتريات"))</f>
        <v/>
      </c>
    </row>
    <row r="605" spans="2:12" x14ac:dyDescent="0.2">
      <c r="B605" s="14">
        <f>COUNTIFS($E$3:E605,تقرير!$E$4)</f>
        <v>21</v>
      </c>
      <c r="C605" s="48"/>
      <c r="D605" s="49"/>
      <c r="E605" s="48"/>
      <c r="F605" s="50"/>
      <c r="G605" s="51"/>
      <c r="H605" s="128" t="str">
        <f>IF(F605="","",_xlfn.IFNA(VLOOKUP(F605,'سجل المشتريات'!E:M,9,0),"غير مسجلة في المشتريات"))</f>
        <v/>
      </c>
      <c r="I605" s="27" t="str">
        <f>_xlfn.IFNA(VLOOKUP(E605,الاوردرات!$B$1:$C$600,2,0),"")</f>
        <v/>
      </c>
      <c r="J605" s="63"/>
      <c r="L605" s="125" t="str">
        <f>IF(F605="","",_xlfn.IFNA((VLOOKUP(F605,help!L:M,2,0))*G605,"غير مسجلة في المشتريات"))</f>
        <v/>
      </c>
    </row>
    <row r="606" spans="2:12" x14ac:dyDescent="0.2">
      <c r="B606" s="14">
        <f>COUNTIFS($E$3:E606,تقرير!$E$4)</f>
        <v>21</v>
      </c>
      <c r="C606" s="48"/>
      <c r="D606" s="49"/>
      <c r="E606" s="48"/>
      <c r="F606" s="50"/>
      <c r="G606" s="51"/>
      <c r="H606" s="128" t="str">
        <f>IF(F606="","",_xlfn.IFNA(VLOOKUP(F606,'سجل المشتريات'!E:M,9,0),"غير مسجلة في المشتريات"))</f>
        <v/>
      </c>
      <c r="I606" s="27" t="str">
        <f>_xlfn.IFNA(VLOOKUP(E606,الاوردرات!$B$1:$C$600,2,0),"")</f>
        <v/>
      </c>
      <c r="J606" s="63"/>
      <c r="L606" s="125" t="str">
        <f>IF(F606="","",_xlfn.IFNA((VLOOKUP(F606,help!L:M,2,0))*G606,"غير مسجلة في المشتريات"))</f>
        <v/>
      </c>
    </row>
    <row r="607" spans="2:12" x14ac:dyDescent="0.2">
      <c r="B607" s="14">
        <f>COUNTIFS($E$3:E607,تقرير!$E$4)</f>
        <v>21</v>
      </c>
      <c r="C607" s="48"/>
      <c r="D607" s="49"/>
      <c r="E607" s="48"/>
      <c r="F607" s="50"/>
      <c r="G607" s="51"/>
      <c r="H607" s="128" t="str">
        <f>IF(F607="","",_xlfn.IFNA(VLOOKUP(F607,'سجل المشتريات'!E:M,9,0),"غير مسجلة في المشتريات"))</f>
        <v/>
      </c>
      <c r="I607" s="27" t="str">
        <f>_xlfn.IFNA(VLOOKUP(E607,الاوردرات!$B$1:$C$600,2,0),"")</f>
        <v/>
      </c>
      <c r="J607" s="63"/>
      <c r="L607" s="125" t="str">
        <f>IF(F607="","",_xlfn.IFNA((VLOOKUP(F607,help!L:M,2,0))*G607,"غير مسجلة في المشتريات"))</f>
        <v/>
      </c>
    </row>
    <row r="608" spans="2:12" x14ac:dyDescent="0.2">
      <c r="B608" s="14">
        <f>COUNTIFS($E$3:E608,تقرير!$E$4)</f>
        <v>21</v>
      </c>
      <c r="C608" s="48"/>
      <c r="D608" s="49"/>
      <c r="E608" s="48"/>
      <c r="F608" s="50"/>
      <c r="G608" s="51"/>
      <c r="H608" s="128" t="str">
        <f>IF(F608="","",_xlfn.IFNA(VLOOKUP(F608,'سجل المشتريات'!E:M,9,0),"غير مسجلة في المشتريات"))</f>
        <v/>
      </c>
      <c r="I608" s="27" t="str">
        <f>_xlfn.IFNA(VLOOKUP(E608,الاوردرات!$B$1:$C$600,2,0),"")</f>
        <v/>
      </c>
      <c r="J608" s="63"/>
      <c r="L608" s="125" t="str">
        <f>IF(F608="","",_xlfn.IFNA((VLOOKUP(F608,help!L:M,2,0))*G608,"غير مسجلة في المشتريات"))</f>
        <v/>
      </c>
    </row>
    <row r="609" spans="2:12" x14ac:dyDescent="0.2">
      <c r="B609" s="14">
        <f>COUNTIFS($E$3:E609,تقرير!$E$4)</f>
        <v>21</v>
      </c>
      <c r="C609" s="48"/>
      <c r="D609" s="49"/>
      <c r="E609" s="48"/>
      <c r="F609" s="50"/>
      <c r="G609" s="51"/>
      <c r="H609" s="128" t="str">
        <f>IF(F609="","",_xlfn.IFNA(VLOOKUP(F609,'سجل المشتريات'!E:M,9,0),"غير مسجلة في المشتريات"))</f>
        <v/>
      </c>
      <c r="I609" s="27" t="str">
        <f>_xlfn.IFNA(VLOOKUP(E609,الاوردرات!$B$1:$C$600,2,0),"")</f>
        <v/>
      </c>
      <c r="J609" s="63"/>
      <c r="L609" s="125" t="str">
        <f>IF(F609="","",_xlfn.IFNA((VLOOKUP(F609,help!L:M,2,0))*G609,"غير مسجلة في المشتريات"))</f>
        <v/>
      </c>
    </row>
    <row r="610" spans="2:12" x14ac:dyDescent="0.2">
      <c r="B610" s="14">
        <f>COUNTIFS($E$3:E610,تقرير!$E$4)</f>
        <v>21</v>
      </c>
      <c r="C610" s="48"/>
      <c r="D610" s="49"/>
      <c r="E610" s="48"/>
      <c r="F610" s="50"/>
      <c r="G610" s="51"/>
      <c r="H610" s="128" t="str">
        <f>IF(F610="","",_xlfn.IFNA(VLOOKUP(F610,'سجل المشتريات'!E:M,9,0),"غير مسجلة في المشتريات"))</f>
        <v/>
      </c>
      <c r="I610" s="27" t="str">
        <f>_xlfn.IFNA(VLOOKUP(E610,الاوردرات!$B$1:$C$600,2,0),"")</f>
        <v/>
      </c>
      <c r="J610" s="63"/>
      <c r="L610" s="125" t="str">
        <f>IF(F610="","",_xlfn.IFNA((VLOOKUP(F610,help!L:M,2,0))*G610,"غير مسجلة في المشتريات"))</f>
        <v/>
      </c>
    </row>
    <row r="611" spans="2:12" x14ac:dyDescent="0.2">
      <c r="B611" s="14">
        <f>COUNTIFS($E$3:E611,تقرير!$E$4)</f>
        <v>21</v>
      </c>
      <c r="C611" s="48"/>
      <c r="D611" s="49"/>
      <c r="E611" s="48"/>
      <c r="F611" s="50"/>
      <c r="G611" s="51"/>
      <c r="H611" s="128" t="str">
        <f>IF(F611="","",_xlfn.IFNA(VLOOKUP(F611,'سجل المشتريات'!E:M,9,0),"غير مسجلة في المشتريات"))</f>
        <v/>
      </c>
      <c r="I611" s="27" t="str">
        <f>_xlfn.IFNA(VLOOKUP(E611,الاوردرات!$B$1:$C$600,2,0),"")</f>
        <v/>
      </c>
      <c r="J611" s="63"/>
      <c r="L611" s="125" t="str">
        <f>IF(F611="","",_xlfn.IFNA((VLOOKUP(F611,help!L:M,2,0))*G611,"غير مسجلة في المشتريات"))</f>
        <v/>
      </c>
    </row>
    <row r="612" spans="2:12" x14ac:dyDescent="0.2">
      <c r="B612" s="14">
        <f>COUNTIFS($E$3:E612,تقرير!$E$4)</f>
        <v>21</v>
      </c>
      <c r="C612" s="48"/>
      <c r="D612" s="49"/>
      <c r="E612" s="48"/>
      <c r="F612" s="50"/>
      <c r="G612" s="51"/>
      <c r="H612" s="128" t="str">
        <f>IF(F612="","",_xlfn.IFNA(VLOOKUP(F612,'سجل المشتريات'!E:M,9,0),"غير مسجلة في المشتريات"))</f>
        <v/>
      </c>
      <c r="I612" s="27" t="str">
        <f>_xlfn.IFNA(VLOOKUP(E612,الاوردرات!$B$1:$C$600,2,0),"")</f>
        <v/>
      </c>
      <c r="J612" s="63"/>
      <c r="L612" s="125" t="str">
        <f>IF(F612="","",_xlfn.IFNA((VLOOKUP(F612,help!L:M,2,0))*G612,"غير مسجلة في المشتريات"))</f>
        <v/>
      </c>
    </row>
    <row r="613" spans="2:12" x14ac:dyDescent="0.2">
      <c r="B613" s="14">
        <f>COUNTIFS($E$3:E613,تقرير!$E$4)</f>
        <v>21</v>
      </c>
      <c r="C613" s="48"/>
      <c r="D613" s="49"/>
      <c r="E613" s="48"/>
      <c r="F613" s="50"/>
      <c r="G613" s="51"/>
      <c r="H613" s="128" t="str">
        <f>IF(F613="","",_xlfn.IFNA(VLOOKUP(F613,'سجل المشتريات'!E:M,9,0),"غير مسجلة في المشتريات"))</f>
        <v/>
      </c>
      <c r="I613" s="27" t="str">
        <f>_xlfn.IFNA(VLOOKUP(E613,الاوردرات!$B$1:$C$600,2,0),"")</f>
        <v/>
      </c>
      <c r="J613" s="63"/>
      <c r="L613" s="125" t="str">
        <f>IF(F613="","",_xlfn.IFNA((VLOOKUP(F613,help!L:M,2,0))*G613,"غير مسجلة في المشتريات"))</f>
        <v/>
      </c>
    </row>
    <row r="614" spans="2:12" x14ac:dyDescent="0.2">
      <c r="B614" s="14">
        <f>COUNTIFS($E$3:E614,تقرير!$E$4)</f>
        <v>21</v>
      </c>
      <c r="C614" s="48"/>
      <c r="D614" s="49"/>
      <c r="E614" s="48"/>
      <c r="F614" s="50"/>
      <c r="G614" s="51"/>
      <c r="H614" s="128" t="str">
        <f>IF(F614="","",_xlfn.IFNA(VLOOKUP(F614,'سجل المشتريات'!E:M,9,0),"غير مسجلة في المشتريات"))</f>
        <v/>
      </c>
      <c r="I614" s="27" t="str">
        <f>_xlfn.IFNA(VLOOKUP(E614,الاوردرات!$B$1:$C$600,2,0),"")</f>
        <v/>
      </c>
      <c r="J614" s="63"/>
      <c r="L614" s="125" t="str">
        <f>IF(F614="","",_xlfn.IFNA((VLOOKUP(F614,help!L:M,2,0))*G614,"غير مسجلة في المشتريات"))</f>
        <v/>
      </c>
    </row>
    <row r="615" spans="2:12" x14ac:dyDescent="0.2">
      <c r="B615" s="14">
        <f>COUNTIFS($E$3:E615,تقرير!$E$4)</f>
        <v>21</v>
      </c>
      <c r="C615" s="48"/>
      <c r="D615" s="49"/>
      <c r="E615" s="48"/>
      <c r="F615" s="50"/>
      <c r="G615" s="51"/>
      <c r="H615" s="128" t="str">
        <f>IF(F615="","",_xlfn.IFNA(VLOOKUP(F615,'سجل المشتريات'!E:M,9,0),"غير مسجلة في المشتريات"))</f>
        <v/>
      </c>
      <c r="I615" s="27" t="str">
        <f>_xlfn.IFNA(VLOOKUP(E615,الاوردرات!$B$1:$C$600,2,0),"")</f>
        <v/>
      </c>
      <c r="J615" s="63"/>
      <c r="L615" s="125" t="str">
        <f>IF(F615="","",_xlfn.IFNA((VLOOKUP(F615,help!L:M,2,0))*G615,"غير مسجلة في المشتريات"))</f>
        <v/>
      </c>
    </row>
    <row r="616" spans="2:12" x14ac:dyDescent="0.2">
      <c r="B616" s="14">
        <f>COUNTIFS($E$3:E616,تقرير!$E$4)</f>
        <v>21</v>
      </c>
      <c r="C616" s="48"/>
      <c r="D616" s="49"/>
      <c r="E616" s="48"/>
      <c r="F616" s="50"/>
      <c r="G616" s="51"/>
      <c r="H616" s="128" t="str">
        <f>IF(F616="","",_xlfn.IFNA(VLOOKUP(F616,'سجل المشتريات'!E:M,9,0),"غير مسجلة في المشتريات"))</f>
        <v/>
      </c>
      <c r="I616" s="27" t="str">
        <f>_xlfn.IFNA(VLOOKUP(E616,الاوردرات!$B$1:$C$600,2,0),"")</f>
        <v/>
      </c>
      <c r="J616" s="63"/>
      <c r="L616" s="125" t="str">
        <f>IF(F616="","",_xlfn.IFNA((VLOOKUP(F616,help!L:M,2,0))*G616,"غير مسجلة في المشتريات"))</f>
        <v/>
      </c>
    </row>
    <row r="617" spans="2:12" x14ac:dyDescent="0.2">
      <c r="B617" s="14">
        <f>COUNTIFS($E$3:E617,تقرير!$E$4)</f>
        <v>21</v>
      </c>
      <c r="C617" s="48"/>
      <c r="D617" s="49"/>
      <c r="E617" s="48"/>
      <c r="F617" s="50"/>
      <c r="G617" s="51"/>
      <c r="H617" s="128" t="str">
        <f>IF(F617="","",_xlfn.IFNA(VLOOKUP(F617,'سجل المشتريات'!E:M,9,0),"غير مسجلة في المشتريات"))</f>
        <v/>
      </c>
      <c r="I617" s="27" t="str">
        <f>_xlfn.IFNA(VLOOKUP(E617,الاوردرات!$B$1:$C$600,2,0),"")</f>
        <v/>
      </c>
      <c r="J617" s="63"/>
      <c r="L617" s="125" t="str">
        <f>IF(F617="","",_xlfn.IFNA((VLOOKUP(F617,help!L:M,2,0))*G617,"غير مسجلة في المشتريات"))</f>
        <v/>
      </c>
    </row>
    <row r="618" spans="2:12" x14ac:dyDescent="0.2">
      <c r="B618" s="14">
        <f>COUNTIFS($E$3:E618,تقرير!$E$4)</f>
        <v>21</v>
      </c>
      <c r="C618" s="48"/>
      <c r="D618" s="49"/>
      <c r="E618" s="48"/>
      <c r="F618" s="50"/>
      <c r="G618" s="51"/>
      <c r="H618" s="128" t="str">
        <f>IF(F618="","",_xlfn.IFNA(VLOOKUP(F618,'سجل المشتريات'!E:M,9,0),"غير مسجلة في المشتريات"))</f>
        <v/>
      </c>
      <c r="I618" s="27" t="str">
        <f>_xlfn.IFNA(VLOOKUP(E618,الاوردرات!$B$1:$C$600,2,0),"")</f>
        <v/>
      </c>
      <c r="J618" s="63"/>
      <c r="L618" s="125" t="str">
        <f>IF(F618="","",_xlfn.IFNA((VLOOKUP(F618,help!L:M,2,0))*G618,"غير مسجلة في المشتريات"))</f>
        <v/>
      </c>
    </row>
    <row r="619" spans="2:12" x14ac:dyDescent="0.2">
      <c r="B619" s="14">
        <f>COUNTIFS($E$3:E619,تقرير!$E$4)</f>
        <v>21</v>
      </c>
      <c r="C619" s="48"/>
      <c r="D619" s="49"/>
      <c r="E619" s="48"/>
      <c r="F619" s="50"/>
      <c r="G619" s="51"/>
      <c r="H619" s="128" t="str">
        <f>IF(F619="","",_xlfn.IFNA(VLOOKUP(F619,'سجل المشتريات'!E:M,9,0),"غير مسجلة في المشتريات"))</f>
        <v/>
      </c>
      <c r="I619" s="27" t="str">
        <f>_xlfn.IFNA(VLOOKUP(E619,الاوردرات!$B$1:$C$600,2,0),"")</f>
        <v/>
      </c>
      <c r="J619" s="63"/>
      <c r="L619" s="125" t="str">
        <f>IF(F619="","",_xlfn.IFNA((VLOOKUP(F619,help!L:M,2,0))*G619,"غير مسجلة في المشتريات"))</f>
        <v/>
      </c>
    </row>
    <row r="620" spans="2:12" x14ac:dyDescent="0.2">
      <c r="B620" s="14">
        <f>COUNTIFS($E$3:E620,تقرير!$E$4)</f>
        <v>21</v>
      </c>
      <c r="C620" s="48"/>
      <c r="D620" s="49"/>
      <c r="E620" s="48"/>
      <c r="F620" s="50"/>
      <c r="G620" s="51"/>
      <c r="H620" s="128" t="str">
        <f>IF(F620="","",_xlfn.IFNA(VLOOKUP(F620,'سجل المشتريات'!E:M,9,0),"غير مسجلة في المشتريات"))</f>
        <v/>
      </c>
      <c r="I620" s="27" t="str">
        <f>_xlfn.IFNA(VLOOKUP(E620,الاوردرات!$B$1:$C$600,2,0),"")</f>
        <v/>
      </c>
      <c r="J620" s="63"/>
      <c r="L620" s="125" t="str">
        <f>IF(F620="","",_xlfn.IFNA((VLOOKUP(F620,help!L:M,2,0))*G620,"غير مسجلة في المشتريات"))</f>
        <v/>
      </c>
    </row>
    <row r="621" spans="2:12" x14ac:dyDescent="0.2">
      <c r="B621" s="14">
        <f>COUNTIFS($E$3:E621,تقرير!$E$4)</f>
        <v>21</v>
      </c>
      <c r="C621" s="48"/>
      <c r="D621" s="49"/>
      <c r="E621" s="48"/>
      <c r="F621" s="50"/>
      <c r="G621" s="51"/>
      <c r="H621" s="128" t="str">
        <f>IF(F621="","",_xlfn.IFNA(VLOOKUP(F621,'سجل المشتريات'!E:M,9,0),"غير مسجلة في المشتريات"))</f>
        <v/>
      </c>
      <c r="I621" s="27" t="str">
        <f>_xlfn.IFNA(VLOOKUP(E621,الاوردرات!$B$1:$C$600,2,0),"")</f>
        <v/>
      </c>
      <c r="J621" s="63"/>
      <c r="L621" s="125" t="str">
        <f>IF(F621="","",_xlfn.IFNA((VLOOKUP(F621,help!L:M,2,0))*G621,"غير مسجلة في المشتريات"))</f>
        <v/>
      </c>
    </row>
    <row r="622" spans="2:12" x14ac:dyDescent="0.2">
      <c r="B622" s="14">
        <f>COUNTIFS($E$3:E622,تقرير!$E$4)</f>
        <v>21</v>
      </c>
      <c r="C622" s="48"/>
      <c r="D622" s="49"/>
      <c r="E622" s="48"/>
      <c r="F622" s="50"/>
      <c r="G622" s="51"/>
      <c r="H622" s="128" t="str">
        <f>IF(F622="","",_xlfn.IFNA(VLOOKUP(F622,'سجل المشتريات'!E:M,9,0),"غير مسجلة في المشتريات"))</f>
        <v/>
      </c>
      <c r="I622" s="27" t="str">
        <f>_xlfn.IFNA(VLOOKUP(E622,الاوردرات!$B$1:$C$600,2,0),"")</f>
        <v/>
      </c>
      <c r="J622" s="63"/>
      <c r="L622" s="125" t="str">
        <f>IF(F622="","",_xlfn.IFNA((VLOOKUP(F622,help!L:M,2,0))*G622,"غير مسجلة في المشتريات"))</f>
        <v/>
      </c>
    </row>
    <row r="623" spans="2:12" x14ac:dyDescent="0.2">
      <c r="B623" s="14">
        <f>COUNTIFS($E$3:E623,تقرير!$E$4)</f>
        <v>21</v>
      </c>
      <c r="C623" s="48"/>
      <c r="D623" s="49"/>
      <c r="E623" s="48"/>
      <c r="F623" s="50"/>
      <c r="G623" s="51"/>
      <c r="H623" s="128" t="str">
        <f>IF(F623="","",_xlfn.IFNA(VLOOKUP(F623,'سجل المشتريات'!E:M,9,0),"غير مسجلة في المشتريات"))</f>
        <v/>
      </c>
      <c r="I623" s="27" t="str">
        <f>_xlfn.IFNA(VLOOKUP(E623,الاوردرات!$B$1:$C$600,2,0),"")</f>
        <v/>
      </c>
      <c r="J623" s="63"/>
      <c r="L623" s="125" t="str">
        <f>IF(F623="","",_xlfn.IFNA((VLOOKUP(F623,help!L:M,2,0))*G623,"غير مسجلة في المشتريات"))</f>
        <v/>
      </c>
    </row>
    <row r="624" spans="2:12" x14ac:dyDescent="0.2">
      <c r="B624" s="14">
        <f>COUNTIFS($E$3:E624,تقرير!$E$4)</f>
        <v>21</v>
      </c>
      <c r="C624" s="48"/>
      <c r="D624" s="49"/>
      <c r="E624" s="48"/>
      <c r="F624" s="50"/>
      <c r="G624" s="51"/>
      <c r="H624" s="128" t="str">
        <f>IF(F624="","",_xlfn.IFNA(VLOOKUP(F624,'سجل المشتريات'!E:M,9,0),"غير مسجلة في المشتريات"))</f>
        <v/>
      </c>
      <c r="I624" s="27" t="str">
        <f>_xlfn.IFNA(VLOOKUP(E624,الاوردرات!$B$1:$C$600,2,0),"")</f>
        <v/>
      </c>
      <c r="J624" s="63"/>
      <c r="L624" s="125" t="str">
        <f>IF(F624="","",_xlfn.IFNA((VLOOKUP(F624,help!L:M,2,0))*G624,"غير مسجلة في المشتريات"))</f>
        <v/>
      </c>
    </row>
    <row r="625" spans="2:12" x14ac:dyDescent="0.2">
      <c r="B625" s="14">
        <f>COUNTIFS($E$3:E625,تقرير!$E$4)</f>
        <v>21</v>
      </c>
      <c r="C625" s="48"/>
      <c r="D625" s="49"/>
      <c r="E625" s="48"/>
      <c r="F625" s="50"/>
      <c r="G625" s="51"/>
      <c r="H625" s="128" t="str">
        <f>IF(F625="","",_xlfn.IFNA(VLOOKUP(F625,'سجل المشتريات'!E:M,9,0),"غير مسجلة في المشتريات"))</f>
        <v/>
      </c>
      <c r="I625" s="27" t="str">
        <f>_xlfn.IFNA(VLOOKUP(E625,الاوردرات!$B$1:$C$600,2,0),"")</f>
        <v/>
      </c>
      <c r="J625" s="63"/>
      <c r="L625" s="125" t="str">
        <f>IF(F625="","",_xlfn.IFNA((VLOOKUP(F625,help!L:M,2,0))*G625,"غير مسجلة في المشتريات"))</f>
        <v/>
      </c>
    </row>
    <row r="626" spans="2:12" x14ac:dyDescent="0.2">
      <c r="B626" s="14">
        <f>COUNTIFS($E$3:E626,تقرير!$E$4)</f>
        <v>21</v>
      </c>
      <c r="C626" s="48"/>
      <c r="D626" s="49"/>
      <c r="E626" s="48"/>
      <c r="F626" s="50"/>
      <c r="G626" s="51"/>
      <c r="H626" s="128" t="str">
        <f>IF(F626="","",_xlfn.IFNA(VLOOKUP(F626,'سجل المشتريات'!E:M,9,0),"غير مسجلة في المشتريات"))</f>
        <v/>
      </c>
      <c r="I626" s="27" t="str">
        <f>_xlfn.IFNA(VLOOKUP(E626,الاوردرات!$B$1:$C$600,2,0),"")</f>
        <v/>
      </c>
      <c r="J626" s="63"/>
      <c r="L626" s="125" t="str">
        <f>IF(F626="","",_xlfn.IFNA((VLOOKUP(F626,help!L:M,2,0))*G626,"غير مسجلة في المشتريات"))</f>
        <v/>
      </c>
    </row>
    <row r="627" spans="2:12" x14ac:dyDescent="0.2">
      <c r="B627" s="14">
        <f>COUNTIFS($E$3:E627,تقرير!$E$4)</f>
        <v>21</v>
      </c>
      <c r="C627" s="48"/>
      <c r="D627" s="49"/>
      <c r="E627" s="48"/>
      <c r="F627" s="50"/>
      <c r="G627" s="51"/>
      <c r="H627" s="128" t="str">
        <f>IF(F627="","",_xlfn.IFNA(VLOOKUP(F627,'سجل المشتريات'!E:M,9,0),"غير مسجلة في المشتريات"))</f>
        <v/>
      </c>
      <c r="I627" s="27" t="str">
        <f>_xlfn.IFNA(VLOOKUP(E627,الاوردرات!$B$1:$C$600,2,0),"")</f>
        <v/>
      </c>
      <c r="J627" s="63"/>
      <c r="L627" s="125" t="str">
        <f>IF(F627="","",_xlfn.IFNA((VLOOKUP(F627,help!L:M,2,0))*G627,"غير مسجلة في المشتريات"))</f>
        <v/>
      </c>
    </row>
    <row r="628" spans="2:12" x14ac:dyDescent="0.2">
      <c r="B628" s="14">
        <f>COUNTIFS($E$3:E628,تقرير!$E$4)</f>
        <v>21</v>
      </c>
      <c r="C628" s="48"/>
      <c r="D628" s="49"/>
      <c r="E628" s="48"/>
      <c r="F628" s="50"/>
      <c r="G628" s="51"/>
      <c r="H628" s="128" t="str">
        <f>IF(F628="","",_xlfn.IFNA(VLOOKUP(F628,'سجل المشتريات'!E:M,9,0),"غير مسجلة في المشتريات"))</f>
        <v/>
      </c>
      <c r="I628" s="27" t="str">
        <f>_xlfn.IFNA(VLOOKUP(E628,الاوردرات!$B$1:$C$600,2,0),"")</f>
        <v/>
      </c>
      <c r="J628" s="63"/>
      <c r="L628" s="125" t="str">
        <f>IF(F628="","",_xlfn.IFNA((VLOOKUP(F628,help!L:M,2,0))*G628,"غير مسجلة في المشتريات"))</f>
        <v/>
      </c>
    </row>
    <row r="629" spans="2:12" x14ac:dyDescent="0.2">
      <c r="B629" s="14">
        <f>COUNTIFS($E$3:E629,تقرير!$E$4)</f>
        <v>21</v>
      </c>
      <c r="C629" s="48"/>
      <c r="D629" s="49"/>
      <c r="E629" s="48"/>
      <c r="F629" s="50"/>
      <c r="G629" s="51"/>
      <c r="H629" s="128" t="str">
        <f>IF(F629="","",_xlfn.IFNA(VLOOKUP(F629,'سجل المشتريات'!E:M,9,0),"غير مسجلة في المشتريات"))</f>
        <v/>
      </c>
      <c r="I629" s="27" t="str">
        <f>_xlfn.IFNA(VLOOKUP(E629,الاوردرات!$B$1:$C$600,2,0),"")</f>
        <v/>
      </c>
      <c r="J629" s="63"/>
      <c r="L629" s="125" t="str">
        <f>IF(F629="","",_xlfn.IFNA((VLOOKUP(F629,help!L:M,2,0))*G629,"غير مسجلة في المشتريات"))</f>
        <v/>
      </c>
    </row>
    <row r="630" spans="2:12" x14ac:dyDescent="0.2">
      <c r="B630" s="14">
        <f>COUNTIFS($E$3:E630,تقرير!$E$4)</f>
        <v>21</v>
      </c>
      <c r="C630" s="48"/>
      <c r="D630" s="49"/>
      <c r="E630" s="48"/>
      <c r="F630" s="50"/>
      <c r="G630" s="51"/>
      <c r="H630" s="128" t="str">
        <f>IF(F630="","",_xlfn.IFNA(VLOOKUP(F630,'سجل المشتريات'!E:M,9,0),"غير مسجلة في المشتريات"))</f>
        <v/>
      </c>
      <c r="I630" s="27" t="str">
        <f>_xlfn.IFNA(VLOOKUP(E630,الاوردرات!$B$1:$C$600,2,0),"")</f>
        <v/>
      </c>
      <c r="J630" s="63"/>
      <c r="L630" s="125" t="str">
        <f>IF(F630="","",_xlfn.IFNA((VLOOKUP(F630,help!L:M,2,0))*G630,"غير مسجلة في المشتريات"))</f>
        <v/>
      </c>
    </row>
    <row r="631" spans="2:12" x14ac:dyDescent="0.2">
      <c r="B631" s="14">
        <f>COUNTIFS($E$3:E631,تقرير!$E$4)</f>
        <v>21</v>
      </c>
      <c r="C631" s="48"/>
      <c r="D631" s="49"/>
      <c r="E631" s="48"/>
      <c r="F631" s="50"/>
      <c r="G631" s="51"/>
      <c r="H631" s="128" t="str">
        <f>IF(F631="","",_xlfn.IFNA(VLOOKUP(F631,'سجل المشتريات'!E:M,9,0),"غير مسجلة في المشتريات"))</f>
        <v/>
      </c>
      <c r="I631" s="27" t="str">
        <f>_xlfn.IFNA(VLOOKUP(E631,الاوردرات!$B$1:$C$600,2,0),"")</f>
        <v/>
      </c>
      <c r="J631" s="63"/>
      <c r="L631" s="125" t="str">
        <f>IF(F631="","",_xlfn.IFNA((VLOOKUP(F631,help!L:M,2,0))*G631,"غير مسجلة في المشتريات"))</f>
        <v/>
      </c>
    </row>
    <row r="632" spans="2:12" x14ac:dyDescent="0.2">
      <c r="B632" s="14">
        <f>COUNTIFS($E$3:E632,تقرير!$E$4)</f>
        <v>21</v>
      </c>
      <c r="C632" s="48"/>
      <c r="D632" s="49"/>
      <c r="E632" s="48"/>
      <c r="F632" s="50"/>
      <c r="G632" s="51"/>
      <c r="H632" s="128" t="str">
        <f>IF(F632="","",_xlfn.IFNA(VLOOKUP(F632,'سجل المشتريات'!E:M,9,0),"غير مسجلة في المشتريات"))</f>
        <v/>
      </c>
      <c r="I632" s="27" t="str">
        <f>_xlfn.IFNA(VLOOKUP(E632,الاوردرات!$B$1:$C$600,2,0),"")</f>
        <v/>
      </c>
      <c r="J632" s="63"/>
      <c r="L632" s="125" t="str">
        <f>IF(F632="","",_xlfn.IFNA((VLOOKUP(F632,help!L:M,2,0))*G632,"غير مسجلة في المشتريات"))</f>
        <v/>
      </c>
    </row>
    <row r="633" spans="2:12" x14ac:dyDescent="0.2">
      <c r="B633" s="14">
        <f>COUNTIFS($E$3:E633,تقرير!$E$4)</f>
        <v>21</v>
      </c>
      <c r="C633" s="48"/>
      <c r="D633" s="49"/>
      <c r="E633" s="48"/>
      <c r="F633" s="50"/>
      <c r="G633" s="51"/>
      <c r="H633" s="128" t="str">
        <f>IF(F633="","",_xlfn.IFNA(VLOOKUP(F633,'سجل المشتريات'!E:M,9,0),"غير مسجلة في المشتريات"))</f>
        <v/>
      </c>
      <c r="I633" s="27" t="str">
        <f>_xlfn.IFNA(VLOOKUP(E633,الاوردرات!$B$1:$C$600,2,0),"")</f>
        <v/>
      </c>
      <c r="J633" s="63"/>
      <c r="L633" s="125" t="str">
        <f>IF(F633="","",_xlfn.IFNA((VLOOKUP(F633,help!L:M,2,0))*G633,"غير مسجلة في المشتريات"))</f>
        <v/>
      </c>
    </row>
    <row r="634" spans="2:12" x14ac:dyDescent="0.2">
      <c r="B634" s="14">
        <f>COUNTIFS($E$3:E634,تقرير!$E$4)</f>
        <v>21</v>
      </c>
      <c r="C634" s="48"/>
      <c r="D634" s="49"/>
      <c r="E634" s="48"/>
      <c r="F634" s="50"/>
      <c r="G634" s="51"/>
      <c r="H634" s="128" t="str">
        <f>IF(F634="","",_xlfn.IFNA(VLOOKUP(F634,'سجل المشتريات'!E:M,9,0),"غير مسجلة في المشتريات"))</f>
        <v/>
      </c>
      <c r="I634" s="27" t="str">
        <f>_xlfn.IFNA(VLOOKUP(E634,الاوردرات!$B$1:$C$600,2,0),"")</f>
        <v/>
      </c>
      <c r="J634" s="63"/>
      <c r="L634" s="125" t="str">
        <f>IF(F634="","",_xlfn.IFNA((VLOOKUP(F634,help!L:M,2,0))*G634,"غير مسجلة في المشتريات"))</f>
        <v/>
      </c>
    </row>
    <row r="635" spans="2:12" x14ac:dyDescent="0.2">
      <c r="B635" s="14">
        <f>COUNTIFS($E$3:E635,تقرير!$E$4)</f>
        <v>21</v>
      </c>
      <c r="C635" s="48"/>
      <c r="D635" s="49"/>
      <c r="E635" s="48"/>
      <c r="F635" s="50"/>
      <c r="G635" s="51"/>
      <c r="H635" s="128" t="str">
        <f>IF(F635="","",_xlfn.IFNA(VLOOKUP(F635,'سجل المشتريات'!E:M,9,0),"غير مسجلة في المشتريات"))</f>
        <v/>
      </c>
      <c r="I635" s="27" t="str">
        <f>_xlfn.IFNA(VLOOKUP(E635,الاوردرات!$B$1:$C$600,2,0),"")</f>
        <v/>
      </c>
      <c r="J635" s="63"/>
      <c r="L635" s="125" t="str">
        <f>IF(F635="","",_xlfn.IFNA((VLOOKUP(F635,help!L:M,2,0))*G635,"غير مسجلة في المشتريات"))</f>
        <v/>
      </c>
    </row>
    <row r="636" spans="2:12" x14ac:dyDescent="0.2">
      <c r="B636" s="14">
        <f>COUNTIFS($E$3:E636,تقرير!$E$4)</f>
        <v>21</v>
      </c>
      <c r="C636" s="48"/>
      <c r="D636" s="49"/>
      <c r="E636" s="48"/>
      <c r="F636" s="50"/>
      <c r="G636" s="51"/>
      <c r="H636" s="128" t="str">
        <f>IF(F636="","",_xlfn.IFNA(VLOOKUP(F636,'سجل المشتريات'!E:M,9,0),"غير مسجلة في المشتريات"))</f>
        <v/>
      </c>
      <c r="I636" s="27" t="str">
        <f>_xlfn.IFNA(VLOOKUP(E636,الاوردرات!$B$1:$C$600,2,0),"")</f>
        <v/>
      </c>
      <c r="J636" s="63"/>
      <c r="L636" s="125" t="str">
        <f>IF(F636="","",_xlfn.IFNA((VLOOKUP(F636,help!L:M,2,0))*G636,"غير مسجلة في المشتريات"))</f>
        <v/>
      </c>
    </row>
    <row r="637" spans="2:12" x14ac:dyDescent="0.2">
      <c r="B637" s="14">
        <f>COUNTIFS($E$3:E637,تقرير!$E$4)</f>
        <v>21</v>
      </c>
      <c r="C637" s="48"/>
      <c r="D637" s="49"/>
      <c r="E637" s="48"/>
      <c r="F637" s="50"/>
      <c r="G637" s="51"/>
      <c r="H637" s="128" t="str">
        <f>IF(F637="","",_xlfn.IFNA(VLOOKUP(F637,'سجل المشتريات'!E:M,9,0),"غير مسجلة في المشتريات"))</f>
        <v/>
      </c>
      <c r="I637" s="27" t="str">
        <f>_xlfn.IFNA(VLOOKUP(E637,الاوردرات!$B$1:$C$600,2,0),"")</f>
        <v/>
      </c>
      <c r="J637" s="63"/>
      <c r="L637" s="125" t="str">
        <f>IF(F637="","",_xlfn.IFNA((VLOOKUP(F637,help!L:M,2,0))*G637,"غير مسجلة في المشتريات"))</f>
        <v/>
      </c>
    </row>
    <row r="638" spans="2:12" x14ac:dyDescent="0.2">
      <c r="B638" s="14">
        <f>COUNTIFS($E$3:E638,تقرير!$E$4)</f>
        <v>21</v>
      </c>
      <c r="C638" s="48"/>
      <c r="D638" s="49"/>
      <c r="E638" s="48"/>
      <c r="F638" s="50"/>
      <c r="G638" s="51"/>
      <c r="H638" s="128" t="str">
        <f>IF(F638="","",_xlfn.IFNA(VLOOKUP(F638,'سجل المشتريات'!E:M,9,0),"غير مسجلة في المشتريات"))</f>
        <v/>
      </c>
      <c r="I638" s="27" t="str">
        <f>_xlfn.IFNA(VLOOKUP(E638,الاوردرات!$B$1:$C$600,2,0),"")</f>
        <v/>
      </c>
      <c r="J638" s="63"/>
      <c r="L638" s="125" t="str">
        <f>IF(F638="","",_xlfn.IFNA((VLOOKUP(F638,help!L:M,2,0))*G638,"غير مسجلة في المشتريات"))</f>
        <v/>
      </c>
    </row>
    <row r="639" spans="2:12" x14ac:dyDescent="0.2">
      <c r="B639" s="14">
        <f>COUNTIFS($E$3:E639,تقرير!$E$4)</f>
        <v>21</v>
      </c>
      <c r="C639" s="48"/>
      <c r="D639" s="49"/>
      <c r="E639" s="48"/>
      <c r="F639" s="50"/>
      <c r="G639" s="51"/>
      <c r="H639" s="128" t="str">
        <f>IF(F639="","",_xlfn.IFNA(VLOOKUP(F639,'سجل المشتريات'!E:M,9,0),"غير مسجلة في المشتريات"))</f>
        <v/>
      </c>
      <c r="I639" s="27" t="str">
        <f>_xlfn.IFNA(VLOOKUP(E639,الاوردرات!$B$1:$C$600,2,0),"")</f>
        <v/>
      </c>
      <c r="J639" s="63"/>
      <c r="L639" s="125" t="str">
        <f>IF(F639="","",_xlfn.IFNA((VLOOKUP(F639,help!L:M,2,0))*G639,"غير مسجلة في المشتريات"))</f>
        <v/>
      </c>
    </row>
    <row r="640" spans="2:12" x14ac:dyDescent="0.2">
      <c r="B640" s="14">
        <f>COUNTIFS($E$3:E640,تقرير!$E$4)</f>
        <v>21</v>
      </c>
      <c r="C640" s="48"/>
      <c r="D640" s="49"/>
      <c r="E640" s="48"/>
      <c r="F640" s="50"/>
      <c r="G640" s="51"/>
      <c r="H640" s="128" t="str">
        <f>IF(F640="","",_xlfn.IFNA(VLOOKUP(F640,'سجل المشتريات'!E:M,9,0),"غير مسجلة في المشتريات"))</f>
        <v/>
      </c>
      <c r="I640" s="27" t="str">
        <f>_xlfn.IFNA(VLOOKUP(E640,الاوردرات!$B$1:$C$600,2,0),"")</f>
        <v/>
      </c>
      <c r="J640" s="63"/>
      <c r="L640" s="125" t="str">
        <f>IF(F640="","",_xlfn.IFNA((VLOOKUP(F640,help!L:M,2,0))*G640,"غير مسجلة في المشتريات"))</f>
        <v/>
      </c>
    </row>
    <row r="641" spans="2:12" x14ac:dyDescent="0.2">
      <c r="B641" s="14">
        <f>COUNTIFS($E$3:E641,تقرير!$E$4)</f>
        <v>21</v>
      </c>
      <c r="C641" s="48"/>
      <c r="D641" s="49"/>
      <c r="E641" s="48"/>
      <c r="F641" s="50"/>
      <c r="G641" s="51"/>
      <c r="H641" s="128" t="str">
        <f>IF(F641="","",_xlfn.IFNA(VLOOKUP(F641,'سجل المشتريات'!E:M,9,0),"غير مسجلة في المشتريات"))</f>
        <v/>
      </c>
      <c r="I641" s="27" t="str">
        <f>_xlfn.IFNA(VLOOKUP(E641,الاوردرات!$B$1:$C$600,2,0),"")</f>
        <v/>
      </c>
      <c r="J641" s="63"/>
      <c r="L641" s="125" t="str">
        <f>IF(F641="","",_xlfn.IFNA((VLOOKUP(F641,help!L:M,2,0))*G641,"غير مسجلة في المشتريات"))</f>
        <v/>
      </c>
    </row>
    <row r="642" spans="2:12" x14ac:dyDescent="0.2">
      <c r="B642" s="14">
        <f>COUNTIFS($E$3:E642,تقرير!$E$4)</f>
        <v>21</v>
      </c>
      <c r="C642" s="48"/>
      <c r="D642" s="49"/>
      <c r="E642" s="48"/>
      <c r="F642" s="50"/>
      <c r="G642" s="51"/>
      <c r="H642" s="128" t="str">
        <f>IF(F642="","",_xlfn.IFNA(VLOOKUP(F642,'سجل المشتريات'!E:M,9,0),"غير مسجلة في المشتريات"))</f>
        <v/>
      </c>
      <c r="I642" s="27" t="str">
        <f>_xlfn.IFNA(VLOOKUP(E642,الاوردرات!$B$1:$C$600,2,0),"")</f>
        <v/>
      </c>
      <c r="J642" s="63"/>
      <c r="L642" s="125" t="str">
        <f>IF(F642="","",_xlfn.IFNA((VLOOKUP(F642,help!L:M,2,0))*G642,"غير مسجلة في المشتريات"))</f>
        <v/>
      </c>
    </row>
    <row r="643" spans="2:12" x14ac:dyDescent="0.2">
      <c r="B643" s="14">
        <f>COUNTIFS($E$3:E643,تقرير!$E$4)</f>
        <v>21</v>
      </c>
      <c r="C643" s="48"/>
      <c r="D643" s="49"/>
      <c r="E643" s="48"/>
      <c r="F643" s="50"/>
      <c r="G643" s="51"/>
      <c r="H643" s="128" t="str">
        <f>IF(F643="","",_xlfn.IFNA(VLOOKUP(F643,'سجل المشتريات'!E:M,9,0),"غير مسجلة في المشتريات"))</f>
        <v/>
      </c>
      <c r="I643" s="27" t="str">
        <f>_xlfn.IFNA(VLOOKUP(E643,الاوردرات!$B$1:$C$600,2,0),"")</f>
        <v/>
      </c>
      <c r="J643" s="63"/>
      <c r="L643" s="125" t="str">
        <f>IF(F643="","",_xlfn.IFNA((VLOOKUP(F643,help!L:M,2,0))*G643,"غير مسجلة في المشتريات"))</f>
        <v/>
      </c>
    </row>
    <row r="644" spans="2:12" x14ac:dyDescent="0.2">
      <c r="B644" s="14">
        <f>COUNTIFS($E$3:E644,تقرير!$E$4)</f>
        <v>21</v>
      </c>
      <c r="C644" s="48"/>
      <c r="D644" s="49"/>
      <c r="E644" s="48"/>
      <c r="F644" s="50"/>
      <c r="G644" s="51"/>
      <c r="H644" s="128" t="str">
        <f>IF(F644="","",_xlfn.IFNA(VLOOKUP(F644,'سجل المشتريات'!E:M,9,0),"غير مسجلة في المشتريات"))</f>
        <v/>
      </c>
      <c r="I644" s="27" t="str">
        <f>_xlfn.IFNA(VLOOKUP(E644,الاوردرات!$B$1:$C$600,2,0),"")</f>
        <v/>
      </c>
      <c r="J644" s="63"/>
      <c r="L644" s="125" t="str">
        <f>IF(F644="","",_xlfn.IFNA((VLOOKUP(F644,help!L:M,2,0))*G644,"غير مسجلة في المشتريات"))</f>
        <v/>
      </c>
    </row>
    <row r="645" spans="2:12" x14ac:dyDescent="0.2">
      <c r="B645" s="14">
        <f>COUNTIFS($E$3:E645,تقرير!$E$4)</f>
        <v>21</v>
      </c>
      <c r="C645" s="48"/>
      <c r="D645" s="49"/>
      <c r="E645" s="48"/>
      <c r="F645" s="50"/>
      <c r="G645" s="51"/>
      <c r="H645" s="128" t="str">
        <f>IF(F645="","",_xlfn.IFNA(VLOOKUP(F645,'سجل المشتريات'!E:M,9,0),"غير مسجلة في المشتريات"))</f>
        <v/>
      </c>
      <c r="I645" s="27" t="str">
        <f>_xlfn.IFNA(VLOOKUP(E645,الاوردرات!$B$1:$C$600,2,0),"")</f>
        <v/>
      </c>
      <c r="J645" s="63"/>
      <c r="L645" s="125" t="str">
        <f>IF(F645="","",_xlfn.IFNA((VLOOKUP(F645,help!L:M,2,0))*G645,"غير مسجلة في المشتريات"))</f>
        <v/>
      </c>
    </row>
    <row r="646" spans="2:12" x14ac:dyDescent="0.2">
      <c r="B646" s="14">
        <f>COUNTIFS($E$3:E646,تقرير!$E$4)</f>
        <v>21</v>
      </c>
      <c r="C646" s="48"/>
      <c r="D646" s="49"/>
      <c r="E646" s="48"/>
      <c r="F646" s="50"/>
      <c r="G646" s="51"/>
      <c r="H646" s="128" t="str">
        <f>IF(F646="","",_xlfn.IFNA(VLOOKUP(F646,'سجل المشتريات'!E:M,9,0),"غير مسجلة في المشتريات"))</f>
        <v/>
      </c>
      <c r="I646" s="27" t="str">
        <f>_xlfn.IFNA(VLOOKUP(E646,الاوردرات!$B$1:$C$600,2,0),"")</f>
        <v/>
      </c>
      <c r="J646" s="63"/>
      <c r="L646" s="125" t="str">
        <f>IF(F646="","",_xlfn.IFNA((VLOOKUP(F646,help!L:M,2,0))*G646,"غير مسجلة في المشتريات"))</f>
        <v/>
      </c>
    </row>
    <row r="647" spans="2:12" x14ac:dyDescent="0.2">
      <c r="B647" s="14">
        <f>COUNTIFS($E$3:E647,تقرير!$E$4)</f>
        <v>21</v>
      </c>
      <c r="C647" s="48"/>
      <c r="D647" s="49"/>
      <c r="E647" s="48"/>
      <c r="F647" s="50"/>
      <c r="G647" s="51"/>
      <c r="H647" s="128" t="str">
        <f>IF(F647="","",_xlfn.IFNA(VLOOKUP(F647,'سجل المشتريات'!E:M,9,0),"غير مسجلة في المشتريات"))</f>
        <v/>
      </c>
      <c r="I647" s="27" t="str">
        <f>_xlfn.IFNA(VLOOKUP(E647,الاوردرات!$B$1:$C$600,2,0),"")</f>
        <v/>
      </c>
      <c r="J647" s="63"/>
      <c r="L647" s="125" t="str">
        <f>IF(F647="","",_xlfn.IFNA((VLOOKUP(F647,help!L:M,2,0))*G647,"غير مسجلة في المشتريات"))</f>
        <v/>
      </c>
    </row>
    <row r="648" spans="2:12" x14ac:dyDescent="0.2">
      <c r="B648" s="14">
        <f>COUNTIFS($E$3:E648,تقرير!$E$4)</f>
        <v>21</v>
      </c>
      <c r="C648" s="48"/>
      <c r="D648" s="49"/>
      <c r="E648" s="48"/>
      <c r="F648" s="50"/>
      <c r="G648" s="51"/>
      <c r="H648" s="128" t="str">
        <f>IF(F648="","",_xlfn.IFNA(VLOOKUP(F648,'سجل المشتريات'!E:M,9,0),"غير مسجلة في المشتريات"))</f>
        <v/>
      </c>
      <c r="I648" s="27" t="str">
        <f>_xlfn.IFNA(VLOOKUP(E648,الاوردرات!$B$1:$C$600,2,0),"")</f>
        <v/>
      </c>
      <c r="J648" s="63"/>
      <c r="L648" s="125" t="str">
        <f>IF(F648="","",_xlfn.IFNA((VLOOKUP(F648,help!L:M,2,0))*G648,"غير مسجلة في المشتريات"))</f>
        <v/>
      </c>
    </row>
    <row r="649" spans="2:12" x14ac:dyDescent="0.2">
      <c r="B649" s="14">
        <f>COUNTIFS($E$3:E649,تقرير!$E$4)</f>
        <v>21</v>
      </c>
      <c r="C649" s="48"/>
      <c r="D649" s="49"/>
      <c r="E649" s="48"/>
      <c r="F649" s="50"/>
      <c r="G649" s="51"/>
      <c r="H649" s="128" t="str">
        <f>IF(F649="","",_xlfn.IFNA(VLOOKUP(F649,'سجل المشتريات'!E:M,9,0),"غير مسجلة في المشتريات"))</f>
        <v/>
      </c>
      <c r="I649" s="27" t="str">
        <f>_xlfn.IFNA(VLOOKUP(E649,الاوردرات!$B$1:$C$600,2,0),"")</f>
        <v/>
      </c>
      <c r="J649" s="63"/>
      <c r="L649" s="125" t="str">
        <f>IF(F649="","",_xlfn.IFNA((VLOOKUP(F649,help!L:M,2,0))*G649,"غير مسجلة في المشتريات"))</f>
        <v/>
      </c>
    </row>
    <row r="650" spans="2:12" x14ac:dyDescent="0.2">
      <c r="B650" s="14">
        <f>COUNTIFS($E$3:E650,تقرير!$E$4)</f>
        <v>21</v>
      </c>
      <c r="C650" s="48"/>
      <c r="D650" s="49"/>
      <c r="E650" s="48"/>
      <c r="F650" s="50"/>
      <c r="G650" s="51"/>
      <c r="H650" s="128" t="str">
        <f>IF(F650="","",_xlfn.IFNA(VLOOKUP(F650,'سجل المشتريات'!E:M,9,0),"غير مسجلة في المشتريات"))</f>
        <v/>
      </c>
      <c r="I650" s="27" t="str">
        <f>_xlfn.IFNA(VLOOKUP(E650,الاوردرات!$B$1:$C$600,2,0),"")</f>
        <v/>
      </c>
      <c r="J650" s="63"/>
      <c r="L650" s="125" t="str">
        <f>IF(F650="","",_xlfn.IFNA((VLOOKUP(F650,help!L:M,2,0))*G650,"غير مسجلة في المشتريات"))</f>
        <v/>
      </c>
    </row>
    <row r="651" spans="2:12" x14ac:dyDescent="0.2">
      <c r="B651" s="14">
        <f>COUNTIFS($E$3:E651,تقرير!$E$4)</f>
        <v>21</v>
      </c>
      <c r="C651" s="48"/>
      <c r="D651" s="49"/>
      <c r="E651" s="48"/>
      <c r="F651" s="50"/>
      <c r="G651" s="51"/>
      <c r="H651" s="128" t="str">
        <f>IF(F651="","",_xlfn.IFNA(VLOOKUP(F651,'سجل المشتريات'!E:M,9,0),"غير مسجلة في المشتريات"))</f>
        <v/>
      </c>
      <c r="I651" s="27" t="str">
        <f>_xlfn.IFNA(VLOOKUP(E651,الاوردرات!$B$1:$C$600,2,0),"")</f>
        <v/>
      </c>
      <c r="J651" s="63"/>
      <c r="L651" s="125" t="str">
        <f>IF(F651="","",_xlfn.IFNA((VLOOKUP(F651,help!L:M,2,0))*G651,"غير مسجلة في المشتريات"))</f>
        <v/>
      </c>
    </row>
    <row r="652" spans="2:12" x14ac:dyDescent="0.2">
      <c r="B652" s="14">
        <f>COUNTIFS($E$3:E652,تقرير!$E$4)</f>
        <v>21</v>
      </c>
      <c r="C652" s="48"/>
      <c r="D652" s="49"/>
      <c r="E652" s="48"/>
      <c r="F652" s="50"/>
      <c r="G652" s="51"/>
      <c r="H652" s="128" t="str">
        <f>IF(F652="","",_xlfn.IFNA(VLOOKUP(F652,'سجل المشتريات'!E:M,9,0),"غير مسجلة في المشتريات"))</f>
        <v/>
      </c>
      <c r="I652" s="27" t="str">
        <f>_xlfn.IFNA(VLOOKUP(E652,الاوردرات!$B$1:$C$600,2,0),"")</f>
        <v/>
      </c>
      <c r="J652" s="63"/>
      <c r="L652" s="125" t="str">
        <f>IF(F652="","",_xlfn.IFNA((VLOOKUP(F652,help!L:M,2,0))*G652,"غير مسجلة في المشتريات"))</f>
        <v/>
      </c>
    </row>
    <row r="653" spans="2:12" x14ac:dyDescent="0.2">
      <c r="B653" s="14">
        <f>COUNTIFS($E$3:E653,تقرير!$E$4)</f>
        <v>21</v>
      </c>
      <c r="C653" s="48"/>
      <c r="D653" s="49"/>
      <c r="E653" s="48"/>
      <c r="F653" s="50"/>
      <c r="G653" s="51"/>
      <c r="H653" s="128" t="str">
        <f>IF(F653="","",_xlfn.IFNA(VLOOKUP(F653,'سجل المشتريات'!E:M,9,0),"غير مسجلة في المشتريات"))</f>
        <v/>
      </c>
      <c r="I653" s="27" t="str">
        <f>_xlfn.IFNA(VLOOKUP(E653,الاوردرات!$B$1:$C$600,2,0),"")</f>
        <v/>
      </c>
      <c r="J653" s="63"/>
      <c r="L653" s="125" t="str">
        <f>IF(F653="","",_xlfn.IFNA((VLOOKUP(F653,help!L:M,2,0))*G653,"غير مسجلة في المشتريات"))</f>
        <v/>
      </c>
    </row>
    <row r="654" spans="2:12" x14ac:dyDescent="0.2">
      <c r="B654" s="14">
        <f>COUNTIFS($E$3:E654,تقرير!$E$4)</f>
        <v>21</v>
      </c>
      <c r="C654" s="48"/>
      <c r="D654" s="49"/>
      <c r="E654" s="48"/>
      <c r="F654" s="50"/>
      <c r="G654" s="51"/>
      <c r="H654" s="128" t="str">
        <f>IF(F654="","",_xlfn.IFNA(VLOOKUP(F654,'سجل المشتريات'!E:M,9,0),"غير مسجلة في المشتريات"))</f>
        <v/>
      </c>
      <c r="I654" s="27" t="str">
        <f>_xlfn.IFNA(VLOOKUP(E654,الاوردرات!$B$1:$C$600,2,0),"")</f>
        <v/>
      </c>
      <c r="J654" s="63"/>
      <c r="L654" s="125" t="str">
        <f>IF(F654="","",_xlfn.IFNA((VLOOKUP(F654,help!L:M,2,0))*G654,"غير مسجلة في المشتريات"))</f>
        <v/>
      </c>
    </row>
    <row r="655" spans="2:12" x14ac:dyDescent="0.2">
      <c r="B655" s="14">
        <f>COUNTIFS($E$3:E655,تقرير!$E$4)</f>
        <v>21</v>
      </c>
      <c r="C655" s="48"/>
      <c r="D655" s="49"/>
      <c r="E655" s="48"/>
      <c r="F655" s="50"/>
      <c r="G655" s="51"/>
      <c r="H655" s="128" t="str">
        <f>IF(F655="","",_xlfn.IFNA(VLOOKUP(F655,'سجل المشتريات'!E:M,9,0),"غير مسجلة في المشتريات"))</f>
        <v/>
      </c>
      <c r="I655" s="27" t="str">
        <f>_xlfn.IFNA(VLOOKUP(E655,الاوردرات!$B$1:$C$600,2,0),"")</f>
        <v/>
      </c>
      <c r="J655" s="63"/>
      <c r="L655" s="125" t="str">
        <f>IF(F655="","",_xlfn.IFNA((VLOOKUP(F655,help!L:M,2,0))*G655,"غير مسجلة في المشتريات"))</f>
        <v/>
      </c>
    </row>
    <row r="656" spans="2:12" x14ac:dyDescent="0.2">
      <c r="B656" s="14">
        <f>COUNTIFS($E$3:E656,تقرير!$E$4)</f>
        <v>21</v>
      </c>
      <c r="C656" s="48"/>
      <c r="D656" s="49"/>
      <c r="E656" s="48"/>
      <c r="F656" s="50"/>
      <c r="G656" s="51"/>
      <c r="H656" s="128" t="str">
        <f>IF(F656="","",_xlfn.IFNA(VLOOKUP(F656,'سجل المشتريات'!E:M,9,0),"غير مسجلة في المشتريات"))</f>
        <v/>
      </c>
      <c r="I656" s="27" t="str">
        <f>_xlfn.IFNA(VLOOKUP(E656,الاوردرات!$B$1:$C$600,2,0),"")</f>
        <v/>
      </c>
      <c r="J656" s="63"/>
      <c r="L656" s="125" t="str">
        <f>IF(F656="","",_xlfn.IFNA((VLOOKUP(F656,help!L:M,2,0))*G656,"غير مسجلة في المشتريات"))</f>
        <v/>
      </c>
    </row>
    <row r="657" spans="2:12" x14ac:dyDescent="0.2">
      <c r="B657" s="14">
        <f>COUNTIFS($E$3:E657,تقرير!$E$4)</f>
        <v>21</v>
      </c>
      <c r="C657" s="48"/>
      <c r="D657" s="49"/>
      <c r="E657" s="48"/>
      <c r="F657" s="50"/>
      <c r="G657" s="51"/>
      <c r="H657" s="128" t="str">
        <f>IF(F657="","",_xlfn.IFNA(VLOOKUP(F657,'سجل المشتريات'!E:M,9,0),"غير مسجلة في المشتريات"))</f>
        <v/>
      </c>
      <c r="I657" s="27" t="str">
        <f>_xlfn.IFNA(VLOOKUP(E657,الاوردرات!$B$1:$C$600,2,0),"")</f>
        <v/>
      </c>
      <c r="J657" s="63"/>
      <c r="L657" s="125" t="str">
        <f>IF(F657="","",_xlfn.IFNA((VLOOKUP(F657,help!L:M,2,0))*G657,"غير مسجلة في المشتريات"))</f>
        <v/>
      </c>
    </row>
    <row r="658" spans="2:12" x14ac:dyDescent="0.2">
      <c r="B658" s="14">
        <f>COUNTIFS($E$3:E658,تقرير!$E$4)</f>
        <v>21</v>
      </c>
      <c r="C658" s="48"/>
      <c r="D658" s="49"/>
      <c r="E658" s="48"/>
      <c r="F658" s="50"/>
      <c r="G658" s="51"/>
      <c r="H658" s="128" t="str">
        <f>IF(F658="","",_xlfn.IFNA(VLOOKUP(F658,'سجل المشتريات'!E:M,9,0),"غير مسجلة في المشتريات"))</f>
        <v/>
      </c>
      <c r="I658" s="27" t="str">
        <f>_xlfn.IFNA(VLOOKUP(E658,الاوردرات!$B$1:$C$600,2,0),"")</f>
        <v/>
      </c>
      <c r="J658" s="63"/>
      <c r="L658" s="125" t="str">
        <f>IF(F658="","",_xlfn.IFNA((VLOOKUP(F658,help!L:M,2,0))*G658,"غير مسجلة في المشتريات"))</f>
        <v/>
      </c>
    </row>
    <row r="659" spans="2:12" x14ac:dyDescent="0.2">
      <c r="B659" s="14">
        <f>COUNTIFS($E$3:E659,تقرير!$E$4)</f>
        <v>21</v>
      </c>
      <c r="C659" s="48"/>
      <c r="D659" s="49"/>
      <c r="E659" s="48"/>
      <c r="F659" s="50"/>
      <c r="G659" s="51"/>
      <c r="H659" s="128" t="str">
        <f>IF(F659="","",_xlfn.IFNA(VLOOKUP(F659,'سجل المشتريات'!E:M,9,0),"غير مسجلة في المشتريات"))</f>
        <v/>
      </c>
      <c r="I659" s="27" t="str">
        <f>_xlfn.IFNA(VLOOKUP(E659,الاوردرات!$B$1:$C$600,2,0),"")</f>
        <v/>
      </c>
      <c r="J659" s="63"/>
      <c r="L659" s="125" t="str">
        <f>IF(F659="","",_xlfn.IFNA((VLOOKUP(F659,help!L:M,2,0))*G659,"غير مسجلة في المشتريات"))</f>
        <v/>
      </c>
    </row>
    <row r="660" spans="2:12" x14ac:dyDescent="0.2">
      <c r="B660" s="14">
        <f>COUNTIFS($E$3:E660,تقرير!$E$4)</f>
        <v>21</v>
      </c>
      <c r="C660" s="48"/>
      <c r="D660" s="49"/>
      <c r="E660" s="48"/>
      <c r="F660" s="50"/>
      <c r="G660" s="51"/>
      <c r="H660" s="128" t="str">
        <f>IF(F660="","",_xlfn.IFNA(VLOOKUP(F660,'سجل المشتريات'!E:M,9,0),"غير مسجلة في المشتريات"))</f>
        <v/>
      </c>
      <c r="I660" s="27" t="str">
        <f>_xlfn.IFNA(VLOOKUP(E660,الاوردرات!$B$1:$C$600,2,0),"")</f>
        <v/>
      </c>
      <c r="J660" s="63"/>
      <c r="L660" s="125" t="str">
        <f>IF(F660="","",_xlfn.IFNA((VLOOKUP(F660,help!L:M,2,0))*G660,"غير مسجلة في المشتريات"))</f>
        <v/>
      </c>
    </row>
    <row r="661" spans="2:12" x14ac:dyDescent="0.2">
      <c r="B661" s="14">
        <f>COUNTIFS($E$3:E661,تقرير!$E$4)</f>
        <v>21</v>
      </c>
      <c r="C661" s="48"/>
      <c r="D661" s="49"/>
      <c r="E661" s="48"/>
      <c r="F661" s="50"/>
      <c r="G661" s="51"/>
      <c r="H661" s="128" t="str">
        <f>IF(F661="","",_xlfn.IFNA(VLOOKUP(F661,'سجل المشتريات'!E:M,9,0),"غير مسجلة في المشتريات"))</f>
        <v/>
      </c>
      <c r="I661" s="27" t="str">
        <f>_xlfn.IFNA(VLOOKUP(E661,الاوردرات!$B$1:$C$600,2,0),"")</f>
        <v/>
      </c>
      <c r="J661" s="63"/>
      <c r="L661" s="125" t="str">
        <f>IF(F661="","",_xlfn.IFNA((VLOOKUP(F661,help!L:M,2,0))*G661,"غير مسجلة في المشتريات"))</f>
        <v/>
      </c>
    </row>
    <row r="662" spans="2:12" x14ac:dyDescent="0.2">
      <c r="B662" s="14">
        <f>COUNTIFS($E$3:E662,تقرير!$E$4)</f>
        <v>21</v>
      </c>
      <c r="C662" s="48"/>
      <c r="D662" s="49"/>
      <c r="E662" s="48"/>
      <c r="F662" s="50"/>
      <c r="G662" s="51"/>
      <c r="H662" s="128" t="str">
        <f>IF(F662="","",_xlfn.IFNA(VLOOKUP(F662,'سجل المشتريات'!E:M,9,0),"غير مسجلة في المشتريات"))</f>
        <v/>
      </c>
      <c r="I662" s="27" t="str">
        <f>_xlfn.IFNA(VLOOKUP(E662,الاوردرات!$B$1:$C$600,2,0),"")</f>
        <v/>
      </c>
      <c r="J662" s="63"/>
      <c r="L662" s="125" t="str">
        <f>IF(F662="","",_xlfn.IFNA((VLOOKUP(F662,help!L:M,2,0))*G662,"غير مسجلة في المشتريات"))</f>
        <v/>
      </c>
    </row>
    <row r="663" spans="2:12" x14ac:dyDescent="0.2">
      <c r="B663" s="14">
        <f>COUNTIFS($E$3:E663,تقرير!$E$4)</f>
        <v>21</v>
      </c>
      <c r="C663" s="48"/>
      <c r="D663" s="49"/>
      <c r="E663" s="48"/>
      <c r="F663" s="50"/>
      <c r="G663" s="51"/>
      <c r="H663" s="128" t="str">
        <f>IF(F663="","",_xlfn.IFNA(VLOOKUP(F663,'سجل المشتريات'!E:M,9,0),"غير مسجلة في المشتريات"))</f>
        <v/>
      </c>
      <c r="I663" s="27" t="str">
        <f>_xlfn.IFNA(VLOOKUP(E663,الاوردرات!$B$1:$C$600,2,0),"")</f>
        <v/>
      </c>
      <c r="J663" s="63"/>
      <c r="L663" s="125" t="str">
        <f>IF(F663="","",_xlfn.IFNA((VLOOKUP(F663,help!L:M,2,0))*G663,"غير مسجلة في المشتريات"))</f>
        <v/>
      </c>
    </row>
    <row r="664" spans="2:12" x14ac:dyDescent="0.2">
      <c r="B664" s="14">
        <f>COUNTIFS($E$3:E664,تقرير!$E$4)</f>
        <v>21</v>
      </c>
      <c r="C664" s="48"/>
      <c r="D664" s="49"/>
      <c r="E664" s="48"/>
      <c r="F664" s="50"/>
      <c r="G664" s="51"/>
      <c r="H664" s="128" t="str">
        <f>IF(F664="","",_xlfn.IFNA(VLOOKUP(F664,'سجل المشتريات'!E:M,9,0),"غير مسجلة في المشتريات"))</f>
        <v/>
      </c>
      <c r="I664" s="27" t="str">
        <f>_xlfn.IFNA(VLOOKUP(E664,الاوردرات!$B$1:$C$600,2,0),"")</f>
        <v/>
      </c>
      <c r="J664" s="63"/>
      <c r="L664" s="125" t="str">
        <f>IF(F664="","",_xlfn.IFNA((VLOOKUP(F664,help!L:M,2,0))*G664,"غير مسجلة في المشتريات"))</f>
        <v/>
      </c>
    </row>
    <row r="665" spans="2:12" x14ac:dyDescent="0.2">
      <c r="B665" s="14">
        <f>COUNTIFS($E$3:E665,تقرير!$E$4)</f>
        <v>21</v>
      </c>
      <c r="C665" s="48"/>
      <c r="D665" s="49"/>
      <c r="E665" s="48"/>
      <c r="F665" s="50"/>
      <c r="G665" s="51"/>
      <c r="H665" s="128" t="str">
        <f>IF(F665="","",_xlfn.IFNA(VLOOKUP(F665,'سجل المشتريات'!E:M,9,0),"غير مسجلة في المشتريات"))</f>
        <v/>
      </c>
      <c r="I665" s="27" t="str">
        <f>_xlfn.IFNA(VLOOKUP(E665,الاوردرات!$B$1:$C$600,2,0),"")</f>
        <v/>
      </c>
      <c r="J665" s="63"/>
      <c r="L665" s="125" t="str">
        <f>IF(F665="","",_xlfn.IFNA((VLOOKUP(F665,help!L:M,2,0))*G665,"غير مسجلة في المشتريات"))</f>
        <v/>
      </c>
    </row>
    <row r="666" spans="2:12" x14ac:dyDescent="0.2">
      <c r="B666" s="14">
        <f>COUNTIFS($E$3:E666,تقرير!$E$4)</f>
        <v>21</v>
      </c>
      <c r="C666" s="48"/>
      <c r="D666" s="49"/>
      <c r="E666" s="48"/>
      <c r="F666" s="50"/>
      <c r="G666" s="51"/>
      <c r="H666" s="128" t="str">
        <f>IF(F666="","",_xlfn.IFNA(VLOOKUP(F666,'سجل المشتريات'!E:M,9,0),"غير مسجلة في المشتريات"))</f>
        <v/>
      </c>
      <c r="I666" s="27" t="str">
        <f>_xlfn.IFNA(VLOOKUP(E666,الاوردرات!$B$1:$C$600,2,0),"")</f>
        <v/>
      </c>
      <c r="J666" s="63"/>
      <c r="L666" s="125" t="str">
        <f>IF(F666="","",_xlfn.IFNA((VLOOKUP(F666,help!L:M,2,0))*G666,"غير مسجلة في المشتريات"))</f>
        <v/>
      </c>
    </row>
    <row r="667" spans="2:12" x14ac:dyDescent="0.2">
      <c r="B667" s="14">
        <f>COUNTIFS($E$3:E667,تقرير!$E$4)</f>
        <v>21</v>
      </c>
      <c r="C667" s="48"/>
      <c r="D667" s="49"/>
      <c r="E667" s="48"/>
      <c r="F667" s="50"/>
      <c r="G667" s="51"/>
      <c r="H667" s="128" t="str">
        <f>IF(F667="","",_xlfn.IFNA(VLOOKUP(F667,'سجل المشتريات'!E:M,9,0),"غير مسجلة في المشتريات"))</f>
        <v/>
      </c>
      <c r="I667" s="27" t="str">
        <f>_xlfn.IFNA(VLOOKUP(E667,الاوردرات!$B$1:$C$600,2,0),"")</f>
        <v/>
      </c>
      <c r="J667" s="63"/>
      <c r="L667" s="125" t="str">
        <f>IF(F667="","",_xlfn.IFNA((VLOOKUP(F667,help!L:M,2,0))*G667,"غير مسجلة في المشتريات"))</f>
        <v/>
      </c>
    </row>
    <row r="668" spans="2:12" x14ac:dyDescent="0.2">
      <c r="B668" s="14">
        <f>COUNTIFS($E$3:E668,تقرير!$E$4)</f>
        <v>21</v>
      </c>
      <c r="C668" s="48"/>
      <c r="D668" s="49"/>
      <c r="E668" s="48"/>
      <c r="F668" s="50"/>
      <c r="G668" s="51"/>
      <c r="H668" s="128" t="str">
        <f>IF(F668="","",_xlfn.IFNA(VLOOKUP(F668,'سجل المشتريات'!E:M,9,0),"غير مسجلة في المشتريات"))</f>
        <v/>
      </c>
      <c r="I668" s="27" t="str">
        <f>_xlfn.IFNA(VLOOKUP(E668,الاوردرات!$B$1:$C$600,2,0),"")</f>
        <v/>
      </c>
      <c r="J668" s="63"/>
      <c r="L668" s="125" t="str">
        <f>IF(F668="","",_xlfn.IFNA((VLOOKUP(F668,help!L:M,2,0))*G668,"غير مسجلة في المشتريات"))</f>
        <v/>
      </c>
    </row>
    <row r="669" spans="2:12" x14ac:dyDescent="0.2">
      <c r="B669" s="14">
        <f>COUNTIFS($E$3:E669,تقرير!$E$4)</f>
        <v>21</v>
      </c>
      <c r="C669" s="48"/>
      <c r="D669" s="49"/>
      <c r="E669" s="48"/>
      <c r="F669" s="50"/>
      <c r="G669" s="51"/>
      <c r="H669" s="128" t="str">
        <f>IF(F669="","",_xlfn.IFNA(VLOOKUP(F669,'سجل المشتريات'!E:M,9,0),"غير مسجلة في المشتريات"))</f>
        <v/>
      </c>
      <c r="I669" s="27" t="str">
        <f>_xlfn.IFNA(VLOOKUP(E669,الاوردرات!$B$1:$C$600,2,0),"")</f>
        <v/>
      </c>
      <c r="J669" s="63"/>
      <c r="L669" s="125" t="str">
        <f>IF(F669="","",_xlfn.IFNA((VLOOKUP(F669,help!L:M,2,0))*G669,"غير مسجلة في المشتريات"))</f>
        <v/>
      </c>
    </row>
    <row r="670" spans="2:12" x14ac:dyDescent="0.2">
      <c r="B670" s="14">
        <f>COUNTIFS($E$3:E670,تقرير!$E$4)</f>
        <v>21</v>
      </c>
      <c r="C670" s="48"/>
      <c r="D670" s="49"/>
      <c r="E670" s="48"/>
      <c r="F670" s="50"/>
      <c r="G670" s="51"/>
      <c r="H670" s="128" t="str">
        <f>IF(F670="","",_xlfn.IFNA(VLOOKUP(F670,'سجل المشتريات'!E:M,9,0),"غير مسجلة في المشتريات"))</f>
        <v/>
      </c>
      <c r="I670" s="27" t="str">
        <f>_xlfn.IFNA(VLOOKUP(E670,الاوردرات!$B$1:$C$600,2,0),"")</f>
        <v/>
      </c>
      <c r="J670" s="63"/>
      <c r="L670" s="125" t="str">
        <f>IF(F670="","",_xlfn.IFNA((VLOOKUP(F670,help!L:M,2,0))*G670,"غير مسجلة في المشتريات"))</f>
        <v/>
      </c>
    </row>
    <row r="671" spans="2:12" x14ac:dyDescent="0.2">
      <c r="B671" s="14">
        <f>COUNTIFS($E$3:E671,تقرير!$E$4)</f>
        <v>21</v>
      </c>
      <c r="C671" s="48"/>
      <c r="D671" s="49"/>
      <c r="E671" s="48"/>
      <c r="F671" s="50"/>
      <c r="G671" s="51"/>
      <c r="H671" s="128" t="str">
        <f>IF(F671="","",_xlfn.IFNA(VLOOKUP(F671,'سجل المشتريات'!E:M,9,0),"غير مسجلة في المشتريات"))</f>
        <v/>
      </c>
      <c r="I671" s="27" t="str">
        <f>_xlfn.IFNA(VLOOKUP(E671,الاوردرات!$B$1:$C$600,2,0),"")</f>
        <v/>
      </c>
      <c r="J671" s="63"/>
      <c r="L671" s="125" t="str">
        <f>IF(F671="","",_xlfn.IFNA((VLOOKUP(F671,help!L:M,2,0))*G671,"غير مسجلة في المشتريات"))</f>
        <v/>
      </c>
    </row>
    <row r="672" spans="2:12" x14ac:dyDescent="0.2">
      <c r="B672" s="14">
        <f>COUNTIFS($E$3:E672,تقرير!$E$4)</f>
        <v>21</v>
      </c>
      <c r="C672" s="48"/>
      <c r="D672" s="49"/>
      <c r="E672" s="48"/>
      <c r="F672" s="50"/>
      <c r="G672" s="51"/>
      <c r="H672" s="128" t="str">
        <f>IF(F672="","",_xlfn.IFNA(VLOOKUP(F672,'سجل المشتريات'!E:M,9,0),"غير مسجلة في المشتريات"))</f>
        <v/>
      </c>
      <c r="I672" s="27" t="str">
        <f>_xlfn.IFNA(VLOOKUP(E672,الاوردرات!$B$1:$C$600,2,0),"")</f>
        <v/>
      </c>
      <c r="J672" s="63"/>
      <c r="L672" s="125" t="str">
        <f>IF(F672="","",_xlfn.IFNA((VLOOKUP(F672,help!L:M,2,0))*G672,"غير مسجلة في المشتريات"))</f>
        <v/>
      </c>
    </row>
    <row r="673" spans="2:12" x14ac:dyDescent="0.2">
      <c r="B673" s="14">
        <f>COUNTIFS($E$3:E673,تقرير!$E$4)</f>
        <v>21</v>
      </c>
      <c r="C673" s="48"/>
      <c r="D673" s="49"/>
      <c r="E673" s="48"/>
      <c r="F673" s="50"/>
      <c r="G673" s="51"/>
      <c r="H673" s="128" t="str">
        <f>IF(F673="","",_xlfn.IFNA(VLOOKUP(F673,'سجل المشتريات'!E:M,9,0),"غير مسجلة في المشتريات"))</f>
        <v/>
      </c>
      <c r="I673" s="27" t="str">
        <f>_xlfn.IFNA(VLOOKUP(E673,الاوردرات!$B$1:$C$600,2,0),"")</f>
        <v/>
      </c>
      <c r="J673" s="63"/>
      <c r="L673" s="125" t="str">
        <f>IF(F673="","",_xlfn.IFNA((VLOOKUP(F673,help!L:M,2,0))*G673,"غير مسجلة في المشتريات"))</f>
        <v/>
      </c>
    </row>
    <row r="674" spans="2:12" x14ac:dyDescent="0.2">
      <c r="B674" s="14">
        <f>COUNTIFS($E$3:E674,تقرير!$E$4)</f>
        <v>21</v>
      </c>
      <c r="C674" s="48"/>
      <c r="D674" s="49"/>
      <c r="E674" s="48"/>
      <c r="F674" s="50"/>
      <c r="G674" s="51"/>
      <c r="H674" s="128" t="str">
        <f>IF(F674="","",_xlfn.IFNA(VLOOKUP(F674,'سجل المشتريات'!E:M,9,0),"غير مسجلة في المشتريات"))</f>
        <v/>
      </c>
      <c r="I674" s="27" t="str">
        <f>_xlfn.IFNA(VLOOKUP(E674,الاوردرات!$B$1:$C$600,2,0),"")</f>
        <v/>
      </c>
      <c r="J674" s="63"/>
      <c r="L674" s="125" t="str">
        <f>IF(F674="","",_xlfn.IFNA((VLOOKUP(F674,help!L:M,2,0))*G674,"غير مسجلة في المشتريات"))</f>
        <v/>
      </c>
    </row>
    <row r="675" spans="2:12" x14ac:dyDescent="0.2">
      <c r="B675" s="14">
        <f>COUNTIFS($E$3:E675,تقرير!$E$4)</f>
        <v>21</v>
      </c>
      <c r="C675" s="48"/>
      <c r="D675" s="49"/>
      <c r="E675" s="48"/>
      <c r="F675" s="50"/>
      <c r="G675" s="51"/>
      <c r="H675" s="128" t="str">
        <f>IF(F675="","",_xlfn.IFNA(VLOOKUP(F675,'سجل المشتريات'!E:M,9,0),"غير مسجلة في المشتريات"))</f>
        <v/>
      </c>
      <c r="I675" s="27" t="str">
        <f>_xlfn.IFNA(VLOOKUP(E675,الاوردرات!$B$1:$C$600,2,0),"")</f>
        <v/>
      </c>
      <c r="J675" s="63"/>
      <c r="L675" s="125" t="str">
        <f>IF(F675="","",_xlfn.IFNA((VLOOKUP(F675,help!L:M,2,0))*G675,"غير مسجلة في المشتريات"))</f>
        <v/>
      </c>
    </row>
    <row r="676" spans="2:12" x14ac:dyDescent="0.2">
      <c r="B676" s="14">
        <f>COUNTIFS($E$3:E676,تقرير!$E$4)</f>
        <v>21</v>
      </c>
      <c r="C676" s="48"/>
      <c r="D676" s="49"/>
      <c r="E676" s="48"/>
      <c r="F676" s="50"/>
      <c r="G676" s="51"/>
      <c r="H676" s="128" t="str">
        <f>IF(F676="","",_xlfn.IFNA(VLOOKUP(F676,'سجل المشتريات'!E:M,9,0),"غير مسجلة في المشتريات"))</f>
        <v/>
      </c>
      <c r="I676" s="27" t="str">
        <f>_xlfn.IFNA(VLOOKUP(E676,الاوردرات!$B$1:$C$600,2,0),"")</f>
        <v/>
      </c>
      <c r="J676" s="63"/>
      <c r="L676" s="125" t="str">
        <f>IF(F676="","",_xlfn.IFNA((VLOOKUP(F676,help!L:M,2,0))*G676,"غير مسجلة في المشتريات"))</f>
        <v/>
      </c>
    </row>
    <row r="677" spans="2:12" x14ac:dyDescent="0.2">
      <c r="B677" s="14">
        <f>COUNTIFS($E$3:E677,تقرير!$E$4)</f>
        <v>21</v>
      </c>
      <c r="C677" s="48"/>
      <c r="D677" s="49"/>
      <c r="E677" s="48"/>
      <c r="F677" s="50"/>
      <c r="G677" s="51"/>
      <c r="H677" s="128" t="str">
        <f>IF(F677="","",_xlfn.IFNA(VLOOKUP(F677,'سجل المشتريات'!E:M,9,0),"غير مسجلة في المشتريات"))</f>
        <v/>
      </c>
      <c r="I677" s="27" t="str">
        <f>_xlfn.IFNA(VLOOKUP(E677,الاوردرات!$B$1:$C$600,2,0),"")</f>
        <v/>
      </c>
      <c r="J677" s="63"/>
      <c r="L677" s="125" t="str">
        <f>IF(F677="","",_xlfn.IFNA((VLOOKUP(F677,help!L:M,2,0))*G677,"غير مسجلة في المشتريات"))</f>
        <v/>
      </c>
    </row>
    <row r="678" spans="2:12" x14ac:dyDescent="0.2">
      <c r="B678" s="14">
        <f>COUNTIFS($E$3:E678,تقرير!$E$4)</f>
        <v>21</v>
      </c>
      <c r="C678" s="48"/>
      <c r="D678" s="49"/>
      <c r="E678" s="48"/>
      <c r="F678" s="50"/>
      <c r="G678" s="51"/>
      <c r="H678" s="128" t="str">
        <f>IF(F678="","",_xlfn.IFNA(VLOOKUP(F678,'سجل المشتريات'!E:M,9,0),"غير مسجلة في المشتريات"))</f>
        <v/>
      </c>
      <c r="I678" s="27" t="str">
        <f>_xlfn.IFNA(VLOOKUP(E678,الاوردرات!$B$1:$C$600,2,0),"")</f>
        <v/>
      </c>
      <c r="J678" s="63"/>
      <c r="L678" s="125" t="str">
        <f>IF(F678="","",_xlfn.IFNA((VLOOKUP(F678,help!L:M,2,0))*G678,"غير مسجلة في المشتريات"))</f>
        <v/>
      </c>
    </row>
    <row r="679" spans="2:12" x14ac:dyDescent="0.2">
      <c r="B679" s="14">
        <f>COUNTIFS($E$3:E679,تقرير!$E$4)</f>
        <v>21</v>
      </c>
      <c r="C679" s="48"/>
      <c r="D679" s="49"/>
      <c r="E679" s="48"/>
      <c r="F679" s="50"/>
      <c r="G679" s="51"/>
      <c r="H679" s="128" t="str">
        <f>IF(F679="","",_xlfn.IFNA(VLOOKUP(F679,'سجل المشتريات'!E:M,9,0),"غير مسجلة في المشتريات"))</f>
        <v/>
      </c>
      <c r="I679" s="27" t="str">
        <f>_xlfn.IFNA(VLOOKUP(E679,الاوردرات!$B$1:$C$600,2,0),"")</f>
        <v/>
      </c>
      <c r="J679" s="63"/>
      <c r="L679" s="125" t="str">
        <f>IF(F679="","",_xlfn.IFNA((VLOOKUP(F679,help!L:M,2,0))*G679,"غير مسجلة في المشتريات"))</f>
        <v/>
      </c>
    </row>
    <row r="680" spans="2:12" x14ac:dyDescent="0.2">
      <c r="B680" s="14">
        <f>COUNTIFS($E$3:E680,تقرير!$E$4)</f>
        <v>21</v>
      </c>
      <c r="C680" s="48"/>
      <c r="D680" s="49"/>
      <c r="E680" s="48"/>
      <c r="F680" s="50"/>
      <c r="G680" s="51"/>
      <c r="H680" s="128" t="str">
        <f>IF(F680="","",_xlfn.IFNA(VLOOKUP(F680,'سجل المشتريات'!E:M,9,0),"غير مسجلة في المشتريات"))</f>
        <v/>
      </c>
      <c r="I680" s="27" t="str">
        <f>_xlfn.IFNA(VLOOKUP(E680,الاوردرات!$B$1:$C$600,2,0),"")</f>
        <v/>
      </c>
      <c r="J680" s="63"/>
      <c r="L680" s="125" t="str">
        <f>IF(F680="","",_xlfn.IFNA((VLOOKUP(F680,help!L:M,2,0))*G680,"غير مسجلة في المشتريات"))</f>
        <v/>
      </c>
    </row>
    <row r="681" spans="2:12" x14ac:dyDescent="0.2">
      <c r="B681" s="14">
        <f>COUNTIFS($E$3:E681,تقرير!$E$4)</f>
        <v>21</v>
      </c>
      <c r="C681" s="48"/>
      <c r="D681" s="49"/>
      <c r="E681" s="48"/>
      <c r="F681" s="50"/>
      <c r="G681" s="51"/>
      <c r="H681" s="128" t="str">
        <f>IF(F681="","",_xlfn.IFNA(VLOOKUP(F681,'سجل المشتريات'!E:M,9,0),"غير مسجلة في المشتريات"))</f>
        <v/>
      </c>
      <c r="I681" s="27" t="str">
        <f>_xlfn.IFNA(VLOOKUP(E681,الاوردرات!$B$1:$C$600,2,0),"")</f>
        <v/>
      </c>
      <c r="J681" s="63"/>
      <c r="L681" s="125" t="str">
        <f>IF(F681="","",_xlfn.IFNA((VLOOKUP(F681,help!L:M,2,0))*G681,"غير مسجلة في المشتريات"))</f>
        <v/>
      </c>
    </row>
    <row r="682" spans="2:12" x14ac:dyDescent="0.2">
      <c r="B682" s="14">
        <f>COUNTIFS($E$3:E682,تقرير!$E$4)</f>
        <v>21</v>
      </c>
      <c r="C682" s="48"/>
      <c r="D682" s="49"/>
      <c r="E682" s="48"/>
      <c r="F682" s="50"/>
      <c r="G682" s="51"/>
      <c r="H682" s="128" t="str">
        <f>IF(F682="","",_xlfn.IFNA(VLOOKUP(F682,'سجل المشتريات'!E:M,9,0),"غير مسجلة في المشتريات"))</f>
        <v/>
      </c>
      <c r="I682" s="27" t="str">
        <f>_xlfn.IFNA(VLOOKUP(E682,الاوردرات!$B$1:$C$600,2,0),"")</f>
        <v/>
      </c>
      <c r="J682" s="63"/>
      <c r="L682" s="125" t="str">
        <f>IF(F682="","",_xlfn.IFNA((VLOOKUP(F682,help!L:M,2,0))*G682,"غير مسجلة في المشتريات"))</f>
        <v/>
      </c>
    </row>
    <row r="683" spans="2:12" x14ac:dyDescent="0.2">
      <c r="B683" s="14">
        <f>COUNTIFS($E$3:E683,تقرير!$E$4)</f>
        <v>21</v>
      </c>
      <c r="C683" s="48"/>
      <c r="D683" s="49"/>
      <c r="E683" s="48"/>
      <c r="F683" s="50"/>
      <c r="G683" s="51"/>
      <c r="H683" s="128" t="str">
        <f>IF(F683="","",_xlfn.IFNA(VLOOKUP(F683,'سجل المشتريات'!E:M,9,0),"غير مسجلة في المشتريات"))</f>
        <v/>
      </c>
      <c r="I683" s="27" t="str">
        <f>_xlfn.IFNA(VLOOKUP(E683,الاوردرات!$B$1:$C$600,2,0),"")</f>
        <v/>
      </c>
      <c r="J683" s="63"/>
      <c r="L683" s="125" t="str">
        <f>IF(F683="","",_xlfn.IFNA((VLOOKUP(F683,help!L:M,2,0))*G683,"غير مسجلة في المشتريات"))</f>
        <v/>
      </c>
    </row>
    <row r="684" spans="2:12" x14ac:dyDescent="0.2">
      <c r="B684" s="14">
        <f>COUNTIFS($E$3:E684,تقرير!$E$4)</f>
        <v>21</v>
      </c>
      <c r="C684" s="48"/>
      <c r="D684" s="49"/>
      <c r="E684" s="48"/>
      <c r="F684" s="50"/>
      <c r="G684" s="51"/>
      <c r="H684" s="128" t="str">
        <f>IF(F684="","",_xlfn.IFNA(VLOOKUP(F684,'سجل المشتريات'!E:M,9,0),"غير مسجلة في المشتريات"))</f>
        <v/>
      </c>
      <c r="I684" s="27" t="str">
        <f>_xlfn.IFNA(VLOOKUP(E684,الاوردرات!$B$1:$C$600,2,0),"")</f>
        <v/>
      </c>
      <c r="J684" s="63"/>
      <c r="L684" s="125" t="str">
        <f>IF(F684="","",_xlfn.IFNA((VLOOKUP(F684,help!L:M,2,0))*G684,"غير مسجلة في المشتريات"))</f>
        <v/>
      </c>
    </row>
    <row r="685" spans="2:12" x14ac:dyDescent="0.2">
      <c r="B685" s="14">
        <f>COUNTIFS($E$3:E685,تقرير!$E$4)</f>
        <v>21</v>
      </c>
      <c r="C685" s="48"/>
      <c r="D685" s="49"/>
      <c r="E685" s="48"/>
      <c r="F685" s="50"/>
      <c r="G685" s="51"/>
      <c r="H685" s="128" t="str">
        <f>IF(F685="","",_xlfn.IFNA(VLOOKUP(F685,'سجل المشتريات'!E:M,9,0),"غير مسجلة في المشتريات"))</f>
        <v/>
      </c>
      <c r="I685" s="27" t="str">
        <f>_xlfn.IFNA(VLOOKUP(E685,الاوردرات!$B$1:$C$600,2,0),"")</f>
        <v/>
      </c>
      <c r="J685" s="63"/>
      <c r="L685" s="125" t="str">
        <f>IF(F685="","",_xlfn.IFNA((VLOOKUP(F685,help!L:M,2,0))*G685,"غير مسجلة في المشتريات"))</f>
        <v/>
      </c>
    </row>
    <row r="686" spans="2:12" x14ac:dyDescent="0.2">
      <c r="B686" s="14">
        <f>COUNTIFS($E$3:E686,تقرير!$E$4)</f>
        <v>21</v>
      </c>
      <c r="C686" s="48"/>
      <c r="D686" s="49"/>
      <c r="E686" s="48"/>
      <c r="F686" s="50"/>
      <c r="G686" s="51"/>
      <c r="H686" s="128" t="str">
        <f>IF(F686="","",_xlfn.IFNA(VLOOKUP(F686,'سجل المشتريات'!E:M,9,0),"غير مسجلة في المشتريات"))</f>
        <v/>
      </c>
      <c r="I686" s="27" t="str">
        <f>_xlfn.IFNA(VLOOKUP(E686,الاوردرات!$B$1:$C$600,2,0),"")</f>
        <v/>
      </c>
      <c r="J686" s="63"/>
      <c r="L686" s="125" t="str">
        <f>IF(F686="","",_xlfn.IFNA((VLOOKUP(F686,help!L:M,2,0))*G686,"غير مسجلة في المشتريات"))</f>
        <v/>
      </c>
    </row>
    <row r="687" spans="2:12" x14ac:dyDescent="0.2">
      <c r="B687" s="14">
        <f>COUNTIFS($E$3:E687,تقرير!$E$4)</f>
        <v>21</v>
      </c>
      <c r="C687" s="48"/>
      <c r="D687" s="49"/>
      <c r="E687" s="48"/>
      <c r="F687" s="50"/>
      <c r="G687" s="51"/>
      <c r="H687" s="128" t="str">
        <f>IF(F687="","",_xlfn.IFNA(VLOOKUP(F687,'سجل المشتريات'!E:M,9,0),"غير مسجلة في المشتريات"))</f>
        <v/>
      </c>
      <c r="I687" s="27" t="str">
        <f>_xlfn.IFNA(VLOOKUP(E687,الاوردرات!$B$1:$C$600,2,0),"")</f>
        <v/>
      </c>
      <c r="J687" s="63"/>
      <c r="L687" s="125" t="str">
        <f>IF(F687="","",_xlfn.IFNA((VLOOKUP(F687,help!L:M,2,0))*G687,"غير مسجلة في المشتريات"))</f>
        <v/>
      </c>
    </row>
    <row r="688" spans="2:12" x14ac:dyDescent="0.2">
      <c r="B688" s="14">
        <f>COUNTIFS($E$3:E688,تقرير!$E$4)</f>
        <v>21</v>
      </c>
      <c r="C688" s="48"/>
      <c r="D688" s="49"/>
      <c r="E688" s="48"/>
      <c r="F688" s="50"/>
      <c r="G688" s="51"/>
      <c r="H688" s="128" t="str">
        <f>IF(F688="","",_xlfn.IFNA(VLOOKUP(F688,'سجل المشتريات'!E:M,9,0),"غير مسجلة في المشتريات"))</f>
        <v/>
      </c>
      <c r="I688" s="27" t="str">
        <f>_xlfn.IFNA(VLOOKUP(E688,الاوردرات!$B$1:$C$600,2,0),"")</f>
        <v/>
      </c>
      <c r="J688" s="63"/>
      <c r="L688" s="125" t="str">
        <f>IF(F688="","",_xlfn.IFNA((VLOOKUP(F688,help!L:M,2,0))*G688,"غير مسجلة في المشتريات"))</f>
        <v/>
      </c>
    </row>
    <row r="689" spans="2:12" x14ac:dyDescent="0.2">
      <c r="B689" s="14">
        <f>COUNTIFS($E$3:E689,تقرير!$E$4)</f>
        <v>21</v>
      </c>
      <c r="C689" s="48"/>
      <c r="D689" s="49"/>
      <c r="E689" s="48"/>
      <c r="F689" s="50"/>
      <c r="G689" s="51"/>
      <c r="H689" s="128" t="str">
        <f>IF(F689="","",_xlfn.IFNA(VLOOKUP(F689,'سجل المشتريات'!E:M,9,0),"غير مسجلة في المشتريات"))</f>
        <v/>
      </c>
      <c r="I689" s="27" t="str">
        <f>_xlfn.IFNA(VLOOKUP(E689,الاوردرات!$B$1:$C$600,2,0),"")</f>
        <v/>
      </c>
      <c r="J689" s="63"/>
      <c r="L689" s="125" t="str">
        <f>IF(F689="","",_xlfn.IFNA((VLOOKUP(F689,help!L:M,2,0))*G689,"غير مسجلة في المشتريات"))</f>
        <v/>
      </c>
    </row>
    <row r="690" spans="2:12" x14ac:dyDescent="0.2">
      <c r="B690" s="14">
        <f>COUNTIFS($E$3:E690,تقرير!$E$4)</f>
        <v>21</v>
      </c>
      <c r="C690" s="48"/>
      <c r="D690" s="49"/>
      <c r="E690" s="48"/>
      <c r="F690" s="50"/>
      <c r="G690" s="51"/>
      <c r="H690" s="128" t="str">
        <f>IF(F690="","",_xlfn.IFNA(VLOOKUP(F690,'سجل المشتريات'!E:M,9,0),"غير مسجلة في المشتريات"))</f>
        <v/>
      </c>
      <c r="I690" s="27" t="str">
        <f>_xlfn.IFNA(VLOOKUP(E690,الاوردرات!$B$1:$C$600,2,0),"")</f>
        <v/>
      </c>
      <c r="J690" s="63"/>
      <c r="L690" s="125" t="str">
        <f>IF(F690="","",_xlfn.IFNA((VLOOKUP(F690,help!L:M,2,0))*G690,"غير مسجلة في المشتريات"))</f>
        <v/>
      </c>
    </row>
    <row r="691" spans="2:12" x14ac:dyDescent="0.2">
      <c r="B691" s="14">
        <f>COUNTIFS($E$3:E691,تقرير!$E$4)</f>
        <v>21</v>
      </c>
      <c r="C691" s="48"/>
      <c r="D691" s="49"/>
      <c r="E691" s="48"/>
      <c r="F691" s="50"/>
      <c r="G691" s="51"/>
      <c r="H691" s="128" t="str">
        <f>IF(F691="","",_xlfn.IFNA(VLOOKUP(F691,'سجل المشتريات'!E:M,9,0),"غير مسجلة في المشتريات"))</f>
        <v/>
      </c>
      <c r="I691" s="27" t="str">
        <f>_xlfn.IFNA(VLOOKUP(E691,الاوردرات!$B$1:$C$600,2,0),"")</f>
        <v/>
      </c>
      <c r="J691" s="63"/>
      <c r="L691" s="125" t="str">
        <f>IF(F691="","",_xlfn.IFNA((VLOOKUP(F691,help!L:M,2,0))*G691,"غير مسجلة في المشتريات"))</f>
        <v/>
      </c>
    </row>
    <row r="692" spans="2:12" x14ac:dyDescent="0.2">
      <c r="B692" s="14">
        <f>COUNTIFS($E$3:E692,تقرير!$E$4)</f>
        <v>21</v>
      </c>
      <c r="C692" s="48"/>
      <c r="D692" s="49"/>
      <c r="E692" s="48"/>
      <c r="F692" s="50"/>
      <c r="G692" s="51"/>
      <c r="H692" s="128" t="str">
        <f>IF(F692="","",_xlfn.IFNA(VLOOKUP(F692,'سجل المشتريات'!E:M,9,0),"غير مسجلة في المشتريات"))</f>
        <v/>
      </c>
      <c r="I692" s="27" t="str">
        <f>_xlfn.IFNA(VLOOKUP(E692,الاوردرات!$B$1:$C$600,2,0),"")</f>
        <v/>
      </c>
      <c r="J692" s="63"/>
      <c r="L692" s="125" t="str">
        <f>IF(F692="","",_xlfn.IFNA((VLOOKUP(F692,help!L:M,2,0))*G692,"غير مسجلة في المشتريات"))</f>
        <v/>
      </c>
    </row>
    <row r="693" spans="2:12" x14ac:dyDescent="0.2">
      <c r="B693" s="14">
        <f>COUNTIFS($E$3:E693,تقرير!$E$4)</f>
        <v>21</v>
      </c>
      <c r="C693" s="48"/>
      <c r="D693" s="49"/>
      <c r="E693" s="48"/>
      <c r="F693" s="50"/>
      <c r="G693" s="51"/>
      <c r="H693" s="128" t="str">
        <f>IF(F693="","",_xlfn.IFNA(VLOOKUP(F693,'سجل المشتريات'!E:M,9,0),"غير مسجلة في المشتريات"))</f>
        <v/>
      </c>
      <c r="I693" s="27" t="str">
        <f>_xlfn.IFNA(VLOOKUP(E693,الاوردرات!$B$1:$C$600,2,0),"")</f>
        <v/>
      </c>
      <c r="J693" s="63"/>
      <c r="L693" s="125" t="str">
        <f>IF(F693="","",_xlfn.IFNA((VLOOKUP(F693,help!L:M,2,0))*G693,"غير مسجلة في المشتريات"))</f>
        <v/>
      </c>
    </row>
    <row r="694" spans="2:12" x14ac:dyDescent="0.2">
      <c r="B694" s="14">
        <f>COUNTIFS($E$3:E694,تقرير!$E$4)</f>
        <v>21</v>
      </c>
      <c r="C694" s="48"/>
      <c r="D694" s="49"/>
      <c r="E694" s="48"/>
      <c r="F694" s="50"/>
      <c r="G694" s="51"/>
      <c r="H694" s="128" t="str">
        <f>IF(F694="","",_xlfn.IFNA(VLOOKUP(F694,'سجل المشتريات'!E:M,9,0),"غير مسجلة في المشتريات"))</f>
        <v/>
      </c>
      <c r="I694" s="27" t="str">
        <f>_xlfn.IFNA(VLOOKUP(E694,الاوردرات!$B$1:$C$600,2,0),"")</f>
        <v/>
      </c>
      <c r="J694" s="63"/>
      <c r="L694" s="125" t="str">
        <f>IF(F694="","",_xlfn.IFNA((VLOOKUP(F694,help!L:M,2,0))*G694,"غير مسجلة في المشتريات"))</f>
        <v/>
      </c>
    </row>
    <row r="695" spans="2:12" x14ac:dyDescent="0.2">
      <c r="B695" s="14">
        <f>COUNTIFS($E$3:E695,تقرير!$E$4)</f>
        <v>21</v>
      </c>
      <c r="C695" s="48"/>
      <c r="D695" s="49"/>
      <c r="E695" s="48"/>
      <c r="F695" s="50"/>
      <c r="G695" s="51"/>
      <c r="H695" s="128" t="str">
        <f>IF(F695="","",_xlfn.IFNA(VLOOKUP(F695,'سجل المشتريات'!E:M,9,0),"غير مسجلة في المشتريات"))</f>
        <v/>
      </c>
      <c r="I695" s="27" t="str">
        <f>_xlfn.IFNA(VLOOKUP(E695,الاوردرات!$B$1:$C$600,2,0),"")</f>
        <v/>
      </c>
      <c r="J695" s="63"/>
      <c r="L695" s="125" t="str">
        <f>IF(F695="","",_xlfn.IFNA((VLOOKUP(F695,help!L:M,2,0))*G695,"غير مسجلة في المشتريات"))</f>
        <v/>
      </c>
    </row>
    <row r="696" spans="2:12" x14ac:dyDescent="0.2">
      <c r="B696" s="14">
        <f>COUNTIFS($E$3:E696,تقرير!$E$4)</f>
        <v>21</v>
      </c>
      <c r="C696" s="48"/>
      <c r="D696" s="49"/>
      <c r="E696" s="48"/>
      <c r="F696" s="50"/>
      <c r="G696" s="51"/>
      <c r="H696" s="128" t="str">
        <f>IF(F696="","",_xlfn.IFNA(VLOOKUP(F696,'سجل المشتريات'!E:M,9,0),"غير مسجلة في المشتريات"))</f>
        <v/>
      </c>
      <c r="I696" s="27" t="str">
        <f>_xlfn.IFNA(VLOOKUP(E696,الاوردرات!$B$1:$C$600,2,0),"")</f>
        <v/>
      </c>
      <c r="J696" s="63"/>
      <c r="L696" s="125" t="str">
        <f>IF(F696="","",_xlfn.IFNA((VLOOKUP(F696,help!L:M,2,0))*G696,"غير مسجلة في المشتريات"))</f>
        <v/>
      </c>
    </row>
    <row r="697" spans="2:12" x14ac:dyDescent="0.2">
      <c r="B697" s="14">
        <f>COUNTIFS($E$3:E697,تقرير!$E$4)</f>
        <v>21</v>
      </c>
      <c r="C697" s="48"/>
      <c r="D697" s="49"/>
      <c r="E697" s="48"/>
      <c r="F697" s="50"/>
      <c r="G697" s="51"/>
      <c r="H697" s="128" t="str">
        <f>IF(F697="","",_xlfn.IFNA(VLOOKUP(F697,'سجل المشتريات'!E:M,9,0),"غير مسجلة في المشتريات"))</f>
        <v/>
      </c>
      <c r="I697" s="27" t="str">
        <f>_xlfn.IFNA(VLOOKUP(E697,الاوردرات!$B$1:$C$600,2,0),"")</f>
        <v/>
      </c>
      <c r="J697" s="63"/>
      <c r="L697" s="125" t="str">
        <f>IF(F697="","",_xlfn.IFNA((VLOOKUP(F697,help!L:M,2,0))*G697,"غير مسجلة في المشتريات"))</f>
        <v/>
      </c>
    </row>
    <row r="698" spans="2:12" x14ac:dyDescent="0.2">
      <c r="B698" s="14">
        <f>COUNTIFS($E$3:E698,تقرير!$E$4)</f>
        <v>21</v>
      </c>
      <c r="C698" s="48"/>
      <c r="D698" s="49"/>
      <c r="E698" s="48"/>
      <c r="F698" s="50"/>
      <c r="G698" s="51"/>
      <c r="H698" s="128" t="str">
        <f>IF(F698="","",_xlfn.IFNA(VLOOKUP(F698,'سجل المشتريات'!E:M,9,0),"غير مسجلة في المشتريات"))</f>
        <v/>
      </c>
      <c r="I698" s="27" t="str">
        <f>_xlfn.IFNA(VLOOKUP(E698,الاوردرات!$B$1:$C$600,2,0),"")</f>
        <v/>
      </c>
      <c r="J698" s="63"/>
      <c r="L698" s="125" t="str">
        <f>IF(F698="","",_xlfn.IFNA((VLOOKUP(F698,help!L:M,2,0))*G698,"غير مسجلة في المشتريات"))</f>
        <v/>
      </c>
    </row>
    <row r="699" spans="2:12" x14ac:dyDescent="0.2">
      <c r="B699" s="14">
        <f>COUNTIFS($E$3:E699,تقرير!$E$4)</f>
        <v>21</v>
      </c>
      <c r="C699" s="48"/>
      <c r="D699" s="49"/>
      <c r="E699" s="48"/>
      <c r="F699" s="50"/>
      <c r="G699" s="51"/>
      <c r="H699" s="128" t="str">
        <f>IF(F699="","",_xlfn.IFNA(VLOOKUP(F699,'سجل المشتريات'!E:M,9,0),"غير مسجلة في المشتريات"))</f>
        <v/>
      </c>
      <c r="I699" s="27" t="str">
        <f>_xlfn.IFNA(VLOOKUP(E699,الاوردرات!$B$1:$C$600,2,0),"")</f>
        <v/>
      </c>
      <c r="J699" s="63"/>
      <c r="L699" s="125" t="str">
        <f>IF(F699="","",_xlfn.IFNA((VLOOKUP(F699,help!L:M,2,0))*G699,"غير مسجلة في المشتريات"))</f>
        <v/>
      </c>
    </row>
    <row r="700" spans="2:12" x14ac:dyDescent="0.2">
      <c r="B700" s="14">
        <f>COUNTIFS($E$3:E700,تقرير!$E$4)</f>
        <v>21</v>
      </c>
      <c r="C700" s="48"/>
      <c r="D700" s="49"/>
      <c r="E700" s="48"/>
      <c r="F700" s="50"/>
      <c r="G700" s="51"/>
      <c r="H700" s="128" t="str">
        <f>IF(F700="","",_xlfn.IFNA(VLOOKUP(F700,'سجل المشتريات'!E:M,9,0),"غير مسجلة في المشتريات"))</f>
        <v/>
      </c>
      <c r="I700" s="27" t="str">
        <f>_xlfn.IFNA(VLOOKUP(E700,الاوردرات!$B$1:$C$600,2,0),"")</f>
        <v/>
      </c>
      <c r="J700" s="63"/>
      <c r="L700" s="125" t="str">
        <f>IF(F700="","",_xlfn.IFNA((VLOOKUP(F700,help!L:M,2,0))*G700,"غير مسجلة في المشتريات"))</f>
        <v/>
      </c>
    </row>
    <row r="701" spans="2:12" x14ac:dyDescent="0.2">
      <c r="B701" s="14">
        <f>COUNTIFS($E$3:E701,تقرير!$E$4)</f>
        <v>21</v>
      </c>
      <c r="C701" s="48"/>
      <c r="D701" s="49"/>
      <c r="E701" s="48"/>
      <c r="F701" s="50"/>
      <c r="G701" s="51"/>
      <c r="H701" s="128" t="str">
        <f>IF(F701="","",_xlfn.IFNA(VLOOKUP(F701,'سجل المشتريات'!E:M,9,0),"غير مسجلة في المشتريات"))</f>
        <v/>
      </c>
      <c r="I701" s="27" t="str">
        <f>_xlfn.IFNA(VLOOKUP(E701,الاوردرات!$B$1:$C$600,2,0),"")</f>
        <v/>
      </c>
      <c r="J701" s="63"/>
      <c r="L701" s="125" t="str">
        <f>IF(F701="","",_xlfn.IFNA((VLOOKUP(F701,help!L:M,2,0))*G701,"غير مسجلة في المشتريات"))</f>
        <v/>
      </c>
    </row>
    <row r="702" spans="2:12" x14ac:dyDescent="0.2">
      <c r="B702" s="14">
        <f>COUNTIFS($E$3:E702,تقرير!$E$4)</f>
        <v>21</v>
      </c>
      <c r="C702" s="48"/>
      <c r="D702" s="49"/>
      <c r="E702" s="48"/>
      <c r="F702" s="50"/>
      <c r="G702" s="51"/>
      <c r="H702" s="128" t="str">
        <f>IF(F702="","",_xlfn.IFNA(VLOOKUP(F702,'سجل المشتريات'!E:M,9,0),"غير مسجلة في المشتريات"))</f>
        <v/>
      </c>
      <c r="I702" s="27" t="str">
        <f>_xlfn.IFNA(VLOOKUP(E702,الاوردرات!$B$1:$C$600,2,0),"")</f>
        <v/>
      </c>
      <c r="J702" s="63"/>
      <c r="L702" s="125" t="str">
        <f>IF(F702="","",_xlfn.IFNA((VLOOKUP(F702,help!L:M,2,0))*G702,"غير مسجلة في المشتريات"))</f>
        <v/>
      </c>
    </row>
    <row r="703" spans="2:12" x14ac:dyDescent="0.2">
      <c r="B703" s="14">
        <f>COUNTIFS($E$3:E703,تقرير!$E$4)</f>
        <v>21</v>
      </c>
      <c r="C703" s="48"/>
      <c r="D703" s="49"/>
      <c r="E703" s="48"/>
      <c r="F703" s="50"/>
      <c r="G703" s="51"/>
      <c r="H703" s="128" t="str">
        <f>IF(F703="","",_xlfn.IFNA(VLOOKUP(F703,'سجل المشتريات'!E:M,9,0),"غير مسجلة في المشتريات"))</f>
        <v/>
      </c>
      <c r="I703" s="27" t="str">
        <f>_xlfn.IFNA(VLOOKUP(E703,الاوردرات!$B$1:$C$600,2,0),"")</f>
        <v/>
      </c>
      <c r="J703" s="63"/>
      <c r="L703" s="125" t="str">
        <f>IF(F703="","",_xlfn.IFNA((VLOOKUP(F703,help!L:M,2,0))*G703,"غير مسجلة في المشتريات"))</f>
        <v/>
      </c>
    </row>
    <row r="704" spans="2:12" x14ac:dyDescent="0.2">
      <c r="B704" s="14">
        <f>COUNTIFS($E$3:E704,تقرير!$E$4)</f>
        <v>21</v>
      </c>
      <c r="C704" s="48"/>
      <c r="D704" s="49"/>
      <c r="E704" s="48"/>
      <c r="F704" s="50"/>
      <c r="G704" s="51"/>
      <c r="H704" s="128" t="str">
        <f>IF(F704="","",_xlfn.IFNA(VLOOKUP(F704,'سجل المشتريات'!E:M,9,0),"غير مسجلة في المشتريات"))</f>
        <v/>
      </c>
      <c r="I704" s="27" t="str">
        <f>_xlfn.IFNA(VLOOKUP(E704,الاوردرات!$B$1:$C$600,2,0),"")</f>
        <v/>
      </c>
      <c r="J704" s="63"/>
      <c r="L704" s="125" t="str">
        <f>IF(F704="","",_xlfn.IFNA((VLOOKUP(F704,help!L:M,2,0))*G704,"غير مسجلة في المشتريات"))</f>
        <v/>
      </c>
    </row>
    <row r="705" spans="2:12" x14ac:dyDescent="0.2">
      <c r="B705" s="14">
        <f>COUNTIFS($E$3:E705,تقرير!$E$4)</f>
        <v>21</v>
      </c>
      <c r="C705" s="48"/>
      <c r="D705" s="49"/>
      <c r="E705" s="48"/>
      <c r="F705" s="50"/>
      <c r="G705" s="51"/>
      <c r="H705" s="128" t="str">
        <f>IF(F705="","",_xlfn.IFNA(VLOOKUP(F705,'سجل المشتريات'!E:M,9,0),"غير مسجلة في المشتريات"))</f>
        <v/>
      </c>
      <c r="I705" s="27" t="str">
        <f>_xlfn.IFNA(VLOOKUP(E705,الاوردرات!$B$1:$C$600,2,0),"")</f>
        <v/>
      </c>
      <c r="J705" s="63"/>
      <c r="L705" s="125" t="str">
        <f>IF(F705="","",_xlfn.IFNA((VLOOKUP(F705,help!L:M,2,0))*G705,"غير مسجلة في المشتريات"))</f>
        <v/>
      </c>
    </row>
    <row r="706" spans="2:12" x14ac:dyDescent="0.2">
      <c r="B706" s="14">
        <f>COUNTIFS($E$3:E706,تقرير!$E$4)</f>
        <v>21</v>
      </c>
      <c r="C706" s="48"/>
      <c r="D706" s="49"/>
      <c r="E706" s="48"/>
      <c r="F706" s="50"/>
      <c r="G706" s="51"/>
      <c r="H706" s="128" t="str">
        <f>IF(F706="","",_xlfn.IFNA(VLOOKUP(F706,'سجل المشتريات'!E:M,9,0),"غير مسجلة في المشتريات"))</f>
        <v/>
      </c>
      <c r="I706" s="27" t="str">
        <f>_xlfn.IFNA(VLOOKUP(E706,الاوردرات!$B$1:$C$600,2,0),"")</f>
        <v/>
      </c>
      <c r="J706" s="63"/>
      <c r="L706" s="125" t="str">
        <f>IF(F706="","",_xlfn.IFNA((VLOOKUP(F706,help!L:M,2,0))*G706,"غير مسجلة في المشتريات"))</f>
        <v/>
      </c>
    </row>
    <row r="707" spans="2:12" x14ac:dyDescent="0.2">
      <c r="B707" s="14">
        <f>COUNTIFS($E$3:E707,تقرير!$E$4)</f>
        <v>21</v>
      </c>
      <c r="C707" s="48"/>
      <c r="D707" s="49"/>
      <c r="E707" s="48"/>
      <c r="F707" s="50"/>
      <c r="G707" s="51"/>
      <c r="H707" s="128" t="str">
        <f>IF(F707="","",_xlfn.IFNA(VLOOKUP(F707,'سجل المشتريات'!E:M,9,0),"غير مسجلة في المشتريات"))</f>
        <v/>
      </c>
      <c r="I707" s="27" t="str">
        <f>_xlfn.IFNA(VLOOKUP(E707,الاوردرات!$B$1:$C$600,2,0),"")</f>
        <v/>
      </c>
      <c r="J707" s="63"/>
      <c r="L707" s="125" t="str">
        <f>IF(F707="","",_xlfn.IFNA((VLOOKUP(F707,help!L:M,2,0))*G707,"غير مسجلة في المشتريات"))</f>
        <v/>
      </c>
    </row>
    <row r="708" spans="2:12" x14ac:dyDescent="0.2">
      <c r="B708" s="14">
        <f>COUNTIFS($E$3:E708,تقرير!$E$4)</f>
        <v>21</v>
      </c>
      <c r="C708" s="48"/>
      <c r="D708" s="49"/>
      <c r="E708" s="48"/>
      <c r="F708" s="50"/>
      <c r="G708" s="51"/>
      <c r="H708" s="128" t="str">
        <f>IF(F708="","",_xlfn.IFNA(VLOOKUP(F708,'سجل المشتريات'!E:M,9,0),"غير مسجلة في المشتريات"))</f>
        <v/>
      </c>
      <c r="I708" s="27" t="str">
        <f>_xlfn.IFNA(VLOOKUP(E708,الاوردرات!$B$1:$C$600,2,0),"")</f>
        <v/>
      </c>
      <c r="J708" s="63"/>
      <c r="L708" s="125" t="str">
        <f>IF(F708="","",_xlfn.IFNA((VLOOKUP(F708,help!L:M,2,0))*G708,"غير مسجلة في المشتريات"))</f>
        <v/>
      </c>
    </row>
    <row r="709" spans="2:12" x14ac:dyDescent="0.2">
      <c r="B709" s="14">
        <f>COUNTIFS($E$3:E709,تقرير!$E$4)</f>
        <v>21</v>
      </c>
      <c r="C709" s="48"/>
      <c r="D709" s="49"/>
      <c r="E709" s="48"/>
      <c r="F709" s="50"/>
      <c r="G709" s="51"/>
      <c r="H709" s="128" t="str">
        <f>IF(F709="","",_xlfn.IFNA(VLOOKUP(F709,'سجل المشتريات'!E:M,9,0),"غير مسجلة في المشتريات"))</f>
        <v/>
      </c>
      <c r="I709" s="27" t="str">
        <f>_xlfn.IFNA(VLOOKUP(E709,الاوردرات!$B$1:$C$600,2,0),"")</f>
        <v/>
      </c>
      <c r="J709" s="63"/>
      <c r="L709" s="125" t="str">
        <f>IF(F709="","",_xlfn.IFNA((VLOOKUP(F709,help!L:M,2,0))*G709,"غير مسجلة في المشتريات"))</f>
        <v/>
      </c>
    </row>
    <row r="710" spans="2:12" x14ac:dyDescent="0.2">
      <c r="B710" s="14">
        <f>COUNTIFS($E$3:E710,تقرير!$E$4)</f>
        <v>21</v>
      </c>
      <c r="C710" s="48"/>
      <c r="D710" s="49"/>
      <c r="E710" s="48"/>
      <c r="F710" s="50"/>
      <c r="G710" s="51"/>
      <c r="H710" s="128" t="str">
        <f>IF(F710="","",_xlfn.IFNA(VLOOKUP(F710,'سجل المشتريات'!E:M,9,0),"غير مسجلة في المشتريات"))</f>
        <v/>
      </c>
      <c r="I710" s="27" t="str">
        <f>_xlfn.IFNA(VLOOKUP(E710,الاوردرات!$B$1:$C$600,2,0),"")</f>
        <v/>
      </c>
      <c r="J710" s="63"/>
      <c r="L710" s="125" t="str">
        <f>IF(F710="","",_xlfn.IFNA((VLOOKUP(F710,help!L:M,2,0))*G710,"غير مسجلة في المشتريات"))</f>
        <v/>
      </c>
    </row>
    <row r="711" spans="2:12" x14ac:dyDescent="0.2">
      <c r="B711" s="14">
        <f>COUNTIFS($E$3:E711,تقرير!$E$4)</f>
        <v>21</v>
      </c>
      <c r="C711" s="48"/>
      <c r="D711" s="49"/>
      <c r="E711" s="48"/>
      <c r="F711" s="50"/>
      <c r="G711" s="51"/>
      <c r="H711" s="128" t="str">
        <f>IF(F711="","",_xlfn.IFNA(VLOOKUP(F711,'سجل المشتريات'!E:M,9,0),"غير مسجلة في المشتريات"))</f>
        <v/>
      </c>
      <c r="I711" s="27" t="str">
        <f>_xlfn.IFNA(VLOOKUP(E711,الاوردرات!$B$1:$C$600,2,0),"")</f>
        <v/>
      </c>
      <c r="J711" s="63"/>
      <c r="L711" s="125" t="str">
        <f>IF(F711="","",_xlfn.IFNA((VLOOKUP(F711,help!L:M,2,0))*G711,"غير مسجلة في المشتريات"))</f>
        <v/>
      </c>
    </row>
    <row r="712" spans="2:12" x14ac:dyDescent="0.2">
      <c r="B712" s="14">
        <f>COUNTIFS($E$3:E712,تقرير!$E$4)</f>
        <v>21</v>
      </c>
      <c r="C712" s="48"/>
      <c r="D712" s="49"/>
      <c r="E712" s="48"/>
      <c r="F712" s="50"/>
      <c r="G712" s="51"/>
      <c r="H712" s="128" t="str">
        <f>IF(F712="","",_xlfn.IFNA(VLOOKUP(F712,'سجل المشتريات'!E:M,9,0),"غير مسجلة في المشتريات"))</f>
        <v/>
      </c>
      <c r="I712" s="27" t="str">
        <f>_xlfn.IFNA(VLOOKUP(E712,الاوردرات!$B$1:$C$600,2,0),"")</f>
        <v/>
      </c>
      <c r="J712" s="63"/>
      <c r="L712" s="125" t="str">
        <f>IF(F712="","",_xlfn.IFNA((VLOOKUP(F712,help!L:M,2,0))*G712,"غير مسجلة في المشتريات"))</f>
        <v/>
      </c>
    </row>
    <row r="713" spans="2:12" x14ac:dyDescent="0.2">
      <c r="B713" s="14">
        <f>COUNTIFS($E$3:E713,تقرير!$E$4)</f>
        <v>21</v>
      </c>
      <c r="C713" s="48"/>
      <c r="D713" s="49"/>
      <c r="E713" s="48"/>
      <c r="F713" s="50"/>
      <c r="G713" s="51"/>
      <c r="H713" s="128" t="str">
        <f>IF(F713="","",_xlfn.IFNA(VLOOKUP(F713,'سجل المشتريات'!E:M,9,0),"غير مسجلة في المشتريات"))</f>
        <v/>
      </c>
      <c r="I713" s="27" t="str">
        <f>_xlfn.IFNA(VLOOKUP(E713,الاوردرات!$B$1:$C$600,2,0),"")</f>
        <v/>
      </c>
      <c r="J713" s="63"/>
      <c r="L713" s="125" t="str">
        <f>IF(F713="","",_xlfn.IFNA((VLOOKUP(F713,help!L:M,2,0))*G713,"غير مسجلة في المشتريات"))</f>
        <v/>
      </c>
    </row>
    <row r="714" spans="2:12" x14ac:dyDescent="0.2">
      <c r="B714" s="14">
        <f>COUNTIFS($E$3:E714,تقرير!$E$4)</f>
        <v>21</v>
      </c>
      <c r="C714" s="48"/>
      <c r="D714" s="49"/>
      <c r="E714" s="48"/>
      <c r="F714" s="50"/>
      <c r="G714" s="51"/>
      <c r="H714" s="128" t="str">
        <f>IF(F714="","",_xlfn.IFNA(VLOOKUP(F714,'سجل المشتريات'!E:M,9,0),"غير مسجلة في المشتريات"))</f>
        <v/>
      </c>
      <c r="I714" s="27" t="str">
        <f>_xlfn.IFNA(VLOOKUP(E714,الاوردرات!$B$1:$C$600,2,0),"")</f>
        <v/>
      </c>
      <c r="J714" s="63"/>
      <c r="L714" s="125" t="str">
        <f>IF(F714="","",_xlfn.IFNA((VLOOKUP(F714,help!L:M,2,0))*G714,"غير مسجلة في المشتريات"))</f>
        <v/>
      </c>
    </row>
    <row r="715" spans="2:12" x14ac:dyDescent="0.2">
      <c r="B715" s="14">
        <f>COUNTIFS($E$3:E715,تقرير!$E$4)</f>
        <v>21</v>
      </c>
      <c r="C715" s="48"/>
      <c r="D715" s="49"/>
      <c r="E715" s="48"/>
      <c r="F715" s="50"/>
      <c r="G715" s="51"/>
      <c r="H715" s="128" t="str">
        <f>IF(F715="","",_xlfn.IFNA(VLOOKUP(F715,'سجل المشتريات'!E:M,9,0),"غير مسجلة في المشتريات"))</f>
        <v/>
      </c>
      <c r="I715" s="27" t="str">
        <f>_xlfn.IFNA(VLOOKUP(E715,الاوردرات!$B$1:$C$600,2,0),"")</f>
        <v/>
      </c>
      <c r="J715" s="63"/>
      <c r="L715" s="125" t="str">
        <f>IF(F715="","",_xlfn.IFNA((VLOOKUP(F715,help!L:M,2,0))*G715,"غير مسجلة في المشتريات"))</f>
        <v/>
      </c>
    </row>
    <row r="716" spans="2:12" x14ac:dyDescent="0.2">
      <c r="B716" s="14">
        <f>COUNTIFS($E$3:E716,تقرير!$E$4)</f>
        <v>21</v>
      </c>
      <c r="C716" s="48"/>
      <c r="D716" s="49"/>
      <c r="E716" s="48"/>
      <c r="F716" s="50"/>
      <c r="G716" s="51"/>
      <c r="H716" s="128" t="str">
        <f>IF(F716="","",_xlfn.IFNA(VLOOKUP(F716,'سجل المشتريات'!E:M,9,0),"غير مسجلة في المشتريات"))</f>
        <v/>
      </c>
      <c r="I716" s="27" t="str">
        <f>_xlfn.IFNA(VLOOKUP(E716,الاوردرات!$B$1:$C$600,2,0),"")</f>
        <v/>
      </c>
      <c r="J716" s="63"/>
      <c r="L716" s="125" t="str">
        <f>IF(F716="","",_xlfn.IFNA((VLOOKUP(F716,help!L:M,2,0))*G716,"غير مسجلة في المشتريات"))</f>
        <v/>
      </c>
    </row>
    <row r="717" spans="2:12" x14ac:dyDescent="0.2">
      <c r="B717" s="14">
        <f>COUNTIFS($E$3:E717,تقرير!$E$4)</f>
        <v>21</v>
      </c>
      <c r="C717" s="48"/>
      <c r="D717" s="49"/>
      <c r="E717" s="48"/>
      <c r="F717" s="50"/>
      <c r="G717" s="51"/>
      <c r="H717" s="128" t="str">
        <f>IF(F717="","",_xlfn.IFNA(VLOOKUP(F717,'سجل المشتريات'!E:M,9,0),"غير مسجلة في المشتريات"))</f>
        <v/>
      </c>
      <c r="I717" s="27" t="str">
        <f>_xlfn.IFNA(VLOOKUP(E717,الاوردرات!$B$1:$C$600,2,0),"")</f>
        <v/>
      </c>
      <c r="J717" s="63"/>
      <c r="L717" s="125" t="str">
        <f>IF(F717="","",_xlfn.IFNA((VLOOKUP(F717,help!L:M,2,0))*G717,"غير مسجلة في المشتريات"))</f>
        <v/>
      </c>
    </row>
    <row r="718" spans="2:12" x14ac:dyDescent="0.2">
      <c r="B718" s="14">
        <f>COUNTIFS($E$3:E718,تقرير!$E$4)</f>
        <v>21</v>
      </c>
      <c r="C718" s="48"/>
      <c r="D718" s="49"/>
      <c r="E718" s="48"/>
      <c r="F718" s="50"/>
      <c r="G718" s="51"/>
      <c r="H718" s="128" t="str">
        <f>IF(F718="","",_xlfn.IFNA(VLOOKUP(F718,'سجل المشتريات'!E:M,9,0),"غير مسجلة في المشتريات"))</f>
        <v/>
      </c>
      <c r="I718" s="27" t="str">
        <f>_xlfn.IFNA(VLOOKUP(E718,الاوردرات!$B$1:$C$600,2,0),"")</f>
        <v/>
      </c>
      <c r="J718" s="63"/>
      <c r="L718" s="125" t="str">
        <f>IF(F718="","",_xlfn.IFNA((VLOOKUP(F718,help!L:M,2,0))*G718,"غير مسجلة في المشتريات"))</f>
        <v/>
      </c>
    </row>
    <row r="719" spans="2:12" x14ac:dyDescent="0.2">
      <c r="B719" s="14">
        <f>COUNTIFS($E$3:E719,تقرير!$E$4)</f>
        <v>21</v>
      </c>
      <c r="C719" s="48"/>
      <c r="D719" s="49"/>
      <c r="E719" s="48"/>
      <c r="F719" s="50"/>
      <c r="G719" s="51"/>
      <c r="H719" s="128" t="str">
        <f>IF(F719="","",_xlfn.IFNA(VLOOKUP(F719,'سجل المشتريات'!E:M,9,0),"غير مسجلة في المشتريات"))</f>
        <v/>
      </c>
      <c r="I719" s="27" t="str">
        <f>_xlfn.IFNA(VLOOKUP(E719,الاوردرات!$B$1:$C$600,2,0),"")</f>
        <v/>
      </c>
      <c r="J719" s="63"/>
      <c r="L719" s="125" t="str">
        <f>IF(F719="","",_xlfn.IFNA((VLOOKUP(F719,help!L:M,2,0))*G719,"غير مسجلة في المشتريات"))</f>
        <v/>
      </c>
    </row>
    <row r="720" spans="2:12" x14ac:dyDescent="0.2">
      <c r="B720" s="14">
        <f>COUNTIFS($E$3:E720,تقرير!$E$4)</f>
        <v>21</v>
      </c>
      <c r="C720" s="48"/>
      <c r="D720" s="49"/>
      <c r="E720" s="48"/>
      <c r="F720" s="50"/>
      <c r="G720" s="51"/>
      <c r="H720" s="128" t="str">
        <f>IF(F720="","",_xlfn.IFNA(VLOOKUP(F720,'سجل المشتريات'!E:M,9,0),"غير مسجلة في المشتريات"))</f>
        <v/>
      </c>
      <c r="I720" s="27" t="str">
        <f>_xlfn.IFNA(VLOOKUP(E720,الاوردرات!$B$1:$C$600,2,0),"")</f>
        <v/>
      </c>
      <c r="J720" s="63"/>
      <c r="L720" s="125" t="str">
        <f>IF(F720="","",_xlfn.IFNA((VLOOKUP(F720,help!L:M,2,0))*G720,"غير مسجلة في المشتريات"))</f>
        <v/>
      </c>
    </row>
    <row r="721" spans="2:12" x14ac:dyDescent="0.2">
      <c r="B721" s="14">
        <f>COUNTIFS($E$3:E721,تقرير!$E$4)</f>
        <v>21</v>
      </c>
      <c r="C721" s="48"/>
      <c r="D721" s="49"/>
      <c r="E721" s="48"/>
      <c r="F721" s="50"/>
      <c r="G721" s="51"/>
      <c r="H721" s="128" t="str">
        <f>IF(F721="","",_xlfn.IFNA(VLOOKUP(F721,'سجل المشتريات'!E:M,9,0),"غير مسجلة في المشتريات"))</f>
        <v/>
      </c>
      <c r="I721" s="27" t="str">
        <f>_xlfn.IFNA(VLOOKUP(E721,الاوردرات!$B$1:$C$600,2,0),"")</f>
        <v/>
      </c>
      <c r="J721" s="63"/>
      <c r="L721" s="125" t="str">
        <f>IF(F721="","",_xlfn.IFNA((VLOOKUP(F721,help!L:M,2,0))*G721,"غير مسجلة في المشتريات"))</f>
        <v/>
      </c>
    </row>
    <row r="722" spans="2:12" x14ac:dyDescent="0.2">
      <c r="B722" s="14">
        <f>COUNTIFS($E$3:E722,تقرير!$E$4)</f>
        <v>21</v>
      </c>
      <c r="C722" s="48"/>
      <c r="D722" s="49"/>
      <c r="E722" s="48"/>
      <c r="F722" s="50"/>
      <c r="G722" s="51"/>
      <c r="H722" s="128" t="str">
        <f>IF(F722="","",_xlfn.IFNA(VLOOKUP(F722,'سجل المشتريات'!E:M,9,0),"غير مسجلة في المشتريات"))</f>
        <v/>
      </c>
      <c r="I722" s="27" t="str">
        <f>_xlfn.IFNA(VLOOKUP(E722,الاوردرات!$B$1:$C$600,2,0),"")</f>
        <v/>
      </c>
      <c r="J722" s="63"/>
      <c r="L722" s="125" t="str">
        <f>IF(F722="","",_xlfn.IFNA((VLOOKUP(F722,help!L:M,2,0))*G722,"غير مسجلة في المشتريات"))</f>
        <v/>
      </c>
    </row>
    <row r="723" spans="2:12" x14ac:dyDescent="0.2">
      <c r="B723" s="14">
        <f>COUNTIFS($E$3:E723,تقرير!$E$4)</f>
        <v>21</v>
      </c>
      <c r="C723" s="48"/>
      <c r="D723" s="49"/>
      <c r="E723" s="48"/>
      <c r="F723" s="50"/>
      <c r="G723" s="51"/>
      <c r="H723" s="128" t="str">
        <f>IF(F723="","",_xlfn.IFNA(VLOOKUP(F723,'سجل المشتريات'!E:M,9,0),"غير مسجلة في المشتريات"))</f>
        <v/>
      </c>
      <c r="I723" s="27" t="str">
        <f>_xlfn.IFNA(VLOOKUP(E723,الاوردرات!$B$1:$C$600,2,0),"")</f>
        <v/>
      </c>
      <c r="J723" s="63"/>
      <c r="L723" s="125" t="str">
        <f>IF(F723="","",_xlfn.IFNA((VLOOKUP(F723,help!L:M,2,0))*G723,"غير مسجلة في المشتريات"))</f>
        <v/>
      </c>
    </row>
    <row r="724" spans="2:12" x14ac:dyDescent="0.2">
      <c r="B724" s="14">
        <f>COUNTIFS($E$3:E724,تقرير!$E$4)</f>
        <v>21</v>
      </c>
      <c r="C724" s="48"/>
      <c r="D724" s="49"/>
      <c r="E724" s="48"/>
      <c r="F724" s="50"/>
      <c r="G724" s="51"/>
      <c r="H724" s="128" t="str">
        <f>IF(F724="","",_xlfn.IFNA(VLOOKUP(F724,'سجل المشتريات'!E:M,9,0),"غير مسجلة في المشتريات"))</f>
        <v/>
      </c>
      <c r="I724" s="27" t="str">
        <f>_xlfn.IFNA(VLOOKUP(E724,الاوردرات!$B$1:$C$600,2,0),"")</f>
        <v/>
      </c>
      <c r="J724" s="63"/>
      <c r="L724" s="125" t="str">
        <f>IF(F724="","",_xlfn.IFNA((VLOOKUP(F724,help!L:M,2,0))*G724,"غير مسجلة في المشتريات"))</f>
        <v/>
      </c>
    </row>
    <row r="725" spans="2:12" x14ac:dyDescent="0.2">
      <c r="B725" s="14">
        <f>COUNTIFS($E$3:E725,تقرير!$E$4)</f>
        <v>21</v>
      </c>
      <c r="C725" s="48"/>
      <c r="D725" s="49"/>
      <c r="E725" s="48"/>
      <c r="F725" s="50"/>
      <c r="G725" s="51"/>
      <c r="H725" s="128" t="str">
        <f>IF(F725="","",_xlfn.IFNA(VLOOKUP(F725,'سجل المشتريات'!E:M,9,0),"غير مسجلة في المشتريات"))</f>
        <v/>
      </c>
      <c r="I725" s="27" t="str">
        <f>_xlfn.IFNA(VLOOKUP(E725,الاوردرات!$B$1:$C$600,2,0),"")</f>
        <v/>
      </c>
      <c r="J725" s="63"/>
      <c r="L725" s="125" t="str">
        <f>IF(F725="","",_xlfn.IFNA((VLOOKUP(F725,help!L:M,2,0))*G725,"غير مسجلة في المشتريات"))</f>
        <v/>
      </c>
    </row>
    <row r="726" spans="2:12" x14ac:dyDescent="0.2">
      <c r="B726" s="14">
        <f>COUNTIFS($E$3:E726,تقرير!$E$4)</f>
        <v>21</v>
      </c>
      <c r="C726" s="48"/>
      <c r="D726" s="49"/>
      <c r="E726" s="48"/>
      <c r="F726" s="50"/>
      <c r="G726" s="51"/>
      <c r="H726" s="128" t="str">
        <f>IF(F726="","",_xlfn.IFNA(VLOOKUP(F726,'سجل المشتريات'!E:M,9,0),"غير مسجلة في المشتريات"))</f>
        <v/>
      </c>
      <c r="I726" s="27" t="str">
        <f>_xlfn.IFNA(VLOOKUP(E726,الاوردرات!$B$1:$C$600,2,0),"")</f>
        <v/>
      </c>
      <c r="J726" s="63"/>
      <c r="L726" s="125" t="str">
        <f>IF(F726="","",_xlfn.IFNA((VLOOKUP(F726,help!L:M,2,0))*G726,"غير مسجلة في المشتريات"))</f>
        <v/>
      </c>
    </row>
    <row r="727" spans="2:12" x14ac:dyDescent="0.2">
      <c r="B727" s="14">
        <f>COUNTIFS($E$3:E727,تقرير!$E$4)</f>
        <v>21</v>
      </c>
      <c r="C727" s="48"/>
      <c r="D727" s="49"/>
      <c r="E727" s="48"/>
      <c r="F727" s="50"/>
      <c r="G727" s="51"/>
      <c r="H727" s="128" t="str">
        <f>IF(F727="","",_xlfn.IFNA(VLOOKUP(F727,'سجل المشتريات'!E:M,9,0),"غير مسجلة في المشتريات"))</f>
        <v/>
      </c>
      <c r="I727" s="27" t="str">
        <f>_xlfn.IFNA(VLOOKUP(E727,الاوردرات!$B$1:$C$600,2,0),"")</f>
        <v/>
      </c>
      <c r="J727" s="63"/>
      <c r="L727" s="125" t="str">
        <f>IF(F727="","",_xlfn.IFNA((VLOOKUP(F727,help!L:M,2,0))*G727,"غير مسجلة في المشتريات"))</f>
        <v/>
      </c>
    </row>
    <row r="728" spans="2:12" x14ac:dyDescent="0.2">
      <c r="B728" s="14">
        <f>COUNTIFS($E$3:E728,تقرير!$E$4)</f>
        <v>21</v>
      </c>
      <c r="C728" s="48"/>
      <c r="D728" s="49"/>
      <c r="E728" s="48"/>
      <c r="F728" s="50"/>
      <c r="G728" s="51"/>
      <c r="H728" s="128" t="str">
        <f>IF(F728="","",_xlfn.IFNA(VLOOKUP(F728,'سجل المشتريات'!E:M,9,0),"غير مسجلة في المشتريات"))</f>
        <v/>
      </c>
      <c r="I728" s="27" t="str">
        <f>_xlfn.IFNA(VLOOKUP(E728,الاوردرات!$B$1:$C$600,2,0),"")</f>
        <v/>
      </c>
      <c r="J728" s="63"/>
      <c r="L728" s="125" t="str">
        <f>IF(F728="","",_xlfn.IFNA((VLOOKUP(F728,help!L:M,2,0))*G728,"غير مسجلة في المشتريات"))</f>
        <v/>
      </c>
    </row>
    <row r="729" spans="2:12" x14ac:dyDescent="0.2">
      <c r="B729" s="14">
        <f>COUNTIFS($E$3:E729,تقرير!$E$4)</f>
        <v>21</v>
      </c>
      <c r="C729" s="48"/>
      <c r="D729" s="49"/>
      <c r="E729" s="48"/>
      <c r="F729" s="50"/>
      <c r="G729" s="51"/>
      <c r="H729" s="128" t="str">
        <f>IF(F729="","",_xlfn.IFNA(VLOOKUP(F729,'سجل المشتريات'!E:M,9,0),"غير مسجلة في المشتريات"))</f>
        <v/>
      </c>
      <c r="I729" s="27" t="str">
        <f>_xlfn.IFNA(VLOOKUP(E729,الاوردرات!$B$1:$C$600,2,0),"")</f>
        <v/>
      </c>
      <c r="J729" s="63"/>
      <c r="L729" s="125" t="str">
        <f>IF(F729="","",_xlfn.IFNA((VLOOKUP(F729,help!L:M,2,0))*G729,"غير مسجلة في المشتريات"))</f>
        <v/>
      </c>
    </row>
    <row r="730" spans="2:12" x14ac:dyDescent="0.2">
      <c r="B730" s="14">
        <f>COUNTIFS($E$3:E730,تقرير!$E$4)</f>
        <v>21</v>
      </c>
      <c r="C730" s="48"/>
      <c r="D730" s="49"/>
      <c r="E730" s="48"/>
      <c r="F730" s="50"/>
      <c r="G730" s="51"/>
      <c r="H730" s="128" t="str">
        <f>IF(F730="","",_xlfn.IFNA(VLOOKUP(F730,'سجل المشتريات'!E:M,9,0),"غير مسجلة في المشتريات"))</f>
        <v/>
      </c>
      <c r="I730" s="27" t="str">
        <f>_xlfn.IFNA(VLOOKUP(E730,الاوردرات!$B$1:$C$600,2,0),"")</f>
        <v/>
      </c>
      <c r="J730" s="63"/>
      <c r="L730" s="125" t="str">
        <f>IF(F730="","",_xlfn.IFNA((VLOOKUP(F730,help!L:M,2,0))*G730,"غير مسجلة في المشتريات"))</f>
        <v/>
      </c>
    </row>
    <row r="731" spans="2:12" x14ac:dyDescent="0.2">
      <c r="B731" s="14">
        <f>COUNTIFS($E$3:E731,تقرير!$E$4)</f>
        <v>21</v>
      </c>
      <c r="C731" s="48"/>
      <c r="D731" s="49"/>
      <c r="E731" s="48"/>
      <c r="F731" s="50"/>
      <c r="G731" s="51"/>
      <c r="H731" s="128" t="str">
        <f>IF(F731="","",_xlfn.IFNA(VLOOKUP(F731,'سجل المشتريات'!E:M,9,0),"غير مسجلة في المشتريات"))</f>
        <v/>
      </c>
      <c r="I731" s="27" t="str">
        <f>_xlfn.IFNA(VLOOKUP(E731,الاوردرات!$B$1:$C$600,2,0),"")</f>
        <v/>
      </c>
      <c r="J731" s="63"/>
      <c r="L731" s="125" t="str">
        <f>IF(F731="","",_xlfn.IFNA((VLOOKUP(F731,help!L:M,2,0))*G731,"غير مسجلة في المشتريات"))</f>
        <v/>
      </c>
    </row>
    <row r="732" spans="2:12" x14ac:dyDescent="0.2">
      <c r="B732" s="14">
        <f>COUNTIFS($E$3:E732,تقرير!$E$4)</f>
        <v>21</v>
      </c>
      <c r="C732" s="48"/>
      <c r="D732" s="49"/>
      <c r="E732" s="48"/>
      <c r="F732" s="50"/>
      <c r="G732" s="51"/>
      <c r="H732" s="128" t="str">
        <f>IF(F732="","",_xlfn.IFNA(VLOOKUP(F732,'سجل المشتريات'!E:M,9,0),"غير مسجلة في المشتريات"))</f>
        <v/>
      </c>
      <c r="I732" s="27" t="str">
        <f>_xlfn.IFNA(VLOOKUP(E732,الاوردرات!$B$1:$C$600,2,0),"")</f>
        <v/>
      </c>
      <c r="J732" s="63"/>
      <c r="L732" s="125" t="str">
        <f>IF(F732="","",_xlfn.IFNA((VLOOKUP(F732,help!L:M,2,0))*G732,"غير مسجلة في المشتريات"))</f>
        <v/>
      </c>
    </row>
    <row r="733" spans="2:12" x14ac:dyDescent="0.2">
      <c r="B733" s="14">
        <f>COUNTIFS($E$3:E733,تقرير!$E$4)</f>
        <v>21</v>
      </c>
      <c r="C733" s="48"/>
      <c r="D733" s="49"/>
      <c r="E733" s="48"/>
      <c r="F733" s="50"/>
      <c r="G733" s="51"/>
      <c r="H733" s="128" t="str">
        <f>IF(F733="","",_xlfn.IFNA(VLOOKUP(F733,'سجل المشتريات'!E:M,9,0),"غير مسجلة في المشتريات"))</f>
        <v/>
      </c>
      <c r="I733" s="27" t="str">
        <f>_xlfn.IFNA(VLOOKUP(E733,الاوردرات!$B$1:$C$600,2,0),"")</f>
        <v/>
      </c>
      <c r="J733" s="63"/>
      <c r="L733" s="125" t="str">
        <f>IF(F733="","",_xlfn.IFNA((VLOOKUP(F733,help!L:M,2,0))*G733,"غير مسجلة في المشتريات"))</f>
        <v/>
      </c>
    </row>
    <row r="734" spans="2:12" x14ac:dyDescent="0.2">
      <c r="B734" s="14">
        <f>COUNTIFS($E$3:E734,تقرير!$E$4)</f>
        <v>21</v>
      </c>
      <c r="C734" s="48"/>
      <c r="D734" s="49"/>
      <c r="E734" s="48"/>
      <c r="F734" s="50"/>
      <c r="G734" s="51"/>
      <c r="H734" s="128" t="str">
        <f>IF(F734="","",_xlfn.IFNA(VLOOKUP(F734,'سجل المشتريات'!E:M,9,0),"غير مسجلة في المشتريات"))</f>
        <v/>
      </c>
      <c r="I734" s="27" t="str">
        <f>_xlfn.IFNA(VLOOKUP(E734,الاوردرات!$B$1:$C$600,2,0),"")</f>
        <v/>
      </c>
      <c r="J734" s="63"/>
      <c r="L734" s="125" t="str">
        <f>IF(F734="","",_xlfn.IFNA((VLOOKUP(F734,help!L:M,2,0))*G734,"غير مسجلة في المشتريات"))</f>
        <v/>
      </c>
    </row>
    <row r="735" spans="2:12" x14ac:dyDescent="0.2">
      <c r="B735" s="14">
        <f>COUNTIFS($E$3:E735,تقرير!$E$4)</f>
        <v>21</v>
      </c>
      <c r="C735" s="48"/>
      <c r="D735" s="49"/>
      <c r="E735" s="48"/>
      <c r="F735" s="50"/>
      <c r="G735" s="51"/>
      <c r="H735" s="128" t="str">
        <f>IF(F735="","",_xlfn.IFNA(VLOOKUP(F735,'سجل المشتريات'!E:M,9,0),"غير مسجلة في المشتريات"))</f>
        <v/>
      </c>
      <c r="I735" s="27" t="str">
        <f>_xlfn.IFNA(VLOOKUP(E735,الاوردرات!$B$1:$C$600,2,0),"")</f>
        <v/>
      </c>
      <c r="J735" s="63"/>
      <c r="L735" s="125" t="str">
        <f>IF(F735="","",_xlfn.IFNA((VLOOKUP(F735,help!L:M,2,0))*G735,"غير مسجلة في المشتريات"))</f>
        <v/>
      </c>
    </row>
    <row r="736" spans="2:12" x14ac:dyDescent="0.2">
      <c r="B736" s="14">
        <f>COUNTIFS($E$3:E736,تقرير!$E$4)</f>
        <v>21</v>
      </c>
      <c r="C736" s="48"/>
      <c r="D736" s="49"/>
      <c r="E736" s="48"/>
      <c r="F736" s="50"/>
      <c r="G736" s="51"/>
      <c r="H736" s="128" t="str">
        <f>IF(F736="","",_xlfn.IFNA(VLOOKUP(F736,'سجل المشتريات'!E:M,9,0),"غير مسجلة في المشتريات"))</f>
        <v/>
      </c>
      <c r="I736" s="27" t="str">
        <f>_xlfn.IFNA(VLOOKUP(E736,الاوردرات!$B$1:$C$600,2,0),"")</f>
        <v/>
      </c>
      <c r="J736" s="63"/>
      <c r="L736" s="125" t="str">
        <f>IF(F736="","",_xlfn.IFNA((VLOOKUP(F736,help!L:M,2,0))*G736,"غير مسجلة في المشتريات"))</f>
        <v/>
      </c>
    </row>
    <row r="737" spans="2:12" x14ac:dyDescent="0.2">
      <c r="B737" s="14">
        <f>COUNTIFS($E$3:E737,تقرير!$E$4)</f>
        <v>21</v>
      </c>
      <c r="C737" s="48"/>
      <c r="D737" s="49"/>
      <c r="E737" s="48"/>
      <c r="F737" s="50"/>
      <c r="G737" s="51"/>
      <c r="H737" s="128" t="str">
        <f>IF(F737="","",_xlfn.IFNA(VLOOKUP(F737,'سجل المشتريات'!E:M,9,0),"غير مسجلة في المشتريات"))</f>
        <v/>
      </c>
      <c r="I737" s="27" t="str">
        <f>_xlfn.IFNA(VLOOKUP(E737,الاوردرات!$B$1:$C$600,2,0),"")</f>
        <v/>
      </c>
      <c r="J737" s="63"/>
      <c r="L737" s="125" t="str">
        <f>IF(F737="","",_xlfn.IFNA((VLOOKUP(F737,help!L:M,2,0))*G737,"غير مسجلة في المشتريات"))</f>
        <v/>
      </c>
    </row>
    <row r="738" spans="2:12" x14ac:dyDescent="0.2">
      <c r="B738" s="14">
        <f>COUNTIFS($E$3:E738,تقرير!$E$4)</f>
        <v>21</v>
      </c>
      <c r="C738" s="48"/>
      <c r="D738" s="49"/>
      <c r="E738" s="48"/>
      <c r="F738" s="50"/>
      <c r="G738" s="51"/>
      <c r="H738" s="128" t="str">
        <f>IF(F738="","",_xlfn.IFNA(VLOOKUP(F738,'سجل المشتريات'!E:M,9,0),"غير مسجلة في المشتريات"))</f>
        <v/>
      </c>
      <c r="I738" s="27" t="str">
        <f>_xlfn.IFNA(VLOOKUP(E738,الاوردرات!$B$1:$C$600,2,0),"")</f>
        <v/>
      </c>
      <c r="J738" s="63"/>
      <c r="L738" s="125" t="str">
        <f>IF(F738="","",_xlfn.IFNA((VLOOKUP(F738,help!L:M,2,0))*G738,"غير مسجلة في المشتريات"))</f>
        <v/>
      </c>
    </row>
    <row r="739" spans="2:12" x14ac:dyDescent="0.2">
      <c r="B739" s="14">
        <f>COUNTIFS($E$3:E739,تقرير!$E$4)</f>
        <v>21</v>
      </c>
      <c r="C739" s="48"/>
      <c r="D739" s="49"/>
      <c r="E739" s="48"/>
      <c r="F739" s="50"/>
      <c r="G739" s="51"/>
      <c r="H739" s="128" t="str">
        <f>IF(F739="","",_xlfn.IFNA(VLOOKUP(F739,'سجل المشتريات'!E:M,9,0),"غير مسجلة في المشتريات"))</f>
        <v/>
      </c>
      <c r="I739" s="27" t="str">
        <f>_xlfn.IFNA(VLOOKUP(E739,الاوردرات!$B$1:$C$600,2,0),"")</f>
        <v/>
      </c>
      <c r="J739" s="63"/>
      <c r="L739" s="125" t="str">
        <f>IF(F739="","",_xlfn.IFNA((VLOOKUP(F739,help!L:M,2,0))*G739,"غير مسجلة في المشتريات"))</f>
        <v/>
      </c>
    </row>
    <row r="740" spans="2:12" x14ac:dyDescent="0.2">
      <c r="B740" s="14">
        <f>COUNTIFS($E$3:E740,تقرير!$E$4)</f>
        <v>21</v>
      </c>
      <c r="C740" s="48"/>
      <c r="D740" s="49"/>
      <c r="E740" s="48"/>
      <c r="F740" s="50"/>
      <c r="G740" s="51"/>
      <c r="H740" s="128" t="str">
        <f>IF(F740="","",_xlfn.IFNA(VLOOKUP(F740,'سجل المشتريات'!E:M,9,0),"غير مسجلة في المشتريات"))</f>
        <v/>
      </c>
      <c r="I740" s="27" t="str">
        <f>_xlfn.IFNA(VLOOKUP(E740,الاوردرات!$B$1:$C$600,2,0),"")</f>
        <v/>
      </c>
      <c r="J740" s="63"/>
      <c r="L740" s="125" t="str">
        <f>IF(F740="","",_xlfn.IFNA((VLOOKUP(F740,help!L:M,2,0))*G740,"غير مسجلة في المشتريات"))</f>
        <v/>
      </c>
    </row>
    <row r="741" spans="2:12" x14ac:dyDescent="0.2">
      <c r="B741" s="14">
        <f>COUNTIFS($E$3:E741,تقرير!$E$4)</f>
        <v>21</v>
      </c>
      <c r="C741" s="48"/>
      <c r="D741" s="49"/>
      <c r="E741" s="48"/>
      <c r="F741" s="50"/>
      <c r="G741" s="51"/>
      <c r="H741" s="128" t="str">
        <f>IF(F741="","",_xlfn.IFNA(VLOOKUP(F741,'سجل المشتريات'!E:M,9,0),"غير مسجلة في المشتريات"))</f>
        <v/>
      </c>
      <c r="I741" s="27" t="str">
        <f>_xlfn.IFNA(VLOOKUP(E741,الاوردرات!$B$1:$C$600,2,0),"")</f>
        <v/>
      </c>
      <c r="J741" s="63"/>
      <c r="L741" s="125" t="str">
        <f>IF(F741="","",_xlfn.IFNA((VLOOKUP(F741,help!L:M,2,0))*G741,"غير مسجلة في المشتريات"))</f>
        <v/>
      </c>
    </row>
    <row r="742" spans="2:12" x14ac:dyDescent="0.2">
      <c r="B742" s="14">
        <f>COUNTIFS($E$3:E742,تقرير!$E$4)</f>
        <v>21</v>
      </c>
      <c r="C742" s="48"/>
      <c r="D742" s="49"/>
      <c r="E742" s="48"/>
      <c r="F742" s="50"/>
      <c r="G742" s="51"/>
      <c r="H742" s="128" t="str">
        <f>IF(F742="","",_xlfn.IFNA(VLOOKUP(F742,'سجل المشتريات'!E:M,9,0),"غير مسجلة في المشتريات"))</f>
        <v/>
      </c>
      <c r="I742" s="27" t="str">
        <f>_xlfn.IFNA(VLOOKUP(E742,الاوردرات!$B$1:$C$600,2,0),"")</f>
        <v/>
      </c>
      <c r="J742" s="63"/>
      <c r="L742" s="125" t="str">
        <f>IF(F742="","",_xlfn.IFNA((VLOOKUP(F742,help!L:M,2,0))*G742,"غير مسجلة في المشتريات"))</f>
        <v/>
      </c>
    </row>
    <row r="743" spans="2:12" x14ac:dyDescent="0.2">
      <c r="B743" s="14">
        <f>COUNTIFS($E$3:E743,تقرير!$E$4)</f>
        <v>21</v>
      </c>
      <c r="C743" s="48"/>
      <c r="D743" s="49"/>
      <c r="E743" s="48"/>
      <c r="F743" s="50"/>
      <c r="G743" s="51"/>
      <c r="H743" s="128" t="str">
        <f>IF(F743="","",_xlfn.IFNA(VLOOKUP(F743,'سجل المشتريات'!E:M,9,0),"غير مسجلة في المشتريات"))</f>
        <v/>
      </c>
      <c r="I743" s="27" t="str">
        <f>_xlfn.IFNA(VLOOKUP(E743,الاوردرات!$B$1:$C$600,2,0),"")</f>
        <v/>
      </c>
      <c r="J743" s="63"/>
      <c r="L743" s="125" t="str">
        <f>IF(F743="","",_xlfn.IFNA((VLOOKUP(F743,help!L:M,2,0))*G743,"غير مسجلة في المشتريات"))</f>
        <v/>
      </c>
    </row>
    <row r="744" spans="2:12" x14ac:dyDescent="0.2">
      <c r="B744" s="14">
        <f>COUNTIFS($E$3:E744,تقرير!$E$4)</f>
        <v>21</v>
      </c>
      <c r="C744" s="48"/>
      <c r="D744" s="49"/>
      <c r="E744" s="48"/>
      <c r="F744" s="50"/>
      <c r="G744" s="51"/>
      <c r="H744" s="128" t="str">
        <f>IF(F744="","",_xlfn.IFNA(VLOOKUP(F744,'سجل المشتريات'!E:M,9,0),"غير مسجلة في المشتريات"))</f>
        <v/>
      </c>
      <c r="I744" s="27" t="str">
        <f>_xlfn.IFNA(VLOOKUP(E744,الاوردرات!$B$1:$C$600,2,0),"")</f>
        <v/>
      </c>
      <c r="J744" s="63"/>
      <c r="L744" s="125" t="str">
        <f>IF(F744="","",_xlfn.IFNA((VLOOKUP(F744,help!L:M,2,0))*G744,"غير مسجلة في المشتريات"))</f>
        <v/>
      </c>
    </row>
    <row r="745" spans="2:12" x14ac:dyDescent="0.2">
      <c r="B745" s="14">
        <f>COUNTIFS($E$3:E745,تقرير!$E$4)</f>
        <v>21</v>
      </c>
      <c r="C745" s="48"/>
      <c r="D745" s="49"/>
      <c r="E745" s="48"/>
      <c r="F745" s="50"/>
      <c r="G745" s="51"/>
      <c r="H745" s="128" t="str">
        <f>IF(F745="","",_xlfn.IFNA(VLOOKUP(F745,'سجل المشتريات'!E:M,9,0),"غير مسجلة في المشتريات"))</f>
        <v/>
      </c>
      <c r="I745" s="27" t="str">
        <f>_xlfn.IFNA(VLOOKUP(E745,الاوردرات!$B$1:$C$600,2,0),"")</f>
        <v/>
      </c>
      <c r="J745" s="63"/>
      <c r="L745" s="125" t="str">
        <f>IF(F745="","",_xlfn.IFNA((VLOOKUP(F745,help!L:M,2,0))*G745,"غير مسجلة في المشتريات"))</f>
        <v/>
      </c>
    </row>
    <row r="746" spans="2:12" x14ac:dyDescent="0.2">
      <c r="B746" s="14">
        <f>COUNTIFS($E$3:E746,تقرير!$E$4)</f>
        <v>21</v>
      </c>
      <c r="C746" s="48"/>
      <c r="D746" s="49"/>
      <c r="E746" s="48"/>
      <c r="F746" s="50"/>
      <c r="G746" s="51"/>
      <c r="H746" s="128" t="str">
        <f>IF(F746="","",_xlfn.IFNA(VLOOKUP(F746,'سجل المشتريات'!E:M,9,0),"غير مسجلة في المشتريات"))</f>
        <v/>
      </c>
      <c r="I746" s="27" t="str">
        <f>_xlfn.IFNA(VLOOKUP(E746,الاوردرات!$B$1:$C$600,2,0),"")</f>
        <v/>
      </c>
      <c r="J746" s="63"/>
      <c r="L746" s="125" t="str">
        <f>IF(F746="","",_xlfn.IFNA((VLOOKUP(F746,help!L:M,2,0))*G746,"غير مسجلة في المشتريات"))</f>
        <v/>
      </c>
    </row>
    <row r="747" spans="2:12" x14ac:dyDescent="0.2">
      <c r="B747" s="14">
        <f>COUNTIFS($E$3:E747,تقرير!$E$4)</f>
        <v>21</v>
      </c>
      <c r="C747" s="48"/>
      <c r="D747" s="49"/>
      <c r="E747" s="48"/>
      <c r="F747" s="50"/>
      <c r="G747" s="51"/>
      <c r="H747" s="128" t="str">
        <f>IF(F747="","",_xlfn.IFNA(VLOOKUP(F747,'سجل المشتريات'!E:M,9,0),"غير مسجلة في المشتريات"))</f>
        <v/>
      </c>
      <c r="I747" s="27" t="str">
        <f>_xlfn.IFNA(VLOOKUP(E747,الاوردرات!$B$1:$C$600,2,0),"")</f>
        <v/>
      </c>
      <c r="J747" s="63"/>
      <c r="L747" s="125" t="str">
        <f>IF(F747="","",_xlfn.IFNA((VLOOKUP(F747,help!L:M,2,0))*G747,"غير مسجلة في المشتريات"))</f>
        <v/>
      </c>
    </row>
    <row r="748" spans="2:12" x14ac:dyDescent="0.2">
      <c r="B748" s="14">
        <f>COUNTIFS($E$3:E748,تقرير!$E$4)</f>
        <v>21</v>
      </c>
      <c r="C748" s="48"/>
      <c r="D748" s="49"/>
      <c r="E748" s="48"/>
      <c r="F748" s="50"/>
      <c r="G748" s="51"/>
      <c r="H748" s="128" t="str">
        <f>IF(F748="","",_xlfn.IFNA(VLOOKUP(F748,'سجل المشتريات'!E:M,9,0),"غير مسجلة في المشتريات"))</f>
        <v/>
      </c>
      <c r="I748" s="27" t="str">
        <f>_xlfn.IFNA(VLOOKUP(E748,الاوردرات!$B$1:$C$600,2,0),"")</f>
        <v/>
      </c>
      <c r="J748" s="63"/>
      <c r="L748" s="125" t="str">
        <f>IF(F748="","",_xlfn.IFNA((VLOOKUP(F748,help!L:M,2,0))*G748,"غير مسجلة في المشتريات"))</f>
        <v/>
      </c>
    </row>
    <row r="749" spans="2:12" x14ac:dyDescent="0.2">
      <c r="B749" s="14">
        <f>COUNTIFS($E$3:E749,تقرير!$E$4)</f>
        <v>21</v>
      </c>
      <c r="C749" s="48"/>
      <c r="D749" s="49"/>
      <c r="E749" s="48"/>
      <c r="F749" s="50"/>
      <c r="G749" s="51"/>
      <c r="H749" s="128" t="str">
        <f>IF(F749="","",_xlfn.IFNA(VLOOKUP(F749,'سجل المشتريات'!E:M,9,0),"غير مسجلة في المشتريات"))</f>
        <v/>
      </c>
      <c r="I749" s="27" t="str">
        <f>_xlfn.IFNA(VLOOKUP(E749,الاوردرات!$B$1:$C$600,2,0),"")</f>
        <v/>
      </c>
      <c r="J749" s="63"/>
      <c r="L749" s="125" t="str">
        <f>IF(F749="","",_xlfn.IFNA((VLOOKUP(F749,help!L:M,2,0))*G749,"غير مسجلة في المشتريات"))</f>
        <v/>
      </c>
    </row>
    <row r="750" spans="2:12" x14ac:dyDescent="0.2">
      <c r="B750" s="14">
        <f>COUNTIFS($E$3:E750,تقرير!$E$4)</f>
        <v>21</v>
      </c>
      <c r="C750" s="48"/>
      <c r="D750" s="49"/>
      <c r="E750" s="48"/>
      <c r="F750" s="50"/>
      <c r="G750" s="51"/>
      <c r="H750" s="128" t="str">
        <f>IF(F750="","",_xlfn.IFNA(VLOOKUP(F750,'سجل المشتريات'!E:M,9,0),"غير مسجلة في المشتريات"))</f>
        <v/>
      </c>
      <c r="I750" s="27" t="str">
        <f>_xlfn.IFNA(VLOOKUP(E750,الاوردرات!$B$1:$C$600,2,0),"")</f>
        <v/>
      </c>
      <c r="J750" s="63"/>
      <c r="L750" s="125" t="str">
        <f>IF(F750="","",_xlfn.IFNA((VLOOKUP(F750,help!L:M,2,0))*G750,"غير مسجلة في المشتريات"))</f>
        <v/>
      </c>
    </row>
    <row r="751" spans="2:12" x14ac:dyDescent="0.2">
      <c r="B751" s="14">
        <f>COUNTIFS($E$3:E751,تقرير!$E$4)</f>
        <v>21</v>
      </c>
      <c r="C751" s="48"/>
      <c r="D751" s="49"/>
      <c r="E751" s="48"/>
      <c r="F751" s="50"/>
      <c r="G751" s="51"/>
      <c r="H751" s="128" t="str">
        <f>IF(F751="","",_xlfn.IFNA(VLOOKUP(F751,'سجل المشتريات'!E:M,9,0),"غير مسجلة في المشتريات"))</f>
        <v/>
      </c>
      <c r="I751" s="27" t="str">
        <f>_xlfn.IFNA(VLOOKUP(E751,الاوردرات!$B$1:$C$600,2,0),"")</f>
        <v/>
      </c>
      <c r="J751" s="63"/>
      <c r="L751" s="125" t="str">
        <f>IF(F751="","",_xlfn.IFNA((VLOOKUP(F751,help!L:M,2,0))*G751,"غير مسجلة في المشتريات"))</f>
        <v/>
      </c>
    </row>
    <row r="752" spans="2:12" x14ac:dyDescent="0.2">
      <c r="B752" s="14">
        <f>COUNTIFS($E$3:E752,تقرير!$E$4)</f>
        <v>21</v>
      </c>
      <c r="C752" s="48"/>
      <c r="D752" s="49"/>
      <c r="E752" s="48"/>
      <c r="F752" s="50"/>
      <c r="G752" s="51"/>
      <c r="H752" s="128" t="str">
        <f>IF(F752="","",_xlfn.IFNA(VLOOKUP(F752,'سجل المشتريات'!E:M,9,0),"غير مسجلة في المشتريات"))</f>
        <v/>
      </c>
      <c r="I752" s="27" t="str">
        <f>_xlfn.IFNA(VLOOKUP(E752,الاوردرات!$B$1:$C$600,2,0),"")</f>
        <v/>
      </c>
      <c r="J752" s="63"/>
      <c r="L752" s="125" t="str">
        <f>IF(F752="","",_xlfn.IFNA((VLOOKUP(F752,help!L:M,2,0))*G752,"غير مسجلة في المشتريات"))</f>
        <v/>
      </c>
    </row>
    <row r="753" spans="2:12" x14ac:dyDescent="0.2">
      <c r="B753" s="14">
        <f>COUNTIFS($E$3:E753,تقرير!$E$4)</f>
        <v>21</v>
      </c>
      <c r="C753" s="48"/>
      <c r="D753" s="49"/>
      <c r="E753" s="48"/>
      <c r="F753" s="50"/>
      <c r="G753" s="51"/>
      <c r="H753" s="128" t="str">
        <f>IF(F753="","",_xlfn.IFNA(VLOOKUP(F753,'سجل المشتريات'!E:M,9,0),"غير مسجلة في المشتريات"))</f>
        <v/>
      </c>
      <c r="I753" s="27" t="str">
        <f>_xlfn.IFNA(VLOOKUP(E753,الاوردرات!$B$1:$C$600,2,0),"")</f>
        <v/>
      </c>
      <c r="J753" s="63"/>
      <c r="L753" s="125" t="str">
        <f>IF(F753="","",_xlfn.IFNA((VLOOKUP(F753,help!L:M,2,0))*G753,"غير مسجلة في المشتريات"))</f>
        <v/>
      </c>
    </row>
    <row r="754" spans="2:12" x14ac:dyDescent="0.2">
      <c r="B754" s="14">
        <f>COUNTIFS($E$3:E754,تقرير!$E$4)</f>
        <v>21</v>
      </c>
      <c r="C754" s="48"/>
      <c r="D754" s="49"/>
      <c r="E754" s="48"/>
      <c r="F754" s="50"/>
      <c r="G754" s="51"/>
      <c r="H754" s="128" t="str">
        <f>IF(F754="","",_xlfn.IFNA(VLOOKUP(F754,'سجل المشتريات'!E:M,9,0),"غير مسجلة في المشتريات"))</f>
        <v/>
      </c>
      <c r="I754" s="27" t="str">
        <f>_xlfn.IFNA(VLOOKUP(E754,الاوردرات!$B$1:$C$600,2,0),"")</f>
        <v/>
      </c>
      <c r="J754" s="63"/>
      <c r="L754" s="125" t="str">
        <f>IF(F754="","",_xlfn.IFNA((VLOOKUP(F754,help!L:M,2,0))*G754,"غير مسجلة في المشتريات"))</f>
        <v/>
      </c>
    </row>
    <row r="755" spans="2:12" x14ac:dyDescent="0.2">
      <c r="B755" s="14">
        <f>COUNTIFS($E$3:E755,تقرير!$E$4)</f>
        <v>21</v>
      </c>
      <c r="C755" s="48"/>
      <c r="D755" s="49"/>
      <c r="E755" s="48"/>
      <c r="F755" s="50"/>
      <c r="G755" s="51"/>
      <c r="H755" s="128" t="str">
        <f>IF(F755="","",_xlfn.IFNA(VLOOKUP(F755,'سجل المشتريات'!E:M,9,0),"غير مسجلة في المشتريات"))</f>
        <v/>
      </c>
      <c r="I755" s="27" t="str">
        <f>_xlfn.IFNA(VLOOKUP(E755,الاوردرات!$B$1:$C$600,2,0),"")</f>
        <v/>
      </c>
      <c r="J755" s="63"/>
      <c r="L755" s="125" t="str">
        <f>IF(F755="","",_xlfn.IFNA((VLOOKUP(F755,help!L:M,2,0))*G755,"غير مسجلة في المشتريات"))</f>
        <v/>
      </c>
    </row>
    <row r="756" spans="2:12" x14ac:dyDescent="0.2">
      <c r="B756" s="14">
        <f>COUNTIFS($E$3:E756,تقرير!$E$4)</f>
        <v>21</v>
      </c>
      <c r="C756" s="48"/>
      <c r="D756" s="49"/>
      <c r="E756" s="48"/>
      <c r="F756" s="50"/>
      <c r="G756" s="51"/>
      <c r="H756" s="128" t="str">
        <f>IF(F756="","",_xlfn.IFNA(VLOOKUP(F756,'سجل المشتريات'!E:M,9,0),"غير مسجلة في المشتريات"))</f>
        <v/>
      </c>
      <c r="I756" s="27" t="str">
        <f>_xlfn.IFNA(VLOOKUP(E756,الاوردرات!$B$1:$C$600,2,0),"")</f>
        <v/>
      </c>
      <c r="J756" s="63"/>
      <c r="L756" s="125" t="str">
        <f>IF(F756="","",_xlfn.IFNA((VLOOKUP(F756,help!L:M,2,0))*G756,"غير مسجلة في المشتريات"))</f>
        <v/>
      </c>
    </row>
    <row r="757" spans="2:12" x14ac:dyDescent="0.2">
      <c r="B757" s="14">
        <f>COUNTIFS($E$3:E757,تقرير!$E$4)</f>
        <v>21</v>
      </c>
      <c r="C757" s="48"/>
      <c r="D757" s="49"/>
      <c r="E757" s="48"/>
      <c r="F757" s="50"/>
      <c r="G757" s="51"/>
      <c r="H757" s="128" t="str">
        <f>IF(F757="","",_xlfn.IFNA(VLOOKUP(F757,'سجل المشتريات'!E:M,9,0),"غير مسجلة في المشتريات"))</f>
        <v/>
      </c>
      <c r="I757" s="27" t="str">
        <f>_xlfn.IFNA(VLOOKUP(E757,الاوردرات!$B$1:$C$600,2,0),"")</f>
        <v/>
      </c>
      <c r="J757" s="63"/>
      <c r="L757" s="125" t="str">
        <f>IF(F757="","",_xlfn.IFNA((VLOOKUP(F757,help!L:M,2,0))*G757,"غير مسجلة في المشتريات"))</f>
        <v/>
      </c>
    </row>
    <row r="758" spans="2:12" x14ac:dyDescent="0.2">
      <c r="B758" s="14">
        <f>COUNTIFS($E$3:E758,تقرير!$E$4)</f>
        <v>21</v>
      </c>
      <c r="C758" s="48"/>
      <c r="D758" s="49"/>
      <c r="E758" s="48"/>
      <c r="F758" s="50"/>
      <c r="G758" s="51"/>
      <c r="H758" s="128" t="str">
        <f>IF(F758="","",_xlfn.IFNA(VLOOKUP(F758,'سجل المشتريات'!E:M,9,0),"غير مسجلة في المشتريات"))</f>
        <v/>
      </c>
      <c r="I758" s="27" t="str">
        <f>_xlfn.IFNA(VLOOKUP(E758,الاوردرات!$B$1:$C$600,2,0),"")</f>
        <v/>
      </c>
      <c r="J758" s="63"/>
      <c r="L758" s="125" t="str">
        <f>IF(F758="","",_xlfn.IFNA((VLOOKUP(F758,help!L:M,2,0))*G758,"غير مسجلة في المشتريات"))</f>
        <v/>
      </c>
    </row>
    <row r="759" spans="2:12" x14ac:dyDescent="0.2">
      <c r="B759" s="14">
        <f>COUNTIFS($E$3:E759,تقرير!$E$4)</f>
        <v>21</v>
      </c>
      <c r="C759" s="48"/>
      <c r="D759" s="49"/>
      <c r="E759" s="48"/>
      <c r="F759" s="50"/>
      <c r="G759" s="51"/>
      <c r="H759" s="128" t="str">
        <f>IF(F759="","",_xlfn.IFNA(VLOOKUP(F759,'سجل المشتريات'!E:M,9,0),"غير مسجلة في المشتريات"))</f>
        <v/>
      </c>
      <c r="I759" s="27" t="str">
        <f>_xlfn.IFNA(VLOOKUP(E759,الاوردرات!$B$1:$C$600,2,0),"")</f>
        <v/>
      </c>
      <c r="J759" s="63"/>
      <c r="L759" s="125" t="str">
        <f>IF(F759="","",_xlfn.IFNA((VLOOKUP(F759,help!L:M,2,0))*G759,"غير مسجلة في المشتريات"))</f>
        <v/>
      </c>
    </row>
    <row r="760" spans="2:12" x14ac:dyDescent="0.2">
      <c r="B760" s="14">
        <f>COUNTIFS($E$3:E760,تقرير!$E$4)</f>
        <v>21</v>
      </c>
      <c r="C760" s="48"/>
      <c r="D760" s="49"/>
      <c r="E760" s="48"/>
      <c r="F760" s="50"/>
      <c r="G760" s="51"/>
      <c r="H760" s="128" t="str">
        <f>IF(F760="","",_xlfn.IFNA(VLOOKUP(F760,'سجل المشتريات'!E:M,9,0),"غير مسجلة في المشتريات"))</f>
        <v/>
      </c>
      <c r="I760" s="27" t="str">
        <f>_xlfn.IFNA(VLOOKUP(E760,الاوردرات!$B$1:$C$600,2,0),"")</f>
        <v/>
      </c>
      <c r="J760" s="63"/>
      <c r="L760" s="125" t="str">
        <f>IF(F760="","",_xlfn.IFNA((VLOOKUP(F760,help!L:M,2,0))*G760,"غير مسجلة في المشتريات"))</f>
        <v/>
      </c>
    </row>
    <row r="761" spans="2:12" x14ac:dyDescent="0.2">
      <c r="B761" s="14">
        <f>COUNTIFS($E$3:E761,تقرير!$E$4)</f>
        <v>21</v>
      </c>
      <c r="C761" s="48"/>
      <c r="D761" s="49"/>
      <c r="E761" s="48"/>
      <c r="F761" s="50"/>
      <c r="G761" s="51"/>
      <c r="H761" s="128" t="str">
        <f>IF(F761="","",_xlfn.IFNA(VLOOKUP(F761,'سجل المشتريات'!E:M,9,0),"غير مسجلة في المشتريات"))</f>
        <v/>
      </c>
      <c r="I761" s="27" t="str">
        <f>_xlfn.IFNA(VLOOKUP(E761,الاوردرات!$B$1:$C$600,2,0),"")</f>
        <v/>
      </c>
      <c r="J761" s="63"/>
      <c r="L761" s="125" t="str">
        <f>IF(F761="","",_xlfn.IFNA((VLOOKUP(F761,help!L:M,2,0))*G761,"غير مسجلة في المشتريات"))</f>
        <v/>
      </c>
    </row>
    <row r="762" spans="2:12" x14ac:dyDescent="0.2">
      <c r="B762" s="14">
        <f>COUNTIFS($E$3:E762,تقرير!$E$4)</f>
        <v>21</v>
      </c>
      <c r="C762" s="48"/>
      <c r="D762" s="49"/>
      <c r="E762" s="48"/>
      <c r="F762" s="50"/>
      <c r="G762" s="51"/>
      <c r="H762" s="128" t="str">
        <f>IF(F762="","",_xlfn.IFNA(VLOOKUP(F762,'سجل المشتريات'!E:M,9,0),"غير مسجلة في المشتريات"))</f>
        <v/>
      </c>
      <c r="I762" s="27" t="str">
        <f>_xlfn.IFNA(VLOOKUP(E762,الاوردرات!$B$1:$C$600,2,0),"")</f>
        <v/>
      </c>
      <c r="J762" s="63"/>
      <c r="L762" s="125" t="str">
        <f>IF(F762="","",_xlfn.IFNA((VLOOKUP(F762,help!L:M,2,0))*G762,"غير مسجلة في المشتريات"))</f>
        <v/>
      </c>
    </row>
    <row r="763" spans="2:12" x14ac:dyDescent="0.2">
      <c r="B763" s="14">
        <f>COUNTIFS($E$3:E763,تقرير!$E$4)</f>
        <v>21</v>
      </c>
      <c r="C763" s="48"/>
      <c r="D763" s="49"/>
      <c r="E763" s="48"/>
      <c r="F763" s="50"/>
      <c r="G763" s="51"/>
      <c r="H763" s="128" t="str">
        <f>IF(F763="","",_xlfn.IFNA(VLOOKUP(F763,'سجل المشتريات'!E:M,9,0),"غير مسجلة في المشتريات"))</f>
        <v/>
      </c>
      <c r="I763" s="27" t="str">
        <f>_xlfn.IFNA(VLOOKUP(E763,الاوردرات!$B$1:$C$600,2,0),"")</f>
        <v/>
      </c>
      <c r="J763" s="63"/>
      <c r="L763" s="125" t="str">
        <f>IF(F763="","",_xlfn.IFNA((VLOOKUP(F763,help!L:M,2,0))*G763,"غير مسجلة في المشتريات"))</f>
        <v/>
      </c>
    </row>
    <row r="764" spans="2:12" x14ac:dyDescent="0.2">
      <c r="B764" s="14">
        <f>COUNTIFS($E$3:E764,تقرير!$E$4)</f>
        <v>21</v>
      </c>
      <c r="C764" s="48"/>
      <c r="D764" s="49"/>
      <c r="E764" s="48"/>
      <c r="F764" s="50"/>
      <c r="G764" s="51"/>
      <c r="H764" s="128" t="str">
        <f>IF(F764="","",_xlfn.IFNA(VLOOKUP(F764,'سجل المشتريات'!E:M,9,0),"غير مسجلة في المشتريات"))</f>
        <v/>
      </c>
      <c r="I764" s="27" t="str">
        <f>_xlfn.IFNA(VLOOKUP(E764,الاوردرات!$B$1:$C$600,2,0),"")</f>
        <v/>
      </c>
      <c r="J764" s="63"/>
      <c r="L764" s="125" t="str">
        <f>IF(F764="","",_xlfn.IFNA((VLOOKUP(F764,help!L:M,2,0))*G764,"غير مسجلة في المشتريات"))</f>
        <v/>
      </c>
    </row>
    <row r="765" spans="2:12" x14ac:dyDescent="0.2">
      <c r="B765" s="14">
        <f>COUNTIFS($E$3:E765,تقرير!$E$4)</f>
        <v>21</v>
      </c>
      <c r="C765" s="48"/>
      <c r="D765" s="49"/>
      <c r="E765" s="48"/>
      <c r="F765" s="50"/>
      <c r="G765" s="51"/>
      <c r="H765" s="128" t="str">
        <f>IF(F765="","",_xlfn.IFNA(VLOOKUP(F765,'سجل المشتريات'!E:M,9,0),"غير مسجلة في المشتريات"))</f>
        <v/>
      </c>
      <c r="I765" s="27" t="str">
        <f>_xlfn.IFNA(VLOOKUP(E765,الاوردرات!$B$1:$C$600,2,0),"")</f>
        <v/>
      </c>
      <c r="J765" s="63"/>
      <c r="L765" s="125" t="str">
        <f>IF(F765="","",_xlfn.IFNA((VLOOKUP(F765,help!L:M,2,0))*G765,"غير مسجلة في المشتريات"))</f>
        <v/>
      </c>
    </row>
    <row r="766" spans="2:12" x14ac:dyDescent="0.2">
      <c r="B766" s="14">
        <f>COUNTIFS($E$3:E766,تقرير!$E$4)</f>
        <v>21</v>
      </c>
      <c r="C766" s="48"/>
      <c r="D766" s="49"/>
      <c r="E766" s="48"/>
      <c r="F766" s="50"/>
      <c r="G766" s="51"/>
      <c r="H766" s="128" t="str">
        <f>IF(F766="","",_xlfn.IFNA(VLOOKUP(F766,'سجل المشتريات'!E:M,9,0),"غير مسجلة في المشتريات"))</f>
        <v/>
      </c>
      <c r="I766" s="27" t="str">
        <f>_xlfn.IFNA(VLOOKUP(E766,الاوردرات!$B$1:$C$600,2,0),"")</f>
        <v/>
      </c>
      <c r="J766" s="63"/>
      <c r="L766" s="125" t="str">
        <f>IF(F766="","",_xlfn.IFNA((VLOOKUP(F766,help!L:M,2,0))*G766,"غير مسجلة في المشتريات"))</f>
        <v/>
      </c>
    </row>
    <row r="767" spans="2:12" x14ac:dyDescent="0.2">
      <c r="B767" s="14">
        <f>COUNTIFS($E$3:E767,تقرير!$E$4)</f>
        <v>21</v>
      </c>
      <c r="C767" s="48"/>
      <c r="D767" s="49"/>
      <c r="E767" s="48"/>
      <c r="F767" s="50"/>
      <c r="G767" s="51"/>
      <c r="H767" s="128" t="str">
        <f>IF(F767="","",_xlfn.IFNA(VLOOKUP(F767,'سجل المشتريات'!E:M,9,0),"غير مسجلة في المشتريات"))</f>
        <v/>
      </c>
      <c r="I767" s="27" t="str">
        <f>_xlfn.IFNA(VLOOKUP(E767,الاوردرات!$B$1:$C$600,2,0),"")</f>
        <v/>
      </c>
      <c r="J767" s="63"/>
      <c r="L767" s="125" t="str">
        <f>IF(F767="","",_xlfn.IFNA((VLOOKUP(F767,help!L:M,2,0))*G767,"غير مسجلة في المشتريات"))</f>
        <v/>
      </c>
    </row>
    <row r="768" spans="2:12" x14ac:dyDescent="0.2">
      <c r="B768" s="14">
        <f>COUNTIFS($E$3:E768,تقرير!$E$4)</f>
        <v>21</v>
      </c>
      <c r="C768" s="48"/>
      <c r="D768" s="49"/>
      <c r="E768" s="48"/>
      <c r="F768" s="50"/>
      <c r="G768" s="51"/>
      <c r="H768" s="128" t="str">
        <f>IF(F768="","",_xlfn.IFNA(VLOOKUP(F768,'سجل المشتريات'!E:M,9,0),"غير مسجلة في المشتريات"))</f>
        <v/>
      </c>
      <c r="I768" s="27" t="str">
        <f>_xlfn.IFNA(VLOOKUP(E768,الاوردرات!$B$1:$C$600,2,0),"")</f>
        <v/>
      </c>
      <c r="J768" s="63"/>
      <c r="L768" s="125" t="str">
        <f>IF(F768="","",_xlfn.IFNA((VLOOKUP(F768,help!L:M,2,0))*G768,"غير مسجلة في المشتريات"))</f>
        <v/>
      </c>
    </row>
    <row r="769" spans="2:12" x14ac:dyDescent="0.2">
      <c r="B769" s="14">
        <f>COUNTIFS($E$3:E769,تقرير!$E$4)</f>
        <v>21</v>
      </c>
      <c r="C769" s="48"/>
      <c r="D769" s="49"/>
      <c r="E769" s="48"/>
      <c r="F769" s="50"/>
      <c r="G769" s="51"/>
      <c r="H769" s="128" t="str">
        <f>IF(F769="","",_xlfn.IFNA(VLOOKUP(F769,'سجل المشتريات'!E:M,9,0),"غير مسجلة في المشتريات"))</f>
        <v/>
      </c>
      <c r="I769" s="27" t="str">
        <f>_xlfn.IFNA(VLOOKUP(E769,الاوردرات!$B$1:$C$600,2,0),"")</f>
        <v/>
      </c>
      <c r="J769" s="63"/>
      <c r="L769" s="125" t="str">
        <f>IF(F769="","",_xlfn.IFNA((VLOOKUP(F769,help!L:M,2,0))*G769,"غير مسجلة في المشتريات"))</f>
        <v/>
      </c>
    </row>
    <row r="770" spans="2:12" x14ac:dyDescent="0.2">
      <c r="B770" s="14">
        <f>COUNTIFS($E$3:E770,تقرير!$E$4)</f>
        <v>21</v>
      </c>
      <c r="C770" s="48"/>
      <c r="D770" s="49"/>
      <c r="E770" s="48"/>
      <c r="F770" s="50"/>
      <c r="G770" s="51"/>
      <c r="H770" s="128" t="str">
        <f>IF(F770="","",_xlfn.IFNA(VLOOKUP(F770,'سجل المشتريات'!E:M,9,0),"غير مسجلة في المشتريات"))</f>
        <v/>
      </c>
      <c r="I770" s="27" t="str">
        <f>_xlfn.IFNA(VLOOKUP(E770,الاوردرات!$B$1:$C$600,2,0),"")</f>
        <v/>
      </c>
      <c r="J770" s="63"/>
      <c r="L770" s="125" t="str">
        <f>IF(F770="","",_xlfn.IFNA((VLOOKUP(F770,help!L:M,2,0))*G770,"غير مسجلة في المشتريات"))</f>
        <v/>
      </c>
    </row>
    <row r="771" spans="2:12" x14ac:dyDescent="0.2">
      <c r="B771" s="14">
        <f>COUNTIFS($E$3:E771,تقرير!$E$4)</f>
        <v>21</v>
      </c>
      <c r="C771" s="48"/>
      <c r="D771" s="49"/>
      <c r="E771" s="48"/>
      <c r="F771" s="50"/>
      <c r="G771" s="51"/>
      <c r="H771" s="128" t="str">
        <f>IF(F771="","",_xlfn.IFNA(VLOOKUP(F771,'سجل المشتريات'!E:M,9,0),"غير مسجلة في المشتريات"))</f>
        <v/>
      </c>
      <c r="I771" s="27" t="str">
        <f>_xlfn.IFNA(VLOOKUP(E771,الاوردرات!$B$1:$C$600,2,0),"")</f>
        <v/>
      </c>
      <c r="J771" s="63"/>
      <c r="L771" s="125" t="str">
        <f>IF(F771="","",_xlfn.IFNA((VLOOKUP(F771,help!L:M,2,0))*G771,"غير مسجلة في المشتريات"))</f>
        <v/>
      </c>
    </row>
    <row r="772" spans="2:12" x14ac:dyDescent="0.2">
      <c r="B772" s="14">
        <f>COUNTIFS($E$3:E772,تقرير!$E$4)</f>
        <v>21</v>
      </c>
      <c r="C772" s="48"/>
      <c r="D772" s="49"/>
      <c r="E772" s="48"/>
      <c r="F772" s="50"/>
      <c r="G772" s="51"/>
      <c r="H772" s="128" t="str">
        <f>IF(F772="","",_xlfn.IFNA(VLOOKUP(F772,'سجل المشتريات'!E:M,9,0),"غير مسجلة في المشتريات"))</f>
        <v/>
      </c>
      <c r="I772" s="27" t="str">
        <f>_xlfn.IFNA(VLOOKUP(E772,الاوردرات!$B$1:$C$600,2,0),"")</f>
        <v/>
      </c>
      <c r="J772" s="63"/>
      <c r="L772" s="125" t="str">
        <f>IF(F772="","",_xlfn.IFNA((VLOOKUP(F772,help!L:M,2,0))*G772,"غير مسجلة في المشتريات"))</f>
        <v/>
      </c>
    </row>
    <row r="773" spans="2:12" x14ac:dyDescent="0.2">
      <c r="B773" s="14">
        <f>COUNTIFS($E$3:E773,تقرير!$E$4)</f>
        <v>21</v>
      </c>
      <c r="C773" s="48"/>
      <c r="D773" s="49"/>
      <c r="E773" s="48"/>
      <c r="F773" s="50"/>
      <c r="G773" s="51"/>
      <c r="H773" s="128" t="str">
        <f>IF(F773="","",_xlfn.IFNA(VLOOKUP(F773,'سجل المشتريات'!E:M,9,0),"غير مسجلة في المشتريات"))</f>
        <v/>
      </c>
      <c r="I773" s="27" t="str">
        <f>_xlfn.IFNA(VLOOKUP(E773,الاوردرات!$B$1:$C$600,2,0),"")</f>
        <v/>
      </c>
      <c r="J773" s="63"/>
      <c r="L773" s="125" t="str">
        <f>IF(F773="","",_xlfn.IFNA((VLOOKUP(F773,help!L:M,2,0))*G773,"غير مسجلة في المشتريات"))</f>
        <v/>
      </c>
    </row>
    <row r="774" spans="2:12" x14ac:dyDescent="0.2">
      <c r="B774" s="14">
        <f>COUNTIFS($E$3:E774,تقرير!$E$4)</f>
        <v>21</v>
      </c>
      <c r="C774" s="48"/>
      <c r="D774" s="49"/>
      <c r="E774" s="48"/>
      <c r="F774" s="50"/>
      <c r="G774" s="51"/>
      <c r="H774" s="128" t="str">
        <f>IF(F774="","",_xlfn.IFNA(VLOOKUP(F774,'سجل المشتريات'!E:M,9,0),"غير مسجلة في المشتريات"))</f>
        <v/>
      </c>
      <c r="I774" s="27" t="str">
        <f>_xlfn.IFNA(VLOOKUP(E774,الاوردرات!$B$1:$C$600,2,0),"")</f>
        <v/>
      </c>
      <c r="J774" s="63"/>
      <c r="L774" s="125" t="str">
        <f>IF(F774="","",_xlfn.IFNA((VLOOKUP(F774,help!L:M,2,0))*G774,"غير مسجلة في المشتريات"))</f>
        <v/>
      </c>
    </row>
    <row r="775" spans="2:12" x14ac:dyDescent="0.2">
      <c r="B775" s="14">
        <f>COUNTIFS($E$3:E775,تقرير!$E$4)</f>
        <v>21</v>
      </c>
      <c r="C775" s="48"/>
      <c r="D775" s="49"/>
      <c r="E775" s="48"/>
      <c r="F775" s="50"/>
      <c r="G775" s="51"/>
      <c r="H775" s="128" t="str">
        <f>IF(F775="","",_xlfn.IFNA(VLOOKUP(F775,'سجل المشتريات'!E:M,9,0),"غير مسجلة في المشتريات"))</f>
        <v/>
      </c>
      <c r="I775" s="27" t="str">
        <f>_xlfn.IFNA(VLOOKUP(E775,الاوردرات!$B$1:$C$600,2,0),"")</f>
        <v/>
      </c>
      <c r="J775" s="63"/>
      <c r="L775" s="125" t="str">
        <f>IF(F775="","",_xlfn.IFNA((VLOOKUP(F775,help!L:M,2,0))*G775,"غير مسجلة في المشتريات"))</f>
        <v/>
      </c>
    </row>
    <row r="776" spans="2:12" x14ac:dyDescent="0.2">
      <c r="B776" s="14">
        <f>COUNTIFS($E$3:E776,تقرير!$E$4)</f>
        <v>21</v>
      </c>
      <c r="C776" s="48"/>
      <c r="D776" s="49"/>
      <c r="E776" s="48"/>
      <c r="F776" s="50"/>
      <c r="G776" s="51"/>
      <c r="H776" s="128" t="str">
        <f>IF(F776="","",_xlfn.IFNA(VLOOKUP(F776,'سجل المشتريات'!E:M,9,0),"غير مسجلة في المشتريات"))</f>
        <v/>
      </c>
      <c r="I776" s="27" t="str">
        <f>_xlfn.IFNA(VLOOKUP(E776,الاوردرات!$B$1:$C$600,2,0),"")</f>
        <v/>
      </c>
      <c r="J776" s="63"/>
      <c r="L776" s="125" t="str">
        <f>IF(F776="","",_xlfn.IFNA((VLOOKUP(F776,help!L:M,2,0))*G776,"غير مسجلة في المشتريات"))</f>
        <v/>
      </c>
    </row>
    <row r="777" spans="2:12" x14ac:dyDescent="0.2">
      <c r="B777" s="14">
        <f>COUNTIFS($E$3:E777,تقرير!$E$4)</f>
        <v>21</v>
      </c>
      <c r="C777" s="48"/>
      <c r="D777" s="49"/>
      <c r="E777" s="48"/>
      <c r="F777" s="50"/>
      <c r="G777" s="51"/>
      <c r="H777" s="128" t="str">
        <f>IF(F777="","",_xlfn.IFNA(VLOOKUP(F777,'سجل المشتريات'!E:M,9,0),"غير مسجلة في المشتريات"))</f>
        <v/>
      </c>
      <c r="I777" s="27" t="str">
        <f>_xlfn.IFNA(VLOOKUP(E777,الاوردرات!$B$1:$C$600,2,0),"")</f>
        <v/>
      </c>
      <c r="J777" s="63"/>
      <c r="L777" s="125" t="str">
        <f>IF(F777="","",_xlfn.IFNA((VLOOKUP(F777,help!L:M,2,0))*G777,"غير مسجلة في المشتريات"))</f>
        <v/>
      </c>
    </row>
    <row r="778" spans="2:12" x14ac:dyDescent="0.2">
      <c r="B778" s="14">
        <f>COUNTIFS($E$3:E778,تقرير!$E$4)</f>
        <v>21</v>
      </c>
      <c r="C778" s="48"/>
      <c r="D778" s="49"/>
      <c r="E778" s="48"/>
      <c r="F778" s="50"/>
      <c r="G778" s="51"/>
      <c r="H778" s="128" t="str">
        <f>IF(F778="","",_xlfn.IFNA(VLOOKUP(F778,'سجل المشتريات'!E:M,9,0),"غير مسجلة في المشتريات"))</f>
        <v/>
      </c>
      <c r="I778" s="27" t="str">
        <f>_xlfn.IFNA(VLOOKUP(E778,الاوردرات!$B$1:$C$600,2,0),"")</f>
        <v/>
      </c>
      <c r="J778" s="63"/>
      <c r="L778" s="125" t="str">
        <f>IF(F778="","",_xlfn.IFNA((VLOOKUP(F778,help!L:M,2,0))*G778,"غير مسجلة في المشتريات"))</f>
        <v/>
      </c>
    </row>
    <row r="779" spans="2:12" x14ac:dyDescent="0.2">
      <c r="B779" s="14">
        <f>COUNTIFS($E$3:E779,تقرير!$E$4)</f>
        <v>21</v>
      </c>
      <c r="C779" s="48"/>
      <c r="D779" s="49"/>
      <c r="E779" s="48"/>
      <c r="F779" s="50"/>
      <c r="G779" s="51"/>
      <c r="H779" s="128" t="str">
        <f>IF(F779="","",_xlfn.IFNA(VLOOKUP(F779,'سجل المشتريات'!E:M,9,0),"غير مسجلة في المشتريات"))</f>
        <v/>
      </c>
      <c r="I779" s="27" t="str">
        <f>_xlfn.IFNA(VLOOKUP(E779,الاوردرات!$B$1:$C$600,2,0),"")</f>
        <v/>
      </c>
      <c r="J779" s="63"/>
      <c r="L779" s="125" t="str">
        <f>IF(F779="","",_xlfn.IFNA((VLOOKUP(F779,help!L:M,2,0))*G779,"غير مسجلة في المشتريات"))</f>
        <v/>
      </c>
    </row>
    <row r="780" spans="2:12" x14ac:dyDescent="0.2">
      <c r="B780" s="14">
        <f>COUNTIFS($E$3:E780,تقرير!$E$4)</f>
        <v>21</v>
      </c>
      <c r="C780" s="48"/>
      <c r="D780" s="49"/>
      <c r="E780" s="48"/>
      <c r="F780" s="50"/>
      <c r="G780" s="51"/>
      <c r="H780" s="128" t="str">
        <f>IF(F780="","",_xlfn.IFNA(VLOOKUP(F780,'سجل المشتريات'!E:M,9,0),"غير مسجلة في المشتريات"))</f>
        <v/>
      </c>
      <c r="I780" s="27" t="str">
        <f>_xlfn.IFNA(VLOOKUP(E780,الاوردرات!$B$1:$C$600,2,0),"")</f>
        <v/>
      </c>
      <c r="J780" s="63"/>
      <c r="L780" s="125" t="str">
        <f>IF(F780="","",_xlfn.IFNA((VLOOKUP(F780,help!L:M,2,0))*G780,"غير مسجلة في المشتريات"))</f>
        <v/>
      </c>
    </row>
    <row r="781" spans="2:12" x14ac:dyDescent="0.2">
      <c r="B781" s="14">
        <f>COUNTIFS($E$3:E781,تقرير!$E$4)</f>
        <v>21</v>
      </c>
      <c r="C781" s="48"/>
      <c r="D781" s="49"/>
      <c r="E781" s="48"/>
      <c r="F781" s="50"/>
      <c r="G781" s="51"/>
      <c r="H781" s="128" t="str">
        <f>IF(F781="","",_xlfn.IFNA(VLOOKUP(F781,'سجل المشتريات'!E:M,9,0),"غير مسجلة في المشتريات"))</f>
        <v/>
      </c>
      <c r="I781" s="27" t="str">
        <f>_xlfn.IFNA(VLOOKUP(E781,الاوردرات!$B$1:$C$600,2,0),"")</f>
        <v/>
      </c>
      <c r="J781" s="63"/>
      <c r="L781" s="125" t="str">
        <f>IF(F781="","",_xlfn.IFNA((VLOOKUP(F781,help!L:M,2,0))*G781,"غير مسجلة في المشتريات"))</f>
        <v/>
      </c>
    </row>
    <row r="782" spans="2:12" x14ac:dyDescent="0.2">
      <c r="B782" s="14">
        <f>COUNTIFS($E$3:E782,تقرير!$E$4)</f>
        <v>21</v>
      </c>
      <c r="C782" s="48"/>
      <c r="D782" s="49"/>
      <c r="E782" s="48"/>
      <c r="F782" s="50"/>
      <c r="G782" s="51"/>
      <c r="H782" s="128" t="str">
        <f>IF(F782="","",_xlfn.IFNA(VLOOKUP(F782,'سجل المشتريات'!E:M,9,0),"غير مسجلة في المشتريات"))</f>
        <v/>
      </c>
      <c r="I782" s="27" t="str">
        <f>_xlfn.IFNA(VLOOKUP(E782,الاوردرات!$B$1:$C$600,2,0),"")</f>
        <v/>
      </c>
      <c r="J782" s="63"/>
      <c r="L782" s="125" t="str">
        <f>IF(F782="","",_xlfn.IFNA((VLOOKUP(F782,help!L:M,2,0))*G782,"غير مسجلة في المشتريات"))</f>
        <v/>
      </c>
    </row>
    <row r="783" spans="2:12" x14ac:dyDescent="0.2">
      <c r="B783" s="14">
        <f>COUNTIFS($E$3:E783,تقرير!$E$4)</f>
        <v>21</v>
      </c>
      <c r="C783" s="48"/>
      <c r="D783" s="49"/>
      <c r="E783" s="48"/>
      <c r="F783" s="50"/>
      <c r="G783" s="51"/>
      <c r="H783" s="128" t="str">
        <f>IF(F783="","",_xlfn.IFNA(VLOOKUP(F783,'سجل المشتريات'!E:M,9,0),"غير مسجلة في المشتريات"))</f>
        <v/>
      </c>
      <c r="I783" s="27" t="str">
        <f>_xlfn.IFNA(VLOOKUP(E783,الاوردرات!$B$1:$C$600,2,0),"")</f>
        <v/>
      </c>
      <c r="J783" s="63"/>
      <c r="L783" s="125" t="str">
        <f>IF(F783="","",_xlfn.IFNA((VLOOKUP(F783,help!L:M,2,0))*G783,"غير مسجلة في المشتريات"))</f>
        <v/>
      </c>
    </row>
    <row r="784" spans="2:12" x14ac:dyDescent="0.2">
      <c r="B784" s="14">
        <f>COUNTIFS($E$3:E784,تقرير!$E$4)</f>
        <v>21</v>
      </c>
      <c r="C784" s="48"/>
      <c r="D784" s="49"/>
      <c r="E784" s="48"/>
      <c r="F784" s="50"/>
      <c r="G784" s="51"/>
      <c r="H784" s="128" t="str">
        <f>IF(F784="","",_xlfn.IFNA(VLOOKUP(F784,'سجل المشتريات'!E:M,9,0),"غير مسجلة في المشتريات"))</f>
        <v/>
      </c>
      <c r="I784" s="27" t="str">
        <f>_xlfn.IFNA(VLOOKUP(E784,الاوردرات!$B$1:$C$600,2,0),"")</f>
        <v/>
      </c>
      <c r="J784" s="63"/>
      <c r="L784" s="125" t="str">
        <f>IF(F784="","",_xlfn.IFNA((VLOOKUP(F784,help!L:M,2,0))*G784,"غير مسجلة في المشتريات"))</f>
        <v/>
      </c>
    </row>
    <row r="785" spans="2:12" x14ac:dyDescent="0.2">
      <c r="B785" s="14">
        <f>COUNTIFS($E$3:E785,تقرير!$E$4)</f>
        <v>21</v>
      </c>
      <c r="C785" s="48"/>
      <c r="D785" s="49"/>
      <c r="E785" s="48"/>
      <c r="F785" s="50"/>
      <c r="G785" s="51"/>
      <c r="H785" s="128" t="str">
        <f>IF(F785="","",_xlfn.IFNA(VLOOKUP(F785,'سجل المشتريات'!E:M,9,0),"غير مسجلة في المشتريات"))</f>
        <v/>
      </c>
      <c r="I785" s="27" t="str">
        <f>_xlfn.IFNA(VLOOKUP(E785,الاوردرات!$B$1:$C$600,2,0),"")</f>
        <v/>
      </c>
      <c r="J785" s="63"/>
      <c r="L785" s="125" t="str">
        <f>IF(F785="","",_xlfn.IFNA((VLOOKUP(F785,help!L:M,2,0))*G785,"غير مسجلة في المشتريات"))</f>
        <v/>
      </c>
    </row>
    <row r="786" spans="2:12" x14ac:dyDescent="0.2">
      <c r="B786" s="14">
        <f>COUNTIFS($E$3:E786,تقرير!$E$4)</f>
        <v>21</v>
      </c>
      <c r="C786" s="48"/>
      <c r="D786" s="49"/>
      <c r="E786" s="48"/>
      <c r="F786" s="50"/>
      <c r="G786" s="51"/>
      <c r="H786" s="128" t="str">
        <f>IF(F786="","",_xlfn.IFNA(VLOOKUP(F786,'سجل المشتريات'!E:M,9,0),"غير مسجلة في المشتريات"))</f>
        <v/>
      </c>
      <c r="I786" s="27" t="str">
        <f>_xlfn.IFNA(VLOOKUP(E786,الاوردرات!$B$1:$C$600,2,0),"")</f>
        <v/>
      </c>
      <c r="J786" s="63"/>
      <c r="L786" s="125" t="str">
        <f>IF(F786="","",_xlfn.IFNA((VLOOKUP(F786,help!L:M,2,0))*G786,"غير مسجلة في المشتريات"))</f>
        <v/>
      </c>
    </row>
    <row r="787" spans="2:12" x14ac:dyDescent="0.2">
      <c r="B787" s="14">
        <f>COUNTIFS($E$3:E787,تقرير!$E$4)</f>
        <v>21</v>
      </c>
      <c r="C787" s="48"/>
      <c r="D787" s="49"/>
      <c r="E787" s="48"/>
      <c r="F787" s="50"/>
      <c r="G787" s="51"/>
      <c r="H787" s="128" t="str">
        <f>IF(F787="","",_xlfn.IFNA(VLOOKUP(F787,'سجل المشتريات'!E:M,9,0),"غير مسجلة في المشتريات"))</f>
        <v/>
      </c>
      <c r="I787" s="27" t="str">
        <f>_xlfn.IFNA(VLOOKUP(E787,الاوردرات!$B$1:$C$600,2,0),"")</f>
        <v/>
      </c>
      <c r="J787" s="63"/>
      <c r="L787" s="125" t="str">
        <f>IF(F787="","",_xlfn.IFNA((VLOOKUP(F787,help!L:M,2,0))*G787,"غير مسجلة في المشتريات"))</f>
        <v/>
      </c>
    </row>
    <row r="788" spans="2:12" x14ac:dyDescent="0.2">
      <c r="B788" s="14">
        <f>COUNTIFS($E$3:E788,تقرير!$E$4)</f>
        <v>21</v>
      </c>
      <c r="C788" s="48"/>
      <c r="D788" s="49"/>
      <c r="E788" s="48"/>
      <c r="F788" s="50"/>
      <c r="G788" s="51"/>
      <c r="H788" s="128" t="str">
        <f>IF(F788="","",_xlfn.IFNA(VLOOKUP(F788,'سجل المشتريات'!E:M,9,0),"غير مسجلة في المشتريات"))</f>
        <v/>
      </c>
      <c r="I788" s="27" t="str">
        <f>_xlfn.IFNA(VLOOKUP(E788,الاوردرات!$B$1:$C$600,2,0),"")</f>
        <v/>
      </c>
      <c r="J788" s="63"/>
      <c r="L788" s="125" t="str">
        <f>IF(F788="","",_xlfn.IFNA((VLOOKUP(F788,help!L:M,2,0))*G788,"غير مسجلة في المشتريات"))</f>
        <v/>
      </c>
    </row>
    <row r="789" spans="2:12" x14ac:dyDescent="0.2">
      <c r="B789" s="14">
        <f>COUNTIFS($E$3:E789,تقرير!$E$4)</f>
        <v>21</v>
      </c>
      <c r="C789" s="48"/>
      <c r="D789" s="49"/>
      <c r="E789" s="48"/>
      <c r="F789" s="50"/>
      <c r="G789" s="51"/>
      <c r="H789" s="128" t="str">
        <f>IF(F789="","",_xlfn.IFNA(VLOOKUP(F789,'سجل المشتريات'!E:M,9,0),"غير مسجلة في المشتريات"))</f>
        <v/>
      </c>
      <c r="I789" s="27" t="str">
        <f>_xlfn.IFNA(VLOOKUP(E789,الاوردرات!$B$1:$C$600,2,0),"")</f>
        <v/>
      </c>
      <c r="J789" s="63"/>
      <c r="L789" s="125" t="str">
        <f>IF(F789="","",_xlfn.IFNA((VLOOKUP(F789,help!L:M,2,0))*G789,"غير مسجلة في المشتريات"))</f>
        <v/>
      </c>
    </row>
    <row r="790" spans="2:12" x14ac:dyDescent="0.2">
      <c r="B790" s="14">
        <f>COUNTIFS($E$3:E790,تقرير!$E$4)</f>
        <v>21</v>
      </c>
      <c r="C790" s="48"/>
      <c r="D790" s="49"/>
      <c r="E790" s="48"/>
      <c r="F790" s="50"/>
      <c r="G790" s="51"/>
      <c r="H790" s="128" t="str">
        <f>IF(F790="","",_xlfn.IFNA(VLOOKUP(F790,'سجل المشتريات'!E:M,9,0),"غير مسجلة في المشتريات"))</f>
        <v/>
      </c>
      <c r="I790" s="27" t="str">
        <f>_xlfn.IFNA(VLOOKUP(E790,الاوردرات!$B$1:$C$600,2,0),"")</f>
        <v/>
      </c>
      <c r="J790" s="63"/>
      <c r="L790" s="125" t="str">
        <f>IF(F790="","",_xlfn.IFNA((VLOOKUP(F790,help!L:M,2,0))*G790,"غير مسجلة في المشتريات"))</f>
        <v/>
      </c>
    </row>
    <row r="791" spans="2:12" x14ac:dyDescent="0.2">
      <c r="B791" s="14">
        <f>COUNTIFS($E$3:E791,تقرير!$E$4)</f>
        <v>21</v>
      </c>
      <c r="C791" s="48"/>
      <c r="D791" s="49"/>
      <c r="E791" s="48"/>
      <c r="F791" s="50"/>
      <c r="G791" s="51"/>
      <c r="H791" s="128" t="str">
        <f>IF(F791="","",_xlfn.IFNA(VLOOKUP(F791,'سجل المشتريات'!E:M,9,0),"غير مسجلة في المشتريات"))</f>
        <v/>
      </c>
      <c r="I791" s="27" t="str">
        <f>_xlfn.IFNA(VLOOKUP(E791,الاوردرات!$B$1:$C$600,2,0),"")</f>
        <v/>
      </c>
      <c r="J791" s="63"/>
      <c r="L791" s="125" t="str">
        <f>IF(F791="","",_xlfn.IFNA((VLOOKUP(F791,help!L:M,2,0))*G791,"غير مسجلة في المشتريات"))</f>
        <v/>
      </c>
    </row>
    <row r="792" spans="2:12" x14ac:dyDescent="0.2">
      <c r="B792" s="14">
        <f>COUNTIFS($E$3:E792,تقرير!$E$4)</f>
        <v>21</v>
      </c>
      <c r="C792" s="48"/>
      <c r="D792" s="49"/>
      <c r="E792" s="48"/>
      <c r="F792" s="50"/>
      <c r="G792" s="51"/>
      <c r="H792" s="128" t="str">
        <f>IF(F792="","",_xlfn.IFNA(VLOOKUP(F792,'سجل المشتريات'!E:M,9,0),"غير مسجلة في المشتريات"))</f>
        <v/>
      </c>
      <c r="I792" s="27" t="str">
        <f>_xlfn.IFNA(VLOOKUP(E792,الاوردرات!$B$1:$C$600,2,0),"")</f>
        <v/>
      </c>
      <c r="J792" s="63"/>
      <c r="L792" s="125" t="str">
        <f>IF(F792="","",_xlfn.IFNA((VLOOKUP(F792,help!L:M,2,0))*G792,"غير مسجلة في المشتريات"))</f>
        <v/>
      </c>
    </row>
    <row r="793" spans="2:12" x14ac:dyDescent="0.2">
      <c r="B793" s="14">
        <f>COUNTIFS($E$3:E793,تقرير!$E$4)</f>
        <v>21</v>
      </c>
      <c r="C793" s="48"/>
      <c r="D793" s="49"/>
      <c r="E793" s="48"/>
      <c r="F793" s="50"/>
      <c r="G793" s="51"/>
      <c r="H793" s="128" t="str">
        <f>IF(F793="","",_xlfn.IFNA(VLOOKUP(F793,'سجل المشتريات'!E:M,9,0),"غير مسجلة في المشتريات"))</f>
        <v/>
      </c>
      <c r="I793" s="27" t="str">
        <f>_xlfn.IFNA(VLOOKUP(E793,الاوردرات!$B$1:$C$600,2,0),"")</f>
        <v/>
      </c>
      <c r="J793" s="63"/>
      <c r="L793" s="125" t="str">
        <f>IF(F793="","",_xlfn.IFNA((VLOOKUP(F793,help!L:M,2,0))*G793,"غير مسجلة في المشتريات"))</f>
        <v/>
      </c>
    </row>
    <row r="794" spans="2:12" x14ac:dyDescent="0.2">
      <c r="B794" s="14">
        <f>COUNTIFS($E$3:E794,تقرير!$E$4)</f>
        <v>21</v>
      </c>
      <c r="C794" s="48"/>
      <c r="D794" s="49"/>
      <c r="E794" s="48"/>
      <c r="F794" s="50"/>
      <c r="G794" s="51"/>
      <c r="H794" s="128" t="str">
        <f>IF(F794="","",_xlfn.IFNA(VLOOKUP(F794,'سجل المشتريات'!E:M,9,0),"غير مسجلة في المشتريات"))</f>
        <v/>
      </c>
      <c r="I794" s="27" t="str">
        <f>_xlfn.IFNA(VLOOKUP(E794,الاوردرات!$B$1:$C$600,2,0),"")</f>
        <v/>
      </c>
      <c r="J794" s="63"/>
      <c r="L794" s="125" t="str">
        <f>IF(F794="","",_xlfn.IFNA((VLOOKUP(F794,help!L:M,2,0))*G794,"غير مسجلة في المشتريات"))</f>
        <v/>
      </c>
    </row>
    <row r="795" spans="2:12" x14ac:dyDescent="0.2">
      <c r="B795" s="14">
        <f>COUNTIFS($E$3:E795,تقرير!$E$4)</f>
        <v>21</v>
      </c>
      <c r="C795" s="48"/>
      <c r="D795" s="49"/>
      <c r="E795" s="48"/>
      <c r="F795" s="50"/>
      <c r="G795" s="51"/>
      <c r="H795" s="128" t="str">
        <f>IF(F795="","",_xlfn.IFNA(VLOOKUP(F795,'سجل المشتريات'!E:M,9,0),"غير مسجلة في المشتريات"))</f>
        <v/>
      </c>
      <c r="I795" s="27" t="str">
        <f>_xlfn.IFNA(VLOOKUP(E795,الاوردرات!$B$1:$C$600,2,0),"")</f>
        <v/>
      </c>
      <c r="J795" s="63"/>
      <c r="L795" s="125" t="str">
        <f>IF(F795="","",_xlfn.IFNA((VLOOKUP(F795,help!L:M,2,0))*G795,"غير مسجلة في المشتريات"))</f>
        <v/>
      </c>
    </row>
    <row r="796" spans="2:12" x14ac:dyDescent="0.2">
      <c r="B796" s="14">
        <f>COUNTIFS($E$3:E796,تقرير!$E$4)</f>
        <v>21</v>
      </c>
      <c r="C796" s="48"/>
      <c r="D796" s="49"/>
      <c r="E796" s="48"/>
      <c r="F796" s="50"/>
      <c r="G796" s="51"/>
      <c r="H796" s="128" t="str">
        <f>IF(F796="","",_xlfn.IFNA(VLOOKUP(F796,'سجل المشتريات'!E:M,9,0),"غير مسجلة في المشتريات"))</f>
        <v/>
      </c>
      <c r="I796" s="27" t="str">
        <f>_xlfn.IFNA(VLOOKUP(E796,الاوردرات!$B$1:$C$600,2,0),"")</f>
        <v/>
      </c>
      <c r="J796" s="63"/>
      <c r="L796" s="125" t="str">
        <f>IF(F796="","",_xlfn.IFNA((VLOOKUP(F796,help!L:M,2,0))*G796,"غير مسجلة في المشتريات"))</f>
        <v/>
      </c>
    </row>
    <row r="797" spans="2:12" x14ac:dyDescent="0.2">
      <c r="B797" s="14">
        <f>COUNTIFS($E$3:E797,تقرير!$E$4)</f>
        <v>21</v>
      </c>
      <c r="C797" s="48"/>
      <c r="D797" s="49"/>
      <c r="E797" s="48"/>
      <c r="F797" s="50"/>
      <c r="G797" s="51"/>
      <c r="H797" s="128" t="str">
        <f>IF(F797="","",_xlfn.IFNA(VLOOKUP(F797,'سجل المشتريات'!E:M,9,0),"غير مسجلة في المشتريات"))</f>
        <v/>
      </c>
      <c r="I797" s="27" t="str">
        <f>_xlfn.IFNA(VLOOKUP(E797,الاوردرات!$B$1:$C$600,2,0),"")</f>
        <v/>
      </c>
      <c r="J797" s="63"/>
      <c r="L797" s="125" t="str">
        <f>IF(F797="","",_xlfn.IFNA((VLOOKUP(F797,help!L:M,2,0))*G797,"غير مسجلة في المشتريات"))</f>
        <v/>
      </c>
    </row>
    <row r="798" spans="2:12" x14ac:dyDescent="0.2">
      <c r="B798" s="14">
        <f>COUNTIFS($E$3:E798,تقرير!$E$4)</f>
        <v>21</v>
      </c>
      <c r="C798" s="48"/>
      <c r="D798" s="49"/>
      <c r="E798" s="48"/>
      <c r="F798" s="50"/>
      <c r="G798" s="51"/>
      <c r="H798" s="128" t="str">
        <f>IF(F798="","",_xlfn.IFNA(VLOOKUP(F798,'سجل المشتريات'!E:M,9,0),"غير مسجلة في المشتريات"))</f>
        <v/>
      </c>
      <c r="I798" s="27" t="str">
        <f>_xlfn.IFNA(VLOOKUP(E798,الاوردرات!$B$1:$C$600,2,0),"")</f>
        <v/>
      </c>
      <c r="J798" s="63"/>
      <c r="L798" s="125" t="str">
        <f>IF(F798="","",_xlfn.IFNA((VLOOKUP(F798,help!L:M,2,0))*G798,"غير مسجلة في المشتريات"))</f>
        <v/>
      </c>
    </row>
    <row r="799" spans="2:12" x14ac:dyDescent="0.2">
      <c r="B799" s="14">
        <f>COUNTIFS($E$3:E799,تقرير!$E$4)</f>
        <v>21</v>
      </c>
      <c r="C799" s="48"/>
      <c r="D799" s="49"/>
      <c r="E799" s="48"/>
      <c r="F799" s="50"/>
      <c r="G799" s="51"/>
      <c r="H799" s="128" t="str">
        <f>IF(F799="","",_xlfn.IFNA(VLOOKUP(F799,'سجل المشتريات'!E:M,9,0),"غير مسجلة في المشتريات"))</f>
        <v/>
      </c>
      <c r="I799" s="27" t="str">
        <f>_xlfn.IFNA(VLOOKUP(E799,الاوردرات!$B$1:$C$600,2,0),"")</f>
        <v/>
      </c>
      <c r="J799" s="63"/>
      <c r="L799" s="125" t="str">
        <f>IF(F799="","",_xlfn.IFNA((VLOOKUP(F799,help!L:M,2,0))*G799,"غير مسجلة في المشتريات"))</f>
        <v/>
      </c>
    </row>
    <row r="800" spans="2:12" x14ac:dyDescent="0.2">
      <c r="B800" s="14">
        <f>COUNTIFS($E$3:E800,تقرير!$E$4)</f>
        <v>21</v>
      </c>
      <c r="C800" s="48"/>
      <c r="D800" s="49"/>
      <c r="E800" s="48"/>
      <c r="F800" s="50"/>
      <c r="G800" s="51"/>
      <c r="H800" s="128" t="str">
        <f>IF(F800="","",_xlfn.IFNA(VLOOKUP(F800,'سجل المشتريات'!E:M,9,0),"غير مسجلة في المشتريات"))</f>
        <v/>
      </c>
      <c r="I800" s="27" t="str">
        <f>_xlfn.IFNA(VLOOKUP(E800,الاوردرات!$B$1:$C$600,2,0),"")</f>
        <v/>
      </c>
      <c r="J800" s="63"/>
      <c r="L800" s="125" t="str">
        <f>IF(F800="","",_xlfn.IFNA((VLOOKUP(F800,help!L:M,2,0))*G800,"غير مسجلة في المشتريات"))</f>
        <v/>
      </c>
    </row>
    <row r="801" spans="2:12" x14ac:dyDescent="0.2">
      <c r="B801" s="14">
        <f>COUNTIFS($E$3:E801,تقرير!$E$4)</f>
        <v>21</v>
      </c>
      <c r="C801" s="48"/>
      <c r="D801" s="49"/>
      <c r="E801" s="48"/>
      <c r="F801" s="50"/>
      <c r="G801" s="51"/>
      <c r="H801" s="128" t="str">
        <f>IF(F801="","",_xlfn.IFNA(VLOOKUP(F801,'سجل المشتريات'!E:M,9,0),"غير مسجلة في المشتريات"))</f>
        <v/>
      </c>
      <c r="I801" s="27" t="str">
        <f>_xlfn.IFNA(VLOOKUP(E801,الاوردرات!$B$1:$C$600,2,0),"")</f>
        <v/>
      </c>
      <c r="J801" s="63"/>
      <c r="L801" s="125" t="str">
        <f>IF(F801="","",_xlfn.IFNA((VLOOKUP(F801,help!L:M,2,0))*G801,"غير مسجلة في المشتريات"))</f>
        <v/>
      </c>
    </row>
    <row r="802" spans="2:12" x14ac:dyDescent="0.2">
      <c r="B802" s="14">
        <f>COUNTIFS($E$3:E802,تقرير!$E$4)</f>
        <v>21</v>
      </c>
      <c r="C802" s="48"/>
      <c r="D802" s="49"/>
      <c r="E802" s="53"/>
      <c r="F802" s="50"/>
      <c r="G802" s="51"/>
      <c r="H802" s="128" t="str">
        <f>IF(F802="","",_xlfn.IFNA(VLOOKUP(F802,'سجل المشتريات'!E:M,9,0),"غير مسجلة في المشتريات"))</f>
        <v/>
      </c>
      <c r="I802" s="27" t="str">
        <f>_xlfn.IFNA(VLOOKUP(E802,الاوردرات!$B$1:$C$600,2,0),"")</f>
        <v/>
      </c>
      <c r="J802" s="63"/>
      <c r="L802" s="125" t="str">
        <f>IF(F802="","",_xlfn.IFNA((VLOOKUP(F802,help!L:M,2,0))*G802,"غير مسجلة في المشتريات"))</f>
        <v/>
      </c>
    </row>
    <row r="803" spans="2:12" x14ac:dyDescent="0.2">
      <c r="B803" s="14">
        <f>COUNTIFS($E$3:E803,تقرير!$E$4)</f>
        <v>21</v>
      </c>
      <c r="C803" s="48"/>
      <c r="D803" s="49"/>
      <c r="E803" s="53"/>
      <c r="F803" s="50"/>
      <c r="G803" s="51"/>
      <c r="H803" s="128" t="str">
        <f>IF(F803="","",_xlfn.IFNA(VLOOKUP(F803,'سجل المشتريات'!E:M,9,0),"غير مسجلة في المشتريات"))</f>
        <v/>
      </c>
      <c r="I803" s="27" t="str">
        <f>_xlfn.IFNA(VLOOKUP(E803,الاوردرات!$B$1:$C$600,2,0),"")</f>
        <v/>
      </c>
      <c r="J803" s="63"/>
      <c r="L803" s="125" t="str">
        <f>IF(F803="","",_xlfn.IFNA((VLOOKUP(F803,help!L:M,2,0))*G803,"غير مسجلة في المشتريات"))</f>
        <v/>
      </c>
    </row>
    <row r="804" spans="2:12" x14ac:dyDescent="0.2">
      <c r="B804" s="14">
        <f>COUNTIFS($E$3:E804,تقرير!$E$4)</f>
        <v>21</v>
      </c>
      <c r="C804" s="48"/>
      <c r="D804" s="49"/>
      <c r="E804" s="53"/>
      <c r="F804" s="50"/>
      <c r="G804" s="51"/>
      <c r="H804" s="128" t="str">
        <f>IF(F804="","",_xlfn.IFNA(VLOOKUP(F804,'سجل المشتريات'!E:M,9,0),"غير مسجلة في المشتريات"))</f>
        <v/>
      </c>
      <c r="I804" s="27" t="str">
        <f>_xlfn.IFNA(VLOOKUP(E804,الاوردرات!$B$1:$C$600,2,0),"")</f>
        <v/>
      </c>
      <c r="J804" s="63"/>
      <c r="L804" s="125" t="str">
        <f>IF(F804="","",_xlfn.IFNA((VLOOKUP(F804,help!L:M,2,0))*G804,"غير مسجلة في المشتريات"))</f>
        <v/>
      </c>
    </row>
    <row r="805" spans="2:12" x14ac:dyDescent="0.2">
      <c r="B805" s="14">
        <f>COUNTIFS($E$3:E805,تقرير!$E$4)</f>
        <v>21</v>
      </c>
      <c r="C805" s="48"/>
      <c r="D805" s="49"/>
      <c r="E805" s="53"/>
      <c r="F805" s="50"/>
      <c r="G805" s="51"/>
      <c r="H805" s="128" t="str">
        <f>IF(F805="","",_xlfn.IFNA(VLOOKUP(F805,'سجل المشتريات'!E:M,9,0),"غير مسجلة في المشتريات"))</f>
        <v/>
      </c>
      <c r="I805" s="27" t="str">
        <f>_xlfn.IFNA(VLOOKUP(E805,الاوردرات!$B$1:$C$600,2,0),"")</f>
        <v/>
      </c>
      <c r="J805" s="63"/>
      <c r="L805" s="125" t="str">
        <f>IF(F805="","",_xlfn.IFNA((VLOOKUP(F805,help!L:M,2,0))*G805,"غير مسجلة في المشتريات"))</f>
        <v/>
      </c>
    </row>
    <row r="806" spans="2:12" x14ac:dyDescent="0.2">
      <c r="B806" s="14">
        <f>COUNTIFS($E$3:E806,تقرير!$E$4)</f>
        <v>21</v>
      </c>
      <c r="C806" s="48"/>
      <c r="D806" s="49"/>
      <c r="E806" s="53"/>
      <c r="F806" s="50"/>
      <c r="G806" s="51"/>
      <c r="H806" s="128" t="str">
        <f>IF(F806="","",_xlfn.IFNA(VLOOKUP(F806,'سجل المشتريات'!E:M,9,0),"غير مسجلة في المشتريات"))</f>
        <v/>
      </c>
      <c r="I806" s="27" t="str">
        <f>_xlfn.IFNA(VLOOKUP(E806,الاوردرات!$B$1:$C$600,2,0),"")</f>
        <v/>
      </c>
      <c r="J806" s="63"/>
      <c r="L806" s="125" t="str">
        <f>IF(F806="","",_xlfn.IFNA((VLOOKUP(F806,help!L:M,2,0))*G806,"غير مسجلة في المشتريات"))</f>
        <v/>
      </c>
    </row>
    <row r="807" spans="2:12" x14ac:dyDescent="0.2">
      <c r="B807" s="14">
        <f>COUNTIFS($E$3:E807,تقرير!$E$4)</f>
        <v>21</v>
      </c>
      <c r="C807" s="48"/>
      <c r="D807" s="49"/>
      <c r="E807" s="53"/>
      <c r="F807" s="50"/>
      <c r="G807" s="51"/>
      <c r="H807" s="128" t="str">
        <f>IF(F807="","",_xlfn.IFNA(VLOOKUP(F807,'سجل المشتريات'!E:M,9,0),"غير مسجلة في المشتريات"))</f>
        <v/>
      </c>
      <c r="I807" s="27" t="str">
        <f>_xlfn.IFNA(VLOOKUP(E807,الاوردرات!$B$1:$C$600,2,0),"")</f>
        <v/>
      </c>
      <c r="J807" s="63"/>
      <c r="L807" s="125" t="str">
        <f>IF(F807="","",_xlfn.IFNA((VLOOKUP(F807,help!L:M,2,0))*G807,"غير مسجلة في المشتريات"))</f>
        <v/>
      </c>
    </row>
    <row r="808" spans="2:12" x14ac:dyDescent="0.2">
      <c r="B808" s="14">
        <f>COUNTIFS($E$3:E808,تقرير!$E$4)</f>
        <v>21</v>
      </c>
      <c r="C808" s="48"/>
      <c r="D808" s="49"/>
      <c r="E808" s="53"/>
      <c r="F808" s="50"/>
      <c r="G808" s="51"/>
      <c r="H808" s="128" t="str">
        <f>IF(F808="","",_xlfn.IFNA(VLOOKUP(F808,'سجل المشتريات'!E:M,9,0),"غير مسجلة في المشتريات"))</f>
        <v/>
      </c>
      <c r="I808" s="27" t="str">
        <f>_xlfn.IFNA(VLOOKUP(E808,الاوردرات!$B$1:$C$600,2,0),"")</f>
        <v/>
      </c>
      <c r="J808" s="63"/>
      <c r="L808" s="125" t="str">
        <f>IF(F808="","",_xlfn.IFNA((VLOOKUP(F808,help!L:M,2,0))*G808,"غير مسجلة في المشتريات"))</f>
        <v/>
      </c>
    </row>
    <row r="809" spans="2:12" x14ac:dyDescent="0.2">
      <c r="B809" s="14">
        <f>COUNTIFS($E$3:E809,تقرير!$E$4)</f>
        <v>21</v>
      </c>
      <c r="C809" s="48"/>
      <c r="D809" s="49"/>
      <c r="E809" s="53"/>
      <c r="F809" s="50"/>
      <c r="G809" s="51"/>
      <c r="H809" s="128" t="str">
        <f>IF(F809="","",_xlfn.IFNA(VLOOKUP(F809,'سجل المشتريات'!E:M,9,0),"غير مسجلة في المشتريات"))</f>
        <v/>
      </c>
      <c r="I809" s="27" t="str">
        <f>_xlfn.IFNA(VLOOKUP(E809,الاوردرات!$B$1:$C$600,2,0),"")</f>
        <v/>
      </c>
      <c r="J809" s="63"/>
      <c r="L809" s="125" t="str">
        <f>IF(F809="","",_xlfn.IFNA((VLOOKUP(F809,help!L:M,2,0))*G809,"غير مسجلة في المشتريات"))</f>
        <v/>
      </c>
    </row>
    <row r="810" spans="2:12" x14ac:dyDescent="0.2">
      <c r="B810" s="14">
        <f>COUNTIFS($E$3:E810,تقرير!$E$4)</f>
        <v>21</v>
      </c>
      <c r="C810" s="48"/>
      <c r="D810" s="49"/>
      <c r="E810" s="53"/>
      <c r="F810" s="50"/>
      <c r="G810" s="51"/>
      <c r="H810" s="128" t="str">
        <f>IF(F810="","",_xlfn.IFNA(VLOOKUP(F810,'سجل المشتريات'!E:M,9,0),"غير مسجلة في المشتريات"))</f>
        <v/>
      </c>
      <c r="I810" s="27" t="str">
        <f>_xlfn.IFNA(VLOOKUP(E810,الاوردرات!$B$1:$C$600,2,0),"")</f>
        <v/>
      </c>
      <c r="J810" s="63"/>
      <c r="L810" s="125" t="str">
        <f>IF(F810="","",_xlfn.IFNA((VLOOKUP(F810,help!L:M,2,0))*G810,"غير مسجلة في المشتريات"))</f>
        <v/>
      </c>
    </row>
    <row r="811" spans="2:12" x14ac:dyDescent="0.2">
      <c r="B811" s="14">
        <f>COUNTIFS($E$3:E811,تقرير!$E$4)</f>
        <v>21</v>
      </c>
      <c r="C811" s="48"/>
      <c r="D811" s="49"/>
      <c r="E811" s="53"/>
      <c r="F811" s="50"/>
      <c r="G811" s="51"/>
      <c r="H811" s="128" t="str">
        <f>IF(F811="","",_xlfn.IFNA(VLOOKUP(F811,'سجل المشتريات'!E:M,9,0),"غير مسجلة في المشتريات"))</f>
        <v/>
      </c>
      <c r="I811" s="27" t="str">
        <f>_xlfn.IFNA(VLOOKUP(E811,الاوردرات!$B$1:$C$600,2,0),"")</f>
        <v/>
      </c>
      <c r="J811" s="63"/>
      <c r="L811" s="125" t="str">
        <f>IF(F811="","",_xlfn.IFNA((VLOOKUP(F811,help!L:M,2,0))*G811,"غير مسجلة في المشتريات"))</f>
        <v/>
      </c>
    </row>
    <row r="812" spans="2:12" x14ac:dyDescent="0.2">
      <c r="B812" s="14">
        <f>COUNTIFS($E$3:E812,تقرير!$E$4)</f>
        <v>21</v>
      </c>
      <c r="C812" s="48"/>
      <c r="D812" s="49"/>
      <c r="E812" s="53"/>
      <c r="F812" s="50"/>
      <c r="G812" s="51"/>
      <c r="H812" s="128" t="str">
        <f>IF(F812="","",_xlfn.IFNA(VLOOKUP(F812,'سجل المشتريات'!E:M,9,0),"غير مسجلة في المشتريات"))</f>
        <v/>
      </c>
      <c r="I812" s="27" t="str">
        <f>_xlfn.IFNA(VLOOKUP(E812,الاوردرات!$B$1:$C$600,2,0),"")</f>
        <v/>
      </c>
      <c r="J812" s="63"/>
      <c r="L812" s="125" t="str">
        <f>IF(F812="","",_xlfn.IFNA((VLOOKUP(F812,help!L:M,2,0))*G812,"غير مسجلة في المشتريات"))</f>
        <v/>
      </c>
    </row>
    <row r="813" spans="2:12" x14ac:dyDescent="0.2">
      <c r="B813" s="14">
        <f>COUNTIFS($E$3:E813,تقرير!$E$4)</f>
        <v>21</v>
      </c>
      <c r="C813" s="48"/>
      <c r="D813" s="49"/>
      <c r="E813" s="53"/>
      <c r="F813" s="50"/>
      <c r="G813" s="51"/>
      <c r="H813" s="128" t="str">
        <f>IF(F813="","",_xlfn.IFNA(VLOOKUP(F813,'سجل المشتريات'!E:M,9,0),"غير مسجلة في المشتريات"))</f>
        <v/>
      </c>
      <c r="I813" s="27" t="str">
        <f>_xlfn.IFNA(VLOOKUP(E813,الاوردرات!$B$1:$C$600,2,0),"")</f>
        <v/>
      </c>
      <c r="J813" s="63"/>
      <c r="L813" s="125" t="str">
        <f>IF(F813="","",_xlfn.IFNA((VLOOKUP(F813,help!L:M,2,0))*G813,"غير مسجلة في المشتريات"))</f>
        <v/>
      </c>
    </row>
    <row r="814" spans="2:12" x14ac:dyDescent="0.2">
      <c r="B814" s="14">
        <f>COUNTIFS($E$3:E814,تقرير!$E$4)</f>
        <v>21</v>
      </c>
      <c r="C814" s="48"/>
      <c r="D814" s="49"/>
      <c r="E814" s="53"/>
      <c r="F814" s="50"/>
      <c r="G814" s="51"/>
      <c r="H814" s="128" t="str">
        <f>IF(F814="","",_xlfn.IFNA(VLOOKUP(F814,'سجل المشتريات'!E:M,9,0),"غير مسجلة في المشتريات"))</f>
        <v/>
      </c>
      <c r="I814" s="27" t="str">
        <f>_xlfn.IFNA(VLOOKUP(E814,الاوردرات!$B$1:$C$600,2,0),"")</f>
        <v/>
      </c>
      <c r="J814" s="63"/>
      <c r="L814" s="125" t="str">
        <f>IF(F814="","",_xlfn.IFNA((VLOOKUP(F814,help!L:M,2,0))*G814,"غير مسجلة في المشتريات"))</f>
        <v/>
      </c>
    </row>
    <row r="815" spans="2:12" x14ac:dyDescent="0.2">
      <c r="B815" s="14">
        <f>COUNTIFS($E$3:E815,تقرير!$E$4)</f>
        <v>21</v>
      </c>
      <c r="C815" s="48"/>
      <c r="D815" s="49"/>
      <c r="E815" s="53"/>
      <c r="F815" s="50"/>
      <c r="G815" s="51"/>
      <c r="H815" s="128" t="str">
        <f>IF(F815="","",_xlfn.IFNA(VLOOKUP(F815,'سجل المشتريات'!E:M,9,0),"غير مسجلة في المشتريات"))</f>
        <v/>
      </c>
      <c r="I815" s="27" t="str">
        <f>_xlfn.IFNA(VLOOKUP(E815,الاوردرات!$B$1:$C$600,2,0),"")</f>
        <v/>
      </c>
      <c r="J815" s="63"/>
      <c r="L815" s="125" t="str">
        <f>IF(F815="","",_xlfn.IFNA((VLOOKUP(F815,help!L:M,2,0))*G815,"غير مسجلة في المشتريات"))</f>
        <v/>
      </c>
    </row>
    <row r="816" spans="2:12" x14ac:dyDescent="0.2">
      <c r="B816" s="14">
        <f>COUNTIFS($E$3:E816,تقرير!$E$4)</f>
        <v>21</v>
      </c>
      <c r="C816" s="48"/>
      <c r="D816" s="49"/>
      <c r="E816" s="53"/>
      <c r="F816" s="50"/>
      <c r="G816" s="51"/>
      <c r="H816" s="128" t="str">
        <f>IF(F816="","",_xlfn.IFNA(VLOOKUP(F816,'سجل المشتريات'!E:M,9,0),"غير مسجلة في المشتريات"))</f>
        <v/>
      </c>
      <c r="I816" s="27" t="str">
        <f>_xlfn.IFNA(VLOOKUP(E816,الاوردرات!$B$1:$C$600,2,0),"")</f>
        <v/>
      </c>
      <c r="J816" s="63"/>
      <c r="L816" s="125" t="str">
        <f>IF(F816="","",_xlfn.IFNA((VLOOKUP(F816,help!L:M,2,0))*G816,"غير مسجلة في المشتريات"))</f>
        <v/>
      </c>
    </row>
    <row r="817" spans="2:12" x14ac:dyDescent="0.2">
      <c r="B817" s="14">
        <f>COUNTIFS($E$3:E817,تقرير!$E$4)</f>
        <v>21</v>
      </c>
      <c r="C817" s="48"/>
      <c r="D817" s="49"/>
      <c r="E817" s="53"/>
      <c r="F817" s="50"/>
      <c r="G817" s="51"/>
      <c r="H817" s="128" t="str">
        <f>IF(F817="","",_xlfn.IFNA(VLOOKUP(F817,'سجل المشتريات'!E:M,9,0),"غير مسجلة في المشتريات"))</f>
        <v/>
      </c>
      <c r="I817" s="27" t="str">
        <f>_xlfn.IFNA(VLOOKUP(E817,الاوردرات!$B$1:$C$600,2,0),"")</f>
        <v/>
      </c>
      <c r="J817" s="63"/>
      <c r="L817" s="125" t="str">
        <f>IF(F817="","",_xlfn.IFNA((VLOOKUP(F817,help!L:M,2,0))*G817,"غير مسجلة في المشتريات"))</f>
        <v/>
      </c>
    </row>
    <row r="818" spans="2:12" x14ac:dyDescent="0.2">
      <c r="B818" s="14">
        <f>COUNTIFS($E$3:E818,تقرير!$E$4)</f>
        <v>21</v>
      </c>
      <c r="C818" s="48"/>
      <c r="D818" s="49"/>
      <c r="E818" s="53"/>
      <c r="F818" s="50"/>
      <c r="G818" s="51"/>
      <c r="H818" s="128" t="str">
        <f>IF(F818="","",_xlfn.IFNA(VLOOKUP(F818,'سجل المشتريات'!E:M,9,0),"غير مسجلة في المشتريات"))</f>
        <v/>
      </c>
      <c r="I818" s="27" t="str">
        <f>_xlfn.IFNA(VLOOKUP(E818,الاوردرات!$B$1:$C$600,2,0),"")</f>
        <v/>
      </c>
      <c r="J818" s="63"/>
      <c r="L818" s="125" t="str">
        <f>IF(F818="","",_xlfn.IFNA((VLOOKUP(F818,help!L:M,2,0))*G818,"غير مسجلة في المشتريات"))</f>
        <v/>
      </c>
    </row>
    <row r="819" spans="2:12" x14ac:dyDescent="0.2">
      <c r="B819" s="14">
        <f>COUNTIFS($E$3:E819,تقرير!$E$4)</f>
        <v>21</v>
      </c>
      <c r="C819" s="48"/>
      <c r="D819" s="49"/>
      <c r="E819" s="53"/>
      <c r="F819" s="50"/>
      <c r="G819" s="51"/>
      <c r="H819" s="128" t="str">
        <f>IF(F819="","",_xlfn.IFNA(VLOOKUP(F819,'سجل المشتريات'!E:M,9,0),"غير مسجلة في المشتريات"))</f>
        <v/>
      </c>
      <c r="I819" s="27" t="str">
        <f>_xlfn.IFNA(VLOOKUP(E819,الاوردرات!$B$1:$C$600,2,0),"")</f>
        <v/>
      </c>
      <c r="J819" s="63"/>
      <c r="L819" s="125" t="str">
        <f>IF(F819="","",_xlfn.IFNA((VLOOKUP(F819,help!L:M,2,0))*G819,"غير مسجلة في المشتريات"))</f>
        <v/>
      </c>
    </row>
    <row r="820" spans="2:12" x14ac:dyDescent="0.2">
      <c r="B820" s="14">
        <f>COUNTIFS($E$3:E820,تقرير!$E$4)</f>
        <v>21</v>
      </c>
      <c r="C820" s="48"/>
      <c r="D820" s="49"/>
      <c r="E820" s="53"/>
      <c r="F820" s="50"/>
      <c r="G820" s="51"/>
      <c r="H820" s="128" t="str">
        <f>IF(F820="","",_xlfn.IFNA(VLOOKUP(F820,'سجل المشتريات'!E:M,9,0),"غير مسجلة في المشتريات"))</f>
        <v/>
      </c>
      <c r="I820" s="27" t="str">
        <f>_xlfn.IFNA(VLOOKUP(E820,الاوردرات!$B$1:$C$600,2,0),"")</f>
        <v/>
      </c>
      <c r="J820" s="63"/>
      <c r="L820" s="125" t="str">
        <f>IF(F820="","",_xlfn.IFNA((VLOOKUP(F820,help!L:M,2,0))*G820,"غير مسجلة في المشتريات"))</f>
        <v/>
      </c>
    </row>
    <row r="821" spans="2:12" x14ac:dyDescent="0.2">
      <c r="B821" s="14">
        <f>COUNTIFS($E$3:E821,تقرير!$E$4)</f>
        <v>21</v>
      </c>
      <c r="C821" s="48"/>
      <c r="D821" s="49"/>
      <c r="E821" s="53"/>
      <c r="F821" s="50"/>
      <c r="G821" s="51"/>
      <c r="H821" s="128" t="str">
        <f>IF(F821="","",_xlfn.IFNA(VLOOKUP(F821,'سجل المشتريات'!E:M,9,0),"غير مسجلة في المشتريات"))</f>
        <v/>
      </c>
      <c r="I821" s="27" t="str">
        <f>_xlfn.IFNA(VLOOKUP(E821,الاوردرات!$B$1:$C$600,2,0),"")</f>
        <v/>
      </c>
      <c r="J821" s="63"/>
      <c r="L821" s="125" t="str">
        <f>IF(F821="","",_xlfn.IFNA((VLOOKUP(F821,help!L:M,2,0))*G821,"غير مسجلة في المشتريات"))</f>
        <v/>
      </c>
    </row>
    <row r="822" spans="2:12" x14ac:dyDescent="0.2">
      <c r="B822" s="14">
        <f>COUNTIFS($E$3:E822,تقرير!$E$4)</f>
        <v>21</v>
      </c>
      <c r="C822" s="48"/>
      <c r="D822" s="49"/>
      <c r="E822" s="53"/>
      <c r="F822" s="50"/>
      <c r="G822" s="51"/>
      <c r="H822" s="128" t="str">
        <f>IF(F822="","",_xlfn.IFNA(VLOOKUP(F822,'سجل المشتريات'!E:M,9,0),"غير مسجلة في المشتريات"))</f>
        <v/>
      </c>
      <c r="I822" s="27" t="str">
        <f>_xlfn.IFNA(VLOOKUP(E822,الاوردرات!$B$1:$C$600,2,0),"")</f>
        <v/>
      </c>
      <c r="J822" s="63"/>
      <c r="L822" s="125" t="str">
        <f>IF(F822="","",_xlfn.IFNA((VLOOKUP(F822,help!L:M,2,0))*G822,"غير مسجلة في المشتريات"))</f>
        <v/>
      </c>
    </row>
    <row r="823" spans="2:12" x14ac:dyDescent="0.2">
      <c r="B823" s="14">
        <f>COUNTIFS($E$3:E823,تقرير!$E$4)</f>
        <v>21</v>
      </c>
      <c r="C823" s="48"/>
      <c r="D823" s="49"/>
      <c r="E823" s="53"/>
      <c r="F823" s="50"/>
      <c r="G823" s="51"/>
      <c r="H823" s="128" t="str">
        <f>IF(F823="","",_xlfn.IFNA(VLOOKUP(F823,'سجل المشتريات'!E:M,9,0),"غير مسجلة في المشتريات"))</f>
        <v/>
      </c>
      <c r="I823" s="27" t="str">
        <f>_xlfn.IFNA(VLOOKUP(E823,الاوردرات!$B$1:$C$600,2,0),"")</f>
        <v/>
      </c>
      <c r="J823" s="63"/>
      <c r="L823" s="125" t="str">
        <f>IF(F823="","",_xlfn.IFNA((VLOOKUP(F823,help!L:M,2,0))*G823,"غير مسجلة في المشتريات"))</f>
        <v/>
      </c>
    </row>
    <row r="824" spans="2:12" x14ac:dyDescent="0.2">
      <c r="B824" s="14">
        <f>COUNTIFS($E$3:E824,تقرير!$E$4)</f>
        <v>21</v>
      </c>
      <c r="C824" s="48"/>
      <c r="D824" s="49"/>
      <c r="E824" s="48"/>
      <c r="F824" s="50"/>
      <c r="G824" s="51"/>
      <c r="H824" s="128" t="str">
        <f>IF(F824="","",_xlfn.IFNA(VLOOKUP(F824,'سجل المشتريات'!E:M,9,0),"غير مسجلة في المشتريات"))</f>
        <v/>
      </c>
      <c r="I824" s="27" t="str">
        <f>_xlfn.IFNA(VLOOKUP(E824,الاوردرات!$B$1:$C$600,2,0),"")</f>
        <v/>
      </c>
      <c r="J824" s="63"/>
      <c r="L824" s="125" t="str">
        <f>IF(F824="","",_xlfn.IFNA((VLOOKUP(F824,help!L:M,2,0))*G824,"غير مسجلة في المشتريات"))</f>
        <v/>
      </c>
    </row>
    <row r="825" spans="2:12" x14ac:dyDescent="0.2">
      <c r="B825" s="14">
        <f>COUNTIFS($E$3:E825,تقرير!$E$4)</f>
        <v>21</v>
      </c>
      <c r="C825" s="48"/>
      <c r="D825" s="49"/>
      <c r="E825" s="48"/>
      <c r="F825" s="50"/>
      <c r="G825" s="51"/>
      <c r="H825" s="128" t="str">
        <f>IF(F825="","",_xlfn.IFNA(VLOOKUP(F825,'سجل المشتريات'!E:M,9,0),"غير مسجلة في المشتريات"))</f>
        <v/>
      </c>
      <c r="I825" s="27" t="str">
        <f>_xlfn.IFNA(VLOOKUP(E825,الاوردرات!$B$1:$C$600,2,0),"")</f>
        <v/>
      </c>
      <c r="J825" s="63"/>
      <c r="L825" s="125" t="str">
        <f>IF(F825="","",_xlfn.IFNA((VLOOKUP(F825,help!L:M,2,0))*G825,"غير مسجلة في المشتريات"))</f>
        <v/>
      </c>
    </row>
    <row r="826" spans="2:12" x14ac:dyDescent="0.2">
      <c r="B826" s="14">
        <f>COUNTIFS($E$3:E826,تقرير!$E$4)</f>
        <v>21</v>
      </c>
      <c r="C826" s="48"/>
      <c r="D826" s="49"/>
      <c r="E826" s="48"/>
      <c r="F826" s="50"/>
      <c r="G826" s="51"/>
      <c r="H826" s="128" t="str">
        <f>IF(F826="","",_xlfn.IFNA(VLOOKUP(F826,'سجل المشتريات'!E:M,9,0),"غير مسجلة في المشتريات"))</f>
        <v/>
      </c>
      <c r="I826" s="27" t="str">
        <f>_xlfn.IFNA(VLOOKUP(E826,الاوردرات!$B$1:$C$600,2,0),"")</f>
        <v/>
      </c>
      <c r="J826" s="63"/>
      <c r="L826" s="125" t="str">
        <f>IF(F826="","",_xlfn.IFNA((VLOOKUP(F826,help!L:M,2,0))*G826,"غير مسجلة في المشتريات"))</f>
        <v/>
      </c>
    </row>
    <row r="827" spans="2:12" x14ac:dyDescent="0.2">
      <c r="B827" s="14">
        <f>COUNTIFS($E$3:E827,تقرير!$E$4)</f>
        <v>21</v>
      </c>
      <c r="C827" s="48"/>
      <c r="D827" s="49"/>
      <c r="E827" s="48"/>
      <c r="F827" s="50"/>
      <c r="G827" s="51"/>
      <c r="H827" s="128" t="str">
        <f>IF(F827="","",_xlfn.IFNA(VLOOKUP(F827,'سجل المشتريات'!E:M,9,0),"غير مسجلة في المشتريات"))</f>
        <v/>
      </c>
      <c r="I827" s="27" t="str">
        <f>_xlfn.IFNA(VLOOKUP(E827,الاوردرات!$B$1:$C$600,2,0),"")</f>
        <v/>
      </c>
      <c r="J827" s="63"/>
      <c r="L827" s="125" t="str">
        <f>IF(F827="","",_xlfn.IFNA((VLOOKUP(F827,help!L:M,2,0))*G827,"غير مسجلة في المشتريات"))</f>
        <v/>
      </c>
    </row>
    <row r="828" spans="2:12" x14ac:dyDescent="0.2">
      <c r="B828" s="14">
        <f>COUNTIFS($E$3:E828,تقرير!$E$4)</f>
        <v>21</v>
      </c>
      <c r="C828" s="48"/>
      <c r="D828" s="49"/>
      <c r="E828" s="48"/>
      <c r="F828" s="50"/>
      <c r="G828" s="51"/>
      <c r="H828" s="128" t="str">
        <f>IF(F828="","",_xlfn.IFNA(VLOOKUP(F828,'سجل المشتريات'!E:M,9,0),"غير مسجلة في المشتريات"))</f>
        <v/>
      </c>
      <c r="I828" s="27" t="str">
        <f>_xlfn.IFNA(VLOOKUP(E828,الاوردرات!$B$1:$C$600,2,0),"")</f>
        <v/>
      </c>
      <c r="J828" s="63"/>
      <c r="L828" s="125" t="str">
        <f>IF(F828="","",_xlfn.IFNA((VLOOKUP(F828,help!L:M,2,0))*G828,"غير مسجلة في المشتريات"))</f>
        <v/>
      </c>
    </row>
    <row r="829" spans="2:12" x14ac:dyDescent="0.2">
      <c r="B829" s="14">
        <f>COUNTIFS($E$3:E829,تقرير!$E$4)</f>
        <v>21</v>
      </c>
      <c r="C829" s="48"/>
      <c r="D829" s="49"/>
      <c r="E829" s="54"/>
      <c r="F829" s="50"/>
      <c r="G829" s="51"/>
      <c r="H829" s="128" t="str">
        <f>IF(F829="","",_xlfn.IFNA(VLOOKUP(F829,'سجل المشتريات'!E:M,9,0),"غير مسجلة في المشتريات"))</f>
        <v/>
      </c>
      <c r="I829" s="27" t="str">
        <f>_xlfn.IFNA(VLOOKUP(E829,الاوردرات!$B$1:$C$600,2,0),"")</f>
        <v/>
      </c>
      <c r="J829" s="63"/>
      <c r="L829" s="125" t="str">
        <f>IF(F829="","",_xlfn.IFNA((VLOOKUP(F829,help!L:M,2,0))*G829,"غير مسجلة في المشتريات"))</f>
        <v/>
      </c>
    </row>
    <row r="830" spans="2:12" x14ac:dyDescent="0.2">
      <c r="B830" s="14">
        <f>COUNTIFS($E$3:E830,تقرير!$E$4)</f>
        <v>21</v>
      </c>
      <c r="C830" s="48"/>
      <c r="D830" s="49"/>
      <c r="E830" s="54"/>
      <c r="F830" s="50"/>
      <c r="G830" s="51"/>
      <c r="H830" s="128" t="str">
        <f>IF(F830="","",_xlfn.IFNA(VLOOKUP(F830,'سجل المشتريات'!E:M,9,0),"غير مسجلة في المشتريات"))</f>
        <v/>
      </c>
      <c r="I830" s="27" t="str">
        <f>_xlfn.IFNA(VLOOKUP(E830,الاوردرات!$B$1:$C$600,2,0),"")</f>
        <v/>
      </c>
      <c r="J830" s="63"/>
      <c r="L830" s="125" t="str">
        <f>IF(F830="","",_xlfn.IFNA((VLOOKUP(F830,help!L:M,2,0))*G830,"غير مسجلة في المشتريات"))</f>
        <v/>
      </c>
    </row>
    <row r="831" spans="2:12" x14ac:dyDescent="0.2">
      <c r="B831" s="14">
        <f>COUNTIFS($E$3:E831,تقرير!$E$4)</f>
        <v>21</v>
      </c>
      <c r="C831" s="48"/>
      <c r="D831" s="49"/>
      <c r="E831" s="54"/>
      <c r="F831" s="50"/>
      <c r="G831" s="51"/>
      <c r="H831" s="128" t="str">
        <f>IF(F831="","",_xlfn.IFNA(VLOOKUP(F831,'سجل المشتريات'!E:M,9,0),"غير مسجلة في المشتريات"))</f>
        <v/>
      </c>
      <c r="I831" s="27" t="str">
        <f>_xlfn.IFNA(VLOOKUP(E831,الاوردرات!$B$1:$C$600,2,0),"")</f>
        <v/>
      </c>
      <c r="J831" s="63"/>
      <c r="L831" s="125" t="str">
        <f>IF(F831="","",_xlfn.IFNA((VLOOKUP(F831,help!L:M,2,0))*G831,"غير مسجلة في المشتريات"))</f>
        <v/>
      </c>
    </row>
    <row r="832" spans="2:12" x14ac:dyDescent="0.2">
      <c r="B832" s="14">
        <f>COUNTIFS($E$3:E832,تقرير!$E$4)</f>
        <v>21</v>
      </c>
      <c r="C832" s="48"/>
      <c r="D832" s="49"/>
      <c r="E832" s="54"/>
      <c r="F832" s="50"/>
      <c r="G832" s="51"/>
      <c r="H832" s="128" t="str">
        <f>IF(F832="","",_xlfn.IFNA(VLOOKUP(F832,'سجل المشتريات'!E:M,9,0),"غير مسجلة في المشتريات"))</f>
        <v/>
      </c>
      <c r="I832" s="27" t="str">
        <f>_xlfn.IFNA(VLOOKUP(E832,الاوردرات!$B$1:$C$600,2,0),"")</f>
        <v/>
      </c>
      <c r="J832" s="63"/>
      <c r="L832" s="125" t="str">
        <f>IF(F832="","",_xlfn.IFNA((VLOOKUP(F832,help!L:M,2,0))*G832,"غير مسجلة في المشتريات"))</f>
        <v/>
      </c>
    </row>
    <row r="833" spans="2:12" x14ac:dyDescent="0.2">
      <c r="B833" s="14">
        <f>COUNTIFS($E$3:E833,تقرير!$E$4)</f>
        <v>21</v>
      </c>
      <c r="C833" s="48"/>
      <c r="D833" s="49"/>
      <c r="E833" s="54"/>
      <c r="F833" s="50"/>
      <c r="G833" s="51"/>
      <c r="H833" s="128" t="str">
        <f>IF(F833="","",_xlfn.IFNA(VLOOKUP(F833,'سجل المشتريات'!E:M,9,0),"غير مسجلة في المشتريات"))</f>
        <v/>
      </c>
      <c r="I833" s="27" t="str">
        <f>_xlfn.IFNA(VLOOKUP(E833,الاوردرات!$B$1:$C$600,2,0),"")</f>
        <v/>
      </c>
      <c r="J833" s="63"/>
      <c r="L833" s="125" t="str">
        <f>IF(F833="","",_xlfn.IFNA((VLOOKUP(F833,help!L:M,2,0))*G833,"غير مسجلة في المشتريات"))</f>
        <v/>
      </c>
    </row>
    <row r="834" spans="2:12" x14ac:dyDescent="0.2">
      <c r="B834" s="14">
        <f>COUNTIFS($E$3:E834,تقرير!$E$4)</f>
        <v>21</v>
      </c>
      <c r="C834" s="48"/>
      <c r="D834" s="49"/>
      <c r="E834" s="54"/>
      <c r="F834" s="50"/>
      <c r="G834" s="51"/>
      <c r="H834" s="128" t="str">
        <f>IF(F834="","",_xlfn.IFNA(VLOOKUP(F834,'سجل المشتريات'!E:M,9,0),"غير مسجلة في المشتريات"))</f>
        <v/>
      </c>
      <c r="I834" s="27" t="str">
        <f>_xlfn.IFNA(VLOOKUP(E834,الاوردرات!$B$1:$C$600,2,0),"")</f>
        <v/>
      </c>
      <c r="J834" s="63"/>
      <c r="L834" s="125" t="str">
        <f>IF(F834="","",_xlfn.IFNA((VLOOKUP(F834,help!L:M,2,0))*G834,"غير مسجلة في المشتريات"))</f>
        <v/>
      </c>
    </row>
    <row r="835" spans="2:12" x14ac:dyDescent="0.2">
      <c r="B835" s="14">
        <f>COUNTIFS($E$3:E835,تقرير!$E$4)</f>
        <v>21</v>
      </c>
      <c r="C835" s="48"/>
      <c r="D835" s="49"/>
      <c r="E835" s="48"/>
      <c r="F835" s="50"/>
      <c r="G835" s="51"/>
      <c r="H835" s="128" t="str">
        <f>IF(F835="","",_xlfn.IFNA(VLOOKUP(F835,'سجل المشتريات'!E:M,9,0),"غير مسجلة في المشتريات"))</f>
        <v/>
      </c>
      <c r="I835" s="27" t="str">
        <f>_xlfn.IFNA(VLOOKUP(E835,الاوردرات!$B$1:$C$600,2,0),"")</f>
        <v/>
      </c>
      <c r="J835" s="63"/>
      <c r="L835" s="125" t="str">
        <f>IF(F835="","",_xlfn.IFNA((VLOOKUP(F835,help!L:M,2,0))*G835,"غير مسجلة في المشتريات"))</f>
        <v/>
      </c>
    </row>
    <row r="836" spans="2:12" x14ac:dyDescent="0.2">
      <c r="B836" s="14">
        <f>COUNTIFS($E$3:E836,تقرير!$E$4)</f>
        <v>21</v>
      </c>
      <c r="C836" s="48"/>
      <c r="D836" s="49"/>
      <c r="E836" s="48"/>
      <c r="F836" s="50"/>
      <c r="G836" s="51"/>
      <c r="H836" s="128" t="str">
        <f>IF(F836="","",_xlfn.IFNA(VLOOKUP(F836,'سجل المشتريات'!E:M,9,0),"غير مسجلة في المشتريات"))</f>
        <v/>
      </c>
      <c r="I836" s="27" t="str">
        <f>_xlfn.IFNA(VLOOKUP(E836,الاوردرات!$B$1:$C$600,2,0),"")</f>
        <v/>
      </c>
      <c r="J836" s="63"/>
      <c r="L836" s="125" t="str">
        <f>IF(F836="","",_xlfn.IFNA((VLOOKUP(F836,help!L:M,2,0))*G836,"غير مسجلة في المشتريات"))</f>
        <v/>
      </c>
    </row>
    <row r="837" spans="2:12" x14ac:dyDescent="0.2">
      <c r="B837" s="14">
        <f>COUNTIFS($E$3:E837,تقرير!$E$4)</f>
        <v>21</v>
      </c>
      <c r="C837" s="48"/>
      <c r="D837" s="49"/>
      <c r="E837" s="48"/>
      <c r="F837" s="50"/>
      <c r="G837" s="51"/>
      <c r="H837" s="128" t="str">
        <f>IF(F837="","",_xlfn.IFNA(VLOOKUP(F837,'سجل المشتريات'!E:M,9,0),"غير مسجلة في المشتريات"))</f>
        <v/>
      </c>
      <c r="I837" s="27" t="str">
        <f>_xlfn.IFNA(VLOOKUP(E837,الاوردرات!$B$1:$C$600,2,0),"")</f>
        <v/>
      </c>
      <c r="J837" s="63"/>
      <c r="L837" s="125" t="str">
        <f>IF(F837="","",_xlfn.IFNA((VLOOKUP(F837,help!L:M,2,0))*G837,"غير مسجلة في المشتريات"))</f>
        <v/>
      </c>
    </row>
    <row r="838" spans="2:12" x14ac:dyDescent="0.2">
      <c r="B838" s="14">
        <f>COUNTIFS($E$3:E838,تقرير!$E$4)</f>
        <v>21</v>
      </c>
      <c r="C838" s="48"/>
      <c r="D838" s="49"/>
      <c r="E838" s="48"/>
      <c r="F838" s="50"/>
      <c r="G838" s="51"/>
      <c r="H838" s="128" t="str">
        <f>IF(F838="","",_xlfn.IFNA(VLOOKUP(F838,'سجل المشتريات'!E:M,9,0),"غير مسجلة في المشتريات"))</f>
        <v/>
      </c>
      <c r="I838" s="27" t="str">
        <f>_xlfn.IFNA(VLOOKUP(E838,الاوردرات!$B$1:$C$600,2,0),"")</f>
        <v/>
      </c>
      <c r="J838" s="63"/>
      <c r="L838" s="125" t="str">
        <f>IF(F838="","",_xlfn.IFNA((VLOOKUP(F838,help!L:M,2,0))*G838,"غير مسجلة في المشتريات"))</f>
        <v/>
      </c>
    </row>
    <row r="839" spans="2:12" x14ac:dyDescent="0.2">
      <c r="B839" s="14">
        <f>COUNTIFS($E$3:E839,تقرير!$E$4)</f>
        <v>21</v>
      </c>
      <c r="C839" s="48"/>
      <c r="D839" s="49"/>
      <c r="E839" s="48"/>
      <c r="F839" s="50"/>
      <c r="G839" s="51"/>
      <c r="H839" s="128" t="str">
        <f>IF(F839="","",_xlfn.IFNA(VLOOKUP(F839,'سجل المشتريات'!E:M,9,0),"غير مسجلة في المشتريات"))</f>
        <v/>
      </c>
      <c r="I839" s="27" t="str">
        <f>_xlfn.IFNA(VLOOKUP(E839,الاوردرات!$B$1:$C$600,2,0),"")</f>
        <v/>
      </c>
      <c r="J839" s="63"/>
      <c r="L839" s="125" t="str">
        <f>IF(F839="","",_xlfn.IFNA((VLOOKUP(F839,help!L:M,2,0))*G839,"غير مسجلة في المشتريات"))</f>
        <v/>
      </c>
    </row>
    <row r="840" spans="2:12" x14ac:dyDescent="0.2">
      <c r="B840" s="14">
        <f>COUNTIFS($E$3:E840,تقرير!$E$4)</f>
        <v>21</v>
      </c>
      <c r="C840" s="48"/>
      <c r="D840" s="49"/>
      <c r="E840" s="48"/>
      <c r="F840" s="50"/>
      <c r="G840" s="51"/>
      <c r="H840" s="128" t="str">
        <f>IF(F840="","",_xlfn.IFNA(VLOOKUP(F840,'سجل المشتريات'!E:M,9,0),"غير مسجلة في المشتريات"))</f>
        <v/>
      </c>
      <c r="I840" s="27" t="str">
        <f>_xlfn.IFNA(VLOOKUP(E840,الاوردرات!$B$1:$C$600,2,0),"")</f>
        <v/>
      </c>
      <c r="J840" s="63"/>
      <c r="L840" s="125" t="str">
        <f>IF(F840="","",_xlfn.IFNA((VLOOKUP(F840,help!L:M,2,0))*G840,"غير مسجلة في المشتريات"))</f>
        <v/>
      </c>
    </row>
    <row r="841" spans="2:12" x14ac:dyDescent="0.2">
      <c r="B841" s="14">
        <f>COUNTIFS($E$3:E841,تقرير!$E$4)</f>
        <v>21</v>
      </c>
      <c r="C841" s="48"/>
      <c r="D841" s="49"/>
      <c r="E841" s="48"/>
      <c r="F841" s="50"/>
      <c r="G841" s="51"/>
      <c r="H841" s="128" t="str">
        <f>IF(F841="","",_xlfn.IFNA(VLOOKUP(F841,'سجل المشتريات'!E:M,9,0),"غير مسجلة في المشتريات"))</f>
        <v/>
      </c>
      <c r="I841" s="27" t="str">
        <f>_xlfn.IFNA(VLOOKUP(E841,الاوردرات!$B$1:$C$600,2,0),"")</f>
        <v/>
      </c>
      <c r="J841" s="63"/>
      <c r="L841" s="125" t="str">
        <f>IF(F841="","",_xlfn.IFNA((VLOOKUP(F841,help!L:M,2,0))*G841,"غير مسجلة في المشتريات"))</f>
        <v/>
      </c>
    </row>
    <row r="842" spans="2:12" x14ac:dyDescent="0.2">
      <c r="B842" s="14">
        <f>COUNTIFS($E$3:E842,تقرير!$E$4)</f>
        <v>21</v>
      </c>
      <c r="C842" s="48"/>
      <c r="D842" s="49"/>
      <c r="E842" s="48"/>
      <c r="F842" s="50"/>
      <c r="G842" s="51"/>
      <c r="H842" s="128" t="str">
        <f>IF(F842="","",_xlfn.IFNA(VLOOKUP(F842,'سجل المشتريات'!E:M,9,0),"غير مسجلة في المشتريات"))</f>
        <v/>
      </c>
      <c r="I842" s="27" t="str">
        <f>_xlfn.IFNA(VLOOKUP(E842,الاوردرات!$B$1:$C$600,2,0),"")</f>
        <v/>
      </c>
      <c r="J842" s="63"/>
      <c r="L842" s="125" t="str">
        <f>IF(F842="","",_xlfn.IFNA((VLOOKUP(F842,help!L:M,2,0))*G842,"غير مسجلة في المشتريات"))</f>
        <v/>
      </c>
    </row>
    <row r="843" spans="2:12" x14ac:dyDescent="0.2">
      <c r="B843" s="14">
        <f>COUNTIFS($E$3:E843,تقرير!$E$4)</f>
        <v>21</v>
      </c>
      <c r="C843" s="48"/>
      <c r="D843" s="49"/>
      <c r="E843" s="48"/>
      <c r="F843" s="50"/>
      <c r="G843" s="51"/>
      <c r="H843" s="128" t="str">
        <f>IF(F843="","",_xlfn.IFNA(VLOOKUP(F843,'سجل المشتريات'!E:M,9,0),"غير مسجلة في المشتريات"))</f>
        <v/>
      </c>
      <c r="I843" s="27" t="str">
        <f>_xlfn.IFNA(VLOOKUP(E843,الاوردرات!$B$1:$C$600,2,0),"")</f>
        <v/>
      </c>
      <c r="J843" s="63"/>
      <c r="L843" s="125" t="str">
        <f>IF(F843="","",_xlfn.IFNA((VLOOKUP(F843,help!L:M,2,0))*G843,"غير مسجلة في المشتريات"))</f>
        <v/>
      </c>
    </row>
    <row r="844" spans="2:12" x14ac:dyDescent="0.2">
      <c r="B844" s="14">
        <f>COUNTIFS($E$3:E844,تقرير!$E$4)</f>
        <v>21</v>
      </c>
      <c r="C844" s="48"/>
      <c r="D844" s="49"/>
      <c r="E844" s="48"/>
      <c r="F844" s="50"/>
      <c r="G844" s="51"/>
      <c r="H844" s="128" t="str">
        <f>IF(F844="","",_xlfn.IFNA(VLOOKUP(F844,'سجل المشتريات'!E:M,9,0),"غير مسجلة في المشتريات"))</f>
        <v/>
      </c>
      <c r="I844" s="27" t="str">
        <f>_xlfn.IFNA(VLOOKUP(E844,الاوردرات!$B$1:$C$600,2,0),"")</f>
        <v/>
      </c>
      <c r="J844" s="63"/>
      <c r="L844" s="125" t="str">
        <f>IF(F844="","",_xlfn.IFNA((VLOOKUP(F844,help!L:M,2,0))*G844,"غير مسجلة في المشتريات"))</f>
        <v/>
      </c>
    </row>
    <row r="845" spans="2:12" x14ac:dyDescent="0.2">
      <c r="B845" s="14">
        <f>COUNTIFS($E$3:E845,تقرير!$E$4)</f>
        <v>21</v>
      </c>
      <c r="C845" s="48"/>
      <c r="D845" s="49"/>
      <c r="E845" s="48"/>
      <c r="F845" s="50"/>
      <c r="G845" s="51"/>
      <c r="H845" s="128" t="str">
        <f>IF(F845="","",_xlfn.IFNA(VLOOKUP(F845,'سجل المشتريات'!E:M,9,0),"غير مسجلة في المشتريات"))</f>
        <v/>
      </c>
      <c r="I845" s="27" t="str">
        <f>_xlfn.IFNA(VLOOKUP(E845,الاوردرات!$B$1:$C$600,2,0),"")</f>
        <v/>
      </c>
      <c r="J845" s="63"/>
      <c r="L845" s="125" t="str">
        <f>IF(F845="","",_xlfn.IFNA((VLOOKUP(F845,help!L:M,2,0))*G845,"غير مسجلة في المشتريات"))</f>
        <v/>
      </c>
    </row>
    <row r="846" spans="2:12" x14ac:dyDescent="0.2">
      <c r="B846" s="14">
        <f>COUNTIFS($E$3:E846,تقرير!$E$4)</f>
        <v>21</v>
      </c>
      <c r="C846" s="48"/>
      <c r="D846" s="49"/>
      <c r="E846" s="48"/>
      <c r="F846" s="50"/>
      <c r="G846" s="51"/>
      <c r="H846" s="128" t="str">
        <f>IF(F846="","",_xlfn.IFNA(VLOOKUP(F846,'سجل المشتريات'!E:M,9,0),"غير مسجلة في المشتريات"))</f>
        <v/>
      </c>
      <c r="I846" s="27" t="str">
        <f>_xlfn.IFNA(VLOOKUP(E846,الاوردرات!$B$1:$C$600,2,0),"")</f>
        <v/>
      </c>
      <c r="J846" s="63"/>
      <c r="L846" s="125" t="str">
        <f>IF(F846="","",_xlfn.IFNA((VLOOKUP(F846,help!L:M,2,0))*G846,"غير مسجلة في المشتريات"))</f>
        <v/>
      </c>
    </row>
    <row r="847" spans="2:12" x14ac:dyDescent="0.2">
      <c r="B847" s="14">
        <f>COUNTIFS($E$3:E847,تقرير!$E$4)</f>
        <v>21</v>
      </c>
      <c r="C847" s="48"/>
      <c r="D847" s="49"/>
      <c r="E847" s="48"/>
      <c r="F847" s="50"/>
      <c r="G847" s="51"/>
      <c r="H847" s="128" t="str">
        <f>IF(F847="","",_xlfn.IFNA(VLOOKUP(F847,'سجل المشتريات'!E:M,9,0),"غير مسجلة في المشتريات"))</f>
        <v/>
      </c>
      <c r="I847" s="27" t="str">
        <f>_xlfn.IFNA(VLOOKUP(E847,الاوردرات!$B$1:$C$600,2,0),"")</f>
        <v/>
      </c>
      <c r="J847" s="63"/>
      <c r="L847" s="125" t="str">
        <f>IF(F847="","",_xlfn.IFNA((VLOOKUP(F847,help!L:M,2,0))*G847,"غير مسجلة في المشتريات"))</f>
        <v/>
      </c>
    </row>
    <row r="848" spans="2:12" x14ac:dyDescent="0.2">
      <c r="B848" s="14">
        <f>COUNTIFS($E$3:E848,تقرير!$E$4)</f>
        <v>21</v>
      </c>
      <c r="C848" s="48"/>
      <c r="D848" s="49"/>
      <c r="E848" s="48"/>
      <c r="F848" s="50"/>
      <c r="G848" s="51"/>
      <c r="H848" s="128" t="str">
        <f>IF(F848="","",_xlfn.IFNA(VLOOKUP(F848,'سجل المشتريات'!E:M,9,0),"غير مسجلة في المشتريات"))</f>
        <v/>
      </c>
      <c r="I848" s="27" t="str">
        <f>_xlfn.IFNA(VLOOKUP(E848,الاوردرات!$B$1:$C$600,2,0),"")</f>
        <v/>
      </c>
      <c r="J848" s="63"/>
      <c r="L848" s="125" t="str">
        <f>IF(F848="","",_xlfn.IFNA((VLOOKUP(F848,help!L:M,2,0))*G848,"غير مسجلة في المشتريات"))</f>
        <v/>
      </c>
    </row>
    <row r="849" spans="2:12" x14ac:dyDescent="0.2">
      <c r="B849" s="14">
        <f>COUNTIFS($E$3:E849,تقرير!$E$4)</f>
        <v>21</v>
      </c>
      <c r="C849" s="48"/>
      <c r="D849" s="49"/>
      <c r="E849" s="48"/>
      <c r="F849" s="50"/>
      <c r="G849" s="51"/>
      <c r="H849" s="128" t="str">
        <f>IF(F849="","",_xlfn.IFNA(VLOOKUP(F849,'سجل المشتريات'!E:M,9,0),"غير مسجلة في المشتريات"))</f>
        <v/>
      </c>
      <c r="I849" s="27" t="str">
        <f>_xlfn.IFNA(VLOOKUP(E849,الاوردرات!$B$1:$C$600,2,0),"")</f>
        <v/>
      </c>
      <c r="J849" s="63"/>
      <c r="L849" s="125" t="str">
        <f>IF(F849="","",_xlfn.IFNA((VLOOKUP(F849,help!L:M,2,0))*G849,"غير مسجلة في المشتريات"))</f>
        <v/>
      </c>
    </row>
    <row r="850" spans="2:12" x14ac:dyDescent="0.2">
      <c r="B850" s="14">
        <f>COUNTIFS($E$3:E850,تقرير!$E$4)</f>
        <v>21</v>
      </c>
      <c r="C850" s="48"/>
      <c r="D850" s="49"/>
      <c r="E850" s="48"/>
      <c r="F850" s="50"/>
      <c r="G850" s="51"/>
      <c r="H850" s="128" t="str">
        <f>IF(F850="","",_xlfn.IFNA(VLOOKUP(F850,'سجل المشتريات'!E:M,9,0),"غير مسجلة في المشتريات"))</f>
        <v/>
      </c>
      <c r="I850" s="27" t="str">
        <f>_xlfn.IFNA(VLOOKUP(E850,الاوردرات!$B$1:$C$600,2,0),"")</f>
        <v/>
      </c>
      <c r="J850" s="63"/>
      <c r="L850" s="125" t="str">
        <f>IF(F850="","",_xlfn.IFNA((VLOOKUP(F850,help!L:M,2,0))*G850,"غير مسجلة في المشتريات"))</f>
        <v/>
      </c>
    </row>
    <row r="851" spans="2:12" x14ac:dyDescent="0.2">
      <c r="B851" s="14">
        <f>COUNTIFS($E$3:E851,تقرير!$E$4)</f>
        <v>21</v>
      </c>
      <c r="C851" s="48"/>
      <c r="D851" s="49"/>
      <c r="E851" s="48"/>
      <c r="F851" s="50"/>
      <c r="G851" s="51"/>
      <c r="H851" s="128" t="str">
        <f>IF(F851="","",_xlfn.IFNA(VLOOKUP(F851,'سجل المشتريات'!E:M,9,0),"غير مسجلة في المشتريات"))</f>
        <v/>
      </c>
      <c r="I851" s="27" t="str">
        <f>_xlfn.IFNA(VLOOKUP(E851,الاوردرات!$B$1:$C$600,2,0),"")</f>
        <v/>
      </c>
      <c r="J851" s="63"/>
      <c r="L851" s="125" t="str">
        <f>IF(F851="","",_xlfn.IFNA((VLOOKUP(F851,help!L:M,2,0))*G851,"غير مسجلة في المشتريات"))</f>
        <v/>
      </c>
    </row>
    <row r="852" spans="2:12" x14ac:dyDescent="0.2">
      <c r="B852" s="14">
        <f>COUNTIFS($E$3:E852,تقرير!$E$4)</f>
        <v>21</v>
      </c>
      <c r="C852" s="48"/>
      <c r="D852" s="49"/>
      <c r="E852" s="48"/>
      <c r="F852" s="50"/>
      <c r="G852" s="51"/>
      <c r="H852" s="128" t="str">
        <f>IF(F852="","",_xlfn.IFNA(VLOOKUP(F852,'سجل المشتريات'!E:M,9,0),"غير مسجلة في المشتريات"))</f>
        <v/>
      </c>
      <c r="I852" s="27" t="str">
        <f>_xlfn.IFNA(VLOOKUP(E852,الاوردرات!$B$1:$C$600,2,0),"")</f>
        <v/>
      </c>
      <c r="J852" s="63"/>
      <c r="L852" s="125" t="str">
        <f>IF(F852="","",_xlfn.IFNA((VLOOKUP(F852,help!L:M,2,0))*G852,"غير مسجلة في المشتريات"))</f>
        <v/>
      </c>
    </row>
    <row r="853" spans="2:12" x14ac:dyDescent="0.2">
      <c r="B853" s="14">
        <f>COUNTIFS($E$3:E853,تقرير!$E$4)</f>
        <v>21</v>
      </c>
      <c r="C853" s="48"/>
      <c r="D853" s="49"/>
      <c r="E853" s="48"/>
      <c r="F853" s="50"/>
      <c r="G853" s="51"/>
      <c r="H853" s="128" t="str">
        <f>IF(F853="","",_xlfn.IFNA(VLOOKUP(F853,'سجل المشتريات'!E:M,9,0),"غير مسجلة في المشتريات"))</f>
        <v/>
      </c>
      <c r="I853" s="27" t="str">
        <f>_xlfn.IFNA(VLOOKUP(E853,الاوردرات!$B$1:$C$600,2,0),"")</f>
        <v/>
      </c>
      <c r="J853" s="63"/>
      <c r="L853" s="125" t="str">
        <f>IF(F853="","",_xlfn.IFNA((VLOOKUP(F853,help!L:M,2,0))*G853,"غير مسجلة في المشتريات"))</f>
        <v/>
      </c>
    </row>
    <row r="854" spans="2:12" x14ac:dyDescent="0.2">
      <c r="B854" s="14">
        <f>COUNTIFS($E$3:E854,تقرير!$E$4)</f>
        <v>21</v>
      </c>
      <c r="C854" s="48"/>
      <c r="D854" s="49"/>
      <c r="E854" s="48"/>
      <c r="F854" s="50"/>
      <c r="G854" s="51"/>
      <c r="H854" s="128" t="str">
        <f>IF(F854="","",_xlfn.IFNA(VLOOKUP(F854,'سجل المشتريات'!E:M,9,0),"غير مسجلة في المشتريات"))</f>
        <v/>
      </c>
      <c r="I854" s="27" t="str">
        <f>_xlfn.IFNA(VLOOKUP(E854,الاوردرات!$B$1:$C$600,2,0),"")</f>
        <v/>
      </c>
      <c r="J854" s="63"/>
      <c r="L854" s="125" t="str">
        <f>IF(F854="","",_xlfn.IFNA((VLOOKUP(F854,help!L:M,2,0))*G854,"غير مسجلة في المشتريات"))</f>
        <v/>
      </c>
    </row>
    <row r="855" spans="2:12" x14ac:dyDescent="0.2">
      <c r="B855" s="14">
        <f>COUNTIFS($E$3:E855,تقرير!$E$4)</f>
        <v>21</v>
      </c>
      <c r="C855" s="48"/>
      <c r="D855" s="49"/>
      <c r="E855" s="48"/>
      <c r="F855" s="50"/>
      <c r="G855" s="51"/>
      <c r="H855" s="128" t="str">
        <f>IF(F855="","",_xlfn.IFNA(VLOOKUP(F855,'سجل المشتريات'!E:M,9,0),"غير مسجلة في المشتريات"))</f>
        <v/>
      </c>
      <c r="I855" s="27" t="str">
        <f>_xlfn.IFNA(VLOOKUP(E855,الاوردرات!$B$1:$C$600,2,0),"")</f>
        <v/>
      </c>
      <c r="J855" s="63"/>
      <c r="L855" s="125" t="str">
        <f>IF(F855="","",_xlfn.IFNA((VLOOKUP(F855,help!L:M,2,0))*G855,"غير مسجلة في المشتريات"))</f>
        <v/>
      </c>
    </row>
    <row r="856" spans="2:12" x14ac:dyDescent="0.2">
      <c r="B856" s="14">
        <f>COUNTIFS($E$3:E856,تقرير!$E$4)</f>
        <v>21</v>
      </c>
      <c r="C856" s="48"/>
      <c r="D856" s="49"/>
      <c r="E856" s="48"/>
      <c r="F856" s="50"/>
      <c r="G856" s="51"/>
      <c r="H856" s="128" t="str">
        <f>IF(F856="","",_xlfn.IFNA(VLOOKUP(F856,'سجل المشتريات'!E:M,9,0),"غير مسجلة في المشتريات"))</f>
        <v/>
      </c>
      <c r="I856" s="27" t="str">
        <f>_xlfn.IFNA(VLOOKUP(E856,الاوردرات!$B$1:$C$600,2,0),"")</f>
        <v/>
      </c>
      <c r="J856" s="63"/>
      <c r="L856" s="125" t="str">
        <f>IF(F856="","",_xlfn.IFNA((VLOOKUP(F856,help!L:M,2,0))*G856,"غير مسجلة في المشتريات"))</f>
        <v/>
      </c>
    </row>
    <row r="857" spans="2:12" x14ac:dyDescent="0.2">
      <c r="B857" s="14">
        <f>COUNTIFS($E$3:E857,تقرير!$E$4)</f>
        <v>21</v>
      </c>
      <c r="C857" s="48"/>
      <c r="D857" s="49"/>
      <c r="E857" s="48"/>
      <c r="F857" s="50"/>
      <c r="G857" s="51"/>
      <c r="H857" s="128" t="str">
        <f>IF(F857="","",_xlfn.IFNA(VLOOKUP(F857,'سجل المشتريات'!E:M,9,0),"غير مسجلة في المشتريات"))</f>
        <v/>
      </c>
      <c r="I857" s="27" t="str">
        <f>_xlfn.IFNA(VLOOKUP(E857,الاوردرات!$B$1:$C$600,2,0),"")</f>
        <v/>
      </c>
      <c r="J857" s="63"/>
      <c r="L857" s="125" t="str">
        <f>IF(F857="","",_xlfn.IFNA((VLOOKUP(F857,help!L:M,2,0))*G857,"غير مسجلة في المشتريات"))</f>
        <v/>
      </c>
    </row>
    <row r="858" spans="2:12" x14ac:dyDescent="0.2">
      <c r="B858" s="14">
        <f>COUNTIFS($E$3:E858,تقرير!$E$4)</f>
        <v>21</v>
      </c>
      <c r="C858" s="48"/>
      <c r="D858" s="49"/>
      <c r="E858" s="48"/>
      <c r="F858" s="50"/>
      <c r="G858" s="51"/>
      <c r="H858" s="128" t="str">
        <f>IF(F858="","",_xlfn.IFNA(VLOOKUP(F858,'سجل المشتريات'!E:M,9,0),"غير مسجلة في المشتريات"))</f>
        <v/>
      </c>
      <c r="I858" s="27" t="str">
        <f>_xlfn.IFNA(VLOOKUP(E858,الاوردرات!$B$1:$C$600,2,0),"")</f>
        <v/>
      </c>
      <c r="J858" s="63"/>
      <c r="L858" s="125" t="str">
        <f>IF(F858="","",_xlfn.IFNA((VLOOKUP(F858,help!L:M,2,0))*G858,"غير مسجلة في المشتريات"))</f>
        <v/>
      </c>
    </row>
    <row r="859" spans="2:12" x14ac:dyDescent="0.2">
      <c r="B859" s="14">
        <f>COUNTIFS($E$3:E859,تقرير!$E$4)</f>
        <v>21</v>
      </c>
      <c r="C859" s="48"/>
      <c r="D859" s="49"/>
      <c r="E859" s="48"/>
      <c r="F859" s="50"/>
      <c r="G859" s="51"/>
      <c r="H859" s="128" t="str">
        <f>IF(F859="","",_xlfn.IFNA(VLOOKUP(F859,'سجل المشتريات'!E:M,9,0),"غير مسجلة في المشتريات"))</f>
        <v/>
      </c>
      <c r="I859" s="27" t="str">
        <f>_xlfn.IFNA(VLOOKUP(E859,الاوردرات!$B$1:$C$600,2,0),"")</f>
        <v/>
      </c>
      <c r="J859" s="63"/>
      <c r="L859" s="125" t="str">
        <f>IF(F859="","",_xlfn.IFNA((VLOOKUP(F859,help!L:M,2,0))*G859,"غير مسجلة في المشتريات"))</f>
        <v/>
      </c>
    </row>
    <row r="860" spans="2:12" x14ac:dyDescent="0.2">
      <c r="B860" s="14">
        <f>COUNTIFS($E$3:E860,تقرير!$E$4)</f>
        <v>21</v>
      </c>
      <c r="C860" s="48"/>
      <c r="D860" s="49"/>
      <c r="E860" s="48"/>
      <c r="F860" s="50"/>
      <c r="G860" s="51"/>
      <c r="H860" s="128" t="str">
        <f>IF(F860="","",_xlfn.IFNA(VLOOKUP(F860,'سجل المشتريات'!E:M,9,0),"غير مسجلة في المشتريات"))</f>
        <v/>
      </c>
      <c r="I860" s="27" t="str">
        <f>_xlfn.IFNA(VLOOKUP(E860,الاوردرات!$B$1:$C$600,2,0),"")</f>
        <v/>
      </c>
      <c r="J860" s="63"/>
      <c r="L860" s="125" t="str">
        <f>IF(F860="","",_xlfn.IFNA((VLOOKUP(F860,help!L:M,2,0))*G860,"غير مسجلة في المشتريات"))</f>
        <v/>
      </c>
    </row>
    <row r="861" spans="2:12" x14ac:dyDescent="0.2">
      <c r="B861" s="14">
        <f>COUNTIFS($E$3:E861,تقرير!$E$4)</f>
        <v>21</v>
      </c>
      <c r="C861" s="48"/>
      <c r="D861" s="49"/>
      <c r="E861" s="48"/>
      <c r="F861" s="50"/>
      <c r="G861" s="51"/>
      <c r="H861" s="128" t="str">
        <f>IF(F861="","",_xlfn.IFNA(VLOOKUP(F861,'سجل المشتريات'!E:M,9,0),"غير مسجلة في المشتريات"))</f>
        <v/>
      </c>
      <c r="I861" s="27" t="str">
        <f>_xlfn.IFNA(VLOOKUP(E861,الاوردرات!$B$1:$C$600,2,0),"")</f>
        <v/>
      </c>
      <c r="J861" s="63"/>
      <c r="L861" s="125" t="str">
        <f>IF(F861="","",_xlfn.IFNA((VLOOKUP(F861,help!L:M,2,0))*G861,"غير مسجلة في المشتريات"))</f>
        <v/>
      </c>
    </row>
    <row r="862" spans="2:12" x14ac:dyDescent="0.2">
      <c r="B862" s="14">
        <f>COUNTIFS($E$3:E862,تقرير!$E$4)</f>
        <v>21</v>
      </c>
      <c r="C862" s="48"/>
      <c r="D862" s="49"/>
      <c r="E862" s="48"/>
      <c r="F862" s="50"/>
      <c r="G862" s="51"/>
      <c r="H862" s="128" t="str">
        <f>IF(F862="","",_xlfn.IFNA(VLOOKUP(F862,'سجل المشتريات'!E:M,9,0),"غير مسجلة في المشتريات"))</f>
        <v/>
      </c>
      <c r="I862" s="27" t="str">
        <f>_xlfn.IFNA(VLOOKUP(E862,الاوردرات!$B$1:$C$600,2,0),"")</f>
        <v/>
      </c>
      <c r="J862" s="63"/>
      <c r="L862" s="125" t="str">
        <f>IF(F862="","",_xlfn.IFNA((VLOOKUP(F862,help!L:M,2,0))*G862,"غير مسجلة في المشتريات"))</f>
        <v/>
      </c>
    </row>
    <row r="863" spans="2:12" x14ac:dyDescent="0.2">
      <c r="B863" s="14">
        <f>COUNTIFS($E$3:E863,تقرير!$E$4)</f>
        <v>21</v>
      </c>
      <c r="C863" s="48"/>
      <c r="D863" s="49"/>
      <c r="E863" s="48"/>
      <c r="F863" s="50"/>
      <c r="G863" s="51"/>
      <c r="H863" s="128" t="str">
        <f>IF(F863="","",_xlfn.IFNA(VLOOKUP(F863,'سجل المشتريات'!E:M,9,0),"غير مسجلة في المشتريات"))</f>
        <v/>
      </c>
      <c r="I863" s="27" t="str">
        <f>_xlfn.IFNA(VLOOKUP(E863,الاوردرات!$B$1:$C$600,2,0),"")</f>
        <v/>
      </c>
      <c r="J863" s="63"/>
      <c r="L863" s="125" t="str">
        <f>IF(F863="","",_xlfn.IFNA((VLOOKUP(F863,help!L:M,2,0))*G863,"غير مسجلة في المشتريات"))</f>
        <v/>
      </c>
    </row>
    <row r="864" spans="2:12" x14ac:dyDescent="0.2">
      <c r="B864" s="14">
        <f>COUNTIFS($E$3:E864,تقرير!$E$4)</f>
        <v>21</v>
      </c>
      <c r="C864" s="48"/>
      <c r="D864" s="49"/>
      <c r="E864" s="48"/>
      <c r="F864" s="50"/>
      <c r="G864" s="51"/>
      <c r="H864" s="128" t="str">
        <f>IF(F864="","",_xlfn.IFNA(VLOOKUP(F864,'سجل المشتريات'!E:M,9,0),"غير مسجلة في المشتريات"))</f>
        <v/>
      </c>
      <c r="I864" s="27" t="str">
        <f>_xlfn.IFNA(VLOOKUP(E864,الاوردرات!$B$1:$C$600,2,0),"")</f>
        <v/>
      </c>
      <c r="J864" s="63"/>
      <c r="L864" s="125" t="str">
        <f>IF(F864="","",_xlfn.IFNA((VLOOKUP(F864,help!L:M,2,0))*G864,"غير مسجلة في المشتريات"))</f>
        <v/>
      </c>
    </row>
    <row r="865" spans="2:12" x14ac:dyDescent="0.2">
      <c r="B865" s="14">
        <f>COUNTIFS($E$3:E865,تقرير!$E$4)</f>
        <v>21</v>
      </c>
      <c r="C865" s="48"/>
      <c r="D865" s="49"/>
      <c r="E865" s="48"/>
      <c r="F865" s="50"/>
      <c r="G865" s="51"/>
      <c r="H865" s="128" t="str">
        <f>IF(F865="","",_xlfn.IFNA(VLOOKUP(F865,'سجل المشتريات'!E:M,9,0),"غير مسجلة في المشتريات"))</f>
        <v/>
      </c>
      <c r="I865" s="27" t="str">
        <f>_xlfn.IFNA(VLOOKUP(E865,الاوردرات!$B$1:$C$600,2,0),"")</f>
        <v/>
      </c>
      <c r="J865" s="63"/>
      <c r="L865" s="125" t="str">
        <f>IF(F865="","",_xlfn.IFNA((VLOOKUP(F865,help!L:M,2,0))*G865,"غير مسجلة في المشتريات"))</f>
        <v/>
      </c>
    </row>
    <row r="866" spans="2:12" x14ac:dyDescent="0.2">
      <c r="B866" s="14">
        <f>COUNTIFS($E$3:E866,تقرير!$E$4)</f>
        <v>21</v>
      </c>
      <c r="C866" s="48"/>
      <c r="D866" s="49"/>
      <c r="E866" s="54"/>
      <c r="F866" s="50"/>
      <c r="G866" s="51"/>
      <c r="H866" s="128" t="str">
        <f>IF(F866="","",_xlfn.IFNA(VLOOKUP(F866,'سجل المشتريات'!E:M,9,0),"غير مسجلة في المشتريات"))</f>
        <v/>
      </c>
      <c r="I866" s="27" t="str">
        <f>_xlfn.IFNA(VLOOKUP(E866,الاوردرات!$B$1:$C$600,2,0),"")</f>
        <v/>
      </c>
      <c r="J866" s="63"/>
      <c r="L866" s="125" t="str">
        <f>IF(F866="","",_xlfn.IFNA((VLOOKUP(F866,help!L:M,2,0))*G866,"غير مسجلة في المشتريات"))</f>
        <v/>
      </c>
    </row>
    <row r="867" spans="2:12" x14ac:dyDescent="0.2">
      <c r="B867" s="14">
        <f>COUNTIFS($E$3:E867,تقرير!$E$4)</f>
        <v>21</v>
      </c>
      <c r="C867" s="48"/>
      <c r="D867" s="49"/>
      <c r="E867" s="54"/>
      <c r="F867" s="50"/>
      <c r="G867" s="51"/>
      <c r="H867" s="128" t="str">
        <f>IF(F867="","",_xlfn.IFNA(VLOOKUP(F867,'سجل المشتريات'!E:M,9,0),"غير مسجلة في المشتريات"))</f>
        <v/>
      </c>
      <c r="I867" s="27" t="str">
        <f>_xlfn.IFNA(VLOOKUP(E867,الاوردرات!$B$1:$C$600,2,0),"")</f>
        <v/>
      </c>
      <c r="J867" s="63"/>
      <c r="L867" s="125" t="str">
        <f>IF(F867="","",_xlfn.IFNA((VLOOKUP(F867,help!L:M,2,0))*G867,"غير مسجلة في المشتريات"))</f>
        <v/>
      </c>
    </row>
    <row r="868" spans="2:12" x14ac:dyDescent="0.2">
      <c r="B868" s="14">
        <f>COUNTIFS($E$3:E868,تقرير!$E$4)</f>
        <v>21</v>
      </c>
      <c r="C868" s="48"/>
      <c r="D868" s="49"/>
      <c r="E868" s="54"/>
      <c r="F868" s="50"/>
      <c r="G868" s="51"/>
      <c r="H868" s="128" t="str">
        <f>IF(F868="","",_xlfn.IFNA(VLOOKUP(F868,'سجل المشتريات'!E:M,9,0),"غير مسجلة في المشتريات"))</f>
        <v/>
      </c>
      <c r="I868" s="27" t="str">
        <f>_xlfn.IFNA(VLOOKUP(E868,الاوردرات!$B$1:$C$600,2,0),"")</f>
        <v/>
      </c>
      <c r="J868" s="63"/>
      <c r="L868" s="125" t="str">
        <f>IF(F868="","",_xlfn.IFNA((VLOOKUP(F868,help!L:M,2,0))*G868,"غير مسجلة في المشتريات"))</f>
        <v/>
      </c>
    </row>
    <row r="869" spans="2:12" x14ac:dyDescent="0.2">
      <c r="B869" s="14">
        <f>COUNTIFS($E$3:E869,تقرير!$E$4)</f>
        <v>21</v>
      </c>
      <c r="C869" s="48"/>
      <c r="D869" s="49"/>
      <c r="E869" s="54"/>
      <c r="F869" s="50"/>
      <c r="G869" s="51"/>
      <c r="H869" s="128" t="str">
        <f>IF(F869="","",_xlfn.IFNA(VLOOKUP(F869,'سجل المشتريات'!E:M,9,0),"غير مسجلة في المشتريات"))</f>
        <v/>
      </c>
      <c r="I869" s="27" t="str">
        <f>_xlfn.IFNA(VLOOKUP(E869,الاوردرات!$B$1:$C$600,2,0),"")</f>
        <v/>
      </c>
      <c r="J869" s="63"/>
      <c r="L869" s="125" t="str">
        <f>IF(F869="","",_xlfn.IFNA((VLOOKUP(F869,help!L:M,2,0))*G869,"غير مسجلة في المشتريات"))</f>
        <v/>
      </c>
    </row>
    <row r="870" spans="2:12" x14ac:dyDescent="0.2">
      <c r="B870" s="14">
        <f>COUNTIFS($E$3:E870,تقرير!$E$4)</f>
        <v>21</v>
      </c>
      <c r="C870" s="48"/>
      <c r="D870" s="49"/>
      <c r="E870" s="54"/>
      <c r="F870" s="50"/>
      <c r="G870" s="51"/>
      <c r="H870" s="128" t="str">
        <f>IF(F870="","",_xlfn.IFNA(VLOOKUP(F870,'سجل المشتريات'!E:M,9,0),"غير مسجلة في المشتريات"))</f>
        <v/>
      </c>
      <c r="I870" s="27" t="str">
        <f>_xlfn.IFNA(VLOOKUP(E870,الاوردرات!$B$1:$C$600,2,0),"")</f>
        <v/>
      </c>
      <c r="J870" s="63"/>
      <c r="L870" s="125" t="str">
        <f>IF(F870="","",_xlfn.IFNA((VLOOKUP(F870,help!L:M,2,0))*G870,"غير مسجلة في المشتريات"))</f>
        <v/>
      </c>
    </row>
    <row r="871" spans="2:12" x14ac:dyDescent="0.2">
      <c r="B871" s="14">
        <f>COUNTIFS($E$3:E871,تقرير!$E$4)</f>
        <v>21</v>
      </c>
      <c r="C871" s="48"/>
      <c r="D871" s="49"/>
      <c r="E871" s="54"/>
      <c r="F871" s="50"/>
      <c r="G871" s="51"/>
      <c r="H871" s="128" t="str">
        <f>IF(F871="","",_xlfn.IFNA(VLOOKUP(F871,'سجل المشتريات'!E:M,9,0),"غير مسجلة في المشتريات"))</f>
        <v/>
      </c>
      <c r="I871" s="27" t="str">
        <f>_xlfn.IFNA(VLOOKUP(E871,الاوردرات!$B$1:$C$600,2,0),"")</f>
        <v/>
      </c>
      <c r="J871" s="63"/>
      <c r="L871" s="125" t="str">
        <f>IF(F871="","",_xlfn.IFNA((VLOOKUP(F871,help!L:M,2,0))*G871,"غير مسجلة في المشتريات"))</f>
        <v/>
      </c>
    </row>
    <row r="872" spans="2:12" x14ac:dyDescent="0.2">
      <c r="B872" s="14">
        <f>COUNTIFS($E$3:E872,تقرير!$E$4)</f>
        <v>21</v>
      </c>
      <c r="C872" s="48"/>
      <c r="D872" s="49"/>
      <c r="E872" s="54"/>
      <c r="F872" s="50"/>
      <c r="G872" s="51"/>
      <c r="H872" s="128" t="str">
        <f>IF(F872="","",_xlfn.IFNA(VLOOKUP(F872,'سجل المشتريات'!E:M,9,0),"غير مسجلة في المشتريات"))</f>
        <v/>
      </c>
      <c r="I872" s="27" t="str">
        <f>_xlfn.IFNA(VLOOKUP(E872,الاوردرات!$B$1:$C$600,2,0),"")</f>
        <v/>
      </c>
      <c r="J872" s="63"/>
      <c r="L872" s="125" t="str">
        <f>IF(F872="","",_xlfn.IFNA((VLOOKUP(F872,help!L:M,2,0))*G872,"غير مسجلة في المشتريات"))</f>
        <v/>
      </c>
    </row>
    <row r="873" spans="2:12" x14ac:dyDescent="0.2">
      <c r="B873" s="14">
        <f>COUNTIFS($E$3:E873,تقرير!$E$4)</f>
        <v>21</v>
      </c>
      <c r="C873" s="48"/>
      <c r="D873" s="49"/>
      <c r="E873" s="54"/>
      <c r="F873" s="50"/>
      <c r="G873" s="51"/>
      <c r="H873" s="128" t="str">
        <f>IF(F873="","",_xlfn.IFNA(VLOOKUP(F873,'سجل المشتريات'!E:M,9,0),"غير مسجلة في المشتريات"))</f>
        <v/>
      </c>
      <c r="I873" s="27" t="str">
        <f>_xlfn.IFNA(VLOOKUP(E873,الاوردرات!$B$1:$C$600,2,0),"")</f>
        <v/>
      </c>
      <c r="J873" s="63"/>
      <c r="L873" s="125" t="str">
        <f>IF(F873="","",_xlfn.IFNA((VLOOKUP(F873,help!L:M,2,0))*G873,"غير مسجلة في المشتريات"))</f>
        <v/>
      </c>
    </row>
    <row r="874" spans="2:12" x14ac:dyDescent="0.2">
      <c r="B874" s="14">
        <f>COUNTIFS($E$3:E874,تقرير!$E$4)</f>
        <v>21</v>
      </c>
      <c r="C874" s="48"/>
      <c r="D874" s="49"/>
      <c r="E874" s="54"/>
      <c r="F874" s="50"/>
      <c r="G874" s="51"/>
      <c r="H874" s="128" t="str">
        <f>IF(F874="","",_xlfn.IFNA(VLOOKUP(F874,'سجل المشتريات'!E:M,9,0),"غير مسجلة في المشتريات"))</f>
        <v/>
      </c>
      <c r="I874" s="27" t="str">
        <f>_xlfn.IFNA(VLOOKUP(E874,الاوردرات!$B$1:$C$600,2,0),"")</f>
        <v/>
      </c>
      <c r="J874" s="63"/>
      <c r="L874" s="125" t="str">
        <f>IF(F874="","",_xlfn.IFNA((VLOOKUP(F874,help!L:M,2,0))*G874,"غير مسجلة في المشتريات"))</f>
        <v/>
      </c>
    </row>
    <row r="875" spans="2:12" x14ac:dyDescent="0.2">
      <c r="B875" s="14">
        <f>COUNTIFS($E$3:E875,تقرير!$E$4)</f>
        <v>21</v>
      </c>
      <c r="C875" s="48"/>
      <c r="D875" s="49"/>
      <c r="E875" s="54"/>
      <c r="F875" s="50"/>
      <c r="G875" s="51"/>
      <c r="H875" s="128" t="str">
        <f>IF(F875="","",_xlfn.IFNA(VLOOKUP(F875,'سجل المشتريات'!E:M,9,0),"غير مسجلة في المشتريات"))</f>
        <v/>
      </c>
      <c r="I875" s="27" t="str">
        <f>_xlfn.IFNA(VLOOKUP(E875,الاوردرات!$B$1:$C$600,2,0),"")</f>
        <v/>
      </c>
      <c r="J875" s="63"/>
      <c r="L875" s="125" t="str">
        <f>IF(F875="","",_xlfn.IFNA((VLOOKUP(F875,help!L:M,2,0))*G875,"غير مسجلة في المشتريات"))</f>
        <v/>
      </c>
    </row>
    <row r="876" spans="2:12" x14ac:dyDescent="0.2">
      <c r="B876" s="14">
        <f>COUNTIFS($E$3:E876,تقرير!$E$4)</f>
        <v>21</v>
      </c>
      <c r="C876" s="48"/>
      <c r="D876" s="49"/>
      <c r="E876" s="54"/>
      <c r="F876" s="50"/>
      <c r="G876" s="51"/>
      <c r="H876" s="128" t="str">
        <f>IF(F876="","",_xlfn.IFNA(VLOOKUP(F876,'سجل المشتريات'!E:M,9,0),"غير مسجلة في المشتريات"))</f>
        <v/>
      </c>
      <c r="I876" s="27" t="str">
        <f>_xlfn.IFNA(VLOOKUP(E876,الاوردرات!$B$1:$C$600,2,0),"")</f>
        <v/>
      </c>
      <c r="J876" s="63"/>
      <c r="L876" s="125" t="str">
        <f>IF(F876="","",_xlfn.IFNA((VLOOKUP(F876,help!L:M,2,0))*G876,"غير مسجلة في المشتريات"))</f>
        <v/>
      </c>
    </row>
    <row r="877" spans="2:12" x14ac:dyDescent="0.2">
      <c r="B877" s="14">
        <f>COUNTIFS($E$3:E877,تقرير!$E$4)</f>
        <v>21</v>
      </c>
      <c r="C877" s="48"/>
      <c r="D877" s="49"/>
      <c r="E877" s="54"/>
      <c r="F877" s="50"/>
      <c r="G877" s="51"/>
      <c r="H877" s="128" t="str">
        <f>IF(F877="","",_xlfn.IFNA(VLOOKUP(F877,'سجل المشتريات'!E:M,9,0),"غير مسجلة في المشتريات"))</f>
        <v/>
      </c>
      <c r="I877" s="27" t="str">
        <f>_xlfn.IFNA(VLOOKUP(E877,الاوردرات!$B$1:$C$600,2,0),"")</f>
        <v/>
      </c>
      <c r="J877" s="63"/>
      <c r="L877" s="125" t="str">
        <f>IF(F877="","",_xlfn.IFNA((VLOOKUP(F877,help!L:M,2,0))*G877,"غير مسجلة في المشتريات"))</f>
        <v/>
      </c>
    </row>
    <row r="878" spans="2:12" x14ac:dyDescent="0.2">
      <c r="B878" s="14">
        <f>COUNTIFS($E$3:E878,تقرير!$E$4)</f>
        <v>21</v>
      </c>
      <c r="C878" s="48"/>
      <c r="D878" s="49"/>
      <c r="E878" s="54"/>
      <c r="F878" s="50"/>
      <c r="G878" s="51"/>
      <c r="H878" s="128" t="str">
        <f>IF(F878="","",_xlfn.IFNA(VLOOKUP(F878,'سجل المشتريات'!E:M,9,0),"غير مسجلة في المشتريات"))</f>
        <v/>
      </c>
      <c r="I878" s="27" t="str">
        <f>_xlfn.IFNA(VLOOKUP(E878,الاوردرات!$B$1:$C$600,2,0),"")</f>
        <v/>
      </c>
      <c r="J878" s="63"/>
      <c r="L878" s="125" t="str">
        <f>IF(F878="","",_xlfn.IFNA((VLOOKUP(F878,help!L:M,2,0))*G878,"غير مسجلة في المشتريات"))</f>
        <v/>
      </c>
    </row>
    <row r="879" spans="2:12" x14ac:dyDescent="0.2">
      <c r="B879" s="14">
        <f>COUNTIFS($E$3:E879,تقرير!$E$4)</f>
        <v>21</v>
      </c>
      <c r="C879" s="48"/>
      <c r="D879" s="49"/>
      <c r="E879" s="54"/>
      <c r="F879" s="50"/>
      <c r="G879" s="51"/>
      <c r="H879" s="128" t="str">
        <f>IF(F879="","",_xlfn.IFNA(VLOOKUP(F879,'سجل المشتريات'!E:M,9,0),"غير مسجلة في المشتريات"))</f>
        <v/>
      </c>
      <c r="I879" s="27" t="str">
        <f>_xlfn.IFNA(VLOOKUP(E879,الاوردرات!$B$1:$C$600,2,0),"")</f>
        <v/>
      </c>
      <c r="J879" s="63"/>
      <c r="L879" s="125" t="str">
        <f>IF(F879="","",_xlfn.IFNA((VLOOKUP(F879,help!L:M,2,0))*G879,"غير مسجلة في المشتريات"))</f>
        <v/>
      </c>
    </row>
    <row r="880" spans="2:12" x14ac:dyDescent="0.2">
      <c r="B880" s="14">
        <f>COUNTIFS($E$3:E880,تقرير!$E$4)</f>
        <v>21</v>
      </c>
      <c r="C880" s="48"/>
      <c r="D880" s="49"/>
      <c r="E880" s="54"/>
      <c r="F880" s="50"/>
      <c r="G880" s="51"/>
      <c r="H880" s="128" t="str">
        <f>IF(F880="","",_xlfn.IFNA(VLOOKUP(F880,'سجل المشتريات'!E:M,9,0),"غير مسجلة في المشتريات"))</f>
        <v/>
      </c>
      <c r="I880" s="27" t="str">
        <f>_xlfn.IFNA(VLOOKUP(E880,الاوردرات!$B$1:$C$600,2,0),"")</f>
        <v/>
      </c>
      <c r="J880" s="63"/>
      <c r="L880" s="125" t="str">
        <f>IF(F880="","",_xlfn.IFNA((VLOOKUP(F880,help!L:M,2,0))*G880,"غير مسجلة في المشتريات"))</f>
        <v/>
      </c>
    </row>
    <row r="881" spans="2:12" x14ac:dyDescent="0.2">
      <c r="B881" s="14">
        <f>COUNTIFS($E$3:E881,تقرير!$E$4)</f>
        <v>21</v>
      </c>
      <c r="C881" s="48"/>
      <c r="D881" s="49"/>
      <c r="E881" s="54"/>
      <c r="F881" s="50"/>
      <c r="G881" s="51"/>
      <c r="H881" s="128" t="str">
        <f>IF(F881="","",_xlfn.IFNA(VLOOKUP(F881,'سجل المشتريات'!E:M,9,0),"غير مسجلة في المشتريات"))</f>
        <v/>
      </c>
      <c r="I881" s="27" t="str">
        <f>_xlfn.IFNA(VLOOKUP(E881,الاوردرات!$B$1:$C$600,2,0),"")</f>
        <v/>
      </c>
      <c r="J881" s="63"/>
      <c r="L881" s="125" t="str">
        <f>IF(F881="","",_xlfn.IFNA((VLOOKUP(F881,help!L:M,2,0))*G881,"غير مسجلة في المشتريات"))</f>
        <v/>
      </c>
    </row>
    <row r="882" spans="2:12" x14ac:dyDescent="0.2">
      <c r="B882" s="14">
        <f>COUNTIFS($E$3:E882,تقرير!$E$4)</f>
        <v>21</v>
      </c>
      <c r="C882" s="48"/>
      <c r="D882" s="49"/>
      <c r="E882" s="54"/>
      <c r="F882" s="50"/>
      <c r="G882" s="51"/>
      <c r="H882" s="128" t="str">
        <f>IF(F882="","",_xlfn.IFNA(VLOOKUP(F882,'سجل المشتريات'!E:M,9,0),"غير مسجلة في المشتريات"))</f>
        <v/>
      </c>
      <c r="I882" s="27" t="str">
        <f>_xlfn.IFNA(VLOOKUP(E882,الاوردرات!$B$1:$C$600,2,0),"")</f>
        <v/>
      </c>
      <c r="J882" s="63"/>
      <c r="L882" s="125" t="str">
        <f>IF(F882="","",_xlfn.IFNA((VLOOKUP(F882,help!L:M,2,0))*G882,"غير مسجلة في المشتريات"))</f>
        <v/>
      </c>
    </row>
    <row r="883" spans="2:12" x14ac:dyDescent="0.2">
      <c r="B883" s="14">
        <f>COUNTIFS($E$3:E883,تقرير!$E$4)</f>
        <v>21</v>
      </c>
      <c r="C883" s="48"/>
      <c r="D883" s="49"/>
      <c r="E883" s="54"/>
      <c r="F883" s="50"/>
      <c r="G883" s="51"/>
      <c r="H883" s="128" t="str">
        <f>IF(F883="","",_xlfn.IFNA(VLOOKUP(F883,'سجل المشتريات'!E:M,9,0),"غير مسجلة في المشتريات"))</f>
        <v/>
      </c>
      <c r="I883" s="27" t="str">
        <f>_xlfn.IFNA(VLOOKUP(E883,الاوردرات!$B$1:$C$600,2,0),"")</f>
        <v/>
      </c>
      <c r="J883" s="63"/>
      <c r="L883" s="125" t="str">
        <f>IF(F883="","",_xlfn.IFNA((VLOOKUP(F883,help!L:M,2,0))*G883,"غير مسجلة في المشتريات"))</f>
        <v/>
      </c>
    </row>
    <row r="884" spans="2:12" x14ac:dyDescent="0.2">
      <c r="B884" s="14">
        <f>COUNTIFS($E$3:E884,تقرير!$E$4)</f>
        <v>21</v>
      </c>
      <c r="C884" s="48"/>
      <c r="D884" s="49"/>
      <c r="E884" s="54"/>
      <c r="F884" s="50"/>
      <c r="G884" s="51"/>
      <c r="H884" s="128" t="str">
        <f>IF(F884="","",_xlfn.IFNA(VLOOKUP(F884,'سجل المشتريات'!E:M,9,0),"غير مسجلة في المشتريات"))</f>
        <v/>
      </c>
      <c r="I884" s="27" t="str">
        <f>_xlfn.IFNA(VLOOKUP(E884,الاوردرات!$B$1:$C$600,2,0),"")</f>
        <v/>
      </c>
      <c r="J884" s="63"/>
      <c r="L884" s="125" t="str">
        <f>IF(F884="","",_xlfn.IFNA((VLOOKUP(F884,help!L:M,2,0))*G884,"غير مسجلة في المشتريات"))</f>
        <v/>
      </c>
    </row>
    <row r="885" spans="2:12" x14ac:dyDescent="0.2">
      <c r="B885" s="14">
        <f>COUNTIFS($E$3:E885,تقرير!$E$4)</f>
        <v>21</v>
      </c>
      <c r="C885" s="48"/>
      <c r="D885" s="49"/>
      <c r="E885" s="54"/>
      <c r="F885" s="50"/>
      <c r="G885" s="51"/>
      <c r="H885" s="128" t="str">
        <f>IF(F885="","",_xlfn.IFNA(VLOOKUP(F885,'سجل المشتريات'!E:M,9,0),"غير مسجلة في المشتريات"))</f>
        <v/>
      </c>
      <c r="I885" s="27" t="str">
        <f>_xlfn.IFNA(VLOOKUP(E885,الاوردرات!$B$1:$C$600,2,0),"")</f>
        <v/>
      </c>
      <c r="J885" s="63"/>
      <c r="L885" s="125" t="str">
        <f>IF(F885="","",_xlfn.IFNA((VLOOKUP(F885,help!L:M,2,0))*G885,"غير مسجلة في المشتريات"))</f>
        <v/>
      </c>
    </row>
    <row r="886" spans="2:12" x14ac:dyDescent="0.2">
      <c r="B886" s="14">
        <f>COUNTIFS($E$3:E886,تقرير!$E$4)</f>
        <v>21</v>
      </c>
      <c r="C886" s="48"/>
      <c r="D886" s="49"/>
      <c r="E886" s="54"/>
      <c r="F886" s="50"/>
      <c r="G886" s="51"/>
      <c r="H886" s="128" t="str">
        <f>IF(F886="","",_xlfn.IFNA(VLOOKUP(F886,'سجل المشتريات'!E:M,9,0),"غير مسجلة في المشتريات"))</f>
        <v/>
      </c>
      <c r="I886" s="27" t="str">
        <f>_xlfn.IFNA(VLOOKUP(E886,الاوردرات!$B$1:$C$600,2,0),"")</f>
        <v/>
      </c>
      <c r="J886" s="63"/>
      <c r="L886" s="125" t="str">
        <f>IF(F886="","",_xlfn.IFNA((VLOOKUP(F886,help!L:M,2,0))*G886,"غير مسجلة في المشتريات"))</f>
        <v/>
      </c>
    </row>
    <row r="887" spans="2:12" x14ac:dyDescent="0.2">
      <c r="B887" s="14">
        <f>COUNTIFS($E$3:E887,تقرير!$E$4)</f>
        <v>21</v>
      </c>
      <c r="C887" s="48"/>
      <c r="D887" s="49"/>
      <c r="E887" s="54"/>
      <c r="F887" s="50"/>
      <c r="G887" s="51"/>
      <c r="H887" s="128" t="str">
        <f>IF(F887="","",_xlfn.IFNA(VLOOKUP(F887,'سجل المشتريات'!E:M,9,0),"غير مسجلة في المشتريات"))</f>
        <v/>
      </c>
      <c r="I887" s="27" t="str">
        <f>_xlfn.IFNA(VLOOKUP(E887,الاوردرات!$B$1:$C$600,2,0),"")</f>
        <v/>
      </c>
      <c r="J887" s="63"/>
      <c r="L887" s="125" t="str">
        <f>IF(F887="","",_xlfn.IFNA((VLOOKUP(F887,help!L:M,2,0))*G887,"غير مسجلة في المشتريات"))</f>
        <v/>
      </c>
    </row>
    <row r="888" spans="2:12" x14ac:dyDescent="0.2">
      <c r="B888" s="14">
        <f>COUNTIFS($E$3:E888,تقرير!$E$4)</f>
        <v>21</v>
      </c>
      <c r="C888" s="48"/>
      <c r="D888" s="49"/>
      <c r="E888" s="54"/>
      <c r="F888" s="50"/>
      <c r="G888" s="51"/>
      <c r="H888" s="128" t="str">
        <f>IF(F888="","",_xlfn.IFNA(VLOOKUP(F888,'سجل المشتريات'!E:M,9,0),"غير مسجلة في المشتريات"))</f>
        <v/>
      </c>
      <c r="I888" s="27" t="str">
        <f>_xlfn.IFNA(VLOOKUP(E888,الاوردرات!$B$1:$C$600,2,0),"")</f>
        <v/>
      </c>
      <c r="J888" s="63"/>
      <c r="L888" s="125" t="str">
        <f>IF(F888="","",_xlfn.IFNA((VLOOKUP(F888,help!L:M,2,0))*G888,"غير مسجلة في المشتريات"))</f>
        <v/>
      </c>
    </row>
    <row r="889" spans="2:12" x14ac:dyDescent="0.2">
      <c r="B889" s="14">
        <f>COUNTIFS($E$3:E889,تقرير!$E$4)</f>
        <v>21</v>
      </c>
      <c r="C889" s="48"/>
      <c r="D889" s="49"/>
      <c r="E889" s="54"/>
      <c r="F889" s="50"/>
      <c r="G889" s="51"/>
      <c r="H889" s="128" t="str">
        <f>IF(F889="","",_xlfn.IFNA(VLOOKUP(F889,'سجل المشتريات'!E:M,9,0),"غير مسجلة في المشتريات"))</f>
        <v/>
      </c>
      <c r="I889" s="27" t="str">
        <f>_xlfn.IFNA(VLOOKUP(E889,الاوردرات!$B$1:$C$600,2,0),"")</f>
        <v/>
      </c>
      <c r="J889" s="63"/>
      <c r="L889" s="125" t="str">
        <f>IF(F889="","",_xlfn.IFNA((VLOOKUP(F889,help!L:M,2,0))*G889,"غير مسجلة في المشتريات"))</f>
        <v/>
      </c>
    </row>
    <row r="890" spans="2:12" x14ac:dyDescent="0.2">
      <c r="B890" s="14">
        <f>COUNTIFS($E$3:E890,تقرير!$E$4)</f>
        <v>21</v>
      </c>
      <c r="C890" s="48"/>
      <c r="D890" s="49"/>
      <c r="E890" s="54"/>
      <c r="F890" s="50"/>
      <c r="G890" s="51"/>
      <c r="H890" s="128" t="str">
        <f>IF(F890="","",_xlfn.IFNA(VLOOKUP(F890,'سجل المشتريات'!E:M,9,0),"غير مسجلة في المشتريات"))</f>
        <v/>
      </c>
      <c r="I890" s="27" t="str">
        <f>_xlfn.IFNA(VLOOKUP(E890,الاوردرات!$B$1:$C$600,2,0),"")</f>
        <v/>
      </c>
      <c r="J890" s="63"/>
      <c r="L890" s="125" t="str">
        <f>IF(F890="","",_xlfn.IFNA((VLOOKUP(F890,help!L:M,2,0))*G890,"غير مسجلة في المشتريات"))</f>
        <v/>
      </c>
    </row>
    <row r="891" spans="2:12" x14ac:dyDescent="0.2">
      <c r="B891" s="14">
        <f>COUNTIFS($E$3:E891,تقرير!$E$4)</f>
        <v>21</v>
      </c>
      <c r="C891" s="48"/>
      <c r="D891" s="49"/>
      <c r="E891" s="48"/>
      <c r="F891" s="50"/>
      <c r="G891" s="51"/>
      <c r="H891" s="128" t="str">
        <f>IF(F891="","",_xlfn.IFNA(VLOOKUP(F891,'سجل المشتريات'!E:M,9,0),"غير مسجلة في المشتريات"))</f>
        <v/>
      </c>
      <c r="I891" s="27" t="str">
        <f>_xlfn.IFNA(VLOOKUP(E891,الاوردرات!$B$1:$C$600,2,0),"")</f>
        <v/>
      </c>
      <c r="J891" s="63"/>
      <c r="L891" s="125" t="str">
        <f>IF(F891="","",_xlfn.IFNA((VLOOKUP(F891,help!L:M,2,0))*G891,"غير مسجلة في المشتريات"))</f>
        <v/>
      </c>
    </row>
    <row r="892" spans="2:12" x14ac:dyDescent="0.2">
      <c r="B892" s="14">
        <f>COUNTIFS($E$3:E892,تقرير!$E$4)</f>
        <v>21</v>
      </c>
      <c r="C892" s="48"/>
      <c r="D892" s="49"/>
      <c r="E892" s="48"/>
      <c r="F892" s="50"/>
      <c r="G892" s="51"/>
      <c r="H892" s="128" t="str">
        <f>IF(F892="","",_xlfn.IFNA(VLOOKUP(F892,'سجل المشتريات'!E:M,9,0),"غير مسجلة في المشتريات"))</f>
        <v/>
      </c>
      <c r="I892" s="27" t="str">
        <f>_xlfn.IFNA(VLOOKUP(E892,الاوردرات!$B$1:$C$600,2,0),"")</f>
        <v/>
      </c>
      <c r="J892" s="63"/>
      <c r="L892" s="125" t="str">
        <f>IF(F892="","",_xlfn.IFNA((VLOOKUP(F892,help!L:M,2,0))*G892,"غير مسجلة في المشتريات"))</f>
        <v/>
      </c>
    </row>
    <row r="893" spans="2:12" x14ac:dyDescent="0.2">
      <c r="B893" s="14">
        <f>COUNTIFS($E$3:E893,تقرير!$E$4)</f>
        <v>21</v>
      </c>
      <c r="C893" s="48"/>
      <c r="D893" s="49"/>
      <c r="E893" s="48"/>
      <c r="F893" s="50"/>
      <c r="G893" s="51"/>
      <c r="H893" s="128" t="str">
        <f>IF(F893="","",_xlfn.IFNA(VLOOKUP(F893,'سجل المشتريات'!E:M,9,0),"غير مسجلة في المشتريات"))</f>
        <v/>
      </c>
      <c r="I893" s="27" t="str">
        <f>_xlfn.IFNA(VLOOKUP(E893,الاوردرات!$B$1:$C$600,2,0),"")</f>
        <v/>
      </c>
      <c r="J893" s="63"/>
      <c r="L893" s="125" t="str">
        <f>IF(F893="","",_xlfn.IFNA((VLOOKUP(F893,help!L:M,2,0))*G893,"غير مسجلة في المشتريات"))</f>
        <v/>
      </c>
    </row>
    <row r="894" spans="2:12" x14ac:dyDescent="0.2">
      <c r="B894" s="14">
        <f>COUNTIFS($E$3:E894,تقرير!$E$4)</f>
        <v>21</v>
      </c>
      <c r="C894" s="48"/>
      <c r="D894" s="49"/>
      <c r="E894" s="48"/>
      <c r="F894" s="50"/>
      <c r="G894" s="51"/>
      <c r="H894" s="128" t="str">
        <f>IF(F894="","",_xlfn.IFNA(VLOOKUP(F894,'سجل المشتريات'!E:M,9,0),"غير مسجلة في المشتريات"))</f>
        <v/>
      </c>
      <c r="I894" s="27" t="str">
        <f>_xlfn.IFNA(VLOOKUP(E894,الاوردرات!$B$1:$C$600,2,0),"")</f>
        <v/>
      </c>
      <c r="J894" s="63"/>
      <c r="L894" s="125" t="str">
        <f>IF(F894="","",_xlfn.IFNA((VLOOKUP(F894,help!L:M,2,0))*G894,"غير مسجلة في المشتريات"))</f>
        <v/>
      </c>
    </row>
    <row r="895" spans="2:12" x14ac:dyDescent="0.2">
      <c r="B895" s="14">
        <f>COUNTIFS($E$3:E895,تقرير!$E$4)</f>
        <v>21</v>
      </c>
      <c r="C895" s="48"/>
      <c r="D895" s="49"/>
      <c r="E895" s="48"/>
      <c r="F895" s="50"/>
      <c r="G895" s="51"/>
      <c r="H895" s="128" t="str">
        <f>IF(F895="","",_xlfn.IFNA(VLOOKUP(F895,'سجل المشتريات'!E:M,9,0),"غير مسجلة في المشتريات"))</f>
        <v/>
      </c>
      <c r="I895" s="27" t="str">
        <f>_xlfn.IFNA(VLOOKUP(E895,الاوردرات!$B$1:$C$600,2,0),"")</f>
        <v/>
      </c>
      <c r="J895" s="63"/>
      <c r="L895" s="125" t="str">
        <f>IF(F895="","",_xlfn.IFNA((VLOOKUP(F895,help!L:M,2,0))*G895,"غير مسجلة في المشتريات"))</f>
        <v/>
      </c>
    </row>
    <row r="896" spans="2:12" x14ac:dyDescent="0.2">
      <c r="B896" s="14">
        <f>COUNTIFS($E$3:E896,تقرير!$E$4)</f>
        <v>21</v>
      </c>
      <c r="C896" s="48"/>
      <c r="D896" s="49"/>
      <c r="E896" s="48"/>
      <c r="F896" s="50"/>
      <c r="G896" s="51"/>
      <c r="H896" s="128" t="str">
        <f>IF(F896="","",_xlfn.IFNA(VLOOKUP(F896,'سجل المشتريات'!E:M,9,0),"غير مسجلة في المشتريات"))</f>
        <v/>
      </c>
      <c r="I896" s="27" t="str">
        <f>_xlfn.IFNA(VLOOKUP(E896,الاوردرات!$B$1:$C$600,2,0),"")</f>
        <v/>
      </c>
      <c r="J896" s="63"/>
      <c r="L896" s="125" t="str">
        <f>IF(F896="","",_xlfn.IFNA((VLOOKUP(F896,help!L:M,2,0))*G896,"غير مسجلة في المشتريات"))</f>
        <v/>
      </c>
    </row>
    <row r="897" spans="2:12" x14ac:dyDescent="0.2">
      <c r="B897" s="14">
        <f>COUNTIFS($E$3:E897,تقرير!$E$4)</f>
        <v>21</v>
      </c>
      <c r="C897" s="48"/>
      <c r="D897" s="49"/>
      <c r="E897" s="48"/>
      <c r="F897" s="50"/>
      <c r="G897" s="51"/>
      <c r="H897" s="128" t="str">
        <f>IF(F897="","",_xlfn.IFNA(VLOOKUP(F897,'سجل المشتريات'!E:M,9,0),"غير مسجلة في المشتريات"))</f>
        <v/>
      </c>
      <c r="I897" s="27" t="str">
        <f>_xlfn.IFNA(VLOOKUP(E897,الاوردرات!$B$1:$C$600,2,0),"")</f>
        <v/>
      </c>
      <c r="J897" s="63"/>
      <c r="L897" s="125" t="str">
        <f>IF(F897="","",_xlfn.IFNA((VLOOKUP(F897,help!L:M,2,0))*G897,"غير مسجلة في المشتريات"))</f>
        <v/>
      </c>
    </row>
    <row r="898" spans="2:12" x14ac:dyDescent="0.2">
      <c r="B898" s="14">
        <f>COUNTIFS($E$3:E898,تقرير!$E$4)</f>
        <v>21</v>
      </c>
      <c r="C898" s="48"/>
      <c r="D898" s="49"/>
      <c r="E898" s="48"/>
      <c r="F898" s="50"/>
      <c r="G898" s="51"/>
      <c r="H898" s="128" t="str">
        <f>IF(F898="","",_xlfn.IFNA(VLOOKUP(F898,'سجل المشتريات'!E:M,9,0),"غير مسجلة في المشتريات"))</f>
        <v/>
      </c>
      <c r="I898" s="27" t="str">
        <f>_xlfn.IFNA(VLOOKUP(E898,الاوردرات!$B$1:$C$600,2,0),"")</f>
        <v/>
      </c>
      <c r="J898" s="63"/>
      <c r="L898" s="125" t="str">
        <f>IF(F898="","",_xlfn.IFNA((VLOOKUP(F898,help!L:M,2,0))*G898,"غير مسجلة في المشتريات"))</f>
        <v/>
      </c>
    </row>
    <row r="899" spans="2:12" x14ac:dyDescent="0.2">
      <c r="B899" s="14">
        <f>COUNTIFS($E$3:E899,تقرير!$E$4)</f>
        <v>21</v>
      </c>
      <c r="C899" s="48"/>
      <c r="D899" s="49"/>
      <c r="E899" s="48"/>
      <c r="F899" s="50"/>
      <c r="G899" s="51"/>
      <c r="H899" s="128" t="str">
        <f>IF(F899="","",_xlfn.IFNA(VLOOKUP(F899,'سجل المشتريات'!E:M,9,0),"غير مسجلة في المشتريات"))</f>
        <v/>
      </c>
      <c r="I899" s="27" t="str">
        <f>_xlfn.IFNA(VLOOKUP(E899,الاوردرات!$B$1:$C$600,2,0),"")</f>
        <v/>
      </c>
      <c r="J899" s="63"/>
      <c r="L899" s="125" t="str">
        <f>IF(F899="","",_xlfn.IFNA((VLOOKUP(F899,help!L:M,2,0))*G899,"غير مسجلة في المشتريات"))</f>
        <v/>
      </c>
    </row>
    <row r="900" spans="2:12" x14ac:dyDescent="0.2">
      <c r="B900" s="14">
        <f>COUNTIFS($E$3:E900,تقرير!$E$4)</f>
        <v>21</v>
      </c>
      <c r="C900" s="48"/>
      <c r="D900" s="49"/>
      <c r="E900" s="48"/>
      <c r="F900" s="50"/>
      <c r="G900" s="51"/>
      <c r="H900" s="128" t="str">
        <f>IF(F900="","",_xlfn.IFNA(VLOOKUP(F900,'سجل المشتريات'!E:M,9,0),"غير مسجلة في المشتريات"))</f>
        <v/>
      </c>
      <c r="I900" s="27" t="str">
        <f>_xlfn.IFNA(VLOOKUP(E900,الاوردرات!$B$1:$C$600,2,0),"")</f>
        <v/>
      </c>
      <c r="J900" s="63"/>
      <c r="L900" s="125" t="str">
        <f>IF(F900="","",_xlfn.IFNA((VLOOKUP(F900,help!L:M,2,0))*G900,"غير مسجلة في المشتريات"))</f>
        <v/>
      </c>
    </row>
    <row r="901" spans="2:12" x14ac:dyDescent="0.2">
      <c r="B901" s="14">
        <f>COUNTIFS($E$3:E901,تقرير!$E$4)</f>
        <v>21</v>
      </c>
      <c r="C901" s="48"/>
      <c r="D901" s="49"/>
      <c r="E901" s="48"/>
      <c r="F901" s="50"/>
      <c r="G901" s="51"/>
      <c r="H901" s="128" t="str">
        <f>IF(F901="","",_xlfn.IFNA(VLOOKUP(F901,'سجل المشتريات'!E:M,9,0),"غير مسجلة في المشتريات"))</f>
        <v/>
      </c>
      <c r="I901" s="27" t="str">
        <f>_xlfn.IFNA(VLOOKUP(E901,الاوردرات!$B$1:$C$600,2,0),"")</f>
        <v/>
      </c>
      <c r="J901" s="63"/>
      <c r="L901" s="125" t="str">
        <f>IF(F901="","",_xlfn.IFNA((VLOOKUP(F901,help!L:M,2,0))*G901,"غير مسجلة في المشتريات"))</f>
        <v/>
      </c>
    </row>
    <row r="902" spans="2:12" x14ac:dyDescent="0.2">
      <c r="B902" s="14">
        <f>COUNTIFS($E$3:E902,تقرير!$E$4)</f>
        <v>21</v>
      </c>
      <c r="C902" s="48"/>
      <c r="D902" s="49"/>
      <c r="E902" s="48"/>
      <c r="F902" s="50"/>
      <c r="G902" s="51"/>
      <c r="H902" s="128" t="str">
        <f>IF(F902="","",_xlfn.IFNA(VLOOKUP(F902,'سجل المشتريات'!E:M,9,0),"غير مسجلة في المشتريات"))</f>
        <v/>
      </c>
      <c r="I902" s="27" t="str">
        <f>_xlfn.IFNA(VLOOKUP(E902,الاوردرات!$B$1:$C$600,2,0),"")</f>
        <v/>
      </c>
      <c r="J902" s="63"/>
      <c r="L902" s="125" t="str">
        <f>IF(F902="","",_xlfn.IFNA((VLOOKUP(F902,help!L:M,2,0))*G902,"غير مسجلة في المشتريات"))</f>
        <v/>
      </c>
    </row>
    <row r="903" spans="2:12" x14ac:dyDescent="0.2">
      <c r="B903" s="14">
        <f>COUNTIFS($E$3:E903,تقرير!$E$4)</f>
        <v>21</v>
      </c>
      <c r="C903" s="48"/>
      <c r="D903" s="49"/>
      <c r="E903" s="48"/>
      <c r="F903" s="50"/>
      <c r="G903" s="51"/>
      <c r="H903" s="128" t="str">
        <f>IF(F903="","",_xlfn.IFNA(VLOOKUP(F903,'سجل المشتريات'!E:M,9,0),"غير مسجلة في المشتريات"))</f>
        <v/>
      </c>
      <c r="I903" s="27" t="str">
        <f>_xlfn.IFNA(VLOOKUP(E903,الاوردرات!$B$1:$C$600,2,0),"")</f>
        <v/>
      </c>
      <c r="J903" s="63"/>
      <c r="L903" s="125" t="str">
        <f>IF(F903="","",_xlfn.IFNA((VLOOKUP(F903,help!L:M,2,0))*G903,"غير مسجلة في المشتريات"))</f>
        <v/>
      </c>
    </row>
    <row r="904" spans="2:12" x14ac:dyDescent="0.2">
      <c r="B904" s="14">
        <f>COUNTIFS($E$3:E904,تقرير!$E$4)</f>
        <v>21</v>
      </c>
      <c r="C904" s="48"/>
      <c r="D904" s="49"/>
      <c r="E904" s="48"/>
      <c r="F904" s="50"/>
      <c r="G904" s="51"/>
      <c r="H904" s="128" t="str">
        <f>IF(F904="","",_xlfn.IFNA(VLOOKUP(F904,'سجل المشتريات'!E:M,9,0),"غير مسجلة في المشتريات"))</f>
        <v/>
      </c>
      <c r="I904" s="27" t="str">
        <f>_xlfn.IFNA(VLOOKUP(E904,الاوردرات!$B$1:$C$600,2,0),"")</f>
        <v/>
      </c>
      <c r="J904" s="63"/>
      <c r="L904" s="125" t="str">
        <f>IF(F904="","",_xlfn.IFNA((VLOOKUP(F904,help!L:M,2,0))*G904,"غير مسجلة في المشتريات"))</f>
        <v/>
      </c>
    </row>
    <row r="905" spans="2:12" x14ac:dyDescent="0.2">
      <c r="B905" s="14">
        <f>COUNTIFS($E$3:E905,تقرير!$E$4)</f>
        <v>21</v>
      </c>
      <c r="C905" s="48"/>
      <c r="D905" s="49"/>
      <c r="E905" s="48"/>
      <c r="F905" s="50"/>
      <c r="G905" s="51"/>
      <c r="H905" s="128" t="str">
        <f>IF(F905="","",_xlfn.IFNA(VLOOKUP(F905,'سجل المشتريات'!E:M,9,0),"غير مسجلة في المشتريات"))</f>
        <v/>
      </c>
      <c r="I905" s="27" t="str">
        <f>_xlfn.IFNA(VLOOKUP(E905,الاوردرات!$B$1:$C$600,2,0),"")</f>
        <v/>
      </c>
      <c r="J905" s="63"/>
      <c r="L905" s="125" t="str">
        <f>IF(F905="","",_xlfn.IFNA((VLOOKUP(F905,help!L:M,2,0))*G905,"غير مسجلة في المشتريات"))</f>
        <v/>
      </c>
    </row>
    <row r="906" spans="2:12" x14ac:dyDescent="0.2">
      <c r="B906" s="14">
        <f>COUNTIFS($E$3:E906,تقرير!$E$4)</f>
        <v>21</v>
      </c>
      <c r="C906" s="48"/>
      <c r="D906" s="49"/>
      <c r="E906" s="48"/>
      <c r="F906" s="50"/>
      <c r="G906" s="51"/>
      <c r="H906" s="128" t="str">
        <f>IF(F906="","",_xlfn.IFNA(VLOOKUP(F906,'سجل المشتريات'!E:M,9,0),"غير مسجلة في المشتريات"))</f>
        <v/>
      </c>
      <c r="I906" s="27" t="str">
        <f>_xlfn.IFNA(VLOOKUP(E906,الاوردرات!$B$1:$C$600,2,0),"")</f>
        <v/>
      </c>
      <c r="J906" s="63"/>
      <c r="L906" s="125" t="str">
        <f>IF(F906="","",_xlfn.IFNA((VLOOKUP(F906,help!L:M,2,0))*G906,"غير مسجلة في المشتريات"))</f>
        <v/>
      </c>
    </row>
    <row r="907" spans="2:12" x14ac:dyDescent="0.2">
      <c r="B907" s="14">
        <f>COUNTIFS($E$3:E907,تقرير!$E$4)</f>
        <v>21</v>
      </c>
      <c r="C907" s="48"/>
      <c r="D907" s="49"/>
      <c r="E907" s="48"/>
      <c r="F907" s="50"/>
      <c r="G907" s="51"/>
      <c r="H907" s="128" t="str">
        <f>IF(F907="","",_xlfn.IFNA(VLOOKUP(F907,'سجل المشتريات'!E:M,9,0),"غير مسجلة في المشتريات"))</f>
        <v/>
      </c>
      <c r="I907" s="27" t="str">
        <f>_xlfn.IFNA(VLOOKUP(E907,الاوردرات!$B$1:$C$600,2,0),"")</f>
        <v/>
      </c>
      <c r="J907" s="63"/>
      <c r="L907" s="125" t="str">
        <f>IF(F907="","",_xlfn.IFNA((VLOOKUP(F907,help!L:M,2,0))*G907,"غير مسجلة في المشتريات"))</f>
        <v/>
      </c>
    </row>
    <row r="908" spans="2:12" x14ac:dyDescent="0.2">
      <c r="B908" s="14">
        <f>COUNTIFS($E$3:E908,تقرير!$E$4)</f>
        <v>21</v>
      </c>
      <c r="C908" s="48"/>
      <c r="D908" s="49"/>
      <c r="E908" s="48"/>
      <c r="F908" s="50"/>
      <c r="G908" s="51"/>
      <c r="H908" s="128" t="str">
        <f>IF(F908="","",_xlfn.IFNA(VLOOKUP(F908,'سجل المشتريات'!E:M,9,0),"غير مسجلة في المشتريات"))</f>
        <v/>
      </c>
      <c r="I908" s="27" t="str">
        <f>_xlfn.IFNA(VLOOKUP(E908,الاوردرات!$B$1:$C$600,2,0),"")</f>
        <v/>
      </c>
      <c r="J908" s="63"/>
      <c r="L908" s="125" t="str">
        <f>IF(F908="","",_xlfn.IFNA((VLOOKUP(F908,help!L:M,2,0))*G908,"غير مسجلة في المشتريات"))</f>
        <v/>
      </c>
    </row>
    <row r="909" spans="2:12" x14ac:dyDescent="0.2">
      <c r="B909" s="14">
        <f>COUNTIFS($E$3:E909,تقرير!$E$4)</f>
        <v>21</v>
      </c>
      <c r="C909" s="48"/>
      <c r="D909" s="49"/>
      <c r="E909" s="48"/>
      <c r="F909" s="50"/>
      <c r="G909" s="51"/>
      <c r="H909" s="128" t="str">
        <f>IF(F909="","",_xlfn.IFNA(VLOOKUP(F909,'سجل المشتريات'!E:M,9,0),"غير مسجلة في المشتريات"))</f>
        <v/>
      </c>
      <c r="I909" s="27" t="str">
        <f>_xlfn.IFNA(VLOOKUP(E909,الاوردرات!$B$1:$C$600,2,0),"")</f>
        <v/>
      </c>
      <c r="J909" s="63"/>
      <c r="L909" s="125" t="str">
        <f>IF(F909="","",_xlfn.IFNA((VLOOKUP(F909,help!L:M,2,0))*G909,"غير مسجلة في المشتريات"))</f>
        <v/>
      </c>
    </row>
    <row r="910" spans="2:12" x14ac:dyDescent="0.2">
      <c r="B910" s="14">
        <f>COUNTIFS($E$3:E910,تقرير!$E$4)</f>
        <v>21</v>
      </c>
      <c r="C910" s="48"/>
      <c r="D910" s="49"/>
      <c r="E910" s="48"/>
      <c r="F910" s="50"/>
      <c r="G910" s="51"/>
      <c r="H910" s="128" t="str">
        <f>IF(F910="","",_xlfn.IFNA(VLOOKUP(F910,'سجل المشتريات'!E:M,9,0),"غير مسجلة في المشتريات"))</f>
        <v/>
      </c>
      <c r="I910" s="27" t="str">
        <f>_xlfn.IFNA(VLOOKUP(E910,الاوردرات!$B$1:$C$600,2,0),"")</f>
        <v/>
      </c>
      <c r="J910" s="63"/>
      <c r="L910" s="125" t="str">
        <f>IF(F910="","",_xlfn.IFNA((VLOOKUP(F910,help!L:M,2,0))*G910,"غير مسجلة في المشتريات"))</f>
        <v/>
      </c>
    </row>
    <row r="911" spans="2:12" x14ac:dyDescent="0.2">
      <c r="B911" s="14">
        <f>COUNTIFS($E$3:E911,تقرير!$E$4)</f>
        <v>21</v>
      </c>
      <c r="C911" s="48"/>
      <c r="D911" s="49"/>
      <c r="E911" s="48"/>
      <c r="F911" s="50"/>
      <c r="G911" s="51"/>
      <c r="H911" s="128" t="str">
        <f>IF(F911="","",_xlfn.IFNA(VLOOKUP(F911,'سجل المشتريات'!E:M,9,0),"غير مسجلة في المشتريات"))</f>
        <v/>
      </c>
      <c r="I911" s="27" t="str">
        <f>_xlfn.IFNA(VLOOKUP(E911,الاوردرات!$B$1:$C$600,2,0),"")</f>
        <v/>
      </c>
      <c r="J911" s="63"/>
      <c r="L911" s="125" t="str">
        <f>IF(F911="","",_xlfn.IFNA((VLOOKUP(F911,help!L:M,2,0))*G911,"غير مسجلة في المشتريات"))</f>
        <v/>
      </c>
    </row>
    <row r="912" spans="2:12" x14ac:dyDescent="0.2">
      <c r="B912" s="14">
        <f>COUNTIFS($E$3:E912,تقرير!$E$4)</f>
        <v>21</v>
      </c>
      <c r="C912" s="48"/>
      <c r="D912" s="49"/>
      <c r="E912" s="48"/>
      <c r="F912" s="50"/>
      <c r="G912" s="51"/>
      <c r="H912" s="128" t="str">
        <f>IF(F912="","",_xlfn.IFNA(VLOOKUP(F912,'سجل المشتريات'!E:M,9,0),"غير مسجلة في المشتريات"))</f>
        <v/>
      </c>
      <c r="I912" s="27" t="str">
        <f>_xlfn.IFNA(VLOOKUP(E912,الاوردرات!$B$1:$C$600,2,0),"")</f>
        <v/>
      </c>
      <c r="J912" s="63"/>
      <c r="L912" s="125" t="str">
        <f>IF(F912="","",_xlfn.IFNA((VLOOKUP(F912,help!L:M,2,0))*G912,"غير مسجلة في المشتريات"))</f>
        <v/>
      </c>
    </row>
    <row r="913" spans="2:12" x14ac:dyDescent="0.2">
      <c r="B913" s="14">
        <f>COUNTIFS($E$3:E913,تقرير!$E$4)</f>
        <v>21</v>
      </c>
      <c r="C913" s="48"/>
      <c r="D913" s="49"/>
      <c r="E913" s="48"/>
      <c r="F913" s="50"/>
      <c r="G913" s="51"/>
      <c r="H913" s="128" t="str">
        <f>IF(F913="","",_xlfn.IFNA(VLOOKUP(F913,'سجل المشتريات'!E:M,9,0),"غير مسجلة في المشتريات"))</f>
        <v/>
      </c>
      <c r="I913" s="27" t="str">
        <f>_xlfn.IFNA(VLOOKUP(E913,الاوردرات!$B$1:$C$600,2,0),"")</f>
        <v/>
      </c>
      <c r="J913" s="63"/>
      <c r="L913" s="125" t="str">
        <f>IF(F913="","",_xlfn.IFNA((VLOOKUP(F913,help!L:M,2,0))*G913,"غير مسجلة في المشتريات"))</f>
        <v/>
      </c>
    </row>
    <row r="914" spans="2:12" x14ac:dyDescent="0.2">
      <c r="B914" s="14">
        <f>COUNTIFS($E$3:E914,تقرير!$E$4)</f>
        <v>21</v>
      </c>
      <c r="C914" s="48"/>
      <c r="D914" s="49"/>
      <c r="E914" s="48"/>
      <c r="F914" s="50"/>
      <c r="G914" s="51"/>
      <c r="H914" s="128" t="str">
        <f>IF(F914="","",_xlfn.IFNA(VLOOKUP(F914,'سجل المشتريات'!E:M,9,0),"غير مسجلة في المشتريات"))</f>
        <v/>
      </c>
      <c r="I914" s="27" t="str">
        <f>_xlfn.IFNA(VLOOKUP(E914,الاوردرات!$B$1:$C$600,2,0),"")</f>
        <v/>
      </c>
      <c r="J914" s="63"/>
      <c r="L914" s="125" t="str">
        <f>IF(F914="","",_xlfn.IFNA((VLOOKUP(F914,help!L:M,2,0))*G914,"غير مسجلة في المشتريات"))</f>
        <v/>
      </c>
    </row>
    <row r="915" spans="2:12" x14ac:dyDescent="0.2">
      <c r="B915" s="14">
        <f>COUNTIFS($E$3:E915,تقرير!$E$4)</f>
        <v>21</v>
      </c>
      <c r="C915" s="48"/>
      <c r="D915" s="49"/>
      <c r="E915" s="48"/>
      <c r="F915" s="50"/>
      <c r="G915" s="51"/>
      <c r="H915" s="128" t="str">
        <f>IF(F915="","",_xlfn.IFNA(VLOOKUP(F915,'سجل المشتريات'!E:M,9,0),"غير مسجلة في المشتريات"))</f>
        <v/>
      </c>
      <c r="I915" s="27" t="str">
        <f>_xlfn.IFNA(VLOOKUP(E915,الاوردرات!$B$1:$C$600,2,0),"")</f>
        <v/>
      </c>
      <c r="J915" s="63"/>
      <c r="L915" s="125" t="str">
        <f>IF(F915="","",_xlfn.IFNA((VLOOKUP(F915,help!L:M,2,0))*G915,"غير مسجلة في المشتريات"))</f>
        <v/>
      </c>
    </row>
    <row r="916" spans="2:12" x14ac:dyDescent="0.2">
      <c r="B916" s="14">
        <f>COUNTIFS($E$3:E916,تقرير!$E$4)</f>
        <v>21</v>
      </c>
      <c r="C916" s="48"/>
      <c r="D916" s="49"/>
      <c r="E916" s="48"/>
      <c r="F916" s="50"/>
      <c r="G916" s="51"/>
      <c r="H916" s="128" t="str">
        <f>IF(F916="","",_xlfn.IFNA(VLOOKUP(F916,'سجل المشتريات'!E:M,9,0),"غير مسجلة في المشتريات"))</f>
        <v/>
      </c>
      <c r="I916" s="27" t="str">
        <f>_xlfn.IFNA(VLOOKUP(E916,الاوردرات!$B$1:$C$600,2,0),"")</f>
        <v/>
      </c>
      <c r="J916" s="63"/>
      <c r="L916" s="125" t="str">
        <f>IF(F916="","",_xlfn.IFNA((VLOOKUP(F916,help!L:M,2,0))*G916,"غير مسجلة في المشتريات"))</f>
        <v/>
      </c>
    </row>
    <row r="917" spans="2:12" x14ac:dyDescent="0.2">
      <c r="B917" s="14">
        <f>COUNTIFS($E$3:E917,تقرير!$E$4)</f>
        <v>21</v>
      </c>
      <c r="C917" s="48"/>
      <c r="D917" s="49"/>
      <c r="E917" s="48"/>
      <c r="F917" s="50"/>
      <c r="G917" s="51"/>
      <c r="H917" s="128" t="str">
        <f>IF(F917="","",_xlfn.IFNA(VLOOKUP(F917,'سجل المشتريات'!E:M,9,0),"غير مسجلة في المشتريات"))</f>
        <v/>
      </c>
      <c r="I917" s="27" t="str">
        <f>_xlfn.IFNA(VLOOKUP(E917,الاوردرات!$B$1:$C$600,2,0),"")</f>
        <v/>
      </c>
      <c r="J917" s="63"/>
      <c r="L917" s="125" t="str">
        <f>IF(F917="","",_xlfn.IFNA((VLOOKUP(F917,help!L:M,2,0))*G917,"غير مسجلة في المشتريات"))</f>
        <v/>
      </c>
    </row>
    <row r="918" spans="2:12" x14ac:dyDescent="0.2">
      <c r="B918" s="14">
        <f>COUNTIFS($E$3:E918,تقرير!$E$4)</f>
        <v>21</v>
      </c>
      <c r="C918" s="48"/>
      <c r="D918" s="49"/>
      <c r="E918" s="48"/>
      <c r="F918" s="50"/>
      <c r="G918" s="51"/>
      <c r="H918" s="128" t="str">
        <f>IF(F918="","",_xlfn.IFNA(VLOOKUP(F918,'سجل المشتريات'!E:M,9,0),"غير مسجلة في المشتريات"))</f>
        <v/>
      </c>
      <c r="I918" s="27" t="str">
        <f>_xlfn.IFNA(VLOOKUP(E918,الاوردرات!$B$1:$C$600,2,0),"")</f>
        <v/>
      </c>
      <c r="J918" s="63"/>
      <c r="L918" s="125" t="str">
        <f>IF(F918="","",_xlfn.IFNA((VLOOKUP(F918,help!L:M,2,0))*G918,"غير مسجلة في المشتريات"))</f>
        <v/>
      </c>
    </row>
    <row r="919" spans="2:12" x14ac:dyDescent="0.2">
      <c r="B919" s="14">
        <f>COUNTIFS($E$3:E919,تقرير!$E$4)</f>
        <v>21</v>
      </c>
      <c r="C919" s="48"/>
      <c r="D919" s="49"/>
      <c r="E919" s="48"/>
      <c r="F919" s="50"/>
      <c r="G919" s="51"/>
      <c r="H919" s="128" t="str">
        <f>IF(F919="","",_xlfn.IFNA(VLOOKUP(F919,'سجل المشتريات'!E:M,9,0),"غير مسجلة في المشتريات"))</f>
        <v/>
      </c>
      <c r="I919" s="27" t="str">
        <f>_xlfn.IFNA(VLOOKUP(E919,الاوردرات!$B$1:$C$600,2,0),"")</f>
        <v/>
      </c>
      <c r="J919" s="63"/>
      <c r="L919" s="125" t="str">
        <f>IF(F919="","",_xlfn.IFNA((VLOOKUP(F919,help!L:M,2,0))*G919,"غير مسجلة في المشتريات"))</f>
        <v/>
      </c>
    </row>
    <row r="920" spans="2:12" x14ac:dyDescent="0.2">
      <c r="B920" s="14">
        <f>COUNTIFS($E$3:E920,تقرير!$E$4)</f>
        <v>21</v>
      </c>
      <c r="C920" s="48"/>
      <c r="D920" s="49"/>
      <c r="E920" s="48"/>
      <c r="F920" s="50"/>
      <c r="G920" s="51"/>
      <c r="H920" s="128" t="str">
        <f>IF(F920="","",_xlfn.IFNA(VLOOKUP(F920,'سجل المشتريات'!E:M,9,0),"غير مسجلة في المشتريات"))</f>
        <v/>
      </c>
      <c r="I920" s="27" t="str">
        <f>_xlfn.IFNA(VLOOKUP(E920,الاوردرات!$B$1:$C$600,2,0),"")</f>
        <v/>
      </c>
      <c r="J920" s="63"/>
      <c r="L920" s="125" t="str">
        <f>IF(F920="","",_xlfn.IFNA((VLOOKUP(F920,help!L:M,2,0))*G920,"غير مسجلة في المشتريات"))</f>
        <v/>
      </c>
    </row>
    <row r="921" spans="2:12" x14ac:dyDescent="0.2">
      <c r="B921" s="14">
        <f>COUNTIFS($E$3:E921,تقرير!$E$4)</f>
        <v>21</v>
      </c>
      <c r="C921" s="48"/>
      <c r="D921" s="49"/>
      <c r="E921" s="48"/>
      <c r="F921" s="50"/>
      <c r="G921" s="51"/>
      <c r="H921" s="128" t="str">
        <f>IF(F921="","",_xlfn.IFNA(VLOOKUP(F921,'سجل المشتريات'!E:M,9,0),"غير مسجلة في المشتريات"))</f>
        <v/>
      </c>
      <c r="I921" s="27" t="str">
        <f>_xlfn.IFNA(VLOOKUP(E921,الاوردرات!$B$1:$C$600,2,0),"")</f>
        <v/>
      </c>
      <c r="J921" s="63"/>
      <c r="L921" s="125" t="str">
        <f>IF(F921="","",_xlfn.IFNA((VLOOKUP(F921,help!L:M,2,0))*G921,"غير مسجلة في المشتريات"))</f>
        <v/>
      </c>
    </row>
    <row r="922" spans="2:12" x14ac:dyDescent="0.2">
      <c r="B922" s="14">
        <f>COUNTIFS($E$3:E922,تقرير!$E$4)</f>
        <v>21</v>
      </c>
      <c r="C922" s="48"/>
      <c r="D922" s="49"/>
      <c r="E922" s="48"/>
      <c r="F922" s="50"/>
      <c r="G922" s="51"/>
      <c r="H922" s="128" t="str">
        <f>IF(F922="","",_xlfn.IFNA(VLOOKUP(F922,'سجل المشتريات'!E:M,9,0),"غير مسجلة في المشتريات"))</f>
        <v/>
      </c>
      <c r="I922" s="27" t="str">
        <f>_xlfn.IFNA(VLOOKUP(E922,الاوردرات!$B$1:$C$600,2,0),"")</f>
        <v/>
      </c>
      <c r="J922" s="63"/>
      <c r="L922" s="125" t="str">
        <f>IF(F922="","",_xlfn.IFNA((VLOOKUP(F922,help!L:M,2,0))*G922,"غير مسجلة في المشتريات"))</f>
        <v/>
      </c>
    </row>
    <row r="923" spans="2:12" x14ac:dyDescent="0.2">
      <c r="B923" s="14">
        <f>COUNTIFS($E$3:E923,تقرير!$E$4)</f>
        <v>21</v>
      </c>
      <c r="C923" s="48"/>
      <c r="D923" s="49"/>
      <c r="E923" s="48"/>
      <c r="F923" s="50"/>
      <c r="G923" s="51"/>
      <c r="H923" s="128" t="str">
        <f>IF(F923="","",_xlfn.IFNA(VLOOKUP(F923,'سجل المشتريات'!E:M,9,0),"غير مسجلة في المشتريات"))</f>
        <v/>
      </c>
      <c r="I923" s="27" t="str">
        <f>_xlfn.IFNA(VLOOKUP(E923,الاوردرات!$B$1:$C$600,2,0),"")</f>
        <v/>
      </c>
      <c r="J923" s="63"/>
      <c r="L923" s="125" t="str">
        <f>IF(F923="","",_xlfn.IFNA((VLOOKUP(F923,help!L:M,2,0))*G923,"غير مسجلة في المشتريات"))</f>
        <v/>
      </c>
    </row>
    <row r="924" spans="2:12" x14ac:dyDescent="0.2">
      <c r="B924" s="14">
        <f>COUNTIFS($E$3:E924,تقرير!$E$4)</f>
        <v>21</v>
      </c>
      <c r="C924" s="48"/>
      <c r="D924" s="49"/>
      <c r="E924" s="48"/>
      <c r="F924" s="50"/>
      <c r="G924" s="51"/>
      <c r="H924" s="128" t="str">
        <f>IF(F924="","",_xlfn.IFNA(VLOOKUP(F924,'سجل المشتريات'!E:M,9,0),"غير مسجلة في المشتريات"))</f>
        <v/>
      </c>
      <c r="I924" s="27" t="str">
        <f>_xlfn.IFNA(VLOOKUP(E924,الاوردرات!$B$1:$C$600,2,0),"")</f>
        <v/>
      </c>
      <c r="J924" s="63"/>
      <c r="L924" s="125" t="str">
        <f>IF(F924="","",_xlfn.IFNA((VLOOKUP(F924,help!L:M,2,0))*G924,"غير مسجلة في المشتريات"))</f>
        <v/>
      </c>
    </row>
    <row r="925" spans="2:12" x14ac:dyDescent="0.2">
      <c r="B925" s="14">
        <f>COUNTIFS($E$3:E925,تقرير!$E$4)</f>
        <v>21</v>
      </c>
      <c r="C925" s="48"/>
      <c r="D925" s="49"/>
      <c r="E925" s="48"/>
      <c r="F925" s="50"/>
      <c r="G925" s="51"/>
      <c r="H925" s="128" t="str">
        <f>IF(F925="","",_xlfn.IFNA(VLOOKUP(F925,'سجل المشتريات'!E:M,9,0),"غير مسجلة في المشتريات"))</f>
        <v/>
      </c>
      <c r="I925" s="27" t="str">
        <f>_xlfn.IFNA(VLOOKUP(E925,الاوردرات!$B$1:$C$600,2,0),"")</f>
        <v/>
      </c>
      <c r="J925" s="63"/>
      <c r="L925" s="125" t="str">
        <f>IF(F925="","",_xlfn.IFNA((VLOOKUP(F925,help!L:M,2,0))*G925,"غير مسجلة في المشتريات"))</f>
        <v/>
      </c>
    </row>
    <row r="926" spans="2:12" x14ac:dyDescent="0.2">
      <c r="B926" s="14">
        <f>COUNTIFS($E$3:E926,تقرير!$E$4)</f>
        <v>21</v>
      </c>
      <c r="C926" s="48"/>
      <c r="D926" s="49"/>
      <c r="E926" s="48"/>
      <c r="F926" s="50"/>
      <c r="G926" s="51"/>
      <c r="H926" s="128" t="str">
        <f>IF(F926="","",_xlfn.IFNA(VLOOKUP(F926,'سجل المشتريات'!E:M,9,0),"غير مسجلة في المشتريات"))</f>
        <v/>
      </c>
      <c r="I926" s="27" t="str">
        <f>_xlfn.IFNA(VLOOKUP(E926,الاوردرات!$B$1:$C$600,2,0),"")</f>
        <v/>
      </c>
      <c r="J926" s="63"/>
      <c r="L926" s="125" t="str">
        <f>IF(F926="","",_xlfn.IFNA((VLOOKUP(F926,help!L:M,2,0))*G926,"غير مسجلة في المشتريات"))</f>
        <v/>
      </c>
    </row>
    <row r="927" spans="2:12" x14ac:dyDescent="0.2">
      <c r="B927" s="14">
        <f>COUNTIFS($E$3:E927,تقرير!$E$4)</f>
        <v>21</v>
      </c>
      <c r="C927" s="48"/>
      <c r="D927" s="49"/>
      <c r="E927" s="48"/>
      <c r="F927" s="50"/>
      <c r="G927" s="51"/>
      <c r="H927" s="128" t="str">
        <f>IF(F927="","",_xlfn.IFNA(VLOOKUP(F927,'سجل المشتريات'!E:M,9,0),"غير مسجلة في المشتريات"))</f>
        <v/>
      </c>
      <c r="I927" s="27" t="str">
        <f>_xlfn.IFNA(VLOOKUP(E927,الاوردرات!$B$1:$C$600,2,0),"")</f>
        <v/>
      </c>
      <c r="J927" s="63"/>
      <c r="L927" s="125" t="str">
        <f>IF(F927="","",_xlfn.IFNA((VLOOKUP(F927,help!L:M,2,0))*G927,"غير مسجلة في المشتريات"))</f>
        <v/>
      </c>
    </row>
    <row r="928" spans="2:12" x14ac:dyDescent="0.2">
      <c r="B928" s="14">
        <f>COUNTIFS($E$3:E928,تقرير!$E$4)</f>
        <v>21</v>
      </c>
      <c r="C928" s="48"/>
      <c r="D928" s="49"/>
      <c r="E928" s="48"/>
      <c r="F928" s="50"/>
      <c r="G928" s="51"/>
      <c r="H928" s="128" t="str">
        <f>IF(F928="","",_xlfn.IFNA(VLOOKUP(F928,'سجل المشتريات'!E:M,9,0),"غير مسجلة في المشتريات"))</f>
        <v/>
      </c>
      <c r="I928" s="27" t="str">
        <f>_xlfn.IFNA(VLOOKUP(E928,الاوردرات!$B$1:$C$600,2,0),"")</f>
        <v/>
      </c>
      <c r="J928" s="63"/>
      <c r="L928" s="125" t="str">
        <f>IF(F928="","",_xlfn.IFNA((VLOOKUP(F928,help!L:M,2,0))*G928,"غير مسجلة في المشتريات"))</f>
        <v/>
      </c>
    </row>
    <row r="929" spans="2:12" x14ac:dyDescent="0.2">
      <c r="B929" s="14">
        <f>COUNTIFS($E$3:E929,تقرير!$E$4)</f>
        <v>21</v>
      </c>
      <c r="C929" s="48"/>
      <c r="D929" s="49"/>
      <c r="E929" s="48"/>
      <c r="F929" s="50"/>
      <c r="G929" s="51"/>
      <c r="H929" s="128" t="str">
        <f>IF(F929="","",_xlfn.IFNA(VLOOKUP(F929,'سجل المشتريات'!E:M,9,0),"غير مسجلة في المشتريات"))</f>
        <v/>
      </c>
      <c r="I929" s="27" t="str">
        <f>_xlfn.IFNA(VLOOKUP(E929,الاوردرات!$B$1:$C$600,2,0),"")</f>
        <v/>
      </c>
      <c r="J929" s="63"/>
      <c r="L929" s="125" t="str">
        <f>IF(F929="","",_xlfn.IFNA((VLOOKUP(F929,help!L:M,2,0))*G929,"غير مسجلة في المشتريات"))</f>
        <v/>
      </c>
    </row>
    <row r="930" spans="2:12" x14ac:dyDescent="0.2">
      <c r="B930" s="14">
        <f>COUNTIFS($E$3:E930,تقرير!$E$4)</f>
        <v>21</v>
      </c>
      <c r="C930" s="48"/>
      <c r="D930" s="49"/>
      <c r="E930" s="48"/>
      <c r="F930" s="50"/>
      <c r="G930" s="51"/>
      <c r="H930" s="128" t="str">
        <f>IF(F930="","",_xlfn.IFNA(VLOOKUP(F930,'سجل المشتريات'!E:M,9,0),"غير مسجلة في المشتريات"))</f>
        <v/>
      </c>
      <c r="I930" s="27" t="str">
        <f>_xlfn.IFNA(VLOOKUP(E930,الاوردرات!$B$1:$C$600,2,0),"")</f>
        <v/>
      </c>
      <c r="J930" s="63"/>
      <c r="L930" s="125" t="str">
        <f>IF(F930="","",_xlfn.IFNA((VLOOKUP(F930,help!L:M,2,0))*G930,"غير مسجلة في المشتريات"))</f>
        <v/>
      </c>
    </row>
    <row r="931" spans="2:12" x14ac:dyDescent="0.2">
      <c r="B931" s="14">
        <f>COUNTIFS($E$3:E931,تقرير!$E$4)</f>
        <v>21</v>
      </c>
      <c r="C931" s="48"/>
      <c r="D931" s="49"/>
      <c r="E931" s="48"/>
      <c r="F931" s="50"/>
      <c r="G931" s="51"/>
      <c r="H931" s="128" t="str">
        <f>IF(F931="","",_xlfn.IFNA(VLOOKUP(F931,'سجل المشتريات'!E:M,9,0),"غير مسجلة في المشتريات"))</f>
        <v/>
      </c>
      <c r="I931" s="27" t="str">
        <f>_xlfn.IFNA(VLOOKUP(E931,الاوردرات!$B$1:$C$600,2,0),"")</f>
        <v/>
      </c>
      <c r="J931" s="63"/>
      <c r="L931" s="125" t="str">
        <f>IF(F931="","",_xlfn.IFNA((VLOOKUP(F931,help!L:M,2,0))*G931,"غير مسجلة في المشتريات"))</f>
        <v/>
      </c>
    </row>
    <row r="932" spans="2:12" x14ac:dyDescent="0.2">
      <c r="B932" s="14">
        <f>COUNTIFS($E$3:E932,تقرير!$E$4)</f>
        <v>21</v>
      </c>
      <c r="C932" s="48"/>
      <c r="D932" s="49"/>
      <c r="E932" s="48"/>
      <c r="F932" s="50"/>
      <c r="G932" s="51"/>
      <c r="H932" s="128" t="str">
        <f>IF(F932="","",_xlfn.IFNA(VLOOKUP(F932,'سجل المشتريات'!E:M,9,0),"غير مسجلة في المشتريات"))</f>
        <v/>
      </c>
      <c r="I932" s="27" t="str">
        <f>_xlfn.IFNA(VLOOKUP(E932,الاوردرات!$B$1:$C$600,2,0),"")</f>
        <v/>
      </c>
      <c r="J932" s="63"/>
      <c r="L932" s="125" t="str">
        <f>IF(F932="","",_xlfn.IFNA((VLOOKUP(F932,help!L:M,2,0))*G932,"غير مسجلة في المشتريات"))</f>
        <v/>
      </c>
    </row>
    <row r="933" spans="2:12" x14ac:dyDescent="0.2">
      <c r="B933" s="14">
        <f>COUNTIFS($E$3:E933,تقرير!$E$4)</f>
        <v>21</v>
      </c>
      <c r="C933" s="48"/>
      <c r="D933" s="49"/>
      <c r="E933" s="48"/>
      <c r="F933" s="50"/>
      <c r="G933" s="51"/>
      <c r="H933" s="128" t="str">
        <f>IF(F933="","",_xlfn.IFNA(VLOOKUP(F933,'سجل المشتريات'!E:M,9,0),"غير مسجلة في المشتريات"))</f>
        <v/>
      </c>
      <c r="I933" s="27" t="str">
        <f>_xlfn.IFNA(VLOOKUP(E933,الاوردرات!$B$1:$C$600,2,0),"")</f>
        <v/>
      </c>
      <c r="J933" s="63"/>
      <c r="L933" s="125" t="str">
        <f>IF(F933="","",_xlfn.IFNA((VLOOKUP(F933,help!L:M,2,0))*G933,"غير مسجلة في المشتريات"))</f>
        <v/>
      </c>
    </row>
    <row r="934" spans="2:12" x14ac:dyDescent="0.2">
      <c r="B934" s="14">
        <f>COUNTIFS($E$3:E934,تقرير!$E$4)</f>
        <v>21</v>
      </c>
      <c r="C934" s="48"/>
      <c r="D934" s="49"/>
      <c r="E934" s="48"/>
      <c r="F934" s="50"/>
      <c r="G934" s="51"/>
      <c r="H934" s="128" t="str">
        <f>IF(F934="","",_xlfn.IFNA(VLOOKUP(F934,'سجل المشتريات'!E:M,9,0),"غير مسجلة في المشتريات"))</f>
        <v/>
      </c>
      <c r="I934" s="27" t="str">
        <f>_xlfn.IFNA(VLOOKUP(E934,الاوردرات!$B$1:$C$600,2,0),"")</f>
        <v/>
      </c>
      <c r="J934" s="63"/>
      <c r="L934" s="125" t="str">
        <f>IF(F934="","",_xlfn.IFNA((VLOOKUP(F934,help!L:M,2,0))*G934,"غير مسجلة في المشتريات"))</f>
        <v/>
      </c>
    </row>
    <row r="935" spans="2:12" x14ac:dyDescent="0.2">
      <c r="B935" s="14">
        <f>COUNTIFS($E$3:E935,تقرير!$E$4)</f>
        <v>21</v>
      </c>
      <c r="C935" s="48"/>
      <c r="D935" s="49"/>
      <c r="E935" s="48"/>
      <c r="F935" s="50"/>
      <c r="G935" s="51"/>
      <c r="H935" s="128" t="str">
        <f>IF(F935="","",_xlfn.IFNA(VLOOKUP(F935,'سجل المشتريات'!E:M,9,0),"غير مسجلة في المشتريات"))</f>
        <v/>
      </c>
      <c r="I935" s="27" t="str">
        <f>_xlfn.IFNA(VLOOKUP(E935,الاوردرات!$B$1:$C$600,2,0),"")</f>
        <v/>
      </c>
      <c r="J935" s="63"/>
      <c r="L935" s="125" t="str">
        <f>IF(F935="","",_xlfn.IFNA((VLOOKUP(F935,help!L:M,2,0))*G935,"غير مسجلة في المشتريات"))</f>
        <v/>
      </c>
    </row>
    <row r="936" spans="2:12" x14ac:dyDescent="0.2">
      <c r="B936" s="14">
        <f>COUNTIFS($E$3:E936,تقرير!$E$4)</f>
        <v>21</v>
      </c>
      <c r="C936" s="48"/>
      <c r="D936" s="49"/>
      <c r="E936" s="48"/>
      <c r="F936" s="50"/>
      <c r="G936" s="51"/>
      <c r="H936" s="128" t="str">
        <f>IF(F936="","",_xlfn.IFNA(VLOOKUP(F936,'سجل المشتريات'!E:M,9,0),"غير مسجلة في المشتريات"))</f>
        <v/>
      </c>
      <c r="I936" s="27" t="str">
        <f>_xlfn.IFNA(VLOOKUP(E936,الاوردرات!$B$1:$C$600,2,0),"")</f>
        <v/>
      </c>
      <c r="J936" s="63"/>
      <c r="L936" s="125" t="str">
        <f>IF(F936="","",_xlfn.IFNA((VLOOKUP(F936,help!L:M,2,0))*G936,"غير مسجلة في المشتريات"))</f>
        <v/>
      </c>
    </row>
    <row r="937" spans="2:12" x14ac:dyDescent="0.2">
      <c r="B937" s="14">
        <f>COUNTIFS($E$3:E937,تقرير!$E$4)</f>
        <v>21</v>
      </c>
      <c r="C937" s="48"/>
      <c r="D937" s="49"/>
      <c r="E937" s="48"/>
      <c r="F937" s="50"/>
      <c r="G937" s="51"/>
      <c r="H937" s="128" t="str">
        <f>IF(F937="","",_xlfn.IFNA(VLOOKUP(F937,'سجل المشتريات'!E:M,9,0),"غير مسجلة في المشتريات"))</f>
        <v/>
      </c>
      <c r="I937" s="27" t="str">
        <f>_xlfn.IFNA(VLOOKUP(E937,الاوردرات!$B$1:$C$600,2,0),"")</f>
        <v/>
      </c>
      <c r="J937" s="63"/>
      <c r="L937" s="125" t="str">
        <f>IF(F937="","",_xlfn.IFNA((VLOOKUP(F937,help!L:M,2,0))*G937,"غير مسجلة في المشتريات"))</f>
        <v/>
      </c>
    </row>
    <row r="938" spans="2:12" x14ac:dyDescent="0.2">
      <c r="B938" s="14">
        <f>COUNTIFS($E$3:E938,تقرير!$E$4)</f>
        <v>21</v>
      </c>
      <c r="C938" s="48"/>
      <c r="D938" s="49"/>
      <c r="E938" s="48"/>
      <c r="F938" s="50"/>
      <c r="G938" s="51"/>
      <c r="H938" s="128" t="str">
        <f>IF(F938="","",_xlfn.IFNA(VLOOKUP(F938,'سجل المشتريات'!E:M,9,0),"غير مسجلة في المشتريات"))</f>
        <v/>
      </c>
      <c r="I938" s="27" t="str">
        <f>_xlfn.IFNA(VLOOKUP(E938,الاوردرات!$B$1:$C$600,2,0),"")</f>
        <v/>
      </c>
      <c r="J938" s="63"/>
      <c r="L938" s="125" t="str">
        <f>IF(F938="","",_xlfn.IFNA((VLOOKUP(F938,help!L:M,2,0))*G938,"غير مسجلة في المشتريات"))</f>
        <v/>
      </c>
    </row>
    <row r="939" spans="2:12" x14ac:dyDescent="0.2">
      <c r="B939" s="14">
        <f>COUNTIFS($E$3:E939,تقرير!$E$4)</f>
        <v>21</v>
      </c>
      <c r="C939" s="48"/>
      <c r="D939" s="49"/>
      <c r="E939" s="48"/>
      <c r="F939" s="50"/>
      <c r="G939" s="51"/>
      <c r="H939" s="128" t="str">
        <f>IF(F939="","",_xlfn.IFNA(VLOOKUP(F939,'سجل المشتريات'!E:M,9,0),"غير مسجلة في المشتريات"))</f>
        <v/>
      </c>
      <c r="I939" s="27" t="str">
        <f>_xlfn.IFNA(VLOOKUP(E939,الاوردرات!$B$1:$C$600,2,0),"")</f>
        <v/>
      </c>
      <c r="J939" s="63"/>
      <c r="L939" s="125" t="str">
        <f>IF(F939="","",_xlfn.IFNA((VLOOKUP(F939,help!L:M,2,0))*G939,"غير مسجلة في المشتريات"))</f>
        <v/>
      </c>
    </row>
    <row r="940" spans="2:12" x14ac:dyDescent="0.2">
      <c r="B940" s="14">
        <f>COUNTIFS($E$3:E940,تقرير!$E$4)</f>
        <v>21</v>
      </c>
      <c r="C940" s="48"/>
      <c r="D940" s="49"/>
      <c r="E940" s="48"/>
      <c r="F940" s="50"/>
      <c r="G940" s="51"/>
      <c r="H940" s="128" t="str">
        <f>IF(F940="","",_xlfn.IFNA(VLOOKUP(F940,'سجل المشتريات'!E:M,9,0),"غير مسجلة في المشتريات"))</f>
        <v/>
      </c>
      <c r="I940" s="27" t="str">
        <f>_xlfn.IFNA(VLOOKUP(E940,الاوردرات!$B$1:$C$600,2,0),"")</f>
        <v/>
      </c>
      <c r="J940" s="63"/>
      <c r="L940" s="125" t="str">
        <f>IF(F940="","",_xlfn.IFNA((VLOOKUP(F940,help!L:M,2,0))*G940,"غير مسجلة في المشتريات"))</f>
        <v/>
      </c>
    </row>
    <row r="941" spans="2:12" x14ac:dyDescent="0.2">
      <c r="B941" s="14">
        <f>COUNTIFS($E$3:E941,تقرير!$E$4)</f>
        <v>21</v>
      </c>
      <c r="C941" s="48"/>
      <c r="D941" s="49"/>
      <c r="E941" s="48"/>
      <c r="F941" s="50"/>
      <c r="G941" s="51"/>
      <c r="H941" s="128" t="str">
        <f>IF(F941="","",_xlfn.IFNA(VLOOKUP(F941,'سجل المشتريات'!E:M,9,0),"غير مسجلة في المشتريات"))</f>
        <v/>
      </c>
      <c r="I941" s="27" t="str">
        <f>_xlfn.IFNA(VLOOKUP(E941,الاوردرات!$B$1:$C$600,2,0),"")</f>
        <v/>
      </c>
      <c r="J941" s="63"/>
      <c r="L941" s="125" t="str">
        <f>IF(F941="","",_xlfn.IFNA((VLOOKUP(F941,help!L:M,2,0))*G941,"غير مسجلة في المشتريات"))</f>
        <v/>
      </c>
    </row>
    <row r="942" spans="2:12" x14ac:dyDescent="0.2">
      <c r="B942" s="14">
        <f>COUNTIFS($E$3:E942,تقرير!$E$4)</f>
        <v>21</v>
      </c>
      <c r="C942" s="48"/>
      <c r="D942" s="49"/>
      <c r="E942" s="48"/>
      <c r="F942" s="50"/>
      <c r="G942" s="51"/>
      <c r="H942" s="128" t="str">
        <f>IF(F942="","",_xlfn.IFNA(VLOOKUP(F942,'سجل المشتريات'!E:M,9,0),"غير مسجلة في المشتريات"))</f>
        <v/>
      </c>
      <c r="I942" s="27" t="str">
        <f>_xlfn.IFNA(VLOOKUP(E942,الاوردرات!$B$1:$C$600,2,0),"")</f>
        <v/>
      </c>
      <c r="J942" s="63"/>
      <c r="L942" s="125" t="str">
        <f>IF(F942="","",_xlfn.IFNA((VLOOKUP(F942,help!L:M,2,0))*G942,"غير مسجلة في المشتريات"))</f>
        <v/>
      </c>
    </row>
    <row r="943" spans="2:12" x14ac:dyDescent="0.2">
      <c r="B943" s="14">
        <f>COUNTIFS($E$3:E943,تقرير!$E$4)</f>
        <v>21</v>
      </c>
      <c r="C943" s="48"/>
      <c r="D943" s="49"/>
      <c r="E943" s="48"/>
      <c r="F943" s="50"/>
      <c r="G943" s="51"/>
      <c r="H943" s="128" t="str">
        <f>IF(F943="","",_xlfn.IFNA(VLOOKUP(F943,'سجل المشتريات'!E:M,9,0),"غير مسجلة في المشتريات"))</f>
        <v/>
      </c>
      <c r="I943" s="27" t="str">
        <f>_xlfn.IFNA(VLOOKUP(E943,الاوردرات!$B$1:$C$600,2,0),"")</f>
        <v/>
      </c>
      <c r="J943" s="63"/>
      <c r="L943" s="125" t="str">
        <f>IF(F943="","",_xlfn.IFNA((VLOOKUP(F943,help!L:M,2,0))*G943,"غير مسجلة في المشتريات"))</f>
        <v/>
      </c>
    </row>
    <row r="944" spans="2:12" x14ac:dyDescent="0.2">
      <c r="B944" s="14">
        <f>COUNTIFS($E$3:E944,تقرير!$E$4)</f>
        <v>21</v>
      </c>
      <c r="C944" s="48"/>
      <c r="D944" s="49"/>
      <c r="E944" s="48"/>
      <c r="F944" s="50"/>
      <c r="G944" s="51"/>
      <c r="H944" s="128" t="str">
        <f>IF(F944="","",_xlfn.IFNA(VLOOKUP(F944,'سجل المشتريات'!E:M,9,0),"غير مسجلة في المشتريات"))</f>
        <v/>
      </c>
      <c r="I944" s="27" t="str">
        <f>_xlfn.IFNA(VLOOKUP(E944,الاوردرات!$B$1:$C$600,2,0),"")</f>
        <v/>
      </c>
      <c r="J944" s="63"/>
      <c r="L944" s="125" t="str">
        <f>IF(F944="","",_xlfn.IFNA((VLOOKUP(F944,help!L:M,2,0))*G944,"غير مسجلة في المشتريات"))</f>
        <v/>
      </c>
    </row>
    <row r="945" spans="2:12" x14ac:dyDescent="0.2">
      <c r="B945" s="14">
        <f>COUNTIFS($E$3:E945,تقرير!$E$4)</f>
        <v>21</v>
      </c>
      <c r="C945" s="48"/>
      <c r="D945" s="49"/>
      <c r="E945" s="48"/>
      <c r="F945" s="50"/>
      <c r="G945" s="51"/>
      <c r="H945" s="128" t="str">
        <f>IF(F945="","",_xlfn.IFNA(VLOOKUP(F945,'سجل المشتريات'!E:M,9,0),"غير مسجلة في المشتريات"))</f>
        <v/>
      </c>
      <c r="I945" s="27" t="str">
        <f>_xlfn.IFNA(VLOOKUP(E945,الاوردرات!$B$1:$C$600,2,0),"")</f>
        <v/>
      </c>
      <c r="J945" s="63"/>
      <c r="L945" s="125" t="str">
        <f>IF(F945="","",_xlfn.IFNA((VLOOKUP(F945,help!L:M,2,0))*G945,"غير مسجلة في المشتريات"))</f>
        <v/>
      </c>
    </row>
    <row r="946" spans="2:12" x14ac:dyDescent="0.2">
      <c r="B946" s="14">
        <f>COUNTIFS($E$3:E946,تقرير!$E$4)</f>
        <v>21</v>
      </c>
      <c r="C946" s="48"/>
      <c r="D946" s="49"/>
      <c r="E946" s="48"/>
      <c r="F946" s="50"/>
      <c r="G946" s="51"/>
      <c r="H946" s="128" t="str">
        <f>IF(F946="","",_xlfn.IFNA(VLOOKUP(F946,'سجل المشتريات'!E:M,9,0),"غير مسجلة في المشتريات"))</f>
        <v/>
      </c>
      <c r="I946" s="27" t="str">
        <f>_xlfn.IFNA(VLOOKUP(E946,الاوردرات!$B$1:$C$600,2,0),"")</f>
        <v/>
      </c>
      <c r="J946" s="63"/>
      <c r="L946" s="125" t="str">
        <f>IF(F946="","",_xlfn.IFNA((VLOOKUP(F946,help!L:M,2,0))*G946,"غير مسجلة في المشتريات"))</f>
        <v/>
      </c>
    </row>
    <row r="947" spans="2:12" x14ac:dyDescent="0.2">
      <c r="B947" s="14">
        <f>COUNTIFS($E$3:E947,تقرير!$E$4)</f>
        <v>21</v>
      </c>
      <c r="C947" s="48"/>
      <c r="D947" s="49"/>
      <c r="E947" s="48"/>
      <c r="F947" s="50"/>
      <c r="G947" s="51"/>
      <c r="H947" s="128" t="str">
        <f>IF(F947="","",_xlfn.IFNA(VLOOKUP(F947,'سجل المشتريات'!E:M,9,0),"غير مسجلة في المشتريات"))</f>
        <v/>
      </c>
      <c r="I947" s="27" t="str">
        <f>_xlfn.IFNA(VLOOKUP(E947,الاوردرات!$B$1:$C$600,2,0),"")</f>
        <v/>
      </c>
      <c r="J947" s="63"/>
      <c r="L947" s="125" t="str">
        <f>IF(F947="","",_xlfn.IFNA((VLOOKUP(F947,help!L:M,2,0))*G947,"غير مسجلة في المشتريات"))</f>
        <v/>
      </c>
    </row>
    <row r="948" spans="2:12" x14ac:dyDescent="0.2">
      <c r="B948" s="14">
        <f>COUNTIFS($E$3:E948,تقرير!$E$4)</f>
        <v>21</v>
      </c>
      <c r="C948" s="48"/>
      <c r="D948" s="49"/>
      <c r="E948" s="48"/>
      <c r="F948" s="50"/>
      <c r="G948" s="51"/>
      <c r="H948" s="128" t="str">
        <f>IF(F948="","",_xlfn.IFNA(VLOOKUP(F948,'سجل المشتريات'!E:M,9,0),"غير مسجلة في المشتريات"))</f>
        <v/>
      </c>
      <c r="I948" s="27" t="str">
        <f>_xlfn.IFNA(VLOOKUP(E948,الاوردرات!$B$1:$C$600,2,0),"")</f>
        <v/>
      </c>
      <c r="J948" s="63"/>
      <c r="L948" s="125" t="str">
        <f>IF(F948="","",_xlfn.IFNA((VLOOKUP(F948,help!L:M,2,0))*G948,"غير مسجلة في المشتريات"))</f>
        <v/>
      </c>
    </row>
    <row r="949" spans="2:12" x14ac:dyDescent="0.2">
      <c r="B949" s="14">
        <f>COUNTIFS($E$3:E949,تقرير!$E$4)</f>
        <v>21</v>
      </c>
      <c r="C949" s="48"/>
      <c r="D949" s="49"/>
      <c r="E949" s="48"/>
      <c r="F949" s="50"/>
      <c r="G949" s="51"/>
      <c r="H949" s="128" t="str">
        <f>IF(F949="","",_xlfn.IFNA(VLOOKUP(F949,'سجل المشتريات'!E:M,9,0),"غير مسجلة في المشتريات"))</f>
        <v/>
      </c>
      <c r="I949" s="27" t="str">
        <f>_xlfn.IFNA(VLOOKUP(E949,الاوردرات!$B$1:$C$600,2,0),"")</f>
        <v/>
      </c>
      <c r="J949" s="63"/>
      <c r="L949" s="125" t="str">
        <f>IF(F949="","",_xlfn.IFNA((VLOOKUP(F949,help!L:M,2,0))*G949,"غير مسجلة في المشتريات"))</f>
        <v/>
      </c>
    </row>
    <row r="950" spans="2:12" x14ac:dyDescent="0.2">
      <c r="B950" s="14">
        <f>COUNTIFS($E$3:E950,تقرير!$E$4)</f>
        <v>21</v>
      </c>
      <c r="C950" s="48"/>
      <c r="D950" s="49"/>
      <c r="E950" s="48"/>
      <c r="F950" s="50"/>
      <c r="G950" s="51"/>
      <c r="H950" s="128" t="str">
        <f>IF(F950="","",_xlfn.IFNA(VLOOKUP(F950,'سجل المشتريات'!E:M,9,0),"غير مسجلة في المشتريات"))</f>
        <v/>
      </c>
      <c r="I950" s="27" t="str">
        <f>_xlfn.IFNA(VLOOKUP(E950,الاوردرات!$B$1:$C$600,2,0),"")</f>
        <v/>
      </c>
      <c r="J950" s="63"/>
      <c r="L950" s="125" t="str">
        <f>IF(F950="","",_xlfn.IFNA((VLOOKUP(F950,help!L:M,2,0))*G950,"غير مسجلة في المشتريات"))</f>
        <v/>
      </c>
    </row>
    <row r="951" spans="2:12" x14ac:dyDescent="0.2">
      <c r="B951" s="14">
        <f>COUNTIFS($E$3:E951,تقرير!$E$4)</f>
        <v>21</v>
      </c>
      <c r="C951" s="48"/>
      <c r="D951" s="49"/>
      <c r="E951" s="48"/>
      <c r="F951" s="50"/>
      <c r="G951" s="51"/>
      <c r="H951" s="128" t="str">
        <f>IF(F951="","",_xlfn.IFNA(VLOOKUP(F951,'سجل المشتريات'!E:M,9,0),"غير مسجلة في المشتريات"))</f>
        <v/>
      </c>
      <c r="I951" s="27" t="str">
        <f>_xlfn.IFNA(VLOOKUP(E951,الاوردرات!$B$1:$C$600,2,0),"")</f>
        <v/>
      </c>
      <c r="J951" s="63"/>
      <c r="L951" s="125" t="str">
        <f>IF(F951="","",_xlfn.IFNA((VLOOKUP(F951,help!L:M,2,0))*G951,"غير مسجلة في المشتريات"))</f>
        <v/>
      </c>
    </row>
    <row r="952" spans="2:12" x14ac:dyDescent="0.2">
      <c r="B952" s="14">
        <f>COUNTIFS($E$3:E952,تقرير!$E$4)</f>
        <v>21</v>
      </c>
      <c r="C952" s="48"/>
      <c r="D952" s="49"/>
      <c r="E952" s="48"/>
      <c r="F952" s="50"/>
      <c r="G952" s="51"/>
      <c r="H952" s="128" t="str">
        <f>IF(F952="","",_xlfn.IFNA(VLOOKUP(F952,'سجل المشتريات'!E:M,9,0),"غير مسجلة في المشتريات"))</f>
        <v/>
      </c>
      <c r="I952" s="27" t="str">
        <f>_xlfn.IFNA(VLOOKUP(E952,الاوردرات!$B$1:$C$600,2,0),"")</f>
        <v/>
      </c>
      <c r="J952" s="63"/>
      <c r="L952" s="125" t="str">
        <f>IF(F952="","",_xlfn.IFNA((VLOOKUP(F952,help!L:M,2,0))*G952,"غير مسجلة في المشتريات"))</f>
        <v/>
      </c>
    </row>
    <row r="953" spans="2:12" x14ac:dyDescent="0.2">
      <c r="B953" s="14">
        <f>COUNTIFS($E$3:E953,تقرير!$E$4)</f>
        <v>21</v>
      </c>
      <c r="C953" s="48"/>
      <c r="D953" s="49"/>
      <c r="E953" s="48"/>
      <c r="F953" s="50"/>
      <c r="G953" s="51"/>
      <c r="H953" s="128" t="str">
        <f>IF(F953="","",_xlfn.IFNA(VLOOKUP(F953,'سجل المشتريات'!E:M,9,0),"غير مسجلة في المشتريات"))</f>
        <v/>
      </c>
      <c r="I953" s="27" t="str">
        <f>_xlfn.IFNA(VLOOKUP(E953,الاوردرات!$B$1:$C$600,2,0),"")</f>
        <v/>
      </c>
      <c r="J953" s="63"/>
      <c r="L953" s="125" t="str">
        <f>IF(F953="","",_xlfn.IFNA((VLOOKUP(F953,help!L:M,2,0))*G953,"غير مسجلة في المشتريات"))</f>
        <v/>
      </c>
    </row>
    <row r="954" spans="2:12" x14ac:dyDescent="0.2">
      <c r="B954" s="14">
        <f>COUNTIFS($E$3:E954,تقرير!$E$4)</f>
        <v>21</v>
      </c>
      <c r="C954" s="48"/>
      <c r="D954" s="49"/>
      <c r="E954" s="48"/>
      <c r="F954" s="50"/>
      <c r="G954" s="51"/>
      <c r="H954" s="128" t="str">
        <f>IF(F954="","",_xlfn.IFNA(VLOOKUP(F954,'سجل المشتريات'!E:M,9,0),"غير مسجلة في المشتريات"))</f>
        <v/>
      </c>
      <c r="I954" s="27" t="str">
        <f>_xlfn.IFNA(VLOOKUP(E954,الاوردرات!$B$1:$C$600,2,0),"")</f>
        <v/>
      </c>
      <c r="J954" s="63"/>
      <c r="L954" s="125" t="str">
        <f>IF(F954="","",_xlfn.IFNA((VLOOKUP(F954,help!L:M,2,0))*G954,"غير مسجلة في المشتريات"))</f>
        <v/>
      </c>
    </row>
    <row r="955" spans="2:12" x14ac:dyDescent="0.2">
      <c r="B955" s="14">
        <f>COUNTIFS($E$3:E955,تقرير!$E$4)</f>
        <v>21</v>
      </c>
      <c r="C955" s="48"/>
      <c r="D955" s="49"/>
      <c r="E955" s="48"/>
      <c r="F955" s="50"/>
      <c r="G955" s="51"/>
      <c r="H955" s="128" t="str">
        <f>IF(F955="","",_xlfn.IFNA(VLOOKUP(F955,'سجل المشتريات'!E:M,9,0),"غير مسجلة في المشتريات"))</f>
        <v/>
      </c>
      <c r="I955" s="27" t="str">
        <f>_xlfn.IFNA(VLOOKUP(E955,الاوردرات!$B$1:$C$600,2,0),"")</f>
        <v/>
      </c>
      <c r="J955" s="63"/>
      <c r="L955" s="125" t="str">
        <f>IF(F955="","",_xlfn.IFNA((VLOOKUP(F955,help!L:M,2,0))*G955,"غير مسجلة في المشتريات"))</f>
        <v/>
      </c>
    </row>
    <row r="956" spans="2:12" x14ac:dyDescent="0.2">
      <c r="B956" s="14">
        <f>COUNTIFS($E$3:E956,تقرير!$E$4)</f>
        <v>21</v>
      </c>
      <c r="C956" s="48"/>
      <c r="D956" s="49"/>
      <c r="E956" s="48"/>
      <c r="F956" s="50"/>
      <c r="G956" s="51"/>
      <c r="H956" s="128" t="str">
        <f>IF(F956="","",_xlfn.IFNA(VLOOKUP(F956,'سجل المشتريات'!E:M,9,0),"غير مسجلة في المشتريات"))</f>
        <v/>
      </c>
      <c r="I956" s="27" t="str">
        <f>_xlfn.IFNA(VLOOKUP(E956,الاوردرات!$B$1:$C$600,2,0),"")</f>
        <v/>
      </c>
      <c r="J956" s="63"/>
      <c r="L956" s="125" t="str">
        <f>IF(F956="","",_xlfn.IFNA((VLOOKUP(F956,help!L:M,2,0))*G956,"غير مسجلة في المشتريات"))</f>
        <v/>
      </c>
    </row>
    <row r="957" spans="2:12" x14ac:dyDescent="0.2">
      <c r="B957" s="14">
        <f>COUNTIFS($E$3:E957,تقرير!$E$4)</f>
        <v>21</v>
      </c>
      <c r="C957" s="48"/>
      <c r="D957" s="49"/>
      <c r="E957" s="48"/>
      <c r="F957" s="50"/>
      <c r="G957" s="51"/>
      <c r="H957" s="128" t="str">
        <f>IF(F957="","",_xlfn.IFNA(VLOOKUP(F957,'سجل المشتريات'!E:M,9,0),"غير مسجلة في المشتريات"))</f>
        <v/>
      </c>
      <c r="I957" s="27" t="str">
        <f>_xlfn.IFNA(VLOOKUP(E957,الاوردرات!$B$1:$C$600,2,0),"")</f>
        <v/>
      </c>
      <c r="J957" s="63"/>
      <c r="L957" s="125" t="str">
        <f>IF(F957="","",_xlfn.IFNA((VLOOKUP(F957,help!L:M,2,0))*G957,"غير مسجلة في المشتريات"))</f>
        <v/>
      </c>
    </row>
    <row r="958" spans="2:12" x14ac:dyDescent="0.2">
      <c r="B958" s="14">
        <f>COUNTIFS($E$3:E958,تقرير!$E$4)</f>
        <v>21</v>
      </c>
      <c r="C958" s="48"/>
      <c r="D958" s="49"/>
      <c r="E958" s="48"/>
      <c r="F958" s="50"/>
      <c r="G958" s="51"/>
      <c r="H958" s="128" t="str">
        <f>IF(F958="","",_xlfn.IFNA(VLOOKUP(F958,'سجل المشتريات'!E:M,9,0),"غير مسجلة في المشتريات"))</f>
        <v/>
      </c>
      <c r="I958" s="27" t="str">
        <f>_xlfn.IFNA(VLOOKUP(E958,الاوردرات!$B$1:$C$600,2,0),"")</f>
        <v/>
      </c>
      <c r="J958" s="63"/>
      <c r="L958" s="125" t="str">
        <f>IF(F958="","",_xlfn.IFNA((VLOOKUP(F958,help!L:M,2,0))*G958,"غير مسجلة في المشتريات"))</f>
        <v/>
      </c>
    </row>
    <row r="959" spans="2:12" x14ac:dyDescent="0.2">
      <c r="B959" s="14">
        <f>COUNTIFS($E$3:E959,تقرير!$E$4)</f>
        <v>21</v>
      </c>
      <c r="C959" s="48"/>
      <c r="D959" s="49"/>
      <c r="E959" s="48"/>
      <c r="F959" s="50"/>
      <c r="G959" s="51"/>
      <c r="H959" s="128" t="str">
        <f>IF(F959="","",_xlfn.IFNA(VLOOKUP(F959,'سجل المشتريات'!E:M,9,0),"غير مسجلة في المشتريات"))</f>
        <v/>
      </c>
      <c r="I959" s="27" t="str">
        <f>_xlfn.IFNA(VLOOKUP(E959,الاوردرات!$B$1:$C$600,2,0),"")</f>
        <v/>
      </c>
      <c r="J959" s="63"/>
      <c r="L959" s="125" t="str">
        <f>IF(F959="","",_xlfn.IFNA((VLOOKUP(F959,help!L:M,2,0))*G959,"غير مسجلة في المشتريات"))</f>
        <v/>
      </c>
    </row>
    <row r="960" spans="2:12" x14ac:dyDescent="0.2">
      <c r="B960" s="14">
        <f>COUNTIFS($E$3:E960,تقرير!$E$4)</f>
        <v>21</v>
      </c>
      <c r="C960" s="48"/>
      <c r="D960" s="49"/>
      <c r="E960" s="48"/>
      <c r="F960" s="50"/>
      <c r="G960" s="51"/>
      <c r="H960" s="128" t="str">
        <f>IF(F960="","",_xlfn.IFNA(VLOOKUP(F960,'سجل المشتريات'!E:M,9,0),"غير مسجلة في المشتريات"))</f>
        <v/>
      </c>
      <c r="I960" s="27" t="str">
        <f>_xlfn.IFNA(VLOOKUP(E960,الاوردرات!$B$1:$C$600,2,0),"")</f>
        <v/>
      </c>
      <c r="J960" s="63"/>
      <c r="L960" s="125" t="str">
        <f>IF(F960="","",_xlfn.IFNA((VLOOKUP(F960,help!L:M,2,0))*G960,"غير مسجلة في المشتريات"))</f>
        <v/>
      </c>
    </row>
    <row r="961" spans="2:12" x14ac:dyDescent="0.2">
      <c r="B961" s="14">
        <f>COUNTIFS($E$3:E961,تقرير!$E$4)</f>
        <v>21</v>
      </c>
      <c r="C961" s="48"/>
      <c r="D961" s="49"/>
      <c r="E961" s="48"/>
      <c r="F961" s="50"/>
      <c r="G961" s="51"/>
      <c r="H961" s="128" t="str">
        <f>IF(F961="","",_xlfn.IFNA(VLOOKUP(F961,'سجل المشتريات'!E:M,9,0),"غير مسجلة في المشتريات"))</f>
        <v/>
      </c>
      <c r="I961" s="27" t="str">
        <f>_xlfn.IFNA(VLOOKUP(E961,الاوردرات!$B$1:$C$600,2,0),"")</f>
        <v/>
      </c>
      <c r="J961" s="63"/>
      <c r="L961" s="125" t="str">
        <f>IF(F961="","",_xlfn.IFNA((VLOOKUP(F961,help!L:M,2,0))*G961,"غير مسجلة في المشتريات"))</f>
        <v/>
      </c>
    </row>
    <row r="962" spans="2:12" x14ac:dyDescent="0.2">
      <c r="B962" s="14">
        <f>COUNTIFS($E$3:E962,تقرير!$E$4)</f>
        <v>21</v>
      </c>
      <c r="C962" s="48"/>
      <c r="D962" s="49"/>
      <c r="E962" s="48"/>
      <c r="F962" s="50"/>
      <c r="G962" s="51"/>
      <c r="H962" s="128" t="str">
        <f>IF(F962="","",_xlfn.IFNA(VLOOKUP(F962,'سجل المشتريات'!E:M,9,0),"غير مسجلة في المشتريات"))</f>
        <v/>
      </c>
      <c r="I962" s="27" t="str">
        <f>_xlfn.IFNA(VLOOKUP(E962,الاوردرات!$B$1:$C$600,2,0),"")</f>
        <v/>
      </c>
      <c r="J962" s="63"/>
      <c r="L962" s="125" t="str">
        <f>IF(F962="","",_xlfn.IFNA((VLOOKUP(F962,help!L:M,2,0))*G962,"غير مسجلة في المشتريات"))</f>
        <v/>
      </c>
    </row>
    <row r="963" spans="2:12" x14ac:dyDescent="0.2">
      <c r="B963" s="14">
        <f>COUNTIFS($E$3:E963,تقرير!$E$4)</f>
        <v>21</v>
      </c>
      <c r="C963" s="48"/>
      <c r="D963" s="49"/>
      <c r="E963" s="48"/>
      <c r="F963" s="50"/>
      <c r="G963" s="51"/>
      <c r="H963" s="128" t="str">
        <f>IF(F963="","",_xlfn.IFNA(VLOOKUP(F963,'سجل المشتريات'!E:M,9,0),"غير مسجلة في المشتريات"))</f>
        <v/>
      </c>
      <c r="I963" s="27" t="str">
        <f>_xlfn.IFNA(VLOOKUP(E963,الاوردرات!$B$1:$C$600,2,0),"")</f>
        <v/>
      </c>
      <c r="J963" s="63"/>
      <c r="L963" s="125" t="str">
        <f>IF(F963="","",_xlfn.IFNA((VLOOKUP(F963,help!L:M,2,0))*G963,"غير مسجلة في المشتريات"))</f>
        <v/>
      </c>
    </row>
    <row r="964" spans="2:12" x14ac:dyDescent="0.2">
      <c r="B964" s="14">
        <f>COUNTIFS($E$3:E964,تقرير!$E$4)</f>
        <v>21</v>
      </c>
      <c r="C964" s="48"/>
      <c r="D964" s="49"/>
      <c r="E964" s="48"/>
      <c r="F964" s="50"/>
      <c r="G964" s="51"/>
      <c r="H964" s="128" t="str">
        <f>IF(F964="","",_xlfn.IFNA(VLOOKUP(F964,'سجل المشتريات'!E:M,9,0),"غير مسجلة في المشتريات"))</f>
        <v/>
      </c>
      <c r="I964" s="27" t="str">
        <f>_xlfn.IFNA(VLOOKUP(E964,الاوردرات!$B$1:$C$600,2,0),"")</f>
        <v/>
      </c>
      <c r="J964" s="63"/>
      <c r="L964" s="125" t="str">
        <f>IF(F964="","",_xlfn.IFNA((VLOOKUP(F964,help!L:M,2,0))*G964,"غير مسجلة في المشتريات"))</f>
        <v/>
      </c>
    </row>
    <row r="965" spans="2:12" x14ac:dyDescent="0.2">
      <c r="B965" s="14">
        <f>COUNTIFS($E$3:E965,تقرير!$E$4)</f>
        <v>21</v>
      </c>
      <c r="C965" s="48"/>
      <c r="D965" s="49"/>
      <c r="E965" s="48"/>
      <c r="F965" s="50"/>
      <c r="G965" s="51"/>
      <c r="H965" s="128" t="str">
        <f>IF(F965="","",_xlfn.IFNA(VLOOKUP(F965,'سجل المشتريات'!E:M,9,0),"غير مسجلة في المشتريات"))</f>
        <v/>
      </c>
      <c r="I965" s="27" t="str">
        <f>_xlfn.IFNA(VLOOKUP(E965,الاوردرات!$B$1:$C$600,2,0),"")</f>
        <v/>
      </c>
      <c r="J965" s="63"/>
      <c r="L965" s="125" t="str">
        <f>IF(F965="","",_xlfn.IFNA((VLOOKUP(F965,help!L:M,2,0))*G965,"غير مسجلة في المشتريات"))</f>
        <v/>
      </c>
    </row>
    <row r="966" spans="2:12" x14ac:dyDescent="0.2">
      <c r="B966" s="14">
        <f>COUNTIFS($E$3:E966,تقرير!$E$4)</f>
        <v>21</v>
      </c>
      <c r="C966" s="48"/>
      <c r="D966" s="49"/>
      <c r="E966" s="48"/>
      <c r="F966" s="50"/>
      <c r="G966" s="51"/>
      <c r="H966" s="128" t="str">
        <f>IF(F966="","",_xlfn.IFNA(VLOOKUP(F966,'سجل المشتريات'!E:M,9,0),"غير مسجلة في المشتريات"))</f>
        <v/>
      </c>
      <c r="I966" s="27" t="str">
        <f>_xlfn.IFNA(VLOOKUP(E966,الاوردرات!$B$1:$C$600,2,0),"")</f>
        <v/>
      </c>
      <c r="J966" s="63"/>
      <c r="L966" s="125" t="str">
        <f>IF(F966="","",_xlfn.IFNA((VLOOKUP(F966,help!L:M,2,0))*G966,"غير مسجلة في المشتريات"))</f>
        <v/>
      </c>
    </row>
    <row r="967" spans="2:12" x14ac:dyDescent="0.2">
      <c r="B967" s="14">
        <f>COUNTIFS($E$3:E967,تقرير!$E$4)</f>
        <v>21</v>
      </c>
      <c r="C967" s="48"/>
      <c r="D967" s="49"/>
      <c r="E967" s="48"/>
      <c r="F967" s="50"/>
      <c r="G967" s="51"/>
      <c r="H967" s="128" t="str">
        <f>IF(F967="","",_xlfn.IFNA(VLOOKUP(F967,'سجل المشتريات'!E:M,9,0),"غير مسجلة في المشتريات"))</f>
        <v/>
      </c>
      <c r="I967" s="27" t="str">
        <f>_xlfn.IFNA(VLOOKUP(E967,الاوردرات!$B$1:$C$600,2,0),"")</f>
        <v/>
      </c>
      <c r="J967" s="63"/>
      <c r="L967" s="125" t="str">
        <f>IF(F967="","",_xlfn.IFNA((VLOOKUP(F967,help!L:M,2,0))*G967,"غير مسجلة في المشتريات"))</f>
        <v/>
      </c>
    </row>
    <row r="968" spans="2:12" x14ac:dyDescent="0.2">
      <c r="B968" s="14">
        <f>COUNTIFS($E$3:E968,تقرير!$E$4)</f>
        <v>21</v>
      </c>
      <c r="C968" s="48"/>
      <c r="D968" s="49"/>
      <c r="E968" s="48"/>
      <c r="F968" s="50"/>
      <c r="G968" s="51"/>
      <c r="H968" s="128" t="str">
        <f>IF(F968="","",_xlfn.IFNA(VLOOKUP(F968,'سجل المشتريات'!E:M,9,0),"غير مسجلة في المشتريات"))</f>
        <v/>
      </c>
      <c r="I968" s="27" t="str">
        <f>_xlfn.IFNA(VLOOKUP(E968,الاوردرات!$B$1:$C$600,2,0),"")</f>
        <v/>
      </c>
      <c r="J968" s="63"/>
      <c r="L968" s="125" t="str">
        <f>IF(F968="","",_xlfn.IFNA((VLOOKUP(F968,help!L:M,2,0))*G968,"غير مسجلة في المشتريات"))</f>
        <v/>
      </c>
    </row>
    <row r="969" spans="2:12" x14ac:dyDescent="0.2">
      <c r="B969" s="14">
        <f>COUNTIFS($E$3:E969,تقرير!$E$4)</f>
        <v>21</v>
      </c>
      <c r="C969" s="48"/>
      <c r="D969" s="49"/>
      <c r="E969" s="48"/>
      <c r="F969" s="50"/>
      <c r="G969" s="51"/>
      <c r="H969" s="128" t="str">
        <f>IF(F969="","",_xlfn.IFNA(VLOOKUP(F969,'سجل المشتريات'!E:M,9,0),"غير مسجلة في المشتريات"))</f>
        <v/>
      </c>
      <c r="I969" s="27" t="str">
        <f>_xlfn.IFNA(VLOOKUP(E969,الاوردرات!$B$1:$C$600,2,0),"")</f>
        <v/>
      </c>
      <c r="J969" s="63"/>
      <c r="L969" s="125" t="str">
        <f>IF(F969="","",_xlfn.IFNA((VLOOKUP(F969,help!L:M,2,0))*G969,"غير مسجلة في المشتريات"))</f>
        <v/>
      </c>
    </row>
    <row r="970" spans="2:12" x14ac:dyDescent="0.2">
      <c r="B970" s="14">
        <f>COUNTIFS($E$3:E970,تقرير!$E$4)</f>
        <v>21</v>
      </c>
      <c r="C970" s="48"/>
      <c r="D970" s="49"/>
      <c r="E970" s="48"/>
      <c r="F970" s="50"/>
      <c r="G970" s="51"/>
      <c r="H970" s="128" t="str">
        <f>IF(F970="","",_xlfn.IFNA(VLOOKUP(F970,'سجل المشتريات'!E:M,9,0),"غير مسجلة في المشتريات"))</f>
        <v/>
      </c>
      <c r="I970" s="27" t="str">
        <f>_xlfn.IFNA(VLOOKUP(E970,الاوردرات!$B$1:$C$600,2,0),"")</f>
        <v/>
      </c>
      <c r="J970" s="63"/>
      <c r="L970" s="125" t="str">
        <f>IF(F970="","",_xlfn.IFNA((VLOOKUP(F970,help!L:M,2,0))*G970,"غير مسجلة في المشتريات"))</f>
        <v/>
      </c>
    </row>
    <row r="971" spans="2:12" x14ac:dyDescent="0.2">
      <c r="B971" s="14">
        <f>COUNTIFS($E$3:E971,تقرير!$E$4)</f>
        <v>21</v>
      </c>
      <c r="C971" s="48"/>
      <c r="D971" s="49"/>
      <c r="E971" s="48"/>
      <c r="F971" s="50"/>
      <c r="G971" s="51"/>
      <c r="H971" s="128" t="str">
        <f>IF(F971="","",_xlfn.IFNA(VLOOKUP(F971,'سجل المشتريات'!E:M,9,0),"غير مسجلة في المشتريات"))</f>
        <v/>
      </c>
      <c r="I971" s="27" t="str">
        <f>_xlfn.IFNA(VLOOKUP(E971,الاوردرات!$B$1:$C$600,2,0),"")</f>
        <v/>
      </c>
      <c r="J971" s="63"/>
      <c r="L971" s="125" t="str">
        <f>IF(F971="","",_xlfn.IFNA((VLOOKUP(F971,help!L:M,2,0))*G971,"غير مسجلة في المشتريات"))</f>
        <v/>
      </c>
    </row>
    <row r="972" spans="2:12" x14ac:dyDescent="0.2">
      <c r="B972" s="14">
        <f>COUNTIFS($E$3:E972,تقرير!$E$4)</f>
        <v>21</v>
      </c>
      <c r="C972" s="48"/>
      <c r="D972" s="49"/>
      <c r="E972" s="48"/>
      <c r="F972" s="50"/>
      <c r="G972" s="51"/>
      <c r="H972" s="128" t="str">
        <f>IF(F972="","",_xlfn.IFNA(VLOOKUP(F972,'سجل المشتريات'!E:M,9,0),"غير مسجلة في المشتريات"))</f>
        <v/>
      </c>
      <c r="I972" s="27" t="str">
        <f>_xlfn.IFNA(VLOOKUP(E972,الاوردرات!$B$1:$C$600,2,0),"")</f>
        <v/>
      </c>
      <c r="J972" s="63"/>
      <c r="L972" s="125" t="str">
        <f>IF(F972="","",_xlfn.IFNA((VLOOKUP(F972,help!L:M,2,0))*G972,"غير مسجلة في المشتريات"))</f>
        <v/>
      </c>
    </row>
    <row r="973" spans="2:12" x14ac:dyDescent="0.2">
      <c r="B973" s="14">
        <f>COUNTIFS($E$3:E973,تقرير!$E$4)</f>
        <v>21</v>
      </c>
      <c r="C973" s="48"/>
      <c r="D973" s="49"/>
      <c r="E973" s="48"/>
      <c r="F973" s="50"/>
      <c r="G973" s="51"/>
      <c r="H973" s="128" t="str">
        <f>IF(F973="","",_xlfn.IFNA(VLOOKUP(F973,'سجل المشتريات'!E:M,9,0),"غير مسجلة في المشتريات"))</f>
        <v/>
      </c>
      <c r="I973" s="27" t="str">
        <f>_xlfn.IFNA(VLOOKUP(E973,الاوردرات!$B$1:$C$600,2,0),"")</f>
        <v/>
      </c>
      <c r="J973" s="63"/>
      <c r="L973" s="125" t="str">
        <f>IF(F973="","",_xlfn.IFNA((VLOOKUP(F973,help!L:M,2,0))*G973,"غير مسجلة في المشتريات"))</f>
        <v/>
      </c>
    </row>
    <row r="974" spans="2:12" x14ac:dyDescent="0.2">
      <c r="B974" s="14">
        <f>COUNTIFS($E$3:E974,تقرير!$E$4)</f>
        <v>21</v>
      </c>
      <c r="C974" s="48"/>
      <c r="D974" s="49"/>
      <c r="E974" s="48"/>
      <c r="F974" s="50"/>
      <c r="G974" s="51"/>
      <c r="H974" s="128" t="str">
        <f>IF(F974="","",_xlfn.IFNA(VLOOKUP(F974,'سجل المشتريات'!E:M,9,0),"غير مسجلة في المشتريات"))</f>
        <v/>
      </c>
      <c r="I974" s="27" t="str">
        <f>_xlfn.IFNA(VLOOKUP(E974,الاوردرات!$B$1:$C$600,2,0),"")</f>
        <v/>
      </c>
      <c r="J974" s="63"/>
      <c r="L974" s="125" t="str">
        <f>IF(F974="","",_xlfn.IFNA((VLOOKUP(F974,help!L:M,2,0))*G974,"غير مسجلة في المشتريات"))</f>
        <v/>
      </c>
    </row>
    <row r="975" spans="2:12" x14ac:dyDescent="0.2">
      <c r="B975" s="14">
        <f>COUNTIFS($E$3:E975,تقرير!$E$4)</f>
        <v>21</v>
      </c>
      <c r="C975" s="48"/>
      <c r="D975" s="49"/>
      <c r="E975" s="48"/>
      <c r="F975" s="50"/>
      <c r="G975" s="51"/>
      <c r="H975" s="128" t="str">
        <f>IF(F975="","",_xlfn.IFNA(VLOOKUP(F975,'سجل المشتريات'!E:M,9,0),"غير مسجلة في المشتريات"))</f>
        <v/>
      </c>
      <c r="I975" s="27" t="str">
        <f>_xlfn.IFNA(VLOOKUP(E975,الاوردرات!$B$1:$C$600,2,0),"")</f>
        <v/>
      </c>
      <c r="J975" s="63"/>
      <c r="L975" s="125" t="str">
        <f>IF(F975="","",_xlfn.IFNA((VLOOKUP(F975,help!L:M,2,0))*G975,"غير مسجلة في المشتريات"))</f>
        <v/>
      </c>
    </row>
    <row r="976" spans="2:12" x14ac:dyDescent="0.2">
      <c r="B976" s="14">
        <f>COUNTIFS($E$3:E976,تقرير!$E$4)</f>
        <v>21</v>
      </c>
      <c r="C976" s="48"/>
      <c r="D976" s="49"/>
      <c r="E976" s="48"/>
      <c r="F976" s="50"/>
      <c r="G976" s="51"/>
      <c r="H976" s="128" t="str">
        <f>IF(F976="","",_xlfn.IFNA(VLOOKUP(F976,'سجل المشتريات'!E:M,9,0),"غير مسجلة في المشتريات"))</f>
        <v/>
      </c>
      <c r="I976" s="27" t="str">
        <f>_xlfn.IFNA(VLOOKUP(E976,الاوردرات!$B$1:$C$600,2,0),"")</f>
        <v/>
      </c>
      <c r="J976" s="63"/>
      <c r="L976" s="125" t="str">
        <f>IF(F976="","",_xlfn.IFNA((VLOOKUP(F976,help!L:M,2,0))*G976,"غير مسجلة في المشتريات"))</f>
        <v/>
      </c>
    </row>
    <row r="977" spans="2:12" x14ac:dyDescent="0.2">
      <c r="B977" s="14">
        <f>COUNTIFS($E$3:E977,تقرير!$E$4)</f>
        <v>21</v>
      </c>
      <c r="C977" s="48"/>
      <c r="D977" s="49"/>
      <c r="E977" s="48"/>
      <c r="F977" s="50"/>
      <c r="G977" s="51"/>
      <c r="H977" s="128" t="str">
        <f>IF(F977="","",_xlfn.IFNA(VLOOKUP(F977,'سجل المشتريات'!E:M,9,0),"غير مسجلة في المشتريات"))</f>
        <v/>
      </c>
      <c r="I977" s="27" t="str">
        <f>_xlfn.IFNA(VLOOKUP(E977,الاوردرات!$B$1:$C$600,2,0),"")</f>
        <v/>
      </c>
      <c r="J977" s="63"/>
      <c r="L977" s="125" t="str">
        <f>IF(F977="","",_xlfn.IFNA((VLOOKUP(F977,help!L:M,2,0))*G977,"غير مسجلة في المشتريات"))</f>
        <v/>
      </c>
    </row>
    <row r="978" spans="2:12" x14ac:dyDescent="0.2">
      <c r="B978" s="14">
        <f>COUNTIFS($E$3:E978,تقرير!$E$4)</f>
        <v>21</v>
      </c>
      <c r="C978" s="48"/>
      <c r="D978" s="49"/>
      <c r="E978" s="48"/>
      <c r="F978" s="50"/>
      <c r="G978" s="51"/>
      <c r="H978" s="128" t="str">
        <f>IF(F978="","",_xlfn.IFNA(VLOOKUP(F978,'سجل المشتريات'!E:M,9,0),"غير مسجلة في المشتريات"))</f>
        <v/>
      </c>
      <c r="I978" s="27" t="str">
        <f>_xlfn.IFNA(VLOOKUP(E978,الاوردرات!$B$1:$C$600,2,0),"")</f>
        <v/>
      </c>
      <c r="J978" s="63"/>
      <c r="L978" s="125" t="str">
        <f>IF(F978="","",_xlfn.IFNA((VLOOKUP(F978,help!L:M,2,0))*G978,"غير مسجلة في المشتريات"))</f>
        <v/>
      </c>
    </row>
    <row r="979" spans="2:12" x14ac:dyDescent="0.2">
      <c r="B979" s="14">
        <f>COUNTIFS($E$3:E979,تقرير!$E$4)</f>
        <v>21</v>
      </c>
      <c r="C979" s="48"/>
      <c r="D979" s="49"/>
      <c r="E979" s="48"/>
      <c r="F979" s="50"/>
      <c r="G979" s="51"/>
      <c r="H979" s="128" t="str">
        <f>IF(F979="","",_xlfn.IFNA(VLOOKUP(F979,'سجل المشتريات'!E:M,9,0),"غير مسجلة في المشتريات"))</f>
        <v/>
      </c>
      <c r="I979" s="27" t="str">
        <f>_xlfn.IFNA(VLOOKUP(E979,الاوردرات!$B$1:$C$600,2,0),"")</f>
        <v/>
      </c>
      <c r="J979" s="63"/>
      <c r="L979" s="125" t="str">
        <f>IF(F979="","",_xlfn.IFNA((VLOOKUP(F979,help!L:M,2,0))*G979,"غير مسجلة في المشتريات"))</f>
        <v/>
      </c>
    </row>
    <row r="980" spans="2:12" x14ac:dyDescent="0.2">
      <c r="B980" s="14">
        <f>COUNTIFS($E$3:E980,تقرير!$E$4)</f>
        <v>21</v>
      </c>
      <c r="C980" s="48"/>
      <c r="D980" s="49"/>
      <c r="E980" s="48"/>
      <c r="F980" s="50"/>
      <c r="G980" s="51"/>
      <c r="H980" s="128" t="str">
        <f>IF(F980="","",_xlfn.IFNA(VLOOKUP(F980,'سجل المشتريات'!E:M,9,0),"غير مسجلة في المشتريات"))</f>
        <v/>
      </c>
      <c r="I980" s="27" t="str">
        <f>_xlfn.IFNA(VLOOKUP(E980,الاوردرات!$B$1:$C$600,2,0),"")</f>
        <v/>
      </c>
      <c r="J980" s="63"/>
      <c r="L980" s="125" t="str">
        <f>IF(F980="","",_xlfn.IFNA((VLOOKUP(F980,help!L:M,2,0))*G980,"غير مسجلة في المشتريات"))</f>
        <v/>
      </c>
    </row>
    <row r="981" spans="2:12" x14ac:dyDescent="0.2">
      <c r="B981" s="14">
        <f>COUNTIFS($E$3:E981,تقرير!$E$4)</f>
        <v>21</v>
      </c>
      <c r="C981" s="48"/>
      <c r="D981" s="49"/>
      <c r="E981" s="48"/>
      <c r="F981" s="50"/>
      <c r="G981" s="51"/>
      <c r="H981" s="128" t="str">
        <f>IF(F981="","",_xlfn.IFNA(VLOOKUP(F981,'سجل المشتريات'!E:M,9,0),"غير مسجلة في المشتريات"))</f>
        <v/>
      </c>
      <c r="I981" s="27" t="str">
        <f>_xlfn.IFNA(VLOOKUP(E981,الاوردرات!$B$1:$C$600,2,0),"")</f>
        <v/>
      </c>
      <c r="J981" s="63"/>
      <c r="L981" s="125" t="str">
        <f>IF(F981="","",_xlfn.IFNA((VLOOKUP(F981,help!L:M,2,0))*G981,"غير مسجلة في المشتريات"))</f>
        <v/>
      </c>
    </row>
    <row r="982" spans="2:12" x14ac:dyDescent="0.2">
      <c r="B982" s="14">
        <f>COUNTIFS($E$3:E982,تقرير!$E$4)</f>
        <v>21</v>
      </c>
      <c r="C982" s="48"/>
      <c r="D982" s="49"/>
      <c r="E982" s="48"/>
      <c r="F982" s="50"/>
      <c r="G982" s="51"/>
      <c r="H982" s="128" t="str">
        <f>IF(F982="","",_xlfn.IFNA(VLOOKUP(F982,'سجل المشتريات'!E:M,9,0),"غير مسجلة في المشتريات"))</f>
        <v/>
      </c>
      <c r="I982" s="27" t="str">
        <f>_xlfn.IFNA(VLOOKUP(E982,الاوردرات!$B$1:$C$600,2,0),"")</f>
        <v/>
      </c>
      <c r="J982" s="63"/>
      <c r="L982" s="125" t="str">
        <f>IF(F982="","",_xlfn.IFNA((VLOOKUP(F982,help!L:M,2,0))*G982,"غير مسجلة في المشتريات"))</f>
        <v/>
      </c>
    </row>
    <row r="983" spans="2:12" x14ac:dyDescent="0.2">
      <c r="B983" s="14">
        <f>COUNTIFS($E$3:E983,تقرير!$E$4)</f>
        <v>21</v>
      </c>
      <c r="C983" s="48"/>
      <c r="D983" s="49"/>
      <c r="E983" s="37"/>
      <c r="F983" s="50"/>
      <c r="G983" s="51"/>
      <c r="H983" s="128" t="str">
        <f>IF(F983="","",_xlfn.IFNA(VLOOKUP(F983,'سجل المشتريات'!E:M,9,0),"غير مسجلة في المشتريات"))</f>
        <v/>
      </c>
      <c r="I983" s="27" t="str">
        <f>_xlfn.IFNA(VLOOKUP(E983,الاوردرات!$B$1:$C$600,2,0),"")</f>
        <v/>
      </c>
      <c r="J983" s="63"/>
      <c r="L983" s="125" t="str">
        <f>IF(F983="","",_xlfn.IFNA((VLOOKUP(F983,help!L:M,2,0))*G983,"غير مسجلة في المشتريات"))</f>
        <v/>
      </c>
    </row>
    <row r="984" spans="2:12" x14ac:dyDescent="0.2">
      <c r="B984" s="14">
        <f>COUNTIFS($E$3:E984,تقرير!$E$4)</f>
        <v>21</v>
      </c>
      <c r="C984" s="48"/>
      <c r="D984" s="49"/>
      <c r="E984" s="37"/>
      <c r="F984" s="50"/>
      <c r="G984" s="51"/>
      <c r="H984" s="128" t="str">
        <f>IF(F984="","",_xlfn.IFNA(VLOOKUP(F984,'سجل المشتريات'!E:M,9,0),"غير مسجلة في المشتريات"))</f>
        <v/>
      </c>
      <c r="I984" s="27" t="str">
        <f>_xlfn.IFNA(VLOOKUP(E984,الاوردرات!$B$1:$C$600,2,0),"")</f>
        <v/>
      </c>
      <c r="J984" s="63"/>
      <c r="L984" s="125" t="str">
        <f>IF(F984="","",_xlfn.IFNA((VLOOKUP(F984,help!L:M,2,0))*G984,"غير مسجلة في المشتريات"))</f>
        <v/>
      </c>
    </row>
    <row r="985" spans="2:12" x14ac:dyDescent="0.2">
      <c r="B985" s="14">
        <f>COUNTIFS($E$3:E985,تقرير!$E$4)</f>
        <v>21</v>
      </c>
      <c r="C985" s="48"/>
      <c r="D985" s="49"/>
      <c r="E985" s="37"/>
      <c r="F985" s="50"/>
      <c r="G985" s="51"/>
      <c r="H985" s="128" t="str">
        <f>IF(F985="","",_xlfn.IFNA(VLOOKUP(F985,'سجل المشتريات'!E:M,9,0),"غير مسجلة في المشتريات"))</f>
        <v/>
      </c>
      <c r="I985" s="27" t="str">
        <f>_xlfn.IFNA(VLOOKUP(E985,الاوردرات!$B$1:$C$600,2,0),"")</f>
        <v/>
      </c>
      <c r="J985" s="63"/>
      <c r="L985" s="125" t="str">
        <f>IF(F985="","",_xlfn.IFNA((VLOOKUP(F985,help!L:M,2,0))*G985,"غير مسجلة في المشتريات"))</f>
        <v/>
      </c>
    </row>
    <row r="986" spans="2:12" x14ac:dyDescent="0.2">
      <c r="B986" s="14">
        <f>COUNTIFS($E$3:E986,تقرير!$E$4)</f>
        <v>21</v>
      </c>
      <c r="C986" s="48"/>
      <c r="D986" s="49"/>
      <c r="E986" s="37"/>
      <c r="F986" s="50"/>
      <c r="G986" s="51"/>
      <c r="H986" s="128" t="str">
        <f>IF(F986="","",_xlfn.IFNA(VLOOKUP(F986,'سجل المشتريات'!E:M,9,0),"غير مسجلة في المشتريات"))</f>
        <v/>
      </c>
      <c r="I986" s="27" t="str">
        <f>_xlfn.IFNA(VLOOKUP(E986,الاوردرات!$B$1:$C$600,2,0),"")</f>
        <v/>
      </c>
      <c r="J986" s="63"/>
      <c r="L986" s="125" t="str">
        <f>IF(F986="","",_xlfn.IFNA((VLOOKUP(F986,help!L:M,2,0))*G986,"غير مسجلة في المشتريات"))</f>
        <v/>
      </c>
    </row>
    <row r="987" spans="2:12" x14ac:dyDescent="0.2">
      <c r="B987" s="14">
        <f>COUNTIFS($E$3:E987,تقرير!$E$4)</f>
        <v>21</v>
      </c>
      <c r="C987" s="48"/>
      <c r="D987" s="49"/>
      <c r="E987" s="37"/>
      <c r="F987" s="50"/>
      <c r="G987" s="51"/>
      <c r="H987" s="128" t="str">
        <f>IF(F987="","",_xlfn.IFNA(VLOOKUP(F987,'سجل المشتريات'!E:M,9,0),"غير مسجلة في المشتريات"))</f>
        <v/>
      </c>
      <c r="I987" s="27" t="str">
        <f>_xlfn.IFNA(VLOOKUP(E987,الاوردرات!$B$1:$C$600,2,0),"")</f>
        <v/>
      </c>
      <c r="J987" s="63"/>
      <c r="L987" s="125" t="str">
        <f>IF(F987="","",_xlfn.IFNA((VLOOKUP(F987,help!L:M,2,0))*G987,"غير مسجلة في المشتريات"))</f>
        <v/>
      </c>
    </row>
    <row r="988" spans="2:12" x14ac:dyDescent="0.2">
      <c r="B988" s="14">
        <f>COUNTIFS($E$3:E988,تقرير!$E$4)</f>
        <v>21</v>
      </c>
      <c r="C988" s="48"/>
      <c r="D988" s="49"/>
      <c r="E988" s="37"/>
      <c r="F988" s="50"/>
      <c r="G988" s="51"/>
      <c r="H988" s="128" t="str">
        <f>IF(F988="","",_xlfn.IFNA(VLOOKUP(F988,'سجل المشتريات'!E:M,9,0),"غير مسجلة في المشتريات"))</f>
        <v/>
      </c>
      <c r="I988" s="27" t="str">
        <f>_xlfn.IFNA(VLOOKUP(E988,الاوردرات!$B$1:$C$600,2,0),"")</f>
        <v/>
      </c>
      <c r="J988" s="63"/>
      <c r="L988" s="125" t="str">
        <f>IF(F988="","",_xlfn.IFNA((VLOOKUP(F988,help!L:M,2,0))*G988,"غير مسجلة في المشتريات"))</f>
        <v/>
      </c>
    </row>
    <row r="989" spans="2:12" x14ac:dyDescent="0.2">
      <c r="B989" s="14">
        <f>COUNTIFS($E$3:E989,تقرير!$E$4)</f>
        <v>21</v>
      </c>
      <c r="C989" s="48"/>
      <c r="D989" s="49"/>
      <c r="E989" s="37"/>
      <c r="F989" s="50"/>
      <c r="G989" s="51"/>
      <c r="H989" s="128" t="str">
        <f>IF(F989="","",_xlfn.IFNA(VLOOKUP(F989,'سجل المشتريات'!E:M,9,0),"غير مسجلة في المشتريات"))</f>
        <v/>
      </c>
      <c r="I989" s="27" t="str">
        <f>_xlfn.IFNA(VLOOKUP(E989,الاوردرات!$B$1:$C$600,2,0),"")</f>
        <v/>
      </c>
      <c r="J989" s="63"/>
      <c r="L989" s="125" t="str">
        <f>IF(F989="","",_xlfn.IFNA((VLOOKUP(F989,help!L:M,2,0))*G989,"غير مسجلة في المشتريات"))</f>
        <v/>
      </c>
    </row>
    <row r="990" spans="2:12" x14ac:dyDescent="0.2">
      <c r="B990" s="14">
        <f>COUNTIFS($E$3:E990,تقرير!$E$4)</f>
        <v>21</v>
      </c>
      <c r="C990" s="48"/>
      <c r="D990" s="49"/>
      <c r="E990" s="37"/>
      <c r="F990" s="50"/>
      <c r="G990" s="51"/>
      <c r="H990" s="128" t="str">
        <f>IF(F990="","",_xlfn.IFNA(VLOOKUP(F990,'سجل المشتريات'!E:M,9,0),"غير مسجلة في المشتريات"))</f>
        <v/>
      </c>
      <c r="I990" s="27" t="str">
        <f>_xlfn.IFNA(VLOOKUP(E990,الاوردرات!$B$1:$C$600,2,0),"")</f>
        <v/>
      </c>
      <c r="J990" s="63"/>
      <c r="L990" s="125" t="str">
        <f>IF(F990="","",_xlfn.IFNA((VLOOKUP(F990,help!L:M,2,0))*G990,"غير مسجلة في المشتريات"))</f>
        <v/>
      </c>
    </row>
    <row r="991" spans="2:12" x14ac:dyDescent="0.2">
      <c r="B991" s="14">
        <f>COUNTIFS($E$3:E991,تقرير!$E$4)</f>
        <v>21</v>
      </c>
      <c r="C991" s="48"/>
      <c r="D991" s="49"/>
      <c r="E991" s="37"/>
      <c r="F991" s="50"/>
      <c r="G991" s="51"/>
      <c r="H991" s="128" t="str">
        <f>IF(F991="","",_xlfn.IFNA(VLOOKUP(F991,'سجل المشتريات'!E:M,9,0),"غير مسجلة في المشتريات"))</f>
        <v/>
      </c>
      <c r="I991" s="27" t="str">
        <f>_xlfn.IFNA(VLOOKUP(E991,الاوردرات!$B$1:$C$600,2,0),"")</f>
        <v/>
      </c>
      <c r="J991" s="63"/>
      <c r="L991" s="125" t="str">
        <f>IF(F991="","",_xlfn.IFNA((VLOOKUP(F991,help!L:M,2,0))*G991,"غير مسجلة في المشتريات"))</f>
        <v/>
      </c>
    </row>
    <row r="992" spans="2:12" x14ac:dyDescent="0.2">
      <c r="B992" s="14">
        <f>COUNTIFS($E$3:E992,تقرير!$E$4)</f>
        <v>21</v>
      </c>
      <c r="C992" s="48"/>
      <c r="D992" s="49"/>
      <c r="E992" s="37"/>
      <c r="F992" s="50"/>
      <c r="G992" s="51"/>
      <c r="H992" s="128" t="str">
        <f>IF(F992="","",_xlfn.IFNA(VLOOKUP(F992,'سجل المشتريات'!E:M,9,0),"غير مسجلة في المشتريات"))</f>
        <v/>
      </c>
      <c r="I992" s="27" t="str">
        <f>_xlfn.IFNA(VLOOKUP(E992,الاوردرات!$B$1:$C$600,2,0),"")</f>
        <v/>
      </c>
      <c r="J992" s="63"/>
      <c r="L992" s="125" t="str">
        <f>IF(F992="","",_xlfn.IFNA((VLOOKUP(F992,help!L:M,2,0))*G992,"غير مسجلة في المشتريات"))</f>
        <v/>
      </c>
    </row>
    <row r="993" spans="2:12" x14ac:dyDescent="0.2">
      <c r="B993" s="14">
        <f>COUNTIFS($E$3:E993,تقرير!$E$4)</f>
        <v>21</v>
      </c>
      <c r="C993" s="48"/>
      <c r="D993" s="49"/>
      <c r="E993" s="37"/>
      <c r="F993" s="50"/>
      <c r="G993" s="51"/>
      <c r="H993" s="128" t="str">
        <f>IF(F993="","",_xlfn.IFNA(VLOOKUP(F993,'سجل المشتريات'!E:M,9,0),"غير مسجلة في المشتريات"))</f>
        <v/>
      </c>
      <c r="I993" s="27" t="str">
        <f>_xlfn.IFNA(VLOOKUP(E993,الاوردرات!$B$1:$C$600,2,0),"")</f>
        <v/>
      </c>
      <c r="J993" s="63"/>
      <c r="L993" s="125" t="str">
        <f>IF(F993="","",_xlfn.IFNA((VLOOKUP(F993,help!L:M,2,0))*G993,"غير مسجلة في المشتريات"))</f>
        <v/>
      </c>
    </row>
    <row r="994" spans="2:12" x14ac:dyDescent="0.2">
      <c r="B994" s="14">
        <f>COUNTIFS($E$3:E994,تقرير!$E$4)</f>
        <v>21</v>
      </c>
      <c r="C994" s="48"/>
      <c r="D994" s="49"/>
      <c r="E994" s="37"/>
      <c r="F994" s="50"/>
      <c r="G994" s="51"/>
      <c r="H994" s="128" t="str">
        <f>IF(F994="","",_xlfn.IFNA(VLOOKUP(F994,'سجل المشتريات'!E:M,9,0),"غير مسجلة في المشتريات"))</f>
        <v/>
      </c>
      <c r="I994" s="27" t="str">
        <f>_xlfn.IFNA(VLOOKUP(E994,الاوردرات!$B$1:$C$600,2,0),"")</f>
        <v/>
      </c>
      <c r="J994" s="63"/>
      <c r="L994" s="125" t="str">
        <f>IF(F994="","",_xlfn.IFNA((VLOOKUP(F994,help!L:M,2,0))*G994,"غير مسجلة في المشتريات"))</f>
        <v/>
      </c>
    </row>
    <row r="995" spans="2:12" x14ac:dyDescent="0.2">
      <c r="B995" s="14">
        <f>COUNTIFS($E$3:E995,تقرير!$E$4)</f>
        <v>21</v>
      </c>
      <c r="C995" s="48"/>
      <c r="D995" s="49"/>
      <c r="E995" s="37"/>
      <c r="F995" s="50"/>
      <c r="G995" s="51"/>
      <c r="H995" s="128" t="str">
        <f>IF(F995="","",_xlfn.IFNA(VLOOKUP(F995,'سجل المشتريات'!E:M,9,0),"غير مسجلة في المشتريات"))</f>
        <v/>
      </c>
      <c r="I995" s="27" t="str">
        <f>_xlfn.IFNA(VLOOKUP(E995,الاوردرات!$B$1:$C$600,2,0),"")</f>
        <v/>
      </c>
      <c r="J995" s="63"/>
      <c r="L995" s="125" t="str">
        <f>IF(F995="","",_xlfn.IFNA((VLOOKUP(F995,help!L:M,2,0))*G995,"غير مسجلة في المشتريات"))</f>
        <v/>
      </c>
    </row>
    <row r="996" spans="2:12" x14ac:dyDescent="0.2">
      <c r="B996" s="14">
        <f>COUNTIFS($E$3:E996,تقرير!$E$4)</f>
        <v>21</v>
      </c>
      <c r="C996" s="48"/>
      <c r="D996" s="49"/>
      <c r="E996" s="37"/>
      <c r="F996" s="50"/>
      <c r="G996" s="51"/>
      <c r="H996" s="128" t="str">
        <f>IF(F996="","",_xlfn.IFNA(VLOOKUP(F996,'سجل المشتريات'!E:M,9,0),"غير مسجلة في المشتريات"))</f>
        <v/>
      </c>
      <c r="I996" s="27" t="str">
        <f>_xlfn.IFNA(VLOOKUP(E996,الاوردرات!$B$1:$C$600,2,0),"")</f>
        <v/>
      </c>
      <c r="J996" s="63"/>
      <c r="L996" s="125" t="str">
        <f>IF(F996="","",_xlfn.IFNA((VLOOKUP(F996,help!L:M,2,0))*G996,"غير مسجلة في المشتريات"))</f>
        <v/>
      </c>
    </row>
    <row r="997" spans="2:12" x14ac:dyDescent="0.2">
      <c r="B997" s="14">
        <f>COUNTIFS($E$3:E997,تقرير!$E$4)</f>
        <v>21</v>
      </c>
      <c r="C997" s="48"/>
      <c r="D997" s="49"/>
      <c r="E997" s="37"/>
      <c r="F997" s="50"/>
      <c r="G997" s="51"/>
      <c r="H997" s="128" t="str">
        <f>IF(F997="","",_xlfn.IFNA(VLOOKUP(F997,'سجل المشتريات'!E:M,9,0),"غير مسجلة في المشتريات"))</f>
        <v/>
      </c>
      <c r="I997" s="27" t="str">
        <f>_xlfn.IFNA(VLOOKUP(E997,الاوردرات!$B$1:$C$600,2,0),"")</f>
        <v/>
      </c>
      <c r="J997" s="63"/>
      <c r="L997" s="125" t="str">
        <f>IF(F997="","",_xlfn.IFNA((VLOOKUP(F997,help!L:M,2,0))*G997,"غير مسجلة في المشتريات"))</f>
        <v/>
      </c>
    </row>
    <row r="998" spans="2:12" x14ac:dyDescent="0.2">
      <c r="B998" s="14">
        <f>COUNTIFS($E$3:E998,تقرير!$E$4)</f>
        <v>21</v>
      </c>
      <c r="C998" s="48"/>
      <c r="D998" s="49"/>
      <c r="E998" s="37"/>
      <c r="F998" s="50"/>
      <c r="G998" s="51"/>
      <c r="H998" s="128" t="str">
        <f>IF(F998="","",_xlfn.IFNA(VLOOKUP(F998,'سجل المشتريات'!E:M,9,0),"غير مسجلة في المشتريات"))</f>
        <v/>
      </c>
      <c r="I998" s="27" t="str">
        <f>_xlfn.IFNA(VLOOKUP(E998,الاوردرات!$B$1:$C$600,2,0),"")</f>
        <v/>
      </c>
      <c r="J998" s="63"/>
      <c r="L998" s="125" t="str">
        <f>IF(F998="","",_xlfn.IFNA((VLOOKUP(F998,help!L:M,2,0))*G998,"غير مسجلة في المشتريات"))</f>
        <v/>
      </c>
    </row>
    <row r="999" spans="2:12" x14ac:dyDescent="0.2">
      <c r="B999" s="14">
        <f>COUNTIFS($E$3:E999,تقرير!$E$4)</f>
        <v>21</v>
      </c>
      <c r="C999" s="48"/>
      <c r="D999" s="49"/>
      <c r="E999" s="37"/>
      <c r="F999" s="50"/>
      <c r="G999" s="51"/>
      <c r="H999" s="128" t="str">
        <f>IF(F999="","",_xlfn.IFNA(VLOOKUP(F999,'سجل المشتريات'!E:M,9,0),"غير مسجلة في المشتريات"))</f>
        <v/>
      </c>
      <c r="I999" s="27" t="str">
        <f>_xlfn.IFNA(VLOOKUP(E999,الاوردرات!$B$1:$C$600,2,0),"")</f>
        <v/>
      </c>
      <c r="J999" s="63"/>
      <c r="L999" s="125" t="str">
        <f>IF(F999="","",_xlfn.IFNA((VLOOKUP(F999,help!L:M,2,0))*G999,"غير مسجلة في المشتريات"))</f>
        <v/>
      </c>
    </row>
    <row r="1000" spans="2:12" x14ac:dyDescent="0.2">
      <c r="B1000" s="14">
        <f>COUNTIFS($E$3:E1000,تقرير!$E$4)</f>
        <v>21</v>
      </c>
      <c r="C1000" s="48"/>
      <c r="D1000" s="49"/>
      <c r="E1000" s="37"/>
      <c r="F1000" s="50"/>
      <c r="G1000" s="51"/>
      <c r="H1000" s="128" t="str">
        <f>IF(F1000="","",_xlfn.IFNA(VLOOKUP(F1000,'سجل المشتريات'!E:M,9,0),"غير مسجلة في المشتريات"))</f>
        <v/>
      </c>
      <c r="I1000" s="27" t="str">
        <f>_xlfn.IFNA(VLOOKUP(E1000,الاوردرات!$B$1:$C$600,2,0),"")</f>
        <v/>
      </c>
      <c r="J1000" s="63"/>
      <c r="L1000" s="125" t="str">
        <f>IF(F1000="","",_xlfn.IFNA((VLOOKUP(F1000,help!L:M,2,0))*G1000,"غير مسجلة في المشتريات"))</f>
        <v/>
      </c>
    </row>
    <row r="1001" spans="2:12" x14ac:dyDescent="0.2">
      <c r="B1001" s="14">
        <f>COUNTIFS($E$3:E1001,تقرير!$E$4)</f>
        <v>21</v>
      </c>
      <c r="C1001" s="48"/>
      <c r="D1001" s="49"/>
      <c r="E1001" s="37"/>
      <c r="F1001" s="50"/>
      <c r="G1001" s="51"/>
      <c r="H1001" s="128" t="str">
        <f>IF(F1001="","",_xlfn.IFNA(VLOOKUP(F1001,'سجل المشتريات'!E:M,9,0),"غير مسجلة في المشتريات"))</f>
        <v/>
      </c>
      <c r="I1001" s="27" t="str">
        <f>_xlfn.IFNA(VLOOKUP(E1001,الاوردرات!$B$1:$C$600,2,0),"")</f>
        <v/>
      </c>
      <c r="J1001" s="63"/>
      <c r="L1001" s="125" t="str">
        <f>IF(F1001="","",_xlfn.IFNA((VLOOKUP(F1001,help!L:M,2,0))*G1001,"غير مسجلة في المشتريات"))</f>
        <v/>
      </c>
    </row>
    <row r="1002" spans="2:12" x14ac:dyDescent="0.2">
      <c r="B1002" s="14">
        <f>COUNTIFS($E$3:E1002,تقرير!$E$4)</f>
        <v>21</v>
      </c>
      <c r="C1002" s="48"/>
      <c r="D1002" s="49"/>
      <c r="E1002" s="37"/>
      <c r="F1002" s="50"/>
      <c r="G1002" s="51"/>
      <c r="H1002" s="128" t="str">
        <f>IF(F1002="","",_xlfn.IFNA(VLOOKUP(F1002,'سجل المشتريات'!E:M,9,0),"غير مسجلة في المشتريات"))</f>
        <v/>
      </c>
      <c r="I1002" s="27" t="str">
        <f>_xlfn.IFNA(VLOOKUP(E1002,الاوردرات!$B$1:$C$600,2,0),"")</f>
        <v/>
      </c>
      <c r="J1002" s="63"/>
      <c r="L1002" s="125" t="str">
        <f>IF(F1002="","",_xlfn.IFNA((VLOOKUP(F1002,help!L:M,2,0))*G1002,"غير مسجلة في المشتريات"))</f>
        <v/>
      </c>
    </row>
    <row r="1003" spans="2:12" x14ac:dyDescent="0.2">
      <c r="B1003" s="14">
        <f>COUNTIFS($E$3:E1003,تقرير!$E$4)</f>
        <v>21</v>
      </c>
      <c r="C1003" s="48"/>
      <c r="D1003" s="49"/>
      <c r="E1003" s="37"/>
      <c r="F1003" s="50"/>
      <c r="G1003" s="51"/>
      <c r="H1003" s="128" t="str">
        <f>IF(F1003="","",_xlfn.IFNA(VLOOKUP(F1003,'سجل المشتريات'!E:M,9,0),"غير مسجلة في المشتريات"))</f>
        <v/>
      </c>
      <c r="I1003" s="27" t="str">
        <f>_xlfn.IFNA(VLOOKUP(E1003,الاوردرات!$B$1:$C$600,2,0),"")</f>
        <v/>
      </c>
      <c r="J1003" s="63"/>
      <c r="L1003" s="125" t="str">
        <f>IF(F1003="","",_xlfn.IFNA((VLOOKUP(F1003,help!L:M,2,0))*G1003,"غير مسجلة في المشتريات"))</f>
        <v/>
      </c>
    </row>
    <row r="1004" spans="2:12" x14ac:dyDescent="0.2">
      <c r="B1004" s="14">
        <f>COUNTIFS($E$3:E1004,تقرير!$E$4)</f>
        <v>21</v>
      </c>
      <c r="C1004" s="48"/>
      <c r="D1004" s="49"/>
      <c r="E1004" s="37"/>
      <c r="F1004" s="50"/>
      <c r="G1004" s="51"/>
      <c r="H1004" s="128" t="str">
        <f>IF(F1004="","",_xlfn.IFNA(VLOOKUP(F1004,'سجل المشتريات'!E:M,9,0),"غير مسجلة في المشتريات"))</f>
        <v/>
      </c>
      <c r="I1004" s="27" t="str">
        <f>_xlfn.IFNA(VLOOKUP(E1004,الاوردرات!$B$1:$C$600,2,0),"")</f>
        <v/>
      </c>
      <c r="J1004" s="63"/>
      <c r="L1004" s="125" t="str">
        <f>IF(F1004="","",_xlfn.IFNA((VLOOKUP(F1004,help!L:M,2,0))*G1004,"غير مسجلة في المشتريات"))</f>
        <v/>
      </c>
    </row>
    <row r="1005" spans="2:12" x14ac:dyDescent="0.2">
      <c r="B1005" s="14">
        <f>COUNTIFS($E$3:E1005,تقرير!$E$4)</f>
        <v>21</v>
      </c>
      <c r="C1005" s="48"/>
      <c r="D1005" s="49"/>
      <c r="E1005" s="37"/>
      <c r="F1005" s="50"/>
      <c r="G1005" s="51"/>
      <c r="H1005" s="128" t="str">
        <f>IF(F1005="","",_xlfn.IFNA(VLOOKUP(F1005,'سجل المشتريات'!E:M,9,0),"غير مسجلة في المشتريات"))</f>
        <v/>
      </c>
      <c r="I1005" s="27" t="str">
        <f>_xlfn.IFNA(VLOOKUP(E1005,الاوردرات!$B$1:$C$600,2,0),"")</f>
        <v/>
      </c>
      <c r="J1005" s="63"/>
      <c r="L1005" s="125" t="str">
        <f>IF(F1005="","",_xlfn.IFNA((VLOOKUP(F1005,help!L:M,2,0))*G1005,"غير مسجلة في المشتريات"))</f>
        <v/>
      </c>
    </row>
    <row r="1006" spans="2:12" x14ac:dyDescent="0.2">
      <c r="B1006" s="14">
        <f>COUNTIFS($E$3:E1006,تقرير!$E$4)</f>
        <v>21</v>
      </c>
      <c r="C1006" s="48"/>
      <c r="D1006" s="49"/>
      <c r="E1006" s="37"/>
      <c r="F1006" s="50"/>
      <c r="G1006" s="51"/>
      <c r="H1006" s="128" t="str">
        <f>IF(F1006="","",_xlfn.IFNA(VLOOKUP(F1006,'سجل المشتريات'!E:M,9,0),"غير مسجلة في المشتريات"))</f>
        <v/>
      </c>
      <c r="I1006" s="27" t="str">
        <f>_xlfn.IFNA(VLOOKUP(E1006,الاوردرات!$B$1:$C$600,2,0),"")</f>
        <v/>
      </c>
      <c r="J1006" s="63"/>
      <c r="L1006" s="125" t="str">
        <f>IF(F1006="","",_xlfn.IFNA((VLOOKUP(F1006,help!L:M,2,0))*G1006,"غير مسجلة في المشتريات"))</f>
        <v/>
      </c>
    </row>
    <row r="1007" spans="2:12" x14ac:dyDescent="0.2">
      <c r="B1007" s="14">
        <f>COUNTIFS($E$3:E1007,تقرير!$E$4)</f>
        <v>21</v>
      </c>
      <c r="C1007" s="48"/>
      <c r="D1007" s="49"/>
      <c r="E1007" s="37"/>
      <c r="F1007" s="50"/>
      <c r="G1007" s="51"/>
      <c r="H1007" s="128" t="str">
        <f>IF(F1007="","",_xlfn.IFNA(VLOOKUP(F1007,'سجل المشتريات'!E:M,9,0),"غير مسجلة في المشتريات"))</f>
        <v/>
      </c>
      <c r="I1007" s="27" t="str">
        <f>_xlfn.IFNA(VLOOKUP(E1007,الاوردرات!$B$1:$C$600,2,0),"")</f>
        <v/>
      </c>
      <c r="J1007" s="63"/>
      <c r="L1007" s="125" t="str">
        <f>IF(F1007="","",_xlfn.IFNA((VLOOKUP(F1007,help!L:M,2,0))*G1007,"غير مسجلة في المشتريات"))</f>
        <v/>
      </c>
    </row>
    <row r="1008" spans="2:12" x14ac:dyDescent="0.2">
      <c r="B1008" s="14">
        <f>COUNTIFS($E$3:E1008,تقرير!$E$4)</f>
        <v>21</v>
      </c>
      <c r="C1008" s="48"/>
      <c r="D1008" s="49"/>
      <c r="E1008" s="37"/>
      <c r="F1008" s="50"/>
      <c r="G1008" s="51"/>
      <c r="H1008" s="128" t="str">
        <f>IF(F1008="","",_xlfn.IFNA(VLOOKUP(F1008,'سجل المشتريات'!E:M,9,0),"غير مسجلة في المشتريات"))</f>
        <v/>
      </c>
      <c r="I1008" s="27" t="str">
        <f>_xlfn.IFNA(VLOOKUP(E1008,الاوردرات!$B$1:$C$600,2,0),"")</f>
        <v/>
      </c>
      <c r="J1008" s="63"/>
      <c r="L1008" s="125" t="str">
        <f>IF(F1008="","",_xlfn.IFNA((VLOOKUP(F1008,help!L:M,2,0))*G1008,"غير مسجلة في المشتريات"))</f>
        <v/>
      </c>
    </row>
    <row r="1009" spans="2:12" x14ac:dyDescent="0.2">
      <c r="B1009" s="14">
        <f>COUNTIFS($E$3:E1009,تقرير!$E$4)</f>
        <v>21</v>
      </c>
      <c r="C1009" s="48"/>
      <c r="D1009" s="49"/>
      <c r="E1009" s="37"/>
      <c r="F1009" s="50"/>
      <c r="G1009" s="51"/>
      <c r="H1009" s="128" t="str">
        <f>IF(F1009="","",_xlfn.IFNA(VLOOKUP(F1009,'سجل المشتريات'!E:M,9,0),"غير مسجلة في المشتريات"))</f>
        <v/>
      </c>
      <c r="I1009" s="27" t="str">
        <f>_xlfn.IFNA(VLOOKUP(E1009,الاوردرات!$B$1:$C$600,2,0),"")</f>
        <v/>
      </c>
      <c r="J1009" s="63"/>
      <c r="L1009" s="125" t="str">
        <f>IF(F1009="","",_xlfn.IFNA((VLOOKUP(F1009,help!L:M,2,0))*G1009,"غير مسجلة في المشتريات"))</f>
        <v/>
      </c>
    </row>
    <row r="1010" spans="2:12" x14ac:dyDescent="0.2">
      <c r="B1010" s="14">
        <f>COUNTIFS($E$3:E1010,تقرير!$E$4)</f>
        <v>21</v>
      </c>
      <c r="C1010" s="48"/>
      <c r="D1010" s="49"/>
      <c r="E1010" s="37"/>
      <c r="F1010" s="50"/>
      <c r="G1010" s="51"/>
      <c r="H1010" s="128" t="str">
        <f>IF(F1010="","",_xlfn.IFNA(VLOOKUP(F1010,'سجل المشتريات'!E:M,9,0),"غير مسجلة في المشتريات"))</f>
        <v/>
      </c>
      <c r="I1010" s="27" t="str">
        <f>_xlfn.IFNA(VLOOKUP(E1010,الاوردرات!$B$1:$C$600,2,0),"")</f>
        <v/>
      </c>
      <c r="J1010" s="63"/>
      <c r="L1010" s="125" t="str">
        <f>IF(F1010="","",_xlfn.IFNA((VLOOKUP(F1010,help!L:M,2,0))*G1010,"غير مسجلة في المشتريات"))</f>
        <v/>
      </c>
    </row>
    <row r="1011" spans="2:12" x14ac:dyDescent="0.2">
      <c r="B1011" s="14">
        <f>COUNTIFS($E$3:E1011,تقرير!$E$4)</f>
        <v>21</v>
      </c>
      <c r="C1011" s="48"/>
      <c r="D1011" s="49"/>
      <c r="E1011" s="37"/>
      <c r="F1011" s="50"/>
      <c r="G1011" s="51"/>
      <c r="H1011" s="128" t="str">
        <f>IF(F1011="","",_xlfn.IFNA(VLOOKUP(F1011,'سجل المشتريات'!E:M,9,0),"غير مسجلة في المشتريات"))</f>
        <v/>
      </c>
      <c r="I1011" s="27" t="str">
        <f>_xlfn.IFNA(VLOOKUP(E1011,الاوردرات!$B$1:$C$600,2,0),"")</f>
        <v/>
      </c>
      <c r="J1011" s="63"/>
      <c r="L1011" s="125" t="str">
        <f>IF(F1011="","",_xlfn.IFNA((VLOOKUP(F1011,help!L:M,2,0))*G1011,"غير مسجلة في المشتريات"))</f>
        <v/>
      </c>
    </row>
    <row r="1012" spans="2:12" x14ac:dyDescent="0.2">
      <c r="B1012" s="14">
        <f>COUNTIFS($E$3:E1012,تقرير!$E$4)</f>
        <v>21</v>
      </c>
      <c r="C1012" s="48"/>
      <c r="D1012" s="49"/>
      <c r="E1012" s="37"/>
      <c r="F1012" s="50"/>
      <c r="G1012" s="51"/>
      <c r="H1012" s="128" t="str">
        <f>IF(F1012="","",_xlfn.IFNA(VLOOKUP(F1012,'سجل المشتريات'!E:M,9,0),"غير مسجلة في المشتريات"))</f>
        <v/>
      </c>
      <c r="I1012" s="27" t="str">
        <f>_xlfn.IFNA(VLOOKUP(E1012,الاوردرات!$B$1:$C$600,2,0),"")</f>
        <v/>
      </c>
      <c r="J1012" s="63"/>
      <c r="L1012" s="125" t="str">
        <f>IF(F1012="","",_xlfn.IFNA((VLOOKUP(F1012,help!L:M,2,0))*G1012,"غير مسجلة في المشتريات"))</f>
        <v/>
      </c>
    </row>
    <row r="1013" spans="2:12" x14ac:dyDescent="0.2">
      <c r="B1013" s="14">
        <f>COUNTIFS($E$3:E1013,تقرير!$E$4)</f>
        <v>21</v>
      </c>
      <c r="C1013" s="48"/>
      <c r="D1013" s="49"/>
      <c r="E1013" s="37"/>
      <c r="F1013" s="50"/>
      <c r="G1013" s="51"/>
      <c r="H1013" s="128" t="str">
        <f>IF(F1013="","",_xlfn.IFNA(VLOOKUP(F1013,'سجل المشتريات'!E:M,9,0),"غير مسجلة في المشتريات"))</f>
        <v/>
      </c>
      <c r="I1013" s="27" t="str">
        <f>_xlfn.IFNA(VLOOKUP(E1013,الاوردرات!$B$1:$C$600,2,0),"")</f>
        <v/>
      </c>
      <c r="J1013" s="63"/>
      <c r="L1013" s="125" t="str">
        <f>IF(F1013="","",_xlfn.IFNA((VLOOKUP(F1013,help!L:M,2,0))*G1013,"غير مسجلة في المشتريات"))</f>
        <v/>
      </c>
    </row>
    <row r="1014" spans="2:12" x14ac:dyDescent="0.2">
      <c r="B1014" s="14">
        <f>COUNTIFS($E$3:E1014,تقرير!$E$4)</f>
        <v>21</v>
      </c>
      <c r="C1014" s="48"/>
      <c r="D1014" s="49"/>
      <c r="E1014" s="37"/>
      <c r="F1014" s="50"/>
      <c r="G1014" s="51"/>
      <c r="H1014" s="128" t="str">
        <f>IF(F1014="","",_xlfn.IFNA(VLOOKUP(F1014,'سجل المشتريات'!E:M,9,0),"غير مسجلة في المشتريات"))</f>
        <v/>
      </c>
      <c r="I1014" s="27" t="str">
        <f>_xlfn.IFNA(VLOOKUP(E1014,الاوردرات!$B$1:$C$600,2,0),"")</f>
        <v/>
      </c>
      <c r="J1014" s="63"/>
      <c r="L1014" s="125" t="str">
        <f>IF(F1014="","",_xlfn.IFNA((VLOOKUP(F1014,help!L:M,2,0))*G1014,"غير مسجلة في المشتريات"))</f>
        <v/>
      </c>
    </row>
    <row r="1015" spans="2:12" x14ac:dyDescent="0.2">
      <c r="B1015" s="14">
        <f>COUNTIFS($E$3:E1015,تقرير!$E$4)</f>
        <v>21</v>
      </c>
      <c r="C1015" s="48"/>
      <c r="D1015" s="49"/>
      <c r="E1015" s="37"/>
      <c r="F1015" s="50"/>
      <c r="G1015" s="51"/>
      <c r="H1015" s="128" t="str">
        <f>IF(F1015="","",_xlfn.IFNA(VLOOKUP(F1015,'سجل المشتريات'!E:M,9,0),"غير مسجلة في المشتريات"))</f>
        <v/>
      </c>
      <c r="I1015" s="27" t="str">
        <f>_xlfn.IFNA(VLOOKUP(E1015,الاوردرات!$B$1:$C$600,2,0),"")</f>
        <v/>
      </c>
      <c r="J1015" s="63"/>
      <c r="L1015" s="125" t="str">
        <f>IF(F1015="","",_xlfn.IFNA((VLOOKUP(F1015,help!L:M,2,0))*G1015,"غير مسجلة في المشتريات"))</f>
        <v/>
      </c>
    </row>
    <row r="1016" spans="2:12" x14ac:dyDescent="0.2">
      <c r="B1016" s="14">
        <f>COUNTIFS($E$3:E1016,تقرير!$E$4)</f>
        <v>21</v>
      </c>
      <c r="C1016" s="48"/>
      <c r="D1016" s="49"/>
      <c r="E1016" s="48"/>
      <c r="F1016" s="50"/>
      <c r="G1016" s="51"/>
      <c r="H1016" s="128" t="str">
        <f>IF(F1016="","",_xlfn.IFNA(VLOOKUP(F1016,'سجل المشتريات'!E:M,9,0),"غير مسجلة في المشتريات"))</f>
        <v/>
      </c>
      <c r="I1016" s="27" t="str">
        <f>_xlfn.IFNA(VLOOKUP(E1016,الاوردرات!$B$1:$C$600,2,0),"")</f>
        <v/>
      </c>
      <c r="J1016" s="63"/>
      <c r="L1016" s="125" t="str">
        <f>IF(F1016="","",_xlfn.IFNA((VLOOKUP(F1016,help!L:M,2,0))*G1016,"غير مسجلة في المشتريات"))</f>
        <v/>
      </c>
    </row>
    <row r="1017" spans="2:12" x14ac:dyDescent="0.2">
      <c r="B1017" s="14">
        <f>COUNTIFS($E$3:E1017,تقرير!$E$4)</f>
        <v>21</v>
      </c>
      <c r="C1017" s="48"/>
      <c r="D1017" s="49"/>
      <c r="E1017" s="48"/>
      <c r="F1017" s="50"/>
      <c r="G1017" s="51"/>
      <c r="H1017" s="128" t="str">
        <f>IF(F1017="","",_xlfn.IFNA(VLOOKUP(F1017,'سجل المشتريات'!E:M,9,0),"غير مسجلة في المشتريات"))</f>
        <v/>
      </c>
      <c r="I1017" s="27" t="str">
        <f>_xlfn.IFNA(VLOOKUP(E1017,الاوردرات!$B$1:$C$600,2,0),"")</f>
        <v/>
      </c>
      <c r="J1017" s="63"/>
      <c r="L1017" s="125" t="str">
        <f>IF(F1017="","",_xlfn.IFNA((VLOOKUP(F1017,help!L:M,2,0))*G1017,"غير مسجلة في المشتريات"))</f>
        <v/>
      </c>
    </row>
    <row r="1018" spans="2:12" x14ac:dyDescent="0.2">
      <c r="B1018" s="14">
        <f>COUNTIFS($E$3:E1018,تقرير!$E$4)</f>
        <v>21</v>
      </c>
      <c r="C1018" s="48"/>
      <c r="D1018" s="49"/>
      <c r="E1018" s="48"/>
      <c r="F1018" s="50"/>
      <c r="G1018" s="51"/>
      <c r="H1018" s="128" t="str">
        <f>IF(F1018="","",_xlfn.IFNA(VLOOKUP(F1018,'سجل المشتريات'!E:M,9,0),"غير مسجلة في المشتريات"))</f>
        <v/>
      </c>
      <c r="I1018" s="27" t="str">
        <f>_xlfn.IFNA(VLOOKUP(E1018,الاوردرات!$B$1:$C$600,2,0),"")</f>
        <v/>
      </c>
      <c r="J1018" s="63"/>
      <c r="L1018" s="125" t="str">
        <f>IF(F1018="","",_xlfn.IFNA((VLOOKUP(F1018,help!L:M,2,0))*G1018,"غير مسجلة في المشتريات"))</f>
        <v/>
      </c>
    </row>
    <row r="1019" spans="2:12" x14ac:dyDescent="0.2">
      <c r="B1019" s="14">
        <f>COUNTIFS($E$3:E1019,تقرير!$E$4)</f>
        <v>21</v>
      </c>
      <c r="C1019" s="48"/>
      <c r="D1019" s="49"/>
      <c r="E1019" s="48"/>
      <c r="F1019" s="50"/>
      <c r="G1019" s="51"/>
      <c r="H1019" s="128" t="str">
        <f>IF(F1019="","",_xlfn.IFNA(VLOOKUP(F1019,'سجل المشتريات'!E:M,9,0),"غير مسجلة في المشتريات"))</f>
        <v/>
      </c>
      <c r="I1019" s="27" t="str">
        <f>_xlfn.IFNA(VLOOKUP(E1019,الاوردرات!$B$1:$C$600,2,0),"")</f>
        <v/>
      </c>
      <c r="J1019" s="63"/>
      <c r="L1019" s="125" t="str">
        <f>IF(F1019="","",_xlfn.IFNA((VLOOKUP(F1019,help!L:M,2,0))*G1019,"غير مسجلة في المشتريات"))</f>
        <v/>
      </c>
    </row>
    <row r="1020" spans="2:12" x14ac:dyDescent="0.2">
      <c r="B1020" s="14">
        <f>COUNTIFS($E$3:E1020,تقرير!$E$4)</f>
        <v>21</v>
      </c>
      <c r="C1020" s="48"/>
      <c r="D1020" s="49"/>
      <c r="E1020" s="48"/>
      <c r="F1020" s="50"/>
      <c r="G1020" s="51"/>
      <c r="H1020" s="128" t="str">
        <f>IF(F1020="","",_xlfn.IFNA(VLOOKUP(F1020,'سجل المشتريات'!E:M,9,0),"غير مسجلة في المشتريات"))</f>
        <v/>
      </c>
      <c r="I1020" s="27" t="str">
        <f>_xlfn.IFNA(VLOOKUP(E1020,الاوردرات!$B$1:$C$600,2,0),"")</f>
        <v/>
      </c>
      <c r="J1020" s="63"/>
      <c r="L1020" s="125" t="str">
        <f>IF(F1020="","",_xlfn.IFNA((VLOOKUP(F1020,help!L:M,2,0))*G1020,"غير مسجلة في المشتريات"))</f>
        <v/>
      </c>
    </row>
    <row r="1021" spans="2:12" x14ac:dyDescent="0.2">
      <c r="B1021" s="14">
        <f>COUNTIFS($E$3:E1021,تقرير!$E$4)</f>
        <v>21</v>
      </c>
      <c r="C1021" s="48"/>
      <c r="D1021" s="49"/>
      <c r="E1021" s="48"/>
      <c r="F1021" s="50"/>
      <c r="G1021" s="51"/>
      <c r="H1021" s="128" t="str">
        <f>IF(F1021="","",_xlfn.IFNA(VLOOKUP(F1021,'سجل المشتريات'!E:M,9,0),"غير مسجلة في المشتريات"))</f>
        <v/>
      </c>
      <c r="I1021" s="27" t="str">
        <f>_xlfn.IFNA(VLOOKUP(E1021,الاوردرات!$B$1:$C$600,2,0),"")</f>
        <v/>
      </c>
      <c r="J1021" s="63"/>
      <c r="L1021" s="125" t="str">
        <f>IF(F1021="","",_xlfn.IFNA((VLOOKUP(F1021,help!L:M,2,0))*G1021,"غير مسجلة في المشتريات"))</f>
        <v/>
      </c>
    </row>
    <row r="1022" spans="2:12" x14ac:dyDescent="0.2">
      <c r="B1022" s="14">
        <f>COUNTIFS($E$3:E1022,تقرير!$E$4)</f>
        <v>21</v>
      </c>
      <c r="C1022" s="48"/>
      <c r="D1022" s="49"/>
      <c r="E1022" s="48"/>
      <c r="F1022" s="50"/>
      <c r="G1022" s="51"/>
      <c r="H1022" s="128" t="str">
        <f>IF(F1022="","",_xlfn.IFNA(VLOOKUP(F1022,'سجل المشتريات'!E:M,9,0),"غير مسجلة في المشتريات"))</f>
        <v/>
      </c>
      <c r="I1022" s="27" t="str">
        <f>_xlfn.IFNA(VLOOKUP(E1022,الاوردرات!$B$1:$C$600,2,0),"")</f>
        <v/>
      </c>
      <c r="J1022" s="63"/>
      <c r="L1022" s="125" t="str">
        <f>IF(F1022="","",_xlfn.IFNA((VLOOKUP(F1022,help!L:M,2,0))*G1022,"غير مسجلة في المشتريات"))</f>
        <v/>
      </c>
    </row>
    <row r="1023" spans="2:12" x14ac:dyDescent="0.2">
      <c r="B1023" s="14">
        <f>COUNTIFS($E$3:E1023,تقرير!$E$4)</f>
        <v>21</v>
      </c>
      <c r="C1023" s="48"/>
      <c r="D1023" s="49"/>
      <c r="E1023" s="48"/>
      <c r="F1023" s="50"/>
      <c r="G1023" s="51"/>
      <c r="H1023" s="128" t="str">
        <f>IF(F1023="","",_xlfn.IFNA(VLOOKUP(F1023,'سجل المشتريات'!E:M,9,0),"غير مسجلة في المشتريات"))</f>
        <v/>
      </c>
      <c r="I1023" s="27" t="str">
        <f>_xlfn.IFNA(VLOOKUP(E1023,الاوردرات!$B$1:$C$600,2,0),"")</f>
        <v/>
      </c>
      <c r="J1023" s="63"/>
      <c r="L1023" s="125" t="str">
        <f>IF(F1023="","",_xlfn.IFNA((VLOOKUP(F1023,help!L:M,2,0))*G1023,"غير مسجلة في المشتريات"))</f>
        <v/>
      </c>
    </row>
    <row r="1024" spans="2:12" x14ac:dyDescent="0.2">
      <c r="B1024" s="14">
        <f>COUNTIFS($E$3:E1024,تقرير!$E$4)</f>
        <v>21</v>
      </c>
      <c r="C1024" s="48"/>
      <c r="D1024" s="49"/>
      <c r="E1024" s="48"/>
      <c r="F1024" s="50"/>
      <c r="G1024" s="51"/>
      <c r="H1024" s="128" t="str">
        <f>IF(F1024="","",_xlfn.IFNA(VLOOKUP(F1024,'سجل المشتريات'!E:M,9,0),"غير مسجلة في المشتريات"))</f>
        <v/>
      </c>
      <c r="I1024" s="27" t="str">
        <f>_xlfn.IFNA(VLOOKUP(E1024,الاوردرات!$B$1:$C$600,2,0),"")</f>
        <v/>
      </c>
      <c r="J1024" s="63"/>
      <c r="L1024" s="125" t="str">
        <f>IF(F1024="","",_xlfn.IFNA((VLOOKUP(F1024,help!L:M,2,0))*G1024,"غير مسجلة في المشتريات"))</f>
        <v/>
      </c>
    </row>
    <row r="1025" spans="2:12" x14ac:dyDescent="0.2">
      <c r="B1025" s="14">
        <f>COUNTIFS($E$3:E1025,تقرير!$E$4)</f>
        <v>21</v>
      </c>
      <c r="C1025" s="48"/>
      <c r="D1025" s="49"/>
      <c r="E1025" s="48"/>
      <c r="F1025" s="50"/>
      <c r="G1025" s="51"/>
      <c r="H1025" s="128" t="str">
        <f>IF(F1025="","",_xlfn.IFNA(VLOOKUP(F1025,'سجل المشتريات'!E:M,9,0),"غير مسجلة في المشتريات"))</f>
        <v/>
      </c>
      <c r="I1025" s="27" t="str">
        <f>_xlfn.IFNA(VLOOKUP(E1025,الاوردرات!$B$1:$C$600,2,0),"")</f>
        <v/>
      </c>
      <c r="J1025" s="63"/>
      <c r="L1025" s="125" t="str">
        <f>IF(F1025="","",_xlfn.IFNA((VLOOKUP(F1025,help!L:M,2,0))*G1025,"غير مسجلة في المشتريات"))</f>
        <v/>
      </c>
    </row>
    <row r="1026" spans="2:12" x14ac:dyDescent="0.2">
      <c r="B1026" s="14">
        <f>COUNTIFS($E$3:E1026,تقرير!$E$4)</f>
        <v>21</v>
      </c>
      <c r="C1026" s="48"/>
      <c r="D1026" s="49"/>
      <c r="E1026" s="48"/>
      <c r="F1026" s="50"/>
      <c r="G1026" s="51"/>
      <c r="H1026" s="128" t="str">
        <f>IF(F1026="","",_xlfn.IFNA(VLOOKUP(F1026,'سجل المشتريات'!E:M,9,0),"غير مسجلة في المشتريات"))</f>
        <v/>
      </c>
      <c r="I1026" s="27" t="str">
        <f>_xlfn.IFNA(VLOOKUP(E1026,الاوردرات!$B$1:$C$600,2,0),"")</f>
        <v/>
      </c>
      <c r="J1026" s="63"/>
      <c r="L1026" s="125" t="str">
        <f>IF(F1026="","",_xlfn.IFNA((VLOOKUP(F1026,help!L:M,2,0))*G1026,"غير مسجلة في المشتريات"))</f>
        <v/>
      </c>
    </row>
    <row r="1027" spans="2:12" x14ac:dyDescent="0.2">
      <c r="B1027" s="14">
        <f>COUNTIFS($E$3:E1027,تقرير!$E$4)</f>
        <v>21</v>
      </c>
      <c r="C1027" s="48"/>
      <c r="D1027" s="49"/>
      <c r="E1027" s="48"/>
      <c r="F1027" s="50"/>
      <c r="G1027" s="51"/>
      <c r="H1027" s="128" t="str">
        <f>IF(F1027="","",_xlfn.IFNA(VLOOKUP(F1027,'سجل المشتريات'!E:M,9,0),"غير مسجلة في المشتريات"))</f>
        <v/>
      </c>
      <c r="I1027" s="27" t="str">
        <f>_xlfn.IFNA(VLOOKUP(E1027,الاوردرات!$B$1:$C$600,2,0),"")</f>
        <v/>
      </c>
      <c r="J1027" s="63"/>
      <c r="L1027" s="125" t="str">
        <f>IF(F1027="","",_xlfn.IFNA((VLOOKUP(F1027,help!L:M,2,0))*G1027,"غير مسجلة في المشتريات"))</f>
        <v/>
      </c>
    </row>
    <row r="1028" spans="2:12" x14ac:dyDescent="0.2">
      <c r="B1028" s="14">
        <f>COUNTIFS($E$3:E1028,تقرير!$E$4)</f>
        <v>21</v>
      </c>
      <c r="C1028" s="48"/>
      <c r="D1028" s="49"/>
      <c r="E1028" s="48"/>
      <c r="F1028" s="50"/>
      <c r="G1028" s="51"/>
      <c r="H1028" s="128" t="str">
        <f>IF(F1028="","",_xlfn.IFNA(VLOOKUP(F1028,'سجل المشتريات'!E:M,9,0),"غير مسجلة في المشتريات"))</f>
        <v/>
      </c>
      <c r="I1028" s="27" t="str">
        <f>_xlfn.IFNA(VLOOKUP(E1028,الاوردرات!$B$1:$C$600,2,0),"")</f>
        <v/>
      </c>
      <c r="J1028" s="63"/>
      <c r="L1028" s="125" t="str">
        <f>IF(F1028="","",_xlfn.IFNA((VLOOKUP(F1028,help!L:M,2,0))*G1028,"غير مسجلة في المشتريات"))</f>
        <v/>
      </c>
    </row>
    <row r="1029" spans="2:12" x14ac:dyDescent="0.2">
      <c r="B1029" s="14">
        <f>COUNTIFS($E$3:E1029,تقرير!$E$4)</f>
        <v>21</v>
      </c>
      <c r="C1029" s="48"/>
      <c r="D1029" s="49"/>
      <c r="E1029" s="48"/>
      <c r="F1029" s="50"/>
      <c r="G1029" s="51"/>
      <c r="H1029" s="128" t="str">
        <f>IF(F1029="","",_xlfn.IFNA(VLOOKUP(F1029,'سجل المشتريات'!E:M,9,0),"غير مسجلة في المشتريات"))</f>
        <v/>
      </c>
      <c r="I1029" s="27" t="str">
        <f>_xlfn.IFNA(VLOOKUP(E1029,الاوردرات!$B$1:$C$600,2,0),"")</f>
        <v/>
      </c>
      <c r="J1029" s="63"/>
      <c r="L1029" s="125" t="str">
        <f>IF(F1029="","",_xlfn.IFNA((VLOOKUP(F1029,help!L:M,2,0))*G1029,"غير مسجلة في المشتريات"))</f>
        <v/>
      </c>
    </row>
    <row r="1030" spans="2:12" x14ac:dyDescent="0.2">
      <c r="B1030" s="14">
        <f>COUNTIFS($E$3:E1030,تقرير!$E$4)</f>
        <v>21</v>
      </c>
      <c r="C1030" s="48"/>
      <c r="D1030" s="49"/>
      <c r="E1030" s="48"/>
      <c r="F1030" s="50"/>
      <c r="G1030" s="51"/>
      <c r="H1030" s="128" t="str">
        <f>IF(F1030="","",_xlfn.IFNA(VLOOKUP(F1030,'سجل المشتريات'!E:M,9,0),"غير مسجلة في المشتريات"))</f>
        <v/>
      </c>
      <c r="I1030" s="27" t="str">
        <f>_xlfn.IFNA(VLOOKUP(E1030,الاوردرات!$B$1:$C$600,2,0),"")</f>
        <v/>
      </c>
      <c r="J1030" s="63"/>
      <c r="L1030" s="125" t="str">
        <f>IF(F1030="","",_xlfn.IFNA((VLOOKUP(F1030,help!L:M,2,0))*G1030,"غير مسجلة في المشتريات"))</f>
        <v/>
      </c>
    </row>
    <row r="1031" spans="2:12" x14ac:dyDescent="0.2">
      <c r="B1031" s="14">
        <f>COUNTIFS($E$3:E1031,تقرير!$E$4)</f>
        <v>21</v>
      </c>
      <c r="C1031" s="48"/>
      <c r="D1031" s="49"/>
      <c r="E1031" s="48"/>
      <c r="F1031" s="50"/>
      <c r="G1031" s="51"/>
      <c r="H1031" s="128" t="str">
        <f>IF(F1031="","",_xlfn.IFNA(VLOOKUP(F1031,'سجل المشتريات'!E:M,9,0),"غير مسجلة في المشتريات"))</f>
        <v/>
      </c>
      <c r="I1031" s="27" t="str">
        <f>_xlfn.IFNA(VLOOKUP(E1031,الاوردرات!$B$1:$C$600,2,0),"")</f>
        <v/>
      </c>
      <c r="J1031" s="63"/>
      <c r="L1031" s="125" t="str">
        <f>IF(F1031="","",_xlfn.IFNA((VLOOKUP(F1031,help!L:M,2,0))*G1031,"غير مسجلة في المشتريات"))</f>
        <v/>
      </c>
    </row>
    <row r="1032" spans="2:12" x14ac:dyDescent="0.2">
      <c r="B1032" s="14">
        <f>COUNTIFS($E$3:E1032,تقرير!$E$4)</f>
        <v>21</v>
      </c>
      <c r="C1032" s="48"/>
      <c r="D1032" s="49"/>
      <c r="E1032" s="48"/>
      <c r="F1032" s="50"/>
      <c r="G1032" s="51"/>
      <c r="H1032" s="128" t="str">
        <f>IF(F1032="","",_xlfn.IFNA(VLOOKUP(F1032,'سجل المشتريات'!E:M,9,0),"غير مسجلة في المشتريات"))</f>
        <v/>
      </c>
      <c r="I1032" s="27" t="str">
        <f>_xlfn.IFNA(VLOOKUP(E1032,الاوردرات!$B$1:$C$600,2,0),"")</f>
        <v/>
      </c>
      <c r="J1032" s="63"/>
      <c r="L1032" s="125" t="str">
        <f>IF(F1032="","",_xlfn.IFNA((VLOOKUP(F1032,help!L:M,2,0))*G1032,"غير مسجلة في المشتريات"))</f>
        <v/>
      </c>
    </row>
    <row r="1033" spans="2:12" x14ac:dyDescent="0.2">
      <c r="B1033" s="14">
        <f>COUNTIFS($E$3:E1033,تقرير!$E$4)</f>
        <v>21</v>
      </c>
      <c r="C1033" s="48"/>
      <c r="D1033" s="49"/>
      <c r="E1033" s="48"/>
      <c r="F1033" s="50"/>
      <c r="G1033" s="51"/>
      <c r="H1033" s="128" t="str">
        <f>IF(F1033="","",_xlfn.IFNA(VLOOKUP(F1033,'سجل المشتريات'!E:M,9,0),"غير مسجلة في المشتريات"))</f>
        <v/>
      </c>
      <c r="I1033" s="27" t="str">
        <f>_xlfn.IFNA(VLOOKUP(E1033,الاوردرات!$B$1:$C$600,2,0),"")</f>
        <v/>
      </c>
      <c r="J1033" s="63"/>
      <c r="L1033" s="125" t="str">
        <f>IF(F1033="","",_xlfn.IFNA((VLOOKUP(F1033,help!L:M,2,0))*G1033,"غير مسجلة في المشتريات"))</f>
        <v/>
      </c>
    </row>
    <row r="1034" spans="2:12" x14ac:dyDescent="0.2">
      <c r="B1034" s="14">
        <f>COUNTIFS($E$3:E1034,تقرير!$E$4)</f>
        <v>21</v>
      </c>
      <c r="C1034" s="48"/>
      <c r="D1034" s="49"/>
      <c r="E1034" s="48"/>
      <c r="F1034" s="50"/>
      <c r="G1034" s="51"/>
      <c r="H1034" s="128" t="str">
        <f>IF(F1034="","",_xlfn.IFNA(VLOOKUP(F1034,'سجل المشتريات'!E:M,9,0),"غير مسجلة في المشتريات"))</f>
        <v/>
      </c>
      <c r="I1034" s="27" t="str">
        <f>_xlfn.IFNA(VLOOKUP(E1034,الاوردرات!$B$1:$C$600,2,0),"")</f>
        <v/>
      </c>
      <c r="J1034" s="63"/>
      <c r="L1034" s="125" t="str">
        <f>IF(F1034="","",_xlfn.IFNA((VLOOKUP(F1034,help!L:M,2,0))*G1034,"غير مسجلة في المشتريات"))</f>
        <v/>
      </c>
    </row>
    <row r="1035" spans="2:12" x14ac:dyDescent="0.2">
      <c r="B1035" s="14">
        <f>COUNTIFS($E$3:E1035,تقرير!$E$4)</f>
        <v>21</v>
      </c>
      <c r="C1035" s="48"/>
      <c r="D1035" s="49"/>
      <c r="E1035" s="48"/>
      <c r="F1035" s="50"/>
      <c r="G1035" s="51"/>
      <c r="H1035" s="128" t="str">
        <f>IF(F1035="","",_xlfn.IFNA(VLOOKUP(F1035,'سجل المشتريات'!E:M,9,0),"غير مسجلة في المشتريات"))</f>
        <v/>
      </c>
      <c r="I1035" s="27" t="str">
        <f>_xlfn.IFNA(VLOOKUP(E1035,الاوردرات!$B$1:$C$600,2,0),"")</f>
        <v/>
      </c>
      <c r="J1035" s="63"/>
      <c r="L1035" s="125" t="str">
        <f>IF(F1035="","",_xlfn.IFNA((VLOOKUP(F1035,help!L:M,2,0))*G1035,"غير مسجلة في المشتريات"))</f>
        <v/>
      </c>
    </row>
    <row r="1036" spans="2:12" x14ac:dyDescent="0.2">
      <c r="B1036" s="14">
        <f>COUNTIFS($E$3:E1036,تقرير!$E$4)</f>
        <v>21</v>
      </c>
      <c r="C1036" s="48"/>
      <c r="D1036" s="49"/>
      <c r="E1036" s="48"/>
      <c r="F1036" s="50"/>
      <c r="G1036" s="51"/>
      <c r="H1036" s="128" t="str">
        <f>IF(F1036="","",_xlfn.IFNA(VLOOKUP(F1036,'سجل المشتريات'!E:M,9,0),"غير مسجلة في المشتريات"))</f>
        <v/>
      </c>
      <c r="I1036" s="27" t="str">
        <f>_xlfn.IFNA(VLOOKUP(E1036,الاوردرات!$B$1:$C$600,2,0),"")</f>
        <v/>
      </c>
      <c r="J1036" s="63"/>
      <c r="L1036" s="125" t="str">
        <f>IF(F1036="","",_xlfn.IFNA((VLOOKUP(F1036,help!L:M,2,0))*G1036,"غير مسجلة في المشتريات"))</f>
        <v/>
      </c>
    </row>
    <row r="1037" spans="2:12" x14ac:dyDescent="0.2">
      <c r="B1037" s="14">
        <f>COUNTIFS($E$3:E1037,تقرير!$E$4)</f>
        <v>21</v>
      </c>
      <c r="C1037" s="48"/>
      <c r="D1037" s="49"/>
      <c r="E1037" s="48"/>
      <c r="F1037" s="50"/>
      <c r="G1037" s="51"/>
      <c r="H1037" s="128" t="str">
        <f>IF(F1037="","",_xlfn.IFNA(VLOOKUP(F1037,'سجل المشتريات'!E:M,9,0),"غير مسجلة في المشتريات"))</f>
        <v/>
      </c>
      <c r="I1037" s="27" t="str">
        <f>_xlfn.IFNA(VLOOKUP(E1037,الاوردرات!$B$1:$C$600,2,0),"")</f>
        <v/>
      </c>
      <c r="J1037" s="63"/>
      <c r="L1037" s="125" t="str">
        <f>IF(F1037="","",_xlfn.IFNA((VLOOKUP(F1037,help!L:M,2,0))*G1037,"غير مسجلة في المشتريات"))</f>
        <v/>
      </c>
    </row>
    <row r="1038" spans="2:12" x14ac:dyDescent="0.2">
      <c r="B1038" s="14">
        <f>COUNTIFS($E$3:E1038,تقرير!$E$4)</f>
        <v>21</v>
      </c>
      <c r="C1038" s="48"/>
      <c r="D1038" s="49"/>
      <c r="E1038" s="48"/>
      <c r="F1038" s="50"/>
      <c r="G1038" s="51"/>
      <c r="H1038" s="128" t="str">
        <f>IF(F1038="","",_xlfn.IFNA(VLOOKUP(F1038,'سجل المشتريات'!E:M,9,0),"غير مسجلة في المشتريات"))</f>
        <v/>
      </c>
      <c r="I1038" s="27" t="str">
        <f>_xlfn.IFNA(VLOOKUP(E1038,الاوردرات!$B$1:$C$600,2,0),"")</f>
        <v/>
      </c>
      <c r="J1038" s="63"/>
      <c r="L1038" s="125" t="str">
        <f>IF(F1038="","",_xlfn.IFNA((VLOOKUP(F1038,help!L:M,2,0))*G1038,"غير مسجلة في المشتريات"))</f>
        <v/>
      </c>
    </row>
    <row r="1039" spans="2:12" x14ac:dyDescent="0.2">
      <c r="B1039" s="14">
        <f>COUNTIFS($E$3:E1039,تقرير!$E$4)</f>
        <v>21</v>
      </c>
      <c r="C1039" s="48"/>
      <c r="D1039" s="49"/>
      <c r="E1039" s="48"/>
      <c r="F1039" s="50"/>
      <c r="G1039" s="51"/>
      <c r="H1039" s="128" t="str">
        <f>IF(F1039="","",_xlfn.IFNA(VLOOKUP(F1039,'سجل المشتريات'!E:M,9,0),"غير مسجلة في المشتريات"))</f>
        <v/>
      </c>
      <c r="I1039" s="27" t="str">
        <f>_xlfn.IFNA(VLOOKUP(E1039,الاوردرات!$B$1:$C$600,2,0),"")</f>
        <v/>
      </c>
      <c r="J1039" s="63"/>
      <c r="L1039" s="125" t="str">
        <f>IF(F1039="","",_xlfn.IFNA((VLOOKUP(F1039,help!L:M,2,0))*G1039,"غير مسجلة في المشتريات"))</f>
        <v/>
      </c>
    </row>
    <row r="1040" spans="2:12" x14ac:dyDescent="0.2">
      <c r="B1040" s="14">
        <f>COUNTIFS($E$3:E1040,تقرير!$E$4)</f>
        <v>21</v>
      </c>
      <c r="C1040" s="48"/>
      <c r="D1040" s="49"/>
      <c r="E1040" s="48"/>
      <c r="F1040" s="50"/>
      <c r="G1040" s="51"/>
      <c r="H1040" s="128" t="str">
        <f>IF(F1040="","",_xlfn.IFNA(VLOOKUP(F1040,'سجل المشتريات'!E:M,9,0),"غير مسجلة في المشتريات"))</f>
        <v/>
      </c>
      <c r="I1040" s="27" t="str">
        <f>_xlfn.IFNA(VLOOKUP(E1040,الاوردرات!$B$1:$C$600,2,0),"")</f>
        <v/>
      </c>
      <c r="J1040" s="63"/>
      <c r="L1040" s="125" t="str">
        <f>IF(F1040="","",_xlfn.IFNA((VLOOKUP(F1040,help!L:M,2,0))*G1040,"غير مسجلة في المشتريات"))</f>
        <v/>
      </c>
    </row>
    <row r="1041" spans="2:12" x14ac:dyDescent="0.2">
      <c r="B1041" s="14">
        <f>COUNTIFS($E$3:E1041,تقرير!$E$4)</f>
        <v>21</v>
      </c>
      <c r="C1041" s="48"/>
      <c r="D1041" s="49"/>
      <c r="E1041" s="48"/>
      <c r="F1041" s="50"/>
      <c r="G1041" s="51"/>
      <c r="H1041" s="128" t="str">
        <f>IF(F1041="","",_xlfn.IFNA(VLOOKUP(F1041,'سجل المشتريات'!E:M,9,0),"غير مسجلة في المشتريات"))</f>
        <v/>
      </c>
      <c r="I1041" s="27" t="str">
        <f>_xlfn.IFNA(VLOOKUP(E1041,الاوردرات!$B$1:$C$600,2,0),"")</f>
        <v/>
      </c>
      <c r="J1041" s="63"/>
      <c r="L1041" s="125" t="str">
        <f>IF(F1041="","",_xlfn.IFNA((VLOOKUP(F1041,help!L:M,2,0))*G1041,"غير مسجلة في المشتريات"))</f>
        <v/>
      </c>
    </row>
    <row r="1042" spans="2:12" x14ac:dyDescent="0.2">
      <c r="B1042" s="14">
        <f>COUNTIFS($E$3:E1042,تقرير!$E$4)</f>
        <v>21</v>
      </c>
      <c r="C1042" s="48"/>
      <c r="D1042" s="49"/>
      <c r="E1042" s="48"/>
      <c r="F1042" s="50"/>
      <c r="G1042" s="51"/>
      <c r="H1042" s="128" t="str">
        <f>IF(F1042="","",_xlfn.IFNA(VLOOKUP(F1042,'سجل المشتريات'!E:M,9,0),"غير مسجلة في المشتريات"))</f>
        <v/>
      </c>
      <c r="I1042" s="27" t="str">
        <f>_xlfn.IFNA(VLOOKUP(E1042,الاوردرات!$B$1:$C$600,2,0),"")</f>
        <v/>
      </c>
      <c r="J1042" s="63"/>
      <c r="L1042" s="125" t="str">
        <f>IF(F1042="","",_xlfn.IFNA((VLOOKUP(F1042,help!L:M,2,0))*G1042,"غير مسجلة في المشتريات"))</f>
        <v/>
      </c>
    </row>
    <row r="1043" spans="2:12" x14ac:dyDescent="0.2">
      <c r="B1043" s="14">
        <f>COUNTIFS($E$3:E1043,تقرير!$E$4)</f>
        <v>21</v>
      </c>
      <c r="C1043" s="48"/>
      <c r="D1043" s="49"/>
      <c r="E1043" s="48"/>
      <c r="F1043" s="50"/>
      <c r="G1043" s="51"/>
      <c r="H1043" s="128" t="str">
        <f>IF(F1043="","",_xlfn.IFNA(VLOOKUP(F1043,'سجل المشتريات'!E:M,9,0),"غير مسجلة في المشتريات"))</f>
        <v/>
      </c>
      <c r="I1043" s="27" t="str">
        <f>_xlfn.IFNA(VLOOKUP(E1043,الاوردرات!$B$1:$C$600,2,0),"")</f>
        <v/>
      </c>
      <c r="J1043" s="63"/>
      <c r="L1043" s="125" t="str">
        <f>IF(F1043="","",_xlfn.IFNA((VLOOKUP(F1043,help!L:M,2,0))*G1043,"غير مسجلة في المشتريات"))</f>
        <v/>
      </c>
    </row>
    <row r="1044" spans="2:12" x14ac:dyDescent="0.2">
      <c r="B1044" s="14">
        <f>COUNTIFS($E$3:E1044,تقرير!$E$4)</f>
        <v>21</v>
      </c>
      <c r="C1044" s="48"/>
      <c r="D1044" s="49"/>
      <c r="E1044" s="48"/>
      <c r="F1044" s="50"/>
      <c r="G1044" s="51"/>
      <c r="H1044" s="128" t="str">
        <f>IF(F1044="","",_xlfn.IFNA(VLOOKUP(F1044,'سجل المشتريات'!E:M,9,0),"غير مسجلة في المشتريات"))</f>
        <v/>
      </c>
      <c r="I1044" s="27" t="str">
        <f>_xlfn.IFNA(VLOOKUP(E1044,الاوردرات!$B$1:$C$600,2,0),"")</f>
        <v/>
      </c>
      <c r="J1044" s="63"/>
      <c r="L1044" s="125" t="str">
        <f>IF(F1044="","",_xlfn.IFNA((VLOOKUP(F1044,help!L:M,2,0))*G1044,"غير مسجلة في المشتريات"))</f>
        <v/>
      </c>
    </row>
    <row r="1045" spans="2:12" x14ac:dyDescent="0.2">
      <c r="B1045" s="14">
        <f>COUNTIFS($E$3:E1045,تقرير!$E$4)</f>
        <v>21</v>
      </c>
      <c r="C1045" s="48"/>
      <c r="D1045" s="49"/>
      <c r="E1045" s="48"/>
      <c r="F1045" s="50"/>
      <c r="G1045" s="51"/>
      <c r="H1045" s="128" t="str">
        <f>IF(F1045="","",_xlfn.IFNA(VLOOKUP(F1045,'سجل المشتريات'!E:M,9,0),"غير مسجلة في المشتريات"))</f>
        <v/>
      </c>
      <c r="I1045" s="27" t="str">
        <f>_xlfn.IFNA(VLOOKUP(E1045,الاوردرات!$B$1:$C$600,2,0),"")</f>
        <v/>
      </c>
      <c r="J1045" s="63"/>
      <c r="L1045" s="125" t="str">
        <f>IF(F1045="","",_xlfn.IFNA((VLOOKUP(F1045,help!L:M,2,0))*G1045,"غير مسجلة في المشتريات"))</f>
        <v/>
      </c>
    </row>
    <row r="1046" spans="2:12" x14ac:dyDescent="0.2">
      <c r="B1046" s="14">
        <f>COUNTIFS($E$3:E1046,تقرير!$E$4)</f>
        <v>21</v>
      </c>
      <c r="C1046" s="48"/>
      <c r="D1046" s="49"/>
      <c r="E1046" s="48"/>
      <c r="F1046" s="50"/>
      <c r="G1046" s="51"/>
      <c r="H1046" s="128" t="str">
        <f>IF(F1046="","",_xlfn.IFNA(VLOOKUP(F1046,'سجل المشتريات'!E:M,9,0),"غير مسجلة في المشتريات"))</f>
        <v/>
      </c>
      <c r="I1046" s="27" t="str">
        <f>_xlfn.IFNA(VLOOKUP(E1046,الاوردرات!$B$1:$C$600,2,0),"")</f>
        <v/>
      </c>
      <c r="J1046" s="63"/>
      <c r="L1046" s="125" t="str">
        <f>IF(F1046="","",_xlfn.IFNA((VLOOKUP(F1046,help!L:M,2,0))*G1046,"غير مسجلة في المشتريات"))</f>
        <v/>
      </c>
    </row>
    <row r="1047" spans="2:12" x14ac:dyDescent="0.2">
      <c r="B1047" s="14">
        <f>COUNTIFS($E$3:E1047,تقرير!$E$4)</f>
        <v>21</v>
      </c>
      <c r="C1047" s="48"/>
      <c r="D1047" s="49"/>
      <c r="E1047" s="48"/>
      <c r="F1047" s="50"/>
      <c r="G1047" s="51"/>
      <c r="H1047" s="128" t="str">
        <f>IF(F1047="","",_xlfn.IFNA(VLOOKUP(F1047,'سجل المشتريات'!E:M,9,0),"غير مسجلة في المشتريات"))</f>
        <v/>
      </c>
      <c r="I1047" s="27" t="str">
        <f>_xlfn.IFNA(VLOOKUP(E1047,الاوردرات!$B$1:$C$600,2,0),"")</f>
        <v/>
      </c>
      <c r="J1047" s="63"/>
      <c r="L1047" s="125" t="str">
        <f>IF(F1047="","",_xlfn.IFNA((VLOOKUP(F1047,help!L:M,2,0))*G1047,"غير مسجلة في المشتريات"))</f>
        <v/>
      </c>
    </row>
    <row r="1048" spans="2:12" x14ac:dyDescent="0.2">
      <c r="B1048" s="14">
        <f>COUNTIFS($E$3:E1048,تقرير!$E$4)</f>
        <v>21</v>
      </c>
      <c r="C1048" s="48"/>
      <c r="D1048" s="49"/>
      <c r="E1048" s="48"/>
      <c r="F1048" s="50"/>
      <c r="G1048" s="51"/>
      <c r="H1048" s="128" t="str">
        <f>IF(F1048="","",_xlfn.IFNA(VLOOKUP(F1048,'سجل المشتريات'!E:M,9,0),"غير مسجلة في المشتريات"))</f>
        <v/>
      </c>
      <c r="I1048" s="27" t="str">
        <f>_xlfn.IFNA(VLOOKUP(E1048,الاوردرات!$B$1:$C$600,2,0),"")</f>
        <v/>
      </c>
      <c r="J1048" s="63"/>
      <c r="L1048" s="125" t="str">
        <f>IF(F1048="","",_xlfn.IFNA((VLOOKUP(F1048,help!L:M,2,0))*G1048,"غير مسجلة في المشتريات"))</f>
        <v/>
      </c>
    </row>
    <row r="1049" spans="2:12" x14ac:dyDescent="0.2">
      <c r="B1049" s="14">
        <f>COUNTIFS($E$3:E1049,تقرير!$E$4)</f>
        <v>21</v>
      </c>
      <c r="C1049" s="48"/>
      <c r="D1049" s="49"/>
      <c r="E1049" s="48"/>
      <c r="F1049" s="50"/>
      <c r="G1049" s="51"/>
      <c r="H1049" s="128" t="str">
        <f>IF(F1049="","",_xlfn.IFNA(VLOOKUP(F1049,'سجل المشتريات'!E:M,9,0),"غير مسجلة في المشتريات"))</f>
        <v/>
      </c>
      <c r="I1049" s="27" t="str">
        <f>_xlfn.IFNA(VLOOKUP(E1049,الاوردرات!$B$1:$C$600,2,0),"")</f>
        <v/>
      </c>
      <c r="J1049" s="63"/>
      <c r="L1049" s="125" t="str">
        <f>IF(F1049="","",_xlfn.IFNA((VLOOKUP(F1049,help!L:M,2,0))*G1049,"غير مسجلة في المشتريات"))</f>
        <v/>
      </c>
    </row>
    <row r="1050" spans="2:12" x14ac:dyDescent="0.2">
      <c r="B1050" s="14">
        <f>COUNTIFS($E$3:E1050,تقرير!$E$4)</f>
        <v>21</v>
      </c>
      <c r="C1050" s="48"/>
      <c r="D1050" s="49"/>
      <c r="E1050" s="48"/>
      <c r="F1050" s="50"/>
      <c r="G1050" s="51"/>
      <c r="H1050" s="128" t="str">
        <f>IF(F1050="","",_xlfn.IFNA(VLOOKUP(F1050,'سجل المشتريات'!E:M,9,0),"غير مسجلة في المشتريات"))</f>
        <v/>
      </c>
      <c r="I1050" s="27" t="str">
        <f>_xlfn.IFNA(VLOOKUP(E1050,الاوردرات!$B$1:$C$600,2,0),"")</f>
        <v/>
      </c>
      <c r="J1050" s="63"/>
      <c r="L1050" s="125" t="str">
        <f>IF(F1050="","",_xlfn.IFNA((VLOOKUP(F1050,help!L:M,2,0))*G1050,"غير مسجلة في المشتريات"))</f>
        <v/>
      </c>
    </row>
    <row r="1051" spans="2:12" x14ac:dyDescent="0.2">
      <c r="B1051" s="14">
        <f>COUNTIFS($E$3:E1051,تقرير!$E$4)</f>
        <v>21</v>
      </c>
      <c r="C1051" s="48"/>
      <c r="D1051" s="49"/>
      <c r="E1051" s="48"/>
      <c r="F1051" s="50"/>
      <c r="G1051" s="51"/>
      <c r="H1051" s="128" t="str">
        <f>IF(F1051="","",_xlfn.IFNA(VLOOKUP(F1051,'سجل المشتريات'!E:M,9,0),"غير مسجلة في المشتريات"))</f>
        <v/>
      </c>
      <c r="I1051" s="27" t="str">
        <f>_xlfn.IFNA(VLOOKUP(E1051,الاوردرات!$B$1:$C$600,2,0),"")</f>
        <v/>
      </c>
      <c r="J1051" s="63"/>
      <c r="L1051" s="125" t="str">
        <f>IF(F1051="","",_xlfn.IFNA((VLOOKUP(F1051,help!L:M,2,0))*G1051,"غير مسجلة في المشتريات"))</f>
        <v/>
      </c>
    </row>
    <row r="1052" spans="2:12" x14ac:dyDescent="0.2">
      <c r="B1052" s="14">
        <f>COUNTIFS($E$3:E1052,تقرير!$E$4)</f>
        <v>21</v>
      </c>
      <c r="C1052" s="48"/>
      <c r="D1052" s="49"/>
      <c r="E1052" s="48"/>
      <c r="F1052" s="50"/>
      <c r="G1052" s="51"/>
      <c r="H1052" s="128" t="str">
        <f>IF(F1052="","",_xlfn.IFNA(VLOOKUP(F1052,'سجل المشتريات'!E:M,9,0),"غير مسجلة في المشتريات"))</f>
        <v/>
      </c>
      <c r="I1052" s="27" t="str">
        <f>_xlfn.IFNA(VLOOKUP(E1052,الاوردرات!$B$1:$C$600,2,0),"")</f>
        <v/>
      </c>
      <c r="J1052" s="63"/>
      <c r="L1052" s="125" t="str">
        <f>IF(F1052="","",_xlfn.IFNA((VLOOKUP(F1052,help!L:M,2,0))*G1052,"غير مسجلة في المشتريات"))</f>
        <v/>
      </c>
    </row>
    <row r="1053" spans="2:12" x14ac:dyDescent="0.2">
      <c r="B1053" s="14">
        <f>COUNTIFS($E$3:E1053,تقرير!$E$4)</f>
        <v>21</v>
      </c>
      <c r="C1053" s="48"/>
      <c r="D1053" s="49"/>
      <c r="E1053" s="48"/>
      <c r="F1053" s="50"/>
      <c r="G1053" s="51"/>
      <c r="H1053" s="128" t="str">
        <f>IF(F1053="","",_xlfn.IFNA(VLOOKUP(F1053,'سجل المشتريات'!E:M,9,0),"غير مسجلة في المشتريات"))</f>
        <v/>
      </c>
      <c r="I1053" s="27" t="str">
        <f>_xlfn.IFNA(VLOOKUP(E1053,الاوردرات!$B$1:$C$600,2,0),"")</f>
        <v/>
      </c>
      <c r="J1053" s="63"/>
      <c r="L1053" s="125" t="str">
        <f>IF(F1053="","",_xlfn.IFNA((VLOOKUP(F1053,help!L:M,2,0))*G1053,"غير مسجلة في المشتريات"))</f>
        <v/>
      </c>
    </row>
    <row r="1054" spans="2:12" x14ac:dyDescent="0.2">
      <c r="B1054" s="14">
        <f>COUNTIFS($E$3:E1054,تقرير!$E$4)</f>
        <v>21</v>
      </c>
      <c r="C1054" s="48"/>
      <c r="D1054" s="49"/>
      <c r="E1054" s="48"/>
      <c r="F1054" s="50"/>
      <c r="G1054" s="51"/>
      <c r="H1054" s="128" t="str">
        <f>IF(F1054="","",_xlfn.IFNA(VLOOKUP(F1054,'سجل المشتريات'!E:M,9,0),"غير مسجلة في المشتريات"))</f>
        <v/>
      </c>
      <c r="I1054" s="27" t="str">
        <f>_xlfn.IFNA(VLOOKUP(E1054,الاوردرات!$B$1:$C$600,2,0),"")</f>
        <v/>
      </c>
      <c r="J1054" s="63"/>
      <c r="L1054" s="125" t="str">
        <f>IF(F1054="","",_xlfn.IFNA((VLOOKUP(F1054,help!L:M,2,0))*G1054,"غير مسجلة في المشتريات"))</f>
        <v/>
      </c>
    </row>
    <row r="1055" spans="2:12" x14ac:dyDescent="0.2">
      <c r="B1055" s="14">
        <f>COUNTIFS($E$3:E1055,تقرير!$E$4)</f>
        <v>21</v>
      </c>
      <c r="C1055" s="48"/>
      <c r="D1055" s="49"/>
      <c r="E1055" s="48"/>
      <c r="F1055" s="50"/>
      <c r="G1055" s="51"/>
      <c r="H1055" s="128" t="str">
        <f>IF(F1055="","",_xlfn.IFNA(VLOOKUP(F1055,'سجل المشتريات'!E:M,9,0),"غير مسجلة في المشتريات"))</f>
        <v/>
      </c>
      <c r="I1055" s="27" t="str">
        <f>_xlfn.IFNA(VLOOKUP(E1055,الاوردرات!$B$1:$C$600,2,0),"")</f>
        <v/>
      </c>
      <c r="J1055" s="63"/>
      <c r="L1055" s="125" t="str">
        <f>IF(F1055="","",_xlfn.IFNA((VLOOKUP(F1055,help!L:M,2,0))*G1055,"غير مسجلة في المشتريات"))</f>
        <v/>
      </c>
    </row>
    <row r="1056" spans="2:12" x14ac:dyDescent="0.2">
      <c r="B1056" s="14">
        <f>COUNTIFS($E$3:E1056,تقرير!$E$4)</f>
        <v>21</v>
      </c>
      <c r="C1056" s="48"/>
      <c r="D1056" s="49"/>
      <c r="E1056" s="48"/>
      <c r="F1056" s="50"/>
      <c r="G1056" s="51"/>
      <c r="H1056" s="128" t="str">
        <f>IF(F1056="","",_xlfn.IFNA(VLOOKUP(F1056,'سجل المشتريات'!E:M,9,0),"غير مسجلة في المشتريات"))</f>
        <v/>
      </c>
      <c r="I1056" s="27" t="str">
        <f>_xlfn.IFNA(VLOOKUP(E1056,الاوردرات!$B$1:$C$600,2,0),"")</f>
        <v/>
      </c>
      <c r="J1056" s="63"/>
      <c r="L1056" s="125" t="str">
        <f>IF(F1056="","",_xlfn.IFNA((VLOOKUP(F1056,help!L:M,2,0))*G1056,"غير مسجلة في المشتريات"))</f>
        <v/>
      </c>
    </row>
    <row r="1057" spans="2:12" x14ac:dyDescent="0.2">
      <c r="B1057" s="14">
        <f>COUNTIFS($E$3:E1057,تقرير!$E$4)</f>
        <v>21</v>
      </c>
      <c r="C1057" s="48"/>
      <c r="D1057" s="49"/>
      <c r="E1057" s="48"/>
      <c r="F1057" s="50"/>
      <c r="G1057" s="51"/>
      <c r="H1057" s="128" t="str">
        <f>IF(F1057="","",_xlfn.IFNA(VLOOKUP(F1057,'سجل المشتريات'!E:M,9,0),"غير مسجلة في المشتريات"))</f>
        <v/>
      </c>
      <c r="I1057" s="27" t="str">
        <f>_xlfn.IFNA(VLOOKUP(E1057,الاوردرات!$B$1:$C$600,2,0),"")</f>
        <v/>
      </c>
      <c r="J1057" s="63"/>
      <c r="L1057" s="125" t="str">
        <f>IF(F1057="","",_xlfn.IFNA((VLOOKUP(F1057,help!L:M,2,0))*G1057,"غير مسجلة في المشتريات"))</f>
        <v/>
      </c>
    </row>
    <row r="1058" spans="2:12" x14ac:dyDescent="0.2">
      <c r="B1058" s="14">
        <f>COUNTIFS($E$3:E1058,تقرير!$E$4)</f>
        <v>21</v>
      </c>
      <c r="C1058" s="48"/>
      <c r="D1058" s="49"/>
      <c r="E1058" s="48"/>
      <c r="F1058" s="50"/>
      <c r="G1058" s="51"/>
      <c r="H1058" s="128" t="str">
        <f>IF(F1058="","",_xlfn.IFNA(VLOOKUP(F1058,'سجل المشتريات'!E:M,9,0),"غير مسجلة في المشتريات"))</f>
        <v/>
      </c>
      <c r="I1058" s="27" t="str">
        <f>_xlfn.IFNA(VLOOKUP(E1058,الاوردرات!$B$1:$C$600,2,0),"")</f>
        <v/>
      </c>
      <c r="J1058" s="63"/>
      <c r="L1058" s="125" t="str">
        <f>IF(F1058="","",_xlfn.IFNA((VLOOKUP(F1058,help!L:M,2,0))*G1058,"غير مسجلة في المشتريات"))</f>
        <v/>
      </c>
    </row>
    <row r="1059" spans="2:12" x14ac:dyDescent="0.2">
      <c r="B1059" s="14">
        <f>COUNTIFS($E$3:E1059,تقرير!$E$4)</f>
        <v>21</v>
      </c>
      <c r="C1059" s="48"/>
      <c r="D1059" s="49"/>
      <c r="E1059" s="48"/>
      <c r="F1059" s="50"/>
      <c r="G1059" s="51"/>
      <c r="H1059" s="128" t="str">
        <f>IF(F1059="","",_xlfn.IFNA(VLOOKUP(F1059,'سجل المشتريات'!E:M,9,0),"غير مسجلة في المشتريات"))</f>
        <v/>
      </c>
      <c r="I1059" s="27" t="str">
        <f>_xlfn.IFNA(VLOOKUP(E1059,الاوردرات!$B$1:$C$600,2,0),"")</f>
        <v/>
      </c>
      <c r="J1059" s="63"/>
      <c r="L1059" s="125" t="str">
        <f>IF(F1059="","",_xlfn.IFNA((VLOOKUP(F1059,help!L:M,2,0))*G1059,"غير مسجلة في المشتريات"))</f>
        <v/>
      </c>
    </row>
    <row r="1060" spans="2:12" x14ac:dyDescent="0.2">
      <c r="B1060" s="14">
        <f>COUNTIFS($E$3:E1060,تقرير!$E$4)</f>
        <v>21</v>
      </c>
      <c r="C1060" s="48"/>
      <c r="D1060" s="49"/>
      <c r="E1060" s="48"/>
      <c r="F1060" s="50"/>
      <c r="G1060" s="51"/>
      <c r="H1060" s="128" t="str">
        <f>IF(F1060="","",_xlfn.IFNA(VLOOKUP(F1060,'سجل المشتريات'!E:M,9,0),"غير مسجلة في المشتريات"))</f>
        <v/>
      </c>
      <c r="I1060" s="27" t="str">
        <f>_xlfn.IFNA(VLOOKUP(E1060,الاوردرات!$B$1:$C$600,2,0),"")</f>
        <v/>
      </c>
      <c r="J1060" s="63"/>
      <c r="L1060" s="125" t="str">
        <f>IF(F1060="","",_xlfn.IFNA((VLOOKUP(F1060,help!L:M,2,0))*G1060,"غير مسجلة في المشتريات"))</f>
        <v/>
      </c>
    </row>
    <row r="1061" spans="2:12" x14ac:dyDescent="0.2">
      <c r="B1061" s="14">
        <f>COUNTIFS($E$3:E1061,تقرير!$E$4)</f>
        <v>21</v>
      </c>
      <c r="C1061" s="48"/>
      <c r="D1061" s="49"/>
      <c r="E1061" s="48"/>
      <c r="F1061" s="50"/>
      <c r="G1061" s="51"/>
      <c r="H1061" s="128" t="str">
        <f>IF(F1061="","",_xlfn.IFNA(VLOOKUP(F1061,'سجل المشتريات'!E:M,9,0),"غير مسجلة في المشتريات"))</f>
        <v/>
      </c>
      <c r="I1061" s="27" t="str">
        <f>_xlfn.IFNA(VLOOKUP(E1061,الاوردرات!$B$1:$C$600,2,0),"")</f>
        <v/>
      </c>
      <c r="J1061" s="63"/>
      <c r="L1061" s="125" t="str">
        <f>IF(F1061="","",_xlfn.IFNA((VLOOKUP(F1061,help!L:M,2,0))*G1061,"غير مسجلة في المشتريات"))</f>
        <v/>
      </c>
    </row>
    <row r="1062" spans="2:12" x14ac:dyDescent="0.2">
      <c r="B1062" s="14">
        <f>COUNTIFS($E$3:E1062,تقرير!$E$4)</f>
        <v>21</v>
      </c>
      <c r="C1062" s="48"/>
      <c r="D1062" s="49"/>
      <c r="E1062" s="48"/>
      <c r="F1062" s="50"/>
      <c r="G1062" s="51"/>
      <c r="H1062" s="128" t="str">
        <f>IF(F1062="","",_xlfn.IFNA(VLOOKUP(F1062,'سجل المشتريات'!E:M,9,0),"غير مسجلة في المشتريات"))</f>
        <v/>
      </c>
      <c r="I1062" s="27" t="str">
        <f>_xlfn.IFNA(VLOOKUP(E1062,الاوردرات!$B$1:$C$600,2,0),"")</f>
        <v/>
      </c>
      <c r="J1062" s="63"/>
      <c r="L1062" s="125" t="str">
        <f>IF(F1062="","",_xlfn.IFNA((VLOOKUP(F1062,help!L:M,2,0))*G1062,"غير مسجلة في المشتريات"))</f>
        <v/>
      </c>
    </row>
    <row r="1063" spans="2:12" x14ac:dyDescent="0.2">
      <c r="B1063" s="14">
        <f>COUNTIFS($E$3:E1063,تقرير!$E$4)</f>
        <v>21</v>
      </c>
      <c r="C1063" s="48"/>
      <c r="D1063" s="49"/>
      <c r="E1063" s="48"/>
      <c r="F1063" s="50"/>
      <c r="G1063" s="51"/>
      <c r="H1063" s="128" t="str">
        <f>IF(F1063="","",_xlfn.IFNA(VLOOKUP(F1063,'سجل المشتريات'!E:M,9,0),"غير مسجلة في المشتريات"))</f>
        <v/>
      </c>
      <c r="I1063" s="27" t="str">
        <f>_xlfn.IFNA(VLOOKUP(E1063,الاوردرات!$B$1:$C$600,2,0),"")</f>
        <v/>
      </c>
      <c r="J1063" s="63"/>
      <c r="L1063" s="125" t="str">
        <f>IF(F1063="","",_xlfn.IFNA((VLOOKUP(F1063,help!L:M,2,0))*G1063,"غير مسجلة في المشتريات"))</f>
        <v/>
      </c>
    </row>
    <row r="1064" spans="2:12" x14ac:dyDescent="0.2">
      <c r="B1064" s="14">
        <f>COUNTIFS($E$3:E1064,تقرير!$E$4)</f>
        <v>21</v>
      </c>
      <c r="C1064" s="48"/>
      <c r="D1064" s="49"/>
      <c r="E1064" s="48"/>
      <c r="F1064" s="50"/>
      <c r="G1064" s="51"/>
      <c r="H1064" s="128" t="str">
        <f>IF(F1064="","",_xlfn.IFNA(VLOOKUP(F1064,'سجل المشتريات'!E:M,9,0),"غير مسجلة في المشتريات"))</f>
        <v/>
      </c>
      <c r="I1064" s="27" t="str">
        <f>_xlfn.IFNA(VLOOKUP(E1064,الاوردرات!$B$1:$C$600,2,0),"")</f>
        <v/>
      </c>
      <c r="J1064" s="63"/>
      <c r="L1064" s="125" t="str">
        <f>IF(F1064="","",_xlfn.IFNA((VLOOKUP(F1064,help!L:M,2,0))*G1064,"غير مسجلة في المشتريات"))</f>
        <v/>
      </c>
    </row>
    <row r="1065" spans="2:12" x14ac:dyDescent="0.2">
      <c r="B1065" s="14">
        <f>COUNTIFS($E$3:E1065,تقرير!$E$4)</f>
        <v>21</v>
      </c>
      <c r="C1065" s="48"/>
      <c r="D1065" s="49"/>
      <c r="E1065" s="48"/>
      <c r="F1065" s="50"/>
      <c r="G1065" s="51"/>
      <c r="H1065" s="128" t="str">
        <f>IF(F1065="","",_xlfn.IFNA(VLOOKUP(F1065,'سجل المشتريات'!E:M,9,0),"غير مسجلة في المشتريات"))</f>
        <v/>
      </c>
      <c r="I1065" s="27" t="str">
        <f>_xlfn.IFNA(VLOOKUP(E1065,الاوردرات!$B$1:$C$600,2,0),"")</f>
        <v/>
      </c>
      <c r="J1065" s="63"/>
      <c r="L1065" s="125" t="str">
        <f>IF(F1065="","",_xlfn.IFNA((VLOOKUP(F1065,help!L:M,2,0))*G1065,"غير مسجلة في المشتريات"))</f>
        <v/>
      </c>
    </row>
    <row r="1066" spans="2:12" x14ac:dyDescent="0.2">
      <c r="B1066" s="14">
        <f>COUNTIFS($E$3:E1066,تقرير!$E$4)</f>
        <v>21</v>
      </c>
      <c r="C1066" s="48"/>
      <c r="D1066" s="49"/>
      <c r="E1066" s="48"/>
      <c r="F1066" s="50"/>
      <c r="G1066" s="51"/>
      <c r="H1066" s="128" t="str">
        <f>IF(F1066="","",_xlfn.IFNA(VLOOKUP(F1066,'سجل المشتريات'!E:M,9,0),"غير مسجلة في المشتريات"))</f>
        <v/>
      </c>
      <c r="I1066" s="27" t="str">
        <f>_xlfn.IFNA(VLOOKUP(E1066,الاوردرات!$B$1:$C$600,2,0),"")</f>
        <v/>
      </c>
      <c r="J1066" s="63"/>
      <c r="L1066" s="125" t="str">
        <f>IF(F1066="","",_xlfn.IFNA((VLOOKUP(F1066,help!L:M,2,0))*G1066,"غير مسجلة في المشتريات"))</f>
        <v/>
      </c>
    </row>
    <row r="1067" spans="2:12" x14ac:dyDescent="0.2">
      <c r="B1067" s="14">
        <f>COUNTIFS($E$3:E1067,تقرير!$E$4)</f>
        <v>21</v>
      </c>
      <c r="C1067" s="48"/>
      <c r="D1067" s="49"/>
      <c r="E1067" s="48"/>
      <c r="F1067" s="50"/>
      <c r="G1067" s="51"/>
      <c r="H1067" s="128" t="str">
        <f>IF(F1067="","",_xlfn.IFNA(VLOOKUP(F1067,'سجل المشتريات'!E:M,9,0),"غير مسجلة في المشتريات"))</f>
        <v/>
      </c>
      <c r="I1067" s="27" t="str">
        <f>_xlfn.IFNA(VLOOKUP(E1067,الاوردرات!$B$1:$C$600,2,0),"")</f>
        <v/>
      </c>
      <c r="J1067" s="63"/>
      <c r="L1067" s="125" t="str">
        <f>IF(F1067="","",_xlfn.IFNA((VLOOKUP(F1067,help!L:M,2,0))*G1067,"غير مسجلة في المشتريات"))</f>
        <v/>
      </c>
    </row>
    <row r="1068" spans="2:12" x14ac:dyDescent="0.2">
      <c r="B1068" s="14">
        <f>COUNTIFS($E$3:E1068,تقرير!$E$4)</f>
        <v>21</v>
      </c>
      <c r="C1068" s="48"/>
      <c r="D1068" s="49"/>
      <c r="E1068" s="48"/>
      <c r="F1068" s="50"/>
      <c r="G1068" s="51"/>
      <c r="H1068" s="128" t="str">
        <f>IF(F1068="","",_xlfn.IFNA(VLOOKUP(F1068,'سجل المشتريات'!E:M,9,0),"غير مسجلة في المشتريات"))</f>
        <v/>
      </c>
      <c r="I1068" s="27" t="str">
        <f>_xlfn.IFNA(VLOOKUP(E1068,الاوردرات!$B$1:$C$600,2,0),"")</f>
        <v/>
      </c>
      <c r="J1068" s="63"/>
      <c r="L1068" s="125" t="str">
        <f>IF(F1068="","",_xlfn.IFNA((VLOOKUP(F1068,help!L:M,2,0))*G1068,"غير مسجلة في المشتريات"))</f>
        <v/>
      </c>
    </row>
    <row r="1069" spans="2:12" x14ac:dyDescent="0.2">
      <c r="B1069" s="14">
        <f>COUNTIFS($E$3:E1069,تقرير!$E$4)</f>
        <v>21</v>
      </c>
      <c r="C1069" s="48"/>
      <c r="D1069" s="49"/>
      <c r="E1069" s="48"/>
      <c r="F1069" s="50"/>
      <c r="G1069" s="51"/>
      <c r="H1069" s="128" t="str">
        <f>IF(F1069="","",_xlfn.IFNA(VLOOKUP(F1069,'سجل المشتريات'!E:M,9,0),"غير مسجلة في المشتريات"))</f>
        <v/>
      </c>
      <c r="I1069" s="27" t="str">
        <f>_xlfn.IFNA(VLOOKUP(E1069,الاوردرات!$B$1:$C$600,2,0),"")</f>
        <v/>
      </c>
      <c r="J1069" s="63"/>
      <c r="L1069" s="125" t="str">
        <f>IF(F1069="","",_xlfn.IFNA((VLOOKUP(F1069,help!L:M,2,0))*G1069,"غير مسجلة في المشتريات"))</f>
        <v/>
      </c>
    </row>
    <row r="1070" spans="2:12" x14ac:dyDescent="0.2">
      <c r="B1070" s="14">
        <f>COUNTIFS($E$3:E1070,تقرير!$E$4)</f>
        <v>21</v>
      </c>
      <c r="C1070" s="48"/>
      <c r="D1070" s="49"/>
      <c r="E1070" s="48"/>
      <c r="F1070" s="50"/>
      <c r="G1070" s="51"/>
      <c r="H1070" s="128" t="str">
        <f>IF(F1070="","",_xlfn.IFNA(VLOOKUP(F1070,'سجل المشتريات'!E:M,9,0),"غير مسجلة في المشتريات"))</f>
        <v/>
      </c>
      <c r="I1070" s="27" t="str">
        <f>_xlfn.IFNA(VLOOKUP(E1070,الاوردرات!$B$1:$C$600,2,0),"")</f>
        <v/>
      </c>
      <c r="J1070" s="63"/>
      <c r="L1070" s="125" t="str">
        <f>IF(F1070="","",_xlfn.IFNA((VLOOKUP(F1070,help!L:M,2,0))*G1070,"غير مسجلة في المشتريات"))</f>
        <v/>
      </c>
    </row>
    <row r="1071" spans="2:12" x14ac:dyDescent="0.2">
      <c r="B1071" s="14">
        <f>COUNTIFS($E$3:E1071,تقرير!$E$4)</f>
        <v>21</v>
      </c>
      <c r="C1071" s="48"/>
      <c r="D1071" s="49"/>
      <c r="E1071" s="48"/>
      <c r="F1071" s="50"/>
      <c r="G1071" s="51"/>
      <c r="H1071" s="128" t="str">
        <f>IF(F1071="","",_xlfn.IFNA(VLOOKUP(F1071,'سجل المشتريات'!E:M,9,0),"غير مسجلة في المشتريات"))</f>
        <v/>
      </c>
      <c r="I1071" s="27" t="str">
        <f>_xlfn.IFNA(VLOOKUP(E1071,الاوردرات!$B$1:$C$600,2,0),"")</f>
        <v/>
      </c>
      <c r="J1071" s="63"/>
      <c r="L1071" s="125" t="str">
        <f>IF(F1071="","",_xlfn.IFNA((VLOOKUP(F1071,help!L:M,2,0))*G1071,"غير مسجلة في المشتريات"))</f>
        <v/>
      </c>
    </row>
    <row r="1072" spans="2:12" x14ac:dyDescent="0.2">
      <c r="B1072" s="14">
        <f>COUNTIFS($E$3:E1072,تقرير!$E$4)</f>
        <v>21</v>
      </c>
      <c r="C1072" s="48"/>
      <c r="D1072" s="49"/>
      <c r="E1072" s="48"/>
      <c r="F1072" s="50"/>
      <c r="G1072" s="51"/>
      <c r="H1072" s="128" t="str">
        <f>IF(F1072="","",_xlfn.IFNA(VLOOKUP(F1072,'سجل المشتريات'!E:M,9,0),"غير مسجلة في المشتريات"))</f>
        <v/>
      </c>
      <c r="I1072" s="27" t="str">
        <f>_xlfn.IFNA(VLOOKUP(E1072,الاوردرات!$B$1:$C$600,2,0),"")</f>
        <v/>
      </c>
      <c r="J1072" s="63"/>
      <c r="L1072" s="125" t="str">
        <f>IF(F1072="","",_xlfn.IFNA((VLOOKUP(F1072,help!L:M,2,0))*G1072,"غير مسجلة في المشتريات"))</f>
        <v/>
      </c>
    </row>
    <row r="1073" spans="2:12" x14ac:dyDescent="0.2">
      <c r="B1073" s="14">
        <f>COUNTIFS($E$3:E1073,تقرير!$E$4)</f>
        <v>21</v>
      </c>
      <c r="C1073" s="48"/>
      <c r="D1073" s="49"/>
      <c r="E1073" s="48"/>
      <c r="F1073" s="50"/>
      <c r="G1073" s="51"/>
      <c r="H1073" s="128" t="str">
        <f>IF(F1073="","",_xlfn.IFNA(VLOOKUP(F1073,'سجل المشتريات'!E:M,9,0),"غير مسجلة في المشتريات"))</f>
        <v/>
      </c>
      <c r="I1073" s="27" t="str">
        <f>_xlfn.IFNA(VLOOKUP(E1073,الاوردرات!$B$1:$C$600,2,0),"")</f>
        <v/>
      </c>
      <c r="J1073" s="63"/>
      <c r="L1073" s="125" t="str">
        <f>IF(F1073="","",_xlfn.IFNA((VLOOKUP(F1073,help!L:M,2,0))*G1073,"غير مسجلة في المشتريات"))</f>
        <v/>
      </c>
    </row>
    <row r="1074" spans="2:12" x14ac:dyDescent="0.2">
      <c r="B1074" s="14">
        <f>COUNTIFS($E$3:E1074,تقرير!$E$4)</f>
        <v>21</v>
      </c>
      <c r="C1074" s="48"/>
      <c r="D1074" s="49"/>
      <c r="E1074" s="48"/>
      <c r="F1074" s="50"/>
      <c r="G1074" s="51"/>
      <c r="H1074" s="128" t="str">
        <f>IF(F1074="","",_xlfn.IFNA(VLOOKUP(F1074,'سجل المشتريات'!E:M,9,0),"غير مسجلة في المشتريات"))</f>
        <v/>
      </c>
      <c r="I1074" s="27" t="str">
        <f>_xlfn.IFNA(VLOOKUP(E1074,الاوردرات!$B$1:$C$600,2,0),"")</f>
        <v/>
      </c>
      <c r="J1074" s="63"/>
      <c r="L1074" s="125" t="str">
        <f>IF(F1074="","",_xlfn.IFNA((VLOOKUP(F1074,help!L:M,2,0))*G1074,"غير مسجلة في المشتريات"))</f>
        <v/>
      </c>
    </row>
    <row r="1075" spans="2:12" x14ac:dyDescent="0.2">
      <c r="B1075" s="14">
        <f>COUNTIFS($E$3:E1075,تقرير!$E$4)</f>
        <v>21</v>
      </c>
      <c r="C1075" s="48"/>
      <c r="D1075" s="49"/>
      <c r="E1075" s="48"/>
      <c r="F1075" s="50"/>
      <c r="G1075" s="51"/>
      <c r="H1075" s="128" t="str">
        <f>IF(F1075="","",_xlfn.IFNA(VLOOKUP(F1075,'سجل المشتريات'!E:M,9,0),"غير مسجلة في المشتريات"))</f>
        <v/>
      </c>
      <c r="I1075" s="27" t="str">
        <f>_xlfn.IFNA(VLOOKUP(E1075,الاوردرات!$B$1:$C$600,2,0),"")</f>
        <v/>
      </c>
      <c r="J1075" s="63"/>
      <c r="L1075" s="125" t="str">
        <f>IF(F1075="","",_xlfn.IFNA((VLOOKUP(F1075,help!L:M,2,0))*G1075,"غير مسجلة في المشتريات"))</f>
        <v/>
      </c>
    </row>
    <row r="1076" spans="2:12" x14ac:dyDescent="0.2">
      <c r="B1076" s="14">
        <f>COUNTIFS($E$3:E1076,تقرير!$E$4)</f>
        <v>21</v>
      </c>
      <c r="C1076" s="48"/>
      <c r="D1076" s="49"/>
      <c r="E1076" s="48"/>
      <c r="F1076" s="50"/>
      <c r="G1076" s="51"/>
      <c r="H1076" s="128" t="str">
        <f>IF(F1076="","",_xlfn.IFNA(VLOOKUP(F1076,'سجل المشتريات'!E:M,9,0),"غير مسجلة في المشتريات"))</f>
        <v/>
      </c>
      <c r="I1076" s="27" t="str">
        <f>_xlfn.IFNA(VLOOKUP(E1076,الاوردرات!$B$1:$C$600,2,0),"")</f>
        <v/>
      </c>
      <c r="J1076" s="63"/>
      <c r="L1076" s="125" t="str">
        <f>IF(F1076="","",_xlfn.IFNA((VLOOKUP(F1076,help!L:M,2,0))*G1076,"غير مسجلة في المشتريات"))</f>
        <v/>
      </c>
    </row>
    <row r="1077" spans="2:12" x14ac:dyDescent="0.2">
      <c r="B1077" s="14">
        <f>COUNTIFS($E$3:E1077,تقرير!$E$4)</f>
        <v>21</v>
      </c>
      <c r="C1077" s="48"/>
      <c r="D1077" s="49"/>
      <c r="E1077" s="48"/>
      <c r="F1077" s="50"/>
      <c r="G1077" s="51"/>
      <c r="H1077" s="128" t="str">
        <f>IF(F1077="","",_xlfn.IFNA(VLOOKUP(F1077,'سجل المشتريات'!E:M,9,0),"غير مسجلة في المشتريات"))</f>
        <v/>
      </c>
      <c r="I1077" s="27" t="str">
        <f>_xlfn.IFNA(VLOOKUP(E1077,الاوردرات!$B$1:$C$600,2,0),"")</f>
        <v/>
      </c>
      <c r="J1077" s="63"/>
      <c r="L1077" s="125" t="str">
        <f>IF(F1077="","",_xlfn.IFNA((VLOOKUP(F1077,help!L:M,2,0))*G1077,"غير مسجلة في المشتريات"))</f>
        <v/>
      </c>
    </row>
    <row r="1078" spans="2:12" x14ac:dyDescent="0.2">
      <c r="B1078" s="14">
        <f>COUNTIFS($E$3:E1078,تقرير!$E$4)</f>
        <v>21</v>
      </c>
      <c r="C1078" s="48"/>
      <c r="D1078" s="49"/>
      <c r="E1078" s="48"/>
      <c r="F1078" s="50"/>
      <c r="G1078" s="51"/>
      <c r="H1078" s="128" t="str">
        <f>IF(F1078="","",_xlfn.IFNA(VLOOKUP(F1078,'سجل المشتريات'!E:M,9,0),"غير مسجلة في المشتريات"))</f>
        <v/>
      </c>
      <c r="I1078" s="27" t="str">
        <f>_xlfn.IFNA(VLOOKUP(E1078,الاوردرات!$B$1:$C$600,2,0),"")</f>
        <v/>
      </c>
      <c r="J1078" s="63"/>
      <c r="L1078" s="125" t="str">
        <f>IF(F1078="","",_xlfn.IFNA((VLOOKUP(F1078,help!L:M,2,0))*G1078,"غير مسجلة في المشتريات"))</f>
        <v/>
      </c>
    </row>
    <row r="1079" spans="2:12" x14ac:dyDescent="0.2">
      <c r="B1079" s="14">
        <f>COUNTIFS($E$3:E1079,تقرير!$E$4)</f>
        <v>21</v>
      </c>
      <c r="C1079" s="48"/>
      <c r="D1079" s="49"/>
      <c r="E1079" s="48"/>
      <c r="F1079" s="50"/>
      <c r="G1079" s="51"/>
      <c r="H1079" s="128" t="str">
        <f>IF(F1079="","",_xlfn.IFNA(VLOOKUP(F1079,'سجل المشتريات'!E:M,9,0),"غير مسجلة في المشتريات"))</f>
        <v/>
      </c>
      <c r="I1079" s="27" t="str">
        <f>_xlfn.IFNA(VLOOKUP(E1079,الاوردرات!$B$1:$C$600,2,0),"")</f>
        <v/>
      </c>
      <c r="J1079" s="63"/>
      <c r="L1079" s="125" t="str">
        <f>IF(F1079="","",_xlfn.IFNA((VLOOKUP(F1079,help!L:M,2,0))*G1079,"غير مسجلة في المشتريات"))</f>
        <v/>
      </c>
    </row>
    <row r="1080" spans="2:12" x14ac:dyDescent="0.2">
      <c r="B1080" s="14">
        <f>COUNTIFS($E$3:E1080,تقرير!$E$4)</f>
        <v>21</v>
      </c>
      <c r="C1080" s="48"/>
      <c r="D1080" s="49"/>
      <c r="E1080" s="48"/>
      <c r="F1080" s="50"/>
      <c r="G1080" s="51"/>
      <c r="H1080" s="128" t="str">
        <f>IF(F1080="","",_xlfn.IFNA(VLOOKUP(F1080,'سجل المشتريات'!E:M,9,0),"غير مسجلة في المشتريات"))</f>
        <v/>
      </c>
      <c r="I1080" s="27" t="str">
        <f>_xlfn.IFNA(VLOOKUP(E1080,الاوردرات!$B$1:$C$600,2,0),"")</f>
        <v/>
      </c>
      <c r="J1080" s="63"/>
      <c r="L1080" s="125" t="str">
        <f>IF(F1080="","",_xlfn.IFNA((VLOOKUP(F1080,help!L:M,2,0))*G1080,"غير مسجلة في المشتريات"))</f>
        <v/>
      </c>
    </row>
    <row r="1081" spans="2:12" x14ac:dyDescent="0.2">
      <c r="B1081" s="14">
        <f>COUNTIFS($E$3:E1081,تقرير!$E$4)</f>
        <v>21</v>
      </c>
      <c r="C1081" s="48"/>
      <c r="D1081" s="49"/>
      <c r="E1081" s="48"/>
      <c r="F1081" s="50"/>
      <c r="G1081" s="51"/>
      <c r="H1081" s="128" t="str">
        <f>IF(F1081="","",_xlfn.IFNA(VLOOKUP(F1081,'سجل المشتريات'!E:M,9,0),"غير مسجلة في المشتريات"))</f>
        <v/>
      </c>
      <c r="I1081" s="27" t="str">
        <f>_xlfn.IFNA(VLOOKUP(E1081,الاوردرات!$B$1:$C$600,2,0),"")</f>
        <v/>
      </c>
      <c r="J1081" s="63"/>
      <c r="L1081" s="125" t="str">
        <f>IF(F1081="","",_xlfn.IFNA((VLOOKUP(F1081,help!L:M,2,0))*G1081,"غير مسجلة في المشتريات"))</f>
        <v/>
      </c>
    </row>
    <row r="1082" spans="2:12" x14ac:dyDescent="0.2">
      <c r="B1082" s="14">
        <f>COUNTIFS($E$3:E1082,تقرير!$E$4)</f>
        <v>21</v>
      </c>
      <c r="C1082" s="48"/>
      <c r="D1082" s="49"/>
      <c r="E1082" s="48"/>
      <c r="F1082" s="50"/>
      <c r="G1082" s="51"/>
      <c r="H1082" s="128" t="str">
        <f>IF(F1082="","",_xlfn.IFNA(VLOOKUP(F1082,'سجل المشتريات'!E:M,9,0),"غير مسجلة في المشتريات"))</f>
        <v/>
      </c>
      <c r="I1082" s="27" t="str">
        <f>_xlfn.IFNA(VLOOKUP(E1082,الاوردرات!$B$1:$C$600,2,0),"")</f>
        <v/>
      </c>
      <c r="J1082" s="63"/>
      <c r="L1082" s="125" t="str">
        <f>IF(F1082="","",_xlfn.IFNA((VLOOKUP(F1082,help!L:M,2,0))*G1082,"غير مسجلة في المشتريات"))</f>
        <v/>
      </c>
    </row>
    <row r="1083" spans="2:12" x14ac:dyDescent="0.2">
      <c r="B1083" s="14">
        <f>COUNTIFS($E$3:E1083,تقرير!$E$4)</f>
        <v>21</v>
      </c>
      <c r="C1083" s="48"/>
      <c r="D1083" s="49"/>
      <c r="E1083" s="48"/>
      <c r="F1083" s="50"/>
      <c r="G1083" s="51"/>
      <c r="H1083" s="128" t="str">
        <f>IF(F1083="","",_xlfn.IFNA(VLOOKUP(F1083,'سجل المشتريات'!E:M,9,0),"غير مسجلة في المشتريات"))</f>
        <v/>
      </c>
      <c r="I1083" s="27" t="str">
        <f>_xlfn.IFNA(VLOOKUP(E1083,الاوردرات!$B$1:$C$600,2,0),"")</f>
        <v/>
      </c>
      <c r="J1083" s="63"/>
      <c r="L1083" s="125" t="str">
        <f>IF(F1083="","",_xlfn.IFNA((VLOOKUP(F1083,help!L:M,2,0))*G1083,"غير مسجلة في المشتريات"))</f>
        <v/>
      </c>
    </row>
    <row r="1084" spans="2:12" x14ac:dyDescent="0.2">
      <c r="B1084" s="14">
        <f>COUNTIFS($E$3:E1084,تقرير!$E$4)</f>
        <v>21</v>
      </c>
      <c r="C1084" s="48"/>
      <c r="D1084" s="49"/>
      <c r="E1084" s="48"/>
      <c r="F1084" s="50"/>
      <c r="G1084" s="51"/>
      <c r="H1084" s="128" t="str">
        <f>IF(F1084="","",_xlfn.IFNA(VLOOKUP(F1084,'سجل المشتريات'!E:M,9,0),"غير مسجلة في المشتريات"))</f>
        <v/>
      </c>
      <c r="I1084" s="27" t="str">
        <f>_xlfn.IFNA(VLOOKUP(E1084,الاوردرات!$B$1:$C$600,2,0),"")</f>
        <v/>
      </c>
      <c r="J1084" s="63"/>
      <c r="L1084" s="125" t="str">
        <f>IF(F1084="","",_xlfn.IFNA((VLOOKUP(F1084,help!L:M,2,0))*G1084,"غير مسجلة في المشتريات"))</f>
        <v/>
      </c>
    </row>
    <row r="1085" spans="2:12" x14ac:dyDescent="0.2">
      <c r="B1085" s="14">
        <f>COUNTIFS($E$3:E1085,تقرير!$E$4)</f>
        <v>21</v>
      </c>
      <c r="C1085" s="48"/>
      <c r="D1085" s="49"/>
      <c r="E1085" s="48"/>
      <c r="F1085" s="50"/>
      <c r="G1085" s="51"/>
      <c r="H1085" s="128" t="str">
        <f>IF(F1085="","",_xlfn.IFNA(VLOOKUP(F1085,'سجل المشتريات'!E:M,9,0),"غير مسجلة في المشتريات"))</f>
        <v/>
      </c>
      <c r="I1085" s="27" t="str">
        <f>_xlfn.IFNA(VLOOKUP(E1085,الاوردرات!$B$1:$C$600,2,0),"")</f>
        <v/>
      </c>
      <c r="J1085" s="63"/>
      <c r="L1085" s="125" t="str">
        <f>IF(F1085="","",_xlfn.IFNA((VLOOKUP(F1085,help!L:M,2,0))*G1085,"غير مسجلة في المشتريات"))</f>
        <v/>
      </c>
    </row>
    <row r="1086" spans="2:12" x14ac:dyDescent="0.2">
      <c r="B1086" s="14">
        <f>COUNTIFS($E$3:E1086,تقرير!$E$4)</f>
        <v>21</v>
      </c>
      <c r="C1086" s="48"/>
      <c r="D1086" s="49"/>
      <c r="E1086" s="48"/>
      <c r="F1086" s="50"/>
      <c r="G1086" s="51"/>
      <c r="H1086" s="128" t="str">
        <f>IF(F1086="","",_xlfn.IFNA(VLOOKUP(F1086,'سجل المشتريات'!E:M,9,0),"غير مسجلة في المشتريات"))</f>
        <v/>
      </c>
      <c r="I1086" s="27" t="str">
        <f>_xlfn.IFNA(VLOOKUP(E1086,الاوردرات!$B$1:$C$600,2,0),"")</f>
        <v/>
      </c>
      <c r="J1086" s="63"/>
      <c r="L1086" s="125" t="str">
        <f>IF(F1086="","",_xlfn.IFNA((VLOOKUP(F1086,help!L:M,2,0))*G1086,"غير مسجلة في المشتريات"))</f>
        <v/>
      </c>
    </row>
    <row r="1087" spans="2:12" x14ac:dyDescent="0.2">
      <c r="B1087" s="14">
        <f>COUNTIFS($E$3:E1087,تقرير!$E$4)</f>
        <v>21</v>
      </c>
      <c r="C1087" s="48"/>
      <c r="D1087" s="49"/>
      <c r="E1087" s="48"/>
      <c r="F1087" s="50"/>
      <c r="G1087" s="51"/>
      <c r="H1087" s="128" t="str">
        <f>IF(F1087="","",_xlfn.IFNA(VLOOKUP(F1087,'سجل المشتريات'!E:M,9,0),"غير مسجلة في المشتريات"))</f>
        <v/>
      </c>
      <c r="I1087" s="27" t="str">
        <f>_xlfn.IFNA(VLOOKUP(E1087,الاوردرات!$B$1:$C$600,2,0),"")</f>
        <v/>
      </c>
      <c r="J1087" s="63"/>
      <c r="L1087" s="125" t="str">
        <f>IF(F1087="","",_xlfn.IFNA((VLOOKUP(F1087,help!L:M,2,0))*G1087,"غير مسجلة في المشتريات"))</f>
        <v/>
      </c>
    </row>
    <row r="1088" spans="2:12" x14ac:dyDescent="0.2">
      <c r="B1088" s="14">
        <f>COUNTIFS($E$3:E1088,تقرير!$E$4)</f>
        <v>21</v>
      </c>
      <c r="C1088" s="48"/>
      <c r="D1088" s="49"/>
      <c r="E1088" s="48"/>
      <c r="F1088" s="50"/>
      <c r="G1088" s="51"/>
      <c r="H1088" s="128" t="str">
        <f>IF(F1088="","",_xlfn.IFNA(VLOOKUP(F1088,'سجل المشتريات'!E:M,9,0),"غير مسجلة في المشتريات"))</f>
        <v/>
      </c>
      <c r="I1088" s="27" t="str">
        <f>_xlfn.IFNA(VLOOKUP(E1088,الاوردرات!$B$1:$C$600,2,0),"")</f>
        <v/>
      </c>
      <c r="J1088" s="63"/>
      <c r="L1088" s="125" t="str">
        <f>IF(F1088="","",_xlfn.IFNA((VLOOKUP(F1088,help!L:M,2,0))*G1088,"غير مسجلة في المشتريات"))</f>
        <v/>
      </c>
    </row>
    <row r="1089" spans="2:12" x14ac:dyDescent="0.2">
      <c r="B1089" s="14">
        <f>COUNTIFS($E$3:E1089,تقرير!$E$4)</f>
        <v>21</v>
      </c>
      <c r="C1089" s="48"/>
      <c r="D1089" s="49"/>
      <c r="E1089" s="48"/>
      <c r="F1089" s="50"/>
      <c r="G1089" s="51"/>
      <c r="H1089" s="128" t="str">
        <f>IF(F1089="","",_xlfn.IFNA(VLOOKUP(F1089,'سجل المشتريات'!E:M,9,0),"غير مسجلة في المشتريات"))</f>
        <v/>
      </c>
      <c r="I1089" s="27" t="str">
        <f>_xlfn.IFNA(VLOOKUP(E1089,الاوردرات!$B$1:$C$600,2,0),"")</f>
        <v/>
      </c>
      <c r="J1089" s="63"/>
      <c r="L1089" s="125" t="str">
        <f>IF(F1089="","",_xlfn.IFNA((VLOOKUP(F1089,help!L:M,2,0))*G1089,"غير مسجلة في المشتريات"))</f>
        <v/>
      </c>
    </row>
    <row r="1090" spans="2:12" x14ac:dyDescent="0.2">
      <c r="B1090" s="14">
        <f>COUNTIFS($E$3:E1090,تقرير!$E$4)</f>
        <v>21</v>
      </c>
      <c r="C1090" s="48"/>
      <c r="D1090" s="49"/>
      <c r="E1090" s="48"/>
      <c r="F1090" s="50"/>
      <c r="G1090" s="51"/>
      <c r="H1090" s="128" t="str">
        <f>IF(F1090="","",_xlfn.IFNA(VLOOKUP(F1090,'سجل المشتريات'!E:M,9,0),"غير مسجلة في المشتريات"))</f>
        <v/>
      </c>
      <c r="I1090" s="27" t="str">
        <f>_xlfn.IFNA(VLOOKUP(E1090,الاوردرات!$B$1:$C$600,2,0),"")</f>
        <v/>
      </c>
      <c r="J1090" s="63"/>
      <c r="L1090" s="125" t="str">
        <f>IF(F1090="","",_xlfn.IFNA((VLOOKUP(F1090,help!L:M,2,0))*G1090,"غير مسجلة في المشتريات"))</f>
        <v/>
      </c>
    </row>
    <row r="1091" spans="2:12" x14ac:dyDescent="0.2">
      <c r="B1091" s="14">
        <f>COUNTIFS($E$3:E1091,تقرير!$E$4)</f>
        <v>21</v>
      </c>
      <c r="C1091" s="48"/>
      <c r="D1091" s="49"/>
      <c r="E1091" s="48"/>
      <c r="F1091" s="50"/>
      <c r="G1091" s="51"/>
      <c r="H1091" s="128" t="str">
        <f>IF(F1091="","",_xlfn.IFNA(VLOOKUP(F1091,'سجل المشتريات'!E:M,9,0),"غير مسجلة في المشتريات"))</f>
        <v/>
      </c>
      <c r="I1091" s="27" t="str">
        <f>_xlfn.IFNA(VLOOKUP(E1091,الاوردرات!$B$1:$C$600,2,0),"")</f>
        <v/>
      </c>
      <c r="J1091" s="63"/>
      <c r="L1091" s="125" t="str">
        <f>IF(F1091="","",_xlfn.IFNA((VLOOKUP(F1091,help!L:M,2,0))*G1091,"غير مسجلة في المشتريات"))</f>
        <v/>
      </c>
    </row>
    <row r="1092" spans="2:12" x14ac:dyDescent="0.2">
      <c r="B1092" s="14">
        <f>COUNTIFS($E$3:E1092,تقرير!$E$4)</f>
        <v>21</v>
      </c>
      <c r="C1092" s="48"/>
      <c r="D1092" s="49"/>
      <c r="E1092" s="48"/>
      <c r="F1092" s="50"/>
      <c r="G1092" s="51"/>
      <c r="H1092" s="128" t="str">
        <f>IF(F1092="","",_xlfn.IFNA(VLOOKUP(F1092,'سجل المشتريات'!E:M,9,0),"غير مسجلة في المشتريات"))</f>
        <v/>
      </c>
      <c r="I1092" s="27" t="str">
        <f>_xlfn.IFNA(VLOOKUP(E1092,الاوردرات!$B$1:$C$600,2,0),"")</f>
        <v/>
      </c>
      <c r="J1092" s="63"/>
      <c r="L1092" s="125" t="str">
        <f>IF(F1092="","",_xlfn.IFNA((VLOOKUP(F1092,help!L:M,2,0))*G1092,"غير مسجلة في المشتريات"))</f>
        <v/>
      </c>
    </row>
    <row r="1093" spans="2:12" x14ac:dyDescent="0.2">
      <c r="B1093" s="14">
        <f>COUNTIFS($E$3:E1093,تقرير!$E$4)</f>
        <v>21</v>
      </c>
      <c r="C1093" s="48"/>
      <c r="D1093" s="49"/>
      <c r="E1093" s="48"/>
      <c r="F1093" s="50"/>
      <c r="G1093" s="51"/>
      <c r="H1093" s="128" t="str">
        <f>IF(F1093="","",_xlfn.IFNA(VLOOKUP(F1093,'سجل المشتريات'!E:M,9,0),"غير مسجلة في المشتريات"))</f>
        <v/>
      </c>
      <c r="I1093" s="27" t="str">
        <f>_xlfn.IFNA(VLOOKUP(E1093,الاوردرات!$B$1:$C$600,2,0),"")</f>
        <v/>
      </c>
      <c r="J1093" s="63"/>
      <c r="L1093" s="125" t="str">
        <f>IF(F1093="","",_xlfn.IFNA((VLOOKUP(F1093,help!L:M,2,0))*G1093,"غير مسجلة في المشتريات"))</f>
        <v/>
      </c>
    </row>
    <row r="1094" spans="2:12" x14ac:dyDescent="0.2">
      <c r="B1094" s="14">
        <f>COUNTIFS($E$3:E1094,تقرير!$E$4)</f>
        <v>21</v>
      </c>
      <c r="C1094" s="48"/>
      <c r="D1094" s="49"/>
      <c r="E1094" s="48"/>
      <c r="F1094" s="50"/>
      <c r="G1094" s="51"/>
      <c r="H1094" s="128" t="str">
        <f>IF(F1094="","",_xlfn.IFNA(VLOOKUP(F1094,'سجل المشتريات'!E:M,9,0),"غير مسجلة في المشتريات"))</f>
        <v/>
      </c>
      <c r="I1094" s="27" t="str">
        <f>_xlfn.IFNA(VLOOKUP(E1094,الاوردرات!$B$1:$C$600,2,0),"")</f>
        <v/>
      </c>
      <c r="J1094" s="63"/>
      <c r="L1094" s="125" t="str">
        <f>IF(F1094="","",_xlfn.IFNA((VLOOKUP(F1094,help!L:M,2,0))*G1094,"غير مسجلة في المشتريات"))</f>
        <v/>
      </c>
    </row>
    <row r="1095" spans="2:12" x14ac:dyDescent="0.2">
      <c r="B1095" s="14">
        <f>COUNTIFS($E$3:E1095,تقرير!$E$4)</f>
        <v>21</v>
      </c>
      <c r="C1095" s="48"/>
      <c r="D1095" s="49"/>
      <c r="E1095" s="48"/>
      <c r="F1095" s="50"/>
      <c r="G1095" s="51"/>
      <c r="H1095" s="128" t="str">
        <f>IF(F1095="","",_xlfn.IFNA(VLOOKUP(F1095,'سجل المشتريات'!E:M,9,0),"غير مسجلة في المشتريات"))</f>
        <v/>
      </c>
      <c r="I1095" s="27" t="str">
        <f>_xlfn.IFNA(VLOOKUP(E1095,الاوردرات!$B$1:$C$600,2,0),"")</f>
        <v/>
      </c>
      <c r="J1095" s="63"/>
      <c r="L1095" s="125" t="str">
        <f>IF(F1095="","",_xlfn.IFNA((VLOOKUP(F1095,help!L:M,2,0))*G1095,"غير مسجلة في المشتريات"))</f>
        <v/>
      </c>
    </row>
    <row r="1096" spans="2:12" x14ac:dyDescent="0.2">
      <c r="B1096" s="14">
        <f>COUNTIFS($E$3:E1096,تقرير!$E$4)</f>
        <v>21</v>
      </c>
      <c r="C1096" s="48"/>
      <c r="D1096" s="49"/>
      <c r="E1096" s="48"/>
      <c r="F1096" s="50"/>
      <c r="G1096" s="51"/>
      <c r="H1096" s="128" t="str">
        <f>IF(F1096="","",_xlfn.IFNA(VLOOKUP(F1096,'سجل المشتريات'!E:M,9,0),"غير مسجلة في المشتريات"))</f>
        <v/>
      </c>
      <c r="I1096" s="27" t="str">
        <f>_xlfn.IFNA(VLOOKUP(E1096,الاوردرات!$B$1:$C$600,2,0),"")</f>
        <v/>
      </c>
      <c r="J1096" s="63"/>
      <c r="L1096" s="125" t="str">
        <f>IF(F1096="","",_xlfn.IFNA((VLOOKUP(F1096,help!L:M,2,0))*G1096,"غير مسجلة في المشتريات"))</f>
        <v/>
      </c>
    </row>
    <row r="1097" spans="2:12" x14ac:dyDescent="0.2">
      <c r="B1097" s="14">
        <f>COUNTIFS($E$3:E1097,تقرير!$E$4)</f>
        <v>21</v>
      </c>
      <c r="C1097" s="48"/>
      <c r="D1097" s="49"/>
      <c r="E1097" s="48"/>
      <c r="F1097" s="50"/>
      <c r="G1097" s="51"/>
      <c r="H1097" s="128" t="str">
        <f>IF(F1097="","",_xlfn.IFNA(VLOOKUP(F1097,'سجل المشتريات'!E:M,9,0),"غير مسجلة في المشتريات"))</f>
        <v/>
      </c>
      <c r="I1097" s="27" t="str">
        <f>_xlfn.IFNA(VLOOKUP(E1097,الاوردرات!$B$1:$C$600,2,0),"")</f>
        <v/>
      </c>
      <c r="J1097" s="63"/>
      <c r="L1097" s="125" t="str">
        <f>IF(F1097="","",_xlfn.IFNA((VLOOKUP(F1097,help!L:M,2,0))*G1097,"غير مسجلة في المشتريات"))</f>
        <v/>
      </c>
    </row>
    <row r="1098" spans="2:12" x14ac:dyDescent="0.2">
      <c r="B1098" s="14">
        <f>COUNTIFS($E$3:E1098,تقرير!$E$4)</f>
        <v>21</v>
      </c>
      <c r="C1098" s="48"/>
      <c r="D1098" s="49"/>
      <c r="E1098" s="48"/>
      <c r="F1098" s="50"/>
      <c r="G1098" s="51"/>
      <c r="H1098" s="128" t="str">
        <f>IF(F1098="","",_xlfn.IFNA(VLOOKUP(F1098,'سجل المشتريات'!E:M,9,0),"غير مسجلة في المشتريات"))</f>
        <v/>
      </c>
      <c r="I1098" s="27" t="str">
        <f>_xlfn.IFNA(VLOOKUP(E1098,الاوردرات!$B$1:$C$600,2,0),"")</f>
        <v/>
      </c>
      <c r="J1098" s="63"/>
      <c r="L1098" s="125" t="str">
        <f>IF(F1098="","",_xlfn.IFNA((VLOOKUP(F1098,help!L:M,2,0))*G1098,"غير مسجلة في المشتريات"))</f>
        <v/>
      </c>
    </row>
    <row r="1099" spans="2:12" x14ac:dyDescent="0.2">
      <c r="B1099" s="14">
        <f>COUNTIFS($E$3:E1099,تقرير!$E$4)</f>
        <v>21</v>
      </c>
      <c r="C1099" s="48"/>
      <c r="D1099" s="49"/>
      <c r="E1099" s="48"/>
      <c r="F1099" s="50"/>
      <c r="G1099" s="51"/>
      <c r="H1099" s="128" t="str">
        <f>IF(F1099="","",_xlfn.IFNA(VLOOKUP(F1099,'سجل المشتريات'!E:M,9,0),"غير مسجلة في المشتريات"))</f>
        <v/>
      </c>
      <c r="I1099" s="27" t="str">
        <f>_xlfn.IFNA(VLOOKUP(E1099,الاوردرات!$B$1:$C$600,2,0),"")</f>
        <v/>
      </c>
      <c r="J1099" s="63"/>
      <c r="L1099" s="125" t="str">
        <f>IF(F1099="","",_xlfn.IFNA((VLOOKUP(F1099,help!L:M,2,0))*G1099,"غير مسجلة في المشتريات"))</f>
        <v/>
      </c>
    </row>
    <row r="1100" spans="2:12" x14ac:dyDescent="0.2">
      <c r="B1100" s="14">
        <f>COUNTIFS($E$3:E1100,تقرير!$E$4)</f>
        <v>21</v>
      </c>
      <c r="C1100" s="48"/>
      <c r="D1100" s="49"/>
      <c r="E1100" s="48"/>
      <c r="F1100" s="50"/>
      <c r="G1100" s="51"/>
      <c r="H1100" s="128" t="str">
        <f>IF(F1100="","",_xlfn.IFNA(VLOOKUP(F1100,'سجل المشتريات'!E:M,9,0),"غير مسجلة في المشتريات"))</f>
        <v/>
      </c>
      <c r="I1100" s="27" t="str">
        <f>_xlfn.IFNA(VLOOKUP(E1100,الاوردرات!$B$1:$C$600,2,0),"")</f>
        <v/>
      </c>
      <c r="J1100" s="63"/>
      <c r="L1100" s="125" t="str">
        <f>IF(F1100="","",_xlfn.IFNA((VLOOKUP(F1100,help!L:M,2,0))*G1100,"غير مسجلة في المشتريات"))</f>
        <v/>
      </c>
    </row>
    <row r="1101" spans="2:12" x14ac:dyDescent="0.2">
      <c r="B1101" s="14">
        <f>COUNTIFS($E$3:E1101,تقرير!$E$4)</f>
        <v>21</v>
      </c>
      <c r="C1101" s="48"/>
      <c r="D1101" s="49"/>
      <c r="E1101" s="48"/>
      <c r="F1101" s="50"/>
      <c r="G1101" s="51"/>
      <c r="H1101" s="128" t="str">
        <f>IF(F1101="","",_xlfn.IFNA(VLOOKUP(F1101,'سجل المشتريات'!E:M,9,0),"غير مسجلة في المشتريات"))</f>
        <v/>
      </c>
      <c r="I1101" s="27" t="str">
        <f>_xlfn.IFNA(VLOOKUP(E1101,الاوردرات!$B$1:$C$600,2,0),"")</f>
        <v/>
      </c>
      <c r="J1101" s="63"/>
      <c r="L1101" s="125" t="str">
        <f>IF(F1101="","",_xlfn.IFNA((VLOOKUP(F1101,help!L:M,2,0))*G1101,"غير مسجلة في المشتريات"))</f>
        <v/>
      </c>
    </row>
    <row r="1102" spans="2:12" x14ac:dyDescent="0.2">
      <c r="B1102" s="14">
        <f>COUNTIFS($E$3:E1102,تقرير!$E$4)</f>
        <v>21</v>
      </c>
      <c r="C1102" s="48"/>
      <c r="D1102" s="49"/>
      <c r="E1102" s="48"/>
      <c r="F1102" s="50"/>
      <c r="G1102" s="51"/>
      <c r="H1102" s="128" t="str">
        <f>IF(F1102="","",_xlfn.IFNA(VLOOKUP(F1102,'سجل المشتريات'!E:M,9,0),"غير مسجلة في المشتريات"))</f>
        <v/>
      </c>
      <c r="I1102" s="27" t="str">
        <f>_xlfn.IFNA(VLOOKUP(E1102,الاوردرات!$B$1:$C$600,2,0),"")</f>
        <v/>
      </c>
      <c r="J1102" s="63"/>
      <c r="L1102" s="125" t="str">
        <f>IF(F1102="","",_xlfn.IFNA((VLOOKUP(F1102,help!L:M,2,0))*G1102,"غير مسجلة في المشتريات"))</f>
        <v/>
      </c>
    </row>
    <row r="1103" spans="2:12" x14ac:dyDescent="0.2">
      <c r="B1103" s="14">
        <f>COUNTIFS($E$3:E1103,تقرير!$E$4)</f>
        <v>21</v>
      </c>
      <c r="C1103" s="48"/>
      <c r="D1103" s="49"/>
      <c r="E1103" s="48"/>
      <c r="F1103" s="50"/>
      <c r="G1103" s="51"/>
      <c r="H1103" s="128" t="str">
        <f>IF(F1103="","",_xlfn.IFNA(VLOOKUP(F1103,'سجل المشتريات'!E:M,9,0),"غير مسجلة في المشتريات"))</f>
        <v/>
      </c>
      <c r="I1103" s="27" t="str">
        <f>_xlfn.IFNA(VLOOKUP(E1103,الاوردرات!$B$1:$C$600,2,0),"")</f>
        <v/>
      </c>
      <c r="J1103" s="63"/>
      <c r="L1103" s="125" t="str">
        <f>IF(F1103="","",_xlfn.IFNA((VLOOKUP(F1103,help!L:M,2,0))*G1103,"غير مسجلة في المشتريات"))</f>
        <v/>
      </c>
    </row>
    <row r="1104" spans="2:12" x14ac:dyDescent="0.2">
      <c r="B1104" s="14">
        <f>COUNTIFS($E$3:E1104,تقرير!$E$4)</f>
        <v>21</v>
      </c>
      <c r="C1104" s="48"/>
      <c r="D1104" s="49"/>
      <c r="E1104" s="48"/>
      <c r="F1104" s="50"/>
      <c r="G1104" s="51"/>
      <c r="H1104" s="128" t="str">
        <f>IF(F1104="","",_xlfn.IFNA(VLOOKUP(F1104,'سجل المشتريات'!E:M,9,0),"غير مسجلة في المشتريات"))</f>
        <v/>
      </c>
      <c r="I1104" s="27" t="str">
        <f>_xlfn.IFNA(VLOOKUP(E1104,الاوردرات!$B$1:$C$600,2,0),"")</f>
        <v/>
      </c>
      <c r="J1104" s="63"/>
      <c r="L1104" s="125" t="str">
        <f>IF(F1104="","",_xlfn.IFNA((VLOOKUP(F1104,help!L:M,2,0))*G1104,"غير مسجلة في المشتريات"))</f>
        <v/>
      </c>
    </row>
    <row r="1105" spans="2:12" x14ac:dyDescent="0.2">
      <c r="B1105" s="14">
        <f>COUNTIFS($E$3:E1105,تقرير!$E$4)</f>
        <v>21</v>
      </c>
      <c r="C1105" s="48"/>
      <c r="D1105" s="49"/>
      <c r="E1105" s="48"/>
      <c r="F1105" s="50"/>
      <c r="G1105" s="51"/>
      <c r="H1105" s="128" t="str">
        <f>IF(F1105="","",_xlfn.IFNA(VLOOKUP(F1105,'سجل المشتريات'!E:M,9,0),"غير مسجلة في المشتريات"))</f>
        <v/>
      </c>
      <c r="I1105" s="27" t="str">
        <f>_xlfn.IFNA(VLOOKUP(E1105,الاوردرات!$B$1:$C$600,2,0),"")</f>
        <v/>
      </c>
      <c r="J1105" s="63"/>
      <c r="L1105" s="125" t="str">
        <f>IF(F1105="","",_xlfn.IFNA((VLOOKUP(F1105,help!L:M,2,0))*G1105,"غير مسجلة في المشتريات"))</f>
        <v/>
      </c>
    </row>
    <row r="1106" spans="2:12" x14ac:dyDescent="0.2">
      <c r="B1106" s="14">
        <f>COUNTIFS($E$3:E1106,تقرير!$E$4)</f>
        <v>21</v>
      </c>
      <c r="C1106" s="48"/>
      <c r="D1106" s="49"/>
      <c r="E1106" s="48"/>
      <c r="F1106" s="50"/>
      <c r="G1106" s="51"/>
      <c r="H1106" s="128" t="str">
        <f>IF(F1106="","",_xlfn.IFNA(VLOOKUP(F1106,'سجل المشتريات'!E:M,9,0),"غير مسجلة في المشتريات"))</f>
        <v/>
      </c>
      <c r="I1106" s="27" t="str">
        <f>_xlfn.IFNA(VLOOKUP(E1106,الاوردرات!$B$1:$C$600,2,0),"")</f>
        <v/>
      </c>
      <c r="J1106" s="63"/>
      <c r="L1106" s="125" t="str">
        <f>IF(F1106="","",_xlfn.IFNA((VLOOKUP(F1106,help!L:M,2,0))*G1106,"غير مسجلة في المشتريات"))</f>
        <v/>
      </c>
    </row>
    <row r="1107" spans="2:12" x14ac:dyDescent="0.2">
      <c r="B1107" s="14">
        <f>COUNTIFS($E$3:E1107,تقرير!$E$4)</f>
        <v>21</v>
      </c>
      <c r="C1107" s="48"/>
      <c r="D1107" s="49"/>
      <c r="E1107" s="48"/>
      <c r="F1107" s="50"/>
      <c r="G1107" s="51"/>
      <c r="H1107" s="128" t="str">
        <f>IF(F1107="","",_xlfn.IFNA(VLOOKUP(F1107,'سجل المشتريات'!E:M,9,0),"غير مسجلة في المشتريات"))</f>
        <v/>
      </c>
      <c r="I1107" s="27" t="str">
        <f>_xlfn.IFNA(VLOOKUP(E1107,الاوردرات!$B$1:$C$600,2,0),"")</f>
        <v/>
      </c>
      <c r="J1107" s="63"/>
      <c r="L1107" s="125" t="str">
        <f>IF(F1107="","",_xlfn.IFNA((VLOOKUP(F1107,help!L:M,2,0))*G1107,"غير مسجلة في المشتريات"))</f>
        <v/>
      </c>
    </row>
    <row r="1108" spans="2:12" x14ac:dyDescent="0.2">
      <c r="B1108" s="14">
        <f>COUNTIFS($E$3:E1108,تقرير!$E$4)</f>
        <v>21</v>
      </c>
      <c r="C1108" s="48"/>
      <c r="D1108" s="49"/>
      <c r="E1108" s="48"/>
      <c r="F1108" s="50"/>
      <c r="G1108" s="51"/>
      <c r="H1108" s="128" t="str">
        <f>IF(F1108="","",_xlfn.IFNA(VLOOKUP(F1108,'سجل المشتريات'!E:M,9,0),"غير مسجلة في المشتريات"))</f>
        <v/>
      </c>
      <c r="I1108" s="27" t="str">
        <f>_xlfn.IFNA(VLOOKUP(E1108,الاوردرات!$B$1:$C$600,2,0),"")</f>
        <v/>
      </c>
      <c r="J1108" s="63"/>
      <c r="L1108" s="125" t="str">
        <f>IF(F1108="","",_xlfn.IFNA((VLOOKUP(F1108,help!L:M,2,0))*G1108,"غير مسجلة في المشتريات"))</f>
        <v/>
      </c>
    </row>
    <row r="1109" spans="2:12" x14ac:dyDescent="0.2">
      <c r="B1109" s="14">
        <f>COUNTIFS($E$3:E1109,تقرير!$E$4)</f>
        <v>21</v>
      </c>
      <c r="C1109" s="48"/>
      <c r="D1109" s="49"/>
      <c r="E1109" s="48"/>
      <c r="F1109" s="50"/>
      <c r="G1109" s="51"/>
      <c r="H1109" s="128" t="str">
        <f>IF(F1109="","",_xlfn.IFNA(VLOOKUP(F1109,'سجل المشتريات'!E:M,9,0),"غير مسجلة في المشتريات"))</f>
        <v/>
      </c>
      <c r="I1109" s="27" t="str">
        <f>_xlfn.IFNA(VLOOKUP(E1109,الاوردرات!$B$1:$C$600,2,0),"")</f>
        <v/>
      </c>
      <c r="J1109" s="63"/>
      <c r="L1109" s="125" t="str">
        <f>IF(F1109="","",_xlfn.IFNA((VLOOKUP(F1109,help!L:M,2,0))*G1109,"غير مسجلة في المشتريات"))</f>
        <v/>
      </c>
    </row>
    <row r="1110" spans="2:12" x14ac:dyDescent="0.2">
      <c r="B1110" s="14">
        <f>COUNTIFS($E$3:E1110,تقرير!$E$4)</f>
        <v>21</v>
      </c>
      <c r="C1110" s="48"/>
      <c r="D1110" s="49"/>
      <c r="E1110" s="48"/>
      <c r="F1110" s="50"/>
      <c r="G1110" s="51"/>
      <c r="H1110" s="128" t="str">
        <f>IF(F1110="","",_xlfn.IFNA(VLOOKUP(F1110,'سجل المشتريات'!E:M,9,0),"غير مسجلة في المشتريات"))</f>
        <v/>
      </c>
      <c r="I1110" s="27" t="str">
        <f>_xlfn.IFNA(VLOOKUP(E1110,الاوردرات!$B$1:$C$600,2,0),"")</f>
        <v/>
      </c>
      <c r="J1110" s="63"/>
      <c r="L1110" s="125" t="str">
        <f>IF(F1110="","",_xlfn.IFNA((VLOOKUP(F1110,help!L:M,2,0))*G1110,"غير مسجلة في المشتريات"))</f>
        <v/>
      </c>
    </row>
    <row r="1111" spans="2:12" x14ac:dyDescent="0.2">
      <c r="B1111" s="14">
        <f>COUNTIFS($E$3:E1111,تقرير!$E$4)</f>
        <v>21</v>
      </c>
      <c r="C1111" s="48"/>
      <c r="D1111" s="49"/>
      <c r="E1111" s="48"/>
      <c r="F1111" s="50"/>
      <c r="G1111" s="51"/>
      <c r="H1111" s="128" t="str">
        <f>IF(F1111="","",_xlfn.IFNA(VLOOKUP(F1111,'سجل المشتريات'!E:M,9,0),"غير مسجلة في المشتريات"))</f>
        <v/>
      </c>
      <c r="I1111" s="27" t="str">
        <f>_xlfn.IFNA(VLOOKUP(E1111,الاوردرات!$B$1:$C$600,2,0),"")</f>
        <v/>
      </c>
      <c r="J1111" s="63"/>
      <c r="L1111" s="125" t="str">
        <f>IF(F1111="","",_xlfn.IFNA((VLOOKUP(F1111,help!L:M,2,0))*G1111,"غير مسجلة في المشتريات"))</f>
        <v/>
      </c>
    </row>
    <row r="1112" spans="2:12" x14ac:dyDescent="0.2">
      <c r="B1112" s="14">
        <f>COUNTIFS($E$3:E1112,تقرير!$E$4)</f>
        <v>21</v>
      </c>
      <c r="C1112" s="48"/>
      <c r="D1112" s="49"/>
      <c r="E1112" s="48"/>
      <c r="F1112" s="50"/>
      <c r="G1112" s="51"/>
      <c r="H1112" s="128" t="str">
        <f>IF(F1112="","",_xlfn.IFNA(VLOOKUP(F1112,'سجل المشتريات'!E:M,9,0),"غير مسجلة في المشتريات"))</f>
        <v/>
      </c>
      <c r="I1112" s="27" t="str">
        <f>_xlfn.IFNA(VLOOKUP(E1112,الاوردرات!$B$1:$C$600,2,0),"")</f>
        <v/>
      </c>
      <c r="J1112" s="63"/>
      <c r="L1112" s="125" t="str">
        <f>IF(F1112="","",_xlfn.IFNA((VLOOKUP(F1112,help!L:M,2,0))*G1112,"غير مسجلة في المشتريات"))</f>
        <v/>
      </c>
    </row>
    <row r="1113" spans="2:12" x14ac:dyDescent="0.2">
      <c r="B1113" s="14">
        <f>COUNTIFS($E$3:E1113,تقرير!$E$4)</f>
        <v>21</v>
      </c>
      <c r="C1113" s="48"/>
      <c r="D1113" s="49"/>
      <c r="E1113" s="48"/>
      <c r="F1113" s="50"/>
      <c r="G1113" s="51"/>
      <c r="H1113" s="128" t="str">
        <f>IF(F1113="","",_xlfn.IFNA(VLOOKUP(F1113,'سجل المشتريات'!E:M,9,0),"غير مسجلة في المشتريات"))</f>
        <v/>
      </c>
      <c r="I1113" s="27" t="str">
        <f>_xlfn.IFNA(VLOOKUP(E1113,الاوردرات!$B$1:$C$600,2,0),"")</f>
        <v/>
      </c>
      <c r="J1113" s="63"/>
      <c r="L1113" s="125" t="str">
        <f>IF(F1113="","",_xlfn.IFNA((VLOOKUP(F1113,help!L:M,2,0))*G1113,"غير مسجلة في المشتريات"))</f>
        <v/>
      </c>
    </row>
    <row r="1114" spans="2:12" x14ac:dyDescent="0.2">
      <c r="B1114" s="14">
        <f>COUNTIFS($E$3:E1114,تقرير!$E$4)</f>
        <v>21</v>
      </c>
      <c r="C1114" s="48"/>
      <c r="D1114" s="49"/>
      <c r="E1114" s="48"/>
      <c r="F1114" s="50"/>
      <c r="G1114" s="51"/>
      <c r="H1114" s="128" t="str">
        <f>IF(F1114="","",_xlfn.IFNA(VLOOKUP(F1114,'سجل المشتريات'!E:M,9,0),"غير مسجلة في المشتريات"))</f>
        <v/>
      </c>
      <c r="I1114" s="27" t="str">
        <f>_xlfn.IFNA(VLOOKUP(E1114,الاوردرات!$B$1:$C$600,2,0),"")</f>
        <v/>
      </c>
      <c r="J1114" s="63"/>
      <c r="L1114" s="125" t="str">
        <f>IF(F1114="","",_xlfn.IFNA((VLOOKUP(F1114,help!L:M,2,0))*G1114,"غير مسجلة في المشتريات"))</f>
        <v/>
      </c>
    </row>
    <row r="1115" spans="2:12" x14ac:dyDescent="0.2">
      <c r="B1115" s="14">
        <f>COUNTIFS($E$3:E1115,تقرير!$E$4)</f>
        <v>21</v>
      </c>
      <c r="C1115" s="48"/>
      <c r="D1115" s="49"/>
      <c r="E1115" s="48"/>
      <c r="F1115" s="50"/>
      <c r="G1115" s="51"/>
      <c r="H1115" s="128" t="str">
        <f>IF(F1115="","",_xlfn.IFNA(VLOOKUP(F1115,'سجل المشتريات'!E:M,9,0),"غير مسجلة في المشتريات"))</f>
        <v/>
      </c>
      <c r="I1115" s="27" t="str">
        <f>_xlfn.IFNA(VLOOKUP(E1115,الاوردرات!$B$1:$C$600,2,0),"")</f>
        <v/>
      </c>
      <c r="J1115" s="63"/>
      <c r="L1115" s="125" t="str">
        <f>IF(F1115="","",_xlfn.IFNA((VLOOKUP(F1115,help!L:M,2,0))*G1115,"غير مسجلة في المشتريات"))</f>
        <v/>
      </c>
    </row>
    <row r="1116" spans="2:12" x14ac:dyDescent="0.2">
      <c r="B1116" s="14">
        <f>COUNTIFS($E$3:E1116,تقرير!$E$4)</f>
        <v>21</v>
      </c>
      <c r="C1116" s="48"/>
      <c r="D1116" s="49"/>
      <c r="E1116" s="48"/>
      <c r="F1116" s="50"/>
      <c r="G1116" s="51"/>
      <c r="H1116" s="128" t="str">
        <f>IF(F1116="","",_xlfn.IFNA(VLOOKUP(F1116,'سجل المشتريات'!E:M,9,0),"غير مسجلة في المشتريات"))</f>
        <v/>
      </c>
      <c r="I1116" s="27" t="str">
        <f>_xlfn.IFNA(VLOOKUP(E1116,الاوردرات!$B$1:$C$600,2,0),"")</f>
        <v/>
      </c>
      <c r="J1116" s="63"/>
      <c r="L1116" s="125" t="str">
        <f>IF(F1116="","",_xlfn.IFNA((VLOOKUP(F1116,help!L:M,2,0))*G1116,"غير مسجلة في المشتريات"))</f>
        <v/>
      </c>
    </row>
    <row r="1117" spans="2:12" x14ac:dyDescent="0.2">
      <c r="B1117" s="14">
        <f>COUNTIFS($E$3:E1117,تقرير!$E$4)</f>
        <v>21</v>
      </c>
      <c r="C1117" s="48"/>
      <c r="D1117" s="49"/>
      <c r="E1117" s="48"/>
      <c r="F1117" s="50"/>
      <c r="G1117" s="51"/>
      <c r="H1117" s="128" t="str">
        <f>IF(F1117="","",_xlfn.IFNA(VLOOKUP(F1117,'سجل المشتريات'!E:M,9,0),"غير مسجلة في المشتريات"))</f>
        <v/>
      </c>
      <c r="I1117" s="27" t="str">
        <f>_xlfn.IFNA(VLOOKUP(E1117,الاوردرات!$B$1:$C$600,2,0),"")</f>
        <v/>
      </c>
      <c r="J1117" s="63"/>
      <c r="L1117" s="125" t="str">
        <f>IF(F1117="","",_xlfn.IFNA((VLOOKUP(F1117,help!L:M,2,0))*G1117,"غير مسجلة في المشتريات"))</f>
        <v/>
      </c>
    </row>
    <row r="1118" spans="2:12" x14ac:dyDescent="0.2">
      <c r="B1118" s="14">
        <f>COUNTIFS($E$3:E1118,تقرير!$E$4)</f>
        <v>21</v>
      </c>
      <c r="C1118" s="48"/>
      <c r="D1118" s="49"/>
      <c r="E1118" s="48"/>
      <c r="F1118" s="50"/>
      <c r="G1118" s="51"/>
      <c r="H1118" s="128" t="str">
        <f>IF(F1118="","",_xlfn.IFNA(VLOOKUP(F1118,'سجل المشتريات'!E:M,9,0),"غير مسجلة في المشتريات"))</f>
        <v/>
      </c>
      <c r="I1118" s="27" t="str">
        <f>_xlfn.IFNA(VLOOKUP(E1118,الاوردرات!$B$1:$C$600,2,0),"")</f>
        <v/>
      </c>
      <c r="J1118" s="63"/>
      <c r="L1118" s="125" t="str">
        <f>IF(F1118="","",_xlfn.IFNA((VLOOKUP(F1118,help!L:M,2,0))*G1118,"غير مسجلة في المشتريات"))</f>
        <v/>
      </c>
    </row>
    <row r="1119" spans="2:12" x14ac:dyDescent="0.2">
      <c r="B1119" s="14">
        <f>COUNTIFS($E$3:E1119,تقرير!$E$4)</f>
        <v>21</v>
      </c>
      <c r="C1119" s="48"/>
      <c r="D1119" s="49"/>
      <c r="E1119" s="48"/>
      <c r="F1119" s="50"/>
      <c r="G1119" s="51"/>
      <c r="H1119" s="128" t="str">
        <f>IF(F1119="","",_xlfn.IFNA(VLOOKUP(F1119,'سجل المشتريات'!E:M,9,0),"غير مسجلة في المشتريات"))</f>
        <v/>
      </c>
      <c r="I1119" s="27" t="str">
        <f>_xlfn.IFNA(VLOOKUP(E1119,الاوردرات!$B$1:$C$600,2,0),"")</f>
        <v/>
      </c>
      <c r="J1119" s="63"/>
      <c r="L1119" s="125" t="str">
        <f>IF(F1119="","",_xlfn.IFNA((VLOOKUP(F1119,help!L:M,2,0))*G1119,"غير مسجلة في المشتريات"))</f>
        <v/>
      </c>
    </row>
    <row r="1120" spans="2:12" x14ac:dyDescent="0.2">
      <c r="B1120" s="14">
        <f>COUNTIFS($E$3:E1120,تقرير!$E$4)</f>
        <v>21</v>
      </c>
      <c r="C1120" s="48"/>
      <c r="D1120" s="49"/>
      <c r="E1120" s="48"/>
      <c r="F1120" s="50"/>
      <c r="G1120" s="51"/>
      <c r="H1120" s="128" t="str">
        <f>IF(F1120="","",_xlfn.IFNA(VLOOKUP(F1120,'سجل المشتريات'!E:M,9,0),"غير مسجلة في المشتريات"))</f>
        <v/>
      </c>
      <c r="I1120" s="27" t="str">
        <f>_xlfn.IFNA(VLOOKUP(E1120,الاوردرات!$B$1:$C$600,2,0),"")</f>
        <v/>
      </c>
      <c r="J1120" s="63"/>
      <c r="L1120" s="125" t="str">
        <f>IF(F1120="","",_xlfn.IFNA((VLOOKUP(F1120,help!L:M,2,0))*G1120,"غير مسجلة في المشتريات"))</f>
        <v/>
      </c>
    </row>
    <row r="1121" spans="2:12" x14ac:dyDescent="0.2">
      <c r="B1121" s="14">
        <f>COUNTIFS($E$3:E1121,تقرير!$E$4)</f>
        <v>21</v>
      </c>
      <c r="C1121" s="48"/>
      <c r="D1121" s="49"/>
      <c r="E1121" s="48"/>
      <c r="F1121" s="50"/>
      <c r="G1121" s="51"/>
      <c r="H1121" s="128" t="str">
        <f>IF(F1121="","",_xlfn.IFNA(VLOOKUP(F1121,'سجل المشتريات'!E:M,9,0),"غير مسجلة في المشتريات"))</f>
        <v/>
      </c>
      <c r="I1121" s="27" t="str">
        <f>_xlfn.IFNA(VLOOKUP(E1121,الاوردرات!$B$1:$C$600,2,0),"")</f>
        <v/>
      </c>
      <c r="J1121" s="63"/>
      <c r="L1121" s="125" t="str">
        <f>IF(F1121="","",_xlfn.IFNA((VLOOKUP(F1121,help!L:M,2,0))*G1121,"غير مسجلة في المشتريات"))</f>
        <v/>
      </c>
    </row>
    <row r="1122" spans="2:12" x14ac:dyDescent="0.2">
      <c r="B1122" s="14">
        <f>COUNTIFS($E$3:E1122,تقرير!$E$4)</f>
        <v>21</v>
      </c>
      <c r="C1122" s="48"/>
      <c r="D1122" s="49"/>
      <c r="E1122" s="48"/>
      <c r="F1122" s="50"/>
      <c r="G1122" s="51"/>
      <c r="H1122" s="128" t="str">
        <f>IF(F1122="","",_xlfn.IFNA(VLOOKUP(F1122,'سجل المشتريات'!E:M,9,0),"غير مسجلة في المشتريات"))</f>
        <v/>
      </c>
      <c r="I1122" s="27" t="str">
        <f>_xlfn.IFNA(VLOOKUP(E1122,الاوردرات!$B$1:$C$600,2,0),"")</f>
        <v/>
      </c>
      <c r="J1122" s="63"/>
      <c r="L1122" s="125" t="str">
        <f>IF(F1122="","",_xlfn.IFNA((VLOOKUP(F1122,help!L:M,2,0))*G1122,"غير مسجلة في المشتريات"))</f>
        <v/>
      </c>
    </row>
    <row r="1123" spans="2:12" x14ac:dyDescent="0.2">
      <c r="B1123" s="14">
        <f>COUNTIFS($E$3:E1123,تقرير!$E$4)</f>
        <v>21</v>
      </c>
      <c r="C1123" s="48"/>
      <c r="D1123" s="49"/>
      <c r="E1123" s="48"/>
      <c r="F1123" s="50"/>
      <c r="G1123" s="51"/>
      <c r="H1123" s="128" t="str">
        <f>IF(F1123="","",_xlfn.IFNA(VLOOKUP(F1123,'سجل المشتريات'!E:M,9,0),"غير مسجلة في المشتريات"))</f>
        <v/>
      </c>
      <c r="I1123" s="27" t="str">
        <f>_xlfn.IFNA(VLOOKUP(E1123,الاوردرات!$B$1:$C$600,2,0),"")</f>
        <v/>
      </c>
      <c r="J1123" s="63"/>
      <c r="L1123" s="125" t="str">
        <f>IF(F1123="","",_xlfn.IFNA((VLOOKUP(F1123,help!L:M,2,0))*G1123,"غير مسجلة في المشتريات"))</f>
        <v/>
      </c>
    </row>
    <row r="1124" spans="2:12" x14ac:dyDescent="0.2">
      <c r="B1124" s="14">
        <f>COUNTIFS($E$3:E1124,تقرير!$E$4)</f>
        <v>21</v>
      </c>
      <c r="C1124" s="48"/>
      <c r="D1124" s="49"/>
      <c r="E1124" s="48"/>
      <c r="F1124" s="50"/>
      <c r="G1124" s="51"/>
      <c r="H1124" s="128" t="str">
        <f>IF(F1124="","",_xlfn.IFNA(VLOOKUP(F1124,'سجل المشتريات'!E:M,9,0),"غير مسجلة في المشتريات"))</f>
        <v/>
      </c>
      <c r="I1124" s="27" t="str">
        <f>_xlfn.IFNA(VLOOKUP(E1124,الاوردرات!$B$1:$C$600,2,0),"")</f>
        <v/>
      </c>
      <c r="J1124" s="63"/>
      <c r="L1124" s="125" t="str">
        <f>IF(F1124="","",_xlfn.IFNA((VLOOKUP(F1124,help!L:M,2,0))*G1124,"غير مسجلة في المشتريات"))</f>
        <v/>
      </c>
    </row>
    <row r="1125" spans="2:12" x14ac:dyDescent="0.2">
      <c r="B1125" s="14">
        <f>COUNTIFS($E$3:E1125,تقرير!$E$4)</f>
        <v>21</v>
      </c>
      <c r="C1125" s="48"/>
      <c r="D1125" s="49"/>
      <c r="E1125" s="48"/>
      <c r="F1125" s="50"/>
      <c r="G1125" s="51"/>
      <c r="H1125" s="128" t="str">
        <f>IF(F1125="","",_xlfn.IFNA(VLOOKUP(F1125,'سجل المشتريات'!E:M,9,0),"غير مسجلة في المشتريات"))</f>
        <v/>
      </c>
      <c r="I1125" s="27" t="str">
        <f>_xlfn.IFNA(VLOOKUP(E1125,الاوردرات!$B$1:$C$600,2,0),"")</f>
        <v/>
      </c>
      <c r="J1125" s="63"/>
      <c r="L1125" s="125" t="str">
        <f>IF(F1125="","",_xlfn.IFNA((VLOOKUP(F1125,help!L:M,2,0))*G1125,"غير مسجلة في المشتريات"))</f>
        <v/>
      </c>
    </row>
    <row r="1126" spans="2:12" x14ac:dyDescent="0.2">
      <c r="B1126" s="14">
        <f>COUNTIFS($E$3:E1126,تقرير!$E$4)</f>
        <v>21</v>
      </c>
      <c r="C1126" s="48"/>
      <c r="D1126" s="49"/>
      <c r="E1126" s="48"/>
      <c r="F1126" s="50"/>
      <c r="G1126" s="51"/>
      <c r="H1126" s="128" t="str">
        <f>IF(F1126="","",_xlfn.IFNA(VLOOKUP(F1126,'سجل المشتريات'!E:M,9,0),"غير مسجلة في المشتريات"))</f>
        <v/>
      </c>
      <c r="I1126" s="27" t="str">
        <f>_xlfn.IFNA(VLOOKUP(E1126,الاوردرات!$B$1:$C$600,2,0),"")</f>
        <v/>
      </c>
      <c r="J1126" s="63"/>
      <c r="L1126" s="125" t="str">
        <f>IF(F1126="","",_xlfn.IFNA((VLOOKUP(F1126,help!L:M,2,0))*G1126,"غير مسجلة في المشتريات"))</f>
        <v/>
      </c>
    </row>
    <row r="1127" spans="2:12" x14ac:dyDescent="0.2">
      <c r="B1127" s="14">
        <f>COUNTIFS($E$3:E1127,تقرير!$E$4)</f>
        <v>21</v>
      </c>
      <c r="C1127" s="48"/>
      <c r="D1127" s="49"/>
      <c r="E1127" s="48"/>
      <c r="F1127" s="50"/>
      <c r="G1127" s="51"/>
      <c r="H1127" s="128" t="str">
        <f>IF(F1127="","",_xlfn.IFNA(VLOOKUP(F1127,'سجل المشتريات'!E:M,9,0),"غير مسجلة في المشتريات"))</f>
        <v/>
      </c>
      <c r="I1127" s="27" t="str">
        <f>_xlfn.IFNA(VLOOKUP(E1127,الاوردرات!$B$1:$C$600,2,0),"")</f>
        <v/>
      </c>
      <c r="J1127" s="63"/>
      <c r="L1127" s="125" t="str">
        <f>IF(F1127="","",_xlfn.IFNA((VLOOKUP(F1127,help!L:M,2,0))*G1127,"غير مسجلة في المشتريات"))</f>
        <v/>
      </c>
    </row>
    <row r="1128" spans="2:12" x14ac:dyDescent="0.2">
      <c r="B1128" s="14">
        <f>COUNTIFS($E$3:E1128,تقرير!$E$4)</f>
        <v>21</v>
      </c>
      <c r="C1128" s="48"/>
      <c r="D1128" s="49"/>
      <c r="E1128" s="48"/>
      <c r="F1128" s="50"/>
      <c r="G1128" s="51"/>
      <c r="H1128" s="128" t="str">
        <f>IF(F1128="","",_xlfn.IFNA(VLOOKUP(F1128,'سجل المشتريات'!E:M,9,0),"غير مسجلة في المشتريات"))</f>
        <v/>
      </c>
      <c r="I1128" s="27" t="str">
        <f>_xlfn.IFNA(VLOOKUP(E1128,الاوردرات!$B$1:$C$600,2,0),"")</f>
        <v/>
      </c>
      <c r="J1128" s="63"/>
      <c r="L1128" s="125" t="str">
        <f>IF(F1128="","",_xlfn.IFNA((VLOOKUP(F1128,help!L:M,2,0))*G1128,"غير مسجلة في المشتريات"))</f>
        <v/>
      </c>
    </row>
    <row r="1129" spans="2:12" x14ac:dyDescent="0.2">
      <c r="B1129" s="14">
        <f>COUNTIFS($E$3:E1129,تقرير!$E$4)</f>
        <v>21</v>
      </c>
      <c r="C1129" s="48"/>
      <c r="D1129" s="49"/>
      <c r="E1129" s="48"/>
      <c r="F1129" s="50"/>
      <c r="G1129" s="51"/>
      <c r="H1129" s="128" t="str">
        <f>IF(F1129="","",_xlfn.IFNA(VLOOKUP(F1129,'سجل المشتريات'!E:M,9,0),"غير مسجلة في المشتريات"))</f>
        <v/>
      </c>
      <c r="I1129" s="27" t="str">
        <f>_xlfn.IFNA(VLOOKUP(E1129,الاوردرات!$B$1:$C$600,2,0),"")</f>
        <v/>
      </c>
      <c r="J1129" s="63"/>
      <c r="L1129" s="125" t="str">
        <f>IF(F1129="","",_xlfn.IFNA((VLOOKUP(F1129,help!L:M,2,0))*G1129,"غير مسجلة في المشتريات"))</f>
        <v/>
      </c>
    </row>
    <row r="1130" spans="2:12" x14ac:dyDescent="0.2">
      <c r="B1130" s="14">
        <f>COUNTIFS($E$3:E1130,تقرير!$E$4)</f>
        <v>21</v>
      </c>
      <c r="C1130" s="48"/>
      <c r="D1130" s="49"/>
      <c r="E1130" s="48"/>
      <c r="F1130" s="50"/>
      <c r="G1130" s="51"/>
      <c r="H1130" s="128" t="str">
        <f>IF(F1130="","",_xlfn.IFNA(VLOOKUP(F1130,'سجل المشتريات'!E:M,9,0),"غير مسجلة في المشتريات"))</f>
        <v/>
      </c>
      <c r="I1130" s="27" t="str">
        <f>_xlfn.IFNA(VLOOKUP(E1130,الاوردرات!$B$1:$C$600,2,0),"")</f>
        <v/>
      </c>
      <c r="J1130" s="63"/>
      <c r="L1130" s="125" t="str">
        <f>IF(F1130="","",_xlfn.IFNA((VLOOKUP(F1130,help!L:M,2,0))*G1130,"غير مسجلة في المشتريات"))</f>
        <v/>
      </c>
    </row>
    <row r="1131" spans="2:12" x14ac:dyDescent="0.2">
      <c r="B1131" s="14">
        <f>COUNTIFS($E$3:E1131,تقرير!$E$4)</f>
        <v>21</v>
      </c>
      <c r="C1131" s="48"/>
      <c r="D1131" s="49"/>
      <c r="E1131" s="48"/>
      <c r="F1131" s="50"/>
      <c r="G1131" s="51"/>
      <c r="H1131" s="128" t="str">
        <f>IF(F1131="","",_xlfn.IFNA(VLOOKUP(F1131,'سجل المشتريات'!E:M,9,0),"غير مسجلة في المشتريات"))</f>
        <v/>
      </c>
      <c r="I1131" s="27" t="str">
        <f>_xlfn.IFNA(VLOOKUP(E1131,الاوردرات!$B$1:$C$600,2,0),"")</f>
        <v/>
      </c>
      <c r="J1131" s="63"/>
      <c r="L1131" s="125" t="str">
        <f>IF(F1131="","",_xlfn.IFNA((VLOOKUP(F1131,help!L:M,2,0))*G1131,"غير مسجلة في المشتريات"))</f>
        <v/>
      </c>
    </row>
    <row r="1132" spans="2:12" x14ac:dyDescent="0.2">
      <c r="B1132" s="14">
        <f>COUNTIFS($E$3:E1132,تقرير!$E$4)</f>
        <v>21</v>
      </c>
      <c r="C1132" s="48"/>
      <c r="D1132" s="49"/>
      <c r="E1132" s="53"/>
      <c r="F1132" s="50"/>
      <c r="G1132" s="51"/>
      <c r="H1132" s="128" t="str">
        <f>IF(F1132="","",_xlfn.IFNA(VLOOKUP(F1132,'سجل المشتريات'!E:M,9,0),"غير مسجلة في المشتريات"))</f>
        <v/>
      </c>
      <c r="I1132" s="27" t="str">
        <f>_xlfn.IFNA(VLOOKUP(E1132,الاوردرات!$B$1:$C$600,2,0),"")</f>
        <v/>
      </c>
      <c r="J1132" s="63"/>
      <c r="L1132" s="125" t="str">
        <f>IF(F1132="","",_xlfn.IFNA((VLOOKUP(F1132,help!L:M,2,0))*G1132,"غير مسجلة في المشتريات"))</f>
        <v/>
      </c>
    </row>
    <row r="1133" spans="2:12" x14ac:dyDescent="0.2">
      <c r="B1133" s="14">
        <f>COUNTIFS($E$3:E1133,تقرير!$E$4)</f>
        <v>21</v>
      </c>
      <c r="C1133" s="48"/>
      <c r="D1133" s="49"/>
      <c r="E1133" s="53"/>
      <c r="F1133" s="50"/>
      <c r="G1133" s="51"/>
      <c r="H1133" s="128" t="str">
        <f>IF(F1133="","",_xlfn.IFNA(VLOOKUP(F1133,'سجل المشتريات'!E:M,9,0),"غير مسجلة في المشتريات"))</f>
        <v/>
      </c>
      <c r="I1133" s="27" t="str">
        <f>_xlfn.IFNA(VLOOKUP(E1133,الاوردرات!$B$1:$C$600,2,0),"")</f>
        <v/>
      </c>
      <c r="J1133" s="63"/>
      <c r="L1133" s="125" t="str">
        <f>IF(F1133="","",_xlfn.IFNA((VLOOKUP(F1133,help!L:M,2,0))*G1133,"غير مسجلة في المشتريات"))</f>
        <v/>
      </c>
    </row>
    <row r="1134" spans="2:12" x14ac:dyDescent="0.2">
      <c r="B1134" s="14">
        <f>COUNTIFS($E$3:E1134,تقرير!$E$4)</f>
        <v>21</v>
      </c>
      <c r="C1134" s="48"/>
      <c r="D1134" s="49"/>
      <c r="E1134" s="53"/>
      <c r="F1134" s="50"/>
      <c r="G1134" s="51"/>
      <c r="H1134" s="128" t="str">
        <f>IF(F1134="","",_xlfn.IFNA(VLOOKUP(F1134,'سجل المشتريات'!E:M,9,0),"غير مسجلة في المشتريات"))</f>
        <v/>
      </c>
      <c r="I1134" s="27" t="str">
        <f>_xlfn.IFNA(VLOOKUP(E1134,الاوردرات!$B$1:$C$600,2,0),"")</f>
        <v/>
      </c>
      <c r="J1134" s="63"/>
      <c r="L1134" s="125" t="str">
        <f>IF(F1134="","",_xlfn.IFNA((VLOOKUP(F1134,help!L:M,2,0))*G1134,"غير مسجلة في المشتريات"))</f>
        <v/>
      </c>
    </row>
    <row r="1135" spans="2:12" x14ac:dyDescent="0.2">
      <c r="B1135" s="14">
        <f>COUNTIFS($E$3:E1135,تقرير!$E$4)</f>
        <v>21</v>
      </c>
      <c r="C1135" s="48"/>
      <c r="D1135" s="49"/>
      <c r="E1135" s="53"/>
      <c r="F1135" s="50"/>
      <c r="G1135" s="51"/>
      <c r="H1135" s="128" t="str">
        <f>IF(F1135="","",_xlfn.IFNA(VLOOKUP(F1135,'سجل المشتريات'!E:M,9,0),"غير مسجلة في المشتريات"))</f>
        <v/>
      </c>
      <c r="I1135" s="27" t="str">
        <f>_xlfn.IFNA(VLOOKUP(E1135,الاوردرات!$B$1:$C$600,2,0),"")</f>
        <v/>
      </c>
      <c r="J1135" s="63"/>
      <c r="L1135" s="125" t="str">
        <f>IF(F1135="","",_xlfn.IFNA((VLOOKUP(F1135,help!L:M,2,0))*G1135,"غير مسجلة في المشتريات"))</f>
        <v/>
      </c>
    </row>
    <row r="1136" spans="2:12" x14ac:dyDescent="0.2">
      <c r="B1136" s="14">
        <f>COUNTIFS($E$3:E1136,تقرير!$E$4)</f>
        <v>21</v>
      </c>
      <c r="C1136" s="48"/>
      <c r="D1136" s="49"/>
      <c r="E1136" s="53"/>
      <c r="F1136" s="50"/>
      <c r="G1136" s="51"/>
      <c r="H1136" s="128" t="str">
        <f>IF(F1136="","",_xlfn.IFNA(VLOOKUP(F1136,'سجل المشتريات'!E:M,9,0),"غير مسجلة في المشتريات"))</f>
        <v/>
      </c>
      <c r="I1136" s="27" t="str">
        <f>_xlfn.IFNA(VLOOKUP(E1136,الاوردرات!$B$1:$C$600,2,0),"")</f>
        <v/>
      </c>
      <c r="J1136" s="63"/>
      <c r="L1136" s="125" t="str">
        <f>IF(F1136="","",_xlfn.IFNA((VLOOKUP(F1136,help!L:M,2,0))*G1136,"غير مسجلة في المشتريات"))</f>
        <v/>
      </c>
    </row>
    <row r="1137" spans="2:12" x14ac:dyDescent="0.2">
      <c r="B1137" s="14">
        <f>COUNTIFS($E$3:E1137,تقرير!$E$4)</f>
        <v>21</v>
      </c>
      <c r="C1137" s="48"/>
      <c r="D1137" s="49"/>
      <c r="E1137" s="53"/>
      <c r="F1137" s="50"/>
      <c r="G1137" s="51"/>
      <c r="H1137" s="128" t="str">
        <f>IF(F1137="","",_xlfn.IFNA(VLOOKUP(F1137,'سجل المشتريات'!E:M,9,0),"غير مسجلة في المشتريات"))</f>
        <v/>
      </c>
      <c r="I1137" s="27" t="str">
        <f>_xlfn.IFNA(VLOOKUP(E1137,الاوردرات!$B$1:$C$600,2,0),"")</f>
        <v/>
      </c>
      <c r="J1137" s="63"/>
      <c r="L1137" s="125" t="str">
        <f>IF(F1137="","",_xlfn.IFNA((VLOOKUP(F1137,help!L:M,2,0))*G1137,"غير مسجلة في المشتريات"))</f>
        <v/>
      </c>
    </row>
    <row r="1138" spans="2:12" x14ac:dyDescent="0.2">
      <c r="B1138" s="14">
        <f>COUNTIFS($E$3:E1138,تقرير!$E$4)</f>
        <v>21</v>
      </c>
      <c r="C1138" s="48"/>
      <c r="D1138" s="49"/>
      <c r="E1138" s="53"/>
      <c r="F1138" s="50"/>
      <c r="G1138" s="51"/>
      <c r="H1138" s="128" t="str">
        <f>IF(F1138="","",_xlfn.IFNA(VLOOKUP(F1138,'سجل المشتريات'!E:M,9,0),"غير مسجلة في المشتريات"))</f>
        <v/>
      </c>
      <c r="I1138" s="27" t="str">
        <f>_xlfn.IFNA(VLOOKUP(E1138,الاوردرات!$B$1:$C$600,2,0),"")</f>
        <v/>
      </c>
      <c r="J1138" s="63"/>
      <c r="L1138" s="125" t="str">
        <f>IF(F1138="","",_xlfn.IFNA((VLOOKUP(F1138,help!L:M,2,0))*G1138,"غير مسجلة في المشتريات"))</f>
        <v/>
      </c>
    </row>
    <row r="1139" spans="2:12" x14ac:dyDescent="0.2">
      <c r="B1139" s="14">
        <f>COUNTIFS($E$3:E1139,تقرير!$E$4)</f>
        <v>21</v>
      </c>
      <c r="C1139" s="48"/>
      <c r="D1139" s="49"/>
      <c r="E1139" s="53"/>
      <c r="F1139" s="50"/>
      <c r="G1139" s="51"/>
      <c r="H1139" s="128" t="str">
        <f>IF(F1139="","",_xlfn.IFNA(VLOOKUP(F1139,'سجل المشتريات'!E:M,9,0),"غير مسجلة في المشتريات"))</f>
        <v/>
      </c>
      <c r="I1139" s="27" t="str">
        <f>_xlfn.IFNA(VLOOKUP(E1139,الاوردرات!$B$1:$C$600,2,0),"")</f>
        <v/>
      </c>
      <c r="J1139" s="63"/>
      <c r="L1139" s="125" t="str">
        <f>IF(F1139="","",_xlfn.IFNA((VLOOKUP(F1139,help!L:M,2,0))*G1139,"غير مسجلة في المشتريات"))</f>
        <v/>
      </c>
    </row>
    <row r="1140" spans="2:12" x14ac:dyDescent="0.2">
      <c r="B1140" s="14">
        <f>COUNTIFS($E$3:E1140,تقرير!$E$4)</f>
        <v>21</v>
      </c>
      <c r="C1140" s="48"/>
      <c r="D1140" s="49"/>
      <c r="E1140" s="48"/>
      <c r="F1140" s="50"/>
      <c r="G1140" s="51"/>
      <c r="H1140" s="128" t="str">
        <f>IF(F1140="","",_xlfn.IFNA(VLOOKUP(F1140,'سجل المشتريات'!E:M,9,0),"غير مسجلة في المشتريات"))</f>
        <v/>
      </c>
      <c r="I1140" s="27" t="str">
        <f>_xlfn.IFNA(VLOOKUP(E1140,الاوردرات!$B$1:$C$600,2,0),"")</f>
        <v/>
      </c>
      <c r="J1140" s="63"/>
      <c r="L1140" s="125" t="str">
        <f>IF(F1140="","",_xlfn.IFNA((VLOOKUP(F1140,help!L:M,2,0))*G1140,"غير مسجلة في المشتريات"))</f>
        <v/>
      </c>
    </row>
    <row r="1141" spans="2:12" x14ac:dyDescent="0.2">
      <c r="B1141" s="14">
        <f>COUNTIFS($E$3:E1141,تقرير!$E$4)</f>
        <v>21</v>
      </c>
      <c r="C1141" s="48"/>
      <c r="D1141" s="49"/>
      <c r="E1141" s="48"/>
      <c r="F1141" s="50"/>
      <c r="G1141" s="51"/>
      <c r="H1141" s="128" t="str">
        <f>IF(F1141="","",_xlfn.IFNA(VLOOKUP(F1141,'سجل المشتريات'!E:M,9,0),"غير مسجلة في المشتريات"))</f>
        <v/>
      </c>
      <c r="I1141" s="27" t="str">
        <f>_xlfn.IFNA(VLOOKUP(E1141,الاوردرات!$B$1:$C$600,2,0),"")</f>
        <v/>
      </c>
      <c r="J1141" s="63"/>
      <c r="L1141" s="125" t="str">
        <f>IF(F1141="","",_xlfn.IFNA((VLOOKUP(F1141,help!L:M,2,0))*G1141,"غير مسجلة في المشتريات"))</f>
        <v/>
      </c>
    </row>
    <row r="1142" spans="2:12" x14ac:dyDescent="0.2">
      <c r="B1142" s="14">
        <f>COUNTIFS($E$3:E1142,تقرير!$E$4)</f>
        <v>21</v>
      </c>
      <c r="C1142" s="48"/>
      <c r="D1142" s="49"/>
      <c r="E1142" s="48"/>
      <c r="F1142" s="50"/>
      <c r="G1142" s="51"/>
      <c r="H1142" s="128" t="str">
        <f>IF(F1142="","",_xlfn.IFNA(VLOOKUP(F1142,'سجل المشتريات'!E:M,9,0),"غير مسجلة في المشتريات"))</f>
        <v/>
      </c>
      <c r="I1142" s="27" t="str">
        <f>_xlfn.IFNA(VLOOKUP(E1142,الاوردرات!$B$1:$C$600,2,0),"")</f>
        <v/>
      </c>
      <c r="J1142" s="63"/>
      <c r="L1142" s="125" t="str">
        <f>IF(F1142="","",_xlfn.IFNA((VLOOKUP(F1142,help!L:M,2,0))*G1142,"غير مسجلة في المشتريات"))</f>
        <v/>
      </c>
    </row>
    <row r="1143" spans="2:12" x14ac:dyDescent="0.2">
      <c r="B1143" s="14">
        <f>COUNTIFS($E$3:E1143,تقرير!$E$4)</f>
        <v>21</v>
      </c>
      <c r="C1143" s="48"/>
      <c r="D1143" s="49"/>
      <c r="E1143" s="48"/>
      <c r="F1143" s="50"/>
      <c r="G1143" s="51"/>
      <c r="H1143" s="128" t="str">
        <f>IF(F1143="","",_xlfn.IFNA(VLOOKUP(F1143,'سجل المشتريات'!E:M,9,0),"غير مسجلة في المشتريات"))</f>
        <v/>
      </c>
      <c r="I1143" s="27" t="str">
        <f>_xlfn.IFNA(VLOOKUP(E1143,الاوردرات!$B$1:$C$600,2,0),"")</f>
        <v/>
      </c>
      <c r="J1143" s="63"/>
      <c r="L1143" s="125" t="str">
        <f>IF(F1143="","",_xlfn.IFNA((VLOOKUP(F1143,help!L:M,2,0))*G1143,"غير مسجلة في المشتريات"))</f>
        <v/>
      </c>
    </row>
    <row r="1144" spans="2:12" x14ac:dyDescent="0.2">
      <c r="B1144" s="14">
        <f>COUNTIFS($E$3:E1144,تقرير!$E$4)</f>
        <v>21</v>
      </c>
      <c r="C1144" s="48"/>
      <c r="D1144" s="49"/>
      <c r="E1144" s="48"/>
      <c r="F1144" s="50"/>
      <c r="G1144" s="51"/>
      <c r="H1144" s="128" t="str">
        <f>IF(F1144="","",_xlfn.IFNA(VLOOKUP(F1144,'سجل المشتريات'!E:M,9,0),"غير مسجلة في المشتريات"))</f>
        <v/>
      </c>
      <c r="I1144" s="27" t="str">
        <f>_xlfn.IFNA(VLOOKUP(E1144,الاوردرات!$B$1:$C$600,2,0),"")</f>
        <v/>
      </c>
      <c r="J1144" s="63"/>
      <c r="L1144" s="125" t="str">
        <f>IF(F1144="","",_xlfn.IFNA((VLOOKUP(F1144,help!L:M,2,0))*G1144,"غير مسجلة في المشتريات"))</f>
        <v/>
      </c>
    </row>
    <row r="1145" spans="2:12" x14ac:dyDescent="0.2">
      <c r="B1145" s="14">
        <f>COUNTIFS($E$3:E1145,تقرير!$E$4)</f>
        <v>21</v>
      </c>
      <c r="C1145" s="48"/>
      <c r="D1145" s="49"/>
      <c r="E1145" s="48"/>
      <c r="F1145" s="50"/>
      <c r="G1145" s="51"/>
      <c r="H1145" s="128" t="str">
        <f>IF(F1145="","",_xlfn.IFNA(VLOOKUP(F1145,'سجل المشتريات'!E:M,9,0),"غير مسجلة في المشتريات"))</f>
        <v/>
      </c>
      <c r="I1145" s="27" t="str">
        <f>_xlfn.IFNA(VLOOKUP(E1145,الاوردرات!$B$1:$C$600,2,0),"")</f>
        <v/>
      </c>
      <c r="J1145" s="63"/>
      <c r="L1145" s="125" t="str">
        <f>IF(F1145="","",_xlfn.IFNA((VLOOKUP(F1145,help!L:M,2,0))*G1145,"غير مسجلة في المشتريات"))</f>
        <v/>
      </c>
    </row>
    <row r="1146" spans="2:12" x14ac:dyDescent="0.2">
      <c r="B1146" s="14">
        <f>COUNTIFS($E$3:E1146,تقرير!$E$4)</f>
        <v>21</v>
      </c>
      <c r="C1146" s="48"/>
      <c r="D1146" s="49"/>
      <c r="E1146" s="48"/>
      <c r="F1146" s="50"/>
      <c r="G1146" s="51"/>
      <c r="H1146" s="128" t="str">
        <f>IF(F1146="","",_xlfn.IFNA(VLOOKUP(F1146,'سجل المشتريات'!E:M,9,0),"غير مسجلة في المشتريات"))</f>
        <v/>
      </c>
      <c r="I1146" s="27" t="str">
        <f>_xlfn.IFNA(VLOOKUP(E1146,الاوردرات!$B$1:$C$600,2,0),"")</f>
        <v/>
      </c>
      <c r="J1146" s="63"/>
      <c r="L1146" s="125" t="str">
        <f>IF(F1146="","",_xlfn.IFNA((VLOOKUP(F1146,help!L:M,2,0))*G1146,"غير مسجلة في المشتريات"))</f>
        <v/>
      </c>
    </row>
    <row r="1147" spans="2:12" x14ac:dyDescent="0.2">
      <c r="B1147" s="14">
        <f>COUNTIFS($E$3:E1147,تقرير!$E$4)</f>
        <v>21</v>
      </c>
      <c r="C1147" s="48"/>
      <c r="D1147" s="49"/>
      <c r="E1147" s="48"/>
      <c r="F1147" s="50"/>
      <c r="G1147" s="51"/>
      <c r="H1147" s="128" t="str">
        <f>IF(F1147="","",_xlfn.IFNA(VLOOKUP(F1147,'سجل المشتريات'!E:M,9,0),"غير مسجلة في المشتريات"))</f>
        <v/>
      </c>
      <c r="I1147" s="27" t="str">
        <f>_xlfn.IFNA(VLOOKUP(E1147,الاوردرات!$B$1:$C$600,2,0),"")</f>
        <v/>
      </c>
      <c r="J1147" s="63"/>
      <c r="L1147" s="125" t="str">
        <f>IF(F1147="","",_xlfn.IFNA((VLOOKUP(F1147,help!L:M,2,0))*G1147,"غير مسجلة في المشتريات"))</f>
        <v/>
      </c>
    </row>
    <row r="1148" spans="2:12" x14ac:dyDescent="0.2">
      <c r="B1148" s="14">
        <f>COUNTIFS($E$3:E1148,تقرير!$E$4)</f>
        <v>21</v>
      </c>
      <c r="C1148" s="48"/>
      <c r="D1148" s="49"/>
      <c r="E1148" s="48"/>
      <c r="F1148" s="50"/>
      <c r="G1148" s="51"/>
      <c r="H1148" s="128" t="str">
        <f>IF(F1148="","",_xlfn.IFNA(VLOOKUP(F1148,'سجل المشتريات'!E:M,9,0),"غير مسجلة في المشتريات"))</f>
        <v/>
      </c>
      <c r="I1148" s="27" t="str">
        <f>_xlfn.IFNA(VLOOKUP(E1148,الاوردرات!$B$1:$C$600,2,0),"")</f>
        <v/>
      </c>
      <c r="J1148" s="63"/>
      <c r="L1148" s="125" t="str">
        <f>IF(F1148="","",_xlfn.IFNA((VLOOKUP(F1148,help!L:M,2,0))*G1148,"غير مسجلة في المشتريات"))</f>
        <v/>
      </c>
    </row>
    <row r="1149" spans="2:12" x14ac:dyDescent="0.2">
      <c r="B1149" s="14">
        <f>COUNTIFS($E$3:E1149,تقرير!$E$4)</f>
        <v>21</v>
      </c>
      <c r="C1149" s="48"/>
      <c r="D1149" s="49"/>
      <c r="E1149" s="48"/>
      <c r="F1149" s="50"/>
      <c r="G1149" s="51"/>
      <c r="H1149" s="128" t="str">
        <f>IF(F1149="","",_xlfn.IFNA(VLOOKUP(F1149,'سجل المشتريات'!E:M,9,0),"غير مسجلة في المشتريات"))</f>
        <v/>
      </c>
      <c r="I1149" s="27" t="str">
        <f>_xlfn.IFNA(VLOOKUP(E1149,الاوردرات!$B$1:$C$600,2,0),"")</f>
        <v/>
      </c>
      <c r="J1149" s="63"/>
      <c r="L1149" s="125" t="str">
        <f>IF(F1149="","",_xlfn.IFNA((VLOOKUP(F1149,help!L:M,2,0))*G1149,"غير مسجلة في المشتريات"))</f>
        <v/>
      </c>
    </row>
    <row r="1150" spans="2:12" x14ac:dyDescent="0.2">
      <c r="B1150" s="14">
        <f>COUNTIFS($E$3:E1150,تقرير!$E$4)</f>
        <v>21</v>
      </c>
      <c r="C1150" s="48"/>
      <c r="D1150" s="49"/>
      <c r="E1150" s="48"/>
      <c r="F1150" s="50"/>
      <c r="G1150" s="51"/>
      <c r="H1150" s="128" t="str">
        <f>IF(F1150="","",_xlfn.IFNA(VLOOKUP(F1150,'سجل المشتريات'!E:M,9,0),"غير مسجلة في المشتريات"))</f>
        <v/>
      </c>
      <c r="I1150" s="27" t="str">
        <f>_xlfn.IFNA(VLOOKUP(E1150,الاوردرات!$B$1:$C$600,2,0),"")</f>
        <v/>
      </c>
      <c r="J1150" s="63"/>
      <c r="L1150" s="125" t="str">
        <f>IF(F1150="","",_xlfn.IFNA((VLOOKUP(F1150,help!L:M,2,0))*G1150,"غير مسجلة في المشتريات"))</f>
        <v/>
      </c>
    </row>
    <row r="1151" spans="2:12" x14ac:dyDescent="0.2">
      <c r="B1151" s="14">
        <f>COUNTIFS($E$3:E1151,تقرير!$E$4)</f>
        <v>21</v>
      </c>
      <c r="C1151" s="48"/>
      <c r="D1151" s="49"/>
      <c r="E1151" s="48"/>
      <c r="F1151" s="50"/>
      <c r="G1151" s="51"/>
      <c r="H1151" s="128" t="str">
        <f>IF(F1151="","",_xlfn.IFNA(VLOOKUP(F1151,'سجل المشتريات'!E:M,9,0),"غير مسجلة في المشتريات"))</f>
        <v/>
      </c>
      <c r="I1151" s="27" t="str">
        <f>_xlfn.IFNA(VLOOKUP(E1151,الاوردرات!$B$1:$C$600,2,0),"")</f>
        <v/>
      </c>
      <c r="J1151" s="63"/>
      <c r="L1151" s="125" t="str">
        <f>IF(F1151="","",_xlfn.IFNA((VLOOKUP(F1151,help!L:M,2,0))*G1151,"غير مسجلة في المشتريات"))</f>
        <v/>
      </c>
    </row>
    <row r="1152" spans="2:12" x14ac:dyDescent="0.2">
      <c r="B1152" s="14">
        <f>COUNTIFS($E$3:E1152,تقرير!$E$4)</f>
        <v>21</v>
      </c>
      <c r="C1152" s="48"/>
      <c r="D1152" s="49"/>
      <c r="E1152" s="48"/>
      <c r="F1152" s="50"/>
      <c r="G1152" s="51"/>
      <c r="H1152" s="128" t="str">
        <f>IF(F1152="","",_xlfn.IFNA(VLOOKUP(F1152,'سجل المشتريات'!E:M,9,0),"غير مسجلة في المشتريات"))</f>
        <v/>
      </c>
      <c r="I1152" s="27" t="str">
        <f>_xlfn.IFNA(VLOOKUP(E1152,الاوردرات!$B$1:$C$600,2,0),"")</f>
        <v/>
      </c>
      <c r="J1152" s="63"/>
      <c r="L1152" s="125" t="str">
        <f>IF(F1152="","",_xlfn.IFNA((VLOOKUP(F1152,help!L:M,2,0))*G1152,"غير مسجلة في المشتريات"))</f>
        <v/>
      </c>
    </row>
    <row r="1153" spans="2:12" x14ac:dyDescent="0.2">
      <c r="B1153" s="14">
        <f>COUNTIFS($E$3:E1153,تقرير!$E$4)</f>
        <v>21</v>
      </c>
      <c r="C1153" s="48"/>
      <c r="D1153" s="49"/>
      <c r="E1153" s="48"/>
      <c r="F1153" s="50"/>
      <c r="G1153" s="51"/>
      <c r="H1153" s="128" t="str">
        <f>IF(F1153="","",_xlfn.IFNA(VLOOKUP(F1153,'سجل المشتريات'!E:M,9,0),"غير مسجلة في المشتريات"))</f>
        <v/>
      </c>
      <c r="I1153" s="27" t="str">
        <f>_xlfn.IFNA(VLOOKUP(E1153,الاوردرات!$B$1:$C$600,2,0),"")</f>
        <v/>
      </c>
      <c r="J1153" s="63"/>
      <c r="L1153" s="125" t="str">
        <f>IF(F1153="","",_xlfn.IFNA((VLOOKUP(F1153,help!L:M,2,0))*G1153,"غير مسجلة في المشتريات"))</f>
        <v/>
      </c>
    </row>
    <row r="1154" spans="2:12" x14ac:dyDescent="0.2">
      <c r="B1154" s="14">
        <f>COUNTIFS($E$3:E1154,تقرير!$E$4)</f>
        <v>21</v>
      </c>
      <c r="C1154" s="48"/>
      <c r="D1154" s="49"/>
      <c r="E1154" s="48"/>
      <c r="F1154" s="50"/>
      <c r="G1154" s="51"/>
      <c r="H1154" s="128" t="str">
        <f>IF(F1154="","",_xlfn.IFNA(VLOOKUP(F1154,'سجل المشتريات'!E:M,9,0),"غير مسجلة في المشتريات"))</f>
        <v/>
      </c>
      <c r="I1154" s="27" t="str">
        <f>_xlfn.IFNA(VLOOKUP(E1154,الاوردرات!$B$1:$C$600,2,0),"")</f>
        <v/>
      </c>
      <c r="J1154" s="63"/>
      <c r="L1154" s="125" t="str">
        <f>IF(F1154="","",_xlfn.IFNA((VLOOKUP(F1154,help!L:M,2,0))*G1154,"غير مسجلة في المشتريات"))</f>
        <v/>
      </c>
    </row>
    <row r="1155" spans="2:12" x14ac:dyDescent="0.2">
      <c r="B1155" s="14">
        <f>COUNTIFS($E$3:E1155,تقرير!$E$4)</f>
        <v>21</v>
      </c>
      <c r="C1155" s="48"/>
      <c r="D1155" s="49"/>
      <c r="E1155" s="48"/>
      <c r="F1155" s="50"/>
      <c r="G1155" s="51"/>
      <c r="H1155" s="128" t="str">
        <f>IF(F1155="","",_xlfn.IFNA(VLOOKUP(F1155,'سجل المشتريات'!E:M,9,0),"غير مسجلة في المشتريات"))</f>
        <v/>
      </c>
      <c r="I1155" s="27" t="str">
        <f>_xlfn.IFNA(VLOOKUP(E1155,الاوردرات!$B$1:$C$600,2,0),"")</f>
        <v/>
      </c>
      <c r="J1155" s="63"/>
      <c r="L1155" s="125" t="str">
        <f>IF(F1155="","",_xlfn.IFNA((VLOOKUP(F1155,help!L:M,2,0))*G1155,"غير مسجلة في المشتريات"))</f>
        <v/>
      </c>
    </row>
    <row r="1156" spans="2:12" x14ac:dyDescent="0.2">
      <c r="B1156" s="14">
        <f>COUNTIFS($E$3:E1156,تقرير!$E$4)</f>
        <v>21</v>
      </c>
      <c r="C1156" s="48"/>
      <c r="D1156" s="49"/>
      <c r="E1156" s="48"/>
      <c r="F1156" s="50"/>
      <c r="G1156" s="51"/>
      <c r="H1156" s="128" t="str">
        <f>IF(F1156="","",_xlfn.IFNA(VLOOKUP(F1156,'سجل المشتريات'!E:M,9,0),"غير مسجلة في المشتريات"))</f>
        <v/>
      </c>
      <c r="I1156" s="27" t="str">
        <f>_xlfn.IFNA(VLOOKUP(E1156,الاوردرات!$B$1:$C$600,2,0),"")</f>
        <v/>
      </c>
      <c r="J1156" s="63"/>
      <c r="L1156" s="125" t="str">
        <f>IF(F1156="","",_xlfn.IFNA((VLOOKUP(F1156,help!L:M,2,0))*G1156,"غير مسجلة في المشتريات"))</f>
        <v/>
      </c>
    </row>
    <row r="1157" spans="2:12" x14ac:dyDescent="0.2">
      <c r="B1157" s="14">
        <f>COUNTIFS($E$3:E1157,تقرير!$E$4)</f>
        <v>21</v>
      </c>
      <c r="C1157" s="48"/>
      <c r="D1157" s="49"/>
      <c r="E1157" s="48"/>
      <c r="F1157" s="50"/>
      <c r="G1157" s="51"/>
      <c r="H1157" s="128" t="str">
        <f>IF(F1157="","",_xlfn.IFNA(VLOOKUP(F1157,'سجل المشتريات'!E:M,9,0),"غير مسجلة في المشتريات"))</f>
        <v/>
      </c>
      <c r="I1157" s="27" t="str">
        <f>_xlfn.IFNA(VLOOKUP(E1157,الاوردرات!$B$1:$C$600,2,0),"")</f>
        <v/>
      </c>
      <c r="J1157" s="63"/>
      <c r="L1157" s="125" t="str">
        <f>IF(F1157="","",_xlfn.IFNA((VLOOKUP(F1157,help!L:M,2,0))*G1157,"غير مسجلة في المشتريات"))</f>
        <v/>
      </c>
    </row>
    <row r="1158" spans="2:12" x14ac:dyDescent="0.2">
      <c r="B1158" s="14">
        <f>COUNTIFS($E$3:E1158,تقرير!$E$4)</f>
        <v>21</v>
      </c>
      <c r="C1158" s="48"/>
      <c r="D1158" s="49"/>
      <c r="E1158" s="48"/>
      <c r="F1158" s="50"/>
      <c r="G1158" s="51"/>
      <c r="H1158" s="128" t="str">
        <f>IF(F1158="","",_xlfn.IFNA(VLOOKUP(F1158,'سجل المشتريات'!E:M,9,0),"غير مسجلة في المشتريات"))</f>
        <v/>
      </c>
      <c r="I1158" s="27" t="str">
        <f>_xlfn.IFNA(VLOOKUP(E1158,الاوردرات!$B$1:$C$600,2,0),"")</f>
        <v/>
      </c>
      <c r="J1158" s="63"/>
      <c r="L1158" s="125" t="str">
        <f>IF(F1158="","",_xlfn.IFNA((VLOOKUP(F1158,help!L:M,2,0))*G1158,"غير مسجلة في المشتريات"))</f>
        <v/>
      </c>
    </row>
    <row r="1159" spans="2:12" x14ac:dyDescent="0.2">
      <c r="B1159" s="14">
        <f>COUNTIFS($E$3:E1159,تقرير!$E$4)</f>
        <v>21</v>
      </c>
      <c r="C1159" s="48"/>
      <c r="D1159" s="49"/>
      <c r="E1159" s="48"/>
      <c r="F1159" s="50"/>
      <c r="G1159" s="51"/>
      <c r="H1159" s="128" t="str">
        <f>IF(F1159="","",_xlfn.IFNA(VLOOKUP(F1159,'سجل المشتريات'!E:M,9,0),"غير مسجلة في المشتريات"))</f>
        <v/>
      </c>
      <c r="I1159" s="27" t="str">
        <f>_xlfn.IFNA(VLOOKUP(E1159,الاوردرات!$B$1:$C$600,2,0),"")</f>
        <v/>
      </c>
      <c r="J1159" s="63"/>
      <c r="L1159" s="125" t="str">
        <f>IF(F1159="","",_xlfn.IFNA((VLOOKUP(F1159,help!L:M,2,0))*G1159,"غير مسجلة في المشتريات"))</f>
        <v/>
      </c>
    </row>
    <row r="1160" spans="2:12" x14ac:dyDescent="0.2">
      <c r="B1160" s="14">
        <f>COUNTIFS($E$3:E1160,تقرير!$E$4)</f>
        <v>21</v>
      </c>
      <c r="C1160" s="48"/>
      <c r="D1160" s="49"/>
      <c r="E1160" s="48"/>
      <c r="F1160" s="50"/>
      <c r="G1160" s="51"/>
      <c r="H1160" s="128" t="str">
        <f>IF(F1160="","",_xlfn.IFNA(VLOOKUP(F1160,'سجل المشتريات'!E:M,9,0),"غير مسجلة في المشتريات"))</f>
        <v/>
      </c>
      <c r="I1160" s="27" t="str">
        <f>_xlfn.IFNA(VLOOKUP(E1160,الاوردرات!$B$1:$C$600,2,0),"")</f>
        <v/>
      </c>
      <c r="J1160" s="63"/>
      <c r="L1160" s="125" t="str">
        <f>IF(F1160="","",_xlfn.IFNA((VLOOKUP(F1160,help!L:M,2,0))*G1160,"غير مسجلة في المشتريات"))</f>
        <v/>
      </c>
    </row>
    <row r="1161" spans="2:12" x14ac:dyDescent="0.2">
      <c r="B1161" s="14">
        <f>COUNTIFS($E$3:E1161,تقرير!$E$4)</f>
        <v>21</v>
      </c>
      <c r="C1161" s="48"/>
      <c r="D1161" s="49"/>
      <c r="E1161" s="48"/>
      <c r="F1161" s="50"/>
      <c r="G1161" s="51"/>
      <c r="H1161" s="128" t="str">
        <f>IF(F1161="","",_xlfn.IFNA(VLOOKUP(F1161,'سجل المشتريات'!E:M,9,0),"غير مسجلة في المشتريات"))</f>
        <v/>
      </c>
      <c r="I1161" s="27" t="str">
        <f>_xlfn.IFNA(VLOOKUP(E1161,الاوردرات!$B$1:$C$600,2,0),"")</f>
        <v/>
      </c>
      <c r="J1161" s="63"/>
      <c r="L1161" s="125" t="str">
        <f>IF(F1161="","",_xlfn.IFNA((VLOOKUP(F1161,help!L:M,2,0))*G1161,"غير مسجلة في المشتريات"))</f>
        <v/>
      </c>
    </row>
    <row r="1162" spans="2:12" x14ac:dyDescent="0.2">
      <c r="B1162" s="14">
        <f>COUNTIFS($E$3:E1162,تقرير!$E$4)</f>
        <v>21</v>
      </c>
      <c r="C1162" s="48"/>
      <c r="D1162" s="49"/>
      <c r="E1162" s="48"/>
      <c r="F1162" s="50"/>
      <c r="G1162" s="51"/>
      <c r="H1162" s="128" t="str">
        <f>IF(F1162="","",_xlfn.IFNA(VLOOKUP(F1162,'سجل المشتريات'!E:M,9,0),"غير مسجلة في المشتريات"))</f>
        <v/>
      </c>
      <c r="I1162" s="27" t="str">
        <f>_xlfn.IFNA(VLOOKUP(E1162,الاوردرات!$B$1:$C$600,2,0),"")</f>
        <v/>
      </c>
      <c r="J1162" s="63"/>
      <c r="L1162" s="125" t="str">
        <f>IF(F1162="","",_xlfn.IFNA((VLOOKUP(F1162,help!L:M,2,0))*G1162,"غير مسجلة في المشتريات"))</f>
        <v/>
      </c>
    </row>
    <row r="1163" spans="2:12" x14ac:dyDescent="0.2">
      <c r="B1163" s="14">
        <f>COUNTIFS($E$3:E1163,تقرير!$E$4)</f>
        <v>21</v>
      </c>
      <c r="C1163" s="48"/>
      <c r="D1163" s="49"/>
      <c r="E1163" s="48"/>
      <c r="F1163" s="50"/>
      <c r="G1163" s="51"/>
      <c r="H1163" s="128" t="str">
        <f>IF(F1163="","",_xlfn.IFNA(VLOOKUP(F1163,'سجل المشتريات'!E:M,9,0),"غير مسجلة في المشتريات"))</f>
        <v/>
      </c>
      <c r="I1163" s="27" t="str">
        <f>_xlfn.IFNA(VLOOKUP(E1163,الاوردرات!$B$1:$C$600,2,0),"")</f>
        <v/>
      </c>
      <c r="J1163" s="63"/>
      <c r="L1163" s="125" t="str">
        <f>IF(F1163="","",_xlfn.IFNA((VLOOKUP(F1163,help!L:M,2,0))*G1163,"غير مسجلة في المشتريات"))</f>
        <v/>
      </c>
    </row>
    <row r="1164" spans="2:12" x14ac:dyDescent="0.2">
      <c r="B1164" s="14">
        <f>COUNTIFS($E$3:E1164,تقرير!$E$4)</f>
        <v>21</v>
      </c>
      <c r="C1164" s="48"/>
      <c r="D1164" s="49"/>
      <c r="E1164" s="48"/>
      <c r="F1164" s="50"/>
      <c r="G1164" s="51"/>
      <c r="H1164" s="128" t="str">
        <f>IF(F1164="","",_xlfn.IFNA(VLOOKUP(F1164,'سجل المشتريات'!E:M,9,0),"غير مسجلة في المشتريات"))</f>
        <v/>
      </c>
      <c r="I1164" s="27" t="str">
        <f>_xlfn.IFNA(VLOOKUP(E1164,الاوردرات!$B$1:$C$600,2,0),"")</f>
        <v/>
      </c>
      <c r="J1164" s="63"/>
      <c r="L1164" s="125" t="str">
        <f>IF(F1164="","",_xlfn.IFNA((VLOOKUP(F1164,help!L:M,2,0))*G1164,"غير مسجلة في المشتريات"))</f>
        <v/>
      </c>
    </row>
    <row r="1165" spans="2:12" x14ac:dyDescent="0.2">
      <c r="B1165" s="14">
        <f>COUNTIFS($E$3:E1165,تقرير!$E$4)</f>
        <v>21</v>
      </c>
      <c r="C1165" s="48"/>
      <c r="D1165" s="49"/>
      <c r="E1165" s="48"/>
      <c r="F1165" s="50"/>
      <c r="G1165" s="51"/>
      <c r="H1165" s="128" t="str">
        <f>IF(F1165="","",_xlfn.IFNA(VLOOKUP(F1165,'سجل المشتريات'!E:M,9,0),"غير مسجلة في المشتريات"))</f>
        <v/>
      </c>
      <c r="I1165" s="27" t="str">
        <f>_xlfn.IFNA(VLOOKUP(E1165,الاوردرات!$B$1:$C$600,2,0),"")</f>
        <v/>
      </c>
      <c r="J1165" s="63"/>
      <c r="L1165" s="125" t="str">
        <f>IF(F1165="","",_xlfn.IFNA((VLOOKUP(F1165,help!L:M,2,0))*G1165,"غير مسجلة في المشتريات"))</f>
        <v/>
      </c>
    </row>
    <row r="1166" spans="2:12" x14ac:dyDescent="0.2">
      <c r="B1166" s="14">
        <f>COUNTIFS($E$3:E1166,تقرير!$E$4)</f>
        <v>21</v>
      </c>
      <c r="C1166" s="48"/>
      <c r="D1166" s="49"/>
      <c r="E1166" s="48"/>
      <c r="F1166" s="50"/>
      <c r="G1166" s="51"/>
      <c r="H1166" s="128" t="str">
        <f>IF(F1166="","",_xlfn.IFNA(VLOOKUP(F1166,'سجل المشتريات'!E:M,9,0),"غير مسجلة في المشتريات"))</f>
        <v/>
      </c>
      <c r="I1166" s="27" t="str">
        <f>_xlfn.IFNA(VLOOKUP(E1166,الاوردرات!$B$1:$C$600,2,0),"")</f>
        <v/>
      </c>
      <c r="J1166" s="63"/>
      <c r="L1166" s="125" t="str">
        <f>IF(F1166="","",_xlfn.IFNA((VLOOKUP(F1166,help!L:M,2,0))*G1166,"غير مسجلة في المشتريات"))</f>
        <v/>
      </c>
    </row>
    <row r="1167" spans="2:12" x14ac:dyDescent="0.2">
      <c r="B1167" s="14">
        <f>COUNTIFS($E$3:E1167,تقرير!$E$4)</f>
        <v>21</v>
      </c>
      <c r="C1167" s="48"/>
      <c r="D1167" s="49"/>
      <c r="E1167" s="48"/>
      <c r="F1167" s="50"/>
      <c r="G1167" s="51"/>
      <c r="H1167" s="128" t="str">
        <f>IF(F1167="","",_xlfn.IFNA(VLOOKUP(F1167,'سجل المشتريات'!E:M,9,0),"غير مسجلة في المشتريات"))</f>
        <v/>
      </c>
      <c r="I1167" s="27" t="str">
        <f>_xlfn.IFNA(VLOOKUP(E1167,الاوردرات!$B$1:$C$600,2,0),"")</f>
        <v/>
      </c>
      <c r="J1167" s="63"/>
      <c r="L1167" s="125" t="str">
        <f>IF(F1167="","",_xlfn.IFNA((VLOOKUP(F1167,help!L:M,2,0))*G1167,"غير مسجلة في المشتريات"))</f>
        <v/>
      </c>
    </row>
    <row r="1168" spans="2:12" x14ac:dyDescent="0.2">
      <c r="B1168" s="14">
        <f>COUNTIFS($E$3:E1168,تقرير!$E$4)</f>
        <v>21</v>
      </c>
      <c r="C1168" s="48"/>
      <c r="D1168" s="49"/>
      <c r="E1168" s="48"/>
      <c r="F1168" s="50"/>
      <c r="G1168" s="51"/>
      <c r="H1168" s="128" t="str">
        <f>IF(F1168="","",_xlfn.IFNA(VLOOKUP(F1168,'سجل المشتريات'!E:M,9,0),"غير مسجلة في المشتريات"))</f>
        <v/>
      </c>
      <c r="I1168" s="27" t="str">
        <f>_xlfn.IFNA(VLOOKUP(E1168,الاوردرات!$B$1:$C$600,2,0),"")</f>
        <v/>
      </c>
      <c r="J1168" s="63"/>
      <c r="L1168" s="125" t="str">
        <f>IF(F1168="","",_xlfn.IFNA((VLOOKUP(F1168,help!L:M,2,0))*G1168,"غير مسجلة في المشتريات"))</f>
        <v/>
      </c>
    </row>
    <row r="1169" spans="2:12" x14ac:dyDescent="0.2">
      <c r="B1169" s="14">
        <f>COUNTIFS($E$3:E1169,تقرير!$E$4)</f>
        <v>21</v>
      </c>
      <c r="C1169" s="48"/>
      <c r="D1169" s="49"/>
      <c r="E1169" s="48"/>
      <c r="F1169" s="50"/>
      <c r="G1169" s="51"/>
      <c r="H1169" s="128" t="str">
        <f>IF(F1169="","",_xlfn.IFNA(VLOOKUP(F1169,'سجل المشتريات'!E:M,9,0),"غير مسجلة في المشتريات"))</f>
        <v/>
      </c>
      <c r="I1169" s="27" t="str">
        <f>_xlfn.IFNA(VLOOKUP(E1169,الاوردرات!$B$1:$C$600,2,0),"")</f>
        <v/>
      </c>
      <c r="J1169" s="63"/>
      <c r="L1169" s="125" t="str">
        <f>IF(F1169="","",_xlfn.IFNA((VLOOKUP(F1169,help!L:M,2,0))*G1169,"غير مسجلة في المشتريات"))</f>
        <v/>
      </c>
    </row>
    <row r="1170" spans="2:12" x14ac:dyDescent="0.2">
      <c r="B1170" s="14">
        <f>COUNTIFS($E$3:E1170,تقرير!$E$4)</f>
        <v>21</v>
      </c>
      <c r="C1170" s="48"/>
      <c r="D1170" s="49"/>
      <c r="E1170" s="48"/>
      <c r="F1170" s="50"/>
      <c r="G1170" s="51"/>
      <c r="H1170" s="128" t="str">
        <f>IF(F1170="","",_xlfn.IFNA(VLOOKUP(F1170,'سجل المشتريات'!E:M,9,0),"غير مسجلة في المشتريات"))</f>
        <v/>
      </c>
      <c r="I1170" s="27" t="str">
        <f>_xlfn.IFNA(VLOOKUP(E1170,الاوردرات!$B$1:$C$600,2,0),"")</f>
        <v/>
      </c>
      <c r="J1170" s="63"/>
      <c r="L1170" s="125" t="str">
        <f>IF(F1170="","",_xlfn.IFNA((VLOOKUP(F1170,help!L:M,2,0))*G1170,"غير مسجلة في المشتريات"))</f>
        <v/>
      </c>
    </row>
    <row r="1171" spans="2:12" x14ac:dyDescent="0.2">
      <c r="B1171" s="14">
        <f>COUNTIFS($E$3:E1171,تقرير!$E$4)</f>
        <v>21</v>
      </c>
      <c r="C1171" s="48"/>
      <c r="D1171" s="49"/>
      <c r="E1171" s="48"/>
      <c r="F1171" s="50"/>
      <c r="G1171" s="51"/>
      <c r="H1171" s="128" t="str">
        <f>IF(F1171="","",_xlfn.IFNA(VLOOKUP(F1171,'سجل المشتريات'!E:M,9,0),"غير مسجلة في المشتريات"))</f>
        <v/>
      </c>
      <c r="I1171" s="27" t="str">
        <f>_xlfn.IFNA(VLOOKUP(E1171,الاوردرات!$B$1:$C$600,2,0),"")</f>
        <v/>
      </c>
      <c r="J1171" s="63"/>
      <c r="L1171" s="125" t="str">
        <f>IF(F1171="","",_xlfn.IFNA((VLOOKUP(F1171,help!L:M,2,0))*G1171,"غير مسجلة في المشتريات"))</f>
        <v/>
      </c>
    </row>
    <row r="1172" spans="2:12" x14ac:dyDescent="0.2">
      <c r="B1172" s="14">
        <f>COUNTIFS($E$3:E1172,تقرير!$E$4)</f>
        <v>21</v>
      </c>
      <c r="C1172" s="48"/>
      <c r="D1172" s="49"/>
      <c r="E1172" s="48"/>
      <c r="F1172" s="50"/>
      <c r="G1172" s="51"/>
      <c r="H1172" s="128" t="str">
        <f>IF(F1172="","",_xlfn.IFNA(VLOOKUP(F1172,'سجل المشتريات'!E:M,9,0),"غير مسجلة في المشتريات"))</f>
        <v/>
      </c>
      <c r="I1172" s="27" t="str">
        <f>_xlfn.IFNA(VLOOKUP(E1172,الاوردرات!$B$1:$C$600,2,0),"")</f>
        <v/>
      </c>
      <c r="J1172" s="63"/>
      <c r="L1172" s="125" t="str">
        <f>IF(F1172="","",_xlfn.IFNA((VLOOKUP(F1172,help!L:M,2,0))*G1172,"غير مسجلة في المشتريات"))</f>
        <v/>
      </c>
    </row>
    <row r="1173" spans="2:12" x14ac:dyDescent="0.2">
      <c r="B1173" s="14">
        <f>COUNTIFS($E$3:E1173,تقرير!$E$4)</f>
        <v>21</v>
      </c>
      <c r="C1173" s="48"/>
      <c r="D1173" s="49"/>
      <c r="E1173" s="48"/>
      <c r="F1173" s="50"/>
      <c r="G1173" s="51"/>
      <c r="H1173" s="128" t="str">
        <f>IF(F1173="","",_xlfn.IFNA(VLOOKUP(F1173,'سجل المشتريات'!E:M,9,0),"غير مسجلة في المشتريات"))</f>
        <v/>
      </c>
      <c r="I1173" s="27" t="str">
        <f>_xlfn.IFNA(VLOOKUP(E1173,الاوردرات!$B$1:$C$600,2,0),"")</f>
        <v/>
      </c>
      <c r="J1173" s="63"/>
      <c r="L1173" s="125" t="str">
        <f>IF(F1173="","",_xlfn.IFNA((VLOOKUP(F1173,help!L:M,2,0))*G1173,"غير مسجلة في المشتريات"))</f>
        <v/>
      </c>
    </row>
    <row r="1174" spans="2:12" x14ac:dyDescent="0.2">
      <c r="B1174" s="14">
        <f>COUNTIFS($E$3:E1174,تقرير!$E$4)</f>
        <v>21</v>
      </c>
      <c r="C1174" s="48"/>
      <c r="D1174" s="49"/>
      <c r="E1174" s="48"/>
      <c r="F1174" s="50"/>
      <c r="G1174" s="51"/>
      <c r="H1174" s="128" t="str">
        <f>IF(F1174="","",_xlfn.IFNA(VLOOKUP(F1174,'سجل المشتريات'!E:M,9,0),"غير مسجلة في المشتريات"))</f>
        <v/>
      </c>
      <c r="I1174" s="27" t="str">
        <f>_xlfn.IFNA(VLOOKUP(E1174,الاوردرات!$B$1:$C$600,2,0),"")</f>
        <v/>
      </c>
      <c r="J1174" s="63"/>
      <c r="L1174" s="125" t="str">
        <f>IF(F1174="","",_xlfn.IFNA((VLOOKUP(F1174,help!L:M,2,0))*G1174,"غير مسجلة في المشتريات"))</f>
        <v/>
      </c>
    </row>
    <row r="1175" spans="2:12" x14ac:dyDescent="0.2">
      <c r="B1175" s="14">
        <f>COUNTIFS($E$3:E1175,تقرير!$E$4)</f>
        <v>21</v>
      </c>
      <c r="C1175" s="48"/>
      <c r="D1175" s="49"/>
      <c r="E1175" s="48"/>
      <c r="F1175" s="50"/>
      <c r="G1175" s="51"/>
      <c r="H1175" s="128" t="str">
        <f>IF(F1175="","",_xlfn.IFNA(VLOOKUP(F1175,'سجل المشتريات'!E:M,9,0),"غير مسجلة في المشتريات"))</f>
        <v/>
      </c>
      <c r="I1175" s="27" t="str">
        <f>_xlfn.IFNA(VLOOKUP(E1175,الاوردرات!$B$1:$C$600,2,0),"")</f>
        <v/>
      </c>
      <c r="J1175" s="63"/>
      <c r="L1175" s="125" t="str">
        <f>IF(F1175="","",_xlfn.IFNA((VLOOKUP(F1175,help!L:M,2,0))*G1175,"غير مسجلة في المشتريات"))</f>
        <v/>
      </c>
    </row>
    <row r="1176" spans="2:12" x14ac:dyDescent="0.2">
      <c r="B1176" s="14">
        <f>COUNTIFS($E$3:E1176,تقرير!$E$4)</f>
        <v>21</v>
      </c>
      <c r="C1176" s="48"/>
      <c r="D1176" s="49"/>
      <c r="E1176" s="48"/>
      <c r="F1176" s="50"/>
      <c r="G1176" s="51"/>
      <c r="H1176" s="128" t="str">
        <f>IF(F1176="","",_xlfn.IFNA(VLOOKUP(F1176,'سجل المشتريات'!E:M,9,0),"غير مسجلة في المشتريات"))</f>
        <v/>
      </c>
      <c r="I1176" s="27" t="str">
        <f>_xlfn.IFNA(VLOOKUP(E1176,الاوردرات!$B$1:$C$600,2,0),"")</f>
        <v/>
      </c>
      <c r="J1176" s="63"/>
      <c r="L1176" s="125" t="str">
        <f>IF(F1176="","",_xlfn.IFNA((VLOOKUP(F1176,help!L:M,2,0))*G1176,"غير مسجلة في المشتريات"))</f>
        <v/>
      </c>
    </row>
    <row r="1177" spans="2:12" x14ac:dyDescent="0.2">
      <c r="B1177" s="14">
        <f>COUNTIFS($E$3:E1177,تقرير!$E$4)</f>
        <v>21</v>
      </c>
      <c r="C1177" s="48"/>
      <c r="D1177" s="49"/>
      <c r="E1177" s="48"/>
      <c r="F1177" s="50"/>
      <c r="G1177" s="51"/>
      <c r="H1177" s="128" t="str">
        <f>IF(F1177="","",_xlfn.IFNA(VLOOKUP(F1177,'سجل المشتريات'!E:M,9,0),"غير مسجلة في المشتريات"))</f>
        <v/>
      </c>
      <c r="I1177" s="27" t="str">
        <f>_xlfn.IFNA(VLOOKUP(E1177,الاوردرات!$B$1:$C$600,2,0),"")</f>
        <v/>
      </c>
      <c r="J1177" s="63"/>
      <c r="L1177" s="125" t="str">
        <f>IF(F1177="","",_xlfn.IFNA((VLOOKUP(F1177,help!L:M,2,0))*G1177,"غير مسجلة في المشتريات"))</f>
        <v/>
      </c>
    </row>
    <row r="1178" spans="2:12" x14ac:dyDescent="0.2">
      <c r="B1178" s="14">
        <f>COUNTIFS($E$3:E1178,تقرير!$E$4)</f>
        <v>21</v>
      </c>
      <c r="C1178" s="48"/>
      <c r="D1178" s="49"/>
      <c r="E1178" s="48"/>
      <c r="F1178" s="50"/>
      <c r="G1178" s="51"/>
      <c r="H1178" s="128" t="str">
        <f>IF(F1178="","",_xlfn.IFNA(VLOOKUP(F1178,'سجل المشتريات'!E:M,9,0),"غير مسجلة في المشتريات"))</f>
        <v/>
      </c>
      <c r="I1178" s="27" t="str">
        <f>_xlfn.IFNA(VLOOKUP(E1178,الاوردرات!$B$1:$C$600,2,0),"")</f>
        <v/>
      </c>
      <c r="J1178" s="63"/>
      <c r="L1178" s="125" t="str">
        <f>IF(F1178="","",_xlfn.IFNA((VLOOKUP(F1178,help!L:M,2,0))*G1178,"غير مسجلة في المشتريات"))</f>
        <v/>
      </c>
    </row>
    <row r="1179" spans="2:12" x14ac:dyDescent="0.2">
      <c r="B1179" s="14">
        <f>COUNTIFS($E$3:E1179,تقرير!$E$4)</f>
        <v>21</v>
      </c>
      <c r="C1179" s="48"/>
      <c r="D1179" s="49"/>
      <c r="E1179" s="48"/>
      <c r="F1179" s="50"/>
      <c r="G1179" s="51"/>
      <c r="H1179" s="128" t="str">
        <f>IF(F1179="","",_xlfn.IFNA(VLOOKUP(F1179,'سجل المشتريات'!E:M,9,0),"غير مسجلة في المشتريات"))</f>
        <v/>
      </c>
      <c r="I1179" s="27" t="str">
        <f>_xlfn.IFNA(VLOOKUP(E1179,الاوردرات!$B$1:$C$600,2,0),"")</f>
        <v/>
      </c>
      <c r="J1179" s="63"/>
      <c r="L1179" s="125" t="str">
        <f>IF(F1179="","",_xlfn.IFNA((VLOOKUP(F1179,help!L:M,2,0))*G1179,"غير مسجلة في المشتريات"))</f>
        <v/>
      </c>
    </row>
    <row r="1180" spans="2:12" x14ac:dyDescent="0.2">
      <c r="B1180" s="14">
        <f>COUNTIFS($E$3:E1180,تقرير!$E$4)</f>
        <v>21</v>
      </c>
      <c r="C1180" s="48"/>
      <c r="D1180" s="49"/>
      <c r="E1180" s="48"/>
      <c r="F1180" s="50"/>
      <c r="G1180" s="51"/>
      <c r="H1180" s="128" t="str">
        <f>IF(F1180="","",_xlfn.IFNA(VLOOKUP(F1180,'سجل المشتريات'!E:M,9,0),"غير مسجلة في المشتريات"))</f>
        <v/>
      </c>
      <c r="I1180" s="27" t="str">
        <f>_xlfn.IFNA(VLOOKUP(E1180,الاوردرات!$B$1:$C$600,2,0),"")</f>
        <v/>
      </c>
      <c r="J1180" s="63"/>
      <c r="L1180" s="125" t="str">
        <f>IF(F1180="","",_xlfn.IFNA((VLOOKUP(F1180,help!L:M,2,0))*G1180,"غير مسجلة في المشتريات"))</f>
        <v/>
      </c>
    </row>
    <row r="1181" spans="2:12" x14ac:dyDescent="0.2">
      <c r="B1181" s="14">
        <f>COUNTIFS($E$3:E1181,تقرير!$E$4)</f>
        <v>21</v>
      </c>
      <c r="C1181" s="48"/>
      <c r="D1181" s="49"/>
      <c r="E1181" s="48"/>
      <c r="F1181" s="50"/>
      <c r="G1181" s="51"/>
      <c r="H1181" s="128" t="str">
        <f>IF(F1181="","",_xlfn.IFNA(VLOOKUP(F1181,'سجل المشتريات'!E:M,9,0),"غير مسجلة في المشتريات"))</f>
        <v/>
      </c>
      <c r="I1181" s="27" t="str">
        <f>_xlfn.IFNA(VLOOKUP(E1181,الاوردرات!$B$1:$C$600,2,0),"")</f>
        <v/>
      </c>
      <c r="J1181" s="63"/>
      <c r="L1181" s="125" t="str">
        <f>IF(F1181="","",_xlfn.IFNA((VLOOKUP(F1181,help!L:M,2,0))*G1181,"غير مسجلة في المشتريات"))</f>
        <v/>
      </c>
    </row>
    <row r="1182" spans="2:12" x14ac:dyDescent="0.2">
      <c r="B1182" s="14">
        <f>COUNTIFS($E$3:E1182,تقرير!$E$4)</f>
        <v>21</v>
      </c>
      <c r="C1182" s="48"/>
      <c r="D1182" s="49"/>
      <c r="E1182" s="48"/>
      <c r="F1182" s="50"/>
      <c r="G1182" s="51"/>
      <c r="H1182" s="128" t="str">
        <f>IF(F1182="","",_xlfn.IFNA(VLOOKUP(F1182,'سجل المشتريات'!E:M,9,0),"غير مسجلة في المشتريات"))</f>
        <v/>
      </c>
      <c r="I1182" s="27" t="str">
        <f>_xlfn.IFNA(VLOOKUP(E1182,الاوردرات!$B$1:$C$600,2,0),"")</f>
        <v/>
      </c>
      <c r="J1182" s="63"/>
      <c r="L1182" s="125" t="str">
        <f>IF(F1182="","",_xlfn.IFNA((VLOOKUP(F1182,help!L:M,2,0))*G1182,"غير مسجلة في المشتريات"))</f>
        <v/>
      </c>
    </row>
    <row r="1183" spans="2:12" x14ac:dyDescent="0.2">
      <c r="B1183" s="14">
        <f>COUNTIFS($E$3:E1183,تقرير!$E$4)</f>
        <v>21</v>
      </c>
      <c r="C1183" s="48"/>
      <c r="D1183" s="49"/>
      <c r="E1183" s="48"/>
      <c r="F1183" s="50"/>
      <c r="G1183" s="51"/>
      <c r="H1183" s="128" t="str">
        <f>IF(F1183="","",_xlfn.IFNA(VLOOKUP(F1183,'سجل المشتريات'!E:M,9,0),"غير مسجلة في المشتريات"))</f>
        <v/>
      </c>
      <c r="I1183" s="27" t="str">
        <f>_xlfn.IFNA(VLOOKUP(E1183,الاوردرات!$B$1:$C$600,2,0),"")</f>
        <v/>
      </c>
      <c r="J1183" s="63"/>
      <c r="L1183" s="125" t="str">
        <f>IF(F1183="","",_xlfn.IFNA((VLOOKUP(F1183,help!L:M,2,0))*G1183,"غير مسجلة في المشتريات"))</f>
        <v/>
      </c>
    </row>
    <row r="1184" spans="2:12" x14ac:dyDescent="0.2">
      <c r="B1184" s="14">
        <f>COUNTIFS($E$3:E1184,تقرير!$E$4)</f>
        <v>21</v>
      </c>
      <c r="C1184" s="48"/>
      <c r="D1184" s="49"/>
      <c r="E1184" s="48"/>
      <c r="F1184" s="50"/>
      <c r="G1184" s="51"/>
      <c r="H1184" s="128" t="str">
        <f>IF(F1184="","",_xlfn.IFNA(VLOOKUP(F1184,'سجل المشتريات'!E:M,9,0),"غير مسجلة في المشتريات"))</f>
        <v/>
      </c>
      <c r="I1184" s="27" t="str">
        <f>_xlfn.IFNA(VLOOKUP(E1184,الاوردرات!$B$1:$C$600,2,0),"")</f>
        <v/>
      </c>
      <c r="J1184" s="63"/>
      <c r="L1184" s="125" t="str">
        <f>IF(F1184="","",_xlfn.IFNA((VLOOKUP(F1184,help!L:M,2,0))*G1184,"غير مسجلة في المشتريات"))</f>
        <v/>
      </c>
    </row>
    <row r="1185" spans="2:12" x14ac:dyDescent="0.2">
      <c r="B1185" s="14">
        <f>COUNTIFS($E$3:E1185,تقرير!$E$4)</f>
        <v>21</v>
      </c>
      <c r="C1185" s="48"/>
      <c r="D1185" s="49"/>
      <c r="E1185" s="48"/>
      <c r="F1185" s="50"/>
      <c r="G1185" s="51"/>
      <c r="H1185" s="128" t="str">
        <f>IF(F1185="","",_xlfn.IFNA(VLOOKUP(F1185,'سجل المشتريات'!E:M,9,0),"غير مسجلة في المشتريات"))</f>
        <v/>
      </c>
      <c r="I1185" s="27" t="str">
        <f>_xlfn.IFNA(VLOOKUP(E1185,الاوردرات!$B$1:$C$600,2,0),"")</f>
        <v/>
      </c>
      <c r="J1185" s="63"/>
      <c r="L1185" s="125" t="str">
        <f>IF(F1185="","",_xlfn.IFNA((VLOOKUP(F1185,help!L:M,2,0))*G1185,"غير مسجلة في المشتريات"))</f>
        <v/>
      </c>
    </row>
    <row r="1186" spans="2:12" x14ac:dyDescent="0.2">
      <c r="B1186" s="14">
        <f>COUNTIFS($E$3:E1186,تقرير!$E$4)</f>
        <v>21</v>
      </c>
      <c r="C1186" s="48"/>
      <c r="D1186" s="49"/>
      <c r="E1186" s="48"/>
      <c r="F1186" s="50"/>
      <c r="G1186" s="51"/>
      <c r="H1186" s="128" t="str">
        <f>IF(F1186="","",_xlfn.IFNA(VLOOKUP(F1186,'سجل المشتريات'!E:M,9,0),"غير مسجلة في المشتريات"))</f>
        <v/>
      </c>
      <c r="I1186" s="27" t="str">
        <f>_xlfn.IFNA(VLOOKUP(E1186,الاوردرات!$B$1:$C$600,2,0),"")</f>
        <v/>
      </c>
      <c r="J1186" s="63"/>
      <c r="L1186" s="125" t="str">
        <f>IF(F1186="","",_xlfn.IFNA((VLOOKUP(F1186,help!L:M,2,0))*G1186,"غير مسجلة في المشتريات"))</f>
        <v/>
      </c>
    </row>
    <row r="1187" spans="2:12" x14ac:dyDescent="0.2">
      <c r="B1187" s="14">
        <f>COUNTIFS($E$3:E1187,تقرير!$E$4)</f>
        <v>21</v>
      </c>
      <c r="C1187" s="48"/>
      <c r="D1187" s="49"/>
      <c r="E1187" s="48"/>
      <c r="F1187" s="50"/>
      <c r="G1187" s="51"/>
      <c r="H1187" s="128" t="str">
        <f>IF(F1187="","",_xlfn.IFNA(VLOOKUP(F1187,'سجل المشتريات'!E:M,9,0),"غير مسجلة في المشتريات"))</f>
        <v/>
      </c>
      <c r="I1187" s="27" t="str">
        <f>_xlfn.IFNA(VLOOKUP(E1187,الاوردرات!$B$1:$C$600,2,0),"")</f>
        <v/>
      </c>
      <c r="J1187" s="63"/>
      <c r="L1187" s="125" t="str">
        <f>IF(F1187="","",_xlfn.IFNA((VLOOKUP(F1187,help!L:M,2,0))*G1187,"غير مسجلة في المشتريات"))</f>
        <v/>
      </c>
    </row>
    <row r="1188" spans="2:12" x14ac:dyDescent="0.2">
      <c r="B1188" s="14">
        <f>COUNTIFS($E$3:E1188,تقرير!$E$4)</f>
        <v>21</v>
      </c>
      <c r="C1188" s="48"/>
      <c r="D1188" s="49"/>
      <c r="E1188" s="48"/>
      <c r="F1188" s="50"/>
      <c r="G1188" s="51"/>
      <c r="H1188" s="128" t="str">
        <f>IF(F1188="","",_xlfn.IFNA(VLOOKUP(F1188,'سجل المشتريات'!E:M,9,0),"غير مسجلة في المشتريات"))</f>
        <v/>
      </c>
      <c r="I1188" s="27" t="str">
        <f>_xlfn.IFNA(VLOOKUP(E1188,الاوردرات!$B$1:$C$600,2,0),"")</f>
        <v/>
      </c>
      <c r="J1188" s="63"/>
      <c r="L1188" s="125" t="str">
        <f>IF(F1188="","",_xlfn.IFNA((VLOOKUP(F1188,help!L:M,2,0))*G1188,"غير مسجلة في المشتريات"))</f>
        <v/>
      </c>
    </row>
    <row r="1189" spans="2:12" x14ac:dyDescent="0.2">
      <c r="B1189" s="14">
        <f>COUNTIFS($E$3:E1189,تقرير!$E$4)</f>
        <v>21</v>
      </c>
      <c r="C1189" s="48"/>
      <c r="D1189" s="49"/>
      <c r="E1189" s="48"/>
      <c r="F1189" s="50"/>
      <c r="G1189" s="51"/>
      <c r="H1189" s="128" t="str">
        <f>IF(F1189="","",_xlfn.IFNA(VLOOKUP(F1189,'سجل المشتريات'!E:M,9,0),"غير مسجلة في المشتريات"))</f>
        <v/>
      </c>
      <c r="I1189" s="27" t="str">
        <f>_xlfn.IFNA(VLOOKUP(E1189,الاوردرات!$B$1:$C$600,2,0),"")</f>
        <v/>
      </c>
      <c r="J1189" s="63"/>
      <c r="L1189" s="125" t="str">
        <f>IF(F1189="","",_xlfn.IFNA((VLOOKUP(F1189,help!L:M,2,0))*G1189,"غير مسجلة في المشتريات"))</f>
        <v/>
      </c>
    </row>
    <row r="1190" spans="2:12" x14ac:dyDescent="0.2">
      <c r="B1190" s="14">
        <f>COUNTIFS($E$3:E1190,تقرير!$E$4)</f>
        <v>21</v>
      </c>
      <c r="C1190" s="48"/>
      <c r="D1190" s="49"/>
      <c r="E1190" s="48"/>
      <c r="F1190" s="50"/>
      <c r="G1190" s="51"/>
      <c r="H1190" s="128" t="str">
        <f>IF(F1190="","",_xlfn.IFNA(VLOOKUP(F1190,'سجل المشتريات'!E:M,9,0),"غير مسجلة في المشتريات"))</f>
        <v/>
      </c>
      <c r="I1190" s="27" t="str">
        <f>_xlfn.IFNA(VLOOKUP(E1190,الاوردرات!$B$1:$C$600,2,0),"")</f>
        <v/>
      </c>
      <c r="J1190" s="63"/>
      <c r="L1190" s="125" t="str">
        <f>IF(F1190="","",_xlfn.IFNA((VLOOKUP(F1190,help!L:M,2,0))*G1190,"غير مسجلة في المشتريات"))</f>
        <v/>
      </c>
    </row>
    <row r="1191" spans="2:12" x14ac:dyDescent="0.2">
      <c r="B1191" s="14">
        <f>COUNTIFS($E$3:E1191,تقرير!$E$4)</f>
        <v>21</v>
      </c>
      <c r="C1191" s="48"/>
      <c r="D1191" s="49"/>
      <c r="E1191" s="48"/>
      <c r="F1191" s="50"/>
      <c r="G1191" s="51"/>
      <c r="H1191" s="128" t="str">
        <f>IF(F1191="","",_xlfn.IFNA(VLOOKUP(F1191,'سجل المشتريات'!E:M,9,0),"غير مسجلة في المشتريات"))</f>
        <v/>
      </c>
      <c r="I1191" s="27" t="str">
        <f>_xlfn.IFNA(VLOOKUP(E1191,الاوردرات!$B$1:$C$600,2,0),"")</f>
        <v/>
      </c>
      <c r="J1191" s="63"/>
      <c r="L1191" s="125" t="str">
        <f>IF(F1191="","",_xlfn.IFNA((VLOOKUP(F1191,help!L:M,2,0))*G1191,"غير مسجلة في المشتريات"))</f>
        <v/>
      </c>
    </row>
    <row r="1192" spans="2:12" x14ac:dyDescent="0.2">
      <c r="B1192" s="14">
        <f>COUNTIFS($E$3:E1192,تقرير!$E$4)</f>
        <v>21</v>
      </c>
      <c r="C1192" s="48"/>
      <c r="D1192" s="49"/>
      <c r="E1192" s="48"/>
      <c r="F1192" s="50"/>
      <c r="G1192" s="51"/>
      <c r="H1192" s="128" t="str">
        <f>IF(F1192="","",_xlfn.IFNA(VLOOKUP(F1192,'سجل المشتريات'!E:M,9,0),"غير مسجلة في المشتريات"))</f>
        <v/>
      </c>
      <c r="I1192" s="27" t="str">
        <f>_xlfn.IFNA(VLOOKUP(E1192,الاوردرات!$B$1:$C$600,2,0),"")</f>
        <v/>
      </c>
      <c r="J1192" s="63"/>
      <c r="L1192" s="125" t="str">
        <f>IF(F1192="","",_xlfn.IFNA((VLOOKUP(F1192,help!L:M,2,0))*G1192,"غير مسجلة في المشتريات"))</f>
        <v/>
      </c>
    </row>
    <row r="1193" spans="2:12" x14ac:dyDescent="0.2">
      <c r="B1193" s="14">
        <f>COUNTIFS($E$3:E1193,تقرير!$E$4)</f>
        <v>21</v>
      </c>
      <c r="C1193" s="48"/>
      <c r="D1193" s="49"/>
      <c r="E1193" s="48"/>
      <c r="F1193" s="50"/>
      <c r="G1193" s="51"/>
      <c r="H1193" s="128" t="str">
        <f>IF(F1193="","",_xlfn.IFNA(VLOOKUP(F1193,'سجل المشتريات'!E:M,9,0),"غير مسجلة في المشتريات"))</f>
        <v/>
      </c>
      <c r="I1193" s="27" t="str">
        <f>_xlfn.IFNA(VLOOKUP(E1193,الاوردرات!$B$1:$C$600,2,0),"")</f>
        <v/>
      </c>
      <c r="J1193" s="63"/>
      <c r="L1193" s="125" t="str">
        <f>IF(F1193="","",_xlfn.IFNA((VLOOKUP(F1193,help!L:M,2,0))*G1193,"غير مسجلة في المشتريات"))</f>
        <v/>
      </c>
    </row>
    <row r="1194" spans="2:12" x14ac:dyDescent="0.2">
      <c r="B1194" s="14">
        <f>COUNTIFS($E$3:E1194,تقرير!$E$4)</f>
        <v>21</v>
      </c>
      <c r="C1194" s="48"/>
      <c r="D1194" s="49"/>
      <c r="E1194" s="48"/>
      <c r="F1194" s="50"/>
      <c r="G1194" s="51"/>
      <c r="H1194" s="128" t="str">
        <f>IF(F1194="","",_xlfn.IFNA(VLOOKUP(F1194,'سجل المشتريات'!E:M,9,0),"غير مسجلة في المشتريات"))</f>
        <v/>
      </c>
      <c r="I1194" s="27" t="str">
        <f>_xlfn.IFNA(VLOOKUP(E1194,الاوردرات!$B$1:$C$600,2,0),"")</f>
        <v/>
      </c>
      <c r="J1194" s="63"/>
      <c r="L1194" s="125" t="str">
        <f>IF(F1194="","",_xlfn.IFNA((VLOOKUP(F1194,help!L:M,2,0))*G1194,"غير مسجلة في المشتريات"))</f>
        <v/>
      </c>
    </row>
    <row r="1195" spans="2:12" x14ac:dyDescent="0.2">
      <c r="B1195" s="14">
        <f>COUNTIFS($E$3:E1195,تقرير!$E$4)</f>
        <v>21</v>
      </c>
      <c r="C1195" s="48"/>
      <c r="D1195" s="49"/>
      <c r="E1195" s="48"/>
      <c r="F1195" s="50"/>
      <c r="G1195" s="51"/>
      <c r="H1195" s="128" t="str">
        <f>IF(F1195="","",_xlfn.IFNA(VLOOKUP(F1195,'سجل المشتريات'!E:M,9,0),"غير مسجلة في المشتريات"))</f>
        <v/>
      </c>
      <c r="I1195" s="27" t="str">
        <f>_xlfn.IFNA(VLOOKUP(E1195,الاوردرات!$B$1:$C$600,2,0),"")</f>
        <v/>
      </c>
      <c r="J1195" s="63"/>
      <c r="L1195" s="125" t="str">
        <f>IF(F1195="","",_xlfn.IFNA((VLOOKUP(F1195,help!L:M,2,0))*G1195,"غير مسجلة في المشتريات"))</f>
        <v/>
      </c>
    </row>
    <row r="1196" spans="2:12" x14ac:dyDescent="0.2">
      <c r="B1196" s="14">
        <f>COUNTIFS($E$3:E1196,تقرير!$E$4)</f>
        <v>21</v>
      </c>
      <c r="C1196" s="48"/>
      <c r="D1196" s="49"/>
      <c r="E1196" s="48"/>
      <c r="F1196" s="50"/>
      <c r="G1196" s="51"/>
      <c r="H1196" s="128" t="str">
        <f>IF(F1196="","",_xlfn.IFNA(VLOOKUP(F1196,'سجل المشتريات'!E:M,9,0),"غير مسجلة في المشتريات"))</f>
        <v/>
      </c>
      <c r="I1196" s="27" t="str">
        <f>_xlfn.IFNA(VLOOKUP(E1196,الاوردرات!$B$1:$C$600,2,0),"")</f>
        <v/>
      </c>
      <c r="J1196" s="63"/>
      <c r="L1196" s="125" t="str">
        <f>IF(F1196="","",_xlfn.IFNA((VLOOKUP(F1196,help!L:M,2,0))*G1196,"غير مسجلة في المشتريات"))</f>
        <v/>
      </c>
    </row>
    <row r="1197" spans="2:12" x14ac:dyDescent="0.2">
      <c r="B1197" s="14">
        <f>COUNTIFS($E$3:E1197,تقرير!$E$4)</f>
        <v>21</v>
      </c>
      <c r="C1197" s="48"/>
      <c r="D1197" s="49"/>
      <c r="E1197" s="48"/>
      <c r="F1197" s="50"/>
      <c r="G1197" s="51"/>
      <c r="H1197" s="128" t="str">
        <f>IF(F1197="","",_xlfn.IFNA(VLOOKUP(F1197,'سجل المشتريات'!E:M,9,0),"غير مسجلة في المشتريات"))</f>
        <v/>
      </c>
      <c r="I1197" s="27" t="str">
        <f>_xlfn.IFNA(VLOOKUP(E1197,الاوردرات!$B$1:$C$600,2,0),"")</f>
        <v/>
      </c>
      <c r="J1197" s="63"/>
      <c r="L1197" s="125" t="str">
        <f>IF(F1197="","",_xlfn.IFNA((VLOOKUP(F1197,help!L:M,2,0))*G1197,"غير مسجلة في المشتريات"))</f>
        <v/>
      </c>
    </row>
    <row r="1198" spans="2:12" x14ac:dyDescent="0.2">
      <c r="B1198" s="14">
        <f>COUNTIFS($E$3:E1198,تقرير!$E$4)</f>
        <v>21</v>
      </c>
      <c r="C1198" s="48"/>
      <c r="D1198" s="49"/>
      <c r="E1198" s="48"/>
      <c r="F1198" s="50"/>
      <c r="G1198" s="51"/>
      <c r="H1198" s="128" t="str">
        <f>IF(F1198="","",_xlfn.IFNA(VLOOKUP(F1198,'سجل المشتريات'!E:M,9,0),"غير مسجلة في المشتريات"))</f>
        <v/>
      </c>
      <c r="I1198" s="27" t="str">
        <f>_xlfn.IFNA(VLOOKUP(E1198,الاوردرات!$B$1:$C$600,2,0),"")</f>
        <v/>
      </c>
      <c r="J1198" s="63"/>
      <c r="L1198" s="125" t="str">
        <f>IF(F1198="","",_xlfn.IFNA((VLOOKUP(F1198,help!L:M,2,0))*G1198,"غير مسجلة في المشتريات"))</f>
        <v/>
      </c>
    </row>
    <row r="1199" spans="2:12" x14ac:dyDescent="0.2">
      <c r="B1199" s="14">
        <f>COUNTIFS($E$3:E1199,تقرير!$E$4)</f>
        <v>21</v>
      </c>
      <c r="C1199" s="48"/>
      <c r="D1199" s="49"/>
      <c r="E1199" s="48"/>
      <c r="F1199" s="50"/>
      <c r="G1199" s="51"/>
      <c r="H1199" s="128" t="str">
        <f>IF(F1199="","",_xlfn.IFNA(VLOOKUP(F1199,'سجل المشتريات'!E:M,9,0),"غير مسجلة في المشتريات"))</f>
        <v/>
      </c>
      <c r="I1199" s="27" t="str">
        <f>_xlfn.IFNA(VLOOKUP(E1199,الاوردرات!$B$1:$C$600,2,0),"")</f>
        <v/>
      </c>
      <c r="J1199" s="63"/>
      <c r="L1199" s="125" t="str">
        <f>IF(F1199="","",_xlfn.IFNA((VLOOKUP(F1199,help!L:M,2,0))*G1199,"غير مسجلة في المشتريات"))</f>
        <v/>
      </c>
    </row>
    <row r="1200" spans="2:12" x14ac:dyDescent="0.2">
      <c r="B1200" s="14">
        <f>COUNTIFS($E$3:E1200,تقرير!$E$4)</f>
        <v>21</v>
      </c>
      <c r="C1200" s="48"/>
      <c r="D1200" s="49"/>
      <c r="E1200" s="48"/>
      <c r="F1200" s="50"/>
      <c r="G1200" s="51"/>
      <c r="H1200" s="128" t="str">
        <f>IF(F1200="","",_xlfn.IFNA(VLOOKUP(F1200,'سجل المشتريات'!E:M,9,0),"غير مسجلة في المشتريات"))</f>
        <v/>
      </c>
      <c r="I1200" s="27" t="str">
        <f>_xlfn.IFNA(VLOOKUP(E1200,الاوردرات!$B$1:$C$600,2,0),"")</f>
        <v/>
      </c>
      <c r="J1200" s="63"/>
      <c r="L1200" s="125" t="str">
        <f>IF(F1200="","",_xlfn.IFNA((VLOOKUP(F1200,help!L:M,2,0))*G1200,"غير مسجلة في المشتريات"))</f>
        <v/>
      </c>
    </row>
    <row r="1201" spans="2:12" x14ac:dyDescent="0.2">
      <c r="B1201" s="14">
        <f>COUNTIFS($E$3:E1201,تقرير!$E$4)</f>
        <v>21</v>
      </c>
      <c r="C1201" s="48"/>
      <c r="D1201" s="49"/>
      <c r="E1201" s="48"/>
      <c r="F1201" s="50"/>
      <c r="G1201" s="51"/>
      <c r="H1201" s="128" t="str">
        <f>IF(F1201="","",_xlfn.IFNA(VLOOKUP(F1201,'سجل المشتريات'!E:M,9,0),"غير مسجلة في المشتريات"))</f>
        <v/>
      </c>
      <c r="I1201" s="27" t="str">
        <f>_xlfn.IFNA(VLOOKUP(E1201,الاوردرات!$B$1:$C$600,2,0),"")</f>
        <v/>
      </c>
      <c r="J1201" s="63"/>
      <c r="L1201" s="125" t="str">
        <f>IF(F1201="","",_xlfn.IFNA((VLOOKUP(F1201,help!L:M,2,0))*G1201,"غير مسجلة في المشتريات"))</f>
        <v/>
      </c>
    </row>
    <row r="1202" spans="2:12" x14ac:dyDescent="0.2">
      <c r="B1202" s="14">
        <f>COUNTIFS($E$3:E1202,تقرير!$E$4)</f>
        <v>21</v>
      </c>
      <c r="C1202" s="48"/>
      <c r="D1202" s="49"/>
      <c r="E1202" s="48"/>
      <c r="F1202" s="50"/>
      <c r="G1202" s="51"/>
      <c r="H1202" s="128" t="str">
        <f>IF(F1202="","",_xlfn.IFNA(VLOOKUP(F1202,'سجل المشتريات'!E:M,9,0),"غير مسجلة في المشتريات"))</f>
        <v/>
      </c>
      <c r="I1202" s="27" t="str">
        <f>_xlfn.IFNA(VLOOKUP(E1202,الاوردرات!$B$1:$C$600,2,0),"")</f>
        <v/>
      </c>
      <c r="J1202" s="63"/>
      <c r="L1202" s="125" t="str">
        <f>IF(F1202="","",_xlfn.IFNA((VLOOKUP(F1202,help!L:M,2,0))*G1202,"غير مسجلة في المشتريات"))</f>
        <v/>
      </c>
    </row>
    <row r="1203" spans="2:12" x14ac:dyDescent="0.2">
      <c r="B1203" s="14">
        <f>COUNTIFS($E$3:E1203,تقرير!$E$4)</f>
        <v>21</v>
      </c>
      <c r="C1203" s="48"/>
      <c r="D1203" s="49"/>
      <c r="E1203" s="48"/>
      <c r="F1203" s="50"/>
      <c r="G1203" s="51"/>
      <c r="H1203" s="128" t="str">
        <f>IF(F1203="","",_xlfn.IFNA(VLOOKUP(F1203,'سجل المشتريات'!E:M,9,0),"غير مسجلة في المشتريات"))</f>
        <v/>
      </c>
      <c r="I1203" s="27" t="str">
        <f>_xlfn.IFNA(VLOOKUP(E1203,الاوردرات!$B$1:$C$600,2,0),"")</f>
        <v/>
      </c>
      <c r="J1203" s="63"/>
      <c r="L1203" s="125" t="str">
        <f>IF(F1203="","",_xlfn.IFNA((VLOOKUP(F1203,help!L:M,2,0))*G1203,"غير مسجلة في المشتريات"))</f>
        <v/>
      </c>
    </row>
    <row r="1204" spans="2:12" x14ac:dyDescent="0.2">
      <c r="B1204" s="14">
        <f>COUNTIFS($E$3:E1204,تقرير!$E$4)</f>
        <v>21</v>
      </c>
      <c r="C1204" s="48"/>
      <c r="D1204" s="49"/>
      <c r="E1204" s="48"/>
      <c r="F1204" s="50"/>
      <c r="G1204" s="51"/>
      <c r="H1204" s="128" t="str">
        <f>IF(F1204="","",_xlfn.IFNA(VLOOKUP(F1204,'سجل المشتريات'!E:M,9,0),"غير مسجلة في المشتريات"))</f>
        <v/>
      </c>
      <c r="I1204" s="27" t="str">
        <f>_xlfn.IFNA(VLOOKUP(E1204,الاوردرات!$B$1:$C$600,2,0),"")</f>
        <v/>
      </c>
      <c r="J1204" s="63"/>
      <c r="L1204" s="125" t="str">
        <f>IF(F1204="","",_xlfn.IFNA((VLOOKUP(F1204,help!L:M,2,0))*G1204,"غير مسجلة في المشتريات"))</f>
        <v/>
      </c>
    </row>
    <row r="1205" spans="2:12" x14ac:dyDescent="0.2">
      <c r="B1205" s="14">
        <f>COUNTIFS($E$3:E1205,تقرير!$E$4)</f>
        <v>21</v>
      </c>
      <c r="C1205" s="48"/>
      <c r="D1205" s="49"/>
      <c r="E1205" s="48"/>
      <c r="F1205" s="50"/>
      <c r="G1205" s="51"/>
      <c r="H1205" s="128" t="str">
        <f>IF(F1205="","",_xlfn.IFNA(VLOOKUP(F1205,'سجل المشتريات'!E:M,9,0),"غير مسجلة في المشتريات"))</f>
        <v/>
      </c>
      <c r="I1205" s="27" t="str">
        <f>_xlfn.IFNA(VLOOKUP(E1205,الاوردرات!$B$1:$C$600,2,0),"")</f>
        <v/>
      </c>
      <c r="J1205" s="63"/>
      <c r="L1205" s="125" t="str">
        <f>IF(F1205="","",_xlfn.IFNA((VLOOKUP(F1205,help!L:M,2,0))*G1205,"غير مسجلة في المشتريات"))</f>
        <v/>
      </c>
    </row>
    <row r="1206" spans="2:12" x14ac:dyDescent="0.2">
      <c r="B1206" s="14">
        <f>COUNTIFS($E$3:E1206,تقرير!$E$4)</f>
        <v>21</v>
      </c>
      <c r="C1206" s="48"/>
      <c r="D1206" s="49"/>
      <c r="E1206" s="48"/>
      <c r="F1206" s="50"/>
      <c r="G1206" s="51"/>
      <c r="H1206" s="128" t="str">
        <f>IF(F1206="","",_xlfn.IFNA(VLOOKUP(F1206,'سجل المشتريات'!E:M,9,0),"غير مسجلة في المشتريات"))</f>
        <v/>
      </c>
      <c r="I1206" s="27" t="str">
        <f>_xlfn.IFNA(VLOOKUP(E1206,الاوردرات!$B$1:$C$600,2,0),"")</f>
        <v/>
      </c>
      <c r="J1206" s="63"/>
      <c r="L1206" s="125" t="str">
        <f>IF(F1206="","",_xlfn.IFNA((VLOOKUP(F1206,help!L:M,2,0))*G1206,"غير مسجلة في المشتريات"))</f>
        <v/>
      </c>
    </row>
    <row r="1207" spans="2:12" x14ac:dyDescent="0.2">
      <c r="B1207" s="14">
        <f>COUNTIFS($E$3:E1207,تقرير!$E$4)</f>
        <v>21</v>
      </c>
      <c r="C1207" s="48"/>
      <c r="D1207" s="49"/>
      <c r="E1207" s="48"/>
      <c r="F1207" s="50"/>
      <c r="G1207" s="51"/>
      <c r="H1207" s="128" t="str">
        <f>IF(F1207="","",_xlfn.IFNA(VLOOKUP(F1207,'سجل المشتريات'!E:M,9,0),"غير مسجلة في المشتريات"))</f>
        <v/>
      </c>
      <c r="I1207" s="27" t="str">
        <f>_xlfn.IFNA(VLOOKUP(E1207,الاوردرات!$B$1:$C$600,2,0),"")</f>
        <v/>
      </c>
      <c r="J1207" s="63"/>
      <c r="L1207" s="125" t="str">
        <f>IF(F1207="","",_xlfn.IFNA((VLOOKUP(F1207,help!L:M,2,0))*G1207,"غير مسجلة في المشتريات"))</f>
        <v/>
      </c>
    </row>
    <row r="1208" spans="2:12" x14ac:dyDescent="0.2">
      <c r="B1208" s="14">
        <f>COUNTIFS($E$3:E1208,تقرير!$E$4)</f>
        <v>21</v>
      </c>
      <c r="C1208" s="48"/>
      <c r="D1208" s="49"/>
      <c r="E1208" s="48"/>
      <c r="F1208" s="50"/>
      <c r="G1208" s="51"/>
      <c r="H1208" s="128" t="str">
        <f>IF(F1208="","",_xlfn.IFNA(VLOOKUP(F1208,'سجل المشتريات'!E:M,9,0),"غير مسجلة في المشتريات"))</f>
        <v/>
      </c>
      <c r="I1208" s="27" t="str">
        <f>_xlfn.IFNA(VLOOKUP(E1208,الاوردرات!$B$1:$C$600,2,0),"")</f>
        <v/>
      </c>
      <c r="J1208" s="63"/>
      <c r="L1208" s="125" t="str">
        <f>IF(F1208="","",_xlfn.IFNA((VLOOKUP(F1208,help!L:M,2,0))*G1208,"غير مسجلة في المشتريات"))</f>
        <v/>
      </c>
    </row>
    <row r="1209" spans="2:12" x14ac:dyDescent="0.2">
      <c r="B1209" s="14">
        <f>COUNTIFS($E$3:E1209,تقرير!$E$4)</f>
        <v>21</v>
      </c>
      <c r="C1209" s="48"/>
      <c r="D1209" s="49"/>
      <c r="E1209" s="48"/>
      <c r="F1209" s="50"/>
      <c r="G1209" s="51"/>
      <c r="H1209" s="128" t="str">
        <f>IF(F1209="","",_xlfn.IFNA(VLOOKUP(F1209,'سجل المشتريات'!E:M,9,0),"غير مسجلة في المشتريات"))</f>
        <v/>
      </c>
      <c r="I1209" s="27" t="str">
        <f>_xlfn.IFNA(VLOOKUP(E1209,الاوردرات!$B$1:$C$600,2,0),"")</f>
        <v/>
      </c>
      <c r="J1209" s="63"/>
      <c r="L1209" s="125" t="str">
        <f>IF(F1209="","",_xlfn.IFNA((VLOOKUP(F1209,help!L:M,2,0))*G1209,"غير مسجلة في المشتريات"))</f>
        <v/>
      </c>
    </row>
    <row r="1210" spans="2:12" x14ac:dyDescent="0.2">
      <c r="B1210" s="14">
        <f>COUNTIFS($E$3:E1210,تقرير!$E$4)</f>
        <v>21</v>
      </c>
      <c r="C1210" s="48"/>
      <c r="D1210" s="49"/>
      <c r="E1210" s="48"/>
      <c r="F1210" s="50"/>
      <c r="G1210" s="51"/>
      <c r="H1210" s="128" t="str">
        <f>IF(F1210="","",_xlfn.IFNA(VLOOKUP(F1210,'سجل المشتريات'!E:M,9,0),"غير مسجلة في المشتريات"))</f>
        <v/>
      </c>
      <c r="I1210" s="27" t="str">
        <f>_xlfn.IFNA(VLOOKUP(E1210,الاوردرات!$B$1:$C$600,2,0),"")</f>
        <v/>
      </c>
      <c r="J1210" s="63"/>
      <c r="L1210" s="125" t="str">
        <f>IF(F1210="","",_xlfn.IFNA((VLOOKUP(F1210,help!L:M,2,0))*G1210,"غير مسجلة في المشتريات"))</f>
        <v/>
      </c>
    </row>
    <row r="1211" spans="2:12" x14ac:dyDescent="0.2">
      <c r="B1211" s="14">
        <f>COUNTIFS($E$3:E1211,تقرير!$E$4)</f>
        <v>21</v>
      </c>
      <c r="C1211" s="48"/>
      <c r="D1211" s="49"/>
      <c r="E1211" s="48"/>
      <c r="F1211" s="50"/>
      <c r="G1211" s="51"/>
      <c r="H1211" s="128" t="str">
        <f>IF(F1211="","",_xlfn.IFNA(VLOOKUP(F1211,'سجل المشتريات'!E:M,9,0),"غير مسجلة في المشتريات"))</f>
        <v/>
      </c>
      <c r="I1211" s="27" t="str">
        <f>_xlfn.IFNA(VLOOKUP(E1211,الاوردرات!$B$1:$C$600,2,0),"")</f>
        <v/>
      </c>
      <c r="J1211" s="63"/>
      <c r="L1211" s="125" t="str">
        <f>IF(F1211="","",_xlfn.IFNA((VLOOKUP(F1211,help!L:M,2,0))*G1211,"غير مسجلة في المشتريات"))</f>
        <v/>
      </c>
    </row>
    <row r="1212" spans="2:12" x14ac:dyDescent="0.2">
      <c r="B1212" s="14">
        <f>COUNTIFS($E$3:E1212,تقرير!$E$4)</f>
        <v>21</v>
      </c>
      <c r="C1212" s="48"/>
      <c r="D1212" s="49"/>
      <c r="E1212" s="48"/>
      <c r="F1212" s="50"/>
      <c r="G1212" s="51"/>
      <c r="H1212" s="128" t="str">
        <f>IF(F1212="","",_xlfn.IFNA(VLOOKUP(F1212,'سجل المشتريات'!E:M,9,0),"غير مسجلة في المشتريات"))</f>
        <v/>
      </c>
      <c r="I1212" s="27" t="str">
        <f>_xlfn.IFNA(VLOOKUP(E1212,الاوردرات!$B$1:$C$600,2,0),"")</f>
        <v/>
      </c>
      <c r="J1212" s="63"/>
      <c r="L1212" s="125" t="str">
        <f>IF(F1212="","",_xlfn.IFNA((VLOOKUP(F1212,help!L:M,2,0))*G1212,"غير مسجلة في المشتريات"))</f>
        <v/>
      </c>
    </row>
    <row r="1213" spans="2:12" x14ac:dyDescent="0.2">
      <c r="B1213" s="14">
        <f>COUNTIFS($E$3:E1213,تقرير!$E$4)</f>
        <v>21</v>
      </c>
      <c r="C1213" s="48"/>
      <c r="D1213" s="49"/>
      <c r="E1213" s="48"/>
      <c r="F1213" s="50"/>
      <c r="G1213" s="51"/>
      <c r="H1213" s="128" t="str">
        <f>IF(F1213="","",_xlfn.IFNA(VLOOKUP(F1213,'سجل المشتريات'!E:M,9,0),"غير مسجلة في المشتريات"))</f>
        <v/>
      </c>
      <c r="I1213" s="27" t="str">
        <f>_xlfn.IFNA(VLOOKUP(E1213,الاوردرات!$B$1:$C$600,2,0),"")</f>
        <v/>
      </c>
      <c r="J1213" s="63"/>
      <c r="L1213" s="125" t="str">
        <f>IF(F1213="","",_xlfn.IFNA((VLOOKUP(F1213,help!L:M,2,0))*G1213,"غير مسجلة في المشتريات"))</f>
        <v/>
      </c>
    </row>
    <row r="1214" spans="2:12" x14ac:dyDescent="0.2">
      <c r="B1214" s="14">
        <f>COUNTIFS($E$3:E1214,تقرير!$E$4)</f>
        <v>21</v>
      </c>
      <c r="C1214" s="48"/>
      <c r="D1214" s="49"/>
      <c r="E1214" s="48"/>
      <c r="F1214" s="50"/>
      <c r="G1214" s="51"/>
      <c r="H1214" s="128" t="str">
        <f>IF(F1214="","",_xlfn.IFNA(VLOOKUP(F1214,'سجل المشتريات'!E:M,9,0),"غير مسجلة في المشتريات"))</f>
        <v/>
      </c>
      <c r="I1214" s="27" t="str">
        <f>_xlfn.IFNA(VLOOKUP(E1214,الاوردرات!$B$1:$C$600,2,0),"")</f>
        <v/>
      </c>
      <c r="J1214" s="63"/>
      <c r="L1214" s="125" t="str">
        <f>IF(F1214="","",_xlfn.IFNA((VLOOKUP(F1214,help!L:M,2,0))*G1214,"غير مسجلة في المشتريات"))</f>
        <v/>
      </c>
    </row>
    <row r="1215" spans="2:12" x14ac:dyDescent="0.2">
      <c r="B1215" s="14">
        <f>COUNTIFS($E$3:E1215,تقرير!$E$4)</f>
        <v>21</v>
      </c>
      <c r="C1215" s="48"/>
      <c r="D1215" s="49"/>
      <c r="E1215" s="48"/>
      <c r="F1215" s="50"/>
      <c r="G1215" s="51"/>
      <c r="H1215" s="128" t="str">
        <f>IF(F1215="","",_xlfn.IFNA(VLOOKUP(F1215,'سجل المشتريات'!E:M,9,0),"غير مسجلة في المشتريات"))</f>
        <v/>
      </c>
      <c r="I1215" s="27" t="str">
        <f>_xlfn.IFNA(VLOOKUP(E1215,الاوردرات!$B$1:$C$600,2,0),"")</f>
        <v/>
      </c>
      <c r="J1215" s="63"/>
      <c r="L1215" s="125" t="str">
        <f>IF(F1215="","",_xlfn.IFNA((VLOOKUP(F1215,help!L:M,2,0))*G1215,"غير مسجلة في المشتريات"))</f>
        <v/>
      </c>
    </row>
    <row r="1216" spans="2:12" x14ac:dyDescent="0.2">
      <c r="B1216" s="14">
        <f>COUNTIFS($E$3:E1216,تقرير!$E$4)</f>
        <v>21</v>
      </c>
      <c r="C1216" s="48"/>
      <c r="D1216" s="49"/>
      <c r="E1216" s="48"/>
      <c r="F1216" s="50"/>
      <c r="G1216" s="51"/>
      <c r="H1216" s="128" t="str">
        <f>IF(F1216="","",_xlfn.IFNA(VLOOKUP(F1216,'سجل المشتريات'!E:M,9,0),"غير مسجلة في المشتريات"))</f>
        <v/>
      </c>
      <c r="I1216" s="27" t="str">
        <f>_xlfn.IFNA(VLOOKUP(E1216,الاوردرات!$B$1:$C$600,2,0),"")</f>
        <v/>
      </c>
      <c r="J1216" s="63"/>
      <c r="L1216" s="125" t="str">
        <f>IF(F1216="","",_xlfn.IFNA((VLOOKUP(F1216,help!L:M,2,0))*G1216,"غير مسجلة في المشتريات"))</f>
        <v/>
      </c>
    </row>
    <row r="1217" spans="2:12" x14ac:dyDescent="0.2">
      <c r="B1217" s="14">
        <f>COUNTIFS($E$3:E1217,تقرير!$E$4)</f>
        <v>21</v>
      </c>
      <c r="C1217" s="48"/>
      <c r="D1217" s="49"/>
      <c r="E1217" s="48"/>
      <c r="F1217" s="50"/>
      <c r="G1217" s="51"/>
      <c r="H1217" s="128" t="str">
        <f>IF(F1217="","",_xlfn.IFNA(VLOOKUP(F1217,'سجل المشتريات'!E:M,9,0),"غير مسجلة في المشتريات"))</f>
        <v/>
      </c>
      <c r="I1217" s="27" t="str">
        <f>_xlfn.IFNA(VLOOKUP(E1217,الاوردرات!$B$1:$C$600,2,0),"")</f>
        <v/>
      </c>
      <c r="J1217" s="63"/>
      <c r="L1217" s="125" t="str">
        <f>IF(F1217="","",_xlfn.IFNA((VLOOKUP(F1217,help!L:M,2,0))*G1217,"غير مسجلة في المشتريات"))</f>
        <v/>
      </c>
    </row>
    <row r="1218" spans="2:12" x14ac:dyDescent="0.2">
      <c r="B1218" s="14">
        <f>COUNTIFS($E$3:E1218,تقرير!$E$4)</f>
        <v>21</v>
      </c>
      <c r="C1218" s="48"/>
      <c r="D1218" s="49"/>
      <c r="E1218" s="48"/>
      <c r="F1218" s="50"/>
      <c r="G1218" s="51"/>
      <c r="H1218" s="128" t="str">
        <f>IF(F1218="","",_xlfn.IFNA(VLOOKUP(F1218,'سجل المشتريات'!E:M,9,0),"غير مسجلة في المشتريات"))</f>
        <v/>
      </c>
      <c r="I1218" s="27" t="str">
        <f>_xlfn.IFNA(VLOOKUP(E1218,الاوردرات!$B$1:$C$600,2,0),"")</f>
        <v/>
      </c>
      <c r="J1218" s="63"/>
      <c r="L1218" s="125" t="str">
        <f>IF(F1218="","",_xlfn.IFNA((VLOOKUP(F1218,help!L:M,2,0))*G1218,"غير مسجلة في المشتريات"))</f>
        <v/>
      </c>
    </row>
    <row r="1219" spans="2:12" x14ac:dyDescent="0.2">
      <c r="B1219" s="14">
        <f>COUNTIFS($E$3:E1219,تقرير!$E$4)</f>
        <v>21</v>
      </c>
      <c r="C1219" s="48"/>
      <c r="D1219" s="49"/>
      <c r="E1219" s="48"/>
      <c r="F1219" s="50"/>
      <c r="G1219" s="51"/>
      <c r="H1219" s="128" t="str">
        <f>IF(F1219="","",_xlfn.IFNA(VLOOKUP(F1219,'سجل المشتريات'!E:M,9,0),"غير مسجلة في المشتريات"))</f>
        <v/>
      </c>
      <c r="I1219" s="27" t="str">
        <f>_xlfn.IFNA(VLOOKUP(E1219,الاوردرات!$B$1:$C$600,2,0),"")</f>
        <v/>
      </c>
      <c r="J1219" s="63"/>
      <c r="L1219" s="125" t="str">
        <f>IF(F1219="","",_xlfn.IFNA((VLOOKUP(F1219,help!L:M,2,0))*G1219,"غير مسجلة في المشتريات"))</f>
        <v/>
      </c>
    </row>
    <row r="1220" spans="2:12" x14ac:dyDescent="0.2">
      <c r="B1220" s="14">
        <f>COUNTIFS($E$3:E1220,تقرير!$E$4)</f>
        <v>21</v>
      </c>
      <c r="C1220" s="48"/>
      <c r="D1220" s="49"/>
      <c r="E1220" s="48"/>
      <c r="F1220" s="50"/>
      <c r="G1220" s="51"/>
      <c r="H1220" s="128" t="str">
        <f>IF(F1220="","",_xlfn.IFNA(VLOOKUP(F1220,'سجل المشتريات'!E:M,9,0),"غير مسجلة في المشتريات"))</f>
        <v/>
      </c>
      <c r="I1220" s="27" t="str">
        <f>_xlfn.IFNA(VLOOKUP(E1220,الاوردرات!$B$1:$C$600,2,0),"")</f>
        <v/>
      </c>
      <c r="J1220" s="63"/>
      <c r="L1220" s="125" t="str">
        <f>IF(F1220="","",_xlfn.IFNA((VLOOKUP(F1220,help!L:M,2,0))*G1220,"غير مسجلة في المشتريات"))</f>
        <v/>
      </c>
    </row>
    <row r="1221" spans="2:12" x14ac:dyDescent="0.2">
      <c r="B1221" s="14">
        <f>COUNTIFS($E$3:E1221,تقرير!$E$4)</f>
        <v>21</v>
      </c>
      <c r="C1221" s="48"/>
      <c r="D1221" s="49"/>
      <c r="E1221" s="48"/>
      <c r="F1221" s="50"/>
      <c r="G1221" s="51"/>
      <c r="H1221" s="128" t="str">
        <f>IF(F1221="","",_xlfn.IFNA(VLOOKUP(F1221,'سجل المشتريات'!E:M,9,0),"غير مسجلة في المشتريات"))</f>
        <v/>
      </c>
      <c r="I1221" s="27" t="str">
        <f>_xlfn.IFNA(VLOOKUP(E1221,الاوردرات!$B$1:$C$600,2,0),"")</f>
        <v/>
      </c>
      <c r="J1221" s="63"/>
      <c r="L1221" s="125" t="str">
        <f>IF(F1221="","",_xlfn.IFNA((VLOOKUP(F1221,help!L:M,2,0))*G1221,"غير مسجلة في المشتريات"))</f>
        <v/>
      </c>
    </row>
    <row r="1222" spans="2:12" x14ac:dyDescent="0.2">
      <c r="B1222" s="14">
        <f>COUNTIFS($E$3:E1222,تقرير!$E$4)</f>
        <v>21</v>
      </c>
      <c r="C1222" s="48"/>
      <c r="D1222" s="49"/>
      <c r="E1222" s="48"/>
      <c r="F1222" s="50"/>
      <c r="G1222" s="51"/>
      <c r="H1222" s="128" t="str">
        <f>IF(F1222="","",_xlfn.IFNA(VLOOKUP(F1222,'سجل المشتريات'!E:M,9,0),"غير مسجلة في المشتريات"))</f>
        <v/>
      </c>
      <c r="I1222" s="27" t="str">
        <f>_xlfn.IFNA(VLOOKUP(E1222,الاوردرات!$B$1:$C$600,2,0),"")</f>
        <v/>
      </c>
      <c r="J1222" s="63"/>
      <c r="L1222" s="125" t="str">
        <f>IF(F1222="","",_xlfn.IFNA((VLOOKUP(F1222,help!L:M,2,0))*G1222,"غير مسجلة في المشتريات"))</f>
        <v/>
      </c>
    </row>
    <row r="1223" spans="2:12" x14ac:dyDescent="0.2">
      <c r="B1223" s="14">
        <f>COUNTIFS($E$3:E1223,تقرير!$E$4)</f>
        <v>21</v>
      </c>
      <c r="C1223" s="48"/>
      <c r="D1223" s="49"/>
      <c r="E1223" s="48"/>
      <c r="F1223" s="50"/>
      <c r="G1223" s="51"/>
      <c r="H1223" s="128" t="str">
        <f>IF(F1223="","",_xlfn.IFNA(VLOOKUP(F1223,'سجل المشتريات'!E:M,9,0),"غير مسجلة في المشتريات"))</f>
        <v/>
      </c>
      <c r="I1223" s="27" t="str">
        <f>_xlfn.IFNA(VLOOKUP(E1223,الاوردرات!$B$1:$C$600,2,0),"")</f>
        <v/>
      </c>
      <c r="J1223" s="63"/>
      <c r="L1223" s="125" t="str">
        <f>IF(F1223="","",_xlfn.IFNA((VLOOKUP(F1223,help!L:M,2,0))*G1223,"غير مسجلة في المشتريات"))</f>
        <v/>
      </c>
    </row>
    <row r="1224" spans="2:12" x14ac:dyDescent="0.2">
      <c r="B1224" s="14">
        <f>COUNTIFS($E$3:E1224,تقرير!$E$4)</f>
        <v>21</v>
      </c>
      <c r="C1224" s="48"/>
      <c r="D1224" s="49"/>
      <c r="E1224" s="48"/>
      <c r="F1224" s="50"/>
      <c r="G1224" s="51"/>
      <c r="H1224" s="128" t="str">
        <f>IF(F1224="","",_xlfn.IFNA(VLOOKUP(F1224,'سجل المشتريات'!E:M,9,0),"غير مسجلة في المشتريات"))</f>
        <v/>
      </c>
      <c r="I1224" s="27" t="str">
        <f>_xlfn.IFNA(VLOOKUP(E1224,الاوردرات!$B$1:$C$600,2,0),"")</f>
        <v/>
      </c>
      <c r="J1224" s="63"/>
      <c r="L1224" s="125" t="str">
        <f>IF(F1224="","",_xlfn.IFNA((VLOOKUP(F1224,help!L:M,2,0))*G1224,"غير مسجلة في المشتريات"))</f>
        <v/>
      </c>
    </row>
    <row r="1225" spans="2:12" x14ac:dyDescent="0.2">
      <c r="B1225" s="14">
        <f>COUNTIFS($E$3:E1225,تقرير!$E$4)</f>
        <v>21</v>
      </c>
      <c r="C1225" s="48"/>
      <c r="D1225" s="49"/>
      <c r="E1225" s="48"/>
      <c r="F1225" s="50"/>
      <c r="G1225" s="51"/>
      <c r="H1225" s="128" t="str">
        <f>IF(F1225="","",_xlfn.IFNA(VLOOKUP(F1225,'سجل المشتريات'!E:M,9,0),"غير مسجلة في المشتريات"))</f>
        <v/>
      </c>
      <c r="I1225" s="27" t="str">
        <f>_xlfn.IFNA(VLOOKUP(E1225,الاوردرات!$B$1:$C$600,2,0),"")</f>
        <v/>
      </c>
      <c r="J1225" s="63"/>
      <c r="L1225" s="125" t="str">
        <f>IF(F1225="","",_xlfn.IFNA((VLOOKUP(F1225,help!L:M,2,0))*G1225,"غير مسجلة في المشتريات"))</f>
        <v/>
      </c>
    </row>
    <row r="1226" spans="2:12" x14ac:dyDescent="0.2">
      <c r="B1226" s="14">
        <f>COUNTIFS($E$3:E1226,تقرير!$E$4)</f>
        <v>21</v>
      </c>
      <c r="C1226" s="48"/>
      <c r="D1226" s="49"/>
      <c r="E1226" s="48"/>
      <c r="F1226" s="50"/>
      <c r="G1226" s="51"/>
      <c r="H1226" s="128" t="str">
        <f>IF(F1226="","",_xlfn.IFNA(VLOOKUP(F1226,'سجل المشتريات'!E:M,9,0),"غير مسجلة في المشتريات"))</f>
        <v/>
      </c>
      <c r="I1226" s="27" t="str">
        <f>_xlfn.IFNA(VLOOKUP(E1226,الاوردرات!$B$1:$C$600,2,0),"")</f>
        <v/>
      </c>
      <c r="J1226" s="63"/>
      <c r="L1226" s="125" t="str">
        <f>IF(F1226="","",_xlfn.IFNA((VLOOKUP(F1226,help!L:M,2,0))*G1226,"غير مسجلة في المشتريات"))</f>
        <v/>
      </c>
    </row>
    <row r="1227" spans="2:12" x14ac:dyDescent="0.2">
      <c r="B1227" s="14">
        <f>COUNTIFS($E$3:E1227,تقرير!$E$4)</f>
        <v>21</v>
      </c>
      <c r="C1227" s="48"/>
      <c r="D1227" s="49"/>
      <c r="E1227" s="48"/>
      <c r="F1227" s="50"/>
      <c r="G1227" s="51"/>
      <c r="H1227" s="128" t="str">
        <f>IF(F1227="","",_xlfn.IFNA(VLOOKUP(F1227,'سجل المشتريات'!E:M,9,0),"غير مسجلة في المشتريات"))</f>
        <v/>
      </c>
      <c r="I1227" s="27" t="str">
        <f>_xlfn.IFNA(VLOOKUP(E1227,الاوردرات!$B$1:$C$600,2,0),"")</f>
        <v/>
      </c>
      <c r="J1227" s="63"/>
      <c r="L1227" s="125" t="str">
        <f>IF(F1227="","",_xlfn.IFNA((VLOOKUP(F1227,help!L:M,2,0))*G1227,"غير مسجلة في المشتريات"))</f>
        <v/>
      </c>
    </row>
    <row r="1228" spans="2:12" x14ac:dyDescent="0.2">
      <c r="B1228" s="14">
        <f>COUNTIFS($E$3:E1228,تقرير!$E$4)</f>
        <v>21</v>
      </c>
      <c r="C1228" s="48"/>
      <c r="D1228" s="49"/>
      <c r="E1228" s="48"/>
      <c r="F1228" s="50"/>
      <c r="G1228" s="51"/>
      <c r="H1228" s="128" t="str">
        <f>IF(F1228="","",_xlfn.IFNA(VLOOKUP(F1228,'سجل المشتريات'!E:M,9,0),"غير مسجلة في المشتريات"))</f>
        <v/>
      </c>
      <c r="I1228" s="27" t="str">
        <f>_xlfn.IFNA(VLOOKUP(E1228,الاوردرات!$B$1:$C$600,2,0),"")</f>
        <v/>
      </c>
      <c r="J1228" s="63"/>
      <c r="L1228" s="125" t="str">
        <f>IF(F1228="","",_xlfn.IFNA((VLOOKUP(F1228,help!L:M,2,0))*G1228,"غير مسجلة في المشتريات"))</f>
        <v/>
      </c>
    </row>
    <row r="1229" spans="2:12" x14ac:dyDescent="0.2">
      <c r="B1229" s="14">
        <f>COUNTIFS($E$3:E1229,تقرير!$E$4)</f>
        <v>21</v>
      </c>
      <c r="C1229" s="48"/>
      <c r="D1229" s="49"/>
      <c r="E1229" s="48"/>
      <c r="F1229" s="50"/>
      <c r="G1229" s="51"/>
      <c r="H1229" s="128" t="str">
        <f>IF(F1229="","",_xlfn.IFNA(VLOOKUP(F1229,'سجل المشتريات'!E:M,9,0),"غير مسجلة في المشتريات"))</f>
        <v/>
      </c>
      <c r="I1229" s="27" t="str">
        <f>_xlfn.IFNA(VLOOKUP(E1229,الاوردرات!$B$1:$C$600,2,0),"")</f>
        <v/>
      </c>
      <c r="J1229" s="63"/>
      <c r="L1229" s="125" t="str">
        <f>IF(F1229="","",_xlfn.IFNA((VLOOKUP(F1229,help!L:M,2,0))*G1229,"غير مسجلة في المشتريات"))</f>
        <v/>
      </c>
    </row>
    <row r="1230" spans="2:12" x14ac:dyDescent="0.2">
      <c r="B1230" s="14">
        <f>COUNTIFS($E$3:E1230,تقرير!$E$4)</f>
        <v>21</v>
      </c>
      <c r="C1230" s="48"/>
      <c r="D1230" s="49"/>
      <c r="E1230" s="48"/>
      <c r="F1230" s="50"/>
      <c r="G1230" s="51"/>
      <c r="H1230" s="128" t="str">
        <f>IF(F1230="","",_xlfn.IFNA(VLOOKUP(F1230,'سجل المشتريات'!E:M,9,0),"غير مسجلة في المشتريات"))</f>
        <v/>
      </c>
      <c r="I1230" s="27" t="str">
        <f>_xlfn.IFNA(VLOOKUP(E1230,الاوردرات!$B$1:$C$600,2,0),"")</f>
        <v/>
      </c>
      <c r="J1230" s="63"/>
      <c r="L1230" s="125" t="str">
        <f>IF(F1230="","",_xlfn.IFNA((VLOOKUP(F1230,help!L:M,2,0))*G1230,"غير مسجلة في المشتريات"))</f>
        <v/>
      </c>
    </row>
    <row r="1231" spans="2:12" x14ac:dyDescent="0.2">
      <c r="B1231" s="14">
        <f>COUNTIFS($E$3:E1231,تقرير!$E$4)</f>
        <v>21</v>
      </c>
      <c r="C1231" s="48"/>
      <c r="D1231" s="49"/>
      <c r="E1231" s="48"/>
      <c r="F1231" s="50"/>
      <c r="G1231" s="51"/>
      <c r="H1231" s="128" t="str">
        <f>IF(F1231="","",_xlfn.IFNA(VLOOKUP(F1231,'سجل المشتريات'!E:M,9,0),"غير مسجلة في المشتريات"))</f>
        <v/>
      </c>
      <c r="I1231" s="27" t="str">
        <f>_xlfn.IFNA(VLOOKUP(E1231,الاوردرات!$B$1:$C$600,2,0),"")</f>
        <v/>
      </c>
      <c r="J1231" s="63"/>
      <c r="L1231" s="125" t="str">
        <f>IF(F1231="","",_xlfn.IFNA((VLOOKUP(F1231,help!L:M,2,0))*G1231,"غير مسجلة في المشتريات"))</f>
        <v/>
      </c>
    </row>
    <row r="1232" spans="2:12" x14ac:dyDescent="0.2">
      <c r="B1232" s="14">
        <f>COUNTIFS($E$3:E1232,تقرير!$E$4)</f>
        <v>21</v>
      </c>
      <c r="C1232" s="48"/>
      <c r="D1232" s="49"/>
      <c r="E1232" s="48"/>
      <c r="F1232" s="50"/>
      <c r="G1232" s="51"/>
      <c r="H1232" s="128" t="str">
        <f>IF(F1232="","",_xlfn.IFNA(VLOOKUP(F1232,'سجل المشتريات'!E:M,9,0),"غير مسجلة في المشتريات"))</f>
        <v/>
      </c>
      <c r="I1232" s="27" t="str">
        <f>_xlfn.IFNA(VLOOKUP(E1232,الاوردرات!$B$1:$C$600,2,0),"")</f>
        <v/>
      </c>
      <c r="J1232" s="63"/>
      <c r="L1232" s="125" t="str">
        <f>IF(F1232="","",_xlfn.IFNA((VLOOKUP(F1232,help!L:M,2,0))*G1232,"غير مسجلة في المشتريات"))</f>
        <v/>
      </c>
    </row>
    <row r="1233" spans="2:12" x14ac:dyDescent="0.2">
      <c r="B1233" s="14">
        <f>COUNTIFS($E$3:E1233,تقرير!$E$4)</f>
        <v>21</v>
      </c>
      <c r="C1233" s="48"/>
      <c r="D1233" s="49"/>
      <c r="E1233" s="48"/>
      <c r="F1233" s="50"/>
      <c r="G1233" s="51"/>
      <c r="H1233" s="128" t="str">
        <f>IF(F1233="","",_xlfn.IFNA(VLOOKUP(F1233,'سجل المشتريات'!E:M,9,0),"غير مسجلة في المشتريات"))</f>
        <v/>
      </c>
      <c r="I1233" s="27" t="str">
        <f>_xlfn.IFNA(VLOOKUP(E1233,الاوردرات!$B$1:$C$600,2,0),"")</f>
        <v/>
      </c>
      <c r="J1233" s="63"/>
      <c r="L1233" s="125" t="str">
        <f>IF(F1233="","",_xlfn.IFNA((VLOOKUP(F1233,help!L:M,2,0))*G1233,"غير مسجلة في المشتريات"))</f>
        <v/>
      </c>
    </row>
    <row r="1234" spans="2:12" x14ac:dyDescent="0.2">
      <c r="B1234" s="14">
        <f>COUNTIFS($E$3:E1234,تقرير!$E$4)</f>
        <v>21</v>
      </c>
      <c r="C1234" s="48"/>
      <c r="D1234" s="49"/>
      <c r="E1234" s="48"/>
      <c r="F1234" s="50"/>
      <c r="G1234" s="51"/>
      <c r="H1234" s="128" t="str">
        <f>IF(F1234="","",_xlfn.IFNA(VLOOKUP(F1234,'سجل المشتريات'!E:M,9,0),"غير مسجلة في المشتريات"))</f>
        <v/>
      </c>
      <c r="I1234" s="27" t="str">
        <f>_xlfn.IFNA(VLOOKUP(E1234,الاوردرات!$B$1:$C$600,2,0),"")</f>
        <v/>
      </c>
      <c r="J1234" s="63"/>
      <c r="L1234" s="125" t="str">
        <f>IF(F1234="","",_xlfn.IFNA((VLOOKUP(F1234,help!L:M,2,0))*G1234,"غير مسجلة في المشتريات"))</f>
        <v/>
      </c>
    </row>
    <row r="1235" spans="2:12" x14ac:dyDescent="0.2">
      <c r="B1235" s="14">
        <f>COUNTIFS($E$3:E1235,تقرير!$E$4)</f>
        <v>21</v>
      </c>
      <c r="C1235" s="48"/>
      <c r="D1235" s="49"/>
      <c r="E1235" s="48"/>
      <c r="F1235" s="50"/>
      <c r="G1235" s="51"/>
      <c r="H1235" s="128" t="str">
        <f>IF(F1235="","",_xlfn.IFNA(VLOOKUP(F1235,'سجل المشتريات'!E:M,9,0),"غير مسجلة في المشتريات"))</f>
        <v/>
      </c>
      <c r="I1235" s="27" t="str">
        <f>_xlfn.IFNA(VLOOKUP(E1235,الاوردرات!$B$1:$C$600,2,0),"")</f>
        <v/>
      </c>
      <c r="J1235" s="63"/>
      <c r="L1235" s="125" t="str">
        <f>IF(F1235="","",_xlfn.IFNA((VLOOKUP(F1235,help!L:M,2,0))*G1235,"غير مسجلة في المشتريات"))</f>
        <v/>
      </c>
    </row>
    <row r="1236" spans="2:12" x14ac:dyDescent="0.2">
      <c r="B1236" s="14">
        <f>COUNTIFS($E$3:E1236,تقرير!$E$4)</f>
        <v>21</v>
      </c>
      <c r="C1236" s="48"/>
      <c r="D1236" s="49"/>
      <c r="E1236" s="48"/>
      <c r="F1236" s="50"/>
      <c r="G1236" s="51"/>
      <c r="H1236" s="128" t="str">
        <f>IF(F1236="","",_xlfn.IFNA(VLOOKUP(F1236,'سجل المشتريات'!E:M,9,0),"غير مسجلة في المشتريات"))</f>
        <v/>
      </c>
      <c r="I1236" s="27" t="str">
        <f>_xlfn.IFNA(VLOOKUP(E1236,الاوردرات!$B$1:$C$600,2,0),"")</f>
        <v/>
      </c>
      <c r="J1236" s="63"/>
      <c r="L1236" s="125" t="str">
        <f>IF(F1236="","",_xlfn.IFNA((VLOOKUP(F1236,help!L:M,2,0))*G1236,"غير مسجلة في المشتريات"))</f>
        <v/>
      </c>
    </row>
    <row r="1237" spans="2:12" x14ac:dyDescent="0.2">
      <c r="B1237" s="14">
        <f>COUNTIFS($E$3:E1237,تقرير!$E$4)</f>
        <v>21</v>
      </c>
      <c r="C1237" s="48"/>
      <c r="D1237" s="49"/>
      <c r="E1237" s="48"/>
      <c r="F1237" s="50"/>
      <c r="G1237" s="51"/>
      <c r="H1237" s="128" t="str">
        <f>IF(F1237="","",_xlfn.IFNA(VLOOKUP(F1237,'سجل المشتريات'!E:M,9,0),"غير مسجلة في المشتريات"))</f>
        <v/>
      </c>
      <c r="I1237" s="27" t="str">
        <f>_xlfn.IFNA(VLOOKUP(E1237,الاوردرات!$B$1:$C$600,2,0),"")</f>
        <v/>
      </c>
      <c r="J1237" s="63"/>
      <c r="L1237" s="125" t="str">
        <f>IF(F1237="","",_xlfn.IFNA((VLOOKUP(F1237,help!L:M,2,0))*G1237,"غير مسجلة في المشتريات"))</f>
        <v/>
      </c>
    </row>
    <row r="1238" spans="2:12" x14ac:dyDescent="0.2">
      <c r="B1238" s="14">
        <f>COUNTIFS($E$3:E1238,تقرير!$E$4)</f>
        <v>21</v>
      </c>
      <c r="C1238" s="48"/>
      <c r="D1238" s="49"/>
      <c r="E1238" s="48"/>
      <c r="F1238" s="50"/>
      <c r="G1238" s="51"/>
      <c r="H1238" s="128" t="str">
        <f>IF(F1238="","",_xlfn.IFNA(VLOOKUP(F1238,'سجل المشتريات'!E:M,9,0),"غير مسجلة في المشتريات"))</f>
        <v/>
      </c>
      <c r="I1238" s="27" t="str">
        <f>_xlfn.IFNA(VLOOKUP(E1238,الاوردرات!$B$1:$C$600,2,0),"")</f>
        <v/>
      </c>
      <c r="J1238" s="63"/>
      <c r="L1238" s="125" t="str">
        <f>IF(F1238="","",_xlfn.IFNA((VLOOKUP(F1238,help!L:M,2,0))*G1238,"غير مسجلة في المشتريات"))</f>
        <v/>
      </c>
    </row>
    <row r="1239" spans="2:12" x14ac:dyDescent="0.2">
      <c r="B1239" s="14">
        <f>COUNTIFS($E$3:E1239,تقرير!$E$4)</f>
        <v>21</v>
      </c>
      <c r="C1239" s="48"/>
      <c r="D1239" s="49"/>
      <c r="E1239" s="48"/>
      <c r="F1239" s="50"/>
      <c r="G1239" s="51"/>
      <c r="H1239" s="128" t="str">
        <f>IF(F1239="","",_xlfn.IFNA(VLOOKUP(F1239,'سجل المشتريات'!E:M,9,0),"غير مسجلة في المشتريات"))</f>
        <v/>
      </c>
      <c r="I1239" s="27" t="str">
        <f>_xlfn.IFNA(VLOOKUP(E1239,الاوردرات!$B$1:$C$600,2,0),"")</f>
        <v/>
      </c>
      <c r="J1239" s="63"/>
      <c r="L1239" s="125" t="str">
        <f>IF(F1239="","",_xlfn.IFNA((VLOOKUP(F1239,help!L:M,2,0))*G1239,"غير مسجلة في المشتريات"))</f>
        <v/>
      </c>
    </row>
    <row r="1240" spans="2:12" x14ac:dyDescent="0.2">
      <c r="B1240" s="14">
        <f>COUNTIFS($E$3:E1240,تقرير!$E$4)</f>
        <v>21</v>
      </c>
      <c r="C1240" s="48"/>
      <c r="D1240" s="49"/>
      <c r="E1240" s="48"/>
      <c r="F1240" s="50"/>
      <c r="G1240" s="51"/>
      <c r="H1240" s="128" t="str">
        <f>IF(F1240="","",_xlfn.IFNA(VLOOKUP(F1240,'سجل المشتريات'!E:M,9,0),"غير مسجلة في المشتريات"))</f>
        <v/>
      </c>
      <c r="I1240" s="27" t="str">
        <f>_xlfn.IFNA(VLOOKUP(E1240,الاوردرات!$B$1:$C$600,2,0),"")</f>
        <v/>
      </c>
      <c r="J1240" s="63"/>
      <c r="L1240" s="125" t="str">
        <f>IF(F1240="","",_xlfn.IFNA((VLOOKUP(F1240,help!L:M,2,0))*G1240,"غير مسجلة في المشتريات"))</f>
        <v/>
      </c>
    </row>
    <row r="1241" spans="2:12" x14ac:dyDescent="0.2">
      <c r="B1241" s="14">
        <f>COUNTIFS($E$3:E1241,تقرير!$E$4)</f>
        <v>21</v>
      </c>
      <c r="C1241" s="48"/>
      <c r="D1241" s="49"/>
      <c r="E1241" s="48"/>
      <c r="F1241" s="50"/>
      <c r="G1241" s="51"/>
      <c r="H1241" s="128" t="str">
        <f>IF(F1241="","",_xlfn.IFNA(VLOOKUP(F1241,'سجل المشتريات'!E:M,9,0),"غير مسجلة في المشتريات"))</f>
        <v/>
      </c>
      <c r="I1241" s="27" t="str">
        <f>_xlfn.IFNA(VLOOKUP(E1241,الاوردرات!$B$1:$C$600,2,0),"")</f>
        <v/>
      </c>
      <c r="J1241" s="63"/>
      <c r="L1241" s="125" t="str">
        <f>IF(F1241="","",_xlfn.IFNA((VLOOKUP(F1241,help!L:M,2,0))*G1241,"غير مسجلة في المشتريات"))</f>
        <v/>
      </c>
    </row>
    <row r="1242" spans="2:12" x14ac:dyDescent="0.2">
      <c r="B1242" s="14">
        <f>COUNTIFS($E$3:E1242,تقرير!$E$4)</f>
        <v>21</v>
      </c>
      <c r="C1242" s="48"/>
      <c r="D1242" s="49"/>
      <c r="E1242" s="48"/>
      <c r="F1242" s="50"/>
      <c r="G1242" s="51"/>
      <c r="H1242" s="128" t="str">
        <f>IF(F1242="","",_xlfn.IFNA(VLOOKUP(F1242,'سجل المشتريات'!E:M,9,0),"غير مسجلة في المشتريات"))</f>
        <v/>
      </c>
      <c r="I1242" s="27" t="str">
        <f>_xlfn.IFNA(VLOOKUP(E1242,الاوردرات!$B$1:$C$600,2,0),"")</f>
        <v/>
      </c>
      <c r="J1242" s="63"/>
      <c r="L1242" s="125" t="str">
        <f>IF(F1242="","",_xlfn.IFNA((VLOOKUP(F1242,help!L:M,2,0))*G1242,"غير مسجلة في المشتريات"))</f>
        <v/>
      </c>
    </row>
    <row r="1243" spans="2:12" x14ac:dyDescent="0.2">
      <c r="B1243" s="14">
        <f>COUNTIFS($E$3:E1243,تقرير!$E$4)</f>
        <v>21</v>
      </c>
      <c r="C1243" s="48"/>
      <c r="D1243" s="49"/>
      <c r="E1243" s="48"/>
      <c r="F1243" s="50"/>
      <c r="G1243" s="51"/>
      <c r="H1243" s="128" t="str">
        <f>IF(F1243="","",_xlfn.IFNA(VLOOKUP(F1243,'سجل المشتريات'!E:M,9,0),"غير مسجلة في المشتريات"))</f>
        <v/>
      </c>
      <c r="I1243" s="27" t="str">
        <f>_xlfn.IFNA(VLOOKUP(E1243,الاوردرات!$B$1:$C$600,2,0),"")</f>
        <v/>
      </c>
      <c r="J1243" s="63"/>
      <c r="L1243" s="125" t="str">
        <f>IF(F1243="","",_xlfn.IFNA((VLOOKUP(F1243,help!L:M,2,0))*G1243,"غير مسجلة في المشتريات"))</f>
        <v/>
      </c>
    </row>
    <row r="1244" spans="2:12" x14ac:dyDescent="0.2">
      <c r="B1244" s="14">
        <f>COUNTIFS($E$3:E1244,تقرير!$E$4)</f>
        <v>21</v>
      </c>
      <c r="C1244" s="48"/>
      <c r="D1244" s="49"/>
      <c r="E1244" s="48"/>
      <c r="F1244" s="50"/>
      <c r="G1244" s="51"/>
      <c r="H1244" s="128" t="str">
        <f>IF(F1244="","",_xlfn.IFNA(VLOOKUP(F1244,'سجل المشتريات'!E:M,9,0),"غير مسجلة في المشتريات"))</f>
        <v/>
      </c>
      <c r="I1244" s="27" t="str">
        <f>_xlfn.IFNA(VLOOKUP(E1244,الاوردرات!$B$1:$C$600,2,0),"")</f>
        <v/>
      </c>
      <c r="J1244" s="63"/>
      <c r="L1244" s="125" t="str">
        <f>IF(F1244="","",_xlfn.IFNA((VLOOKUP(F1244,help!L:M,2,0))*G1244,"غير مسجلة في المشتريات"))</f>
        <v/>
      </c>
    </row>
    <row r="1245" spans="2:12" x14ac:dyDescent="0.2">
      <c r="B1245" s="14">
        <f>COUNTIFS($E$3:E1245,تقرير!$E$4)</f>
        <v>21</v>
      </c>
      <c r="C1245" s="48"/>
      <c r="D1245" s="49"/>
      <c r="E1245" s="48"/>
      <c r="F1245" s="50"/>
      <c r="G1245" s="51"/>
      <c r="H1245" s="128" t="str">
        <f>IF(F1245="","",_xlfn.IFNA(VLOOKUP(F1245,'سجل المشتريات'!E:M,9,0),"غير مسجلة في المشتريات"))</f>
        <v/>
      </c>
      <c r="I1245" s="27" t="str">
        <f>_xlfn.IFNA(VLOOKUP(E1245,الاوردرات!$B$1:$C$600,2,0),"")</f>
        <v/>
      </c>
      <c r="J1245" s="63"/>
      <c r="L1245" s="125" t="str">
        <f>IF(F1245="","",_xlfn.IFNA((VLOOKUP(F1245,help!L:M,2,0))*G1245,"غير مسجلة في المشتريات"))</f>
        <v/>
      </c>
    </row>
    <row r="1246" spans="2:12" x14ac:dyDescent="0.2">
      <c r="B1246" s="14">
        <f>COUNTIFS($E$3:E1246,تقرير!$E$4)</f>
        <v>21</v>
      </c>
      <c r="C1246" s="48"/>
      <c r="D1246" s="49"/>
      <c r="E1246" s="48"/>
      <c r="F1246" s="50"/>
      <c r="G1246" s="51"/>
      <c r="H1246" s="128" t="str">
        <f>IF(F1246="","",_xlfn.IFNA(VLOOKUP(F1246,'سجل المشتريات'!E:M,9,0),"غير مسجلة في المشتريات"))</f>
        <v/>
      </c>
      <c r="I1246" s="27" t="str">
        <f>_xlfn.IFNA(VLOOKUP(E1246,الاوردرات!$B$1:$C$600,2,0),"")</f>
        <v/>
      </c>
      <c r="J1246" s="63"/>
      <c r="L1246" s="125" t="str">
        <f>IF(F1246="","",_xlfn.IFNA((VLOOKUP(F1246,help!L:M,2,0))*G1246,"غير مسجلة في المشتريات"))</f>
        <v/>
      </c>
    </row>
    <row r="1247" spans="2:12" x14ac:dyDescent="0.2">
      <c r="B1247" s="14">
        <f>COUNTIFS($E$3:E1247,تقرير!$E$4)</f>
        <v>21</v>
      </c>
      <c r="C1247" s="48"/>
      <c r="D1247" s="49"/>
      <c r="E1247" s="48"/>
      <c r="F1247" s="50"/>
      <c r="G1247" s="51"/>
      <c r="H1247" s="128" t="str">
        <f>IF(F1247="","",_xlfn.IFNA(VLOOKUP(F1247,'سجل المشتريات'!E:M,9,0),"غير مسجلة في المشتريات"))</f>
        <v/>
      </c>
      <c r="I1247" s="27" t="str">
        <f>_xlfn.IFNA(VLOOKUP(E1247,الاوردرات!$B$1:$C$600,2,0),"")</f>
        <v/>
      </c>
      <c r="J1247" s="63"/>
      <c r="L1247" s="125" t="str">
        <f>IF(F1247="","",_xlfn.IFNA((VLOOKUP(F1247,help!L:M,2,0))*G1247,"غير مسجلة في المشتريات"))</f>
        <v/>
      </c>
    </row>
    <row r="1248" spans="2:12" x14ac:dyDescent="0.2">
      <c r="B1248" s="14">
        <f>COUNTIFS($E$3:E1248,تقرير!$E$4)</f>
        <v>21</v>
      </c>
      <c r="C1248" s="48"/>
      <c r="D1248" s="49"/>
      <c r="E1248" s="48"/>
      <c r="F1248" s="50"/>
      <c r="G1248" s="51"/>
      <c r="H1248" s="128" t="str">
        <f>IF(F1248="","",_xlfn.IFNA(VLOOKUP(F1248,'سجل المشتريات'!E:M,9,0),"غير مسجلة في المشتريات"))</f>
        <v/>
      </c>
      <c r="I1248" s="27" t="str">
        <f>_xlfn.IFNA(VLOOKUP(E1248,الاوردرات!$B$1:$C$600,2,0),"")</f>
        <v/>
      </c>
      <c r="J1248" s="63"/>
      <c r="L1248" s="125" t="str">
        <f>IF(F1248="","",_xlfn.IFNA((VLOOKUP(F1248,help!L:M,2,0))*G1248,"غير مسجلة في المشتريات"))</f>
        <v/>
      </c>
    </row>
    <row r="1249" spans="2:12" x14ac:dyDescent="0.2">
      <c r="B1249" s="14">
        <f>COUNTIFS($E$3:E1249,تقرير!$E$4)</f>
        <v>21</v>
      </c>
      <c r="C1249" s="48"/>
      <c r="D1249" s="49"/>
      <c r="E1249" s="48"/>
      <c r="F1249" s="50"/>
      <c r="G1249" s="51"/>
      <c r="H1249" s="128" t="str">
        <f>IF(F1249="","",_xlfn.IFNA(VLOOKUP(F1249,'سجل المشتريات'!E:M,9,0),"غير مسجلة في المشتريات"))</f>
        <v/>
      </c>
      <c r="I1249" s="27" t="str">
        <f>_xlfn.IFNA(VLOOKUP(E1249,الاوردرات!$B$1:$C$600,2,0),"")</f>
        <v/>
      </c>
      <c r="J1249" s="63"/>
      <c r="L1249" s="125" t="str">
        <f>IF(F1249="","",_xlfn.IFNA((VLOOKUP(F1249,help!L:M,2,0))*G1249,"غير مسجلة في المشتريات"))</f>
        <v/>
      </c>
    </row>
    <row r="1250" spans="2:12" x14ac:dyDescent="0.2">
      <c r="B1250" s="14">
        <f>COUNTIFS($E$3:E1250,تقرير!$E$4)</f>
        <v>21</v>
      </c>
      <c r="C1250" s="48"/>
      <c r="D1250" s="49"/>
      <c r="E1250" s="48"/>
      <c r="F1250" s="50"/>
      <c r="G1250" s="51"/>
      <c r="H1250" s="128" t="str">
        <f>IF(F1250="","",_xlfn.IFNA(VLOOKUP(F1250,'سجل المشتريات'!E:M,9,0),"غير مسجلة في المشتريات"))</f>
        <v/>
      </c>
      <c r="I1250" s="27" t="str">
        <f>_xlfn.IFNA(VLOOKUP(E1250,الاوردرات!$B$1:$C$600,2,0),"")</f>
        <v/>
      </c>
      <c r="J1250" s="63"/>
      <c r="L1250" s="125" t="str">
        <f>IF(F1250="","",_xlfn.IFNA((VLOOKUP(F1250,help!L:M,2,0))*G1250,"غير مسجلة في المشتريات"))</f>
        <v/>
      </c>
    </row>
    <row r="1251" spans="2:12" x14ac:dyDescent="0.2">
      <c r="B1251" s="14">
        <f>COUNTIFS($E$3:E1251,تقرير!$E$4)</f>
        <v>21</v>
      </c>
      <c r="C1251" s="48"/>
      <c r="D1251" s="49"/>
      <c r="E1251" s="48"/>
      <c r="F1251" s="50"/>
      <c r="G1251" s="51"/>
      <c r="H1251" s="128" t="str">
        <f>IF(F1251="","",_xlfn.IFNA(VLOOKUP(F1251,'سجل المشتريات'!E:M,9,0),"غير مسجلة في المشتريات"))</f>
        <v/>
      </c>
      <c r="I1251" s="27" t="str">
        <f>_xlfn.IFNA(VLOOKUP(E1251,الاوردرات!$B$1:$C$600,2,0),"")</f>
        <v/>
      </c>
      <c r="J1251" s="63"/>
      <c r="L1251" s="125" t="str">
        <f>IF(F1251="","",_xlfn.IFNA((VLOOKUP(F1251,help!L:M,2,0))*G1251,"غير مسجلة في المشتريات"))</f>
        <v/>
      </c>
    </row>
    <row r="1252" spans="2:12" x14ac:dyDescent="0.2">
      <c r="B1252" s="14">
        <f>COUNTIFS($E$3:E1252,تقرير!$E$4)</f>
        <v>21</v>
      </c>
      <c r="C1252" s="48"/>
      <c r="D1252" s="49"/>
      <c r="E1252" s="48"/>
      <c r="F1252" s="50"/>
      <c r="G1252" s="51"/>
      <c r="H1252" s="128" t="str">
        <f>IF(F1252="","",_xlfn.IFNA(VLOOKUP(F1252,'سجل المشتريات'!E:M,9,0),"غير مسجلة في المشتريات"))</f>
        <v/>
      </c>
      <c r="I1252" s="27" t="str">
        <f>_xlfn.IFNA(VLOOKUP(E1252,الاوردرات!$B$1:$C$600,2,0),"")</f>
        <v/>
      </c>
      <c r="J1252" s="63"/>
      <c r="L1252" s="125" t="str">
        <f>IF(F1252="","",_xlfn.IFNA((VLOOKUP(F1252,help!L:M,2,0))*G1252,"غير مسجلة في المشتريات"))</f>
        <v/>
      </c>
    </row>
    <row r="1253" spans="2:12" x14ac:dyDescent="0.2">
      <c r="B1253" s="14">
        <f>COUNTIFS($E$3:E1253,تقرير!$E$4)</f>
        <v>21</v>
      </c>
      <c r="C1253" s="48"/>
      <c r="D1253" s="49"/>
      <c r="E1253" s="48"/>
      <c r="F1253" s="50"/>
      <c r="G1253" s="51"/>
      <c r="H1253" s="128" t="str">
        <f>IF(F1253="","",_xlfn.IFNA(VLOOKUP(F1253,'سجل المشتريات'!E:M,9,0),"غير مسجلة في المشتريات"))</f>
        <v/>
      </c>
      <c r="I1253" s="27" t="str">
        <f>_xlfn.IFNA(VLOOKUP(E1253,الاوردرات!$B$1:$C$600,2,0),"")</f>
        <v/>
      </c>
      <c r="J1253" s="63"/>
      <c r="L1253" s="125" t="str">
        <f>IF(F1253="","",_xlfn.IFNA((VLOOKUP(F1253,help!L:M,2,0))*G1253,"غير مسجلة في المشتريات"))</f>
        <v/>
      </c>
    </row>
    <row r="1254" spans="2:12" x14ac:dyDescent="0.2">
      <c r="B1254" s="14">
        <f>COUNTIFS($E$3:E1254,تقرير!$E$4)</f>
        <v>21</v>
      </c>
      <c r="C1254" s="48"/>
      <c r="D1254" s="49"/>
      <c r="E1254" s="48"/>
      <c r="F1254" s="50"/>
      <c r="G1254" s="51"/>
      <c r="H1254" s="128" t="str">
        <f>IF(F1254="","",_xlfn.IFNA(VLOOKUP(F1254,'سجل المشتريات'!E:M,9,0),"غير مسجلة في المشتريات"))</f>
        <v/>
      </c>
      <c r="I1254" s="27" t="str">
        <f>_xlfn.IFNA(VLOOKUP(E1254,الاوردرات!$B$1:$C$600,2,0),"")</f>
        <v/>
      </c>
      <c r="J1254" s="63"/>
      <c r="L1254" s="125" t="str">
        <f>IF(F1254="","",_xlfn.IFNA((VLOOKUP(F1254,help!L:M,2,0))*G1254,"غير مسجلة في المشتريات"))</f>
        <v/>
      </c>
    </row>
    <row r="1255" spans="2:12" x14ac:dyDescent="0.2">
      <c r="B1255" s="14">
        <f>COUNTIFS($E$3:E1255,تقرير!$E$4)</f>
        <v>21</v>
      </c>
      <c r="C1255" s="48"/>
      <c r="D1255" s="49"/>
      <c r="E1255" s="48"/>
      <c r="F1255" s="50"/>
      <c r="G1255" s="51"/>
      <c r="H1255" s="128" t="str">
        <f>IF(F1255="","",_xlfn.IFNA(VLOOKUP(F1255,'سجل المشتريات'!E:M,9,0),"غير مسجلة في المشتريات"))</f>
        <v/>
      </c>
      <c r="I1255" s="27" t="str">
        <f>_xlfn.IFNA(VLOOKUP(E1255,الاوردرات!$B$1:$C$600,2,0),"")</f>
        <v/>
      </c>
      <c r="J1255" s="63"/>
      <c r="L1255" s="125" t="str">
        <f>IF(F1255="","",_xlfn.IFNA((VLOOKUP(F1255,help!L:M,2,0))*G1255,"غير مسجلة في المشتريات"))</f>
        <v/>
      </c>
    </row>
    <row r="1256" spans="2:12" x14ac:dyDescent="0.2">
      <c r="B1256" s="14">
        <f>COUNTIFS($E$3:E1256,تقرير!$E$4)</f>
        <v>21</v>
      </c>
      <c r="C1256" s="48"/>
      <c r="D1256" s="49"/>
      <c r="E1256" s="48"/>
      <c r="F1256" s="50"/>
      <c r="G1256" s="51"/>
      <c r="H1256" s="128" t="str">
        <f>IF(F1256="","",_xlfn.IFNA(VLOOKUP(F1256,'سجل المشتريات'!E:M,9,0),"غير مسجلة في المشتريات"))</f>
        <v/>
      </c>
      <c r="I1256" s="27" t="str">
        <f>_xlfn.IFNA(VLOOKUP(E1256,الاوردرات!$B$1:$C$600,2,0),"")</f>
        <v/>
      </c>
      <c r="J1256" s="63"/>
      <c r="L1256" s="125" t="str">
        <f>IF(F1256="","",_xlfn.IFNA((VLOOKUP(F1256,help!L:M,2,0))*G1256,"غير مسجلة في المشتريات"))</f>
        <v/>
      </c>
    </row>
    <row r="1257" spans="2:12" x14ac:dyDescent="0.2">
      <c r="B1257" s="14">
        <f>COUNTIFS($E$3:E1257,تقرير!$E$4)</f>
        <v>21</v>
      </c>
      <c r="C1257" s="48"/>
      <c r="D1257" s="49"/>
      <c r="E1257" s="48"/>
      <c r="F1257" s="50"/>
      <c r="G1257" s="51"/>
      <c r="H1257" s="128" t="str">
        <f>IF(F1257="","",_xlfn.IFNA(VLOOKUP(F1257,'سجل المشتريات'!E:M,9,0),"غير مسجلة في المشتريات"))</f>
        <v/>
      </c>
      <c r="I1257" s="27" t="str">
        <f>_xlfn.IFNA(VLOOKUP(E1257,الاوردرات!$B$1:$C$600,2,0),"")</f>
        <v/>
      </c>
      <c r="J1257" s="63"/>
      <c r="L1257" s="125" t="str">
        <f>IF(F1257="","",_xlfn.IFNA((VLOOKUP(F1257,help!L:M,2,0))*G1257,"غير مسجلة في المشتريات"))</f>
        <v/>
      </c>
    </row>
    <row r="1258" spans="2:12" x14ac:dyDescent="0.2">
      <c r="B1258" s="14">
        <f>COUNTIFS($E$3:E1258,تقرير!$E$4)</f>
        <v>21</v>
      </c>
      <c r="C1258" s="48"/>
      <c r="D1258" s="49"/>
      <c r="E1258" s="48"/>
      <c r="F1258" s="50"/>
      <c r="G1258" s="51"/>
      <c r="H1258" s="128" t="str">
        <f>IF(F1258="","",_xlfn.IFNA(VLOOKUP(F1258,'سجل المشتريات'!E:M,9,0),"غير مسجلة في المشتريات"))</f>
        <v/>
      </c>
      <c r="I1258" s="27" t="str">
        <f>_xlfn.IFNA(VLOOKUP(E1258,الاوردرات!$B$1:$C$600,2,0),"")</f>
        <v/>
      </c>
      <c r="J1258" s="63"/>
      <c r="L1258" s="125" t="str">
        <f>IF(F1258="","",_xlfn.IFNA((VLOOKUP(F1258,help!L:M,2,0))*G1258,"غير مسجلة في المشتريات"))</f>
        <v/>
      </c>
    </row>
    <row r="1259" spans="2:12" x14ac:dyDescent="0.2">
      <c r="B1259" s="14">
        <f>COUNTIFS($E$3:E1259,تقرير!$E$4)</f>
        <v>21</v>
      </c>
      <c r="C1259" s="48"/>
      <c r="D1259" s="49"/>
      <c r="E1259" s="48"/>
      <c r="F1259" s="50"/>
      <c r="G1259" s="51"/>
      <c r="H1259" s="128" t="str">
        <f>IF(F1259="","",_xlfn.IFNA(VLOOKUP(F1259,'سجل المشتريات'!E:M,9,0),"غير مسجلة في المشتريات"))</f>
        <v/>
      </c>
      <c r="I1259" s="27" t="str">
        <f>_xlfn.IFNA(VLOOKUP(E1259,الاوردرات!$B$1:$C$600,2,0),"")</f>
        <v/>
      </c>
      <c r="J1259" s="63"/>
      <c r="L1259" s="125" t="str">
        <f>IF(F1259="","",_xlfn.IFNA((VLOOKUP(F1259,help!L:M,2,0))*G1259,"غير مسجلة في المشتريات"))</f>
        <v/>
      </c>
    </row>
    <row r="1260" spans="2:12" x14ac:dyDescent="0.2">
      <c r="B1260" s="14">
        <f>COUNTIFS($E$3:E1260,تقرير!$E$4)</f>
        <v>21</v>
      </c>
      <c r="C1260" s="48"/>
      <c r="D1260" s="49"/>
      <c r="E1260" s="48"/>
      <c r="F1260" s="50"/>
      <c r="G1260" s="51"/>
      <c r="H1260" s="128" t="str">
        <f>IF(F1260="","",_xlfn.IFNA(VLOOKUP(F1260,'سجل المشتريات'!E:M,9,0),"غير مسجلة في المشتريات"))</f>
        <v/>
      </c>
      <c r="I1260" s="27" t="str">
        <f>_xlfn.IFNA(VLOOKUP(E1260,الاوردرات!$B$1:$C$600,2,0),"")</f>
        <v/>
      </c>
      <c r="J1260" s="63"/>
      <c r="L1260" s="125" t="str">
        <f>IF(F1260="","",_xlfn.IFNA((VLOOKUP(F1260,help!L:M,2,0))*G1260,"غير مسجلة في المشتريات"))</f>
        <v/>
      </c>
    </row>
    <row r="1261" spans="2:12" x14ac:dyDescent="0.2">
      <c r="B1261" s="14">
        <f>COUNTIFS($E$3:E1261,تقرير!$E$4)</f>
        <v>21</v>
      </c>
      <c r="C1261" s="48"/>
      <c r="D1261" s="49"/>
      <c r="E1261" s="48"/>
      <c r="F1261" s="50"/>
      <c r="G1261" s="51"/>
      <c r="H1261" s="128" t="str">
        <f>IF(F1261="","",_xlfn.IFNA(VLOOKUP(F1261,'سجل المشتريات'!E:M,9,0),"غير مسجلة في المشتريات"))</f>
        <v/>
      </c>
      <c r="I1261" s="27" t="str">
        <f>_xlfn.IFNA(VLOOKUP(E1261,الاوردرات!$B$1:$C$600,2,0),"")</f>
        <v/>
      </c>
      <c r="J1261" s="63"/>
      <c r="L1261" s="125" t="str">
        <f>IF(F1261="","",_xlfn.IFNA((VLOOKUP(F1261,help!L:M,2,0))*G1261,"غير مسجلة في المشتريات"))</f>
        <v/>
      </c>
    </row>
    <row r="1262" spans="2:12" x14ac:dyDescent="0.2">
      <c r="B1262" s="14">
        <f>COUNTIFS($E$3:E1262,تقرير!$E$4)</f>
        <v>21</v>
      </c>
      <c r="C1262" s="48"/>
      <c r="D1262" s="49"/>
      <c r="E1262" s="48"/>
      <c r="F1262" s="50"/>
      <c r="G1262" s="51"/>
      <c r="H1262" s="128" t="str">
        <f>IF(F1262="","",_xlfn.IFNA(VLOOKUP(F1262,'سجل المشتريات'!E:M,9,0),"غير مسجلة في المشتريات"))</f>
        <v/>
      </c>
      <c r="I1262" s="27" t="str">
        <f>_xlfn.IFNA(VLOOKUP(E1262,الاوردرات!$B$1:$C$600,2,0),"")</f>
        <v/>
      </c>
      <c r="J1262" s="63"/>
      <c r="L1262" s="125" t="str">
        <f>IF(F1262="","",_xlfn.IFNA((VLOOKUP(F1262,help!L:M,2,0))*G1262,"غير مسجلة في المشتريات"))</f>
        <v/>
      </c>
    </row>
    <row r="1263" spans="2:12" x14ac:dyDescent="0.2">
      <c r="B1263" s="14">
        <f>COUNTIFS($E$3:E1263,تقرير!$E$4)</f>
        <v>21</v>
      </c>
      <c r="C1263" s="48"/>
      <c r="D1263" s="49"/>
      <c r="E1263" s="48"/>
      <c r="F1263" s="50"/>
      <c r="G1263" s="51"/>
      <c r="H1263" s="128" t="str">
        <f>IF(F1263="","",_xlfn.IFNA(VLOOKUP(F1263,'سجل المشتريات'!E:M,9,0),"غير مسجلة في المشتريات"))</f>
        <v/>
      </c>
      <c r="I1263" s="27" t="str">
        <f>_xlfn.IFNA(VLOOKUP(E1263,الاوردرات!$B$1:$C$600,2,0),"")</f>
        <v/>
      </c>
      <c r="J1263" s="63"/>
      <c r="L1263" s="125" t="str">
        <f>IF(F1263="","",_xlfn.IFNA((VLOOKUP(F1263,help!L:M,2,0))*G1263,"غير مسجلة في المشتريات"))</f>
        <v/>
      </c>
    </row>
    <row r="1264" spans="2:12" x14ac:dyDescent="0.2">
      <c r="B1264" s="14">
        <f>COUNTIFS($E$3:E1264,تقرير!$E$4)</f>
        <v>21</v>
      </c>
      <c r="C1264" s="48"/>
      <c r="D1264" s="49"/>
      <c r="E1264" s="48"/>
      <c r="F1264" s="50"/>
      <c r="G1264" s="51"/>
      <c r="H1264" s="128" t="str">
        <f>IF(F1264="","",_xlfn.IFNA(VLOOKUP(F1264,'سجل المشتريات'!E:M,9,0),"غير مسجلة في المشتريات"))</f>
        <v/>
      </c>
      <c r="I1264" s="27" t="str">
        <f>_xlfn.IFNA(VLOOKUP(E1264,الاوردرات!$B$1:$C$600,2,0),"")</f>
        <v/>
      </c>
      <c r="J1264" s="63"/>
      <c r="L1264" s="125" t="str">
        <f>IF(F1264="","",_xlfn.IFNA((VLOOKUP(F1264,help!L:M,2,0))*G1264,"غير مسجلة في المشتريات"))</f>
        <v/>
      </c>
    </row>
    <row r="1265" spans="2:12" x14ac:dyDescent="0.2">
      <c r="B1265" s="14">
        <f>COUNTIFS($E$3:E1265,تقرير!$E$4)</f>
        <v>21</v>
      </c>
      <c r="C1265" s="48"/>
      <c r="D1265" s="49"/>
      <c r="E1265" s="48"/>
      <c r="F1265" s="50"/>
      <c r="G1265" s="51"/>
      <c r="H1265" s="128" t="str">
        <f>IF(F1265="","",_xlfn.IFNA(VLOOKUP(F1265,'سجل المشتريات'!E:M,9,0),"غير مسجلة في المشتريات"))</f>
        <v/>
      </c>
      <c r="I1265" s="27" t="str">
        <f>_xlfn.IFNA(VLOOKUP(E1265,الاوردرات!$B$1:$C$600,2,0),"")</f>
        <v/>
      </c>
      <c r="J1265" s="63"/>
      <c r="L1265" s="125" t="str">
        <f>IF(F1265="","",_xlfn.IFNA((VLOOKUP(F1265,help!L:M,2,0))*G1265,"غير مسجلة في المشتريات"))</f>
        <v/>
      </c>
    </row>
    <row r="1266" spans="2:12" x14ac:dyDescent="0.2">
      <c r="B1266" s="14">
        <f>COUNTIFS($E$3:E1266,تقرير!$E$4)</f>
        <v>21</v>
      </c>
      <c r="C1266" s="48"/>
      <c r="D1266" s="49"/>
      <c r="E1266" s="48"/>
      <c r="F1266" s="50"/>
      <c r="G1266" s="51"/>
      <c r="H1266" s="128" t="str">
        <f>IF(F1266="","",_xlfn.IFNA(VLOOKUP(F1266,'سجل المشتريات'!E:M,9,0),"غير مسجلة في المشتريات"))</f>
        <v/>
      </c>
      <c r="I1266" s="27" t="str">
        <f>_xlfn.IFNA(VLOOKUP(E1266,الاوردرات!$B$1:$C$600,2,0),"")</f>
        <v/>
      </c>
      <c r="J1266" s="63"/>
      <c r="L1266" s="125" t="str">
        <f>IF(F1266="","",_xlfn.IFNA((VLOOKUP(F1266,help!L:M,2,0))*G1266,"غير مسجلة في المشتريات"))</f>
        <v/>
      </c>
    </row>
    <row r="1267" spans="2:12" x14ac:dyDescent="0.2">
      <c r="B1267" s="14">
        <f>COUNTIFS($E$3:E1267,تقرير!$E$4)</f>
        <v>21</v>
      </c>
      <c r="C1267" s="48"/>
      <c r="D1267" s="49"/>
      <c r="E1267" s="48"/>
      <c r="F1267" s="50"/>
      <c r="G1267" s="51"/>
      <c r="H1267" s="128" t="str">
        <f>IF(F1267="","",_xlfn.IFNA(VLOOKUP(F1267,'سجل المشتريات'!E:M,9,0),"غير مسجلة في المشتريات"))</f>
        <v/>
      </c>
      <c r="I1267" s="27" t="str">
        <f>_xlfn.IFNA(VLOOKUP(E1267,الاوردرات!$B$1:$C$600,2,0),"")</f>
        <v/>
      </c>
      <c r="J1267" s="63"/>
      <c r="L1267" s="125" t="str">
        <f>IF(F1267="","",_xlfn.IFNA((VLOOKUP(F1267,help!L:M,2,0))*G1267,"غير مسجلة في المشتريات"))</f>
        <v/>
      </c>
    </row>
    <row r="1268" spans="2:12" x14ac:dyDescent="0.2">
      <c r="B1268" s="14">
        <f>COUNTIFS($E$3:E1268,تقرير!$E$4)</f>
        <v>21</v>
      </c>
      <c r="C1268" s="48"/>
      <c r="D1268" s="49"/>
      <c r="E1268" s="48"/>
      <c r="F1268" s="50"/>
      <c r="G1268" s="51"/>
      <c r="H1268" s="128" t="str">
        <f>IF(F1268="","",_xlfn.IFNA(VLOOKUP(F1268,'سجل المشتريات'!E:M,9,0),"غير مسجلة في المشتريات"))</f>
        <v/>
      </c>
      <c r="I1268" s="27" t="str">
        <f>_xlfn.IFNA(VLOOKUP(E1268,الاوردرات!$B$1:$C$600,2,0),"")</f>
        <v/>
      </c>
      <c r="J1268" s="63"/>
      <c r="L1268" s="125" t="str">
        <f>IF(F1268="","",_xlfn.IFNA((VLOOKUP(F1268,help!L:M,2,0))*G1268,"غير مسجلة في المشتريات"))</f>
        <v/>
      </c>
    </row>
    <row r="1269" spans="2:12" x14ac:dyDescent="0.2">
      <c r="B1269" s="14">
        <f>COUNTIFS($E$3:E1269,تقرير!$E$4)</f>
        <v>21</v>
      </c>
      <c r="C1269" s="48"/>
      <c r="D1269" s="49"/>
      <c r="E1269" s="48"/>
      <c r="F1269" s="50"/>
      <c r="G1269" s="51"/>
      <c r="H1269" s="128" t="str">
        <f>IF(F1269="","",_xlfn.IFNA(VLOOKUP(F1269,'سجل المشتريات'!E:M,9,0),"غير مسجلة في المشتريات"))</f>
        <v/>
      </c>
      <c r="I1269" s="27" t="str">
        <f>_xlfn.IFNA(VLOOKUP(E1269,الاوردرات!$B$1:$C$600,2,0),"")</f>
        <v/>
      </c>
      <c r="J1269" s="63"/>
      <c r="L1269" s="125" t="str">
        <f>IF(F1269="","",_xlfn.IFNA((VLOOKUP(F1269,help!L:M,2,0))*G1269,"غير مسجلة في المشتريات"))</f>
        <v/>
      </c>
    </row>
    <row r="1270" spans="2:12" x14ac:dyDescent="0.2">
      <c r="B1270" s="14">
        <f>COUNTIFS($E$3:E1270,تقرير!$E$4)</f>
        <v>21</v>
      </c>
      <c r="C1270" s="48"/>
      <c r="D1270" s="49"/>
      <c r="E1270" s="48"/>
      <c r="F1270" s="50"/>
      <c r="G1270" s="51"/>
      <c r="H1270" s="128" t="str">
        <f>IF(F1270="","",_xlfn.IFNA(VLOOKUP(F1270,'سجل المشتريات'!E:M,9,0),"غير مسجلة في المشتريات"))</f>
        <v/>
      </c>
      <c r="I1270" s="27" t="str">
        <f>_xlfn.IFNA(VLOOKUP(E1270,الاوردرات!$B$1:$C$600,2,0),"")</f>
        <v/>
      </c>
      <c r="J1270" s="63"/>
      <c r="L1270" s="125" t="str">
        <f>IF(F1270="","",_xlfn.IFNA((VLOOKUP(F1270,help!L:M,2,0))*G1270,"غير مسجلة في المشتريات"))</f>
        <v/>
      </c>
    </row>
    <row r="1271" spans="2:12" x14ac:dyDescent="0.2">
      <c r="B1271" s="14">
        <f>COUNTIFS($E$3:E1271,تقرير!$E$4)</f>
        <v>21</v>
      </c>
      <c r="C1271" s="48"/>
      <c r="D1271" s="49"/>
      <c r="E1271" s="48"/>
      <c r="F1271" s="50"/>
      <c r="G1271" s="51"/>
      <c r="H1271" s="128" t="str">
        <f>IF(F1271="","",_xlfn.IFNA(VLOOKUP(F1271,'سجل المشتريات'!E:M,9,0),"غير مسجلة في المشتريات"))</f>
        <v/>
      </c>
      <c r="I1271" s="27" t="str">
        <f>_xlfn.IFNA(VLOOKUP(E1271,الاوردرات!$B$1:$C$600,2,0),"")</f>
        <v/>
      </c>
      <c r="J1271" s="63"/>
      <c r="L1271" s="125" t="str">
        <f>IF(F1271="","",_xlfn.IFNA((VLOOKUP(F1271,help!L:M,2,0))*G1271,"غير مسجلة في المشتريات"))</f>
        <v/>
      </c>
    </row>
    <row r="1272" spans="2:12" x14ac:dyDescent="0.2">
      <c r="B1272" s="14">
        <f>COUNTIFS($E$3:E1272,تقرير!$E$4)</f>
        <v>21</v>
      </c>
      <c r="C1272" s="48"/>
      <c r="D1272" s="49"/>
      <c r="E1272" s="48"/>
      <c r="F1272" s="50"/>
      <c r="G1272" s="51"/>
      <c r="H1272" s="128" t="str">
        <f>IF(F1272="","",_xlfn.IFNA(VLOOKUP(F1272,'سجل المشتريات'!E:M,9,0),"غير مسجلة في المشتريات"))</f>
        <v/>
      </c>
      <c r="I1272" s="27" t="str">
        <f>_xlfn.IFNA(VLOOKUP(E1272,الاوردرات!$B$1:$C$600,2,0),"")</f>
        <v/>
      </c>
      <c r="J1272" s="63"/>
      <c r="L1272" s="125" t="str">
        <f>IF(F1272="","",_xlfn.IFNA((VLOOKUP(F1272,help!L:M,2,0))*G1272,"غير مسجلة في المشتريات"))</f>
        <v/>
      </c>
    </row>
    <row r="1273" spans="2:12" x14ac:dyDescent="0.2">
      <c r="B1273" s="14">
        <f>COUNTIFS($E$3:E1273,تقرير!$E$4)</f>
        <v>21</v>
      </c>
      <c r="C1273" s="48"/>
      <c r="D1273" s="49"/>
      <c r="E1273" s="48"/>
      <c r="F1273" s="50"/>
      <c r="G1273" s="51"/>
      <c r="H1273" s="128" t="str">
        <f>IF(F1273="","",_xlfn.IFNA(VLOOKUP(F1273,'سجل المشتريات'!E:M,9,0),"غير مسجلة في المشتريات"))</f>
        <v/>
      </c>
      <c r="I1273" s="27" t="str">
        <f>_xlfn.IFNA(VLOOKUP(E1273,الاوردرات!$B$1:$C$600,2,0),"")</f>
        <v/>
      </c>
      <c r="J1273" s="63"/>
      <c r="L1273" s="125" t="str">
        <f>IF(F1273="","",_xlfn.IFNA((VLOOKUP(F1273,help!L:M,2,0))*G1273,"غير مسجلة في المشتريات"))</f>
        <v/>
      </c>
    </row>
    <row r="1274" spans="2:12" x14ac:dyDescent="0.2">
      <c r="B1274" s="14">
        <f>COUNTIFS($E$3:E1274,تقرير!$E$4)</f>
        <v>21</v>
      </c>
      <c r="C1274" s="48"/>
      <c r="D1274" s="49"/>
      <c r="E1274" s="48"/>
      <c r="F1274" s="50"/>
      <c r="G1274" s="51"/>
      <c r="H1274" s="128" t="str">
        <f>IF(F1274="","",_xlfn.IFNA(VLOOKUP(F1274,'سجل المشتريات'!E:M,9,0),"غير مسجلة في المشتريات"))</f>
        <v/>
      </c>
      <c r="I1274" s="27" t="str">
        <f>_xlfn.IFNA(VLOOKUP(E1274,الاوردرات!$B$1:$C$600,2,0),"")</f>
        <v/>
      </c>
      <c r="J1274" s="63"/>
      <c r="L1274" s="125" t="str">
        <f>IF(F1274="","",_xlfn.IFNA((VLOOKUP(F1274,help!L:M,2,0))*G1274,"غير مسجلة في المشتريات"))</f>
        <v/>
      </c>
    </row>
    <row r="1275" spans="2:12" x14ac:dyDescent="0.2">
      <c r="B1275" s="14">
        <f>COUNTIFS($E$3:E1275,تقرير!$E$4)</f>
        <v>21</v>
      </c>
      <c r="C1275" s="48"/>
      <c r="D1275" s="49"/>
      <c r="E1275" s="48"/>
      <c r="F1275" s="50"/>
      <c r="G1275" s="51"/>
      <c r="H1275" s="128" t="str">
        <f>IF(F1275="","",_xlfn.IFNA(VLOOKUP(F1275,'سجل المشتريات'!E:M,9,0),"غير مسجلة في المشتريات"))</f>
        <v/>
      </c>
      <c r="I1275" s="27" t="str">
        <f>_xlfn.IFNA(VLOOKUP(E1275,الاوردرات!$B$1:$C$600,2,0),"")</f>
        <v/>
      </c>
      <c r="J1275" s="63"/>
      <c r="L1275" s="125" t="str">
        <f>IF(F1275="","",_xlfn.IFNA((VLOOKUP(F1275,help!L:M,2,0))*G1275,"غير مسجلة في المشتريات"))</f>
        <v/>
      </c>
    </row>
    <row r="1276" spans="2:12" x14ac:dyDescent="0.2">
      <c r="B1276" s="14">
        <f>COUNTIFS($E$3:E1276,تقرير!$E$4)</f>
        <v>21</v>
      </c>
      <c r="C1276" s="48"/>
      <c r="D1276" s="49"/>
      <c r="E1276" s="48"/>
      <c r="F1276" s="50"/>
      <c r="G1276" s="51"/>
      <c r="H1276" s="128" t="str">
        <f>IF(F1276="","",_xlfn.IFNA(VLOOKUP(F1276,'سجل المشتريات'!E:M,9,0),"غير مسجلة في المشتريات"))</f>
        <v/>
      </c>
      <c r="I1276" s="27" t="str">
        <f>_xlfn.IFNA(VLOOKUP(E1276,الاوردرات!$B$1:$C$600,2,0),"")</f>
        <v/>
      </c>
      <c r="J1276" s="63"/>
      <c r="L1276" s="125" t="str">
        <f>IF(F1276="","",_xlfn.IFNA((VLOOKUP(F1276,help!L:M,2,0))*G1276,"غير مسجلة في المشتريات"))</f>
        <v/>
      </c>
    </row>
    <row r="1277" spans="2:12" x14ac:dyDescent="0.2">
      <c r="B1277" s="14">
        <f>COUNTIFS($E$3:E1277,تقرير!$E$4)</f>
        <v>21</v>
      </c>
      <c r="C1277" s="48"/>
      <c r="D1277" s="49"/>
      <c r="E1277" s="48"/>
      <c r="F1277" s="50"/>
      <c r="G1277" s="51"/>
      <c r="H1277" s="128" t="str">
        <f>IF(F1277="","",_xlfn.IFNA(VLOOKUP(F1277,'سجل المشتريات'!E:M,9,0),"غير مسجلة في المشتريات"))</f>
        <v/>
      </c>
      <c r="I1277" s="27" t="str">
        <f>_xlfn.IFNA(VLOOKUP(E1277,الاوردرات!$B$1:$C$600,2,0),"")</f>
        <v/>
      </c>
      <c r="J1277" s="63"/>
      <c r="L1277" s="125" t="str">
        <f>IF(F1277="","",_xlfn.IFNA((VLOOKUP(F1277,help!L:M,2,0))*G1277,"غير مسجلة في المشتريات"))</f>
        <v/>
      </c>
    </row>
    <row r="1278" spans="2:12" x14ac:dyDescent="0.2">
      <c r="B1278" s="14">
        <f>COUNTIFS($E$3:E1278,تقرير!$E$4)</f>
        <v>21</v>
      </c>
      <c r="C1278" s="48"/>
      <c r="D1278" s="49"/>
      <c r="E1278" s="48"/>
      <c r="F1278" s="50"/>
      <c r="G1278" s="51"/>
      <c r="H1278" s="128" t="str">
        <f>IF(F1278="","",_xlfn.IFNA(VLOOKUP(F1278,'سجل المشتريات'!E:M,9,0),"غير مسجلة في المشتريات"))</f>
        <v/>
      </c>
      <c r="I1278" s="27" t="str">
        <f>_xlfn.IFNA(VLOOKUP(E1278,الاوردرات!$B$1:$C$600,2,0),"")</f>
        <v/>
      </c>
      <c r="J1278" s="63"/>
      <c r="L1278" s="125" t="str">
        <f>IF(F1278="","",_xlfn.IFNA((VLOOKUP(F1278,help!L:M,2,0))*G1278,"غير مسجلة في المشتريات"))</f>
        <v/>
      </c>
    </row>
    <row r="1279" spans="2:12" x14ac:dyDescent="0.2">
      <c r="B1279" s="14">
        <f>COUNTIFS($E$3:E1279,تقرير!$E$4)</f>
        <v>21</v>
      </c>
      <c r="C1279" s="48"/>
      <c r="D1279" s="49"/>
      <c r="E1279" s="48"/>
      <c r="F1279" s="50"/>
      <c r="G1279" s="51"/>
      <c r="H1279" s="128" t="str">
        <f>IF(F1279="","",_xlfn.IFNA(VLOOKUP(F1279,'سجل المشتريات'!E:M,9,0),"غير مسجلة في المشتريات"))</f>
        <v/>
      </c>
      <c r="I1279" s="27" t="str">
        <f>_xlfn.IFNA(VLOOKUP(E1279,الاوردرات!$B$1:$C$600,2,0),"")</f>
        <v/>
      </c>
      <c r="J1279" s="63"/>
      <c r="L1279" s="125" t="str">
        <f>IF(F1279="","",_xlfn.IFNA((VLOOKUP(F1279,help!L:M,2,0))*G1279,"غير مسجلة في المشتريات"))</f>
        <v/>
      </c>
    </row>
    <row r="1280" spans="2:12" x14ac:dyDescent="0.2">
      <c r="B1280" s="14">
        <f>COUNTIFS($E$3:E1280,تقرير!$E$4)</f>
        <v>21</v>
      </c>
      <c r="C1280" s="48"/>
      <c r="D1280" s="49"/>
      <c r="E1280" s="48"/>
      <c r="F1280" s="50"/>
      <c r="G1280" s="51"/>
      <c r="H1280" s="128" t="str">
        <f>IF(F1280="","",_xlfn.IFNA(VLOOKUP(F1280,'سجل المشتريات'!E:M,9,0),"غير مسجلة في المشتريات"))</f>
        <v/>
      </c>
      <c r="I1280" s="27" t="str">
        <f>_xlfn.IFNA(VLOOKUP(E1280,الاوردرات!$B$1:$C$600,2,0),"")</f>
        <v/>
      </c>
      <c r="J1280" s="63"/>
      <c r="L1280" s="125" t="str">
        <f>IF(F1280="","",_xlfn.IFNA((VLOOKUP(F1280,help!L:M,2,0))*G1280,"غير مسجلة في المشتريات"))</f>
        <v/>
      </c>
    </row>
    <row r="1281" spans="2:12" x14ac:dyDescent="0.2">
      <c r="B1281" s="14">
        <f>COUNTIFS($E$3:E1281,تقرير!$E$4)</f>
        <v>21</v>
      </c>
      <c r="C1281" s="48"/>
      <c r="D1281" s="49"/>
      <c r="E1281" s="48"/>
      <c r="F1281" s="50"/>
      <c r="G1281" s="51"/>
      <c r="H1281" s="128" t="str">
        <f>IF(F1281="","",_xlfn.IFNA(VLOOKUP(F1281,'سجل المشتريات'!E:M,9,0),"غير مسجلة في المشتريات"))</f>
        <v/>
      </c>
      <c r="I1281" s="27" t="str">
        <f>_xlfn.IFNA(VLOOKUP(E1281,الاوردرات!$B$1:$C$600,2,0),"")</f>
        <v/>
      </c>
      <c r="J1281" s="63"/>
      <c r="L1281" s="125" t="str">
        <f>IF(F1281="","",_xlfn.IFNA((VLOOKUP(F1281,help!L:M,2,0))*G1281,"غير مسجلة في المشتريات"))</f>
        <v/>
      </c>
    </row>
    <row r="1282" spans="2:12" x14ac:dyDescent="0.2">
      <c r="B1282" s="14">
        <f>COUNTIFS($E$3:E1282,تقرير!$E$4)</f>
        <v>21</v>
      </c>
      <c r="C1282" s="48"/>
      <c r="D1282" s="49"/>
      <c r="E1282" s="48"/>
      <c r="F1282" s="50"/>
      <c r="G1282" s="51"/>
      <c r="H1282" s="128" t="str">
        <f>IF(F1282="","",_xlfn.IFNA(VLOOKUP(F1282,'سجل المشتريات'!E:M,9,0),"غير مسجلة في المشتريات"))</f>
        <v/>
      </c>
      <c r="I1282" s="27" t="str">
        <f>_xlfn.IFNA(VLOOKUP(E1282,الاوردرات!$B$1:$C$600,2,0),"")</f>
        <v/>
      </c>
      <c r="J1282" s="63"/>
      <c r="L1282" s="125" t="str">
        <f>IF(F1282="","",_xlfn.IFNA((VLOOKUP(F1282,help!L:M,2,0))*G1282,"غير مسجلة في المشتريات"))</f>
        <v/>
      </c>
    </row>
    <row r="1283" spans="2:12" x14ac:dyDescent="0.2">
      <c r="B1283" s="14">
        <f>COUNTIFS($E$3:E1283,تقرير!$E$4)</f>
        <v>21</v>
      </c>
      <c r="C1283" s="48"/>
      <c r="D1283" s="49"/>
      <c r="E1283" s="48"/>
      <c r="F1283" s="50"/>
      <c r="G1283" s="51"/>
      <c r="H1283" s="128" t="str">
        <f>IF(F1283="","",_xlfn.IFNA(VLOOKUP(F1283,'سجل المشتريات'!E:M,9,0),"غير مسجلة في المشتريات"))</f>
        <v/>
      </c>
      <c r="I1283" s="27" t="str">
        <f>_xlfn.IFNA(VLOOKUP(E1283,الاوردرات!$B$1:$C$600,2,0),"")</f>
        <v/>
      </c>
      <c r="J1283" s="63"/>
      <c r="L1283" s="125" t="str">
        <f>IF(F1283="","",_xlfn.IFNA((VLOOKUP(F1283,help!L:M,2,0))*G1283,"غير مسجلة في المشتريات"))</f>
        <v/>
      </c>
    </row>
    <row r="1284" spans="2:12" x14ac:dyDescent="0.2">
      <c r="B1284" s="14">
        <f>COUNTIFS($E$3:E1284,تقرير!$E$4)</f>
        <v>21</v>
      </c>
      <c r="C1284" s="48"/>
      <c r="D1284" s="49"/>
      <c r="E1284" s="48"/>
      <c r="F1284" s="50"/>
      <c r="G1284" s="51"/>
      <c r="H1284" s="128" t="str">
        <f>IF(F1284="","",_xlfn.IFNA(VLOOKUP(F1284,'سجل المشتريات'!E:M,9,0),"غير مسجلة في المشتريات"))</f>
        <v/>
      </c>
      <c r="I1284" s="27" t="str">
        <f>_xlfn.IFNA(VLOOKUP(E1284,الاوردرات!$B$1:$C$600,2,0),"")</f>
        <v/>
      </c>
      <c r="J1284" s="63"/>
      <c r="L1284" s="125" t="str">
        <f>IF(F1284="","",_xlfn.IFNA((VLOOKUP(F1284,help!L:M,2,0))*G1284,"غير مسجلة في المشتريات"))</f>
        <v/>
      </c>
    </row>
    <row r="1285" spans="2:12" x14ac:dyDescent="0.2">
      <c r="B1285" s="14">
        <f>COUNTIFS($E$3:E1285,تقرير!$E$4)</f>
        <v>21</v>
      </c>
      <c r="C1285" s="48"/>
      <c r="D1285" s="49"/>
      <c r="E1285" s="48"/>
      <c r="F1285" s="50"/>
      <c r="G1285" s="51"/>
      <c r="H1285" s="128" t="str">
        <f>IF(F1285="","",_xlfn.IFNA(VLOOKUP(F1285,'سجل المشتريات'!E:M,9,0),"غير مسجلة في المشتريات"))</f>
        <v/>
      </c>
      <c r="I1285" s="27" t="str">
        <f>_xlfn.IFNA(VLOOKUP(E1285,الاوردرات!$B$1:$C$600,2,0),"")</f>
        <v/>
      </c>
      <c r="J1285" s="63"/>
      <c r="L1285" s="125" t="str">
        <f>IF(F1285="","",_xlfn.IFNA((VLOOKUP(F1285,help!L:M,2,0))*G1285,"غير مسجلة في المشتريات"))</f>
        <v/>
      </c>
    </row>
    <row r="1286" spans="2:12" x14ac:dyDescent="0.2">
      <c r="B1286" s="14">
        <f>COUNTIFS($E$3:E1286,تقرير!$E$4)</f>
        <v>21</v>
      </c>
      <c r="C1286" s="48"/>
      <c r="D1286" s="49"/>
      <c r="E1286" s="48"/>
      <c r="F1286" s="50"/>
      <c r="G1286" s="51"/>
      <c r="H1286" s="128" t="str">
        <f>IF(F1286="","",_xlfn.IFNA(VLOOKUP(F1286,'سجل المشتريات'!E:M,9,0),"غير مسجلة في المشتريات"))</f>
        <v/>
      </c>
      <c r="I1286" s="27" t="str">
        <f>_xlfn.IFNA(VLOOKUP(E1286,الاوردرات!$B$1:$C$600,2,0),"")</f>
        <v/>
      </c>
      <c r="J1286" s="63"/>
      <c r="L1286" s="125" t="str">
        <f>IF(F1286="","",_xlfn.IFNA((VLOOKUP(F1286,help!L:M,2,0))*G1286,"غير مسجلة في المشتريات"))</f>
        <v/>
      </c>
    </row>
    <row r="1287" spans="2:12" x14ac:dyDescent="0.2">
      <c r="B1287" s="14">
        <f>COUNTIFS($E$3:E1287,تقرير!$E$4)</f>
        <v>21</v>
      </c>
      <c r="C1287" s="48"/>
      <c r="D1287" s="49"/>
      <c r="E1287" s="48"/>
      <c r="F1287" s="50"/>
      <c r="G1287" s="51"/>
      <c r="H1287" s="128" t="str">
        <f>IF(F1287="","",_xlfn.IFNA(VLOOKUP(F1287,'سجل المشتريات'!E:M,9,0),"غير مسجلة في المشتريات"))</f>
        <v/>
      </c>
      <c r="I1287" s="27" t="str">
        <f>_xlfn.IFNA(VLOOKUP(E1287,الاوردرات!$B$1:$C$600,2,0),"")</f>
        <v/>
      </c>
      <c r="J1287" s="63"/>
      <c r="L1287" s="125" t="str">
        <f>IF(F1287="","",_xlfn.IFNA((VLOOKUP(F1287,help!L:M,2,0))*G1287,"غير مسجلة في المشتريات"))</f>
        <v/>
      </c>
    </row>
    <row r="1288" spans="2:12" x14ac:dyDescent="0.2">
      <c r="B1288" s="14">
        <f>COUNTIFS($E$3:E1288,تقرير!$E$4)</f>
        <v>21</v>
      </c>
      <c r="C1288" s="48"/>
      <c r="D1288" s="49"/>
      <c r="E1288" s="48"/>
      <c r="F1288" s="50"/>
      <c r="G1288" s="51"/>
      <c r="H1288" s="128" t="str">
        <f>IF(F1288="","",_xlfn.IFNA(VLOOKUP(F1288,'سجل المشتريات'!E:M,9,0),"غير مسجلة في المشتريات"))</f>
        <v/>
      </c>
      <c r="I1288" s="27" t="str">
        <f>_xlfn.IFNA(VLOOKUP(E1288,الاوردرات!$B$1:$C$600,2,0),"")</f>
        <v/>
      </c>
      <c r="J1288" s="63"/>
      <c r="L1288" s="125" t="str">
        <f>IF(F1288="","",_xlfn.IFNA((VLOOKUP(F1288,help!L:M,2,0))*G1288,"غير مسجلة في المشتريات"))</f>
        <v/>
      </c>
    </row>
    <row r="1289" spans="2:12" x14ac:dyDescent="0.2">
      <c r="B1289" s="14">
        <f>COUNTIFS($E$3:E1289,تقرير!$E$4)</f>
        <v>21</v>
      </c>
      <c r="C1289" s="48"/>
      <c r="D1289" s="49"/>
      <c r="E1289" s="48"/>
      <c r="F1289" s="50"/>
      <c r="G1289" s="51"/>
      <c r="H1289" s="128" t="str">
        <f>IF(F1289="","",_xlfn.IFNA(VLOOKUP(F1289,'سجل المشتريات'!E:M,9,0),"غير مسجلة في المشتريات"))</f>
        <v/>
      </c>
      <c r="I1289" s="27" t="str">
        <f>_xlfn.IFNA(VLOOKUP(E1289,الاوردرات!$B$1:$C$600,2,0),"")</f>
        <v/>
      </c>
      <c r="J1289" s="63"/>
      <c r="L1289" s="125" t="str">
        <f>IF(F1289="","",_xlfn.IFNA((VLOOKUP(F1289,help!L:M,2,0))*G1289,"غير مسجلة في المشتريات"))</f>
        <v/>
      </c>
    </row>
    <row r="1290" spans="2:12" x14ac:dyDescent="0.2">
      <c r="B1290" s="14">
        <f>COUNTIFS($E$3:E1290,تقرير!$E$4)</f>
        <v>21</v>
      </c>
      <c r="C1290" s="48"/>
      <c r="D1290" s="49"/>
      <c r="E1290" s="48"/>
      <c r="F1290" s="50"/>
      <c r="G1290" s="51"/>
      <c r="H1290" s="128" t="str">
        <f>IF(F1290="","",_xlfn.IFNA(VLOOKUP(F1290,'سجل المشتريات'!E:M,9,0),"غير مسجلة في المشتريات"))</f>
        <v/>
      </c>
      <c r="I1290" s="27" t="str">
        <f>_xlfn.IFNA(VLOOKUP(E1290,الاوردرات!$B$1:$C$600,2,0),"")</f>
        <v/>
      </c>
      <c r="J1290" s="63"/>
      <c r="L1290" s="125" t="str">
        <f>IF(F1290="","",_xlfn.IFNA((VLOOKUP(F1290,help!L:M,2,0))*G1290,"غير مسجلة في المشتريات"))</f>
        <v/>
      </c>
    </row>
    <row r="1291" spans="2:12" x14ac:dyDescent="0.2">
      <c r="B1291" s="14">
        <f>COUNTIFS($E$3:E1291,تقرير!$E$4)</f>
        <v>21</v>
      </c>
      <c r="C1291" s="48"/>
      <c r="D1291" s="49"/>
      <c r="E1291" s="48"/>
      <c r="F1291" s="50"/>
      <c r="G1291" s="51"/>
      <c r="H1291" s="128" t="str">
        <f>IF(F1291="","",_xlfn.IFNA(VLOOKUP(F1291,'سجل المشتريات'!E:M,9,0),"غير مسجلة في المشتريات"))</f>
        <v/>
      </c>
      <c r="I1291" s="27" t="str">
        <f>_xlfn.IFNA(VLOOKUP(E1291,الاوردرات!$B$1:$C$600,2,0),"")</f>
        <v/>
      </c>
      <c r="J1291" s="63"/>
      <c r="L1291" s="125" t="str">
        <f>IF(F1291="","",_xlfn.IFNA((VLOOKUP(F1291,help!L:M,2,0))*G1291,"غير مسجلة في المشتريات"))</f>
        <v/>
      </c>
    </row>
    <row r="1292" spans="2:12" x14ac:dyDescent="0.2">
      <c r="B1292" s="14">
        <f>COUNTIFS($E$3:E1292,تقرير!$E$4)</f>
        <v>21</v>
      </c>
      <c r="C1292" s="48"/>
      <c r="D1292" s="49"/>
      <c r="E1292" s="48"/>
      <c r="F1292" s="50"/>
      <c r="G1292" s="51"/>
      <c r="H1292" s="128" t="str">
        <f>IF(F1292="","",_xlfn.IFNA(VLOOKUP(F1292,'سجل المشتريات'!E:M,9,0),"غير مسجلة في المشتريات"))</f>
        <v/>
      </c>
      <c r="I1292" s="27" t="str">
        <f>_xlfn.IFNA(VLOOKUP(E1292,الاوردرات!$B$1:$C$600,2,0),"")</f>
        <v/>
      </c>
      <c r="J1292" s="63"/>
      <c r="L1292" s="125" t="str">
        <f>IF(F1292="","",_xlfn.IFNA((VLOOKUP(F1292,help!L:M,2,0))*G1292,"غير مسجلة في المشتريات"))</f>
        <v/>
      </c>
    </row>
    <row r="1293" spans="2:12" x14ac:dyDescent="0.2">
      <c r="B1293" s="14">
        <f>COUNTIFS($E$3:E1293,تقرير!$E$4)</f>
        <v>21</v>
      </c>
      <c r="C1293" s="48"/>
      <c r="D1293" s="49"/>
      <c r="E1293" s="48"/>
      <c r="F1293" s="50"/>
      <c r="G1293" s="51"/>
      <c r="H1293" s="128" t="str">
        <f>IF(F1293="","",_xlfn.IFNA(VLOOKUP(F1293,'سجل المشتريات'!E:M,9,0),"غير مسجلة في المشتريات"))</f>
        <v/>
      </c>
      <c r="I1293" s="27" t="str">
        <f>_xlfn.IFNA(VLOOKUP(E1293,الاوردرات!$B$1:$C$600,2,0),"")</f>
        <v/>
      </c>
      <c r="J1293" s="63"/>
      <c r="L1293" s="125" t="str">
        <f>IF(F1293="","",_xlfn.IFNA((VLOOKUP(F1293,help!L:M,2,0))*G1293,"غير مسجلة في المشتريات"))</f>
        <v/>
      </c>
    </row>
    <row r="1294" spans="2:12" x14ac:dyDescent="0.2">
      <c r="B1294" s="14">
        <f>COUNTIFS($E$3:E1294,تقرير!$E$4)</f>
        <v>21</v>
      </c>
      <c r="C1294" s="48"/>
      <c r="D1294" s="49"/>
      <c r="E1294" s="48"/>
      <c r="F1294" s="50"/>
      <c r="G1294" s="51"/>
      <c r="H1294" s="128" t="str">
        <f>IF(F1294="","",_xlfn.IFNA(VLOOKUP(F1294,'سجل المشتريات'!E:M,9,0),"غير مسجلة في المشتريات"))</f>
        <v/>
      </c>
      <c r="I1294" s="27" t="str">
        <f>_xlfn.IFNA(VLOOKUP(E1294,الاوردرات!$B$1:$C$600,2,0),"")</f>
        <v/>
      </c>
      <c r="J1294" s="63"/>
      <c r="L1294" s="125" t="str">
        <f>IF(F1294="","",_xlfn.IFNA((VLOOKUP(F1294,help!L:M,2,0))*G1294,"غير مسجلة في المشتريات"))</f>
        <v/>
      </c>
    </row>
    <row r="1295" spans="2:12" x14ac:dyDescent="0.2">
      <c r="B1295" s="14">
        <f>COUNTIFS($E$3:E1295,تقرير!$E$4)</f>
        <v>21</v>
      </c>
      <c r="C1295" s="48"/>
      <c r="D1295" s="49"/>
      <c r="E1295" s="48"/>
      <c r="F1295" s="50"/>
      <c r="G1295" s="51"/>
      <c r="H1295" s="128" t="str">
        <f>IF(F1295="","",_xlfn.IFNA(VLOOKUP(F1295,'سجل المشتريات'!E:M,9,0),"غير مسجلة في المشتريات"))</f>
        <v/>
      </c>
      <c r="I1295" s="27" t="str">
        <f>_xlfn.IFNA(VLOOKUP(E1295,الاوردرات!$B$1:$C$600,2,0),"")</f>
        <v/>
      </c>
      <c r="J1295" s="63"/>
      <c r="L1295" s="125" t="str">
        <f>IF(F1295="","",_xlfn.IFNA((VLOOKUP(F1295,help!L:M,2,0))*G1295,"غير مسجلة في المشتريات"))</f>
        <v/>
      </c>
    </row>
    <row r="1296" spans="2:12" x14ac:dyDescent="0.2">
      <c r="B1296" s="14">
        <f>COUNTIFS($E$3:E1296,تقرير!$E$4)</f>
        <v>21</v>
      </c>
      <c r="C1296" s="48"/>
      <c r="D1296" s="49"/>
      <c r="E1296" s="48"/>
      <c r="F1296" s="50"/>
      <c r="G1296" s="51"/>
      <c r="H1296" s="128" t="str">
        <f>IF(F1296="","",_xlfn.IFNA(VLOOKUP(F1296,'سجل المشتريات'!E:M,9,0),"غير مسجلة في المشتريات"))</f>
        <v/>
      </c>
      <c r="I1296" s="27" t="str">
        <f>_xlfn.IFNA(VLOOKUP(E1296,الاوردرات!$B$1:$C$600,2,0),"")</f>
        <v/>
      </c>
      <c r="J1296" s="63"/>
      <c r="L1296" s="125" t="str">
        <f>IF(F1296="","",_xlfn.IFNA((VLOOKUP(F1296,help!L:M,2,0))*G1296,"غير مسجلة في المشتريات"))</f>
        <v/>
      </c>
    </row>
    <row r="1297" spans="2:12" x14ac:dyDescent="0.2">
      <c r="B1297" s="14">
        <f>COUNTIFS($E$3:E1297,تقرير!$E$4)</f>
        <v>21</v>
      </c>
      <c r="C1297" s="48"/>
      <c r="D1297" s="49"/>
      <c r="E1297" s="48"/>
      <c r="F1297" s="50"/>
      <c r="G1297" s="51"/>
      <c r="H1297" s="128" t="str">
        <f>IF(F1297="","",_xlfn.IFNA(VLOOKUP(F1297,'سجل المشتريات'!E:M,9,0),"غير مسجلة في المشتريات"))</f>
        <v/>
      </c>
      <c r="I1297" s="27" t="str">
        <f>_xlfn.IFNA(VLOOKUP(E1297,الاوردرات!$B$1:$C$600,2,0),"")</f>
        <v/>
      </c>
      <c r="J1297" s="63"/>
      <c r="L1297" s="125" t="str">
        <f>IF(F1297="","",_xlfn.IFNA((VLOOKUP(F1297,help!L:M,2,0))*G1297,"غير مسجلة في المشتريات"))</f>
        <v/>
      </c>
    </row>
    <row r="1298" spans="2:12" x14ac:dyDescent="0.2">
      <c r="B1298" s="14">
        <f>COUNTIFS($E$3:E1298,تقرير!$E$4)</f>
        <v>21</v>
      </c>
      <c r="C1298" s="48"/>
      <c r="D1298" s="49"/>
      <c r="E1298" s="48"/>
      <c r="F1298" s="50"/>
      <c r="G1298" s="51"/>
      <c r="H1298" s="128" t="str">
        <f>IF(F1298="","",_xlfn.IFNA(VLOOKUP(F1298,'سجل المشتريات'!E:M,9,0),"غير مسجلة في المشتريات"))</f>
        <v/>
      </c>
      <c r="I1298" s="27" t="str">
        <f>_xlfn.IFNA(VLOOKUP(E1298,الاوردرات!$B$1:$C$600,2,0),"")</f>
        <v/>
      </c>
      <c r="J1298" s="63"/>
      <c r="L1298" s="125" t="str">
        <f>IF(F1298="","",_xlfn.IFNA((VLOOKUP(F1298,help!L:M,2,0))*G1298,"غير مسجلة في المشتريات"))</f>
        <v/>
      </c>
    </row>
    <row r="1299" spans="2:12" x14ac:dyDescent="0.2">
      <c r="B1299" s="14">
        <f>COUNTIFS($E$3:E1299,تقرير!$E$4)</f>
        <v>21</v>
      </c>
      <c r="C1299" s="48"/>
      <c r="D1299" s="49"/>
      <c r="E1299" s="48"/>
      <c r="F1299" s="50"/>
      <c r="G1299" s="51"/>
      <c r="H1299" s="128" t="str">
        <f>IF(F1299="","",_xlfn.IFNA(VLOOKUP(F1299,'سجل المشتريات'!E:M,9,0),"غير مسجلة في المشتريات"))</f>
        <v/>
      </c>
      <c r="I1299" s="27" t="str">
        <f>_xlfn.IFNA(VLOOKUP(E1299,الاوردرات!$B$1:$C$600,2,0),"")</f>
        <v/>
      </c>
      <c r="J1299" s="63"/>
      <c r="L1299" s="125" t="str">
        <f>IF(F1299="","",_xlfn.IFNA((VLOOKUP(F1299,help!L:M,2,0))*G1299,"غير مسجلة في المشتريات"))</f>
        <v/>
      </c>
    </row>
    <row r="1300" spans="2:12" x14ac:dyDescent="0.2">
      <c r="B1300" s="14">
        <f>COUNTIFS($E$3:E1300,تقرير!$E$4)</f>
        <v>21</v>
      </c>
      <c r="C1300" s="48"/>
      <c r="D1300" s="49"/>
      <c r="E1300" s="48"/>
      <c r="F1300" s="50"/>
      <c r="G1300" s="51"/>
      <c r="H1300" s="128" t="str">
        <f>IF(F1300="","",_xlfn.IFNA(VLOOKUP(F1300,'سجل المشتريات'!E:M,9,0),"غير مسجلة في المشتريات"))</f>
        <v/>
      </c>
      <c r="I1300" s="27" t="str">
        <f>_xlfn.IFNA(VLOOKUP(E1300,الاوردرات!$B$1:$C$600,2,0),"")</f>
        <v/>
      </c>
      <c r="J1300" s="63"/>
      <c r="L1300" s="125" t="str">
        <f>IF(F1300="","",_xlfn.IFNA((VLOOKUP(F1300,help!L:M,2,0))*G1300,"غير مسجلة في المشتريات"))</f>
        <v/>
      </c>
    </row>
    <row r="1301" spans="2:12" x14ac:dyDescent="0.2">
      <c r="B1301" s="14">
        <f>COUNTIFS($E$3:E1301,تقرير!$E$4)</f>
        <v>21</v>
      </c>
      <c r="C1301" s="48"/>
      <c r="D1301" s="49"/>
      <c r="E1301" s="48"/>
      <c r="F1301" s="50"/>
      <c r="G1301" s="51"/>
      <c r="H1301" s="128" t="str">
        <f>IF(F1301="","",_xlfn.IFNA(VLOOKUP(F1301,'سجل المشتريات'!E:M,9,0),"غير مسجلة في المشتريات"))</f>
        <v/>
      </c>
      <c r="I1301" s="27" t="str">
        <f>_xlfn.IFNA(VLOOKUP(E1301,الاوردرات!$B$1:$C$600,2,0),"")</f>
        <v/>
      </c>
      <c r="J1301" s="63"/>
      <c r="L1301" s="125" t="str">
        <f>IF(F1301="","",_xlfn.IFNA((VLOOKUP(F1301,help!L:M,2,0))*G1301,"غير مسجلة في المشتريات"))</f>
        <v/>
      </c>
    </row>
    <row r="1302" spans="2:12" x14ac:dyDescent="0.2">
      <c r="B1302" s="14">
        <f>COUNTIFS($E$3:E1302,تقرير!$E$4)</f>
        <v>21</v>
      </c>
      <c r="C1302" s="48"/>
      <c r="D1302" s="49"/>
      <c r="E1302" s="48"/>
      <c r="F1302" s="50"/>
      <c r="G1302" s="51"/>
      <c r="H1302" s="128" t="str">
        <f>IF(F1302="","",_xlfn.IFNA(VLOOKUP(F1302,'سجل المشتريات'!E:M,9,0),"غير مسجلة في المشتريات"))</f>
        <v/>
      </c>
      <c r="I1302" s="27" t="str">
        <f>_xlfn.IFNA(VLOOKUP(E1302,الاوردرات!$B$1:$C$600,2,0),"")</f>
        <v/>
      </c>
      <c r="J1302" s="63"/>
      <c r="L1302" s="125" t="str">
        <f>IF(F1302="","",_xlfn.IFNA((VLOOKUP(F1302,help!L:M,2,0))*G1302,"غير مسجلة في المشتريات"))</f>
        <v/>
      </c>
    </row>
    <row r="1303" spans="2:12" x14ac:dyDescent="0.2">
      <c r="B1303" s="14">
        <f>COUNTIFS($E$3:E1303,تقرير!$E$4)</f>
        <v>21</v>
      </c>
      <c r="C1303" s="48"/>
      <c r="D1303" s="49"/>
      <c r="E1303" s="48"/>
      <c r="F1303" s="50"/>
      <c r="G1303" s="51"/>
      <c r="H1303" s="128" t="str">
        <f>IF(F1303="","",_xlfn.IFNA(VLOOKUP(F1303,'سجل المشتريات'!E:M,9,0),"غير مسجلة في المشتريات"))</f>
        <v/>
      </c>
      <c r="I1303" s="27" t="str">
        <f>_xlfn.IFNA(VLOOKUP(E1303,الاوردرات!$B$1:$C$600,2,0),"")</f>
        <v/>
      </c>
      <c r="J1303" s="63"/>
      <c r="L1303" s="125" t="str">
        <f>IF(F1303="","",_xlfn.IFNA((VLOOKUP(F1303,help!L:M,2,0))*G1303,"غير مسجلة في المشتريات"))</f>
        <v/>
      </c>
    </row>
    <row r="1304" spans="2:12" x14ac:dyDescent="0.2">
      <c r="B1304" s="14">
        <f>COUNTIFS($E$3:E1304,تقرير!$E$4)</f>
        <v>21</v>
      </c>
      <c r="C1304" s="48"/>
      <c r="D1304" s="49"/>
      <c r="E1304" s="48"/>
      <c r="F1304" s="50"/>
      <c r="G1304" s="51"/>
      <c r="H1304" s="128" t="str">
        <f>IF(F1304="","",_xlfn.IFNA(VLOOKUP(F1304,'سجل المشتريات'!E:M,9,0),"غير مسجلة في المشتريات"))</f>
        <v/>
      </c>
      <c r="I1304" s="27" t="str">
        <f>_xlfn.IFNA(VLOOKUP(E1304,الاوردرات!$B$1:$C$600,2,0),"")</f>
        <v/>
      </c>
      <c r="J1304" s="63"/>
      <c r="L1304" s="125" t="str">
        <f>IF(F1304="","",_xlfn.IFNA((VLOOKUP(F1304,help!L:M,2,0))*G1304,"غير مسجلة في المشتريات"))</f>
        <v/>
      </c>
    </row>
    <row r="1305" spans="2:12" x14ac:dyDescent="0.2">
      <c r="B1305" s="14">
        <f>COUNTIFS($E$3:E1305,تقرير!$E$4)</f>
        <v>21</v>
      </c>
      <c r="C1305" s="48"/>
      <c r="D1305" s="49"/>
      <c r="E1305" s="48"/>
      <c r="F1305" s="50"/>
      <c r="G1305" s="51"/>
      <c r="H1305" s="128" t="str">
        <f>IF(F1305="","",_xlfn.IFNA(VLOOKUP(F1305,'سجل المشتريات'!E:M,9,0),"غير مسجلة في المشتريات"))</f>
        <v/>
      </c>
      <c r="I1305" s="27" t="str">
        <f>_xlfn.IFNA(VLOOKUP(E1305,الاوردرات!$B$1:$C$600,2,0),"")</f>
        <v/>
      </c>
      <c r="J1305" s="63"/>
      <c r="L1305" s="125" t="str">
        <f>IF(F1305="","",_xlfn.IFNA((VLOOKUP(F1305,help!L:M,2,0))*G1305,"غير مسجلة في المشتريات"))</f>
        <v/>
      </c>
    </row>
    <row r="1306" spans="2:12" x14ac:dyDescent="0.2">
      <c r="B1306" s="14">
        <f>COUNTIFS($E$3:E1306,تقرير!$E$4)</f>
        <v>21</v>
      </c>
      <c r="C1306" s="48"/>
      <c r="D1306" s="49"/>
      <c r="E1306" s="48"/>
      <c r="F1306" s="50"/>
      <c r="G1306" s="51"/>
      <c r="H1306" s="128" t="str">
        <f>IF(F1306="","",_xlfn.IFNA(VLOOKUP(F1306,'سجل المشتريات'!E:M,9,0),"غير مسجلة في المشتريات"))</f>
        <v/>
      </c>
      <c r="I1306" s="27" t="str">
        <f>_xlfn.IFNA(VLOOKUP(E1306,الاوردرات!$B$1:$C$600,2,0),"")</f>
        <v/>
      </c>
      <c r="J1306" s="63"/>
      <c r="L1306" s="125" t="str">
        <f>IF(F1306="","",_xlfn.IFNA((VLOOKUP(F1306,help!L:M,2,0))*G1306,"غير مسجلة في المشتريات"))</f>
        <v/>
      </c>
    </row>
    <row r="1307" spans="2:12" x14ac:dyDescent="0.2">
      <c r="B1307" s="14">
        <f>COUNTIFS($E$3:E1307,تقرير!$E$4)</f>
        <v>21</v>
      </c>
      <c r="C1307" s="48"/>
      <c r="D1307" s="49"/>
      <c r="E1307" s="48"/>
      <c r="F1307" s="50"/>
      <c r="G1307" s="51"/>
      <c r="H1307" s="128" t="str">
        <f>IF(F1307="","",_xlfn.IFNA(VLOOKUP(F1307,'سجل المشتريات'!E:M,9,0),"غير مسجلة في المشتريات"))</f>
        <v/>
      </c>
      <c r="I1307" s="27" t="str">
        <f>_xlfn.IFNA(VLOOKUP(E1307,الاوردرات!$B$1:$C$600,2,0),"")</f>
        <v/>
      </c>
      <c r="J1307" s="63"/>
      <c r="L1307" s="125" t="str">
        <f>IF(F1307="","",_xlfn.IFNA((VLOOKUP(F1307,help!L:M,2,0))*G1307,"غير مسجلة في المشتريات"))</f>
        <v/>
      </c>
    </row>
    <row r="1308" spans="2:12" x14ac:dyDescent="0.2">
      <c r="B1308" s="14">
        <f>COUNTIFS($E$3:E1308,تقرير!$E$4)</f>
        <v>21</v>
      </c>
      <c r="C1308" s="48"/>
      <c r="D1308" s="49"/>
      <c r="E1308" s="48"/>
      <c r="F1308" s="50"/>
      <c r="G1308" s="51"/>
      <c r="H1308" s="128" t="str">
        <f>IF(F1308="","",_xlfn.IFNA(VLOOKUP(F1308,'سجل المشتريات'!E:M,9,0),"غير مسجلة في المشتريات"))</f>
        <v/>
      </c>
      <c r="I1308" s="27" t="str">
        <f>_xlfn.IFNA(VLOOKUP(E1308,الاوردرات!$B$1:$C$600,2,0),"")</f>
        <v/>
      </c>
      <c r="J1308" s="63"/>
      <c r="L1308" s="125" t="str">
        <f>IF(F1308="","",_xlfn.IFNA((VLOOKUP(F1308,help!L:M,2,0))*G1308,"غير مسجلة في المشتريات"))</f>
        <v/>
      </c>
    </row>
    <row r="1309" spans="2:12" x14ac:dyDescent="0.2">
      <c r="B1309" s="14">
        <f>COUNTIFS($E$3:E1309,تقرير!$E$4)</f>
        <v>21</v>
      </c>
      <c r="C1309" s="48"/>
      <c r="D1309" s="49"/>
      <c r="E1309" s="48"/>
      <c r="F1309" s="50"/>
      <c r="G1309" s="51"/>
      <c r="H1309" s="128" t="str">
        <f>IF(F1309="","",_xlfn.IFNA(VLOOKUP(F1309,'سجل المشتريات'!E:M,9,0),"غير مسجلة في المشتريات"))</f>
        <v/>
      </c>
      <c r="I1309" s="27" t="str">
        <f>_xlfn.IFNA(VLOOKUP(E1309,الاوردرات!$B$1:$C$600,2,0),"")</f>
        <v/>
      </c>
      <c r="J1309" s="63"/>
      <c r="L1309" s="125" t="str">
        <f>IF(F1309="","",_xlfn.IFNA((VLOOKUP(F1309,help!L:M,2,0))*G1309,"غير مسجلة في المشتريات"))</f>
        <v/>
      </c>
    </row>
    <row r="1310" spans="2:12" x14ac:dyDescent="0.2">
      <c r="B1310" s="14">
        <f>COUNTIFS($E$3:E1310,تقرير!$E$4)</f>
        <v>21</v>
      </c>
      <c r="C1310" s="48"/>
      <c r="D1310" s="49"/>
      <c r="E1310" s="48"/>
      <c r="F1310" s="50"/>
      <c r="G1310" s="51"/>
      <c r="H1310" s="128" t="str">
        <f>IF(F1310="","",_xlfn.IFNA(VLOOKUP(F1310,'سجل المشتريات'!E:M,9,0),"غير مسجلة في المشتريات"))</f>
        <v/>
      </c>
      <c r="I1310" s="27" t="str">
        <f>_xlfn.IFNA(VLOOKUP(E1310,الاوردرات!$B$1:$C$600,2,0),"")</f>
        <v/>
      </c>
      <c r="J1310" s="63"/>
      <c r="L1310" s="125" t="str">
        <f>IF(F1310="","",_xlfn.IFNA((VLOOKUP(F1310,help!L:M,2,0))*G1310,"غير مسجلة في المشتريات"))</f>
        <v/>
      </c>
    </row>
    <row r="1311" spans="2:12" x14ac:dyDescent="0.2">
      <c r="B1311" s="14">
        <f>COUNTIFS($E$3:E1311,تقرير!$E$4)</f>
        <v>21</v>
      </c>
      <c r="C1311" s="48"/>
      <c r="D1311" s="49"/>
      <c r="E1311" s="48"/>
      <c r="F1311" s="50"/>
      <c r="G1311" s="51"/>
      <c r="H1311" s="128" t="str">
        <f>IF(F1311="","",_xlfn.IFNA(VLOOKUP(F1311,'سجل المشتريات'!E:M,9,0),"غير مسجلة في المشتريات"))</f>
        <v/>
      </c>
      <c r="I1311" s="27" t="str">
        <f>_xlfn.IFNA(VLOOKUP(E1311,الاوردرات!$B$1:$C$600,2,0),"")</f>
        <v/>
      </c>
      <c r="J1311" s="63"/>
      <c r="L1311" s="125" t="str">
        <f>IF(F1311="","",_xlfn.IFNA((VLOOKUP(F1311,help!L:M,2,0))*G1311,"غير مسجلة في المشتريات"))</f>
        <v/>
      </c>
    </row>
    <row r="1312" spans="2:12" x14ac:dyDescent="0.2">
      <c r="B1312" s="14">
        <f>COUNTIFS($E$3:E1312,تقرير!$E$4)</f>
        <v>21</v>
      </c>
      <c r="C1312" s="48"/>
      <c r="D1312" s="49"/>
      <c r="E1312" s="48"/>
      <c r="F1312" s="50"/>
      <c r="G1312" s="51"/>
      <c r="H1312" s="128" t="str">
        <f>IF(F1312="","",_xlfn.IFNA(VLOOKUP(F1312,'سجل المشتريات'!E:M,9,0),"غير مسجلة في المشتريات"))</f>
        <v/>
      </c>
      <c r="I1312" s="27" t="str">
        <f>_xlfn.IFNA(VLOOKUP(E1312,الاوردرات!$B$1:$C$600,2,0),"")</f>
        <v/>
      </c>
      <c r="J1312" s="63"/>
      <c r="L1312" s="125" t="str">
        <f>IF(F1312="","",_xlfn.IFNA((VLOOKUP(F1312,help!L:M,2,0))*G1312,"غير مسجلة في المشتريات"))</f>
        <v/>
      </c>
    </row>
    <row r="1313" spans="2:12" x14ac:dyDescent="0.2">
      <c r="B1313" s="14">
        <f>COUNTIFS($E$3:E1313,تقرير!$E$4)</f>
        <v>21</v>
      </c>
      <c r="C1313" s="48"/>
      <c r="D1313" s="49"/>
      <c r="E1313" s="48"/>
      <c r="F1313" s="50"/>
      <c r="G1313" s="51"/>
      <c r="H1313" s="128" t="str">
        <f>IF(F1313="","",_xlfn.IFNA(VLOOKUP(F1313,'سجل المشتريات'!E:M,9,0),"غير مسجلة في المشتريات"))</f>
        <v/>
      </c>
      <c r="I1313" s="27" t="str">
        <f>_xlfn.IFNA(VLOOKUP(E1313,الاوردرات!$B$1:$C$600,2,0),"")</f>
        <v/>
      </c>
      <c r="J1313" s="63"/>
      <c r="L1313" s="125" t="str">
        <f>IF(F1313="","",_xlfn.IFNA((VLOOKUP(F1313,help!L:M,2,0))*G1313,"غير مسجلة في المشتريات"))</f>
        <v/>
      </c>
    </row>
    <row r="1314" spans="2:12" x14ac:dyDescent="0.2">
      <c r="B1314" s="14">
        <f>COUNTIFS($E$3:E1314,تقرير!$E$4)</f>
        <v>21</v>
      </c>
      <c r="C1314" s="48"/>
      <c r="D1314" s="49"/>
      <c r="E1314" s="48"/>
      <c r="F1314" s="50"/>
      <c r="G1314" s="51"/>
      <c r="H1314" s="128" t="str">
        <f>IF(F1314="","",_xlfn.IFNA(VLOOKUP(F1314,'سجل المشتريات'!E:M,9,0),"غير مسجلة في المشتريات"))</f>
        <v/>
      </c>
      <c r="I1314" s="27" t="str">
        <f>_xlfn.IFNA(VLOOKUP(E1314,الاوردرات!$B$1:$C$600,2,0),"")</f>
        <v/>
      </c>
      <c r="J1314" s="63"/>
      <c r="L1314" s="125" t="str">
        <f>IF(F1314="","",_xlfn.IFNA((VLOOKUP(F1314,help!L:M,2,0))*G1314,"غير مسجلة في المشتريات"))</f>
        <v/>
      </c>
    </row>
    <row r="1315" spans="2:12" x14ac:dyDescent="0.2">
      <c r="B1315" s="14">
        <f>COUNTIFS($E$3:E1315,تقرير!$E$4)</f>
        <v>21</v>
      </c>
      <c r="C1315" s="48"/>
      <c r="D1315" s="49"/>
      <c r="E1315" s="48"/>
      <c r="F1315" s="50"/>
      <c r="G1315" s="51"/>
      <c r="H1315" s="128" t="str">
        <f>IF(F1315="","",_xlfn.IFNA(VLOOKUP(F1315,'سجل المشتريات'!E:M,9,0),"غير مسجلة في المشتريات"))</f>
        <v/>
      </c>
      <c r="I1315" s="27" t="str">
        <f>_xlfn.IFNA(VLOOKUP(E1315,الاوردرات!$B$1:$C$600,2,0),"")</f>
        <v/>
      </c>
      <c r="J1315" s="63"/>
      <c r="L1315" s="125" t="str">
        <f>IF(F1315="","",_xlfn.IFNA((VLOOKUP(F1315,help!L:M,2,0))*G1315,"غير مسجلة في المشتريات"))</f>
        <v/>
      </c>
    </row>
    <row r="1316" spans="2:12" x14ac:dyDescent="0.2">
      <c r="B1316" s="14">
        <f>COUNTIFS($E$3:E1316,تقرير!$E$4)</f>
        <v>21</v>
      </c>
      <c r="C1316" s="48"/>
      <c r="D1316" s="49"/>
      <c r="E1316" s="48"/>
      <c r="F1316" s="50"/>
      <c r="G1316" s="51"/>
      <c r="H1316" s="128" t="str">
        <f>IF(F1316="","",_xlfn.IFNA(VLOOKUP(F1316,'سجل المشتريات'!E:M,9,0),"غير مسجلة في المشتريات"))</f>
        <v/>
      </c>
      <c r="I1316" s="27" t="str">
        <f>_xlfn.IFNA(VLOOKUP(E1316,الاوردرات!$B$1:$C$600,2,0),"")</f>
        <v/>
      </c>
      <c r="J1316" s="63"/>
      <c r="L1316" s="125" t="str">
        <f>IF(F1316="","",_xlfn.IFNA((VLOOKUP(F1316,help!L:M,2,0))*G1316,"غير مسجلة في المشتريات"))</f>
        <v/>
      </c>
    </row>
    <row r="1317" spans="2:12" x14ac:dyDescent="0.2">
      <c r="B1317" s="14">
        <f>COUNTIFS($E$3:E1317,تقرير!$E$4)</f>
        <v>21</v>
      </c>
      <c r="C1317" s="48"/>
      <c r="D1317" s="49"/>
      <c r="E1317" s="48"/>
      <c r="F1317" s="50"/>
      <c r="G1317" s="51"/>
      <c r="H1317" s="128" t="str">
        <f>IF(F1317="","",_xlfn.IFNA(VLOOKUP(F1317,'سجل المشتريات'!E:M,9,0),"غير مسجلة في المشتريات"))</f>
        <v/>
      </c>
      <c r="I1317" s="27" t="str">
        <f>_xlfn.IFNA(VLOOKUP(E1317,الاوردرات!$B$1:$C$600,2,0),"")</f>
        <v/>
      </c>
      <c r="J1317" s="63"/>
      <c r="L1317" s="125" t="str">
        <f>IF(F1317="","",_xlfn.IFNA((VLOOKUP(F1317,help!L:M,2,0))*G1317,"غير مسجلة في المشتريات"))</f>
        <v/>
      </c>
    </row>
    <row r="1318" spans="2:12" x14ac:dyDescent="0.2">
      <c r="B1318" s="14">
        <f>COUNTIFS($E$3:E1318,تقرير!$E$4)</f>
        <v>21</v>
      </c>
      <c r="C1318" s="48"/>
      <c r="D1318" s="49"/>
      <c r="E1318" s="48"/>
      <c r="F1318" s="50"/>
      <c r="G1318" s="51"/>
      <c r="H1318" s="128" t="str">
        <f>IF(F1318="","",_xlfn.IFNA(VLOOKUP(F1318,'سجل المشتريات'!E:M,9,0),"غير مسجلة في المشتريات"))</f>
        <v/>
      </c>
      <c r="I1318" s="27" t="str">
        <f>_xlfn.IFNA(VLOOKUP(E1318,الاوردرات!$B$1:$C$600,2,0),"")</f>
        <v/>
      </c>
      <c r="J1318" s="63"/>
      <c r="L1318" s="125" t="str">
        <f>IF(F1318="","",_xlfn.IFNA((VLOOKUP(F1318,help!L:M,2,0))*G1318,"غير مسجلة في المشتريات"))</f>
        <v/>
      </c>
    </row>
    <row r="1319" spans="2:12" x14ac:dyDescent="0.2">
      <c r="B1319" s="14">
        <f>COUNTIFS($E$3:E1319,تقرير!$E$4)</f>
        <v>21</v>
      </c>
      <c r="C1319" s="48"/>
      <c r="D1319" s="49"/>
      <c r="E1319" s="48"/>
      <c r="F1319" s="50"/>
      <c r="G1319" s="51"/>
      <c r="H1319" s="128" t="str">
        <f>IF(F1319="","",_xlfn.IFNA(VLOOKUP(F1319,'سجل المشتريات'!E:M,9,0),"غير مسجلة في المشتريات"))</f>
        <v/>
      </c>
      <c r="I1319" s="27" t="str">
        <f>_xlfn.IFNA(VLOOKUP(E1319,الاوردرات!$B$1:$C$600,2,0),"")</f>
        <v/>
      </c>
      <c r="J1319" s="63"/>
      <c r="L1319" s="125" t="str">
        <f>IF(F1319="","",_xlfn.IFNA((VLOOKUP(F1319,help!L:M,2,0))*G1319,"غير مسجلة في المشتريات"))</f>
        <v/>
      </c>
    </row>
    <row r="1320" spans="2:12" x14ac:dyDescent="0.2">
      <c r="B1320" s="14">
        <f>COUNTIFS($E$3:E1320,تقرير!$E$4)</f>
        <v>21</v>
      </c>
      <c r="C1320" s="48"/>
      <c r="D1320" s="49"/>
      <c r="E1320" s="48"/>
      <c r="F1320" s="50"/>
      <c r="G1320" s="51"/>
      <c r="H1320" s="128" t="str">
        <f>IF(F1320="","",_xlfn.IFNA(VLOOKUP(F1320,'سجل المشتريات'!E:M,9,0),"غير مسجلة في المشتريات"))</f>
        <v/>
      </c>
      <c r="I1320" s="27" t="str">
        <f>_xlfn.IFNA(VLOOKUP(E1320,الاوردرات!$B$1:$C$600,2,0),"")</f>
        <v/>
      </c>
      <c r="J1320" s="63"/>
      <c r="L1320" s="125" t="str">
        <f>IF(F1320="","",_xlfn.IFNA((VLOOKUP(F1320,help!L:M,2,0))*G1320,"غير مسجلة في المشتريات"))</f>
        <v/>
      </c>
    </row>
    <row r="1321" spans="2:12" x14ac:dyDescent="0.2">
      <c r="B1321" s="14">
        <f>COUNTIFS($E$3:E1321,تقرير!$E$4)</f>
        <v>21</v>
      </c>
      <c r="C1321" s="48"/>
      <c r="D1321" s="49"/>
      <c r="E1321" s="48"/>
      <c r="F1321" s="50"/>
      <c r="G1321" s="51"/>
      <c r="H1321" s="128" t="str">
        <f>IF(F1321="","",_xlfn.IFNA(VLOOKUP(F1321,'سجل المشتريات'!E:M,9,0),"غير مسجلة في المشتريات"))</f>
        <v/>
      </c>
      <c r="I1321" s="27" t="str">
        <f>_xlfn.IFNA(VLOOKUP(E1321,الاوردرات!$B$1:$C$600,2,0),"")</f>
        <v/>
      </c>
      <c r="J1321" s="63"/>
      <c r="L1321" s="125" t="str">
        <f>IF(F1321="","",_xlfn.IFNA((VLOOKUP(F1321,help!L:M,2,0))*G1321,"غير مسجلة في المشتريات"))</f>
        <v/>
      </c>
    </row>
    <row r="1322" spans="2:12" x14ac:dyDescent="0.2">
      <c r="B1322" s="14">
        <f>COUNTIFS($E$3:E1322,تقرير!$E$4)</f>
        <v>21</v>
      </c>
      <c r="C1322" s="48"/>
      <c r="D1322" s="49"/>
      <c r="E1322" s="48"/>
      <c r="F1322" s="50"/>
      <c r="G1322" s="51"/>
      <c r="H1322" s="128" t="str">
        <f>IF(F1322="","",_xlfn.IFNA(VLOOKUP(F1322,'سجل المشتريات'!E:M,9,0),"غير مسجلة في المشتريات"))</f>
        <v/>
      </c>
      <c r="I1322" s="27" t="str">
        <f>_xlfn.IFNA(VLOOKUP(E1322,الاوردرات!$B$1:$C$600,2,0),"")</f>
        <v/>
      </c>
      <c r="J1322" s="63"/>
      <c r="L1322" s="125" t="str">
        <f>IF(F1322="","",_xlfn.IFNA((VLOOKUP(F1322,help!L:M,2,0))*G1322,"غير مسجلة في المشتريات"))</f>
        <v/>
      </c>
    </row>
    <row r="1323" spans="2:12" x14ac:dyDescent="0.2">
      <c r="B1323" s="14">
        <f>COUNTIFS($E$3:E1323,تقرير!$E$4)</f>
        <v>21</v>
      </c>
      <c r="C1323" s="48"/>
      <c r="D1323" s="49"/>
      <c r="E1323" s="48"/>
      <c r="F1323" s="50"/>
      <c r="G1323" s="51"/>
      <c r="H1323" s="128" t="str">
        <f>IF(F1323="","",_xlfn.IFNA(VLOOKUP(F1323,'سجل المشتريات'!E:M,9,0),"غير مسجلة في المشتريات"))</f>
        <v/>
      </c>
      <c r="I1323" s="27" t="str">
        <f>_xlfn.IFNA(VLOOKUP(E1323,الاوردرات!$B$1:$C$600,2,0),"")</f>
        <v/>
      </c>
      <c r="J1323" s="63"/>
      <c r="L1323" s="125" t="str">
        <f>IF(F1323="","",_xlfn.IFNA((VLOOKUP(F1323,help!L:M,2,0))*G1323,"غير مسجلة في المشتريات"))</f>
        <v/>
      </c>
    </row>
    <row r="1324" spans="2:12" x14ac:dyDescent="0.2">
      <c r="B1324" s="14">
        <f>COUNTIFS($E$3:E1324,تقرير!$E$4)</f>
        <v>21</v>
      </c>
      <c r="C1324" s="48"/>
      <c r="D1324" s="49"/>
      <c r="E1324" s="48"/>
      <c r="F1324" s="50"/>
      <c r="G1324" s="51"/>
      <c r="H1324" s="128" t="str">
        <f>IF(F1324="","",_xlfn.IFNA(VLOOKUP(F1324,'سجل المشتريات'!E:M,9,0),"غير مسجلة في المشتريات"))</f>
        <v/>
      </c>
      <c r="I1324" s="27" t="str">
        <f>_xlfn.IFNA(VLOOKUP(E1324,الاوردرات!$B$1:$C$600,2,0),"")</f>
        <v/>
      </c>
      <c r="J1324" s="63"/>
      <c r="L1324" s="125" t="str">
        <f>IF(F1324="","",_xlfn.IFNA((VLOOKUP(F1324,help!L:M,2,0))*G1324,"غير مسجلة في المشتريات"))</f>
        <v/>
      </c>
    </row>
    <row r="1325" spans="2:12" x14ac:dyDescent="0.2">
      <c r="B1325" s="14">
        <f>COUNTIFS($E$3:E1325,تقرير!$E$4)</f>
        <v>21</v>
      </c>
      <c r="C1325" s="48"/>
      <c r="D1325" s="49"/>
      <c r="E1325" s="48"/>
      <c r="F1325" s="50"/>
      <c r="G1325" s="51"/>
      <c r="H1325" s="128" t="str">
        <f>IF(F1325="","",_xlfn.IFNA(VLOOKUP(F1325,'سجل المشتريات'!E:M,9,0),"غير مسجلة في المشتريات"))</f>
        <v/>
      </c>
      <c r="I1325" s="27" t="str">
        <f>_xlfn.IFNA(VLOOKUP(E1325,الاوردرات!$B$1:$C$600,2,0),"")</f>
        <v/>
      </c>
      <c r="J1325" s="63"/>
      <c r="L1325" s="125" t="str">
        <f>IF(F1325="","",_xlfn.IFNA((VLOOKUP(F1325,help!L:M,2,0))*G1325,"غير مسجلة في المشتريات"))</f>
        <v/>
      </c>
    </row>
    <row r="1326" spans="2:12" x14ac:dyDescent="0.2">
      <c r="B1326" s="14">
        <f>COUNTIFS($E$3:E1326,تقرير!$E$4)</f>
        <v>21</v>
      </c>
      <c r="C1326" s="48"/>
      <c r="D1326" s="49"/>
      <c r="E1326" s="48"/>
      <c r="F1326" s="50"/>
      <c r="G1326" s="51"/>
      <c r="H1326" s="128" t="str">
        <f>IF(F1326="","",_xlfn.IFNA(VLOOKUP(F1326,'سجل المشتريات'!E:M,9,0),"غير مسجلة في المشتريات"))</f>
        <v/>
      </c>
      <c r="I1326" s="27" t="str">
        <f>_xlfn.IFNA(VLOOKUP(E1326,الاوردرات!$B$1:$C$600,2,0),"")</f>
        <v/>
      </c>
      <c r="J1326" s="63"/>
      <c r="L1326" s="125" t="str">
        <f>IF(F1326="","",_xlfn.IFNA((VLOOKUP(F1326,help!L:M,2,0))*G1326,"غير مسجلة في المشتريات"))</f>
        <v/>
      </c>
    </row>
    <row r="1327" spans="2:12" x14ac:dyDescent="0.2">
      <c r="B1327" s="14">
        <f>COUNTIFS($E$3:E1327,تقرير!$E$4)</f>
        <v>21</v>
      </c>
      <c r="C1327" s="48"/>
      <c r="D1327" s="49"/>
      <c r="E1327" s="48"/>
      <c r="F1327" s="50"/>
      <c r="G1327" s="51"/>
      <c r="H1327" s="128" t="str">
        <f>IF(F1327="","",_xlfn.IFNA(VLOOKUP(F1327,'سجل المشتريات'!E:M,9,0),"غير مسجلة في المشتريات"))</f>
        <v/>
      </c>
      <c r="I1327" s="27" t="str">
        <f>_xlfn.IFNA(VLOOKUP(E1327,الاوردرات!$B$1:$C$600,2,0),"")</f>
        <v/>
      </c>
      <c r="J1327" s="63"/>
      <c r="L1327" s="125" t="str">
        <f>IF(F1327="","",_xlfn.IFNA((VLOOKUP(F1327,help!L:M,2,0))*G1327,"غير مسجلة في المشتريات"))</f>
        <v/>
      </c>
    </row>
    <row r="1328" spans="2:12" x14ac:dyDescent="0.2">
      <c r="B1328" s="14">
        <f>COUNTIFS($E$3:E1328,تقرير!$E$4)</f>
        <v>21</v>
      </c>
      <c r="C1328" s="48"/>
      <c r="D1328" s="49"/>
      <c r="E1328" s="48"/>
      <c r="F1328" s="50"/>
      <c r="G1328" s="51"/>
      <c r="H1328" s="128" t="str">
        <f>IF(F1328="","",_xlfn.IFNA(VLOOKUP(F1328,'سجل المشتريات'!E:M,9,0),"غير مسجلة في المشتريات"))</f>
        <v/>
      </c>
      <c r="I1328" s="27" t="str">
        <f>_xlfn.IFNA(VLOOKUP(E1328,الاوردرات!$B$1:$C$600,2,0),"")</f>
        <v/>
      </c>
      <c r="J1328" s="63"/>
      <c r="L1328" s="125" t="str">
        <f>IF(F1328="","",_xlfn.IFNA((VLOOKUP(F1328,help!L:M,2,0))*G1328,"غير مسجلة في المشتريات"))</f>
        <v/>
      </c>
    </row>
    <row r="1329" spans="2:12" x14ac:dyDescent="0.2">
      <c r="B1329" s="14">
        <f>COUNTIFS($E$3:E1329,تقرير!$E$4)</f>
        <v>21</v>
      </c>
      <c r="C1329" s="48"/>
      <c r="D1329" s="49"/>
      <c r="E1329" s="48"/>
      <c r="F1329" s="50"/>
      <c r="G1329" s="51"/>
      <c r="H1329" s="128" t="str">
        <f>IF(F1329="","",_xlfn.IFNA(VLOOKUP(F1329,'سجل المشتريات'!E:M,9,0),"غير مسجلة في المشتريات"))</f>
        <v/>
      </c>
      <c r="I1329" s="27" t="str">
        <f>_xlfn.IFNA(VLOOKUP(E1329,الاوردرات!$B$1:$C$600,2,0),"")</f>
        <v/>
      </c>
      <c r="J1329" s="63"/>
      <c r="L1329" s="125" t="str">
        <f>IF(F1329="","",_xlfn.IFNA((VLOOKUP(F1329,help!L:M,2,0))*G1329,"غير مسجلة في المشتريات"))</f>
        <v/>
      </c>
    </row>
    <row r="1330" spans="2:12" x14ac:dyDescent="0.2">
      <c r="B1330" s="14">
        <f>COUNTIFS($E$3:E1330,تقرير!$E$4)</f>
        <v>21</v>
      </c>
      <c r="C1330" s="48"/>
      <c r="D1330" s="49"/>
      <c r="E1330" s="48"/>
      <c r="F1330" s="50"/>
      <c r="G1330" s="51"/>
      <c r="H1330" s="128" t="str">
        <f>IF(F1330="","",_xlfn.IFNA(VLOOKUP(F1330,'سجل المشتريات'!E:M,9,0),"غير مسجلة في المشتريات"))</f>
        <v/>
      </c>
      <c r="I1330" s="27" t="str">
        <f>_xlfn.IFNA(VLOOKUP(E1330,الاوردرات!$B$1:$C$600,2,0),"")</f>
        <v/>
      </c>
      <c r="J1330" s="63"/>
      <c r="L1330" s="125" t="str">
        <f>IF(F1330="","",_xlfn.IFNA((VLOOKUP(F1330,help!L:M,2,0))*G1330,"غير مسجلة في المشتريات"))</f>
        <v/>
      </c>
    </row>
    <row r="1331" spans="2:12" x14ac:dyDescent="0.2">
      <c r="B1331" s="14">
        <f>COUNTIFS($E$3:E1331,تقرير!$E$4)</f>
        <v>21</v>
      </c>
      <c r="C1331" s="48"/>
      <c r="D1331" s="49"/>
      <c r="E1331" s="48"/>
      <c r="F1331" s="50"/>
      <c r="G1331" s="51"/>
      <c r="H1331" s="128" t="str">
        <f>IF(F1331="","",_xlfn.IFNA(VLOOKUP(F1331,'سجل المشتريات'!E:M,9,0),"غير مسجلة في المشتريات"))</f>
        <v/>
      </c>
      <c r="I1331" s="27" t="str">
        <f>_xlfn.IFNA(VLOOKUP(E1331,الاوردرات!$B$1:$C$600,2,0),"")</f>
        <v/>
      </c>
      <c r="J1331" s="63"/>
      <c r="L1331" s="125" t="str">
        <f>IF(F1331="","",_xlfn.IFNA((VLOOKUP(F1331,help!L:M,2,0))*G1331,"غير مسجلة في المشتريات"))</f>
        <v/>
      </c>
    </row>
    <row r="1332" spans="2:12" x14ac:dyDescent="0.2">
      <c r="B1332" s="14">
        <f>COUNTIFS($E$3:E1332,تقرير!$E$4)</f>
        <v>21</v>
      </c>
      <c r="C1332" s="48"/>
      <c r="D1332" s="49"/>
      <c r="E1332" s="48"/>
      <c r="F1332" s="50"/>
      <c r="G1332" s="51"/>
      <c r="H1332" s="128" t="str">
        <f>IF(F1332="","",_xlfn.IFNA(VLOOKUP(F1332,'سجل المشتريات'!E:M,9,0),"غير مسجلة في المشتريات"))</f>
        <v/>
      </c>
      <c r="I1332" s="27" t="str">
        <f>_xlfn.IFNA(VLOOKUP(E1332,الاوردرات!$B$1:$C$600,2,0),"")</f>
        <v/>
      </c>
      <c r="J1332" s="63"/>
      <c r="L1332" s="125" t="str">
        <f>IF(F1332="","",_xlfn.IFNA((VLOOKUP(F1332,help!L:M,2,0))*G1332,"غير مسجلة في المشتريات"))</f>
        <v/>
      </c>
    </row>
    <row r="1333" spans="2:12" x14ac:dyDescent="0.2">
      <c r="B1333" s="14">
        <f>COUNTIFS($E$3:E1333,تقرير!$E$4)</f>
        <v>21</v>
      </c>
      <c r="C1333" s="48"/>
      <c r="D1333" s="49"/>
      <c r="E1333" s="48"/>
      <c r="F1333" s="50"/>
      <c r="G1333" s="51"/>
      <c r="H1333" s="128" t="str">
        <f>IF(F1333="","",_xlfn.IFNA(VLOOKUP(F1333,'سجل المشتريات'!E:M,9,0),"غير مسجلة في المشتريات"))</f>
        <v/>
      </c>
      <c r="I1333" s="27" t="str">
        <f>_xlfn.IFNA(VLOOKUP(E1333,الاوردرات!$B$1:$C$600,2,0),"")</f>
        <v/>
      </c>
      <c r="J1333" s="63"/>
      <c r="L1333" s="125" t="str">
        <f>IF(F1333="","",_xlfn.IFNA((VLOOKUP(F1333,help!L:M,2,0))*G1333,"غير مسجلة في المشتريات"))</f>
        <v/>
      </c>
    </row>
    <row r="1334" spans="2:12" x14ac:dyDescent="0.2">
      <c r="B1334" s="14">
        <f>COUNTIFS($E$3:E1334,تقرير!$E$4)</f>
        <v>21</v>
      </c>
      <c r="C1334" s="48"/>
      <c r="D1334" s="49"/>
      <c r="E1334" s="48"/>
      <c r="F1334" s="50"/>
      <c r="G1334" s="51"/>
      <c r="H1334" s="128" t="str">
        <f>IF(F1334="","",_xlfn.IFNA(VLOOKUP(F1334,'سجل المشتريات'!E:M,9,0),"غير مسجلة في المشتريات"))</f>
        <v/>
      </c>
      <c r="I1334" s="27" t="str">
        <f>_xlfn.IFNA(VLOOKUP(E1334,الاوردرات!$B$1:$C$600,2,0),"")</f>
        <v/>
      </c>
      <c r="J1334" s="63"/>
      <c r="L1334" s="125" t="str">
        <f>IF(F1334="","",_xlfn.IFNA((VLOOKUP(F1334,help!L:M,2,0))*G1334,"غير مسجلة في المشتريات"))</f>
        <v/>
      </c>
    </row>
    <row r="1335" spans="2:12" x14ac:dyDescent="0.2">
      <c r="B1335" s="14">
        <f>COUNTIFS($E$3:E1335,تقرير!$E$4)</f>
        <v>21</v>
      </c>
      <c r="C1335" s="48"/>
      <c r="D1335" s="49"/>
      <c r="E1335" s="48"/>
      <c r="F1335" s="50"/>
      <c r="G1335" s="51"/>
      <c r="H1335" s="128" t="str">
        <f>IF(F1335="","",_xlfn.IFNA(VLOOKUP(F1335,'سجل المشتريات'!E:M,9,0),"غير مسجلة في المشتريات"))</f>
        <v/>
      </c>
      <c r="I1335" s="27" t="str">
        <f>_xlfn.IFNA(VLOOKUP(E1335,الاوردرات!$B$1:$C$600,2,0),"")</f>
        <v/>
      </c>
      <c r="J1335" s="63"/>
      <c r="L1335" s="125" t="str">
        <f>IF(F1335="","",_xlfn.IFNA((VLOOKUP(F1335,help!L:M,2,0))*G1335,"غير مسجلة في المشتريات"))</f>
        <v/>
      </c>
    </row>
    <row r="1336" spans="2:12" x14ac:dyDescent="0.2">
      <c r="B1336" s="14">
        <f>COUNTIFS($E$3:E1336,تقرير!$E$4)</f>
        <v>21</v>
      </c>
      <c r="C1336" s="48"/>
      <c r="D1336" s="49"/>
      <c r="E1336" s="48"/>
      <c r="F1336" s="50"/>
      <c r="G1336" s="51"/>
      <c r="H1336" s="128" t="str">
        <f>IF(F1336="","",_xlfn.IFNA(VLOOKUP(F1336,'سجل المشتريات'!E:M,9,0),"غير مسجلة في المشتريات"))</f>
        <v/>
      </c>
      <c r="I1336" s="27" t="str">
        <f>_xlfn.IFNA(VLOOKUP(E1336,الاوردرات!$B$1:$C$600,2,0),"")</f>
        <v/>
      </c>
      <c r="J1336" s="63"/>
      <c r="L1336" s="125" t="str">
        <f>IF(F1336="","",_xlfn.IFNA((VLOOKUP(F1336,help!L:M,2,0))*G1336,"غير مسجلة في المشتريات"))</f>
        <v/>
      </c>
    </row>
    <row r="1337" spans="2:12" x14ac:dyDescent="0.2">
      <c r="B1337" s="14">
        <f>COUNTIFS($E$3:E1337,تقرير!$E$4)</f>
        <v>21</v>
      </c>
      <c r="C1337" s="48"/>
      <c r="D1337" s="49"/>
      <c r="E1337" s="48"/>
      <c r="F1337" s="50"/>
      <c r="G1337" s="51"/>
      <c r="H1337" s="128" t="str">
        <f>IF(F1337="","",_xlfn.IFNA(VLOOKUP(F1337,'سجل المشتريات'!E:M,9,0),"غير مسجلة في المشتريات"))</f>
        <v/>
      </c>
      <c r="I1337" s="27" t="str">
        <f>_xlfn.IFNA(VLOOKUP(E1337,الاوردرات!$B$1:$C$600,2,0),"")</f>
        <v/>
      </c>
      <c r="J1337" s="63"/>
      <c r="L1337" s="125" t="str">
        <f>IF(F1337="","",_xlfn.IFNA((VLOOKUP(F1337,help!L:M,2,0))*G1337,"غير مسجلة في المشتريات"))</f>
        <v/>
      </c>
    </row>
    <row r="1338" spans="2:12" x14ac:dyDescent="0.2">
      <c r="B1338" s="14">
        <f>COUNTIFS($E$3:E1338,تقرير!$E$4)</f>
        <v>21</v>
      </c>
      <c r="C1338" s="48"/>
      <c r="D1338" s="49"/>
      <c r="E1338" s="48"/>
      <c r="F1338" s="50"/>
      <c r="G1338" s="51"/>
      <c r="H1338" s="128" t="str">
        <f>IF(F1338="","",_xlfn.IFNA(VLOOKUP(F1338,'سجل المشتريات'!E:M,9,0),"غير مسجلة في المشتريات"))</f>
        <v/>
      </c>
      <c r="I1338" s="27" t="str">
        <f>_xlfn.IFNA(VLOOKUP(E1338,الاوردرات!$B$1:$C$600,2,0),"")</f>
        <v/>
      </c>
      <c r="J1338" s="63"/>
      <c r="L1338" s="125" t="str">
        <f>IF(F1338="","",_xlfn.IFNA((VLOOKUP(F1338,help!L:M,2,0))*G1338,"غير مسجلة في المشتريات"))</f>
        <v/>
      </c>
    </row>
    <row r="1339" spans="2:12" x14ac:dyDescent="0.2">
      <c r="B1339" s="14">
        <f>COUNTIFS($E$3:E1339,تقرير!$E$4)</f>
        <v>21</v>
      </c>
      <c r="C1339" s="48"/>
      <c r="D1339" s="49"/>
      <c r="E1339" s="48"/>
      <c r="F1339" s="50"/>
      <c r="G1339" s="51"/>
      <c r="H1339" s="128" t="str">
        <f>IF(F1339="","",_xlfn.IFNA(VLOOKUP(F1339,'سجل المشتريات'!E:M,9,0),"غير مسجلة في المشتريات"))</f>
        <v/>
      </c>
      <c r="I1339" s="27" t="str">
        <f>_xlfn.IFNA(VLOOKUP(E1339,الاوردرات!$B$1:$C$600,2,0),"")</f>
        <v/>
      </c>
      <c r="J1339" s="63"/>
      <c r="L1339" s="125" t="str">
        <f>IF(F1339="","",_xlfn.IFNA((VLOOKUP(F1339,help!L:M,2,0))*G1339,"غير مسجلة في المشتريات"))</f>
        <v/>
      </c>
    </row>
    <row r="1340" spans="2:12" x14ac:dyDescent="0.2">
      <c r="B1340" s="14">
        <f>COUNTIFS($E$3:E1340,تقرير!$E$4)</f>
        <v>21</v>
      </c>
      <c r="C1340" s="48"/>
      <c r="D1340" s="49"/>
      <c r="E1340" s="48"/>
      <c r="F1340" s="50"/>
      <c r="G1340" s="51"/>
      <c r="H1340" s="128" t="str">
        <f>IF(F1340="","",_xlfn.IFNA(VLOOKUP(F1340,'سجل المشتريات'!E:M,9,0),"غير مسجلة في المشتريات"))</f>
        <v/>
      </c>
      <c r="I1340" s="27" t="str">
        <f>_xlfn.IFNA(VLOOKUP(E1340,الاوردرات!$B$1:$C$600,2,0),"")</f>
        <v/>
      </c>
      <c r="J1340" s="63"/>
      <c r="L1340" s="125" t="str">
        <f>IF(F1340="","",_xlfn.IFNA((VLOOKUP(F1340,help!L:M,2,0))*G1340,"غير مسجلة في المشتريات"))</f>
        <v/>
      </c>
    </row>
    <row r="1341" spans="2:12" x14ac:dyDescent="0.2">
      <c r="B1341" s="14">
        <f>COUNTIFS($E$3:E1341,تقرير!$E$4)</f>
        <v>21</v>
      </c>
      <c r="C1341" s="48"/>
      <c r="D1341" s="49"/>
      <c r="E1341" s="48"/>
      <c r="F1341" s="50"/>
      <c r="G1341" s="51"/>
      <c r="H1341" s="128" t="str">
        <f>IF(F1341="","",_xlfn.IFNA(VLOOKUP(F1341,'سجل المشتريات'!E:M,9,0),"غير مسجلة في المشتريات"))</f>
        <v/>
      </c>
      <c r="I1341" s="27" t="str">
        <f>_xlfn.IFNA(VLOOKUP(E1341,الاوردرات!$B$1:$C$600,2,0),"")</f>
        <v/>
      </c>
      <c r="J1341" s="63"/>
      <c r="L1341" s="125" t="str">
        <f>IF(F1341="","",_xlfn.IFNA((VLOOKUP(F1341,help!L:M,2,0))*G1341,"غير مسجلة في المشتريات"))</f>
        <v/>
      </c>
    </row>
    <row r="1342" spans="2:12" x14ac:dyDescent="0.2">
      <c r="B1342" s="14">
        <f>COUNTIFS($E$3:E1342,تقرير!$E$4)</f>
        <v>21</v>
      </c>
      <c r="C1342" s="48"/>
      <c r="D1342" s="49"/>
      <c r="E1342" s="48"/>
      <c r="F1342" s="50"/>
      <c r="G1342" s="51"/>
      <c r="H1342" s="128" t="str">
        <f>IF(F1342="","",_xlfn.IFNA(VLOOKUP(F1342,'سجل المشتريات'!E:M,9,0),"غير مسجلة في المشتريات"))</f>
        <v/>
      </c>
      <c r="I1342" s="27" t="str">
        <f>_xlfn.IFNA(VLOOKUP(E1342,الاوردرات!$B$1:$C$600,2,0),"")</f>
        <v/>
      </c>
      <c r="J1342" s="63"/>
      <c r="L1342" s="125" t="str">
        <f>IF(F1342="","",_xlfn.IFNA((VLOOKUP(F1342,help!L:M,2,0))*G1342,"غير مسجلة في المشتريات"))</f>
        <v/>
      </c>
    </row>
    <row r="1343" spans="2:12" x14ac:dyDescent="0.2">
      <c r="B1343" s="14">
        <f>COUNTIFS($E$3:E1343,تقرير!$E$4)</f>
        <v>21</v>
      </c>
      <c r="C1343" s="48"/>
      <c r="D1343" s="49"/>
      <c r="E1343" s="48"/>
      <c r="F1343" s="50"/>
      <c r="G1343" s="51"/>
      <c r="H1343" s="128" t="str">
        <f>IF(F1343="","",_xlfn.IFNA(VLOOKUP(F1343,'سجل المشتريات'!E:M,9,0),"غير مسجلة في المشتريات"))</f>
        <v/>
      </c>
      <c r="I1343" s="27" t="str">
        <f>_xlfn.IFNA(VLOOKUP(E1343,الاوردرات!$B$1:$C$600,2,0),"")</f>
        <v/>
      </c>
      <c r="J1343" s="63"/>
      <c r="L1343" s="125" t="str">
        <f>IF(F1343="","",_xlfn.IFNA((VLOOKUP(F1343,help!L:M,2,0))*G1343,"غير مسجلة في المشتريات"))</f>
        <v/>
      </c>
    </row>
    <row r="1344" spans="2:12" x14ac:dyDescent="0.2">
      <c r="B1344" s="14">
        <f>COUNTIFS($E$3:E1344,تقرير!$E$4)</f>
        <v>21</v>
      </c>
      <c r="C1344" s="48"/>
      <c r="D1344" s="49"/>
      <c r="E1344" s="48"/>
      <c r="F1344" s="50"/>
      <c r="G1344" s="51"/>
      <c r="H1344" s="128" t="str">
        <f>IF(F1344="","",_xlfn.IFNA(VLOOKUP(F1344,'سجل المشتريات'!E:M,9,0),"غير مسجلة في المشتريات"))</f>
        <v/>
      </c>
      <c r="I1344" s="27" t="str">
        <f>_xlfn.IFNA(VLOOKUP(E1344,الاوردرات!$B$1:$C$600,2,0),"")</f>
        <v/>
      </c>
      <c r="J1344" s="63"/>
      <c r="L1344" s="125" t="str">
        <f>IF(F1344="","",_xlfn.IFNA((VLOOKUP(F1344,help!L:M,2,0))*G1344,"غير مسجلة في المشتريات"))</f>
        <v/>
      </c>
    </row>
    <row r="1345" spans="2:12" x14ac:dyDescent="0.2">
      <c r="B1345" s="14">
        <f>COUNTIFS($E$3:E1345,تقرير!$E$4)</f>
        <v>21</v>
      </c>
      <c r="C1345" s="48"/>
      <c r="D1345" s="49"/>
      <c r="E1345" s="48"/>
      <c r="F1345" s="50"/>
      <c r="G1345" s="51"/>
      <c r="H1345" s="128" t="str">
        <f>IF(F1345="","",_xlfn.IFNA(VLOOKUP(F1345,'سجل المشتريات'!E:M,9,0),"غير مسجلة في المشتريات"))</f>
        <v/>
      </c>
      <c r="I1345" s="27" t="str">
        <f>_xlfn.IFNA(VLOOKUP(E1345,الاوردرات!$B$1:$C$600,2,0),"")</f>
        <v/>
      </c>
      <c r="J1345" s="63"/>
      <c r="L1345" s="125" t="str">
        <f>IF(F1345="","",_xlfn.IFNA((VLOOKUP(F1345,help!L:M,2,0))*G1345,"غير مسجلة في المشتريات"))</f>
        <v/>
      </c>
    </row>
    <row r="1346" spans="2:12" x14ac:dyDescent="0.2">
      <c r="B1346" s="14">
        <f>COUNTIFS($E$3:E1346,تقرير!$E$4)</f>
        <v>21</v>
      </c>
      <c r="C1346" s="48"/>
      <c r="D1346" s="49"/>
      <c r="E1346" s="48"/>
      <c r="F1346" s="50"/>
      <c r="G1346" s="51"/>
      <c r="H1346" s="128" t="str">
        <f>IF(F1346="","",_xlfn.IFNA(VLOOKUP(F1346,'سجل المشتريات'!E:M,9,0),"غير مسجلة في المشتريات"))</f>
        <v/>
      </c>
      <c r="I1346" s="27" t="str">
        <f>_xlfn.IFNA(VLOOKUP(E1346,الاوردرات!$B$1:$C$600,2,0),"")</f>
        <v/>
      </c>
      <c r="J1346" s="63"/>
      <c r="L1346" s="125" t="str">
        <f>IF(F1346="","",_xlfn.IFNA((VLOOKUP(F1346,help!L:M,2,0))*G1346,"غير مسجلة في المشتريات"))</f>
        <v/>
      </c>
    </row>
    <row r="1347" spans="2:12" x14ac:dyDescent="0.2">
      <c r="B1347" s="14">
        <f>COUNTIFS($E$3:E1347,تقرير!$E$4)</f>
        <v>21</v>
      </c>
      <c r="C1347" s="48"/>
      <c r="D1347" s="49"/>
      <c r="E1347" s="48"/>
      <c r="F1347" s="50"/>
      <c r="G1347" s="51"/>
      <c r="H1347" s="128" t="str">
        <f>IF(F1347="","",_xlfn.IFNA(VLOOKUP(F1347,'سجل المشتريات'!E:M,9,0),"غير مسجلة في المشتريات"))</f>
        <v/>
      </c>
      <c r="I1347" s="27" t="str">
        <f>_xlfn.IFNA(VLOOKUP(E1347,الاوردرات!$B$1:$C$600,2,0),"")</f>
        <v/>
      </c>
      <c r="J1347" s="63"/>
      <c r="L1347" s="125" t="str">
        <f>IF(F1347="","",_xlfn.IFNA((VLOOKUP(F1347,help!L:M,2,0))*G1347,"غير مسجلة في المشتريات"))</f>
        <v/>
      </c>
    </row>
    <row r="1348" spans="2:12" x14ac:dyDescent="0.2">
      <c r="B1348" s="14">
        <f>COUNTIFS($E$3:E1348,تقرير!$E$4)</f>
        <v>21</v>
      </c>
      <c r="C1348" s="48"/>
      <c r="D1348" s="49"/>
      <c r="E1348" s="48"/>
      <c r="F1348" s="50"/>
      <c r="G1348" s="51"/>
      <c r="H1348" s="128" t="str">
        <f>IF(F1348="","",_xlfn.IFNA(VLOOKUP(F1348,'سجل المشتريات'!E:M,9,0),"غير مسجلة في المشتريات"))</f>
        <v/>
      </c>
      <c r="I1348" s="27" t="str">
        <f>_xlfn.IFNA(VLOOKUP(E1348,الاوردرات!$B$1:$C$600,2,0),"")</f>
        <v/>
      </c>
      <c r="J1348" s="63"/>
      <c r="L1348" s="125" t="str">
        <f>IF(F1348="","",_xlfn.IFNA((VLOOKUP(F1348,help!L:M,2,0))*G1348,"غير مسجلة في المشتريات"))</f>
        <v/>
      </c>
    </row>
    <row r="1349" spans="2:12" x14ac:dyDescent="0.2">
      <c r="B1349" s="14">
        <f>COUNTIFS($E$3:E1349,تقرير!$E$4)</f>
        <v>21</v>
      </c>
      <c r="C1349" s="48"/>
      <c r="D1349" s="49"/>
      <c r="E1349" s="48"/>
      <c r="F1349" s="50"/>
      <c r="G1349" s="51"/>
      <c r="H1349" s="128" t="str">
        <f>IF(F1349="","",_xlfn.IFNA(VLOOKUP(F1349,'سجل المشتريات'!E:M,9,0),"غير مسجلة في المشتريات"))</f>
        <v/>
      </c>
      <c r="I1349" s="27" t="str">
        <f>_xlfn.IFNA(VLOOKUP(E1349,الاوردرات!$B$1:$C$600,2,0),"")</f>
        <v/>
      </c>
      <c r="J1349" s="63"/>
      <c r="L1349" s="125" t="str">
        <f>IF(F1349="","",_xlfn.IFNA((VLOOKUP(F1349,help!L:M,2,0))*G1349,"غير مسجلة في المشتريات"))</f>
        <v/>
      </c>
    </row>
    <row r="1350" spans="2:12" x14ac:dyDescent="0.2">
      <c r="B1350" s="14">
        <f>COUNTIFS($E$3:E1350,تقرير!$E$4)</f>
        <v>21</v>
      </c>
      <c r="C1350" s="48"/>
      <c r="D1350" s="49"/>
      <c r="E1350" s="48"/>
      <c r="F1350" s="50"/>
      <c r="G1350" s="51"/>
      <c r="H1350" s="128" t="str">
        <f>IF(F1350="","",_xlfn.IFNA(VLOOKUP(F1350,'سجل المشتريات'!E:M,9,0),"غير مسجلة في المشتريات"))</f>
        <v/>
      </c>
      <c r="I1350" s="27" t="str">
        <f>_xlfn.IFNA(VLOOKUP(E1350,الاوردرات!$B$1:$C$600,2,0),"")</f>
        <v/>
      </c>
      <c r="J1350" s="63"/>
      <c r="L1350" s="125" t="str">
        <f>IF(F1350="","",_xlfn.IFNA((VLOOKUP(F1350,help!L:M,2,0))*G1350,"غير مسجلة في المشتريات"))</f>
        <v/>
      </c>
    </row>
    <row r="1351" spans="2:12" x14ac:dyDescent="0.2">
      <c r="B1351" s="14">
        <f>COUNTIFS($E$3:E1351,تقرير!$E$4)</f>
        <v>21</v>
      </c>
      <c r="C1351" s="48"/>
      <c r="D1351" s="49"/>
      <c r="E1351" s="48"/>
      <c r="F1351" s="50"/>
      <c r="G1351" s="51"/>
      <c r="H1351" s="128" t="str">
        <f>IF(F1351="","",_xlfn.IFNA(VLOOKUP(F1351,'سجل المشتريات'!E:M,9,0),"غير مسجلة في المشتريات"))</f>
        <v/>
      </c>
      <c r="I1351" s="27" t="str">
        <f>_xlfn.IFNA(VLOOKUP(E1351,الاوردرات!$B$1:$C$600,2,0),"")</f>
        <v/>
      </c>
      <c r="J1351" s="63"/>
      <c r="L1351" s="125" t="str">
        <f>IF(F1351="","",_xlfn.IFNA((VLOOKUP(F1351,help!L:M,2,0))*G1351,"غير مسجلة في المشتريات"))</f>
        <v/>
      </c>
    </row>
    <row r="1352" spans="2:12" x14ac:dyDescent="0.2">
      <c r="B1352" s="14">
        <f>COUNTIFS($E$3:E1352,تقرير!$E$4)</f>
        <v>21</v>
      </c>
      <c r="C1352" s="48"/>
      <c r="D1352" s="49"/>
      <c r="E1352" s="48"/>
      <c r="F1352" s="50"/>
      <c r="G1352" s="51"/>
      <c r="H1352" s="128" t="str">
        <f>IF(F1352="","",_xlfn.IFNA(VLOOKUP(F1352,'سجل المشتريات'!E:M,9,0),"غير مسجلة في المشتريات"))</f>
        <v/>
      </c>
      <c r="I1352" s="27" t="str">
        <f>_xlfn.IFNA(VLOOKUP(E1352,الاوردرات!$B$1:$C$600,2,0),"")</f>
        <v/>
      </c>
      <c r="J1352" s="63"/>
      <c r="L1352" s="125" t="str">
        <f>IF(F1352="","",_xlfn.IFNA((VLOOKUP(F1352,help!L:M,2,0))*G1352,"غير مسجلة في المشتريات"))</f>
        <v/>
      </c>
    </row>
    <row r="1353" spans="2:12" x14ac:dyDescent="0.2">
      <c r="B1353" s="14">
        <f>COUNTIFS($E$3:E1353,تقرير!$E$4)</f>
        <v>21</v>
      </c>
      <c r="C1353" s="48"/>
      <c r="D1353" s="49"/>
      <c r="E1353" s="48"/>
      <c r="F1353" s="50"/>
      <c r="G1353" s="51"/>
      <c r="H1353" s="128" t="str">
        <f>IF(F1353="","",_xlfn.IFNA(VLOOKUP(F1353,'سجل المشتريات'!E:M,9,0),"غير مسجلة في المشتريات"))</f>
        <v/>
      </c>
      <c r="I1353" s="27" t="str">
        <f>_xlfn.IFNA(VLOOKUP(E1353,الاوردرات!$B$1:$C$600,2,0),"")</f>
        <v/>
      </c>
      <c r="J1353" s="63"/>
      <c r="L1353" s="125" t="str">
        <f>IF(F1353="","",_xlfn.IFNA((VLOOKUP(F1353,help!L:M,2,0))*G1353,"غير مسجلة في المشتريات"))</f>
        <v/>
      </c>
    </row>
    <row r="1354" spans="2:12" x14ac:dyDescent="0.2">
      <c r="B1354" s="14">
        <f>COUNTIFS($E$3:E1354,تقرير!$E$4)</f>
        <v>21</v>
      </c>
      <c r="C1354" s="48"/>
      <c r="D1354" s="49"/>
      <c r="E1354" s="48"/>
      <c r="F1354" s="50"/>
      <c r="G1354" s="51"/>
      <c r="H1354" s="128" t="str">
        <f>IF(F1354="","",_xlfn.IFNA(VLOOKUP(F1354,'سجل المشتريات'!E:M,9,0),"غير مسجلة في المشتريات"))</f>
        <v/>
      </c>
      <c r="I1354" s="27" t="str">
        <f>_xlfn.IFNA(VLOOKUP(E1354,الاوردرات!$B$1:$C$600,2,0),"")</f>
        <v/>
      </c>
      <c r="J1354" s="63"/>
      <c r="L1354" s="125" t="str">
        <f>IF(F1354="","",_xlfn.IFNA((VLOOKUP(F1354,help!L:M,2,0))*G1354,"غير مسجلة في المشتريات"))</f>
        <v/>
      </c>
    </row>
    <row r="1355" spans="2:12" x14ac:dyDescent="0.2">
      <c r="B1355" s="14">
        <f>COUNTIFS($E$3:E1355,تقرير!$E$4)</f>
        <v>21</v>
      </c>
      <c r="C1355" s="48"/>
      <c r="D1355" s="49"/>
      <c r="E1355" s="48"/>
      <c r="F1355" s="50"/>
      <c r="G1355" s="51"/>
      <c r="H1355" s="128" t="str">
        <f>IF(F1355="","",_xlfn.IFNA(VLOOKUP(F1355,'سجل المشتريات'!E:M,9,0),"غير مسجلة في المشتريات"))</f>
        <v/>
      </c>
      <c r="I1355" s="27" t="str">
        <f>_xlfn.IFNA(VLOOKUP(E1355,الاوردرات!$B$1:$C$600,2,0),"")</f>
        <v/>
      </c>
      <c r="J1355" s="63"/>
      <c r="L1355" s="125" t="str">
        <f>IF(F1355="","",_xlfn.IFNA((VLOOKUP(F1355,help!L:M,2,0))*G1355,"غير مسجلة في المشتريات"))</f>
        <v/>
      </c>
    </row>
    <row r="1356" spans="2:12" x14ac:dyDescent="0.2">
      <c r="B1356" s="14">
        <f>COUNTIFS($E$3:E1356,تقرير!$E$4)</f>
        <v>21</v>
      </c>
      <c r="C1356" s="48"/>
      <c r="D1356" s="49"/>
      <c r="E1356" s="48"/>
      <c r="F1356" s="50"/>
      <c r="G1356" s="51"/>
      <c r="H1356" s="128" t="str">
        <f>IF(F1356="","",_xlfn.IFNA(VLOOKUP(F1356,'سجل المشتريات'!E:M,9,0),"غير مسجلة في المشتريات"))</f>
        <v/>
      </c>
      <c r="I1356" s="27" t="str">
        <f>_xlfn.IFNA(VLOOKUP(E1356,الاوردرات!$B$1:$C$600,2,0),"")</f>
        <v/>
      </c>
      <c r="J1356" s="63"/>
      <c r="L1356" s="125" t="str">
        <f>IF(F1356="","",_xlfn.IFNA((VLOOKUP(F1356,help!L:M,2,0))*G1356,"غير مسجلة في المشتريات"))</f>
        <v/>
      </c>
    </row>
    <row r="1357" spans="2:12" x14ac:dyDescent="0.2">
      <c r="B1357" s="14">
        <f>COUNTIFS($E$3:E1357,تقرير!$E$4)</f>
        <v>21</v>
      </c>
      <c r="C1357" s="48"/>
      <c r="D1357" s="49"/>
      <c r="E1357" s="48"/>
      <c r="F1357" s="50"/>
      <c r="G1357" s="51"/>
      <c r="H1357" s="128" t="str">
        <f>IF(F1357="","",_xlfn.IFNA(VLOOKUP(F1357,'سجل المشتريات'!E:M,9,0),"غير مسجلة في المشتريات"))</f>
        <v/>
      </c>
      <c r="I1357" s="27" t="str">
        <f>_xlfn.IFNA(VLOOKUP(E1357,الاوردرات!$B$1:$C$600,2,0),"")</f>
        <v/>
      </c>
      <c r="J1357" s="63"/>
      <c r="L1357" s="125" t="str">
        <f>IF(F1357="","",_xlfn.IFNA((VLOOKUP(F1357,help!L:M,2,0))*G1357,"غير مسجلة في المشتريات"))</f>
        <v/>
      </c>
    </row>
    <row r="1358" spans="2:12" x14ac:dyDescent="0.2">
      <c r="B1358" s="14">
        <f>COUNTIFS($E$3:E1358,تقرير!$E$4)</f>
        <v>21</v>
      </c>
      <c r="C1358" s="48"/>
      <c r="D1358" s="49"/>
      <c r="E1358" s="48"/>
      <c r="F1358" s="50"/>
      <c r="G1358" s="51"/>
      <c r="H1358" s="128" t="str">
        <f>IF(F1358="","",_xlfn.IFNA(VLOOKUP(F1358,'سجل المشتريات'!E:M,9,0),"غير مسجلة في المشتريات"))</f>
        <v/>
      </c>
      <c r="I1358" s="27" t="str">
        <f>_xlfn.IFNA(VLOOKUP(E1358,الاوردرات!$B$1:$C$600,2,0),"")</f>
        <v/>
      </c>
      <c r="J1358" s="63"/>
      <c r="L1358" s="125" t="str">
        <f>IF(F1358="","",_xlfn.IFNA((VLOOKUP(F1358,help!L:M,2,0))*G1358,"غير مسجلة في المشتريات"))</f>
        <v/>
      </c>
    </row>
    <row r="1359" spans="2:12" x14ac:dyDescent="0.2">
      <c r="B1359" s="14">
        <f>COUNTIFS($E$3:E1359,تقرير!$E$4)</f>
        <v>21</v>
      </c>
      <c r="C1359" s="48"/>
      <c r="D1359" s="49"/>
      <c r="E1359" s="48"/>
      <c r="F1359" s="50"/>
      <c r="G1359" s="51"/>
      <c r="H1359" s="128" t="str">
        <f>IF(F1359="","",_xlfn.IFNA(VLOOKUP(F1359,'سجل المشتريات'!E:M,9,0),"غير مسجلة في المشتريات"))</f>
        <v/>
      </c>
      <c r="I1359" s="27" t="str">
        <f>_xlfn.IFNA(VLOOKUP(E1359,الاوردرات!$B$1:$C$600,2,0),"")</f>
        <v/>
      </c>
      <c r="J1359" s="63"/>
      <c r="L1359" s="125" t="str">
        <f>IF(F1359="","",_xlfn.IFNA((VLOOKUP(F1359,help!L:M,2,0))*G1359,"غير مسجلة في المشتريات"))</f>
        <v/>
      </c>
    </row>
    <row r="1360" spans="2:12" x14ac:dyDescent="0.2">
      <c r="B1360" s="14">
        <f>COUNTIFS($E$3:E1360,تقرير!$E$4)</f>
        <v>21</v>
      </c>
      <c r="C1360" s="48"/>
      <c r="D1360" s="49"/>
      <c r="E1360" s="48"/>
      <c r="F1360" s="50"/>
      <c r="G1360" s="51"/>
      <c r="H1360" s="128" t="str">
        <f>IF(F1360="","",_xlfn.IFNA(VLOOKUP(F1360,'سجل المشتريات'!E:M,9,0),"غير مسجلة في المشتريات"))</f>
        <v/>
      </c>
      <c r="I1360" s="27" t="str">
        <f>_xlfn.IFNA(VLOOKUP(E1360,الاوردرات!$B$1:$C$600,2,0),"")</f>
        <v/>
      </c>
      <c r="J1360" s="63"/>
      <c r="L1360" s="125" t="str">
        <f>IF(F1360="","",_xlfn.IFNA((VLOOKUP(F1360,help!L:M,2,0))*G1360,"غير مسجلة في المشتريات"))</f>
        <v/>
      </c>
    </row>
    <row r="1361" spans="2:12" x14ac:dyDescent="0.2">
      <c r="B1361" s="14">
        <f>COUNTIFS($E$3:E1361,تقرير!$E$4)</f>
        <v>21</v>
      </c>
      <c r="C1361" s="48"/>
      <c r="D1361" s="49"/>
      <c r="E1361" s="48"/>
      <c r="F1361" s="50"/>
      <c r="G1361" s="51"/>
      <c r="H1361" s="128" t="str">
        <f>IF(F1361="","",_xlfn.IFNA(VLOOKUP(F1361,'سجل المشتريات'!E:M,9,0),"غير مسجلة في المشتريات"))</f>
        <v/>
      </c>
      <c r="I1361" s="27" t="str">
        <f>_xlfn.IFNA(VLOOKUP(E1361,الاوردرات!$B$1:$C$600,2,0),"")</f>
        <v/>
      </c>
      <c r="J1361" s="63"/>
      <c r="L1361" s="125" t="str">
        <f>IF(F1361="","",_xlfn.IFNA((VLOOKUP(F1361,help!L:M,2,0))*G1361,"غير مسجلة في المشتريات"))</f>
        <v/>
      </c>
    </row>
    <row r="1362" spans="2:12" x14ac:dyDescent="0.2">
      <c r="B1362" s="14">
        <f>COUNTIFS($E$3:E1362,تقرير!$E$4)</f>
        <v>21</v>
      </c>
      <c r="C1362" s="48"/>
      <c r="D1362" s="49"/>
      <c r="E1362" s="48"/>
      <c r="F1362" s="50"/>
      <c r="G1362" s="51"/>
      <c r="H1362" s="128" t="str">
        <f>IF(F1362="","",_xlfn.IFNA(VLOOKUP(F1362,'سجل المشتريات'!E:M,9,0),"غير مسجلة في المشتريات"))</f>
        <v/>
      </c>
      <c r="I1362" s="27" t="str">
        <f>_xlfn.IFNA(VLOOKUP(E1362,الاوردرات!$B$1:$C$600,2,0),"")</f>
        <v/>
      </c>
      <c r="J1362" s="63"/>
      <c r="L1362" s="125" t="str">
        <f>IF(F1362="","",_xlfn.IFNA((VLOOKUP(F1362,help!L:M,2,0))*G1362,"غير مسجلة في المشتريات"))</f>
        <v/>
      </c>
    </row>
    <row r="1363" spans="2:12" x14ac:dyDescent="0.2">
      <c r="B1363" s="14">
        <f>COUNTIFS($E$3:E1363,تقرير!$E$4)</f>
        <v>21</v>
      </c>
      <c r="C1363" s="48"/>
      <c r="D1363" s="49"/>
      <c r="E1363" s="48"/>
      <c r="F1363" s="50"/>
      <c r="G1363" s="51"/>
      <c r="H1363" s="128" t="str">
        <f>IF(F1363="","",_xlfn.IFNA(VLOOKUP(F1363,'سجل المشتريات'!E:M,9,0),"غير مسجلة في المشتريات"))</f>
        <v/>
      </c>
      <c r="I1363" s="27" t="str">
        <f>_xlfn.IFNA(VLOOKUP(E1363,الاوردرات!$B$1:$C$600,2,0),"")</f>
        <v/>
      </c>
      <c r="J1363" s="63"/>
      <c r="L1363" s="125" t="str">
        <f>IF(F1363="","",_xlfn.IFNA((VLOOKUP(F1363,help!L:M,2,0))*G1363,"غير مسجلة في المشتريات"))</f>
        <v/>
      </c>
    </row>
    <row r="1364" spans="2:12" x14ac:dyDescent="0.2">
      <c r="B1364" s="14">
        <f>COUNTIFS($E$3:E1364,تقرير!$E$4)</f>
        <v>21</v>
      </c>
      <c r="C1364" s="48"/>
      <c r="D1364" s="49"/>
      <c r="E1364" s="48"/>
      <c r="F1364" s="50"/>
      <c r="G1364" s="51"/>
      <c r="H1364" s="128" t="str">
        <f>IF(F1364="","",_xlfn.IFNA(VLOOKUP(F1364,'سجل المشتريات'!E:M,9,0),"غير مسجلة في المشتريات"))</f>
        <v/>
      </c>
      <c r="I1364" s="27" t="str">
        <f>_xlfn.IFNA(VLOOKUP(E1364,الاوردرات!$B$1:$C$600,2,0),"")</f>
        <v/>
      </c>
      <c r="J1364" s="63"/>
      <c r="L1364" s="125" t="str">
        <f>IF(F1364="","",_xlfn.IFNA((VLOOKUP(F1364,help!L:M,2,0))*G1364,"غير مسجلة في المشتريات"))</f>
        <v/>
      </c>
    </row>
    <row r="1365" spans="2:12" x14ac:dyDescent="0.2">
      <c r="B1365" s="14">
        <f>COUNTIFS($E$3:E1365,تقرير!$E$4)</f>
        <v>21</v>
      </c>
      <c r="C1365" s="48"/>
      <c r="D1365" s="49"/>
      <c r="E1365" s="48"/>
      <c r="F1365" s="50"/>
      <c r="G1365" s="51"/>
      <c r="H1365" s="128" t="str">
        <f>IF(F1365="","",_xlfn.IFNA(VLOOKUP(F1365,'سجل المشتريات'!E:M,9,0),"غير مسجلة في المشتريات"))</f>
        <v/>
      </c>
      <c r="I1365" s="27" t="str">
        <f>_xlfn.IFNA(VLOOKUP(E1365,الاوردرات!$B$1:$C$600,2,0),"")</f>
        <v/>
      </c>
      <c r="J1365" s="63"/>
      <c r="L1365" s="125" t="str">
        <f>IF(F1365="","",_xlfn.IFNA((VLOOKUP(F1365,help!L:M,2,0))*G1365,"غير مسجلة في المشتريات"))</f>
        <v/>
      </c>
    </row>
    <row r="1366" spans="2:12" x14ac:dyDescent="0.2">
      <c r="B1366" s="14">
        <f>COUNTIFS($E$3:E1366,تقرير!$E$4)</f>
        <v>21</v>
      </c>
      <c r="C1366" s="48"/>
      <c r="D1366" s="49"/>
      <c r="E1366" s="48"/>
      <c r="F1366" s="50"/>
      <c r="G1366" s="51"/>
      <c r="H1366" s="128" t="str">
        <f>IF(F1366="","",_xlfn.IFNA(VLOOKUP(F1366,'سجل المشتريات'!E:M,9,0),"غير مسجلة في المشتريات"))</f>
        <v/>
      </c>
      <c r="I1366" s="27" t="str">
        <f>_xlfn.IFNA(VLOOKUP(E1366,الاوردرات!$B$1:$C$600,2,0),"")</f>
        <v/>
      </c>
      <c r="J1366" s="63"/>
      <c r="L1366" s="125" t="str">
        <f>IF(F1366="","",_xlfn.IFNA((VLOOKUP(F1366,help!L:M,2,0))*G1366,"غير مسجلة في المشتريات"))</f>
        <v/>
      </c>
    </row>
    <row r="1367" spans="2:12" x14ac:dyDescent="0.2">
      <c r="B1367" s="14">
        <f>COUNTIFS($E$3:E1367,تقرير!$E$4)</f>
        <v>21</v>
      </c>
      <c r="C1367" s="48"/>
      <c r="D1367" s="49"/>
      <c r="E1367" s="48"/>
      <c r="F1367" s="50"/>
      <c r="G1367" s="51"/>
      <c r="H1367" s="128" t="str">
        <f>IF(F1367="","",_xlfn.IFNA(VLOOKUP(F1367,'سجل المشتريات'!E:M,9,0),"غير مسجلة في المشتريات"))</f>
        <v/>
      </c>
      <c r="I1367" s="27" t="str">
        <f>_xlfn.IFNA(VLOOKUP(E1367,الاوردرات!$B$1:$C$600,2,0),"")</f>
        <v/>
      </c>
      <c r="J1367" s="63"/>
      <c r="L1367" s="125" t="str">
        <f>IF(F1367="","",_xlfn.IFNA((VLOOKUP(F1367,help!L:M,2,0))*G1367,"غير مسجلة في المشتريات"))</f>
        <v/>
      </c>
    </row>
    <row r="1368" spans="2:12" x14ac:dyDescent="0.2">
      <c r="B1368" s="14">
        <f>COUNTIFS($E$3:E1368,تقرير!$E$4)</f>
        <v>21</v>
      </c>
      <c r="C1368" s="48"/>
      <c r="D1368" s="49"/>
      <c r="E1368" s="48"/>
      <c r="F1368" s="50"/>
      <c r="G1368" s="51"/>
      <c r="H1368" s="128" t="str">
        <f>IF(F1368="","",_xlfn.IFNA(VLOOKUP(F1368,'سجل المشتريات'!E:M,9,0),"غير مسجلة في المشتريات"))</f>
        <v/>
      </c>
      <c r="I1368" s="27" t="str">
        <f>_xlfn.IFNA(VLOOKUP(E1368,الاوردرات!$B$1:$C$600,2,0),"")</f>
        <v/>
      </c>
      <c r="J1368" s="63"/>
      <c r="L1368" s="125" t="str">
        <f>IF(F1368="","",_xlfn.IFNA((VLOOKUP(F1368,help!L:M,2,0))*G1368,"غير مسجلة في المشتريات"))</f>
        <v/>
      </c>
    </row>
    <row r="1369" spans="2:12" x14ac:dyDescent="0.2">
      <c r="B1369" s="14">
        <f>COUNTIFS($E$3:E1369,تقرير!$E$4)</f>
        <v>21</v>
      </c>
      <c r="C1369" s="48"/>
      <c r="D1369" s="49"/>
      <c r="E1369" s="48"/>
      <c r="F1369" s="50"/>
      <c r="G1369" s="51"/>
      <c r="H1369" s="128" t="str">
        <f>IF(F1369="","",_xlfn.IFNA(VLOOKUP(F1369,'سجل المشتريات'!E:M,9,0),"غير مسجلة في المشتريات"))</f>
        <v/>
      </c>
      <c r="I1369" s="27" t="str">
        <f>_xlfn.IFNA(VLOOKUP(E1369,الاوردرات!$B$1:$C$600,2,0),"")</f>
        <v/>
      </c>
      <c r="J1369" s="63"/>
      <c r="L1369" s="125" t="str">
        <f>IF(F1369="","",_xlfn.IFNA((VLOOKUP(F1369,help!L:M,2,0))*G1369,"غير مسجلة في المشتريات"))</f>
        <v/>
      </c>
    </row>
    <row r="1370" spans="2:12" x14ac:dyDescent="0.2">
      <c r="B1370" s="14">
        <f>COUNTIFS($E$3:E1370,تقرير!$E$4)</f>
        <v>21</v>
      </c>
      <c r="C1370" s="48"/>
      <c r="D1370" s="49"/>
      <c r="E1370" s="48"/>
      <c r="F1370" s="50"/>
      <c r="G1370" s="51"/>
      <c r="H1370" s="128" t="str">
        <f>IF(F1370="","",_xlfn.IFNA(VLOOKUP(F1370,'سجل المشتريات'!E:M,9,0),"غير مسجلة في المشتريات"))</f>
        <v/>
      </c>
      <c r="I1370" s="27" t="str">
        <f>_xlfn.IFNA(VLOOKUP(E1370,الاوردرات!$B$1:$C$600,2,0),"")</f>
        <v/>
      </c>
      <c r="J1370" s="63"/>
      <c r="L1370" s="125" t="str">
        <f>IF(F1370="","",_xlfn.IFNA((VLOOKUP(F1370,help!L:M,2,0))*G1370,"غير مسجلة في المشتريات"))</f>
        <v/>
      </c>
    </row>
    <row r="1371" spans="2:12" x14ac:dyDescent="0.2">
      <c r="B1371" s="14">
        <f>COUNTIFS($E$3:E1371,تقرير!$E$4)</f>
        <v>21</v>
      </c>
      <c r="C1371" s="48"/>
      <c r="D1371" s="49"/>
      <c r="E1371" s="48"/>
      <c r="F1371" s="50"/>
      <c r="G1371" s="51"/>
      <c r="H1371" s="128" t="str">
        <f>IF(F1371="","",_xlfn.IFNA(VLOOKUP(F1371,'سجل المشتريات'!E:M,9,0),"غير مسجلة في المشتريات"))</f>
        <v/>
      </c>
      <c r="I1371" s="27" t="str">
        <f>_xlfn.IFNA(VLOOKUP(E1371,الاوردرات!$B$1:$C$600,2,0),"")</f>
        <v/>
      </c>
      <c r="J1371" s="63"/>
      <c r="L1371" s="125" t="str">
        <f>IF(F1371="","",_xlfn.IFNA((VLOOKUP(F1371,help!L:M,2,0))*G1371,"غير مسجلة في المشتريات"))</f>
        <v/>
      </c>
    </row>
    <row r="1372" spans="2:12" x14ac:dyDescent="0.2">
      <c r="B1372" s="14">
        <f>COUNTIFS($E$3:E1372,تقرير!$E$4)</f>
        <v>21</v>
      </c>
      <c r="C1372" s="48"/>
      <c r="D1372" s="49"/>
      <c r="E1372" s="48"/>
      <c r="F1372" s="50"/>
      <c r="G1372" s="51"/>
      <c r="H1372" s="128" t="str">
        <f>IF(F1372="","",_xlfn.IFNA(VLOOKUP(F1372,'سجل المشتريات'!E:M,9,0),"غير مسجلة في المشتريات"))</f>
        <v/>
      </c>
      <c r="I1372" s="27" t="str">
        <f>_xlfn.IFNA(VLOOKUP(E1372,الاوردرات!$B$1:$C$600,2,0),"")</f>
        <v/>
      </c>
      <c r="J1372" s="63"/>
      <c r="L1372" s="125" t="str">
        <f>IF(F1372="","",_xlfn.IFNA((VLOOKUP(F1372,help!L:M,2,0))*G1372,"غير مسجلة في المشتريات"))</f>
        <v/>
      </c>
    </row>
    <row r="1373" spans="2:12" x14ac:dyDescent="0.2">
      <c r="B1373" s="14">
        <f>COUNTIFS($E$3:E1373,تقرير!$E$4)</f>
        <v>21</v>
      </c>
      <c r="C1373" s="48"/>
      <c r="D1373" s="49"/>
      <c r="E1373" s="48"/>
      <c r="F1373" s="50"/>
      <c r="G1373" s="51"/>
      <c r="H1373" s="128" t="str">
        <f>IF(F1373="","",_xlfn.IFNA(VLOOKUP(F1373,'سجل المشتريات'!E:M,9,0),"غير مسجلة في المشتريات"))</f>
        <v/>
      </c>
      <c r="I1373" s="27" t="str">
        <f>_xlfn.IFNA(VLOOKUP(E1373,الاوردرات!$B$1:$C$600,2,0),"")</f>
        <v/>
      </c>
      <c r="J1373" s="63"/>
      <c r="L1373" s="125" t="str">
        <f>IF(F1373="","",_xlfn.IFNA((VLOOKUP(F1373,help!L:M,2,0))*G1373,"غير مسجلة في المشتريات"))</f>
        <v/>
      </c>
    </row>
    <row r="1374" spans="2:12" x14ac:dyDescent="0.2">
      <c r="B1374" s="14">
        <f>COUNTIFS($E$3:E1374,تقرير!$E$4)</f>
        <v>21</v>
      </c>
      <c r="C1374" s="48"/>
      <c r="D1374" s="49"/>
      <c r="E1374" s="48"/>
      <c r="F1374" s="50"/>
      <c r="G1374" s="51"/>
      <c r="H1374" s="128" t="str">
        <f>IF(F1374="","",_xlfn.IFNA(VLOOKUP(F1374,'سجل المشتريات'!E:M,9,0),"غير مسجلة في المشتريات"))</f>
        <v/>
      </c>
      <c r="I1374" s="27" t="str">
        <f>_xlfn.IFNA(VLOOKUP(E1374,الاوردرات!$B$1:$C$600,2,0),"")</f>
        <v/>
      </c>
      <c r="J1374" s="63"/>
      <c r="L1374" s="125" t="str">
        <f>IF(F1374="","",_xlfn.IFNA((VLOOKUP(F1374,help!L:M,2,0))*G1374,"غير مسجلة في المشتريات"))</f>
        <v/>
      </c>
    </row>
    <row r="1375" spans="2:12" x14ac:dyDescent="0.2">
      <c r="B1375" s="14">
        <f>COUNTIFS($E$3:E1375,تقرير!$E$4)</f>
        <v>21</v>
      </c>
      <c r="C1375" s="48"/>
      <c r="D1375" s="49"/>
      <c r="E1375" s="48"/>
      <c r="F1375" s="50"/>
      <c r="G1375" s="51"/>
      <c r="H1375" s="128" t="str">
        <f>IF(F1375="","",_xlfn.IFNA(VLOOKUP(F1375,'سجل المشتريات'!E:M,9,0),"غير مسجلة في المشتريات"))</f>
        <v/>
      </c>
      <c r="I1375" s="27" t="str">
        <f>_xlfn.IFNA(VLOOKUP(E1375,الاوردرات!$B$1:$C$600,2,0),"")</f>
        <v/>
      </c>
      <c r="J1375" s="63"/>
      <c r="L1375" s="125" t="str">
        <f>IF(F1375="","",_xlfn.IFNA((VLOOKUP(F1375,help!L:M,2,0))*G1375,"غير مسجلة في المشتريات"))</f>
        <v/>
      </c>
    </row>
    <row r="1376" spans="2:12" x14ac:dyDescent="0.2">
      <c r="B1376" s="14">
        <f>COUNTIFS($E$3:E1376,تقرير!$E$4)</f>
        <v>21</v>
      </c>
      <c r="C1376" s="48"/>
      <c r="D1376" s="49"/>
      <c r="E1376" s="48"/>
      <c r="F1376" s="50"/>
      <c r="G1376" s="51"/>
      <c r="H1376" s="128" t="str">
        <f>IF(F1376="","",_xlfn.IFNA(VLOOKUP(F1376,'سجل المشتريات'!E:M,9,0),"غير مسجلة في المشتريات"))</f>
        <v/>
      </c>
      <c r="I1376" s="27" t="str">
        <f>_xlfn.IFNA(VLOOKUP(E1376,الاوردرات!$B$1:$C$600,2,0),"")</f>
        <v/>
      </c>
      <c r="J1376" s="63"/>
      <c r="L1376" s="125" t="str">
        <f>IF(F1376="","",_xlfn.IFNA((VLOOKUP(F1376,help!L:M,2,0))*G1376,"غير مسجلة في المشتريات"))</f>
        <v/>
      </c>
    </row>
    <row r="1377" spans="2:12" x14ac:dyDescent="0.2">
      <c r="B1377" s="14">
        <f>COUNTIFS($E$3:E1377,تقرير!$E$4)</f>
        <v>21</v>
      </c>
      <c r="C1377" s="48"/>
      <c r="D1377" s="49"/>
      <c r="E1377" s="48"/>
      <c r="F1377" s="50"/>
      <c r="G1377" s="51"/>
      <c r="H1377" s="128" t="str">
        <f>IF(F1377="","",_xlfn.IFNA(VLOOKUP(F1377,'سجل المشتريات'!E:M,9,0),"غير مسجلة في المشتريات"))</f>
        <v/>
      </c>
      <c r="I1377" s="27" t="str">
        <f>_xlfn.IFNA(VLOOKUP(E1377,الاوردرات!$B$1:$C$600,2,0),"")</f>
        <v/>
      </c>
      <c r="J1377" s="63"/>
      <c r="L1377" s="125" t="str">
        <f>IF(F1377="","",_xlfn.IFNA((VLOOKUP(F1377,help!L:M,2,0))*G1377,"غير مسجلة في المشتريات"))</f>
        <v/>
      </c>
    </row>
    <row r="1378" spans="2:12" x14ac:dyDescent="0.2">
      <c r="B1378" s="14">
        <f>COUNTIFS($E$3:E1378,تقرير!$E$4)</f>
        <v>21</v>
      </c>
      <c r="C1378" s="48"/>
      <c r="D1378" s="49"/>
      <c r="E1378" s="48"/>
      <c r="F1378" s="50"/>
      <c r="G1378" s="51"/>
      <c r="H1378" s="128" t="str">
        <f>IF(F1378="","",_xlfn.IFNA(VLOOKUP(F1378,'سجل المشتريات'!E:M,9,0),"غير مسجلة في المشتريات"))</f>
        <v/>
      </c>
      <c r="I1378" s="27" t="str">
        <f>_xlfn.IFNA(VLOOKUP(E1378,الاوردرات!$B$1:$C$600,2,0),"")</f>
        <v/>
      </c>
      <c r="J1378" s="63"/>
      <c r="L1378" s="125" t="str">
        <f>IF(F1378="","",_xlfn.IFNA((VLOOKUP(F1378,help!L:M,2,0))*G1378,"غير مسجلة في المشتريات"))</f>
        <v/>
      </c>
    </row>
    <row r="1379" spans="2:12" x14ac:dyDescent="0.2">
      <c r="B1379" s="14">
        <f>COUNTIFS($E$3:E1379,تقرير!$E$4)</f>
        <v>21</v>
      </c>
      <c r="C1379" s="48"/>
      <c r="D1379" s="49"/>
      <c r="E1379" s="48"/>
      <c r="F1379" s="50"/>
      <c r="G1379" s="51"/>
      <c r="H1379" s="128" t="str">
        <f>IF(F1379="","",_xlfn.IFNA(VLOOKUP(F1379,'سجل المشتريات'!E:M,9,0),"غير مسجلة في المشتريات"))</f>
        <v/>
      </c>
      <c r="I1379" s="27" t="str">
        <f>_xlfn.IFNA(VLOOKUP(E1379,الاوردرات!$B$1:$C$600,2,0),"")</f>
        <v/>
      </c>
      <c r="J1379" s="63"/>
      <c r="L1379" s="125" t="str">
        <f>IF(F1379="","",_xlfn.IFNA((VLOOKUP(F1379,help!L:M,2,0))*G1379,"غير مسجلة في المشتريات"))</f>
        <v/>
      </c>
    </row>
    <row r="1380" spans="2:12" x14ac:dyDescent="0.2">
      <c r="B1380" s="14">
        <f>COUNTIFS($E$3:E1380,تقرير!$E$4)</f>
        <v>21</v>
      </c>
      <c r="C1380" s="48"/>
      <c r="D1380" s="49"/>
      <c r="E1380" s="48"/>
      <c r="F1380" s="50"/>
      <c r="G1380" s="51"/>
      <c r="H1380" s="128" t="str">
        <f>IF(F1380="","",_xlfn.IFNA(VLOOKUP(F1380,'سجل المشتريات'!E:M,9,0),"غير مسجلة في المشتريات"))</f>
        <v/>
      </c>
      <c r="I1380" s="27" t="str">
        <f>_xlfn.IFNA(VLOOKUP(E1380,الاوردرات!$B$1:$C$600,2,0),"")</f>
        <v/>
      </c>
      <c r="J1380" s="63"/>
      <c r="L1380" s="125" t="str">
        <f>IF(F1380="","",_xlfn.IFNA((VLOOKUP(F1380,help!L:M,2,0))*G1380,"غير مسجلة في المشتريات"))</f>
        <v/>
      </c>
    </row>
    <row r="1381" spans="2:12" x14ac:dyDescent="0.2">
      <c r="B1381" s="14">
        <f>COUNTIFS($E$3:E1381,تقرير!$E$4)</f>
        <v>21</v>
      </c>
      <c r="C1381" s="48"/>
      <c r="D1381" s="49"/>
      <c r="E1381" s="48"/>
      <c r="F1381" s="50"/>
      <c r="G1381" s="51"/>
      <c r="H1381" s="128" t="str">
        <f>IF(F1381="","",_xlfn.IFNA(VLOOKUP(F1381,'سجل المشتريات'!E:M,9,0),"غير مسجلة في المشتريات"))</f>
        <v/>
      </c>
      <c r="I1381" s="27" t="str">
        <f>_xlfn.IFNA(VLOOKUP(E1381,الاوردرات!$B$1:$C$600,2,0),"")</f>
        <v/>
      </c>
      <c r="J1381" s="63"/>
      <c r="L1381" s="125" t="str">
        <f>IF(F1381="","",_xlfn.IFNA((VLOOKUP(F1381,help!L:M,2,0))*G1381,"غير مسجلة في المشتريات"))</f>
        <v/>
      </c>
    </row>
    <row r="1382" spans="2:12" x14ac:dyDescent="0.2">
      <c r="B1382" s="14">
        <f>COUNTIFS($E$3:E1382,تقرير!$E$4)</f>
        <v>21</v>
      </c>
      <c r="C1382" s="48"/>
      <c r="D1382" s="49"/>
      <c r="E1382" s="48"/>
      <c r="F1382" s="50"/>
      <c r="G1382" s="51"/>
      <c r="H1382" s="128" t="str">
        <f>IF(F1382="","",_xlfn.IFNA(VLOOKUP(F1382,'سجل المشتريات'!E:M,9,0),"غير مسجلة في المشتريات"))</f>
        <v/>
      </c>
      <c r="I1382" s="27" t="str">
        <f>_xlfn.IFNA(VLOOKUP(E1382,الاوردرات!$B$1:$C$600,2,0),"")</f>
        <v/>
      </c>
      <c r="J1382" s="63"/>
      <c r="L1382" s="125" t="str">
        <f>IF(F1382="","",_xlfn.IFNA((VLOOKUP(F1382,help!L:M,2,0))*G1382,"غير مسجلة في المشتريات"))</f>
        <v/>
      </c>
    </row>
    <row r="1383" spans="2:12" x14ac:dyDescent="0.2">
      <c r="B1383" s="14">
        <f>COUNTIFS($E$3:E1383,تقرير!$E$4)</f>
        <v>21</v>
      </c>
      <c r="C1383" s="48"/>
      <c r="D1383" s="49"/>
      <c r="E1383" s="48"/>
      <c r="F1383" s="50"/>
      <c r="G1383" s="51"/>
      <c r="H1383" s="128" t="str">
        <f>IF(F1383="","",_xlfn.IFNA(VLOOKUP(F1383,'سجل المشتريات'!E:M,9,0),"غير مسجلة في المشتريات"))</f>
        <v/>
      </c>
      <c r="I1383" s="27" t="str">
        <f>_xlfn.IFNA(VLOOKUP(E1383,الاوردرات!$B$1:$C$600,2,0),"")</f>
        <v/>
      </c>
      <c r="J1383" s="63"/>
      <c r="L1383" s="125" t="str">
        <f>IF(F1383="","",_xlfn.IFNA((VLOOKUP(F1383,help!L:M,2,0))*G1383,"غير مسجلة في المشتريات"))</f>
        <v/>
      </c>
    </row>
    <row r="1384" spans="2:12" x14ac:dyDescent="0.2">
      <c r="B1384" s="14">
        <f>COUNTIFS($E$3:E1384,تقرير!$E$4)</f>
        <v>21</v>
      </c>
      <c r="C1384" s="48"/>
      <c r="D1384" s="49"/>
      <c r="E1384" s="48"/>
      <c r="F1384" s="50"/>
      <c r="G1384" s="51"/>
      <c r="H1384" s="128" t="str">
        <f>IF(F1384="","",_xlfn.IFNA(VLOOKUP(F1384,'سجل المشتريات'!E:M,9,0),"غير مسجلة في المشتريات"))</f>
        <v/>
      </c>
      <c r="I1384" s="27" t="str">
        <f>_xlfn.IFNA(VLOOKUP(E1384,الاوردرات!$B$1:$C$600,2,0),"")</f>
        <v/>
      </c>
      <c r="J1384" s="63"/>
      <c r="L1384" s="125" t="str">
        <f>IF(F1384="","",_xlfn.IFNA((VLOOKUP(F1384,help!L:M,2,0))*G1384,"غير مسجلة في المشتريات"))</f>
        <v/>
      </c>
    </row>
    <row r="1385" spans="2:12" x14ac:dyDescent="0.2">
      <c r="B1385" s="14">
        <f>COUNTIFS($E$3:E1385,تقرير!$E$4)</f>
        <v>21</v>
      </c>
      <c r="C1385" s="48"/>
      <c r="D1385" s="49"/>
      <c r="E1385" s="48"/>
      <c r="F1385" s="50"/>
      <c r="G1385" s="51"/>
      <c r="H1385" s="128" t="str">
        <f>IF(F1385="","",_xlfn.IFNA(VLOOKUP(F1385,'سجل المشتريات'!E:M,9,0),"غير مسجلة في المشتريات"))</f>
        <v/>
      </c>
      <c r="I1385" s="27" t="str">
        <f>_xlfn.IFNA(VLOOKUP(E1385,الاوردرات!$B$1:$C$600,2,0),"")</f>
        <v/>
      </c>
      <c r="J1385" s="63"/>
      <c r="L1385" s="125" t="str">
        <f>IF(F1385="","",_xlfn.IFNA((VLOOKUP(F1385,help!L:M,2,0))*G1385,"غير مسجلة في المشتريات"))</f>
        <v/>
      </c>
    </row>
    <row r="1386" spans="2:12" x14ac:dyDescent="0.2">
      <c r="B1386" s="14">
        <f>COUNTIFS($E$3:E1386,تقرير!$E$4)</f>
        <v>21</v>
      </c>
      <c r="C1386" s="48"/>
      <c r="D1386" s="49"/>
      <c r="E1386" s="48"/>
      <c r="F1386" s="50"/>
      <c r="G1386" s="51"/>
      <c r="H1386" s="128" t="str">
        <f>IF(F1386="","",_xlfn.IFNA(VLOOKUP(F1386,'سجل المشتريات'!E:M,9,0),"غير مسجلة في المشتريات"))</f>
        <v/>
      </c>
      <c r="I1386" s="27" t="str">
        <f>_xlfn.IFNA(VLOOKUP(E1386,الاوردرات!$B$1:$C$600,2,0),"")</f>
        <v/>
      </c>
      <c r="J1386" s="63"/>
      <c r="L1386" s="125" t="str">
        <f>IF(F1386="","",_xlfn.IFNA((VLOOKUP(F1386,help!L:M,2,0))*G1386,"غير مسجلة في المشتريات"))</f>
        <v/>
      </c>
    </row>
    <row r="1387" spans="2:12" x14ac:dyDescent="0.2">
      <c r="B1387" s="14">
        <f>COUNTIFS($E$3:E1387,تقرير!$E$4)</f>
        <v>21</v>
      </c>
      <c r="C1387" s="48"/>
      <c r="D1387" s="49"/>
      <c r="E1387" s="48"/>
      <c r="F1387" s="50"/>
      <c r="G1387" s="51"/>
      <c r="H1387" s="128" t="str">
        <f>IF(F1387="","",_xlfn.IFNA(VLOOKUP(F1387,'سجل المشتريات'!E:M,9,0),"غير مسجلة في المشتريات"))</f>
        <v/>
      </c>
      <c r="I1387" s="27" t="str">
        <f>_xlfn.IFNA(VLOOKUP(E1387,الاوردرات!$B$1:$C$600,2,0),"")</f>
        <v/>
      </c>
      <c r="J1387" s="63"/>
      <c r="L1387" s="125" t="str">
        <f>IF(F1387="","",_xlfn.IFNA((VLOOKUP(F1387,help!L:M,2,0))*G1387,"غير مسجلة في المشتريات"))</f>
        <v/>
      </c>
    </row>
    <row r="1388" spans="2:12" x14ac:dyDescent="0.2">
      <c r="B1388" s="14">
        <f>COUNTIFS($E$3:E1388,تقرير!$E$4)</f>
        <v>21</v>
      </c>
      <c r="C1388" s="48"/>
      <c r="D1388" s="49"/>
      <c r="E1388" s="48"/>
      <c r="F1388" s="50"/>
      <c r="G1388" s="51"/>
      <c r="H1388" s="128" t="str">
        <f>IF(F1388="","",_xlfn.IFNA(VLOOKUP(F1388,'سجل المشتريات'!E:M,9,0),"غير مسجلة في المشتريات"))</f>
        <v/>
      </c>
      <c r="I1388" s="27" t="str">
        <f>_xlfn.IFNA(VLOOKUP(E1388,الاوردرات!$B$1:$C$600,2,0),"")</f>
        <v/>
      </c>
      <c r="J1388" s="63"/>
      <c r="L1388" s="125" t="str">
        <f>IF(F1388="","",_xlfn.IFNA((VLOOKUP(F1388,help!L:M,2,0))*G1388,"غير مسجلة في المشتريات"))</f>
        <v/>
      </c>
    </row>
    <row r="1389" spans="2:12" x14ac:dyDescent="0.2">
      <c r="B1389" s="14">
        <f>COUNTIFS($E$3:E1389,تقرير!$E$4)</f>
        <v>21</v>
      </c>
      <c r="C1389" s="48"/>
      <c r="D1389" s="49"/>
      <c r="E1389" s="48"/>
      <c r="F1389" s="50"/>
      <c r="G1389" s="51"/>
      <c r="H1389" s="128" t="str">
        <f>IF(F1389="","",_xlfn.IFNA(VLOOKUP(F1389,'سجل المشتريات'!E:M,9,0),"غير مسجلة في المشتريات"))</f>
        <v/>
      </c>
      <c r="I1389" s="27" t="str">
        <f>_xlfn.IFNA(VLOOKUP(E1389,الاوردرات!$B$1:$C$600,2,0),"")</f>
        <v/>
      </c>
      <c r="J1389" s="63"/>
      <c r="L1389" s="125" t="str">
        <f>IF(F1389="","",_xlfn.IFNA((VLOOKUP(F1389,help!L:M,2,0))*G1389,"غير مسجلة في المشتريات"))</f>
        <v/>
      </c>
    </row>
    <row r="1390" spans="2:12" x14ac:dyDescent="0.2">
      <c r="B1390" s="14">
        <f>COUNTIFS($E$3:E1390,تقرير!$E$4)</f>
        <v>21</v>
      </c>
      <c r="C1390" s="48"/>
      <c r="D1390" s="49"/>
      <c r="E1390" s="48"/>
      <c r="F1390" s="50"/>
      <c r="G1390" s="51"/>
      <c r="H1390" s="128" t="str">
        <f>IF(F1390="","",_xlfn.IFNA(VLOOKUP(F1390,'سجل المشتريات'!E:M,9,0),"غير مسجلة في المشتريات"))</f>
        <v/>
      </c>
      <c r="I1390" s="27" t="str">
        <f>_xlfn.IFNA(VLOOKUP(E1390,الاوردرات!$B$1:$C$600,2,0),"")</f>
        <v/>
      </c>
      <c r="J1390" s="63"/>
      <c r="L1390" s="125" t="str">
        <f>IF(F1390="","",_xlfn.IFNA((VLOOKUP(F1390,help!L:M,2,0))*G1390,"غير مسجلة في المشتريات"))</f>
        <v/>
      </c>
    </row>
    <row r="1391" spans="2:12" x14ac:dyDescent="0.2">
      <c r="B1391" s="14">
        <f>COUNTIFS($E$3:E1391,تقرير!$E$4)</f>
        <v>21</v>
      </c>
      <c r="C1391" s="48"/>
      <c r="D1391" s="49"/>
      <c r="E1391" s="48"/>
      <c r="F1391" s="50"/>
      <c r="G1391" s="51"/>
      <c r="H1391" s="128" t="str">
        <f>IF(F1391="","",_xlfn.IFNA(VLOOKUP(F1391,'سجل المشتريات'!E:M,9,0),"غير مسجلة في المشتريات"))</f>
        <v/>
      </c>
      <c r="I1391" s="27" t="str">
        <f>_xlfn.IFNA(VLOOKUP(E1391,الاوردرات!$B$1:$C$600,2,0),"")</f>
        <v/>
      </c>
      <c r="J1391" s="63"/>
      <c r="L1391" s="125" t="str">
        <f>IF(F1391="","",_xlfn.IFNA((VLOOKUP(F1391,help!L:M,2,0))*G1391,"غير مسجلة في المشتريات"))</f>
        <v/>
      </c>
    </row>
    <row r="1392" spans="2:12" x14ac:dyDescent="0.2">
      <c r="B1392" s="14">
        <f>COUNTIFS($E$3:E1392,تقرير!$E$4)</f>
        <v>21</v>
      </c>
      <c r="C1392" s="48"/>
      <c r="D1392" s="49"/>
      <c r="E1392" s="48"/>
      <c r="F1392" s="50"/>
      <c r="G1392" s="51"/>
      <c r="H1392" s="128" t="str">
        <f>IF(F1392="","",_xlfn.IFNA(VLOOKUP(F1392,'سجل المشتريات'!E:M,9,0),"غير مسجلة في المشتريات"))</f>
        <v/>
      </c>
      <c r="I1392" s="27" t="str">
        <f>_xlfn.IFNA(VLOOKUP(E1392,الاوردرات!$B$1:$C$600,2,0),"")</f>
        <v/>
      </c>
      <c r="J1392" s="63"/>
      <c r="L1392" s="125" t="str">
        <f>IF(F1392="","",_xlfn.IFNA((VLOOKUP(F1392,help!L:M,2,0))*G1392,"غير مسجلة في المشتريات"))</f>
        <v/>
      </c>
    </row>
    <row r="1393" spans="2:12" x14ac:dyDescent="0.2">
      <c r="B1393" s="14">
        <f>COUNTIFS($E$3:E1393,تقرير!$E$4)</f>
        <v>21</v>
      </c>
      <c r="C1393" s="48"/>
      <c r="D1393" s="49"/>
      <c r="E1393" s="48"/>
      <c r="F1393" s="50"/>
      <c r="G1393" s="51"/>
      <c r="H1393" s="128" t="str">
        <f>IF(F1393="","",_xlfn.IFNA(VLOOKUP(F1393,'سجل المشتريات'!E:M,9,0),"غير مسجلة في المشتريات"))</f>
        <v/>
      </c>
      <c r="I1393" s="27" t="str">
        <f>_xlfn.IFNA(VLOOKUP(E1393,الاوردرات!$B$1:$C$600,2,0),"")</f>
        <v/>
      </c>
      <c r="J1393" s="63"/>
      <c r="L1393" s="125" t="str">
        <f>IF(F1393="","",_xlfn.IFNA((VLOOKUP(F1393,help!L:M,2,0))*G1393,"غير مسجلة في المشتريات"))</f>
        <v/>
      </c>
    </row>
    <row r="1394" spans="2:12" x14ac:dyDescent="0.2">
      <c r="B1394" s="14">
        <f>COUNTIFS($E$3:E1394,تقرير!$E$4)</f>
        <v>21</v>
      </c>
      <c r="C1394" s="48"/>
      <c r="D1394" s="49"/>
      <c r="E1394" s="48"/>
      <c r="F1394" s="50"/>
      <c r="G1394" s="51"/>
      <c r="H1394" s="128" t="str">
        <f>IF(F1394="","",_xlfn.IFNA(VLOOKUP(F1394,'سجل المشتريات'!E:M,9,0),"غير مسجلة في المشتريات"))</f>
        <v/>
      </c>
      <c r="I1394" s="27" t="str">
        <f>_xlfn.IFNA(VLOOKUP(E1394,الاوردرات!$B$1:$C$600,2,0),"")</f>
        <v/>
      </c>
      <c r="J1394" s="63"/>
      <c r="L1394" s="125" t="str">
        <f>IF(F1394="","",_xlfn.IFNA((VLOOKUP(F1394,help!L:M,2,0))*G1394,"غير مسجلة في المشتريات"))</f>
        <v/>
      </c>
    </row>
    <row r="1395" spans="2:12" x14ac:dyDescent="0.2">
      <c r="B1395" s="14">
        <f>COUNTIFS($E$3:E1395,تقرير!$E$4)</f>
        <v>21</v>
      </c>
      <c r="C1395" s="48"/>
      <c r="D1395" s="49"/>
      <c r="E1395" s="48"/>
      <c r="F1395" s="50"/>
      <c r="G1395" s="51"/>
      <c r="H1395" s="128" t="str">
        <f>IF(F1395="","",_xlfn.IFNA(VLOOKUP(F1395,'سجل المشتريات'!E:M,9,0),"غير مسجلة في المشتريات"))</f>
        <v/>
      </c>
      <c r="I1395" s="27" t="str">
        <f>_xlfn.IFNA(VLOOKUP(E1395,الاوردرات!$B$1:$C$600,2,0),"")</f>
        <v/>
      </c>
      <c r="J1395" s="63"/>
      <c r="L1395" s="125" t="str">
        <f>IF(F1395="","",_xlfn.IFNA((VLOOKUP(F1395,help!L:M,2,0))*G1395,"غير مسجلة في المشتريات"))</f>
        <v/>
      </c>
    </row>
    <row r="1396" spans="2:12" x14ac:dyDescent="0.2">
      <c r="B1396" s="14">
        <f>COUNTIFS($E$3:E1396,تقرير!$E$4)</f>
        <v>21</v>
      </c>
      <c r="C1396" s="48"/>
      <c r="D1396" s="49"/>
      <c r="E1396" s="48"/>
      <c r="F1396" s="50"/>
      <c r="G1396" s="51"/>
      <c r="H1396" s="128" t="str">
        <f>IF(F1396="","",_xlfn.IFNA(VLOOKUP(F1396,'سجل المشتريات'!E:M,9,0),"غير مسجلة في المشتريات"))</f>
        <v/>
      </c>
      <c r="I1396" s="27" t="str">
        <f>_xlfn.IFNA(VLOOKUP(E1396,الاوردرات!$B$1:$C$600,2,0),"")</f>
        <v/>
      </c>
      <c r="J1396" s="63"/>
      <c r="L1396" s="125" t="str">
        <f>IF(F1396="","",_xlfn.IFNA((VLOOKUP(F1396,help!L:M,2,0))*G1396,"غير مسجلة في المشتريات"))</f>
        <v/>
      </c>
    </row>
    <row r="1397" spans="2:12" x14ac:dyDescent="0.2">
      <c r="B1397" s="14">
        <f>COUNTIFS($E$3:E1397,تقرير!$E$4)</f>
        <v>21</v>
      </c>
      <c r="C1397" s="48"/>
      <c r="D1397" s="49"/>
      <c r="E1397" s="48"/>
      <c r="F1397" s="50"/>
      <c r="G1397" s="51"/>
      <c r="H1397" s="128" t="str">
        <f>IF(F1397="","",_xlfn.IFNA(VLOOKUP(F1397,'سجل المشتريات'!E:M,9,0),"غير مسجلة في المشتريات"))</f>
        <v/>
      </c>
      <c r="I1397" s="27" t="str">
        <f>_xlfn.IFNA(VLOOKUP(E1397,الاوردرات!$B$1:$C$600,2,0),"")</f>
        <v/>
      </c>
      <c r="J1397" s="63"/>
      <c r="L1397" s="125" t="str">
        <f>IF(F1397="","",_xlfn.IFNA((VLOOKUP(F1397,help!L:M,2,0))*G1397,"غير مسجلة في المشتريات"))</f>
        <v/>
      </c>
    </row>
    <row r="1398" spans="2:12" x14ac:dyDescent="0.2">
      <c r="B1398" s="14">
        <f>COUNTIFS($E$3:E1398,تقرير!$E$4)</f>
        <v>21</v>
      </c>
      <c r="C1398" s="48"/>
      <c r="D1398" s="49"/>
      <c r="E1398" s="48"/>
      <c r="F1398" s="50"/>
      <c r="G1398" s="51"/>
      <c r="H1398" s="128" t="str">
        <f>IF(F1398="","",_xlfn.IFNA(VLOOKUP(F1398,'سجل المشتريات'!E:M,9,0),"غير مسجلة في المشتريات"))</f>
        <v/>
      </c>
      <c r="I1398" s="27" t="str">
        <f>_xlfn.IFNA(VLOOKUP(E1398,الاوردرات!$B$1:$C$600,2,0),"")</f>
        <v/>
      </c>
      <c r="J1398" s="63"/>
      <c r="L1398" s="125" t="str">
        <f>IF(F1398="","",_xlfn.IFNA((VLOOKUP(F1398,help!L:M,2,0))*G1398,"غير مسجلة في المشتريات"))</f>
        <v/>
      </c>
    </row>
    <row r="1399" spans="2:12" x14ac:dyDescent="0.2">
      <c r="B1399" s="14">
        <f>COUNTIFS($E$3:E1399,تقرير!$E$4)</f>
        <v>21</v>
      </c>
      <c r="C1399" s="48"/>
      <c r="D1399" s="49"/>
      <c r="E1399" s="48"/>
      <c r="F1399" s="50"/>
      <c r="G1399" s="51"/>
      <c r="H1399" s="128" t="str">
        <f>IF(F1399="","",_xlfn.IFNA(VLOOKUP(F1399,'سجل المشتريات'!E:M,9,0),"غير مسجلة في المشتريات"))</f>
        <v/>
      </c>
      <c r="I1399" s="27" t="str">
        <f>_xlfn.IFNA(VLOOKUP(E1399,الاوردرات!$B$1:$C$600,2,0),"")</f>
        <v/>
      </c>
      <c r="J1399" s="63"/>
      <c r="L1399" s="125" t="str">
        <f>IF(F1399="","",_xlfn.IFNA((VLOOKUP(F1399,help!L:M,2,0))*G1399,"غير مسجلة في المشتريات"))</f>
        <v/>
      </c>
    </row>
    <row r="1400" spans="2:12" x14ac:dyDescent="0.2">
      <c r="B1400" s="14">
        <f>COUNTIFS($E$3:E1400,تقرير!$E$4)</f>
        <v>21</v>
      </c>
      <c r="C1400" s="48"/>
      <c r="D1400" s="49"/>
      <c r="E1400" s="48"/>
      <c r="F1400" s="50"/>
      <c r="G1400" s="51"/>
      <c r="H1400" s="128" t="str">
        <f>IF(F1400="","",_xlfn.IFNA(VLOOKUP(F1400,'سجل المشتريات'!E:M,9,0),"غير مسجلة في المشتريات"))</f>
        <v/>
      </c>
      <c r="I1400" s="27" t="str">
        <f>_xlfn.IFNA(VLOOKUP(E1400,الاوردرات!$B$1:$C$600,2,0),"")</f>
        <v/>
      </c>
      <c r="J1400" s="63"/>
      <c r="L1400" s="125" t="str">
        <f>IF(F1400="","",_xlfn.IFNA((VLOOKUP(F1400,help!L:M,2,0))*G1400,"غير مسجلة في المشتريات"))</f>
        <v/>
      </c>
    </row>
    <row r="1401" spans="2:12" x14ac:dyDescent="0.2">
      <c r="B1401" s="14">
        <f>COUNTIFS($E$3:E1401,تقرير!$E$4)</f>
        <v>21</v>
      </c>
      <c r="C1401" s="48"/>
      <c r="D1401" s="49"/>
      <c r="E1401" s="48"/>
      <c r="F1401" s="50"/>
      <c r="G1401" s="51"/>
      <c r="H1401" s="128" t="str">
        <f>IF(F1401="","",_xlfn.IFNA(VLOOKUP(F1401,'سجل المشتريات'!E:M,9,0),"غير مسجلة في المشتريات"))</f>
        <v/>
      </c>
      <c r="I1401" s="27" t="str">
        <f>_xlfn.IFNA(VLOOKUP(E1401,الاوردرات!$B$1:$C$600,2,0),"")</f>
        <v/>
      </c>
      <c r="J1401" s="63"/>
      <c r="L1401" s="125" t="str">
        <f>IF(F1401="","",_xlfn.IFNA((VLOOKUP(F1401,help!L:M,2,0))*G1401,"غير مسجلة في المشتريات"))</f>
        <v/>
      </c>
    </row>
    <row r="1402" spans="2:12" x14ac:dyDescent="0.2">
      <c r="B1402" s="14">
        <f>COUNTIFS($E$3:E1402,تقرير!$E$4)</f>
        <v>21</v>
      </c>
      <c r="C1402" s="48"/>
      <c r="D1402" s="49"/>
      <c r="E1402" s="48"/>
      <c r="F1402" s="50"/>
      <c r="G1402" s="51"/>
      <c r="H1402" s="128" t="str">
        <f>IF(F1402="","",_xlfn.IFNA(VLOOKUP(F1402,'سجل المشتريات'!E:M,9,0),"غير مسجلة في المشتريات"))</f>
        <v/>
      </c>
      <c r="I1402" s="27" t="str">
        <f>_xlfn.IFNA(VLOOKUP(E1402,الاوردرات!$B$1:$C$600,2,0),"")</f>
        <v/>
      </c>
      <c r="J1402" s="63"/>
      <c r="L1402" s="125" t="str">
        <f>IF(F1402="","",_xlfn.IFNA((VLOOKUP(F1402,help!L:M,2,0))*G1402,"غير مسجلة في المشتريات"))</f>
        <v/>
      </c>
    </row>
    <row r="1403" spans="2:12" x14ac:dyDescent="0.2">
      <c r="B1403" s="14">
        <f>COUNTIFS($E$3:E1403,تقرير!$E$4)</f>
        <v>21</v>
      </c>
      <c r="C1403" s="48"/>
      <c r="D1403" s="49"/>
      <c r="E1403" s="48"/>
      <c r="F1403" s="50"/>
      <c r="G1403" s="51"/>
      <c r="H1403" s="128" t="str">
        <f>IF(F1403="","",_xlfn.IFNA(VLOOKUP(F1403,'سجل المشتريات'!E:M,9,0),"غير مسجلة في المشتريات"))</f>
        <v/>
      </c>
      <c r="I1403" s="27" t="str">
        <f>_xlfn.IFNA(VLOOKUP(E1403,الاوردرات!$B$1:$C$600,2,0),"")</f>
        <v/>
      </c>
      <c r="J1403" s="63"/>
      <c r="L1403" s="125" t="str">
        <f>IF(F1403="","",_xlfn.IFNA((VLOOKUP(F1403,help!L:M,2,0))*G1403,"غير مسجلة في المشتريات"))</f>
        <v/>
      </c>
    </row>
    <row r="1404" spans="2:12" x14ac:dyDescent="0.2">
      <c r="B1404" s="14">
        <f>COUNTIFS($E$3:E1404,تقرير!$E$4)</f>
        <v>21</v>
      </c>
      <c r="C1404" s="48"/>
      <c r="D1404" s="49"/>
      <c r="E1404" s="48"/>
      <c r="F1404" s="50"/>
      <c r="G1404" s="51"/>
      <c r="H1404" s="128" t="str">
        <f>IF(F1404="","",_xlfn.IFNA(VLOOKUP(F1404,'سجل المشتريات'!E:M,9,0),"غير مسجلة في المشتريات"))</f>
        <v/>
      </c>
      <c r="I1404" s="27" t="str">
        <f>_xlfn.IFNA(VLOOKUP(E1404,الاوردرات!$B$1:$C$600,2,0),"")</f>
        <v/>
      </c>
      <c r="J1404" s="63"/>
      <c r="L1404" s="125" t="str">
        <f>IF(F1404="","",_xlfn.IFNA((VLOOKUP(F1404,help!L:M,2,0))*G1404,"غير مسجلة في المشتريات"))</f>
        <v/>
      </c>
    </row>
    <row r="1405" spans="2:12" x14ac:dyDescent="0.2">
      <c r="B1405" s="14">
        <f>COUNTIFS($E$3:E1405,تقرير!$E$4)</f>
        <v>21</v>
      </c>
      <c r="C1405" s="48"/>
      <c r="D1405" s="49"/>
      <c r="E1405" s="48"/>
      <c r="F1405" s="50"/>
      <c r="G1405" s="51"/>
      <c r="H1405" s="128" t="str">
        <f>IF(F1405="","",_xlfn.IFNA(VLOOKUP(F1405,'سجل المشتريات'!E:M,9,0),"غير مسجلة في المشتريات"))</f>
        <v/>
      </c>
      <c r="I1405" s="27" t="str">
        <f>_xlfn.IFNA(VLOOKUP(E1405,الاوردرات!$B$1:$C$600,2,0),"")</f>
        <v/>
      </c>
      <c r="J1405" s="63"/>
      <c r="L1405" s="125" t="str">
        <f>IF(F1405="","",_xlfn.IFNA((VLOOKUP(F1405,help!L:M,2,0))*G1405,"غير مسجلة في المشتريات"))</f>
        <v/>
      </c>
    </row>
    <row r="1406" spans="2:12" x14ac:dyDescent="0.2">
      <c r="B1406" s="14">
        <f>COUNTIFS($E$3:E1406,تقرير!$E$4)</f>
        <v>21</v>
      </c>
      <c r="C1406" s="48"/>
      <c r="D1406" s="49"/>
      <c r="E1406" s="48"/>
      <c r="F1406" s="50"/>
      <c r="G1406" s="51"/>
      <c r="H1406" s="128" t="str">
        <f>IF(F1406="","",_xlfn.IFNA(VLOOKUP(F1406,'سجل المشتريات'!E:M,9,0),"غير مسجلة في المشتريات"))</f>
        <v/>
      </c>
      <c r="I1406" s="27" t="str">
        <f>_xlfn.IFNA(VLOOKUP(E1406,الاوردرات!$B$1:$C$600,2,0),"")</f>
        <v/>
      </c>
      <c r="J1406" s="63"/>
      <c r="L1406" s="125" t="str">
        <f>IF(F1406="","",_xlfn.IFNA((VLOOKUP(F1406,help!L:M,2,0))*G1406,"غير مسجلة في المشتريات"))</f>
        <v/>
      </c>
    </row>
    <row r="1407" spans="2:12" x14ac:dyDescent="0.2">
      <c r="B1407" s="14">
        <f>COUNTIFS($E$3:E1407,تقرير!$E$4)</f>
        <v>21</v>
      </c>
      <c r="C1407" s="48"/>
      <c r="D1407" s="49"/>
      <c r="E1407" s="48"/>
      <c r="F1407" s="50"/>
      <c r="G1407" s="51"/>
      <c r="H1407" s="128" t="str">
        <f>IF(F1407="","",_xlfn.IFNA(VLOOKUP(F1407,'سجل المشتريات'!E:M,9,0),"غير مسجلة في المشتريات"))</f>
        <v/>
      </c>
      <c r="I1407" s="27" t="str">
        <f>_xlfn.IFNA(VLOOKUP(E1407,الاوردرات!$B$1:$C$600,2,0),"")</f>
        <v/>
      </c>
      <c r="J1407" s="63"/>
      <c r="L1407" s="125" t="str">
        <f>IF(F1407="","",_xlfn.IFNA((VLOOKUP(F1407,help!L:M,2,0))*G1407,"غير مسجلة في المشتريات"))</f>
        <v/>
      </c>
    </row>
    <row r="1408" spans="2:12" x14ac:dyDescent="0.2">
      <c r="B1408" s="14">
        <f>COUNTIFS($E$3:E1408,تقرير!$E$4)</f>
        <v>21</v>
      </c>
      <c r="C1408" s="48"/>
      <c r="D1408" s="49"/>
      <c r="E1408" s="48"/>
      <c r="F1408" s="50"/>
      <c r="G1408" s="51"/>
      <c r="H1408" s="128" t="str">
        <f>IF(F1408="","",_xlfn.IFNA(VLOOKUP(F1408,'سجل المشتريات'!E:M,9,0),"غير مسجلة في المشتريات"))</f>
        <v/>
      </c>
      <c r="I1408" s="27" t="str">
        <f>_xlfn.IFNA(VLOOKUP(E1408,الاوردرات!$B$1:$C$600,2,0),"")</f>
        <v/>
      </c>
      <c r="J1408" s="63"/>
      <c r="L1408" s="125" t="str">
        <f>IF(F1408="","",_xlfn.IFNA((VLOOKUP(F1408,help!L:M,2,0))*G1408,"غير مسجلة في المشتريات"))</f>
        <v/>
      </c>
    </row>
    <row r="1409" spans="2:12" x14ac:dyDescent="0.2">
      <c r="B1409" s="14">
        <f>COUNTIFS($E$3:E1409,تقرير!$E$4)</f>
        <v>21</v>
      </c>
      <c r="C1409" s="48"/>
      <c r="D1409" s="49"/>
      <c r="E1409" s="48"/>
      <c r="F1409" s="50"/>
      <c r="G1409" s="51"/>
      <c r="H1409" s="128" t="str">
        <f>IF(F1409="","",_xlfn.IFNA(VLOOKUP(F1409,'سجل المشتريات'!E:M,9,0),"غير مسجلة في المشتريات"))</f>
        <v/>
      </c>
      <c r="I1409" s="27" t="str">
        <f>_xlfn.IFNA(VLOOKUP(E1409,الاوردرات!$B$1:$C$600,2,0),"")</f>
        <v/>
      </c>
      <c r="J1409" s="63"/>
      <c r="L1409" s="125" t="str">
        <f>IF(F1409="","",_xlfn.IFNA((VLOOKUP(F1409,help!L:M,2,0))*G1409,"غير مسجلة في المشتريات"))</f>
        <v/>
      </c>
    </row>
    <row r="1410" spans="2:12" x14ac:dyDescent="0.2">
      <c r="B1410" s="14">
        <f>COUNTIFS($E$3:E1410,تقرير!$E$4)</f>
        <v>21</v>
      </c>
      <c r="C1410" s="48"/>
      <c r="D1410" s="49"/>
      <c r="E1410" s="48"/>
      <c r="F1410" s="50"/>
      <c r="G1410" s="51"/>
      <c r="H1410" s="128" t="str">
        <f>IF(F1410="","",_xlfn.IFNA(VLOOKUP(F1410,'سجل المشتريات'!E:M,9,0),"غير مسجلة في المشتريات"))</f>
        <v/>
      </c>
      <c r="I1410" s="27" t="str">
        <f>_xlfn.IFNA(VLOOKUP(E1410,الاوردرات!$B$1:$C$600,2,0),"")</f>
        <v/>
      </c>
      <c r="J1410" s="63"/>
      <c r="L1410" s="125" t="str">
        <f>IF(F1410="","",_xlfn.IFNA((VLOOKUP(F1410,help!L:M,2,0))*G1410,"غير مسجلة في المشتريات"))</f>
        <v/>
      </c>
    </row>
    <row r="1411" spans="2:12" x14ac:dyDescent="0.2">
      <c r="B1411" s="14">
        <f>COUNTIFS($E$3:E1411,تقرير!$E$4)</f>
        <v>21</v>
      </c>
      <c r="C1411" s="48"/>
      <c r="D1411" s="49"/>
      <c r="E1411" s="48"/>
      <c r="F1411" s="50"/>
      <c r="G1411" s="51"/>
      <c r="H1411" s="128" t="str">
        <f>IF(F1411="","",_xlfn.IFNA(VLOOKUP(F1411,'سجل المشتريات'!E:M,9,0),"غير مسجلة في المشتريات"))</f>
        <v/>
      </c>
      <c r="I1411" s="27" t="str">
        <f>_xlfn.IFNA(VLOOKUP(E1411,الاوردرات!$B$1:$C$600,2,0),"")</f>
        <v/>
      </c>
      <c r="J1411" s="63"/>
      <c r="L1411" s="125" t="str">
        <f>IF(F1411="","",_xlfn.IFNA((VLOOKUP(F1411,help!L:M,2,0))*G1411,"غير مسجلة في المشتريات"))</f>
        <v/>
      </c>
    </row>
    <row r="1412" spans="2:12" x14ac:dyDescent="0.2">
      <c r="B1412" s="14">
        <f>COUNTIFS($E$3:E1412,تقرير!$E$4)</f>
        <v>21</v>
      </c>
      <c r="C1412" s="48"/>
      <c r="D1412" s="49"/>
      <c r="E1412" s="48"/>
      <c r="F1412" s="50"/>
      <c r="G1412" s="51"/>
      <c r="H1412" s="128" t="str">
        <f>IF(F1412="","",_xlfn.IFNA(VLOOKUP(F1412,'سجل المشتريات'!E:M,9,0),"غير مسجلة في المشتريات"))</f>
        <v/>
      </c>
      <c r="I1412" s="27" t="str">
        <f>_xlfn.IFNA(VLOOKUP(E1412,الاوردرات!$B$1:$C$600,2,0),"")</f>
        <v/>
      </c>
      <c r="J1412" s="63"/>
      <c r="L1412" s="125" t="str">
        <f>IF(F1412="","",_xlfn.IFNA((VLOOKUP(F1412,help!L:M,2,0))*G1412,"غير مسجلة في المشتريات"))</f>
        <v/>
      </c>
    </row>
    <row r="1413" spans="2:12" x14ac:dyDescent="0.2">
      <c r="B1413" s="14">
        <f>COUNTIFS($E$3:E1413,تقرير!$E$4)</f>
        <v>21</v>
      </c>
      <c r="C1413" s="48"/>
      <c r="D1413" s="49"/>
      <c r="E1413" s="48"/>
      <c r="F1413" s="50"/>
      <c r="G1413" s="51"/>
      <c r="H1413" s="128" t="str">
        <f>IF(F1413="","",_xlfn.IFNA(VLOOKUP(F1413,'سجل المشتريات'!E:M,9,0),"غير مسجلة في المشتريات"))</f>
        <v/>
      </c>
      <c r="I1413" s="27" t="str">
        <f>_xlfn.IFNA(VLOOKUP(E1413,الاوردرات!$B$1:$C$600,2,0),"")</f>
        <v/>
      </c>
      <c r="J1413" s="63"/>
      <c r="L1413" s="125" t="str">
        <f>IF(F1413="","",_xlfn.IFNA((VLOOKUP(F1413,help!L:M,2,0))*G1413,"غير مسجلة في المشتريات"))</f>
        <v/>
      </c>
    </row>
    <row r="1414" spans="2:12" x14ac:dyDescent="0.2">
      <c r="B1414" s="14">
        <f>COUNTIFS($E$3:E1414,تقرير!$E$4)</f>
        <v>21</v>
      </c>
      <c r="C1414" s="48"/>
      <c r="D1414" s="49"/>
      <c r="E1414" s="48"/>
      <c r="F1414" s="50"/>
      <c r="G1414" s="51"/>
      <c r="H1414" s="128" t="str">
        <f>IF(F1414="","",_xlfn.IFNA(VLOOKUP(F1414,'سجل المشتريات'!E:M,9,0),"غير مسجلة في المشتريات"))</f>
        <v/>
      </c>
      <c r="I1414" s="27" t="str">
        <f>_xlfn.IFNA(VLOOKUP(E1414,الاوردرات!$B$1:$C$600,2,0),"")</f>
        <v/>
      </c>
      <c r="J1414" s="63"/>
      <c r="L1414" s="125" t="str">
        <f>IF(F1414="","",_xlfn.IFNA((VLOOKUP(F1414,help!L:M,2,0))*G1414,"غير مسجلة في المشتريات"))</f>
        <v/>
      </c>
    </row>
    <row r="1415" spans="2:12" x14ac:dyDescent="0.2">
      <c r="B1415" s="14">
        <f>COUNTIFS($E$3:E1415,تقرير!$E$4)</f>
        <v>21</v>
      </c>
      <c r="C1415" s="48"/>
      <c r="D1415" s="49"/>
      <c r="E1415" s="48"/>
      <c r="F1415" s="50"/>
      <c r="G1415" s="51"/>
      <c r="H1415" s="128" t="str">
        <f>IF(F1415="","",_xlfn.IFNA(VLOOKUP(F1415,'سجل المشتريات'!E:M,9,0),"غير مسجلة في المشتريات"))</f>
        <v/>
      </c>
      <c r="I1415" s="27" t="str">
        <f>_xlfn.IFNA(VLOOKUP(E1415,الاوردرات!$B$1:$C$600,2,0),"")</f>
        <v/>
      </c>
      <c r="J1415" s="63"/>
      <c r="L1415" s="125" t="str">
        <f>IF(F1415="","",_xlfn.IFNA((VLOOKUP(F1415,help!L:M,2,0))*G1415,"غير مسجلة في المشتريات"))</f>
        <v/>
      </c>
    </row>
    <row r="1416" spans="2:12" x14ac:dyDescent="0.2">
      <c r="B1416" s="14">
        <f>COUNTIFS($E$3:E1416,تقرير!$E$4)</f>
        <v>21</v>
      </c>
      <c r="C1416" s="48"/>
      <c r="D1416" s="49"/>
      <c r="E1416" s="48"/>
      <c r="F1416" s="50"/>
      <c r="G1416" s="51"/>
      <c r="H1416" s="128" t="str">
        <f>IF(F1416="","",_xlfn.IFNA(VLOOKUP(F1416,'سجل المشتريات'!E:M,9,0),"غير مسجلة في المشتريات"))</f>
        <v/>
      </c>
      <c r="I1416" s="27" t="str">
        <f>_xlfn.IFNA(VLOOKUP(E1416,الاوردرات!$B$1:$C$600,2,0),"")</f>
        <v/>
      </c>
      <c r="J1416" s="63"/>
      <c r="L1416" s="125" t="str">
        <f>IF(F1416="","",_xlfn.IFNA((VLOOKUP(F1416,help!L:M,2,0))*G1416,"غير مسجلة في المشتريات"))</f>
        <v/>
      </c>
    </row>
    <row r="1417" spans="2:12" x14ac:dyDescent="0.2">
      <c r="B1417" s="14">
        <f>COUNTIFS($E$3:E1417,تقرير!$E$4)</f>
        <v>21</v>
      </c>
      <c r="C1417" s="48"/>
      <c r="D1417" s="49"/>
      <c r="E1417" s="48"/>
      <c r="F1417" s="50"/>
      <c r="G1417" s="51"/>
      <c r="H1417" s="128" t="str">
        <f>IF(F1417="","",_xlfn.IFNA(VLOOKUP(F1417,'سجل المشتريات'!E:M,9,0),"غير مسجلة في المشتريات"))</f>
        <v/>
      </c>
      <c r="I1417" s="27" t="str">
        <f>_xlfn.IFNA(VLOOKUP(E1417,الاوردرات!$B$1:$C$600,2,0),"")</f>
        <v/>
      </c>
      <c r="J1417" s="63"/>
      <c r="L1417" s="125" t="str">
        <f>IF(F1417="","",_xlfn.IFNA((VLOOKUP(F1417,help!L:M,2,0))*G1417,"غير مسجلة في المشتريات"))</f>
        <v/>
      </c>
    </row>
    <row r="1418" spans="2:12" x14ac:dyDescent="0.2">
      <c r="B1418" s="14">
        <f>COUNTIFS($E$3:E1418,تقرير!$E$4)</f>
        <v>21</v>
      </c>
      <c r="C1418" s="48"/>
      <c r="D1418" s="49"/>
      <c r="E1418" s="48"/>
      <c r="F1418" s="50"/>
      <c r="G1418" s="51"/>
      <c r="H1418" s="128" t="str">
        <f>IF(F1418="","",_xlfn.IFNA(VLOOKUP(F1418,'سجل المشتريات'!E:M,9,0),"غير مسجلة في المشتريات"))</f>
        <v/>
      </c>
      <c r="I1418" s="27" t="str">
        <f>_xlfn.IFNA(VLOOKUP(E1418,الاوردرات!$B$1:$C$600,2,0),"")</f>
        <v/>
      </c>
      <c r="J1418" s="63"/>
      <c r="L1418" s="125" t="str">
        <f>IF(F1418="","",_xlfn.IFNA((VLOOKUP(F1418,help!L:M,2,0))*G1418,"غير مسجلة في المشتريات"))</f>
        <v/>
      </c>
    </row>
    <row r="1419" spans="2:12" x14ac:dyDescent="0.2">
      <c r="B1419" s="14">
        <f>COUNTIFS($E$3:E1419,تقرير!$E$4)</f>
        <v>21</v>
      </c>
      <c r="C1419" s="48"/>
      <c r="D1419" s="49"/>
      <c r="E1419" s="48"/>
      <c r="F1419" s="50"/>
      <c r="G1419" s="51"/>
      <c r="H1419" s="128" t="str">
        <f>IF(F1419="","",_xlfn.IFNA(VLOOKUP(F1419,'سجل المشتريات'!E:M,9,0),"غير مسجلة في المشتريات"))</f>
        <v/>
      </c>
      <c r="I1419" s="27" t="str">
        <f>_xlfn.IFNA(VLOOKUP(E1419,الاوردرات!$B$1:$C$600,2,0),"")</f>
        <v/>
      </c>
      <c r="J1419" s="63"/>
      <c r="L1419" s="125" t="str">
        <f>IF(F1419="","",_xlfn.IFNA((VLOOKUP(F1419,help!L:M,2,0))*G1419,"غير مسجلة في المشتريات"))</f>
        <v/>
      </c>
    </row>
    <row r="1420" spans="2:12" x14ac:dyDescent="0.2">
      <c r="B1420" s="14">
        <f>COUNTIFS($E$3:E1420,تقرير!$E$4)</f>
        <v>21</v>
      </c>
      <c r="C1420" s="48"/>
      <c r="D1420" s="49"/>
      <c r="E1420" s="48"/>
      <c r="F1420" s="50"/>
      <c r="G1420" s="51"/>
      <c r="H1420" s="128" t="str">
        <f>IF(F1420="","",_xlfn.IFNA(VLOOKUP(F1420,'سجل المشتريات'!E:M,9,0),"غير مسجلة في المشتريات"))</f>
        <v/>
      </c>
      <c r="I1420" s="27" t="str">
        <f>_xlfn.IFNA(VLOOKUP(E1420,الاوردرات!$B$1:$C$600,2,0),"")</f>
        <v/>
      </c>
      <c r="J1420" s="63"/>
      <c r="L1420" s="125" t="str">
        <f>IF(F1420="","",_xlfn.IFNA((VLOOKUP(F1420,help!L:M,2,0))*G1420,"غير مسجلة في المشتريات"))</f>
        <v/>
      </c>
    </row>
    <row r="1421" spans="2:12" x14ac:dyDescent="0.2">
      <c r="B1421" s="14">
        <f>COUNTIFS($E$3:E1421,تقرير!$E$4)</f>
        <v>21</v>
      </c>
      <c r="C1421" s="48"/>
      <c r="D1421" s="49"/>
      <c r="E1421" s="48"/>
      <c r="F1421" s="50"/>
      <c r="G1421" s="51"/>
      <c r="H1421" s="128" t="str">
        <f>IF(F1421="","",_xlfn.IFNA(VLOOKUP(F1421,'سجل المشتريات'!E:M,9,0),"غير مسجلة في المشتريات"))</f>
        <v/>
      </c>
      <c r="I1421" s="27" t="str">
        <f>_xlfn.IFNA(VLOOKUP(E1421,الاوردرات!$B$1:$C$600,2,0),"")</f>
        <v/>
      </c>
      <c r="J1421" s="63"/>
      <c r="L1421" s="125" t="str">
        <f>IF(F1421="","",_xlfn.IFNA((VLOOKUP(F1421,help!L:M,2,0))*G1421,"غير مسجلة في المشتريات"))</f>
        <v/>
      </c>
    </row>
    <row r="1422" spans="2:12" x14ac:dyDescent="0.2">
      <c r="B1422" s="14">
        <f>COUNTIFS($E$3:E1422,تقرير!$E$4)</f>
        <v>21</v>
      </c>
      <c r="C1422" s="48"/>
      <c r="D1422" s="49"/>
      <c r="E1422" s="48"/>
      <c r="F1422" s="50"/>
      <c r="G1422" s="51"/>
      <c r="H1422" s="128" t="str">
        <f>IF(F1422="","",_xlfn.IFNA(VLOOKUP(F1422,'سجل المشتريات'!E:M,9,0),"غير مسجلة في المشتريات"))</f>
        <v/>
      </c>
      <c r="I1422" s="27" t="str">
        <f>_xlfn.IFNA(VLOOKUP(E1422,الاوردرات!$B$1:$C$600,2,0),"")</f>
        <v/>
      </c>
      <c r="J1422" s="63"/>
      <c r="L1422" s="125" t="str">
        <f>IF(F1422="","",_xlfn.IFNA((VLOOKUP(F1422,help!L:M,2,0))*G1422,"غير مسجلة في المشتريات"))</f>
        <v/>
      </c>
    </row>
    <row r="1423" spans="2:12" x14ac:dyDescent="0.2">
      <c r="B1423" s="14">
        <f>COUNTIFS($E$3:E1423,تقرير!$E$4)</f>
        <v>21</v>
      </c>
      <c r="C1423" s="48"/>
      <c r="D1423" s="49"/>
      <c r="E1423" s="48"/>
      <c r="F1423" s="50"/>
      <c r="G1423" s="51"/>
      <c r="H1423" s="128" t="str">
        <f>IF(F1423="","",_xlfn.IFNA(VLOOKUP(F1423,'سجل المشتريات'!E:M,9,0),"غير مسجلة في المشتريات"))</f>
        <v/>
      </c>
      <c r="I1423" s="27" t="str">
        <f>_xlfn.IFNA(VLOOKUP(E1423,الاوردرات!$B$1:$C$600,2,0),"")</f>
        <v/>
      </c>
      <c r="J1423" s="63"/>
      <c r="L1423" s="125" t="str">
        <f>IF(F1423="","",_xlfn.IFNA((VLOOKUP(F1423,help!L:M,2,0))*G1423,"غير مسجلة في المشتريات"))</f>
        <v/>
      </c>
    </row>
    <row r="1424" spans="2:12" x14ac:dyDescent="0.2">
      <c r="B1424" s="14">
        <f>COUNTIFS($E$3:E1424,تقرير!$E$4)</f>
        <v>21</v>
      </c>
      <c r="C1424" s="48"/>
      <c r="D1424" s="49"/>
      <c r="E1424" s="48"/>
      <c r="F1424" s="50"/>
      <c r="G1424" s="51"/>
      <c r="H1424" s="128" t="str">
        <f>IF(F1424="","",_xlfn.IFNA(VLOOKUP(F1424,'سجل المشتريات'!E:M,9,0),"غير مسجلة في المشتريات"))</f>
        <v/>
      </c>
      <c r="I1424" s="27" t="str">
        <f>_xlfn.IFNA(VLOOKUP(E1424,الاوردرات!$B$1:$C$600,2,0),"")</f>
        <v/>
      </c>
      <c r="J1424" s="63"/>
      <c r="L1424" s="125" t="str">
        <f>IF(F1424="","",_xlfn.IFNA((VLOOKUP(F1424,help!L:M,2,0))*G1424,"غير مسجلة في المشتريات"))</f>
        <v/>
      </c>
    </row>
    <row r="1425" spans="2:12" x14ac:dyDescent="0.2">
      <c r="B1425" s="14">
        <f>COUNTIFS($E$3:E1425,تقرير!$E$4)</f>
        <v>21</v>
      </c>
      <c r="C1425" s="48"/>
      <c r="D1425" s="49"/>
      <c r="E1425" s="48"/>
      <c r="F1425" s="50"/>
      <c r="G1425" s="51"/>
      <c r="H1425" s="128" t="str">
        <f>IF(F1425="","",_xlfn.IFNA(VLOOKUP(F1425,'سجل المشتريات'!E:M,9,0),"غير مسجلة في المشتريات"))</f>
        <v/>
      </c>
      <c r="I1425" s="27" t="str">
        <f>_xlfn.IFNA(VLOOKUP(E1425,الاوردرات!$B$1:$C$600,2,0),"")</f>
        <v/>
      </c>
      <c r="J1425" s="63"/>
      <c r="L1425" s="125" t="str">
        <f>IF(F1425="","",_xlfn.IFNA((VLOOKUP(F1425,help!L:M,2,0))*G1425,"غير مسجلة في المشتريات"))</f>
        <v/>
      </c>
    </row>
    <row r="1426" spans="2:12" x14ac:dyDescent="0.2">
      <c r="B1426" s="14">
        <f>COUNTIFS($E$3:E1426,تقرير!$E$4)</f>
        <v>21</v>
      </c>
      <c r="C1426" s="48"/>
      <c r="D1426" s="49"/>
      <c r="E1426" s="48"/>
      <c r="F1426" s="50"/>
      <c r="G1426" s="51"/>
      <c r="H1426" s="128" t="str">
        <f>IF(F1426="","",_xlfn.IFNA(VLOOKUP(F1426,'سجل المشتريات'!E:M,9,0),"غير مسجلة في المشتريات"))</f>
        <v/>
      </c>
      <c r="I1426" s="27" t="str">
        <f>_xlfn.IFNA(VLOOKUP(E1426,الاوردرات!$B$1:$C$600,2,0),"")</f>
        <v/>
      </c>
      <c r="J1426" s="63"/>
      <c r="L1426" s="125" t="str">
        <f>IF(F1426="","",_xlfn.IFNA((VLOOKUP(F1426,help!L:M,2,0))*G1426,"غير مسجلة في المشتريات"))</f>
        <v/>
      </c>
    </row>
    <row r="1427" spans="2:12" x14ac:dyDescent="0.2">
      <c r="B1427" s="14">
        <f>COUNTIFS($E$3:E1427,تقرير!$E$4)</f>
        <v>21</v>
      </c>
      <c r="C1427" s="48"/>
      <c r="D1427" s="49"/>
      <c r="E1427" s="48"/>
      <c r="F1427" s="50"/>
      <c r="G1427" s="51"/>
      <c r="H1427" s="128" t="str">
        <f>IF(F1427="","",_xlfn.IFNA(VLOOKUP(F1427,'سجل المشتريات'!E:M,9,0),"غير مسجلة في المشتريات"))</f>
        <v/>
      </c>
      <c r="I1427" s="27" t="str">
        <f>_xlfn.IFNA(VLOOKUP(E1427,الاوردرات!$B$1:$C$600,2,0),"")</f>
        <v/>
      </c>
      <c r="J1427" s="63"/>
      <c r="L1427" s="125" t="str">
        <f>IF(F1427="","",_xlfn.IFNA((VLOOKUP(F1427,help!L:M,2,0))*G1427,"غير مسجلة في المشتريات"))</f>
        <v/>
      </c>
    </row>
    <row r="1428" spans="2:12" x14ac:dyDescent="0.2">
      <c r="B1428" s="14">
        <f>COUNTIFS($E$3:E1428,تقرير!$E$4)</f>
        <v>21</v>
      </c>
      <c r="C1428" s="48"/>
      <c r="D1428" s="49"/>
      <c r="E1428" s="48"/>
      <c r="F1428" s="50"/>
      <c r="G1428" s="51"/>
      <c r="H1428" s="128" t="str">
        <f>IF(F1428="","",_xlfn.IFNA(VLOOKUP(F1428,'سجل المشتريات'!E:M,9,0),"غير مسجلة في المشتريات"))</f>
        <v/>
      </c>
      <c r="I1428" s="27" t="str">
        <f>_xlfn.IFNA(VLOOKUP(E1428,الاوردرات!$B$1:$C$600,2,0),"")</f>
        <v/>
      </c>
      <c r="J1428" s="63"/>
      <c r="L1428" s="125" t="str">
        <f>IF(F1428="","",_xlfn.IFNA((VLOOKUP(F1428,help!L:M,2,0))*G1428,"غير مسجلة في المشتريات"))</f>
        <v/>
      </c>
    </row>
    <row r="1429" spans="2:12" x14ac:dyDescent="0.2">
      <c r="B1429" s="14">
        <f>COUNTIFS($E$3:E1429,تقرير!$E$4)</f>
        <v>21</v>
      </c>
      <c r="C1429" s="48"/>
      <c r="D1429" s="49"/>
      <c r="E1429" s="48"/>
      <c r="F1429" s="50"/>
      <c r="G1429" s="51"/>
      <c r="H1429" s="128" t="str">
        <f>IF(F1429="","",_xlfn.IFNA(VLOOKUP(F1429,'سجل المشتريات'!E:M,9,0),"غير مسجلة في المشتريات"))</f>
        <v/>
      </c>
      <c r="I1429" s="27" t="str">
        <f>_xlfn.IFNA(VLOOKUP(E1429,الاوردرات!$B$1:$C$600,2,0),"")</f>
        <v/>
      </c>
      <c r="J1429" s="63"/>
      <c r="L1429" s="125" t="str">
        <f>IF(F1429="","",_xlfn.IFNA((VLOOKUP(F1429,help!L:M,2,0))*G1429,"غير مسجلة في المشتريات"))</f>
        <v/>
      </c>
    </row>
    <row r="1430" spans="2:12" x14ac:dyDescent="0.2">
      <c r="B1430" s="14">
        <f>COUNTIFS($E$3:E1430,تقرير!$E$4)</f>
        <v>21</v>
      </c>
      <c r="C1430" s="48"/>
      <c r="D1430" s="49"/>
      <c r="E1430" s="48"/>
      <c r="F1430" s="50"/>
      <c r="G1430" s="51"/>
      <c r="H1430" s="128" t="str">
        <f>IF(F1430="","",_xlfn.IFNA(VLOOKUP(F1430,'سجل المشتريات'!E:M,9,0),"غير مسجلة في المشتريات"))</f>
        <v/>
      </c>
      <c r="I1430" s="27" t="str">
        <f>_xlfn.IFNA(VLOOKUP(E1430,الاوردرات!$B$1:$C$600,2,0),"")</f>
        <v/>
      </c>
      <c r="J1430" s="63"/>
      <c r="L1430" s="125" t="str">
        <f>IF(F1430="","",_xlfn.IFNA((VLOOKUP(F1430,help!L:M,2,0))*G1430,"غير مسجلة في المشتريات"))</f>
        <v/>
      </c>
    </row>
    <row r="1431" spans="2:12" x14ac:dyDescent="0.2">
      <c r="B1431" s="14">
        <f>COUNTIFS($E$3:E1431,تقرير!$E$4)</f>
        <v>21</v>
      </c>
      <c r="C1431" s="48"/>
      <c r="D1431" s="49"/>
      <c r="E1431" s="48"/>
      <c r="F1431" s="50"/>
      <c r="G1431" s="51"/>
      <c r="H1431" s="128" t="str">
        <f>IF(F1431="","",_xlfn.IFNA(VLOOKUP(F1431,'سجل المشتريات'!E:M,9,0),"غير مسجلة في المشتريات"))</f>
        <v/>
      </c>
      <c r="I1431" s="27" t="str">
        <f>_xlfn.IFNA(VLOOKUP(E1431,الاوردرات!$B$1:$C$600,2,0),"")</f>
        <v/>
      </c>
      <c r="J1431" s="63"/>
      <c r="L1431" s="125" t="str">
        <f>IF(F1431="","",_xlfn.IFNA((VLOOKUP(F1431,help!L:M,2,0))*G1431,"غير مسجلة في المشتريات"))</f>
        <v/>
      </c>
    </row>
    <row r="1432" spans="2:12" x14ac:dyDescent="0.2">
      <c r="B1432" s="14">
        <f>COUNTIFS($E$3:E1432,تقرير!$E$4)</f>
        <v>21</v>
      </c>
      <c r="C1432" s="48"/>
      <c r="D1432" s="49"/>
      <c r="E1432" s="48"/>
      <c r="F1432" s="50"/>
      <c r="G1432" s="51"/>
      <c r="H1432" s="128" t="str">
        <f>IF(F1432="","",_xlfn.IFNA(VLOOKUP(F1432,'سجل المشتريات'!E:M,9,0),"غير مسجلة في المشتريات"))</f>
        <v/>
      </c>
      <c r="I1432" s="27" t="str">
        <f>_xlfn.IFNA(VLOOKUP(E1432,الاوردرات!$B$1:$C$600,2,0),"")</f>
        <v/>
      </c>
      <c r="J1432" s="63"/>
      <c r="L1432" s="125" t="str">
        <f>IF(F1432="","",_xlfn.IFNA((VLOOKUP(F1432,help!L:M,2,0))*G1432,"غير مسجلة في المشتريات"))</f>
        <v/>
      </c>
    </row>
    <row r="1433" spans="2:12" x14ac:dyDescent="0.2">
      <c r="B1433" s="14">
        <f>COUNTIFS($E$3:E1433,تقرير!$E$4)</f>
        <v>21</v>
      </c>
      <c r="C1433" s="48"/>
      <c r="D1433" s="49"/>
      <c r="E1433" s="48"/>
      <c r="F1433" s="50"/>
      <c r="G1433" s="51"/>
      <c r="H1433" s="128" t="str">
        <f>IF(F1433="","",_xlfn.IFNA(VLOOKUP(F1433,'سجل المشتريات'!E:M,9,0),"غير مسجلة في المشتريات"))</f>
        <v/>
      </c>
      <c r="I1433" s="27" t="str">
        <f>_xlfn.IFNA(VLOOKUP(E1433,الاوردرات!$B$1:$C$600,2,0),"")</f>
        <v/>
      </c>
      <c r="J1433" s="63"/>
      <c r="L1433" s="125" t="str">
        <f>IF(F1433="","",_xlfn.IFNA((VLOOKUP(F1433,help!L:M,2,0))*G1433,"غير مسجلة في المشتريات"))</f>
        <v/>
      </c>
    </row>
    <row r="1434" spans="2:12" x14ac:dyDescent="0.2">
      <c r="B1434" s="14">
        <f>COUNTIFS($E$3:E1434,تقرير!$E$4)</f>
        <v>21</v>
      </c>
      <c r="C1434" s="48"/>
      <c r="D1434" s="49"/>
      <c r="E1434" s="48"/>
      <c r="F1434" s="50"/>
      <c r="G1434" s="51"/>
      <c r="H1434" s="128" t="str">
        <f>IF(F1434="","",_xlfn.IFNA(VLOOKUP(F1434,'سجل المشتريات'!E:M,9,0),"غير مسجلة في المشتريات"))</f>
        <v/>
      </c>
      <c r="I1434" s="27" t="str">
        <f>_xlfn.IFNA(VLOOKUP(E1434,الاوردرات!$B$1:$C$600,2,0),"")</f>
        <v/>
      </c>
      <c r="J1434" s="63"/>
      <c r="L1434" s="125" t="str">
        <f>IF(F1434="","",_xlfn.IFNA((VLOOKUP(F1434,help!L:M,2,0))*G1434,"غير مسجلة في المشتريات"))</f>
        <v/>
      </c>
    </row>
    <row r="1435" spans="2:12" x14ac:dyDescent="0.2">
      <c r="B1435" s="14">
        <f>COUNTIFS($E$3:E1435,تقرير!$E$4)</f>
        <v>21</v>
      </c>
      <c r="C1435" s="48"/>
      <c r="D1435" s="49"/>
      <c r="E1435" s="48"/>
      <c r="F1435" s="50"/>
      <c r="G1435" s="51"/>
      <c r="H1435" s="128" t="str">
        <f>IF(F1435="","",_xlfn.IFNA(VLOOKUP(F1435,'سجل المشتريات'!E:M,9,0),"غير مسجلة في المشتريات"))</f>
        <v/>
      </c>
      <c r="I1435" s="27" t="str">
        <f>_xlfn.IFNA(VLOOKUP(E1435,الاوردرات!$B$1:$C$600,2,0),"")</f>
        <v/>
      </c>
      <c r="J1435" s="63"/>
      <c r="L1435" s="125" t="str">
        <f>IF(F1435="","",_xlfn.IFNA((VLOOKUP(F1435,help!L:M,2,0))*G1435,"غير مسجلة في المشتريات"))</f>
        <v/>
      </c>
    </row>
    <row r="1436" spans="2:12" x14ac:dyDescent="0.2">
      <c r="B1436" s="14">
        <f>COUNTIFS($E$3:E1436,تقرير!$E$4)</f>
        <v>21</v>
      </c>
      <c r="C1436" s="48"/>
      <c r="D1436" s="49"/>
      <c r="E1436" s="48"/>
      <c r="F1436" s="50"/>
      <c r="G1436" s="51"/>
      <c r="H1436" s="128" t="str">
        <f>IF(F1436="","",_xlfn.IFNA(VLOOKUP(F1436,'سجل المشتريات'!E:M,9,0),"غير مسجلة في المشتريات"))</f>
        <v/>
      </c>
      <c r="I1436" s="27" t="str">
        <f>_xlfn.IFNA(VLOOKUP(E1436,الاوردرات!$B$1:$C$600,2,0),"")</f>
        <v/>
      </c>
      <c r="J1436" s="63"/>
      <c r="L1436" s="125" t="str">
        <f>IF(F1436="","",_xlfn.IFNA((VLOOKUP(F1436,help!L:M,2,0))*G1436,"غير مسجلة في المشتريات"))</f>
        <v/>
      </c>
    </row>
    <row r="1437" spans="2:12" x14ac:dyDescent="0.2">
      <c r="B1437" s="14">
        <f>COUNTIFS($E$3:E1437,تقرير!$E$4)</f>
        <v>21</v>
      </c>
      <c r="C1437" s="48"/>
      <c r="D1437" s="49"/>
      <c r="E1437" s="48"/>
      <c r="F1437" s="50"/>
      <c r="G1437" s="51"/>
      <c r="H1437" s="128" t="str">
        <f>IF(F1437="","",_xlfn.IFNA(VLOOKUP(F1437,'سجل المشتريات'!E:M,9,0),"غير مسجلة في المشتريات"))</f>
        <v/>
      </c>
      <c r="I1437" s="27" t="str">
        <f>_xlfn.IFNA(VLOOKUP(E1437,الاوردرات!$B$1:$C$600,2,0),"")</f>
        <v/>
      </c>
      <c r="J1437" s="63"/>
      <c r="L1437" s="125" t="str">
        <f>IF(F1437="","",_xlfn.IFNA((VLOOKUP(F1437,help!L:M,2,0))*G1437,"غير مسجلة في المشتريات"))</f>
        <v/>
      </c>
    </row>
    <row r="1438" spans="2:12" x14ac:dyDescent="0.2">
      <c r="B1438" s="14">
        <f>COUNTIFS($E$3:E1438,تقرير!$E$4)</f>
        <v>21</v>
      </c>
      <c r="C1438" s="48"/>
      <c r="D1438" s="49"/>
      <c r="E1438" s="48"/>
      <c r="F1438" s="50"/>
      <c r="G1438" s="51"/>
      <c r="H1438" s="128" t="str">
        <f>IF(F1438="","",_xlfn.IFNA(VLOOKUP(F1438,'سجل المشتريات'!E:M,9,0),"غير مسجلة في المشتريات"))</f>
        <v/>
      </c>
      <c r="I1438" s="27" t="str">
        <f>_xlfn.IFNA(VLOOKUP(E1438,الاوردرات!$B$1:$C$600,2,0),"")</f>
        <v/>
      </c>
      <c r="J1438" s="63"/>
      <c r="L1438" s="125" t="str">
        <f>IF(F1438="","",_xlfn.IFNA((VLOOKUP(F1438,help!L:M,2,0))*G1438,"غير مسجلة في المشتريات"))</f>
        <v/>
      </c>
    </row>
    <row r="1439" spans="2:12" x14ac:dyDescent="0.2">
      <c r="B1439" s="14">
        <f>COUNTIFS($E$3:E1439,تقرير!$E$4)</f>
        <v>21</v>
      </c>
      <c r="C1439" s="48"/>
      <c r="D1439" s="49"/>
      <c r="E1439" s="48"/>
      <c r="F1439" s="50"/>
      <c r="G1439" s="51"/>
      <c r="H1439" s="128" t="str">
        <f>IF(F1439="","",_xlfn.IFNA(VLOOKUP(F1439,'سجل المشتريات'!E:M,9,0),"غير مسجلة في المشتريات"))</f>
        <v/>
      </c>
      <c r="I1439" s="27" t="str">
        <f>_xlfn.IFNA(VLOOKUP(E1439,الاوردرات!$B$1:$C$600,2,0),"")</f>
        <v/>
      </c>
      <c r="J1439" s="63"/>
      <c r="L1439" s="125" t="str">
        <f>IF(F1439="","",_xlfn.IFNA((VLOOKUP(F1439,help!L:M,2,0))*G1439,"غير مسجلة في المشتريات"))</f>
        <v/>
      </c>
    </row>
    <row r="1440" spans="2:12" x14ac:dyDescent="0.2">
      <c r="B1440" s="14">
        <f>COUNTIFS($E$3:E1440,تقرير!$E$4)</f>
        <v>21</v>
      </c>
      <c r="C1440" s="48"/>
      <c r="D1440" s="49"/>
      <c r="E1440" s="48"/>
      <c r="F1440" s="50"/>
      <c r="G1440" s="51"/>
      <c r="H1440" s="128" t="str">
        <f>IF(F1440="","",_xlfn.IFNA(VLOOKUP(F1440,'سجل المشتريات'!E:M,9,0),"غير مسجلة في المشتريات"))</f>
        <v/>
      </c>
      <c r="I1440" s="27" t="str">
        <f>_xlfn.IFNA(VLOOKUP(E1440,الاوردرات!$B$1:$C$600,2,0),"")</f>
        <v/>
      </c>
      <c r="J1440" s="63"/>
      <c r="L1440" s="125" t="str">
        <f>IF(F1440="","",_xlfn.IFNA((VLOOKUP(F1440,help!L:M,2,0))*G1440,"غير مسجلة في المشتريات"))</f>
        <v/>
      </c>
    </row>
    <row r="1441" spans="2:12" x14ac:dyDescent="0.2">
      <c r="B1441" s="14">
        <f>COUNTIFS($E$3:E1441,تقرير!$E$4)</f>
        <v>21</v>
      </c>
      <c r="C1441" s="48"/>
      <c r="D1441" s="49"/>
      <c r="E1441" s="48"/>
      <c r="F1441" s="50"/>
      <c r="G1441" s="51"/>
      <c r="H1441" s="128" t="str">
        <f>IF(F1441="","",_xlfn.IFNA(VLOOKUP(F1441,'سجل المشتريات'!E:M,9,0),"غير مسجلة في المشتريات"))</f>
        <v/>
      </c>
      <c r="I1441" s="27" t="str">
        <f>_xlfn.IFNA(VLOOKUP(E1441,الاوردرات!$B$1:$C$600,2,0),"")</f>
        <v/>
      </c>
      <c r="J1441" s="63"/>
      <c r="L1441" s="125" t="str">
        <f>IF(F1441="","",_xlfn.IFNA((VLOOKUP(F1441,help!L:M,2,0))*G1441,"غير مسجلة في المشتريات"))</f>
        <v/>
      </c>
    </row>
    <row r="1442" spans="2:12" x14ac:dyDescent="0.2">
      <c r="B1442" s="14">
        <f>COUNTIFS($E$3:E1442,تقرير!$E$4)</f>
        <v>21</v>
      </c>
      <c r="C1442" s="48"/>
      <c r="D1442" s="49"/>
      <c r="E1442" s="48"/>
      <c r="F1442" s="50"/>
      <c r="G1442" s="51"/>
      <c r="H1442" s="128" t="str">
        <f>IF(F1442="","",_xlfn.IFNA(VLOOKUP(F1442,'سجل المشتريات'!E:M,9,0),"غير مسجلة في المشتريات"))</f>
        <v/>
      </c>
      <c r="I1442" s="27" t="str">
        <f>_xlfn.IFNA(VLOOKUP(E1442,الاوردرات!$B$1:$C$600,2,0),"")</f>
        <v/>
      </c>
      <c r="J1442" s="63"/>
      <c r="L1442" s="125" t="str">
        <f>IF(F1442="","",_xlfn.IFNA((VLOOKUP(F1442,help!L:M,2,0))*G1442,"غير مسجلة في المشتريات"))</f>
        <v/>
      </c>
    </row>
    <row r="1443" spans="2:12" x14ac:dyDescent="0.2">
      <c r="B1443" s="14">
        <f>COUNTIFS($E$3:E1443,تقرير!$E$4)</f>
        <v>21</v>
      </c>
      <c r="C1443" s="48"/>
      <c r="D1443" s="49"/>
      <c r="E1443" s="48"/>
      <c r="F1443" s="50"/>
      <c r="G1443" s="51"/>
      <c r="H1443" s="128" t="str">
        <f>IF(F1443="","",_xlfn.IFNA(VLOOKUP(F1443,'سجل المشتريات'!E:M,9,0),"غير مسجلة في المشتريات"))</f>
        <v/>
      </c>
      <c r="I1443" s="27" t="str">
        <f>_xlfn.IFNA(VLOOKUP(E1443,الاوردرات!$B$1:$C$600,2,0),"")</f>
        <v/>
      </c>
      <c r="J1443" s="63"/>
      <c r="L1443" s="125" t="str">
        <f>IF(F1443="","",_xlfn.IFNA((VLOOKUP(F1443,help!L:M,2,0))*G1443,"غير مسجلة في المشتريات"))</f>
        <v/>
      </c>
    </row>
    <row r="1444" spans="2:12" x14ac:dyDescent="0.2">
      <c r="B1444" s="14">
        <f>COUNTIFS($E$3:E1444,تقرير!$E$4)</f>
        <v>21</v>
      </c>
      <c r="C1444" s="48"/>
      <c r="D1444" s="49"/>
      <c r="E1444" s="48"/>
      <c r="F1444" s="50"/>
      <c r="G1444" s="51"/>
      <c r="H1444" s="128" t="str">
        <f>IF(F1444="","",_xlfn.IFNA(VLOOKUP(F1444,'سجل المشتريات'!E:M,9,0),"غير مسجلة في المشتريات"))</f>
        <v/>
      </c>
      <c r="I1444" s="27" t="str">
        <f>_xlfn.IFNA(VLOOKUP(E1444,الاوردرات!$B$1:$C$600,2,0),"")</f>
        <v/>
      </c>
      <c r="J1444" s="63"/>
      <c r="L1444" s="125" t="str">
        <f>IF(F1444="","",_xlfn.IFNA((VLOOKUP(F1444,help!L:M,2,0))*G1444,"غير مسجلة في المشتريات"))</f>
        <v/>
      </c>
    </row>
    <row r="1445" spans="2:12" x14ac:dyDescent="0.2">
      <c r="B1445" s="14">
        <f>COUNTIFS($E$3:E1445,تقرير!$E$4)</f>
        <v>21</v>
      </c>
      <c r="C1445" s="48"/>
      <c r="D1445" s="49"/>
      <c r="E1445" s="48"/>
      <c r="F1445" s="50"/>
      <c r="G1445" s="51"/>
      <c r="H1445" s="128" t="str">
        <f>IF(F1445="","",_xlfn.IFNA(VLOOKUP(F1445,'سجل المشتريات'!E:M,9,0),"غير مسجلة في المشتريات"))</f>
        <v/>
      </c>
      <c r="I1445" s="27" t="str">
        <f>_xlfn.IFNA(VLOOKUP(E1445,الاوردرات!$B$1:$C$600,2,0),"")</f>
        <v/>
      </c>
      <c r="J1445" s="63"/>
      <c r="L1445" s="125" t="str">
        <f>IF(F1445="","",_xlfn.IFNA((VLOOKUP(F1445,help!L:M,2,0))*G1445,"غير مسجلة في المشتريات"))</f>
        <v/>
      </c>
    </row>
    <row r="1446" spans="2:12" x14ac:dyDescent="0.2">
      <c r="B1446" s="14">
        <f>COUNTIFS($E$3:E1446,تقرير!$E$4)</f>
        <v>21</v>
      </c>
      <c r="C1446" s="48"/>
      <c r="D1446" s="49"/>
      <c r="E1446" s="48"/>
      <c r="F1446" s="50"/>
      <c r="G1446" s="51"/>
      <c r="H1446" s="128" t="str">
        <f>IF(F1446="","",_xlfn.IFNA(VLOOKUP(F1446,'سجل المشتريات'!E:M,9,0),"غير مسجلة في المشتريات"))</f>
        <v/>
      </c>
      <c r="I1446" s="27" t="str">
        <f>_xlfn.IFNA(VLOOKUP(E1446,الاوردرات!$B$1:$C$600,2,0),"")</f>
        <v/>
      </c>
      <c r="J1446" s="63"/>
      <c r="L1446" s="125" t="str">
        <f>IF(F1446="","",_xlfn.IFNA((VLOOKUP(F1446,help!L:M,2,0))*G1446,"غير مسجلة في المشتريات"))</f>
        <v/>
      </c>
    </row>
    <row r="1447" spans="2:12" x14ac:dyDescent="0.2">
      <c r="B1447" s="14">
        <f>COUNTIFS($E$3:E1447,تقرير!$E$4)</f>
        <v>21</v>
      </c>
      <c r="C1447" s="48"/>
      <c r="D1447" s="49"/>
      <c r="E1447" s="48"/>
      <c r="F1447" s="50"/>
      <c r="G1447" s="51"/>
      <c r="H1447" s="128" t="str">
        <f>IF(F1447="","",_xlfn.IFNA(VLOOKUP(F1447,'سجل المشتريات'!E:M,9,0),"غير مسجلة في المشتريات"))</f>
        <v/>
      </c>
      <c r="I1447" s="27" t="str">
        <f>_xlfn.IFNA(VLOOKUP(E1447,الاوردرات!$B$1:$C$600,2,0),"")</f>
        <v/>
      </c>
      <c r="J1447" s="63"/>
      <c r="L1447" s="125" t="str">
        <f>IF(F1447="","",_xlfn.IFNA((VLOOKUP(F1447,help!L:M,2,0))*G1447,"غير مسجلة في المشتريات"))</f>
        <v/>
      </c>
    </row>
    <row r="1448" spans="2:12" x14ac:dyDescent="0.2">
      <c r="B1448" s="14">
        <f>COUNTIFS($E$3:E1448,تقرير!$E$4)</f>
        <v>21</v>
      </c>
      <c r="C1448" s="48"/>
      <c r="D1448" s="49"/>
      <c r="E1448" s="48"/>
      <c r="F1448" s="50"/>
      <c r="G1448" s="51"/>
      <c r="H1448" s="128" t="str">
        <f>IF(F1448="","",_xlfn.IFNA(VLOOKUP(F1448,'سجل المشتريات'!E:M,9,0),"غير مسجلة في المشتريات"))</f>
        <v/>
      </c>
      <c r="I1448" s="27" t="str">
        <f>_xlfn.IFNA(VLOOKUP(E1448,الاوردرات!$B$1:$C$600,2,0),"")</f>
        <v/>
      </c>
      <c r="J1448" s="63"/>
      <c r="L1448" s="125" t="str">
        <f>IF(F1448="","",_xlfn.IFNA((VLOOKUP(F1448,help!L:M,2,0))*G1448,"غير مسجلة في المشتريات"))</f>
        <v/>
      </c>
    </row>
    <row r="1449" spans="2:12" x14ac:dyDescent="0.2">
      <c r="B1449" s="14">
        <f>COUNTIFS($E$3:E1449,تقرير!$E$4)</f>
        <v>21</v>
      </c>
      <c r="C1449" s="48"/>
      <c r="D1449" s="49"/>
      <c r="E1449" s="48"/>
      <c r="F1449" s="50"/>
      <c r="G1449" s="51"/>
      <c r="H1449" s="128" t="str">
        <f>IF(F1449="","",_xlfn.IFNA(VLOOKUP(F1449,'سجل المشتريات'!E:M,9,0),"غير مسجلة في المشتريات"))</f>
        <v/>
      </c>
      <c r="I1449" s="27" t="str">
        <f>_xlfn.IFNA(VLOOKUP(E1449,الاوردرات!$B$1:$C$600,2,0),"")</f>
        <v/>
      </c>
      <c r="J1449" s="63"/>
      <c r="L1449" s="125" t="str">
        <f>IF(F1449="","",_xlfn.IFNA((VLOOKUP(F1449,help!L:M,2,0))*G1449,"غير مسجلة في المشتريات"))</f>
        <v/>
      </c>
    </row>
    <row r="1450" spans="2:12" x14ac:dyDescent="0.2">
      <c r="B1450" s="14">
        <f>COUNTIFS($E$3:E1450,تقرير!$E$4)</f>
        <v>21</v>
      </c>
      <c r="C1450" s="48"/>
      <c r="D1450" s="49"/>
      <c r="E1450" s="48"/>
      <c r="F1450" s="50"/>
      <c r="G1450" s="51"/>
      <c r="H1450" s="128" t="str">
        <f>IF(F1450="","",_xlfn.IFNA(VLOOKUP(F1450,'سجل المشتريات'!E:M,9,0),"غير مسجلة في المشتريات"))</f>
        <v/>
      </c>
      <c r="I1450" s="27" t="str">
        <f>_xlfn.IFNA(VLOOKUP(E1450,الاوردرات!$B$1:$C$600,2,0),"")</f>
        <v/>
      </c>
      <c r="J1450" s="63"/>
      <c r="L1450" s="125" t="str">
        <f>IF(F1450="","",_xlfn.IFNA((VLOOKUP(F1450,help!L:M,2,0))*G1450,"غير مسجلة في المشتريات"))</f>
        <v/>
      </c>
    </row>
    <row r="1451" spans="2:12" x14ac:dyDescent="0.2">
      <c r="B1451" s="14">
        <f>COUNTIFS($E$3:E1451,تقرير!$E$4)</f>
        <v>21</v>
      </c>
      <c r="C1451" s="48"/>
      <c r="D1451" s="49"/>
      <c r="E1451" s="48"/>
      <c r="F1451" s="50"/>
      <c r="G1451" s="51"/>
      <c r="H1451" s="128" t="str">
        <f>IF(F1451="","",_xlfn.IFNA(VLOOKUP(F1451,'سجل المشتريات'!E:M,9,0),"غير مسجلة في المشتريات"))</f>
        <v/>
      </c>
      <c r="I1451" s="27" t="str">
        <f>_xlfn.IFNA(VLOOKUP(E1451,الاوردرات!$B$1:$C$600,2,0),"")</f>
        <v/>
      </c>
      <c r="J1451" s="63"/>
      <c r="L1451" s="125" t="str">
        <f>IF(F1451="","",_xlfn.IFNA((VLOOKUP(F1451,help!L:M,2,0))*G1451,"غير مسجلة في المشتريات"))</f>
        <v/>
      </c>
    </row>
    <row r="1452" spans="2:12" x14ac:dyDescent="0.2">
      <c r="B1452" s="14">
        <f>COUNTIFS($E$3:E1452,تقرير!$E$4)</f>
        <v>21</v>
      </c>
      <c r="C1452" s="48"/>
      <c r="D1452" s="49"/>
      <c r="E1452" s="48"/>
      <c r="F1452" s="50"/>
      <c r="G1452" s="51"/>
      <c r="H1452" s="128" t="str">
        <f>IF(F1452="","",_xlfn.IFNA(VLOOKUP(F1452,'سجل المشتريات'!E:M,9,0),"غير مسجلة في المشتريات"))</f>
        <v/>
      </c>
      <c r="I1452" s="27" t="str">
        <f>_xlfn.IFNA(VLOOKUP(E1452,الاوردرات!$B$1:$C$600,2,0),"")</f>
        <v/>
      </c>
      <c r="J1452" s="63"/>
      <c r="L1452" s="125" t="str">
        <f>IF(F1452="","",_xlfn.IFNA((VLOOKUP(F1452,help!L:M,2,0))*G1452,"غير مسجلة في المشتريات"))</f>
        <v/>
      </c>
    </row>
    <row r="1453" spans="2:12" x14ac:dyDescent="0.2">
      <c r="B1453" s="14">
        <f>COUNTIFS($E$3:E1453,تقرير!$E$4)</f>
        <v>21</v>
      </c>
      <c r="C1453" s="48"/>
      <c r="D1453" s="49"/>
      <c r="E1453" s="48"/>
      <c r="F1453" s="50"/>
      <c r="G1453" s="51"/>
      <c r="H1453" s="128" t="str">
        <f>IF(F1453="","",_xlfn.IFNA(VLOOKUP(F1453,'سجل المشتريات'!E:M,9,0),"غير مسجلة في المشتريات"))</f>
        <v/>
      </c>
      <c r="I1453" s="27" t="str">
        <f>_xlfn.IFNA(VLOOKUP(E1453,الاوردرات!$B$1:$C$600,2,0),"")</f>
        <v/>
      </c>
      <c r="J1453" s="63"/>
      <c r="L1453" s="125" t="str">
        <f>IF(F1453="","",_xlfn.IFNA((VLOOKUP(F1453,help!L:M,2,0))*G1453,"غير مسجلة في المشتريات"))</f>
        <v/>
      </c>
    </row>
    <row r="1454" spans="2:12" x14ac:dyDescent="0.2">
      <c r="B1454" s="14">
        <f>COUNTIFS($E$3:E1454,تقرير!$E$4)</f>
        <v>21</v>
      </c>
      <c r="C1454" s="48"/>
      <c r="D1454" s="49"/>
      <c r="E1454" s="48"/>
      <c r="F1454" s="50"/>
      <c r="G1454" s="51"/>
      <c r="H1454" s="128" t="str">
        <f>IF(F1454="","",_xlfn.IFNA(VLOOKUP(F1454,'سجل المشتريات'!E:M,9,0),"غير مسجلة في المشتريات"))</f>
        <v/>
      </c>
      <c r="I1454" s="27" t="str">
        <f>_xlfn.IFNA(VLOOKUP(E1454,الاوردرات!$B$1:$C$600,2,0),"")</f>
        <v/>
      </c>
      <c r="J1454" s="63"/>
      <c r="L1454" s="125" t="str">
        <f>IF(F1454="","",_xlfn.IFNA((VLOOKUP(F1454,help!L:M,2,0))*G1454,"غير مسجلة في المشتريات"))</f>
        <v/>
      </c>
    </row>
    <row r="1455" spans="2:12" x14ac:dyDescent="0.2">
      <c r="B1455" s="14">
        <f>COUNTIFS($E$3:E1455,تقرير!$E$4)</f>
        <v>21</v>
      </c>
      <c r="C1455" s="48"/>
      <c r="D1455" s="49"/>
      <c r="E1455" s="48"/>
      <c r="F1455" s="50"/>
      <c r="G1455" s="51"/>
      <c r="H1455" s="128" t="str">
        <f>IF(F1455="","",_xlfn.IFNA(VLOOKUP(F1455,'سجل المشتريات'!E:M,9,0),"غير مسجلة في المشتريات"))</f>
        <v/>
      </c>
      <c r="I1455" s="27" t="str">
        <f>_xlfn.IFNA(VLOOKUP(E1455,الاوردرات!$B$1:$C$600,2,0),"")</f>
        <v/>
      </c>
      <c r="J1455" s="63"/>
      <c r="L1455" s="125" t="str">
        <f>IF(F1455="","",_xlfn.IFNA((VLOOKUP(F1455,help!L:M,2,0))*G1455,"غير مسجلة في المشتريات"))</f>
        <v/>
      </c>
    </row>
    <row r="1456" spans="2:12" x14ac:dyDescent="0.2">
      <c r="B1456" s="14">
        <f>COUNTIFS($E$3:E1456,تقرير!$E$4)</f>
        <v>21</v>
      </c>
      <c r="C1456" s="48"/>
      <c r="D1456" s="49"/>
      <c r="E1456" s="48"/>
      <c r="F1456" s="50"/>
      <c r="G1456" s="51"/>
      <c r="H1456" s="128" t="str">
        <f>IF(F1456="","",_xlfn.IFNA(VLOOKUP(F1456,'سجل المشتريات'!E:M,9,0),"غير مسجلة في المشتريات"))</f>
        <v/>
      </c>
      <c r="I1456" s="27" t="str">
        <f>_xlfn.IFNA(VLOOKUP(E1456,الاوردرات!$B$1:$C$600,2,0),"")</f>
        <v/>
      </c>
      <c r="J1456" s="63"/>
      <c r="L1456" s="125" t="str">
        <f>IF(F1456="","",_xlfn.IFNA((VLOOKUP(F1456,help!L:M,2,0))*G1456,"غير مسجلة في المشتريات"))</f>
        <v/>
      </c>
    </row>
    <row r="1457" spans="2:12" x14ac:dyDescent="0.2">
      <c r="B1457" s="14">
        <f>COUNTIFS($E$3:E1457,تقرير!$E$4)</f>
        <v>21</v>
      </c>
      <c r="C1457" s="48"/>
      <c r="D1457" s="49"/>
      <c r="E1457" s="48"/>
      <c r="F1457" s="50"/>
      <c r="G1457" s="51"/>
      <c r="H1457" s="128" t="str">
        <f>IF(F1457="","",_xlfn.IFNA(VLOOKUP(F1457,'سجل المشتريات'!E:M,9,0),"غير مسجلة في المشتريات"))</f>
        <v/>
      </c>
      <c r="I1457" s="27" t="str">
        <f>_xlfn.IFNA(VLOOKUP(E1457,الاوردرات!$B$1:$C$600,2,0),"")</f>
        <v/>
      </c>
      <c r="J1457" s="63"/>
      <c r="L1457" s="125" t="str">
        <f>IF(F1457="","",_xlfn.IFNA((VLOOKUP(F1457,help!L:M,2,0))*G1457,"غير مسجلة في المشتريات"))</f>
        <v/>
      </c>
    </row>
    <row r="1458" spans="2:12" x14ac:dyDescent="0.2">
      <c r="B1458" s="14">
        <f>COUNTIFS($E$3:E1458,تقرير!$E$4)</f>
        <v>21</v>
      </c>
      <c r="C1458" s="48"/>
      <c r="D1458" s="49"/>
      <c r="E1458" s="48"/>
      <c r="F1458" s="50"/>
      <c r="G1458" s="51"/>
      <c r="H1458" s="128" t="str">
        <f>IF(F1458="","",_xlfn.IFNA(VLOOKUP(F1458,'سجل المشتريات'!E:M,9,0),"غير مسجلة في المشتريات"))</f>
        <v/>
      </c>
      <c r="I1458" s="27" t="str">
        <f>_xlfn.IFNA(VLOOKUP(E1458,الاوردرات!$B$1:$C$600,2,0),"")</f>
        <v/>
      </c>
      <c r="J1458" s="63"/>
      <c r="L1458" s="125" t="str">
        <f>IF(F1458="","",_xlfn.IFNA((VLOOKUP(F1458,help!L:M,2,0))*G1458,"غير مسجلة في المشتريات"))</f>
        <v/>
      </c>
    </row>
    <row r="1459" spans="2:12" x14ac:dyDescent="0.2">
      <c r="B1459" s="14">
        <f>COUNTIFS($E$3:E1459,تقرير!$E$4)</f>
        <v>21</v>
      </c>
      <c r="C1459" s="48"/>
      <c r="D1459" s="49"/>
      <c r="E1459" s="48"/>
      <c r="F1459" s="50"/>
      <c r="G1459" s="51"/>
      <c r="H1459" s="128" t="str">
        <f>IF(F1459="","",_xlfn.IFNA(VLOOKUP(F1459,'سجل المشتريات'!E:M,9,0),"غير مسجلة في المشتريات"))</f>
        <v/>
      </c>
      <c r="I1459" s="27" t="str">
        <f>_xlfn.IFNA(VLOOKUP(E1459,الاوردرات!$B$1:$C$600,2,0),"")</f>
        <v/>
      </c>
      <c r="J1459" s="63"/>
      <c r="L1459" s="125" t="str">
        <f>IF(F1459="","",_xlfn.IFNA((VLOOKUP(F1459,help!L:M,2,0))*G1459,"غير مسجلة في المشتريات"))</f>
        <v/>
      </c>
    </row>
    <row r="1460" spans="2:12" x14ac:dyDescent="0.2">
      <c r="B1460" s="14">
        <f>COUNTIFS($E$3:E1460,تقرير!$E$4)</f>
        <v>21</v>
      </c>
      <c r="C1460" s="48"/>
      <c r="D1460" s="49"/>
      <c r="E1460" s="48"/>
      <c r="F1460" s="50"/>
      <c r="G1460" s="51"/>
      <c r="H1460" s="128" t="str">
        <f>IF(F1460="","",_xlfn.IFNA(VLOOKUP(F1460,'سجل المشتريات'!E:M,9,0),"غير مسجلة في المشتريات"))</f>
        <v/>
      </c>
      <c r="I1460" s="27" t="str">
        <f>_xlfn.IFNA(VLOOKUP(E1460,الاوردرات!$B$1:$C$600,2,0),"")</f>
        <v/>
      </c>
      <c r="J1460" s="63"/>
      <c r="L1460" s="125" t="str">
        <f>IF(F1460="","",_xlfn.IFNA((VLOOKUP(F1460,help!L:M,2,0))*G1460,"غير مسجلة في المشتريات"))</f>
        <v/>
      </c>
    </row>
    <row r="1461" spans="2:12" x14ac:dyDescent="0.2">
      <c r="B1461" s="14">
        <f>COUNTIFS($E$3:E1461,تقرير!$E$4)</f>
        <v>21</v>
      </c>
      <c r="C1461" s="48"/>
      <c r="D1461" s="49"/>
      <c r="E1461" s="48"/>
      <c r="F1461" s="50"/>
      <c r="G1461" s="51"/>
      <c r="H1461" s="128" t="str">
        <f>IF(F1461="","",_xlfn.IFNA(VLOOKUP(F1461,'سجل المشتريات'!E:M,9,0),"غير مسجلة في المشتريات"))</f>
        <v/>
      </c>
      <c r="I1461" s="27" t="str">
        <f>_xlfn.IFNA(VLOOKUP(E1461,الاوردرات!$B$1:$C$600,2,0),"")</f>
        <v/>
      </c>
      <c r="J1461" s="63"/>
      <c r="L1461" s="125" t="str">
        <f>IF(F1461="","",_xlfn.IFNA((VLOOKUP(F1461,help!L:M,2,0))*G1461,"غير مسجلة في المشتريات"))</f>
        <v/>
      </c>
    </row>
    <row r="1462" spans="2:12" x14ac:dyDescent="0.2">
      <c r="B1462" s="14">
        <f>COUNTIFS($E$3:E1462,تقرير!$E$4)</f>
        <v>21</v>
      </c>
      <c r="C1462" s="48"/>
      <c r="D1462" s="49"/>
      <c r="E1462" s="48"/>
      <c r="F1462" s="50"/>
      <c r="G1462" s="51"/>
      <c r="H1462" s="128" t="str">
        <f>IF(F1462="","",_xlfn.IFNA(VLOOKUP(F1462,'سجل المشتريات'!E:M,9,0),"غير مسجلة في المشتريات"))</f>
        <v/>
      </c>
      <c r="I1462" s="27" t="str">
        <f>_xlfn.IFNA(VLOOKUP(E1462,الاوردرات!$B$1:$C$600,2,0),"")</f>
        <v/>
      </c>
      <c r="J1462" s="63"/>
      <c r="L1462" s="125" t="str">
        <f>IF(F1462="","",_xlfn.IFNA((VLOOKUP(F1462,help!L:M,2,0))*G1462,"غير مسجلة في المشتريات"))</f>
        <v/>
      </c>
    </row>
    <row r="1463" spans="2:12" x14ac:dyDescent="0.2">
      <c r="B1463" s="14">
        <f>COUNTIFS($E$3:E1463,تقرير!$E$4)</f>
        <v>21</v>
      </c>
      <c r="C1463" s="48"/>
      <c r="D1463" s="49"/>
      <c r="E1463" s="48"/>
      <c r="F1463" s="50"/>
      <c r="G1463" s="51"/>
      <c r="H1463" s="128" t="str">
        <f>IF(F1463="","",_xlfn.IFNA(VLOOKUP(F1463,'سجل المشتريات'!E:M,9,0),"غير مسجلة في المشتريات"))</f>
        <v/>
      </c>
      <c r="I1463" s="27" t="str">
        <f>_xlfn.IFNA(VLOOKUP(E1463,الاوردرات!$B$1:$C$600,2,0),"")</f>
        <v/>
      </c>
      <c r="J1463" s="63"/>
      <c r="L1463" s="125" t="str">
        <f>IF(F1463="","",_xlfn.IFNA((VLOOKUP(F1463,help!L:M,2,0))*G1463,"غير مسجلة في المشتريات"))</f>
        <v/>
      </c>
    </row>
    <row r="1464" spans="2:12" x14ac:dyDescent="0.2">
      <c r="B1464" s="14">
        <f>COUNTIFS($E$3:E1464,تقرير!$E$4)</f>
        <v>21</v>
      </c>
      <c r="C1464" s="48"/>
      <c r="D1464" s="49"/>
      <c r="E1464" s="53"/>
      <c r="F1464" s="50"/>
      <c r="G1464" s="51"/>
      <c r="H1464" s="128" t="str">
        <f>IF(F1464="","",_xlfn.IFNA(VLOOKUP(F1464,'سجل المشتريات'!E:M,9,0),"غير مسجلة في المشتريات"))</f>
        <v/>
      </c>
      <c r="I1464" s="27" t="str">
        <f>_xlfn.IFNA(VLOOKUP(E1464,الاوردرات!$B$1:$C$600,2,0),"")</f>
        <v/>
      </c>
      <c r="J1464" s="63"/>
      <c r="L1464" s="125" t="str">
        <f>IF(F1464="","",_xlfn.IFNA((VLOOKUP(F1464,help!L:M,2,0))*G1464,"غير مسجلة في المشتريات"))</f>
        <v/>
      </c>
    </row>
    <row r="1465" spans="2:12" x14ac:dyDescent="0.2">
      <c r="B1465" s="14">
        <f>COUNTIFS($E$3:E1465,تقرير!$E$4)</f>
        <v>21</v>
      </c>
      <c r="C1465" s="48"/>
      <c r="D1465" s="49"/>
      <c r="E1465" s="53"/>
      <c r="F1465" s="50"/>
      <c r="G1465" s="51"/>
      <c r="H1465" s="128" t="str">
        <f>IF(F1465="","",_xlfn.IFNA(VLOOKUP(F1465,'سجل المشتريات'!E:M,9,0),"غير مسجلة في المشتريات"))</f>
        <v/>
      </c>
      <c r="I1465" s="27" t="str">
        <f>_xlfn.IFNA(VLOOKUP(E1465,الاوردرات!$B$1:$C$600,2,0),"")</f>
        <v/>
      </c>
      <c r="J1465" s="63"/>
      <c r="L1465" s="125" t="str">
        <f>IF(F1465="","",_xlfn.IFNA((VLOOKUP(F1465,help!L:M,2,0))*G1465,"غير مسجلة في المشتريات"))</f>
        <v/>
      </c>
    </row>
    <row r="1466" spans="2:12" x14ac:dyDescent="0.2">
      <c r="B1466" s="14">
        <f>COUNTIFS($E$3:E1466,تقرير!$E$4)</f>
        <v>21</v>
      </c>
      <c r="C1466" s="48"/>
      <c r="D1466" s="49"/>
      <c r="E1466" s="53"/>
      <c r="F1466" s="50"/>
      <c r="G1466" s="51"/>
      <c r="H1466" s="128" t="str">
        <f>IF(F1466="","",_xlfn.IFNA(VLOOKUP(F1466,'سجل المشتريات'!E:M,9,0),"غير مسجلة في المشتريات"))</f>
        <v/>
      </c>
      <c r="I1466" s="27" t="str">
        <f>_xlfn.IFNA(VLOOKUP(E1466,الاوردرات!$B$1:$C$600,2,0),"")</f>
        <v/>
      </c>
      <c r="J1466" s="63"/>
      <c r="L1466" s="125" t="str">
        <f>IF(F1466="","",_xlfn.IFNA((VLOOKUP(F1466,help!L:M,2,0))*G1466,"غير مسجلة في المشتريات"))</f>
        <v/>
      </c>
    </row>
    <row r="1467" spans="2:12" x14ac:dyDescent="0.2">
      <c r="B1467" s="14">
        <f>COUNTIFS($E$3:E1467,تقرير!$E$4)</f>
        <v>21</v>
      </c>
      <c r="C1467" s="48"/>
      <c r="D1467" s="49"/>
      <c r="E1467" s="53"/>
      <c r="F1467" s="50"/>
      <c r="G1467" s="51"/>
      <c r="H1467" s="128" t="str">
        <f>IF(F1467="","",_xlfn.IFNA(VLOOKUP(F1467,'سجل المشتريات'!E:M,9,0),"غير مسجلة في المشتريات"))</f>
        <v/>
      </c>
      <c r="I1467" s="27" t="str">
        <f>_xlfn.IFNA(VLOOKUP(E1467,الاوردرات!$B$1:$C$600,2,0),"")</f>
        <v/>
      </c>
      <c r="J1467" s="63"/>
      <c r="L1467" s="125" t="str">
        <f>IF(F1467="","",_xlfn.IFNA((VLOOKUP(F1467,help!L:M,2,0))*G1467,"غير مسجلة في المشتريات"))</f>
        <v/>
      </c>
    </row>
    <row r="1468" spans="2:12" x14ac:dyDescent="0.2">
      <c r="B1468" s="14">
        <f>COUNTIFS($E$3:E1468,تقرير!$E$4)</f>
        <v>21</v>
      </c>
      <c r="C1468" s="48"/>
      <c r="D1468" s="49"/>
      <c r="E1468" s="53"/>
      <c r="F1468" s="50"/>
      <c r="G1468" s="51"/>
      <c r="H1468" s="128" t="str">
        <f>IF(F1468="","",_xlfn.IFNA(VLOOKUP(F1468,'سجل المشتريات'!E:M,9,0),"غير مسجلة في المشتريات"))</f>
        <v/>
      </c>
      <c r="I1468" s="27" t="str">
        <f>_xlfn.IFNA(VLOOKUP(E1468,الاوردرات!$B$1:$C$600,2,0),"")</f>
        <v/>
      </c>
      <c r="J1468" s="63"/>
      <c r="L1468" s="125" t="str">
        <f>IF(F1468="","",_xlfn.IFNA((VLOOKUP(F1468,help!L:M,2,0))*G1468,"غير مسجلة في المشتريات"))</f>
        <v/>
      </c>
    </row>
    <row r="1469" spans="2:12" x14ac:dyDescent="0.2">
      <c r="B1469" s="14">
        <f>COUNTIFS($E$3:E1469,تقرير!$E$4)</f>
        <v>21</v>
      </c>
      <c r="C1469" s="48"/>
      <c r="D1469" s="49"/>
      <c r="E1469" s="48"/>
      <c r="F1469" s="50"/>
      <c r="G1469" s="51"/>
      <c r="H1469" s="128" t="str">
        <f>IF(F1469="","",_xlfn.IFNA(VLOOKUP(F1469,'سجل المشتريات'!E:M,9,0),"غير مسجلة في المشتريات"))</f>
        <v/>
      </c>
      <c r="I1469" s="27" t="str">
        <f>_xlfn.IFNA(VLOOKUP(E1469,الاوردرات!$B$1:$C$600,2,0),"")</f>
        <v/>
      </c>
      <c r="J1469" s="63"/>
      <c r="L1469" s="125" t="str">
        <f>IF(F1469="","",_xlfn.IFNA((VLOOKUP(F1469,help!L:M,2,0))*G1469,"غير مسجلة في المشتريات"))</f>
        <v/>
      </c>
    </row>
    <row r="1470" spans="2:12" x14ac:dyDescent="0.2">
      <c r="B1470" s="14">
        <f>COUNTIFS($E$3:E1470,تقرير!$E$4)</f>
        <v>21</v>
      </c>
      <c r="C1470" s="48"/>
      <c r="D1470" s="49"/>
      <c r="E1470" s="48"/>
      <c r="F1470" s="50"/>
      <c r="G1470" s="51"/>
      <c r="H1470" s="128" t="str">
        <f>IF(F1470="","",_xlfn.IFNA(VLOOKUP(F1470,'سجل المشتريات'!E:M,9,0),"غير مسجلة في المشتريات"))</f>
        <v/>
      </c>
      <c r="I1470" s="27" t="str">
        <f>_xlfn.IFNA(VLOOKUP(E1470,الاوردرات!$B$1:$C$600,2,0),"")</f>
        <v/>
      </c>
      <c r="J1470" s="63"/>
      <c r="L1470" s="125" t="str">
        <f>IF(F1470="","",_xlfn.IFNA((VLOOKUP(F1470,help!L:M,2,0))*G1470,"غير مسجلة في المشتريات"))</f>
        <v/>
      </c>
    </row>
    <row r="1471" spans="2:12" x14ac:dyDescent="0.2">
      <c r="B1471" s="14">
        <f>COUNTIFS($E$3:E1471,تقرير!$E$4)</f>
        <v>21</v>
      </c>
      <c r="C1471" s="48"/>
      <c r="D1471" s="49"/>
      <c r="E1471" s="48"/>
      <c r="F1471" s="50"/>
      <c r="G1471" s="51"/>
      <c r="H1471" s="128" t="str">
        <f>IF(F1471="","",_xlfn.IFNA(VLOOKUP(F1471,'سجل المشتريات'!E:M,9,0),"غير مسجلة في المشتريات"))</f>
        <v/>
      </c>
      <c r="I1471" s="27" t="str">
        <f>_xlfn.IFNA(VLOOKUP(E1471,الاوردرات!$B$1:$C$600,2,0),"")</f>
        <v/>
      </c>
      <c r="J1471" s="63"/>
      <c r="L1471" s="125" t="str">
        <f>IF(F1471="","",_xlfn.IFNA((VLOOKUP(F1471,help!L:M,2,0))*G1471,"غير مسجلة في المشتريات"))</f>
        <v/>
      </c>
    </row>
    <row r="1472" spans="2:12" x14ac:dyDescent="0.2">
      <c r="B1472" s="14">
        <f>COUNTIFS($E$3:E1472,تقرير!$E$4)</f>
        <v>21</v>
      </c>
      <c r="C1472" s="48"/>
      <c r="D1472" s="49"/>
      <c r="E1472" s="48"/>
      <c r="F1472" s="50"/>
      <c r="G1472" s="51"/>
      <c r="H1472" s="128" t="str">
        <f>IF(F1472="","",_xlfn.IFNA(VLOOKUP(F1472,'سجل المشتريات'!E:M,9,0),"غير مسجلة في المشتريات"))</f>
        <v/>
      </c>
      <c r="I1472" s="27" t="str">
        <f>_xlfn.IFNA(VLOOKUP(E1472,الاوردرات!$B$1:$C$600,2,0),"")</f>
        <v/>
      </c>
      <c r="J1472" s="63"/>
      <c r="L1472" s="125" t="str">
        <f>IF(F1472="","",_xlfn.IFNA((VLOOKUP(F1472,help!L:M,2,0))*G1472,"غير مسجلة في المشتريات"))</f>
        <v/>
      </c>
    </row>
    <row r="1473" spans="2:12" x14ac:dyDescent="0.2">
      <c r="B1473" s="14">
        <f>COUNTIFS($E$3:E1473,تقرير!$E$4)</f>
        <v>21</v>
      </c>
      <c r="C1473" s="48"/>
      <c r="D1473" s="49"/>
      <c r="E1473" s="48"/>
      <c r="F1473" s="50"/>
      <c r="G1473" s="51"/>
      <c r="H1473" s="128" t="str">
        <f>IF(F1473="","",_xlfn.IFNA(VLOOKUP(F1473,'سجل المشتريات'!E:M,9,0),"غير مسجلة في المشتريات"))</f>
        <v/>
      </c>
      <c r="I1473" s="27" t="str">
        <f>_xlfn.IFNA(VLOOKUP(E1473,الاوردرات!$B$1:$C$600,2,0),"")</f>
        <v/>
      </c>
      <c r="J1473" s="63"/>
      <c r="L1473" s="125" t="str">
        <f>IF(F1473="","",_xlfn.IFNA((VLOOKUP(F1473,help!L:M,2,0))*G1473,"غير مسجلة في المشتريات"))</f>
        <v/>
      </c>
    </row>
    <row r="1474" spans="2:12" x14ac:dyDescent="0.2">
      <c r="B1474" s="14">
        <f>COUNTIFS($E$3:E1474,تقرير!$E$4)</f>
        <v>21</v>
      </c>
      <c r="C1474" s="48"/>
      <c r="D1474" s="49"/>
      <c r="E1474" s="48"/>
      <c r="F1474" s="50"/>
      <c r="G1474" s="51"/>
      <c r="H1474" s="128" t="str">
        <f>IF(F1474="","",_xlfn.IFNA(VLOOKUP(F1474,'سجل المشتريات'!E:M,9,0),"غير مسجلة في المشتريات"))</f>
        <v/>
      </c>
      <c r="I1474" s="27" t="str">
        <f>_xlfn.IFNA(VLOOKUP(E1474,الاوردرات!$B$1:$C$600,2,0),"")</f>
        <v/>
      </c>
      <c r="J1474" s="63"/>
      <c r="L1474" s="125" t="str">
        <f>IF(F1474="","",_xlfn.IFNA((VLOOKUP(F1474,help!L:M,2,0))*G1474,"غير مسجلة في المشتريات"))</f>
        <v/>
      </c>
    </row>
    <row r="1475" spans="2:12" x14ac:dyDescent="0.2">
      <c r="B1475" s="14">
        <f>COUNTIFS($E$3:E1475,تقرير!$E$4)</f>
        <v>21</v>
      </c>
      <c r="C1475" s="48"/>
      <c r="D1475" s="49"/>
      <c r="E1475" s="48"/>
      <c r="F1475" s="50"/>
      <c r="G1475" s="51"/>
      <c r="H1475" s="128" t="str">
        <f>IF(F1475="","",_xlfn.IFNA(VLOOKUP(F1475,'سجل المشتريات'!E:M,9,0),"غير مسجلة في المشتريات"))</f>
        <v/>
      </c>
      <c r="I1475" s="27" t="str">
        <f>_xlfn.IFNA(VLOOKUP(E1475,الاوردرات!$B$1:$C$600,2,0),"")</f>
        <v/>
      </c>
      <c r="J1475" s="63"/>
      <c r="L1475" s="125" t="str">
        <f>IF(F1475="","",_xlfn.IFNA((VLOOKUP(F1475,help!L:M,2,0))*G1475,"غير مسجلة في المشتريات"))</f>
        <v/>
      </c>
    </row>
    <row r="1476" spans="2:12" x14ac:dyDescent="0.2">
      <c r="B1476" s="14">
        <f>COUNTIFS($E$3:E1476,تقرير!$E$4)</f>
        <v>21</v>
      </c>
      <c r="C1476" s="48"/>
      <c r="D1476" s="49"/>
      <c r="E1476" s="48"/>
      <c r="F1476" s="50"/>
      <c r="G1476" s="51"/>
      <c r="H1476" s="128" t="str">
        <f>IF(F1476="","",_xlfn.IFNA(VLOOKUP(F1476,'سجل المشتريات'!E:M,9,0),"غير مسجلة في المشتريات"))</f>
        <v/>
      </c>
      <c r="I1476" s="27" t="str">
        <f>_xlfn.IFNA(VLOOKUP(E1476,الاوردرات!$B$1:$C$600,2,0),"")</f>
        <v/>
      </c>
      <c r="J1476" s="63"/>
      <c r="L1476" s="125" t="str">
        <f>IF(F1476="","",_xlfn.IFNA((VLOOKUP(F1476,help!L:M,2,0))*G1476,"غير مسجلة في المشتريات"))</f>
        <v/>
      </c>
    </row>
    <row r="1477" spans="2:12" x14ac:dyDescent="0.2">
      <c r="B1477" s="14">
        <f>COUNTIFS($E$3:E1477,تقرير!$E$4)</f>
        <v>21</v>
      </c>
      <c r="C1477" s="48"/>
      <c r="D1477" s="49"/>
      <c r="E1477" s="48"/>
      <c r="F1477" s="50"/>
      <c r="G1477" s="51"/>
      <c r="H1477" s="128" t="str">
        <f>IF(F1477="","",_xlfn.IFNA(VLOOKUP(F1477,'سجل المشتريات'!E:M,9,0),"غير مسجلة في المشتريات"))</f>
        <v/>
      </c>
      <c r="I1477" s="27" t="str">
        <f>_xlfn.IFNA(VLOOKUP(E1477,الاوردرات!$B$1:$C$600,2,0),"")</f>
        <v/>
      </c>
      <c r="J1477" s="63"/>
      <c r="L1477" s="125" t="str">
        <f>IF(F1477="","",_xlfn.IFNA((VLOOKUP(F1477,help!L:M,2,0))*G1477,"غير مسجلة في المشتريات"))</f>
        <v/>
      </c>
    </row>
    <row r="1478" spans="2:12" x14ac:dyDescent="0.2">
      <c r="B1478" s="14">
        <f>COUNTIFS($E$3:E1478,تقرير!$E$4)</f>
        <v>21</v>
      </c>
      <c r="C1478" s="48"/>
      <c r="D1478" s="49"/>
      <c r="E1478" s="48"/>
      <c r="F1478" s="50"/>
      <c r="G1478" s="51"/>
      <c r="H1478" s="128" t="str">
        <f>IF(F1478="","",_xlfn.IFNA(VLOOKUP(F1478,'سجل المشتريات'!E:M,9,0),"غير مسجلة في المشتريات"))</f>
        <v/>
      </c>
      <c r="I1478" s="27" t="str">
        <f>_xlfn.IFNA(VLOOKUP(E1478,الاوردرات!$B$1:$C$600,2,0),"")</f>
        <v/>
      </c>
      <c r="J1478" s="63"/>
      <c r="L1478" s="125" t="str">
        <f>IF(F1478="","",_xlfn.IFNA((VLOOKUP(F1478,help!L:M,2,0))*G1478,"غير مسجلة في المشتريات"))</f>
        <v/>
      </c>
    </row>
    <row r="1479" spans="2:12" x14ac:dyDescent="0.2">
      <c r="B1479" s="14">
        <f>COUNTIFS($E$3:E1479,تقرير!$E$4)</f>
        <v>21</v>
      </c>
      <c r="C1479" s="48"/>
      <c r="D1479" s="49"/>
      <c r="E1479" s="48"/>
      <c r="F1479" s="50"/>
      <c r="G1479" s="51"/>
      <c r="H1479" s="128" t="str">
        <f>IF(F1479="","",_xlfn.IFNA(VLOOKUP(F1479,'سجل المشتريات'!E:M,9,0),"غير مسجلة في المشتريات"))</f>
        <v/>
      </c>
      <c r="I1479" s="27" t="str">
        <f>_xlfn.IFNA(VLOOKUP(E1479,الاوردرات!$B$1:$C$600,2,0),"")</f>
        <v/>
      </c>
      <c r="J1479" s="63"/>
      <c r="L1479" s="125" t="str">
        <f>IF(F1479="","",_xlfn.IFNA((VLOOKUP(F1479,help!L:M,2,0))*G1479,"غير مسجلة في المشتريات"))</f>
        <v/>
      </c>
    </row>
    <row r="1480" spans="2:12" x14ac:dyDescent="0.2">
      <c r="B1480" s="14">
        <f>COUNTIFS($E$3:E1480,تقرير!$E$4)</f>
        <v>21</v>
      </c>
      <c r="C1480" s="48"/>
      <c r="D1480" s="49"/>
      <c r="E1480" s="48"/>
      <c r="F1480" s="50"/>
      <c r="G1480" s="51"/>
      <c r="H1480" s="128" t="str">
        <f>IF(F1480="","",_xlfn.IFNA(VLOOKUP(F1480,'سجل المشتريات'!E:M,9,0),"غير مسجلة في المشتريات"))</f>
        <v/>
      </c>
      <c r="I1480" s="27" t="str">
        <f>_xlfn.IFNA(VLOOKUP(E1480,الاوردرات!$B$1:$C$600,2,0),"")</f>
        <v/>
      </c>
      <c r="J1480" s="63"/>
      <c r="L1480" s="125" t="str">
        <f>IF(F1480="","",_xlfn.IFNA((VLOOKUP(F1480,help!L:M,2,0))*G1480,"غير مسجلة في المشتريات"))</f>
        <v/>
      </c>
    </row>
    <row r="1481" spans="2:12" x14ac:dyDescent="0.2">
      <c r="B1481" s="14">
        <f>COUNTIFS($E$3:E1481,تقرير!$E$4)</f>
        <v>21</v>
      </c>
      <c r="C1481" s="48"/>
      <c r="D1481" s="49"/>
      <c r="E1481" s="48"/>
      <c r="F1481" s="50"/>
      <c r="G1481" s="51"/>
      <c r="H1481" s="128" t="str">
        <f>IF(F1481="","",_xlfn.IFNA(VLOOKUP(F1481,'سجل المشتريات'!E:M,9,0),"غير مسجلة في المشتريات"))</f>
        <v/>
      </c>
      <c r="I1481" s="27" t="str">
        <f>_xlfn.IFNA(VLOOKUP(E1481,الاوردرات!$B$1:$C$600,2,0),"")</f>
        <v/>
      </c>
      <c r="J1481" s="63"/>
      <c r="L1481" s="125" t="str">
        <f>IF(F1481="","",_xlfn.IFNA((VLOOKUP(F1481,help!L:M,2,0))*G1481,"غير مسجلة في المشتريات"))</f>
        <v/>
      </c>
    </row>
    <row r="1482" spans="2:12" x14ac:dyDescent="0.2">
      <c r="B1482" s="14">
        <f>COUNTIFS($E$3:E1482,تقرير!$E$4)</f>
        <v>21</v>
      </c>
      <c r="C1482" s="48"/>
      <c r="D1482" s="49"/>
      <c r="E1482" s="48"/>
      <c r="F1482" s="50"/>
      <c r="G1482" s="51"/>
      <c r="H1482" s="128" t="str">
        <f>IF(F1482="","",_xlfn.IFNA(VLOOKUP(F1482,'سجل المشتريات'!E:M,9,0),"غير مسجلة في المشتريات"))</f>
        <v/>
      </c>
      <c r="I1482" s="27" t="str">
        <f>_xlfn.IFNA(VLOOKUP(E1482,الاوردرات!$B$1:$C$600,2,0),"")</f>
        <v/>
      </c>
      <c r="J1482" s="63"/>
      <c r="L1482" s="125" t="str">
        <f>IF(F1482="","",_xlfn.IFNA((VLOOKUP(F1482,help!L:M,2,0))*G1482,"غير مسجلة في المشتريات"))</f>
        <v/>
      </c>
    </row>
    <row r="1483" spans="2:12" x14ac:dyDescent="0.2">
      <c r="B1483" s="14">
        <f>COUNTIFS($E$3:E1483,تقرير!$E$4)</f>
        <v>21</v>
      </c>
      <c r="C1483" s="48"/>
      <c r="D1483" s="49"/>
      <c r="E1483" s="48"/>
      <c r="F1483" s="50"/>
      <c r="G1483" s="51"/>
      <c r="H1483" s="128" t="str">
        <f>IF(F1483="","",_xlfn.IFNA(VLOOKUP(F1483,'سجل المشتريات'!E:M,9,0),"غير مسجلة في المشتريات"))</f>
        <v/>
      </c>
      <c r="I1483" s="27" t="str">
        <f>_xlfn.IFNA(VLOOKUP(E1483,الاوردرات!$B$1:$C$600,2,0),"")</f>
        <v/>
      </c>
      <c r="J1483" s="63"/>
      <c r="L1483" s="125" t="str">
        <f>IF(F1483="","",_xlfn.IFNA((VLOOKUP(F1483,help!L:M,2,0))*G1483,"غير مسجلة في المشتريات"))</f>
        <v/>
      </c>
    </row>
    <row r="1484" spans="2:12" x14ac:dyDescent="0.2">
      <c r="B1484" s="14">
        <f>COUNTIFS($E$3:E1484,تقرير!$E$4)</f>
        <v>21</v>
      </c>
      <c r="C1484" s="48"/>
      <c r="D1484" s="49"/>
      <c r="E1484" s="48"/>
      <c r="F1484" s="50"/>
      <c r="G1484" s="51"/>
      <c r="H1484" s="128" t="str">
        <f>IF(F1484="","",_xlfn.IFNA(VLOOKUP(F1484,'سجل المشتريات'!E:M,9,0),"غير مسجلة في المشتريات"))</f>
        <v/>
      </c>
      <c r="I1484" s="27" t="str">
        <f>_xlfn.IFNA(VLOOKUP(E1484,الاوردرات!$B$1:$C$600,2,0),"")</f>
        <v/>
      </c>
      <c r="J1484" s="63"/>
      <c r="L1484" s="125" t="str">
        <f>IF(F1484="","",_xlfn.IFNA((VLOOKUP(F1484,help!L:M,2,0))*G1484,"غير مسجلة في المشتريات"))</f>
        <v/>
      </c>
    </row>
    <row r="1485" spans="2:12" x14ac:dyDescent="0.2">
      <c r="B1485" s="14">
        <f>COUNTIFS($E$3:E1485,تقرير!$E$4)</f>
        <v>21</v>
      </c>
      <c r="C1485" s="48"/>
      <c r="D1485" s="49"/>
      <c r="E1485" s="48"/>
      <c r="F1485" s="50"/>
      <c r="G1485" s="51"/>
      <c r="H1485" s="128" t="str">
        <f>IF(F1485="","",_xlfn.IFNA(VLOOKUP(F1485,'سجل المشتريات'!E:M,9,0),"غير مسجلة في المشتريات"))</f>
        <v/>
      </c>
      <c r="I1485" s="27" t="str">
        <f>_xlfn.IFNA(VLOOKUP(E1485,الاوردرات!$B$1:$C$600,2,0),"")</f>
        <v/>
      </c>
      <c r="J1485" s="63"/>
      <c r="L1485" s="125" t="str">
        <f>IF(F1485="","",_xlfn.IFNA((VLOOKUP(F1485,help!L:M,2,0))*G1485,"غير مسجلة في المشتريات"))</f>
        <v/>
      </c>
    </row>
    <row r="1486" spans="2:12" x14ac:dyDescent="0.2">
      <c r="B1486" s="14">
        <f>COUNTIFS($E$3:E1486,تقرير!$E$4)</f>
        <v>21</v>
      </c>
      <c r="C1486" s="48"/>
      <c r="D1486" s="49"/>
      <c r="E1486" s="48"/>
      <c r="F1486" s="50"/>
      <c r="G1486" s="51"/>
      <c r="H1486" s="128" t="str">
        <f>IF(F1486="","",_xlfn.IFNA(VLOOKUP(F1486,'سجل المشتريات'!E:M,9,0),"غير مسجلة في المشتريات"))</f>
        <v/>
      </c>
      <c r="I1486" s="27" t="str">
        <f>_xlfn.IFNA(VLOOKUP(E1486,الاوردرات!$B$1:$C$600,2,0),"")</f>
        <v/>
      </c>
      <c r="J1486" s="63"/>
      <c r="L1486" s="125" t="str">
        <f>IF(F1486="","",_xlfn.IFNA((VLOOKUP(F1486,help!L:M,2,0))*G1486,"غير مسجلة في المشتريات"))</f>
        <v/>
      </c>
    </row>
    <row r="1487" spans="2:12" x14ac:dyDescent="0.2">
      <c r="B1487" s="14">
        <f>COUNTIFS($E$3:E1487,تقرير!$E$4)</f>
        <v>21</v>
      </c>
      <c r="C1487" s="48"/>
      <c r="D1487" s="49"/>
      <c r="E1487" s="48"/>
      <c r="F1487" s="50"/>
      <c r="G1487" s="51"/>
      <c r="H1487" s="128" t="str">
        <f>IF(F1487="","",_xlfn.IFNA(VLOOKUP(F1487,'سجل المشتريات'!E:M,9,0),"غير مسجلة في المشتريات"))</f>
        <v/>
      </c>
      <c r="I1487" s="27" t="str">
        <f>_xlfn.IFNA(VLOOKUP(E1487,الاوردرات!$B$1:$C$600,2,0),"")</f>
        <v/>
      </c>
      <c r="J1487" s="63"/>
      <c r="L1487" s="125" t="str">
        <f>IF(F1487="","",_xlfn.IFNA((VLOOKUP(F1487,help!L:M,2,0))*G1487,"غير مسجلة في المشتريات"))</f>
        <v/>
      </c>
    </row>
    <row r="1488" spans="2:12" x14ac:dyDescent="0.2">
      <c r="B1488" s="14">
        <f>COUNTIFS($E$3:E1488,تقرير!$E$4)</f>
        <v>21</v>
      </c>
      <c r="C1488" s="48"/>
      <c r="D1488" s="49"/>
      <c r="E1488" s="48"/>
      <c r="F1488" s="50"/>
      <c r="G1488" s="51"/>
      <c r="H1488" s="128" t="str">
        <f>IF(F1488="","",_xlfn.IFNA(VLOOKUP(F1488,'سجل المشتريات'!E:M,9,0),"غير مسجلة في المشتريات"))</f>
        <v/>
      </c>
      <c r="I1488" s="27" t="str">
        <f>_xlfn.IFNA(VLOOKUP(E1488,الاوردرات!$B$1:$C$600,2,0),"")</f>
        <v/>
      </c>
      <c r="J1488" s="63"/>
      <c r="L1488" s="125" t="str">
        <f>IF(F1488="","",_xlfn.IFNA((VLOOKUP(F1488,help!L:M,2,0))*G1488,"غير مسجلة في المشتريات"))</f>
        <v/>
      </c>
    </row>
    <row r="1489" spans="2:12" x14ac:dyDescent="0.2">
      <c r="B1489" s="14">
        <f>COUNTIFS($E$3:E1489,تقرير!$E$4)</f>
        <v>21</v>
      </c>
      <c r="C1489" s="48"/>
      <c r="D1489" s="49"/>
      <c r="E1489" s="48"/>
      <c r="F1489" s="50"/>
      <c r="G1489" s="51"/>
      <c r="H1489" s="128" t="str">
        <f>IF(F1489="","",_xlfn.IFNA(VLOOKUP(F1489,'سجل المشتريات'!E:M,9,0),"غير مسجلة في المشتريات"))</f>
        <v/>
      </c>
      <c r="I1489" s="27" t="str">
        <f>_xlfn.IFNA(VLOOKUP(E1489,الاوردرات!$B$1:$C$600,2,0),"")</f>
        <v/>
      </c>
      <c r="J1489" s="63"/>
      <c r="L1489" s="125" t="str">
        <f>IF(F1489="","",_xlfn.IFNA((VLOOKUP(F1489,help!L:M,2,0))*G1489,"غير مسجلة في المشتريات"))</f>
        <v/>
      </c>
    </row>
    <row r="1490" spans="2:12" x14ac:dyDescent="0.2">
      <c r="B1490" s="14">
        <f>COUNTIFS($E$3:E1490,تقرير!$E$4)</f>
        <v>21</v>
      </c>
      <c r="C1490" s="48"/>
      <c r="D1490" s="49"/>
      <c r="E1490" s="48"/>
      <c r="F1490" s="50"/>
      <c r="G1490" s="51"/>
      <c r="H1490" s="128" t="str">
        <f>IF(F1490="","",_xlfn.IFNA(VLOOKUP(F1490,'سجل المشتريات'!E:M,9,0),"غير مسجلة في المشتريات"))</f>
        <v/>
      </c>
      <c r="I1490" s="27" t="str">
        <f>_xlfn.IFNA(VLOOKUP(E1490,الاوردرات!$B$1:$C$600,2,0),"")</f>
        <v/>
      </c>
      <c r="J1490" s="63"/>
      <c r="L1490" s="125" t="str">
        <f>IF(F1490="","",_xlfn.IFNA((VLOOKUP(F1490,help!L:M,2,0))*G1490,"غير مسجلة في المشتريات"))</f>
        <v/>
      </c>
    </row>
    <row r="1491" spans="2:12" x14ac:dyDescent="0.2">
      <c r="B1491" s="14">
        <f>COUNTIFS($E$3:E1491,تقرير!$E$4)</f>
        <v>21</v>
      </c>
      <c r="C1491" s="48"/>
      <c r="D1491" s="49"/>
      <c r="E1491" s="48"/>
      <c r="F1491" s="50"/>
      <c r="G1491" s="51"/>
      <c r="H1491" s="128" t="str">
        <f>IF(F1491="","",_xlfn.IFNA(VLOOKUP(F1491,'سجل المشتريات'!E:M,9,0),"غير مسجلة في المشتريات"))</f>
        <v/>
      </c>
      <c r="I1491" s="27" t="str">
        <f>_xlfn.IFNA(VLOOKUP(E1491,الاوردرات!$B$1:$C$600,2,0),"")</f>
        <v/>
      </c>
      <c r="J1491" s="63"/>
      <c r="L1491" s="125" t="str">
        <f>IF(F1491="","",_xlfn.IFNA((VLOOKUP(F1491,help!L:M,2,0))*G1491,"غير مسجلة في المشتريات"))</f>
        <v/>
      </c>
    </row>
    <row r="1492" spans="2:12" x14ac:dyDescent="0.2">
      <c r="B1492" s="14">
        <f>COUNTIFS($E$3:E1492,تقرير!$E$4)</f>
        <v>21</v>
      </c>
      <c r="C1492" s="48"/>
      <c r="D1492" s="49"/>
      <c r="E1492" s="48"/>
      <c r="F1492" s="50"/>
      <c r="G1492" s="51"/>
      <c r="H1492" s="128" t="str">
        <f>IF(F1492="","",_xlfn.IFNA(VLOOKUP(F1492,'سجل المشتريات'!E:M,9,0),"غير مسجلة في المشتريات"))</f>
        <v/>
      </c>
      <c r="I1492" s="27" t="str">
        <f>_xlfn.IFNA(VLOOKUP(E1492,الاوردرات!$B$1:$C$600,2,0),"")</f>
        <v/>
      </c>
      <c r="J1492" s="63"/>
      <c r="L1492" s="125" t="str">
        <f>IF(F1492="","",_xlfn.IFNA((VLOOKUP(F1492,help!L:M,2,0))*G1492,"غير مسجلة في المشتريات"))</f>
        <v/>
      </c>
    </row>
    <row r="1493" spans="2:12" x14ac:dyDescent="0.2">
      <c r="B1493" s="14">
        <f>COUNTIFS($E$3:E1493,تقرير!$E$4)</f>
        <v>21</v>
      </c>
      <c r="C1493" s="48"/>
      <c r="D1493" s="49"/>
      <c r="E1493" s="48"/>
      <c r="F1493" s="50"/>
      <c r="G1493" s="51"/>
      <c r="H1493" s="128" t="str">
        <f>IF(F1493="","",_xlfn.IFNA(VLOOKUP(F1493,'سجل المشتريات'!E:M,9,0),"غير مسجلة في المشتريات"))</f>
        <v/>
      </c>
      <c r="I1493" s="27" t="str">
        <f>_xlfn.IFNA(VLOOKUP(E1493,الاوردرات!$B$1:$C$600,2,0),"")</f>
        <v/>
      </c>
      <c r="J1493" s="63"/>
      <c r="L1493" s="125" t="str">
        <f>IF(F1493="","",_xlfn.IFNA((VLOOKUP(F1493,help!L:M,2,0))*G1493,"غير مسجلة في المشتريات"))</f>
        <v/>
      </c>
    </row>
    <row r="1494" spans="2:12" x14ac:dyDescent="0.2">
      <c r="B1494" s="14">
        <f>COUNTIFS($E$3:E1494,تقرير!$E$4)</f>
        <v>21</v>
      </c>
      <c r="C1494" s="48"/>
      <c r="D1494" s="49"/>
      <c r="E1494" s="48"/>
      <c r="F1494" s="50"/>
      <c r="G1494" s="51"/>
      <c r="H1494" s="128" t="str">
        <f>IF(F1494="","",_xlfn.IFNA(VLOOKUP(F1494,'سجل المشتريات'!E:M,9,0),"غير مسجلة في المشتريات"))</f>
        <v/>
      </c>
      <c r="I1494" s="27" t="str">
        <f>_xlfn.IFNA(VLOOKUP(E1494,الاوردرات!$B$1:$C$600,2,0),"")</f>
        <v/>
      </c>
      <c r="J1494" s="63"/>
      <c r="L1494" s="125" t="str">
        <f>IF(F1494="","",_xlfn.IFNA((VLOOKUP(F1494,help!L:M,2,0))*G1494,"غير مسجلة في المشتريات"))</f>
        <v/>
      </c>
    </row>
    <row r="1495" spans="2:12" x14ac:dyDescent="0.2">
      <c r="B1495" s="14">
        <f>COUNTIFS($E$3:E1495,تقرير!$E$4)</f>
        <v>21</v>
      </c>
      <c r="C1495" s="48"/>
      <c r="D1495" s="49"/>
      <c r="E1495" s="48"/>
      <c r="F1495" s="50"/>
      <c r="G1495" s="51"/>
      <c r="H1495" s="128" t="str">
        <f>IF(F1495="","",_xlfn.IFNA(VLOOKUP(F1495,'سجل المشتريات'!E:M,9,0),"غير مسجلة في المشتريات"))</f>
        <v/>
      </c>
      <c r="I1495" s="27" t="str">
        <f>_xlfn.IFNA(VLOOKUP(E1495,الاوردرات!$B$1:$C$600,2,0),"")</f>
        <v/>
      </c>
      <c r="J1495" s="63"/>
      <c r="L1495" s="125" t="str">
        <f>IF(F1495="","",_xlfn.IFNA((VLOOKUP(F1495,help!L:M,2,0))*G1495,"غير مسجلة في المشتريات"))</f>
        <v/>
      </c>
    </row>
    <row r="1496" spans="2:12" x14ac:dyDescent="0.2">
      <c r="B1496" s="14">
        <f>COUNTIFS($E$3:E1496,تقرير!$E$4)</f>
        <v>21</v>
      </c>
      <c r="C1496" s="48"/>
      <c r="D1496" s="49"/>
      <c r="E1496" s="48"/>
      <c r="F1496" s="50"/>
      <c r="G1496" s="51"/>
      <c r="H1496" s="128" t="str">
        <f>IF(F1496="","",_xlfn.IFNA(VLOOKUP(F1496,'سجل المشتريات'!E:M,9,0),"غير مسجلة في المشتريات"))</f>
        <v/>
      </c>
      <c r="I1496" s="27" t="str">
        <f>_xlfn.IFNA(VLOOKUP(E1496,الاوردرات!$B$1:$C$600,2,0),"")</f>
        <v/>
      </c>
      <c r="J1496" s="63"/>
      <c r="L1496" s="125" t="str">
        <f>IF(F1496="","",_xlfn.IFNA((VLOOKUP(F1496,help!L:M,2,0))*G1496,"غير مسجلة في المشتريات"))</f>
        <v/>
      </c>
    </row>
    <row r="1497" spans="2:12" x14ac:dyDescent="0.2">
      <c r="B1497" s="14">
        <f>COUNTIFS($E$3:E1497,تقرير!$E$4)</f>
        <v>21</v>
      </c>
      <c r="C1497" s="48"/>
      <c r="D1497" s="49"/>
      <c r="E1497" s="48"/>
      <c r="F1497" s="50"/>
      <c r="G1497" s="51"/>
      <c r="H1497" s="128" t="str">
        <f>IF(F1497="","",_xlfn.IFNA(VLOOKUP(F1497,'سجل المشتريات'!E:M,9,0),"غير مسجلة في المشتريات"))</f>
        <v/>
      </c>
      <c r="I1497" s="27" t="str">
        <f>_xlfn.IFNA(VLOOKUP(E1497,الاوردرات!$B$1:$C$600,2,0),"")</f>
        <v/>
      </c>
      <c r="J1497" s="63"/>
      <c r="L1497" s="125" t="str">
        <f>IF(F1497="","",_xlfn.IFNA((VLOOKUP(F1497,help!L:M,2,0))*G1497,"غير مسجلة في المشتريات"))</f>
        <v/>
      </c>
    </row>
    <row r="1498" spans="2:12" x14ac:dyDescent="0.2">
      <c r="B1498" s="14">
        <f>COUNTIFS($E$3:E1498,تقرير!$E$4)</f>
        <v>21</v>
      </c>
      <c r="C1498" s="48"/>
      <c r="D1498" s="49"/>
      <c r="E1498" s="48"/>
      <c r="F1498" s="50"/>
      <c r="G1498" s="51"/>
      <c r="H1498" s="128" t="str">
        <f>IF(F1498="","",_xlfn.IFNA(VLOOKUP(F1498,'سجل المشتريات'!E:M,9,0),"غير مسجلة في المشتريات"))</f>
        <v/>
      </c>
      <c r="I1498" s="27" t="str">
        <f>_xlfn.IFNA(VLOOKUP(E1498,الاوردرات!$B$1:$C$600,2,0),"")</f>
        <v/>
      </c>
      <c r="J1498" s="63"/>
      <c r="L1498" s="125" t="str">
        <f>IF(F1498="","",_xlfn.IFNA((VLOOKUP(F1498,help!L:M,2,0))*G1498,"غير مسجلة في المشتريات"))</f>
        <v/>
      </c>
    </row>
    <row r="1499" spans="2:12" x14ac:dyDescent="0.2">
      <c r="B1499" s="14">
        <f>COUNTIFS($E$3:E1499,تقرير!$E$4)</f>
        <v>21</v>
      </c>
      <c r="C1499" s="48"/>
      <c r="D1499" s="49"/>
      <c r="E1499" s="48"/>
      <c r="F1499" s="50"/>
      <c r="G1499" s="51"/>
      <c r="H1499" s="128" t="str">
        <f>IF(F1499="","",_xlfn.IFNA(VLOOKUP(F1499,'سجل المشتريات'!E:M,9,0),"غير مسجلة في المشتريات"))</f>
        <v/>
      </c>
      <c r="I1499" s="27" t="str">
        <f>_xlfn.IFNA(VLOOKUP(E1499,الاوردرات!$B$1:$C$600,2,0),"")</f>
        <v/>
      </c>
      <c r="J1499" s="63"/>
      <c r="L1499" s="125" t="str">
        <f>IF(F1499="","",_xlfn.IFNA((VLOOKUP(F1499,help!L:M,2,0))*G1499,"غير مسجلة في المشتريات"))</f>
        <v/>
      </c>
    </row>
    <row r="1500" spans="2:12" x14ac:dyDescent="0.2">
      <c r="B1500" s="14">
        <f>COUNTIFS($E$3:E1500,تقرير!$E$4)</f>
        <v>21</v>
      </c>
      <c r="C1500" s="48"/>
      <c r="D1500" s="49"/>
      <c r="E1500" s="48"/>
      <c r="F1500" s="50"/>
      <c r="G1500" s="51"/>
      <c r="H1500" s="128" t="str">
        <f>IF(F1500="","",_xlfn.IFNA(VLOOKUP(F1500,'سجل المشتريات'!E:M,9,0),"غير مسجلة في المشتريات"))</f>
        <v/>
      </c>
      <c r="I1500" s="27" t="str">
        <f>_xlfn.IFNA(VLOOKUP(E1500,الاوردرات!$B$1:$C$600,2,0),"")</f>
        <v/>
      </c>
      <c r="J1500" s="63"/>
      <c r="L1500" s="125" t="str">
        <f>IF(F1500="","",_xlfn.IFNA((VLOOKUP(F1500,help!L:M,2,0))*G1500,"غير مسجلة في المشتريات"))</f>
        <v/>
      </c>
    </row>
    <row r="1501" spans="2:12" x14ac:dyDescent="0.2">
      <c r="B1501" s="14">
        <f>COUNTIFS($E$3:E1501,تقرير!$E$4)</f>
        <v>21</v>
      </c>
      <c r="C1501" s="48"/>
      <c r="D1501" s="49"/>
      <c r="E1501" s="48"/>
      <c r="F1501" s="50"/>
      <c r="G1501" s="51"/>
      <c r="H1501" s="128" t="str">
        <f>IF(F1501="","",_xlfn.IFNA(VLOOKUP(F1501,'سجل المشتريات'!E:M,9,0),"غير مسجلة في المشتريات"))</f>
        <v/>
      </c>
      <c r="I1501" s="27" t="str">
        <f>_xlfn.IFNA(VLOOKUP(E1501,الاوردرات!$B$1:$C$600,2,0),"")</f>
        <v/>
      </c>
      <c r="J1501" s="63"/>
      <c r="L1501" s="125" t="str">
        <f>IF(F1501="","",_xlfn.IFNA((VLOOKUP(F1501,help!L:M,2,0))*G1501,"غير مسجلة في المشتريات"))</f>
        <v/>
      </c>
    </row>
    <row r="1502" spans="2:12" x14ac:dyDescent="0.2">
      <c r="B1502" s="14">
        <f>COUNTIFS($E$3:E1502,تقرير!$E$4)</f>
        <v>21</v>
      </c>
      <c r="C1502" s="48"/>
      <c r="D1502" s="49"/>
      <c r="E1502" s="48"/>
      <c r="F1502" s="50"/>
      <c r="G1502" s="51"/>
      <c r="H1502" s="128" t="str">
        <f>IF(F1502="","",_xlfn.IFNA(VLOOKUP(F1502,'سجل المشتريات'!E:M,9,0),"غير مسجلة في المشتريات"))</f>
        <v/>
      </c>
      <c r="I1502" s="27" t="str">
        <f>_xlfn.IFNA(VLOOKUP(E1502,الاوردرات!$B$1:$C$600,2,0),"")</f>
        <v/>
      </c>
      <c r="J1502" s="63"/>
      <c r="L1502" s="125" t="str">
        <f>IF(F1502="","",_xlfn.IFNA((VLOOKUP(F1502,help!L:M,2,0))*G1502,"غير مسجلة في المشتريات"))</f>
        <v/>
      </c>
    </row>
    <row r="1503" spans="2:12" x14ac:dyDescent="0.2">
      <c r="B1503" s="14">
        <f>COUNTIFS($E$3:E1503,تقرير!$E$4)</f>
        <v>21</v>
      </c>
      <c r="C1503" s="48"/>
      <c r="D1503" s="49"/>
      <c r="E1503" s="48"/>
      <c r="F1503" s="50"/>
      <c r="G1503" s="51"/>
      <c r="H1503" s="128" t="str">
        <f>IF(F1503="","",_xlfn.IFNA(VLOOKUP(F1503,'سجل المشتريات'!E:M,9,0),"غير مسجلة في المشتريات"))</f>
        <v/>
      </c>
      <c r="I1503" s="27" t="str">
        <f>_xlfn.IFNA(VLOOKUP(E1503,الاوردرات!$B$1:$C$600,2,0),"")</f>
        <v/>
      </c>
      <c r="J1503" s="63"/>
      <c r="L1503" s="125" t="str">
        <f>IF(F1503="","",_xlfn.IFNA((VLOOKUP(F1503,help!L:M,2,0))*G1503,"غير مسجلة في المشتريات"))</f>
        <v/>
      </c>
    </row>
    <row r="1504" spans="2:12" x14ac:dyDescent="0.2">
      <c r="B1504" s="14">
        <f>COUNTIFS($E$3:E1504,تقرير!$E$4)</f>
        <v>21</v>
      </c>
      <c r="C1504" s="48"/>
      <c r="D1504" s="49"/>
      <c r="E1504" s="48"/>
      <c r="F1504" s="50"/>
      <c r="G1504" s="51"/>
      <c r="H1504" s="128" t="str">
        <f>IF(F1504="","",_xlfn.IFNA(VLOOKUP(F1504,'سجل المشتريات'!E:M,9,0),"غير مسجلة في المشتريات"))</f>
        <v/>
      </c>
      <c r="I1504" s="27" t="str">
        <f>_xlfn.IFNA(VLOOKUP(E1504,الاوردرات!$B$1:$C$600,2,0),"")</f>
        <v/>
      </c>
      <c r="J1504" s="63"/>
      <c r="L1504" s="125" t="str">
        <f>IF(F1504="","",_xlfn.IFNA((VLOOKUP(F1504,help!L:M,2,0))*G1504,"غير مسجلة في المشتريات"))</f>
        <v/>
      </c>
    </row>
    <row r="1505" spans="2:12" x14ac:dyDescent="0.2">
      <c r="B1505" s="14">
        <f>COUNTIFS($E$3:E1505,تقرير!$E$4)</f>
        <v>21</v>
      </c>
      <c r="C1505" s="48"/>
      <c r="D1505" s="49"/>
      <c r="E1505" s="48"/>
      <c r="F1505" s="50"/>
      <c r="G1505" s="51"/>
      <c r="H1505" s="128" t="str">
        <f>IF(F1505="","",_xlfn.IFNA(VLOOKUP(F1505,'سجل المشتريات'!E:M,9,0),"غير مسجلة في المشتريات"))</f>
        <v/>
      </c>
      <c r="I1505" s="27" t="str">
        <f>_xlfn.IFNA(VLOOKUP(E1505,الاوردرات!$B$1:$C$600,2,0),"")</f>
        <v/>
      </c>
      <c r="J1505" s="63"/>
      <c r="L1505" s="125" t="str">
        <f>IF(F1505="","",_xlfn.IFNA((VLOOKUP(F1505,help!L:M,2,0))*G1505,"غير مسجلة في المشتريات"))</f>
        <v/>
      </c>
    </row>
    <row r="1506" spans="2:12" x14ac:dyDescent="0.2">
      <c r="B1506" s="14">
        <f>COUNTIFS($E$3:E1506,تقرير!$E$4)</f>
        <v>21</v>
      </c>
      <c r="C1506" s="48"/>
      <c r="D1506" s="49"/>
      <c r="E1506" s="48"/>
      <c r="F1506" s="50"/>
      <c r="G1506" s="51"/>
      <c r="H1506" s="128" t="str">
        <f>IF(F1506="","",_xlfn.IFNA(VLOOKUP(F1506,'سجل المشتريات'!E:M,9,0),"غير مسجلة في المشتريات"))</f>
        <v/>
      </c>
      <c r="I1506" s="27" t="str">
        <f>_xlfn.IFNA(VLOOKUP(E1506,الاوردرات!$B$1:$C$600,2,0),"")</f>
        <v/>
      </c>
      <c r="J1506" s="63"/>
      <c r="L1506" s="125" t="str">
        <f>IF(F1506="","",_xlfn.IFNA((VLOOKUP(F1506,help!L:M,2,0))*G1506,"غير مسجلة في المشتريات"))</f>
        <v/>
      </c>
    </row>
    <row r="1507" spans="2:12" x14ac:dyDescent="0.2">
      <c r="B1507" s="14">
        <f>COUNTIFS($E$3:E1507,تقرير!$E$4)</f>
        <v>21</v>
      </c>
      <c r="C1507" s="48"/>
      <c r="D1507" s="49"/>
      <c r="E1507" s="48"/>
      <c r="F1507" s="50"/>
      <c r="G1507" s="51"/>
      <c r="H1507" s="128" t="str">
        <f>IF(F1507="","",_xlfn.IFNA(VLOOKUP(F1507,'سجل المشتريات'!E:M,9,0),"غير مسجلة في المشتريات"))</f>
        <v/>
      </c>
      <c r="I1507" s="27" t="str">
        <f>_xlfn.IFNA(VLOOKUP(E1507,الاوردرات!$B$1:$C$600,2,0),"")</f>
        <v/>
      </c>
      <c r="J1507" s="63"/>
      <c r="L1507" s="125" t="str">
        <f>IF(F1507="","",_xlfn.IFNA((VLOOKUP(F1507,help!L:M,2,0))*G1507,"غير مسجلة في المشتريات"))</f>
        <v/>
      </c>
    </row>
    <row r="1508" spans="2:12" x14ac:dyDescent="0.2">
      <c r="B1508" s="14">
        <f>COUNTIFS($E$3:E1508,تقرير!$E$4)</f>
        <v>21</v>
      </c>
      <c r="C1508" s="48"/>
      <c r="D1508" s="49"/>
      <c r="E1508" s="48"/>
      <c r="F1508" s="50"/>
      <c r="G1508" s="51"/>
      <c r="H1508" s="128" t="str">
        <f>IF(F1508="","",_xlfn.IFNA(VLOOKUP(F1508,'سجل المشتريات'!E:M,9,0),"غير مسجلة في المشتريات"))</f>
        <v/>
      </c>
      <c r="I1508" s="27" t="str">
        <f>_xlfn.IFNA(VLOOKUP(E1508,الاوردرات!$B$1:$C$600,2,0),"")</f>
        <v/>
      </c>
      <c r="J1508" s="63"/>
      <c r="L1508" s="125" t="str">
        <f>IF(F1508="","",_xlfn.IFNA((VLOOKUP(F1508,help!L:M,2,0))*G1508,"غير مسجلة في المشتريات"))</f>
        <v/>
      </c>
    </row>
    <row r="1509" spans="2:12" x14ac:dyDescent="0.2">
      <c r="B1509" s="14">
        <f>COUNTIFS($E$3:E1509,تقرير!$E$4)</f>
        <v>21</v>
      </c>
      <c r="C1509" s="48"/>
      <c r="D1509" s="49"/>
      <c r="E1509" s="48"/>
      <c r="F1509" s="50"/>
      <c r="G1509" s="51"/>
      <c r="H1509" s="128" t="str">
        <f>IF(F1509="","",_xlfn.IFNA(VLOOKUP(F1509,'سجل المشتريات'!E:M,9,0),"غير مسجلة في المشتريات"))</f>
        <v/>
      </c>
      <c r="I1509" s="27" t="str">
        <f>_xlfn.IFNA(VLOOKUP(E1509,الاوردرات!$B$1:$C$600,2,0),"")</f>
        <v/>
      </c>
      <c r="J1509" s="63"/>
      <c r="L1509" s="125" t="str">
        <f>IF(F1509="","",_xlfn.IFNA((VLOOKUP(F1509,help!L:M,2,0))*G1509,"غير مسجلة في المشتريات"))</f>
        <v/>
      </c>
    </row>
    <row r="1510" spans="2:12" x14ac:dyDescent="0.2">
      <c r="B1510" s="14">
        <f>COUNTIFS($E$3:E1510,تقرير!$E$4)</f>
        <v>21</v>
      </c>
      <c r="C1510" s="48"/>
      <c r="D1510" s="49"/>
      <c r="E1510" s="48"/>
      <c r="F1510" s="50"/>
      <c r="G1510" s="51"/>
      <c r="H1510" s="128" t="str">
        <f>IF(F1510="","",_xlfn.IFNA(VLOOKUP(F1510,'سجل المشتريات'!E:M,9,0),"غير مسجلة في المشتريات"))</f>
        <v/>
      </c>
      <c r="I1510" s="27" t="str">
        <f>_xlfn.IFNA(VLOOKUP(E1510,الاوردرات!$B$1:$C$600,2,0),"")</f>
        <v/>
      </c>
      <c r="J1510" s="63"/>
      <c r="L1510" s="125" t="str">
        <f>IF(F1510="","",_xlfn.IFNA((VLOOKUP(F1510,help!L:M,2,0))*G1510,"غير مسجلة في المشتريات"))</f>
        <v/>
      </c>
    </row>
    <row r="1511" spans="2:12" x14ac:dyDescent="0.2">
      <c r="B1511" s="14">
        <f>COUNTIFS($E$3:E1511,تقرير!$E$4)</f>
        <v>21</v>
      </c>
      <c r="C1511" s="48"/>
      <c r="D1511" s="49"/>
      <c r="E1511" s="48"/>
      <c r="F1511" s="50"/>
      <c r="G1511" s="51"/>
      <c r="H1511" s="128" t="str">
        <f>IF(F1511="","",_xlfn.IFNA(VLOOKUP(F1511,'سجل المشتريات'!E:M,9,0),"غير مسجلة في المشتريات"))</f>
        <v/>
      </c>
      <c r="I1511" s="27" t="str">
        <f>_xlfn.IFNA(VLOOKUP(E1511,الاوردرات!$B$1:$C$600,2,0),"")</f>
        <v/>
      </c>
      <c r="J1511" s="63"/>
      <c r="L1511" s="125" t="str">
        <f>IF(F1511="","",_xlfn.IFNA((VLOOKUP(F1511,help!L:M,2,0))*G1511,"غير مسجلة في المشتريات"))</f>
        <v/>
      </c>
    </row>
    <row r="1512" spans="2:12" x14ac:dyDescent="0.2">
      <c r="B1512" s="14">
        <f>COUNTIFS($E$3:E1512,تقرير!$E$4)</f>
        <v>21</v>
      </c>
      <c r="C1512" s="48"/>
      <c r="D1512" s="49"/>
      <c r="E1512" s="48"/>
      <c r="F1512" s="50"/>
      <c r="G1512" s="51"/>
      <c r="H1512" s="128" t="str">
        <f>IF(F1512="","",_xlfn.IFNA(VLOOKUP(F1512,'سجل المشتريات'!E:M,9,0),"غير مسجلة في المشتريات"))</f>
        <v/>
      </c>
      <c r="I1512" s="27" t="str">
        <f>_xlfn.IFNA(VLOOKUP(E1512,الاوردرات!$B$1:$C$600,2,0),"")</f>
        <v/>
      </c>
      <c r="J1512" s="63"/>
      <c r="L1512" s="125" t="str">
        <f>IF(F1512="","",_xlfn.IFNA((VLOOKUP(F1512,help!L:M,2,0))*G1512,"غير مسجلة في المشتريات"))</f>
        <v/>
      </c>
    </row>
    <row r="1513" spans="2:12" x14ac:dyDescent="0.2">
      <c r="B1513" s="14">
        <f>COUNTIFS($E$3:E1513,تقرير!$E$4)</f>
        <v>21</v>
      </c>
      <c r="C1513" s="48"/>
      <c r="D1513" s="49"/>
      <c r="E1513" s="48"/>
      <c r="F1513" s="50"/>
      <c r="G1513" s="51"/>
      <c r="H1513" s="128" t="str">
        <f>IF(F1513="","",_xlfn.IFNA(VLOOKUP(F1513,'سجل المشتريات'!E:M,9,0),"غير مسجلة في المشتريات"))</f>
        <v/>
      </c>
      <c r="I1513" s="27" t="str">
        <f>_xlfn.IFNA(VLOOKUP(E1513,الاوردرات!$B$1:$C$600,2,0),"")</f>
        <v/>
      </c>
      <c r="J1513" s="63"/>
      <c r="L1513" s="125" t="str">
        <f>IF(F1513="","",_xlfn.IFNA((VLOOKUP(F1513,help!L:M,2,0))*G1513,"غير مسجلة في المشتريات"))</f>
        <v/>
      </c>
    </row>
    <row r="1514" spans="2:12" x14ac:dyDescent="0.2">
      <c r="B1514" s="14">
        <f>COUNTIFS($E$3:E1514,تقرير!$E$4)</f>
        <v>21</v>
      </c>
      <c r="C1514" s="48"/>
      <c r="D1514" s="49"/>
      <c r="E1514" s="48"/>
      <c r="F1514" s="50"/>
      <c r="G1514" s="51"/>
      <c r="H1514" s="128" t="str">
        <f>IF(F1514="","",_xlfn.IFNA(VLOOKUP(F1514,'سجل المشتريات'!E:M,9,0),"غير مسجلة في المشتريات"))</f>
        <v/>
      </c>
      <c r="I1514" s="27" t="str">
        <f>_xlfn.IFNA(VLOOKUP(E1514,الاوردرات!$B$1:$C$600,2,0),"")</f>
        <v/>
      </c>
      <c r="J1514" s="63"/>
      <c r="L1514" s="125" t="str">
        <f>IF(F1514="","",_xlfn.IFNA((VLOOKUP(F1514,help!L:M,2,0))*G1514,"غير مسجلة في المشتريات"))</f>
        <v/>
      </c>
    </row>
    <row r="1515" spans="2:12" x14ac:dyDescent="0.2">
      <c r="B1515" s="14">
        <f>COUNTIFS($E$3:E1515,تقرير!$E$4)</f>
        <v>21</v>
      </c>
      <c r="C1515" s="48"/>
      <c r="D1515" s="49"/>
      <c r="E1515" s="48"/>
      <c r="F1515" s="50"/>
      <c r="G1515" s="51"/>
      <c r="H1515" s="128" t="str">
        <f>IF(F1515="","",_xlfn.IFNA(VLOOKUP(F1515,'سجل المشتريات'!E:M,9,0),"غير مسجلة في المشتريات"))</f>
        <v/>
      </c>
      <c r="I1515" s="27" t="str">
        <f>_xlfn.IFNA(VLOOKUP(E1515,الاوردرات!$B$1:$C$600,2,0),"")</f>
        <v/>
      </c>
      <c r="J1515" s="63"/>
      <c r="L1515" s="125" t="str">
        <f>IF(F1515="","",_xlfn.IFNA((VLOOKUP(F1515,help!L:M,2,0))*G1515,"غير مسجلة في المشتريات"))</f>
        <v/>
      </c>
    </row>
    <row r="1516" spans="2:12" x14ac:dyDescent="0.2">
      <c r="B1516" s="14">
        <f>COUNTIFS($E$3:E1516,تقرير!$E$4)</f>
        <v>21</v>
      </c>
      <c r="C1516" s="48"/>
      <c r="D1516" s="49"/>
      <c r="E1516" s="48"/>
      <c r="F1516" s="50"/>
      <c r="G1516" s="51"/>
      <c r="H1516" s="128" t="str">
        <f>IF(F1516="","",_xlfn.IFNA(VLOOKUP(F1516,'سجل المشتريات'!E:M,9,0),"غير مسجلة في المشتريات"))</f>
        <v/>
      </c>
      <c r="I1516" s="27" t="str">
        <f>_xlfn.IFNA(VLOOKUP(E1516,الاوردرات!$B$1:$C$600,2,0),"")</f>
        <v/>
      </c>
      <c r="J1516" s="63"/>
      <c r="L1516" s="125" t="str">
        <f>IF(F1516="","",_xlfn.IFNA((VLOOKUP(F1516,help!L:M,2,0))*G1516,"غير مسجلة في المشتريات"))</f>
        <v/>
      </c>
    </row>
    <row r="1517" spans="2:12" x14ac:dyDescent="0.2">
      <c r="B1517" s="14">
        <f>COUNTIFS($E$3:E1517,تقرير!$E$4)</f>
        <v>21</v>
      </c>
      <c r="C1517" s="48"/>
      <c r="D1517" s="49"/>
      <c r="E1517" s="48"/>
      <c r="F1517" s="50"/>
      <c r="G1517" s="51"/>
      <c r="H1517" s="128" t="str">
        <f>IF(F1517="","",_xlfn.IFNA(VLOOKUP(F1517,'سجل المشتريات'!E:M,9,0),"غير مسجلة في المشتريات"))</f>
        <v/>
      </c>
      <c r="I1517" s="27" t="str">
        <f>_xlfn.IFNA(VLOOKUP(E1517,الاوردرات!$B$1:$C$600,2,0),"")</f>
        <v/>
      </c>
      <c r="J1517" s="63"/>
      <c r="L1517" s="125" t="str">
        <f>IF(F1517="","",_xlfn.IFNA((VLOOKUP(F1517,help!L:M,2,0))*G1517,"غير مسجلة في المشتريات"))</f>
        <v/>
      </c>
    </row>
    <row r="1518" spans="2:12" x14ac:dyDescent="0.2">
      <c r="B1518" s="14">
        <f>COUNTIFS($E$3:E1518,تقرير!$E$4)</f>
        <v>21</v>
      </c>
      <c r="C1518" s="48"/>
      <c r="D1518" s="49"/>
      <c r="E1518" s="48"/>
      <c r="F1518" s="50"/>
      <c r="G1518" s="51"/>
      <c r="H1518" s="128" t="str">
        <f>IF(F1518="","",_xlfn.IFNA(VLOOKUP(F1518,'سجل المشتريات'!E:M,9,0),"غير مسجلة في المشتريات"))</f>
        <v/>
      </c>
      <c r="I1518" s="27" t="str">
        <f>_xlfn.IFNA(VLOOKUP(E1518,الاوردرات!$B$1:$C$600,2,0),"")</f>
        <v/>
      </c>
      <c r="J1518" s="63"/>
      <c r="L1518" s="125" t="str">
        <f>IF(F1518="","",_xlfn.IFNA((VLOOKUP(F1518,help!L:M,2,0))*G1518,"غير مسجلة في المشتريات"))</f>
        <v/>
      </c>
    </row>
    <row r="1519" spans="2:12" x14ac:dyDescent="0.2">
      <c r="B1519" s="14">
        <f>COUNTIFS($E$3:E1519,تقرير!$E$4)</f>
        <v>21</v>
      </c>
      <c r="C1519" s="48"/>
      <c r="D1519" s="49"/>
      <c r="E1519" s="48"/>
      <c r="F1519" s="50"/>
      <c r="G1519" s="51"/>
      <c r="H1519" s="128" t="str">
        <f>IF(F1519="","",_xlfn.IFNA(VLOOKUP(F1519,'سجل المشتريات'!E:M,9,0),"غير مسجلة في المشتريات"))</f>
        <v/>
      </c>
      <c r="I1519" s="27" t="str">
        <f>_xlfn.IFNA(VLOOKUP(E1519,الاوردرات!$B$1:$C$600,2,0),"")</f>
        <v/>
      </c>
      <c r="J1519" s="63"/>
      <c r="L1519" s="125" t="str">
        <f>IF(F1519="","",_xlfn.IFNA((VLOOKUP(F1519,help!L:M,2,0))*G1519,"غير مسجلة في المشتريات"))</f>
        <v/>
      </c>
    </row>
    <row r="1520" spans="2:12" x14ac:dyDescent="0.2">
      <c r="B1520" s="14">
        <f>COUNTIFS($E$3:E1520,تقرير!$E$4)</f>
        <v>21</v>
      </c>
      <c r="C1520" s="48"/>
      <c r="D1520" s="49"/>
      <c r="E1520" s="48"/>
      <c r="F1520" s="50"/>
      <c r="G1520" s="51"/>
      <c r="H1520" s="128" t="str">
        <f>IF(F1520="","",_xlfn.IFNA(VLOOKUP(F1520,'سجل المشتريات'!E:M,9,0),"غير مسجلة في المشتريات"))</f>
        <v/>
      </c>
      <c r="I1520" s="27" t="str">
        <f>_xlfn.IFNA(VLOOKUP(E1520,الاوردرات!$B$1:$C$600,2,0),"")</f>
        <v/>
      </c>
      <c r="J1520" s="63"/>
      <c r="L1520" s="125" t="str">
        <f>IF(F1520="","",_xlfn.IFNA((VLOOKUP(F1520,help!L:M,2,0))*G1520,"غير مسجلة في المشتريات"))</f>
        <v/>
      </c>
    </row>
    <row r="1521" spans="2:12" x14ac:dyDescent="0.2">
      <c r="B1521" s="14">
        <f>COUNTIFS($E$3:E1521,تقرير!$E$4)</f>
        <v>21</v>
      </c>
      <c r="C1521" s="48"/>
      <c r="D1521" s="49"/>
      <c r="E1521" s="48"/>
      <c r="F1521" s="50"/>
      <c r="G1521" s="51"/>
      <c r="H1521" s="128" t="str">
        <f>IF(F1521="","",_xlfn.IFNA(VLOOKUP(F1521,'سجل المشتريات'!E:M,9,0),"غير مسجلة في المشتريات"))</f>
        <v/>
      </c>
      <c r="I1521" s="27" t="str">
        <f>_xlfn.IFNA(VLOOKUP(E1521,الاوردرات!$B$1:$C$600,2,0),"")</f>
        <v/>
      </c>
      <c r="J1521" s="63"/>
      <c r="L1521" s="125" t="str">
        <f>IF(F1521="","",_xlfn.IFNA((VLOOKUP(F1521,help!L:M,2,0))*G1521,"غير مسجلة في المشتريات"))</f>
        <v/>
      </c>
    </row>
    <row r="1522" spans="2:12" x14ac:dyDescent="0.2">
      <c r="B1522" s="14">
        <f>COUNTIFS($E$3:E1522,تقرير!$E$4)</f>
        <v>21</v>
      </c>
      <c r="C1522" s="48"/>
      <c r="D1522" s="49"/>
      <c r="E1522" s="48"/>
      <c r="F1522" s="50"/>
      <c r="G1522" s="51"/>
      <c r="H1522" s="128" t="str">
        <f>IF(F1522="","",_xlfn.IFNA(VLOOKUP(F1522,'سجل المشتريات'!E:M,9,0),"غير مسجلة في المشتريات"))</f>
        <v/>
      </c>
      <c r="I1522" s="27" t="str">
        <f>_xlfn.IFNA(VLOOKUP(E1522,الاوردرات!$B$1:$C$600,2,0),"")</f>
        <v/>
      </c>
      <c r="J1522" s="63"/>
      <c r="L1522" s="125" t="str">
        <f>IF(F1522="","",_xlfn.IFNA((VLOOKUP(F1522,help!L:M,2,0))*G1522,"غير مسجلة في المشتريات"))</f>
        <v/>
      </c>
    </row>
    <row r="1523" spans="2:12" x14ac:dyDescent="0.2">
      <c r="B1523" s="14">
        <f>COUNTIFS($E$3:E1523,تقرير!$E$4)</f>
        <v>21</v>
      </c>
      <c r="C1523" s="48"/>
      <c r="D1523" s="49"/>
      <c r="E1523" s="48"/>
      <c r="F1523" s="50"/>
      <c r="G1523" s="51"/>
      <c r="H1523" s="128" t="str">
        <f>IF(F1523="","",_xlfn.IFNA(VLOOKUP(F1523,'سجل المشتريات'!E:M,9,0),"غير مسجلة في المشتريات"))</f>
        <v/>
      </c>
      <c r="I1523" s="27" t="str">
        <f>_xlfn.IFNA(VLOOKUP(E1523,الاوردرات!$B$1:$C$600,2,0),"")</f>
        <v/>
      </c>
      <c r="J1523" s="63"/>
      <c r="L1523" s="125" t="str">
        <f>IF(F1523="","",_xlfn.IFNA((VLOOKUP(F1523,help!L:M,2,0))*G1523,"غير مسجلة في المشتريات"))</f>
        <v/>
      </c>
    </row>
    <row r="1524" spans="2:12" x14ac:dyDescent="0.2">
      <c r="B1524" s="14">
        <f>COUNTIFS($E$3:E1524,تقرير!$E$4)</f>
        <v>21</v>
      </c>
      <c r="C1524" s="48"/>
      <c r="D1524" s="49"/>
      <c r="E1524" s="48"/>
      <c r="F1524" s="50"/>
      <c r="G1524" s="51"/>
      <c r="H1524" s="128" t="str">
        <f>IF(F1524="","",_xlfn.IFNA(VLOOKUP(F1524,'سجل المشتريات'!E:M,9,0),"غير مسجلة في المشتريات"))</f>
        <v/>
      </c>
      <c r="I1524" s="27" t="str">
        <f>_xlfn.IFNA(VLOOKUP(E1524,الاوردرات!$B$1:$C$600,2,0),"")</f>
        <v/>
      </c>
      <c r="J1524" s="63"/>
      <c r="L1524" s="125" t="str">
        <f>IF(F1524="","",_xlfn.IFNA((VLOOKUP(F1524,help!L:M,2,0))*G1524,"غير مسجلة في المشتريات"))</f>
        <v/>
      </c>
    </row>
    <row r="1525" spans="2:12" x14ac:dyDescent="0.2">
      <c r="B1525" s="14">
        <f>COUNTIFS($E$3:E1525,تقرير!$E$4)</f>
        <v>21</v>
      </c>
      <c r="C1525" s="48"/>
      <c r="D1525" s="49"/>
      <c r="E1525" s="48"/>
      <c r="F1525" s="50"/>
      <c r="G1525" s="51"/>
      <c r="H1525" s="128" t="str">
        <f>IF(F1525="","",_xlfn.IFNA(VLOOKUP(F1525,'سجل المشتريات'!E:M,9,0),"غير مسجلة في المشتريات"))</f>
        <v/>
      </c>
      <c r="I1525" s="27" t="str">
        <f>_xlfn.IFNA(VLOOKUP(E1525,الاوردرات!$B$1:$C$600,2,0),"")</f>
        <v/>
      </c>
      <c r="J1525" s="63"/>
      <c r="L1525" s="125" t="str">
        <f>IF(F1525="","",_xlfn.IFNA((VLOOKUP(F1525,help!L:M,2,0))*G1525,"غير مسجلة في المشتريات"))</f>
        <v/>
      </c>
    </row>
    <row r="1526" spans="2:12" x14ac:dyDescent="0.2">
      <c r="B1526" s="14">
        <f>COUNTIFS($E$3:E1526,تقرير!$E$4)</f>
        <v>21</v>
      </c>
      <c r="C1526" s="48"/>
      <c r="D1526" s="49"/>
      <c r="E1526" s="48"/>
      <c r="F1526" s="50"/>
      <c r="G1526" s="51"/>
      <c r="H1526" s="128" t="str">
        <f>IF(F1526="","",_xlfn.IFNA(VLOOKUP(F1526,'سجل المشتريات'!E:M,9,0),"غير مسجلة في المشتريات"))</f>
        <v/>
      </c>
      <c r="I1526" s="27" t="str">
        <f>_xlfn.IFNA(VLOOKUP(E1526,الاوردرات!$B$1:$C$600,2,0),"")</f>
        <v/>
      </c>
      <c r="J1526" s="63"/>
      <c r="L1526" s="125" t="str">
        <f>IF(F1526="","",_xlfn.IFNA((VLOOKUP(F1526,help!L:M,2,0))*G1526,"غير مسجلة في المشتريات"))</f>
        <v/>
      </c>
    </row>
    <row r="1527" spans="2:12" x14ac:dyDescent="0.2">
      <c r="B1527" s="14">
        <f>COUNTIFS($E$3:E1527,تقرير!$E$4)</f>
        <v>21</v>
      </c>
      <c r="C1527" s="48"/>
      <c r="D1527" s="49"/>
      <c r="E1527" s="48"/>
      <c r="F1527" s="50"/>
      <c r="G1527" s="51"/>
      <c r="H1527" s="128" t="str">
        <f>IF(F1527="","",_xlfn.IFNA(VLOOKUP(F1527,'سجل المشتريات'!E:M,9,0),"غير مسجلة في المشتريات"))</f>
        <v/>
      </c>
      <c r="I1527" s="27" t="str">
        <f>_xlfn.IFNA(VLOOKUP(E1527,الاوردرات!$B$1:$C$600,2,0),"")</f>
        <v/>
      </c>
      <c r="J1527" s="63"/>
      <c r="L1527" s="125" t="str">
        <f>IF(F1527="","",_xlfn.IFNA((VLOOKUP(F1527,help!L:M,2,0))*G1527,"غير مسجلة في المشتريات"))</f>
        <v/>
      </c>
    </row>
    <row r="1528" spans="2:12" x14ac:dyDescent="0.2">
      <c r="B1528" s="14">
        <f>COUNTIFS($E$3:E1528,تقرير!$E$4)</f>
        <v>21</v>
      </c>
      <c r="C1528" s="48"/>
      <c r="D1528" s="49"/>
      <c r="E1528" s="48"/>
      <c r="F1528" s="50"/>
      <c r="G1528" s="51"/>
      <c r="H1528" s="128" t="str">
        <f>IF(F1528="","",_xlfn.IFNA(VLOOKUP(F1528,'سجل المشتريات'!E:M,9,0),"غير مسجلة في المشتريات"))</f>
        <v/>
      </c>
      <c r="I1528" s="27" t="str">
        <f>_xlfn.IFNA(VLOOKUP(E1528,الاوردرات!$B$1:$C$600,2,0),"")</f>
        <v/>
      </c>
      <c r="J1528" s="63"/>
      <c r="L1528" s="125" t="str">
        <f>IF(F1528="","",_xlfn.IFNA((VLOOKUP(F1528,help!L:M,2,0))*G1528,"غير مسجلة في المشتريات"))</f>
        <v/>
      </c>
    </row>
    <row r="1529" spans="2:12" x14ac:dyDescent="0.2">
      <c r="B1529" s="14">
        <f>COUNTIFS($E$3:E1529,تقرير!$E$4)</f>
        <v>21</v>
      </c>
      <c r="C1529" s="48"/>
      <c r="D1529" s="49"/>
      <c r="E1529" s="48"/>
      <c r="F1529" s="50"/>
      <c r="G1529" s="51"/>
      <c r="H1529" s="128" t="str">
        <f>IF(F1529="","",_xlfn.IFNA(VLOOKUP(F1529,'سجل المشتريات'!E:M,9,0),"غير مسجلة في المشتريات"))</f>
        <v/>
      </c>
      <c r="I1529" s="27" t="str">
        <f>_xlfn.IFNA(VLOOKUP(E1529,الاوردرات!$B$1:$C$600,2,0),"")</f>
        <v/>
      </c>
      <c r="J1529" s="63"/>
      <c r="L1529" s="125" t="str">
        <f>IF(F1529="","",_xlfn.IFNA((VLOOKUP(F1529,help!L:M,2,0))*G1529,"غير مسجلة في المشتريات"))</f>
        <v/>
      </c>
    </row>
    <row r="1530" spans="2:12" x14ac:dyDescent="0.2">
      <c r="B1530" s="14">
        <f>COUNTIFS($E$3:E1530,تقرير!$E$4)</f>
        <v>21</v>
      </c>
      <c r="C1530" s="48"/>
      <c r="D1530" s="49"/>
      <c r="E1530" s="48"/>
      <c r="F1530" s="50"/>
      <c r="G1530" s="51"/>
      <c r="H1530" s="128" t="str">
        <f>IF(F1530="","",_xlfn.IFNA(VLOOKUP(F1530,'سجل المشتريات'!E:M,9,0),"غير مسجلة في المشتريات"))</f>
        <v/>
      </c>
      <c r="I1530" s="27" t="str">
        <f>_xlfn.IFNA(VLOOKUP(E1530,الاوردرات!$B$1:$C$600,2,0),"")</f>
        <v/>
      </c>
      <c r="J1530" s="63"/>
      <c r="L1530" s="125" t="str">
        <f>IF(F1530="","",_xlfn.IFNA((VLOOKUP(F1530,help!L:M,2,0))*G1530,"غير مسجلة في المشتريات"))</f>
        <v/>
      </c>
    </row>
    <row r="1531" spans="2:12" x14ac:dyDescent="0.2">
      <c r="B1531" s="14">
        <f>COUNTIFS($E$3:E1531,تقرير!$E$4)</f>
        <v>21</v>
      </c>
      <c r="C1531" s="48"/>
      <c r="D1531" s="49"/>
      <c r="E1531" s="48"/>
      <c r="F1531" s="50"/>
      <c r="G1531" s="51"/>
      <c r="H1531" s="128" t="str">
        <f>IF(F1531="","",_xlfn.IFNA(VLOOKUP(F1531,'سجل المشتريات'!E:M,9,0),"غير مسجلة في المشتريات"))</f>
        <v/>
      </c>
      <c r="I1531" s="27" t="str">
        <f>_xlfn.IFNA(VLOOKUP(E1531,الاوردرات!$B$1:$C$600,2,0),"")</f>
        <v/>
      </c>
      <c r="J1531" s="63"/>
      <c r="L1531" s="125" t="str">
        <f>IF(F1531="","",_xlfn.IFNA((VLOOKUP(F1531,help!L:M,2,0))*G1531,"غير مسجلة في المشتريات"))</f>
        <v/>
      </c>
    </row>
    <row r="1532" spans="2:12" x14ac:dyDescent="0.2">
      <c r="B1532" s="14">
        <f>COUNTIFS($E$3:E1532,تقرير!$E$4)</f>
        <v>21</v>
      </c>
      <c r="C1532" s="48"/>
      <c r="D1532" s="49"/>
      <c r="E1532" s="48"/>
      <c r="F1532" s="50"/>
      <c r="G1532" s="51"/>
      <c r="H1532" s="128" t="str">
        <f>IF(F1532="","",_xlfn.IFNA(VLOOKUP(F1532,'سجل المشتريات'!E:M,9,0),"غير مسجلة في المشتريات"))</f>
        <v/>
      </c>
      <c r="I1532" s="27" t="str">
        <f>_xlfn.IFNA(VLOOKUP(E1532,الاوردرات!$B$1:$C$600,2,0),"")</f>
        <v/>
      </c>
      <c r="J1532" s="63"/>
      <c r="L1532" s="125" t="str">
        <f>IF(F1532="","",_xlfn.IFNA((VLOOKUP(F1532,help!L:M,2,0))*G1532,"غير مسجلة في المشتريات"))</f>
        <v/>
      </c>
    </row>
    <row r="1533" spans="2:12" x14ac:dyDescent="0.2">
      <c r="B1533" s="14">
        <f>COUNTIFS($E$3:E1533,تقرير!$E$4)</f>
        <v>21</v>
      </c>
      <c r="C1533" s="48"/>
      <c r="D1533" s="49"/>
      <c r="E1533" s="48"/>
      <c r="F1533" s="50"/>
      <c r="G1533" s="51"/>
      <c r="H1533" s="128" t="str">
        <f>IF(F1533="","",_xlfn.IFNA(VLOOKUP(F1533,'سجل المشتريات'!E:M,9,0),"غير مسجلة في المشتريات"))</f>
        <v/>
      </c>
      <c r="I1533" s="27" t="str">
        <f>_xlfn.IFNA(VLOOKUP(E1533,الاوردرات!$B$1:$C$600,2,0),"")</f>
        <v/>
      </c>
      <c r="J1533" s="63"/>
      <c r="L1533" s="125" t="str">
        <f>IF(F1533="","",_xlfn.IFNA((VLOOKUP(F1533,help!L:M,2,0))*G1533,"غير مسجلة في المشتريات"))</f>
        <v/>
      </c>
    </row>
    <row r="1534" spans="2:12" x14ac:dyDescent="0.2">
      <c r="B1534" s="14">
        <f>COUNTIFS($E$3:E1534,تقرير!$E$4)</f>
        <v>21</v>
      </c>
      <c r="C1534" s="48"/>
      <c r="D1534" s="49"/>
      <c r="E1534" s="48"/>
      <c r="F1534" s="50"/>
      <c r="G1534" s="51"/>
      <c r="H1534" s="128" t="str">
        <f>IF(F1534="","",_xlfn.IFNA(VLOOKUP(F1534,'سجل المشتريات'!E:M,9,0),"غير مسجلة في المشتريات"))</f>
        <v/>
      </c>
      <c r="I1534" s="27" t="str">
        <f>_xlfn.IFNA(VLOOKUP(E1534,الاوردرات!$B$1:$C$600,2,0),"")</f>
        <v/>
      </c>
      <c r="J1534" s="63"/>
      <c r="L1534" s="125" t="str">
        <f>IF(F1534="","",_xlfn.IFNA((VLOOKUP(F1534,help!L:M,2,0))*G1534,"غير مسجلة في المشتريات"))</f>
        <v/>
      </c>
    </row>
    <row r="1535" spans="2:12" x14ac:dyDescent="0.2">
      <c r="B1535" s="14">
        <f>COUNTIFS($E$3:E1535,تقرير!$E$4)</f>
        <v>21</v>
      </c>
      <c r="C1535" s="48"/>
      <c r="D1535" s="49"/>
      <c r="E1535" s="53"/>
      <c r="F1535" s="50"/>
      <c r="G1535" s="51"/>
      <c r="H1535" s="128" t="str">
        <f>IF(F1535="","",_xlfn.IFNA(VLOOKUP(F1535,'سجل المشتريات'!E:M,9,0),"غير مسجلة في المشتريات"))</f>
        <v/>
      </c>
      <c r="I1535" s="27" t="str">
        <f>_xlfn.IFNA(VLOOKUP(E1535,الاوردرات!$B$1:$C$600,2,0),"")</f>
        <v/>
      </c>
      <c r="J1535" s="63"/>
      <c r="L1535" s="125" t="str">
        <f>IF(F1535="","",_xlfn.IFNA((VLOOKUP(F1535,help!L:M,2,0))*G1535,"غير مسجلة في المشتريات"))</f>
        <v/>
      </c>
    </row>
    <row r="1536" spans="2:12" x14ac:dyDescent="0.2">
      <c r="B1536" s="14">
        <f>COUNTIFS($E$3:E1536,تقرير!$E$4)</f>
        <v>21</v>
      </c>
      <c r="C1536" s="48"/>
      <c r="D1536" s="49"/>
      <c r="E1536" s="53"/>
      <c r="F1536" s="50"/>
      <c r="G1536" s="51"/>
      <c r="H1536" s="128" t="str">
        <f>IF(F1536="","",_xlfn.IFNA(VLOOKUP(F1536,'سجل المشتريات'!E:M,9,0),"غير مسجلة في المشتريات"))</f>
        <v/>
      </c>
      <c r="I1536" s="27" t="str">
        <f>_xlfn.IFNA(VLOOKUP(E1536,الاوردرات!$B$1:$C$600,2,0),"")</f>
        <v/>
      </c>
      <c r="J1536" s="63"/>
      <c r="L1536" s="125" t="str">
        <f>IF(F1536="","",_xlfn.IFNA((VLOOKUP(F1536,help!L:M,2,0))*G1536,"غير مسجلة في المشتريات"))</f>
        <v/>
      </c>
    </row>
    <row r="1537" spans="2:12" x14ac:dyDescent="0.2">
      <c r="B1537" s="14">
        <f>COUNTIFS($E$3:E1537,تقرير!$E$4)</f>
        <v>21</v>
      </c>
      <c r="C1537" s="48"/>
      <c r="D1537" s="49"/>
      <c r="E1537" s="53"/>
      <c r="F1537" s="50"/>
      <c r="G1537" s="51"/>
      <c r="H1537" s="128" t="str">
        <f>IF(F1537="","",_xlfn.IFNA(VLOOKUP(F1537,'سجل المشتريات'!E:M,9,0),"غير مسجلة في المشتريات"))</f>
        <v/>
      </c>
      <c r="I1537" s="27" t="str">
        <f>_xlfn.IFNA(VLOOKUP(E1537,الاوردرات!$B$1:$C$600,2,0),"")</f>
        <v/>
      </c>
      <c r="J1537" s="63"/>
      <c r="L1537" s="125" t="str">
        <f>IF(F1537="","",_xlfn.IFNA((VLOOKUP(F1537,help!L:M,2,0))*G1537,"غير مسجلة في المشتريات"))</f>
        <v/>
      </c>
    </row>
    <row r="1538" spans="2:12" x14ac:dyDescent="0.2">
      <c r="B1538" s="14">
        <f>COUNTIFS($E$3:E1538,تقرير!$E$4)</f>
        <v>21</v>
      </c>
      <c r="C1538" s="48"/>
      <c r="D1538" s="49"/>
      <c r="E1538" s="53"/>
      <c r="F1538" s="50"/>
      <c r="G1538" s="51"/>
      <c r="H1538" s="128" t="str">
        <f>IF(F1538="","",_xlfn.IFNA(VLOOKUP(F1538,'سجل المشتريات'!E:M,9,0),"غير مسجلة في المشتريات"))</f>
        <v/>
      </c>
      <c r="I1538" s="27" t="str">
        <f>_xlfn.IFNA(VLOOKUP(E1538,الاوردرات!$B$1:$C$600,2,0),"")</f>
        <v/>
      </c>
      <c r="J1538" s="63"/>
      <c r="L1538" s="125" t="str">
        <f>IF(F1538="","",_xlfn.IFNA((VLOOKUP(F1538,help!L:M,2,0))*G1538,"غير مسجلة في المشتريات"))</f>
        <v/>
      </c>
    </row>
    <row r="1539" spans="2:12" x14ac:dyDescent="0.2">
      <c r="B1539" s="14">
        <f>COUNTIFS($E$3:E1539,تقرير!$E$4)</f>
        <v>21</v>
      </c>
      <c r="C1539" s="48"/>
      <c r="D1539" s="49"/>
      <c r="E1539" s="48"/>
      <c r="F1539" s="50"/>
      <c r="G1539" s="51"/>
      <c r="H1539" s="128" t="str">
        <f>IF(F1539="","",_xlfn.IFNA(VLOOKUP(F1539,'سجل المشتريات'!E:M,9,0),"غير مسجلة في المشتريات"))</f>
        <v/>
      </c>
      <c r="I1539" s="27" t="str">
        <f>_xlfn.IFNA(VLOOKUP(E1539,الاوردرات!$B$1:$C$600,2,0),"")</f>
        <v/>
      </c>
      <c r="J1539" s="63"/>
      <c r="L1539" s="125" t="str">
        <f>IF(F1539="","",_xlfn.IFNA((VLOOKUP(F1539,help!L:M,2,0))*G1539,"غير مسجلة في المشتريات"))</f>
        <v/>
      </c>
    </row>
    <row r="1540" spans="2:12" x14ac:dyDescent="0.2">
      <c r="B1540" s="14">
        <f>COUNTIFS($E$3:E1540,تقرير!$E$4)</f>
        <v>21</v>
      </c>
      <c r="C1540" s="48"/>
      <c r="D1540" s="49"/>
      <c r="E1540" s="48"/>
      <c r="F1540" s="50"/>
      <c r="G1540" s="51"/>
      <c r="H1540" s="128" t="str">
        <f>IF(F1540="","",_xlfn.IFNA(VLOOKUP(F1540,'سجل المشتريات'!E:M,9,0),"غير مسجلة في المشتريات"))</f>
        <v/>
      </c>
      <c r="I1540" s="27" t="str">
        <f>_xlfn.IFNA(VLOOKUP(E1540,الاوردرات!$B$1:$C$600,2,0),"")</f>
        <v/>
      </c>
      <c r="J1540" s="63"/>
      <c r="L1540" s="125" t="str">
        <f>IF(F1540="","",_xlfn.IFNA((VLOOKUP(F1540,help!L:M,2,0))*G1540,"غير مسجلة في المشتريات"))</f>
        <v/>
      </c>
    </row>
    <row r="1541" spans="2:12" x14ac:dyDescent="0.2">
      <c r="B1541" s="14">
        <f>COUNTIFS($E$3:E1541,تقرير!$E$4)</f>
        <v>21</v>
      </c>
      <c r="C1541" s="48"/>
      <c r="D1541" s="49"/>
      <c r="E1541" s="48"/>
      <c r="F1541" s="50"/>
      <c r="G1541" s="51"/>
      <c r="H1541" s="128" t="str">
        <f>IF(F1541="","",_xlfn.IFNA(VLOOKUP(F1541,'سجل المشتريات'!E:M,9,0),"غير مسجلة في المشتريات"))</f>
        <v/>
      </c>
      <c r="I1541" s="27" t="str">
        <f>_xlfn.IFNA(VLOOKUP(E1541,الاوردرات!$B$1:$C$600,2,0),"")</f>
        <v/>
      </c>
      <c r="J1541" s="63"/>
      <c r="L1541" s="125" t="str">
        <f>IF(F1541="","",_xlfn.IFNA((VLOOKUP(F1541,help!L:M,2,0))*G1541,"غير مسجلة في المشتريات"))</f>
        <v/>
      </c>
    </row>
    <row r="1542" spans="2:12" x14ac:dyDescent="0.2">
      <c r="B1542" s="14">
        <f>COUNTIFS($E$3:E1542,تقرير!$E$4)</f>
        <v>21</v>
      </c>
      <c r="C1542" s="48"/>
      <c r="D1542" s="49"/>
      <c r="E1542" s="48"/>
      <c r="F1542" s="50"/>
      <c r="G1542" s="51"/>
      <c r="H1542" s="128" t="str">
        <f>IF(F1542="","",_xlfn.IFNA(VLOOKUP(F1542,'سجل المشتريات'!E:M,9,0),"غير مسجلة في المشتريات"))</f>
        <v/>
      </c>
      <c r="I1542" s="27" t="str">
        <f>_xlfn.IFNA(VLOOKUP(E1542,الاوردرات!$B$1:$C$600,2,0),"")</f>
        <v/>
      </c>
      <c r="J1542" s="63"/>
      <c r="L1542" s="125" t="str">
        <f>IF(F1542="","",_xlfn.IFNA((VLOOKUP(F1542,help!L:M,2,0))*G1542,"غير مسجلة في المشتريات"))</f>
        <v/>
      </c>
    </row>
    <row r="1543" spans="2:12" x14ac:dyDescent="0.2">
      <c r="B1543" s="14">
        <f>COUNTIFS($E$3:E1543,تقرير!$E$4)</f>
        <v>21</v>
      </c>
      <c r="C1543" s="48"/>
      <c r="D1543" s="49"/>
      <c r="E1543" s="48"/>
      <c r="F1543" s="50"/>
      <c r="G1543" s="51"/>
      <c r="H1543" s="128" t="str">
        <f>IF(F1543="","",_xlfn.IFNA(VLOOKUP(F1543,'سجل المشتريات'!E:M,9,0),"غير مسجلة في المشتريات"))</f>
        <v/>
      </c>
      <c r="I1543" s="27" t="str">
        <f>_xlfn.IFNA(VLOOKUP(E1543,الاوردرات!$B$1:$C$600,2,0),"")</f>
        <v/>
      </c>
      <c r="J1543" s="63"/>
      <c r="L1543" s="125" t="str">
        <f>IF(F1543="","",_xlfn.IFNA((VLOOKUP(F1543,help!L:M,2,0))*G1543,"غير مسجلة في المشتريات"))</f>
        <v/>
      </c>
    </row>
    <row r="1544" spans="2:12" x14ac:dyDescent="0.2">
      <c r="B1544" s="14">
        <f>COUNTIFS($E$3:E1544,تقرير!$E$4)</f>
        <v>21</v>
      </c>
      <c r="C1544" s="48"/>
      <c r="D1544" s="49"/>
      <c r="E1544" s="48"/>
      <c r="F1544" s="50"/>
      <c r="G1544" s="51"/>
      <c r="H1544" s="128" t="str">
        <f>IF(F1544="","",_xlfn.IFNA(VLOOKUP(F1544,'سجل المشتريات'!E:M,9,0),"غير مسجلة في المشتريات"))</f>
        <v/>
      </c>
      <c r="I1544" s="27" t="str">
        <f>_xlfn.IFNA(VLOOKUP(E1544,الاوردرات!$B$1:$C$600,2,0),"")</f>
        <v/>
      </c>
      <c r="J1544" s="63"/>
      <c r="L1544" s="125" t="str">
        <f>IF(F1544="","",_xlfn.IFNA((VLOOKUP(F1544,help!L:M,2,0))*G1544,"غير مسجلة في المشتريات"))</f>
        <v/>
      </c>
    </row>
    <row r="1545" spans="2:12" x14ac:dyDescent="0.2">
      <c r="B1545" s="14">
        <f>COUNTIFS($E$3:E1545,تقرير!$E$4)</f>
        <v>21</v>
      </c>
      <c r="C1545" s="48"/>
      <c r="D1545" s="49"/>
      <c r="E1545" s="48"/>
      <c r="F1545" s="50"/>
      <c r="G1545" s="51"/>
      <c r="H1545" s="128" t="str">
        <f>IF(F1545="","",_xlfn.IFNA(VLOOKUP(F1545,'سجل المشتريات'!E:M,9,0),"غير مسجلة في المشتريات"))</f>
        <v/>
      </c>
      <c r="I1545" s="27" t="str">
        <f>_xlfn.IFNA(VLOOKUP(E1545,الاوردرات!$B$1:$C$600,2,0),"")</f>
        <v/>
      </c>
      <c r="J1545" s="63"/>
      <c r="L1545" s="125" t="str">
        <f>IF(F1545="","",_xlfn.IFNA((VLOOKUP(F1545,help!L:M,2,0))*G1545,"غير مسجلة في المشتريات"))</f>
        <v/>
      </c>
    </row>
    <row r="1546" spans="2:12" x14ac:dyDescent="0.2">
      <c r="B1546" s="14">
        <f>COUNTIFS($E$3:E1546,تقرير!$E$4)</f>
        <v>21</v>
      </c>
      <c r="C1546" s="48"/>
      <c r="D1546" s="49"/>
      <c r="E1546" s="48"/>
      <c r="F1546" s="50"/>
      <c r="G1546" s="51"/>
      <c r="H1546" s="128" t="str">
        <f>IF(F1546="","",_xlfn.IFNA(VLOOKUP(F1546,'سجل المشتريات'!E:M,9,0),"غير مسجلة في المشتريات"))</f>
        <v/>
      </c>
      <c r="I1546" s="27" t="str">
        <f>_xlfn.IFNA(VLOOKUP(E1546,الاوردرات!$B$1:$C$600,2,0),"")</f>
        <v/>
      </c>
      <c r="J1546" s="63"/>
      <c r="L1546" s="125" t="str">
        <f>IF(F1546="","",_xlfn.IFNA((VLOOKUP(F1546,help!L:M,2,0))*G1546,"غير مسجلة في المشتريات"))</f>
        <v/>
      </c>
    </row>
    <row r="1547" spans="2:12" x14ac:dyDescent="0.2">
      <c r="B1547" s="14">
        <f>COUNTIFS($E$3:E1547,تقرير!$E$4)</f>
        <v>21</v>
      </c>
      <c r="C1547" s="48"/>
      <c r="D1547" s="49"/>
      <c r="E1547" s="48"/>
      <c r="F1547" s="50"/>
      <c r="G1547" s="51"/>
      <c r="H1547" s="128" t="str">
        <f>IF(F1547="","",_xlfn.IFNA(VLOOKUP(F1547,'سجل المشتريات'!E:M,9,0),"غير مسجلة في المشتريات"))</f>
        <v/>
      </c>
      <c r="I1547" s="27" t="str">
        <f>_xlfn.IFNA(VLOOKUP(E1547,الاوردرات!$B$1:$C$600,2,0),"")</f>
        <v/>
      </c>
      <c r="J1547" s="63"/>
      <c r="L1547" s="125" t="str">
        <f>IF(F1547="","",_xlfn.IFNA((VLOOKUP(F1547,help!L:M,2,0))*G1547,"غير مسجلة في المشتريات"))</f>
        <v/>
      </c>
    </row>
    <row r="1548" spans="2:12" x14ac:dyDescent="0.2">
      <c r="B1548" s="14">
        <f>COUNTIFS($E$3:E1548,تقرير!$E$4)</f>
        <v>21</v>
      </c>
      <c r="C1548" s="48"/>
      <c r="D1548" s="49"/>
      <c r="E1548" s="48"/>
      <c r="F1548" s="50"/>
      <c r="G1548" s="51"/>
      <c r="H1548" s="128" t="str">
        <f>IF(F1548="","",_xlfn.IFNA(VLOOKUP(F1548,'سجل المشتريات'!E:M,9,0),"غير مسجلة في المشتريات"))</f>
        <v/>
      </c>
      <c r="I1548" s="27" t="str">
        <f>_xlfn.IFNA(VLOOKUP(E1548,الاوردرات!$B$1:$C$600,2,0),"")</f>
        <v/>
      </c>
      <c r="J1548" s="63"/>
      <c r="L1548" s="125" t="str">
        <f>IF(F1548="","",_xlfn.IFNA((VLOOKUP(F1548,help!L:M,2,0))*G1548,"غير مسجلة في المشتريات"))</f>
        <v/>
      </c>
    </row>
    <row r="1549" spans="2:12" x14ac:dyDescent="0.2">
      <c r="B1549" s="14">
        <f>COUNTIFS($E$3:E1549,تقرير!$E$4)</f>
        <v>21</v>
      </c>
      <c r="C1549" s="48"/>
      <c r="D1549" s="49"/>
      <c r="E1549" s="48"/>
      <c r="F1549" s="50"/>
      <c r="G1549" s="51"/>
      <c r="H1549" s="128" t="str">
        <f>IF(F1549="","",_xlfn.IFNA(VLOOKUP(F1549,'سجل المشتريات'!E:M,9,0),"غير مسجلة في المشتريات"))</f>
        <v/>
      </c>
      <c r="I1549" s="27" t="str">
        <f>_xlfn.IFNA(VLOOKUP(E1549,الاوردرات!$B$1:$C$600,2,0),"")</f>
        <v/>
      </c>
      <c r="J1549" s="63"/>
      <c r="L1549" s="125" t="str">
        <f>IF(F1549="","",_xlfn.IFNA((VLOOKUP(F1549,help!L:M,2,0))*G1549,"غير مسجلة في المشتريات"))</f>
        <v/>
      </c>
    </row>
    <row r="1550" spans="2:12" x14ac:dyDescent="0.2">
      <c r="B1550" s="14">
        <f>COUNTIFS($E$3:E1550,تقرير!$E$4)</f>
        <v>21</v>
      </c>
      <c r="C1550" s="48"/>
      <c r="D1550" s="49"/>
      <c r="E1550" s="48"/>
      <c r="F1550" s="50"/>
      <c r="G1550" s="51"/>
      <c r="H1550" s="128" t="str">
        <f>IF(F1550="","",_xlfn.IFNA(VLOOKUP(F1550,'سجل المشتريات'!E:M,9,0),"غير مسجلة في المشتريات"))</f>
        <v/>
      </c>
      <c r="I1550" s="27" t="str">
        <f>_xlfn.IFNA(VLOOKUP(E1550,الاوردرات!$B$1:$C$600,2,0),"")</f>
        <v/>
      </c>
      <c r="J1550" s="63"/>
      <c r="L1550" s="125" t="str">
        <f>IF(F1550="","",_xlfn.IFNA((VLOOKUP(F1550,help!L:M,2,0))*G1550,"غير مسجلة في المشتريات"))</f>
        <v/>
      </c>
    </row>
    <row r="1551" spans="2:12" x14ac:dyDescent="0.2">
      <c r="B1551" s="14">
        <f>COUNTIFS($E$3:E1551,تقرير!$E$4)</f>
        <v>21</v>
      </c>
      <c r="C1551" s="48"/>
      <c r="D1551" s="49"/>
      <c r="E1551" s="48"/>
      <c r="F1551" s="50"/>
      <c r="G1551" s="51"/>
      <c r="H1551" s="128" t="str">
        <f>IF(F1551="","",_xlfn.IFNA(VLOOKUP(F1551,'سجل المشتريات'!E:M,9,0),"غير مسجلة في المشتريات"))</f>
        <v/>
      </c>
      <c r="I1551" s="27" t="str">
        <f>_xlfn.IFNA(VLOOKUP(E1551,الاوردرات!$B$1:$C$600,2,0),"")</f>
        <v/>
      </c>
      <c r="J1551" s="63"/>
      <c r="L1551" s="125" t="str">
        <f>IF(F1551="","",_xlfn.IFNA((VLOOKUP(F1551,help!L:M,2,0))*G1551,"غير مسجلة في المشتريات"))</f>
        <v/>
      </c>
    </row>
    <row r="1552" spans="2:12" x14ac:dyDescent="0.2">
      <c r="B1552" s="14">
        <f>COUNTIFS($E$3:E1552,تقرير!$E$4)</f>
        <v>21</v>
      </c>
      <c r="C1552" s="48"/>
      <c r="D1552" s="49"/>
      <c r="E1552" s="48"/>
      <c r="F1552" s="50"/>
      <c r="G1552" s="51"/>
      <c r="H1552" s="128" t="str">
        <f>IF(F1552="","",_xlfn.IFNA(VLOOKUP(F1552,'سجل المشتريات'!E:M,9,0),"غير مسجلة في المشتريات"))</f>
        <v/>
      </c>
      <c r="I1552" s="27" t="str">
        <f>_xlfn.IFNA(VLOOKUP(E1552,الاوردرات!$B$1:$C$600,2,0),"")</f>
        <v/>
      </c>
      <c r="J1552" s="63"/>
      <c r="L1552" s="125" t="str">
        <f>IF(F1552="","",_xlfn.IFNA((VLOOKUP(F1552,help!L:M,2,0))*G1552,"غير مسجلة في المشتريات"))</f>
        <v/>
      </c>
    </row>
    <row r="1553" spans="2:12" x14ac:dyDescent="0.2">
      <c r="B1553" s="14">
        <f>COUNTIFS($E$3:E1553,تقرير!$E$4)</f>
        <v>21</v>
      </c>
      <c r="C1553" s="48"/>
      <c r="D1553" s="49"/>
      <c r="E1553" s="48"/>
      <c r="F1553" s="50"/>
      <c r="G1553" s="51"/>
      <c r="H1553" s="128" t="str">
        <f>IF(F1553="","",_xlfn.IFNA(VLOOKUP(F1553,'سجل المشتريات'!E:M,9,0),"غير مسجلة في المشتريات"))</f>
        <v/>
      </c>
      <c r="I1553" s="27" t="str">
        <f>_xlfn.IFNA(VLOOKUP(E1553,الاوردرات!$B$1:$C$600,2,0),"")</f>
        <v/>
      </c>
      <c r="J1553" s="63"/>
      <c r="L1553" s="125" t="str">
        <f>IF(F1553="","",_xlfn.IFNA((VLOOKUP(F1553,help!L:M,2,0))*G1553,"غير مسجلة في المشتريات"))</f>
        <v/>
      </c>
    </row>
    <row r="1554" spans="2:12" x14ac:dyDescent="0.2">
      <c r="B1554" s="14">
        <f>COUNTIFS($E$3:E1554,تقرير!$E$4)</f>
        <v>21</v>
      </c>
      <c r="C1554" s="48"/>
      <c r="D1554" s="49"/>
      <c r="E1554" s="48"/>
      <c r="F1554" s="50"/>
      <c r="G1554" s="51"/>
      <c r="H1554" s="128" t="str">
        <f>IF(F1554="","",_xlfn.IFNA(VLOOKUP(F1554,'سجل المشتريات'!E:M,9,0),"غير مسجلة في المشتريات"))</f>
        <v/>
      </c>
      <c r="I1554" s="27" t="str">
        <f>_xlfn.IFNA(VLOOKUP(E1554,الاوردرات!$B$1:$C$600,2,0),"")</f>
        <v/>
      </c>
      <c r="J1554" s="63"/>
      <c r="L1554" s="125" t="str">
        <f>IF(F1554="","",_xlfn.IFNA((VLOOKUP(F1554,help!L:M,2,0))*G1554,"غير مسجلة في المشتريات"))</f>
        <v/>
      </c>
    </row>
    <row r="1555" spans="2:12" x14ac:dyDescent="0.2">
      <c r="B1555" s="14">
        <f>COUNTIFS($E$3:E1555,تقرير!$E$4)</f>
        <v>21</v>
      </c>
      <c r="C1555" s="48"/>
      <c r="D1555" s="49"/>
      <c r="E1555" s="48"/>
      <c r="F1555" s="50"/>
      <c r="G1555" s="51"/>
      <c r="H1555" s="128" t="str">
        <f>IF(F1555="","",_xlfn.IFNA(VLOOKUP(F1555,'سجل المشتريات'!E:M,9,0),"غير مسجلة في المشتريات"))</f>
        <v/>
      </c>
      <c r="I1555" s="27" t="str">
        <f>_xlfn.IFNA(VLOOKUP(E1555,الاوردرات!$B$1:$C$600,2,0),"")</f>
        <v/>
      </c>
      <c r="J1555" s="63"/>
      <c r="L1555" s="125" t="str">
        <f>IF(F1555="","",_xlfn.IFNA((VLOOKUP(F1555,help!L:M,2,0))*G1555,"غير مسجلة في المشتريات"))</f>
        <v/>
      </c>
    </row>
    <row r="1556" spans="2:12" x14ac:dyDescent="0.2">
      <c r="B1556" s="14">
        <f>COUNTIFS($E$3:E1556,تقرير!$E$4)</f>
        <v>21</v>
      </c>
      <c r="C1556" s="48"/>
      <c r="D1556" s="49"/>
      <c r="E1556" s="48"/>
      <c r="F1556" s="50"/>
      <c r="G1556" s="51"/>
      <c r="H1556" s="128" t="str">
        <f>IF(F1556="","",_xlfn.IFNA(VLOOKUP(F1556,'سجل المشتريات'!E:M,9,0),"غير مسجلة في المشتريات"))</f>
        <v/>
      </c>
      <c r="I1556" s="27" t="str">
        <f>_xlfn.IFNA(VLOOKUP(E1556,الاوردرات!$B$1:$C$600,2,0),"")</f>
        <v/>
      </c>
      <c r="J1556" s="63"/>
      <c r="L1556" s="125" t="str">
        <f>IF(F1556="","",_xlfn.IFNA((VLOOKUP(F1556,help!L:M,2,0))*G1556,"غير مسجلة في المشتريات"))</f>
        <v/>
      </c>
    </row>
    <row r="1557" spans="2:12" x14ac:dyDescent="0.2">
      <c r="B1557" s="14">
        <f>COUNTIFS($E$3:E1557,تقرير!$E$4)</f>
        <v>21</v>
      </c>
      <c r="C1557" s="48"/>
      <c r="D1557" s="49"/>
      <c r="E1557" s="48"/>
      <c r="F1557" s="50"/>
      <c r="G1557" s="51"/>
      <c r="H1557" s="128" t="str">
        <f>IF(F1557="","",_xlfn.IFNA(VLOOKUP(F1557,'سجل المشتريات'!E:M,9,0),"غير مسجلة في المشتريات"))</f>
        <v/>
      </c>
      <c r="I1557" s="27" t="str">
        <f>_xlfn.IFNA(VLOOKUP(E1557,الاوردرات!$B$1:$C$600,2,0),"")</f>
        <v/>
      </c>
      <c r="J1557" s="63"/>
      <c r="L1557" s="125" t="str">
        <f>IF(F1557="","",_xlfn.IFNA((VLOOKUP(F1557,help!L:M,2,0))*G1557,"غير مسجلة في المشتريات"))</f>
        <v/>
      </c>
    </row>
    <row r="1558" spans="2:12" x14ac:dyDescent="0.2">
      <c r="B1558" s="14">
        <f>COUNTIFS($E$3:E1558,تقرير!$E$4)</f>
        <v>21</v>
      </c>
      <c r="C1558" s="48"/>
      <c r="D1558" s="49"/>
      <c r="E1558" s="48"/>
      <c r="F1558" s="50"/>
      <c r="G1558" s="51"/>
      <c r="H1558" s="128" t="str">
        <f>IF(F1558="","",_xlfn.IFNA(VLOOKUP(F1558,'سجل المشتريات'!E:M,9,0),"غير مسجلة في المشتريات"))</f>
        <v/>
      </c>
      <c r="I1558" s="27" t="str">
        <f>_xlfn.IFNA(VLOOKUP(E1558,الاوردرات!$B$1:$C$600,2,0),"")</f>
        <v/>
      </c>
      <c r="J1558" s="63"/>
      <c r="L1558" s="125" t="str">
        <f>IF(F1558="","",_xlfn.IFNA((VLOOKUP(F1558,help!L:M,2,0))*G1558,"غير مسجلة في المشتريات"))</f>
        <v/>
      </c>
    </row>
    <row r="1559" spans="2:12" x14ac:dyDescent="0.2">
      <c r="B1559" s="14">
        <f>COUNTIFS($E$3:E1559,تقرير!$E$4)</f>
        <v>21</v>
      </c>
      <c r="C1559" s="48"/>
      <c r="D1559" s="49"/>
      <c r="E1559" s="48"/>
      <c r="F1559" s="50"/>
      <c r="G1559" s="51"/>
      <c r="H1559" s="128" t="str">
        <f>IF(F1559="","",_xlfn.IFNA(VLOOKUP(F1559,'سجل المشتريات'!E:M,9,0),"غير مسجلة في المشتريات"))</f>
        <v/>
      </c>
      <c r="I1559" s="27" t="str">
        <f>_xlfn.IFNA(VLOOKUP(E1559,الاوردرات!$B$1:$C$600,2,0),"")</f>
        <v/>
      </c>
      <c r="J1559" s="63"/>
      <c r="L1559" s="125" t="str">
        <f>IF(F1559="","",_xlfn.IFNA((VLOOKUP(F1559,help!L:M,2,0))*G1559,"غير مسجلة في المشتريات"))</f>
        <v/>
      </c>
    </row>
    <row r="1560" spans="2:12" x14ac:dyDescent="0.2">
      <c r="B1560" s="14">
        <f>COUNTIFS($E$3:E1560,تقرير!$E$4)</f>
        <v>21</v>
      </c>
      <c r="C1560" s="48"/>
      <c r="D1560" s="49"/>
      <c r="E1560" s="48"/>
      <c r="F1560" s="50"/>
      <c r="G1560" s="51"/>
      <c r="H1560" s="128" t="str">
        <f>IF(F1560="","",_xlfn.IFNA(VLOOKUP(F1560,'سجل المشتريات'!E:M,9,0),"غير مسجلة في المشتريات"))</f>
        <v/>
      </c>
      <c r="I1560" s="27" t="str">
        <f>_xlfn.IFNA(VLOOKUP(E1560,الاوردرات!$B$1:$C$600,2,0),"")</f>
        <v/>
      </c>
      <c r="J1560" s="63"/>
      <c r="L1560" s="125" t="str">
        <f>IF(F1560="","",_xlfn.IFNA((VLOOKUP(F1560,help!L:M,2,0))*G1560,"غير مسجلة في المشتريات"))</f>
        <v/>
      </c>
    </row>
    <row r="1561" spans="2:12" x14ac:dyDescent="0.2">
      <c r="B1561" s="14">
        <f>COUNTIFS($E$3:E1561,تقرير!$E$4)</f>
        <v>21</v>
      </c>
      <c r="C1561" s="48"/>
      <c r="D1561" s="49"/>
      <c r="E1561" s="48"/>
      <c r="F1561" s="50"/>
      <c r="G1561" s="51"/>
      <c r="H1561" s="128" t="str">
        <f>IF(F1561="","",_xlfn.IFNA(VLOOKUP(F1561,'سجل المشتريات'!E:M,9,0),"غير مسجلة في المشتريات"))</f>
        <v/>
      </c>
      <c r="I1561" s="27" t="str">
        <f>_xlfn.IFNA(VLOOKUP(E1561,الاوردرات!$B$1:$C$600,2,0),"")</f>
        <v/>
      </c>
      <c r="J1561" s="63"/>
      <c r="L1561" s="125" t="str">
        <f>IF(F1561="","",_xlfn.IFNA((VLOOKUP(F1561,help!L:M,2,0))*G1561,"غير مسجلة في المشتريات"))</f>
        <v/>
      </c>
    </row>
    <row r="1562" spans="2:12" x14ac:dyDescent="0.2">
      <c r="B1562" s="14">
        <f>COUNTIFS($E$3:E1562,تقرير!$E$4)</f>
        <v>21</v>
      </c>
      <c r="C1562" s="48"/>
      <c r="D1562" s="49"/>
      <c r="E1562" s="48"/>
      <c r="F1562" s="50"/>
      <c r="G1562" s="51"/>
      <c r="H1562" s="128" t="str">
        <f>IF(F1562="","",_xlfn.IFNA(VLOOKUP(F1562,'سجل المشتريات'!E:M,9,0),"غير مسجلة في المشتريات"))</f>
        <v/>
      </c>
      <c r="I1562" s="27" t="str">
        <f>_xlfn.IFNA(VLOOKUP(E1562,الاوردرات!$B$1:$C$600,2,0),"")</f>
        <v/>
      </c>
      <c r="J1562" s="63"/>
      <c r="L1562" s="125" t="str">
        <f>IF(F1562="","",_xlfn.IFNA((VLOOKUP(F1562,help!L:M,2,0))*G1562,"غير مسجلة في المشتريات"))</f>
        <v/>
      </c>
    </row>
    <row r="1563" spans="2:12" x14ac:dyDescent="0.2">
      <c r="B1563" s="14">
        <f>COUNTIFS($E$3:E1563,تقرير!$E$4)</f>
        <v>21</v>
      </c>
      <c r="C1563" s="48"/>
      <c r="D1563" s="49"/>
      <c r="E1563" s="48"/>
      <c r="F1563" s="50"/>
      <c r="G1563" s="51"/>
      <c r="H1563" s="128" t="str">
        <f>IF(F1563="","",_xlfn.IFNA(VLOOKUP(F1563,'سجل المشتريات'!E:M,9,0),"غير مسجلة في المشتريات"))</f>
        <v/>
      </c>
      <c r="I1563" s="27" t="str">
        <f>_xlfn.IFNA(VLOOKUP(E1563,الاوردرات!$B$1:$C$600,2,0),"")</f>
        <v/>
      </c>
      <c r="J1563" s="63"/>
      <c r="L1563" s="125" t="str">
        <f>IF(F1563="","",_xlfn.IFNA((VLOOKUP(F1563,help!L:M,2,0))*G1563,"غير مسجلة في المشتريات"))</f>
        <v/>
      </c>
    </row>
    <row r="1564" spans="2:12" x14ac:dyDescent="0.2">
      <c r="B1564" s="14">
        <f>COUNTIFS($E$3:E1564,تقرير!$E$4)</f>
        <v>21</v>
      </c>
      <c r="C1564" s="48"/>
      <c r="D1564" s="49"/>
      <c r="E1564" s="48"/>
      <c r="F1564" s="50"/>
      <c r="G1564" s="51"/>
      <c r="H1564" s="128" t="str">
        <f>IF(F1564="","",_xlfn.IFNA(VLOOKUP(F1564,'سجل المشتريات'!E:M,9,0),"غير مسجلة في المشتريات"))</f>
        <v/>
      </c>
      <c r="I1564" s="27" t="str">
        <f>_xlfn.IFNA(VLOOKUP(E1564,الاوردرات!$B$1:$C$600,2,0),"")</f>
        <v/>
      </c>
      <c r="J1564" s="63"/>
      <c r="L1564" s="125" t="str">
        <f>IF(F1564="","",_xlfn.IFNA((VLOOKUP(F1564,help!L:M,2,0))*G1564,"غير مسجلة في المشتريات"))</f>
        <v/>
      </c>
    </row>
    <row r="1565" spans="2:12" x14ac:dyDescent="0.2">
      <c r="B1565" s="14">
        <f>COUNTIFS($E$3:E1565,تقرير!$E$4)</f>
        <v>21</v>
      </c>
      <c r="C1565" s="48"/>
      <c r="D1565" s="49"/>
      <c r="E1565" s="48"/>
      <c r="F1565" s="50"/>
      <c r="G1565" s="51"/>
      <c r="H1565" s="128" t="str">
        <f>IF(F1565="","",_xlfn.IFNA(VLOOKUP(F1565,'سجل المشتريات'!E:M,9,0),"غير مسجلة في المشتريات"))</f>
        <v/>
      </c>
      <c r="I1565" s="27" t="str">
        <f>_xlfn.IFNA(VLOOKUP(E1565,الاوردرات!$B$1:$C$600,2,0),"")</f>
        <v/>
      </c>
      <c r="J1565" s="63"/>
      <c r="L1565" s="125" t="str">
        <f>IF(F1565="","",_xlfn.IFNA((VLOOKUP(F1565,help!L:M,2,0))*G1565,"غير مسجلة في المشتريات"))</f>
        <v/>
      </c>
    </row>
    <row r="1566" spans="2:12" x14ac:dyDescent="0.2">
      <c r="B1566" s="14">
        <f>COUNTIFS($E$3:E1566,تقرير!$E$4)</f>
        <v>21</v>
      </c>
      <c r="C1566" s="48"/>
      <c r="D1566" s="49"/>
      <c r="E1566" s="48"/>
      <c r="F1566" s="50"/>
      <c r="G1566" s="51"/>
      <c r="H1566" s="128" t="str">
        <f>IF(F1566="","",_xlfn.IFNA(VLOOKUP(F1566,'سجل المشتريات'!E:M,9,0),"غير مسجلة في المشتريات"))</f>
        <v/>
      </c>
      <c r="I1566" s="27" t="str">
        <f>_xlfn.IFNA(VLOOKUP(E1566,الاوردرات!$B$1:$C$600,2,0),"")</f>
        <v/>
      </c>
      <c r="J1566" s="63"/>
      <c r="L1566" s="125" t="str">
        <f>IF(F1566="","",_xlfn.IFNA((VLOOKUP(F1566,help!L:M,2,0))*G1566,"غير مسجلة في المشتريات"))</f>
        <v/>
      </c>
    </row>
    <row r="1567" spans="2:12" x14ac:dyDescent="0.2">
      <c r="B1567" s="14">
        <f>COUNTIFS($E$3:E1567,تقرير!$E$4)</f>
        <v>21</v>
      </c>
      <c r="C1567" s="48"/>
      <c r="D1567" s="49"/>
      <c r="E1567" s="48"/>
      <c r="F1567" s="50"/>
      <c r="G1567" s="51"/>
      <c r="H1567" s="128" t="str">
        <f>IF(F1567="","",_xlfn.IFNA(VLOOKUP(F1567,'سجل المشتريات'!E:M,9,0),"غير مسجلة في المشتريات"))</f>
        <v/>
      </c>
      <c r="I1567" s="27" t="str">
        <f>_xlfn.IFNA(VLOOKUP(E1567,الاوردرات!$B$1:$C$600,2,0),"")</f>
        <v/>
      </c>
      <c r="J1567" s="63"/>
      <c r="L1567" s="125" t="str">
        <f>IF(F1567="","",_xlfn.IFNA((VLOOKUP(F1567,help!L:M,2,0))*G1567,"غير مسجلة في المشتريات"))</f>
        <v/>
      </c>
    </row>
    <row r="1568" spans="2:12" x14ac:dyDescent="0.2">
      <c r="B1568" s="14">
        <f>COUNTIFS($E$3:E1568,تقرير!$E$4)</f>
        <v>21</v>
      </c>
      <c r="C1568" s="48"/>
      <c r="D1568" s="49"/>
      <c r="E1568" s="48"/>
      <c r="F1568" s="50"/>
      <c r="G1568" s="51"/>
      <c r="H1568" s="128" t="str">
        <f>IF(F1568="","",_xlfn.IFNA(VLOOKUP(F1568,'سجل المشتريات'!E:M,9,0),"غير مسجلة في المشتريات"))</f>
        <v/>
      </c>
      <c r="I1568" s="27" t="str">
        <f>_xlfn.IFNA(VLOOKUP(E1568,الاوردرات!$B$1:$C$600,2,0),"")</f>
        <v/>
      </c>
      <c r="J1568" s="63"/>
      <c r="L1568" s="125" t="str">
        <f>IF(F1568="","",_xlfn.IFNA((VLOOKUP(F1568,help!L:M,2,0))*G1568,"غير مسجلة في المشتريات"))</f>
        <v/>
      </c>
    </row>
    <row r="1569" spans="2:12" x14ac:dyDescent="0.2">
      <c r="B1569" s="14">
        <f>COUNTIFS($E$3:E1569,تقرير!$E$4)</f>
        <v>21</v>
      </c>
      <c r="C1569" s="48"/>
      <c r="D1569" s="49"/>
      <c r="E1569" s="48"/>
      <c r="F1569" s="50"/>
      <c r="G1569" s="51"/>
      <c r="H1569" s="128" t="str">
        <f>IF(F1569="","",_xlfn.IFNA(VLOOKUP(F1569,'سجل المشتريات'!E:M,9,0),"غير مسجلة في المشتريات"))</f>
        <v/>
      </c>
      <c r="I1569" s="27" t="str">
        <f>_xlfn.IFNA(VLOOKUP(E1569,الاوردرات!$B$1:$C$600,2,0),"")</f>
        <v/>
      </c>
      <c r="J1569" s="63"/>
      <c r="L1569" s="125" t="str">
        <f>IF(F1569="","",_xlfn.IFNA((VLOOKUP(F1569,help!L:M,2,0))*G1569,"غير مسجلة في المشتريات"))</f>
        <v/>
      </c>
    </row>
    <row r="1570" spans="2:12" x14ac:dyDescent="0.2">
      <c r="B1570" s="14">
        <f>COUNTIFS($E$3:E1570,تقرير!$E$4)</f>
        <v>21</v>
      </c>
      <c r="C1570" s="48"/>
      <c r="D1570" s="49"/>
      <c r="E1570" s="48"/>
      <c r="F1570" s="50"/>
      <c r="G1570" s="51"/>
      <c r="H1570" s="128" t="str">
        <f>IF(F1570="","",_xlfn.IFNA(VLOOKUP(F1570,'سجل المشتريات'!E:M,9,0),"غير مسجلة في المشتريات"))</f>
        <v/>
      </c>
      <c r="I1570" s="27" t="str">
        <f>_xlfn.IFNA(VLOOKUP(E1570,الاوردرات!$B$1:$C$600,2,0),"")</f>
        <v/>
      </c>
      <c r="J1570" s="63"/>
      <c r="L1570" s="125" t="str">
        <f>IF(F1570="","",_xlfn.IFNA((VLOOKUP(F1570,help!L:M,2,0))*G1570,"غير مسجلة في المشتريات"))</f>
        <v/>
      </c>
    </row>
    <row r="1571" spans="2:12" x14ac:dyDescent="0.2">
      <c r="B1571" s="14">
        <f>COUNTIFS($E$3:E1571,تقرير!$E$4)</f>
        <v>21</v>
      </c>
      <c r="C1571" s="48"/>
      <c r="D1571" s="49"/>
      <c r="E1571" s="48"/>
      <c r="F1571" s="50"/>
      <c r="G1571" s="51"/>
      <c r="H1571" s="128" t="str">
        <f>IF(F1571="","",_xlfn.IFNA(VLOOKUP(F1571,'سجل المشتريات'!E:M,9,0),"غير مسجلة في المشتريات"))</f>
        <v/>
      </c>
      <c r="I1571" s="27" t="str">
        <f>_xlfn.IFNA(VLOOKUP(E1571,الاوردرات!$B$1:$C$600,2,0),"")</f>
        <v/>
      </c>
      <c r="J1571" s="63"/>
      <c r="L1571" s="125" t="str">
        <f>IF(F1571="","",_xlfn.IFNA((VLOOKUP(F1571,help!L:M,2,0))*G1571,"غير مسجلة في المشتريات"))</f>
        <v/>
      </c>
    </row>
    <row r="1572" spans="2:12" x14ac:dyDescent="0.2">
      <c r="B1572" s="14">
        <f>COUNTIFS($E$3:E1572,تقرير!$E$4)</f>
        <v>21</v>
      </c>
      <c r="C1572" s="48"/>
      <c r="D1572" s="49"/>
      <c r="E1572" s="48"/>
      <c r="F1572" s="50"/>
      <c r="G1572" s="51"/>
      <c r="H1572" s="128" t="str">
        <f>IF(F1572="","",_xlfn.IFNA(VLOOKUP(F1572,'سجل المشتريات'!E:M,9,0),"غير مسجلة في المشتريات"))</f>
        <v/>
      </c>
      <c r="I1572" s="27" t="str">
        <f>_xlfn.IFNA(VLOOKUP(E1572,الاوردرات!$B$1:$C$600,2,0),"")</f>
        <v/>
      </c>
      <c r="J1572" s="63"/>
      <c r="L1572" s="125" t="str">
        <f>IF(F1572="","",_xlfn.IFNA((VLOOKUP(F1572,help!L:M,2,0))*G1572,"غير مسجلة في المشتريات"))</f>
        <v/>
      </c>
    </row>
    <row r="1573" spans="2:12" x14ac:dyDescent="0.2">
      <c r="B1573" s="14">
        <f>COUNTIFS($E$3:E1573,تقرير!$E$4)</f>
        <v>21</v>
      </c>
      <c r="C1573" s="48"/>
      <c r="D1573" s="49"/>
      <c r="E1573" s="48"/>
      <c r="F1573" s="50"/>
      <c r="G1573" s="51"/>
      <c r="H1573" s="128" t="str">
        <f>IF(F1573="","",_xlfn.IFNA(VLOOKUP(F1573,'سجل المشتريات'!E:M,9,0),"غير مسجلة في المشتريات"))</f>
        <v/>
      </c>
      <c r="I1573" s="27" t="str">
        <f>_xlfn.IFNA(VLOOKUP(E1573,الاوردرات!$B$1:$C$600,2,0),"")</f>
        <v/>
      </c>
      <c r="J1573" s="63"/>
      <c r="L1573" s="125" t="str">
        <f>IF(F1573="","",_xlfn.IFNA((VLOOKUP(F1573,help!L:M,2,0))*G1573,"غير مسجلة في المشتريات"))</f>
        <v/>
      </c>
    </row>
    <row r="1574" spans="2:12" x14ac:dyDescent="0.2">
      <c r="B1574" s="14">
        <f>COUNTIFS($E$3:E1574,تقرير!$E$4)</f>
        <v>21</v>
      </c>
      <c r="C1574" s="48"/>
      <c r="D1574" s="49"/>
      <c r="E1574" s="48"/>
      <c r="F1574" s="50"/>
      <c r="G1574" s="51"/>
      <c r="H1574" s="128" t="str">
        <f>IF(F1574="","",_xlfn.IFNA(VLOOKUP(F1574,'سجل المشتريات'!E:M,9,0),"غير مسجلة في المشتريات"))</f>
        <v/>
      </c>
      <c r="I1574" s="27" t="str">
        <f>_xlfn.IFNA(VLOOKUP(E1574,الاوردرات!$B$1:$C$600,2,0),"")</f>
        <v/>
      </c>
      <c r="J1574" s="63"/>
      <c r="L1574" s="125" t="str">
        <f>IF(F1574="","",_xlfn.IFNA((VLOOKUP(F1574,help!L:M,2,0))*G1574,"غير مسجلة في المشتريات"))</f>
        <v/>
      </c>
    </row>
    <row r="1575" spans="2:12" x14ac:dyDescent="0.2">
      <c r="B1575" s="14">
        <f>COUNTIFS($E$3:E1575,تقرير!$E$4)</f>
        <v>21</v>
      </c>
      <c r="C1575" s="48"/>
      <c r="D1575" s="49"/>
      <c r="E1575" s="48"/>
      <c r="F1575" s="50"/>
      <c r="G1575" s="51"/>
      <c r="H1575" s="128" t="str">
        <f>IF(F1575="","",_xlfn.IFNA(VLOOKUP(F1575,'سجل المشتريات'!E:M,9,0),"غير مسجلة في المشتريات"))</f>
        <v/>
      </c>
      <c r="I1575" s="27" t="str">
        <f>_xlfn.IFNA(VLOOKUP(E1575,الاوردرات!$B$1:$C$600,2,0),"")</f>
        <v/>
      </c>
      <c r="J1575" s="63"/>
      <c r="L1575" s="125" t="str">
        <f>IF(F1575="","",_xlfn.IFNA((VLOOKUP(F1575,help!L:M,2,0))*G1575,"غير مسجلة في المشتريات"))</f>
        <v/>
      </c>
    </row>
    <row r="1576" spans="2:12" x14ac:dyDescent="0.2">
      <c r="B1576" s="14">
        <f>COUNTIFS($E$3:E1576,تقرير!$E$4)</f>
        <v>21</v>
      </c>
      <c r="C1576" s="48"/>
      <c r="D1576" s="49"/>
      <c r="E1576" s="48"/>
      <c r="F1576" s="50"/>
      <c r="G1576" s="51"/>
      <c r="H1576" s="128" t="str">
        <f>IF(F1576="","",_xlfn.IFNA(VLOOKUP(F1576,'سجل المشتريات'!E:M,9,0),"غير مسجلة في المشتريات"))</f>
        <v/>
      </c>
      <c r="I1576" s="27" t="str">
        <f>_xlfn.IFNA(VLOOKUP(E1576,الاوردرات!$B$1:$C$600,2,0),"")</f>
        <v/>
      </c>
      <c r="J1576" s="63"/>
      <c r="L1576" s="125" t="str">
        <f>IF(F1576="","",_xlfn.IFNA((VLOOKUP(F1576,help!L:M,2,0))*G1576,"غير مسجلة في المشتريات"))</f>
        <v/>
      </c>
    </row>
    <row r="1577" spans="2:12" x14ac:dyDescent="0.2">
      <c r="B1577" s="14">
        <f>COUNTIFS($E$3:E1577,تقرير!$E$4)</f>
        <v>21</v>
      </c>
      <c r="C1577" s="48"/>
      <c r="D1577" s="49"/>
      <c r="E1577" s="48"/>
      <c r="F1577" s="50"/>
      <c r="G1577" s="51"/>
      <c r="H1577" s="128" t="str">
        <f>IF(F1577="","",_xlfn.IFNA(VLOOKUP(F1577,'سجل المشتريات'!E:M,9,0),"غير مسجلة في المشتريات"))</f>
        <v/>
      </c>
      <c r="I1577" s="27" t="str">
        <f>_xlfn.IFNA(VLOOKUP(E1577,الاوردرات!$B$1:$C$600,2,0),"")</f>
        <v/>
      </c>
      <c r="J1577" s="63"/>
      <c r="L1577" s="125" t="str">
        <f>IF(F1577="","",_xlfn.IFNA((VLOOKUP(F1577,help!L:M,2,0))*G1577,"غير مسجلة في المشتريات"))</f>
        <v/>
      </c>
    </row>
    <row r="1578" spans="2:12" x14ac:dyDescent="0.2">
      <c r="B1578" s="14">
        <f>COUNTIFS($E$3:E1578,تقرير!$E$4)</f>
        <v>21</v>
      </c>
      <c r="C1578" s="48"/>
      <c r="D1578" s="49"/>
      <c r="E1578" s="48"/>
      <c r="F1578" s="50"/>
      <c r="G1578" s="51"/>
      <c r="H1578" s="128" t="str">
        <f>IF(F1578="","",_xlfn.IFNA(VLOOKUP(F1578,'سجل المشتريات'!E:M,9,0),"غير مسجلة في المشتريات"))</f>
        <v/>
      </c>
      <c r="I1578" s="27" t="str">
        <f>_xlfn.IFNA(VLOOKUP(E1578,الاوردرات!$B$1:$C$600,2,0),"")</f>
        <v/>
      </c>
      <c r="J1578" s="63"/>
      <c r="L1578" s="125" t="str">
        <f>IF(F1578="","",_xlfn.IFNA((VLOOKUP(F1578,help!L:M,2,0))*G1578,"غير مسجلة في المشتريات"))</f>
        <v/>
      </c>
    </row>
    <row r="1579" spans="2:12" x14ac:dyDescent="0.2">
      <c r="B1579" s="14">
        <f>COUNTIFS($E$3:E1579,تقرير!$E$4)</f>
        <v>21</v>
      </c>
      <c r="C1579" s="48"/>
      <c r="D1579" s="49"/>
      <c r="E1579" s="48"/>
      <c r="F1579" s="50"/>
      <c r="G1579" s="51"/>
      <c r="H1579" s="128" t="str">
        <f>IF(F1579="","",_xlfn.IFNA(VLOOKUP(F1579,'سجل المشتريات'!E:M,9,0),"غير مسجلة في المشتريات"))</f>
        <v/>
      </c>
      <c r="I1579" s="27" t="str">
        <f>_xlfn.IFNA(VLOOKUP(E1579,الاوردرات!$B$1:$C$600,2,0),"")</f>
        <v/>
      </c>
      <c r="J1579" s="63"/>
      <c r="L1579" s="125" t="str">
        <f>IF(F1579="","",_xlfn.IFNA((VLOOKUP(F1579,help!L:M,2,0))*G1579,"غير مسجلة في المشتريات"))</f>
        <v/>
      </c>
    </row>
    <row r="1580" spans="2:12" x14ac:dyDescent="0.2">
      <c r="B1580" s="14">
        <f>COUNTIFS($E$3:E1580,تقرير!$E$4)</f>
        <v>21</v>
      </c>
      <c r="C1580" s="48"/>
      <c r="D1580" s="49"/>
      <c r="E1580" s="48"/>
      <c r="F1580" s="50"/>
      <c r="G1580" s="51"/>
      <c r="H1580" s="128" t="str">
        <f>IF(F1580="","",_xlfn.IFNA(VLOOKUP(F1580,'سجل المشتريات'!E:M,9,0),"غير مسجلة في المشتريات"))</f>
        <v/>
      </c>
      <c r="I1580" s="27" t="str">
        <f>_xlfn.IFNA(VLOOKUP(E1580,الاوردرات!$B$1:$C$600,2,0),"")</f>
        <v/>
      </c>
      <c r="J1580" s="63"/>
      <c r="L1580" s="125" t="str">
        <f>IF(F1580="","",_xlfn.IFNA((VLOOKUP(F1580,help!L:M,2,0))*G1580,"غير مسجلة في المشتريات"))</f>
        <v/>
      </c>
    </row>
    <row r="1581" spans="2:12" x14ac:dyDescent="0.2">
      <c r="B1581" s="14">
        <f>COUNTIFS($E$3:E1581,تقرير!$E$4)</f>
        <v>21</v>
      </c>
      <c r="C1581" s="48"/>
      <c r="D1581" s="49"/>
      <c r="E1581" s="48"/>
      <c r="F1581" s="50"/>
      <c r="G1581" s="51"/>
      <c r="H1581" s="128" t="str">
        <f>IF(F1581="","",_xlfn.IFNA(VLOOKUP(F1581,'سجل المشتريات'!E:M,9,0),"غير مسجلة في المشتريات"))</f>
        <v/>
      </c>
      <c r="I1581" s="27" t="str">
        <f>_xlfn.IFNA(VLOOKUP(E1581,الاوردرات!$B$1:$C$600,2,0),"")</f>
        <v/>
      </c>
      <c r="J1581" s="63"/>
      <c r="L1581" s="125" t="str">
        <f>IF(F1581="","",_xlfn.IFNA((VLOOKUP(F1581,help!L:M,2,0))*G1581,"غير مسجلة في المشتريات"))</f>
        <v/>
      </c>
    </row>
    <row r="1582" spans="2:12" x14ac:dyDescent="0.2">
      <c r="B1582" s="14">
        <f>COUNTIFS($E$3:E1582,تقرير!$E$4)</f>
        <v>21</v>
      </c>
      <c r="C1582" s="48"/>
      <c r="D1582" s="49"/>
      <c r="E1582" s="48"/>
      <c r="F1582" s="50"/>
      <c r="G1582" s="51"/>
      <c r="H1582" s="128" t="str">
        <f>IF(F1582="","",_xlfn.IFNA(VLOOKUP(F1582,'سجل المشتريات'!E:M,9,0),"غير مسجلة في المشتريات"))</f>
        <v/>
      </c>
      <c r="I1582" s="27" t="str">
        <f>_xlfn.IFNA(VLOOKUP(E1582,الاوردرات!$B$1:$C$600,2,0),"")</f>
        <v/>
      </c>
      <c r="J1582" s="63"/>
      <c r="L1582" s="125" t="str">
        <f>IF(F1582="","",_xlfn.IFNA((VLOOKUP(F1582,help!L:M,2,0))*G1582,"غير مسجلة في المشتريات"))</f>
        <v/>
      </c>
    </row>
    <row r="1583" spans="2:12" x14ac:dyDescent="0.2">
      <c r="B1583" s="14">
        <f>COUNTIFS($E$3:E1583,تقرير!$E$4)</f>
        <v>21</v>
      </c>
      <c r="C1583" s="48"/>
      <c r="D1583" s="49"/>
      <c r="E1583" s="48"/>
      <c r="F1583" s="50"/>
      <c r="G1583" s="51"/>
      <c r="H1583" s="128" t="str">
        <f>IF(F1583="","",_xlfn.IFNA(VLOOKUP(F1583,'سجل المشتريات'!E:M,9,0),"غير مسجلة في المشتريات"))</f>
        <v/>
      </c>
      <c r="I1583" s="27" t="str">
        <f>_xlfn.IFNA(VLOOKUP(E1583,الاوردرات!$B$1:$C$600,2,0),"")</f>
        <v/>
      </c>
      <c r="J1583" s="63"/>
      <c r="L1583" s="125" t="str">
        <f>IF(F1583="","",_xlfn.IFNA((VLOOKUP(F1583,help!L:M,2,0))*G1583,"غير مسجلة في المشتريات"))</f>
        <v/>
      </c>
    </row>
    <row r="1584" spans="2:12" x14ac:dyDescent="0.2">
      <c r="B1584" s="14">
        <f>COUNTIFS($E$3:E1584,تقرير!$E$4)</f>
        <v>21</v>
      </c>
      <c r="C1584" s="48"/>
      <c r="D1584" s="49"/>
      <c r="E1584" s="48"/>
      <c r="F1584" s="50"/>
      <c r="G1584" s="51"/>
      <c r="H1584" s="128" t="str">
        <f>IF(F1584="","",_xlfn.IFNA(VLOOKUP(F1584,'سجل المشتريات'!E:M,9,0),"غير مسجلة في المشتريات"))</f>
        <v/>
      </c>
      <c r="I1584" s="27" t="str">
        <f>_xlfn.IFNA(VLOOKUP(E1584,الاوردرات!$B$1:$C$600,2,0),"")</f>
        <v/>
      </c>
      <c r="J1584" s="63"/>
      <c r="L1584" s="125" t="str">
        <f>IF(F1584="","",_xlfn.IFNA((VLOOKUP(F1584,help!L:M,2,0))*G1584,"غير مسجلة في المشتريات"))</f>
        <v/>
      </c>
    </row>
    <row r="1585" spans="2:12" x14ac:dyDescent="0.2">
      <c r="B1585" s="14">
        <f>COUNTIFS($E$3:E1585,تقرير!$E$4)</f>
        <v>21</v>
      </c>
      <c r="C1585" s="48"/>
      <c r="D1585" s="49"/>
      <c r="E1585" s="48"/>
      <c r="F1585" s="50"/>
      <c r="G1585" s="51"/>
      <c r="H1585" s="128" t="str">
        <f>IF(F1585="","",_xlfn.IFNA(VLOOKUP(F1585,'سجل المشتريات'!E:M,9,0),"غير مسجلة في المشتريات"))</f>
        <v/>
      </c>
      <c r="I1585" s="27" t="str">
        <f>_xlfn.IFNA(VLOOKUP(E1585,الاوردرات!$B$1:$C$600,2,0),"")</f>
        <v/>
      </c>
      <c r="J1585" s="63"/>
      <c r="L1585" s="125" t="str">
        <f>IF(F1585="","",_xlfn.IFNA((VLOOKUP(F1585,help!L:M,2,0))*G1585,"غير مسجلة في المشتريات"))</f>
        <v/>
      </c>
    </row>
    <row r="1586" spans="2:12" x14ac:dyDescent="0.2">
      <c r="B1586" s="14">
        <f>COUNTIFS($E$3:E1586,تقرير!$E$4)</f>
        <v>21</v>
      </c>
      <c r="C1586" s="48"/>
      <c r="D1586" s="49"/>
      <c r="E1586" s="48"/>
      <c r="F1586" s="50"/>
      <c r="G1586" s="51"/>
      <c r="H1586" s="128" t="str">
        <f>IF(F1586="","",_xlfn.IFNA(VLOOKUP(F1586,'سجل المشتريات'!E:M,9,0),"غير مسجلة في المشتريات"))</f>
        <v/>
      </c>
      <c r="I1586" s="27" t="str">
        <f>_xlfn.IFNA(VLOOKUP(E1586,الاوردرات!$B$1:$C$600,2,0),"")</f>
        <v/>
      </c>
      <c r="J1586" s="63"/>
      <c r="L1586" s="125" t="str">
        <f>IF(F1586="","",_xlfn.IFNA((VLOOKUP(F1586,help!L:M,2,0))*G1586,"غير مسجلة في المشتريات"))</f>
        <v/>
      </c>
    </row>
    <row r="1587" spans="2:12" x14ac:dyDescent="0.2">
      <c r="B1587" s="14">
        <f>COUNTIFS($E$3:E1587,تقرير!$E$4)</f>
        <v>21</v>
      </c>
      <c r="C1587" s="48"/>
      <c r="D1587" s="49"/>
      <c r="E1587" s="48"/>
      <c r="F1587" s="50"/>
      <c r="G1587" s="51"/>
      <c r="H1587" s="128" t="str">
        <f>IF(F1587="","",_xlfn.IFNA(VLOOKUP(F1587,'سجل المشتريات'!E:M,9,0),"غير مسجلة في المشتريات"))</f>
        <v/>
      </c>
      <c r="I1587" s="27" t="str">
        <f>_xlfn.IFNA(VLOOKUP(E1587,الاوردرات!$B$1:$C$600,2,0),"")</f>
        <v/>
      </c>
      <c r="J1587" s="63"/>
      <c r="L1587" s="125" t="str">
        <f>IF(F1587="","",_xlfn.IFNA((VLOOKUP(F1587,help!L:M,2,0))*G1587,"غير مسجلة في المشتريات"))</f>
        <v/>
      </c>
    </row>
    <row r="1588" spans="2:12" x14ac:dyDescent="0.2">
      <c r="B1588" s="14">
        <f>COUNTIFS($E$3:E1588,تقرير!$E$4)</f>
        <v>21</v>
      </c>
      <c r="C1588" s="48"/>
      <c r="D1588" s="49"/>
      <c r="E1588" s="48"/>
      <c r="F1588" s="50"/>
      <c r="G1588" s="51"/>
      <c r="H1588" s="128" t="str">
        <f>IF(F1588="","",_xlfn.IFNA(VLOOKUP(F1588,'سجل المشتريات'!E:M,9,0),"غير مسجلة في المشتريات"))</f>
        <v/>
      </c>
      <c r="I1588" s="27" t="str">
        <f>_xlfn.IFNA(VLOOKUP(E1588,الاوردرات!$B$1:$C$600,2,0),"")</f>
        <v/>
      </c>
      <c r="J1588" s="63"/>
      <c r="L1588" s="125" t="str">
        <f>IF(F1588="","",_xlfn.IFNA((VLOOKUP(F1588,help!L:M,2,0))*G1588,"غير مسجلة في المشتريات"))</f>
        <v/>
      </c>
    </row>
    <row r="1589" spans="2:12" x14ac:dyDescent="0.2">
      <c r="B1589" s="14">
        <f>COUNTIFS($E$3:E1589,تقرير!$E$4)</f>
        <v>21</v>
      </c>
      <c r="C1589" s="48"/>
      <c r="D1589" s="49"/>
      <c r="E1589" s="48"/>
      <c r="F1589" s="50"/>
      <c r="G1589" s="51"/>
      <c r="H1589" s="128" t="str">
        <f>IF(F1589="","",_xlfn.IFNA(VLOOKUP(F1589,'سجل المشتريات'!E:M,9,0),"غير مسجلة في المشتريات"))</f>
        <v/>
      </c>
      <c r="I1589" s="27" t="str">
        <f>_xlfn.IFNA(VLOOKUP(E1589,الاوردرات!$B$1:$C$600,2,0),"")</f>
        <v/>
      </c>
      <c r="J1589" s="63"/>
      <c r="L1589" s="125" t="str">
        <f>IF(F1589="","",_xlfn.IFNA((VLOOKUP(F1589,help!L:M,2,0))*G1589,"غير مسجلة في المشتريات"))</f>
        <v/>
      </c>
    </row>
    <row r="1590" spans="2:12" x14ac:dyDescent="0.2">
      <c r="B1590" s="14">
        <f>COUNTIFS($E$3:E1590,تقرير!$E$4)</f>
        <v>21</v>
      </c>
      <c r="C1590" s="48"/>
      <c r="D1590" s="49"/>
      <c r="E1590" s="48"/>
      <c r="F1590" s="50"/>
      <c r="G1590" s="51"/>
      <c r="H1590" s="128" t="str">
        <f>IF(F1590="","",_xlfn.IFNA(VLOOKUP(F1590,'سجل المشتريات'!E:M,9,0),"غير مسجلة في المشتريات"))</f>
        <v/>
      </c>
      <c r="I1590" s="27" t="str">
        <f>_xlfn.IFNA(VLOOKUP(E1590,الاوردرات!$B$1:$C$600,2,0),"")</f>
        <v/>
      </c>
      <c r="J1590" s="63"/>
      <c r="L1590" s="125" t="str">
        <f>IF(F1590="","",_xlfn.IFNA((VLOOKUP(F1590,help!L:M,2,0))*G1590,"غير مسجلة في المشتريات"))</f>
        <v/>
      </c>
    </row>
    <row r="1591" spans="2:12" x14ac:dyDescent="0.2">
      <c r="B1591" s="14">
        <f>COUNTIFS($E$3:E1591,تقرير!$E$4)</f>
        <v>21</v>
      </c>
      <c r="C1591" s="48"/>
      <c r="D1591" s="49"/>
      <c r="E1591" s="48"/>
      <c r="F1591" s="50"/>
      <c r="G1591" s="51"/>
      <c r="H1591" s="128" t="str">
        <f>IF(F1591="","",_xlfn.IFNA(VLOOKUP(F1591,'سجل المشتريات'!E:M,9,0),"غير مسجلة في المشتريات"))</f>
        <v/>
      </c>
      <c r="I1591" s="27" t="str">
        <f>_xlfn.IFNA(VLOOKUP(E1591,الاوردرات!$B$1:$C$600,2,0),"")</f>
        <v/>
      </c>
      <c r="J1591" s="63"/>
      <c r="L1591" s="125" t="str">
        <f>IF(F1591="","",_xlfn.IFNA((VLOOKUP(F1591,help!L:M,2,0))*G1591,"غير مسجلة في المشتريات"))</f>
        <v/>
      </c>
    </row>
    <row r="1592" spans="2:12" x14ac:dyDescent="0.2">
      <c r="B1592" s="14">
        <f>COUNTIFS($E$3:E1592,تقرير!$E$4)</f>
        <v>21</v>
      </c>
      <c r="C1592" s="48"/>
      <c r="D1592" s="49"/>
      <c r="E1592" s="48"/>
      <c r="F1592" s="50"/>
      <c r="G1592" s="51"/>
      <c r="H1592" s="128" t="str">
        <f>IF(F1592="","",_xlfn.IFNA(VLOOKUP(F1592,'سجل المشتريات'!E:M,9,0),"غير مسجلة في المشتريات"))</f>
        <v/>
      </c>
      <c r="I1592" s="27" t="str">
        <f>_xlfn.IFNA(VLOOKUP(E1592,الاوردرات!$B$1:$C$600,2,0),"")</f>
        <v/>
      </c>
      <c r="J1592" s="63"/>
      <c r="L1592" s="125" t="str">
        <f>IF(F1592="","",_xlfn.IFNA((VLOOKUP(F1592,help!L:M,2,0))*G1592,"غير مسجلة في المشتريات"))</f>
        <v/>
      </c>
    </row>
    <row r="1593" spans="2:12" x14ac:dyDescent="0.2">
      <c r="B1593" s="14">
        <f>COUNTIFS($E$3:E1593,تقرير!$E$4)</f>
        <v>21</v>
      </c>
      <c r="C1593" s="48"/>
      <c r="D1593" s="49"/>
      <c r="E1593" s="48"/>
      <c r="F1593" s="50"/>
      <c r="G1593" s="51"/>
      <c r="H1593" s="128" t="str">
        <f>IF(F1593="","",_xlfn.IFNA(VLOOKUP(F1593,'سجل المشتريات'!E:M,9,0),"غير مسجلة في المشتريات"))</f>
        <v/>
      </c>
      <c r="I1593" s="27" t="str">
        <f>_xlfn.IFNA(VLOOKUP(E1593,الاوردرات!$B$1:$C$600,2,0),"")</f>
        <v/>
      </c>
      <c r="J1593" s="63"/>
      <c r="L1593" s="125" t="str">
        <f>IF(F1593="","",_xlfn.IFNA((VLOOKUP(F1593,help!L:M,2,0))*G1593,"غير مسجلة في المشتريات"))</f>
        <v/>
      </c>
    </row>
    <row r="1594" spans="2:12" x14ac:dyDescent="0.2">
      <c r="B1594" s="14">
        <f>COUNTIFS($E$3:E1594,تقرير!$E$4)</f>
        <v>21</v>
      </c>
      <c r="C1594" s="48"/>
      <c r="D1594" s="49"/>
      <c r="E1594" s="48"/>
      <c r="F1594" s="50"/>
      <c r="G1594" s="51"/>
      <c r="H1594" s="128" t="str">
        <f>IF(F1594="","",_xlfn.IFNA(VLOOKUP(F1594,'سجل المشتريات'!E:M,9,0),"غير مسجلة في المشتريات"))</f>
        <v/>
      </c>
      <c r="I1594" s="27" t="str">
        <f>_xlfn.IFNA(VLOOKUP(E1594,الاوردرات!$B$1:$C$600,2,0),"")</f>
        <v/>
      </c>
      <c r="J1594" s="63"/>
      <c r="L1594" s="125" t="str">
        <f>IF(F1594="","",_xlfn.IFNA((VLOOKUP(F1594,help!L:M,2,0))*G1594,"غير مسجلة في المشتريات"))</f>
        <v/>
      </c>
    </row>
    <row r="1595" spans="2:12" x14ac:dyDescent="0.2">
      <c r="B1595" s="14">
        <f>COUNTIFS($E$3:E1595,تقرير!$E$4)</f>
        <v>21</v>
      </c>
      <c r="C1595" s="48"/>
      <c r="D1595" s="49"/>
      <c r="E1595" s="48"/>
      <c r="F1595" s="50"/>
      <c r="G1595" s="51"/>
      <c r="H1595" s="128" t="str">
        <f>IF(F1595="","",_xlfn.IFNA(VLOOKUP(F1595,'سجل المشتريات'!E:M,9,0),"غير مسجلة في المشتريات"))</f>
        <v/>
      </c>
      <c r="I1595" s="27" t="str">
        <f>_xlfn.IFNA(VLOOKUP(E1595,الاوردرات!$B$1:$C$600,2,0),"")</f>
        <v/>
      </c>
      <c r="J1595" s="63"/>
      <c r="L1595" s="125" t="str">
        <f>IF(F1595="","",_xlfn.IFNA((VLOOKUP(F1595,help!L:M,2,0))*G1595,"غير مسجلة في المشتريات"))</f>
        <v/>
      </c>
    </row>
    <row r="1596" spans="2:12" x14ac:dyDescent="0.2">
      <c r="B1596" s="14">
        <f>COUNTIFS($E$3:E1596,تقرير!$E$4)</f>
        <v>21</v>
      </c>
      <c r="C1596" s="48"/>
      <c r="D1596" s="49"/>
      <c r="E1596" s="48"/>
      <c r="F1596" s="50"/>
      <c r="G1596" s="51"/>
      <c r="H1596" s="128" t="str">
        <f>IF(F1596="","",_xlfn.IFNA(VLOOKUP(F1596,'سجل المشتريات'!E:M,9,0),"غير مسجلة في المشتريات"))</f>
        <v/>
      </c>
      <c r="I1596" s="27" t="str">
        <f>_xlfn.IFNA(VLOOKUP(E1596,الاوردرات!$B$1:$C$600,2,0),"")</f>
        <v/>
      </c>
      <c r="J1596" s="63"/>
      <c r="L1596" s="125" t="str">
        <f>IF(F1596="","",_xlfn.IFNA((VLOOKUP(F1596,help!L:M,2,0))*G1596,"غير مسجلة في المشتريات"))</f>
        <v/>
      </c>
    </row>
    <row r="1597" spans="2:12" x14ac:dyDescent="0.2">
      <c r="B1597" s="14">
        <f>COUNTIFS($E$3:E1597,تقرير!$E$4)</f>
        <v>21</v>
      </c>
      <c r="C1597" s="48"/>
      <c r="D1597" s="49"/>
      <c r="E1597" s="48"/>
      <c r="F1597" s="50"/>
      <c r="G1597" s="51"/>
      <c r="H1597" s="128" t="str">
        <f>IF(F1597="","",_xlfn.IFNA(VLOOKUP(F1597,'سجل المشتريات'!E:M,9,0),"غير مسجلة في المشتريات"))</f>
        <v/>
      </c>
      <c r="I1597" s="27" t="str">
        <f>_xlfn.IFNA(VLOOKUP(E1597,الاوردرات!$B$1:$C$600,2,0),"")</f>
        <v/>
      </c>
      <c r="J1597" s="63"/>
      <c r="L1597" s="125" t="str">
        <f>IF(F1597="","",_xlfn.IFNA((VLOOKUP(F1597,help!L:M,2,0))*G1597,"غير مسجلة في المشتريات"))</f>
        <v/>
      </c>
    </row>
    <row r="1598" spans="2:12" x14ac:dyDescent="0.2">
      <c r="B1598" s="14">
        <f>COUNTIFS($E$3:E1598,تقرير!$E$4)</f>
        <v>21</v>
      </c>
      <c r="C1598" s="48"/>
      <c r="D1598" s="49"/>
      <c r="E1598" s="48"/>
      <c r="F1598" s="50"/>
      <c r="G1598" s="51"/>
      <c r="H1598" s="128" t="str">
        <f>IF(F1598="","",_xlfn.IFNA(VLOOKUP(F1598,'سجل المشتريات'!E:M,9,0),"غير مسجلة في المشتريات"))</f>
        <v/>
      </c>
      <c r="I1598" s="27" t="str">
        <f>_xlfn.IFNA(VLOOKUP(E1598,الاوردرات!$B$1:$C$600,2,0),"")</f>
        <v/>
      </c>
      <c r="J1598" s="63"/>
      <c r="L1598" s="125" t="str">
        <f>IF(F1598="","",_xlfn.IFNA((VLOOKUP(F1598,help!L:M,2,0))*G1598,"غير مسجلة في المشتريات"))</f>
        <v/>
      </c>
    </row>
    <row r="1599" spans="2:12" x14ac:dyDescent="0.2">
      <c r="B1599" s="14">
        <f>COUNTIFS($E$3:E1599,تقرير!$E$4)</f>
        <v>21</v>
      </c>
      <c r="C1599" s="48"/>
      <c r="D1599" s="49"/>
      <c r="E1599" s="48"/>
      <c r="F1599" s="50"/>
      <c r="G1599" s="51"/>
      <c r="H1599" s="128" t="str">
        <f>IF(F1599="","",_xlfn.IFNA(VLOOKUP(F1599,'سجل المشتريات'!E:M,9,0),"غير مسجلة في المشتريات"))</f>
        <v/>
      </c>
      <c r="I1599" s="27" t="str">
        <f>_xlfn.IFNA(VLOOKUP(E1599,الاوردرات!$B$1:$C$600,2,0),"")</f>
        <v/>
      </c>
      <c r="J1599" s="63"/>
      <c r="L1599" s="125" t="str">
        <f>IF(F1599="","",_xlfn.IFNA((VLOOKUP(F1599,help!L:M,2,0))*G1599,"غير مسجلة في المشتريات"))</f>
        <v/>
      </c>
    </row>
    <row r="1600" spans="2:12" x14ac:dyDescent="0.2">
      <c r="B1600" s="14">
        <f>COUNTIFS($E$3:E1600,تقرير!$E$4)</f>
        <v>21</v>
      </c>
      <c r="C1600" s="48"/>
      <c r="D1600" s="49"/>
      <c r="E1600" s="48"/>
      <c r="F1600" s="50"/>
      <c r="G1600" s="51"/>
      <c r="H1600" s="128" t="str">
        <f>IF(F1600="","",_xlfn.IFNA(VLOOKUP(F1600,'سجل المشتريات'!E:M,9,0),"غير مسجلة في المشتريات"))</f>
        <v/>
      </c>
      <c r="I1600" s="27" t="str">
        <f>_xlfn.IFNA(VLOOKUP(E1600,الاوردرات!$B$1:$C$600,2,0),"")</f>
        <v/>
      </c>
      <c r="J1600" s="63"/>
      <c r="L1600" s="125" t="str">
        <f>IF(F1600="","",_xlfn.IFNA((VLOOKUP(F1600,help!L:M,2,0))*G1600,"غير مسجلة في المشتريات"))</f>
        <v/>
      </c>
    </row>
    <row r="1601" spans="2:12" x14ac:dyDescent="0.2">
      <c r="B1601" s="14">
        <f>COUNTIFS($E$3:E1601,تقرير!$E$4)</f>
        <v>21</v>
      </c>
      <c r="C1601" s="48"/>
      <c r="D1601" s="49"/>
      <c r="E1601" s="48"/>
      <c r="F1601" s="50"/>
      <c r="G1601" s="51"/>
      <c r="H1601" s="128" t="str">
        <f>IF(F1601="","",_xlfn.IFNA(VLOOKUP(F1601,'سجل المشتريات'!E:M,9,0),"غير مسجلة في المشتريات"))</f>
        <v/>
      </c>
      <c r="I1601" s="27" t="str">
        <f>_xlfn.IFNA(VLOOKUP(E1601,الاوردرات!$B$1:$C$600,2,0),"")</f>
        <v/>
      </c>
      <c r="J1601" s="63"/>
      <c r="L1601" s="125" t="str">
        <f>IF(F1601="","",_xlfn.IFNA((VLOOKUP(F1601,help!L:M,2,0))*G1601,"غير مسجلة في المشتريات"))</f>
        <v/>
      </c>
    </row>
    <row r="1602" spans="2:12" x14ac:dyDescent="0.2">
      <c r="B1602" s="14">
        <f>COUNTIFS($E$3:E1602,تقرير!$E$4)</f>
        <v>21</v>
      </c>
      <c r="C1602" s="48"/>
      <c r="D1602" s="49"/>
      <c r="E1602" s="48"/>
      <c r="F1602" s="50"/>
      <c r="G1602" s="51"/>
      <c r="H1602" s="128" t="str">
        <f>IF(F1602="","",_xlfn.IFNA(VLOOKUP(F1602,'سجل المشتريات'!E:M,9,0),"غير مسجلة في المشتريات"))</f>
        <v/>
      </c>
      <c r="I1602" s="27" t="str">
        <f>_xlfn.IFNA(VLOOKUP(E1602,الاوردرات!$B$1:$C$600,2,0),"")</f>
        <v/>
      </c>
      <c r="J1602" s="63"/>
      <c r="L1602" s="125" t="str">
        <f>IF(F1602="","",_xlfn.IFNA((VLOOKUP(F1602,help!L:M,2,0))*G1602,"غير مسجلة في المشتريات"))</f>
        <v/>
      </c>
    </row>
    <row r="1603" spans="2:12" x14ac:dyDescent="0.2">
      <c r="B1603" s="14">
        <f>COUNTIFS($E$3:E1603,تقرير!$E$4)</f>
        <v>21</v>
      </c>
      <c r="C1603" s="48"/>
      <c r="D1603" s="49"/>
      <c r="E1603" s="48"/>
      <c r="F1603" s="50"/>
      <c r="G1603" s="51"/>
      <c r="H1603" s="128" t="str">
        <f>IF(F1603="","",_xlfn.IFNA(VLOOKUP(F1603,'سجل المشتريات'!E:M,9,0),"غير مسجلة في المشتريات"))</f>
        <v/>
      </c>
      <c r="I1603" s="27" t="str">
        <f>_xlfn.IFNA(VLOOKUP(E1603,الاوردرات!$B$1:$C$600,2,0),"")</f>
        <v/>
      </c>
      <c r="J1603" s="63"/>
      <c r="L1603" s="125" t="str">
        <f>IF(F1603="","",_xlfn.IFNA((VLOOKUP(F1603,help!L:M,2,0))*G1603,"غير مسجلة في المشتريات"))</f>
        <v/>
      </c>
    </row>
    <row r="1604" spans="2:12" x14ac:dyDescent="0.2">
      <c r="B1604" s="14">
        <f>COUNTIFS($E$3:E1604,تقرير!$E$4)</f>
        <v>21</v>
      </c>
      <c r="C1604" s="48"/>
      <c r="D1604" s="49"/>
      <c r="E1604" s="48"/>
      <c r="F1604" s="50"/>
      <c r="G1604" s="51"/>
      <c r="H1604" s="128" t="str">
        <f>IF(F1604="","",_xlfn.IFNA(VLOOKUP(F1604,'سجل المشتريات'!E:M,9,0),"غير مسجلة في المشتريات"))</f>
        <v/>
      </c>
      <c r="I1604" s="27" t="str">
        <f>_xlfn.IFNA(VLOOKUP(E1604,الاوردرات!$B$1:$C$600,2,0),"")</f>
        <v/>
      </c>
      <c r="J1604" s="63"/>
      <c r="L1604" s="125" t="str">
        <f>IF(F1604="","",_xlfn.IFNA((VLOOKUP(F1604,help!L:M,2,0))*G1604,"غير مسجلة في المشتريات"))</f>
        <v/>
      </c>
    </row>
    <row r="1605" spans="2:12" x14ac:dyDescent="0.2">
      <c r="B1605" s="14">
        <f>COUNTIFS($E$3:E1605,تقرير!$E$4)</f>
        <v>21</v>
      </c>
      <c r="C1605" s="48"/>
      <c r="D1605" s="49"/>
      <c r="E1605" s="48"/>
      <c r="F1605" s="50"/>
      <c r="G1605" s="51"/>
      <c r="H1605" s="128" t="str">
        <f>IF(F1605="","",_xlfn.IFNA(VLOOKUP(F1605,'سجل المشتريات'!E:M,9,0),"غير مسجلة في المشتريات"))</f>
        <v/>
      </c>
      <c r="I1605" s="27" t="str">
        <f>_xlfn.IFNA(VLOOKUP(E1605,الاوردرات!$B$1:$C$600,2,0),"")</f>
        <v/>
      </c>
      <c r="J1605" s="63"/>
      <c r="L1605" s="125" t="str">
        <f>IF(F1605="","",_xlfn.IFNA((VLOOKUP(F1605,help!L:M,2,0))*G1605,"غير مسجلة في المشتريات"))</f>
        <v/>
      </c>
    </row>
    <row r="1606" spans="2:12" x14ac:dyDescent="0.2">
      <c r="B1606" s="14">
        <f>COUNTIFS($E$3:E1606,تقرير!$E$4)</f>
        <v>21</v>
      </c>
      <c r="C1606" s="48"/>
      <c r="D1606" s="49"/>
      <c r="E1606" s="48"/>
      <c r="F1606" s="50"/>
      <c r="G1606" s="51"/>
      <c r="H1606" s="128" t="str">
        <f>IF(F1606="","",_xlfn.IFNA(VLOOKUP(F1606,'سجل المشتريات'!E:M,9,0),"غير مسجلة في المشتريات"))</f>
        <v/>
      </c>
      <c r="I1606" s="27" t="str">
        <f>_xlfn.IFNA(VLOOKUP(E1606,الاوردرات!$B$1:$C$600,2,0),"")</f>
        <v/>
      </c>
      <c r="J1606" s="63"/>
      <c r="L1606" s="125" t="str">
        <f>IF(F1606="","",_xlfn.IFNA((VLOOKUP(F1606,help!L:M,2,0))*G1606,"غير مسجلة في المشتريات"))</f>
        <v/>
      </c>
    </row>
    <row r="1607" spans="2:12" x14ac:dyDescent="0.2">
      <c r="B1607" s="14">
        <f>COUNTIFS($E$3:E1607,تقرير!$E$4)</f>
        <v>21</v>
      </c>
      <c r="C1607" s="48"/>
      <c r="D1607" s="49"/>
      <c r="E1607" s="48"/>
      <c r="F1607" s="50"/>
      <c r="G1607" s="51"/>
      <c r="H1607" s="128" t="str">
        <f>IF(F1607="","",_xlfn.IFNA(VLOOKUP(F1607,'سجل المشتريات'!E:M,9,0),"غير مسجلة في المشتريات"))</f>
        <v/>
      </c>
      <c r="I1607" s="27" t="str">
        <f>_xlfn.IFNA(VLOOKUP(E1607,الاوردرات!$B$1:$C$600,2,0),"")</f>
        <v/>
      </c>
      <c r="J1607" s="63"/>
      <c r="L1607" s="125" t="str">
        <f>IF(F1607="","",_xlfn.IFNA((VLOOKUP(F1607,help!L:M,2,0))*G1607,"غير مسجلة في المشتريات"))</f>
        <v/>
      </c>
    </row>
    <row r="1608" spans="2:12" x14ac:dyDescent="0.2">
      <c r="B1608" s="14">
        <f>COUNTIFS($E$3:E1608,تقرير!$E$4)</f>
        <v>21</v>
      </c>
      <c r="C1608" s="48"/>
      <c r="D1608" s="49"/>
      <c r="E1608" s="48"/>
      <c r="F1608" s="50"/>
      <c r="G1608" s="51"/>
      <c r="H1608" s="128" t="str">
        <f>IF(F1608="","",_xlfn.IFNA(VLOOKUP(F1608,'سجل المشتريات'!E:M,9,0),"غير مسجلة في المشتريات"))</f>
        <v/>
      </c>
      <c r="I1608" s="27" t="str">
        <f>_xlfn.IFNA(VLOOKUP(E1608,الاوردرات!$B$1:$C$600,2,0),"")</f>
        <v/>
      </c>
      <c r="J1608" s="63"/>
      <c r="L1608" s="125" t="str">
        <f>IF(F1608="","",_xlfn.IFNA((VLOOKUP(F1608,help!L:M,2,0))*G1608,"غير مسجلة في المشتريات"))</f>
        <v/>
      </c>
    </row>
    <row r="1609" spans="2:12" x14ac:dyDescent="0.2">
      <c r="B1609" s="14">
        <f>COUNTIFS($E$3:E1609,تقرير!$E$4)</f>
        <v>21</v>
      </c>
      <c r="C1609" s="48"/>
      <c r="D1609" s="49"/>
      <c r="E1609" s="48"/>
      <c r="F1609" s="50"/>
      <c r="G1609" s="51"/>
      <c r="H1609" s="128" t="str">
        <f>IF(F1609="","",_xlfn.IFNA(VLOOKUP(F1609,'سجل المشتريات'!E:M,9,0),"غير مسجلة في المشتريات"))</f>
        <v/>
      </c>
      <c r="I1609" s="27" t="str">
        <f>_xlfn.IFNA(VLOOKUP(E1609,الاوردرات!$B$1:$C$600,2,0),"")</f>
        <v/>
      </c>
      <c r="J1609" s="63"/>
      <c r="L1609" s="125" t="str">
        <f>IF(F1609="","",_xlfn.IFNA((VLOOKUP(F1609,help!L:M,2,0))*G1609,"غير مسجلة في المشتريات"))</f>
        <v/>
      </c>
    </row>
    <row r="1610" spans="2:12" x14ac:dyDescent="0.2">
      <c r="B1610" s="14">
        <f>COUNTIFS($E$3:E1610,تقرير!$E$4)</f>
        <v>21</v>
      </c>
      <c r="C1610" s="48"/>
      <c r="D1610" s="49"/>
      <c r="E1610" s="48"/>
      <c r="F1610" s="50"/>
      <c r="G1610" s="51"/>
      <c r="H1610" s="128" t="str">
        <f>IF(F1610="","",_xlfn.IFNA(VLOOKUP(F1610,'سجل المشتريات'!E:M,9,0),"غير مسجلة في المشتريات"))</f>
        <v/>
      </c>
      <c r="I1610" s="27" t="str">
        <f>_xlfn.IFNA(VLOOKUP(E1610,الاوردرات!$B$1:$C$600,2,0),"")</f>
        <v/>
      </c>
      <c r="J1610" s="63"/>
      <c r="L1610" s="125" t="str">
        <f>IF(F1610="","",_xlfn.IFNA((VLOOKUP(F1610,help!L:M,2,0))*G1610,"غير مسجلة في المشتريات"))</f>
        <v/>
      </c>
    </row>
    <row r="1611" spans="2:12" x14ac:dyDescent="0.2">
      <c r="B1611" s="14">
        <f>COUNTIFS($E$3:E1611,تقرير!$E$4)</f>
        <v>21</v>
      </c>
      <c r="C1611" s="48"/>
      <c r="D1611" s="49"/>
      <c r="E1611" s="48"/>
      <c r="F1611" s="50"/>
      <c r="G1611" s="51"/>
      <c r="H1611" s="128" t="str">
        <f>IF(F1611="","",_xlfn.IFNA(VLOOKUP(F1611,'سجل المشتريات'!E:M,9,0),"غير مسجلة في المشتريات"))</f>
        <v/>
      </c>
      <c r="I1611" s="27" t="str">
        <f>_xlfn.IFNA(VLOOKUP(E1611,الاوردرات!$B$1:$C$600,2,0),"")</f>
        <v/>
      </c>
      <c r="J1611" s="63"/>
      <c r="L1611" s="125" t="str">
        <f>IF(F1611="","",_xlfn.IFNA((VLOOKUP(F1611,help!L:M,2,0))*G1611,"غير مسجلة في المشتريات"))</f>
        <v/>
      </c>
    </row>
    <row r="1612" spans="2:12" x14ac:dyDescent="0.2">
      <c r="B1612" s="14">
        <f>COUNTIFS($E$3:E1612,تقرير!$E$4)</f>
        <v>21</v>
      </c>
      <c r="C1612" s="48"/>
      <c r="D1612" s="49"/>
      <c r="E1612" s="48"/>
      <c r="F1612" s="50"/>
      <c r="G1612" s="51"/>
      <c r="H1612" s="128" t="str">
        <f>IF(F1612="","",_xlfn.IFNA(VLOOKUP(F1612,'سجل المشتريات'!E:M,9,0),"غير مسجلة في المشتريات"))</f>
        <v/>
      </c>
      <c r="I1612" s="27" t="str">
        <f>_xlfn.IFNA(VLOOKUP(E1612,الاوردرات!$B$1:$C$600,2,0),"")</f>
        <v/>
      </c>
      <c r="J1612" s="63"/>
      <c r="L1612" s="125" t="str">
        <f>IF(F1612="","",_xlfn.IFNA((VLOOKUP(F1612,help!L:M,2,0))*G1612,"غير مسجلة في المشتريات"))</f>
        <v/>
      </c>
    </row>
    <row r="1613" spans="2:12" x14ac:dyDescent="0.2">
      <c r="B1613" s="14">
        <f>COUNTIFS($E$3:E1613,تقرير!$E$4)</f>
        <v>21</v>
      </c>
      <c r="C1613" s="48"/>
      <c r="D1613" s="49"/>
      <c r="E1613" s="48"/>
      <c r="F1613" s="50"/>
      <c r="G1613" s="51"/>
      <c r="H1613" s="128" t="str">
        <f>IF(F1613="","",_xlfn.IFNA(VLOOKUP(F1613,'سجل المشتريات'!E:M,9,0),"غير مسجلة في المشتريات"))</f>
        <v/>
      </c>
      <c r="I1613" s="27" t="str">
        <f>_xlfn.IFNA(VLOOKUP(E1613,الاوردرات!$B$1:$C$600,2,0),"")</f>
        <v/>
      </c>
      <c r="J1613" s="63"/>
      <c r="L1613" s="125" t="str">
        <f>IF(F1613="","",_xlfn.IFNA((VLOOKUP(F1613,help!L:M,2,0))*G1613,"غير مسجلة في المشتريات"))</f>
        <v/>
      </c>
    </row>
    <row r="1614" spans="2:12" x14ac:dyDescent="0.2">
      <c r="B1614" s="14">
        <f>COUNTIFS($E$3:E1614,تقرير!$E$4)</f>
        <v>21</v>
      </c>
      <c r="C1614" s="48"/>
      <c r="D1614" s="49"/>
      <c r="E1614" s="48"/>
      <c r="F1614" s="50"/>
      <c r="G1614" s="51"/>
      <c r="H1614" s="128" t="str">
        <f>IF(F1614="","",_xlfn.IFNA(VLOOKUP(F1614,'سجل المشتريات'!E:M,9,0),"غير مسجلة في المشتريات"))</f>
        <v/>
      </c>
      <c r="I1614" s="27" t="str">
        <f>_xlfn.IFNA(VLOOKUP(E1614,الاوردرات!$B$1:$C$600,2,0),"")</f>
        <v/>
      </c>
      <c r="J1614" s="63"/>
      <c r="L1614" s="125" t="str">
        <f>IF(F1614="","",_xlfn.IFNA((VLOOKUP(F1614,help!L:M,2,0))*G1614,"غير مسجلة في المشتريات"))</f>
        <v/>
      </c>
    </row>
    <row r="1615" spans="2:12" x14ac:dyDescent="0.2">
      <c r="B1615" s="14">
        <f>COUNTIFS($E$3:E1615,تقرير!$E$4)</f>
        <v>21</v>
      </c>
      <c r="C1615" s="48"/>
      <c r="D1615" s="49"/>
      <c r="E1615" s="48"/>
      <c r="F1615" s="50"/>
      <c r="G1615" s="51"/>
      <c r="H1615" s="128" t="str">
        <f>IF(F1615="","",_xlfn.IFNA(VLOOKUP(F1615,'سجل المشتريات'!E:M,9,0),"غير مسجلة في المشتريات"))</f>
        <v/>
      </c>
      <c r="I1615" s="27" t="str">
        <f>_xlfn.IFNA(VLOOKUP(E1615,الاوردرات!$B$1:$C$600,2,0),"")</f>
        <v/>
      </c>
      <c r="J1615" s="63"/>
      <c r="L1615" s="125" t="str">
        <f>IF(F1615="","",_xlfn.IFNA((VLOOKUP(F1615,help!L:M,2,0))*G1615,"غير مسجلة في المشتريات"))</f>
        <v/>
      </c>
    </row>
    <row r="1616" spans="2:12" x14ac:dyDescent="0.2">
      <c r="B1616" s="14">
        <f>COUNTIFS($E$3:E1616,تقرير!$E$4)</f>
        <v>21</v>
      </c>
      <c r="C1616" s="48"/>
      <c r="D1616" s="49"/>
      <c r="E1616" s="48"/>
      <c r="F1616" s="50"/>
      <c r="G1616" s="51"/>
      <c r="H1616" s="128" t="str">
        <f>IF(F1616="","",_xlfn.IFNA(VLOOKUP(F1616,'سجل المشتريات'!E:M,9,0),"غير مسجلة في المشتريات"))</f>
        <v/>
      </c>
      <c r="I1616" s="27" t="str">
        <f>_xlfn.IFNA(VLOOKUP(E1616,الاوردرات!$B$1:$C$600,2,0),"")</f>
        <v/>
      </c>
      <c r="J1616" s="63"/>
      <c r="L1616" s="125" t="str">
        <f>IF(F1616="","",_xlfn.IFNA((VLOOKUP(F1616,help!L:M,2,0))*G1616,"غير مسجلة في المشتريات"))</f>
        <v/>
      </c>
    </row>
    <row r="1617" spans="2:12" x14ac:dyDescent="0.2">
      <c r="B1617" s="14">
        <f>COUNTIFS($E$3:E1617,تقرير!$E$4)</f>
        <v>21</v>
      </c>
      <c r="C1617" s="48"/>
      <c r="D1617" s="49"/>
      <c r="E1617" s="48"/>
      <c r="F1617" s="50"/>
      <c r="G1617" s="51"/>
      <c r="H1617" s="128" t="str">
        <f>IF(F1617="","",_xlfn.IFNA(VLOOKUP(F1617,'سجل المشتريات'!E:M,9,0),"غير مسجلة في المشتريات"))</f>
        <v/>
      </c>
      <c r="I1617" s="27" t="str">
        <f>_xlfn.IFNA(VLOOKUP(E1617,الاوردرات!$B$1:$C$600,2,0),"")</f>
        <v/>
      </c>
      <c r="J1617" s="63"/>
      <c r="L1617" s="125" t="str">
        <f>IF(F1617="","",_xlfn.IFNA((VLOOKUP(F1617,help!L:M,2,0))*G1617,"غير مسجلة في المشتريات"))</f>
        <v/>
      </c>
    </row>
    <row r="1618" spans="2:12" x14ac:dyDescent="0.2">
      <c r="B1618" s="14">
        <f>COUNTIFS($E$3:E1618,تقرير!$E$4)</f>
        <v>21</v>
      </c>
      <c r="C1618" s="48"/>
      <c r="D1618" s="49"/>
      <c r="E1618" s="48"/>
      <c r="F1618" s="50"/>
      <c r="G1618" s="51"/>
      <c r="H1618" s="128" t="str">
        <f>IF(F1618="","",_xlfn.IFNA(VLOOKUP(F1618,'سجل المشتريات'!E:M,9,0),"غير مسجلة في المشتريات"))</f>
        <v/>
      </c>
      <c r="I1618" s="27" t="str">
        <f>_xlfn.IFNA(VLOOKUP(E1618,الاوردرات!$B$1:$C$600,2,0),"")</f>
        <v/>
      </c>
      <c r="J1618" s="63"/>
      <c r="L1618" s="125" t="str">
        <f>IF(F1618="","",_xlfn.IFNA((VLOOKUP(F1618,help!L:M,2,0))*G1618,"غير مسجلة في المشتريات"))</f>
        <v/>
      </c>
    </row>
    <row r="1619" spans="2:12" x14ac:dyDescent="0.2">
      <c r="B1619" s="14">
        <f>COUNTIFS($E$3:E1619,تقرير!$E$4)</f>
        <v>21</v>
      </c>
      <c r="C1619" s="48"/>
      <c r="D1619" s="49"/>
      <c r="E1619" s="48"/>
      <c r="F1619" s="50"/>
      <c r="G1619" s="51"/>
      <c r="H1619" s="128" t="str">
        <f>IF(F1619="","",_xlfn.IFNA(VLOOKUP(F1619,'سجل المشتريات'!E:M,9,0),"غير مسجلة في المشتريات"))</f>
        <v/>
      </c>
      <c r="I1619" s="27" t="str">
        <f>_xlfn.IFNA(VLOOKUP(E1619,الاوردرات!$B$1:$C$600,2,0),"")</f>
        <v/>
      </c>
      <c r="J1619" s="63"/>
      <c r="L1619" s="125" t="str">
        <f>IF(F1619="","",_xlfn.IFNA((VLOOKUP(F1619,help!L:M,2,0))*G1619,"غير مسجلة في المشتريات"))</f>
        <v/>
      </c>
    </row>
    <row r="1620" spans="2:12" x14ac:dyDescent="0.2">
      <c r="B1620" s="14">
        <f>COUNTIFS($E$3:E1620,تقرير!$E$4)</f>
        <v>21</v>
      </c>
      <c r="C1620" s="48"/>
      <c r="D1620" s="49"/>
      <c r="E1620" s="48"/>
      <c r="F1620" s="50"/>
      <c r="G1620" s="51"/>
      <c r="H1620" s="128" t="str">
        <f>IF(F1620="","",_xlfn.IFNA(VLOOKUP(F1620,'سجل المشتريات'!E:M,9,0),"غير مسجلة في المشتريات"))</f>
        <v/>
      </c>
      <c r="I1620" s="27" t="str">
        <f>_xlfn.IFNA(VLOOKUP(E1620,الاوردرات!$B$1:$C$600,2,0),"")</f>
        <v/>
      </c>
      <c r="J1620" s="63"/>
      <c r="L1620" s="125" t="str">
        <f>IF(F1620="","",_xlfn.IFNA((VLOOKUP(F1620,help!L:M,2,0))*G1620,"غير مسجلة في المشتريات"))</f>
        <v/>
      </c>
    </row>
    <row r="1621" spans="2:12" x14ac:dyDescent="0.2">
      <c r="B1621" s="14">
        <f>COUNTIFS($E$3:E1621,تقرير!$E$4)</f>
        <v>21</v>
      </c>
      <c r="C1621" s="48"/>
      <c r="D1621" s="49"/>
      <c r="E1621" s="48"/>
      <c r="F1621" s="50"/>
      <c r="G1621" s="51"/>
      <c r="H1621" s="128" t="str">
        <f>IF(F1621="","",_xlfn.IFNA(VLOOKUP(F1621,'سجل المشتريات'!E:M,9,0),"غير مسجلة في المشتريات"))</f>
        <v/>
      </c>
      <c r="I1621" s="27" t="str">
        <f>_xlfn.IFNA(VLOOKUP(E1621,الاوردرات!$B$1:$C$600,2,0),"")</f>
        <v/>
      </c>
      <c r="J1621" s="63"/>
      <c r="L1621" s="125" t="str">
        <f>IF(F1621="","",_xlfn.IFNA((VLOOKUP(F1621,help!L:M,2,0))*G1621,"غير مسجلة في المشتريات"))</f>
        <v/>
      </c>
    </row>
    <row r="1622" spans="2:12" x14ac:dyDescent="0.2">
      <c r="B1622" s="14">
        <f>COUNTIFS($E$3:E1622,تقرير!$E$4)</f>
        <v>21</v>
      </c>
      <c r="C1622" s="48"/>
      <c r="D1622" s="49"/>
      <c r="E1622" s="48"/>
      <c r="F1622" s="50"/>
      <c r="G1622" s="51"/>
      <c r="H1622" s="128" t="str">
        <f>IF(F1622="","",_xlfn.IFNA(VLOOKUP(F1622,'سجل المشتريات'!E:M,9,0),"غير مسجلة في المشتريات"))</f>
        <v/>
      </c>
      <c r="I1622" s="27" t="str">
        <f>_xlfn.IFNA(VLOOKUP(E1622,الاوردرات!$B$1:$C$600,2,0),"")</f>
        <v/>
      </c>
      <c r="J1622" s="63"/>
      <c r="L1622" s="125" t="str">
        <f>IF(F1622="","",_xlfn.IFNA((VLOOKUP(F1622,help!L:M,2,0))*G1622,"غير مسجلة في المشتريات"))</f>
        <v/>
      </c>
    </row>
    <row r="1623" spans="2:12" x14ac:dyDescent="0.2">
      <c r="B1623" s="14">
        <f>COUNTIFS($E$3:E1623,تقرير!$E$4)</f>
        <v>21</v>
      </c>
      <c r="C1623" s="48"/>
      <c r="D1623" s="49"/>
      <c r="E1623" s="48"/>
      <c r="F1623" s="50"/>
      <c r="G1623" s="51"/>
      <c r="H1623" s="128" t="str">
        <f>IF(F1623="","",_xlfn.IFNA(VLOOKUP(F1623,'سجل المشتريات'!E:M,9,0),"غير مسجلة في المشتريات"))</f>
        <v/>
      </c>
      <c r="I1623" s="27" t="str">
        <f>_xlfn.IFNA(VLOOKUP(E1623,الاوردرات!$B$1:$C$600,2,0),"")</f>
        <v/>
      </c>
      <c r="J1623" s="63"/>
      <c r="L1623" s="125" t="str">
        <f>IF(F1623="","",_xlfn.IFNA((VLOOKUP(F1623,help!L:M,2,0))*G1623,"غير مسجلة في المشتريات"))</f>
        <v/>
      </c>
    </row>
    <row r="1624" spans="2:12" x14ac:dyDescent="0.2">
      <c r="B1624" s="14">
        <f>COUNTIFS($E$3:E1624,تقرير!$E$4)</f>
        <v>21</v>
      </c>
      <c r="C1624" s="48"/>
      <c r="D1624" s="49"/>
      <c r="E1624" s="48"/>
      <c r="F1624" s="50"/>
      <c r="G1624" s="51"/>
      <c r="H1624" s="128" t="str">
        <f>IF(F1624="","",_xlfn.IFNA(VLOOKUP(F1624,'سجل المشتريات'!E:M,9,0),"غير مسجلة في المشتريات"))</f>
        <v/>
      </c>
      <c r="I1624" s="27" t="str">
        <f>_xlfn.IFNA(VLOOKUP(E1624,الاوردرات!$B$1:$C$600,2,0),"")</f>
        <v/>
      </c>
      <c r="J1624" s="63"/>
      <c r="L1624" s="125" t="str">
        <f>IF(F1624="","",_xlfn.IFNA((VLOOKUP(F1624,help!L:M,2,0))*G1624,"غير مسجلة في المشتريات"))</f>
        <v/>
      </c>
    </row>
    <row r="1625" spans="2:12" x14ac:dyDescent="0.2">
      <c r="B1625" s="14">
        <f>COUNTIFS($E$3:E1625,تقرير!$E$4)</f>
        <v>21</v>
      </c>
      <c r="C1625" s="48"/>
      <c r="D1625" s="49"/>
      <c r="E1625" s="48"/>
      <c r="F1625" s="50"/>
      <c r="G1625" s="51"/>
      <c r="H1625" s="128" t="str">
        <f>IF(F1625="","",_xlfn.IFNA(VLOOKUP(F1625,'سجل المشتريات'!E:M,9,0),"غير مسجلة في المشتريات"))</f>
        <v/>
      </c>
      <c r="I1625" s="27" t="str">
        <f>_xlfn.IFNA(VLOOKUP(E1625,الاوردرات!$B$1:$C$600,2,0),"")</f>
        <v/>
      </c>
      <c r="J1625" s="63"/>
      <c r="L1625" s="125" t="str">
        <f>IF(F1625="","",_xlfn.IFNA((VLOOKUP(F1625,help!L:M,2,0))*G1625,"غير مسجلة في المشتريات"))</f>
        <v/>
      </c>
    </row>
    <row r="1626" spans="2:12" x14ac:dyDescent="0.2">
      <c r="B1626" s="14">
        <f>COUNTIFS($E$3:E1626,تقرير!$E$4)</f>
        <v>21</v>
      </c>
      <c r="C1626" s="48"/>
      <c r="D1626" s="49"/>
      <c r="E1626" s="48"/>
      <c r="F1626" s="50"/>
      <c r="G1626" s="51"/>
      <c r="H1626" s="128" t="str">
        <f>IF(F1626="","",_xlfn.IFNA(VLOOKUP(F1626,'سجل المشتريات'!E:M,9,0),"غير مسجلة في المشتريات"))</f>
        <v/>
      </c>
      <c r="I1626" s="27" t="str">
        <f>_xlfn.IFNA(VLOOKUP(E1626,الاوردرات!$B$1:$C$600,2,0),"")</f>
        <v/>
      </c>
      <c r="J1626" s="63"/>
      <c r="L1626" s="125" t="str">
        <f>IF(F1626="","",_xlfn.IFNA((VLOOKUP(F1626,help!L:M,2,0))*G1626,"غير مسجلة في المشتريات"))</f>
        <v/>
      </c>
    </row>
    <row r="1627" spans="2:12" x14ac:dyDescent="0.2">
      <c r="B1627" s="14">
        <f>COUNTIFS($E$3:E1627,تقرير!$E$4)</f>
        <v>21</v>
      </c>
      <c r="C1627" s="48"/>
      <c r="D1627" s="49"/>
      <c r="E1627" s="48"/>
      <c r="F1627" s="50"/>
      <c r="G1627" s="51"/>
      <c r="H1627" s="128" t="str">
        <f>IF(F1627="","",_xlfn.IFNA(VLOOKUP(F1627,'سجل المشتريات'!E:M,9,0),"غير مسجلة في المشتريات"))</f>
        <v/>
      </c>
      <c r="I1627" s="27" t="str">
        <f>_xlfn.IFNA(VLOOKUP(E1627,الاوردرات!$B$1:$C$600,2,0),"")</f>
        <v/>
      </c>
      <c r="J1627" s="63"/>
      <c r="L1627" s="125" t="str">
        <f>IF(F1627="","",_xlfn.IFNA((VLOOKUP(F1627,help!L:M,2,0))*G1627,"غير مسجلة في المشتريات"))</f>
        <v/>
      </c>
    </row>
    <row r="1628" spans="2:12" x14ac:dyDescent="0.2">
      <c r="B1628" s="14">
        <f>COUNTIFS($E$3:E1628,تقرير!$E$4)</f>
        <v>21</v>
      </c>
      <c r="C1628" s="48"/>
      <c r="D1628" s="49"/>
      <c r="E1628" s="48"/>
      <c r="F1628" s="50"/>
      <c r="G1628" s="51"/>
      <c r="H1628" s="128" t="str">
        <f>IF(F1628="","",_xlfn.IFNA(VLOOKUP(F1628,'سجل المشتريات'!E:M,9,0),"غير مسجلة في المشتريات"))</f>
        <v/>
      </c>
      <c r="I1628" s="27" t="str">
        <f>_xlfn.IFNA(VLOOKUP(E1628,الاوردرات!$B$1:$C$600,2,0),"")</f>
        <v/>
      </c>
      <c r="J1628" s="63"/>
      <c r="L1628" s="125" t="str">
        <f>IF(F1628="","",_xlfn.IFNA((VLOOKUP(F1628,help!L:M,2,0))*G1628,"غير مسجلة في المشتريات"))</f>
        <v/>
      </c>
    </row>
    <row r="1629" spans="2:12" x14ac:dyDescent="0.2">
      <c r="B1629" s="14">
        <f>COUNTIFS($E$3:E1629,تقرير!$E$4)</f>
        <v>21</v>
      </c>
      <c r="C1629" s="48"/>
      <c r="D1629" s="49"/>
      <c r="E1629" s="48"/>
      <c r="F1629" s="50"/>
      <c r="G1629" s="51"/>
      <c r="H1629" s="128" t="str">
        <f>IF(F1629="","",_xlfn.IFNA(VLOOKUP(F1629,'سجل المشتريات'!E:M,9,0),"غير مسجلة في المشتريات"))</f>
        <v/>
      </c>
      <c r="I1629" s="27" t="str">
        <f>_xlfn.IFNA(VLOOKUP(E1629,الاوردرات!$B$1:$C$600,2,0),"")</f>
        <v/>
      </c>
      <c r="J1629" s="63"/>
      <c r="L1629" s="125" t="str">
        <f>IF(F1629="","",_xlfn.IFNA((VLOOKUP(F1629,help!L:M,2,0))*G1629,"غير مسجلة في المشتريات"))</f>
        <v/>
      </c>
    </row>
    <row r="1630" spans="2:12" x14ac:dyDescent="0.2">
      <c r="B1630" s="14">
        <f>COUNTIFS($E$3:E1630,تقرير!$E$4)</f>
        <v>21</v>
      </c>
      <c r="C1630" s="48"/>
      <c r="D1630" s="49"/>
      <c r="E1630" s="48"/>
      <c r="F1630" s="50"/>
      <c r="G1630" s="51"/>
      <c r="H1630" s="128" t="str">
        <f>IF(F1630="","",_xlfn.IFNA(VLOOKUP(F1630,'سجل المشتريات'!E:M,9,0),"غير مسجلة في المشتريات"))</f>
        <v/>
      </c>
      <c r="I1630" s="27" t="str">
        <f>_xlfn.IFNA(VLOOKUP(E1630,الاوردرات!$B$1:$C$600,2,0),"")</f>
        <v/>
      </c>
      <c r="J1630" s="63"/>
      <c r="L1630" s="125" t="str">
        <f>IF(F1630="","",_xlfn.IFNA((VLOOKUP(F1630,help!L:M,2,0))*G1630,"غير مسجلة في المشتريات"))</f>
        <v/>
      </c>
    </row>
    <row r="1631" spans="2:12" x14ac:dyDescent="0.2">
      <c r="B1631" s="14">
        <f>COUNTIFS($E$3:E1631,تقرير!$E$4)</f>
        <v>21</v>
      </c>
      <c r="C1631" s="48"/>
      <c r="D1631" s="49"/>
      <c r="E1631" s="48"/>
      <c r="F1631" s="50"/>
      <c r="G1631" s="51"/>
      <c r="H1631" s="128" t="str">
        <f>IF(F1631="","",_xlfn.IFNA(VLOOKUP(F1631,'سجل المشتريات'!E:M,9,0),"غير مسجلة في المشتريات"))</f>
        <v/>
      </c>
      <c r="I1631" s="27" t="str">
        <f>_xlfn.IFNA(VLOOKUP(E1631,الاوردرات!$B$1:$C$600,2,0),"")</f>
        <v/>
      </c>
      <c r="J1631" s="63"/>
      <c r="L1631" s="125" t="str">
        <f>IF(F1631="","",_xlfn.IFNA((VLOOKUP(F1631,help!L:M,2,0))*G1631,"غير مسجلة في المشتريات"))</f>
        <v/>
      </c>
    </row>
    <row r="1632" spans="2:12" x14ac:dyDescent="0.2">
      <c r="B1632" s="14">
        <f>COUNTIFS($E$3:E1632,تقرير!$E$4)</f>
        <v>21</v>
      </c>
      <c r="C1632" s="48"/>
      <c r="D1632" s="49"/>
      <c r="E1632" s="48"/>
      <c r="F1632" s="50"/>
      <c r="G1632" s="51"/>
      <c r="H1632" s="128" t="str">
        <f>IF(F1632="","",_xlfn.IFNA(VLOOKUP(F1632,'سجل المشتريات'!E:M,9,0),"غير مسجلة في المشتريات"))</f>
        <v/>
      </c>
      <c r="I1632" s="27" t="str">
        <f>_xlfn.IFNA(VLOOKUP(E1632,الاوردرات!$B$1:$C$600,2,0),"")</f>
        <v/>
      </c>
      <c r="J1632" s="63"/>
      <c r="L1632" s="125" t="str">
        <f>IF(F1632="","",_xlfn.IFNA((VLOOKUP(F1632,help!L:M,2,0))*G1632,"غير مسجلة في المشتريات"))</f>
        <v/>
      </c>
    </row>
    <row r="1633" spans="2:12" x14ac:dyDescent="0.2">
      <c r="B1633" s="14">
        <f>COUNTIFS($E$3:E1633,تقرير!$E$4)</f>
        <v>21</v>
      </c>
      <c r="C1633" s="48"/>
      <c r="D1633" s="49"/>
      <c r="E1633" s="48"/>
      <c r="F1633" s="50"/>
      <c r="G1633" s="51"/>
      <c r="H1633" s="128" t="str">
        <f>IF(F1633="","",_xlfn.IFNA(VLOOKUP(F1633,'سجل المشتريات'!E:M,9,0),"غير مسجلة في المشتريات"))</f>
        <v/>
      </c>
      <c r="I1633" s="27" t="str">
        <f>_xlfn.IFNA(VLOOKUP(E1633,الاوردرات!$B$1:$C$600,2,0),"")</f>
        <v/>
      </c>
      <c r="J1633" s="63"/>
      <c r="L1633" s="125" t="str">
        <f>IF(F1633="","",_xlfn.IFNA((VLOOKUP(F1633,help!L:M,2,0))*G1633,"غير مسجلة في المشتريات"))</f>
        <v/>
      </c>
    </row>
    <row r="1634" spans="2:12" x14ac:dyDescent="0.2">
      <c r="B1634" s="14">
        <f>COUNTIFS($E$3:E1634,تقرير!$E$4)</f>
        <v>21</v>
      </c>
      <c r="C1634" s="48"/>
      <c r="D1634" s="49"/>
      <c r="E1634" s="48"/>
      <c r="F1634" s="50"/>
      <c r="G1634" s="51"/>
      <c r="H1634" s="128" t="str">
        <f>IF(F1634="","",_xlfn.IFNA(VLOOKUP(F1634,'سجل المشتريات'!E:M,9,0),"غير مسجلة في المشتريات"))</f>
        <v/>
      </c>
      <c r="I1634" s="27" t="str">
        <f>_xlfn.IFNA(VLOOKUP(E1634,الاوردرات!$B$1:$C$600,2,0),"")</f>
        <v/>
      </c>
      <c r="J1634" s="63"/>
      <c r="L1634" s="125" t="str">
        <f>IF(F1634="","",_xlfn.IFNA((VLOOKUP(F1634,help!L:M,2,0))*G1634,"غير مسجلة في المشتريات"))</f>
        <v/>
      </c>
    </row>
    <row r="1635" spans="2:12" x14ac:dyDescent="0.2">
      <c r="B1635" s="14">
        <f>COUNTIFS($E$3:E1635,تقرير!$E$4)</f>
        <v>21</v>
      </c>
      <c r="C1635" s="48"/>
      <c r="D1635" s="49"/>
      <c r="E1635" s="48"/>
      <c r="F1635" s="50"/>
      <c r="G1635" s="51"/>
      <c r="H1635" s="128" t="str">
        <f>IF(F1635="","",_xlfn.IFNA(VLOOKUP(F1635,'سجل المشتريات'!E:M,9,0),"غير مسجلة في المشتريات"))</f>
        <v/>
      </c>
      <c r="I1635" s="27" t="str">
        <f>_xlfn.IFNA(VLOOKUP(E1635,الاوردرات!$B$1:$C$600,2,0),"")</f>
        <v/>
      </c>
      <c r="J1635" s="63"/>
      <c r="L1635" s="125" t="str">
        <f>IF(F1635="","",_xlfn.IFNA((VLOOKUP(F1635,help!L:M,2,0))*G1635,"غير مسجلة في المشتريات"))</f>
        <v/>
      </c>
    </row>
    <row r="1636" spans="2:12" x14ac:dyDescent="0.2">
      <c r="B1636" s="14">
        <f>COUNTIFS($E$3:E1636,تقرير!$E$4)</f>
        <v>21</v>
      </c>
      <c r="C1636" s="48"/>
      <c r="D1636" s="49"/>
      <c r="E1636" s="48"/>
      <c r="F1636" s="50"/>
      <c r="G1636" s="51"/>
      <c r="H1636" s="128" t="str">
        <f>IF(F1636="","",_xlfn.IFNA(VLOOKUP(F1636,'سجل المشتريات'!E:M,9,0),"غير مسجلة في المشتريات"))</f>
        <v/>
      </c>
      <c r="I1636" s="27" t="str">
        <f>_xlfn.IFNA(VLOOKUP(E1636,الاوردرات!$B$1:$C$600,2,0),"")</f>
        <v/>
      </c>
      <c r="J1636" s="63"/>
      <c r="L1636" s="125" t="str">
        <f>IF(F1636="","",_xlfn.IFNA((VLOOKUP(F1636,help!L:M,2,0))*G1636,"غير مسجلة في المشتريات"))</f>
        <v/>
      </c>
    </row>
    <row r="1637" spans="2:12" x14ac:dyDescent="0.2">
      <c r="B1637" s="14">
        <f>COUNTIFS($E$3:E1637,تقرير!$E$4)</f>
        <v>21</v>
      </c>
      <c r="C1637" s="48"/>
      <c r="D1637" s="49"/>
      <c r="E1637" s="48"/>
      <c r="F1637" s="50"/>
      <c r="G1637" s="51"/>
      <c r="H1637" s="128" t="str">
        <f>IF(F1637="","",_xlfn.IFNA(VLOOKUP(F1637,'سجل المشتريات'!E:M,9,0),"غير مسجلة في المشتريات"))</f>
        <v/>
      </c>
      <c r="I1637" s="27" t="str">
        <f>_xlfn.IFNA(VLOOKUP(E1637,الاوردرات!$B$1:$C$600,2,0),"")</f>
        <v/>
      </c>
      <c r="J1637" s="63"/>
      <c r="L1637" s="125" t="str">
        <f>IF(F1637="","",_xlfn.IFNA((VLOOKUP(F1637,help!L:M,2,0))*G1637,"غير مسجلة في المشتريات"))</f>
        <v/>
      </c>
    </row>
    <row r="1638" spans="2:12" x14ac:dyDescent="0.2">
      <c r="B1638" s="14">
        <f>COUNTIFS($E$3:E1638,تقرير!$E$4)</f>
        <v>21</v>
      </c>
      <c r="C1638" s="48"/>
      <c r="D1638" s="49"/>
      <c r="E1638" s="48"/>
      <c r="F1638" s="50"/>
      <c r="G1638" s="51"/>
      <c r="H1638" s="128" t="str">
        <f>IF(F1638="","",_xlfn.IFNA(VLOOKUP(F1638,'سجل المشتريات'!E:M,9,0),"غير مسجلة في المشتريات"))</f>
        <v/>
      </c>
      <c r="I1638" s="27" t="str">
        <f>_xlfn.IFNA(VLOOKUP(E1638,الاوردرات!$B$1:$C$600,2,0),"")</f>
        <v/>
      </c>
      <c r="J1638" s="63"/>
      <c r="L1638" s="125" t="str">
        <f>IF(F1638="","",_xlfn.IFNA((VLOOKUP(F1638,help!L:M,2,0))*G1638,"غير مسجلة في المشتريات"))</f>
        <v/>
      </c>
    </row>
    <row r="1639" spans="2:12" x14ac:dyDescent="0.2">
      <c r="B1639" s="14">
        <f>COUNTIFS($E$3:E1639,تقرير!$E$4)</f>
        <v>21</v>
      </c>
      <c r="C1639" s="48"/>
      <c r="D1639" s="49"/>
      <c r="E1639" s="48"/>
      <c r="F1639" s="50"/>
      <c r="G1639" s="51"/>
      <c r="H1639" s="128" t="str">
        <f>IF(F1639="","",_xlfn.IFNA(VLOOKUP(F1639,'سجل المشتريات'!E:M,9,0),"غير مسجلة في المشتريات"))</f>
        <v/>
      </c>
      <c r="I1639" s="27" t="str">
        <f>_xlfn.IFNA(VLOOKUP(E1639,الاوردرات!$B$1:$C$600,2,0),"")</f>
        <v/>
      </c>
      <c r="J1639" s="63"/>
      <c r="L1639" s="125" t="str">
        <f>IF(F1639="","",_xlfn.IFNA((VLOOKUP(F1639,help!L:M,2,0))*G1639,"غير مسجلة في المشتريات"))</f>
        <v/>
      </c>
    </row>
    <row r="1640" spans="2:12" x14ac:dyDescent="0.2">
      <c r="B1640" s="14">
        <f>COUNTIFS($E$3:E1640,تقرير!$E$4)</f>
        <v>21</v>
      </c>
      <c r="C1640" s="48"/>
      <c r="D1640" s="49"/>
      <c r="E1640" s="48"/>
      <c r="F1640" s="50"/>
      <c r="G1640" s="51"/>
      <c r="H1640" s="128" t="str">
        <f>IF(F1640="","",_xlfn.IFNA(VLOOKUP(F1640,'سجل المشتريات'!E:M,9,0),"غير مسجلة في المشتريات"))</f>
        <v/>
      </c>
      <c r="I1640" s="27" t="str">
        <f>_xlfn.IFNA(VLOOKUP(E1640,الاوردرات!$B$1:$C$600,2,0),"")</f>
        <v/>
      </c>
      <c r="J1640" s="63"/>
      <c r="L1640" s="125" t="str">
        <f>IF(F1640="","",_xlfn.IFNA((VLOOKUP(F1640,help!L:M,2,0))*G1640,"غير مسجلة في المشتريات"))</f>
        <v/>
      </c>
    </row>
    <row r="1641" spans="2:12" x14ac:dyDescent="0.2">
      <c r="B1641" s="14">
        <f>COUNTIFS($E$3:E1641,تقرير!$E$4)</f>
        <v>21</v>
      </c>
      <c r="C1641" s="48"/>
      <c r="D1641" s="49"/>
      <c r="E1641" s="48"/>
      <c r="F1641" s="50"/>
      <c r="G1641" s="51"/>
      <c r="H1641" s="128" t="str">
        <f>IF(F1641="","",_xlfn.IFNA(VLOOKUP(F1641,'سجل المشتريات'!E:M,9,0),"غير مسجلة في المشتريات"))</f>
        <v/>
      </c>
      <c r="I1641" s="27" t="str">
        <f>_xlfn.IFNA(VLOOKUP(E1641,الاوردرات!$B$1:$C$600,2,0),"")</f>
        <v/>
      </c>
      <c r="J1641" s="63"/>
      <c r="L1641" s="125" t="str">
        <f>IF(F1641="","",_xlfn.IFNA((VLOOKUP(F1641,help!L:M,2,0))*G1641,"غير مسجلة في المشتريات"))</f>
        <v/>
      </c>
    </row>
    <row r="1642" spans="2:12" x14ac:dyDescent="0.2">
      <c r="B1642" s="14">
        <f>COUNTIFS($E$3:E1642,تقرير!$E$4)</f>
        <v>21</v>
      </c>
      <c r="C1642" s="48"/>
      <c r="D1642" s="49"/>
      <c r="E1642" s="48"/>
      <c r="F1642" s="50"/>
      <c r="G1642" s="51"/>
      <c r="H1642" s="128" t="str">
        <f>IF(F1642="","",_xlfn.IFNA(VLOOKUP(F1642,'سجل المشتريات'!E:M,9,0),"غير مسجلة في المشتريات"))</f>
        <v/>
      </c>
      <c r="I1642" s="27" t="str">
        <f>_xlfn.IFNA(VLOOKUP(E1642,الاوردرات!$B$1:$C$600,2,0),"")</f>
        <v/>
      </c>
      <c r="J1642" s="63"/>
      <c r="L1642" s="125" t="str">
        <f>IF(F1642="","",_xlfn.IFNA((VLOOKUP(F1642,help!L:M,2,0))*G1642,"غير مسجلة في المشتريات"))</f>
        <v/>
      </c>
    </row>
    <row r="1643" spans="2:12" x14ac:dyDescent="0.2">
      <c r="B1643" s="14">
        <f>COUNTIFS($E$3:E1643,تقرير!$E$4)</f>
        <v>21</v>
      </c>
      <c r="C1643" s="48"/>
      <c r="D1643" s="49"/>
      <c r="E1643" s="48"/>
      <c r="F1643" s="50"/>
      <c r="G1643" s="51"/>
      <c r="H1643" s="128" t="str">
        <f>IF(F1643="","",_xlfn.IFNA(VLOOKUP(F1643,'سجل المشتريات'!E:M,9,0),"غير مسجلة في المشتريات"))</f>
        <v/>
      </c>
      <c r="I1643" s="27" t="str">
        <f>_xlfn.IFNA(VLOOKUP(E1643,الاوردرات!$B$1:$C$600,2,0),"")</f>
        <v/>
      </c>
      <c r="J1643" s="63"/>
      <c r="L1643" s="125" t="str">
        <f>IF(F1643="","",_xlfn.IFNA((VLOOKUP(F1643,help!L:M,2,0))*G1643,"غير مسجلة في المشتريات"))</f>
        <v/>
      </c>
    </row>
    <row r="1644" spans="2:12" x14ac:dyDescent="0.2">
      <c r="B1644" s="14">
        <f>COUNTIFS($E$3:E1644,تقرير!$E$4)</f>
        <v>21</v>
      </c>
      <c r="C1644" s="48"/>
      <c r="D1644" s="49"/>
      <c r="E1644" s="48"/>
      <c r="F1644" s="50"/>
      <c r="G1644" s="51"/>
      <c r="H1644" s="128" t="str">
        <f>IF(F1644="","",_xlfn.IFNA(VLOOKUP(F1644,'سجل المشتريات'!E:M,9,0),"غير مسجلة في المشتريات"))</f>
        <v/>
      </c>
      <c r="I1644" s="27" t="str">
        <f>_xlfn.IFNA(VLOOKUP(E1644,الاوردرات!$B$1:$C$600,2,0),"")</f>
        <v/>
      </c>
      <c r="J1644" s="63"/>
      <c r="L1644" s="125" t="str">
        <f>IF(F1644="","",_xlfn.IFNA((VLOOKUP(F1644,help!L:M,2,0))*G1644,"غير مسجلة في المشتريات"))</f>
        <v/>
      </c>
    </row>
    <row r="1645" spans="2:12" x14ac:dyDescent="0.2">
      <c r="B1645" s="14">
        <f>COUNTIFS($E$3:E1645,تقرير!$E$4)</f>
        <v>21</v>
      </c>
      <c r="C1645" s="48"/>
      <c r="D1645" s="49"/>
      <c r="E1645" s="48"/>
      <c r="F1645" s="50"/>
      <c r="G1645" s="51"/>
      <c r="H1645" s="128" t="str">
        <f>IF(F1645="","",_xlfn.IFNA(VLOOKUP(F1645,'سجل المشتريات'!E:M,9,0),"غير مسجلة في المشتريات"))</f>
        <v/>
      </c>
      <c r="I1645" s="27" t="str">
        <f>_xlfn.IFNA(VLOOKUP(E1645,الاوردرات!$B$1:$C$600,2,0),"")</f>
        <v/>
      </c>
      <c r="J1645" s="63"/>
      <c r="L1645" s="125" t="str">
        <f>IF(F1645="","",_xlfn.IFNA((VLOOKUP(F1645,help!L:M,2,0))*G1645,"غير مسجلة في المشتريات"))</f>
        <v/>
      </c>
    </row>
    <row r="1646" spans="2:12" x14ac:dyDescent="0.2">
      <c r="B1646" s="14">
        <f>COUNTIFS($E$3:E1646,تقرير!$E$4)</f>
        <v>21</v>
      </c>
      <c r="C1646" s="48"/>
      <c r="D1646" s="49"/>
      <c r="E1646" s="48"/>
      <c r="F1646" s="50"/>
      <c r="G1646" s="51"/>
      <c r="H1646" s="128" t="str">
        <f>IF(F1646="","",_xlfn.IFNA(VLOOKUP(F1646,'سجل المشتريات'!E:M,9,0),"غير مسجلة في المشتريات"))</f>
        <v/>
      </c>
      <c r="I1646" s="27" t="str">
        <f>_xlfn.IFNA(VLOOKUP(E1646,الاوردرات!$B$1:$C$600,2,0),"")</f>
        <v/>
      </c>
      <c r="J1646" s="63"/>
      <c r="L1646" s="125" t="str">
        <f>IF(F1646="","",_xlfn.IFNA((VLOOKUP(F1646,help!L:M,2,0))*G1646,"غير مسجلة في المشتريات"))</f>
        <v/>
      </c>
    </row>
    <row r="1647" spans="2:12" x14ac:dyDescent="0.2">
      <c r="B1647" s="14">
        <f>COUNTIFS($E$3:E1647,تقرير!$E$4)</f>
        <v>21</v>
      </c>
      <c r="C1647" s="48"/>
      <c r="D1647" s="49"/>
      <c r="E1647" s="48"/>
      <c r="F1647" s="50"/>
      <c r="G1647" s="51"/>
      <c r="H1647" s="128" t="str">
        <f>IF(F1647="","",_xlfn.IFNA(VLOOKUP(F1647,'سجل المشتريات'!E:M,9,0),"غير مسجلة في المشتريات"))</f>
        <v/>
      </c>
      <c r="I1647" s="27" t="str">
        <f>_xlfn.IFNA(VLOOKUP(E1647,الاوردرات!$B$1:$C$600,2,0),"")</f>
        <v/>
      </c>
      <c r="J1647" s="63"/>
      <c r="L1647" s="125" t="str">
        <f>IF(F1647="","",_xlfn.IFNA((VLOOKUP(F1647,help!L:M,2,0))*G1647,"غير مسجلة في المشتريات"))</f>
        <v/>
      </c>
    </row>
    <row r="1648" spans="2:12" x14ac:dyDescent="0.2">
      <c r="B1648" s="14">
        <f>COUNTIFS($E$3:E1648,تقرير!$E$4)</f>
        <v>21</v>
      </c>
      <c r="C1648" s="48"/>
      <c r="D1648" s="49"/>
      <c r="E1648" s="48"/>
      <c r="F1648" s="50"/>
      <c r="G1648" s="51"/>
      <c r="H1648" s="128" t="str">
        <f>IF(F1648="","",_xlfn.IFNA(VLOOKUP(F1648,'سجل المشتريات'!E:M,9,0),"غير مسجلة في المشتريات"))</f>
        <v/>
      </c>
      <c r="I1648" s="27" t="str">
        <f>_xlfn.IFNA(VLOOKUP(E1648,الاوردرات!$B$1:$C$600,2,0),"")</f>
        <v/>
      </c>
      <c r="J1648" s="63"/>
      <c r="L1648" s="125" t="str">
        <f>IF(F1648="","",_xlfn.IFNA((VLOOKUP(F1648,help!L:M,2,0))*G1648,"غير مسجلة في المشتريات"))</f>
        <v/>
      </c>
    </row>
    <row r="1649" spans="2:12" x14ac:dyDescent="0.2">
      <c r="B1649" s="14">
        <f>COUNTIFS($E$3:E1649,تقرير!$E$4)</f>
        <v>21</v>
      </c>
      <c r="C1649" s="48"/>
      <c r="D1649" s="49"/>
      <c r="E1649" s="48"/>
      <c r="F1649" s="50"/>
      <c r="G1649" s="51"/>
      <c r="H1649" s="128" t="str">
        <f>IF(F1649="","",_xlfn.IFNA(VLOOKUP(F1649,'سجل المشتريات'!E:M,9,0),"غير مسجلة في المشتريات"))</f>
        <v/>
      </c>
      <c r="I1649" s="27" t="str">
        <f>_xlfn.IFNA(VLOOKUP(E1649,الاوردرات!$B$1:$C$600,2,0),"")</f>
        <v/>
      </c>
      <c r="J1649" s="63"/>
      <c r="L1649" s="125" t="str">
        <f>IF(F1649="","",_xlfn.IFNA((VLOOKUP(F1649,help!L:M,2,0))*G1649,"غير مسجلة في المشتريات"))</f>
        <v/>
      </c>
    </row>
    <row r="1650" spans="2:12" x14ac:dyDescent="0.2">
      <c r="B1650" s="14">
        <f>COUNTIFS($E$3:E1650,تقرير!$E$4)</f>
        <v>21</v>
      </c>
      <c r="C1650" s="48"/>
      <c r="D1650" s="49"/>
      <c r="E1650" s="48"/>
      <c r="F1650" s="50"/>
      <c r="G1650" s="51"/>
      <c r="H1650" s="128" t="str">
        <f>IF(F1650="","",_xlfn.IFNA(VLOOKUP(F1650,'سجل المشتريات'!E:M,9,0),"غير مسجلة في المشتريات"))</f>
        <v/>
      </c>
      <c r="I1650" s="27" t="str">
        <f>_xlfn.IFNA(VLOOKUP(E1650,الاوردرات!$B$1:$C$600,2,0),"")</f>
        <v/>
      </c>
      <c r="J1650" s="63"/>
      <c r="L1650" s="125" t="str">
        <f>IF(F1650="","",_xlfn.IFNA((VLOOKUP(F1650,help!L:M,2,0))*G1650,"غير مسجلة في المشتريات"))</f>
        <v/>
      </c>
    </row>
    <row r="1651" spans="2:12" x14ac:dyDescent="0.2">
      <c r="B1651" s="14">
        <f>COUNTIFS($E$3:E1651,تقرير!$E$4)</f>
        <v>21</v>
      </c>
      <c r="C1651" s="48"/>
      <c r="D1651" s="49"/>
      <c r="E1651" s="48"/>
      <c r="F1651" s="50"/>
      <c r="G1651" s="51"/>
      <c r="H1651" s="128" t="str">
        <f>IF(F1651="","",_xlfn.IFNA(VLOOKUP(F1651,'سجل المشتريات'!E:M,9,0),"غير مسجلة في المشتريات"))</f>
        <v/>
      </c>
      <c r="I1651" s="27" t="str">
        <f>_xlfn.IFNA(VLOOKUP(E1651,الاوردرات!$B$1:$C$600,2,0),"")</f>
        <v/>
      </c>
      <c r="J1651" s="63"/>
      <c r="L1651" s="125" t="str">
        <f>IF(F1651="","",_xlfn.IFNA((VLOOKUP(F1651,help!L:M,2,0))*G1651,"غير مسجلة في المشتريات"))</f>
        <v/>
      </c>
    </row>
    <row r="1652" spans="2:12" x14ac:dyDescent="0.2">
      <c r="B1652" s="14">
        <f>COUNTIFS($E$3:E1652,تقرير!$E$4)</f>
        <v>21</v>
      </c>
      <c r="C1652" s="48"/>
      <c r="D1652" s="49"/>
      <c r="E1652" s="48"/>
      <c r="F1652" s="50"/>
      <c r="G1652" s="51"/>
      <c r="H1652" s="128" t="str">
        <f>IF(F1652="","",_xlfn.IFNA(VLOOKUP(F1652,'سجل المشتريات'!E:M,9,0),"غير مسجلة في المشتريات"))</f>
        <v/>
      </c>
      <c r="I1652" s="27" t="str">
        <f>_xlfn.IFNA(VLOOKUP(E1652,الاوردرات!$B$1:$C$600,2,0),"")</f>
        <v/>
      </c>
      <c r="J1652" s="63"/>
      <c r="L1652" s="125" t="str">
        <f>IF(F1652="","",_xlfn.IFNA((VLOOKUP(F1652,help!L:M,2,0))*G1652,"غير مسجلة في المشتريات"))</f>
        <v/>
      </c>
    </row>
    <row r="1653" spans="2:12" x14ac:dyDescent="0.2">
      <c r="B1653" s="14">
        <f>COUNTIFS($E$3:E1653,تقرير!$E$4)</f>
        <v>21</v>
      </c>
      <c r="C1653" s="48"/>
      <c r="D1653" s="49"/>
      <c r="E1653" s="48"/>
      <c r="F1653" s="50"/>
      <c r="G1653" s="51"/>
      <c r="H1653" s="128" t="str">
        <f>IF(F1653="","",_xlfn.IFNA(VLOOKUP(F1653,'سجل المشتريات'!E:M,9,0),"غير مسجلة في المشتريات"))</f>
        <v/>
      </c>
      <c r="I1653" s="27" t="str">
        <f>_xlfn.IFNA(VLOOKUP(E1653,الاوردرات!$B$1:$C$600,2,0),"")</f>
        <v/>
      </c>
      <c r="J1653" s="63"/>
      <c r="L1653" s="125" t="str">
        <f>IF(F1653="","",_xlfn.IFNA((VLOOKUP(F1653,help!L:M,2,0))*G1653,"غير مسجلة في المشتريات"))</f>
        <v/>
      </c>
    </row>
    <row r="1654" spans="2:12" x14ac:dyDescent="0.2">
      <c r="B1654" s="14">
        <f>COUNTIFS($E$3:E1654,تقرير!$E$4)</f>
        <v>21</v>
      </c>
      <c r="C1654" s="48"/>
      <c r="D1654" s="49"/>
      <c r="E1654" s="48"/>
      <c r="F1654" s="50"/>
      <c r="G1654" s="51"/>
      <c r="H1654" s="128" t="str">
        <f>IF(F1654="","",_xlfn.IFNA(VLOOKUP(F1654,'سجل المشتريات'!E:M,9,0),"غير مسجلة في المشتريات"))</f>
        <v/>
      </c>
      <c r="I1654" s="27" t="str">
        <f>_xlfn.IFNA(VLOOKUP(E1654,الاوردرات!$B$1:$C$600,2,0),"")</f>
        <v/>
      </c>
      <c r="J1654" s="63"/>
      <c r="L1654" s="125" t="str">
        <f>IF(F1654="","",_xlfn.IFNA((VLOOKUP(F1654,help!L:M,2,0))*G1654,"غير مسجلة في المشتريات"))</f>
        <v/>
      </c>
    </row>
    <row r="1655" spans="2:12" x14ac:dyDescent="0.2">
      <c r="B1655" s="14">
        <f>COUNTIFS($E$3:E1655,تقرير!$E$4)</f>
        <v>21</v>
      </c>
      <c r="C1655" s="48"/>
      <c r="D1655" s="49"/>
      <c r="E1655" s="48"/>
      <c r="F1655" s="50"/>
      <c r="G1655" s="51"/>
      <c r="H1655" s="128" t="str">
        <f>IF(F1655="","",_xlfn.IFNA(VLOOKUP(F1655,'سجل المشتريات'!E:M,9,0),"غير مسجلة في المشتريات"))</f>
        <v/>
      </c>
      <c r="I1655" s="27" t="str">
        <f>_xlfn.IFNA(VLOOKUP(E1655,الاوردرات!$B$1:$C$600,2,0),"")</f>
        <v/>
      </c>
      <c r="J1655" s="63"/>
      <c r="L1655" s="125" t="str">
        <f>IF(F1655="","",_xlfn.IFNA((VLOOKUP(F1655,help!L:M,2,0))*G1655,"غير مسجلة في المشتريات"))</f>
        <v/>
      </c>
    </row>
    <row r="1656" spans="2:12" x14ac:dyDescent="0.2">
      <c r="B1656" s="14">
        <f>COUNTIFS($E$3:E1656,تقرير!$E$4)</f>
        <v>21</v>
      </c>
      <c r="C1656" s="48"/>
      <c r="D1656" s="49"/>
      <c r="E1656" s="48"/>
      <c r="F1656" s="50"/>
      <c r="G1656" s="51"/>
      <c r="H1656" s="128" t="str">
        <f>IF(F1656="","",_xlfn.IFNA(VLOOKUP(F1656,'سجل المشتريات'!E:M,9,0),"غير مسجلة في المشتريات"))</f>
        <v/>
      </c>
      <c r="I1656" s="27" t="str">
        <f>_xlfn.IFNA(VLOOKUP(E1656,الاوردرات!$B$1:$C$600,2,0),"")</f>
        <v/>
      </c>
      <c r="J1656" s="63"/>
      <c r="L1656" s="125" t="str">
        <f>IF(F1656="","",_xlfn.IFNA((VLOOKUP(F1656,help!L:M,2,0))*G1656,"غير مسجلة في المشتريات"))</f>
        <v/>
      </c>
    </row>
    <row r="1657" spans="2:12" x14ac:dyDescent="0.2">
      <c r="B1657" s="14">
        <f>COUNTIFS($E$3:E1657,تقرير!$E$4)</f>
        <v>21</v>
      </c>
      <c r="C1657" s="48"/>
      <c r="D1657" s="49"/>
      <c r="E1657" s="48"/>
      <c r="F1657" s="50"/>
      <c r="G1657" s="51"/>
      <c r="H1657" s="128" t="str">
        <f>IF(F1657="","",_xlfn.IFNA(VLOOKUP(F1657,'سجل المشتريات'!E:M,9,0),"غير مسجلة في المشتريات"))</f>
        <v/>
      </c>
      <c r="I1657" s="27" t="str">
        <f>_xlfn.IFNA(VLOOKUP(E1657,الاوردرات!$B$1:$C$600,2,0),"")</f>
        <v/>
      </c>
      <c r="J1657" s="63"/>
      <c r="L1657" s="125" t="str">
        <f>IF(F1657="","",_xlfn.IFNA((VLOOKUP(F1657,help!L:M,2,0))*G1657,"غير مسجلة في المشتريات"))</f>
        <v/>
      </c>
    </row>
    <row r="1658" spans="2:12" x14ac:dyDescent="0.2">
      <c r="B1658" s="14">
        <f>COUNTIFS($E$3:E1658,تقرير!$E$4)</f>
        <v>21</v>
      </c>
      <c r="C1658" s="48"/>
      <c r="D1658" s="49"/>
      <c r="E1658" s="48"/>
      <c r="F1658" s="50"/>
      <c r="G1658" s="51"/>
      <c r="H1658" s="128" t="str">
        <f>IF(F1658="","",_xlfn.IFNA(VLOOKUP(F1658,'سجل المشتريات'!E:M,9,0),"غير مسجلة في المشتريات"))</f>
        <v/>
      </c>
      <c r="I1658" s="27" t="str">
        <f>_xlfn.IFNA(VLOOKUP(E1658,الاوردرات!$B$1:$C$600,2,0),"")</f>
        <v/>
      </c>
      <c r="J1658" s="63"/>
      <c r="L1658" s="125" t="str">
        <f>IF(F1658="","",_xlfn.IFNA((VLOOKUP(F1658,help!L:M,2,0))*G1658,"غير مسجلة في المشتريات"))</f>
        <v/>
      </c>
    </row>
    <row r="1659" spans="2:12" x14ac:dyDescent="0.2">
      <c r="B1659" s="14">
        <f>COUNTIFS($E$3:E1659,تقرير!$E$4)</f>
        <v>21</v>
      </c>
      <c r="C1659" s="48"/>
      <c r="D1659" s="49"/>
      <c r="E1659" s="48"/>
      <c r="F1659" s="50"/>
      <c r="G1659" s="51"/>
      <c r="H1659" s="128" t="str">
        <f>IF(F1659="","",_xlfn.IFNA(VLOOKUP(F1659,'سجل المشتريات'!E:M,9,0),"غير مسجلة في المشتريات"))</f>
        <v/>
      </c>
      <c r="I1659" s="27" t="str">
        <f>_xlfn.IFNA(VLOOKUP(E1659,الاوردرات!$B$1:$C$600,2,0),"")</f>
        <v/>
      </c>
      <c r="J1659" s="63"/>
      <c r="L1659" s="125" t="str">
        <f>IF(F1659="","",_xlfn.IFNA((VLOOKUP(F1659,help!L:M,2,0))*G1659,"غير مسجلة في المشتريات"))</f>
        <v/>
      </c>
    </row>
    <row r="1660" spans="2:12" x14ac:dyDescent="0.2">
      <c r="B1660" s="14">
        <f>COUNTIFS($E$3:E1660,تقرير!$E$4)</f>
        <v>21</v>
      </c>
      <c r="C1660" s="48"/>
      <c r="D1660" s="49"/>
      <c r="E1660" s="48"/>
      <c r="F1660" s="50"/>
      <c r="G1660" s="51"/>
      <c r="H1660" s="128" t="str">
        <f>IF(F1660="","",_xlfn.IFNA(VLOOKUP(F1660,'سجل المشتريات'!E:M,9,0),"غير مسجلة في المشتريات"))</f>
        <v/>
      </c>
      <c r="I1660" s="27" t="str">
        <f>_xlfn.IFNA(VLOOKUP(E1660,الاوردرات!$B$1:$C$600,2,0),"")</f>
        <v/>
      </c>
      <c r="J1660" s="63"/>
      <c r="L1660" s="125" t="str">
        <f>IF(F1660="","",_xlfn.IFNA((VLOOKUP(F1660,help!L:M,2,0))*G1660,"غير مسجلة في المشتريات"))</f>
        <v/>
      </c>
    </row>
    <row r="1661" spans="2:12" x14ac:dyDescent="0.2">
      <c r="B1661" s="14">
        <f>COUNTIFS($E$3:E1661,تقرير!$E$4)</f>
        <v>21</v>
      </c>
      <c r="C1661" s="48"/>
      <c r="D1661" s="49"/>
      <c r="E1661" s="48"/>
      <c r="F1661" s="50"/>
      <c r="G1661" s="51"/>
      <c r="H1661" s="128" t="str">
        <f>IF(F1661="","",_xlfn.IFNA(VLOOKUP(F1661,'سجل المشتريات'!E:M,9,0),"غير مسجلة في المشتريات"))</f>
        <v/>
      </c>
      <c r="I1661" s="27" t="str">
        <f>_xlfn.IFNA(VLOOKUP(E1661,الاوردرات!$B$1:$C$600,2,0),"")</f>
        <v/>
      </c>
      <c r="J1661" s="63"/>
      <c r="L1661" s="125" t="str">
        <f>IF(F1661="","",_xlfn.IFNA((VLOOKUP(F1661,help!L:M,2,0))*G1661,"غير مسجلة في المشتريات"))</f>
        <v/>
      </c>
    </row>
    <row r="1662" spans="2:12" x14ac:dyDescent="0.2">
      <c r="B1662" s="14">
        <f>COUNTIFS($E$3:E1662,تقرير!$E$4)</f>
        <v>21</v>
      </c>
      <c r="C1662" s="48"/>
      <c r="D1662" s="49"/>
      <c r="E1662" s="48"/>
      <c r="F1662" s="50"/>
      <c r="G1662" s="51"/>
      <c r="H1662" s="128" t="str">
        <f>IF(F1662="","",_xlfn.IFNA(VLOOKUP(F1662,'سجل المشتريات'!E:M,9,0),"غير مسجلة في المشتريات"))</f>
        <v/>
      </c>
      <c r="I1662" s="27" t="str">
        <f>_xlfn.IFNA(VLOOKUP(E1662,الاوردرات!$B$1:$C$600,2,0),"")</f>
        <v/>
      </c>
      <c r="J1662" s="63"/>
      <c r="L1662" s="125" t="str">
        <f>IF(F1662="","",_xlfn.IFNA((VLOOKUP(F1662,help!L:M,2,0))*G1662,"غير مسجلة في المشتريات"))</f>
        <v/>
      </c>
    </row>
    <row r="1663" spans="2:12" x14ac:dyDescent="0.2">
      <c r="B1663" s="14">
        <f>COUNTIFS($E$3:E1663,تقرير!$E$4)</f>
        <v>21</v>
      </c>
      <c r="C1663" s="48"/>
      <c r="D1663" s="49"/>
      <c r="E1663" s="48"/>
      <c r="F1663" s="50"/>
      <c r="G1663" s="51"/>
      <c r="H1663" s="128" t="str">
        <f>IF(F1663="","",_xlfn.IFNA(VLOOKUP(F1663,'سجل المشتريات'!E:M,9,0),"غير مسجلة في المشتريات"))</f>
        <v/>
      </c>
      <c r="I1663" s="27" t="str">
        <f>_xlfn.IFNA(VLOOKUP(E1663,الاوردرات!$B$1:$C$600,2,0),"")</f>
        <v/>
      </c>
      <c r="J1663" s="63"/>
      <c r="L1663" s="125" t="str">
        <f>IF(F1663="","",_xlfn.IFNA((VLOOKUP(F1663,help!L:M,2,0))*G1663,"غير مسجلة في المشتريات"))</f>
        <v/>
      </c>
    </row>
    <row r="1664" spans="2:12" x14ac:dyDescent="0.2">
      <c r="B1664" s="14">
        <f>COUNTIFS($E$3:E1664,تقرير!$E$4)</f>
        <v>21</v>
      </c>
      <c r="C1664" s="48"/>
      <c r="D1664" s="49"/>
      <c r="E1664" s="48"/>
      <c r="F1664" s="50"/>
      <c r="G1664" s="51"/>
      <c r="H1664" s="128" t="str">
        <f>IF(F1664="","",_xlfn.IFNA(VLOOKUP(F1664,'سجل المشتريات'!E:M,9,0),"غير مسجلة في المشتريات"))</f>
        <v/>
      </c>
      <c r="I1664" s="27" t="str">
        <f>_xlfn.IFNA(VLOOKUP(E1664,الاوردرات!$B$1:$C$600,2,0),"")</f>
        <v/>
      </c>
      <c r="J1664" s="63"/>
      <c r="L1664" s="125" t="str">
        <f>IF(F1664="","",_xlfn.IFNA((VLOOKUP(F1664,help!L:M,2,0))*G1664,"غير مسجلة في المشتريات"))</f>
        <v/>
      </c>
    </row>
    <row r="1665" spans="2:12" x14ac:dyDescent="0.2">
      <c r="B1665" s="14">
        <f>COUNTIFS($E$3:E1665,تقرير!$E$4)</f>
        <v>21</v>
      </c>
      <c r="C1665" s="48"/>
      <c r="D1665" s="49"/>
      <c r="E1665" s="48"/>
      <c r="F1665" s="50"/>
      <c r="G1665" s="51"/>
      <c r="H1665" s="128" t="str">
        <f>IF(F1665="","",_xlfn.IFNA(VLOOKUP(F1665,'سجل المشتريات'!E:M,9,0),"غير مسجلة في المشتريات"))</f>
        <v/>
      </c>
      <c r="I1665" s="27" t="str">
        <f>_xlfn.IFNA(VLOOKUP(E1665,الاوردرات!$B$1:$C$600,2,0),"")</f>
        <v/>
      </c>
      <c r="J1665" s="63"/>
      <c r="L1665" s="125" t="str">
        <f>IF(F1665="","",_xlfn.IFNA((VLOOKUP(F1665,help!L:M,2,0))*G1665,"غير مسجلة في المشتريات"))</f>
        <v/>
      </c>
    </row>
    <row r="1666" spans="2:12" x14ac:dyDescent="0.2">
      <c r="B1666" s="14">
        <f>COUNTIFS($E$3:E1666,تقرير!$E$4)</f>
        <v>21</v>
      </c>
      <c r="C1666" s="48"/>
      <c r="D1666" s="49"/>
      <c r="E1666" s="48"/>
      <c r="F1666" s="50"/>
      <c r="G1666" s="51"/>
      <c r="H1666" s="128" t="str">
        <f>IF(F1666="","",_xlfn.IFNA(VLOOKUP(F1666,'سجل المشتريات'!E:M,9,0),"غير مسجلة في المشتريات"))</f>
        <v/>
      </c>
      <c r="I1666" s="27" t="str">
        <f>_xlfn.IFNA(VLOOKUP(E1666,الاوردرات!$B$1:$C$600,2,0),"")</f>
        <v/>
      </c>
      <c r="J1666" s="63"/>
      <c r="L1666" s="125" t="str">
        <f>IF(F1666="","",_xlfn.IFNA((VLOOKUP(F1666,help!L:M,2,0))*G1666,"غير مسجلة في المشتريات"))</f>
        <v/>
      </c>
    </row>
    <row r="1667" spans="2:12" x14ac:dyDescent="0.2">
      <c r="B1667" s="14">
        <f>COUNTIFS($E$3:E1667,تقرير!$E$4)</f>
        <v>21</v>
      </c>
      <c r="C1667" s="48"/>
      <c r="D1667" s="49"/>
      <c r="E1667" s="48"/>
      <c r="F1667" s="50"/>
      <c r="G1667" s="51"/>
      <c r="H1667" s="128" t="str">
        <f>IF(F1667="","",_xlfn.IFNA(VLOOKUP(F1667,'سجل المشتريات'!E:M,9,0),"غير مسجلة في المشتريات"))</f>
        <v/>
      </c>
      <c r="I1667" s="27" t="str">
        <f>_xlfn.IFNA(VLOOKUP(E1667,الاوردرات!$B$1:$C$600,2,0),"")</f>
        <v/>
      </c>
      <c r="J1667" s="63"/>
      <c r="L1667" s="125" t="str">
        <f>IF(F1667="","",_xlfn.IFNA((VLOOKUP(F1667,help!L:M,2,0))*G1667,"غير مسجلة في المشتريات"))</f>
        <v/>
      </c>
    </row>
    <row r="1668" spans="2:12" x14ac:dyDescent="0.2">
      <c r="B1668" s="14">
        <f>COUNTIFS($E$3:E1668,تقرير!$E$4)</f>
        <v>21</v>
      </c>
      <c r="C1668" s="48"/>
      <c r="D1668" s="49"/>
      <c r="E1668" s="48"/>
      <c r="F1668" s="50"/>
      <c r="G1668" s="51"/>
      <c r="H1668" s="128" t="str">
        <f>IF(F1668="","",_xlfn.IFNA(VLOOKUP(F1668,'سجل المشتريات'!E:M,9,0),"غير مسجلة في المشتريات"))</f>
        <v/>
      </c>
      <c r="I1668" s="27" t="str">
        <f>_xlfn.IFNA(VLOOKUP(E1668,الاوردرات!$B$1:$C$600,2,0),"")</f>
        <v/>
      </c>
      <c r="J1668" s="63"/>
      <c r="L1668" s="125" t="str">
        <f>IF(F1668="","",_xlfn.IFNA((VLOOKUP(F1668,help!L:M,2,0))*G1668,"غير مسجلة في المشتريات"))</f>
        <v/>
      </c>
    </row>
    <row r="1669" spans="2:12" x14ac:dyDescent="0.2">
      <c r="B1669" s="14">
        <f>COUNTIFS($E$3:E1669,تقرير!$E$4)</f>
        <v>21</v>
      </c>
      <c r="C1669" s="48"/>
      <c r="D1669" s="49"/>
      <c r="E1669" s="48"/>
      <c r="F1669" s="50"/>
      <c r="G1669" s="51"/>
      <c r="H1669" s="128" t="str">
        <f>IF(F1669="","",_xlfn.IFNA(VLOOKUP(F1669,'سجل المشتريات'!E:M,9,0),"غير مسجلة في المشتريات"))</f>
        <v/>
      </c>
      <c r="I1669" s="27" t="str">
        <f>_xlfn.IFNA(VLOOKUP(E1669,الاوردرات!$B$1:$C$600,2,0),"")</f>
        <v/>
      </c>
      <c r="J1669" s="63"/>
      <c r="L1669" s="125" t="str">
        <f>IF(F1669="","",_xlfn.IFNA((VLOOKUP(F1669,help!L:M,2,0))*G1669,"غير مسجلة في المشتريات"))</f>
        <v/>
      </c>
    </row>
    <row r="1670" spans="2:12" x14ac:dyDescent="0.2">
      <c r="B1670" s="14">
        <f>COUNTIFS($E$3:E1670,تقرير!$E$4)</f>
        <v>21</v>
      </c>
      <c r="C1670" s="48"/>
      <c r="D1670" s="49"/>
      <c r="E1670" s="48"/>
      <c r="F1670" s="50"/>
      <c r="G1670" s="51"/>
      <c r="H1670" s="128" t="str">
        <f>IF(F1670="","",_xlfn.IFNA(VLOOKUP(F1670,'سجل المشتريات'!E:M,9,0),"غير مسجلة في المشتريات"))</f>
        <v/>
      </c>
      <c r="I1670" s="27" t="str">
        <f>_xlfn.IFNA(VLOOKUP(E1670,الاوردرات!$B$1:$C$600,2,0),"")</f>
        <v/>
      </c>
      <c r="J1670" s="63"/>
      <c r="L1670" s="125" t="str">
        <f>IF(F1670="","",_xlfn.IFNA((VLOOKUP(F1670,help!L:M,2,0))*G1670,"غير مسجلة في المشتريات"))</f>
        <v/>
      </c>
    </row>
    <row r="1671" spans="2:12" x14ac:dyDescent="0.2">
      <c r="B1671" s="14">
        <f>COUNTIFS($E$3:E1671,تقرير!$E$4)</f>
        <v>21</v>
      </c>
      <c r="C1671" s="48"/>
      <c r="D1671" s="49"/>
      <c r="E1671" s="48"/>
      <c r="F1671" s="50"/>
      <c r="G1671" s="51"/>
      <c r="H1671" s="128" t="str">
        <f>IF(F1671="","",_xlfn.IFNA(VLOOKUP(F1671,'سجل المشتريات'!E:M,9,0),"غير مسجلة في المشتريات"))</f>
        <v/>
      </c>
      <c r="I1671" s="27" t="str">
        <f>_xlfn.IFNA(VLOOKUP(E1671,الاوردرات!$B$1:$C$600,2,0),"")</f>
        <v/>
      </c>
      <c r="J1671" s="63"/>
      <c r="L1671" s="125" t="str">
        <f>IF(F1671="","",_xlfn.IFNA((VLOOKUP(F1671,help!L:M,2,0))*G1671,"غير مسجلة في المشتريات"))</f>
        <v/>
      </c>
    </row>
    <row r="1672" spans="2:12" x14ac:dyDescent="0.2">
      <c r="B1672" s="14">
        <f>COUNTIFS($E$3:E1672,تقرير!$E$4)</f>
        <v>21</v>
      </c>
      <c r="C1672" s="48"/>
      <c r="D1672" s="49"/>
      <c r="E1672" s="48"/>
      <c r="F1672" s="50"/>
      <c r="G1672" s="51"/>
      <c r="H1672" s="128" t="str">
        <f>IF(F1672="","",_xlfn.IFNA(VLOOKUP(F1672,'سجل المشتريات'!E:M,9,0),"غير مسجلة في المشتريات"))</f>
        <v/>
      </c>
      <c r="I1672" s="27" t="str">
        <f>_xlfn.IFNA(VLOOKUP(E1672,الاوردرات!$B$1:$C$600,2,0),"")</f>
        <v/>
      </c>
      <c r="J1672" s="63"/>
      <c r="L1672" s="125" t="str">
        <f>IF(F1672="","",_xlfn.IFNA((VLOOKUP(F1672,help!L:M,2,0))*G1672,"غير مسجلة في المشتريات"))</f>
        <v/>
      </c>
    </row>
    <row r="1673" spans="2:12" x14ac:dyDescent="0.2">
      <c r="B1673" s="14">
        <f>COUNTIFS($E$3:E1673,تقرير!$E$4)</f>
        <v>21</v>
      </c>
      <c r="C1673" s="48"/>
      <c r="D1673" s="49"/>
      <c r="E1673" s="48"/>
      <c r="F1673" s="50"/>
      <c r="G1673" s="51"/>
      <c r="H1673" s="128" t="str">
        <f>IF(F1673="","",_xlfn.IFNA(VLOOKUP(F1673,'سجل المشتريات'!E:M,9,0),"غير مسجلة في المشتريات"))</f>
        <v/>
      </c>
      <c r="I1673" s="27" t="str">
        <f>_xlfn.IFNA(VLOOKUP(E1673,الاوردرات!$B$1:$C$600,2,0),"")</f>
        <v/>
      </c>
      <c r="J1673" s="63"/>
      <c r="L1673" s="125" t="str">
        <f>IF(F1673="","",_xlfn.IFNA((VLOOKUP(F1673,help!L:M,2,0))*G1673,"غير مسجلة في المشتريات"))</f>
        <v/>
      </c>
    </row>
    <row r="1674" spans="2:12" x14ac:dyDescent="0.2">
      <c r="B1674" s="14">
        <f>COUNTIFS($E$3:E1674,تقرير!$E$4)</f>
        <v>21</v>
      </c>
      <c r="C1674" s="48"/>
      <c r="D1674" s="49"/>
      <c r="E1674" s="48"/>
      <c r="F1674" s="50"/>
      <c r="G1674" s="51"/>
      <c r="H1674" s="128" t="str">
        <f>IF(F1674="","",_xlfn.IFNA(VLOOKUP(F1674,'سجل المشتريات'!E:M,9,0),"غير مسجلة في المشتريات"))</f>
        <v/>
      </c>
      <c r="I1674" s="27" t="str">
        <f>_xlfn.IFNA(VLOOKUP(E1674,الاوردرات!$B$1:$C$600,2,0),"")</f>
        <v/>
      </c>
      <c r="J1674" s="63"/>
      <c r="L1674" s="125" t="str">
        <f>IF(F1674="","",_xlfn.IFNA((VLOOKUP(F1674,help!L:M,2,0))*G1674,"غير مسجلة في المشتريات"))</f>
        <v/>
      </c>
    </row>
    <row r="1675" spans="2:12" x14ac:dyDescent="0.2">
      <c r="B1675" s="14">
        <f>COUNTIFS($E$3:E1675,تقرير!$E$4)</f>
        <v>21</v>
      </c>
      <c r="C1675" s="48"/>
      <c r="D1675" s="49"/>
      <c r="E1675" s="48"/>
      <c r="F1675" s="50"/>
      <c r="G1675" s="51"/>
      <c r="H1675" s="128" t="str">
        <f>IF(F1675="","",_xlfn.IFNA(VLOOKUP(F1675,'سجل المشتريات'!E:M,9,0),"غير مسجلة في المشتريات"))</f>
        <v/>
      </c>
      <c r="I1675" s="27" t="str">
        <f>_xlfn.IFNA(VLOOKUP(E1675,الاوردرات!$B$1:$C$600,2,0),"")</f>
        <v/>
      </c>
      <c r="J1675" s="63"/>
      <c r="L1675" s="125" t="str">
        <f>IF(F1675="","",_xlfn.IFNA((VLOOKUP(F1675,help!L:M,2,0))*G1675,"غير مسجلة في المشتريات"))</f>
        <v/>
      </c>
    </row>
    <row r="1676" spans="2:12" x14ac:dyDescent="0.2">
      <c r="B1676" s="14">
        <f>COUNTIFS($E$3:E1676,تقرير!$E$4)</f>
        <v>21</v>
      </c>
      <c r="C1676" s="48"/>
      <c r="D1676" s="49"/>
      <c r="E1676" s="48"/>
      <c r="F1676" s="50"/>
      <c r="G1676" s="51"/>
      <c r="H1676" s="128" t="str">
        <f>IF(F1676="","",_xlfn.IFNA(VLOOKUP(F1676,'سجل المشتريات'!E:M,9,0),"غير مسجلة في المشتريات"))</f>
        <v/>
      </c>
      <c r="I1676" s="27" t="str">
        <f>_xlfn.IFNA(VLOOKUP(E1676,الاوردرات!$B$1:$C$600,2,0),"")</f>
        <v/>
      </c>
      <c r="J1676" s="63"/>
      <c r="L1676" s="125" t="str">
        <f>IF(F1676="","",_xlfn.IFNA((VLOOKUP(F1676,help!L:M,2,0))*G1676,"غير مسجلة في المشتريات"))</f>
        <v/>
      </c>
    </row>
    <row r="1677" spans="2:12" x14ac:dyDescent="0.2">
      <c r="B1677" s="14">
        <f>COUNTIFS($E$3:E1677,تقرير!$E$4)</f>
        <v>21</v>
      </c>
      <c r="C1677" s="48"/>
      <c r="D1677" s="49"/>
      <c r="E1677" s="48"/>
      <c r="F1677" s="50"/>
      <c r="G1677" s="51"/>
      <c r="H1677" s="128" t="str">
        <f>IF(F1677="","",_xlfn.IFNA(VLOOKUP(F1677,'سجل المشتريات'!E:M,9,0),"غير مسجلة في المشتريات"))</f>
        <v/>
      </c>
      <c r="I1677" s="27" t="str">
        <f>_xlfn.IFNA(VLOOKUP(E1677,الاوردرات!$B$1:$C$600,2,0),"")</f>
        <v/>
      </c>
      <c r="J1677" s="63"/>
      <c r="L1677" s="125" t="str">
        <f>IF(F1677="","",_xlfn.IFNA((VLOOKUP(F1677,help!L:M,2,0))*G1677,"غير مسجلة في المشتريات"))</f>
        <v/>
      </c>
    </row>
    <row r="1678" spans="2:12" x14ac:dyDescent="0.2">
      <c r="B1678" s="14">
        <f>COUNTIFS($E$3:E1678,تقرير!$E$4)</f>
        <v>21</v>
      </c>
      <c r="C1678" s="48"/>
      <c r="D1678" s="49"/>
      <c r="E1678" s="48"/>
      <c r="F1678" s="50"/>
      <c r="G1678" s="51"/>
      <c r="H1678" s="128" t="str">
        <f>IF(F1678="","",_xlfn.IFNA(VLOOKUP(F1678,'سجل المشتريات'!E:M,9,0),"غير مسجلة في المشتريات"))</f>
        <v/>
      </c>
      <c r="I1678" s="27" t="str">
        <f>_xlfn.IFNA(VLOOKUP(E1678,الاوردرات!$B$1:$C$600,2,0),"")</f>
        <v/>
      </c>
      <c r="J1678" s="63"/>
      <c r="L1678" s="125" t="str">
        <f>IF(F1678="","",_xlfn.IFNA((VLOOKUP(F1678,help!L:M,2,0))*G1678,"غير مسجلة في المشتريات"))</f>
        <v/>
      </c>
    </row>
    <row r="1679" spans="2:12" x14ac:dyDescent="0.2">
      <c r="B1679" s="14">
        <f>COUNTIFS($E$3:E1679,تقرير!$E$4)</f>
        <v>21</v>
      </c>
      <c r="C1679" s="48"/>
      <c r="D1679" s="49"/>
      <c r="E1679" s="48"/>
      <c r="F1679" s="50"/>
      <c r="G1679" s="51"/>
      <c r="H1679" s="128" t="str">
        <f>IF(F1679="","",_xlfn.IFNA(VLOOKUP(F1679,'سجل المشتريات'!E:M,9,0),"غير مسجلة في المشتريات"))</f>
        <v/>
      </c>
      <c r="I1679" s="27" t="str">
        <f>_xlfn.IFNA(VLOOKUP(E1679,الاوردرات!$B$1:$C$600,2,0),"")</f>
        <v/>
      </c>
      <c r="J1679" s="63"/>
      <c r="L1679" s="125" t="str">
        <f>IF(F1679="","",_xlfn.IFNA((VLOOKUP(F1679,help!L:M,2,0))*G1679,"غير مسجلة في المشتريات"))</f>
        <v/>
      </c>
    </row>
    <row r="1680" spans="2:12" x14ac:dyDescent="0.2">
      <c r="B1680" s="14">
        <f>COUNTIFS($E$3:E1680,تقرير!$E$4)</f>
        <v>21</v>
      </c>
      <c r="C1680" s="48"/>
      <c r="D1680" s="49"/>
      <c r="E1680" s="48"/>
      <c r="F1680" s="50"/>
      <c r="G1680" s="51"/>
      <c r="H1680" s="128" t="str">
        <f>IF(F1680="","",_xlfn.IFNA(VLOOKUP(F1680,'سجل المشتريات'!E:M,9,0),"غير مسجلة في المشتريات"))</f>
        <v/>
      </c>
      <c r="I1680" s="27" t="str">
        <f>_xlfn.IFNA(VLOOKUP(E1680,الاوردرات!$B$1:$C$600,2,0),"")</f>
        <v/>
      </c>
      <c r="J1680" s="63"/>
      <c r="L1680" s="125" t="str">
        <f>IF(F1680="","",_xlfn.IFNA((VLOOKUP(F1680,help!L:M,2,0))*G1680,"غير مسجلة في المشتريات"))</f>
        <v/>
      </c>
    </row>
    <row r="1681" spans="2:12" x14ac:dyDescent="0.2">
      <c r="B1681" s="14">
        <f>COUNTIFS($E$3:E1681,تقرير!$E$4)</f>
        <v>21</v>
      </c>
      <c r="C1681" s="48"/>
      <c r="D1681" s="49"/>
      <c r="E1681" s="48"/>
      <c r="F1681" s="50"/>
      <c r="G1681" s="51"/>
      <c r="H1681" s="128" t="str">
        <f>IF(F1681="","",_xlfn.IFNA(VLOOKUP(F1681,'سجل المشتريات'!E:M,9,0),"غير مسجلة في المشتريات"))</f>
        <v/>
      </c>
      <c r="I1681" s="27" t="str">
        <f>_xlfn.IFNA(VLOOKUP(E1681,الاوردرات!$B$1:$C$600,2,0),"")</f>
        <v/>
      </c>
      <c r="J1681" s="63"/>
      <c r="L1681" s="125" t="str">
        <f>IF(F1681="","",_xlfn.IFNA((VLOOKUP(F1681,help!L:M,2,0))*G1681,"غير مسجلة في المشتريات"))</f>
        <v/>
      </c>
    </row>
    <row r="1682" spans="2:12" x14ac:dyDescent="0.2">
      <c r="B1682" s="14">
        <f>COUNTIFS($E$3:E1682,تقرير!$E$4)</f>
        <v>21</v>
      </c>
      <c r="C1682" s="48"/>
      <c r="D1682" s="49"/>
      <c r="E1682" s="48"/>
      <c r="F1682" s="50"/>
      <c r="G1682" s="51"/>
      <c r="H1682" s="128" t="str">
        <f>IF(F1682="","",_xlfn.IFNA(VLOOKUP(F1682,'سجل المشتريات'!E:M,9,0),"غير مسجلة في المشتريات"))</f>
        <v/>
      </c>
      <c r="I1682" s="27" t="str">
        <f>_xlfn.IFNA(VLOOKUP(E1682,الاوردرات!$B$1:$C$600,2,0),"")</f>
        <v/>
      </c>
      <c r="J1682" s="63"/>
      <c r="L1682" s="125" t="str">
        <f>IF(F1682="","",_xlfn.IFNA((VLOOKUP(F1682,help!L:M,2,0))*G1682,"غير مسجلة في المشتريات"))</f>
        <v/>
      </c>
    </row>
    <row r="1683" spans="2:12" x14ac:dyDescent="0.2">
      <c r="B1683" s="14">
        <f>COUNTIFS($E$3:E1683,تقرير!$E$4)</f>
        <v>21</v>
      </c>
      <c r="C1683" s="48"/>
      <c r="D1683" s="49"/>
      <c r="E1683" s="48"/>
      <c r="F1683" s="50"/>
      <c r="G1683" s="51"/>
      <c r="H1683" s="128" t="str">
        <f>IF(F1683="","",_xlfn.IFNA(VLOOKUP(F1683,'سجل المشتريات'!E:M,9,0),"غير مسجلة في المشتريات"))</f>
        <v/>
      </c>
      <c r="I1683" s="27" t="str">
        <f>_xlfn.IFNA(VLOOKUP(E1683,الاوردرات!$B$1:$C$600,2,0),"")</f>
        <v/>
      </c>
      <c r="J1683" s="63"/>
      <c r="L1683" s="125" t="str">
        <f>IF(F1683="","",_xlfn.IFNA((VLOOKUP(F1683,help!L:M,2,0))*G1683,"غير مسجلة في المشتريات"))</f>
        <v/>
      </c>
    </row>
    <row r="1684" spans="2:12" x14ac:dyDescent="0.2">
      <c r="B1684" s="14">
        <f>COUNTIFS($E$3:E1684,تقرير!$E$4)</f>
        <v>21</v>
      </c>
      <c r="C1684" s="48"/>
      <c r="D1684" s="49"/>
      <c r="E1684" s="48"/>
      <c r="F1684" s="50"/>
      <c r="G1684" s="51"/>
      <c r="H1684" s="128" t="str">
        <f>IF(F1684="","",_xlfn.IFNA(VLOOKUP(F1684,'سجل المشتريات'!E:M,9,0),"غير مسجلة في المشتريات"))</f>
        <v/>
      </c>
      <c r="I1684" s="27" t="str">
        <f>_xlfn.IFNA(VLOOKUP(E1684,الاوردرات!$B$1:$C$600,2,0),"")</f>
        <v/>
      </c>
      <c r="J1684" s="63"/>
      <c r="L1684" s="125" t="str">
        <f>IF(F1684="","",_xlfn.IFNA((VLOOKUP(F1684,help!L:M,2,0))*G1684,"غير مسجلة في المشتريات"))</f>
        <v/>
      </c>
    </row>
    <row r="1685" spans="2:12" x14ac:dyDescent="0.2">
      <c r="B1685" s="14">
        <f>COUNTIFS($E$3:E1685,تقرير!$E$4)</f>
        <v>21</v>
      </c>
      <c r="C1685" s="48"/>
      <c r="D1685" s="49"/>
      <c r="E1685" s="48"/>
      <c r="F1685" s="50"/>
      <c r="G1685" s="51"/>
      <c r="H1685" s="128" t="str">
        <f>IF(F1685="","",_xlfn.IFNA(VLOOKUP(F1685,'سجل المشتريات'!E:M,9,0),"غير مسجلة في المشتريات"))</f>
        <v/>
      </c>
      <c r="I1685" s="27" t="str">
        <f>_xlfn.IFNA(VLOOKUP(E1685,الاوردرات!$B$1:$C$600,2,0),"")</f>
        <v/>
      </c>
      <c r="J1685" s="63"/>
      <c r="L1685" s="125" t="str">
        <f>IF(F1685="","",_xlfn.IFNA((VLOOKUP(F1685,help!L:M,2,0))*G1685,"غير مسجلة في المشتريات"))</f>
        <v/>
      </c>
    </row>
    <row r="1686" spans="2:12" x14ac:dyDescent="0.2">
      <c r="B1686" s="14">
        <f>COUNTIFS($E$3:E1686,تقرير!$E$4)</f>
        <v>21</v>
      </c>
      <c r="C1686" s="48"/>
      <c r="D1686" s="49"/>
      <c r="E1686" s="48"/>
      <c r="F1686" s="50"/>
      <c r="G1686" s="51"/>
      <c r="H1686" s="128" t="str">
        <f>IF(F1686="","",_xlfn.IFNA(VLOOKUP(F1686,'سجل المشتريات'!E:M,9,0),"غير مسجلة في المشتريات"))</f>
        <v/>
      </c>
      <c r="I1686" s="27" t="str">
        <f>_xlfn.IFNA(VLOOKUP(E1686,الاوردرات!$B$1:$C$600,2,0),"")</f>
        <v/>
      </c>
      <c r="J1686" s="63"/>
      <c r="L1686" s="125" t="str">
        <f>IF(F1686="","",_xlfn.IFNA((VLOOKUP(F1686,help!L:M,2,0))*G1686,"غير مسجلة في المشتريات"))</f>
        <v/>
      </c>
    </row>
    <row r="1687" spans="2:12" x14ac:dyDescent="0.2">
      <c r="B1687" s="14">
        <f>COUNTIFS($E$3:E1687,تقرير!$E$4)</f>
        <v>21</v>
      </c>
      <c r="C1687" s="48"/>
      <c r="D1687" s="49"/>
      <c r="E1687" s="48"/>
      <c r="F1687" s="50"/>
      <c r="G1687" s="51"/>
      <c r="H1687" s="128" t="str">
        <f>IF(F1687="","",_xlfn.IFNA(VLOOKUP(F1687,'سجل المشتريات'!E:M,9,0),"غير مسجلة في المشتريات"))</f>
        <v/>
      </c>
      <c r="I1687" s="27" t="str">
        <f>_xlfn.IFNA(VLOOKUP(E1687,الاوردرات!$B$1:$C$600,2,0),"")</f>
        <v/>
      </c>
      <c r="J1687" s="63"/>
      <c r="L1687" s="125" t="str">
        <f>IF(F1687="","",_xlfn.IFNA((VLOOKUP(F1687,help!L:M,2,0))*G1687,"غير مسجلة في المشتريات"))</f>
        <v/>
      </c>
    </row>
    <row r="1688" spans="2:12" x14ac:dyDescent="0.2">
      <c r="B1688" s="14">
        <f>COUNTIFS($E$3:E1688,تقرير!$E$4)</f>
        <v>21</v>
      </c>
      <c r="C1688" s="48"/>
      <c r="D1688" s="49"/>
      <c r="E1688" s="48"/>
      <c r="F1688" s="50"/>
      <c r="G1688" s="51"/>
      <c r="H1688" s="128" t="str">
        <f>IF(F1688="","",_xlfn.IFNA(VLOOKUP(F1688,'سجل المشتريات'!E:M,9,0),"غير مسجلة في المشتريات"))</f>
        <v/>
      </c>
      <c r="I1688" s="27" t="str">
        <f>_xlfn.IFNA(VLOOKUP(E1688,الاوردرات!$B$1:$C$600,2,0),"")</f>
        <v/>
      </c>
      <c r="J1688" s="63"/>
      <c r="L1688" s="125" t="str">
        <f>IF(F1688="","",_xlfn.IFNA((VLOOKUP(F1688,help!L:M,2,0))*G1688,"غير مسجلة في المشتريات"))</f>
        <v/>
      </c>
    </row>
    <row r="1689" spans="2:12" x14ac:dyDescent="0.2">
      <c r="B1689" s="14">
        <f>COUNTIFS($E$3:E1689,تقرير!$E$4)</f>
        <v>21</v>
      </c>
      <c r="C1689" s="48"/>
      <c r="D1689" s="49"/>
      <c r="E1689" s="48"/>
      <c r="F1689" s="50"/>
      <c r="G1689" s="51"/>
      <c r="H1689" s="128" t="str">
        <f>IF(F1689="","",_xlfn.IFNA(VLOOKUP(F1689,'سجل المشتريات'!E:M,9,0),"غير مسجلة في المشتريات"))</f>
        <v/>
      </c>
      <c r="I1689" s="27" t="str">
        <f>_xlfn.IFNA(VLOOKUP(E1689,الاوردرات!$B$1:$C$600,2,0),"")</f>
        <v/>
      </c>
      <c r="J1689" s="63"/>
      <c r="L1689" s="125" t="str">
        <f>IF(F1689="","",_xlfn.IFNA((VLOOKUP(F1689,help!L:M,2,0))*G1689,"غير مسجلة في المشتريات"))</f>
        <v/>
      </c>
    </row>
    <row r="1690" spans="2:12" x14ac:dyDescent="0.2">
      <c r="B1690" s="14">
        <f>COUNTIFS($E$3:E1690,تقرير!$E$4)</f>
        <v>21</v>
      </c>
      <c r="C1690" s="48"/>
      <c r="D1690" s="49"/>
      <c r="E1690" s="48"/>
      <c r="F1690" s="50"/>
      <c r="G1690" s="51"/>
      <c r="H1690" s="128" t="str">
        <f>IF(F1690="","",_xlfn.IFNA(VLOOKUP(F1690,'سجل المشتريات'!E:M,9,0),"غير مسجلة في المشتريات"))</f>
        <v/>
      </c>
      <c r="I1690" s="27" t="str">
        <f>_xlfn.IFNA(VLOOKUP(E1690,الاوردرات!$B$1:$C$600,2,0),"")</f>
        <v/>
      </c>
      <c r="J1690" s="63"/>
      <c r="L1690" s="125" t="str">
        <f>IF(F1690="","",_xlfn.IFNA((VLOOKUP(F1690,help!L:M,2,0))*G1690,"غير مسجلة في المشتريات"))</f>
        <v/>
      </c>
    </row>
    <row r="1691" spans="2:12" x14ac:dyDescent="0.2">
      <c r="B1691" s="14">
        <f>COUNTIFS($E$3:E1691,تقرير!$E$4)</f>
        <v>21</v>
      </c>
      <c r="C1691" s="48"/>
      <c r="D1691" s="49"/>
      <c r="E1691" s="48"/>
      <c r="F1691" s="50"/>
      <c r="G1691" s="51"/>
      <c r="H1691" s="128" t="str">
        <f>IF(F1691="","",_xlfn.IFNA(VLOOKUP(F1691,'سجل المشتريات'!E:M,9,0),"غير مسجلة في المشتريات"))</f>
        <v/>
      </c>
      <c r="I1691" s="27" t="str">
        <f>_xlfn.IFNA(VLOOKUP(E1691,الاوردرات!$B$1:$C$600,2,0),"")</f>
        <v/>
      </c>
      <c r="J1691" s="63"/>
      <c r="L1691" s="125" t="str">
        <f>IF(F1691="","",_xlfn.IFNA((VLOOKUP(F1691,help!L:M,2,0))*G1691,"غير مسجلة في المشتريات"))</f>
        <v/>
      </c>
    </row>
    <row r="1692" spans="2:12" x14ac:dyDescent="0.2">
      <c r="B1692" s="14">
        <f>COUNTIFS($E$3:E1692,تقرير!$E$4)</f>
        <v>21</v>
      </c>
      <c r="C1692" s="48"/>
      <c r="D1692" s="49"/>
      <c r="E1692" s="48"/>
      <c r="F1692" s="50"/>
      <c r="G1692" s="51"/>
      <c r="H1692" s="128" t="str">
        <f>IF(F1692="","",_xlfn.IFNA(VLOOKUP(F1692,'سجل المشتريات'!E:M,9,0),"غير مسجلة في المشتريات"))</f>
        <v/>
      </c>
      <c r="I1692" s="27" t="str">
        <f>_xlfn.IFNA(VLOOKUP(E1692,الاوردرات!$B$1:$C$600,2,0),"")</f>
        <v/>
      </c>
      <c r="J1692" s="63"/>
      <c r="L1692" s="125" t="str">
        <f>IF(F1692="","",_xlfn.IFNA((VLOOKUP(F1692,help!L:M,2,0))*G1692,"غير مسجلة في المشتريات"))</f>
        <v/>
      </c>
    </row>
    <row r="1693" spans="2:12" x14ac:dyDescent="0.2">
      <c r="B1693" s="14">
        <f>COUNTIFS($E$3:E1693,تقرير!$E$4)</f>
        <v>21</v>
      </c>
      <c r="C1693" s="48"/>
      <c r="D1693" s="49"/>
      <c r="E1693" s="48"/>
      <c r="F1693" s="50"/>
      <c r="G1693" s="51"/>
      <c r="H1693" s="128" t="str">
        <f>IF(F1693="","",_xlfn.IFNA(VLOOKUP(F1693,'سجل المشتريات'!E:M,9,0),"غير مسجلة في المشتريات"))</f>
        <v/>
      </c>
      <c r="I1693" s="27" t="str">
        <f>_xlfn.IFNA(VLOOKUP(E1693,الاوردرات!$B$1:$C$600,2,0),"")</f>
        <v/>
      </c>
      <c r="J1693" s="63"/>
      <c r="L1693" s="125" t="str">
        <f>IF(F1693="","",_xlfn.IFNA((VLOOKUP(F1693,help!L:M,2,0))*G1693,"غير مسجلة في المشتريات"))</f>
        <v/>
      </c>
    </row>
    <row r="1694" spans="2:12" x14ac:dyDescent="0.2">
      <c r="B1694" s="14">
        <f>COUNTIFS($E$3:E1694,تقرير!$E$4)</f>
        <v>21</v>
      </c>
      <c r="C1694" s="48"/>
      <c r="D1694" s="49"/>
      <c r="E1694" s="48"/>
      <c r="F1694" s="50"/>
      <c r="G1694" s="51"/>
      <c r="H1694" s="128" t="str">
        <f>IF(F1694="","",_xlfn.IFNA(VLOOKUP(F1694,'سجل المشتريات'!E:M,9,0),"غير مسجلة في المشتريات"))</f>
        <v/>
      </c>
      <c r="I1694" s="27" t="str">
        <f>_xlfn.IFNA(VLOOKUP(E1694,الاوردرات!$B$1:$C$600,2,0),"")</f>
        <v/>
      </c>
      <c r="J1694" s="63"/>
      <c r="L1694" s="125" t="str">
        <f>IF(F1694="","",_xlfn.IFNA((VLOOKUP(F1694,help!L:M,2,0))*G1694,"غير مسجلة في المشتريات"))</f>
        <v/>
      </c>
    </row>
    <row r="1695" spans="2:12" x14ac:dyDescent="0.2">
      <c r="B1695" s="14">
        <f>COUNTIFS($E$3:E1695,تقرير!$E$4)</f>
        <v>21</v>
      </c>
      <c r="C1695" s="48"/>
      <c r="D1695" s="49"/>
      <c r="E1695" s="48"/>
      <c r="F1695" s="50"/>
      <c r="G1695" s="51"/>
      <c r="H1695" s="128" t="str">
        <f>IF(F1695="","",_xlfn.IFNA(VLOOKUP(F1695,'سجل المشتريات'!E:M,9,0),"غير مسجلة في المشتريات"))</f>
        <v/>
      </c>
      <c r="I1695" s="27" t="str">
        <f>_xlfn.IFNA(VLOOKUP(E1695,الاوردرات!$B$1:$C$600,2,0),"")</f>
        <v/>
      </c>
      <c r="J1695" s="63"/>
      <c r="L1695" s="125" t="str">
        <f>IF(F1695="","",_xlfn.IFNA((VLOOKUP(F1695,help!L:M,2,0))*G1695,"غير مسجلة في المشتريات"))</f>
        <v/>
      </c>
    </row>
    <row r="1696" spans="2:12" x14ac:dyDescent="0.2">
      <c r="B1696" s="14">
        <f>COUNTIFS($E$3:E1696,تقرير!$E$4)</f>
        <v>21</v>
      </c>
      <c r="C1696" s="48"/>
      <c r="D1696" s="49"/>
      <c r="E1696" s="48"/>
      <c r="F1696" s="50"/>
      <c r="G1696" s="51"/>
      <c r="H1696" s="128" t="str">
        <f>IF(F1696="","",_xlfn.IFNA(VLOOKUP(F1696,'سجل المشتريات'!E:M,9,0),"غير مسجلة في المشتريات"))</f>
        <v/>
      </c>
      <c r="I1696" s="27" t="str">
        <f>_xlfn.IFNA(VLOOKUP(E1696,الاوردرات!$B$1:$C$600,2,0),"")</f>
        <v/>
      </c>
      <c r="J1696" s="63"/>
      <c r="L1696" s="125" t="str">
        <f>IF(F1696="","",_xlfn.IFNA((VLOOKUP(F1696,help!L:M,2,0))*G1696,"غير مسجلة في المشتريات"))</f>
        <v/>
      </c>
    </row>
    <row r="1697" spans="2:12" x14ac:dyDescent="0.2">
      <c r="B1697" s="14">
        <f>COUNTIFS($E$3:E1697,تقرير!$E$4)</f>
        <v>21</v>
      </c>
      <c r="C1697" s="48"/>
      <c r="D1697" s="49"/>
      <c r="E1697" s="48"/>
      <c r="F1697" s="50"/>
      <c r="G1697" s="51"/>
      <c r="H1697" s="128" t="str">
        <f>IF(F1697="","",_xlfn.IFNA(VLOOKUP(F1697,'سجل المشتريات'!E:M,9,0),"غير مسجلة في المشتريات"))</f>
        <v/>
      </c>
      <c r="I1697" s="27" t="str">
        <f>_xlfn.IFNA(VLOOKUP(E1697,الاوردرات!$B$1:$C$600,2,0),"")</f>
        <v/>
      </c>
      <c r="J1697" s="63"/>
      <c r="L1697" s="125" t="str">
        <f>IF(F1697="","",_xlfn.IFNA((VLOOKUP(F1697,help!L:M,2,0))*G1697,"غير مسجلة في المشتريات"))</f>
        <v/>
      </c>
    </row>
    <row r="1698" spans="2:12" x14ac:dyDescent="0.2">
      <c r="B1698" s="14">
        <f>COUNTIFS($E$3:E1698,تقرير!$E$4)</f>
        <v>21</v>
      </c>
      <c r="C1698" s="48"/>
      <c r="D1698" s="49"/>
      <c r="E1698" s="48"/>
      <c r="F1698" s="50"/>
      <c r="G1698" s="51"/>
      <c r="H1698" s="128" t="str">
        <f>IF(F1698="","",_xlfn.IFNA(VLOOKUP(F1698,'سجل المشتريات'!E:M,9,0),"غير مسجلة في المشتريات"))</f>
        <v/>
      </c>
      <c r="I1698" s="27" t="str">
        <f>_xlfn.IFNA(VLOOKUP(E1698,الاوردرات!$B$1:$C$600,2,0),"")</f>
        <v/>
      </c>
      <c r="J1698" s="63"/>
      <c r="L1698" s="125" t="str">
        <f>IF(F1698="","",_xlfn.IFNA((VLOOKUP(F1698,help!L:M,2,0))*G1698,"غير مسجلة في المشتريات"))</f>
        <v/>
      </c>
    </row>
    <row r="1699" spans="2:12" x14ac:dyDescent="0.2">
      <c r="B1699" s="14">
        <f>COUNTIFS($E$3:E1699,تقرير!$E$4)</f>
        <v>21</v>
      </c>
      <c r="C1699" s="48"/>
      <c r="D1699" s="49"/>
      <c r="E1699" s="48"/>
      <c r="F1699" s="50"/>
      <c r="G1699" s="51"/>
      <c r="H1699" s="128" t="str">
        <f>IF(F1699="","",_xlfn.IFNA(VLOOKUP(F1699,'سجل المشتريات'!E:M,9,0),"غير مسجلة في المشتريات"))</f>
        <v/>
      </c>
      <c r="I1699" s="27" t="str">
        <f>_xlfn.IFNA(VLOOKUP(E1699,الاوردرات!$B$1:$C$600,2,0),"")</f>
        <v/>
      </c>
      <c r="J1699" s="63"/>
      <c r="L1699" s="125" t="str">
        <f>IF(F1699="","",_xlfn.IFNA((VLOOKUP(F1699,help!L:M,2,0))*G1699,"غير مسجلة في المشتريات"))</f>
        <v/>
      </c>
    </row>
    <row r="1700" spans="2:12" x14ac:dyDescent="0.2">
      <c r="B1700" s="14">
        <f>COUNTIFS($E$3:E1700,تقرير!$E$4)</f>
        <v>21</v>
      </c>
      <c r="C1700" s="48"/>
      <c r="D1700" s="49"/>
      <c r="E1700" s="48"/>
      <c r="F1700" s="50"/>
      <c r="G1700" s="51"/>
      <c r="H1700" s="128" t="str">
        <f>IF(F1700="","",_xlfn.IFNA(VLOOKUP(F1700,'سجل المشتريات'!E:M,9,0),"غير مسجلة في المشتريات"))</f>
        <v/>
      </c>
      <c r="I1700" s="27" t="str">
        <f>_xlfn.IFNA(VLOOKUP(E1700,الاوردرات!$B$1:$C$600,2,0),"")</f>
        <v/>
      </c>
      <c r="J1700" s="63"/>
      <c r="L1700" s="125" t="str">
        <f>IF(F1700="","",_xlfn.IFNA((VLOOKUP(F1700,help!L:M,2,0))*G1700,"غير مسجلة في المشتريات"))</f>
        <v/>
      </c>
    </row>
    <row r="1701" spans="2:12" x14ac:dyDescent="0.2">
      <c r="B1701" s="14">
        <f>COUNTIFS($E$3:E1701,تقرير!$E$4)</f>
        <v>21</v>
      </c>
      <c r="C1701" s="48"/>
      <c r="D1701" s="49"/>
      <c r="E1701" s="48"/>
      <c r="F1701" s="50"/>
      <c r="G1701" s="51"/>
      <c r="H1701" s="128" t="str">
        <f>IF(F1701="","",_xlfn.IFNA(VLOOKUP(F1701,'سجل المشتريات'!E:M,9,0),"غير مسجلة في المشتريات"))</f>
        <v/>
      </c>
      <c r="I1701" s="27" t="str">
        <f>_xlfn.IFNA(VLOOKUP(E1701,الاوردرات!$B$1:$C$600,2,0),"")</f>
        <v/>
      </c>
      <c r="J1701" s="63"/>
      <c r="L1701" s="125" t="str">
        <f>IF(F1701="","",_xlfn.IFNA((VLOOKUP(F1701,help!L:M,2,0))*G1701,"غير مسجلة في المشتريات"))</f>
        <v/>
      </c>
    </row>
    <row r="1702" spans="2:12" x14ac:dyDescent="0.2">
      <c r="B1702" s="14">
        <f>COUNTIFS($E$3:E1702,تقرير!$E$4)</f>
        <v>21</v>
      </c>
      <c r="C1702" s="48"/>
      <c r="D1702" s="49"/>
      <c r="E1702" s="48"/>
      <c r="F1702" s="50"/>
      <c r="G1702" s="51"/>
      <c r="H1702" s="128" t="str">
        <f>IF(F1702="","",_xlfn.IFNA(VLOOKUP(F1702,'سجل المشتريات'!E:M,9,0),"غير مسجلة في المشتريات"))</f>
        <v/>
      </c>
      <c r="I1702" s="27" t="str">
        <f>_xlfn.IFNA(VLOOKUP(E1702,الاوردرات!$B$1:$C$600,2,0),"")</f>
        <v/>
      </c>
      <c r="J1702" s="63"/>
      <c r="L1702" s="125" t="str">
        <f>IF(F1702="","",_xlfn.IFNA((VLOOKUP(F1702,help!L:M,2,0))*G1702,"غير مسجلة في المشتريات"))</f>
        <v/>
      </c>
    </row>
    <row r="1703" spans="2:12" x14ac:dyDescent="0.2">
      <c r="B1703" s="14">
        <f>COUNTIFS($E$3:E1703,تقرير!$E$4)</f>
        <v>21</v>
      </c>
      <c r="C1703" s="48"/>
      <c r="D1703" s="49"/>
      <c r="E1703" s="48"/>
      <c r="F1703" s="50"/>
      <c r="G1703" s="51"/>
      <c r="H1703" s="128" t="str">
        <f>IF(F1703="","",_xlfn.IFNA(VLOOKUP(F1703,'سجل المشتريات'!E:M,9,0),"غير مسجلة في المشتريات"))</f>
        <v/>
      </c>
      <c r="I1703" s="27" t="str">
        <f>_xlfn.IFNA(VLOOKUP(E1703,الاوردرات!$B$1:$C$600,2,0),"")</f>
        <v/>
      </c>
      <c r="J1703" s="63"/>
      <c r="L1703" s="125" t="str">
        <f>IF(F1703="","",_xlfn.IFNA((VLOOKUP(F1703,help!L:M,2,0))*G1703,"غير مسجلة في المشتريات"))</f>
        <v/>
      </c>
    </row>
    <row r="1704" spans="2:12" x14ac:dyDescent="0.2">
      <c r="B1704" s="14">
        <f>COUNTIFS($E$3:E1704,تقرير!$E$4)</f>
        <v>21</v>
      </c>
      <c r="C1704" s="48"/>
      <c r="D1704" s="49"/>
      <c r="E1704" s="48"/>
      <c r="F1704" s="50"/>
      <c r="G1704" s="51"/>
      <c r="H1704" s="128" t="str">
        <f>IF(F1704="","",_xlfn.IFNA(VLOOKUP(F1704,'سجل المشتريات'!E:M,9,0),"غير مسجلة في المشتريات"))</f>
        <v/>
      </c>
      <c r="I1704" s="27" t="str">
        <f>_xlfn.IFNA(VLOOKUP(E1704,الاوردرات!$B$1:$C$600,2,0),"")</f>
        <v/>
      </c>
      <c r="J1704" s="63"/>
      <c r="L1704" s="125" t="str">
        <f>IF(F1704="","",_xlfn.IFNA((VLOOKUP(F1704,help!L:M,2,0))*G1704,"غير مسجلة في المشتريات"))</f>
        <v/>
      </c>
    </row>
    <row r="1705" spans="2:12" x14ac:dyDescent="0.2">
      <c r="B1705" s="14">
        <f>COUNTIFS($E$3:E1705,تقرير!$E$4)</f>
        <v>21</v>
      </c>
      <c r="C1705" s="48"/>
      <c r="D1705" s="49"/>
      <c r="E1705" s="48"/>
      <c r="F1705" s="50"/>
      <c r="G1705" s="51"/>
      <c r="H1705" s="128" t="str">
        <f>IF(F1705="","",_xlfn.IFNA(VLOOKUP(F1705,'سجل المشتريات'!E:M,9,0),"غير مسجلة في المشتريات"))</f>
        <v/>
      </c>
      <c r="I1705" s="27" t="str">
        <f>_xlfn.IFNA(VLOOKUP(E1705,الاوردرات!$B$1:$C$600,2,0),"")</f>
        <v/>
      </c>
      <c r="J1705" s="63"/>
      <c r="L1705" s="125" t="str">
        <f>IF(F1705="","",_xlfn.IFNA((VLOOKUP(F1705,help!L:M,2,0))*G1705,"غير مسجلة في المشتريات"))</f>
        <v/>
      </c>
    </row>
    <row r="1706" spans="2:12" x14ac:dyDescent="0.2">
      <c r="B1706" s="14">
        <f>COUNTIFS($E$3:E1706,تقرير!$E$4)</f>
        <v>21</v>
      </c>
      <c r="C1706" s="48"/>
      <c r="D1706" s="49"/>
      <c r="E1706" s="48"/>
      <c r="F1706" s="50"/>
      <c r="G1706" s="51"/>
      <c r="H1706" s="128" t="str">
        <f>IF(F1706="","",_xlfn.IFNA(VLOOKUP(F1706,'سجل المشتريات'!E:M,9,0),"غير مسجلة في المشتريات"))</f>
        <v/>
      </c>
      <c r="I1706" s="27" t="str">
        <f>_xlfn.IFNA(VLOOKUP(E1706,الاوردرات!$B$1:$C$600,2,0),"")</f>
        <v/>
      </c>
      <c r="J1706" s="63"/>
      <c r="L1706" s="125" t="str">
        <f>IF(F1706="","",_xlfn.IFNA((VLOOKUP(F1706,help!L:M,2,0))*G1706,"غير مسجلة في المشتريات"))</f>
        <v/>
      </c>
    </row>
    <row r="1707" spans="2:12" x14ac:dyDescent="0.2">
      <c r="B1707" s="14">
        <f>COUNTIFS($E$3:E1707,تقرير!$E$4)</f>
        <v>21</v>
      </c>
      <c r="C1707" s="48"/>
      <c r="D1707" s="49"/>
      <c r="E1707" s="48"/>
      <c r="F1707" s="50"/>
      <c r="G1707" s="51"/>
      <c r="H1707" s="128" t="str">
        <f>IF(F1707="","",_xlfn.IFNA(VLOOKUP(F1707,'سجل المشتريات'!E:M,9,0),"غير مسجلة في المشتريات"))</f>
        <v/>
      </c>
      <c r="I1707" s="27" t="str">
        <f>_xlfn.IFNA(VLOOKUP(E1707,الاوردرات!$B$1:$C$600,2,0),"")</f>
        <v/>
      </c>
      <c r="J1707" s="63"/>
      <c r="L1707" s="125" t="str">
        <f>IF(F1707="","",_xlfn.IFNA((VLOOKUP(F1707,help!L:M,2,0))*G1707,"غير مسجلة في المشتريات"))</f>
        <v/>
      </c>
    </row>
    <row r="1708" spans="2:12" x14ac:dyDescent="0.2">
      <c r="B1708" s="14">
        <f>COUNTIFS($E$3:E1708,تقرير!$E$4)</f>
        <v>21</v>
      </c>
      <c r="C1708" s="48"/>
      <c r="D1708" s="49"/>
      <c r="E1708" s="48"/>
      <c r="F1708" s="50"/>
      <c r="G1708" s="51"/>
      <c r="H1708" s="128" t="str">
        <f>IF(F1708="","",_xlfn.IFNA(VLOOKUP(F1708,'سجل المشتريات'!E:M,9,0),"غير مسجلة في المشتريات"))</f>
        <v/>
      </c>
      <c r="I1708" s="27" t="str">
        <f>_xlfn.IFNA(VLOOKUP(E1708,الاوردرات!$B$1:$C$600,2,0),"")</f>
        <v/>
      </c>
      <c r="J1708" s="63"/>
      <c r="L1708" s="125" t="str">
        <f>IF(F1708="","",_xlfn.IFNA((VLOOKUP(F1708,help!L:M,2,0))*G1708,"غير مسجلة في المشتريات"))</f>
        <v/>
      </c>
    </row>
    <row r="1709" spans="2:12" x14ac:dyDescent="0.2">
      <c r="B1709" s="14">
        <f>COUNTIFS($E$3:E1709,تقرير!$E$4)</f>
        <v>21</v>
      </c>
      <c r="C1709" s="48"/>
      <c r="D1709" s="49"/>
      <c r="E1709" s="48"/>
      <c r="F1709" s="50"/>
      <c r="G1709" s="51"/>
      <c r="H1709" s="128" t="str">
        <f>IF(F1709="","",_xlfn.IFNA(VLOOKUP(F1709,'سجل المشتريات'!E:M,9,0),"غير مسجلة في المشتريات"))</f>
        <v/>
      </c>
      <c r="I1709" s="27" t="str">
        <f>_xlfn.IFNA(VLOOKUP(E1709,الاوردرات!$B$1:$C$600,2,0),"")</f>
        <v/>
      </c>
      <c r="J1709" s="63"/>
      <c r="L1709" s="125" t="str">
        <f>IF(F1709="","",_xlfn.IFNA((VLOOKUP(F1709,help!L:M,2,0))*G1709,"غير مسجلة في المشتريات"))</f>
        <v/>
      </c>
    </row>
    <row r="1710" spans="2:12" x14ac:dyDescent="0.2">
      <c r="B1710" s="14">
        <f>COUNTIFS($E$3:E1710,تقرير!$E$4)</f>
        <v>21</v>
      </c>
      <c r="C1710" s="48"/>
      <c r="D1710" s="49"/>
      <c r="E1710" s="48"/>
      <c r="F1710" s="50"/>
      <c r="G1710" s="51"/>
      <c r="H1710" s="128" t="str">
        <f>IF(F1710="","",_xlfn.IFNA(VLOOKUP(F1710,'سجل المشتريات'!E:M,9,0),"غير مسجلة في المشتريات"))</f>
        <v/>
      </c>
      <c r="I1710" s="27" t="str">
        <f>_xlfn.IFNA(VLOOKUP(E1710,الاوردرات!$B$1:$C$600,2,0),"")</f>
        <v/>
      </c>
      <c r="J1710" s="63"/>
      <c r="L1710" s="125" t="str">
        <f>IF(F1710="","",_xlfn.IFNA((VLOOKUP(F1710,help!L:M,2,0))*G1710,"غير مسجلة في المشتريات"))</f>
        <v/>
      </c>
    </row>
    <row r="1711" spans="2:12" x14ac:dyDescent="0.2">
      <c r="B1711" s="14">
        <f>COUNTIFS($E$3:E1711,تقرير!$E$4)</f>
        <v>21</v>
      </c>
      <c r="C1711" s="48"/>
      <c r="D1711" s="49"/>
      <c r="E1711" s="48"/>
      <c r="F1711" s="50"/>
      <c r="G1711" s="51"/>
      <c r="H1711" s="128" t="str">
        <f>IF(F1711="","",_xlfn.IFNA(VLOOKUP(F1711,'سجل المشتريات'!E:M,9,0),"غير مسجلة في المشتريات"))</f>
        <v/>
      </c>
      <c r="I1711" s="27" t="str">
        <f>_xlfn.IFNA(VLOOKUP(E1711,الاوردرات!$B$1:$C$600,2,0),"")</f>
        <v/>
      </c>
      <c r="J1711" s="63"/>
      <c r="L1711" s="125" t="str">
        <f>IF(F1711="","",_xlfn.IFNA((VLOOKUP(F1711,help!L:M,2,0))*G1711,"غير مسجلة في المشتريات"))</f>
        <v/>
      </c>
    </row>
    <row r="1712" spans="2:12" x14ac:dyDescent="0.2">
      <c r="B1712" s="14">
        <f>COUNTIFS($E$3:E1712,تقرير!$E$4)</f>
        <v>21</v>
      </c>
      <c r="C1712" s="48"/>
      <c r="D1712" s="49"/>
      <c r="E1712" s="48"/>
      <c r="F1712" s="50"/>
      <c r="G1712" s="51"/>
      <c r="H1712" s="128" t="str">
        <f>IF(F1712="","",_xlfn.IFNA(VLOOKUP(F1712,'سجل المشتريات'!E:M,9,0),"غير مسجلة في المشتريات"))</f>
        <v/>
      </c>
      <c r="I1712" s="27" t="str">
        <f>_xlfn.IFNA(VLOOKUP(E1712,الاوردرات!$B$1:$C$600,2,0),"")</f>
        <v/>
      </c>
      <c r="J1712" s="63"/>
      <c r="L1712" s="125" t="str">
        <f>IF(F1712="","",_xlfn.IFNA((VLOOKUP(F1712,help!L:M,2,0))*G1712,"غير مسجلة في المشتريات"))</f>
        <v/>
      </c>
    </row>
    <row r="1713" spans="2:12" x14ac:dyDescent="0.2">
      <c r="B1713" s="14">
        <f>COUNTIFS($E$3:E1713,تقرير!$E$4)</f>
        <v>21</v>
      </c>
      <c r="C1713" s="48"/>
      <c r="D1713" s="49"/>
      <c r="E1713" s="48"/>
      <c r="F1713" s="50"/>
      <c r="G1713" s="51"/>
      <c r="H1713" s="128" t="str">
        <f>IF(F1713="","",_xlfn.IFNA(VLOOKUP(F1713,'سجل المشتريات'!E:M,9,0),"غير مسجلة في المشتريات"))</f>
        <v/>
      </c>
      <c r="I1713" s="27" t="str">
        <f>_xlfn.IFNA(VLOOKUP(E1713,الاوردرات!$B$1:$C$600,2,0),"")</f>
        <v/>
      </c>
      <c r="J1713" s="63"/>
      <c r="L1713" s="125" t="str">
        <f>IF(F1713="","",_xlfn.IFNA((VLOOKUP(F1713,help!L:M,2,0))*G1713,"غير مسجلة في المشتريات"))</f>
        <v/>
      </c>
    </row>
    <row r="1714" spans="2:12" x14ac:dyDescent="0.2">
      <c r="B1714" s="14">
        <f>COUNTIFS($E$3:E1714,تقرير!$E$4)</f>
        <v>21</v>
      </c>
      <c r="C1714" s="48"/>
      <c r="D1714" s="49"/>
      <c r="E1714" s="48"/>
      <c r="F1714" s="50"/>
      <c r="G1714" s="51"/>
      <c r="H1714" s="128" t="str">
        <f>IF(F1714="","",_xlfn.IFNA(VLOOKUP(F1714,'سجل المشتريات'!E:M,9,0),"غير مسجلة في المشتريات"))</f>
        <v/>
      </c>
      <c r="I1714" s="27" t="str">
        <f>_xlfn.IFNA(VLOOKUP(E1714,الاوردرات!$B$1:$C$600,2,0),"")</f>
        <v/>
      </c>
      <c r="J1714" s="63"/>
      <c r="L1714" s="125" t="str">
        <f>IF(F1714="","",_xlfn.IFNA((VLOOKUP(F1714,help!L:M,2,0))*G1714,"غير مسجلة في المشتريات"))</f>
        <v/>
      </c>
    </row>
    <row r="1715" spans="2:12" x14ac:dyDescent="0.2">
      <c r="B1715" s="14">
        <f>COUNTIFS($E$3:E1715,تقرير!$E$4)</f>
        <v>21</v>
      </c>
      <c r="C1715" s="48"/>
      <c r="D1715" s="49"/>
      <c r="E1715" s="48"/>
      <c r="F1715" s="50"/>
      <c r="G1715" s="51"/>
      <c r="H1715" s="128" t="str">
        <f>IF(F1715="","",_xlfn.IFNA(VLOOKUP(F1715,'سجل المشتريات'!E:M,9,0),"غير مسجلة في المشتريات"))</f>
        <v/>
      </c>
      <c r="I1715" s="27" t="str">
        <f>_xlfn.IFNA(VLOOKUP(E1715,الاوردرات!$B$1:$C$600,2,0),"")</f>
        <v/>
      </c>
      <c r="J1715" s="63"/>
      <c r="L1715" s="125" t="str">
        <f>IF(F1715="","",_xlfn.IFNA((VLOOKUP(F1715,help!L:M,2,0))*G1715,"غير مسجلة في المشتريات"))</f>
        <v/>
      </c>
    </row>
    <row r="1716" spans="2:12" x14ac:dyDescent="0.2">
      <c r="B1716" s="14">
        <f>COUNTIFS($E$3:E1716,تقرير!$E$4)</f>
        <v>21</v>
      </c>
      <c r="C1716" s="48"/>
      <c r="D1716" s="49"/>
      <c r="E1716" s="48"/>
      <c r="F1716" s="50"/>
      <c r="G1716" s="51"/>
      <c r="H1716" s="128" t="str">
        <f>IF(F1716="","",_xlfn.IFNA(VLOOKUP(F1716,'سجل المشتريات'!E:M,9,0),"غير مسجلة في المشتريات"))</f>
        <v/>
      </c>
      <c r="I1716" s="27" t="str">
        <f>_xlfn.IFNA(VLOOKUP(E1716,الاوردرات!$B$1:$C$600,2,0),"")</f>
        <v/>
      </c>
      <c r="J1716" s="63"/>
      <c r="L1716" s="125" t="str">
        <f>IF(F1716="","",_xlfn.IFNA((VLOOKUP(F1716,help!L:M,2,0))*G1716,"غير مسجلة في المشتريات"))</f>
        <v/>
      </c>
    </row>
    <row r="1717" spans="2:12" x14ac:dyDescent="0.2">
      <c r="B1717" s="14">
        <f>COUNTIFS($E$3:E1717,تقرير!$E$4)</f>
        <v>21</v>
      </c>
      <c r="C1717" s="48"/>
      <c r="D1717" s="49"/>
      <c r="E1717" s="48"/>
      <c r="F1717" s="50"/>
      <c r="G1717" s="51"/>
      <c r="H1717" s="128" t="str">
        <f>IF(F1717="","",_xlfn.IFNA(VLOOKUP(F1717,'سجل المشتريات'!E:M,9,0),"غير مسجلة في المشتريات"))</f>
        <v/>
      </c>
      <c r="I1717" s="27" t="str">
        <f>_xlfn.IFNA(VLOOKUP(E1717,الاوردرات!$B$1:$C$600,2,0),"")</f>
        <v/>
      </c>
      <c r="J1717" s="63"/>
      <c r="L1717" s="125" t="str">
        <f>IF(F1717="","",_xlfn.IFNA((VLOOKUP(F1717,help!L:M,2,0))*G1717,"غير مسجلة في المشتريات"))</f>
        <v/>
      </c>
    </row>
    <row r="1718" spans="2:12" x14ac:dyDescent="0.2">
      <c r="B1718" s="14">
        <f>COUNTIFS($E$3:E1718,تقرير!$E$4)</f>
        <v>21</v>
      </c>
      <c r="C1718" s="48"/>
      <c r="D1718" s="49"/>
      <c r="E1718" s="48"/>
      <c r="F1718" s="50"/>
      <c r="G1718" s="51"/>
      <c r="H1718" s="128" t="str">
        <f>IF(F1718="","",_xlfn.IFNA(VLOOKUP(F1718,'سجل المشتريات'!E:M,9,0),"غير مسجلة في المشتريات"))</f>
        <v/>
      </c>
      <c r="I1718" s="27" t="str">
        <f>_xlfn.IFNA(VLOOKUP(E1718,الاوردرات!$B$1:$C$600,2,0),"")</f>
        <v/>
      </c>
      <c r="J1718" s="63"/>
      <c r="L1718" s="125" t="str">
        <f>IF(F1718="","",_xlfn.IFNA((VLOOKUP(F1718,help!L:M,2,0))*G1718,"غير مسجلة في المشتريات"))</f>
        <v/>
      </c>
    </row>
    <row r="1719" spans="2:12" x14ac:dyDescent="0.2">
      <c r="B1719" s="14">
        <f>COUNTIFS($E$3:E1719,تقرير!$E$4)</f>
        <v>21</v>
      </c>
      <c r="C1719" s="48"/>
      <c r="D1719" s="49"/>
      <c r="E1719" s="48"/>
      <c r="F1719" s="50"/>
      <c r="G1719" s="51"/>
      <c r="H1719" s="128" t="str">
        <f>IF(F1719="","",_xlfn.IFNA(VLOOKUP(F1719,'سجل المشتريات'!E:M,9,0),"غير مسجلة في المشتريات"))</f>
        <v/>
      </c>
      <c r="I1719" s="27" t="str">
        <f>_xlfn.IFNA(VLOOKUP(E1719,الاوردرات!$B$1:$C$600,2,0),"")</f>
        <v/>
      </c>
      <c r="J1719" s="63"/>
      <c r="L1719" s="125" t="str">
        <f>IF(F1719="","",_xlfn.IFNA((VLOOKUP(F1719,help!L:M,2,0))*G1719,"غير مسجلة في المشتريات"))</f>
        <v/>
      </c>
    </row>
    <row r="1720" spans="2:12" x14ac:dyDescent="0.2">
      <c r="B1720" s="14">
        <f>COUNTIFS($E$3:E1720,تقرير!$E$4)</f>
        <v>21</v>
      </c>
      <c r="C1720" s="48"/>
      <c r="D1720" s="49"/>
      <c r="E1720" s="48"/>
      <c r="F1720" s="50"/>
      <c r="G1720" s="51"/>
      <c r="H1720" s="128" t="str">
        <f>IF(F1720="","",_xlfn.IFNA(VLOOKUP(F1720,'سجل المشتريات'!E:M,9,0),"غير مسجلة في المشتريات"))</f>
        <v/>
      </c>
      <c r="I1720" s="27" t="str">
        <f>_xlfn.IFNA(VLOOKUP(E1720,الاوردرات!$B$1:$C$600,2,0),"")</f>
        <v/>
      </c>
      <c r="J1720" s="63"/>
      <c r="L1720" s="125" t="str">
        <f>IF(F1720="","",_xlfn.IFNA((VLOOKUP(F1720,help!L:M,2,0))*G1720,"غير مسجلة في المشتريات"))</f>
        <v/>
      </c>
    </row>
    <row r="1721" spans="2:12" x14ac:dyDescent="0.2">
      <c r="B1721" s="14">
        <f>COUNTIFS($E$3:E1721,تقرير!$E$4)</f>
        <v>21</v>
      </c>
      <c r="C1721" s="48"/>
      <c r="D1721" s="49"/>
      <c r="E1721" s="48"/>
      <c r="F1721" s="50"/>
      <c r="G1721" s="51"/>
      <c r="H1721" s="128" t="str">
        <f>IF(F1721="","",_xlfn.IFNA(VLOOKUP(F1721,'سجل المشتريات'!E:M,9,0),"غير مسجلة في المشتريات"))</f>
        <v/>
      </c>
      <c r="I1721" s="27" t="str">
        <f>_xlfn.IFNA(VLOOKUP(E1721,الاوردرات!$B$1:$C$600,2,0),"")</f>
        <v/>
      </c>
      <c r="J1721" s="63"/>
      <c r="L1721" s="125" t="str">
        <f>IF(F1721="","",_xlfn.IFNA((VLOOKUP(F1721,help!L:M,2,0))*G1721,"غير مسجلة في المشتريات"))</f>
        <v/>
      </c>
    </row>
    <row r="1722" spans="2:12" x14ac:dyDescent="0.2">
      <c r="B1722" s="14">
        <f>COUNTIFS($E$3:E1722,تقرير!$E$4)</f>
        <v>21</v>
      </c>
      <c r="C1722" s="48"/>
      <c r="D1722" s="49"/>
      <c r="E1722" s="48"/>
      <c r="F1722" s="50"/>
      <c r="G1722" s="51"/>
      <c r="H1722" s="128" t="str">
        <f>IF(F1722="","",_xlfn.IFNA(VLOOKUP(F1722,'سجل المشتريات'!E:M,9,0),"غير مسجلة في المشتريات"))</f>
        <v/>
      </c>
      <c r="I1722" s="27" t="str">
        <f>_xlfn.IFNA(VLOOKUP(E1722,الاوردرات!$B$1:$C$600,2,0),"")</f>
        <v/>
      </c>
      <c r="J1722" s="63"/>
      <c r="L1722" s="125" t="str">
        <f>IF(F1722="","",_xlfn.IFNA((VLOOKUP(F1722,help!L:M,2,0))*G1722,"غير مسجلة في المشتريات"))</f>
        <v/>
      </c>
    </row>
    <row r="1723" spans="2:12" x14ac:dyDescent="0.2">
      <c r="B1723" s="14">
        <f>COUNTIFS($E$3:E1723,تقرير!$E$4)</f>
        <v>21</v>
      </c>
      <c r="C1723" s="48"/>
      <c r="D1723" s="49"/>
      <c r="E1723" s="48"/>
      <c r="F1723" s="50"/>
      <c r="G1723" s="51"/>
      <c r="H1723" s="128" t="str">
        <f>IF(F1723="","",_xlfn.IFNA(VLOOKUP(F1723,'سجل المشتريات'!E:M,9,0),"غير مسجلة في المشتريات"))</f>
        <v/>
      </c>
      <c r="I1723" s="27" t="str">
        <f>_xlfn.IFNA(VLOOKUP(E1723,الاوردرات!$B$1:$C$600,2,0),"")</f>
        <v/>
      </c>
      <c r="J1723" s="63"/>
      <c r="L1723" s="125" t="str">
        <f>IF(F1723="","",_xlfn.IFNA((VLOOKUP(F1723,help!L:M,2,0))*G1723,"غير مسجلة في المشتريات"))</f>
        <v/>
      </c>
    </row>
    <row r="1724" spans="2:12" x14ac:dyDescent="0.2">
      <c r="B1724" s="14">
        <f>COUNTIFS($E$3:E1724,تقرير!$E$4)</f>
        <v>21</v>
      </c>
      <c r="C1724" s="48"/>
      <c r="D1724" s="49"/>
      <c r="E1724" s="48"/>
      <c r="F1724" s="50"/>
      <c r="G1724" s="51"/>
      <c r="H1724" s="128" t="str">
        <f>IF(F1724="","",_xlfn.IFNA(VLOOKUP(F1724,'سجل المشتريات'!E:M,9,0),"غير مسجلة في المشتريات"))</f>
        <v/>
      </c>
      <c r="I1724" s="27" t="str">
        <f>_xlfn.IFNA(VLOOKUP(E1724,الاوردرات!$B$1:$C$600,2,0),"")</f>
        <v/>
      </c>
      <c r="J1724" s="63"/>
      <c r="L1724" s="125" t="str">
        <f>IF(F1724="","",_xlfn.IFNA((VLOOKUP(F1724,help!L:M,2,0))*G1724,"غير مسجلة في المشتريات"))</f>
        <v/>
      </c>
    </row>
    <row r="1725" spans="2:12" x14ac:dyDescent="0.2">
      <c r="B1725" s="14">
        <f>COUNTIFS($E$3:E1725,تقرير!$E$4)</f>
        <v>21</v>
      </c>
      <c r="C1725" s="48"/>
      <c r="D1725" s="49"/>
      <c r="E1725" s="48"/>
      <c r="F1725" s="50"/>
      <c r="G1725" s="51"/>
      <c r="H1725" s="128" t="str">
        <f>IF(F1725="","",_xlfn.IFNA(VLOOKUP(F1725,'سجل المشتريات'!E:M,9,0),"غير مسجلة في المشتريات"))</f>
        <v/>
      </c>
      <c r="I1725" s="27" t="str">
        <f>_xlfn.IFNA(VLOOKUP(E1725,الاوردرات!$B$1:$C$600,2,0),"")</f>
        <v/>
      </c>
      <c r="J1725" s="63"/>
      <c r="L1725" s="125" t="str">
        <f>IF(F1725="","",_xlfn.IFNA((VLOOKUP(F1725,help!L:M,2,0))*G1725,"غير مسجلة في المشتريات"))</f>
        <v/>
      </c>
    </row>
    <row r="1726" spans="2:12" x14ac:dyDescent="0.2">
      <c r="B1726" s="14">
        <f>COUNTIFS($E$3:E1726,تقرير!$E$4)</f>
        <v>21</v>
      </c>
      <c r="C1726" s="48"/>
      <c r="D1726" s="49"/>
      <c r="E1726" s="48"/>
      <c r="F1726" s="50"/>
      <c r="G1726" s="51"/>
      <c r="H1726" s="128" t="str">
        <f>IF(F1726="","",_xlfn.IFNA(VLOOKUP(F1726,'سجل المشتريات'!E:M,9,0),"غير مسجلة في المشتريات"))</f>
        <v/>
      </c>
      <c r="I1726" s="27" t="str">
        <f>_xlfn.IFNA(VLOOKUP(E1726,الاوردرات!$B$1:$C$600,2,0),"")</f>
        <v/>
      </c>
      <c r="J1726" s="63"/>
      <c r="L1726" s="125" t="str">
        <f>IF(F1726="","",_xlfn.IFNA((VLOOKUP(F1726,help!L:M,2,0))*G1726,"غير مسجلة في المشتريات"))</f>
        <v/>
      </c>
    </row>
    <row r="1727" spans="2:12" x14ac:dyDescent="0.2">
      <c r="B1727" s="14">
        <f>COUNTIFS($E$3:E1727,تقرير!$E$4)</f>
        <v>21</v>
      </c>
      <c r="C1727" s="48"/>
      <c r="D1727" s="49"/>
      <c r="E1727" s="48"/>
      <c r="F1727" s="50"/>
      <c r="G1727" s="51"/>
      <c r="H1727" s="128" t="str">
        <f>IF(F1727="","",_xlfn.IFNA(VLOOKUP(F1727,'سجل المشتريات'!E:M,9,0),"غير مسجلة في المشتريات"))</f>
        <v/>
      </c>
      <c r="I1727" s="27" t="str">
        <f>_xlfn.IFNA(VLOOKUP(E1727,الاوردرات!$B$1:$C$600,2,0),"")</f>
        <v/>
      </c>
      <c r="J1727" s="63"/>
      <c r="L1727" s="125" t="str">
        <f>IF(F1727="","",_xlfn.IFNA((VLOOKUP(F1727,help!L:M,2,0))*G1727,"غير مسجلة في المشتريات"))</f>
        <v/>
      </c>
    </row>
    <row r="1728" spans="2:12" x14ac:dyDescent="0.2">
      <c r="B1728" s="14">
        <f>COUNTIFS($E$3:E1728,تقرير!$E$4)</f>
        <v>21</v>
      </c>
      <c r="C1728" s="48"/>
      <c r="D1728" s="49"/>
      <c r="E1728" s="48"/>
      <c r="F1728" s="50"/>
      <c r="G1728" s="51"/>
      <c r="H1728" s="128" t="str">
        <f>IF(F1728="","",_xlfn.IFNA(VLOOKUP(F1728,'سجل المشتريات'!E:M,9,0),"غير مسجلة في المشتريات"))</f>
        <v/>
      </c>
      <c r="I1728" s="27" t="str">
        <f>_xlfn.IFNA(VLOOKUP(E1728,الاوردرات!$B$1:$C$600,2,0),"")</f>
        <v/>
      </c>
      <c r="J1728" s="63"/>
      <c r="L1728" s="125" t="str">
        <f>IF(F1728="","",_xlfn.IFNA((VLOOKUP(F1728,help!L:M,2,0))*G1728,"غير مسجلة في المشتريات"))</f>
        <v/>
      </c>
    </row>
    <row r="1729" spans="2:12" x14ac:dyDescent="0.2">
      <c r="B1729" s="14">
        <f>COUNTIFS($E$3:E1729,تقرير!$E$4)</f>
        <v>21</v>
      </c>
      <c r="C1729" s="48"/>
      <c r="D1729" s="49"/>
      <c r="E1729" s="48"/>
      <c r="F1729" s="50"/>
      <c r="G1729" s="51"/>
      <c r="H1729" s="128" t="str">
        <f>IF(F1729="","",_xlfn.IFNA(VLOOKUP(F1729,'سجل المشتريات'!E:M,9,0),"غير مسجلة في المشتريات"))</f>
        <v/>
      </c>
      <c r="I1729" s="27" t="str">
        <f>_xlfn.IFNA(VLOOKUP(E1729,الاوردرات!$B$1:$C$600,2,0),"")</f>
        <v/>
      </c>
      <c r="J1729" s="63"/>
      <c r="L1729" s="125" t="str">
        <f>IF(F1729="","",_xlfn.IFNA((VLOOKUP(F1729,help!L:M,2,0))*G1729,"غير مسجلة في المشتريات"))</f>
        <v/>
      </c>
    </row>
    <row r="1730" spans="2:12" x14ac:dyDescent="0.2">
      <c r="B1730" s="14">
        <f>COUNTIFS($E$3:E1730,تقرير!$E$4)</f>
        <v>21</v>
      </c>
      <c r="C1730" s="48"/>
      <c r="D1730" s="49"/>
      <c r="E1730" s="48"/>
      <c r="F1730" s="50"/>
      <c r="G1730" s="51"/>
      <c r="H1730" s="128" t="str">
        <f>IF(F1730="","",_xlfn.IFNA(VLOOKUP(F1730,'سجل المشتريات'!E:M,9,0),"غير مسجلة في المشتريات"))</f>
        <v/>
      </c>
      <c r="I1730" s="27" t="str">
        <f>_xlfn.IFNA(VLOOKUP(E1730,الاوردرات!$B$1:$C$600,2,0),"")</f>
        <v/>
      </c>
      <c r="J1730" s="63"/>
      <c r="L1730" s="125" t="str">
        <f>IF(F1730="","",_xlfn.IFNA((VLOOKUP(F1730,help!L:M,2,0))*G1730,"غير مسجلة في المشتريات"))</f>
        <v/>
      </c>
    </row>
    <row r="1731" spans="2:12" x14ac:dyDescent="0.2">
      <c r="B1731" s="14">
        <f>COUNTIFS($E$3:E1731,تقرير!$E$4)</f>
        <v>21</v>
      </c>
      <c r="C1731" s="48"/>
      <c r="D1731" s="49"/>
      <c r="E1731" s="48"/>
      <c r="F1731" s="50"/>
      <c r="G1731" s="51"/>
      <c r="H1731" s="128" t="str">
        <f>IF(F1731="","",_xlfn.IFNA(VLOOKUP(F1731,'سجل المشتريات'!E:M,9,0),"غير مسجلة في المشتريات"))</f>
        <v/>
      </c>
      <c r="I1731" s="27" t="str">
        <f>_xlfn.IFNA(VLOOKUP(E1731,الاوردرات!$B$1:$C$600,2,0),"")</f>
        <v/>
      </c>
      <c r="J1731" s="63"/>
      <c r="L1731" s="125" t="str">
        <f>IF(F1731="","",_xlfn.IFNA((VLOOKUP(F1731,help!L:M,2,0))*G1731,"غير مسجلة في المشتريات"))</f>
        <v/>
      </c>
    </row>
    <row r="1732" spans="2:12" x14ac:dyDescent="0.2">
      <c r="B1732" s="14">
        <f>COUNTIFS($E$3:E1732,تقرير!$E$4)</f>
        <v>21</v>
      </c>
      <c r="C1732" s="48"/>
      <c r="D1732" s="49"/>
      <c r="E1732" s="48"/>
      <c r="F1732" s="50"/>
      <c r="G1732" s="51"/>
      <c r="H1732" s="128" t="str">
        <f>IF(F1732="","",_xlfn.IFNA(VLOOKUP(F1732,'سجل المشتريات'!E:M,9,0),"غير مسجلة في المشتريات"))</f>
        <v/>
      </c>
      <c r="I1732" s="27" t="str">
        <f>_xlfn.IFNA(VLOOKUP(E1732,الاوردرات!$B$1:$C$600,2,0),"")</f>
        <v/>
      </c>
      <c r="J1732" s="63"/>
      <c r="L1732" s="125" t="str">
        <f>IF(F1732="","",_xlfn.IFNA((VLOOKUP(F1732,help!L:M,2,0))*G1732,"غير مسجلة في المشتريات"))</f>
        <v/>
      </c>
    </row>
    <row r="1733" spans="2:12" x14ac:dyDescent="0.2">
      <c r="B1733" s="14">
        <f>COUNTIFS($E$3:E1733,تقرير!$E$4)</f>
        <v>21</v>
      </c>
      <c r="C1733" s="48"/>
      <c r="D1733" s="49"/>
      <c r="E1733" s="48"/>
      <c r="F1733" s="50"/>
      <c r="G1733" s="51"/>
      <c r="H1733" s="128" t="str">
        <f>IF(F1733="","",_xlfn.IFNA(VLOOKUP(F1733,'سجل المشتريات'!E:M,9,0),"غير مسجلة في المشتريات"))</f>
        <v/>
      </c>
      <c r="I1733" s="27" t="str">
        <f>_xlfn.IFNA(VLOOKUP(E1733,الاوردرات!$B$1:$C$600,2,0),"")</f>
        <v/>
      </c>
      <c r="J1733" s="63"/>
      <c r="L1733" s="125" t="str">
        <f>IF(F1733="","",_xlfn.IFNA((VLOOKUP(F1733,help!L:M,2,0))*G1733,"غير مسجلة في المشتريات"))</f>
        <v/>
      </c>
    </row>
    <row r="1734" spans="2:12" x14ac:dyDescent="0.2">
      <c r="B1734" s="14">
        <f>COUNTIFS($E$3:E1734,تقرير!$E$4)</f>
        <v>21</v>
      </c>
      <c r="C1734" s="48"/>
      <c r="D1734" s="49"/>
      <c r="E1734" s="48"/>
      <c r="F1734" s="50"/>
      <c r="G1734" s="51"/>
      <c r="H1734" s="128" t="str">
        <f>IF(F1734="","",_xlfn.IFNA(VLOOKUP(F1734,'سجل المشتريات'!E:M,9,0),"غير مسجلة في المشتريات"))</f>
        <v/>
      </c>
      <c r="I1734" s="27" t="str">
        <f>_xlfn.IFNA(VLOOKUP(E1734,الاوردرات!$B$1:$C$600,2,0),"")</f>
        <v/>
      </c>
      <c r="J1734" s="63"/>
      <c r="L1734" s="125" t="str">
        <f>IF(F1734="","",_xlfn.IFNA((VLOOKUP(F1734,help!L:M,2,0))*G1734,"غير مسجلة في المشتريات"))</f>
        <v/>
      </c>
    </row>
    <row r="1735" spans="2:12" x14ac:dyDescent="0.2">
      <c r="B1735" s="14">
        <f>COUNTIFS($E$3:E1735,تقرير!$E$4)</f>
        <v>21</v>
      </c>
      <c r="C1735" s="48"/>
      <c r="D1735" s="49"/>
      <c r="E1735" s="48"/>
      <c r="F1735" s="50"/>
      <c r="G1735" s="51"/>
      <c r="H1735" s="128" t="str">
        <f>IF(F1735="","",_xlfn.IFNA(VLOOKUP(F1735,'سجل المشتريات'!E:M,9,0),"غير مسجلة في المشتريات"))</f>
        <v/>
      </c>
      <c r="I1735" s="27" t="str">
        <f>_xlfn.IFNA(VLOOKUP(E1735,الاوردرات!$B$1:$C$600,2,0),"")</f>
        <v/>
      </c>
      <c r="J1735" s="63"/>
      <c r="L1735" s="125" t="str">
        <f>IF(F1735="","",_xlfn.IFNA((VLOOKUP(F1735,help!L:M,2,0))*G1735,"غير مسجلة في المشتريات"))</f>
        <v/>
      </c>
    </row>
    <row r="1736" spans="2:12" x14ac:dyDescent="0.2">
      <c r="B1736" s="14">
        <f>COUNTIFS($E$3:E1736,تقرير!$E$4)</f>
        <v>21</v>
      </c>
      <c r="C1736" s="48"/>
      <c r="D1736" s="49"/>
      <c r="E1736" s="48"/>
      <c r="F1736" s="50"/>
      <c r="G1736" s="51"/>
      <c r="H1736" s="128" t="str">
        <f>IF(F1736="","",_xlfn.IFNA(VLOOKUP(F1736,'سجل المشتريات'!E:M,9,0),"غير مسجلة في المشتريات"))</f>
        <v/>
      </c>
      <c r="I1736" s="27" t="str">
        <f>_xlfn.IFNA(VLOOKUP(E1736,الاوردرات!$B$1:$C$600,2,0),"")</f>
        <v/>
      </c>
      <c r="J1736" s="63"/>
      <c r="L1736" s="125" t="str">
        <f>IF(F1736="","",_xlfn.IFNA((VLOOKUP(F1736,help!L:M,2,0))*G1736,"غير مسجلة في المشتريات"))</f>
        <v/>
      </c>
    </row>
    <row r="1737" spans="2:12" x14ac:dyDescent="0.2">
      <c r="B1737" s="14">
        <f>COUNTIFS($E$3:E1737,تقرير!$E$4)</f>
        <v>21</v>
      </c>
      <c r="C1737" s="48"/>
      <c r="D1737" s="49"/>
      <c r="E1737" s="48"/>
      <c r="F1737" s="50"/>
      <c r="G1737" s="51"/>
      <c r="H1737" s="128" t="str">
        <f>IF(F1737="","",_xlfn.IFNA(VLOOKUP(F1737,'سجل المشتريات'!E:M,9,0),"غير مسجلة في المشتريات"))</f>
        <v/>
      </c>
      <c r="I1737" s="27" t="str">
        <f>_xlfn.IFNA(VLOOKUP(E1737,الاوردرات!$B$1:$C$600,2,0),"")</f>
        <v/>
      </c>
      <c r="J1737" s="63"/>
      <c r="L1737" s="125" t="str">
        <f>IF(F1737="","",_xlfn.IFNA((VLOOKUP(F1737,help!L:M,2,0))*G1737,"غير مسجلة في المشتريات"))</f>
        <v/>
      </c>
    </row>
    <row r="1738" spans="2:12" x14ac:dyDescent="0.2">
      <c r="B1738" s="14">
        <f>COUNTIFS($E$3:E1738,تقرير!$E$4)</f>
        <v>21</v>
      </c>
      <c r="C1738" s="48"/>
      <c r="D1738" s="49"/>
      <c r="E1738" s="48"/>
      <c r="F1738" s="50"/>
      <c r="G1738" s="51"/>
      <c r="H1738" s="128" t="str">
        <f>IF(F1738="","",_xlfn.IFNA(VLOOKUP(F1738,'سجل المشتريات'!E:M,9,0),"غير مسجلة في المشتريات"))</f>
        <v/>
      </c>
      <c r="I1738" s="27" t="str">
        <f>_xlfn.IFNA(VLOOKUP(E1738,الاوردرات!$B$1:$C$600,2,0),"")</f>
        <v/>
      </c>
      <c r="J1738" s="63"/>
      <c r="L1738" s="125" t="str">
        <f>IF(F1738="","",_xlfn.IFNA((VLOOKUP(F1738,help!L:M,2,0))*G1738,"غير مسجلة في المشتريات"))</f>
        <v/>
      </c>
    </row>
    <row r="1739" spans="2:12" x14ac:dyDescent="0.2">
      <c r="B1739" s="14">
        <f>COUNTIFS($E$3:E1739,تقرير!$E$4)</f>
        <v>21</v>
      </c>
      <c r="C1739" s="48"/>
      <c r="D1739" s="49"/>
      <c r="E1739" s="48"/>
      <c r="F1739" s="50"/>
      <c r="G1739" s="51"/>
      <c r="H1739" s="128" t="str">
        <f>IF(F1739="","",_xlfn.IFNA(VLOOKUP(F1739,'سجل المشتريات'!E:M,9,0),"غير مسجلة في المشتريات"))</f>
        <v/>
      </c>
      <c r="I1739" s="27" t="str">
        <f>_xlfn.IFNA(VLOOKUP(E1739,الاوردرات!$B$1:$C$600,2,0),"")</f>
        <v/>
      </c>
      <c r="J1739" s="63"/>
      <c r="L1739" s="125" t="str">
        <f>IF(F1739="","",_xlfn.IFNA((VLOOKUP(F1739,help!L:M,2,0))*G1739,"غير مسجلة في المشتريات"))</f>
        <v/>
      </c>
    </row>
    <row r="1740" spans="2:12" x14ac:dyDescent="0.2">
      <c r="B1740" s="14">
        <f>COUNTIFS($E$3:E1740,تقرير!$E$4)</f>
        <v>21</v>
      </c>
      <c r="C1740" s="48"/>
      <c r="D1740" s="49"/>
      <c r="E1740" s="48"/>
      <c r="F1740" s="50"/>
      <c r="G1740" s="51"/>
      <c r="H1740" s="128" t="str">
        <f>IF(F1740="","",_xlfn.IFNA(VLOOKUP(F1740,'سجل المشتريات'!E:M,9,0),"غير مسجلة في المشتريات"))</f>
        <v/>
      </c>
      <c r="I1740" s="27" t="str">
        <f>_xlfn.IFNA(VLOOKUP(E1740,الاوردرات!$B$1:$C$600,2,0),"")</f>
        <v/>
      </c>
      <c r="J1740" s="63"/>
      <c r="L1740" s="125" t="str">
        <f>IF(F1740="","",_xlfn.IFNA((VLOOKUP(F1740,help!L:M,2,0))*G1740,"غير مسجلة في المشتريات"))</f>
        <v/>
      </c>
    </row>
    <row r="1741" spans="2:12" x14ac:dyDescent="0.2">
      <c r="B1741" s="14">
        <f>COUNTIFS($E$3:E1741,تقرير!$E$4)</f>
        <v>21</v>
      </c>
      <c r="C1741" s="48"/>
      <c r="D1741" s="49"/>
      <c r="E1741" s="48"/>
      <c r="F1741" s="50"/>
      <c r="G1741" s="51"/>
      <c r="H1741" s="128" t="str">
        <f>IF(F1741="","",_xlfn.IFNA(VLOOKUP(F1741,'سجل المشتريات'!E:M,9,0),"غير مسجلة في المشتريات"))</f>
        <v/>
      </c>
      <c r="I1741" s="27" t="str">
        <f>_xlfn.IFNA(VLOOKUP(E1741,الاوردرات!$B$1:$C$600,2,0),"")</f>
        <v/>
      </c>
      <c r="J1741" s="63"/>
      <c r="L1741" s="125" t="str">
        <f>IF(F1741="","",_xlfn.IFNA((VLOOKUP(F1741,help!L:M,2,0))*G1741,"غير مسجلة في المشتريات"))</f>
        <v/>
      </c>
    </row>
    <row r="1742" spans="2:12" x14ac:dyDescent="0.2">
      <c r="B1742" s="14">
        <f>COUNTIFS($E$3:E1742,تقرير!$E$4)</f>
        <v>21</v>
      </c>
      <c r="C1742" s="48"/>
      <c r="D1742" s="49"/>
      <c r="E1742" s="48"/>
      <c r="F1742" s="50"/>
      <c r="G1742" s="51"/>
      <c r="H1742" s="128" t="str">
        <f>IF(F1742="","",_xlfn.IFNA(VLOOKUP(F1742,'سجل المشتريات'!E:M,9,0),"غير مسجلة في المشتريات"))</f>
        <v/>
      </c>
      <c r="I1742" s="27" t="str">
        <f>_xlfn.IFNA(VLOOKUP(E1742,الاوردرات!$B$1:$C$600,2,0),"")</f>
        <v/>
      </c>
      <c r="J1742" s="63"/>
      <c r="L1742" s="125" t="str">
        <f>IF(F1742="","",_xlfn.IFNA((VLOOKUP(F1742,help!L:M,2,0))*G1742,"غير مسجلة في المشتريات"))</f>
        <v/>
      </c>
    </row>
    <row r="1743" spans="2:12" x14ac:dyDescent="0.2">
      <c r="B1743" s="14">
        <f>COUNTIFS($E$3:E1743,تقرير!$E$4)</f>
        <v>21</v>
      </c>
      <c r="C1743" s="48"/>
      <c r="D1743" s="49"/>
      <c r="E1743" s="48"/>
      <c r="F1743" s="50"/>
      <c r="G1743" s="51"/>
      <c r="H1743" s="128" t="str">
        <f>IF(F1743="","",_xlfn.IFNA(VLOOKUP(F1743,'سجل المشتريات'!E:M,9,0),"غير مسجلة في المشتريات"))</f>
        <v/>
      </c>
      <c r="I1743" s="27" t="str">
        <f>_xlfn.IFNA(VLOOKUP(E1743,الاوردرات!$B$1:$C$600,2,0),"")</f>
        <v/>
      </c>
      <c r="J1743" s="63"/>
      <c r="L1743" s="125" t="str">
        <f>IF(F1743="","",_xlfn.IFNA((VLOOKUP(F1743,help!L:M,2,0))*G1743,"غير مسجلة في المشتريات"))</f>
        <v/>
      </c>
    </row>
    <row r="1744" spans="2:12" x14ac:dyDescent="0.2">
      <c r="B1744" s="14">
        <f>COUNTIFS($E$3:E1744,تقرير!$E$4)</f>
        <v>21</v>
      </c>
      <c r="C1744" s="48"/>
      <c r="D1744" s="49"/>
      <c r="E1744" s="48"/>
      <c r="F1744" s="50"/>
      <c r="G1744" s="51"/>
      <c r="H1744" s="128" t="str">
        <f>IF(F1744="","",_xlfn.IFNA(VLOOKUP(F1744,'سجل المشتريات'!E:M,9,0),"غير مسجلة في المشتريات"))</f>
        <v/>
      </c>
      <c r="I1744" s="27" t="str">
        <f>_xlfn.IFNA(VLOOKUP(E1744,الاوردرات!$B$1:$C$600,2,0),"")</f>
        <v/>
      </c>
      <c r="J1744" s="63"/>
      <c r="L1744" s="125" t="str">
        <f>IF(F1744="","",_xlfn.IFNA((VLOOKUP(F1744,help!L:M,2,0))*G1744,"غير مسجلة في المشتريات"))</f>
        <v/>
      </c>
    </row>
    <row r="1745" spans="2:12" x14ac:dyDescent="0.2">
      <c r="B1745" s="14">
        <f>COUNTIFS($E$3:E1745,تقرير!$E$4)</f>
        <v>21</v>
      </c>
      <c r="C1745" s="48"/>
      <c r="D1745" s="49"/>
      <c r="E1745" s="48"/>
      <c r="F1745" s="50"/>
      <c r="G1745" s="51"/>
      <c r="H1745" s="128" t="str">
        <f>IF(F1745="","",_xlfn.IFNA(VLOOKUP(F1745,'سجل المشتريات'!E:M,9,0),"غير مسجلة في المشتريات"))</f>
        <v/>
      </c>
      <c r="I1745" s="27" t="str">
        <f>_xlfn.IFNA(VLOOKUP(E1745,الاوردرات!$B$1:$C$600,2,0),"")</f>
        <v/>
      </c>
      <c r="J1745" s="63"/>
      <c r="L1745" s="125" t="str">
        <f>IF(F1745="","",_xlfn.IFNA((VLOOKUP(F1745,help!L:M,2,0))*G1745,"غير مسجلة في المشتريات"))</f>
        <v/>
      </c>
    </row>
    <row r="1746" spans="2:12" x14ac:dyDescent="0.2">
      <c r="B1746" s="14">
        <f>COUNTIFS($E$3:E1746,تقرير!$E$4)</f>
        <v>21</v>
      </c>
      <c r="C1746" s="48"/>
      <c r="D1746" s="49"/>
      <c r="E1746" s="48"/>
      <c r="F1746" s="50"/>
      <c r="G1746" s="51"/>
      <c r="H1746" s="128" t="str">
        <f>IF(F1746="","",_xlfn.IFNA(VLOOKUP(F1746,'سجل المشتريات'!E:M,9,0),"غير مسجلة في المشتريات"))</f>
        <v/>
      </c>
      <c r="I1746" s="27" t="str">
        <f>_xlfn.IFNA(VLOOKUP(E1746,الاوردرات!$B$1:$C$600,2,0),"")</f>
        <v/>
      </c>
      <c r="J1746" s="63"/>
      <c r="L1746" s="125" t="str">
        <f>IF(F1746="","",_xlfn.IFNA((VLOOKUP(F1746,help!L:M,2,0))*G1746,"غير مسجلة في المشتريات"))</f>
        <v/>
      </c>
    </row>
    <row r="1747" spans="2:12" x14ac:dyDescent="0.2">
      <c r="B1747" s="14">
        <f>COUNTIFS($E$3:E1747,تقرير!$E$4)</f>
        <v>21</v>
      </c>
      <c r="C1747" s="48"/>
      <c r="D1747" s="49"/>
      <c r="E1747" s="48"/>
      <c r="F1747" s="50"/>
      <c r="G1747" s="51"/>
      <c r="H1747" s="128" t="str">
        <f>IF(F1747="","",_xlfn.IFNA(VLOOKUP(F1747,'سجل المشتريات'!E:M,9,0),"غير مسجلة في المشتريات"))</f>
        <v/>
      </c>
      <c r="I1747" s="27" t="str">
        <f>_xlfn.IFNA(VLOOKUP(E1747,الاوردرات!$B$1:$C$600,2,0),"")</f>
        <v/>
      </c>
      <c r="J1747" s="63"/>
      <c r="L1747" s="125" t="str">
        <f>IF(F1747="","",_xlfn.IFNA((VLOOKUP(F1747,help!L:M,2,0))*G1747,"غير مسجلة في المشتريات"))</f>
        <v/>
      </c>
    </row>
    <row r="1748" spans="2:12" x14ac:dyDescent="0.2">
      <c r="B1748" s="14">
        <f>COUNTIFS($E$3:E1748,تقرير!$E$4)</f>
        <v>21</v>
      </c>
      <c r="C1748" s="48"/>
      <c r="D1748" s="49"/>
      <c r="E1748" s="48"/>
      <c r="F1748" s="50"/>
      <c r="G1748" s="51"/>
      <c r="H1748" s="128" t="str">
        <f>IF(F1748="","",_xlfn.IFNA(VLOOKUP(F1748,'سجل المشتريات'!E:M,9,0),"غير مسجلة في المشتريات"))</f>
        <v/>
      </c>
      <c r="I1748" s="27" t="str">
        <f>_xlfn.IFNA(VLOOKUP(E1748,الاوردرات!$B$1:$C$600,2,0),"")</f>
        <v/>
      </c>
      <c r="J1748" s="63"/>
      <c r="L1748" s="125" t="str">
        <f>IF(F1748="","",_xlfn.IFNA((VLOOKUP(F1748,help!L:M,2,0))*G1748,"غير مسجلة في المشتريات"))</f>
        <v/>
      </c>
    </row>
    <row r="1749" spans="2:12" x14ac:dyDescent="0.2">
      <c r="B1749" s="14">
        <f>COUNTIFS($E$3:E1749,تقرير!$E$4)</f>
        <v>21</v>
      </c>
      <c r="C1749" s="48"/>
      <c r="D1749" s="49"/>
      <c r="E1749" s="48"/>
      <c r="F1749" s="50"/>
      <c r="G1749" s="51"/>
      <c r="H1749" s="128" t="str">
        <f>IF(F1749="","",_xlfn.IFNA(VLOOKUP(F1749,'سجل المشتريات'!E:M,9,0),"غير مسجلة في المشتريات"))</f>
        <v/>
      </c>
      <c r="I1749" s="27" t="str">
        <f>_xlfn.IFNA(VLOOKUP(E1749,الاوردرات!$B$1:$C$600,2,0),"")</f>
        <v/>
      </c>
      <c r="J1749" s="63"/>
      <c r="L1749" s="125" t="str">
        <f>IF(F1749="","",_xlfn.IFNA((VLOOKUP(F1749,help!L:M,2,0))*G1749,"غير مسجلة في المشتريات"))</f>
        <v/>
      </c>
    </row>
    <row r="1750" spans="2:12" x14ac:dyDescent="0.2">
      <c r="B1750" s="14">
        <f>COUNTIFS($E$3:E1750,تقرير!$E$4)</f>
        <v>21</v>
      </c>
      <c r="C1750" s="48"/>
      <c r="D1750" s="49"/>
      <c r="E1750" s="48"/>
      <c r="F1750" s="50"/>
      <c r="G1750" s="51"/>
      <c r="H1750" s="128" t="str">
        <f>IF(F1750="","",_xlfn.IFNA(VLOOKUP(F1750,'سجل المشتريات'!E:M,9,0),"غير مسجلة في المشتريات"))</f>
        <v/>
      </c>
      <c r="I1750" s="27" t="str">
        <f>_xlfn.IFNA(VLOOKUP(E1750,الاوردرات!$B$1:$C$600,2,0),"")</f>
        <v/>
      </c>
      <c r="J1750" s="63"/>
      <c r="L1750" s="125" t="str">
        <f>IF(F1750="","",_xlfn.IFNA((VLOOKUP(F1750,help!L:M,2,0))*G1750,"غير مسجلة في المشتريات"))</f>
        <v/>
      </c>
    </row>
    <row r="1751" spans="2:12" x14ac:dyDescent="0.2">
      <c r="B1751" s="14">
        <f>COUNTIFS($E$3:E1751,تقرير!$E$4)</f>
        <v>21</v>
      </c>
      <c r="C1751" s="48"/>
      <c r="D1751" s="49"/>
      <c r="E1751" s="48"/>
      <c r="F1751" s="50"/>
      <c r="G1751" s="51"/>
      <c r="H1751" s="128" t="str">
        <f>IF(F1751="","",_xlfn.IFNA(VLOOKUP(F1751,'سجل المشتريات'!E:M,9,0),"غير مسجلة في المشتريات"))</f>
        <v/>
      </c>
      <c r="I1751" s="27" t="str">
        <f>_xlfn.IFNA(VLOOKUP(E1751,الاوردرات!$B$1:$C$600,2,0),"")</f>
        <v/>
      </c>
      <c r="J1751" s="63"/>
      <c r="L1751" s="125" t="str">
        <f>IF(F1751="","",_xlfn.IFNA((VLOOKUP(F1751,help!L:M,2,0))*G1751,"غير مسجلة في المشتريات"))</f>
        <v/>
      </c>
    </row>
    <row r="1752" spans="2:12" x14ac:dyDescent="0.2">
      <c r="B1752" s="14">
        <f>COUNTIFS($E$3:E1752,تقرير!$E$4)</f>
        <v>21</v>
      </c>
      <c r="C1752" s="48"/>
      <c r="D1752" s="49"/>
      <c r="E1752" s="48"/>
      <c r="F1752" s="50"/>
      <c r="G1752" s="51"/>
      <c r="H1752" s="128" t="str">
        <f>IF(F1752="","",_xlfn.IFNA(VLOOKUP(F1752,'سجل المشتريات'!E:M,9,0),"غير مسجلة في المشتريات"))</f>
        <v/>
      </c>
      <c r="I1752" s="27" t="str">
        <f>_xlfn.IFNA(VLOOKUP(E1752,الاوردرات!$B$1:$C$600,2,0),"")</f>
        <v/>
      </c>
      <c r="J1752" s="63"/>
      <c r="L1752" s="125" t="str">
        <f>IF(F1752="","",_xlfn.IFNA((VLOOKUP(F1752,help!L:M,2,0))*G1752,"غير مسجلة في المشتريات"))</f>
        <v/>
      </c>
    </row>
    <row r="1753" spans="2:12" x14ac:dyDescent="0.2">
      <c r="B1753" s="14">
        <f>COUNTIFS($E$3:E1753,تقرير!$E$4)</f>
        <v>21</v>
      </c>
      <c r="C1753" s="48"/>
      <c r="D1753" s="49"/>
      <c r="E1753" s="48"/>
      <c r="F1753" s="50"/>
      <c r="G1753" s="51"/>
      <c r="H1753" s="128" t="str">
        <f>IF(F1753="","",_xlfn.IFNA(VLOOKUP(F1753,'سجل المشتريات'!E:M,9,0),"غير مسجلة في المشتريات"))</f>
        <v/>
      </c>
      <c r="I1753" s="27" t="str">
        <f>_xlfn.IFNA(VLOOKUP(E1753,الاوردرات!$B$1:$C$600,2,0),"")</f>
        <v/>
      </c>
      <c r="J1753" s="63"/>
      <c r="L1753" s="125" t="str">
        <f>IF(F1753="","",_xlfn.IFNA((VLOOKUP(F1753,help!L:M,2,0))*G1753,"غير مسجلة في المشتريات"))</f>
        <v/>
      </c>
    </row>
    <row r="1754" spans="2:12" x14ac:dyDescent="0.2">
      <c r="B1754" s="14">
        <f>COUNTIFS($E$3:E1754,تقرير!$E$4)</f>
        <v>21</v>
      </c>
      <c r="C1754" s="48"/>
      <c r="D1754" s="49"/>
      <c r="E1754" s="48"/>
      <c r="F1754" s="50"/>
      <c r="G1754" s="51"/>
      <c r="H1754" s="128" t="str">
        <f>IF(F1754="","",_xlfn.IFNA(VLOOKUP(F1754,'سجل المشتريات'!E:M,9,0),"غير مسجلة في المشتريات"))</f>
        <v/>
      </c>
      <c r="I1754" s="27" t="str">
        <f>_xlfn.IFNA(VLOOKUP(E1754,الاوردرات!$B$1:$C$600,2,0),"")</f>
        <v/>
      </c>
      <c r="J1754" s="63"/>
      <c r="L1754" s="125" t="str">
        <f>IF(F1754="","",_xlfn.IFNA((VLOOKUP(F1754,help!L:M,2,0))*G1754,"غير مسجلة في المشتريات"))</f>
        <v/>
      </c>
    </row>
    <row r="1755" spans="2:12" x14ac:dyDescent="0.2">
      <c r="B1755" s="14">
        <f>COUNTIFS($E$3:E1755,تقرير!$E$4)</f>
        <v>21</v>
      </c>
      <c r="C1755" s="48"/>
      <c r="D1755" s="49"/>
      <c r="E1755" s="48"/>
      <c r="F1755" s="50"/>
      <c r="G1755" s="51"/>
      <c r="H1755" s="128" t="str">
        <f>IF(F1755="","",_xlfn.IFNA(VLOOKUP(F1755,'سجل المشتريات'!E:M,9,0),"غير مسجلة في المشتريات"))</f>
        <v/>
      </c>
      <c r="I1755" s="27" t="str">
        <f>_xlfn.IFNA(VLOOKUP(E1755,الاوردرات!$B$1:$C$600,2,0),"")</f>
        <v/>
      </c>
      <c r="J1755" s="63"/>
      <c r="L1755" s="125" t="str">
        <f>IF(F1755="","",_xlfn.IFNA((VLOOKUP(F1755,help!L:M,2,0))*G1755,"غير مسجلة في المشتريات"))</f>
        <v/>
      </c>
    </row>
    <row r="1756" spans="2:12" x14ac:dyDescent="0.2">
      <c r="B1756" s="14">
        <f>COUNTIFS($E$3:E1756,تقرير!$E$4)</f>
        <v>21</v>
      </c>
      <c r="C1756" s="48"/>
      <c r="D1756" s="49"/>
      <c r="E1756" s="48"/>
      <c r="F1756" s="50"/>
      <c r="G1756" s="51"/>
      <c r="H1756" s="128" t="str">
        <f>IF(F1756="","",_xlfn.IFNA(VLOOKUP(F1756,'سجل المشتريات'!E:M,9,0),"غير مسجلة في المشتريات"))</f>
        <v/>
      </c>
      <c r="I1756" s="27" t="str">
        <f>_xlfn.IFNA(VLOOKUP(E1756,الاوردرات!$B$1:$C$600,2,0),"")</f>
        <v/>
      </c>
      <c r="J1756" s="63"/>
      <c r="L1756" s="125" t="str">
        <f>IF(F1756="","",_xlfn.IFNA((VLOOKUP(F1756,help!L:M,2,0))*G1756,"غير مسجلة في المشتريات"))</f>
        <v/>
      </c>
    </row>
    <row r="1757" spans="2:12" x14ac:dyDescent="0.2">
      <c r="B1757" s="14">
        <f>COUNTIFS($E$3:E1757,تقرير!$E$4)</f>
        <v>21</v>
      </c>
      <c r="C1757" s="48"/>
      <c r="D1757" s="49"/>
      <c r="E1757" s="48"/>
      <c r="F1757" s="50"/>
      <c r="G1757" s="51"/>
      <c r="H1757" s="128" t="str">
        <f>IF(F1757="","",_xlfn.IFNA(VLOOKUP(F1757,'سجل المشتريات'!E:M,9,0),"غير مسجلة في المشتريات"))</f>
        <v/>
      </c>
      <c r="I1757" s="27" t="str">
        <f>_xlfn.IFNA(VLOOKUP(E1757,الاوردرات!$B$1:$C$600,2,0),"")</f>
        <v/>
      </c>
      <c r="J1757" s="63"/>
      <c r="L1757" s="125" t="str">
        <f>IF(F1757="","",_xlfn.IFNA((VLOOKUP(F1757,help!L:M,2,0))*G1757,"غير مسجلة في المشتريات"))</f>
        <v/>
      </c>
    </row>
    <row r="1758" spans="2:12" x14ac:dyDescent="0.2">
      <c r="B1758" s="14">
        <f>COUNTIFS($E$3:E1758,تقرير!$E$4)</f>
        <v>21</v>
      </c>
      <c r="C1758" s="48"/>
      <c r="D1758" s="49"/>
      <c r="E1758" s="48"/>
      <c r="F1758" s="50"/>
      <c r="G1758" s="51"/>
      <c r="H1758" s="128" t="str">
        <f>IF(F1758="","",_xlfn.IFNA(VLOOKUP(F1758,'سجل المشتريات'!E:M,9,0),"غير مسجلة في المشتريات"))</f>
        <v/>
      </c>
      <c r="I1758" s="27" t="str">
        <f>_xlfn.IFNA(VLOOKUP(E1758,الاوردرات!$B$1:$C$600,2,0),"")</f>
        <v/>
      </c>
      <c r="J1758" s="63"/>
      <c r="L1758" s="125" t="str">
        <f>IF(F1758="","",_xlfn.IFNA((VLOOKUP(F1758,help!L:M,2,0))*G1758,"غير مسجلة في المشتريات"))</f>
        <v/>
      </c>
    </row>
    <row r="1759" spans="2:12" x14ac:dyDescent="0.2">
      <c r="B1759" s="14">
        <f>COUNTIFS($E$3:E1759,تقرير!$E$4)</f>
        <v>21</v>
      </c>
      <c r="C1759" s="48"/>
      <c r="D1759" s="49"/>
      <c r="E1759" s="48"/>
      <c r="F1759" s="50"/>
      <c r="G1759" s="51"/>
      <c r="H1759" s="128" t="str">
        <f>IF(F1759="","",_xlfn.IFNA(VLOOKUP(F1759,'سجل المشتريات'!E:M,9,0),"غير مسجلة في المشتريات"))</f>
        <v/>
      </c>
      <c r="I1759" s="27" t="str">
        <f>_xlfn.IFNA(VLOOKUP(E1759,الاوردرات!$B$1:$C$600,2,0),"")</f>
        <v/>
      </c>
      <c r="J1759" s="63"/>
      <c r="L1759" s="125" t="str">
        <f>IF(F1759="","",_xlfn.IFNA((VLOOKUP(F1759,help!L:M,2,0))*G1759,"غير مسجلة في المشتريات"))</f>
        <v/>
      </c>
    </row>
    <row r="1760" spans="2:12" x14ac:dyDescent="0.2">
      <c r="B1760" s="14">
        <f>COUNTIFS($E$3:E1760,تقرير!$E$4)</f>
        <v>21</v>
      </c>
      <c r="C1760" s="48"/>
      <c r="D1760" s="49"/>
      <c r="E1760" s="48"/>
      <c r="F1760" s="50"/>
      <c r="G1760" s="51"/>
      <c r="H1760" s="128" t="str">
        <f>IF(F1760="","",_xlfn.IFNA(VLOOKUP(F1760,'سجل المشتريات'!E:M,9,0),"غير مسجلة في المشتريات"))</f>
        <v/>
      </c>
      <c r="I1760" s="27" t="str">
        <f>_xlfn.IFNA(VLOOKUP(E1760,الاوردرات!$B$1:$C$600,2,0),"")</f>
        <v/>
      </c>
      <c r="J1760" s="63"/>
      <c r="L1760" s="125" t="str">
        <f>IF(F1760="","",_xlfn.IFNA((VLOOKUP(F1760,help!L:M,2,0))*G1760,"غير مسجلة في المشتريات"))</f>
        <v/>
      </c>
    </row>
    <row r="1761" spans="2:12" x14ac:dyDescent="0.2">
      <c r="B1761" s="14">
        <f>COUNTIFS($E$3:E1761,تقرير!$E$4)</f>
        <v>21</v>
      </c>
      <c r="C1761" s="48"/>
      <c r="D1761" s="49"/>
      <c r="E1761" s="48"/>
      <c r="F1761" s="50"/>
      <c r="G1761" s="51"/>
      <c r="H1761" s="128" t="str">
        <f>IF(F1761="","",_xlfn.IFNA(VLOOKUP(F1761,'سجل المشتريات'!E:M,9,0),"غير مسجلة في المشتريات"))</f>
        <v/>
      </c>
      <c r="I1761" s="27" t="str">
        <f>_xlfn.IFNA(VLOOKUP(E1761,الاوردرات!$B$1:$C$600,2,0),"")</f>
        <v/>
      </c>
      <c r="J1761" s="63"/>
      <c r="L1761" s="125" t="str">
        <f>IF(F1761="","",_xlfn.IFNA((VLOOKUP(F1761,help!L:M,2,0))*G1761,"غير مسجلة في المشتريات"))</f>
        <v/>
      </c>
    </row>
    <row r="1762" spans="2:12" x14ac:dyDescent="0.2">
      <c r="B1762" s="14">
        <f>COUNTIFS($E$3:E1762,تقرير!$E$4)</f>
        <v>21</v>
      </c>
      <c r="C1762" s="48"/>
      <c r="D1762" s="49"/>
      <c r="E1762" s="48"/>
      <c r="F1762" s="50"/>
      <c r="G1762" s="51"/>
      <c r="H1762" s="128" t="str">
        <f>IF(F1762="","",_xlfn.IFNA(VLOOKUP(F1762,'سجل المشتريات'!E:M,9,0),"غير مسجلة في المشتريات"))</f>
        <v/>
      </c>
      <c r="I1762" s="27" t="str">
        <f>_xlfn.IFNA(VLOOKUP(E1762,الاوردرات!$B$1:$C$600,2,0),"")</f>
        <v/>
      </c>
      <c r="J1762" s="63"/>
      <c r="L1762" s="125" t="str">
        <f>IF(F1762="","",_xlfn.IFNA((VLOOKUP(F1762,help!L:M,2,0))*G1762,"غير مسجلة في المشتريات"))</f>
        <v/>
      </c>
    </row>
    <row r="1763" spans="2:12" x14ac:dyDescent="0.2">
      <c r="B1763" s="14">
        <f>COUNTIFS($E$3:E1763,تقرير!$E$4)</f>
        <v>21</v>
      </c>
      <c r="C1763" s="48"/>
      <c r="D1763" s="49"/>
      <c r="E1763" s="48"/>
      <c r="F1763" s="50"/>
      <c r="G1763" s="51"/>
      <c r="H1763" s="128" t="str">
        <f>IF(F1763="","",_xlfn.IFNA(VLOOKUP(F1763,'سجل المشتريات'!E:M,9,0),"غير مسجلة في المشتريات"))</f>
        <v/>
      </c>
      <c r="I1763" s="27" t="str">
        <f>_xlfn.IFNA(VLOOKUP(E1763,الاوردرات!$B$1:$C$600,2,0),"")</f>
        <v/>
      </c>
      <c r="J1763" s="63"/>
      <c r="L1763" s="125" t="str">
        <f>IF(F1763="","",_xlfn.IFNA((VLOOKUP(F1763,help!L:M,2,0))*G1763,"غير مسجلة في المشتريات"))</f>
        <v/>
      </c>
    </row>
    <row r="1764" spans="2:12" x14ac:dyDescent="0.2">
      <c r="B1764" s="14">
        <f>COUNTIFS($E$3:E1764,تقرير!$E$4)</f>
        <v>21</v>
      </c>
      <c r="C1764" s="48"/>
      <c r="D1764" s="49"/>
      <c r="E1764" s="48"/>
      <c r="F1764" s="50"/>
      <c r="G1764" s="51"/>
      <c r="H1764" s="128" t="str">
        <f>IF(F1764="","",_xlfn.IFNA(VLOOKUP(F1764,'سجل المشتريات'!E:M,9,0),"غير مسجلة في المشتريات"))</f>
        <v/>
      </c>
      <c r="I1764" s="27" t="str">
        <f>_xlfn.IFNA(VLOOKUP(E1764,الاوردرات!$B$1:$C$600,2,0),"")</f>
        <v/>
      </c>
      <c r="J1764" s="63"/>
      <c r="L1764" s="125" t="str">
        <f>IF(F1764="","",_xlfn.IFNA((VLOOKUP(F1764,help!L:M,2,0))*G1764,"غير مسجلة في المشتريات"))</f>
        <v/>
      </c>
    </row>
    <row r="1765" spans="2:12" x14ac:dyDescent="0.2">
      <c r="B1765" s="14">
        <f>COUNTIFS($E$3:E1765,تقرير!$E$4)</f>
        <v>21</v>
      </c>
      <c r="C1765" s="48"/>
      <c r="D1765" s="49"/>
      <c r="E1765" s="48"/>
      <c r="F1765" s="50"/>
      <c r="G1765" s="51"/>
      <c r="H1765" s="128" t="str">
        <f>IF(F1765="","",_xlfn.IFNA(VLOOKUP(F1765,'سجل المشتريات'!E:M,9,0),"غير مسجلة في المشتريات"))</f>
        <v/>
      </c>
      <c r="I1765" s="27" t="str">
        <f>_xlfn.IFNA(VLOOKUP(E1765,الاوردرات!$B$1:$C$600,2,0),"")</f>
        <v/>
      </c>
      <c r="J1765" s="63"/>
      <c r="L1765" s="125" t="str">
        <f>IF(F1765="","",_xlfn.IFNA((VLOOKUP(F1765,help!L:M,2,0))*G1765,"غير مسجلة في المشتريات"))</f>
        <v/>
      </c>
    </row>
    <row r="1766" spans="2:12" x14ac:dyDescent="0.2">
      <c r="B1766" s="14">
        <f>COUNTIFS($E$3:E1766,تقرير!$E$4)</f>
        <v>21</v>
      </c>
      <c r="C1766" s="48"/>
      <c r="D1766" s="49"/>
      <c r="E1766" s="48"/>
      <c r="F1766" s="50"/>
      <c r="G1766" s="51"/>
      <c r="H1766" s="128" t="str">
        <f>IF(F1766="","",_xlfn.IFNA(VLOOKUP(F1766,'سجل المشتريات'!E:M,9,0),"غير مسجلة في المشتريات"))</f>
        <v/>
      </c>
      <c r="I1766" s="27" t="str">
        <f>_xlfn.IFNA(VLOOKUP(E1766,الاوردرات!$B$1:$C$600,2,0),"")</f>
        <v/>
      </c>
      <c r="J1766" s="63"/>
      <c r="L1766" s="125" t="str">
        <f>IF(F1766="","",_xlfn.IFNA((VLOOKUP(F1766,help!L:M,2,0))*G1766,"غير مسجلة في المشتريات"))</f>
        <v/>
      </c>
    </row>
    <row r="1767" spans="2:12" x14ac:dyDescent="0.2">
      <c r="B1767" s="14">
        <f>COUNTIFS($E$3:E1767,تقرير!$E$4)</f>
        <v>21</v>
      </c>
      <c r="C1767" s="48"/>
      <c r="D1767" s="49"/>
      <c r="E1767" s="48"/>
      <c r="F1767" s="50"/>
      <c r="G1767" s="51"/>
      <c r="H1767" s="128" t="str">
        <f>IF(F1767="","",_xlfn.IFNA(VLOOKUP(F1767,'سجل المشتريات'!E:M,9,0),"غير مسجلة في المشتريات"))</f>
        <v/>
      </c>
      <c r="I1767" s="27" t="str">
        <f>_xlfn.IFNA(VLOOKUP(E1767,الاوردرات!$B$1:$C$600,2,0),"")</f>
        <v/>
      </c>
      <c r="J1767" s="63"/>
      <c r="L1767" s="125" t="str">
        <f>IF(F1767="","",_xlfn.IFNA((VLOOKUP(F1767,help!L:M,2,0))*G1767,"غير مسجلة في المشتريات"))</f>
        <v/>
      </c>
    </row>
    <row r="1768" spans="2:12" x14ac:dyDescent="0.2">
      <c r="B1768" s="14">
        <f>COUNTIFS($E$3:E1768,تقرير!$E$4)</f>
        <v>21</v>
      </c>
      <c r="C1768" s="48"/>
      <c r="D1768" s="49"/>
      <c r="E1768" s="48"/>
      <c r="F1768" s="50"/>
      <c r="G1768" s="51"/>
      <c r="H1768" s="128" t="str">
        <f>IF(F1768="","",_xlfn.IFNA(VLOOKUP(F1768,'سجل المشتريات'!E:M,9,0),"غير مسجلة في المشتريات"))</f>
        <v/>
      </c>
      <c r="I1768" s="27" t="str">
        <f>_xlfn.IFNA(VLOOKUP(E1768,الاوردرات!$B$1:$C$600,2,0),"")</f>
        <v/>
      </c>
      <c r="J1768" s="63"/>
      <c r="L1768" s="125" t="str">
        <f>IF(F1768="","",_xlfn.IFNA((VLOOKUP(F1768,help!L:M,2,0))*G1768,"غير مسجلة في المشتريات"))</f>
        <v/>
      </c>
    </row>
    <row r="1769" spans="2:12" x14ac:dyDescent="0.2">
      <c r="B1769" s="14">
        <f>COUNTIFS($E$3:E1769,تقرير!$E$4)</f>
        <v>21</v>
      </c>
      <c r="C1769" s="48"/>
      <c r="D1769" s="49"/>
      <c r="E1769" s="48"/>
      <c r="F1769" s="50"/>
      <c r="G1769" s="51"/>
      <c r="H1769" s="128" t="str">
        <f>IF(F1769="","",_xlfn.IFNA(VLOOKUP(F1769,'سجل المشتريات'!E:M,9,0),"غير مسجلة في المشتريات"))</f>
        <v/>
      </c>
      <c r="I1769" s="27" t="str">
        <f>_xlfn.IFNA(VLOOKUP(E1769,الاوردرات!$B$1:$C$600,2,0),"")</f>
        <v/>
      </c>
      <c r="J1769" s="63"/>
      <c r="L1769" s="125" t="str">
        <f>IF(F1769="","",_xlfn.IFNA((VLOOKUP(F1769,help!L:M,2,0))*G1769,"غير مسجلة في المشتريات"))</f>
        <v/>
      </c>
    </row>
    <row r="1770" spans="2:12" x14ac:dyDescent="0.2">
      <c r="B1770" s="14">
        <f>COUNTIFS($E$3:E1770,تقرير!$E$4)</f>
        <v>21</v>
      </c>
      <c r="C1770" s="48"/>
      <c r="D1770" s="49"/>
      <c r="E1770" s="48"/>
      <c r="F1770" s="50"/>
      <c r="G1770" s="51"/>
      <c r="H1770" s="128" t="str">
        <f>IF(F1770="","",_xlfn.IFNA(VLOOKUP(F1770,'سجل المشتريات'!E:M,9,0),"غير مسجلة في المشتريات"))</f>
        <v/>
      </c>
      <c r="I1770" s="27" t="str">
        <f>_xlfn.IFNA(VLOOKUP(E1770,الاوردرات!$B$1:$C$600,2,0),"")</f>
        <v/>
      </c>
      <c r="J1770" s="63"/>
      <c r="L1770" s="125" t="str">
        <f>IF(F1770="","",_xlfn.IFNA((VLOOKUP(F1770,help!L:M,2,0))*G1770,"غير مسجلة في المشتريات"))</f>
        <v/>
      </c>
    </row>
    <row r="1771" spans="2:12" x14ac:dyDescent="0.2">
      <c r="B1771" s="14">
        <f>COUNTIFS($E$3:E1771,تقرير!$E$4)</f>
        <v>21</v>
      </c>
      <c r="C1771" s="48"/>
      <c r="D1771" s="49"/>
      <c r="E1771" s="48"/>
      <c r="F1771" s="50"/>
      <c r="G1771" s="51"/>
      <c r="H1771" s="128" t="str">
        <f>IF(F1771="","",_xlfn.IFNA(VLOOKUP(F1771,'سجل المشتريات'!E:M,9,0),"غير مسجلة في المشتريات"))</f>
        <v/>
      </c>
      <c r="I1771" s="27" t="str">
        <f>_xlfn.IFNA(VLOOKUP(E1771,الاوردرات!$B$1:$C$600,2,0),"")</f>
        <v/>
      </c>
      <c r="J1771" s="63"/>
      <c r="L1771" s="125" t="str">
        <f>IF(F1771="","",_xlfn.IFNA((VLOOKUP(F1771,help!L:M,2,0))*G1771,"غير مسجلة في المشتريات"))</f>
        <v/>
      </c>
    </row>
    <row r="1772" spans="2:12" x14ac:dyDescent="0.2">
      <c r="B1772" s="14">
        <f>COUNTIFS($E$3:E1772,تقرير!$E$4)</f>
        <v>21</v>
      </c>
      <c r="C1772" s="48"/>
      <c r="D1772" s="49"/>
      <c r="E1772" s="48"/>
      <c r="F1772" s="50"/>
      <c r="G1772" s="51"/>
      <c r="H1772" s="128" t="str">
        <f>IF(F1772="","",_xlfn.IFNA(VLOOKUP(F1772,'سجل المشتريات'!E:M,9,0),"غير مسجلة في المشتريات"))</f>
        <v/>
      </c>
      <c r="I1772" s="27" t="str">
        <f>_xlfn.IFNA(VLOOKUP(E1772,الاوردرات!$B$1:$C$600,2,0),"")</f>
        <v/>
      </c>
      <c r="J1772" s="63"/>
      <c r="L1772" s="125" t="str">
        <f>IF(F1772="","",_xlfn.IFNA((VLOOKUP(F1772,help!L:M,2,0))*G1772,"غير مسجلة في المشتريات"))</f>
        <v/>
      </c>
    </row>
    <row r="1773" spans="2:12" x14ac:dyDescent="0.2">
      <c r="B1773" s="14">
        <f>COUNTIFS($E$3:E1773,تقرير!$E$4)</f>
        <v>21</v>
      </c>
      <c r="C1773" s="48"/>
      <c r="D1773" s="49"/>
      <c r="E1773" s="48"/>
      <c r="F1773" s="50"/>
      <c r="G1773" s="51"/>
      <c r="H1773" s="128" t="str">
        <f>IF(F1773="","",_xlfn.IFNA(VLOOKUP(F1773,'سجل المشتريات'!E:M,9,0),"غير مسجلة في المشتريات"))</f>
        <v/>
      </c>
      <c r="I1773" s="27" t="str">
        <f>_xlfn.IFNA(VLOOKUP(E1773,الاوردرات!$B$1:$C$600,2,0),"")</f>
        <v/>
      </c>
      <c r="J1773" s="63"/>
      <c r="L1773" s="125" t="str">
        <f>IF(F1773="","",_xlfn.IFNA((VLOOKUP(F1773,help!L:M,2,0))*G1773,"غير مسجلة في المشتريات"))</f>
        <v/>
      </c>
    </row>
    <row r="1774" spans="2:12" x14ac:dyDescent="0.2">
      <c r="B1774" s="14">
        <f>COUNTIFS($E$3:E1774,تقرير!$E$4)</f>
        <v>21</v>
      </c>
      <c r="C1774" s="48"/>
      <c r="D1774" s="49"/>
      <c r="E1774" s="48"/>
      <c r="F1774" s="50"/>
      <c r="G1774" s="51"/>
      <c r="H1774" s="128" t="str">
        <f>IF(F1774="","",_xlfn.IFNA(VLOOKUP(F1774,'سجل المشتريات'!E:M,9,0),"غير مسجلة في المشتريات"))</f>
        <v/>
      </c>
      <c r="I1774" s="27" t="str">
        <f>_xlfn.IFNA(VLOOKUP(E1774,الاوردرات!$B$1:$C$600,2,0),"")</f>
        <v/>
      </c>
      <c r="J1774" s="63"/>
      <c r="L1774" s="125" t="str">
        <f>IF(F1774="","",_xlfn.IFNA((VLOOKUP(F1774,help!L:M,2,0))*G1774,"غير مسجلة في المشتريات"))</f>
        <v/>
      </c>
    </row>
    <row r="1775" spans="2:12" x14ac:dyDescent="0.2">
      <c r="B1775" s="14">
        <f>COUNTIFS($E$3:E1775,تقرير!$E$4)</f>
        <v>21</v>
      </c>
      <c r="C1775" s="48"/>
      <c r="D1775" s="49"/>
      <c r="E1775" s="48"/>
      <c r="F1775" s="50"/>
      <c r="G1775" s="51"/>
      <c r="H1775" s="128" t="str">
        <f>IF(F1775="","",_xlfn.IFNA(VLOOKUP(F1775,'سجل المشتريات'!E:M,9,0),"غير مسجلة في المشتريات"))</f>
        <v/>
      </c>
      <c r="I1775" s="27" t="str">
        <f>_xlfn.IFNA(VLOOKUP(E1775,الاوردرات!$B$1:$C$600,2,0),"")</f>
        <v/>
      </c>
      <c r="J1775" s="63"/>
      <c r="L1775" s="125" t="str">
        <f>IF(F1775="","",_xlfn.IFNA((VLOOKUP(F1775,help!L:M,2,0))*G1775,"غير مسجلة في المشتريات"))</f>
        <v/>
      </c>
    </row>
    <row r="1776" spans="2:12" x14ac:dyDescent="0.2">
      <c r="B1776" s="14">
        <f>COUNTIFS($E$3:E1776,تقرير!$E$4)</f>
        <v>21</v>
      </c>
      <c r="C1776" s="48"/>
      <c r="D1776" s="49"/>
      <c r="E1776" s="48"/>
      <c r="F1776" s="50"/>
      <c r="G1776" s="51"/>
      <c r="H1776" s="128" t="str">
        <f>IF(F1776="","",_xlfn.IFNA(VLOOKUP(F1776,'سجل المشتريات'!E:M,9,0),"غير مسجلة في المشتريات"))</f>
        <v/>
      </c>
      <c r="I1776" s="27" t="str">
        <f>_xlfn.IFNA(VLOOKUP(E1776,الاوردرات!$B$1:$C$600,2,0),"")</f>
        <v/>
      </c>
      <c r="J1776" s="63"/>
      <c r="L1776" s="125" t="str">
        <f>IF(F1776="","",_xlfn.IFNA((VLOOKUP(F1776,help!L:M,2,0))*G1776,"غير مسجلة في المشتريات"))</f>
        <v/>
      </c>
    </row>
    <row r="1777" spans="2:12" x14ac:dyDescent="0.2">
      <c r="B1777" s="14">
        <f>COUNTIFS($E$3:E1777,تقرير!$E$4)</f>
        <v>21</v>
      </c>
      <c r="C1777" s="48"/>
      <c r="D1777" s="49"/>
      <c r="E1777" s="48"/>
      <c r="F1777" s="50"/>
      <c r="G1777" s="51"/>
      <c r="H1777" s="128" t="str">
        <f>IF(F1777="","",_xlfn.IFNA(VLOOKUP(F1777,'سجل المشتريات'!E:M,9,0),"غير مسجلة في المشتريات"))</f>
        <v/>
      </c>
      <c r="I1777" s="27" t="str">
        <f>_xlfn.IFNA(VLOOKUP(E1777,الاوردرات!$B$1:$C$600,2,0),"")</f>
        <v/>
      </c>
      <c r="J1777" s="63"/>
      <c r="L1777" s="125" t="str">
        <f>IF(F1777="","",_xlfn.IFNA((VLOOKUP(F1777,help!L:M,2,0))*G1777,"غير مسجلة في المشتريات"))</f>
        <v/>
      </c>
    </row>
    <row r="1778" spans="2:12" x14ac:dyDescent="0.2">
      <c r="B1778" s="14">
        <f>COUNTIFS($E$3:E1778,تقرير!$E$4)</f>
        <v>21</v>
      </c>
      <c r="C1778" s="48"/>
      <c r="D1778" s="49"/>
      <c r="E1778" s="48"/>
      <c r="F1778" s="50"/>
      <c r="G1778" s="51"/>
      <c r="H1778" s="128" t="str">
        <f>IF(F1778="","",_xlfn.IFNA(VLOOKUP(F1778,'سجل المشتريات'!E:M,9,0),"غير مسجلة في المشتريات"))</f>
        <v/>
      </c>
      <c r="I1778" s="27" t="str">
        <f>_xlfn.IFNA(VLOOKUP(E1778,الاوردرات!$B$1:$C$600,2,0),"")</f>
        <v/>
      </c>
      <c r="J1778" s="63"/>
      <c r="L1778" s="125" t="str">
        <f>IF(F1778="","",_xlfn.IFNA((VLOOKUP(F1778,help!L:M,2,0))*G1778,"غير مسجلة في المشتريات"))</f>
        <v/>
      </c>
    </row>
    <row r="1779" spans="2:12" x14ac:dyDescent="0.2">
      <c r="B1779" s="14">
        <f>COUNTIFS($E$3:E1779,تقرير!$E$4)</f>
        <v>21</v>
      </c>
      <c r="C1779" s="48"/>
      <c r="D1779" s="49"/>
      <c r="E1779" s="48"/>
      <c r="F1779" s="50"/>
      <c r="G1779" s="51"/>
      <c r="H1779" s="128" t="str">
        <f>IF(F1779="","",_xlfn.IFNA(VLOOKUP(F1779,'سجل المشتريات'!E:M,9,0),"غير مسجلة في المشتريات"))</f>
        <v/>
      </c>
      <c r="I1779" s="27" t="str">
        <f>_xlfn.IFNA(VLOOKUP(E1779,الاوردرات!$B$1:$C$600,2,0),"")</f>
        <v/>
      </c>
      <c r="J1779" s="63"/>
      <c r="L1779" s="125" t="str">
        <f>IF(F1779="","",_xlfn.IFNA((VLOOKUP(F1779,help!L:M,2,0))*G1779,"غير مسجلة في المشتريات"))</f>
        <v/>
      </c>
    </row>
    <row r="1780" spans="2:12" x14ac:dyDescent="0.2">
      <c r="B1780" s="14">
        <f>COUNTIFS($E$3:E1780,تقرير!$E$4)</f>
        <v>21</v>
      </c>
      <c r="C1780" s="48"/>
      <c r="D1780" s="49"/>
      <c r="E1780" s="48"/>
      <c r="F1780" s="50"/>
      <c r="G1780" s="51"/>
      <c r="H1780" s="128" t="str">
        <f>IF(F1780="","",_xlfn.IFNA(VLOOKUP(F1780,'سجل المشتريات'!E:M,9,0),"غير مسجلة في المشتريات"))</f>
        <v/>
      </c>
      <c r="I1780" s="27" t="str">
        <f>_xlfn.IFNA(VLOOKUP(E1780,الاوردرات!$B$1:$C$600,2,0),"")</f>
        <v/>
      </c>
      <c r="J1780" s="63"/>
      <c r="L1780" s="125" t="str">
        <f>IF(F1780="","",_xlfn.IFNA((VLOOKUP(F1780,help!L:M,2,0))*G1780,"غير مسجلة في المشتريات"))</f>
        <v/>
      </c>
    </row>
    <row r="1781" spans="2:12" x14ac:dyDescent="0.2">
      <c r="B1781" s="14">
        <f>COUNTIFS($E$3:E1781,تقرير!$E$4)</f>
        <v>21</v>
      </c>
      <c r="C1781" s="48"/>
      <c r="D1781" s="49"/>
      <c r="E1781" s="48"/>
      <c r="F1781" s="50"/>
      <c r="G1781" s="51"/>
      <c r="H1781" s="128" t="str">
        <f>IF(F1781="","",_xlfn.IFNA(VLOOKUP(F1781,'سجل المشتريات'!E:M,9,0),"غير مسجلة في المشتريات"))</f>
        <v/>
      </c>
      <c r="I1781" s="27" t="str">
        <f>_xlfn.IFNA(VLOOKUP(E1781,الاوردرات!$B$1:$C$600,2,0),"")</f>
        <v/>
      </c>
      <c r="J1781" s="63"/>
      <c r="L1781" s="125" t="str">
        <f>IF(F1781="","",_xlfn.IFNA((VLOOKUP(F1781,help!L:M,2,0))*G1781,"غير مسجلة في المشتريات"))</f>
        <v/>
      </c>
    </row>
    <row r="1782" spans="2:12" x14ac:dyDescent="0.2">
      <c r="B1782" s="14">
        <f>COUNTIFS($E$3:E1782,تقرير!$E$4)</f>
        <v>21</v>
      </c>
      <c r="C1782" s="48"/>
      <c r="D1782" s="49"/>
      <c r="E1782" s="48"/>
      <c r="F1782" s="50"/>
      <c r="G1782" s="51"/>
      <c r="H1782" s="128" t="str">
        <f>IF(F1782="","",_xlfn.IFNA(VLOOKUP(F1782,'سجل المشتريات'!E:M,9,0),"غير مسجلة في المشتريات"))</f>
        <v/>
      </c>
      <c r="I1782" s="27" t="str">
        <f>_xlfn.IFNA(VLOOKUP(E1782,الاوردرات!$B$1:$C$600,2,0),"")</f>
        <v/>
      </c>
      <c r="J1782" s="63"/>
      <c r="L1782" s="125" t="str">
        <f>IF(F1782="","",_xlfn.IFNA((VLOOKUP(F1782,help!L:M,2,0))*G1782,"غير مسجلة في المشتريات"))</f>
        <v/>
      </c>
    </row>
    <row r="1783" spans="2:12" x14ac:dyDescent="0.2">
      <c r="B1783" s="14">
        <f>COUNTIFS($E$3:E1783,تقرير!$E$4)</f>
        <v>21</v>
      </c>
      <c r="C1783" s="48"/>
      <c r="D1783" s="49"/>
      <c r="E1783" s="48"/>
      <c r="F1783" s="50"/>
      <c r="G1783" s="51"/>
      <c r="H1783" s="128" t="str">
        <f>IF(F1783="","",_xlfn.IFNA(VLOOKUP(F1783,'سجل المشتريات'!E:M,9,0),"غير مسجلة في المشتريات"))</f>
        <v/>
      </c>
      <c r="I1783" s="27" t="str">
        <f>_xlfn.IFNA(VLOOKUP(E1783,الاوردرات!$B$1:$C$600,2,0),"")</f>
        <v/>
      </c>
      <c r="J1783" s="63"/>
      <c r="L1783" s="125" t="str">
        <f>IF(F1783="","",_xlfn.IFNA((VLOOKUP(F1783,help!L:M,2,0))*G1783,"غير مسجلة في المشتريات"))</f>
        <v/>
      </c>
    </row>
    <row r="1784" spans="2:12" x14ac:dyDescent="0.2">
      <c r="B1784" s="14">
        <f>COUNTIFS($E$3:E1784,تقرير!$E$4)</f>
        <v>21</v>
      </c>
      <c r="C1784" s="48"/>
      <c r="D1784" s="49"/>
      <c r="E1784" s="48"/>
      <c r="F1784" s="50"/>
      <c r="G1784" s="51"/>
      <c r="H1784" s="128" t="str">
        <f>IF(F1784="","",_xlfn.IFNA(VLOOKUP(F1784,'سجل المشتريات'!E:M,9,0),"غير مسجلة في المشتريات"))</f>
        <v/>
      </c>
      <c r="I1784" s="27" t="str">
        <f>_xlfn.IFNA(VLOOKUP(E1784,الاوردرات!$B$1:$C$600,2,0),"")</f>
        <v/>
      </c>
      <c r="J1784" s="63"/>
      <c r="L1784" s="125" t="str">
        <f>IF(F1784="","",_xlfn.IFNA((VLOOKUP(F1784,help!L:M,2,0))*G1784,"غير مسجلة في المشتريات"))</f>
        <v/>
      </c>
    </row>
    <row r="1785" spans="2:12" x14ac:dyDescent="0.2">
      <c r="B1785" s="14">
        <f>COUNTIFS($E$3:E1785,تقرير!$E$4)</f>
        <v>21</v>
      </c>
      <c r="C1785" s="48"/>
      <c r="D1785" s="49"/>
      <c r="E1785" s="48"/>
      <c r="F1785" s="50"/>
      <c r="G1785" s="51"/>
      <c r="H1785" s="128" t="str">
        <f>IF(F1785="","",_xlfn.IFNA(VLOOKUP(F1785,'سجل المشتريات'!E:M,9,0),"غير مسجلة في المشتريات"))</f>
        <v/>
      </c>
      <c r="I1785" s="27" t="str">
        <f>_xlfn.IFNA(VLOOKUP(E1785,الاوردرات!$B$1:$C$600,2,0),"")</f>
        <v/>
      </c>
      <c r="J1785" s="63"/>
      <c r="L1785" s="125" t="str">
        <f>IF(F1785="","",_xlfn.IFNA((VLOOKUP(F1785,help!L:M,2,0))*G1785,"غير مسجلة في المشتريات"))</f>
        <v/>
      </c>
    </row>
    <row r="1786" spans="2:12" x14ac:dyDescent="0.2">
      <c r="B1786" s="14">
        <f>COUNTIFS($E$3:E1786,تقرير!$E$4)</f>
        <v>21</v>
      </c>
      <c r="C1786" s="48"/>
      <c r="D1786" s="49"/>
      <c r="E1786" s="48"/>
      <c r="F1786" s="50"/>
      <c r="G1786" s="51"/>
      <c r="H1786" s="128" t="str">
        <f>IF(F1786="","",_xlfn.IFNA(VLOOKUP(F1786,'سجل المشتريات'!E:M,9,0),"غير مسجلة في المشتريات"))</f>
        <v/>
      </c>
      <c r="I1786" s="27" t="str">
        <f>_xlfn.IFNA(VLOOKUP(E1786,الاوردرات!$B$1:$C$600,2,0),"")</f>
        <v/>
      </c>
      <c r="J1786" s="63"/>
      <c r="L1786" s="125" t="str">
        <f>IF(F1786="","",_xlfn.IFNA((VLOOKUP(F1786,help!L:M,2,0))*G1786,"غير مسجلة في المشتريات"))</f>
        <v/>
      </c>
    </row>
    <row r="1787" spans="2:12" x14ac:dyDescent="0.2">
      <c r="B1787" s="14">
        <f>COUNTIFS($E$3:E1787,تقرير!$E$4)</f>
        <v>21</v>
      </c>
      <c r="C1787" s="48"/>
      <c r="D1787" s="49"/>
      <c r="E1787" s="48"/>
      <c r="F1787" s="50"/>
      <c r="G1787" s="51"/>
      <c r="H1787" s="128" t="str">
        <f>IF(F1787="","",_xlfn.IFNA(VLOOKUP(F1787,'سجل المشتريات'!E:M,9,0),"غير مسجلة في المشتريات"))</f>
        <v/>
      </c>
      <c r="I1787" s="27" t="str">
        <f>_xlfn.IFNA(VLOOKUP(E1787,الاوردرات!$B$1:$C$600,2,0),"")</f>
        <v/>
      </c>
      <c r="J1787" s="63"/>
      <c r="L1787" s="125" t="str">
        <f>IF(F1787="","",_xlfn.IFNA((VLOOKUP(F1787,help!L:M,2,0))*G1787,"غير مسجلة في المشتريات"))</f>
        <v/>
      </c>
    </row>
    <row r="1788" spans="2:12" x14ac:dyDescent="0.2">
      <c r="B1788" s="14">
        <f>COUNTIFS($E$3:E1788,تقرير!$E$4)</f>
        <v>21</v>
      </c>
      <c r="C1788" s="48"/>
      <c r="D1788" s="49"/>
      <c r="E1788" s="54"/>
      <c r="F1788" s="50"/>
      <c r="G1788" s="51"/>
      <c r="H1788" s="128" t="str">
        <f>IF(F1788="","",_xlfn.IFNA(VLOOKUP(F1788,'سجل المشتريات'!E:M,9,0),"غير مسجلة في المشتريات"))</f>
        <v/>
      </c>
      <c r="I1788" s="27" t="str">
        <f>_xlfn.IFNA(VLOOKUP(E1788,الاوردرات!$B$1:$C$600,2,0),"")</f>
        <v/>
      </c>
      <c r="J1788" s="63"/>
      <c r="L1788" s="125" t="str">
        <f>IF(F1788="","",_xlfn.IFNA((VLOOKUP(F1788,help!L:M,2,0))*G1788,"غير مسجلة في المشتريات"))</f>
        <v/>
      </c>
    </row>
    <row r="1789" spans="2:12" x14ac:dyDescent="0.2">
      <c r="B1789" s="14">
        <f>COUNTIFS($E$3:E1789,تقرير!$E$4)</f>
        <v>21</v>
      </c>
      <c r="C1789" s="48"/>
      <c r="D1789" s="49"/>
      <c r="E1789" s="54"/>
      <c r="F1789" s="50"/>
      <c r="G1789" s="51"/>
      <c r="H1789" s="128" t="str">
        <f>IF(F1789="","",_xlfn.IFNA(VLOOKUP(F1789,'سجل المشتريات'!E:M,9,0),"غير مسجلة في المشتريات"))</f>
        <v/>
      </c>
      <c r="I1789" s="27" t="str">
        <f>_xlfn.IFNA(VLOOKUP(E1789,الاوردرات!$B$1:$C$600,2,0),"")</f>
        <v/>
      </c>
      <c r="J1789" s="63"/>
      <c r="L1789" s="125" t="str">
        <f>IF(F1789="","",_xlfn.IFNA((VLOOKUP(F1789,help!L:M,2,0))*G1789,"غير مسجلة في المشتريات"))</f>
        <v/>
      </c>
    </row>
    <row r="1790" spans="2:12" x14ac:dyDescent="0.2">
      <c r="B1790" s="14">
        <f>COUNTIFS($E$3:E1790,تقرير!$E$4)</f>
        <v>21</v>
      </c>
      <c r="C1790" s="48"/>
      <c r="D1790" s="49"/>
      <c r="E1790" s="54"/>
      <c r="F1790" s="50"/>
      <c r="G1790" s="51"/>
      <c r="H1790" s="128" t="str">
        <f>IF(F1790="","",_xlfn.IFNA(VLOOKUP(F1790,'سجل المشتريات'!E:M,9,0),"غير مسجلة في المشتريات"))</f>
        <v/>
      </c>
      <c r="I1790" s="27" t="str">
        <f>_xlfn.IFNA(VLOOKUP(E1790,الاوردرات!$B$1:$C$600,2,0),"")</f>
        <v/>
      </c>
      <c r="J1790" s="63"/>
      <c r="L1790" s="125" t="str">
        <f>IF(F1790="","",_xlfn.IFNA((VLOOKUP(F1790,help!L:M,2,0))*G1790,"غير مسجلة في المشتريات"))</f>
        <v/>
      </c>
    </row>
    <row r="1791" spans="2:12" x14ac:dyDescent="0.2">
      <c r="B1791" s="14">
        <f>COUNTIFS($E$3:E1791,تقرير!$E$4)</f>
        <v>21</v>
      </c>
      <c r="C1791" s="48"/>
      <c r="D1791" s="49"/>
      <c r="E1791" s="54"/>
      <c r="F1791" s="50"/>
      <c r="G1791" s="51"/>
      <c r="H1791" s="128" t="str">
        <f>IF(F1791="","",_xlfn.IFNA(VLOOKUP(F1791,'سجل المشتريات'!E:M,9,0),"غير مسجلة في المشتريات"))</f>
        <v/>
      </c>
      <c r="I1791" s="27" t="str">
        <f>_xlfn.IFNA(VLOOKUP(E1791,الاوردرات!$B$1:$C$600,2,0),"")</f>
        <v/>
      </c>
      <c r="J1791" s="63"/>
      <c r="L1791" s="125" t="str">
        <f>IF(F1791="","",_xlfn.IFNA((VLOOKUP(F1791,help!L:M,2,0))*G1791,"غير مسجلة في المشتريات"))</f>
        <v/>
      </c>
    </row>
    <row r="1792" spans="2:12" x14ac:dyDescent="0.2">
      <c r="B1792" s="14">
        <f>COUNTIFS($E$3:E1792,تقرير!$E$4)</f>
        <v>21</v>
      </c>
      <c r="C1792" s="48"/>
      <c r="D1792" s="49"/>
      <c r="E1792" s="48"/>
      <c r="F1792" s="50"/>
      <c r="G1792" s="51"/>
      <c r="H1792" s="128" t="str">
        <f>IF(F1792="","",_xlfn.IFNA(VLOOKUP(F1792,'سجل المشتريات'!E:M,9,0),"غير مسجلة في المشتريات"))</f>
        <v/>
      </c>
      <c r="I1792" s="27" t="str">
        <f>_xlfn.IFNA(VLOOKUP(E1792,الاوردرات!$B$1:$C$600,2,0),"")</f>
        <v/>
      </c>
      <c r="J1792" s="63"/>
      <c r="L1792" s="125" t="str">
        <f>IF(F1792="","",_xlfn.IFNA((VLOOKUP(F1792,help!L:M,2,0))*G1792,"غير مسجلة في المشتريات"))</f>
        <v/>
      </c>
    </row>
    <row r="1793" spans="2:12" x14ac:dyDescent="0.2">
      <c r="B1793" s="14">
        <f>COUNTIFS($E$3:E1793,تقرير!$E$4)</f>
        <v>21</v>
      </c>
      <c r="C1793" s="48"/>
      <c r="D1793" s="49"/>
      <c r="E1793" s="48"/>
      <c r="F1793" s="50"/>
      <c r="G1793" s="51"/>
      <c r="H1793" s="128" t="str">
        <f>IF(F1793="","",_xlfn.IFNA(VLOOKUP(F1793,'سجل المشتريات'!E:M,9,0),"غير مسجلة في المشتريات"))</f>
        <v/>
      </c>
      <c r="I1793" s="27" t="str">
        <f>_xlfn.IFNA(VLOOKUP(E1793,الاوردرات!$B$1:$C$600,2,0),"")</f>
        <v/>
      </c>
      <c r="J1793" s="63"/>
      <c r="L1793" s="125" t="str">
        <f>IF(F1793="","",_xlfn.IFNA((VLOOKUP(F1793,help!L:M,2,0))*G1793,"غير مسجلة في المشتريات"))</f>
        <v/>
      </c>
    </row>
    <row r="1794" spans="2:12" x14ac:dyDescent="0.2">
      <c r="B1794" s="14">
        <f>COUNTIFS($E$3:E1794,تقرير!$E$4)</f>
        <v>21</v>
      </c>
      <c r="C1794" s="48"/>
      <c r="D1794" s="49"/>
      <c r="E1794" s="48"/>
      <c r="F1794" s="50"/>
      <c r="G1794" s="51"/>
      <c r="H1794" s="128" t="str">
        <f>IF(F1794="","",_xlfn.IFNA(VLOOKUP(F1794,'سجل المشتريات'!E:M,9,0),"غير مسجلة في المشتريات"))</f>
        <v/>
      </c>
      <c r="I1794" s="27" t="str">
        <f>_xlfn.IFNA(VLOOKUP(E1794,الاوردرات!$B$1:$C$600,2,0),"")</f>
        <v/>
      </c>
      <c r="J1794" s="63"/>
      <c r="L1794" s="125" t="str">
        <f>IF(F1794="","",_xlfn.IFNA((VLOOKUP(F1794,help!L:M,2,0))*G1794,"غير مسجلة في المشتريات"))</f>
        <v/>
      </c>
    </row>
    <row r="1795" spans="2:12" x14ac:dyDescent="0.2">
      <c r="B1795" s="14">
        <f>COUNTIFS($E$3:E1795,تقرير!$E$4)</f>
        <v>21</v>
      </c>
      <c r="C1795" s="48"/>
      <c r="D1795" s="49"/>
      <c r="E1795" s="48"/>
      <c r="F1795" s="50"/>
      <c r="G1795" s="51"/>
      <c r="H1795" s="128" t="str">
        <f>IF(F1795="","",_xlfn.IFNA(VLOOKUP(F1795,'سجل المشتريات'!E:M,9,0),"غير مسجلة في المشتريات"))</f>
        <v/>
      </c>
      <c r="I1795" s="27" t="str">
        <f>_xlfn.IFNA(VLOOKUP(E1795,الاوردرات!$B$1:$C$600,2,0),"")</f>
        <v/>
      </c>
      <c r="J1795" s="63"/>
      <c r="L1795" s="125" t="str">
        <f>IF(F1795="","",_xlfn.IFNA((VLOOKUP(F1795,help!L:M,2,0))*G1795,"غير مسجلة في المشتريات"))</f>
        <v/>
      </c>
    </row>
    <row r="1796" spans="2:12" x14ac:dyDescent="0.2">
      <c r="B1796" s="14">
        <f>COUNTIFS($E$3:E1796,تقرير!$E$4)</f>
        <v>21</v>
      </c>
      <c r="C1796" s="48"/>
      <c r="D1796" s="49"/>
      <c r="E1796" s="48"/>
      <c r="F1796" s="50"/>
      <c r="G1796" s="51"/>
      <c r="H1796" s="128" t="str">
        <f>IF(F1796="","",_xlfn.IFNA(VLOOKUP(F1796,'سجل المشتريات'!E:M,9,0),"غير مسجلة في المشتريات"))</f>
        <v/>
      </c>
      <c r="I1796" s="27" t="str">
        <f>_xlfn.IFNA(VLOOKUP(E1796,الاوردرات!$B$1:$C$600,2,0),"")</f>
        <v/>
      </c>
      <c r="J1796" s="63"/>
      <c r="L1796" s="125" t="str">
        <f>IF(F1796="","",_xlfn.IFNA((VLOOKUP(F1796,help!L:M,2,0))*G1796,"غير مسجلة في المشتريات"))</f>
        <v/>
      </c>
    </row>
    <row r="1797" spans="2:12" x14ac:dyDescent="0.2">
      <c r="B1797" s="14">
        <f>COUNTIFS($E$3:E1797,تقرير!$E$4)</f>
        <v>21</v>
      </c>
      <c r="C1797" s="48"/>
      <c r="D1797" s="49"/>
      <c r="E1797" s="48"/>
      <c r="F1797" s="50"/>
      <c r="G1797" s="51"/>
      <c r="H1797" s="128" t="str">
        <f>IF(F1797="","",_xlfn.IFNA(VLOOKUP(F1797,'سجل المشتريات'!E:M,9,0),"غير مسجلة في المشتريات"))</f>
        <v/>
      </c>
      <c r="I1797" s="27" t="str">
        <f>_xlfn.IFNA(VLOOKUP(E1797,الاوردرات!$B$1:$C$600,2,0),"")</f>
        <v/>
      </c>
      <c r="J1797" s="63"/>
      <c r="L1797" s="125" t="str">
        <f>IF(F1797="","",_xlfn.IFNA((VLOOKUP(F1797,help!L:M,2,0))*G1797,"غير مسجلة في المشتريات"))</f>
        <v/>
      </c>
    </row>
    <row r="1798" spans="2:12" x14ac:dyDescent="0.2">
      <c r="B1798" s="14">
        <f>COUNTIFS($E$3:E1798,تقرير!$E$4)</f>
        <v>21</v>
      </c>
      <c r="C1798" s="48"/>
      <c r="D1798" s="49"/>
      <c r="E1798" s="48"/>
      <c r="F1798" s="50"/>
      <c r="G1798" s="51"/>
      <c r="H1798" s="128" t="str">
        <f>IF(F1798="","",_xlfn.IFNA(VLOOKUP(F1798,'سجل المشتريات'!E:M,9,0),"غير مسجلة في المشتريات"))</f>
        <v/>
      </c>
      <c r="I1798" s="27" t="str">
        <f>_xlfn.IFNA(VLOOKUP(E1798,الاوردرات!$B$1:$C$600,2,0),"")</f>
        <v/>
      </c>
      <c r="J1798" s="63"/>
      <c r="L1798" s="125" t="str">
        <f>IF(F1798="","",_xlfn.IFNA((VLOOKUP(F1798,help!L:M,2,0))*G1798,"غير مسجلة في المشتريات"))</f>
        <v/>
      </c>
    </row>
    <row r="1799" spans="2:12" x14ac:dyDescent="0.2">
      <c r="B1799" s="14">
        <f>COUNTIFS($E$3:E1799,تقرير!$E$4)</f>
        <v>21</v>
      </c>
      <c r="C1799" s="48"/>
      <c r="D1799" s="49"/>
      <c r="E1799" s="48"/>
      <c r="F1799" s="50"/>
      <c r="G1799" s="51"/>
      <c r="H1799" s="128" t="str">
        <f>IF(F1799="","",_xlfn.IFNA(VLOOKUP(F1799,'سجل المشتريات'!E:M,9,0),"غير مسجلة في المشتريات"))</f>
        <v/>
      </c>
      <c r="I1799" s="27" t="str">
        <f>_xlfn.IFNA(VLOOKUP(E1799,الاوردرات!$B$1:$C$600,2,0),"")</f>
        <v/>
      </c>
      <c r="J1799" s="63"/>
      <c r="L1799" s="125" t="str">
        <f>IF(F1799="","",_xlfn.IFNA((VLOOKUP(F1799,help!L:M,2,0))*G1799,"غير مسجلة في المشتريات"))</f>
        <v/>
      </c>
    </row>
    <row r="1800" spans="2:12" x14ac:dyDescent="0.2">
      <c r="B1800" s="14">
        <f>COUNTIFS($E$3:E1800,تقرير!$E$4)</f>
        <v>21</v>
      </c>
      <c r="C1800" s="48"/>
      <c r="D1800" s="49"/>
      <c r="E1800" s="48"/>
      <c r="F1800" s="50"/>
      <c r="G1800" s="51"/>
      <c r="H1800" s="128" t="str">
        <f>IF(F1800="","",_xlfn.IFNA(VLOOKUP(F1800,'سجل المشتريات'!E:M,9,0),"غير مسجلة في المشتريات"))</f>
        <v/>
      </c>
      <c r="I1800" s="27" t="str">
        <f>_xlfn.IFNA(VLOOKUP(E1800,الاوردرات!$B$1:$C$600,2,0),"")</f>
        <v/>
      </c>
      <c r="J1800" s="63"/>
      <c r="L1800" s="125" t="str">
        <f>IF(F1800="","",_xlfn.IFNA((VLOOKUP(F1800,help!L:M,2,0))*G1800,"غير مسجلة في المشتريات"))</f>
        <v/>
      </c>
    </row>
    <row r="1801" spans="2:12" x14ac:dyDescent="0.2">
      <c r="B1801" s="14">
        <f>COUNTIFS($E$3:E1801,تقرير!$E$4)</f>
        <v>21</v>
      </c>
      <c r="C1801" s="48"/>
      <c r="D1801" s="49"/>
      <c r="E1801" s="48"/>
      <c r="F1801" s="50"/>
      <c r="G1801" s="51"/>
      <c r="H1801" s="128" t="str">
        <f>IF(F1801="","",_xlfn.IFNA(VLOOKUP(F1801,'سجل المشتريات'!E:M,9,0),"غير مسجلة في المشتريات"))</f>
        <v/>
      </c>
      <c r="I1801" s="27" t="str">
        <f>_xlfn.IFNA(VLOOKUP(E1801,الاوردرات!$B$1:$C$600,2,0),"")</f>
        <v/>
      </c>
      <c r="J1801" s="63"/>
      <c r="L1801" s="125" t="str">
        <f>IF(F1801="","",_xlfn.IFNA((VLOOKUP(F1801,help!L:M,2,0))*G1801,"غير مسجلة في المشتريات"))</f>
        <v/>
      </c>
    </row>
    <row r="1802" spans="2:12" x14ac:dyDescent="0.2">
      <c r="B1802" s="14">
        <f>COUNTIFS($E$3:E1802,تقرير!$E$4)</f>
        <v>21</v>
      </c>
      <c r="C1802" s="48"/>
      <c r="D1802" s="49"/>
      <c r="E1802" s="48"/>
      <c r="F1802" s="50"/>
      <c r="G1802" s="51"/>
      <c r="H1802" s="128" t="str">
        <f>IF(F1802="","",_xlfn.IFNA(VLOOKUP(F1802,'سجل المشتريات'!E:M,9,0),"غير مسجلة في المشتريات"))</f>
        <v/>
      </c>
      <c r="I1802" s="27" t="str">
        <f>_xlfn.IFNA(VLOOKUP(E1802,الاوردرات!$B$1:$C$600,2,0),"")</f>
        <v/>
      </c>
      <c r="J1802" s="63"/>
      <c r="L1802" s="125" t="str">
        <f>IF(F1802="","",_xlfn.IFNA((VLOOKUP(F1802,help!L:M,2,0))*G1802,"غير مسجلة في المشتريات"))</f>
        <v/>
      </c>
    </row>
    <row r="1803" spans="2:12" x14ac:dyDescent="0.2">
      <c r="B1803" s="14">
        <f>COUNTIFS($E$3:E1803,تقرير!$E$4)</f>
        <v>21</v>
      </c>
      <c r="C1803" s="48"/>
      <c r="D1803" s="49"/>
      <c r="E1803" s="48"/>
      <c r="F1803" s="50"/>
      <c r="G1803" s="51"/>
      <c r="H1803" s="128" t="str">
        <f>IF(F1803="","",_xlfn.IFNA(VLOOKUP(F1803,'سجل المشتريات'!E:M,9,0),"غير مسجلة في المشتريات"))</f>
        <v/>
      </c>
      <c r="I1803" s="27" t="str">
        <f>_xlfn.IFNA(VLOOKUP(E1803,الاوردرات!$B$1:$C$600,2,0),"")</f>
        <v/>
      </c>
      <c r="J1803" s="63"/>
      <c r="L1803" s="125" t="str">
        <f>IF(F1803="","",_xlfn.IFNA((VLOOKUP(F1803,help!L:M,2,0))*G1803,"غير مسجلة في المشتريات"))</f>
        <v/>
      </c>
    </row>
    <row r="1804" spans="2:12" x14ac:dyDescent="0.2">
      <c r="B1804" s="14">
        <f>COUNTIFS($E$3:E1804,تقرير!$E$4)</f>
        <v>21</v>
      </c>
      <c r="C1804" s="48"/>
      <c r="D1804" s="49"/>
      <c r="E1804" s="48"/>
      <c r="F1804" s="50"/>
      <c r="G1804" s="51"/>
      <c r="H1804" s="128" t="str">
        <f>IF(F1804="","",_xlfn.IFNA(VLOOKUP(F1804,'سجل المشتريات'!E:M,9,0),"غير مسجلة في المشتريات"))</f>
        <v/>
      </c>
      <c r="I1804" s="27" t="str">
        <f>_xlfn.IFNA(VLOOKUP(E1804,الاوردرات!$B$1:$C$600,2,0),"")</f>
        <v/>
      </c>
      <c r="J1804" s="63"/>
      <c r="L1804" s="125" t="str">
        <f>IF(F1804="","",_xlfn.IFNA((VLOOKUP(F1804,help!L:M,2,0))*G1804,"غير مسجلة في المشتريات"))</f>
        <v/>
      </c>
    </row>
    <row r="1805" spans="2:12" x14ac:dyDescent="0.2">
      <c r="B1805" s="14">
        <f>COUNTIFS($E$3:E1805,تقرير!$E$4)</f>
        <v>21</v>
      </c>
      <c r="C1805" s="48"/>
      <c r="D1805" s="49"/>
      <c r="E1805" s="48"/>
      <c r="F1805" s="50"/>
      <c r="G1805" s="51"/>
      <c r="H1805" s="128" t="str">
        <f>IF(F1805="","",_xlfn.IFNA(VLOOKUP(F1805,'سجل المشتريات'!E:M,9,0),"غير مسجلة في المشتريات"))</f>
        <v/>
      </c>
      <c r="I1805" s="27" t="str">
        <f>_xlfn.IFNA(VLOOKUP(E1805,الاوردرات!$B$1:$C$600,2,0),"")</f>
        <v/>
      </c>
      <c r="J1805" s="63"/>
      <c r="L1805" s="125" t="str">
        <f>IF(F1805="","",_xlfn.IFNA((VLOOKUP(F1805,help!L:M,2,0))*G1805,"غير مسجلة في المشتريات"))</f>
        <v/>
      </c>
    </row>
    <row r="1806" spans="2:12" x14ac:dyDescent="0.2">
      <c r="B1806" s="14">
        <f>COUNTIFS($E$3:E1806,تقرير!$E$4)</f>
        <v>21</v>
      </c>
      <c r="C1806" s="48"/>
      <c r="D1806" s="49"/>
      <c r="E1806" s="48"/>
      <c r="F1806" s="50"/>
      <c r="G1806" s="51"/>
      <c r="H1806" s="128" t="str">
        <f>IF(F1806="","",_xlfn.IFNA(VLOOKUP(F1806,'سجل المشتريات'!E:M,9,0),"غير مسجلة في المشتريات"))</f>
        <v/>
      </c>
      <c r="I1806" s="27" t="str">
        <f>_xlfn.IFNA(VLOOKUP(E1806,الاوردرات!$B$1:$C$600,2,0),"")</f>
        <v/>
      </c>
      <c r="J1806" s="63"/>
      <c r="L1806" s="125" t="str">
        <f>IF(F1806="","",_xlfn.IFNA((VLOOKUP(F1806,help!L:M,2,0))*G1806,"غير مسجلة في المشتريات"))</f>
        <v/>
      </c>
    </row>
    <row r="1807" spans="2:12" x14ac:dyDescent="0.2">
      <c r="B1807" s="14">
        <f>COUNTIFS($E$3:E1807,تقرير!$E$4)</f>
        <v>21</v>
      </c>
      <c r="C1807" s="48"/>
      <c r="D1807" s="49"/>
      <c r="E1807" s="48"/>
      <c r="F1807" s="50"/>
      <c r="G1807" s="51"/>
      <c r="H1807" s="128" t="str">
        <f>IF(F1807="","",_xlfn.IFNA(VLOOKUP(F1807,'سجل المشتريات'!E:M,9,0),"غير مسجلة في المشتريات"))</f>
        <v/>
      </c>
      <c r="I1807" s="27" t="str">
        <f>_xlfn.IFNA(VLOOKUP(E1807,الاوردرات!$B$1:$C$600,2,0),"")</f>
        <v/>
      </c>
      <c r="J1807" s="63"/>
      <c r="L1807" s="125" t="str">
        <f>IF(F1807="","",_xlfn.IFNA((VLOOKUP(F1807,help!L:M,2,0))*G1807,"غير مسجلة في المشتريات"))</f>
        <v/>
      </c>
    </row>
    <row r="1808" spans="2:12" x14ac:dyDescent="0.2">
      <c r="B1808" s="14">
        <f>COUNTIFS($E$3:E1808,تقرير!$E$4)</f>
        <v>21</v>
      </c>
      <c r="C1808" s="48"/>
      <c r="D1808" s="49"/>
      <c r="E1808" s="48"/>
      <c r="F1808" s="50"/>
      <c r="G1808" s="51"/>
      <c r="H1808" s="128" t="str">
        <f>IF(F1808="","",_xlfn.IFNA(VLOOKUP(F1808,'سجل المشتريات'!E:M,9,0),"غير مسجلة في المشتريات"))</f>
        <v/>
      </c>
      <c r="I1808" s="27" t="str">
        <f>_xlfn.IFNA(VLOOKUP(E1808,الاوردرات!$B$1:$C$600,2,0),"")</f>
        <v/>
      </c>
      <c r="J1808" s="63"/>
      <c r="L1808" s="125" t="str">
        <f>IF(F1808="","",_xlfn.IFNA((VLOOKUP(F1808,help!L:M,2,0))*G1808,"غير مسجلة في المشتريات"))</f>
        <v/>
      </c>
    </row>
    <row r="1809" spans="2:12" x14ac:dyDescent="0.2">
      <c r="B1809" s="14">
        <f>COUNTIFS($E$3:E1809,تقرير!$E$4)</f>
        <v>21</v>
      </c>
      <c r="C1809" s="48"/>
      <c r="D1809" s="49"/>
      <c r="E1809" s="48"/>
      <c r="F1809" s="50"/>
      <c r="G1809" s="51"/>
      <c r="H1809" s="128" t="str">
        <f>IF(F1809="","",_xlfn.IFNA(VLOOKUP(F1809,'سجل المشتريات'!E:M,9,0),"غير مسجلة في المشتريات"))</f>
        <v/>
      </c>
      <c r="I1809" s="27" t="str">
        <f>_xlfn.IFNA(VLOOKUP(E1809,الاوردرات!$B$1:$C$600,2,0),"")</f>
        <v/>
      </c>
      <c r="J1809" s="63"/>
      <c r="L1809" s="125" t="str">
        <f>IF(F1809="","",_xlfn.IFNA((VLOOKUP(F1809,help!L:M,2,0))*G1809,"غير مسجلة في المشتريات"))</f>
        <v/>
      </c>
    </row>
    <row r="1810" spans="2:12" x14ac:dyDescent="0.2">
      <c r="B1810" s="14">
        <f>COUNTIFS($E$3:E1810,تقرير!$E$4)</f>
        <v>21</v>
      </c>
      <c r="C1810" s="48"/>
      <c r="D1810" s="49"/>
      <c r="E1810" s="53"/>
      <c r="F1810" s="50"/>
      <c r="G1810" s="51"/>
      <c r="H1810" s="128" t="str">
        <f>IF(F1810="","",_xlfn.IFNA(VLOOKUP(F1810,'سجل المشتريات'!E:M,9,0),"غير مسجلة في المشتريات"))</f>
        <v/>
      </c>
      <c r="I1810" s="27" t="str">
        <f>_xlfn.IFNA(VLOOKUP(E1810,الاوردرات!$B$1:$C$600,2,0),"")</f>
        <v/>
      </c>
      <c r="J1810" s="63"/>
      <c r="L1810" s="125" t="str">
        <f>IF(F1810="","",_xlfn.IFNA((VLOOKUP(F1810,help!L:M,2,0))*G1810,"غير مسجلة في المشتريات"))</f>
        <v/>
      </c>
    </row>
    <row r="1811" spans="2:12" x14ac:dyDescent="0.2">
      <c r="B1811" s="14">
        <f>COUNTIFS($E$3:E1811,تقرير!$E$4)</f>
        <v>21</v>
      </c>
      <c r="C1811" s="48"/>
      <c r="D1811" s="49"/>
      <c r="E1811" s="53"/>
      <c r="F1811" s="50"/>
      <c r="G1811" s="51"/>
      <c r="H1811" s="128" t="str">
        <f>IF(F1811="","",_xlfn.IFNA(VLOOKUP(F1811,'سجل المشتريات'!E:M,9,0),"غير مسجلة في المشتريات"))</f>
        <v/>
      </c>
      <c r="I1811" s="27" t="str">
        <f>_xlfn.IFNA(VLOOKUP(E1811,الاوردرات!$B$1:$C$600,2,0),"")</f>
        <v/>
      </c>
      <c r="J1811" s="63"/>
      <c r="L1811" s="125" t="str">
        <f>IF(F1811="","",_xlfn.IFNA((VLOOKUP(F1811,help!L:M,2,0))*G1811,"غير مسجلة في المشتريات"))</f>
        <v/>
      </c>
    </row>
    <row r="1812" spans="2:12" x14ac:dyDescent="0.2">
      <c r="B1812" s="14">
        <f>COUNTIFS($E$3:E1812,تقرير!$E$4)</f>
        <v>21</v>
      </c>
      <c r="C1812" s="48"/>
      <c r="D1812" s="49"/>
      <c r="E1812" s="53"/>
      <c r="F1812" s="50"/>
      <c r="G1812" s="51"/>
      <c r="H1812" s="128" t="str">
        <f>IF(F1812="","",_xlfn.IFNA(VLOOKUP(F1812,'سجل المشتريات'!E:M,9,0),"غير مسجلة في المشتريات"))</f>
        <v/>
      </c>
      <c r="I1812" s="27" t="str">
        <f>_xlfn.IFNA(VLOOKUP(E1812,الاوردرات!$B$1:$C$600,2,0),"")</f>
        <v/>
      </c>
      <c r="J1812" s="63"/>
      <c r="L1812" s="125" t="str">
        <f>IF(F1812="","",_xlfn.IFNA((VLOOKUP(F1812,help!L:M,2,0))*G1812,"غير مسجلة في المشتريات"))</f>
        <v/>
      </c>
    </row>
    <row r="1813" spans="2:12" x14ac:dyDescent="0.2">
      <c r="B1813" s="14">
        <f>COUNTIFS($E$3:E1813,تقرير!$E$4)</f>
        <v>21</v>
      </c>
      <c r="C1813" s="48"/>
      <c r="D1813" s="49"/>
      <c r="E1813" s="53"/>
      <c r="F1813" s="50"/>
      <c r="G1813" s="51"/>
      <c r="H1813" s="128" t="str">
        <f>IF(F1813="","",_xlfn.IFNA(VLOOKUP(F1813,'سجل المشتريات'!E:M,9,0),"غير مسجلة في المشتريات"))</f>
        <v/>
      </c>
      <c r="I1813" s="27" t="str">
        <f>_xlfn.IFNA(VLOOKUP(E1813,الاوردرات!$B$1:$C$600,2,0),"")</f>
        <v/>
      </c>
      <c r="J1813" s="63"/>
      <c r="L1813" s="125" t="str">
        <f>IF(F1813="","",_xlfn.IFNA((VLOOKUP(F1813,help!L:M,2,0))*G1813,"غير مسجلة في المشتريات"))</f>
        <v/>
      </c>
    </row>
    <row r="1814" spans="2:12" x14ac:dyDescent="0.2">
      <c r="B1814" s="14">
        <f>COUNTIFS($E$3:E1814,تقرير!$E$4)</f>
        <v>21</v>
      </c>
      <c r="C1814" s="48"/>
      <c r="D1814" s="49"/>
      <c r="E1814" s="53"/>
      <c r="F1814" s="50"/>
      <c r="G1814" s="51"/>
      <c r="H1814" s="128" t="str">
        <f>IF(F1814="","",_xlfn.IFNA(VLOOKUP(F1814,'سجل المشتريات'!E:M,9,0),"غير مسجلة في المشتريات"))</f>
        <v/>
      </c>
      <c r="I1814" s="27" t="str">
        <f>_xlfn.IFNA(VLOOKUP(E1814,الاوردرات!$B$1:$C$600,2,0),"")</f>
        <v/>
      </c>
      <c r="J1814" s="63"/>
      <c r="L1814" s="125" t="str">
        <f>IF(F1814="","",_xlfn.IFNA((VLOOKUP(F1814,help!L:M,2,0))*G1814,"غير مسجلة في المشتريات"))</f>
        <v/>
      </c>
    </row>
    <row r="1815" spans="2:12" x14ac:dyDescent="0.2">
      <c r="B1815" s="14">
        <f>COUNTIFS($E$3:E1815,تقرير!$E$4)</f>
        <v>21</v>
      </c>
      <c r="C1815" s="48"/>
      <c r="D1815" s="49"/>
      <c r="E1815" s="53"/>
      <c r="F1815" s="50"/>
      <c r="G1815" s="51"/>
      <c r="H1815" s="128" t="str">
        <f>IF(F1815="","",_xlfn.IFNA(VLOOKUP(F1815,'سجل المشتريات'!E:M,9,0),"غير مسجلة في المشتريات"))</f>
        <v/>
      </c>
      <c r="I1815" s="27" t="str">
        <f>_xlfn.IFNA(VLOOKUP(E1815,الاوردرات!$B$1:$C$600,2,0),"")</f>
        <v/>
      </c>
      <c r="J1815" s="63"/>
      <c r="L1815" s="125" t="str">
        <f>IF(F1815="","",_xlfn.IFNA((VLOOKUP(F1815,help!L:M,2,0))*G1815,"غير مسجلة في المشتريات"))</f>
        <v/>
      </c>
    </row>
    <row r="1816" spans="2:12" x14ac:dyDescent="0.2">
      <c r="B1816" s="14">
        <f>COUNTIFS($E$3:E1816,تقرير!$E$4)</f>
        <v>21</v>
      </c>
      <c r="C1816" s="48"/>
      <c r="D1816" s="49"/>
      <c r="E1816" s="53"/>
      <c r="F1816" s="50"/>
      <c r="G1816" s="51"/>
      <c r="H1816" s="128" t="str">
        <f>IF(F1816="","",_xlfn.IFNA(VLOOKUP(F1816,'سجل المشتريات'!E:M,9,0),"غير مسجلة في المشتريات"))</f>
        <v/>
      </c>
      <c r="I1816" s="27" t="str">
        <f>_xlfn.IFNA(VLOOKUP(E1816,الاوردرات!$B$1:$C$600,2,0),"")</f>
        <v/>
      </c>
      <c r="J1816" s="63"/>
      <c r="L1816" s="125" t="str">
        <f>IF(F1816="","",_xlfn.IFNA((VLOOKUP(F1816,help!L:M,2,0))*G1816,"غير مسجلة في المشتريات"))</f>
        <v/>
      </c>
    </row>
    <row r="1817" spans="2:12" x14ac:dyDescent="0.2">
      <c r="B1817" s="14">
        <f>COUNTIFS($E$3:E1817,تقرير!$E$4)</f>
        <v>21</v>
      </c>
      <c r="C1817" s="48"/>
      <c r="D1817" s="49"/>
      <c r="E1817" s="53"/>
      <c r="F1817" s="50"/>
      <c r="G1817" s="51"/>
      <c r="H1817" s="128" t="str">
        <f>IF(F1817="","",_xlfn.IFNA(VLOOKUP(F1817,'سجل المشتريات'!E:M,9,0),"غير مسجلة في المشتريات"))</f>
        <v/>
      </c>
      <c r="I1817" s="27" t="str">
        <f>_xlfn.IFNA(VLOOKUP(E1817,الاوردرات!$B$1:$C$600,2,0),"")</f>
        <v/>
      </c>
      <c r="J1817" s="63"/>
      <c r="L1817" s="125" t="str">
        <f>IF(F1817="","",_xlfn.IFNA((VLOOKUP(F1817,help!L:M,2,0))*G1817,"غير مسجلة في المشتريات"))</f>
        <v/>
      </c>
    </row>
    <row r="1818" spans="2:12" x14ac:dyDescent="0.2">
      <c r="B1818" s="14">
        <f>COUNTIFS($E$3:E1818,تقرير!$E$4)</f>
        <v>21</v>
      </c>
      <c r="C1818" s="48"/>
      <c r="D1818" s="49"/>
      <c r="E1818" s="53"/>
      <c r="F1818" s="50"/>
      <c r="G1818" s="51"/>
      <c r="H1818" s="128" t="str">
        <f>IF(F1818="","",_xlfn.IFNA(VLOOKUP(F1818,'سجل المشتريات'!E:M,9,0),"غير مسجلة في المشتريات"))</f>
        <v/>
      </c>
      <c r="I1818" s="27" t="str">
        <f>_xlfn.IFNA(VLOOKUP(E1818,الاوردرات!$B$1:$C$600,2,0),"")</f>
        <v/>
      </c>
      <c r="J1818" s="63"/>
      <c r="L1818" s="125" t="str">
        <f>IF(F1818="","",_xlfn.IFNA((VLOOKUP(F1818,help!L:M,2,0))*G1818,"غير مسجلة في المشتريات"))</f>
        <v/>
      </c>
    </row>
    <row r="1819" spans="2:12" x14ac:dyDescent="0.2">
      <c r="B1819" s="14">
        <f>COUNTIFS($E$3:E1819,تقرير!$E$4)</f>
        <v>21</v>
      </c>
      <c r="C1819" s="48"/>
      <c r="D1819" s="49"/>
      <c r="E1819" s="53"/>
      <c r="F1819" s="50"/>
      <c r="G1819" s="51"/>
      <c r="H1819" s="128" t="str">
        <f>IF(F1819="","",_xlfn.IFNA(VLOOKUP(F1819,'سجل المشتريات'!E:M,9,0),"غير مسجلة في المشتريات"))</f>
        <v/>
      </c>
      <c r="I1819" s="27" t="str">
        <f>_xlfn.IFNA(VLOOKUP(E1819,الاوردرات!$B$1:$C$600,2,0),"")</f>
        <v/>
      </c>
      <c r="J1819" s="63"/>
      <c r="L1819" s="125" t="str">
        <f>IF(F1819="","",_xlfn.IFNA((VLOOKUP(F1819,help!L:M,2,0))*G1819,"غير مسجلة في المشتريات"))</f>
        <v/>
      </c>
    </row>
    <row r="1820" spans="2:12" x14ac:dyDescent="0.2">
      <c r="B1820" s="14">
        <f>COUNTIFS($E$3:E1820,تقرير!$E$4)</f>
        <v>21</v>
      </c>
      <c r="C1820" s="48"/>
      <c r="D1820" s="49"/>
      <c r="E1820" s="53"/>
      <c r="F1820" s="50"/>
      <c r="G1820" s="51"/>
      <c r="H1820" s="128" t="str">
        <f>IF(F1820="","",_xlfn.IFNA(VLOOKUP(F1820,'سجل المشتريات'!E:M,9,0),"غير مسجلة في المشتريات"))</f>
        <v/>
      </c>
      <c r="I1820" s="27" t="str">
        <f>_xlfn.IFNA(VLOOKUP(E1820,الاوردرات!$B$1:$C$600,2,0),"")</f>
        <v/>
      </c>
      <c r="J1820" s="63"/>
      <c r="L1820" s="125" t="str">
        <f>IF(F1820="","",_xlfn.IFNA((VLOOKUP(F1820,help!L:M,2,0))*G1820,"غير مسجلة في المشتريات"))</f>
        <v/>
      </c>
    </row>
    <row r="1821" spans="2:12" x14ac:dyDescent="0.2">
      <c r="B1821" s="14">
        <f>COUNTIFS($E$3:E1821,تقرير!$E$4)</f>
        <v>21</v>
      </c>
      <c r="C1821" s="48"/>
      <c r="D1821" s="49"/>
      <c r="E1821" s="53"/>
      <c r="F1821" s="50"/>
      <c r="G1821" s="51"/>
      <c r="H1821" s="128" t="str">
        <f>IF(F1821="","",_xlfn.IFNA(VLOOKUP(F1821,'سجل المشتريات'!E:M,9,0),"غير مسجلة في المشتريات"))</f>
        <v/>
      </c>
      <c r="I1821" s="27" t="str">
        <f>_xlfn.IFNA(VLOOKUP(E1821,الاوردرات!$B$1:$C$600,2,0),"")</f>
        <v/>
      </c>
      <c r="J1821" s="63"/>
      <c r="L1821" s="125" t="str">
        <f>IF(F1821="","",_xlfn.IFNA((VLOOKUP(F1821,help!L:M,2,0))*G1821,"غير مسجلة في المشتريات"))</f>
        <v/>
      </c>
    </row>
    <row r="1822" spans="2:12" x14ac:dyDescent="0.2">
      <c r="B1822" s="14">
        <f>COUNTIFS($E$3:E1822,تقرير!$E$4)</f>
        <v>21</v>
      </c>
      <c r="C1822" s="48"/>
      <c r="D1822" s="48"/>
      <c r="E1822" s="48"/>
      <c r="F1822" s="50"/>
      <c r="G1822" s="51"/>
      <c r="H1822" s="128" t="str">
        <f>IF(F1822="","",_xlfn.IFNA(VLOOKUP(F1822,'سجل المشتريات'!E:M,9,0),"غير مسجلة في المشتريات"))</f>
        <v/>
      </c>
      <c r="I1822" s="27" t="str">
        <f>_xlfn.IFNA(VLOOKUP(E1822,الاوردرات!$B$1:$C$600,2,0),"")</f>
        <v/>
      </c>
      <c r="J1822" s="63"/>
      <c r="L1822" s="125" t="str">
        <f>IF(F1822="","",_xlfn.IFNA((VLOOKUP(F1822,help!L:M,2,0))*G1822,"غير مسجلة في المشتريات"))</f>
        <v/>
      </c>
    </row>
    <row r="1823" spans="2:12" x14ac:dyDescent="0.2">
      <c r="B1823" s="14">
        <f>COUNTIFS($E$3:E1823,تقرير!$E$4)</f>
        <v>21</v>
      </c>
      <c r="C1823" s="48"/>
      <c r="D1823" s="48"/>
      <c r="E1823" s="48"/>
      <c r="F1823" s="50"/>
      <c r="G1823" s="51"/>
      <c r="H1823" s="128" t="str">
        <f>IF(F1823="","",_xlfn.IFNA(VLOOKUP(F1823,'سجل المشتريات'!E:M,9,0),"غير مسجلة في المشتريات"))</f>
        <v/>
      </c>
      <c r="I1823" s="27" t="str">
        <f>_xlfn.IFNA(VLOOKUP(E1823,الاوردرات!$B$1:$C$600,2,0),"")</f>
        <v/>
      </c>
      <c r="J1823" s="63"/>
      <c r="L1823" s="125" t="str">
        <f>IF(F1823="","",_xlfn.IFNA((VLOOKUP(F1823,help!L:M,2,0))*G1823,"غير مسجلة في المشتريات"))</f>
        <v/>
      </c>
    </row>
    <row r="1824" spans="2:12" x14ac:dyDescent="0.2">
      <c r="B1824" s="14">
        <f>COUNTIFS($E$3:E1824,تقرير!$E$4)</f>
        <v>21</v>
      </c>
      <c r="C1824" s="48"/>
      <c r="D1824" s="48"/>
      <c r="E1824" s="48"/>
      <c r="F1824" s="50"/>
      <c r="G1824" s="51"/>
      <c r="H1824" s="128" t="str">
        <f>IF(F1824="","",_xlfn.IFNA(VLOOKUP(F1824,'سجل المشتريات'!E:M,9,0),"غير مسجلة في المشتريات"))</f>
        <v/>
      </c>
      <c r="I1824" s="27" t="str">
        <f>_xlfn.IFNA(VLOOKUP(E1824,الاوردرات!$B$1:$C$600,2,0),"")</f>
        <v/>
      </c>
      <c r="J1824" s="63"/>
      <c r="L1824" s="125" t="str">
        <f>IF(F1824="","",_xlfn.IFNA((VLOOKUP(F1824,help!L:M,2,0))*G1824,"غير مسجلة في المشتريات"))</f>
        <v/>
      </c>
    </row>
    <row r="1825" spans="2:12" x14ac:dyDescent="0.2">
      <c r="B1825" s="14">
        <f>COUNTIFS($E$3:E1825,تقرير!$E$4)</f>
        <v>21</v>
      </c>
      <c r="C1825" s="48"/>
      <c r="D1825" s="48"/>
      <c r="E1825" s="48"/>
      <c r="F1825" s="50"/>
      <c r="G1825" s="51"/>
      <c r="H1825" s="128" t="str">
        <f>IF(F1825="","",_xlfn.IFNA(VLOOKUP(F1825,'سجل المشتريات'!E:M,9,0),"غير مسجلة في المشتريات"))</f>
        <v/>
      </c>
      <c r="I1825" s="27" t="str">
        <f>_xlfn.IFNA(VLOOKUP(E1825,الاوردرات!$B$1:$C$600,2,0),"")</f>
        <v/>
      </c>
      <c r="J1825" s="63"/>
      <c r="L1825" s="125" t="str">
        <f>IF(F1825="","",_xlfn.IFNA((VLOOKUP(F1825,help!L:M,2,0))*G1825,"غير مسجلة في المشتريات"))</f>
        <v/>
      </c>
    </row>
    <row r="1826" spans="2:12" x14ac:dyDescent="0.2">
      <c r="B1826" s="14">
        <f>COUNTIFS($E$3:E1826,تقرير!$E$4)</f>
        <v>21</v>
      </c>
      <c r="C1826" s="48"/>
      <c r="D1826" s="48"/>
      <c r="E1826" s="48"/>
      <c r="F1826" s="50"/>
      <c r="G1826" s="51"/>
      <c r="H1826" s="128" t="str">
        <f>IF(F1826="","",_xlfn.IFNA(VLOOKUP(F1826,'سجل المشتريات'!E:M,9,0),"غير مسجلة في المشتريات"))</f>
        <v/>
      </c>
      <c r="I1826" s="27" t="str">
        <f>_xlfn.IFNA(VLOOKUP(E1826,الاوردرات!$B$1:$C$600,2,0),"")</f>
        <v/>
      </c>
      <c r="J1826" s="63"/>
      <c r="L1826" s="125" t="str">
        <f>IF(F1826="","",_xlfn.IFNA((VLOOKUP(F1826,help!L:M,2,0))*G1826,"غير مسجلة في المشتريات"))</f>
        <v/>
      </c>
    </row>
    <row r="1827" spans="2:12" x14ac:dyDescent="0.2">
      <c r="B1827" s="14">
        <f>COUNTIFS($E$3:E1827,تقرير!$E$4)</f>
        <v>21</v>
      </c>
      <c r="C1827" s="48"/>
      <c r="D1827" s="48"/>
      <c r="E1827" s="48"/>
      <c r="F1827" s="50"/>
      <c r="G1827" s="51"/>
      <c r="H1827" s="128" t="str">
        <f>IF(F1827="","",_xlfn.IFNA(VLOOKUP(F1827,'سجل المشتريات'!E:M,9,0),"غير مسجلة في المشتريات"))</f>
        <v/>
      </c>
      <c r="I1827" s="27" t="str">
        <f>_xlfn.IFNA(VLOOKUP(E1827,الاوردرات!$B$1:$C$600,2,0),"")</f>
        <v/>
      </c>
      <c r="J1827" s="63"/>
      <c r="L1827" s="125" t="str">
        <f>IF(F1827="","",_xlfn.IFNA((VLOOKUP(F1827,help!L:M,2,0))*G1827,"غير مسجلة في المشتريات"))</f>
        <v/>
      </c>
    </row>
    <row r="1828" spans="2:12" x14ac:dyDescent="0.2">
      <c r="B1828" s="14">
        <f>COUNTIFS($E$3:E1828,تقرير!$E$4)</f>
        <v>21</v>
      </c>
      <c r="C1828" s="48"/>
      <c r="D1828" s="48"/>
      <c r="E1828" s="48"/>
      <c r="F1828" s="50"/>
      <c r="G1828" s="51"/>
      <c r="H1828" s="128" t="str">
        <f>IF(F1828="","",_xlfn.IFNA(VLOOKUP(F1828,'سجل المشتريات'!E:M,9,0),"غير مسجلة في المشتريات"))</f>
        <v/>
      </c>
      <c r="I1828" s="27" t="str">
        <f>_xlfn.IFNA(VLOOKUP(E1828,الاوردرات!$B$1:$C$600,2,0),"")</f>
        <v/>
      </c>
      <c r="J1828" s="63"/>
      <c r="L1828" s="125" t="str">
        <f>IF(F1828="","",_xlfn.IFNA((VLOOKUP(F1828,help!L:M,2,0))*G1828,"غير مسجلة في المشتريات"))</f>
        <v/>
      </c>
    </row>
    <row r="1829" spans="2:12" x14ac:dyDescent="0.2">
      <c r="B1829" s="14">
        <f>COUNTIFS($E$3:E1829,تقرير!$E$4)</f>
        <v>21</v>
      </c>
      <c r="C1829" s="48"/>
      <c r="D1829" s="48"/>
      <c r="E1829" s="48"/>
      <c r="F1829" s="50"/>
      <c r="G1829" s="51"/>
      <c r="H1829" s="128" t="str">
        <f>IF(F1829="","",_xlfn.IFNA(VLOOKUP(F1829,'سجل المشتريات'!E:M,9,0),"غير مسجلة في المشتريات"))</f>
        <v/>
      </c>
      <c r="I1829" s="27" t="str">
        <f>_xlfn.IFNA(VLOOKUP(E1829,الاوردرات!$B$1:$C$600,2,0),"")</f>
        <v/>
      </c>
      <c r="J1829" s="63"/>
      <c r="L1829" s="125" t="str">
        <f>IF(F1829="","",_xlfn.IFNA((VLOOKUP(F1829,help!L:M,2,0))*G1829,"غير مسجلة في المشتريات"))</f>
        <v/>
      </c>
    </row>
    <row r="1830" spans="2:12" x14ac:dyDescent="0.2">
      <c r="B1830" s="14">
        <f>COUNTIFS($E$3:E1830,تقرير!$E$4)</f>
        <v>21</v>
      </c>
      <c r="C1830" s="48"/>
      <c r="D1830" s="48"/>
      <c r="E1830" s="48"/>
      <c r="F1830" s="50"/>
      <c r="G1830" s="51"/>
      <c r="H1830" s="128" t="str">
        <f>IF(F1830="","",_xlfn.IFNA(VLOOKUP(F1830,'سجل المشتريات'!E:M,9,0),"غير مسجلة في المشتريات"))</f>
        <v/>
      </c>
      <c r="I1830" s="27" t="str">
        <f>_xlfn.IFNA(VLOOKUP(E1830,الاوردرات!$B$1:$C$600,2,0),"")</f>
        <v/>
      </c>
      <c r="J1830" s="63"/>
      <c r="L1830" s="125" t="str">
        <f>IF(F1830="","",_xlfn.IFNA((VLOOKUP(F1830,help!L:M,2,0))*G1830,"غير مسجلة في المشتريات"))</f>
        <v/>
      </c>
    </row>
    <row r="1831" spans="2:12" x14ac:dyDescent="0.2">
      <c r="B1831" s="14">
        <f>COUNTIFS($E$3:E1831,تقرير!$E$4)</f>
        <v>21</v>
      </c>
      <c r="C1831" s="48"/>
      <c r="D1831" s="48"/>
      <c r="E1831" s="48"/>
      <c r="F1831" s="50"/>
      <c r="G1831" s="51"/>
      <c r="H1831" s="128" t="str">
        <f>IF(F1831="","",_xlfn.IFNA(VLOOKUP(F1831,'سجل المشتريات'!E:M,9,0),"غير مسجلة في المشتريات"))</f>
        <v/>
      </c>
      <c r="I1831" s="27" t="str">
        <f>_xlfn.IFNA(VLOOKUP(E1831,الاوردرات!$B$1:$C$600,2,0),"")</f>
        <v/>
      </c>
      <c r="J1831" s="63"/>
      <c r="L1831" s="125" t="str">
        <f>IF(F1831="","",_xlfn.IFNA((VLOOKUP(F1831,help!L:M,2,0))*G1831,"غير مسجلة في المشتريات"))</f>
        <v/>
      </c>
    </row>
    <row r="1832" spans="2:12" x14ac:dyDescent="0.2">
      <c r="B1832" s="14">
        <f>COUNTIFS($E$3:E1832,تقرير!$E$4)</f>
        <v>21</v>
      </c>
      <c r="C1832" s="48"/>
      <c r="D1832" s="48"/>
      <c r="E1832" s="48"/>
      <c r="F1832" s="50"/>
      <c r="G1832" s="51"/>
      <c r="H1832" s="128" t="str">
        <f>IF(F1832="","",_xlfn.IFNA(VLOOKUP(F1832,'سجل المشتريات'!E:M,9,0),"غير مسجلة في المشتريات"))</f>
        <v/>
      </c>
      <c r="I1832" s="27" t="str">
        <f>_xlfn.IFNA(VLOOKUP(E1832,الاوردرات!$B$1:$C$600,2,0),"")</f>
        <v/>
      </c>
      <c r="J1832" s="63"/>
      <c r="L1832" s="125" t="str">
        <f>IF(F1832="","",_xlfn.IFNA((VLOOKUP(F1832,help!L:M,2,0))*G1832,"غير مسجلة في المشتريات"))</f>
        <v/>
      </c>
    </row>
    <row r="1833" spans="2:12" x14ac:dyDescent="0.2">
      <c r="B1833" s="14">
        <f>COUNTIFS($E$3:E1833,تقرير!$E$4)</f>
        <v>21</v>
      </c>
      <c r="C1833" s="48"/>
      <c r="D1833" s="48"/>
      <c r="E1833" s="48"/>
      <c r="F1833" s="50"/>
      <c r="G1833" s="51"/>
      <c r="H1833" s="128" t="str">
        <f>IF(F1833="","",_xlfn.IFNA(VLOOKUP(F1833,'سجل المشتريات'!E:M,9,0),"غير مسجلة في المشتريات"))</f>
        <v/>
      </c>
      <c r="I1833" s="27" t="str">
        <f>_xlfn.IFNA(VLOOKUP(E1833,الاوردرات!$B$1:$C$600,2,0),"")</f>
        <v/>
      </c>
      <c r="J1833" s="63"/>
      <c r="L1833" s="125" t="str">
        <f>IF(F1833="","",_xlfn.IFNA((VLOOKUP(F1833,help!L:M,2,0))*G1833,"غير مسجلة في المشتريات"))</f>
        <v/>
      </c>
    </row>
    <row r="1834" spans="2:12" x14ac:dyDescent="0.2">
      <c r="B1834" s="14">
        <f>COUNTIFS($E$3:E1834,تقرير!$E$4)</f>
        <v>21</v>
      </c>
      <c r="C1834" s="48"/>
      <c r="D1834" s="48"/>
      <c r="E1834" s="48"/>
      <c r="F1834" s="50"/>
      <c r="G1834" s="51"/>
      <c r="H1834" s="128" t="str">
        <f>IF(F1834="","",_xlfn.IFNA(VLOOKUP(F1834,'سجل المشتريات'!E:M,9,0),"غير مسجلة في المشتريات"))</f>
        <v/>
      </c>
      <c r="I1834" s="27" t="str">
        <f>_xlfn.IFNA(VLOOKUP(E1834,الاوردرات!$B$1:$C$600,2,0),"")</f>
        <v/>
      </c>
      <c r="J1834" s="63"/>
      <c r="L1834" s="125" t="str">
        <f>IF(F1834="","",_xlfn.IFNA((VLOOKUP(F1834,help!L:M,2,0))*G1834,"غير مسجلة في المشتريات"))</f>
        <v/>
      </c>
    </row>
    <row r="1835" spans="2:12" x14ac:dyDescent="0.2">
      <c r="B1835" s="14">
        <f>COUNTIFS($E$3:E1835,تقرير!$E$4)</f>
        <v>21</v>
      </c>
      <c r="C1835" s="48"/>
      <c r="D1835" s="48"/>
      <c r="E1835" s="48"/>
      <c r="F1835" s="50"/>
      <c r="G1835" s="51"/>
      <c r="H1835" s="128" t="str">
        <f>IF(F1835="","",_xlfn.IFNA(VLOOKUP(F1835,'سجل المشتريات'!E:M,9,0),"غير مسجلة في المشتريات"))</f>
        <v/>
      </c>
      <c r="I1835" s="27" t="str">
        <f>_xlfn.IFNA(VLOOKUP(E1835,الاوردرات!$B$1:$C$600,2,0),"")</f>
        <v/>
      </c>
      <c r="J1835" s="63"/>
      <c r="L1835" s="125" t="str">
        <f>IF(F1835="","",_xlfn.IFNA((VLOOKUP(F1835,help!L:M,2,0))*G1835,"غير مسجلة في المشتريات"))</f>
        <v/>
      </c>
    </row>
    <row r="1836" spans="2:12" x14ac:dyDescent="0.2">
      <c r="B1836" s="14">
        <f>COUNTIFS($E$3:E1836,تقرير!$E$4)</f>
        <v>21</v>
      </c>
      <c r="C1836" s="48"/>
      <c r="D1836" s="48"/>
      <c r="E1836" s="48"/>
      <c r="F1836" s="50"/>
      <c r="G1836" s="51"/>
      <c r="H1836" s="128" t="str">
        <f>IF(F1836="","",_xlfn.IFNA(VLOOKUP(F1836,'سجل المشتريات'!E:M,9,0),"غير مسجلة في المشتريات"))</f>
        <v/>
      </c>
      <c r="I1836" s="27" t="str">
        <f>_xlfn.IFNA(VLOOKUP(E1836,الاوردرات!$B$1:$C$600,2,0),"")</f>
        <v/>
      </c>
      <c r="J1836" s="63"/>
      <c r="L1836" s="125" t="str">
        <f>IF(F1836="","",_xlfn.IFNA((VLOOKUP(F1836,help!L:M,2,0))*G1836,"غير مسجلة في المشتريات"))</f>
        <v/>
      </c>
    </row>
    <row r="1837" spans="2:12" x14ac:dyDescent="0.2">
      <c r="B1837" s="14">
        <f>COUNTIFS($E$3:E1837,تقرير!$E$4)</f>
        <v>21</v>
      </c>
      <c r="C1837" s="48"/>
      <c r="D1837" s="48"/>
      <c r="E1837" s="48"/>
      <c r="F1837" s="50"/>
      <c r="G1837" s="51"/>
      <c r="H1837" s="128" t="str">
        <f>IF(F1837="","",_xlfn.IFNA(VLOOKUP(F1837,'سجل المشتريات'!E:M,9,0),"غير مسجلة في المشتريات"))</f>
        <v/>
      </c>
      <c r="I1837" s="27" t="str">
        <f>_xlfn.IFNA(VLOOKUP(E1837,الاوردرات!$B$1:$C$600,2,0),"")</f>
        <v/>
      </c>
      <c r="J1837" s="63"/>
      <c r="L1837" s="125" t="str">
        <f>IF(F1837="","",_xlfn.IFNA((VLOOKUP(F1837,help!L:M,2,0))*G1837,"غير مسجلة في المشتريات"))</f>
        <v/>
      </c>
    </row>
    <row r="1838" spans="2:12" x14ac:dyDescent="0.2">
      <c r="B1838" s="14">
        <f>COUNTIFS($E$3:E1838,تقرير!$E$4)</f>
        <v>21</v>
      </c>
      <c r="C1838" s="48"/>
      <c r="D1838" s="48"/>
      <c r="E1838" s="48"/>
      <c r="F1838" s="50"/>
      <c r="G1838" s="51"/>
      <c r="H1838" s="128" t="str">
        <f>IF(F1838="","",_xlfn.IFNA(VLOOKUP(F1838,'سجل المشتريات'!E:M,9,0),"غير مسجلة في المشتريات"))</f>
        <v/>
      </c>
      <c r="I1838" s="27" t="str">
        <f>_xlfn.IFNA(VLOOKUP(E1838,الاوردرات!$B$1:$C$600,2,0),"")</f>
        <v/>
      </c>
      <c r="J1838" s="63"/>
      <c r="L1838" s="125" t="str">
        <f>IF(F1838="","",_xlfn.IFNA((VLOOKUP(F1838,help!L:M,2,0))*G1838,"غير مسجلة في المشتريات"))</f>
        <v/>
      </c>
    </row>
    <row r="1839" spans="2:12" x14ac:dyDescent="0.2">
      <c r="B1839" s="14">
        <f>COUNTIFS($E$3:E1839,تقرير!$E$4)</f>
        <v>21</v>
      </c>
      <c r="C1839" s="48"/>
      <c r="D1839" s="48"/>
      <c r="E1839" s="48"/>
      <c r="F1839" s="50"/>
      <c r="G1839" s="51"/>
      <c r="H1839" s="128" t="str">
        <f>IF(F1839="","",_xlfn.IFNA(VLOOKUP(F1839,'سجل المشتريات'!E:M,9,0),"غير مسجلة في المشتريات"))</f>
        <v/>
      </c>
      <c r="I1839" s="27" t="str">
        <f>_xlfn.IFNA(VLOOKUP(E1839,الاوردرات!$B$1:$C$600,2,0),"")</f>
        <v/>
      </c>
      <c r="J1839" s="63"/>
      <c r="L1839" s="125" t="str">
        <f>IF(F1839="","",_xlfn.IFNA((VLOOKUP(F1839,help!L:M,2,0))*G1839,"غير مسجلة في المشتريات"))</f>
        <v/>
      </c>
    </row>
    <row r="1840" spans="2:12" x14ac:dyDescent="0.2">
      <c r="B1840" s="14">
        <f>COUNTIFS($E$3:E1840,تقرير!$E$4)</f>
        <v>21</v>
      </c>
      <c r="C1840" s="48"/>
      <c r="D1840" s="48"/>
      <c r="E1840" s="48"/>
      <c r="F1840" s="50"/>
      <c r="G1840" s="51"/>
      <c r="H1840" s="128" t="str">
        <f>IF(F1840="","",_xlfn.IFNA(VLOOKUP(F1840,'سجل المشتريات'!E:M,9,0),"غير مسجلة في المشتريات"))</f>
        <v/>
      </c>
      <c r="I1840" s="27" t="str">
        <f>_xlfn.IFNA(VLOOKUP(E1840,الاوردرات!$B$1:$C$600,2,0),"")</f>
        <v/>
      </c>
      <c r="J1840" s="63"/>
      <c r="L1840" s="125" t="str">
        <f>IF(F1840="","",_xlfn.IFNA((VLOOKUP(F1840,help!L:M,2,0))*G1840,"غير مسجلة في المشتريات"))</f>
        <v/>
      </c>
    </row>
    <row r="1841" spans="2:12" x14ac:dyDescent="0.2">
      <c r="B1841" s="14">
        <f>COUNTIFS($E$3:E1841,تقرير!$E$4)</f>
        <v>21</v>
      </c>
      <c r="C1841" s="48"/>
      <c r="D1841" s="48"/>
      <c r="E1841" s="48"/>
      <c r="F1841" s="50"/>
      <c r="G1841" s="51"/>
      <c r="H1841" s="128" t="str">
        <f>IF(F1841="","",_xlfn.IFNA(VLOOKUP(F1841,'سجل المشتريات'!E:M,9,0),"غير مسجلة في المشتريات"))</f>
        <v/>
      </c>
      <c r="I1841" s="27" t="str">
        <f>_xlfn.IFNA(VLOOKUP(E1841,الاوردرات!$B$1:$C$600,2,0),"")</f>
        <v/>
      </c>
      <c r="J1841" s="63"/>
      <c r="L1841" s="125" t="str">
        <f>IF(F1841="","",_xlfn.IFNA((VLOOKUP(F1841,help!L:M,2,0))*G1841,"غير مسجلة في المشتريات"))</f>
        <v/>
      </c>
    </row>
    <row r="1842" spans="2:12" x14ac:dyDescent="0.2">
      <c r="B1842" s="14">
        <f>COUNTIFS($E$3:E1842,تقرير!$E$4)</f>
        <v>21</v>
      </c>
      <c r="C1842" s="48"/>
      <c r="D1842" s="48"/>
      <c r="E1842" s="48"/>
      <c r="F1842" s="50"/>
      <c r="G1842" s="51"/>
      <c r="H1842" s="128" t="str">
        <f>IF(F1842="","",_xlfn.IFNA(VLOOKUP(F1842,'سجل المشتريات'!E:M,9,0),"غير مسجلة في المشتريات"))</f>
        <v/>
      </c>
      <c r="I1842" s="27" t="str">
        <f>_xlfn.IFNA(VLOOKUP(E1842,الاوردرات!$B$1:$C$600,2,0),"")</f>
        <v/>
      </c>
      <c r="J1842" s="63"/>
      <c r="L1842" s="125" t="str">
        <f>IF(F1842="","",_xlfn.IFNA((VLOOKUP(F1842,help!L:M,2,0))*G1842,"غير مسجلة في المشتريات"))</f>
        <v/>
      </c>
    </row>
    <row r="1843" spans="2:12" x14ac:dyDescent="0.2">
      <c r="B1843" s="14">
        <f>COUNTIFS($E$3:E1843,تقرير!$E$4)</f>
        <v>21</v>
      </c>
      <c r="C1843" s="48"/>
      <c r="D1843" s="48"/>
      <c r="E1843" s="48"/>
      <c r="F1843" s="50"/>
      <c r="G1843" s="51"/>
      <c r="H1843" s="128" t="str">
        <f>IF(F1843="","",_xlfn.IFNA(VLOOKUP(F1843,'سجل المشتريات'!E:M,9,0),"غير مسجلة في المشتريات"))</f>
        <v/>
      </c>
      <c r="I1843" s="27" t="str">
        <f>_xlfn.IFNA(VLOOKUP(E1843,الاوردرات!$B$1:$C$600,2,0),"")</f>
        <v/>
      </c>
      <c r="J1843" s="63"/>
      <c r="L1843" s="125" t="str">
        <f>IF(F1843="","",_xlfn.IFNA((VLOOKUP(F1843,help!L:M,2,0))*G1843,"غير مسجلة في المشتريات"))</f>
        <v/>
      </c>
    </row>
    <row r="1844" spans="2:12" x14ac:dyDescent="0.2">
      <c r="B1844" s="14">
        <f>COUNTIFS($E$3:E1844,تقرير!$E$4)</f>
        <v>21</v>
      </c>
      <c r="C1844" s="48"/>
      <c r="D1844" s="48"/>
      <c r="E1844" s="48"/>
      <c r="F1844" s="50"/>
      <c r="G1844" s="51"/>
      <c r="H1844" s="128" t="str">
        <f>IF(F1844="","",_xlfn.IFNA(VLOOKUP(F1844,'سجل المشتريات'!E:M,9,0),"غير مسجلة في المشتريات"))</f>
        <v/>
      </c>
      <c r="I1844" s="27" t="str">
        <f>_xlfn.IFNA(VLOOKUP(E1844,الاوردرات!$B$1:$C$600,2,0),"")</f>
        <v/>
      </c>
      <c r="J1844" s="63"/>
      <c r="L1844" s="125" t="str">
        <f>IF(F1844="","",_xlfn.IFNA((VLOOKUP(F1844,help!L:M,2,0))*G1844,"غير مسجلة في المشتريات"))</f>
        <v/>
      </c>
    </row>
    <row r="1845" spans="2:12" x14ac:dyDescent="0.2">
      <c r="B1845" s="14">
        <f>COUNTIFS($E$3:E1845,تقرير!$E$4)</f>
        <v>21</v>
      </c>
      <c r="C1845" s="48"/>
      <c r="D1845" s="48"/>
      <c r="E1845" s="48"/>
      <c r="F1845" s="50"/>
      <c r="G1845" s="51"/>
      <c r="H1845" s="128" t="str">
        <f>IF(F1845="","",_xlfn.IFNA(VLOOKUP(F1845,'سجل المشتريات'!E:M,9,0),"غير مسجلة في المشتريات"))</f>
        <v/>
      </c>
      <c r="I1845" s="27" t="str">
        <f>_xlfn.IFNA(VLOOKUP(E1845,الاوردرات!$B$1:$C$600,2,0),"")</f>
        <v/>
      </c>
      <c r="J1845" s="63"/>
      <c r="L1845" s="125" t="str">
        <f>IF(F1845="","",_xlfn.IFNA((VLOOKUP(F1845,help!L:M,2,0))*G1845,"غير مسجلة في المشتريات"))</f>
        <v/>
      </c>
    </row>
    <row r="1846" spans="2:12" x14ac:dyDescent="0.2">
      <c r="B1846" s="14">
        <f>COUNTIFS($E$3:E1846,تقرير!$E$4)</f>
        <v>21</v>
      </c>
      <c r="C1846" s="48"/>
      <c r="D1846" s="48"/>
      <c r="E1846" s="48"/>
      <c r="F1846" s="50"/>
      <c r="G1846" s="51"/>
      <c r="H1846" s="128" t="str">
        <f>IF(F1846="","",_xlfn.IFNA(VLOOKUP(F1846,'سجل المشتريات'!E:M,9,0),"غير مسجلة في المشتريات"))</f>
        <v/>
      </c>
      <c r="I1846" s="27" t="str">
        <f>_xlfn.IFNA(VLOOKUP(E1846,الاوردرات!$B$1:$C$600,2,0),"")</f>
        <v/>
      </c>
      <c r="J1846" s="63"/>
      <c r="L1846" s="125" t="str">
        <f>IF(F1846="","",_xlfn.IFNA((VLOOKUP(F1846,help!L:M,2,0))*G1846,"غير مسجلة في المشتريات"))</f>
        <v/>
      </c>
    </row>
    <row r="1847" spans="2:12" x14ac:dyDescent="0.2">
      <c r="B1847" s="14">
        <f>COUNTIFS($E$3:E1847,تقرير!$E$4)</f>
        <v>21</v>
      </c>
      <c r="C1847" s="48"/>
      <c r="D1847" s="48"/>
      <c r="E1847" s="48"/>
      <c r="F1847" s="50"/>
      <c r="G1847" s="51"/>
      <c r="H1847" s="128" t="str">
        <f>IF(F1847="","",_xlfn.IFNA(VLOOKUP(F1847,'سجل المشتريات'!E:M,9,0),"غير مسجلة في المشتريات"))</f>
        <v/>
      </c>
      <c r="I1847" s="27" t="str">
        <f>_xlfn.IFNA(VLOOKUP(E1847,الاوردرات!$B$1:$C$600,2,0),"")</f>
        <v/>
      </c>
      <c r="J1847" s="63"/>
      <c r="L1847" s="125" t="str">
        <f>IF(F1847="","",_xlfn.IFNA((VLOOKUP(F1847,help!L:M,2,0))*G1847,"غير مسجلة في المشتريات"))</f>
        <v/>
      </c>
    </row>
    <row r="1848" spans="2:12" x14ac:dyDescent="0.2">
      <c r="B1848" s="14">
        <f>COUNTIFS($E$3:E1848,تقرير!$E$4)</f>
        <v>21</v>
      </c>
      <c r="C1848" s="48"/>
      <c r="D1848" s="48"/>
      <c r="E1848" s="48"/>
      <c r="F1848" s="50"/>
      <c r="G1848" s="51"/>
      <c r="H1848" s="128" t="str">
        <f>IF(F1848="","",_xlfn.IFNA(VLOOKUP(F1848,'سجل المشتريات'!E:M,9,0),"غير مسجلة في المشتريات"))</f>
        <v/>
      </c>
      <c r="I1848" s="27" t="str">
        <f>_xlfn.IFNA(VLOOKUP(E1848,الاوردرات!$B$1:$C$600,2,0),"")</f>
        <v/>
      </c>
      <c r="J1848" s="63"/>
      <c r="L1848" s="125" t="str">
        <f>IF(F1848="","",_xlfn.IFNA((VLOOKUP(F1848,help!L:M,2,0))*G1848,"غير مسجلة في المشتريات"))</f>
        <v/>
      </c>
    </row>
    <row r="1849" spans="2:12" x14ac:dyDescent="0.2">
      <c r="B1849" s="14">
        <f>COUNTIFS($E$3:E1849,تقرير!$E$4)</f>
        <v>21</v>
      </c>
      <c r="C1849" s="48"/>
      <c r="D1849" s="48"/>
      <c r="E1849" s="48"/>
      <c r="F1849" s="50"/>
      <c r="G1849" s="51"/>
      <c r="H1849" s="128" t="str">
        <f>IF(F1849="","",_xlfn.IFNA(VLOOKUP(F1849,'سجل المشتريات'!E:M,9,0),"غير مسجلة في المشتريات"))</f>
        <v/>
      </c>
      <c r="I1849" s="27" t="str">
        <f>_xlfn.IFNA(VLOOKUP(E1849,الاوردرات!$B$1:$C$600,2,0),"")</f>
        <v/>
      </c>
      <c r="J1849" s="63"/>
      <c r="L1849" s="125" t="str">
        <f>IF(F1849="","",_xlfn.IFNA((VLOOKUP(F1849,help!L:M,2,0))*G1849,"غير مسجلة في المشتريات"))</f>
        <v/>
      </c>
    </row>
    <row r="1850" spans="2:12" x14ac:dyDescent="0.2">
      <c r="B1850" s="14">
        <f>COUNTIFS($E$3:E1850,تقرير!$E$4)</f>
        <v>21</v>
      </c>
      <c r="C1850" s="48"/>
      <c r="D1850" s="48"/>
      <c r="E1850" s="48"/>
      <c r="F1850" s="50"/>
      <c r="G1850" s="51"/>
      <c r="H1850" s="128" t="str">
        <f>IF(F1850="","",_xlfn.IFNA(VLOOKUP(F1850,'سجل المشتريات'!E:M,9,0),"غير مسجلة في المشتريات"))</f>
        <v/>
      </c>
      <c r="I1850" s="27" t="str">
        <f>_xlfn.IFNA(VLOOKUP(E1850,الاوردرات!$B$1:$C$600,2,0),"")</f>
        <v/>
      </c>
      <c r="J1850" s="63"/>
      <c r="L1850" s="125" t="str">
        <f>IF(F1850="","",_xlfn.IFNA((VLOOKUP(F1850,help!L:M,2,0))*G1850,"غير مسجلة في المشتريات"))</f>
        <v/>
      </c>
    </row>
    <row r="1851" spans="2:12" x14ac:dyDescent="0.2">
      <c r="B1851" s="14">
        <f>COUNTIFS($E$3:E1851,تقرير!$E$4)</f>
        <v>21</v>
      </c>
      <c r="C1851" s="48"/>
      <c r="D1851" s="48"/>
      <c r="E1851" s="48"/>
      <c r="F1851" s="50"/>
      <c r="G1851" s="51"/>
      <c r="H1851" s="128" t="str">
        <f>IF(F1851="","",_xlfn.IFNA(VLOOKUP(F1851,'سجل المشتريات'!E:M,9,0),"غير مسجلة في المشتريات"))</f>
        <v/>
      </c>
      <c r="I1851" s="27" t="str">
        <f>_xlfn.IFNA(VLOOKUP(E1851,الاوردرات!$B$1:$C$600,2,0),"")</f>
        <v/>
      </c>
      <c r="J1851" s="63"/>
      <c r="L1851" s="125" t="str">
        <f>IF(F1851="","",_xlfn.IFNA((VLOOKUP(F1851,help!L:M,2,0))*G1851,"غير مسجلة في المشتريات"))</f>
        <v/>
      </c>
    </row>
    <row r="1852" spans="2:12" x14ac:dyDescent="0.2">
      <c r="B1852" s="14">
        <f>COUNTIFS($E$3:E1852,تقرير!$E$4)</f>
        <v>21</v>
      </c>
      <c r="C1852" s="48"/>
      <c r="D1852" s="48"/>
      <c r="E1852" s="48"/>
      <c r="F1852" s="50"/>
      <c r="G1852" s="51"/>
      <c r="H1852" s="128" t="str">
        <f>IF(F1852="","",_xlfn.IFNA(VLOOKUP(F1852,'سجل المشتريات'!E:M,9,0),"غير مسجلة في المشتريات"))</f>
        <v/>
      </c>
      <c r="I1852" s="27" t="str">
        <f>_xlfn.IFNA(VLOOKUP(E1852,الاوردرات!$B$1:$C$600,2,0),"")</f>
        <v/>
      </c>
      <c r="J1852" s="63"/>
      <c r="L1852" s="125" t="str">
        <f>IF(F1852="","",_xlfn.IFNA((VLOOKUP(F1852,help!L:M,2,0))*G1852,"غير مسجلة في المشتريات"))</f>
        <v/>
      </c>
    </row>
    <row r="1853" spans="2:12" x14ac:dyDescent="0.2">
      <c r="B1853" s="14">
        <f>COUNTIFS($E$3:E1853,تقرير!$E$4)</f>
        <v>21</v>
      </c>
      <c r="C1853" s="48"/>
      <c r="D1853" s="48"/>
      <c r="E1853" s="48"/>
      <c r="F1853" s="50"/>
      <c r="G1853" s="51"/>
      <c r="H1853" s="128" t="str">
        <f>IF(F1853="","",_xlfn.IFNA(VLOOKUP(F1853,'سجل المشتريات'!E:M,9,0),"غير مسجلة في المشتريات"))</f>
        <v/>
      </c>
      <c r="I1853" s="27" t="str">
        <f>_xlfn.IFNA(VLOOKUP(E1853,الاوردرات!$B$1:$C$600,2,0),"")</f>
        <v/>
      </c>
      <c r="J1853" s="63"/>
      <c r="L1853" s="125" t="str">
        <f>IF(F1853="","",_xlfn.IFNA((VLOOKUP(F1853,help!L:M,2,0))*G1853,"غير مسجلة في المشتريات"))</f>
        <v/>
      </c>
    </row>
    <row r="1854" spans="2:12" x14ac:dyDescent="0.2">
      <c r="B1854" s="14">
        <f>COUNTIFS($E$3:E1854,تقرير!$E$4)</f>
        <v>21</v>
      </c>
      <c r="C1854" s="48"/>
      <c r="D1854" s="48"/>
      <c r="E1854" s="48"/>
      <c r="F1854" s="50"/>
      <c r="G1854" s="51"/>
      <c r="H1854" s="128" t="str">
        <f>IF(F1854="","",_xlfn.IFNA(VLOOKUP(F1854,'سجل المشتريات'!E:M,9,0),"غير مسجلة في المشتريات"))</f>
        <v/>
      </c>
      <c r="I1854" s="27" t="str">
        <f>_xlfn.IFNA(VLOOKUP(E1854,الاوردرات!$B$1:$C$600,2,0),"")</f>
        <v/>
      </c>
      <c r="J1854" s="63"/>
      <c r="L1854" s="125" t="str">
        <f>IF(F1854="","",_xlfn.IFNA((VLOOKUP(F1854,help!L:M,2,0))*G1854,"غير مسجلة في المشتريات"))</f>
        <v/>
      </c>
    </row>
    <row r="1855" spans="2:12" x14ac:dyDescent="0.2">
      <c r="B1855" s="14">
        <f>COUNTIFS($E$3:E1855,تقرير!$E$4)</f>
        <v>21</v>
      </c>
      <c r="C1855" s="48"/>
      <c r="D1855" s="48"/>
      <c r="E1855" s="48"/>
      <c r="F1855" s="50"/>
      <c r="G1855" s="51"/>
      <c r="H1855" s="128" t="str">
        <f>IF(F1855="","",_xlfn.IFNA(VLOOKUP(F1855,'سجل المشتريات'!E:M,9,0),"غير مسجلة في المشتريات"))</f>
        <v/>
      </c>
      <c r="I1855" s="27" t="str">
        <f>_xlfn.IFNA(VLOOKUP(E1855,الاوردرات!$B$1:$C$600,2,0),"")</f>
        <v/>
      </c>
      <c r="J1855" s="63"/>
      <c r="L1855" s="125" t="str">
        <f>IF(F1855="","",_xlfn.IFNA((VLOOKUP(F1855,help!L:M,2,0))*G1855,"غير مسجلة في المشتريات"))</f>
        <v/>
      </c>
    </row>
    <row r="1856" spans="2:12" x14ac:dyDescent="0.2">
      <c r="B1856" s="14">
        <f>COUNTIFS($E$3:E1856,تقرير!$E$4)</f>
        <v>21</v>
      </c>
      <c r="C1856" s="48"/>
      <c r="D1856" s="48"/>
      <c r="E1856" s="48"/>
      <c r="F1856" s="50"/>
      <c r="G1856" s="51"/>
      <c r="H1856" s="128" t="str">
        <f>IF(F1856="","",_xlfn.IFNA(VLOOKUP(F1856,'سجل المشتريات'!E:M,9,0),"غير مسجلة في المشتريات"))</f>
        <v/>
      </c>
      <c r="I1856" s="27" t="str">
        <f>_xlfn.IFNA(VLOOKUP(E1856,الاوردرات!$B$1:$C$600,2,0),"")</f>
        <v/>
      </c>
      <c r="J1856" s="63"/>
      <c r="L1856" s="125" t="str">
        <f>IF(F1856="","",_xlfn.IFNA((VLOOKUP(F1856,help!L:M,2,0))*G1856,"غير مسجلة في المشتريات"))</f>
        <v/>
      </c>
    </row>
    <row r="1857" spans="2:12" x14ac:dyDescent="0.2">
      <c r="B1857" s="14">
        <f>COUNTIFS($E$3:E1857,تقرير!$E$4)</f>
        <v>21</v>
      </c>
      <c r="C1857" s="48"/>
      <c r="D1857" s="48"/>
      <c r="E1857" s="48"/>
      <c r="F1857" s="50"/>
      <c r="G1857" s="51"/>
      <c r="H1857" s="128" t="str">
        <f>IF(F1857="","",_xlfn.IFNA(VLOOKUP(F1857,'سجل المشتريات'!E:M,9,0),"غير مسجلة في المشتريات"))</f>
        <v/>
      </c>
      <c r="I1857" s="27" t="str">
        <f>_xlfn.IFNA(VLOOKUP(E1857,الاوردرات!$B$1:$C$600,2,0),"")</f>
        <v/>
      </c>
      <c r="J1857" s="63"/>
      <c r="L1857" s="125" t="str">
        <f>IF(F1857="","",_xlfn.IFNA((VLOOKUP(F1857,help!L:M,2,0))*G1857,"غير مسجلة في المشتريات"))</f>
        <v/>
      </c>
    </row>
    <row r="1858" spans="2:12" x14ac:dyDescent="0.2">
      <c r="B1858" s="14">
        <f>COUNTIFS($E$3:E1858,تقرير!$E$4)</f>
        <v>21</v>
      </c>
      <c r="C1858" s="48"/>
      <c r="D1858" s="48"/>
      <c r="E1858" s="48"/>
      <c r="F1858" s="50"/>
      <c r="G1858" s="51"/>
      <c r="H1858" s="128" t="str">
        <f>IF(F1858="","",_xlfn.IFNA(VLOOKUP(F1858,'سجل المشتريات'!E:M,9,0),"غير مسجلة في المشتريات"))</f>
        <v/>
      </c>
      <c r="I1858" s="27" t="str">
        <f>_xlfn.IFNA(VLOOKUP(E1858,الاوردرات!$B$1:$C$600,2,0),"")</f>
        <v/>
      </c>
      <c r="J1858" s="63"/>
      <c r="L1858" s="125" t="str">
        <f>IF(F1858="","",_xlfn.IFNA((VLOOKUP(F1858,help!L:M,2,0))*G1858,"غير مسجلة في المشتريات"))</f>
        <v/>
      </c>
    </row>
    <row r="1859" spans="2:12" x14ac:dyDescent="0.2">
      <c r="B1859" s="14">
        <f>COUNTIFS($E$3:E1859,تقرير!$E$4)</f>
        <v>21</v>
      </c>
      <c r="C1859" s="48"/>
      <c r="D1859" s="48"/>
      <c r="E1859" s="48"/>
      <c r="F1859" s="50"/>
      <c r="G1859" s="51"/>
      <c r="H1859" s="128" t="str">
        <f>IF(F1859="","",_xlfn.IFNA(VLOOKUP(F1859,'سجل المشتريات'!E:M,9,0),"غير مسجلة في المشتريات"))</f>
        <v/>
      </c>
      <c r="I1859" s="27" t="str">
        <f>_xlfn.IFNA(VLOOKUP(E1859,الاوردرات!$B$1:$C$600,2,0),"")</f>
        <v/>
      </c>
      <c r="J1859" s="63"/>
      <c r="L1859" s="125" t="str">
        <f>IF(F1859="","",_xlfn.IFNA((VLOOKUP(F1859,help!L:M,2,0))*G1859,"غير مسجلة في المشتريات"))</f>
        <v/>
      </c>
    </row>
    <row r="1860" spans="2:12" x14ac:dyDescent="0.2">
      <c r="B1860" s="14">
        <f>COUNTIFS($E$3:E1860,تقرير!$E$4)</f>
        <v>21</v>
      </c>
      <c r="C1860" s="48"/>
      <c r="D1860" s="48"/>
      <c r="E1860" s="48"/>
      <c r="F1860" s="50"/>
      <c r="G1860" s="51"/>
      <c r="H1860" s="128" t="str">
        <f>IF(F1860="","",_xlfn.IFNA(VLOOKUP(F1860,'سجل المشتريات'!E:M,9,0),"غير مسجلة في المشتريات"))</f>
        <v/>
      </c>
      <c r="I1860" s="27" t="str">
        <f>_xlfn.IFNA(VLOOKUP(E1860,الاوردرات!$B$1:$C$600,2,0),"")</f>
        <v/>
      </c>
      <c r="J1860" s="63"/>
      <c r="L1860" s="125" t="str">
        <f>IF(F1860="","",_xlfn.IFNA((VLOOKUP(F1860,help!L:M,2,0))*G1860,"غير مسجلة في المشتريات"))</f>
        <v/>
      </c>
    </row>
    <row r="1861" spans="2:12" x14ac:dyDescent="0.2">
      <c r="B1861" s="14">
        <f>COUNTIFS($E$3:E1861,تقرير!$E$4)</f>
        <v>21</v>
      </c>
      <c r="C1861" s="48"/>
      <c r="D1861" s="48"/>
      <c r="E1861" s="48"/>
      <c r="F1861" s="50"/>
      <c r="G1861" s="51"/>
      <c r="H1861" s="128" t="str">
        <f>IF(F1861="","",_xlfn.IFNA(VLOOKUP(F1861,'سجل المشتريات'!E:M,9,0),"غير مسجلة في المشتريات"))</f>
        <v/>
      </c>
      <c r="I1861" s="27" t="str">
        <f>_xlfn.IFNA(VLOOKUP(E1861,الاوردرات!$B$1:$C$600,2,0),"")</f>
        <v/>
      </c>
      <c r="J1861" s="63"/>
      <c r="L1861" s="125" t="str">
        <f>IF(F1861="","",_xlfn.IFNA((VLOOKUP(F1861,help!L:M,2,0))*G1861,"غير مسجلة في المشتريات"))</f>
        <v/>
      </c>
    </row>
    <row r="1862" spans="2:12" x14ac:dyDescent="0.2">
      <c r="B1862" s="14">
        <f>COUNTIFS($E$3:E1862,تقرير!$E$4)</f>
        <v>21</v>
      </c>
      <c r="C1862" s="48"/>
      <c r="D1862" s="48"/>
      <c r="E1862" s="48"/>
      <c r="F1862" s="50"/>
      <c r="G1862" s="51"/>
      <c r="H1862" s="128" t="str">
        <f>IF(F1862="","",_xlfn.IFNA(VLOOKUP(F1862,'سجل المشتريات'!E:M,9,0),"غير مسجلة في المشتريات"))</f>
        <v/>
      </c>
      <c r="I1862" s="27" t="str">
        <f>_xlfn.IFNA(VLOOKUP(E1862,الاوردرات!$B$1:$C$600,2,0),"")</f>
        <v/>
      </c>
      <c r="J1862" s="63"/>
      <c r="L1862" s="125" t="str">
        <f>IF(F1862="","",_xlfn.IFNA((VLOOKUP(F1862,help!L:M,2,0))*G1862,"غير مسجلة في المشتريات"))</f>
        <v/>
      </c>
    </row>
    <row r="1863" spans="2:12" x14ac:dyDescent="0.2">
      <c r="B1863" s="14">
        <f>COUNTIFS($E$3:E1863,تقرير!$E$4)</f>
        <v>21</v>
      </c>
      <c r="C1863" s="48"/>
      <c r="D1863" s="48"/>
      <c r="E1863" s="48"/>
      <c r="F1863" s="50"/>
      <c r="G1863" s="51"/>
      <c r="H1863" s="128" t="str">
        <f>IF(F1863="","",_xlfn.IFNA(VLOOKUP(F1863,'سجل المشتريات'!E:M,9,0),"غير مسجلة في المشتريات"))</f>
        <v/>
      </c>
      <c r="I1863" s="27" t="str">
        <f>_xlfn.IFNA(VLOOKUP(E1863,الاوردرات!$B$1:$C$600,2,0),"")</f>
        <v/>
      </c>
      <c r="J1863" s="63"/>
      <c r="L1863" s="125" t="str">
        <f>IF(F1863="","",_xlfn.IFNA((VLOOKUP(F1863,help!L:M,2,0))*G1863,"غير مسجلة في المشتريات"))</f>
        <v/>
      </c>
    </row>
    <row r="1864" spans="2:12" x14ac:dyDescent="0.2">
      <c r="B1864" s="14">
        <f>COUNTIFS($E$3:E1864,تقرير!$E$4)</f>
        <v>21</v>
      </c>
      <c r="C1864" s="48"/>
      <c r="D1864" s="48"/>
      <c r="E1864" s="48"/>
      <c r="F1864" s="50"/>
      <c r="G1864" s="51"/>
      <c r="H1864" s="128" t="str">
        <f>IF(F1864="","",_xlfn.IFNA(VLOOKUP(F1864,'سجل المشتريات'!E:M,9,0),"غير مسجلة في المشتريات"))</f>
        <v/>
      </c>
      <c r="I1864" s="27" t="str">
        <f>_xlfn.IFNA(VLOOKUP(E1864,الاوردرات!$B$1:$C$600,2,0),"")</f>
        <v/>
      </c>
      <c r="J1864" s="63"/>
      <c r="L1864" s="125" t="str">
        <f>IF(F1864="","",_xlfn.IFNA((VLOOKUP(F1864,help!L:M,2,0))*G1864,"غير مسجلة في المشتريات"))</f>
        <v/>
      </c>
    </row>
    <row r="1865" spans="2:12" x14ac:dyDescent="0.2">
      <c r="B1865" s="14">
        <f>COUNTIFS($E$3:E1865,تقرير!$E$4)</f>
        <v>21</v>
      </c>
      <c r="C1865" s="48"/>
      <c r="D1865" s="48"/>
      <c r="E1865" s="48"/>
      <c r="F1865" s="50"/>
      <c r="G1865" s="51"/>
      <c r="H1865" s="128" t="str">
        <f>IF(F1865="","",_xlfn.IFNA(VLOOKUP(F1865,'سجل المشتريات'!E:M,9,0),"غير مسجلة في المشتريات"))</f>
        <v/>
      </c>
      <c r="I1865" s="27" t="str">
        <f>_xlfn.IFNA(VLOOKUP(E1865,الاوردرات!$B$1:$C$600,2,0),"")</f>
        <v/>
      </c>
      <c r="J1865" s="63"/>
      <c r="L1865" s="125" t="str">
        <f>IF(F1865="","",_xlfn.IFNA((VLOOKUP(F1865,help!L:M,2,0))*G1865,"غير مسجلة في المشتريات"))</f>
        <v/>
      </c>
    </row>
    <row r="1866" spans="2:12" x14ac:dyDescent="0.2">
      <c r="B1866" s="14">
        <f>COUNTIFS($E$3:E1866,تقرير!$E$4)</f>
        <v>21</v>
      </c>
      <c r="C1866" s="48"/>
      <c r="D1866" s="48"/>
      <c r="E1866" s="48"/>
      <c r="F1866" s="50"/>
      <c r="G1866" s="51"/>
      <c r="H1866" s="128" t="str">
        <f>IF(F1866="","",_xlfn.IFNA(VLOOKUP(F1866,'سجل المشتريات'!E:M,9,0),"غير مسجلة في المشتريات"))</f>
        <v/>
      </c>
      <c r="I1866" s="27" t="str">
        <f>_xlfn.IFNA(VLOOKUP(E1866,الاوردرات!$B$1:$C$600,2,0),"")</f>
        <v/>
      </c>
      <c r="J1866" s="63"/>
      <c r="L1866" s="125" t="str">
        <f>IF(F1866="","",_xlfn.IFNA((VLOOKUP(F1866,help!L:M,2,0))*G1866,"غير مسجلة في المشتريات"))</f>
        <v/>
      </c>
    </row>
    <row r="1867" spans="2:12" x14ac:dyDescent="0.2">
      <c r="B1867" s="14">
        <f>COUNTIFS($E$3:E1867,تقرير!$E$4)</f>
        <v>21</v>
      </c>
      <c r="C1867" s="48"/>
      <c r="D1867" s="48"/>
      <c r="E1867" s="48"/>
      <c r="F1867" s="50"/>
      <c r="G1867" s="51"/>
      <c r="H1867" s="128" t="str">
        <f>IF(F1867="","",_xlfn.IFNA(VLOOKUP(F1867,'سجل المشتريات'!E:M,9,0),"غير مسجلة في المشتريات"))</f>
        <v/>
      </c>
      <c r="I1867" s="27" t="str">
        <f>_xlfn.IFNA(VLOOKUP(E1867,الاوردرات!$B$1:$C$600,2,0),"")</f>
        <v/>
      </c>
      <c r="J1867" s="63"/>
      <c r="L1867" s="125" t="str">
        <f>IF(F1867="","",_xlfn.IFNA((VLOOKUP(F1867,help!L:M,2,0))*G1867,"غير مسجلة في المشتريات"))</f>
        <v/>
      </c>
    </row>
    <row r="1868" spans="2:12" x14ac:dyDescent="0.2">
      <c r="B1868" s="14">
        <f>COUNTIFS($E$3:E1868,تقرير!$E$4)</f>
        <v>21</v>
      </c>
      <c r="C1868" s="48"/>
      <c r="D1868" s="48"/>
      <c r="E1868" s="48"/>
      <c r="F1868" s="50"/>
      <c r="G1868" s="51"/>
      <c r="H1868" s="128" t="str">
        <f>IF(F1868="","",_xlfn.IFNA(VLOOKUP(F1868,'سجل المشتريات'!E:M,9,0),"غير مسجلة في المشتريات"))</f>
        <v/>
      </c>
      <c r="I1868" s="27" t="str">
        <f>_xlfn.IFNA(VLOOKUP(E1868,الاوردرات!$B$1:$C$600,2,0),"")</f>
        <v/>
      </c>
      <c r="J1868" s="63"/>
      <c r="L1868" s="125" t="str">
        <f>IF(F1868="","",_xlfn.IFNA((VLOOKUP(F1868,help!L:M,2,0))*G1868,"غير مسجلة في المشتريات"))</f>
        <v/>
      </c>
    </row>
    <row r="1869" spans="2:12" x14ac:dyDescent="0.2">
      <c r="B1869" s="14">
        <f>COUNTIFS($E$3:E1869,تقرير!$E$4)</f>
        <v>21</v>
      </c>
      <c r="C1869" s="48"/>
      <c r="D1869" s="48"/>
      <c r="E1869" s="48"/>
      <c r="F1869" s="50"/>
      <c r="G1869" s="51"/>
      <c r="H1869" s="128" t="str">
        <f>IF(F1869="","",_xlfn.IFNA(VLOOKUP(F1869,'سجل المشتريات'!E:M,9,0),"غير مسجلة في المشتريات"))</f>
        <v/>
      </c>
      <c r="I1869" s="27" t="str">
        <f>_xlfn.IFNA(VLOOKUP(E1869,الاوردرات!$B$1:$C$600,2,0),"")</f>
        <v/>
      </c>
      <c r="J1869" s="63"/>
      <c r="L1869" s="125" t="str">
        <f>IF(F1869="","",_xlfn.IFNA((VLOOKUP(F1869,help!L:M,2,0))*G1869,"غير مسجلة في المشتريات"))</f>
        <v/>
      </c>
    </row>
    <row r="1870" spans="2:12" x14ac:dyDescent="0.2">
      <c r="B1870" s="14">
        <f>COUNTIFS($E$3:E1870,تقرير!$E$4)</f>
        <v>21</v>
      </c>
      <c r="C1870" s="48"/>
      <c r="D1870" s="48"/>
      <c r="E1870" s="48"/>
      <c r="F1870" s="50"/>
      <c r="G1870" s="51"/>
      <c r="H1870" s="128" t="str">
        <f>IF(F1870="","",_xlfn.IFNA(VLOOKUP(F1870,'سجل المشتريات'!E:M,9,0),"غير مسجلة في المشتريات"))</f>
        <v/>
      </c>
      <c r="I1870" s="27" t="str">
        <f>_xlfn.IFNA(VLOOKUP(E1870,الاوردرات!$B$1:$C$600,2,0),"")</f>
        <v/>
      </c>
      <c r="J1870" s="63"/>
      <c r="L1870" s="125" t="str">
        <f>IF(F1870="","",_xlfn.IFNA((VLOOKUP(F1870,help!L:M,2,0))*G1870,"غير مسجلة في المشتريات"))</f>
        <v/>
      </c>
    </row>
    <row r="1871" spans="2:12" x14ac:dyDescent="0.2">
      <c r="B1871" s="14">
        <f>COUNTIFS($E$3:E1871,تقرير!$E$4)</f>
        <v>21</v>
      </c>
      <c r="C1871" s="48"/>
      <c r="D1871" s="48"/>
      <c r="E1871" s="48"/>
      <c r="F1871" s="50"/>
      <c r="G1871" s="51"/>
      <c r="H1871" s="128" t="str">
        <f>IF(F1871="","",_xlfn.IFNA(VLOOKUP(F1871,'سجل المشتريات'!E:M,9,0),"غير مسجلة في المشتريات"))</f>
        <v/>
      </c>
      <c r="I1871" s="27" t="str">
        <f>_xlfn.IFNA(VLOOKUP(E1871,الاوردرات!$B$1:$C$600,2,0),"")</f>
        <v/>
      </c>
      <c r="J1871" s="63"/>
      <c r="L1871" s="125" t="str">
        <f>IF(F1871="","",_xlfn.IFNA((VLOOKUP(F1871,help!L:M,2,0))*G1871,"غير مسجلة في المشتريات"))</f>
        <v/>
      </c>
    </row>
    <row r="1872" spans="2:12" x14ac:dyDescent="0.2">
      <c r="B1872" s="14">
        <f>COUNTIFS($E$3:E1872,تقرير!$E$4)</f>
        <v>21</v>
      </c>
      <c r="C1872" s="48"/>
      <c r="D1872" s="48"/>
      <c r="E1872" s="48"/>
      <c r="F1872" s="50"/>
      <c r="G1872" s="51"/>
      <c r="H1872" s="128" t="str">
        <f>IF(F1872="","",_xlfn.IFNA(VLOOKUP(F1872,'سجل المشتريات'!E:M,9,0),"غير مسجلة في المشتريات"))</f>
        <v/>
      </c>
      <c r="I1872" s="27" t="str">
        <f>_xlfn.IFNA(VLOOKUP(E1872,الاوردرات!$B$1:$C$600,2,0),"")</f>
        <v/>
      </c>
      <c r="J1872" s="63"/>
      <c r="L1872" s="125" t="str">
        <f>IF(F1872="","",_xlfn.IFNA((VLOOKUP(F1872,help!L:M,2,0))*G1872,"غير مسجلة في المشتريات"))</f>
        <v/>
      </c>
    </row>
    <row r="1873" spans="2:12" x14ac:dyDescent="0.2">
      <c r="B1873" s="14">
        <f>COUNTIFS($E$3:E1873,تقرير!$E$4)</f>
        <v>21</v>
      </c>
      <c r="C1873" s="48"/>
      <c r="D1873" s="48"/>
      <c r="E1873" s="48"/>
      <c r="F1873" s="50"/>
      <c r="G1873" s="51"/>
      <c r="H1873" s="128" t="str">
        <f>IF(F1873="","",_xlfn.IFNA(VLOOKUP(F1873,'سجل المشتريات'!E:M,9,0),"غير مسجلة في المشتريات"))</f>
        <v/>
      </c>
      <c r="I1873" s="27" t="str">
        <f>_xlfn.IFNA(VLOOKUP(E1873,الاوردرات!$B$1:$C$600,2,0),"")</f>
        <v/>
      </c>
      <c r="J1873" s="63"/>
      <c r="L1873" s="125" t="str">
        <f>IF(F1873="","",_xlfn.IFNA((VLOOKUP(F1873,help!L:M,2,0))*G1873,"غير مسجلة في المشتريات"))</f>
        <v/>
      </c>
    </row>
    <row r="1874" spans="2:12" x14ac:dyDescent="0.2">
      <c r="B1874" s="14">
        <f>COUNTIFS($E$3:E1874,تقرير!$E$4)</f>
        <v>21</v>
      </c>
      <c r="C1874" s="48"/>
      <c r="D1874" s="48"/>
      <c r="E1874" s="48"/>
      <c r="F1874" s="50"/>
      <c r="G1874" s="51"/>
      <c r="H1874" s="128" t="str">
        <f>IF(F1874="","",_xlfn.IFNA(VLOOKUP(F1874,'سجل المشتريات'!E:M,9,0),"غير مسجلة في المشتريات"))</f>
        <v/>
      </c>
      <c r="I1874" s="27" t="str">
        <f>_xlfn.IFNA(VLOOKUP(E1874,الاوردرات!$B$1:$C$600,2,0),"")</f>
        <v/>
      </c>
      <c r="J1874" s="63"/>
      <c r="L1874" s="125" t="str">
        <f>IF(F1874="","",_xlfn.IFNA((VLOOKUP(F1874,help!L:M,2,0))*G1874,"غير مسجلة في المشتريات"))</f>
        <v/>
      </c>
    </row>
    <row r="1875" spans="2:12" x14ac:dyDescent="0.2">
      <c r="B1875" s="14">
        <f>COUNTIFS($E$3:E1875,تقرير!$E$4)</f>
        <v>21</v>
      </c>
      <c r="C1875" s="48"/>
      <c r="D1875" s="48"/>
      <c r="E1875" s="48"/>
      <c r="F1875" s="50"/>
      <c r="G1875" s="51"/>
      <c r="H1875" s="128" t="str">
        <f>IF(F1875="","",_xlfn.IFNA(VLOOKUP(F1875,'سجل المشتريات'!E:M,9,0),"غير مسجلة في المشتريات"))</f>
        <v/>
      </c>
      <c r="I1875" s="27" t="str">
        <f>_xlfn.IFNA(VLOOKUP(E1875,الاوردرات!$B$1:$C$600,2,0),"")</f>
        <v/>
      </c>
      <c r="J1875" s="63"/>
      <c r="L1875" s="125" t="str">
        <f>IF(F1875="","",_xlfn.IFNA((VLOOKUP(F1875,help!L:M,2,0))*G1875,"غير مسجلة في المشتريات"))</f>
        <v/>
      </c>
    </row>
    <row r="1876" spans="2:12" x14ac:dyDescent="0.2">
      <c r="B1876" s="14">
        <f>COUNTIFS($E$3:E1876,تقرير!$E$4)</f>
        <v>21</v>
      </c>
      <c r="C1876" s="48"/>
      <c r="D1876" s="48"/>
      <c r="E1876" s="48"/>
      <c r="F1876" s="50"/>
      <c r="G1876" s="51"/>
      <c r="H1876" s="128" t="str">
        <f>IF(F1876="","",_xlfn.IFNA(VLOOKUP(F1876,'سجل المشتريات'!E:M,9,0),"غير مسجلة في المشتريات"))</f>
        <v/>
      </c>
      <c r="I1876" s="27" t="str">
        <f>_xlfn.IFNA(VLOOKUP(E1876,الاوردرات!$B$1:$C$600,2,0),"")</f>
        <v/>
      </c>
      <c r="J1876" s="63"/>
      <c r="L1876" s="125" t="str">
        <f>IF(F1876="","",_xlfn.IFNA((VLOOKUP(F1876,help!L:M,2,0))*G1876,"غير مسجلة في المشتريات"))</f>
        <v/>
      </c>
    </row>
    <row r="1877" spans="2:12" x14ac:dyDescent="0.2">
      <c r="B1877" s="14">
        <f>COUNTIFS($E$3:E1877,تقرير!$E$4)</f>
        <v>21</v>
      </c>
      <c r="C1877" s="48"/>
      <c r="D1877" s="48"/>
      <c r="E1877" s="48"/>
      <c r="F1877" s="50"/>
      <c r="G1877" s="51"/>
      <c r="H1877" s="128" t="str">
        <f>IF(F1877="","",_xlfn.IFNA(VLOOKUP(F1877,'سجل المشتريات'!E:M,9,0),"غير مسجلة في المشتريات"))</f>
        <v/>
      </c>
      <c r="I1877" s="27" t="str">
        <f>_xlfn.IFNA(VLOOKUP(E1877,الاوردرات!$B$1:$C$600,2,0),"")</f>
        <v/>
      </c>
      <c r="J1877" s="63"/>
      <c r="L1877" s="125" t="str">
        <f>IF(F1877="","",_xlfn.IFNA((VLOOKUP(F1877,help!L:M,2,0))*G1877,"غير مسجلة في المشتريات"))</f>
        <v/>
      </c>
    </row>
    <row r="1878" spans="2:12" x14ac:dyDescent="0.2">
      <c r="B1878" s="14">
        <f>COUNTIFS($E$3:E1878,تقرير!$E$4)</f>
        <v>21</v>
      </c>
      <c r="C1878" s="48"/>
      <c r="D1878" s="48"/>
      <c r="E1878" s="48"/>
      <c r="F1878" s="50"/>
      <c r="G1878" s="51"/>
      <c r="H1878" s="128" t="str">
        <f>IF(F1878="","",_xlfn.IFNA(VLOOKUP(F1878,'سجل المشتريات'!E:M,9,0),"غير مسجلة في المشتريات"))</f>
        <v/>
      </c>
      <c r="I1878" s="27" t="str">
        <f>_xlfn.IFNA(VLOOKUP(E1878,الاوردرات!$B$1:$C$600,2,0),"")</f>
        <v/>
      </c>
      <c r="J1878" s="63"/>
      <c r="L1878" s="125" t="str">
        <f>IF(F1878="","",_xlfn.IFNA((VLOOKUP(F1878,help!L:M,2,0))*G1878,"غير مسجلة في المشتريات"))</f>
        <v/>
      </c>
    </row>
    <row r="1879" spans="2:12" x14ac:dyDescent="0.2">
      <c r="B1879" s="14">
        <f>COUNTIFS($E$3:E1879,تقرير!$E$4)</f>
        <v>21</v>
      </c>
      <c r="C1879" s="48"/>
      <c r="D1879" s="48"/>
      <c r="E1879" s="48"/>
      <c r="F1879" s="50"/>
      <c r="G1879" s="51"/>
      <c r="H1879" s="128" t="str">
        <f>IF(F1879="","",_xlfn.IFNA(VLOOKUP(F1879,'سجل المشتريات'!E:M,9,0),"غير مسجلة في المشتريات"))</f>
        <v/>
      </c>
      <c r="I1879" s="27" t="str">
        <f>_xlfn.IFNA(VLOOKUP(E1879,الاوردرات!$B$1:$C$600,2,0),"")</f>
        <v/>
      </c>
      <c r="J1879" s="63"/>
      <c r="L1879" s="125" t="str">
        <f>IF(F1879="","",_xlfn.IFNA((VLOOKUP(F1879,help!L:M,2,0))*G1879,"غير مسجلة في المشتريات"))</f>
        <v/>
      </c>
    </row>
    <row r="1880" spans="2:12" x14ac:dyDescent="0.2">
      <c r="B1880" s="14">
        <f>COUNTIFS($E$3:E1880,تقرير!$E$4)</f>
        <v>21</v>
      </c>
      <c r="C1880" s="48"/>
      <c r="D1880" s="48"/>
      <c r="E1880" s="48"/>
      <c r="F1880" s="50"/>
      <c r="G1880" s="51"/>
      <c r="H1880" s="128" t="str">
        <f>IF(F1880="","",_xlfn.IFNA(VLOOKUP(F1880,'سجل المشتريات'!E:M,9,0),"غير مسجلة في المشتريات"))</f>
        <v/>
      </c>
      <c r="I1880" s="27" t="str">
        <f>_xlfn.IFNA(VLOOKUP(E1880,الاوردرات!$B$1:$C$600,2,0),"")</f>
        <v/>
      </c>
      <c r="J1880" s="63"/>
      <c r="L1880" s="125" t="str">
        <f>IF(F1880="","",_xlfn.IFNA((VLOOKUP(F1880,help!L:M,2,0))*G1880,"غير مسجلة في المشتريات"))</f>
        <v/>
      </c>
    </row>
    <row r="1881" spans="2:12" x14ac:dyDescent="0.2">
      <c r="B1881" s="14">
        <f>COUNTIFS($E$3:E1881,تقرير!$E$4)</f>
        <v>21</v>
      </c>
      <c r="C1881" s="48"/>
      <c r="D1881" s="48"/>
      <c r="E1881" s="48"/>
      <c r="F1881" s="50"/>
      <c r="G1881" s="51"/>
      <c r="H1881" s="128" t="str">
        <f>IF(F1881="","",_xlfn.IFNA(VLOOKUP(F1881,'سجل المشتريات'!E:M,9,0),"غير مسجلة في المشتريات"))</f>
        <v/>
      </c>
      <c r="I1881" s="27" t="str">
        <f>_xlfn.IFNA(VLOOKUP(E1881,الاوردرات!$B$1:$C$600,2,0),"")</f>
        <v/>
      </c>
      <c r="J1881" s="63"/>
      <c r="L1881" s="125" t="str">
        <f>IF(F1881="","",_xlfn.IFNA((VLOOKUP(F1881,help!L:M,2,0))*G1881,"غير مسجلة في المشتريات"))</f>
        <v/>
      </c>
    </row>
    <row r="1882" spans="2:12" x14ac:dyDescent="0.2">
      <c r="B1882" s="14">
        <f>COUNTIFS($E$3:E1882,تقرير!$E$4)</f>
        <v>21</v>
      </c>
      <c r="C1882" s="48"/>
      <c r="D1882" s="48"/>
      <c r="E1882" s="48"/>
      <c r="F1882" s="50"/>
      <c r="G1882" s="51"/>
      <c r="H1882" s="128" t="str">
        <f>IF(F1882="","",_xlfn.IFNA(VLOOKUP(F1882,'سجل المشتريات'!E:M,9,0),"غير مسجلة في المشتريات"))</f>
        <v/>
      </c>
      <c r="I1882" s="27" t="str">
        <f>_xlfn.IFNA(VLOOKUP(E1882,الاوردرات!$B$1:$C$600,2,0),"")</f>
        <v/>
      </c>
      <c r="J1882" s="63"/>
      <c r="L1882" s="125" t="str">
        <f>IF(F1882="","",_xlfn.IFNA((VLOOKUP(F1882,help!L:M,2,0))*G1882,"غير مسجلة في المشتريات"))</f>
        <v/>
      </c>
    </row>
    <row r="1883" spans="2:12" x14ac:dyDescent="0.2">
      <c r="B1883" s="14">
        <f>COUNTIFS($E$3:E1883,تقرير!$E$4)</f>
        <v>21</v>
      </c>
      <c r="C1883" s="48"/>
      <c r="D1883" s="48"/>
      <c r="E1883" s="48"/>
      <c r="F1883" s="50"/>
      <c r="G1883" s="51"/>
      <c r="H1883" s="128" t="str">
        <f>IF(F1883="","",_xlfn.IFNA(VLOOKUP(F1883,'سجل المشتريات'!E:M,9,0),"غير مسجلة في المشتريات"))</f>
        <v/>
      </c>
      <c r="I1883" s="27" t="str">
        <f>_xlfn.IFNA(VLOOKUP(E1883,الاوردرات!$B$1:$C$600,2,0),"")</f>
        <v/>
      </c>
      <c r="J1883" s="63"/>
      <c r="L1883" s="125" t="str">
        <f>IF(F1883="","",_xlfn.IFNA((VLOOKUP(F1883,help!L:M,2,0))*G1883,"غير مسجلة في المشتريات"))</f>
        <v/>
      </c>
    </row>
    <row r="1884" spans="2:12" x14ac:dyDescent="0.2">
      <c r="B1884" s="14">
        <f>COUNTIFS($E$3:E1884,تقرير!$E$4)</f>
        <v>21</v>
      </c>
      <c r="C1884" s="48"/>
      <c r="D1884" s="48"/>
      <c r="E1884" s="48"/>
      <c r="F1884" s="50"/>
      <c r="G1884" s="51"/>
      <c r="H1884" s="128" t="str">
        <f>IF(F1884="","",_xlfn.IFNA(VLOOKUP(F1884,'سجل المشتريات'!E:M,9,0),"غير مسجلة في المشتريات"))</f>
        <v/>
      </c>
      <c r="I1884" s="27" t="str">
        <f>_xlfn.IFNA(VLOOKUP(E1884,الاوردرات!$B$1:$C$600,2,0),"")</f>
        <v/>
      </c>
      <c r="J1884" s="63"/>
      <c r="L1884" s="125" t="str">
        <f>IF(F1884="","",_xlfn.IFNA((VLOOKUP(F1884,help!L:M,2,0))*G1884,"غير مسجلة في المشتريات"))</f>
        <v/>
      </c>
    </row>
    <row r="1885" spans="2:12" x14ac:dyDescent="0.2">
      <c r="B1885" s="14">
        <f>COUNTIFS($E$3:E1885,تقرير!$E$4)</f>
        <v>21</v>
      </c>
      <c r="C1885" s="48"/>
      <c r="D1885" s="48"/>
      <c r="E1885" s="48"/>
      <c r="F1885" s="50"/>
      <c r="G1885" s="51"/>
      <c r="H1885" s="128" t="str">
        <f>IF(F1885="","",_xlfn.IFNA(VLOOKUP(F1885,'سجل المشتريات'!E:M,9,0),"غير مسجلة في المشتريات"))</f>
        <v/>
      </c>
      <c r="I1885" s="27" t="str">
        <f>_xlfn.IFNA(VLOOKUP(E1885,الاوردرات!$B$1:$C$600,2,0),"")</f>
        <v/>
      </c>
      <c r="J1885" s="63"/>
      <c r="L1885" s="125" t="str">
        <f>IF(F1885="","",_xlfn.IFNA((VLOOKUP(F1885,help!L:M,2,0))*G1885,"غير مسجلة في المشتريات"))</f>
        <v/>
      </c>
    </row>
    <row r="1886" spans="2:12" x14ac:dyDescent="0.2">
      <c r="B1886" s="14">
        <f>COUNTIFS($E$3:E1886,تقرير!$E$4)</f>
        <v>21</v>
      </c>
      <c r="C1886" s="48"/>
      <c r="D1886" s="48"/>
      <c r="E1886" s="48"/>
      <c r="F1886" s="50"/>
      <c r="G1886" s="51"/>
      <c r="H1886" s="128" t="str">
        <f>IF(F1886="","",_xlfn.IFNA(VLOOKUP(F1886,'سجل المشتريات'!E:M,9,0),"غير مسجلة في المشتريات"))</f>
        <v/>
      </c>
      <c r="I1886" s="27" t="str">
        <f>_xlfn.IFNA(VLOOKUP(E1886,الاوردرات!$B$1:$C$600,2,0),"")</f>
        <v/>
      </c>
      <c r="J1886" s="63"/>
      <c r="L1886" s="125" t="str">
        <f>IF(F1886="","",_xlfn.IFNA((VLOOKUP(F1886,help!L:M,2,0))*G1886,"غير مسجلة في المشتريات"))</f>
        <v/>
      </c>
    </row>
    <row r="1887" spans="2:12" x14ac:dyDescent="0.2">
      <c r="B1887" s="14">
        <f>COUNTIFS($E$3:E1887,تقرير!$E$4)</f>
        <v>21</v>
      </c>
      <c r="C1887" s="48"/>
      <c r="D1887" s="48"/>
      <c r="E1887" s="48"/>
      <c r="F1887" s="50"/>
      <c r="G1887" s="51"/>
      <c r="H1887" s="128" t="str">
        <f>IF(F1887="","",_xlfn.IFNA(VLOOKUP(F1887,'سجل المشتريات'!E:M,9,0),"غير مسجلة في المشتريات"))</f>
        <v/>
      </c>
      <c r="I1887" s="27" t="str">
        <f>_xlfn.IFNA(VLOOKUP(E1887,الاوردرات!$B$1:$C$600,2,0),"")</f>
        <v/>
      </c>
      <c r="J1887" s="63"/>
      <c r="L1887" s="125" t="str">
        <f>IF(F1887="","",_xlfn.IFNA((VLOOKUP(F1887,help!L:M,2,0))*G1887,"غير مسجلة في المشتريات"))</f>
        <v/>
      </c>
    </row>
    <row r="1888" spans="2:12" x14ac:dyDescent="0.2">
      <c r="B1888" s="14">
        <f>COUNTIFS($E$3:E1888,تقرير!$E$4)</f>
        <v>21</v>
      </c>
      <c r="C1888" s="48"/>
      <c r="D1888" s="48"/>
      <c r="E1888" s="48"/>
      <c r="F1888" s="50"/>
      <c r="G1888" s="51"/>
      <c r="H1888" s="128" t="str">
        <f>IF(F1888="","",_xlfn.IFNA(VLOOKUP(F1888,'سجل المشتريات'!E:M,9,0),"غير مسجلة في المشتريات"))</f>
        <v/>
      </c>
      <c r="I1888" s="27" t="str">
        <f>_xlfn.IFNA(VLOOKUP(E1888,الاوردرات!$B$1:$C$600,2,0),"")</f>
        <v/>
      </c>
      <c r="J1888" s="63"/>
      <c r="L1888" s="125" t="str">
        <f>IF(F1888="","",_xlfn.IFNA((VLOOKUP(F1888,help!L:M,2,0))*G1888,"غير مسجلة في المشتريات"))</f>
        <v/>
      </c>
    </row>
    <row r="1889" spans="2:12" x14ac:dyDescent="0.2">
      <c r="B1889" s="14">
        <f>COUNTIFS($E$3:E1889,تقرير!$E$4)</f>
        <v>21</v>
      </c>
      <c r="C1889" s="48"/>
      <c r="D1889" s="48"/>
      <c r="E1889" s="48"/>
      <c r="F1889" s="50"/>
      <c r="G1889" s="51"/>
      <c r="H1889" s="128" t="str">
        <f>IF(F1889="","",_xlfn.IFNA(VLOOKUP(F1889,'سجل المشتريات'!E:M,9,0),"غير مسجلة في المشتريات"))</f>
        <v/>
      </c>
      <c r="I1889" s="27" t="str">
        <f>_xlfn.IFNA(VLOOKUP(E1889,الاوردرات!$B$1:$C$600,2,0),"")</f>
        <v/>
      </c>
      <c r="J1889" s="63"/>
      <c r="L1889" s="125" t="str">
        <f>IF(F1889="","",_xlfn.IFNA((VLOOKUP(F1889,help!L:M,2,0))*G1889,"غير مسجلة في المشتريات"))</f>
        <v/>
      </c>
    </row>
    <row r="1890" spans="2:12" x14ac:dyDescent="0.2">
      <c r="B1890" s="14">
        <f>COUNTIFS($E$3:E1890,تقرير!$E$4)</f>
        <v>21</v>
      </c>
      <c r="C1890" s="48"/>
      <c r="D1890" s="48"/>
      <c r="E1890" s="48"/>
      <c r="F1890" s="50"/>
      <c r="G1890" s="51"/>
      <c r="H1890" s="128" t="str">
        <f>IF(F1890="","",_xlfn.IFNA(VLOOKUP(F1890,'سجل المشتريات'!E:M,9,0),"غير مسجلة في المشتريات"))</f>
        <v/>
      </c>
      <c r="I1890" s="27" t="str">
        <f>_xlfn.IFNA(VLOOKUP(E1890,الاوردرات!$B$1:$C$600,2,0),"")</f>
        <v/>
      </c>
      <c r="J1890" s="63"/>
      <c r="L1890" s="125" t="str">
        <f>IF(F1890="","",_xlfn.IFNA((VLOOKUP(F1890,help!L:M,2,0))*G1890,"غير مسجلة في المشتريات"))</f>
        <v/>
      </c>
    </row>
    <row r="1891" spans="2:12" x14ac:dyDescent="0.2">
      <c r="B1891" s="14">
        <f>COUNTIFS($E$3:E1891,تقرير!$E$4)</f>
        <v>21</v>
      </c>
      <c r="C1891" s="48"/>
      <c r="D1891" s="48"/>
      <c r="E1891" s="48"/>
      <c r="F1891" s="50"/>
      <c r="G1891" s="51"/>
      <c r="H1891" s="128" t="str">
        <f>IF(F1891="","",_xlfn.IFNA(VLOOKUP(F1891,'سجل المشتريات'!E:M,9,0),"غير مسجلة في المشتريات"))</f>
        <v/>
      </c>
      <c r="I1891" s="27" t="str">
        <f>_xlfn.IFNA(VLOOKUP(E1891,الاوردرات!$B$1:$C$600,2,0),"")</f>
        <v/>
      </c>
      <c r="J1891" s="63"/>
      <c r="L1891" s="125" t="str">
        <f>IF(F1891="","",_xlfn.IFNA((VLOOKUP(F1891,help!L:M,2,0))*G1891,"غير مسجلة في المشتريات"))</f>
        <v/>
      </c>
    </row>
    <row r="1892" spans="2:12" x14ac:dyDescent="0.2">
      <c r="B1892" s="14">
        <f>COUNTIFS($E$3:E1892,تقرير!$E$4)</f>
        <v>21</v>
      </c>
      <c r="C1892" s="48"/>
      <c r="D1892" s="48"/>
      <c r="E1892" s="48"/>
      <c r="F1892" s="50"/>
      <c r="G1892" s="51"/>
      <c r="H1892" s="128" t="str">
        <f>IF(F1892="","",_xlfn.IFNA(VLOOKUP(F1892,'سجل المشتريات'!E:M,9,0),"غير مسجلة في المشتريات"))</f>
        <v/>
      </c>
      <c r="I1892" s="27" t="str">
        <f>_xlfn.IFNA(VLOOKUP(E1892,الاوردرات!$B$1:$C$600,2,0),"")</f>
        <v/>
      </c>
      <c r="J1892" s="63"/>
      <c r="L1892" s="125" t="str">
        <f>IF(F1892="","",_xlfn.IFNA((VLOOKUP(F1892,help!L:M,2,0))*G1892,"غير مسجلة في المشتريات"))</f>
        <v/>
      </c>
    </row>
    <row r="1893" spans="2:12" x14ac:dyDescent="0.2">
      <c r="B1893" s="14">
        <f>COUNTIFS($E$3:E1893,تقرير!$E$4)</f>
        <v>21</v>
      </c>
      <c r="C1893" s="48"/>
      <c r="D1893" s="48"/>
      <c r="E1893" s="48"/>
      <c r="F1893" s="50"/>
      <c r="G1893" s="51"/>
      <c r="H1893" s="128" t="str">
        <f>IF(F1893="","",_xlfn.IFNA(VLOOKUP(F1893,'سجل المشتريات'!E:M,9,0),"غير مسجلة في المشتريات"))</f>
        <v/>
      </c>
      <c r="I1893" s="27" t="str">
        <f>_xlfn.IFNA(VLOOKUP(E1893,الاوردرات!$B$1:$C$600,2,0),"")</f>
        <v/>
      </c>
      <c r="J1893" s="63"/>
      <c r="L1893" s="125" t="str">
        <f>IF(F1893="","",_xlfn.IFNA((VLOOKUP(F1893,help!L:M,2,0))*G1893,"غير مسجلة في المشتريات"))</f>
        <v/>
      </c>
    </row>
    <row r="1894" spans="2:12" x14ac:dyDescent="0.2">
      <c r="B1894" s="14">
        <f>COUNTIFS($E$3:E1894,تقرير!$E$4)</f>
        <v>21</v>
      </c>
      <c r="C1894" s="48"/>
      <c r="D1894" s="48"/>
      <c r="E1894" s="48"/>
      <c r="F1894" s="50"/>
      <c r="G1894" s="51"/>
      <c r="H1894" s="128" t="str">
        <f>IF(F1894="","",_xlfn.IFNA(VLOOKUP(F1894,'سجل المشتريات'!E:M,9,0),"غير مسجلة في المشتريات"))</f>
        <v/>
      </c>
      <c r="I1894" s="27" t="str">
        <f>_xlfn.IFNA(VLOOKUP(E1894,الاوردرات!$B$1:$C$600,2,0),"")</f>
        <v/>
      </c>
      <c r="J1894" s="63"/>
      <c r="L1894" s="125" t="str">
        <f>IF(F1894="","",_xlfn.IFNA((VLOOKUP(F1894,help!L:M,2,0))*G1894,"غير مسجلة في المشتريات"))</f>
        <v/>
      </c>
    </row>
    <row r="1895" spans="2:12" x14ac:dyDescent="0.2">
      <c r="B1895" s="14">
        <f>COUNTIFS($E$3:E1895,تقرير!$E$4)</f>
        <v>21</v>
      </c>
      <c r="C1895" s="48"/>
      <c r="D1895" s="48"/>
      <c r="E1895" s="48"/>
      <c r="F1895" s="50"/>
      <c r="G1895" s="51"/>
      <c r="H1895" s="128" t="str">
        <f>IF(F1895="","",_xlfn.IFNA(VLOOKUP(F1895,'سجل المشتريات'!E:M,9,0),"غير مسجلة في المشتريات"))</f>
        <v/>
      </c>
      <c r="I1895" s="27" t="str">
        <f>_xlfn.IFNA(VLOOKUP(E1895,الاوردرات!$B$1:$C$600,2,0),"")</f>
        <v/>
      </c>
      <c r="J1895" s="63"/>
      <c r="L1895" s="125" t="str">
        <f>IF(F1895="","",_xlfn.IFNA((VLOOKUP(F1895,help!L:M,2,0))*G1895,"غير مسجلة في المشتريات"))</f>
        <v/>
      </c>
    </row>
    <row r="1896" spans="2:12" x14ac:dyDescent="0.2">
      <c r="B1896" s="14">
        <f>COUNTIFS($E$3:E1896,تقرير!$E$4)</f>
        <v>21</v>
      </c>
      <c r="C1896" s="48"/>
      <c r="D1896" s="48"/>
      <c r="E1896" s="48"/>
      <c r="F1896" s="50"/>
      <c r="G1896" s="51"/>
      <c r="H1896" s="128" t="str">
        <f>IF(F1896="","",_xlfn.IFNA(VLOOKUP(F1896,'سجل المشتريات'!E:M,9,0),"غير مسجلة في المشتريات"))</f>
        <v/>
      </c>
      <c r="I1896" s="27" t="str">
        <f>_xlfn.IFNA(VLOOKUP(E1896,الاوردرات!$B$1:$C$600,2,0),"")</f>
        <v/>
      </c>
      <c r="J1896" s="63"/>
      <c r="L1896" s="125" t="str">
        <f>IF(F1896="","",_xlfn.IFNA((VLOOKUP(F1896,help!L:M,2,0))*G1896,"غير مسجلة في المشتريات"))</f>
        <v/>
      </c>
    </row>
    <row r="1897" spans="2:12" x14ac:dyDescent="0.2">
      <c r="B1897" s="14">
        <f>COUNTIFS($E$3:E1897,تقرير!$E$4)</f>
        <v>21</v>
      </c>
      <c r="C1897" s="48"/>
      <c r="D1897" s="48"/>
      <c r="E1897" s="48"/>
      <c r="F1897" s="50"/>
      <c r="G1897" s="51"/>
      <c r="H1897" s="128" t="str">
        <f>IF(F1897="","",_xlfn.IFNA(VLOOKUP(F1897,'سجل المشتريات'!E:M,9,0),"غير مسجلة في المشتريات"))</f>
        <v/>
      </c>
      <c r="I1897" s="27" t="str">
        <f>_xlfn.IFNA(VLOOKUP(E1897,الاوردرات!$B$1:$C$600,2,0),"")</f>
        <v/>
      </c>
      <c r="J1897" s="63"/>
      <c r="L1897" s="125" t="str">
        <f>IF(F1897="","",_xlfn.IFNA((VLOOKUP(F1897,help!L:M,2,0))*G1897,"غير مسجلة في المشتريات"))</f>
        <v/>
      </c>
    </row>
    <row r="1898" spans="2:12" x14ac:dyDescent="0.2">
      <c r="B1898" s="14">
        <f>COUNTIFS($E$3:E1898,تقرير!$E$4)</f>
        <v>21</v>
      </c>
      <c r="C1898" s="48"/>
      <c r="D1898" s="48"/>
      <c r="E1898" s="48"/>
      <c r="F1898" s="50"/>
      <c r="G1898" s="51"/>
      <c r="H1898" s="128" t="str">
        <f>IF(F1898="","",_xlfn.IFNA(VLOOKUP(F1898,'سجل المشتريات'!E:M,9,0),"غير مسجلة في المشتريات"))</f>
        <v/>
      </c>
      <c r="I1898" s="27" t="str">
        <f>_xlfn.IFNA(VLOOKUP(E1898,الاوردرات!$B$1:$C$600,2,0),"")</f>
        <v/>
      </c>
      <c r="J1898" s="63"/>
      <c r="L1898" s="125" t="str">
        <f>IF(F1898="","",_xlfn.IFNA((VLOOKUP(F1898,help!L:M,2,0))*G1898,"غير مسجلة في المشتريات"))</f>
        <v/>
      </c>
    </row>
    <row r="1899" spans="2:12" x14ac:dyDescent="0.2">
      <c r="B1899" s="14">
        <f>COUNTIFS($E$3:E1899,تقرير!$E$4)</f>
        <v>21</v>
      </c>
      <c r="C1899" s="48"/>
      <c r="D1899" s="48"/>
      <c r="E1899" s="48"/>
      <c r="F1899" s="50"/>
      <c r="G1899" s="51"/>
      <c r="H1899" s="128" t="str">
        <f>IF(F1899="","",_xlfn.IFNA(VLOOKUP(F1899,'سجل المشتريات'!E:M,9,0),"غير مسجلة في المشتريات"))</f>
        <v/>
      </c>
      <c r="I1899" s="27" t="str">
        <f>_xlfn.IFNA(VLOOKUP(E1899,الاوردرات!$B$1:$C$600,2,0),"")</f>
        <v/>
      </c>
      <c r="J1899" s="63"/>
      <c r="L1899" s="125" t="str">
        <f>IF(F1899="","",_xlfn.IFNA((VLOOKUP(F1899,help!L:M,2,0))*G1899,"غير مسجلة في المشتريات"))</f>
        <v/>
      </c>
    </row>
    <row r="1900" spans="2:12" x14ac:dyDescent="0.2">
      <c r="B1900" s="14">
        <f>COUNTIFS($E$3:E1900,تقرير!$E$4)</f>
        <v>21</v>
      </c>
      <c r="C1900" s="48"/>
      <c r="D1900" s="48"/>
      <c r="E1900" s="48"/>
      <c r="F1900" s="50"/>
      <c r="G1900" s="51"/>
      <c r="H1900" s="128" t="str">
        <f>IF(F1900="","",_xlfn.IFNA(VLOOKUP(F1900,'سجل المشتريات'!E:M,9,0),"غير مسجلة في المشتريات"))</f>
        <v/>
      </c>
      <c r="I1900" s="27" t="str">
        <f>_xlfn.IFNA(VLOOKUP(E1900,الاوردرات!$B$1:$C$600,2,0),"")</f>
        <v/>
      </c>
      <c r="J1900" s="63"/>
      <c r="L1900" s="125" t="str">
        <f>IF(F1900="","",_xlfn.IFNA((VLOOKUP(F1900,help!L:M,2,0))*G1900,"غير مسجلة في المشتريات"))</f>
        <v/>
      </c>
    </row>
    <row r="1901" spans="2:12" x14ac:dyDescent="0.2">
      <c r="B1901" s="14">
        <f>COUNTIFS($E$3:E1901,تقرير!$E$4)</f>
        <v>21</v>
      </c>
      <c r="C1901" s="48"/>
      <c r="D1901" s="48"/>
      <c r="E1901" s="48"/>
      <c r="F1901" s="50"/>
      <c r="G1901" s="51"/>
      <c r="H1901" s="128" t="str">
        <f>IF(F1901="","",_xlfn.IFNA(VLOOKUP(F1901,'سجل المشتريات'!E:M,9,0),"غير مسجلة في المشتريات"))</f>
        <v/>
      </c>
      <c r="I1901" s="27" t="str">
        <f>_xlfn.IFNA(VLOOKUP(E1901,الاوردرات!$B$1:$C$600,2,0),"")</f>
        <v/>
      </c>
      <c r="J1901" s="63"/>
      <c r="L1901" s="125" t="str">
        <f>IF(F1901="","",_xlfn.IFNA((VLOOKUP(F1901,help!L:M,2,0))*G1901,"غير مسجلة في المشتريات"))</f>
        <v/>
      </c>
    </row>
    <row r="1902" spans="2:12" x14ac:dyDescent="0.2">
      <c r="B1902" s="14">
        <f>COUNTIFS($E$3:E1902,تقرير!$E$4)</f>
        <v>21</v>
      </c>
      <c r="C1902" s="48"/>
      <c r="D1902" s="48"/>
      <c r="E1902" s="48"/>
      <c r="F1902" s="50"/>
      <c r="G1902" s="51"/>
      <c r="H1902" s="128" t="str">
        <f>IF(F1902="","",_xlfn.IFNA(VLOOKUP(F1902,'سجل المشتريات'!E:M,9,0),"غير مسجلة في المشتريات"))</f>
        <v/>
      </c>
      <c r="I1902" s="27" t="str">
        <f>_xlfn.IFNA(VLOOKUP(E1902,الاوردرات!$B$1:$C$600,2,0),"")</f>
        <v/>
      </c>
      <c r="J1902" s="63"/>
      <c r="L1902" s="125" t="str">
        <f>IF(F1902="","",_xlfn.IFNA((VLOOKUP(F1902,help!L:M,2,0))*G1902,"غير مسجلة في المشتريات"))</f>
        <v/>
      </c>
    </row>
    <row r="1903" spans="2:12" x14ac:dyDescent="0.2">
      <c r="B1903" s="14">
        <f>COUNTIFS($E$3:E1903,تقرير!$E$4)</f>
        <v>21</v>
      </c>
      <c r="C1903" s="48"/>
      <c r="D1903" s="48"/>
      <c r="E1903" s="48"/>
      <c r="F1903" s="50"/>
      <c r="G1903" s="51"/>
      <c r="H1903" s="128" t="str">
        <f>IF(F1903="","",_xlfn.IFNA(VLOOKUP(F1903,'سجل المشتريات'!E:M,9,0),"غير مسجلة في المشتريات"))</f>
        <v/>
      </c>
      <c r="I1903" s="27" t="str">
        <f>_xlfn.IFNA(VLOOKUP(E1903,الاوردرات!$B$1:$C$600,2,0),"")</f>
        <v/>
      </c>
      <c r="J1903" s="63"/>
      <c r="L1903" s="125" t="str">
        <f>IF(F1903="","",_xlfn.IFNA((VLOOKUP(F1903,help!L:M,2,0))*G1903,"غير مسجلة في المشتريات"))</f>
        <v/>
      </c>
    </row>
    <row r="1904" spans="2:12" x14ac:dyDescent="0.2">
      <c r="B1904" s="14">
        <f>COUNTIFS($E$3:E1904,تقرير!$E$4)</f>
        <v>21</v>
      </c>
      <c r="C1904" s="48"/>
      <c r="D1904" s="48"/>
      <c r="E1904" s="48"/>
      <c r="F1904" s="50"/>
      <c r="G1904" s="51"/>
      <c r="H1904" s="128" t="str">
        <f>IF(F1904="","",_xlfn.IFNA(VLOOKUP(F1904,'سجل المشتريات'!E:M,9,0),"غير مسجلة في المشتريات"))</f>
        <v/>
      </c>
      <c r="I1904" s="27" t="str">
        <f>_xlfn.IFNA(VLOOKUP(E1904,الاوردرات!$B$1:$C$600,2,0),"")</f>
        <v/>
      </c>
      <c r="J1904" s="63"/>
      <c r="L1904" s="125" t="str">
        <f>IF(F1904="","",_xlfn.IFNA((VLOOKUP(F1904,help!L:M,2,0))*G1904,"غير مسجلة في المشتريات"))</f>
        <v/>
      </c>
    </row>
    <row r="1905" spans="2:12" x14ac:dyDescent="0.2">
      <c r="B1905" s="14">
        <f>COUNTIFS($E$3:E1905,تقرير!$E$4)</f>
        <v>21</v>
      </c>
      <c r="C1905" s="48"/>
      <c r="D1905" s="48"/>
      <c r="E1905" s="48"/>
      <c r="F1905" s="50"/>
      <c r="G1905" s="51"/>
      <c r="H1905" s="128" t="str">
        <f>IF(F1905="","",_xlfn.IFNA(VLOOKUP(F1905,'سجل المشتريات'!E:M,9,0),"غير مسجلة في المشتريات"))</f>
        <v/>
      </c>
      <c r="I1905" s="27" t="str">
        <f>_xlfn.IFNA(VLOOKUP(E1905,الاوردرات!$B$1:$C$600,2,0),"")</f>
        <v/>
      </c>
      <c r="J1905" s="63"/>
      <c r="L1905" s="125" t="str">
        <f>IF(F1905="","",_xlfn.IFNA((VLOOKUP(F1905,help!L:M,2,0))*G1905,"غير مسجلة في المشتريات"))</f>
        <v/>
      </c>
    </row>
    <row r="1906" spans="2:12" x14ac:dyDescent="0.2">
      <c r="B1906" s="14">
        <f>COUNTIFS($E$3:E1906,تقرير!$E$4)</f>
        <v>21</v>
      </c>
      <c r="C1906" s="48"/>
      <c r="D1906" s="48"/>
      <c r="E1906" s="48"/>
      <c r="F1906" s="50"/>
      <c r="G1906" s="51"/>
      <c r="H1906" s="128" t="str">
        <f>IF(F1906="","",_xlfn.IFNA(VLOOKUP(F1906,'سجل المشتريات'!E:M,9,0),"غير مسجلة في المشتريات"))</f>
        <v/>
      </c>
      <c r="I1906" s="27" t="str">
        <f>_xlfn.IFNA(VLOOKUP(E1906,الاوردرات!$B$1:$C$600,2,0),"")</f>
        <v/>
      </c>
      <c r="J1906" s="63"/>
      <c r="L1906" s="125" t="str">
        <f>IF(F1906="","",_xlfn.IFNA((VLOOKUP(F1906,help!L:M,2,0))*G1906,"غير مسجلة في المشتريات"))</f>
        <v/>
      </c>
    </row>
    <row r="1907" spans="2:12" x14ac:dyDescent="0.2">
      <c r="B1907" s="14">
        <f>COUNTIFS($E$3:E1907,تقرير!$E$4)</f>
        <v>21</v>
      </c>
      <c r="C1907" s="48"/>
      <c r="D1907" s="48"/>
      <c r="E1907" s="48"/>
      <c r="F1907" s="50"/>
      <c r="G1907" s="51"/>
      <c r="H1907" s="128" t="str">
        <f>IF(F1907="","",_xlfn.IFNA(VLOOKUP(F1907,'سجل المشتريات'!E:M,9,0),"غير مسجلة في المشتريات"))</f>
        <v/>
      </c>
      <c r="I1907" s="27" t="str">
        <f>_xlfn.IFNA(VLOOKUP(E1907,الاوردرات!$B$1:$C$600,2,0),"")</f>
        <v/>
      </c>
      <c r="J1907" s="63"/>
      <c r="L1907" s="125" t="str">
        <f>IF(F1907="","",_xlfn.IFNA((VLOOKUP(F1907,help!L:M,2,0))*G1907,"غير مسجلة في المشتريات"))</f>
        <v/>
      </c>
    </row>
    <row r="1908" spans="2:12" x14ac:dyDescent="0.2">
      <c r="B1908" s="14">
        <f>COUNTIFS($E$3:E1908,تقرير!$E$4)</f>
        <v>21</v>
      </c>
      <c r="C1908" s="48"/>
      <c r="D1908" s="48"/>
      <c r="E1908" s="48"/>
      <c r="F1908" s="50"/>
      <c r="G1908" s="51"/>
      <c r="H1908" s="128" t="str">
        <f>IF(F1908="","",_xlfn.IFNA(VLOOKUP(F1908,'سجل المشتريات'!E:M,9,0),"غير مسجلة في المشتريات"))</f>
        <v/>
      </c>
      <c r="I1908" s="27" t="str">
        <f>_xlfn.IFNA(VLOOKUP(E1908,الاوردرات!$B$1:$C$600,2,0),"")</f>
        <v/>
      </c>
      <c r="J1908" s="63"/>
      <c r="L1908" s="125" t="str">
        <f>IF(F1908="","",_xlfn.IFNA((VLOOKUP(F1908,help!L:M,2,0))*G1908,"غير مسجلة في المشتريات"))</f>
        <v/>
      </c>
    </row>
    <row r="1909" spans="2:12" x14ac:dyDescent="0.2">
      <c r="B1909" s="14">
        <f>COUNTIFS($E$3:E1909,تقرير!$E$4)</f>
        <v>21</v>
      </c>
      <c r="C1909" s="48"/>
      <c r="D1909" s="48"/>
      <c r="E1909" s="48"/>
      <c r="F1909" s="50"/>
      <c r="G1909" s="51"/>
      <c r="H1909" s="128" t="str">
        <f>IF(F1909="","",_xlfn.IFNA(VLOOKUP(F1909,'سجل المشتريات'!E:M,9,0),"غير مسجلة في المشتريات"))</f>
        <v/>
      </c>
      <c r="I1909" s="27" t="str">
        <f>_xlfn.IFNA(VLOOKUP(E1909,الاوردرات!$B$1:$C$600,2,0),"")</f>
        <v/>
      </c>
      <c r="J1909" s="63"/>
      <c r="L1909" s="125" t="str">
        <f>IF(F1909="","",_xlfn.IFNA((VLOOKUP(F1909,help!L:M,2,0))*G1909,"غير مسجلة في المشتريات"))</f>
        <v/>
      </c>
    </row>
    <row r="1910" spans="2:12" x14ac:dyDescent="0.2">
      <c r="B1910" s="14">
        <f>COUNTIFS($E$3:E1910,تقرير!$E$4)</f>
        <v>21</v>
      </c>
      <c r="C1910" s="48"/>
      <c r="D1910" s="48"/>
      <c r="E1910" s="48"/>
      <c r="F1910" s="50"/>
      <c r="G1910" s="51"/>
      <c r="H1910" s="128" t="str">
        <f>IF(F1910="","",_xlfn.IFNA(VLOOKUP(F1910,'سجل المشتريات'!E:M,9,0),"غير مسجلة في المشتريات"))</f>
        <v/>
      </c>
      <c r="I1910" s="27" t="str">
        <f>_xlfn.IFNA(VLOOKUP(E1910,الاوردرات!$B$1:$C$600,2,0),"")</f>
        <v/>
      </c>
      <c r="J1910" s="63"/>
      <c r="L1910" s="125" t="str">
        <f>IF(F1910="","",_xlfn.IFNA((VLOOKUP(F1910,help!L:M,2,0))*G1910,"غير مسجلة في المشتريات"))</f>
        <v/>
      </c>
    </row>
    <row r="1911" spans="2:12" x14ac:dyDescent="0.2">
      <c r="B1911" s="14">
        <f>COUNTIFS($E$3:E1911,تقرير!$E$4)</f>
        <v>21</v>
      </c>
      <c r="C1911" s="48"/>
      <c r="D1911" s="48"/>
      <c r="E1911" s="48"/>
      <c r="F1911" s="50"/>
      <c r="G1911" s="51"/>
      <c r="H1911" s="128" t="str">
        <f>IF(F1911="","",_xlfn.IFNA(VLOOKUP(F1911,'سجل المشتريات'!E:M,9,0),"غير مسجلة في المشتريات"))</f>
        <v/>
      </c>
      <c r="I1911" s="27" t="str">
        <f>_xlfn.IFNA(VLOOKUP(E1911,الاوردرات!$B$1:$C$600,2,0),"")</f>
        <v/>
      </c>
      <c r="J1911" s="63"/>
      <c r="L1911" s="125" t="str">
        <f>IF(F1911="","",_xlfn.IFNA((VLOOKUP(F1911,help!L:M,2,0))*G1911,"غير مسجلة في المشتريات"))</f>
        <v/>
      </c>
    </row>
    <row r="1912" spans="2:12" x14ac:dyDescent="0.2">
      <c r="B1912" s="14">
        <f>COUNTIFS($E$3:E1912,تقرير!$E$4)</f>
        <v>21</v>
      </c>
      <c r="C1912" s="48"/>
      <c r="D1912" s="48"/>
      <c r="E1912" s="48"/>
      <c r="F1912" s="50"/>
      <c r="G1912" s="51"/>
      <c r="H1912" s="128" t="str">
        <f>IF(F1912="","",_xlfn.IFNA(VLOOKUP(F1912,'سجل المشتريات'!E:M,9,0),"غير مسجلة في المشتريات"))</f>
        <v/>
      </c>
      <c r="I1912" s="27" t="str">
        <f>_xlfn.IFNA(VLOOKUP(E1912,الاوردرات!$B$1:$C$600,2,0),"")</f>
        <v/>
      </c>
      <c r="J1912" s="63"/>
      <c r="L1912" s="125" t="str">
        <f>IF(F1912="","",_xlfn.IFNA((VLOOKUP(F1912,help!L:M,2,0))*G1912,"غير مسجلة في المشتريات"))</f>
        <v/>
      </c>
    </row>
    <row r="1913" spans="2:12" x14ac:dyDescent="0.2">
      <c r="B1913" s="14">
        <f>COUNTIFS($E$3:E1913,تقرير!$E$4)</f>
        <v>21</v>
      </c>
      <c r="C1913" s="48"/>
      <c r="D1913" s="48"/>
      <c r="E1913" s="48"/>
      <c r="F1913" s="50"/>
      <c r="G1913" s="51"/>
      <c r="H1913" s="128" t="str">
        <f>IF(F1913="","",_xlfn.IFNA(VLOOKUP(F1913,'سجل المشتريات'!E:M,9,0),"غير مسجلة في المشتريات"))</f>
        <v/>
      </c>
      <c r="I1913" s="27" t="str">
        <f>_xlfn.IFNA(VLOOKUP(E1913,الاوردرات!$B$1:$C$600,2,0),"")</f>
        <v/>
      </c>
      <c r="J1913" s="63"/>
      <c r="L1913" s="125" t="str">
        <f>IF(F1913="","",_xlfn.IFNA((VLOOKUP(F1913,help!L:M,2,0))*G1913,"غير مسجلة في المشتريات"))</f>
        <v/>
      </c>
    </row>
    <row r="1914" spans="2:12" x14ac:dyDescent="0.2">
      <c r="B1914" s="14">
        <f>COUNTIFS($E$3:E1914,تقرير!$E$4)</f>
        <v>21</v>
      </c>
      <c r="C1914" s="48"/>
      <c r="D1914" s="48"/>
      <c r="E1914" s="48"/>
      <c r="F1914" s="50"/>
      <c r="G1914" s="51"/>
      <c r="H1914" s="128" t="str">
        <f>IF(F1914="","",_xlfn.IFNA(VLOOKUP(F1914,'سجل المشتريات'!E:M,9,0),"غير مسجلة في المشتريات"))</f>
        <v/>
      </c>
      <c r="I1914" s="27" t="str">
        <f>_xlfn.IFNA(VLOOKUP(E1914,الاوردرات!$B$1:$C$600,2,0),"")</f>
        <v/>
      </c>
      <c r="J1914" s="63"/>
      <c r="L1914" s="125" t="str">
        <f>IF(F1914="","",_xlfn.IFNA((VLOOKUP(F1914,help!L:M,2,0))*G1914,"غير مسجلة في المشتريات"))</f>
        <v/>
      </c>
    </row>
    <row r="1915" spans="2:12" x14ac:dyDescent="0.2">
      <c r="B1915" s="14">
        <f>COUNTIFS($E$3:E1915,تقرير!$E$4)</f>
        <v>21</v>
      </c>
      <c r="C1915" s="48"/>
      <c r="D1915" s="48"/>
      <c r="E1915" s="48"/>
      <c r="F1915" s="50"/>
      <c r="G1915" s="51"/>
      <c r="H1915" s="128" t="str">
        <f>IF(F1915="","",_xlfn.IFNA(VLOOKUP(F1915,'سجل المشتريات'!E:M,9,0),"غير مسجلة في المشتريات"))</f>
        <v/>
      </c>
      <c r="I1915" s="27" t="str">
        <f>_xlfn.IFNA(VLOOKUP(E1915,الاوردرات!$B$1:$C$600,2,0),"")</f>
        <v/>
      </c>
      <c r="J1915" s="63"/>
      <c r="L1915" s="125" t="str">
        <f>IF(F1915="","",_xlfn.IFNA((VLOOKUP(F1915,help!L:M,2,0))*G1915,"غير مسجلة في المشتريات"))</f>
        <v/>
      </c>
    </row>
    <row r="1916" spans="2:12" x14ac:dyDescent="0.2">
      <c r="B1916" s="14">
        <f>COUNTIFS($E$3:E1916,تقرير!$E$4)</f>
        <v>21</v>
      </c>
      <c r="C1916" s="48"/>
      <c r="D1916" s="48"/>
      <c r="E1916" s="48"/>
      <c r="F1916" s="50"/>
      <c r="G1916" s="51"/>
      <c r="H1916" s="128" t="str">
        <f>IF(F1916="","",_xlfn.IFNA(VLOOKUP(F1916,'سجل المشتريات'!E:M,9,0),"غير مسجلة في المشتريات"))</f>
        <v/>
      </c>
      <c r="I1916" s="27" t="str">
        <f>_xlfn.IFNA(VLOOKUP(E1916,الاوردرات!$B$1:$C$600,2,0),"")</f>
        <v/>
      </c>
      <c r="J1916" s="63"/>
      <c r="L1916" s="125" t="str">
        <f>IF(F1916="","",_xlfn.IFNA((VLOOKUP(F1916,help!L:M,2,0))*G1916,"غير مسجلة في المشتريات"))</f>
        <v/>
      </c>
    </row>
    <row r="1917" spans="2:12" x14ac:dyDescent="0.2">
      <c r="B1917" s="14">
        <f>COUNTIFS($E$3:E1917,تقرير!$E$4)</f>
        <v>21</v>
      </c>
      <c r="C1917" s="48"/>
      <c r="D1917" s="48"/>
      <c r="E1917" s="48"/>
      <c r="F1917" s="50"/>
      <c r="G1917" s="51"/>
      <c r="H1917" s="128" t="str">
        <f>IF(F1917="","",_xlfn.IFNA(VLOOKUP(F1917,'سجل المشتريات'!E:M,9,0),"غير مسجلة في المشتريات"))</f>
        <v/>
      </c>
      <c r="I1917" s="27" t="str">
        <f>_xlfn.IFNA(VLOOKUP(E1917,الاوردرات!$B$1:$C$600,2,0),"")</f>
        <v/>
      </c>
      <c r="J1917" s="63"/>
      <c r="L1917" s="125" t="str">
        <f>IF(F1917="","",_xlfn.IFNA((VLOOKUP(F1917,help!L:M,2,0))*G1917,"غير مسجلة في المشتريات"))</f>
        <v/>
      </c>
    </row>
    <row r="1918" spans="2:12" x14ac:dyDescent="0.2">
      <c r="B1918" s="14">
        <f>COUNTIFS($E$3:E1918,تقرير!$E$4)</f>
        <v>21</v>
      </c>
      <c r="C1918" s="48"/>
      <c r="D1918" s="48"/>
      <c r="E1918" s="48"/>
      <c r="F1918" s="50"/>
      <c r="G1918" s="51"/>
      <c r="H1918" s="128" t="str">
        <f>IF(F1918="","",_xlfn.IFNA(VLOOKUP(F1918,'سجل المشتريات'!E:M,9,0),"غير مسجلة في المشتريات"))</f>
        <v/>
      </c>
      <c r="I1918" s="27" t="str">
        <f>_xlfn.IFNA(VLOOKUP(E1918,الاوردرات!$B$1:$C$600,2,0),"")</f>
        <v/>
      </c>
      <c r="J1918" s="63"/>
      <c r="L1918" s="125" t="str">
        <f>IF(F1918="","",_xlfn.IFNA((VLOOKUP(F1918,help!L:M,2,0))*G1918,"غير مسجلة في المشتريات"))</f>
        <v/>
      </c>
    </row>
    <row r="1919" spans="2:12" x14ac:dyDescent="0.2">
      <c r="B1919" s="14">
        <f>COUNTIFS($E$3:E1919,تقرير!$E$4)</f>
        <v>21</v>
      </c>
      <c r="C1919" s="48"/>
      <c r="D1919" s="48"/>
      <c r="E1919" s="48"/>
      <c r="F1919" s="50"/>
      <c r="G1919" s="51"/>
      <c r="H1919" s="128" t="str">
        <f>IF(F1919="","",_xlfn.IFNA(VLOOKUP(F1919,'سجل المشتريات'!E:M,9,0),"غير مسجلة في المشتريات"))</f>
        <v/>
      </c>
      <c r="I1919" s="27" t="str">
        <f>_xlfn.IFNA(VLOOKUP(E1919,الاوردرات!$B$1:$C$600,2,0),"")</f>
        <v/>
      </c>
      <c r="J1919" s="63"/>
      <c r="L1919" s="125" t="str">
        <f>IF(F1919="","",_xlfn.IFNA((VLOOKUP(F1919,help!L:M,2,0))*G1919,"غير مسجلة في المشتريات"))</f>
        <v/>
      </c>
    </row>
    <row r="1920" spans="2:12" x14ac:dyDescent="0.2">
      <c r="B1920" s="14">
        <f>COUNTIFS($E$3:E1920,تقرير!$E$4)</f>
        <v>21</v>
      </c>
      <c r="C1920" s="48"/>
      <c r="D1920" s="48"/>
      <c r="E1920" s="48"/>
      <c r="F1920" s="50"/>
      <c r="G1920" s="51"/>
      <c r="H1920" s="128" t="str">
        <f>IF(F1920="","",_xlfn.IFNA(VLOOKUP(F1920,'سجل المشتريات'!E:M,9,0),"غير مسجلة في المشتريات"))</f>
        <v/>
      </c>
      <c r="I1920" s="27" t="str">
        <f>_xlfn.IFNA(VLOOKUP(E1920,الاوردرات!$B$1:$C$600,2,0),"")</f>
        <v/>
      </c>
      <c r="J1920" s="63"/>
      <c r="L1920" s="125" t="str">
        <f>IF(F1920="","",_xlfn.IFNA((VLOOKUP(F1920,help!L:M,2,0))*G1920,"غير مسجلة في المشتريات"))</f>
        <v/>
      </c>
    </row>
    <row r="1921" spans="2:12" x14ac:dyDescent="0.2">
      <c r="B1921" s="14">
        <f>COUNTIFS($E$3:E1921,تقرير!$E$4)</f>
        <v>21</v>
      </c>
      <c r="C1921" s="48"/>
      <c r="D1921" s="48"/>
      <c r="E1921" s="48"/>
      <c r="F1921" s="50"/>
      <c r="G1921" s="51"/>
      <c r="H1921" s="128" t="str">
        <f>IF(F1921="","",_xlfn.IFNA(VLOOKUP(F1921,'سجل المشتريات'!E:M,9,0),"غير مسجلة في المشتريات"))</f>
        <v/>
      </c>
      <c r="I1921" s="27" t="str">
        <f>_xlfn.IFNA(VLOOKUP(E1921,الاوردرات!$B$1:$C$600,2,0),"")</f>
        <v/>
      </c>
      <c r="J1921" s="63"/>
      <c r="L1921" s="125" t="str">
        <f>IF(F1921="","",_xlfn.IFNA((VLOOKUP(F1921,help!L:M,2,0))*G1921,"غير مسجلة في المشتريات"))</f>
        <v/>
      </c>
    </row>
    <row r="1922" spans="2:12" x14ac:dyDescent="0.2">
      <c r="B1922" s="14">
        <f>COUNTIFS($E$3:E1922,تقرير!$E$4)</f>
        <v>21</v>
      </c>
      <c r="C1922" s="48"/>
      <c r="D1922" s="48"/>
      <c r="E1922" s="48"/>
      <c r="F1922" s="50"/>
      <c r="G1922" s="51"/>
      <c r="H1922" s="128" t="str">
        <f>IF(F1922="","",_xlfn.IFNA(VLOOKUP(F1922,'سجل المشتريات'!E:M,9,0),"غير مسجلة في المشتريات"))</f>
        <v/>
      </c>
      <c r="I1922" s="27" t="str">
        <f>_xlfn.IFNA(VLOOKUP(E1922,الاوردرات!$B$1:$C$600,2,0),"")</f>
        <v/>
      </c>
      <c r="J1922" s="63"/>
      <c r="L1922" s="125" t="str">
        <f>IF(F1922="","",_xlfn.IFNA((VLOOKUP(F1922,help!L:M,2,0))*G1922,"غير مسجلة في المشتريات"))</f>
        <v/>
      </c>
    </row>
    <row r="1923" spans="2:12" x14ac:dyDescent="0.2">
      <c r="B1923" s="14">
        <f>COUNTIFS($E$3:E1923,تقرير!$E$4)</f>
        <v>21</v>
      </c>
      <c r="C1923" s="48"/>
      <c r="D1923" s="48"/>
      <c r="E1923" s="48"/>
      <c r="F1923" s="50"/>
      <c r="G1923" s="51"/>
      <c r="H1923" s="128" t="str">
        <f>IF(F1923="","",_xlfn.IFNA(VLOOKUP(F1923,'سجل المشتريات'!E:M,9,0),"غير مسجلة في المشتريات"))</f>
        <v/>
      </c>
      <c r="I1923" s="27" t="str">
        <f>_xlfn.IFNA(VLOOKUP(E1923,الاوردرات!$B$1:$C$600,2,0),"")</f>
        <v/>
      </c>
      <c r="J1923" s="63"/>
      <c r="L1923" s="125" t="str">
        <f>IF(F1923="","",_xlfn.IFNA((VLOOKUP(F1923,help!L:M,2,0))*G1923,"غير مسجلة في المشتريات"))</f>
        <v/>
      </c>
    </row>
    <row r="1924" spans="2:12" x14ac:dyDescent="0.2">
      <c r="B1924" s="14">
        <f>COUNTIFS($E$3:E1924,تقرير!$E$4)</f>
        <v>21</v>
      </c>
      <c r="C1924" s="48"/>
      <c r="D1924" s="48"/>
      <c r="E1924" s="48"/>
      <c r="F1924" s="50"/>
      <c r="G1924" s="51"/>
      <c r="H1924" s="128" t="str">
        <f>IF(F1924="","",_xlfn.IFNA(VLOOKUP(F1924,'سجل المشتريات'!E:M,9,0),"غير مسجلة في المشتريات"))</f>
        <v/>
      </c>
      <c r="I1924" s="27" t="str">
        <f>_xlfn.IFNA(VLOOKUP(E1924,الاوردرات!$B$1:$C$600,2,0),"")</f>
        <v/>
      </c>
      <c r="J1924" s="63"/>
      <c r="L1924" s="125" t="str">
        <f>IF(F1924="","",_xlfn.IFNA((VLOOKUP(F1924,help!L:M,2,0))*G1924,"غير مسجلة في المشتريات"))</f>
        <v/>
      </c>
    </row>
    <row r="1925" spans="2:12" x14ac:dyDescent="0.2">
      <c r="B1925" s="14">
        <f>COUNTIFS($E$3:E1925,تقرير!$E$4)</f>
        <v>21</v>
      </c>
      <c r="C1925" s="48"/>
      <c r="D1925" s="48"/>
      <c r="E1925" s="48"/>
      <c r="F1925" s="50"/>
      <c r="G1925" s="51"/>
      <c r="H1925" s="128" t="str">
        <f>IF(F1925="","",_xlfn.IFNA(VLOOKUP(F1925,'سجل المشتريات'!E:M,9,0),"غير مسجلة في المشتريات"))</f>
        <v/>
      </c>
      <c r="I1925" s="27" t="str">
        <f>_xlfn.IFNA(VLOOKUP(E1925,الاوردرات!$B$1:$C$600,2,0),"")</f>
        <v/>
      </c>
      <c r="J1925" s="63"/>
      <c r="L1925" s="125" t="str">
        <f>IF(F1925="","",_xlfn.IFNA((VLOOKUP(F1925,help!L:M,2,0))*G1925,"غير مسجلة في المشتريات"))</f>
        <v/>
      </c>
    </row>
    <row r="1926" spans="2:12" x14ac:dyDescent="0.2">
      <c r="B1926" s="14">
        <f>COUNTIFS($E$3:E1926,تقرير!$E$4)</f>
        <v>21</v>
      </c>
      <c r="C1926" s="48"/>
      <c r="D1926" s="48"/>
      <c r="E1926" s="48"/>
      <c r="F1926" s="50"/>
      <c r="G1926" s="51"/>
      <c r="H1926" s="128" t="str">
        <f>IF(F1926="","",_xlfn.IFNA(VLOOKUP(F1926,'سجل المشتريات'!E:M,9,0),"غير مسجلة في المشتريات"))</f>
        <v/>
      </c>
      <c r="I1926" s="27" t="str">
        <f>_xlfn.IFNA(VLOOKUP(E1926,الاوردرات!$B$1:$C$600,2,0),"")</f>
        <v/>
      </c>
      <c r="J1926" s="63"/>
      <c r="L1926" s="125" t="str">
        <f>IF(F1926="","",_xlfn.IFNA((VLOOKUP(F1926,help!L:M,2,0))*G1926,"غير مسجلة في المشتريات"))</f>
        <v/>
      </c>
    </row>
    <row r="1927" spans="2:12" x14ac:dyDescent="0.2">
      <c r="B1927" s="14">
        <f>COUNTIFS($E$3:E1927,تقرير!$E$4)</f>
        <v>21</v>
      </c>
      <c r="C1927" s="48"/>
      <c r="D1927" s="48"/>
      <c r="E1927" s="48"/>
      <c r="F1927" s="50"/>
      <c r="G1927" s="51"/>
      <c r="H1927" s="128" t="str">
        <f>IF(F1927="","",_xlfn.IFNA(VLOOKUP(F1927,'سجل المشتريات'!E:M,9,0),"غير مسجلة في المشتريات"))</f>
        <v/>
      </c>
      <c r="I1927" s="27" t="str">
        <f>_xlfn.IFNA(VLOOKUP(E1927,الاوردرات!$B$1:$C$600,2,0),"")</f>
        <v/>
      </c>
      <c r="J1927" s="63"/>
      <c r="L1927" s="125" t="str">
        <f>IF(F1927="","",_xlfn.IFNA((VLOOKUP(F1927,help!L:M,2,0))*G1927,"غير مسجلة في المشتريات"))</f>
        <v/>
      </c>
    </row>
    <row r="1928" spans="2:12" x14ac:dyDescent="0.2">
      <c r="B1928" s="14">
        <f>COUNTIFS($E$3:E1928,تقرير!$E$4)</f>
        <v>21</v>
      </c>
      <c r="C1928" s="48"/>
      <c r="D1928" s="48"/>
      <c r="E1928" s="48"/>
      <c r="F1928" s="50"/>
      <c r="G1928" s="51"/>
      <c r="H1928" s="128" t="str">
        <f>IF(F1928="","",_xlfn.IFNA(VLOOKUP(F1928,'سجل المشتريات'!E:M,9,0),"غير مسجلة في المشتريات"))</f>
        <v/>
      </c>
      <c r="I1928" s="27" t="str">
        <f>_xlfn.IFNA(VLOOKUP(E1928,الاوردرات!$B$1:$C$600,2,0),"")</f>
        <v/>
      </c>
      <c r="J1928" s="63"/>
      <c r="L1928" s="125" t="str">
        <f>IF(F1928="","",_xlfn.IFNA((VLOOKUP(F1928,help!L:M,2,0))*G1928,"غير مسجلة في المشتريات"))</f>
        <v/>
      </c>
    </row>
    <row r="1929" spans="2:12" x14ac:dyDescent="0.2">
      <c r="B1929" s="14">
        <f>COUNTIFS($E$3:E1929,تقرير!$E$4)</f>
        <v>21</v>
      </c>
      <c r="C1929" s="48"/>
      <c r="D1929" s="48"/>
      <c r="E1929" s="48"/>
      <c r="F1929" s="50"/>
      <c r="G1929" s="51"/>
      <c r="H1929" s="128" t="str">
        <f>IF(F1929="","",_xlfn.IFNA(VLOOKUP(F1929,'سجل المشتريات'!E:M,9,0),"غير مسجلة في المشتريات"))</f>
        <v/>
      </c>
      <c r="I1929" s="27" t="str">
        <f>_xlfn.IFNA(VLOOKUP(E1929,الاوردرات!$B$1:$C$600,2,0),"")</f>
        <v/>
      </c>
      <c r="J1929" s="63"/>
      <c r="L1929" s="125" t="str">
        <f>IF(F1929="","",_xlfn.IFNA((VLOOKUP(F1929,help!L:M,2,0))*G1929,"غير مسجلة في المشتريات"))</f>
        <v/>
      </c>
    </row>
    <row r="1930" spans="2:12" x14ac:dyDescent="0.2">
      <c r="B1930" s="14">
        <f>COUNTIFS($E$3:E1930,تقرير!$E$4)</f>
        <v>21</v>
      </c>
      <c r="C1930" s="48"/>
      <c r="D1930" s="48"/>
      <c r="E1930" s="48"/>
      <c r="F1930" s="50"/>
      <c r="G1930" s="51"/>
      <c r="H1930" s="128" t="str">
        <f>IF(F1930="","",_xlfn.IFNA(VLOOKUP(F1930,'سجل المشتريات'!E:M,9,0),"غير مسجلة في المشتريات"))</f>
        <v/>
      </c>
      <c r="I1930" s="27" t="str">
        <f>_xlfn.IFNA(VLOOKUP(E1930,الاوردرات!$B$1:$C$600,2,0),"")</f>
        <v/>
      </c>
      <c r="J1930" s="63"/>
      <c r="L1930" s="125" t="str">
        <f>IF(F1930="","",_xlfn.IFNA((VLOOKUP(F1930,help!L:M,2,0))*G1930,"غير مسجلة في المشتريات"))</f>
        <v/>
      </c>
    </row>
    <row r="1931" spans="2:12" x14ac:dyDescent="0.2">
      <c r="B1931" s="14">
        <f>COUNTIFS($E$3:E1931,تقرير!$E$4)</f>
        <v>21</v>
      </c>
      <c r="C1931" s="48"/>
      <c r="D1931" s="48"/>
      <c r="E1931" s="48"/>
      <c r="F1931" s="50"/>
      <c r="G1931" s="51"/>
      <c r="H1931" s="128" t="str">
        <f>IF(F1931="","",_xlfn.IFNA(VLOOKUP(F1931,'سجل المشتريات'!E:M,9,0),"غير مسجلة في المشتريات"))</f>
        <v/>
      </c>
      <c r="I1931" s="27" t="str">
        <f>_xlfn.IFNA(VLOOKUP(E1931,الاوردرات!$B$1:$C$600,2,0),"")</f>
        <v/>
      </c>
      <c r="J1931" s="63"/>
      <c r="L1931" s="125" t="str">
        <f>IF(F1931="","",_xlfn.IFNA((VLOOKUP(F1931,help!L:M,2,0))*G1931,"غير مسجلة في المشتريات"))</f>
        <v/>
      </c>
    </row>
    <row r="1932" spans="2:12" x14ac:dyDescent="0.2">
      <c r="B1932" s="14">
        <f>COUNTIFS($E$3:E1932,تقرير!$E$4)</f>
        <v>21</v>
      </c>
      <c r="C1932" s="48"/>
      <c r="D1932" s="48"/>
      <c r="E1932" s="48"/>
      <c r="F1932" s="50"/>
      <c r="G1932" s="51"/>
      <c r="H1932" s="128" t="str">
        <f>IF(F1932="","",_xlfn.IFNA(VLOOKUP(F1932,'سجل المشتريات'!E:M,9,0),"غير مسجلة في المشتريات"))</f>
        <v/>
      </c>
      <c r="I1932" s="27" t="str">
        <f>_xlfn.IFNA(VLOOKUP(E1932,الاوردرات!$B$1:$C$600,2,0),"")</f>
        <v/>
      </c>
      <c r="J1932" s="63"/>
      <c r="L1932" s="125" t="str">
        <f>IF(F1932="","",_xlfn.IFNA((VLOOKUP(F1932,help!L:M,2,0))*G1932,"غير مسجلة في المشتريات"))</f>
        <v/>
      </c>
    </row>
    <row r="1933" spans="2:12" x14ac:dyDescent="0.2">
      <c r="B1933" s="14">
        <f>COUNTIFS($E$3:E1933,تقرير!$E$4)</f>
        <v>21</v>
      </c>
      <c r="C1933" s="48"/>
      <c r="D1933" s="48"/>
      <c r="E1933" s="48"/>
      <c r="F1933" s="50"/>
      <c r="G1933" s="51"/>
      <c r="H1933" s="128" t="str">
        <f>IF(F1933="","",_xlfn.IFNA(VLOOKUP(F1933,'سجل المشتريات'!E:M,9,0),"غير مسجلة في المشتريات"))</f>
        <v/>
      </c>
      <c r="I1933" s="27" t="str">
        <f>_xlfn.IFNA(VLOOKUP(E1933,الاوردرات!$B$1:$C$600,2,0),"")</f>
        <v/>
      </c>
      <c r="J1933" s="63"/>
      <c r="L1933" s="125" t="str">
        <f>IF(F1933="","",_xlfn.IFNA((VLOOKUP(F1933,help!L:M,2,0))*G1933,"غير مسجلة في المشتريات"))</f>
        <v/>
      </c>
    </row>
    <row r="1934" spans="2:12" x14ac:dyDescent="0.2">
      <c r="B1934" s="14">
        <f>COUNTIFS($E$3:E1934,تقرير!$E$4)</f>
        <v>21</v>
      </c>
      <c r="C1934" s="48"/>
      <c r="D1934" s="48"/>
      <c r="E1934" s="48"/>
      <c r="F1934" s="50"/>
      <c r="G1934" s="51"/>
      <c r="H1934" s="128" t="str">
        <f>IF(F1934="","",_xlfn.IFNA(VLOOKUP(F1934,'سجل المشتريات'!E:M,9,0),"غير مسجلة في المشتريات"))</f>
        <v/>
      </c>
      <c r="I1934" s="27" t="str">
        <f>_xlfn.IFNA(VLOOKUP(E1934,الاوردرات!$B$1:$C$600,2,0),"")</f>
        <v/>
      </c>
      <c r="J1934" s="63"/>
      <c r="L1934" s="125" t="str">
        <f>IF(F1934="","",_xlfn.IFNA((VLOOKUP(F1934,help!L:M,2,0))*G1934,"غير مسجلة في المشتريات"))</f>
        <v/>
      </c>
    </row>
    <row r="1935" spans="2:12" x14ac:dyDescent="0.2">
      <c r="B1935" s="14">
        <f>COUNTIFS($E$3:E1935,تقرير!$E$4)</f>
        <v>21</v>
      </c>
      <c r="C1935" s="48"/>
      <c r="D1935" s="48"/>
      <c r="E1935" s="48"/>
      <c r="F1935" s="50"/>
      <c r="G1935" s="51"/>
      <c r="H1935" s="128" t="str">
        <f>IF(F1935="","",_xlfn.IFNA(VLOOKUP(F1935,'سجل المشتريات'!E:M,9,0),"غير مسجلة في المشتريات"))</f>
        <v/>
      </c>
      <c r="I1935" s="27" t="str">
        <f>_xlfn.IFNA(VLOOKUP(E1935,الاوردرات!$B$1:$C$600,2,0),"")</f>
        <v/>
      </c>
      <c r="J1935" s="63"/>
      <c r="L1935" s="125" t="str">
        <f>IF(F1935="","",_xlfn.IFNA((VLOOKUP(F1935,help!L:M,2,0))*G1935,"غير مسجلة في المشتريات"))</f>
        <v/>
      </c>
    </row>
    <row r="1936" spans="2:12" x14ac:dyDescent="0.2">
      <c r="B1936" s="14">
        <f>COUNTIFS($E$3:E1936,تقرير!$E$4)</f>
        <v>21</v>
      </c>
      <c r="C1936" s="48"/>
      <c r="D1936" s="48"/>
      <c r="E1936" s="48"/>
      <c r="F1936" s="50"/>
      <c r="G1936" s="51"/>
      <c r="H1936" s="128" t="str">
        <f>IF(F1936="","",_xlfn.IFNA(VLOOKUP(F1936,'سجل المشتريات'!E:M,9,0),"غير مسجلة في المشتريات"))</f>
        <v/>
      </c>
      <c r="I1936" s="27" t="str">
        <f>_xlfn.IFNA(VLOOKUP(E1936,الاوردرات!$B$1:$C$600,2,0),"")</f>
        <v/>
      </c>
      <c r="J1936" s="63"/>
      <c r="L1936" s="125" t="str">
        <f>IF(F1936="","",_xlfn.IFNA((VLOOKUP(F1936,help!L:M,2,0))*G1936,"غير مسجلة في المشتريات"))</f>
        <v/>
      </c>
    </row>
    <row r="1937" spans="2:12" x14ac:dyDescent="0.2">
      <c r="B1937" s="14">
        <f>COUNTIFS($E$3:E1937,تقرير!$E$4)</f>
        <v>21</v>
      </c>
      <c r="C1937" s="48"/>
      <c r="D1937" s="48"/>
      <c r="E1937" s="48"/>
      <c r="F1937" s="50"/>
      <c r="G1937" s="51"/>
      <c r="H1937" s="128" t="str">
        <f>IF(F1937="","",_xlfn.IFNA(VLOOKUP(F1937,'سجل المشتريات'!E:M,9,0),"غير مسجلة في المشتريات"))</f>
        <v/>
      </c>
      <c r="I1937" s="27" t="str">
        <f>_xlfn.IFNA(VLOOKUP(E1937,الاوردرات!$B$1:$C$600,2,0),"")</f>
        <v/>
      </c>
      <c r="J1937" s="63"/>
      <c r="L1937" s="125" t="str">
        <f>IF(F1937="","",_xlfn.IFNA((VLOOKUP(F1937,help!L:M,2,0))*G1937,"غير مسجلة في المشتريات"))</f>
        <v/>
      </c>
    </row>
    <row r="1938" spans="2:12" x14ac:dyDescent="0.2">
      <c r="B1938" s="14">
        <f>COUNTIFS($E$3:E1938,تقرير!$E$4)</f>
        <v>21</v>
      </c>
      <c r="C1938" s="48"/>
      <c r="D1938" s="48"/>
      <c r="E1938" s="48"/>
      <c r="F1938" s="50"/>
      <c r="G1938" s="51"/>
      <c r="H1938" s="128" t="str">
        <f>IF(F1938="","",_xlfn.IFNA(VLOOKUP(F1938,'سجل المشتريات'!E:M,9,0),"غير مسجلة في المشتريات"))</f>
        <v/>
      </c>
      <c r="I1938" s="27" t="str">
        <f>_xlfn.IFNA(VLOOKUP(E1938,الاوردرات!$B$1:$C$600,2,0),"")</f>
        <v/>
      </c>
      <c r="J1938" s="63"/>
      <c r="L1938" s="125" t="str">
        <f>IF(F1938="","",_xlfn.IFNA((VLOOKUP(F1938,help!L:M,2,0))*G1938,"غير مسجلة في المشتريات"))</f>
        <v/>
      </c>
    </row>
    <row r="1939" spans="2:12" x14ac:dyDescent="0.2">
      <c r="B1939" s="14">
        <f>COUNTIFS($E$3:E1939,تقرير!$E$4)</f>
        <v>21</v>
      </c>
      <c r="C1939" s="48"/>
      <c r="D1939" s="48"/>
      <c r="E1939" s="48"/>
      <c r="F1939" s="50"/>
      <c r="G1939" s="51"/>
      <c r="H1939" s="128" t="str">
        <f>IF(F1939="","",_xlfn.IFNA(VLOOKUP(F1939,'سجل المشتريات'!E:M,9,0),"غير مسجلة في المشتريات"))</f>
        <v/>
      </c>
      <c r="I1939" s="27" t="str">
        <f>_xlfn.IFNA(VLOOKUP(E1939,الاوردرات!$B$1:$C$600,2,0),"")</f>
        <v/>
      </c>
      <c r="J1939" s="63"/>
      <c r="L1939" s="125" t="str">
        <f>IF(F1939="","",_xlfn.IFNA((VLOOKUP(F1939,help!L:M,2,0))*G1939,"غير مسجلة في المشتريات"))</f>
        <v/>
      </c>
    </row>
    <row r="1940" spans="2:12" x14ac:dyDescent="0.2">
      <c r="B1940" s="14">
        <f>COUNTIFS($E$3:E1940,تقرير!$E$4)</f>
        <v>21</v>
      </c>
      <c r="C1940" s="48"/>
      <c r="D1940" s="48"/>
      <c r="E1940" s="48"/>
      <c r="F1940" s="50"/>
      <c r="G1940" s="51"/>
      <c r="H1940" s="128" t="str">
        <f>IF(F1940="","",_xlfn.IFNA(VLOOKUP(F1940,'سجل المشتريات'!E:M,9,0),"غير مسجلة في المشتريات"))</f>
        <v/>
      </c>
      <c r="I1940" s="27" t="str">
        <f>_xlfn.IFNA(VLOOKUP(E1940,الاوردرات!$B$1:$C$600,2,0),"")</f>
        <v/>
      </c>
      <c r="J1940" s="63"/>
      <c r="L1940" s="125" t="str">
        <f>IF(F1940="","",_xlfn.IFNA((VLOOKUP(F1940,help!L:M,2,0))*G1940,"غير مسجلة في المشتريات"))</f>
        <v/>
      </c>
    </row>
    <row r="1941" spans="2:12" x14ac:dyDescent="0.2">
      <c r="B1941" s="14">
        <f>COUNTIFS($E$3:E1941,تقرير!$E$4)</f>
        <v>21</v>
      </c>
      <c r="C1941" s="48"/>
      <c r="D1941" s="48"/>
      <c r="E1941" s="48"/>
      <c r="F1941" s="50"/>
      <c r="G1941" s="51"/>
      <c r="H1941" s="128" t="str">
        <f>IF(F1941="","",_xlfn.IFNA(VLOOKUP(F1941,'سجل المشتريات'!E:M,9,0),"غير مسجلة في المشتريات"))</f>
        <v/>
      </c>
      <c r="I1941" s="27" t="str">
        <f>_xlfn.IFNA(VLOOKUP(E1941,الاوردرات!$B$1:$C$600,2,0),"")</f>
        <v/>
      </c>
      <c r="J1941" s="63"/>
      <c r="L1941" s="125" t="str">
        <f>IF(F1941="","",_xlfn.IFNA((VLOOKUP(F1941,help!L:M,2,0))*G1941,"غير مسجلة في المشتريات"))</f>
        <v/>
      </c>
    </row>
    <row r="1942" spans="2:12" x14ac:dyDescent="0.2">
      <c r="B1942" s="14">
        <f>COUNTIFS($E$3:E1942,تقرير!$E$4)</f>
        <v>21</v>
      </c>
      <c r="C1942" s="48"/>
      <c r="D1942" s="48"/>
      <c r="E1942" s="48"/>
      <c r="F1942" s="50"/>
      <c r="G1942" s="51"/>
      <c r="H1942" s="128" t="str">
        <f>IF(F1942="","",_xlfn.IFNA(VLOOKUP(F1942,'سجل المشتريات'!E:M,9,0),"غير مسجلة في المشتريات"))</f>
        <v/>
      </c>
      <c r="I1942" s="27" t="str">
        <f>_xlfn.IFNA(VLOOKUP(E1942,الاوردرات!$B$1:$C$600,2,0),"")</f>
        <v/>
      </c>
      <c r="J1942" s="63"/>
      <c r="L1942" s="125" t="str">
        <f>IF(F1942="","",_xlfn.IFNA((VLOOKUP(F1942,help!L:M,2,0))*G1942,"غير مسجلة في المشتريات"))</f>
        <v/>
      </c>
    </row>
    <row r="1943" spans="2:12" x14ac:dyDescent="0.2">
      <c r="B1943" s="14">
        <f>COUNTIFS($E$3:E1943,تقرير!$E$4)</f>
        <v>21</v>
      </c>
      <c r="C1943" s="48"/>
      <c r="D1943" s="48"/>
      <c r="E1943" s="48"/>
      <c r="F1943" s="50"/>
      <c r="G1943" s="51"/>
      <c r="H1943" s="128" t="str">
        <f>IF(F1943="","",_xlfn.IFNA(VLOOKUP(F1943,'سجل المشتريات'!E:M,9,0),"غير مسجلة في المشتريات"))</f>
        <v/>
      </c>
      <c r="I1943" s="27" t="str">
        <f>_xlfn.IFNA(VLOOKUP(E1943,الاوردرات!$B$1:$C$600,2,0),"")</f>
        <v/>
      </c>
      <c r="J1943" s="63"/>
      <c r="L1943" s="125" t="str">
        <f>IF(F1943="","",_xlfn.IFNA((VLOOKUP(F1943,help!L:M,2,0))*G1943,"غير مسجلة في المشتريات"))</f>
        <v/>
      </c>
    </row>
    <row r="1944" spans="2:12" x14ac:dyDescent="0.2">
      <c r="B1944" s="14">
        <f>COUNTIFS($E$3:E1944,تقرير!$E$4)</f>
        <v>21</v>
      </c>
      <c r="C1944" s="48"/>
      <c r="D1944" s="48"/>
      <c r="E1944" s="48"/>
      <c r="F1944" s="50"/>
      <c r="G1944" s="51"/>
      <c r="H1944" s="128" t="str">
        <f>IF(F1944="","",_xlfn.IFNA(VLOOKUP(F1944,'سجل المشتريات'!E:M,9,0),"غير مسجلة في المشتريات"))</f>
        <v/>
      </c>
      <c r="I1944" s="27" t="str">
        <f>_xlfn.IFNA(VLOOKUP(E1944,الاوردرات!$B$1:$C$600,2,0),"")</f>
        <v/>
      </c>
      <c r="J1944" s="63"/>
      <c r="L1944" s="125" t="str">
        <f>IF(F1944="","",_xlfn.IFNA((VLOOKUP(F1944,help!L:M,2,0))*G1944,"غير مسجلة في المشتريات"))</f>
        <v/>
      </c>
    </row>
    <row r="1945" spans="2:12" x14ac:dyDescent="0.2">
      <c r="B1945" s="14">
        <f>COUNTIFS($E$3:E1945,تقرير!$E$4)</f>
        <v>21</v>
      </c>
      <c r="C1945" s="48"/>
      <c r="D1945" s="48"/>
      <c r="E1945" s="48"/>
      <c r="F1945" s="50"/>
      <c r="G1945" s="51"/>
      <c r="H1945" s="128" t="str">
        <f>IF(F1945="","",_xlfn.IFNA(VLOOKUP(F1945,'سجل المشتريات'!E:M,9,0),"غير مسجلة في المشتريات"))</f>
        <v/>
      </c>
      <c r="I1945" s="27" t="str">
        <f>_xlfn.IFNA(VLOOKUP(E1945,الاوردرات!$B$1:$C$600,2,0),"")</f>
        <v/>
      </c>
      <c r="J1945" s="63"/>
      <c r="L1945" s="125" t="str">
        <f>IF(F1945="","",_xlfn.IFNA((VLOOKUP(F1945,help!L:M,2,0))*G1945,"غير مسجلة في المشتريات"))</f>
        <v/>
      </c>
    </row>
    <row r="1946" spans="2:12" x14ac:dyDescent="0.2">
      <c r="B1946" s="14">
        <f>COUNTIFS($E$3:E1946,تقرير!$E$4)</f>
        <v>21</v>
      </c>
      <c r="C1946" s="48"/>
      <c r="D1946" s="48"/>
      <c r="E1946" s="48"/>
      <c r="F1946" s="50"/>
      <c r="G1946" s="51"/>
      <c r="H1946" s="128" t="str">
        <f>IF(F1946="","",_xlfn.IFNA(VLOOKUP(F1946,'سجل المشتريات'!E:M,9,0),"غير مسجلة في المشتريات"))</f>
        <v/>
      </c>
      <c r="I1946" s="27" t="str">
        <f>_xlfn.IFNA(VLOOKUP(E1946,الاوردرات!$B$1:$C$600,2,0),"")</f>
        <v/>
      </c>
      <c r="J1946" s="63"/>
      <c r="L1946" s="125" t="str">
        <f>IF(F1946="","",_xlfn.IFNA((VLOOKUP(F1946,help!L:M,2,0))*G1946,"غير مسجلة في المشتريات"))</f>
        <v/>
      </c>
    </row>
    <row r="1947" spans="2:12" x14ac:dyDescent="0.2">
      <c r="B1947" s="14">
        <f>COUNTIFS($E$3:E1947,تقرير!$E$4)</f>
        <v>21</v>
      </c>
      <c r="C1947" s="48"/>
      <c r="D1947" s="48"/>
      <c r="E1947" s="48"/>
      <c r="F1947" s="50"/>
      <c r="G1947" s="51"/>
      <c r="H1947" s="128" t="str">
        <f>IF(F1947="","",_xlfn.IFNA(VLOOKUP(F1947,'سجل المشتريات'!E:M,9,0),"غير مسجلة في المشتريات"))</f>
        <v/>
      </c>
      <c r="I1947" s="27" t="str">
        <f>_xlfn.IFNA(VLOOKUP(E1947,الاوردرات!$B$1:$C$600,2,0),"")</f>
        <v/>
      </c>
      <c r="J1947" s="63"/>
      <c r="L1947" s="125" t="str">
        <f>IF(F1947="","",_xlfn.IFNA((VLOOKUP(F1947,help!L:M,2,0))*G1947,"غير مسجلة في المشتريات"))</f>
        <v/>
      </c>
    </row>
    <row r="1948" spans="2:12" x14ac:dyDescent="0.2">
      <c r="B1948" s="14">
        <f>COUNTIFS($E$3:E1948,تقرير!$E$4)</f>
        <v>21</v>
      </c>
      <c r="C1948" s="48"/>
      <c r="D1948" s="48"/>
      <c r="E1948" s="48"/>
      <c r="F1948" s="50"/>
      <c r="G1948" s="51"/>
      <c r="H1948" s="128" t="str">
        <f>IF(F1948="","",_xlfn.IFNA(VLOOKUP(F1948,'سجل المشتريات'!E:M,9,0),"غير مسجلة في المشتريات"))</f>
        <v/>
      </c>
      <c r="I1948" s="27" t="str">
        <f>_xlfn.IFNA(VLOOKUP(E1948,الاوردرات!$B$1:$C$600,2,0),"")</f>
        <v/>
      </c>
      <c r="J1948" s="63"/>
      <c r="L1948" s="125" t="str">
        <f>IF(F1948="","",_xlfn.IFNA((VLOOKUP(F1948,help!L:M,2,0))*G1948,"غير مسجلة في المشتريات"))</f>
        <v/>
      </c>
    </row>
    <row r="1949" spans="2:12" x14ac:dyDescent="0.2">
      <c r="B1949" s="14">
        <f>COUNTIFS($E$3:E1949,تقرير!$E$4)</f>
        <v>21</v>
      </c>
      <c r="C1949" s="48"/>
      <c r="D1949" s="48"/>
      <c r="E1949" s="48"/>
      <c r="F1949" s="50"/>
      <c r="G1949" s="51"/>
      <c r="H1949" s="128" t="str">
        <f>IF(F1949="","",_xlfn.IFNA(VLOOKUP(F1949,'سجل المشتريات'!E:M,9,0),"غير مسجلة في المشتريات"))</f>
        <v/>
      </c>
      <c r="I1949" s="27" t="str">
        <f>_xlfn.IFNA(VLOOKUP(E1949,الاوردرات!$B$1:$C$600,2,0),"")</f>
        <v/>
      </c>
      <c r="J1949" s="63"/>
      <c r="L1949" s="125" t="str">
        <f>IF(F1949="","",_xlfn.IFNA((VLOOKUP(F1949,help!L:M,2,0))*G1949,"غير مسجلة في المشتريات"))</f>
        <v/>
      </c>
    </row>
    <row r="1950" spans="2:12" x14ac:dyDescent="0.2">
      <c r="B1950" s="14">
        <f>COUNTIFS($E$3:E1950,تقرير!$E$4)</f>
        <v>21</v>
      </c>
      <c r="C1950" s="48"/>
      <c r="D1950" s="48"/>
      <c r="E1950" s="48"/>
      <c r="F1950" s="50"/>
      <c r="G1950" s="51"/>
      <c r="H1950" s="128" t="str">
        <f>IF(F1950="","",_xlfn.IFNA(VLOOKUP(F1950,'سجل المشتريات'!E:M,9,0),"غير مسجلة في المشتريات"))</f>
        <v/>
      </c>
      <c r="I1950" s="27" t="str">
        <f>_xlfn.IFNA(VLOOKUP(E1950,الاوردرات!$B$1:$C$600,2,0),"")</f>
        <v/>
      </c>
      <c r="J1950" s="63"/>
      <c r="L1950" s="125" t="str">
        <f>IF(F1950="","",_xlfn.IFNA((VLOOKUP(F1950,help!L:M,2,0))*G1950,"غير مسجلة في المشتريات"))</f>
        <v/>
      </c>
    </row>
    <row r="1951" spans="2:12" x14ac:dyDescent="0.2">
      <c r="B1951" s="14">
        <f>COUNTIFS($E$3:E1951,تقرير!$E$4)</f>
        <v>21</v>
      </c>
      <c r="C1951" s="48"/>
      <c r="D1951" s="48"/>
      <c r="E1951" s="48"/>
      <c r="F1951" s="50"/>
      <c r="G1951" s="51"/>
      <c r="H1951" s="128" t="str">
        <f>IF(F1951="","",_xlfn.IFNA(VLOOKUP(F1951,'سجل المشتريات'!E:M,9,0),"غير مسجلة في المشتريات"))</f>
        <v/>
      </c>
      <c r="I1951" s="27" t="str">
        <f>_xlfn.IFNA(VLOOKUP(E1951,الاوردرات!$B$1:$C$600,2,0),"")</f>
        <v/>
      </c>
      <c r="J1951" s="63"/>
      <c r="L1951" s="125" t="str">
        <f>IF(F1951="","",_xlfn.IFNA((VLOOKUP(F1951,help!L:M,2,0))*G1951,"غير مسجلة في المشتريات"))</f>
        <v/>
      </c>
    </row>
    <row r="1952" spans="2:12" x14ac:dyDescent="0.2">
      <c r="B1952" s="14">
        <f>COUNTIFS($E$3:E1952,تقرير!$E$4)</f>
        <v>21</v>
      </c>
      <c r="C1952" s="48"/>
      <c r="D1952" s="48"/>
      <c r="E1952" s="48"/>
      <c r="F1952" s="50"/>
      <c r="G1952" s="51"/>
      <c r="H1952" s="128" t="str">
        <f>IF(F1952="","",_xlfn.IFNA(VLOOKUP(F1952,'سجل المشتريات'!E:M,9,0),"غير مسجلة في المشتريات"))</f>
        <v/>
      </c>
      <c r="I1952" s="27" t="str">
        <f>_xlfn.IFNA(VLOOKUP(E1952,الاوردرات!$B$1:$C$600,2,0),"")</f>
        <v/>
      </c>
      <c r="J1952" s="63"/>
      <c r="L1952" s="125" t="str">
        <f>IF(F1952="","",_xlfn.IFNA((VLOOKUP(F1952,help!L:M,2,0))*G1952,"غير مسجلة في المشتريات"))</f>
        <v/>
      </c>
    </row>
    <row r="1953" spans="2:12" x14ac:dyDescent="0.2">
      <c r="B1953" s="14">
        <f>COUNTIFS($E$3:E1953,تقرير!$E$4)</f>
        <v>21</v>
      </c>
      <c r="C1953" s="48"/>
      <c r="D1953" s="48"/>
      <c r="E1953" s="48"/>
      <c r="F1953" s="50"/>
      <c r="G1953" s="51"/>
      <c r="H1953" s="128" t="str">
        <f>IF(F1953="","",_xlfn.IFNA(VLOOKUP(F1953,'سجل المشتريات'!E:M,9,0),"غير مسجلة في المشتريات"))</f>
        <v/>
      </c>
      <c r="I1953" s="27" t="str">
        <f>_xlfn.IFNA(VLOOKUP(E1953,الاوردرات!$B$1:$C$600,2,0),"")</f>
        <v/>
      </c>
      <c r="J1953" s="63"/>
      <c r="L1953" s="125" t="str">
        <f>IF(F1953="","",_xlfn.IFNA((VLOOKUP(F1953,help!L:M,2,0))*G1953,"غير مسجلة في المشتريات"))</f>
        <v/>
      </c>
    </row>
    <row r="1954" spans="2:12" x14ac:dyDescent="0.2">
      <c r="B1954" s="14">
        <f>COUNTIFS($E$3:E1954,تقرير!$E$4)</f>
        <v>21</v>
      </c>
      <c r="C1954" s="48"/>
      <c r="D1954" s="48"/>
      <c r="E1954" s="48"/>
      <c r="F1954" s="50"/>
      <c r="G1954" s="51"/>
      <c r="H1954" s="128" t="str">
        <f>IF(F1954="","",_xlfn.IFNA(VLOOKUP(F1954,'سجل المشتريات'!E:M,9,0),"غير مسجلة في المشتريات"))</f>
        <v/>
      </c>
      <c r="I1954" s="27" t="str">
        <f>_xlfn.IFNA(VLOOKUP(E1954,الاوردرات!$B$1:$C$600,2,0),"")</f>
        <v/>
      </c>
      <c r="J1954" s="63"/>
      <c r="L1954" s="125" t="str">
        <f>IF(F1954="","",_xlfn.IFNA((VLOOKUP(F1954,help!L:M,2,0))*G1954,"غير مسجلة في المشتريات"))</f>
        <v/>
      </c>
    </row>
    <row r="1955" spans="2:12" x14ac:dyDescent="0.2">
      <c r="B1955" s="14">
        <f>COUNTIFS($E$3:E1955,تقرير!$E$4)</f>
        <v>21</v>
      </c>
      <c r="C1955" s="48"/>
      <c r="D1955" s="48"/>
      <c r="E1955" s="48"/>
      <c r="F1955" s="50"/>
      <c r="G1955" s="51"/>
      <c r="H1955" s="128" t="str">
        <f>IF(F1955="","",_xlfn.IFNA(VLOOKUP(F1955,'سجل المشتريات'!E:M,9,0),"غير مسجلة في المشتريات"))</f>
        <v/>
      </c>
      <c r="I1955" s="27" t="str">
        <f>_xlfn.IFNA(VLOOKUP(E1955,الاوردرات!$B$1:$C$600,2,0),"")</f>
        <v/>
      </c>
      <c r="J1955" s="63"/>
      <c r="L1955" s="125" t="str">
        <f>IF(F1955="","",_xlfn.IFNA((VLOOKUP(F1955,help!L:M,2,0))*G1955,"غير مسجلة في المشتريات"))</f>
        <v/>
      </c>
    </row>
    <row r="1956" spans="2:12" x14ac:dyDescent="0.2">
      <c r="B1956" s="14">
        <f>COUNTIFS($E$3:E1956,تقرير!$E$4)</f>
        <v>21</v>
      </c>
      <c r="C1956" s="48"/>
      <c r="D1956" s="48"/>
      <c r="E1956" s="48"/>
      <c r="F1956" s="50"/>
      <c r="G1956" s="51"/>
      <c r="H1956" s="128" t="str">
        <f>IF(F1956="","",_xlfn.IFNA(VLOOKUP(F1956,'سجل المشتريات'!E:M,9,0),"غير مسجلة في المشتريات"))</f>
        <v/>
      </c>
      <c r="I1956" s="27" t="str">
        <f>_xlfn.IFNA(VLOOKUP(E1956,الاوردرات!$B$1:$C$600,2,0),"")</f>
        <v/>
      </c>
      <c r="J1956" s="63"/>
      <c r="L1956" s="125" t="str">
        <f>IF(F1956="","",_xlfn.IFNA((VLOOKUP(F1956,help!L:M,2,0))*G1956,"غير مسجلة في المشتريات"))</f>
        <v/>
      </c>
    </row>
    <row r="1957" spans="2:12" x14ac:dyDescent="0.2">
      <c r="B1957" s="14">
        <f>COUNTIFS($E$3:E1957,تقرير!$E$4)</f>
        <v>21</v>
      </c>
      <c r="C1957" s="48"/>
      <c r="D1957" s="48"/>
      <c r="E1957" s="48"/>
      <c r="F1957" s="50"/>
      <c r="G1957" s="51"/>
      <c r="H1957" s="128" t="str">
        <f>IF(F1957="","",_xlfn.IFNA(VLOOKUP(F1957,'سجل المشتريات'!E:M,9,0),"غير مسجلة في المشتريات"))</f>
        <v/>
      </c>
      <c r="I1957" s="27" t="str">
        <f>_xlfn.IFNA(VLOOKUP(E1957,الاوردرات!$B$1:$C$600,2,0),"")</f>
        <v/>
      </c>
      <c r="J1957" s="63"/>
      <c r="L1957" s="125" t="str">
        <f>IF(F1957="","",_xlfn.IFNA((VLOOKUP(F1957,help!L:M,2,0))*G1957,"غير مسجلة في المشتريات"))</f>
        <v/>
      </c>
    </row>
    <row r="1958" spans="2:12" x14ac:dyDescent="0.2">
      <c r="B1958" s="14">
        <f>COUNTIFS($E$3:E1958,تقرير!$E$4)</f>
        <v>21</v>
      </c>
      <c r="C1958" s="48"/>
      <c r="D1958" s="48"/>
      <c r="E1958" s="48"/>
      <c r="F1958" s="50"/>
      <c r="G1958" s="51"/>
      <c r="H1958" s="128" t="str">
        <f>IF(F1958="","",_xlfn.IFNA(VLOOKUP(F1958,'سجل المشتريات'!E:M,9,0),"غير مسجلة في المشتريات"))</f>
        <v/>
      </c>
      <c r="I1958" s="27" t="str">
        <f>_xlfn.IFNA(VLOOKUP(E1958,الاوردرات!$B$1:$C$600,2,0),"")</f>
        <v/>
      </c>
      <c r="J1958" s="63"/>
      <c r="L1958" s="125" t="str">
        <f>IF(F1958="","",_xlfn.IFNA((VLOOKUP(F1958,help!L:M,2,0))*G1958,"غير مسجلة في المشتريات"))</f>
        <v/>
      </c>
    </row>
    <row r="1959" spans="2:12" x14ac:dyDescent="0.2">
      <c r="B1959" s="14">
        <f>COUNTIFS($E$3:E1959,تقرير!$E$4)</f>
        <v>21</v>
      </c>
      <c r="C1959" s="48"/>
      <c r="D1959" s="48"/>
      <c r="E1959" s="48"/>
      <c r="F1959" s="50"/>
      <c r="G1959" s="51"/>
      <c r="H1959" s="128" t="str">
        <f>IF(F1959="","",_xlfn.IFNA(VLOOKUP(F1959,'سجل المشتريات'!E:M,9,0),"غير مسجلة في المشتريات"))</f>
        <v/>
      </c>
      <c r="I1959" s="27" t="str">
        <f>_xlfn.IFNA(VLOOKUP(E1959,الاوردرات!$B$1:$C$600,2,0),"")</f>
        <v/>
      </c>
      <c r="J1959" s="63"/>
      <c r="L1959" s="125" t="str">
        <f>IF(F1959="","",_xlfn.IFNA((VLOOKUP(F1959,help!L:M,2,0))*G1959,"غير مسجلة في المشتريات"))</f>
        <v/>
      </c>
    </row>
    <row r="1960" spans="2:12" x14ac:dyDescent="0.2">
      <c r="B1960" s="14">
        <f>COUNTIFS($E$3:E1960,تقرير!$E$4)</f>
        <v>21</v>
      </c>
      <c r="C1960" s="48"/>
      <c r="D1960" s="48"/>
      <c r="E1960" s="48"/>
      <c r="F1960" s="50"/>
      <c r="G1960" s="51"/>
      <c r="H1960" s="128" t="str">
        <f>IF(F1960="","",_xlfn.IFNA(VLOOKUP(F1960,'سجل المشتريات'!E:M,9,0),"غير مسجلة في المشتريات"))</f>
        <v/>
      </c>
      <c r="I1960" s="27" t="str">
        <f>_xlfn.IFNA(VLOOKUP(E1960,الاوردرات!$B$1:$C$600,2,0),"")</f>
        <v/>
      </c>
      <c r="J1960" s="63"/>
      <c r="L1960" s="125" t="str">
        <f>IF(F1960="","",_xlfn.IFNA((VLOOKUP(F1960,help!L:M,2,0))*G1960,"غير مسجلة في المشتريات"))</f>
        <v/>
      </c>
    </row>
    <row r="1961" spans="2:12" x14ac:dyDescent="0.2">
      <c r="B1961" s="14">
        <f>COUNTIFS($E$3:E1961,تقرير!$E$4)</f>
        <v>21</v>
      </c>
      <c r="C1961" s="48"/>
      <c r="D1961" s="48"/>
      <c r="E1961" s="48"/>
      <c r="F1961" s="50"/>
      <c r="G1961" s="51"/>
      <c r="H1961" s="128" t="str">
        <f>IF(F1961="","",_xlfn.IFNA(VLOOKUP(F1961,'سجل المشتريات'!E:M,9,0),"غير مسجلة في المشتريات"))</f>
        <v/>
      </c>
      <c r="I1961" s="27" t="str">
        <f>_xlfn.IFNA(VLOOKUP(E1961,الاوردرات!$B$1:$C$600,2,0),"")</f>
        <v/>
      </c>
      <c r="J1961" s="63"/>
      <c r="L1961" s="125" t="str">
        <f>IF(F1961="","",_xlfn.IFNA((VLOOKUP(F1961,help!L:M,2,0))*G1961,"غير مسجلة في المشتريات"))</f>
        <v/>
      </c>
    </row>
    <row r="1962" spans="2:12" x14ac:dyDescent="0.2">
      <c r="B1962" s="14">
        <f>COUNTIFS($E$3:E1962,تقرير!$E$4)</f>
        <v>21</v>
      </c>
      <c r="C1962" s="48"/>
      <c r="D1962" s="48"/>
      <c r="E1962" s="48"/>
      <c r="F1962" s="50"/>
      <c r="G1962" s="51"/>
      <c r="H1962" s="128" t="str">
        <f>IF(F1962="","",_xlfn.IFNA(VLOOKUP(F1962,'سجل المشتريات'!E:M,9,0),"غير مسجلة في المشتريات"))</f>
        <v/>
      </c>
      <c r="I1962" s="27" t="str">
        <f>_xlfn.IFNA(VLOOKUP(E1962,الاوردرات!$B$1:$C$600,2,0),"")</f>
        <v/>
      </c>
      <c r="J1962" s="63"/>
      <c r="L1962" s="125" t="str">
        <f>IF(F1962="","",_xlfn.IFNA((VLOOKUP(F1962,help!L:M,2,0))*G1962,"غير مسجلة في المشتريات"))</f>
        <v/>
      </c>
    </row>
    <row r="1963" spans="2:12" x14ac:dyDescent="0.2">
      <c r="B1963" s="14">
        <f>COUNTIFS($E$3:E1963,تقرير!$E$4)</f>
        <v>21</v>
      </c>
      <c r="C1963" s="48"/>
      <c r="D1963" s="48"/>
      <c r="E1963" s="48"/>
      <c r="F1963" s="50"/>
      <c r="G1963" s="51"/>
      <c r="H1963" s="128" t="str">
        <f>IF(F1963="","",_xlfn.IFNA(VLOOKUP(F1963,'سجل المشتريات'!E:M,9,0),"غير مسجلة في المشتريات"))</f>
        <v/>
      </c>
      <c r="I1963" s="27" t="str">
        <f>_xlfn.IFNA(VLOOKUP(E1963,الاوردرات!$B$1:$C$600,2,0),"")</f>
        <v/>
      </c>
      <c r="J1963" s="63"/>
      <c r="L1963" s="125" t="str">
        <f>IF(F1963="","",_xlfn.IFNA((VLOOKUP(F1963,help!L:M,2,0))*G1963,"غير مسجلة في المشتريات"))</f>
        <v/>
      </c>
    </row>
    <row r="1964" spans="2:12" x14ac:dyDescent="0.2">
      <c r="B1964" s="14">
        <f>COUNTIFS($E$3:E1964,تقرير!$E$4)</f>
        <v>21</v>
      </c>
      <c r="C1964" s="48"/>
      <c r="D1964" s="48"/>
      <c r="E1964" s="48"/>
      <c r="F1964" s="50"/>
      <c r="G1964" s="51"/>
      <c r="H1964" s="128" t="str">
        <f>IF(F1964="","",_xlfn.IFNA(VLOOKUP(F1964,'سجل المشتريات'!E:M,9,0),"غير مسجلة في المشتريات"))</f>
        <v/>
      </c>
      <c r="I1964" s="27" t="str">
        <f>_xlfn.IFNA(VLOOKUP(E1964,الاوردرات!$B$1:$C$600,2,0),"")</f>
        <v/>
      </c>
      <c r="J1964" s="63"/>
      <c r="L1964" s="125" t="str">
        <f>IF(F1964="","",_xlfn.IFNA((VLOOKUP(F1964,help!L:M,2,0))*G1964,"غير مسجلة في المشتريات"))</f>
        <v/>
      </c>
    </row>
    <row r="1965" spans="2:12" x14ac:dyDescent="0.2">
      <c r="B1965" s="14">
        <f>COUNTIFS($E$3:E1965,تقرير!$E$4)</f>
        <v>21</v>
      </c>
      <c r="C1965" s="48"/>
      <c r="D1965" s="48"/>
      <c r="E1965" s="48"/>
      <c r="F1965" s="50"/>
      <c r="G1965" s="51"/>
      <c r="H1965" s="128" t="str">
        <f>IF(F1965="","",_xlfn.IFNA(VLOOKUP(F1965,'سجل المشتريات'!E:M,9,0),"غير مسجلة في المشتريات"))</f>
        <v/>
      </c>
      <c r="I1965" s="27" t="str">
        <f>_xlfn.IFNA(VLOOKUP(E1965,الاوردرات!$B$1:$C$600,2,0),"")</f>
        <v/>
      </c>
      <c r="J1965" s="63"/>
      <c r="L1965" s="125" t="str">
        <f>IF(F1965="","",_xlfn.IFNA((VLOOKUP(F1965,help!L:M,2,0))*G1965,"غير مسجلة في المشتريات"))</f>
        <v/>
      </c>
    </row>
    <row r="1966" spans="2:12" x14ac:dyDescent="0.2">
      <c r="B1966" s="14">
        <f>COUNTIFS($E$3:E1966,تقرير!$E$4)</f>
        <v>21</v>
      </c>
      <c r="C1966" s="48"/>
      <c r="D1966" s="48"/>
      <c r="E1966" s="48"/>
      <c r="F1966" s="50"/>
      <c r="G1966" s="51"/>
      <c r="H1966" s="128" t="str">
        <f>IF(F1966="","",_xlfn.IFNA(VLOOKUP(F1966,'سجل المشتريات'!E:M,9,0),"غير مسجلة في المشتريات"))</f>
        <v/>
      </c>
      <c r="I1966" s="27" t="str">
        <f>_xlfn.IFNA(VLOOKUP(E1966,الاوردرات!$B$1:$C$600,2,0),"")</f>
        <v/>
      </c>
      <c r="J1966" s="63"/>
      <c r="L1966" s="125" t="str">
        <f>IF(F1966="","",_xlfn.IFNA((VLOOKUP(F1966,help!L:M,2,0))*G1966,"غير مسجلة في المشتريات"))</f>
        <v/>
      </c>
    </row>
    <row r="1967" spans="2:12" x14ac:dyDescent="0.2">
      <c r="B1967" s="14">
        <f>COUNTIFS($E$3:E1967,تقرير!$E$4)</f>
        <v>21</v>
      </c>
      <c r="C1967" s="48"/>
      <c r="D1967" s="48"/>
      <c r="E1967" s="48"/>
      <c r="F1967" s="50"/>
      <c r="G1967" s="51"/>
      <c r="H1967" s="128" t="str">
        <f>IF(F1967="","",_xlfn.IFNA(VLOOKUP(F1967,'سجل المشتريات'!E:M,9,0),"غير مسجلة في المشتريات"))</f>
        <v/>
      </c>
      <c r="I1967" s="27" t="str">
        <f>_xlfn.IFNA(VLOOKUP(E1967,الاوردرات!$B$1:$C$600,2,0),"")</f>
        <v/>
      </c>
      <c r="J1967" s="63"/>
      <c r="L1967" s="125" t="str">
        <f>IF(F1967="","",_xlfn.IFNA((VLOOKUP(F1967,help!L:M,2,0))*G1967,"غير مسجلة في المشتريات"))</f>
        <v/>
      </c>
    </row>
    <row r="1968" spans="2:12" x14ac:dyDescent="0.2">
      <c r="B1968" s="14">
        <f>COUNTIFS($E$3:E1968,تقرير!$E$4)</f>
        <v>21</v>
      </c>
      <c r="C1968" s="48"/>
      <c r="D1968" s="48"/>
      <c r="E1968" s="48"/>
      <c r="F1968" s="50"/>
      <c r="G1968" s="51"/>
      <c r="H1968" s="128" t="str">
        <f>IF(F1968="","",_xlfn.IFNA(VLOOKUP(F1968,'سجل المشتريات'!E:M,9,0),"غير مسجلة في المشتريات"))</f>
        <v/>
      </c>
      <c r="I1968" s="27" t="str">
        <f>_xlfn.IFNA(VLOOKUP(E1968,الاوردرات!$B$1:$C$600,2,0),"")</f>
        <v/>
      </c>
      <c r="J1968" s="63"/>
      <c r="L1968" s="125" t="str">
        <f>IF(F1968="","",_xlfn.IFNA((VLOOKUP(F1968,help!L:M,2,0))*G1968,"غير مسجلة في المشتريات"))</f>
        <v/>
      </c>
    </row>
    <row r="1969" spans="2:12" x14ac:dyDescent="0.2">
      <c r="B1969" s="14">
        <f>COUNTIFS($E$3:E1969,تقرير!$E$4)</f>
        <v>21</v>
      </c>
      <c r="C1969" s="48"/>
      <c r="D1969" s="48"/>
      <c r="E1969" s="48"/>
      <c r="F1969" s="50"/>
      <c r="G1969" s="51"/>
      <c r="H1969" s="128" t="str">
        <f>IF(F1969="","",_xlfn.IFNA(VLOOKUP(F1969,'سجل المشتريات'!E:M,9,0),"غير مسجلة في المشتريات"))</f>
        <v/>
      </c>
      <c r="I1969" s="27" t="str">
        <f>_xlfn.IFNA(VLOOKUP(E1969,الاوردرات!$B$1:$C$600,2,0),"")</f>
        <v/>
      </c>
      <c r="J1969" s="63"/>
      <c r="L1969" s="125" t="str">
        <f>IF(F1969="","",_xlfn.IFNA((VLOOKUP(F1969,help!L:M,2,0))*G1969,"غير مسجلة في المشتريات"))</f>
        <v/>
      </c>
    </row>
    <row r="1970" spans="2:12" x14ac:dyDescent="0.2">
      <c r="B1970" s="14">
        <f>COUNTIFS($E$3:E1970,تقرير!$E$4)</f>
        <v>21</v>
      </c>
      <c r="C1970" s="48"/>
      <c r="D1970" s="48"/>
      <c r="E1970" s="48"/>
      <c r="F1970" s="50"/>
      <c r="G1970" s="51"/>
      <c r="H1970" s="128" t="str">
        <f>IF(F1970="","",_xlfn.IFNA(VLOOKUP(F1970,'سجل المشتريات'!E:M,9,0),"غير مسجلة في المشتريات"))</f>
        <v/>
      </c>
      <c r="I1970" s="27" t="str">
        <f>_xlfn.IFNA(VLOOKUP(E1970,الاوردرات!$B$1:$C$600,2,0),"")</f>
        <v/>
      </c>
      <c r="J1970" s="63"/>
      <c r="L1970" s="125" t="str">
        <f>IF(F1970="","",_xlfn.IFNA((VLOOKUP(F1970,help!L:M,2,0))*G1970,"غير مسجلة في المشتريات"))</f>
        <v/>
      </c>
    </row>
    <row r="1971" spans="2:12" x14ac:dyDescent="0.2">
      <c r="B1971" s="14">
        <f>COUNTIFS($E$3:E1971,تقرير!$E$4)</f>
        <v>21</v>
      </c>
      <c r="C1971" s="48"/>
      <c r="D1971" s="48"/>
      <c r="E1971" s="48"/>
      <c r="F1971" s="50"/>
      <c r="G1971" s="51"/>
      <c r="H1971" s="128" t="str">
        <f>IF(F1971="","",_xlfn.IFNA(VLOOKUP(F1971,'سجل المشتريات'!E:M,9,0),"غير مسجلة في المشتريات"))</f>
        <v/>
      </c>
      <c r="I1971" s="27" t="str">
        <f>_xlfn.IFNA(VLOOKUP(E1971,الاوردرات!$B$1:$C$600,2,0),"")</f>
        <v/>
      </c>
      <c r="J1971" s="63"/>
      <c r="L1971" s="125" t="str">
        <f>IF(F1971="","",_xlfn.IFNA((VLOOKUP(F1971,help!L:M,2,0))*G1971,"غير مسجلة في المشتريات"))</f>
        <v/>
      </c>
    </row>
    <row r="1972" spans="2:12" x14ac:dyDescent="0.2">
      <c r="B1972" s="14">
        <f>COUNTIFS($E$3:E1972,تقرير!$E$4)</f>
        <v>21</v>
      </c>
      <c r="C1972" s="48"/>
      <c r="D1972" s="48"/>
      <c r="E1972" s="48"/>
      <c r="F1972" s="50"/>
      <c r="G1972" s="51"/>
      <c r="H1972" s="128" t="str">
        <f>IF(F1972="","",_xlfn.IFNA(VLOOKUP(F1972,'سجل المشتريات'!E:M,9,0),"غير مسجلة في المشتريات"))</f>
        <v/>
      </c>
      <c r="I1972" s="27" t="str">
        <f>_xlfn.IFNA(VLOOKUP(E1972,الاوردرات!$B$1:$C$600,2,0),"")</f>
        <v/>
      </c>
      <c r="J1972" s="63"/>
      <c r="L1972" s="125" t="str">
        <f>IF(F1972="","",_xlfn.IFNA((VLOOKUP(F1972,help!L:M,2,0))*G1972,"غير مسجلة في المشتريات"))</f>
        <v/>
      </c>
    </row>
    <row r="1973" spans="2:12" x14ac:dyDescent="0.2">
      <c r="B1973" s="14">
        <f>COUNTIFS($E$3:E1973,تقرير!$E$4)</f>
        <v>21</v>
      </c>
      <c r="C1973" s="48"/>
      <c r="D1973" s="48"/>
      <c r="E1973" s="48"/>
      <c r="F1973" s="50"/>
      <c r="G1973" s="51"/>
      <c r="H1973" s="128" t="str">
        <f>IF(F1973="","",_xlfn.IFNA(VLOOKUP(F1973,'سجل المشتريات'!E:M,9,0),"غير مسجلة في المشتريات"))</f>
        <v/>
      </c>
      <c r="I1973" s="27" t="str">
        <f>_xlfn.IFNA(VLOOKUP(E1973,الاوردرات!$B$1:$C$600,2,0),"")</f>
        <v/>
      </c>
      <c r="J1973" s="63"/>
      <c r="L1973" s="125" t="str">
        <f>IF(F1973="","",_xlfn.IFNA((VLOOKUP(F1973,help!L:M,2,0))*G1973,"غير مسجلة في المشتريات"))</f>
        <v/>
      </c>
    </row>
    <row r="1974" spans="2:12" x14ac:dyDescent="0.2">
      <c r="B1974" s="14">
        <f>COUNTIFS($E$3:E1974,تقرير!$E$4)</f>
        <v>21</v>
      </c>
      <c r="C1974" s="48"/>
      <c r="D1974" s="48"/>
      <c r="E1974" s="48"/>
      <c r="F1974" s="50"/>
      <c r="G1974" s="51"/>
      <c r="H1974" s="128" t="str">
        <f>IF(F1974="","",_xlfn.IFNA(VLOOKUP(F1974,'سجل المشتريات'!E:M,9,0),"غير مسجلة في المشتريات"))</f>
        <v/>
      </c>
      <c r="I1974" s="27" t="str">
        <f>_xlfn.IFNA(VLOOKUP(E1974,الاوردرات!$B$1:$C$600,2,0),"")</f>
        <v/>
      </c>
      <c r="J1974" s="63"/>
      <c r="L1974" s="125" t="str">
        <f>IF(F1974="","",_xlfn.IFNA((VLOOKUP(F1974,help!L:M,2,0))*G1974,"غير مسجلة في المشتريات"))</f>
        <v/>
      </c>
    </row>
    <row r="1975" spans="2:12" x14ac:dyDescent="0.2">
      <c r="B1975" s="14">
        <f>COUNTIFS($E$3:E1975,تقرير!$E$4)</f>
        <v>21</v>
      </c>
      <c r="C1975" s="48"/>
      <c r="D1975" s="48"/>
      <c r="E1975" s="48"/>
      <c r="F1975" s="50"/>
      <c r="G1975" s="51"/>
      <c r="H1975" s="128" t="str">
        <f>IF(F1975="","",_xlfn.IFNA(VLOOKUP(F1975,'سجل المشتريات'!E:M,9,0),"غير مسجلة في المشتريات"))</f>
        <v/>
      </c>
      <c r="I1975" s="27" t="str">
        <f>_xlfn.IFNA(VLOOKUP(E1975,الاوردرات!$B$1:$C$600,2,0),"")</f>
        <v/>
      </c>
      <c r="J1975" s="63"/>
      <c r="L1975" s="125" t="str">
        <f>IF(F1975="","",_xlfn.IFNA((VLOOKUP(F1975,help!L:M,2,0))*G1975,"غير مسجلة في المشتريات"))</f>
        <v/>
      </c>
    </row>
    <row r="1976" spans="2:12" x14ac:dyDescent="0.2">
      <c r="B1976" s="14">
        <f>COUNTIFS($E$3:E1976,تقرير!$E$4)</f>
        <v>21</v>
      </c>
      <c r="C1976" s="48"/>
      <c r="D1976" s="48"/>
      <c r="E1976" s="48"/>
      <c r="F1976" s="50"/>
      <c r="G1976" s="51"/>
      <c r="H1976" s="128" t="str">
        <f>IF(F1976="","",_xlfn.IFNA(VLOOKUP(F1976,'سجل المشتريات'!E:M,9,0),"غير مسجلة في المشتريات"))</f>
        <v/>
      </c>
      <c r="I1976" s="27" t="str">
        <f>_xlfn.IFNA(VLOOKUP(E1976,الاوردرات!$B$1:$C$600,2,0),"")</f>
        <v/>
      </c>
      <c r="J1976" s="63"/>
      <c r="L1976" s="125" t="str">
        <f>IF(F1976="","",_xlfn.IFNA((VLOOKUP(F1976,help!L:M,2,0))*G1976,"غير مسجلة في المشتريات"))</f>
        <v/>
      </c>
    </row>
    <row r="1977" spans="2:12" x14ac:dyDescent="0.2">
      <c r="B1977" s="14">
        <f>COUNTIFS($E$3:E1977,تقرير!$E$4)</f>
        <v>21</v>
      </c>
      <c r="C1977" s="48"/>
      <c r="D1977" s="48"/>
      <c r="E1977" s="48"/>
      <c r="F1977" s="50"/>
      <c r="G1977" s="51"/>
      <c r="H1977" s="128" t="str">
        <f>IF(F1977="","",_xlfn.IFNA(VLOOKUP(F1977,'سجل المشتريات'!E:M,9,0),"غير مسجلة في المشتريات"))</f>
        <v/>
      </c>
      <c r="I1977" s="27" t="str">
        <f>_xlfn.IFNA(VLOOKUP(E1977,الاوردرات!$B$1:$C$600,2,0),"")</f>
        <v/>
      </c>
      <c r="J1977" s="63"/>
      <c r="L1977" s="125" t="str">
        <f>IF(F1977="","",_xlfn.IFNA((VLOOKUP(F1977,help!L:M,2,0))*G1977,"غير مسجلة في المشتريات"))</f>
        <v/>
      </c>
    </row>
    <row r="1978" spans="2:12" x14ac:dyDescent="0.2">
      <c r="B1978" s="14">
        <f>COUNTIFS($E$3:E1978,تقرير!$E$4)</f>
        <v>21</v>
      </c>
      <c r="C1978" s="48"/>
      <c r="D1978" s="48"/>
      <c r="E1978" s="48"/>
      <c r="F1978" s="50"/>
      <c r="G1978" s="51"/>
      <c r="H1978" s="128" t="str">
        <f>IF(F1978="","",_xlfn.IFNA(VLOOKUP(F1978,'سجل المشتريات'!E:M,9,0),"غير مسجلة في المشتريات"))</f>
        <v/>
      </c>
      <c r="I1978" s="27" t="str">
        <f>_xlfn.IFNA(VLOOKUP(E1978,الاوردرات!$B$1:$C$600,2,0),"")</f>
        <v/>
      </c>
      <c r="J1978" s="63"/>
      <c r="L1978" s="125" t="str">
        <f>IF(F1978="","",_xlfn.IFNA((VLOOKUP(F1978,help!L:M,2,0))*G1978,"غير مسجلة في المشتريات"))</f>
        <v/>
      </c>
    </row>
    <row r="1979" spans="2:12" x14ac:dyDescent="0.2">
      <c r="B1979" s="14">
        <f>COUNTIFS($E$3:E1979,تقرير!$E$4)</f>
        <v>21</v>
      </c>
      <c r="C1979" s="48"/>
      <c r="D1979" s="48"/>
      <c r="E1979" s="48"/>
      <c r="F1979" s="50"/>
      <c r="G1979" s="51"/>
      <c r="H1979" s="128" t="str">
        <f>IF(F1979="","",_xlfn.IFNA(VLOOKUP(F1979,'سجل المشتريات'!E:M,9,0),"غير مسجلة في المشتريات"))</f>
        <v/>
      </c>
      <c r="I1979" s="27" t="str">
        <f>_xlfn.IFNA(VLOOKUP(E1979,الاوردرات!$B$1:$C$600,2,0),"")</f>
        <v/>
      </c>
      <c r="J1979" s="63"/>
      <c r="L1979" s="125" t="str">
        <f>IF(F1979="","",_xlfn.IFNA((VLOOKUP(F1979,help!L:M,2,0))*G1979,"غير مسجلة في المشتريات"))</f>
        <v/>
      </c>
    </row>
    <row r="1980" spans="2:12" x14ac:dyDescent="0.2">
      <c r="B1980" s="14">
        <f>COUNTIFS($E$3:E1980,تقرير!$E$4)</f>
        <v>21</v>
      </c>
      <c r="C1980" s="48"/>
      <c r="D1980" s="48"/>
      <c r="E1980" s="48"/>
      <c r="F1980" s="50"/>
      <c r="G1980" s="51"/>
      <c r="H1980" s="128" t="str">
        <f>IF(F1980="","",_xlfn.IFNA(VLOOKUP(F1980,'سجل المشتريات'!E:M,9,0),"غير مسجلة في المشتريات"))</f>
        <v/>
      </c>
      <c r="I1980" s="27" t="str">
        <f>_xlfn.IFNA(VLOOKUP(E1980,الاوردرات!$B$1:$C$600,2,0),"")</f>
        <v/>
      </c>
      <c r="J1980" s="63"/>
      <c r="L1980" s="125" t="str">
        <f>IF(F1980="","",_xlfn.IFNA((VLOOKUP(F1980,help!L:M,2,0))*G1980,"غير مسجلة في المشتريات"))</f>
        <v/>
      </c>
    </row>
    <row r="1981" spans="2:12" x14ac:dyDescent="0.2">
      <c r="B1981" s="14">
        <f>COUNTIFS($E$3:E1981,تقرير!$E$4)</f>
        <v>21</v>
      </c>
      <c r="C1981" s="48"/>
      <c r="D1981" s="48"/>
      <c r="E1981" s="48"/>
      <c r="F1981" s="50"/>
      <c r="G1981" s="51"/>
      <c r="H1981" s="128" t="str">
        <f>IF(F1981="","",_xlfn.IFNA(VLOOKUP(F1981,'سجل المشتريات'!E:M,9,0),"غير مسجلة في المشتريات"))</f>
        <v/>
      </c>
      <c r="I1981" s="27" t="str">
        <f>_xlfn.IFNA(VLOOKUP(E1981,الاوردرات!$B$1:$C$600,2,0),"")</f>
        <v/>
      </c>
      <c r="J1981" s="63"/>
      <c r="L1981" s="125" t="str">
        <f>IF(F1981="","",_xlfn.IFNA((VLOOKUP(F1981,help!L:M,2,0))*G1981,"غير مسجلة في المشتريات"))</f>
        <v/>
      </c>
    </row>
    <row r="1982" spans="2:12" x14ac:dyDescent="0.2">
      <c r="B1982" s="14">
        <f>COUNTIFS($E$3:E1982,تقرير!$E$4)</f>
        <v>21</v>
      </c>
      <c r="C1982" s="48"/>
      <c r="D1982" s="48"/>
      <c r="E1982" s="48"/>
      <c r="F1982" s="50"/>
      <c r="G1982" s="51"/>
      <c r="H1982" s="128" t="str">
        <f>IF(F1982="","",_xlfn.IFNA(VLOOKUP(F1982,'سجل المشتريات'!E:M,9,0),"غير مسجلة في المشتريات"))</f>
        <v/>
      </c>
      <c r="I1982" s="27" t="str">
        <f>_xlfn.IFNA(VLOOKUP(E1982,الاوردرات!$B$1:$C$600,2,0),"")</f>
        <v/>
      </c>
      <c r="J1982" s="63"/>
      <c r="L1982" s="125" t="str">
        <f>IF(F1982="","",_xlfn.IFNA((VLOOKUP(F1982,help!L:M,2,0))*G1982,"غير مسجلة في المشتريات"))</f>
        <v/>
      </c>
    </row>
    <row r="1983" spans="2:12" x14ac:dyDescent="0.2">
      <c r="B1983" s="14">
        <f>COUNTIFS($E$3:E1983,تقرير!$E$4)</f>
        <v>21</v>
      </c>
      <c r="C1983" s="48"/>
      <c r="D1983" s="48"/>
      <c r="E1983" s="48"/>
      <c r="F1983" s="50"/>
      <c r="G1983" s="51"/>
      <c r="H1983" s="128" t="str">
        <f>IF(F1983="","",_xlfn.IFNA(VLOOKUP(F1983,'سجل المشتريات'!E:M,9,0),"غير مسجلة في المشتريات"))</f>
        <v/>
      </c>
      <c r="I1983" s="27" t="str">
        <f>_xlfn.IFNA(VLOOKUP(E1983,الاوردرات!$B$1:$C$600,2,0),"")</f>
        <v/>
      </c>
      <c r="J1983" s="63"/>
      <c r="L1983" s="125" t="str">
        <f>IF(F1983="","",_xlfn.IFNA((VLOOKUP(F1983,help!L:M,2,0))*G1983,"غير مسجلة في المشتريات"))</f>
        <v/>
      </c>
    </row>
    <row r="1984" spans="2:12" x14ac:dyDescent="0.2">
      <c r="B1984" s="14">
        <f>COUNTIFS($E$3:E1984,تقرير!$E$4)</f>
        <v>21</v>
      </c>
      <c r="C1984" s="48"/>
      <c r="D1984" s="48"/>
      <c r="E1984" s="48"/>
      <c r="F1984" s="50"/>
      <c r="G1984" s="51"/>
      <c r="H1984" s="128" t="str">
        <f>IF(F1984="","",_xlfn.IFNA(VLOOKUP(F1984,'سجل المشتريات'!E:M,9,0),"غير مسجلة في المشتريات"))</f>
        <v/>
      </c>
      <c r="I1984" s="27" t="str">
        <f>_xlfn.IFNA(VLOOKUP(E1984,الاوردرات!$B$1:$C$600,2,0),"")</f>
        <v/>
      </c>
      <c r="J1984" s="63"/>
      <c r="L1984" s="125" t="str">
        <f>IF(F1984="","",_xlfn.IFNA((VLOOKUP(F1984,help!L:M,2,0))*G1984,"غير مسجلة في المشتريات"))</f>
        <v/>
      </c>
    </row>
    <row r="1985" spans="2:12" x14ac:dyDescent="0.2">
      <c r="B1985" s="14">
        <f>COUNTIFS($E$3:E1985,تقرير!$E$4)</f>
        <v>21</v>
      </c>
      <c r="C1985" s="48"/>
      <c r="D1985" s="48"/>
      <c r="E1985" s="48"/>
      <c r="F1985" s="50"/>
      <c r="G1985" s="51"/>
      <c r="H1985" s="128" t="str">
        <f>IF(F1985="","",_xlfn.IFNA(VLOOKUP(F1985,'سجل المشتريات'!E:M,9,0),"غير مسجلة في المشتريات"))</f>
        <v/>
      </c>
      <c r="I1985" s="27" t="str">
        <f>_xlfn.IFNA(VLOOKUP(E1985,الاوردرات!$B$1:$C$600,2,0),"")</f>
        <v/>
      </c>
      <c r="J1985" s="63"/>
      <c r="L1985" s="125" t="str">
        <f>IF(F1985="","",_xlfn.IFNA((VLOOKUP(F1985,help!L:M,2,0))*G1985,"غير مسجلة في المشتريات"))</f>
        <v/>
      </c>
    </row>
    <row r="1986" spans="2:12" x14ac:dyDescent="0.2">
      <c r="B1986" s="14">
        <f>COUNTIFS($E$3:E1986,تقرير!$E$4)</f>
        <v>21</v>
      </c>
      <c r="C1986" s="48"/>
      <c r="D1986" s="48"/>
      <c r="E1986" s="48"/>
      <c r="F1986" s="50"/>
      <c r="G1986" s="51"/>
      <c r="H1986" s="128" t="str">
        <f>IF(F1986="","",_xlfn.IFNA(VLOOKUP(F1986,'سجل المشتريات'!E:M,9,0),"غير مسجلة في المشتريات"))</f>
        <v/>
      </c>
      <c r="I1986" s="27" t="str">
        <f>_xlfn.IFNA(VLOOKUP(E1986,الاوردرات!$B$1:$C$600,2,0),"")</f>
        <v/>
      </c>
      <c r="J1986" s="63"/>
      <c r="L1986" s="125" t="str">
        <f>IF(F1986="","",_xlfn.IFNA((VLOOKUP(F1986,help!L:M,2,0))*G1986,"غير مسجلة في المشتريات"))</f>
        <v/>
      </c>
    </row>
    <row r="1987" spans="2:12" x14ac:dyDescent="0.2">
      <c r="B1987" s="14">
        <f>COUNTIFS($E$3:E1987,تقرير!$E$4)</f>
        <v>21</v>
      </c>
      <c r="C1987" s="48"/>
      <c r="D1987" s="48"/>
      <c r="E1987" s="48"/>
      <c r="F1987" s="50"/>
      <c r="G1987" s="51"/>
      <c r="H1987" s="128" t="str">
        <f>IF(F1987="","",_xlfn.IFNA(VLOOKUP(F1987,'سجل المشتريات'!E:M,9,0),"غير مسجلة في المشتريات"))</f>
        <v/>
      </c>
      <c r="I1987" s="27" t="str">
        <f>_xlfn.IFNA(VLOOKUP(E1987,الاوردرات!$B$1:$C$600,2,0),"")</f>
        <v/>
      </c>
      <c r="J1987" s="63"/>
      <c r="L1987" s="125" t="str">
        <f>IF(F1987="","",_xlfn.IFNA((VLOOKUP(F1987,help!L:M,2,0))*G1987,"غير مسجلة في المشتريات"))</f>
        <v/>
      </c>
    </row>
    <row r="1988" spans="2:12" x14ac:dyDescent="0.2">
      <c r="B1988" s="14">
        <f>COUNTIFS($E$3:E1988,تقرير!$E$4)</f>
        <v>21</v>
      </c>
      <c r="C1988" s="48"/>
      <c r="D1988" s="48"/>
      <c r="E1988" s="48"/>
      <c r="F1988" s="50"/>
      <c r="G1988" s="51"/>
      <c r="H1988" s="128" t="str">
        <f>IF(F1988="","",_xlfn.IFNA(VLOOKUP(F1988,'سجل المشتريات'!E:M,9,0),"غير مسجلة في المشتريات"))</f>
        <v/>
      </c>
      <c r="I1988" s="27" t="str">
        <f>_xlfn.IFNA(VLOOKUP(E1988,الاوردرات!$B$1:$C$600,2,0),"")</f>
        <v/>
      </c>
      <c r="J1988" s="63"/>
      <c r="L1988" s="125" t="str">
        <f>IF(F1988="","",_xlfn.IFNA((VLOOKUP(F1988,help!L:M,2,0))*G1988,"غير مسجلة في المشتريات"))</f>
        <v/>
      </c>
    </row>
    <row r="1989" spans="2:12" x14ac:dyDescent="0.2">
      <c r="B1989" s="14">
        <f>COUNTIFS($E$3:E1989,تقرير!$E$4)</f>
        <v>21</v>
      </c>
      <c r="C1989" s="48"/>
      <c r="D1989" s="48"/>
      <c r="E1989" s="48"/>
      <c r="F1989" s="50"/>
      <c r="G1989" s="51"/>
      <c r="H1989" s="128" t="str">
        <f>IF(F1989="","",_xlfn.IFNA(VLOOKUP(F1989,'سجل المشتريات'!E:M,9,0),"غير مسجلة في المشتريات"))</f>
        <v/>
      </c>
      <c r="I1989" s="27" t="str">
        <f>_xlfn.IFNA(VLOOKUP(E1989,الاوردرات!$B$1:$C$600,2,0),"")</f>
        <v/>
      </c>
      <c r="J1989" s="63"/>
      <c r="L1989" s="125" t="str">
        <f>IF(F1989="","",_xlfn.IFNA((VLOOKUP(F1989,help!L:M,2,0))*G1989,"غير مسجلة في المشتريات"))</f>
        <v/>
      </c>
    </row>
    <row r="1990" spans="2:12" x14ac:dyDescent="0.2">
      <c r="B1990" s="14">
        <f>COUNTIFS($E$3:E1990,تقرير!$E$4)</f>
        <v>21</v>
      </c>
      <c r="C1990" s="48"/>
      <c r="D1990" s="48"/>
      <c r="E1990" s="48"/>
      <c r="F1990" s="50"/>
      <c r="G1990" s="51"/>
      <c r="H1990" s="128" t="str">
        <f>IF(F1990="","",_xlfn.IFNA(VLOOKUP(F1990,'سجل المشتريات'!E:M,9,0),"غير مسجلة في المشتريات"))</f>
        <v/>
      </c>
      <c r="I1990" s="27" t="str">
        <f>_xlfn.IFNA(VLOOKUP(E1990,الاوردرات!$B$1:$C$600,2,0),"")</f>
        <v/>
      </c>
      <c r="J1990" s="63"/>
      <c r="L1990" s="125" t="str">
        <f>IF(F1990="","",_xlfn.IFNA((VLOOKUP(F1990,help!L:M,2,0))*G1990,"غير مسجلة في المشتريات"))</f>
        <v/>
      </c>
    </row>
    <row r="1991" spans="2:12" x14ac:dyDescent="0.2">
      <c r="B1991" s="14">
        <f>COUNTIFS($E$3:E1991,تقرير!$E$4)</f>
        <v>21</v>
      </c>
      <c r="C1991" s="48"/>
      <c r="D1991" s="48"/>
      <c r="E1991" s="48"/>
      <c r="F1991" s="50"/>
      <c r="G1991" s="51"/>
      <c r="H1991" s="128" t="str">
        <f>IF(F1991="","",_xlfn.IFNA(VLOOKUP(F1991,'سجل المشتريات'!E:M,9,0),"غير مسجلة في المشتريات"))</f>
        <v/>
      </c>
      <c r="I1991" s="27" t="str">
        <f>_xlfn.IFNA(VLOOKUP(E1991,الاوردرات!$B$1:$C$600,2,0),"")</f>
        <v/>
      </c>
      <c r="J1991" s="63"/>
      <c r="L1991" s="125" t="str">
        <f>IF(F1991="","",_xlfn.IFNA((VLOOKUP(F1991,help!L:M,2,0))*G1991,"غير مسجلة في المشتريات"))</f>
        <v/>
      </c>
    </row>
    <row r="1992" spans="2:12" x14ac:dyDescent="0.2">
      <c r="B1992" s="14">
        <f>COUNTIFS($E$3:E1992,تقرير!$E$4)</f>
        <v>21</v>
      </c>
      <c r="C1992" s="48"/>
      <c r="D1992" s="48"/>
      <c r="E1992" s="48"/>
      <c r="F1992" s="50"/>
      <c r="G1992" s="51"/>
      <c r="H1992" s="128" t="str">
        <f>IF(F1992="","",_xlfn.IFNA(VLOOKUP(F1992,'سجل المشتريات'!E:M,9,0),"غير مسجلة في المشتريات"))</f>
        <v/>
      </c>
      <c r="I1992" s="27" t="str">
        <f>_xlfn.IFNA(VLOOKUP(E1992,الاوردرات!$B$1:$C$600,2,0),"")</f>
        <v/>
      </c>
      <c r="J1992" s="63"/>
      <c r="L1992" s="125" t="str">
        <f>IF(F1992="","",_xlfn.IFNA((VLOOKUP(F1992,help!L:M,2,0))*G1992,"غير مسجلة في المشتريات"))</f>
        <v/>
      </c>
    </row>
    <row r="1993" spans="2:12" x14ac:dyDescent="0.2">
      <c r="B1993" s="14">
        <f>COUNTIFS($E$3:E1993,تقرير!$E$4)</f>
        <v>21</v>
      </c>
      <c r="C1993" s="48"/>
      <c r="D1993" s="48"/>
      <c r="E1993" s="48"/>
      <c r="F1993" s="50"/>
      <c r="G1993" s="51"/>
      <c r="H1993" s="128" t="str">
        <f>IF(F1993="","",_xlfn.IFNA(VLOOKUP(F1993,'سجل المشتريات'!E:M,9,0),"غير مسجلة في المشتريات"))</f>
        <v/>
      </c>
      <c r="I1993" s="27" t="str">
        <f>_xlfn.IFNA(VLOOKUP(E1993,الاوردرات!$B$1:$C$600,2,0),"")</f>
        <v/>
      </c>
      <c r="J1993" s="63"/>
      <c r="L1993" s="125" t="str">
        <f>IF(F1993="","",_xlfn.IFNA((VLOOKUP(F1993,help!L:M,2,0))*G1993,"غير مسجلة في المشتريات"))</f>
        <v/>
      </c>
    </row>
    <row r="1994" spans="2:12" x14ac:dyDescent="0.2">
      <c r="B1994" s="14">
        <f>COUNTIFS($E$3:E1994,تقرير!$E$4)</f>
        <v>21</v>
      </c>
      <c r="C1994" s="48"/>
      <c r="D1994" s="48"/>
      <c r="E1994" s="48"/>
      <c r="F1994" s="50"/>
      <c r="G1994" s="51"/>
      <c r="H1994" s="128" t="str">
        <f>IF(F1994="","",_xlfn.IFNA(VLOOKUP(F1994,'سجل المشتريات'!E:M,9,0),"غير مسجلة في المشتريات"))</f>
        <v/>
      </c>
      <c r="I1994" s="27" t="str">
        <f>_xlfn.IFNA(VLOOKUP(E1994,الاوردرات!$B$1:$C$600,2,0),"")</f>
        <v/>
      </c>
      <c r="J1994" s="63"/>
      <c r="L1994" s="125" t="str">
        <f>IF(F1994="","",_xlfn.IFNA((VLOOKUP(F1994,help!L:M,2,0))*G1994,"غير مسجلة في المشتريات"))</f>
        <v/>
      </c>
    </row>
    <row r="1995" spans="2:12" x14ac:dyDescent="0.2">
      <c r="B1995" s="14">
        <f>COUNTIFS($E$3:E1995,تقرير!$E$4)</f>
        <v>21</v>
      </c>
      <c r="C1995" s="48"/>
      <c r="D1995" s="48"/>
      <c r="E1995" s="48"/>
      <c r="F1995" s="50"/>
      <c r="G1995" s="51"/>
      <c r="H1995" s="128" t="str">
        <f>IF(F1995="","",_xlfn.IFNA(VLOOKUP(F1995,'سجل المشتريات'!E:M,9,0),"غير مسجلة في المشتريات"))</f>
        <v/>
      </c>
      <c r="I1995" s="27" t="str">
        <f>_xlfn.IFNA(VLOOKUP(E1995,الاوردرات!$B$1:$C$600,2,0),"")</f>
        <v/>
      </c>
      <c r="J1995" s="63"/>
      <c r="L1995" s="125" t="str">
        <f>IF(F1995="","",_xlfn.IFNA((VLOOKUP(F1995,help!L:M,2,0))*G1995,"غير مسجلة في المشتريات"))</f>
        <v/>
      </c>
    </row>
    <row r="1996" spans="2:12" x14ac:dyDescent="0.2">
      <c r="B1996" s="14">
        <f>COUNTIFS($E$3:E1996,تقرير!$E$4)</f>
        <v>21</v>
      </c>
      <c r="C1996" s="48"/>
      <c r="D1996" s="48"/>
      <c r="E1996" s="48"/>
      <c r="F1996" s="50"/>
      <c r="G1996" s="51"/>
      <c r="H1996" s="128" t="str">
        <f>IF(F1996="","",_xlfn.IFNA(VLOOKUP(F1996,'سجل المشتريات'!E:M,9,0),"غير مسجلة في المشتريات"))</f>
        <v/>
      </c>
      <c r="I1996" s="27" t="str">
        <f>_xlfn.IFNA(VLOOKUP(E1996,الاوردرات!$B$1:$C$600,2,0),"")</f>
        <v/>
      </c>
      <c r="J1996" s="63"/>
      <c r="L1996" s="125" t="str">
        <f>IF(F1996="","",_xlfn.IFNA((VLOOKUP(F1996,help!L:M,2,0))*G1996,"غير مسجلة في المشتريات"))</f>
        <v/>
      </c>
    </row>
    <row r="1997" spans="2:12" x14ac:dyDescent="0.2">
      <c r="B1997" s="14">
        <f>COUNTIFS($E$3:E1997,تقرير!$E$4)</f>
        <v>21</v>
      </c>
      <c r="C1997" s="48"/>
      <c r="D1997" s="48"/>
      <c r="E1997" s="48"/>
      <c r="F1997" s="50"/>
      <c r="G1997" s="51"/>
      <c r="H1997" s="128" t="str">
        <f>IF(F1997="","",_xlfn.IFNA(VLOOKUP(F1997,'سجل المشتريات'!E:M,9,0),"غير مسجلة في المشتريات"))</f>
        <v/>
      </c>
      <c r="I1997" s="27" t="str">
        <f>_xlfn.IFNA(VLOOKUP(E1997,الاوردرات!$B$1:$C$600,2,0),"")</f>
        <v/>
      </c>
      <c r="J1997" s="63"/>
      <c r="L1997" s="125" t="str">
        <f>IF(F1997="","",_xlfn.IFNA((VLOOKUP(F1997,help!L:M,2,0))*G1997,"غير مسجلة في المشتريات"))</f>
        <v/>
      </c>
    </row>
    <row r="1998" spans="2:12" x14ac:dyDescent="0.2">
      <c r="B1998" s="14">
        <f>COUNTIFS($E$3:E1998,تقرير!$E$4)</f>
        <v>21</v>
      </c>
      <c r="C1998" s="48"/>
      <c r="D1998" s="48"/>
      <c r="E1998" s="48"/>
      <c r="F1998" s="50"/>
      <c r="G1998" s="51"/>
      <c r="H1998" s="128" t="str">
        <f>IF(F1998="","",_xlfn.IFNA(VLOOKUP(F1998,'سجل المشتريات'!E:M,9,0),"غير مسجلة في المشتريات"))</f>
        <v/>
      </c>
      <c r="I1998" s="27" t="str">
        <f>_xlfn.IFNA(VLOOKUP(E1998,الاوردرات!$B$1:$C$600,2,0),"")</f>
        <v/>
      </c>
      <c r="J1998" s="63"/>
      <c r="L1998" s="125" t="str">
        <f>IF(F1998="","",_xlfn.IFNA((VLOOKUP(F1998,help!L:M,2,0))*G1998,"غير مسجلة في المشتريات"))</f>
        <v/>
      </c>
    </row>
    <row r="1999" spans="2:12" x14ac:dyDescent="0.2">
      <c r="B1999" s="14">
        <f>COUNTIFS($E$3:E1999,تقرير!$E$4)</f>
        <v>21</v>
      </c>
      <c r="C1999" s="48"/>
      <c r="D1999" s="48"/>
      <c r="E1999" s="48"/>
      <c r="F1999" s="50"/>
      <c r="G1999" s="51"/>
      <c r="H1999" s="128" t="str">
        <f>IF(F1999="","",_xlfn.IFNA(VLOOKUP(F1999,'سجل المشتريات'!E:M,9,0),"غير مسجلة في المشتريات"))</f>
        <v/>
      </c>
      <c r="I1999" s="27" t="str">
        <f>_xlfn.IFNA(VLOOKUP(E1999,الاوردرات!$B$1:$C$600,2,0),"")</f>
        <v/>
      </c>
      <c r="J1999" s="63"/>
      <c r="L1999" s="125" t="str">
        <f>IF(F1999="","",_xlfn.IFNA((VLOOKUP(F1999,help!L:M,2,0))*G1999,"غير مسجلة في المشتريات"))</f>
        <v/>
      </c>
    </row>
    <row r="2000" spans="2:12" x14ac:dyDescent="0.2">
      <c r="B2000" s="14">
        <f>COUNTIFS($E$3:E2000,تقرير!$E$4)</f>
        <v>21</v>
      </c>
      <c r="C2000" s="48"/>
      <c r="D2000" s="48"/>
      <c r="E2000" s="48"/>
      <c r="F2000" s="50"/>
      <c r="G2000" s="51"/>
      <c r="H2000" s="128" t="str">
        <f>IF(F2000="","",_xlfn.IFNA(VLOOKUP(F2000,'سجل المشتريات'!E:M,9,0),"غير مسجلة في المشتريات"))</f>
        <v/>
      </c>
      <c r="I2000" s="27" t="str">
        <f>_xlfn.IFNA(VLOOKUP(E2000,الاوردرات!$B$1:$C$600,2,0),"")</f>
        <v/>
      </c>
      <c r="J2000" s="63"/>
      <c r="L2000" s="125" t="str">
        <f>IF(F2000="","",_xlfn.IFNA((VLOOKUP(F2000,help!L:M,2,0))*G2000,"غير مسجلة في المشتريات"))</f>
        <v/>
      </c>
    </row>
    <row r="2001" spans="2:12" x14ac:dyDescent="0.2">
      <c r="B2001" s="14">
        <f>COUNTIFS($E$3:E2001,تقرير!$E$4)</f>
        <v>21</v>
      </c>
      <c r="C2001" s="48"/>
      <c r="D2001" s="48"/>
      <c r="E2001" s="48"/>
      <c r="F2001" s="50"/>
      <c r="G2001" s="51"/>
      <c r="H2001" s="128" t="str">
        <f>IF(F2001="","",_xlfn.IFNA(VLOOKUP(F2001,'سجل المشتريات'!E:M,9,0),"غير مسجلة في المشتريات"))</f>
        <v/>
      </c>
      <c r="I2001" s="27" t="str">
        <f>_xlfn.IFNA(VLOOKUP(E2001,الاوردرات!$B$1:$C$600,2,0),"")</f>
        <v/>
      </c>
      <c r="J2001" s="63"/>
      <c r="L2001" s="125" t="str">
        <f>IF(F2001="","",_xlfn.IFNA((VLOOKUP(F2001,help!L:M,2,0))*G2001,"غير مسجلة في المشتريات"))</f>
        <v/>
      </c>
    </row>
    <row r="2002" spans="2:12" x14ac:dyDescent="0.2">
      <c r="B2002" s="14">
        <f>COUNTIFS($E$3:E2002,تقرير!$E$4)</f>
        <v>21</v>
      </c>
      <c r="C2002" s="48"/>
      <c r="D2002" s="48"/>
      <c r="E2002" s="48"/>
      <c r="F2002" s="50"/>
      <c r="G2002" s="51"/>
      <c r="H2002" s="128" t="str">
        <f>IF(F2002="","",_xlfn.IFNA(VLOOKUP(F2002,'سجل المشتريات'!E:M,9,0),"غير مسجلة في المشتريات"))</f>
        <v/>
      </c>
      <c r="I2002" s="27" t="str">
        <f>_xlfn.IFNA(VLOOKUP(E2002,الاوردرات!$B$1:$C$600,2,0),"")</f>
        <v/>
      </c>
      <c r="J2002" s="63"/>
      <c r="L2002" s="125" t="str">
        <f>IF(F2002="","",_xlfn.IFNA((VLOOKUP(F2002,help!L:M,2,0))*G2002,"غير مسجلة في المشتريات"))</f>
        <v/>
      </c>
    </row>
    <row r="2003" spans="2:12" x14ac:dyDescent="0.2">
      <c r="B2003" s="14">
        <f>COUNTIFS($E$3:E2003,تقرير!$E$4)</f>
        <v>21</v>
      </c>
      <c r="C2003" s="48"/>
      <c r="D2003" s="48"/>
      <c r="E2003" s="48"/>
      <c r="F2003" s="50"/>
      <c r="G2003" s="51"/>
      <c r="H2003" s="128" t="str">
        <f>IF(F2003="","",_xlfn.IFNA(VLOOKUP(F2003,'سجل المشتريات'!E:M,9,0),"غير مسجلة في المشتريات"))</f>
        <v/>
      </c>
      <c r="I2003" s="27" t="str">
        <f>_xlfn.IFNA(VLOOKUP(E2003,الاوردرات!$B$1:$C$600,2,0),"")</f>
        <v/>
      </c>
      <c r="J2003" s="63"/>
      <c r="L2003" s="125" t="str">
        <f>IF(F2003="","",_xlfn.IFNA((VLOOKUP(F2003,help!L:M,2,0))*G2003,"غير مسجلة في المشتريات"))</f>
        <v/>
      </c>
    </row>
    <row r="2004" spans="2:12" x14ac:dyDescent="0.2">
      <c r="B2004" s="14">
        <f>COUNTIFS($E$3:E2004,تقرير!$E$4)</f>
        <v>21</v>
      </c>
      <c r="C2004" s="48"/>
      <c r="D2004" s="48"/>
      <c r="E2004" s="48"/>
      <c r="F2004" s="50"/>
      <c r="G2004" s="51"/>
      <c r="H2004" s="128" t="str">
        <f>IF(F2004="","",_xlfn.IFNA(VLOOKUP(F2004,'سجل المشتريات'!E:M,9,0),"غير مسجلة في المشتريات"))</f>
        <v/>
      </c>
      <c r="I2004" s="27" t="str">
        <f>_xlfn.IFNA(VLOOKUP(E2004,الاوردرات!$B$1:$C$600,2,0),"")</f>
        <v/>
      </c>
      <c r="J2004" s="63"/>
      <c r="L2004" s="125" t="str">
        <f>IF(F2004="","",_xlfn.IFNA((VLOOKUP(F2004,help!L:M,2,0))*G2004,"غير مسجلة في المشتريات"))</f>
        <v/>
      </c>
    </row>
    <row r="2005" spans="2:12" x14ac:dyDescent="0.2">
      <c r="B2005" s="14">
        <f>COUNTIFS($E$3:E2005,تقرير!$E$4)</f>
        <v>21</v>
      </c>
      <c r="C2005" s="48"/>
      <c r="D2005" s="48"/>
      <c r="E2005" s="48"/>
      <c r="F2005" s="50"/>
      <c r="G2005" s="51"/>
      <c r="H2005" s="128" t="str">
        <f>IF(F2005="","",_xlfn.IFNA(VLOOKUP(F2005,'سجل المشتريات'!E:M,9,0),"غير مسجلة في المشتريات"))</f>
        <v/>
      </c>
      <c r="I2005" s="27" t="str">
        <f>_xlfn.IFNA(VLOOKUP(E2005,الاوردرات!$B$1:$C$600,2,0),"")</f>
        <v/>
      </c>
      <c r="J2005" s="63"/>
      <c r="L2005" s="125" t="str">
        <f>IF(F2005="","",_xlfn.IFNA((VLOOKUP(F2005,help!L:M,2,0))*G2005,"غير مسجلة في المشتريات"))</f>
        <v/>
      </c>
    </row>
    <row r="2006" spans="2:12" x14ac:dyDescent="0.2">
      <c r="B2006" s="14">
        <f>COUNTIFS($E$3:E2006,تقرير!$E$4)</f>
        <v>21</v>
      </c>
      <c r="C2006" s="48"/>
      <c r="D2006" s="48"/>
      <c r="E2006" s="48"/>
      <c r="F2006" s="50"/>
      <c r="G2006" s="51"/>
      <c r="H2006" s="128" t="str">
        <f>IF(F2006="","",_xlfn.IFNA(VLOOKUP(F2006,'سجل المشتريات'!E:M,9,0),"غير مسجلة في المشتريات"))</f>
        <v/>
      </c>
      <c r="I2006" s="27" t="str">
        <f>_xlfn.IFNA(VLOOKUP(E2006,الاوردرات!$B$1:$C$600,2,0),"")</f>
        <v/>
      </c>
      <c r="J2006" s="63"/>
      <c r="L2006" s="125" t="str">
        <f>IF(F2006="","",_xlfn.IFNA((VLOOKUP(F2006,help!L:M,2,0))*G2006,"غير مسجلة في المشتريات"))</f>
        <v/>
      </c>
    </row>
    <row r="2007" spans="2:12" x14ac:dyDescent="0.2">
      <c r="B2007" s="14">
        <f>COUNTIFS($E$3:E2007,تقرير!$E$4)</f>
        <v>21</v>
      </c>
      <c r="C2007" s="48"/>
      <c r="D2007" s="48"/>
      <c r="E2007" s="48"/>
      <c r="F2007" s="50"/>
      <c r="G2007" s="51"/>
      <c r="H2007" s="128" t="str">
        <f>IF(F2007="","",_xlfn.IFNA(VLOOKUP(F2007,'سجل المشتريات'!E:M,9,0),"غير مسجلة في المشتريات"))</f>
        <v/>
      </c>
      <c r="I2007" s="27" t="str">
        <f>_xlfn.IFNA(VLOOKUP(E2007,الاوردرات!$B$1:$C$600,2,0),"")</f>
        <v/>
      </c>
      <c r="J2007" s="63"/>
      <c r="L2007" s="125" t="str">
        <f>IF(F2007="","",_xlfn.IFNA((VLOOKUP(F2007,help!L:M,2,0))*G2007,"غير مسجلة في المشتريات"))</f>
        <v/>
      </c>
    </row>
    <row r="2008" spans="2:12" x14ac:dyDescent="0.2">
      <c r="B2008" s="14">
        <f>COUNTIFS($E$3:E2008,تقرير!$E$4)</f>
        <v>21</v>
      </c>
      <c r="C2008" s="48"/>
      <c r="D2008" s="48"/>
      <c r="E2008" s="48"/>
      <c r="F2008" s="50"/>
      <c r="G2008" s="51"/>
      <c r="H2008" s="128" t="str">
        <f>IF(F2008="","",_xlfn.IFNA(VLOOKUP(F2008,'سجل المشتريات'!E:M,9,0),"غير مسجلة في المشتريات"))</f>
        <v/>
      </c>
      <c r="I2008" s="27" t="str">
        <f>_xlfn.IFNA(VLOOKUP(E2008,الاوردرات!$B$1:$C$600,2,0),"")</f>
        <v/>
      </c>
      <c r="J2008" s="63"/>
      <c r="L2008" s="125" t="str">
        <f>IF(F2008="","",_xlfn.IFNA((VLOOKUP(F2008,help!L:M,2,0))*G2008,"غير مسجلة في المشتريات"))</f>
        <v/>
      </c>
    </row>
    <row r="2009" spans="2:12" x14ac:dyDescent="0.2">
      <c r="B2009" s="14">
        <f>COUNTIFS($E$3:E2009,تقرير!$E$4)</f>
        <v>21</v>
      </c>
      <c r="C2009" s="48"/>
      <c r="D2009" s="48"/>
      <c r="E2009" s="48"/>
      <c r="F2009" s="50"/>
      <c r="G2009" s="51"/>
      <c r="H2009" s="128" t="str">
        <f>IF(F2009="","",_xlfn.IFNA(VLOOKUP(F2009,'سجل المشتريات'!E:M,9,0),"غير مسجلة في المشتريات"))</f>
        <v/>
      </c>
      <c r="I2009" s="27" t="str">
        <f>_xlfn.IFNA(VLOOKUP(E2009,الاوردرات!$B$1:$C$600,2,0),"")</f>
        <v/>
      </c>
      <c r="J2009" s="63"/>
      <c r="L2009" s="125" t="str">
        <f>IF(F2009="","",_xlfn.IFNA((VLOOKUP(F2009,help!L:M,2,0))*G2009,"غير مسجلة في المشتريات"))</f>
        <v/>
      </c>
    </row>
    <row r="2010" spans="2:12" x14ac:dyDescent="0.2">
      <c r="B2010" s="14">
        <f>COUNTIFS($E$3:E2010,تقرير!$E$4)</f>
        <v>21</v>
      </c>
      <c r="C2010" s="48"/>
      <c r="D2010" s="48"/>
      <c r="E2010" s="48"/>
      <c r="F2010" s="50"/>
      <c r="G2010" s="51"/>
      <c r="H2010" s="128" t="str">
        <f>IF(F2010="","",_xlfn.IFNA(VLOOKUP(F2010,'سجل المشتريات'!E:M,9,0),"غير مسجلة في المشتريات"))</f>
        <v/>
      </c>
      <c r="I2010" s="27" t="str">
        <f>_xlfn.IFNA(VLOOKUP(E2010,الاوردرات!$B$1:$C$600,2,0),"")</f>
        <v/>
      </c>
      <c r="J2010" s="63"/>
      <c r="L2010" s="125" t="str">
        <f>IF(F2010="","",_xlfn.IFNA((VLOOKUP(F2010,help!L:M,2,0))*G2010,"غير مسجلة في المشتريات"))</f>
        <v/>
      </c>
    </row>
    <row r="2011" spans="2:12" x14ac:dyDescent="0.2">
      <c r="B2011" s="14">
        <f>COUNTIFS($E$3:E2011,تقرير!$E$4)</f>
        <v>21</v>
      </c>
      <c r="C2011" s="48"/>
      <c r="D2011" s="48"/>
      <c r="E2011" s="48"/>
      <c r="F2011" s="50"/>
      <c r="G2011" s="51"/>
      <c r="H2011" s="128" t="str">
        <f>IF(F2011="","",_xlfn.IFNA(VLOOKUP(F2011,'سجل المشتريات'!E:M,9,0),"غير مسجلة في المشتريات"))</f>
        <v/>
      </c>
      <c r="I2011" s="27" t="str">
        <f>_xlfn.IFNA(VLOOKUP(E2011,الاوردرات!$B$1:$C$600,2,0),"")</f>
        <v/>
      </c>
      <c r="J2011" s="63"/>
      <c r="L2011" s="125" t="str">
        <f>IF(F2011="","",_xlfn.IFNA((VLOOKUP(F2011,help!L:M,2,0))*G2011,"غير مسجلة في المشتريات"))</f>
        <v/>
      </c>
    </row>
    <row r="2012" spans="2:12" x14ac:dyDescent="0.2">
      <c r="B2012" s="14">
        <f>COUNTIFS($E$3:E2012,تقرير!$E$4)</f>
        <v>21</v>
      </c>
      <c r="C2012" s="48"/>
      <c r="D2012" s="48"/>
      <c r="E2012" s="48"/>
      <c r="F2012" s="50"/>
      <c r="G2012" s="51"/>
      <c r="H2012" s="128" t="str">
        <f>IF(F2012="","",_xlfn.IFNA(VLOOKUP(F2012,'سجل المشتريات'!E:M,9,0),"غير مسجلة في المشتريات"))</f>
        <v/>
      </c>
      <c r="I2012" s="27" t="str">
        <f>_xlfn.IFNA(VLOOKUP(E2012,الاوردرات!$B$1:$C$600,2,0),"")</f>
        <v/>
      </c>
      <c r="J2012" s="63"/>
      <c r="L2012" s="125" t="str">
        <f>IF(F2012="","",_xlfn.IFNA((VLOOKUP(F2012,help!L:M,2,0))*G2012,"غير مسجلة في المشتريات"))</f>
        <v/>
      </c>
    </row>
    <row r="2013" spans="2:12" x14ac:dyDescent="0.2">
      <c r="B2013" s="14">
        <f>COUNTIFS($E$3:E2013,تقرير!$E$4)</f>
        <v>21</v>
      </c>
      <c r="C2013" s="48"/>
      <c r="D2013" s="48"/>
      <c r="E2013" s="48"/>
      <c r="F2013" s="50"/>
      <c r="G2013" s="51"/>
      <c r="H2013" s="128" t="str">
        <f>IF(F2013="","",_xlfn.IFNA(VLOOKUP(F2013,'سجل المشتريات'!E:M,9,0),"غير مسجلة في المشتريات"))</f>
        <v/>
      </c>
      <c r="I2013" s="27" t="str">
        <f>_xlfn.IFNA(VLOOKUP(E2013,الاوردرات!$B$1:$C$600,2,0),"")</f>
        <v/>
      </c>
      <c r="J2013" s="63"/>
      <c r="L2013" s="125" t="str">
        <f>IF(F2013="","",_xlfn.IFNA((VLOOKUP(F2013,help!L:M,2,0))*G2013,"غير مسجلة في المشتريات"))</f>
        <v/>
      </c>
    </row>
    <row r="2014" spans="2:12" x14ac:dyDescent="0.2">
      <c r="B2014" s="14">
        <f>COUNTIFS($E$3:E2014,تقرير!$E$4)</f>
        <v>21</v>
      </c>
      <c r="C2014" s="48"/>
      <c r="D2014" s="48"/>
      <c r="E2014" s="48"/>
      <c r="F2014" s="50"/>
      <c r="G2014" s="51"/>
      <c r="H2014" s="128" t="str">
        <f>IF(F2014="","",_xlfn.IFNA(VLOOKUP(F2014,'سجل المشتريات'!E:M,9,0),"غير مسجلة في المشتريات"))</f>
        <v/>
      </c>
      <c r="I2014" s="27" t="str">
        <f>_xlfn.IFNA(VLOOKUP(E2014,الاوردرات!$B$1:$C$600,2,0),"")</f>
        <v/>
      </c>
      <c r="J2014" s="63"/>
      <c r="L2014" s="125" t="str">
        <f>IF(F2014="","",_xlfn.IFNA((VLOOKUP(F2014,help!L:M,2,0))*G2014,"غير مسجلة في المشتريات"))</f>
        <v/>
      </c>
    </row>
    <row r="2015" spans="2:12" x14ac:dyDescent="0.2">
      <c r="B2015" s="14">
        <f>COUNTIFS($E$3:E2015,تقرير!$E$4)</f>
        <v>21</v>
      </c>
      <c r="C2015" s="48"/>
      <c r="D2015" s="48"/>
      <c r="E2015" s="48"/>
      <c r="F2015" s="50"/>
      <c r="G2015" s="51"/>
      <c r="H2015" s="128" t="str">
        <f>IF(F2015="","",_xlfn.IFNA(VLOOKUP(F2015,'سجل المشتريات'!E:M,9,0),"غير مسجلة في المشتريات"))</f>
        <v/>
      </c>
      <c r="I2015" s="27" t="str">
        <f>_xlfn.IFNA(VLOOKUP(E2015,الاوردرات!$B$1:$C$600,2,0),"")</f>
        <v/>
      </c>
      <c r="J2015" s="63"/>
      <c r="L2015" s="125" t="str">
        <f>IF(F2015="","",_xlfn.IFNA((VLOOKUP(F2015,help!L:M,2,0))*G2015,"غير مسجلة في المشتريات"))</f>
        <v/>
      </c>
    </row>
    <row r="2016" spans="2:12" x14ac:dyDescent="0.2">
      <c r="B2016" s="14">
        <f>COUNTIFS($E$3:E2016,تقرير!$E$4)</f>
        <v>21</v>
      </c>
      <c r="C2016" s="48"/>
      <c r="D2016" s="48"/>
      <c r="E2016" s="48"/>
      <c r="F2016" s="50"/>
      <c r="G2016" s="51"/>
      <c r="H2016" s="128" t="str">
        <f>IF(F2016="","",_xlfn.IFNA(VLOOKUP(F2016,'سجل المشتريات'!E:M,9,0),"غير مسجلة في المشتريات"))</f>
        <v/>
      </c>
      <c r="I2016" s="27" t="str">
        <f>_xlfn.IFNA(VLOOKUP(E2016,الاوردرات!$B$1:$C$600,2,0),"")</f>
        <v/>
      </c>
      <c r="J2016" s="63"/>
      <c r="L2016" s="125" t="str">
        <f>IF(F2016="","",_xlfn.IFNA((VLOOKUP(F2016,help!L:M,2,0))*G2016,"غير مسجلة في المشتريات"))</f>
        <v/>
      </c>
    </row>
    <row r="2017" spans="2:12" x14ac:dyDescent="0.2">
      <c r="B2017" s="14">
        <f>COUNTIFS($E$3:E2017,تقرير!$E$4)</f>
        <v>21</v>
      </c>
      <c r="C2017" s="48"/>
      <c r="D2017" s="48"/>
      <c r="E2017" s="48"/>
      <c r="F2017" s="50"/>
      <c r="G2017" s="51"/>
      <c r="H2017" s="128" t="str">
        <f>IF(F2017="","",_xlfn.IFNA(VLOOKUP(F2017,'سجل المشتريات'!E:M,9,0),"غير مسجلة في المشتريات"))</f>
        <v/>
      </c>
      <c r="I2017" s="27" t="str">
        <f>_xlfn.IFNA(VLOOKUP(E2017,الاوردرات!$B$1:$C$600,2,0),"")</f>
        <v/>
      </c>
      <c r="J2017" s="63"/>
      <c r="L2017" s="125" t="str">
        <f>IF(F2017="","",_xlfn.IFNA((VLOOKUP(F2017,help!L:M,2,0))*G2017,"غير مسجلة في المشتريات"))</f>
        <v/>
      </c>
    </row>
    <row r="2018" spans="2:12" x14ac:dyDescent="0.2">
      <c r="B2018" s="14">
        <f>COUNTIFS($E$3:E2018,تقرير!$E$4)</f>
        <v>21</v>
      </c>
      <c r="C2018" s="48"/>
      <c r="D2018" s="48"/>
      <c r="E2018" s="48"/>
      <c r="F2018" s="50"/>
      <c r="G2018" s="51"/>
      <c r="H2018" s="128" t="str">
        <f>IF(F2018="","",_xlfn.IFNA(VLOOKUP(F2018,'سجل المشتريات'!E:M,9,0),"غير مسجلة في المشتريات"))</f>
        <v/>
      </c>
      <c r="I2018" s="27" t="str">
        <f>_xlfn.IFNA(VLOOKUP(E2018,الاوردرات!$B$1:$C$600,2,0),"")</f>
        <v/>
      </c>
      <c r="J2018" s="63"/>
      <c r="L2018" s="125" t="str">
        <f>IF(F2018="","",_xlfn.IFNA((VLOOKUP(F2018,help!L:M,2,0))*G2018,"غير مسجلة في المشتريات"))</f>
        <v/>
      </c>
    </row>
    <row r="2019" spans="2:12" x14ac:dyDescent="0.2">
      <c r="B2019" s="14">
        <f>COUNTIFS($E$3:E2019,تقرير!$E$4)</f>
        <v>21</v>
      </c>
      <c r="C2019" s="48"/>
      <c r="D2019" s="48"/>
      <c r="E2019" s="48"/>
      <c r="F2019" s="50"/>
      <c r="G2019" s="51"/>
      <c r="H2019" s="128" t="str">
        <f>IF(F2019="","",_xlfn.IFNA(VLOOKUP(F2019,'سجل المشتريات'!E:M,9,0),"غير مسجلة في المشتريات"))</f>
        <v/>
      </c>
      <c r="I2019" s="27" t="str">
        <f>_xlfn.IFNA(VLOOKUP(E2019,الاوردرات!$B$1:$C$600,2,0),"")</f>
        <v/>
      </c>
      <c r="J2019" s="63"/>
      <c r="L2019" s="125" t="str">
        <f>IF(F2019="","",_xlfn.IFNA((VLOOKUP(F2019,help!L:M,2,0))*G2019,"غير مسجلة في المشتريات"))</f>
        <v/>
      </c>
    </row>
    <row r="2020" spans="2:12" x14ac:dyDescent="0.2">
      <c r="B2020" s="14">
        <f>COUNTIFS($E$3:E2020,تقرير!$E$4)</f>
        <v>21</v>
      </c>
      <c r="C2020" s="48"/>
      <c r="D2020" s="48"/>
      <c r="E2020" s="48"/>
      <c r="F2020" s="50"/>
      <c r="G2020" s="51"/>
      <c r="H2020" s="128" t="str">
        <f>IF(F2020="","",_xlfn.IFNA(VLOOKUP(F2020,'سجل المشتريات'!E:M,9,0),"غير مسجلة في المشتريات"))</f>
        <v/>
      </c>
      <c r="I2020" s="27" t="str">
        <f>_xlfn.IFNA(VLOOKUP(E2020,الاوردرات!$B$1:$C$600,2,0),"")</f>
        <v/>
      </c>
      <c r="J2020" s="63"/>
      <c r="L2020" s="125" t="str">
        <f>IF(F2020="","",_xlfn.IFNA((VLOOKUP(F2020,help!L:M,2,0))*G2020,"غير مسجلة في المشتريات"))</f>
        <v/>
      </c>
    </row>
    <row r="2021" spans="2:12" x14ac:dyDescent="0.2">
      <c r="B2021" s="14">
        <f>COUNTIFS($E$3:E2021,تقرير!$E$4)</f>
        <v>21</v>
      </c>
      <c r="C2021" s="48"/>
      <c r="D2021" s="48"/>
      <c r="E2021" s="48"/>
      <c r="F2021" s="50"/>
      <c r="G2021" s="51"/>
      <c r="H2021" s="128" t="str">
        <f>IF(F2021="","",_xlfn.IFNA(VLOOKUP(F2021,'سجل المشتريات'!E:M,9,0),"غير مسجلة في المشتريات"))</f>
        <v/>
      </c>
      <c r="I2021" s="27" t="str">
        <f>_xlfn.IFNA(VLOOKUP(E2021,الاوردرات!$B$1:$C$600,2,0),"")</f>
        <v/>
      </c>
      <c r="J2021" s="63"/>
      <c r="L2021" s="125" t="str">
        <f>IF(F2021="","",_xlfn.IFNA((VLOOKUP(F2021,help!L:M,2,0))*G2021,"غير مسجلة في المشتريات"))</f>
        <v/>
      </c>
    </row>
    <row r="2022" spans="2:12" x14ac:dyDescent="0.2">
      <c r="B2022" s="14">
        <f>COUNTIFS($E$3:E2022,تقرير!$E$4)</f>
        <v>21</v>
      </c>
      <c r="C2022" s="48"/>
      <c r="D2022" s="48"/>
      <c r="E2022" s="48"/>
      <c r="F2022" s="50"/>
      <c r="G2022" s="51"/>
      <c r="H2022" s="128" t="str">
        <f>IF(F2022="","",_xlfn.IFNA(VLOOKUP(F2022,'سجل المشتريات'!E:M,9,0),"غير مسجلة في المشتريات"))</f>
        <v/>
      </c>
      <c r="I2022" s="27" t="str">
        <f>_xlfn.IFNA(VLOOKUP(E2022,الاوردرات!$B$1:$C$600,2,0),"")</f>
        <v/>
      </c>
      <c r="J2022" s="63"/>
      <c r="L2022" s="125" t="str">
        <f>IF(F2022="","",_xlfn.IFNA((VLOOKUP(F2022,help!L:M,2,0))*G2022,"غير مسجلة في المشتريات"))</f>
        <v/>
      </c>
    </row>
    <row r="2023" spans="2:12" x14ac:dyDescent="0.2">
      <c r="B2023" s="14">
        <f>COUNTIFS($E$3:E2023,تقرير!$E$4)</f>
        <v>21</v>
      </c>
      <c r="C2023" s="48"/>
      <c r="D2023" s="48"/>
      <c r="E2023" s="48"/>
      <c r="F2023" s="50"/>
      <c r="G2023" s="51"/>
      <c r="H2023" s="128" t="str">
        <f>IF(F2023="","",_xlfn.IFNA(VLOOKUP(F2023,'سجل المشتريات'!E:M,9,0),"غير مسجلة في المشتريات"))</f>
        <v/>
      </c>
      <c r="I2023" s="27" t="str">
        <f>_xlfn.IFNA(VLOOKUP(E2023,الاوردرات!$B$1:$C$600,2,0),"")</f>
        <v/>
      </c>
      <c r="J2023" s="63"/>
      <c r="L2023" s="125" t="str">
        <f>IF(F2023="","",_xlfn.IFNA((VLOOKUP(F2023,help!L:M,2,0))*G2023,"غير مسجلة في المشتريات"))</f>
        <v/>
      </c>
    </row>
    <row r="2024" spans="2:12" x14ac:dyDescent="0.2">
      <c r="B2024" s="14">
        <f>COUNTIFS($E$3:E2024,تقرير!$E$4)</f>
        <v>21</v>
      </c>
      <c r="C2024" s="48"/>
      <c r="D2024" s="48"/>
      <c r="E2024" s="48"/>
      <c r="F2024" s="50"/>
      <c r="G2024" s="51"/>
      <c r="H2024" s="128" t="str">
        <f>IF(F2024="","",_xlfn.IFNA(VLOOKUP(F2024,'سجل المشتريات'!E:M,9,0),"غير مسجلة في المشتريات"))</f>
        <v/>
      </c>
      <c r="I2024" s="27" t="str">
        <f>_xlfn.IFNA(VLOOKUP(E2024,الاوردرات!$B$1:$C$600,2,0),"")</f>
        <v/>
      </c>
      <c r="J2024" s="63"/>
      <c r="L2024" s="125" t="str">
        <f>IF(F2024="","",_xlfn.IFNA((VLOOKUP(F2024,help!L:M,2,0))*G2024,"غير مسجلة في المشتريات"))</f>
        <v/>
      </c>
    </row>
    <row r="2025" spans="2:12" x14ac:dyDescent="0.2">
      <c r="B2025" s="14">
        <f>COUNTIFS($E$3:E2025,تقرير!$E$4)</f>
        <v>21</v>
      </c>
      <c r="C2025" s="48"/>
      <c r="D2025" s="48"/>
      <c r="E2025" s="48"/>
      <c r="F2025" s="50"/>
      <c r="G2025" s="51"/>
      <c r="H2025" s="128" t="str">
        <f>IF(F2025="","",_xlfn.IFNA(VLOOKUP(F2025,'سجل المشتريات'!E:M,9,0),"غير مسجلة في المشتريات"))</f>
        <v/>
      </c>
      <c r="I2025" s="27" t="str">
        <f>_xlfn.IFNA(VLOOKUP(E2025,الاوردرات!$B$1:$C$600,2,0),"")</f>
        <v/>
      </c>
      <c r="J2025" s="63"/>
      <c r="L2025" s="125" t="str">
        <f>IF(F2025="","",_xlfn.IFNA((VLOOKUP(F2025,help!L:M,2,0))*G2025,"غير مسجلة في المشتريات"))</f>
        <v/>
      </c>
    </row>
    <row r="2026" spans="2:12" x14ac:dyDescent="0.2">
      <c r="B2026" s="14">
        <f>COUNTIFS($E$3:E2026,تقرير!$E$4)</f>
        <v>21</v>
      </c>
      <c r="C2026" s="48"/>
      <c r="D2026" s="48"/>
      <c r="E2026" s="48"/>
      <c r="F2026" s="50"/>
      <c r="G2026" s="51"/>
      <c r="H2026" s="128" t="str">
        <f>IF(F2026="","",_xlfn.IFNA(VLOOKUP(F2026,'سجل المشتريات'!E:M,9,0),"غير مسجلة في المشتريات"))</f>
        <v/>
      </c>
      <c r="I2026" s="27" t="str">
        <f>_xlfn.IFNA(VLOOKUP(E2026,الاوردرات!$B$1:$C$600,2,0),"")</f>
        <v/>
      </c>
      <c r="J2026" s="63"/>
      <c r="L2026" s="125" t="str">
        <f>IF(F2026="","",_xlfn.IFNA((VLOOKUP(F2026,help!L:M,2,0))*G2026,"غير مسجلة في المشتريات"))</f>
        <v/>
      </c>
    </row>
    <row r="2027" spans="2:12" x14ac:dyDescent="0.2">
      <c r="B2027" s="14">
        <f>COUNTIFS($E$3:E2027,تقرير!$E$4)</f>
        <v>21</v>
      </c>
      <c r="C2027" s="48"/>
      <c r="D2027" s="48"/>
      <c r="E2027" s="48"/>
      <c r="F2027" s="50"/>
      <c r="G2027" s="51"/>
      <c r="H2027" s="128" t="str">
        <f>IF(F2027="","",_xlfn.IFNA(VLOOKUP(F2027,'سجل المشتريات'!E:M,9,0),"غير مسجلة في المشتريات"))</f>
        <v/>
      </c>
      <c r="I2027" s="27" t="str">
        <f>_xlfn.IFNA(VLOOKUP(E2027,الاوردرات!$B$1:$C$600,2,0),"")</f>
        <v/>
      </c>
      <c r="J2027" s="63"/>
      <c r="L2027" s="125" t="str">
        <f>IF(F2027="","",_xlfn.IFNA((VLOOKUP(F2027,help!L:M,2,0))*G2027,"غير مسجلة في المشتريات"))</f>
        <v/>
      </c>
    </row>
    <row r="2028" spans="2:12" x14ac:dyDescent="0.2">
      <c r="B2028" s="14">
        <f>COUNTIFS($E$3:E2028,تقرير!$E$4)</f>
        <v>21</v>
      </c>
      <c r="C2028" s="48"/>
      <c r="D2028" s="48"/>
      <c r="E2028" s="48"/>
      <c r="F2028" s="50"/>
      <c r="G2028" s="51"/>
      <c r="H2028" s="128" t="str">
        <f>IF(F2028="","",_xlfn.IFNA(VLOOKUP(F2028,'سجل المشتريات'!E:M,9,0),"غير مسجلة في المشتريات"))</f>
        <v/>
      </c>
      <c r="I2028" s="27" t="str">
        <f>_xlfn.IFNA(VLOOKUP(E2028,الاوردرات!$B$1:$C$600,2,0),"")</f>
        <v/>
      </c>
      <c r="J2028" s="63"/>
      <c r="L2028" s="125" t="str">
        <f>IF(F2028="","",_xlfn.IFNA((VLOOKUP(F2028,help!L:M,2,0))*G2028,"غير مسجلة في المشتريات"))</f>
        <v/>
      </c>
    </row>
    <row r="2029" spans="2:12" x14ac:dyDescent="0.2">
      <c r="B2029" s="14">
        <f>COUNTIFS($E$3:E2029,تقرير!$E$4)</f>
        <v>21</v>
      </c>
      <c r="C2029" s="48"/>
      <c r="D2029" s="48"/>
      <c r="E2029" s="48"/>
      <c r="F2029" s="50"/>
      <c r="G2029" s="51"/>
      <c r="H2029" s="128" t="str">
        <f>IF(F2029="","",_xlfn.IFNA(VLOOKUP(F2029,'سجل المشتريات'!E:M,9,0),"غير مسجلة في المشتريات"))</f>
        <v/>
      </c>
      <c r="I2029" s="27" t="str">
        <f>_xlfn.IFNA(VLOOKUP(E2029,الاوردرات!$B$1:$C$600,2,0),"")</f>
        <v/>
      </c>
      <c r="J2029" s="63"/>
      <c r="L2029" s="125" t="str">
        <f>IF(F2029="","",_xlfn.IFNA((VLOOKUP(F2029,help!L:M,2,0))*G2029,"غير مسجلة في المشتريات"))</f>
        <v/>
      </c>
    </row>
    <row r="2030" spans="2:12" x14ac:dyDescent="0.2">
      <c r="B2030" s="14">
        <f>COUNTIFS($E$3:E2030,تقرير!$E$4)</f>
        <v>21</v>
      </c>
      <c r="C2030" s="48"/>
      <c r="D2030" s="48"/>
      <c r="E2030" s="48"/>
      <c r="F2030" s="50"/>
      <c r="G2030" s="51"/>
      <c r="H2030" s="128" t="str">
        <f>IF(F2030="","",_xlfn.IFNA(VLOOKUP(F2030,'سجل المشتريات'!E:M,9,0),"غير مسجلة في المشتريات"))</f>
        <v/>
      </c>
      <c r="I2030" s="27" t="str">
        <f>_xlfn.IFNA(VLOOKUP(E2030,الاوردرات!$B$1:$C$600,2,0),"")</f>
        <v/>
      </c>
      <c r="J2030" s="63"/>
      <c r="L2030" s="125" t="str">
        <f>IF(F2030="","",_xlfn.IFNA((VLOOKUP(F2030,help!L:M,2,0))*G2030,"غير مسجلة في المشتريات"))</f>
        <v/>
      </c>
    </row>
    <row r="2031" spans="2:12" x14ac:dyDescent="0.2">
      <c r="B2031" s="14">
        <f>COUNTIFS($E$3:E2031,تقرير!$E$4)</f>
        <v>21</v>
      </c>
      <c r="C2031" s="48"/>
      <c r="D2031" s="48"/>
      <c r="E2031" s="48"/>
      <c r="F2031" s="50"/>
      <c r="G2031" s="51"/>
      <c r="H2031" s="128" t="str">
        <f>IF(F2031="","",_xlfn.IFNA(VLOOKUP(F2031,'سجل المشتريات'!E:M,9,0),"غير مسجلة في المشتريات"))</f>
        <v/>
      </c>
      <c r="I2031" s="27" t="str">
        <f>_xlfn.IFNA(VLOOKUP(E2031,الاوردرات!$B$1:$C$600,2,0),"")</f>
        <v/>
      </c>
      <c r="J2031" s="63"/>
      <c r="L2031" s="125" t="str">
        <f>IF(F2031="","",_xlfn.IFNA((VLOOKUP(F2031,help!L:M,2,0))*G2031,"غير مسجلة في المشتريات"))</f>
        <v/>
      </c>
    </row>
    <row r="2032" spans="2:12" x14ac:dyDescent="0.2">
      <c r="B2032" s="14">
        <f>COUNTIFS($E$3:E2032,تقرير!$E$4)</f>
        <v>21</v>
      </c>
      <c r="C2032" s="48"/>
      <c r="D2032" s="48"/>
      <c r="E2032" s="48"/>
      <c r="F2032" s="50"/>
      <c r="G2032" s="51"/>
      <c r="H2032" s="128" t="str">
        <f>IF(F2032="","",_xlfn.IFNA(VLOOKUP(F2032,'سجل المشتريات'!E:M,9,0),"غير مسجلة في المشتريات"))</f>
        <v/>
      </c>
      <c r="I2032" s="27" t="str">
        <f>_xlfn.IFNA(VLOOKUP(E2032,الاوردرات!$B$1:$C$600,2,0),"")</f>
        <v/>
      </c>
      <c r="J2032" s="63"/>
      <c r="L2032" s="125" t="str">
        <f>IF(F2032="","",_xlfn.IFNA((VLOOKUP(F2032,help!L:M,2,0))*G2032,"غير مسجلة في المشتريات"))</f>
        <v/>
      </c>
    </row>
    <row r="2033" spans="2:12" x14ac:dyDescent="0.2">
      <c r="B2033" s="14">
        <f>COUNTIFS($E$3:E2033,تقرير!$E$4)</f>
        <v>21</v>
      </c>
      <c r="C2033" s="48"/>
      <c r="D2033" s="48"/>
      <c r="E2033" s="48"/>
      <c r="F2033" s="50"/>
      <c r="G2033" s="51"/>
      <c r="H2033" s="128" t="str">
        <f>IF(F2033="","",_xlfn.IFNA(VLOOKUP(F2033,'سجل المشتريات'!E:M,9,0),"غير مسجلة في المشتريات"))</f>
        <v/>
      </c>
      <c r="I2033" s="27" t="str">
        <f>_xlfn.IFNA(VLOOKUP(E2033,الاوردرات!$B$1:$C$600,2,0),"")</f>
        <v/>
      </c>
      <c r="J2033" s="63"/>
      <c r="L2033" s="125" t="str">
        <f>IF(F2033="","",_xlfn.IFNA((VLOOKUP(F2033,help!L:M,2,0))*G2033,"غير مسجلة في المشتريات"))</f>
        <v/>
      </c>
    </row>
    <row r="2034" spans="2:12" x14ac:dyDescent="0.2">
      <c r="B2034" s="14">
        <f>COUNTIFS($E$3:E2034,تقرير!$E$4)</f>
        <v>21</v>
      </c>
      <c r="C2034" s="48"/>
      <c r="D2034" s="48"/>
      <c r="E2034" s="48"/>
      <c r="F2034" s="50"/>
      <c r="G2034" s="51"/>
      <c r="H2034" s="128" t="str">
        <f>IF(F2034="","",_xlfn.IFNA(VLOOKUP(F2034,'سجل المشتريات'!E:M,9,0),"غير مسجلة في المشتريات"))</f>
        <v/>
      </c>
      <c r="I2034" s="27" t="str">
        <f>_xlfn.IFNA(VLOOKUP(E2034,الاوردرات!$B$1:$C$600,2,0),"")</f>
        <v/>
      </c>
      <c r="J2034" s="63"/>
      <c r="L2034" s="125" t="str">
        <f>IF(F2034="","",_xlfn.IFNA((VLOOKUP(F2034,help!L:M,2,0))*G2034,"غير مسجلة في المشتريات"))</f>
        <v/>
      </c>
    </row>
    <row r="2035" spans="2:12" x14ac:dyDescent="0.2">
      <c r="B2035" s="14">
        <f>COUNTIFS($E$3:E2035,تقرير!$E$4)</f>
        <v>21</v>
      </c>
      <c r="C2035" s="48"/>
      <c r="D2035" s="48"/>
      <c r="E2035" s="48"/>
      <c r="F2035" s="50"/>
      <c r="G2035" s="51"/>
      <c r="H2035" s="128" t="str">
        <f>IF(F2035="","",_xlfn.IFNA(VLOOKUP(F2035,'سجل المشتريات'!E:M,9,0),"غير مسجلة في المشتريات"))</f>
        <v/>
      </c>
      <c r="I2035" s="27" t="str">
        <f>_xlfn.IFNA(VLOOKUP(E2035,الاوردرات!$B$1:$C$600,2,0),"")</f>
        <v/>
      </c>
      <c r="J2035" s="63"/>
      <c r="L2035" s="125" t="str">
        <f>IF(F2035="","",_xlfn.IFNA((VLOOKUP(F2035,help!L:M,2,0))*G2035,"غير مسجلة في المشتريات"))</f>
        <v/>
      </c>
    </row>
    <row r="2036" spans="2:12" x14ac:dyDescent="0.2">
      <c r="B2036" s="14">
        <f>COUNTIFS($E$3:E2036,تقرير!$E$4)</f>
        <v>21</v>
      </c>
      <c r="C2036" s="48"/>
      <c r="D2036" s="48"/>
      <c r="E2036" s="48"/>
      <c r="F2036" s="50"/>
      <c r="G2036" s="51"/>
      <c r="H2036" s="128" t="str">
        <f>IF(F2036="","",_xlfn.IFNA(VLOOKUP(F2036,'سجل المشتريات'!E:M,9,0),"غير مسجلة في المشتريات"))</f>
        <v/>
      </c>
      <c r="I2036" s="27" t="str">
        <f>_xlfn.IFNA(VLOOKUP(E2036,الاوردرات!$B$1:$C$600,2,0),"")</f>
        <v/>
      </c>
      <c r="J2036" s="63"/>
      <c r="L2036" s="125" t="str">
        <f>IF(F2036="","",_xlfn.IFNA((VLOOKUP(F2036,help!L:M,2,0))*G2036,"غير مسجلة في المشتريات"))</f>
        <v/>
      </c>
    </row>
    <row r="2037" spans="2:12" x14ac:dyDescent="0.2">
      <c r="B2037" s="14">
        <f>COUNTIFS($E$3:E2037,تقرير!$E$4)</f>
        <v>21</v>
      </c>
      <c r="C2037" s="48"/>
      <c r="D2037" s="48"/>
      <c r="E2037" s="48"/>
      <c r="F2037" s="50"/>
      <c r="G2037" s="51"/>
      <c r="H2037" s="128" t="str">
        <f>IF(F2037="","",_xlfn.IFNA(VLOOKUP(F2037,'سجل المشتريات'!E:M,9,0),"غير مسجلة في المشتريات"))</f>
        <v/>
      </c>
      <c r="I2037" s="27" t="str">
        <f>_xlfn.IFNA(VLOOKUP(E2037,الاوردرات!$B$1:$C$600,2,0),"")</f>
        <v/>
      </c>
      <c r="J2037" s="63"/>
      <c r="L2037" s="125" t="str">
        <f>IF(F2037="","",_xlfn.IFNA((VLOOKUP(F2037,help!L:M,2,0))*G2037,"غير مسجلة في المشتريات"))</f>
        <v/>
      </c>
    </row>
    <row r="2038" spans="2:12" x14ac:dyDescent="0.2">
      <c r="B2038" s="14">
        <f>COUNTIFS($E$3:E2038,تقرير!$E$4)</f>
        <v>21</v>
      </c>
      <c r="C2038" s="48"/>
      <c r="D2038" s="48"/>
      <c r="E2038" s="48"/>
      <c r="F2038" s="50"/>
      <c r="G2038" s="51"/>
      <c r="H2038" s="128" t="str">
        <f>IF(F2038="","",_xlfn.IFNA(VLOOKUP(F2038,'سجل المشتريات'!E:M,9,0),"غير مسجلة في المشتريات"))</f>
        <v/>
      </c>
      <c r="I2038" s="27" t="str">
        <f>_xlfn.IFNA(VLOOKUP(E2038,الاوردرات!$B$1:$C$600,2,0),"")</f>
        <v/>
      </c>
      <c r="J2038" s="63"/>
      <c r="L2038" s="125" t="str">
        <f>IF(F2038="","",_xlfn.IFNA((VLOOKUP(F2038,help!L:M,2,0))*G2038,"غير مسجلة في المشتريات"))</f>
        <v/>
      </c>
    </row>
    <row r="2039" spans="2:12" x14ac:dyDescent="0.2">
      <c r="B2039" s="14">
        <f>COUNTIFS($E$3:E2039,تقرير!$E$4)</f>
        <v>21</v>
      </c>
      <c r="C2039" s="48"/>
      <c r="D2039" s="48"/>
      <c r="E2039" s="48"/>
      <c r="F2039" s="50"/>
      <c r="G2039" s="51"/>
      <c r="H2039" s="128" t="str">
        <f>IF(F2039="","",_xlfn.IFNA(VLOOKUP(F2039,'سجل المشتريات'!E:M,9,0),"غير مسجلة في المشتريات"))</f>
        <v/>
      </c>
      <c r="I2039" s="27" t="str">
        <f>_xlfn.IFNA(VLOOKUP(E2039,الاوردرات!$B$1:$C$600,2,0),"")</f>
        <v/>
      </c>
      <c r="J2039" s="63"/>
      <c r="L2039" s="125" t="str">
        <f>IF(F2039="","",_xlfn.IFNA((VLOOKUP(F2039,help!L:M,2,0))*G2039,"غير مسجلة في المشتريات"))</f>
        <v/>
      </c>
    </row>
    <row r="2040" spans="2:12" x14ac:dyDescent="0.2">
      <c r="B2040" s="14">
        <f>COUNTIFS($E$3:E2040,تقرير!$E$4)</f>
        <v>21</v>
      </c>
      <c r="C2040" s="48"/>
      <c r="D2040" s="48"/>
      <c r="E2040" s="48"/>
      <c r="F2040" s="50"/>
      <c r="G2040" s="51"/>
      <c r="H2040" s="128" t="str">
        <f>IF(F2040="","",_xlfn.IFNA(VLOOKUP(F2040,'سجل المشتريات'!E:M,9,0),"غير مسجلة في المشتريات"))</f>
        <v/>
      </c>
      <c r="I2040" s="27" t="str">
        <f>_xlfn.IFNA(VLOOKUP(E2040,الاوردرات!$B$1:$C$600,2,0),"")</f>
        <v/>
      </c>
      <c r="J2040" s="63"/>
      <c r="L2040" s="125" t="str">
        <f>IF(F2040="","",_xlfn.IFNA((VLOOKUP(F2040,help!L:M,2,0))*G2040,"غير مسجلة في المشتريات"))</f>
        <v/>
      </c>
    </row>
    <row r="2041" spans="2:12" x14ac:dyDescent="0.2">
      <c r="B2041" s="14">
        <f>COUNTIFS($E$3:E2041,تقرير!$E$4)</f>
        <v>21</v>
      </c>
      <c r="C2041" s="48"/>
      <c r="D2041" s="48"/>
      <c r="E2041" s="48"/>
      <c r="F2041" s="50"/>
      <c r="G2041" s="51"/>
      <c r="H2041" s="128" t="str">
        <f>IF(F2041="","",_xlfn.IFNA(VLOOKUP(F2041,'سجل المشتريات'!E:M,9,0),"غير مسجلة في المشتريات"))</f>
        <v/>
      </c>
      <c r="I2041" s="27" t="str">
        <f>_xlfn.IFNA(VLOOKUP(E2041,الاوردرات!$B$1:$C$600,2,0),"")</f>
        <v/>
      </c>
      <c r="J2041" s="63"/>
      <c r="L2041" s="125" t="str">
        <f>IF(F2041="","",_xlfn.IFNA((VLOOKUP(F2041,help!L:M,2,0))*G2041,"غير مسجلة في المشتريات"))</f>
        <v/>
      </c>
    </row>
    <row r="2042" spans="2:12" x14ac:dyDescent="0.2">
      <c r="B2042" s="14">
        <f>COUNTIFS($E$3:E2042,تقرير!$E$4)</f>
        <v>21</v>
      </c>
      <c r="C2042" s="48"/>
      <c r="D2042" s="48"/>
      <c r="E2042" s="48"/>
      <c r="F2042" s="50"/>
      <c r="G2042" s="51"/>
      <c r="H2042" s="128" t="str">
        <f>IF(F2042="","",_xlfn.IFNA(VLOOKUP(F2042,'سجل المشتريات'!E:M,9,0),"غير مسجلة في المشتريات"))</f>
        <v/>
      </c>
      <c r="I2042" s="27" t="str">
        <f>_xlfn.IFNA(VLOOKUP(E2042,الاوردرات!$B$1:$C$600,2,0),"")</f>
        <v/>
      </c>
      <c r="J2042" s="63"/>
      <c r="L2042" s="125" t="str">
        <f>IF(F2042="","",_xlfn.IFNA((VLOOKUP(F2042,help!L:M,2,0))*G2042,"غير مسجلة في المشتريات"))</f>
        <v/>
      </c>
    </row>
    <row r="2043" spans="2:12" x14ac:dyDescent="0.2">
      <c r="B2043" s="14">
        <f>COUNTIFS($E$3:E2043,تقرير!$E$4)</f>
        <v>21</v>
      </c>
      <c r="C2043" s="48"/>
      <c r="D2043" s="48"/>
      <c r="E2043" s="48"/>
      <c r="F2043" s="50"/>
      <c r="G2043" s="51"/>
      <c r="H2043" s="128" t="str">
        <f>IF(F2043="","",_xlfn.IFNA(VLOOKUP(F2043,'سجل المشتريات'!E:M,9,0),"غير مسجلة في المشتريات"))</f>
        <v/>
      </c>
      <c r="I2043" s="27" t="str">
        <f>_xlfn.IFNA(VLOOKUP(E2043,الاوردرات!$B$1:$C$600,2,0),"")</f>
        <v/>
      </c>
      <c r="J2043" s="63"/>
      <c r="L2043" s="125" t="str">
        <f>IF(F2043="","",_xlfn.IFNA((VLOOKUP(F2043,help!L:M,2,0))*G2043,"غير مسجلة في المشتريات"))</f>
        <v/>
      </c>
    </row>
    <row r="2044" spans="2:12" x14ac:dyDescent="0.2">
      <c r="B2044" s="14">
        <f>COUNTIFS($E$3:E2044,تقرير!$E$4)</f>
        <v>21</v>
      </c>
      <c r="C2044" s="48"/>
      <c r="D2044" s="48"/>
      <c r="E2044" s="48"/>
      <c r="F2044" s="50"/>
      <c r="G2044" s="51"/>
      <c r="H2044" s="128" t="str">
        <f>IF(F2044="","",_xlfn.IFNA(VLOOKUP(F2044,'سجل المشتريات'!E:M,9,0),"غير مسجلة في المشتريات"))</f>
        <v/>
      </c>
      <c r="I2044" s="27" t="str">
        <f>_xlfn.IFNA(VLOOKUP(E2044,الاوردرات!$B$1:$C$600,2,0),"")</f>
        <v/>
      </c>
      <c r="J2044" s="63"/>
      <c r="L2044" s="125" t="str">
        <f>IF(F2044="","",_xlfn.IFNA((VLOOKUP(F2044,help!L:M,2,0))*G2044,"غير مسجلة في المشتريات"))</f>
        <v/>
      </c>
    </row>
    <row r="2045" spans="2:12" x14ac:dyDescent="0.2">
      <c r="B2045" s="14">
        <f>COUNTIFS($E$3:E2045,تقرير!$E$4)</f>
        <v>21</v>
      </c>
      <c r="C2045" s="48"/>
      <c r="D2045" s="48"/>
      <c r="E2045" s="48"/>
      <c r="F2045" s="50"/>
      <c r="G2045" s="51"/>
      <c r="H2045" s="128" t="str">
        <f>IF(F2045="","",_xlfn.IFNA(VLOOKUP(F2045,'سجل المشتريات'!E:M,9,0),"غير مسجلة في المشتريات"))</f>
        <v/>
      </c>
      <c r="I2045" s="27" t="str">
        <f>_xlfn.IFNA(VLOOKUP(E2045,الاوردرات!$B$1:$C$600,2,0),"")</f>
        <v/>
      </c>
      <c r="J2045" s="63"/>
      <c r="L2045" s="125" t="str">
        <f>IF(F2045="","",_xlfn.IFNA((VLOOKUP(F2045,help!L:M,2,0))*G2045,"غير مسجلة في المشتريات"))</f>
        <v/>
      </c>
    </row>
    <row r="2046" spans="2:12" x14ac:dyDescent="0.2">
      <c r="B2046" s="14">
        <f>COUNTIFS($E$3:E2046,تقرير!$E$4)</f>
        <v>21</v>
      </c>
      <c r="C2046" s="48"/>
      <c r="D2046" s="48"/>
      <c r="E2046" s="48"/>
      <c r="F2046" s="50"/>
      <c r="G2046" s="51"/>
      <c r="H2046" s="128" t="str">
        <f>IF(F2046="","",_xlfn.IFNA(VLOOKUP(F2046,'سجل المشتريات'!E:M,9,0),"غير مسجلة في المشتريات"))</f>
        <v/>
      </c>
      <c r="I2046" s="27" t="str">
        <f>_xlfn.IFNA(VLOOKUP(E2046,الاوردرات!$B$1:$C$600,2,0),"")</f>
        <v/>
      </c>
      <c r="J2046" s="63"/>
      <c r="L2046" s="125" t="str">
        <f>IF(F2046="","",_xlfn.IFNA((VLOOKUP(F2046,help!L:M,2,0))*G2046,"غير مسجلة في المشتريات"))</f>
        <v/>
      </c>
    </row>
    <row r="2047" spans="2:12" x14ac:dyDescent="0.2">
      <c r="B2047" s="14">
        <f>COUNTIFS($E$3:E2047,تقرير!$E$4)</f>
        <v>21</v>
      </c>
      <c r="C2047" s="48"/>
      <c r="D2047" s="48"/>
      <c r="E2047" s="48"/>
      <c r="F2047" s="50"/>
      <c r="G2047" s="51"/>
      <c r="H2047" s="128" t="str">
        <f>IF(F2047="","",_xlfn.IFNA(VLOOKUP(F2047,'سجل المشتريات'!E:M,9,0),"غير مسجلة في المشتريات"))</f>
        <v/>
      </c>
      <c r="I2047" s="27" t="str">
        <f>_xlfn.IFNA(VLOOKUP(E2047,الاوردرات!$B$1:$C$600,2,0),"")</f>
        <v/>
      </c>
      <c r="J2047" s="63"/>
      <c r="L2047" s="125" t="str">
        <f>IF(F2047="","",_xlfn.IFNA((VLOOKUP(F2047,help!L:M,2,0))*G2047,"غير مسجلة في المشتريات"))</f>
        <v/>
      </c>
    </row>
    <row r="2048" spans="2:12" x14ac:dyDescent="0.2">
      <c r="B2048" s="14">
        <f>COUNTIFS($E$3:E2048,تقرير!$E$4)</f>
        <v>21</v>
      </c>
      <c r="C2048" s="48"/>
      <c r="D2048" s="48"/>
      <c r="E2048" s="48"/>
      <c r="F2048" s="50"/>
      <c r="G2048" s="51"/>
      <c r="H2048" s="128" t="str">
        <f>IF(F2048="","",_xlfn.IFNA(VLOOKUP(F2048,'سجل المشتريات'!E:M,9,0),"غير مسجلة في المشتريات"))</f>
        <v/>
      </c>
      <c r="I2048" s="27" t="str">
        <f>_xlfn.IFNA(VLOOKUP(E2048,الاوردرات!$B$1:$C$600,2,0),"")</f>
        <v/>
      </c>
      <c r="J2048" s="63"/>
      <c r="L2048" s="125" t="str">
        <f>IF(F2048="","",_xlfn.IFNA((VLOOKUP(F2048,help!L:M,2,0))*G2048,"غير مسجلة في المشتريات"))</f>
        <v/>
      </c>
    </row>
    <row r="2049" spans="2:12" x14ac:dyDescent="0.2">
      <c r="B2049" s="14">
        <f>COUNTIFS($E$3:E2049,تقرير!$E$4)</f>
        <v>21</v>
      </c>
      <c r="C2049" s="48"/>
      <c r="D2049" s="48"/>
      <c r="E2049" s="48"/>
      <c r="F2049" s="50"/>
      <c r="G2049" s="51"/>
      <c r="H2049" s="128" t="str">
        <f>IF(F2049="","",_xlfn.IFNA(VLOOKUP(F2049,'سجل المشتريات'!E:M,9,0),"غير مسجلة في المشتريات"))</f>
        <v/>
      </c>
      <c r="I2049" s="27" t="str">
        <f>_xlfn.IFNA(VLOOKUP(E2049,الاوردرات!$B$1:$C$600,2,0),"")</f>
        <v/>
      </c>
      <c r="J2049" s="63"/>
      <c r="L2049" s="125" t="str">
        <f>IF(F2049="","",_xlfn.IFNA((VLOOKUP(F2049,help!L:M,2,0))*G2049,"غير مسجلة في المشتريات"))</f>
        <v/>
      </c>
    </row>
    <row r="2050" spans="2:12" x14ac:dyDescent="0.2">
      <c r="B2050" s="14">
        <f>COUNTIFS($E$3:E2050,تقرير!$E$4)</f>
        <v>21</v>
      </c>
      <c r="C2050" s="48"/>
      <c r="D2050" s="48"/>
      <c r="E2050" s="48"/>
      <c r="F2050" s="50"/>
      <c r="G2050" s="51"/>
      <c r="H2050" s="128" t="str">
        <f>IF(F2050="","",_xlfn.IFNA(VLOOKUP(F2050,'سجل المشتريات'!E:M,9,0),"غير مسجلة في المشتريات"))</f>
        <v/>
      </c>
      <c r="I2050" s="27" t="str">
        <f>_xlfn.IFNA(VLOOKUP(E2050,الاوردرات!$B$1:$C$600,2,0),"")</f>
        <v/>
      </c>
      <c r="J2050" s="63"/>
      <c r="L2050" s="125" t="str">
        <f>IF(F2050="","",_xlfn.IFNA((VLOOKUP(F2050,help!L:M,2,0))*G2050,"غير مسجلة في المشتريات"))</f>
        <v/>
      </c>
    </row>
    <row r="2051" spans="2:12" x14ac:dyDescent="0.2">
      <c r="B2051" s="14">
        <f>COUNTIFS($E$3:E2051,تقرير!$E$4)</f>
        <v>21</v>
      </c>
      <c r="C2051" s="48"/>
      <c r="D2051" s="48"/>
      <c r="E2051" s="48"/>
      <c r="F2051" s="50"/>
      <c r="G2051" s="51"/>
      <c r="H2051" s="128" t="str">
        <f>IF(F2051="","",_xlfn.IFNA(VLOOKUP(F2051,'سجل المشتريات'!E:M,9,0),"غير مسجلة في المشتريات"))</f>
        <v/>
      </c>
      <c r="I2051" s="27" t="str">
        <f>_xlfn.IFNA(VLOOKUP(E2051,الاوردرات!$B$1:$C$600,2,0),"")</f>
        <v/>
      </c>
      <c r="J2051" s="63"/>
      <c r="L2051" s="125" t="str">
        <f>IF(F2051="","",_xlfn.IFNA((VLOOKUP(F2051,help!L:M,2,0))*G2051,"غير مسجلة في المشتريات"))</f>
        <v/>
      </c>
    </row>
    <row r="2052" spans="2:12" x14ac:dyDescent="0.2">
      <c r="B2052" s="14">
        <f>COUNTIFS($E$3:E2052,تقرير!$E$4)</f>
        <v>21</v>
      </c>
      <c r="C2052" s="48"/>
      <c r="D2052" s="48"/>
      <c r="E2052" s="48"/>
      <c r="F2052" s="50"/>
      <c r="G2052" s="51"/>
      <c r="H2052" s="128" t="str">
        <f>IF(F2052="","",_xlfn.IFNA(VLOOKUP(F2052,'سجل المشتريات'!E:M,9,0),"غير مسجلة في المشتريات"))</f>
        <v/>
      </c>
      <c r="I2052" s="27" t="str">
        <f>_xlfn.IFNA(VLOOKUP(E2052,الاوردرات!$B$1:$C$600,2,0),"")</f>
        <v/>
      </c>
      <c r="J2052" s="63"/>
      <c r="L2052" s="125" t="str">
        <f>IF(F2052="","",_xlfn.IFNA((VLOOKUP(F2052,help!L:M,2,0))*G2052,"غير مسجلة في المشتريات"))</f>
        <v/>
      </c>
    </row>
    <row r="2053" spans="2:12" x14ac:dyDescent="0.2">
      <c r="B2053" s="14">
        <f>COUNTIFS($E$3:E2053,تقرير!$E$4)</f>
        <v>21</v>
      </c>
      <c r="C2053" s="48"/>
      <c r="D2053" s="48"/>
      <c r="E2053" s="48"/>
      <c r="F2053" s="50"/>
      <c r="G2053" s="51"/>
      <c r="H2053" s="128" t="str">
        <f>IF(F2053="","",_xlfn.IFNA(VLOOKUP(F2053,'سجل المشتريات'!E:M,9,0),"غير مسجلة في المشتريات"))</f>
        <v/>
      </c>
      <c r="I2053" s="27" t="str">
        <f>_xlfn.IFNA(VLOOKUP(E2053,الاوردرات!$B$1:$C$600,2,0),"")</f>
        <v/>
      </c>
      <c r="J2053" s="63"/>
      <c r="L2053" s="125" t="str">
        <f>IF(F2053="","",_xlfn.IFNA((VLOOKUP(F2053,help!L:M,2,0))*G2053,"غير مسجلة في المشتريات"))</f>
        <v/>
      </c>
    </row>
    <row r="2054" spans="2:12" x14ac:dyDescent="0.2">
      <c r="B2054" s="14">
        <f>COUNTIFS($E$3:E2054,تقرير!$E$4)</f>
        <v>21</v>
      </c>
      <c r="C2054" s="48"/>
      <c r="D2054" s="48"/>
      <c r="E2054" s="48"/>
      <c r="F2054" s="50"/>
      <c r="G2054" s="51"/>
      <c r="H2054" s="128" t="str">
        <f>IF(F2054="","",_xlfn.IFNA(VLOOKUP(F2054,'سجل المشتريات'!E:M,9,0),"غير مسجلة في المشتريات"))</f>
        <v/>
      </c>
      <c r="I2054" s="27" t="str">
        <f>_xlfn.IFNA(VLOOKUP(E2054,الاوردرات!$B$1:$C$600,2,0),"")</f>
        <v/>
      </c>
      <c r="J2054" s="63"/>
      <c r="L2054" s="125" t="str">
        <f>IF(F2054="","",_xlfn.IFNA((VLOOKUP(F2054,help!L:M,2,0))*G2054,"غير مسجلة في المشتريات"))</f>
        <v/>
      </c>
    </row>
    <row r="2055" spans="2:12" x14ac:dyDescent="0.2">
      <c r="B2055" s="14">
        <f>COUNTIFS($E$3:E2055,تقرير!$E$4)</f>
        <v>21</v>
      </c>
      <c r="C2055" s="48"/>
      <c r="D2055" s="48"/>
      <c r="E2055" s="48"/>
      <c r="F2055" s="50"/>
      <c r="G2055" s="51"/>
      <c r="H2055" s="128" t="str">
        <f>IF(F2055="","",_xlfn.IFNA(VLOOKUP(F2055,'سجل المشتريات'!E:M,9,0),"غير مسجلة في المشتريات"))</f>
        <v/>
      </c>
      <c r="I2055" s="27" t="str">
        <f>_xlfn.IFNA(VLOOKUP(E2055,الاوردرات!$B$1:$C$600,2,0),"")</f>
        <v/>
      </c>
      <c r="J2055" s="63"/>
      <c r="L2055" s="125" t="str">
        <f>IF(F2055="","",_xlfn.IFNA((VLOOKUP(F2055,help!L:M,2,0))*G2055,"غير مسجلة في المشتريات"))</f>
        <v/>
      </c>
    </row>
    <row r="2056" spans="2:12" x14ac:dyDescent="0.2">
      <c r="B2056" s="14">
        <f>COUNTIFS($E$3:E2056,تقرير!$E$4)</f>
        <v>21</v>
      </c>
      <c r="C2056" s="48"/>
      <c r="D2056" s="48"/>
      <c r="E2056" s="48"/>
      <c r="F2056" s="50"/>
      <c r="G2056" s="51"/>
      <c r="H2056" s="128" t="str">
        <f>IF(F2056="","",_xlfn.IFNA(VLOOKUP(F2056,'سجل المشتريات'!E:M,9,0),"غير مسجلة في المشتريات"))</f>
        <v/>
      </c>
      <c r="I2056" s="27" t="str">
        <f>_xlfn.IFNA(VLOOKUP(E2056,الاوردرات!$B$1:$C$600,2,0),"")</f>
        <v/>
      </c>
      <c r="J2056" s="63"/>
      <c r="L2056" s="125" t="str">
        <f>IF(F2056="","",_xlfn.IFNA((VLOOKUP(F2056,help!L:M,2,0))*G2056,"غير مسجلة في المشتريات"))</f>
        <v/>
      </c>
    </row>
    <row r="2057" spans="2:12" x14ac:dyDescent="0.2">
      <c r="B2057" s="14">
        <f>COUNTIFS($E$3:E2057,تقرير!$E$4)</f>
        <v>21</v>
      </c>
      <c r="C2057" s="48"/>
      <c r="D2057" s="48"/>
      <c r="E2057" s="48"/>
      <c r="F2057" s="50"/>
      <c r="G2057" s="51"/>
      <c r="H2057" s="128" t="str">
        <f>IF(F2057="","",_xlfn.IFNA(VLOOKUP(F2057,'سجل المشتريات'!E:M,9,0),"غير مسجلة في المشتريات"))</f>
        <v/>
      </c>
      <c r="I2057" s="27" t="str">
        <f>_xlfn.IFNA(VLOOKUP(E2057,الاوردرات!$B$1:$C$600,2,0),"")</f>
        <v/>
      </c>
      <c r="J2057" s="63"/>
      <c r="L2057" s="125" t="str">
        <f>IF(F2057="","",_xlfn.IFNA((VLOOKUP(F2057,help!L:M,2,0))*G2057,"غير مسجلة في المشتريات"))</f>
        <v/>
      </c>
    </row>
    <row r="2058" spans="2:12" x14ac:dyDescent="0.2">
      <c r="B2058" s="14">
        <f>COUNTIFS($E$3:E2058,تقرير!$E$4)</f>
        <v>21</v>
      </c>
      <c r="C2058" s="48"/>
      <c r="D2058" s="48"/>
      <c r="E2058" s="48"/>
      <c r="F2058" s="50"/>
      <c r="G2058" s="51"/>
      <c r="H2058" s="128" t="str">
        <f>IF(F2058="","",_xlfn.IFNA(VLOOKUP(F2058,'سجل المشتريات'!E:M,9,0),"غير مسجلة في المشتريات"))</f>
        <v/>
      </c>
      <c r="I2058" s="27" t="str">
        <f>_xlfn.IFNA(VLOOKUP(E2058,الاوردرات!$B$1:$C$600,2,0),"")</f>
        <v/>
      </c>
      <c r="J2058" s="63"/>
      <c r="L2058" s="125" t="str">
        <f>IF(F2058="","",_xlfn.IFNA((VLOOKUP(F2058,help!L:M,2,0))*G2058,"غير مسجلة في المشتريات"))</f>
        <v/>
      </c>
    </row>
    <row r="2059" spans="2:12" x14ac:dyDescent="0.2">
      <c r="B2059" s="14">
        <f>COUNTIFS($E$3:E2059,تقرير!$E$4)</f>
        <v>21</v>
      </c>
      <c r="C2059" s="48"/>
      <c r="D2059" s="48"/>
      <c r="E2059" s="48"/>
      <c r="F2059" s="50"/>
      <c r="G2059" s="51"/>
      <c r="H2059" s="128" t="str">
        <f>IF(F2059="","",_xlfn.IFNA(VLOOKUP(F2059,'سجل المشتريات'!E:M,9,0),"غير مسجلة في المشتريات"))</f>
        <v/>
      </c>
      <c r="I2059" s="27" t="str">
        <f>_xlfn.IFNA(VLOOKUP(E2059,الاوردرات!$B$1:$C$600,2,0),"")</f>
        <v/>
      </c>
      <c r="J2059" s="63"/>
      <c r="L2059" s="125" t="str">
        <f>IF(F2059="","",_xlfn.IFNA((VLOOKUP(F2059,help!L:M,2,0))*G2059,"غير مسجلة في المشتريات"))</f>
        <v/>
      </c>
    </row>
    <row r="2060" spans="2:12" x14ac:dyDescent="0.2">
      <c r="B2060" s="14">
        <f>COUNTIFS($E$3:E2060,تقرير!$E$4)</f>
        <v>21</v>
      </c>
      <c r="C2060" s="48"/>
      <c r="D2060" s="48"/>
      <c r="E2060" s="48"/>
      <c r="F2060" s="50"/>
      <c r="G2060" s="51"/>
      <c r="H2060" s="128" t="str">
        <f>IF(F2060="","",_xlfn.IFNA(VLOOKUP(F2060,'سجل المشتريات'!E:M,9,0),"غير مسجلة في المشتريات"))</f>
        <v/>
      </c>
      <c r="I2060" s="27" t="str">
        <f>_xlfn.IFNA(VLOOKUP(E2060,الاوردرات!$B$1:$C$600,2,0),"")</f>
        <v/>
      </c>
      <c r="J2060" s="63"/>
      <c r="L2060" s="125" t="str">
        <f>IF(F2060="","",_xlfn.IFNA((VLOOKUP(F2060,help!L:M,2,0))*G2060,"غير مسجلة في المشتريات"))</f>
        <v/>
      </c>
    </row>
    <row r="2061" spans="2:12" x14ac:dyDescent="0.2">
      <c r="B2061" s="14">
        <f>COUNTIFS($E$3:E2061,تقرير!$E$4)</f>
        <v>21</v>
      </c>
      <c r="C2061" s="48"/>
      <c r="D2061" s="48"/>
      <c r="E2061" s="48"/>
      <c r="F2061" s="50"/>
      <c r="G2061" s="51"/>
      <c r="H2061" s="128" t="str">
        <f>IF(F2061="","",_xlfn.IFNA(VLOOKUP(F2061,'سجل المشتريات'!E:M,9,0),"غير مسجلة في المشتريات"))</f>
        <v/>
      </c>
      <c r="I2061" s="27" t="str">
        <f>_xlfn.IFNA(VLOOKUP(E2061,الاوردرات!$B$1:$C$600,2,0),"")</f>
        <v/>
      </c>
      <c r="J2061" s="63"/>
      <c r="L2061" s="125" t="str">
        <f>IF(F2061="","",_xlfn.IFNA((VLOOKUP(F2061,help!L:M,2,0))*G2061,"غير مسجلة في المشتريات"))</f>
        <v/>
      </c>
    </row>
    <row r="2062" spans="2:12" x14ac:dyDescent="0.2">
      <c r="B2062" s="14">
        <f>COUNTIFS($E$3:E2062,تقرير!$E$4)</f>
        <v>21</v>
      </c>
      <c r="C2062" s="48"/>
      <c r="D2062" s="48"/>
      <c r="E2062" s="48"/>
      <c r="F2062" s="50"/>
      <c r="G2062" s="51"/>
      <c r="H2062" s="128" t="str">
        <f>IF(F2062="","",_xlfn.IFNA(VLOOKUP(F2062,'سجل المشتريات'!E:M,9,0),"غير مسجلة في المشتريات"))</f>
        <v/>
      </c>
      <c r="I2062" s="27" t="str">
        <f>_xlfn.IFNA(VLOOKUP(E2062,الاوردرات!$B$1:$C$600,2,0),"")</f>
        <v/>
      </c>
      <c r="J2062" s="63"/>
      <c r="L2062" s="125" t="str">
        <f>IF(F2062="","",_xlfn.IFNA((VLOOKUP(F2062,help!L:M,2,0))*G2062,"غير مسجلة في المشتريات"))</f>
        <v/>
      </c>
    </row>
    <row r="2063" spans="2:12" x14ac:dyDescent="0.2">
      <c r="B2063" s="14">
        <f>COUNTIFS($E$3:E2063,تقرير!$E$4)</f>
        <v>21</v>
      </c>
      <c r="C2063" s="48"/>
      <c r="D2063" s="48"/>
      <c r="E2063" s="48"/>
      <c r="F2063" s="50"/>
      <c r="G2063" s="51"/>
      <c r="H2063" s="128" t="str">
        <f>IF(F2063="","",_xlfn.IFNA(VLOOKUP(F2063,'سجل المشتريات'!E:M,9,0),"غير مسجلة في المشتريات"))</f>
        <v/>
      </c>
      <c r="I2063" s="27" t="str">
        <f>_xlfn.IFNA(VLOOKUP(E2063,الاوردرات!$B$1:$C$600,2,0),"")</f>
        <v/>
      </c>
      <c r="J2063" s="63"/>
      <c r="L2063" s="125" t="str">
        <f>IF(F2063="","",_xlfn.IFNA((VLOOKUP(F2063,help!L:M,2,0))*G2063,"غير مسجلة في المشتريات"))</f>
        <v/>
      </c>
    </row>
    <row r="2064" spans="2:12" x14ac:dyDescent="0.2">
      <c r="B2064" s="14">
        <f>COUNTIFS($E$3:E2064,تقرير!$E$4)</f>
        <v>21</v>
      </c>
      <c r="C2064" s="48"/>
      <c r="D2064" s="48"/>
      <c r="E2064" s="48"/>
      <c r="F2064" s="50"/>
      <c r="G2064" s="51"/>
      <c r="H2064" s="128" t="str">
        <f>IF(F2064="","",_xlfn.IFNA(VLOOKUP(F2064,'سجل المشتريات'!E:M,9,0),"غير مسجلة في المشتريات"))</f>
        <v/>
      </c>
      <c r="I2064" s="27" t="str">
        <f>_xlfn.IFNA(VLOOKUP(E2064,الاوردرات!$B$1:$C$600,2,0),"")</f>
        <v/>
      </c>
      <c r="J2064" s="63"/>
      <c r="L2064" s="125" t="str">
        <f>IF(F2064="","",_xlfn.IFNA((VLOOKUP(F2064,help!L:M,2,0))*G2064,"غير مسجلة في المشتريات"))</f>
        <v/>
      </c>
    </row>
    <row r="2065" spans="2:12" x14ac:dyDescent="0.2">
      <c r="B2065" s="14">
        <f>COUNTIFS($E$3:E2065,تقرير!$E$4)</f>
        <v>21</v>
      </c>
      <c r="C2065" s="48"/>
      <c r="D2065" s="48"/>
      <c r="E2065" s="48"/>
      <c r="F2065" s="50"/>
      <c r="G2065" s="51"/>
      <c r="H2065" s="128" t="str">
        <f>IF(F2065="","",_xlfn.IFNA(VLOOKUP(F2065,'سجل المشتريات'!E:M,9,0),"غير مسجلة في المشتريات"))</f>
        <v/>
      </c>
      <c r="I2065" s="27" t="str">
        <f>_xlfn.IFNA(VLOOKUP(E2065,الاوردرات!$B$1:$C$600,2,0),"")</f>
        <v/>
      </c>
      <c r="J2065" s="63"/>
      <c r="L2065" s="125" t="str">
        <f>IF(F2065="","",_xlfn.IFNA((VLOOKUP(F2065,help!L:M,2,0))*G2065,"غير مسجلة في المشتريات"))</f>
        <v/>
      </c>
    </row>
    <row r="2066" spans="2:12" x14ac:dyDescent="0.2">
      <c r="B2066" s="14">
        <f>COUNTIFS($E$3:E2066,تقرير!$E$4)</f>
        <v>21</v>
      </c>
      <c r="C2066" s="48"/>
      <c r="D2066" s="48"/>
      <c r="E2066" s="48"/>
      <c r="F2066" s="50"/>
      <c r="G2066" s="51"/>
      <c r="H2066" s="128" t="str">
        <f>IF(F2066="","",_xlfn.IFNA(VLOOKUP(F2066,'سجل المشتريات'!E:M,9,0),"غير مسجلة في المشتريات"))</f>
        <v/>
      </c>
      <c r="I2066" s="27" t="str">
        <f>_xlfn.IFNA(VLOOKUP(E2066,الاوردرات!$B$1:$C$600,2,0),"")</f>
        <v/>
      </c>
      <c r="J2066" s="63"/>
      <c r="L2066" s="125" t="str">
        <f>IF(F2066="","",_xlfn.IFNA((VLOOKUP(F2066,help!L:M,2,0))*G2066,"غير مسجلة في المشتريات"))</f>
        <v/>
      </c>
    </row>
    <row r="2067" spans="2:12" x14ac:dyDescent="0.2">
      <c r="B2067" s="14">
        <f>COUNTIFS($E$3:E2067,تقرير!$E$4)</f>
        <v>21</v>
      </c>
      <c r="C2067" s="48"/>
      <c r="D2067" s="48"/>
      <c r="E2067" s="48"/>
      <c r="F2067" s="50"/>
      <c r="G2067" s="51"/>
      <c r="H2067" s="128" t="str">
        <f>IF(F2067="","",_xlfn.IFNA(VLOOKUP(F2067,'سجل المشتريات'!E:M,9,0),"غير مسجلة في المشتريات"))</f>
        <v/>
      </c>
      <c r="I2067" s="27" t="str">
        <f>_xlfn.IFNA(VLOOKUP(E2067,الاوردرات!$B$1:$C$600,2,0),"")</f>
        <v/>
      </c>
      <c r="J2067" s="63"/>
      <c r="L2067" s="125" t="str">
        <f>IF(F2067="","",_xlfn.IFNA((VLOOKUP(F2067,help!L:M,2,0))*G2067,"غير مسجلة في المشتريات"))</f>
        <v/>
      </c>
    </row>
    <row r="2068" spans="2:12" x14ac:dyDescent="0.2">
      <c r="B2068" s="14">
        <f>COUNTIFS($E$3:E2068,تقرير!$E$4)</f>
        <v>21</v>
      </c>
      <c r="C2068" s="48"/>
      <c r="D2068" s="48"/>
      <c r="E2068" s="48"/>
      <c r="F2068" s="50"/>
      <c r="G2068" s="51"/>
      <c r="H2068" s="128" t="str">
        <f>IF(F2068="","",_xlfn.IFNA(VLOOKUP(F2068,'سجل المشتريات'!E:M,9,0),"غير مسجلة في المشتريات"))</f>
        <v/>
      </c>
      <c r="I2068" s="27" t="str">
        <f>_xlfn.IFNA(VLOOKUP(E2068,الاوردرات!$B$1:$C$600,2,0),"")</f>
        <v/>
      </c>
      <c r="J2068" s="63"/>
      <c r="L2068" s="125" t="str">
        <f>IF(F2068="","",_xlfn.IFNA((VLOOKUP(F2068,help!L:M,2,0))*G2068,"غير مسجلة في المشتريات"))</f>
        <v/>
      </c>
    </row>
    <row r="2069" spans="2:12" x14ac:dyDescent="0.2">
      <c r="B2069" s="14">
        <f>COUNTIFS($E$3:E2069,تقرير!$E$4)</f>
        <v>21</v>
      </c>
      <c r="C2069" s="48"/>
      <c r="D2069" s="48"/>
      <c r="E2069" s="48"/>
      <c r="F2069" s="50"/>
      <c r="G2069" s="51"/>
      <c r="H2069" s="128" t="str">
        <f>IF(F2069="","",_xlfn.IFNA(VLOOKUP(F2069,'سجل المشتريات'!E:M,9,0),"غير مسجلة في المشتريات"))</f>
        <v/>
      </c>
      <c r="I2069" s="27" t="str">
        <f>_xlfn.IFNA(VLOOKUP(E2069,الاوردرات!$B$1:$C$600,2,0),"")</f>
        <v/>
      </c>
      <c r="J2069" s="63"/>
      <c r="L2069" s="125" t="str">
        <f>IF(F2069="","",_xlfn.IFNA((VLOOKUP(F2069,help!L:M,2,0))*G2069,"غير مسجلة في المشتريات"))</f>
        <v/>
      </c>
    </row>
    <row r="2070" spans="2:12" x14ac:dyDescent="0.2">
      <c r="B2070" s="14">
        <f>COUNTIFS($E$3:E2070,تقرير!$E$4)</f>
        <v>21</v>
      </c>
      <c r="C2070" s="48"/>
      <c r="D2070" s="48"/>
      <c r="E2070" s="48"/>
      <c r="F2070" s="50"/>
      <c r="G2070" s="51"/>
      <c r="H2070" s="128" t="str">
        <f>IF(F2070="","",_xlfn.IFNA(VLOOKUP(F2070,'سجل المشتريات'!E:M,9,0),"غير مسجلة في المشتريات"))</f>
        <v/>
      </c>
      <c r="I2070" s="27" t="str">
        <f>_xlfn.IFNA(VLOOKUP(E2070,الاوردرات!$B$1:$C$600,2,0),"")</f>
        <v/>
      </c>
      <c r="J2070" s="63"/>
      <c r="L2070" s="125" t="str">
        <f>IF(F2070="","",_xlfn.IFNA((VLOOKUP(F2070,help!L:M,2,0))*G2070,"غير مسجلة في المشتريات"))</f>
        <v/>
      </c>
    </row>
    <row r="2071" spans="2:12" x14ac:dyDescent="0.2">
      <c r="B2071" s="14">
        <f>COUNTIFS($E$3:E2071,تقرير!$E$4)</f>
        <v>21</v>
      </c>
      <c r="C2071" s="48"/>
      <c r="D2071" s="48"/>
      <c r="E2071" s="48"/>
      <c r="F2071" s="50"/>
      <c r="G2071" s="51"/>
      <c r="H2071" s="128" t="str">
        <f>IF(F2071="","",_xlfn.IFNA(VLOOKUP(F2071,'سجل المشتريات'!E:M,9,0),"غير مسجلة في المشتريات"))</f>
        <v/>
      </c>
      <c r="I2071" s="27" t="str">
        <f>_xlfn.IFNA(VLOOKUP(E2071,الاوردرات!$B$1:$C$600,2,0),"")</f>
        <v/>
      </c>
      <c r="J2071" s="63"/>
      <c r="L2071" s="125" t="str">
        <f>IF(F2071="","",_xlfn.IFNA((VLOOKUP(F2071,help!L:M,2,0))*G2071,"غير مسجلة في المشتريات"))</f>
        <v/>
      </c>
    </row>
    <row r="2072" spans="2:12" x14ac:dyDescent="0.2">
      <c r="B2072" s="14">
        <f>COUNTIFS($E$3:E2072,تقرير!$E$4)</f>
        <v>21</v>
      </c>
      <c r="C2072" s="48"/>
      <c r="D2072" s="48"/>
      <c r="E2072" s="48"/>
      <c r="F2072" s="50"/>
      <c r="G2072" s="51"/>
      <c r="H2072" s="128" t="str">
        <f>IF(F2072="","",_xlfn.IFNA(VLOOKUP(F2072,'سجل المشتريات'!E:M,9,0),"غير مسجلة في المشتريات"))</f>
        <v/>
      </c>
      <c r="I2072" s="27" t="str">
        <f>_xlfn.IFNA(VLOOKUP(E2072,الاوردرات!$B$1:$C$600,2,0),"")</f>
        <v/>
      </c>
      <c r="J2072" s="63"/>
      <c r="L2072" s="125" t="str">
        <f>IF(F2072="","",_xlfn.IFNA((VLOOKUP(F2072,help!L:M,2,0))*G2072,"غير مسجلة في المشتريات"))</f>
        <v/>
      </c>
    </row>
    <row r="2073" spans="2:12" x14ac:dyDescent="0.2">
      <c r="B2073" s="14">
        <f>COUNTIFS($E$3:E2073,تقرير!$E$4)</f>
        <v>21</v>
      </c>
      <c r="C2073" s="48"/>
      <c r="D2073" s="48"/>
      <c r="E2073" s="48"/>
      <c r="F2073" s="50"/>
      <c r="G2073" s="51"/>
      <c r="H2073" s="128" t="str">
        <f>IF(F2073="","",_xlfn.IFNA(VLOOKUP(F2073,'سجل المشتريات'!E:M,9,0),"غير مسجلة في المشتريات"))</f>
        <v/>
      </c>
      <c r="I2073" s="27" t="str">
        <f>_xlfn.IFNA(VLOOKUP(E2073,الاوردرات!$B$1:$C$600,2,0),"")</f>
        <v/>
      </c>
      <c r="J2073" s="63"/>
      <c r="L2073" s="125" t="str">
        <f>IF(F2073="","",_xlfn.IFNA((VLOOKUP(F2073,help!L:M,2,0))*G2073,"غير مسجلة في المشتريات"))</f>
        <v/>
      </c>
    </row>
    <row r="2074" spans="2:12" x14ac:dyDescent="0.2">
      <c r="B2074" s="14">
        <f>COUNTIFS($E$3:E2074,تقرير!$E$4)</f>
        <v>21</v>
      </c>
      <c r="C2074" s="48"/>
      <c r="D2074" s="48"/>
      <c r="E2074" s="48"/>
      <c r="F2074" s="50"/>
      <c r="G2074" s="51"/>
      <c r="H2074" s="128" t="str">
        <f>IF(F2074="","",_xlfn.IFNA(VLOOKUP(F2074,'سجل المشتريات'!E:M,9,0),"غير مسجلة في المشتريات"))</f>
        <v/>
      </c>
      <c r="I2074" s="27" t="str">
        <f>_xlfn.IFNA(VLOOKUP(E2074,الاوردرات!$B$1:$C$600,2,0),"")</f>
        <v/>
      </c>
      <c r="J2074" s="63"/>
      <c r="L2074" s="125" t="str">
        <f>IF(F2074="","",_xlfn.IFNA((VLOOKUP(F2074,help!L:M,2,0))*G2074,"غير مسجلة في المشتريات"))</f>
        <v/>
      </c>
    </row>
    <row r="2075" spans="2:12" x14ac:dyDescent="0.2">
      <c r="B2075" s="14">
        <f>COUNTIFS($E$3:E2075,تقرير!$E$4)</f>
        <v>21</v>
      </c>
      <c r="C2075" s="48"/>
      <c r="D2075" s="48"/>
      <c r="E2075" s="48"/>
      <c r="F2075" s="50"/>
      <c r="G2075" s="51"/>
      <c r="H2075" s="128" t="str">
        <f>IF(F2075="","",_xlfn.IFNA(VLOOKUP(F2075,'سجل المشتريات'!E:M,9,0),"غير مسجلة في المشتريات"))</f>
        <v/>
      </c>
      <c r="I2075" s="27" t="str">
        <f>_xlfn.IFNA(VLOOKUP(E2075,الاوردرات!$B$1:$C$600,2,0),"")</f>
        <v/>
      </c>
      <c r="J2075" s="63"/>
      <c r="L2075" s="125" t="str">
        <f>IF(F2075="","",_xlfn.IFNA((VLOOKUP(F2075,help!L:M,2,0))*G2075,"غير مسجلة في المشتريات"))</f>
        <v/>
      </c>
    </row>
    <row r="2076" spans="2:12" x14ac:dyDescent="0.2">
      <c r="B2076" s="14">
        <f>COUNTIFS($E$3:E2076,تقرير!$E$4)</f>
        <v>21</v>
      </c>
      <c r="C2076" s="48"/>
      <c r="D2076" s="48"/>
      <c r="E2076" s="48"/>
      <c r="F2076" s="50"/>
      <c r="G2076" s="51"/>
      <c r="H2076" s="128" t="str">
        <f>IF(F2076="","",_xlfn.IFNA(VLOOKUP(F2076,'سجل المشتريات'!E:M,9,0),"غير مسجلة في المشتريات"))</f>
        <v/>
      </c>
      <c r="I2076" s="27" t="str">
        <f>_xlfn.IFNA(VLOOKUP(E2076,الاوردرات!$B$1:$C$600,2,0),"")</f>
        <v/>
      </c>
      <c r="J2076" s="63"/>
      <c r="L2076" s="125" t="str">
        <f>IF(F2076="","",_xlfn.IFNA((VLOOKUP(F2076,help!L:M,2,0))*G2076,"غير مسجلة في المشتريات"))</f>
        <v/>
      </c>
    </row>
    <row r="2077" spans="2:12" x14ac:dyDescent="0.2">
      <c r="B2077" s="14">
        <f>COUNTIFS($E$3:E2077,تقرير!$E$4)</f>
        <v>21</v>
      </c>
      <c r="C2077" s="48"/>
      <c r="D2077" s="48"/>
      <c r="E2077" s="48"/>
      <c r="F2077" s="50"/>
      <c r="G2077" s="51"/>
      <c r="H2077" s="128" t="str">
        <f>IF(F2077="","",_xlfn.IFNA(VLOOKUP(F2077,'سجل المشتريات'!E:M,9,0),"غير مسجلة في المشتريات"))</f>
        <v/>
      </c>
      <c r="I2077" s="27" t="str">
        <f>_xlfn.IFNA(VLOOKUP(E2077,الاوردرات!$B$1:$C$600,2,0),"")</f>
        <v/>
      </c>
      <c r="J2077" s="63"/>
      <c r="L2077" s="125" t="str">
        <f>IF(F2077="","",_xlfn.IFNA((VLOOKUP(F2077,help!L:M,2,0))*G2077,"غير مسجلة في المشتريات"))</f>
        <v/>
      </c>
    </row>
    <row r="2078" spans="2:12" x14ac:dyDescent="0.2">
      <c r="B2078" s="14">
        <f>COUNTIFS($E$3:E2078,تقرير!$E$4)</f>
        <v>21</v>
      </c>
      <c r="C2078" s="48"/>
      <c r="D2078" s="48"/>
      <c r="E2078" s="48"/>
      <c r="F2078" s="50"/>
      <c r="G2078" s="51"/>
      <c r="H2078" s="128" t="str">
        <f>IF(F2078="","",_xlfn.IFNA(VLOOKUP(F2078,'سجل المشتريات'!E:M,9,0),"غير مسجلة في المشتريات"))</f>
        <v/>
      </c>
      <c r="I2078" s="27" t="str">
        <f>_xlfn.IFNA(VLOOKUP(E2078,الاوردرات!$B$1:$C$600,2,0),"")</f>
        <v/>
      </c>
      <c r="J2078" s="63"/>
      <c r="L2078" s="125" t="str">
        <f>IF(F2078="","",_xlfn.IFNA((VLOOKUP(F2078,help!L:M,2,0))*G2078,"غير مسجلة في المشتريات"))</f>
        <v/>
      </c>
    </row>
    <row r="2079" spans="2:12" x14ac:dyDescent="0.2">
      <c r="B2079" s="14">
        <f>COUNTIFS($E$3:E2079,تقرير!$E$4)</f>
        <v>21</v>
      </c>
      <c r="C2079" s="48"/>
      <c r="D2079" s="48"/>
      <c r="E2079" s="48"/>
      <c r="F2079" s="50"/>
      <c r="G2079" s="51"/>
      <c r="H2079" s="128" t="str">
        <f>IF(F2079="","",_xlfn.IFNA(VLOOKUP(F2079,'سجل المشتريات'!E:M,9,0),"غير مسجلة في المشتريات"))</f>
        <v/>
      </c>
      <c r="I2079" s="27" t="str">
        <f>_xlfn.IFNA(VLOOKUP(E2079,الاوردرات!$B$1:$C$600,2,0),"")</f>
        <v/>
      </c>
      <c r="J2079" s="63"/>
      <c r="L2079" s="125" t="str">
        <f>IF(F2079="","",_xlfn.IFNA((VLOOKUP(F2079,help!L:M,2,0))*G2079,"غير مسجلة في المشتريات"))</f>
        <v/>
      </c>
    </row>
    <row r="2080" spans="2:12" x14ac:dyDescent="0.2">
      <c r="B2080" s="14">
        <f>COUNTIFS($E$3:E2080,تقرير!$E$4)</f>
        <v>21</v>
      </c>
      <c r="C2080" s="48"/>
      <c r="D2080" s="48"/>
      <c r="E2080" s="48"/>
      <c r="F2080" s="50"/>
      <c r="G2080" s="51"/>
      <c r="H2080" s="128" t="str">
        <f>IF(F2080="","",_xlfn.IFNA(VLOOKUP(F2080,'سجل المشتريات'!E:M,9,0),"غير مسجلة في المشتريات"))</f>
        <v/>
      </c>
      <c r="I2080" s="27" t="str">
        <f>_xlfn.IFNA(VLOOKUP(E2080,الاوردرات!$B$1:$C$600,2,0),"")</f>
        <v/>
      </c>
      <c r="J2080" s="63"/>
      <c r="L2080" s="125" t="str">
        <f>IF(F2080="","",_xlfn.IFNA((VLOOKUP(F2080,help!L:M,2,0))*G2080,"غير مسجلة في المشتريات"))</f>
        <v/>
      </c>
    </row>
    <row r="2081" spans="2:12" x14ac:dyDescent="0.2">
      <c r="B2081" s="14">
        <f>COUNTIFS($E$3:E2081,تقرير!$E$4)</f>
        <v>21</v>
      </c>
      <c r="C2081" s="48"/>
      <c r="D2081" s="48"/>
      <c r="E2081" s="48"/>
      <c r="F2081" s="50"/>
      <c r="G2081" s="51"/>
      <c r="H2081" s="128" t="str">
        <f>IF(F2081="","",_xlfn.IFNA(VLOOKUP(F2081,'سجل المشتريات'!E:M,9,0),"غير مسجلة في المشتريات"))</f>
        <v/>
      </c>
      <c r="I2081" s="27" t="str">
        <f>_xlfn.IFNA(VLOOKUP(E2081,الاوردرات!$B$1:$C$600,2,0),"")</f>
        <v/>
      </c>
      <c r="J2081" s="63"/>
      <c r="L2081" s="125" t="str">
        <f>IF(F2081="","",_xlfn.IFNA((VLOOKUP(F2081,help!L:M,2,0))*G2081,"غير مسجلة في المشتريات"))</f>
        <v/>
      </c>
    </row>
    <row r="2082" spans="2:12" x14ac:dyDescent="0.2">
      <c r="B2082" s="14">
        <f>COUNTIFS($E$3:E2082,تقرير!$E$4)</f>
        <v>21</v>
      </c>
      <c r="C2082" s="48"/>
      <c r="D2082" s="48"/>
      <c r="E2082" s="48"/>
      <c r="F2082" s="50"/>
      <c r="G2082" s="51"/>
      <c r="H2082" s="128" t="str">
        <f>IF(F2082="","",_xlfn.IFNA(VLOOKUP(F2082,'سجل المشتريات'!E:M,9,0),"غير مسجلة في المشتريات"))</f>
        <v/>
      </c>
      <c r="I2082" s="27" t="str">
        <f>_xlfn.IFNA(VLOOKUP(E2082,الاوردرات!$B$1:$C$600,2,0),"")</f>
        <v/>
      </c>
      <c r="J2082" s="63"/>
      <c r="L2082" s="125" t="str">
        <f>IF(F2082="","",_xlfn.IFNA((VLOOKUP(F2082,help!L:M,2,0))*G2082,"غير مسجلة في المشتريات"))</f>
        <v/>
      </c>
    </row>
    <row r="2083" spans="2:12" x14ac:dyDescent="0.2">
      <c r="B2083" s="14">
        <f>COUNTIFS($E$3:E2083,تقرير!$E$4)</f>
        <v>21</v>
      </c>
      <c r="C2083" s="48"/>
      <c r="D2083" s="48"/>
      <c r="E2083" s="48"/>
      <c r="F2083" s="50"/>
      <c r="G2083" s="51"/>
      <c r="H2083" s="128" t="str">
        <f>IF(F2083="","",_xlfn.IFNA(VLOOKUP(F2083,'سجل المشتريات'!E:M,9,0),"غير مسجلة في المشتريات"))</f>
        <v/>
      </c>
      <c r="I2083" s="27" t="str">
        <f>_xlfn.IFNA(VLOOKUP(E2083,الاوردرات!$B$1:$C$600,2,0),"")</f>
        <v/>
      </c>
      <c r="J2083" s="63"/>
      <c r="L2083" s="125" t="str">
        <f>IF(F2083="","",_xlfn.IFNA((VLOOKUP(F2083,help!L:M,2,0))*G2083,"غير مسجلة في المشتريات"))</f>
        <v/>
      </c>
    </row>
    <row r="2084" spans="2:12" x14ac:dyDescent="0.2">
      <c r="B2084" s="14">
        <f>COUNTIFS($E$3:E2084,تقرير!$E$4)</f>
        <v>21</v>
      </c>
      <c r="C2084" s="48"/>
      <c r="D2084" s="48"/>
      <c r="E2084" s="48"/>
      <c r="F2084" s="50"/>
      <c r="G2084" s="51"/>
      <c r="H2084" s="128" t="str">
        <f>IF(F2084="","",_xlfn.IFNA(VLOOKUP(F2084,'سجل المشتريات'!E:M,9,0),"غير مسجلة في المشتريات"))</f>
        <v/>
      </c>
      <c r="I2084" s="27" t="str">
        <f>_xlfn.IFNA(VLOOKUP(E2084,الاوردرات!$B$1:$C$600,2,0),"")</f>
        <v/>
      </c>
      <c r="J2084" s="63"/>
      <c r="L2084" s="125" t="str">
        <f>IF(F2084="","",_xlfn.IFNA((VLOOKUP(F2084,help!L:M,2,0))*G2084,"غير مسجلة في المشتريات"))</f>
        <v/>
      </c>
    </row>
    <row r="2085" spans="2:12" x14ac:dyDescent="0.2">
      <c r="B2085" s="14">
        <f>COUNTIFS($E$3:E2085,تقرير!$E$4)</f>
        <v>21</v>
      </c>
      <c r="C2085" s="48"/>
      <c r="D2085" s="48"/>
      <c r="E2085" s="48"/>
      <c r="F2085" s="50"/>
      <c r="G2085" s="51"/>
      <c r="H2085" s="128" t="str">
        <f>IF(F2085="","",_xlfn.IFNA(VLOOKUP(F2085,'سجل المشتريات'!E:M,9,0),"غير مسجلة في المشتريات"))</f>
        <v/>
      </c>
      <c r="I2085" s="27" t="str">
        <f>_xlfn.IFNA(VLOOKUP(E2085,الاوردرات!$B$1:$C$600,2,0),"")</f>
        <v/>
      </c>
      <c r="J2085" s="63"/>
      <c r="L2085" s="125" t="str">
        <f>IF(F2085="","",_xlfn.IFNA((VLOOKUP(F2085,help!L:M,2,0))*G2085,"غير مسجلة في المشتريات"))</f>
        <v/>
      </c>
    </row>
    <row r="2086" spans="2:12" x14ac:dyDescent="0.2">
      <c r="B2086" s="14">
        <f>COUNTIFS($E$3:E2086,تقرير!$E$4)</f>
        <v>21</v>
      </c>
      <c r="C2086" s="48"/>
      <c r="D2086" s="48"/>
      <c r="E2086" s="48"/>
      <c r="F2086" s="50"/>
      <c r="G2086" s="51"/>
      <c r="H2086" s="128" t="str">
        <f>IF(F2086="","",_xlfn.IFNA(VLOOKUP(F2086,'سجل المشتريات'!E:M,9,0),"غير مسجلة في المشتريات"))</f>
        <v/>
      </c>
      <c r="I2086" s="27" t="str">
        <f>_xlfn.IFNA(VLOOKUP(E2086,الاوردرات!$B$1:$C$600,2,0),"")</f>
        <v/>
      </c>
      <c r="J2086" s="63"/>
      <c r="L2086" s="125" t="str">
        <f>IF(F2086="","",_xlfn.IFNA((VLOOKUP(F2086,help!L:M,2,0))*G2086,"غير مسجلة في المشتريات"))</f>
        <v/>
      </c>
    </row>
    <row r="2087" spans="2:12" x14ac:dyDescent="0.2">
      <c r="B2087" s="14">
        <f>COUNTIFS($E$3:E2087,تقرير!$E$4)</f>
        <v>21</v>
      </c>
      <c r="C2087" s="48"/>
      <c r="D2087" s="48"/>
      <c r="E2087" s="48"/>
      <c r="F2087" s="50"/>
      <c r="G2087" s="51"/>
      <c r="H2087" s="128" t="str">
        <f>IF(F2087="","",_xlfn.IFNA(VLOOKUP(F2087,'سجل المشتريات'!E:M,9,0),"غير مسجلة في المشتريات"))</f>
        <v/>
      </c>
      <c r="I2087" s="27" t="str">
        <f>_xlfn.IFNA(VLOOKUP(E2087,الاوردرات!$B$1:$C$600,2,0),"")</f>
        <v/>
      </c>
      <c r="J2087" s="63"/>
      <c r="L2087" s="125" t="str">
        <f>IF(F2087="","",_xlfn.IFNA((VLOOKUP(F2087,help!L:M,2,0))*G2087,"غير مسجلة في المشتريات"))</f>
        <v/>
      </c>
    </row>
    <row r="2088" spans="2:12" x14ac:dyDescent="0.2">
      <c r="B2088" s="14">
        <f>COUNTIFS($E$3:E2088,تقرير!$E$4)</f>
        <v>21</v>
      </c>
      <c r="C2088" s="48"/>
      <c r="D2088" s="48"/>
      <c r="E2088" s="48"/>
      <c r="F2088" s="50"/>
      <c r="G2088" s="51"/>
      <c r="H2088" s="128" t="str">
        <f>IF(F2088="","",_xlfn.IFNA(VLOOKUP(F2088,'سجل المشتريات'!E:M,9,0),"غير مسجلة في المشتريات"))</f>
        <v/>
      </c>
      <c r="I2088" s="27" t="str">
        <f>_xlfn.IFNA(VLOOKUP(E2088,الاوردرات!$B$1:$C$600,2,0),"")</f>
        <v/>
      </c>
      <c r="J2088" s="63"/>
      <c r="L2088" s="125" t="str">
        <f>IF(F2088="","",_xlfn.IFNA((VLOOKUP(F2088,help!L:M,2,0))*G2088,"غير مسجلة في المشتريات"))</f>
        <v/>
      </c>
    </row>
    <row r="2089" spans="2:12" x14ac:dyDescent="0.2">
      <c r="B2089" s="14">
        <f>COUNTIFS($E$3:E2089,تقرير!$E$4)</f>
        <v>21</v>
      </c>
      <c r="C2089" s="48"/>
      <c r="D2089" s="48"/>
      <c r="E2089" s="48"/>
      <c r="F2089" s="50"/>
      <c r="G2089" s="51"/>
      <c r="H2089" s="128" t="str">
        <f>IF(F2089="","",_xlfn.IFNA(VLOOKUP(F2089,'سجل المشتريات'!E:M,9,0),"غير مسجلة في المشتريات"))</f>
        <v/>
      </c>
      <c r="I2089" s="27" t="str">
        <f>_xlfn.IFNA(VLOOKUP(E2089,الاوردرات!$B$1:$C$600,2,0),"")</f>
        <v/>
      </c>
      <c r="J2089" s="63"/>
      <c r="L2089" s="125" t="str">
        <f>IF(F2089="","",_xlfn.IFNA((VLOOKUP(F2089,help!L:M,2,0))*G2089,"غير مسجلة في المشتريات"))</f>
        <v/>
      </c>
    </row>
    <row r="2090" spans="2:12" x14ac:dyDescent="0.2">
      <c r="B2090" s="14">
        <f>COUNTIFS($E$3:E2090,تقرير!$E$4)</f>
        <v>21</v>
      </c>
      <c r="C2090" s="48"/>
      <c r="D2090" s="48"/>
      <c r="E2090" s="48"/>
      <c r="F2090" s="50"/>
      <c r="G2090" s="51"/>
      <c r="H2090" s="128" t="str">
        <f>IF(F2090="","",_xlfn.IFNA(VLOOKUP(F2090,'سجل المشتريات'!E:M,9,0),"غير مسجلة في المشتريات"))</f>
        <v/>
      </c>
      <c r="I2090" s="27" t="str">
        <f>_xlfn.IFNA(VLOOKUP(E2090,الاوردرات!$B$1:$C$600,2,0),"")</f>
        <v/>
      </c>
      <c r="J2090" s="63"/>
      <c r="L2090" s="125" t="str">
        <f>IF(F2090="","",_xlfn.IFNA((VLOOKUP(F2090,help!L:M,2,0))*G2090,"غير مسجلة في المشتريات"))</f>
        <v/>
      </c>
    </row>
    <row r="2091" spans="2:12" x14ac:dyDescent="0.2">
      <c r="B2091" s="14">
        <f>COUNTIFS($E$3:E2091,تقرير!$E$4)</f>
        <v>21</v>
      </c>
      <c r="C2091" s="48"/>
      <c r="D2091" s="48"/>
      <c r="E2091" s="48"/>
      <c r="F2091" s="50"/>
      <c r="G2091" s="51"/>
      <c r="H2091" s="128" t="str">
        <f>IF(F2091="","",_xlfn.IFNA(VLOOKUP(F2091,'سجل المشتريات'!E:M,9,0),"غير مسجلة في المشتريات"))</f>
        <v/>
      </c>
      <c r="I2091" s="27" t="str">
        <f>_xlfn.IFNA(VLOOKUP(E2091,الاوردرات!$B$1:$C$600,2,0),"")</f>
        <v/>
      </c>
      <c r="J2091" s="63"/>
      <c r="L2091" s="125" t="str">
        <f>IF(F2091="","",_xlfn.IFNA((VLOOKUP(F2091,help!L:M,2,0))*G2091,"غير مسجلة في المشتريات"))</f>
        <v/>
      </c>
    </row>
    <row r="2092" spans="2:12" x14ac:dyDescent="0.2">
      <c r="B2092" s="14">
        <f>COUNTIFS($E$3:E2092,تقرير!$E$4)</f>
        <v>21</v>
      </c>
      <c r="C2092" s="48"/>
      <c r="D2092" s="48"/>
      <c r="E2092" s="48"/>
      <c r="F2092" s="50"/>
      <c r="G2092" s="51"/>
      <c r="H2092" s="128" t="str">
        <f>IF(F2092="","",_xlfn.IFNA(VLOOKUP(F2092,'سجل المشتريات'!E:M,9,0),"غير مسجلة في المشتريات"))</f>
        <v/>
      </c>
      <c r="I2092" s="27" t="str">
        <f>_xlfn.IFNA(VLOOKUP(E2092,الاوردرات!$B$1:$C$600,2,0),"")</f>
        <v/>
      </c>
      <c r="J2092" s="63"/>
      <c r="L2092" s="125" t="str">
        <f>IF(F2092="","",_xlfn.IFNA((VLOOKUP(F2092,help!L:M,2,0))*G2092,"غير مسجلة في المشتريات"))</f>
        <v/>
      </c>
    </row>
    <row r="2093" spans="2:12" x14ac:dyDescent="0.2">
      <c r="B2093" s="14">
        <f>COUNTIFS($E$3:E2093,تقرير!$E$4)</f>
        <v>21</v>
      </c>
      <c r="C2093" s="48"/>
      <c r="D2093" s="48"/>
      <c r="E2093" s="48"/>
      <c r="F2093" s="50"/>
      <c r="G2093" s="51"/>
      <c r="H2093" s="128" t="str">
        <f>IF(F2093="","",_xlfn.IFNA(VLOOKUP(F2093,'سجل المشتريات'!E:M,9,0),"غير مسجلة في المشتريات"))</f>
        <v/>
      </c>
      <c r="I2093" s="27" t="str">
        <f>_xlfn.IFNA(VLOOKUP(E2093,الاوردرات!$B$1:$C$600,2,0),"")</f>
        <v/>
      </c>
      <c r="J2093" s="63"/>
      <c r="L2093" s="125" t="str">
        <f>IF(F2093="","",_xlfn.IFNA((VLOOKUP(F2093,help!L:M,2,0))*G2093,"غير مسجلة في المشتريات"))</f>
        <v/>
      </c>
    </row>
    <row r="2094" spans="2:12" x14ac:dyDescent="0.2">
      <c r="B2094" s="14">
        <f>COUNTIFS($E$3:E2094,تقرير!$E$4)</f>
        <v>21</v>
      </c>
      <c r="C2094" s="48"/>
      <c r="D2094" s="48"/>
      <c r="E2094" s="48"/>
      <c r="F2094" s="50"/>
      <c r="G2094" s="51"/>
      <c r="H2094" s="128" t="str">
        <f>IF(F2094="","",_xlfn.IFNA(VLOOKUP(F2094,'سجل المشتريات'!E:M,9,0),"غير مسجلة في المشتريات"))</f>
        <v/>
      </c>
      <c r="I2094" s="27" t="str">
        <f>_xlfn.IFNA(VLOOKUP(E2094,الاوردرات!$B$1:$C$600,2,0),"")</f>
        <v/>
      </c>
      <c r="J2094" s="63"/>
      <c r="L2094" s="125" t="str">
        <f>IF(F2094="","",_xlfn.IFNA((VLOOKUP(F2094,help!L:M,2,0))*G2094,"غير مسجلة في المشتريات"))</f>
        <v/>
      </c>
    </row>
    <row r="2095" spans="2:12" x14ac:dyDescent="0.2">
      <c r="B2095" s="14">
        <f>COUNTIFS($E$3:E2095,تقرير!$E$4)</f>
        <v>21</v>
      </c>
      <c r="C2095" s="48"/>
      <c r="D2095" s="48"/>
      <c r="E2095" s="48"/>
      <c r="F2095" s="50"/>
      <c r="G2095" s="51"/>
      <c r="H2095" s="128" t="str">
        <f>IF(F2095="","",_xlfn.IFNA(VLOOKUP(F2095,'سجل المشتريات'!E:M,9,0),"غير مسجلة في المشتريات"))</f>
        <v/>
      </c>
      <c r="I2095" s="27" t="str">
        <f>_xlfn.IFNA(VLOOKUP(E2095,الاوردرات!$B$1:$C$600,2,0),"")</f>
        <v/>
      </c>
      <c r="J2095" s="63"/>
      <c r="L2095" s="125" t="str">
        <f>IF(F2095="","",_xlfn.IFNA((VLOOKUP(F2095,help!L:M,2,0))*G2095,"غير مسجلة في المشتريات"))</f>
        <v/>
      </c>
    </row>
    <row r="2096" spans="2:12" x14ac:dyDescent="0.2">
      <c r="B2096" s="14">
        <f>COUNTIFS($E$3:E2096,تقرير!$E$4)</f>
        <v>21</v>
      </c>
      <c r="C2096" s="48"/>
      <c r="D2096" s="48"/>
      <c r="E2096" s="48"/>
      <c r="F2096" s="50"/>
      <c r="G2096" s="51"/>
      <c r="H2096" s="128" t="str">
        <f>IF(F2096="","",_xlfn.IFNA(VLOOKUP(F2096,'سجل المشتريات'!E:M,9,0),"غير مسجلة في المشتريات"))</f>
        <v/>
      </c>
      <c r="I2096" s="27" t="str">
        <f>_xlfn.IFNA(VLOOKUP(E2096,الاوردرات!$B$1:$C$600,2,0),"")</f>
        <v/>
      </c>
      <c r="J2096" s="63"/>
      <c r="L2096" s="125" t="str">
        <f>IF(F2096="","",_xlfn.IFNA((VLOOKUP(F2096,help!L:M,2,0))*G2096,"غير مسجلة في المشتريات"))</f>
        <v/>
      </c>
    </row>
    <row r="2097" spans="2:12" x14ac:dyDescent="0.2">
      <c r="B2097" s="14">
        <f>COUNTIFS($E$3:E2097,تقرير!$E$4)</f>
        <v>21</v>
      </c>
      <c r="C2097" s="48"/>
      <c r="D2097" s="48"/>
      <c r="E2097" s="48"/>
      <c r="F2097" s="50"/>
      <c r="G2097" s="51"/>
      <c r="H2097" s="128" t="str">
        <f>IF(F2097="","",_xlfn.IFNA(VLOOKUP(F2097,'سجل المشتريات'!E:M,9,0),"غير مسجلة في المشتريات"))</f>
        <v/>
      </c>
      <c r="I2097" s="27" t="str">
        <f>_xlfn.IFNA(VLOOKUP(E2097,الاوردرات!$B$1:$C$600,2,0),"")</f>
        <v/>
      </c>
      <c r="J2097" s="63"/>
      <c r="L2097" s="125" t="str">
        <f>IF(F2097="","",_xlfn.IFNA((VLOOKUP(F2097,help!L:M,2,0))*G2097,"غير مسجلة في المشتريات"))</f>
        <v/>
      </c>
    </row>
    <row r="2098" spans="2:12" x14ac:dyDescent="0.2">
      <c r="B2098" s="14">
        <f>COUNTIFS($E$3:E2098,تقرير!$E$4)</f>
        <v>21</v>
      </c>
      <c r="C2098" s="48"/>
      <c r="D2098" s="48"/>
      <c r="E2098" s="48"/>
      <c r="F2098" s="50"/>
      <c r="G2098" s="51"/>
      <c r="H2098" s="128" t="str">
        <f>IF(F2098="","",_xlfn.IFNA(VLOOKUP(F2098,'سجل المشتريات'!E:M,9,0),"غير مسجلة في المشتريات"))</f>
        <v/>
      </c>
      <c r="I2098" s="27" t="str">
        <f>_xlfn.IFNA(VLOOKUP(E2098,الاوردرات!$B$1:$C$600,2,0),"")</f>
        <v/>
      </c>
      <c r="J2098" s="63"/>
      <c r="L2098" s="125" t="str">
        <f>IF(F2098="","",_xlfn.IFNA((VLOOKUP(F2098,help!L:M,2,0))*G2098,"غير مسجلة في المشتريات"))</f>
        <v/>
      </c>
    </row>
    <row r="2099" spans="2:12" x14ac:dyDescent="0.2">
      <c r="B2099" s="14">
        <f>COUNTIFS($E$3:E2099,تقرير!$E$4)</f>
        <v>21</v>
      </c>
      <c r="C2099" s="48"/>
      <c r="D2099" s="48"/>
      <c r="E2099" s="48"/>
      <c r="F2099" s="50"/>
      <c r="G2099" s="51"/>
      <c r="H2099" s="128" t="str">
        <f>IF(F2099="","",_xlfn.IFNA(VLOOKUP(F2099,'سجل المشتريات'!E:M,9,0),"غير مسجلة في المشتريات"))</f>
        <v/>
      </c>
      <c r="I2099" s="27" t="str">
        <f>_xlfn.IFNA(VLOOKUP(E2099,الاوردرات!$B$1:$C$600,2,0),"")</f>
        <v/>
      </c>
      <c r="J2099" s="63"/>
      <c r="L2099" s="125" t="str">
        <f>IF(F2099="","",_xlfn.IFNA((VLOOKUP(F2099,help!L:M,2,0))*G2099,"غير مسجلة في المشتريات"))</f>
        <v/>
      </c>
    </row>
    <row r="2100" spans="2:12" x14ac:dyDescent="0.2">
      <c r="B2100" s="14">
        <f>COUNTIFS($E$3:E2100,تقرير!$E$4)</f>
        <v>21</v>
      </c>
      <c r="C2100" s="48"/>
      <c r="D2100" s="48"/>
      <c r="E2100" s="48"/>
      <c r="F2100" s="50"/>
      <c r="G2100" s="51"/>
      <c r="H2100" s="128" t="str">
        <f>IF(F2100="","",_xlfn.IFNA(VLOOKUP(F2100,'سجل المشتريات'!E:M,9,0),"غير مسجلة في المشتريات"))</f>
        <v/>
      </c>
      <c r="I2100" s="27" t="str">
        <f>_xlfn.IFNA(VLOOKUP(E2100,الاوردرات!$B$1:$C$600,2,0),"")</f>
        <v/>
      </c>
      <c r="J2100" s="63"/>
      <c r="L2100" s="125" t="str">
        <f>IF(F2100="","",_xlfn.IFNA((VLOOKUP(F2100,help!L:M,2,0))*G2100,"غير مسجلة في المشتريات"))</f>
        <v/>
      </c>
    </row>
    <row r="2101" spans="2:12" x14ac:dyDescent="0.2">
      <c r="B2101" s="14">
        <f>COUNTIFS($E$3:E2101,تقرير!$E$4)</f>
        <v>21</v>
      </c>
      <c r="C2101" s="48"/>
      <c r="D2101" s="48"/>
      <c r="E2101" s="48"/>
      <c r="F2101" s="50"/>
      <c r="G2101" s="51"/>
      <c r="H2101" s="128" t="str">
        <f>IF(F2101="","",_xlfn.IFNA(VLOOKUP(F2101,'سجل المشتريات'!E:M,9,0),"غير مسجلة في المشتريات"))</f>
        <v/>
      </c>
      <c r="I2101" s="27" t="str">
        <f>_xlfn.IFNA(VLOOKUP(E2101,الاوردرات!$B$1:$C$600,2,0),"")</f>
        <v/>
      </c>
      <c r="J2101" s="63"/>
      <c r="L2101" s="125" t="str">
        <f>IF(F2101="","",_xlfn.IFNA((VLOOKUP(F2101,help!L:M,2,0))*G2101,"غير مسجلة في المشتريات"))</f>
        <v/>
      </c>
    </row>
    <row r="2102" spans="2:12" x14ac:dyDescent="0.2">
      <c r="B2102" s="14">
        <f>COUNTIFS($E$3:E2102,تقرير!$E$4)</f>
        <v>21</v>
      </c>
      <c r="C2102" s="48"/>
      <c r="D2102" s="48"/>
      <c r="E2102" s="48"/>
      <c r="F2102" s="50"/>
      <c r="G2102" s="51"/>
      <c r="H2102" s="128" t="str">
        <f>IF(F2102="","",_xlfn.IFNA(VLOOKUP(F2102,'سجل المشتريات'!E:M,9,0),"غير مسجلة في المشتريات"))</f>
        <v/>
      </c>
      <c r="I2102" s="27" t="str">
        <f>_xlfn.IFNA(VLOOKUP(E2102,الاوردرات!$B$1:$C$600,2,0),"")</f>
        <v/>
      </c>
      <c r="J2102" s="63"/>
      <c r="L2102" s="125" t="str">
        <f>IF(F2102="","",_xlfn.IFNA((VLOOKUP(F2102,help!L:M,2,0))*G2102,"غير مسجلة في المشتريات"))</f>
        <v/>
      </c>
    </row>
    <row r="2103" spans="2:12" x14ac:dyDescent="0.2">
      <c r="B2103" s="14">
        <f>COUNTIFS($E$3:E2103,تقرير!$E$4)</f>
        <v>21</v>
      </c>
      <c r="C2103" s="48"/>
      <c r="D2103" s="48"/>
      <c r="E2103" s="48"/>
      <c r="F2103" s="50"/>
      <c r="G2103" s="51"/>
      <c r="H2103" s="128" t="str">
        <f>IF(F2103="","",_xlfn.IFNA(VLOOKUP(F2103,'سجل المشتريات'!E:M,9,0),"غير مسجلة في المشتريات"))</f>
        <v/>
      </c>
      <c r="I2103" s="27" t="str">
        <f>_xlfn.IFNA(VLOOKUP(E2103,الاوردرات!$B$1:$C$600,2,0),"")</f>
        <v/>
      </c>
      <c r="J2103" s="63"/>
      <c r="L2103" s="125" t="str">
        <f>IF(F2103="","",_xlfn.IFNA((VLOOKUP(F2103,help!L:M,2,0))*G2103,"غير مسجلة في المشتريات"))</f>
        <v/>
      </c>
    </row>
    <row r="2104" spans="2:12" x14ac:dyDescent="0.2">
      <c r="B2104" s="14">
        <f>COUNTIFS($E$3:E2104,تقرير!$E$4)</f>
        <v>21</v>
      </c>
      <c r="C2104" s="48"/>
      <c r="D2104" s="48"/>
      <c r="E2104" s="48"/>
      <c r="F2104" s="50"/>
      <c r="G2104" s="51"/>
      <c r="H2104" s="128" t="str">
        <f>IF(F2104="","",_xlfn.IFNA(VLOOKUP(F2104,'سجل المشتريات'!E:M,9,0),"غير مسجلة في المشتريات"))</f>
        <v/>
      </c>
      <c r="I2104" s="27" t="str">
        <f>_xlfn.IFNA(VLOOKUP(E2104,الاوردرات!$B$1:$C$600,2,0),"")</f>
        <v/>
      </c>
      <c r="J2104" s="63"/>
      <c r="L2104" s="125" t="str">
        <f>IF(F2104="","",_xlfn.IFNA((VLOOKUP(F2104,help!L:M,2,0))*G2104,"غير مسجلة في المشتريات"))</f>
        <v/>
      </c>
    </row>
    <row r="2105" spans="2:12" x14ac:dyDescent="0.2">
      <c r="B2105" s="14">
        <f>COUNTIFS($E$3:E2105,تقرير!$E$4)</f>
        <v>21</v>
      </c>
      <c r="C2105" s="48"/>
      <c r="D2105" s="48"/>
      <c r="E2105" s="48"/>
      <c r="F2105" s="50"/>
      <c r="G2105" s="51"/>
      <c r="H2105" s="128" t="str">
        <f>IF(F2105="","",_xlfn.IFNA(VLOOKUP(F2105,'سجل المشتريات'!E:M,9,0),"غير مسجلة في المشتريات"))</f>
        <v/>
      </c>
      <c r="I2105" s="27" t="str">
        <f>_xlfn.IFNA(VLOOKUP(E2105,الاوردرات!$B$1:$C$600,2,0),"")</f>
        <v/>
      </c>
      <c r="J2105" s="63"/>
      <c r="L2105" s="125" t="str">
        <f>IF(F2105="","",_xlfn.IFNA((VLOOKUP(F2105,help!L:M,2,0))*G2105,"غير مسجلة في المشتريات"))</f>
        <v/>
      </c>
    </row>
    <row r="2106" spans="2:12" x14ac:dyDescent="0.2">
      <c r="B2106" s="14">
        <f>COUNTIFS($E$3:E2106,تقرير!$E$4)</f>
        <v>21</v>
      </c>
      <c r="C2106" s="48"/>
      <c r="D2106" s="48"/>
      <c r="E2106" s="48"/>
      <c r="F2106" s="50"/>
      <c r="G2106" s="51"/>
      <c r="H2106" s="128" t="str">
        <f>IF(F2106="","",_xlfn.IFNA(VLOOKUP(F2106,'سجل المشتريات'!E:M,9,0),"غير مسجلة في المشتريات"))</f>
        <v/>
      </c>
      <c r="I2106" s="27" t="str">
        <f>_xlfn.IFNA(VLOOKUP(E2106,الاوردرات!$B$1:$C$600,2,0),"")</f>
        <v/>
      </c>
      <c r="J2106" s="63"/>
      <c r="L2106" s="125" t="str">
        <f>IF(F2106="","",_xlfn.IFNA((VLOOKUP(F2106,help!L:M,2,0))*G2106,"غير مسجلة في المشتريات"))</f>
        <v/>
      </c>
    </row>
    <row r="2107" spans="2:12" x14ac:dyDescent="0.2">
      <c r="B2107" s="14">
        <f>COUNTIFS($E$3:E2107,تقرير!$E$4)</f>
        <v>21</v>
      </c>
      <c r="C2107" s="48"/>
      <c r="D2107" s="48"/>
      <c r="E2107" s="48"/>
      <c r="F2107" s="50"/>
      <c r="G2107" s="51"/>
      <c r="H2107" s="128" t="str">
        <f>IF(F2107="","",_xlfn.IFNA(VLOOKUP(F2107,'سجل المشتريات'!E:M,9,0),"غير مسجلة في المشتريات"))</f>
        <v/>
      </c>
      <c r="I2107" s="27" t="str">
        <f>_xlfn.IFNA(VLOOKUP(E2107,الاوردرات!$B$1:$C$600,2,0),"")</f>
        <v/>
      </c>
      <c r="J2107" s="63"/>
      <c r="L2107" s="125" t="str">
        <f>IF(F2107="","",_xlfn.IFNA((VLOOKUP(F2107,help!L:M,2,0))*G2107,"غير مسجلة في المشتريات"))</f>
        <v/>
      </c>
    </row>
    <row r="2108" spans="2:12" x14ac:dyDescent="0.2">
      <c r="B2108" s="14">
        <f>COUNTIFS($E$3:E2108,تقرير!$E$4)</f>
        <v>21</v>
      </c>
      <c r="C2108" s="48"/>
      <c r="D2108" s="48"/>
      <c r="E2108" s="48"/>
      <c r="F2108" s="50"/>
      <c r="G2108" s="51"/>
      <c r="H2108" s="128" t="str">
        <f>IF(F2108="","",_xlfn.IFNA(VLOOKUP(F2108,'سجل المشتريات'!E:M,9,0),"غير مسجلة في المشتريات"))</f>
        <v/>
      </c>
      <c r="I2108" s="27" t="str">
        <f>_xlfn.IFNA(VLOOKUP(E2108,الاوردرات!$B$1:$C$600,2,0),"")</f>
        <v/>
      </c>
      <c r="J2108" s="63"/>
      <c r="L2108" s="125" t="str">
        <f>IF(F2108="","",_xlfn.IFNA((VLOOKUP(F2108,help!L:M,2,0))*G2108,"غير مسجلة في المشتريات"))</f>
        <v/>
      </c>
    </row>
    <row r="2109" spans="2:12" x14ac:dyDescent="0.2">
      <c r="B2109" s="14">
        <f>COUNTIFS($E$3:E2109,تقرير!$E$4)</f>
        <v>21</v>
      </c>
      <c r="C2109" s="48"/>
      <c r="D2109" s="48"/>
      <c r="E2109" s="48"/>
      <c r="F2109" s="50"/>
      <c r="G2109" s="51"/>
      <c r="H2109" s="128" t="str">
        <f>IF(F2109="","",_xlfn.IFNA(VLOOKUP(F2109,'سجل المشتريات'!E:M,9,0),"غير مسجلة في المشتريات"))</f>
        <v/>
      </c>
      <c r="I2109" s="27" t="str">
        <f>_xlfn.IFNA(VLOOKUP(E2109,الاوردرات!$B$1:$C$600,2,0),"")</f>
        <v/>
      </c>
      <c r="J2109" s="63"/>
      <c r="L2109" s="125" t="str">
        <f>IF(F2109="","",_xlfn.IFNA((VLOOKUP(F2109,help!L:M,2,0))*G2109,"غير مسجلة في المشتريات"))</f>
        <v/>
      </c>
    </row>
    <row r="2110" spans="2:12" x14ac:dyDescent="0.2">
      <c r="B2110" s="14">
        <f>COUNTIFS($E$3:E2110,تقرير!$E$4)</f>
        <v>21</v>
      </c>
      <c r="C2110" s="48"/>
      <c r="D2110" s="48"/>
      <c r="E2110" s="48"/>
      <c r="F2110" s="50"/>
      <c r="G2110" s="51"/>
      <c r="H2110" s="128" t="str">
        <f>IF(F2110="","",_xlfn.IFNA(VLOOKUP(F2110,'سجل المشتريات'!E:M,9,0),"غير مسجلة في المشتريات"))</f>
        <v/>
      </c>
      <c r="I2110" s="27" t="str">
        <f>_xlfn.IFNA(VLOOKUP(E2110,الاوردرات!$B$1:$C$600,2,0),"")</f>
        <v/>
      </c>
      <c r="J2110" s="63"/>
      <c r="L2110" s="125" t="str">
        <f>IF(F2110="","",_xlfn.IFNA((VLOOKUP(F2110,help!L:M,2,0))*G2110,"غير مسجلة في المشتريات"))</f>
        <v/>
      </c>
    </row>
    <row r="2111" spans="2:12" x14ac:dyDescent="0.2">
      <c r="B2111" s="14">
        <f>COUNTIFS($E$3:E2111,تقرير!$E$4)</f>
        <v>21</v>
      </c>
      <c r="C2111" s="48"/>
      <c r="D2111" s="48"/>
      <c r="E2111" s="48"/>
      <c r="F2111" s="50"/>
      <c r="G2111" s="51"/>
      <c r="H2111" s="128" t="str">
        <f>IF(F2111="","",_xlfn.IFNA(VLOOKUP(F2111,'سجل المشتريات'!E:M,9,0),"غير مسجلة في المشتريات"))</f>
        <v/>
      </c>
      <c r="I2111" s="27" t="str">
        <f>_xlfn.IFNA(VLOOKUP(E2111,الاوردرات!$B$1:$C$600,2,0),"")</f>
        <v/>
      </c>
      <c r="J2111" s="63"/>
      <c r="L2111" s="125" t="str">
        <f>IF(F2111="","",_xlfn.IFNA((VLOOKUP(F2111,help!L:M,2,0))*G2111,"غير مسجلة في المشتريات"))</f>
        <v/>
      </c>
    </row>
    <row r="2112" spans="2:12" x14ac:dyDescent="0.2">
      <c r="B2112" s="14">
        <f>COUNTIFS($E$3:E2112,تقرير!$E$4)</f>
        <v>21</v>
      </c>
      <c r="C2112" s="48"/>
      <c r="D2112" s="48"/>
      <c r="E2112" s="48"/>
      <c r="F2112" s="50"/>
      <c r="G2112" s="51"/>
      <c r="H2112" s="128" t="str">
        <f>IF(F2112="","",_xlfn.IFNA(VLOOKUP(F2112,'سجل المشتريات'!E:M,9,0),"غير مسجلة في المشتريات"))</f>
        <v/>
      </c>
      <c r="I2112" s="27" t="str">
        <f>_xlfn.IFNA(VLOOKUP(E2112,الاوردرات!$B$1:$C$600,2,0),"")</f>
        <v/>
      </c>
      <c r="J2112" s="63"/>
      <c r="L2112" s="125" t="str">
        <f>IF(F2112="","",_xlfn.IFNA((VLOOKUP(F2112,help!L:M,2,0))*G2112,"غير مسجلة في المشتريات"))</f>
        <v/>
      </c>
    </row>
    <row r="2113" spans="2:12" x14ac:dyDescent="0.2">
      <c r="B2113" s="14">
        <f>COUNTIFS($E$3:E2113,تقرير!$E$4)</f>
        <v>21</v>
      </c>
      <c r="C2113" s="48"/>
      <c r="D2113" s="48"/>
      <c r="E2113" s="48"/>
      <c r="F2113" s="50"/>
      <c r="G2113" s="51"/>
      <c r="H2113" s="128" t="str">
        <f>IF(F2113="","",_xlfn.IFNA(VLOOKUP(F2113,'سجل المشتريات'!E:M,9,0),"غير مسجلة في المشتريات"))</f>
        <v/>
      </c>
      <c r="I2113" s="27" t="str">
        <f>_xlfn.IFNA(VLOOKUP(E2113,الاوردرات!$B$1:$C$600,2,0),"")</f>
        <v/>
      </c>
      <c r="J2113" s="63"/>
      <c r="L2113" s="125" t="str">
        <f>IF(F2113="","",_xlfn.IFNA((VLOOKUP(F2113,help!L:M,2,0))*G2113,"غير مسجلة في المشتريات"))</f>
        <v/>
      </c>
    </row>
    <row r="2114" spans="2:12" x14ac:dyDescent="0.2">
      <c r="B2114" s="14">
        <f>COUNTIFS($E$3:E2114,تقرير!$E$4)</f>
        <v>21</v>
      </c>
      <c r="C2114" s="48"/>
      <c r="D2114" s="48"/>
      <c r="E2114" s="48"/>
      <c r="F2114" s="50"/>
      <c r="G2114" s="51"/>
      <c r="H2114" s="128" t="str">
        <f>IF(F2114="","",_xlfn.IFNA(VLOOKUP(F2114,'سجل المشتريات'!E:M,9,0),"غير مسجلة في المشتريات"))</f>
        <v/>
      </c>
      <c r="I2114" s="27" t="str">
        <f>_xlfn.IFNA(VLOOKUP(E2114,الاوردرات!$B$1:$C$600,2,0),"")</f>
        <v/>
      </c>
      <c r="J2114" s="63"/>
      <c r="L2114" s="125" t="str">
        <f>IF(F2114="","",_xlfn.IFNA((VLOOKUP(F2114,help!L:M,2,0))*G2114,"غير مسجلة في المشتريات"))</f>
        <v/>
      </c>
    </row>
    <row r="2115" spans="2:12" x14ac:dyDescent="0.2">
      <c r="B2115" s="14">
        <f>COUNTIFS($E$3:E2115,تقرير!$E$4)</f>
        <v>21</v>
      </c>
      <c r="C2115" s="48"/>
      <c r="D2115" s="48"/>
      <c r="E2115" s="48"/>
      <c r="F2115" s="50"/>
      <c r="G2115" s="51"/>
      <c r="H2115" s="128" t="str">
        <f>IF(F2115="","",_xlfn.IFNA(VLOOKUP(F2115,'سجل المشتريات'!E:M,9,0),"غير مسجلة في المشتريات"))</f>
        <v/>
      </c>
      <c r="I2115" s="27" t="str">
        <f>_xlfn.IFNA(VLOOKUP(E2115,الاوردرات!$B$1:$C$600,2,0),"")</f>
        <v/>
      </c>
      <c r="J2115" s="63"/>
      <c r="L2115" s="125" t="str">
        <f>IF(F2115="","",_xlfn.IFNA((VLOOKUP(F2115,help!L:M,2,0))*G2115,"غير مسجلة في المشتريات"))</f>
        <v/>
      </c>
    </row>
    <row r="2116" spans="2:12" x14ac:dyDescent="0.2">
      <c r="B2116" s="14">
        <f>COUNTIFS($E$3:E2116,تقرير!$E$4)</f>
        <v>21</v>
      </c>
      <c r="C2116" s="48"/>
      <c r="D2116" s="48"/>
      <c r="E2116" s="48"/>
      <c r="F2116" s="50"/>
      <c r="G2116" s="51"/>
      <c r="H2116" s="128" t="str">
        <f>IF(F2116="","",_xlfn.IFNA(VLOOKUP(F2116,'سجل المشتريات'!E:M,9,0),"غير مسجلة في المشتريات"))</f>
        <v/>
      </c>
      <c r="I2116" s="27" t="str">
        <f>_xlfn.IFNA(VLOOKUP(E2116,الاوردرات!$B$1:$C$600,2,0),"")</f>
        <v/>
      </c>
      <c r="J2116" s="63"/>
      <c r="L2116" s="125" t="str">
        <f>IF(F2116="","",_xlfn.IFNA((VLOOKUP(F2116,help!L:M,2,0))*G2116,"غير مسجلة في المشتريات"))</f>
        <v/>
      </c>
    </row>
    <row r="2117" spans="2:12" x14ac:dyDescent="0.2">
      <c r="B2117" s="14">
        <f>COUNTIFS($E$3:E2117,تقرير!$E$4)</f>
        <v>21</v>
      </c>
      <c r="C2117" s="48"/>
      <c r="D2117" s="48"/>
      <c r="E2117" s="48"/>
      <c r="F2117" s="50"/>
      <c r="G2117" s="51"/>
      <c r="H2117" s="128" t="str">
        <f>IF(F2117="","",_xlfn.IFNA(VLOOKUP(F2117,'سجل المشتريات'!E:M,9,0),"غير مسجلة في المشتريات"))</f>
        <v/>
      </c>
      <c r="I2117" s="27" t="str">
        <f>_xlfn.IFNA(VLOOKUP(E2117,الاوردرات!$B$1:$C$600,2,0),"")</f>
        <v/>
      </c>
      <c r="J2117" s="63"/>
      <c r="L2117" s="125" t="str">
        <f>IF(F2117="","",_xlfn.IFNA((VLOOKUP(F2117,help!L:M,2,0))*G2117,"غير مسجلة في المشتريات"))</f>
        <v/>
      </c>
    </row>
    <row r="2118" spans="2:12" x14ac:dyDescent="0.2">
      <c r="B2118" s="14">
        <f>COUNTIFS($E$3:E2118,تقرير!$E$4)</f>
        <v>21</v>
      </c>
      <c r="C2118" s="48"/>
      <c r="D2118" s="48"/>
      <c r="E2118" s="48"/>
      <c r="F2118" s="50"/>
      <c r="G2118" s="51"/>
      <c r="H2118" s="128" t="str">
        <f>IF(F2118="","",_xlfn.IFNA(VLOOKUP(F2118,'سجل المشتريات'!E:M,9,0),"غير مسجلة في المشتريات"))</f>
        <v/>
      </c>
      <c r="I2118" s="27" t="str">
        <f>_xlfn.IFNA(VLOOKUP(E2118,الاوردرات!$B$1:$C$600,2,0),"")</f>
        <v/>
      </c>
      <c r="J2118" s="63"/>
      <c r="L2118" s="125" t="str">
        <f>IF(F2118="","",_xlfn.IFNA((VLOOKUP(F2118,help!L:M,2,0))*G2118,"غير مسجلة في المشتريات"))</f>
        <v/>
      </c>
    </row>
    <row r="2119" spans="2:12" x14ac:dyDescent="0.2">
      <c r="B2119" s="14">
        <f>COUNTIFS($E$3:E2119,تقرير!$E$4)</f>
        <v>21</v>
      </c>
      <c r="C2119" s="48"/>
      <c r="D2119" s="48"/>
      <c r="E2119" s="48"/>
      <c r="F2119" s="50"/>
      <c r="G2119" s="51"/>
      <c r="H2119" s="128" t="str">
        <f>IF(F2119="","",_xlfn.IFNA(VLOOKUP(F2119,'سجل المشتريات'!E:M,9,0),"غير مسجلة في المشتريات"))</f>
        <v/>
      </c>
      <c r="I2119" s="27" t="str">
        <f>_xlfn.IFNA(VLOOKUP(E2119,الاوردرات!$B$1:$C$600,2,0),"")</f>
        <v/>
      </c>
      <c r="J2119" s="63"/>
      <c r="L2119" s="125" t="str">
        <f>IF(F2119="","",_xlfn.IFNA((VLOOKUP(F2119,help!L:M,2,0))*G2119,"غير مسجلة في المشتريات"))</f>
        <v/>
      </c>
    </row>
    <row r="2120" spans="2:12" x14ac:dyDescent="0.2">
      <c r="B2120" s="14">
        <f>COUNTIFS($E$3:E2120,تقرير!$E$4)</f>
        <v>21</v>
      </c>
      <c r="C2120" s="48"/>
      <c r="D2120" s="48"/>
      <c r="E2120" s="48"/>
      <c r="F2120" s="50"/>
      <c r="G2120" s="51"/>
      <c r="H2120" s="128" t="str">
        <f>IF(F2120="","",_xlfn.IFNA(VLOOKUP(F2120,'سجل المشتريات'!E:M,9,0),"غير مسجلة في المشتريات"))</f>
        <v/>
      </c>
      <c r="I2120" s="27" t="str">
        <f>_xlfn.IFNA(VLOOKUP(E2120,الاوردرات!$B$1:$C$600,2,0),"")</f>
        <v/>
      </c>
      <c r="J2120" s="63"/>
      <c r="L2120" s="125" t="str">
        <f>IF(F2120="","",_xlfn.IFNA((VLOOKUP(F2120,help!L:M,2,0))*G2120,"غير مسجلة في المشتريات"))</f>
        <v/>
      </c>
    </row>
    <row r="2121" spans="2:12" x14ac:dyDescent="0.2">
      <c r="B2121" s="14">
        <f>COUNTIFS($E$3:E2121,تقرير!$E$4)</f>
        <v>21</v>
      </c>
      <c r="C2121" s="48"/>
      <c r="D2121" s="48"/>
      <c r="E2121" s="48"/>
      <c r="F2121" s="50"/>
      <c r="G2121" s="51"/>
      <c r="H2121" s="128" t="str">
        <f>IF(F2121="","",_xlfn.IFNA(VLOOKUP(F2121,'سجل المشتريات'!E:M,9,0),"غير مسجلة في المشتريات"))</f>
        <v/>
      </c>
      <c r="I2121" s="27" t="str">
        <f>_xlfn.IFNA(VLOOKUP(E2121,الاوردرات!$B$1:$C$600,2,0),"")</f>
        <v/>
      </c>
      <c r="J2121" s="63"/>
      <c r="L2121" s="125" t="str">
        <f>IF(F2121="","",_xlfn.IFNA((VLOOKUP(F2121,help!L:M,2,0))*G2121,"غير مسجلة في المشتريات"))</f>
        <v/>
      </c>
    </row>
    <row r="2122" spans="2:12" x14ac:dyDescent="0.2">
      <c r="B2122" s="14">
        <f>COUNTIFS($E$3:E2122,تقرير!$E$4)</f>
        <v>21</v>
      </c>
      <c r="C2122" s="48"/>
      <c r="D2122" s="48"/>
      <c r="E2122" s="48"/>
      <c r="F2122" s="50"/>
      <c r="G2122" s="51"/>
      <c r="H2122" s="128" t="str">
        <f>IF(F2122="","",_xlfn.IFNA(VLOOKUP(F2122,'سجل المشتريات'!E:M,9,0),"غير مسجلة في المشتريات"))</f>
        <v/>
      </c>
      <c r="I2122" s="27" t="str">
        <f>_xlfn.IFNA(VLOOKUP(E2122,الاوردرات!$B$1:$C$600,2,0),"")</f>
        <v/>
      </c>
      <c r="J2122" s="63"/>
      <c r="L2122" s="125" t="str">
        <f>IF(F2122="","",_xlfn.IFNA((VLOOKUP(F2122,help!L:M,2,0))*G2122,"غير مسجلة في المشتريات"))</f>
        <v/>
      </c>
    </row>
    <row r="2123" spans="2:12" x14ac:dyDescent="0.2">
      <c r="B2123" s="14">
        <f>COUNTIFS($E$3:E2123,تقرير!$E$4)</f>
        <v>21</v>
      </c>
      <c r="C2123" s="48"/>
      <c r="D2123" s="48"/>
      <c r="E2123" s="48"/>
      <c r="F2123" s="50"/>
      <c r="G2123" s="51"/>
      <c r="H2123" s="128" t="str">
        <f>IF(F2123="","",_xlfn.IFNA(VLOOKUP(F2123,'سجل المشتريات'!E:M,9,0),"غير مسجلة في المشتريات"))</f>
        <v/>
      </c>
      <c r="I2123" s="27" t="str">
        <f>_xlfn.IFNA(VLOOKUP(E2123,الاوردرات!$B$1:$C$600,2,0),"")</f>
        <v/>
      </c>
      <c r="J2123" s="63"/>
      <c r="L2123" s="125" t="str">
        <f>IF(F2123="","",_xlfn.IFNA((VLOOKUP(F2123,help!L:M,2,0))*G2123,"غير مسجلة في المشتريات"))</f>
        <v/>
      </c>
    </row>
    <row r="2124" spans="2:12" x14ac:dyDescent="0.2">
      <c r="B2124" s="14">
        <f>COUNTIFS($E$3:E2124,تقرير!$E$4)</f>
        <v>21</v>
      </c>
      <c r="C2124" s="48"/>
      <c r="D2124" s="48"/>
      <c r="E2124" s="48"/>
      <c r="F2124" s="50"/>
      <c r="G2124" s="51"/>
      <c r="H2124" s="128" t="str">
        <f>IF(F2124="","",_xlfn.IFNA(VLOOKUP(F2124,'سجل المشتريات'!E:M,9,0),"غير مسجلة في المشتريات"))</f>
        <v/>
      </c>
      <c r="I2124" s="27" t="str">
        <f>_xlfn.IFNA(VLOOKUP(E2124,الاوردرات!$B$1:$C$600,2,0),"")</f>
        <v/>
      </c>
      <c r="J2124" s="63"/>
      <c r="L2124" s="125" t="str">
        <f>IF(F2124="","",_xlfn.IFNA((VLOOKUP(F2124,help!L:M,2,0))*G2124,"غير مسجلة في المشتريات"))</f>
        <v/>
      </c>
    </row>
    <row r="2125" spans="2:12" x14ac:dyDescent="0.2">
      <c r="B2125" s="14">
        <f>COUNTIFS($E$3:E2125,تقرير!$E$4)</f>
        <v>21</v>
      </c>
      <c r="C2125" s="48"/>
      <c r="D2125" s="48"/>
      <c r="E2125" s="48"/>
      <c r="F2125" s="50"/>
      <c r="G2125" s="51"/>
      <c r="H2125" s="128" t="str">
        <f>IF(F2125="","",_xlfn.IFNA(VLOOKUP(F2125,'سجل المشتريات'!E:M,9,0),"غير مسجلة في المشتريات"))</f>
        <v/>
      </c>
      <c r="I2125" s="27" t="str">
        <f>_xlfn.IFNA(VLOOKUP(E2125,الاوردرات!$B$1:$C$600,2,0),"")</f>
        <v/>
      </c>
      <c r="J2125" s="63"/>
      <c r="L2125" s="125" t="str">
        <f>IF(F2125="","",_xlfn.IFNA((VLOOKUP(F2125,help!L:M,2,0))*G2125,"غير مسجلة في المشتريات"))</f>
        <v/>
      </c>
    </row>
    <row r="2126" spans="2:12" x14ac:dyDescent="0.2">
      <c r="B2126" s="14">
        <f>COUNTIFS($E$3:E2126,تقرير!$E$4)</f>
        <v>21</v>
      </c>
      <c r="C2126" s="48"/>
      <c r="D2126" s="48"/>
      <c r="E2126" s="48"/>
      <c r="F2126" s="50"/>
      <c r="G2126" s="51"/>
      <c r="H2126" s="128" t="str">
        <f>IF(F2126="","",_xlfn.IFNA(VLOOKUP(F2126,'سجل المشتريات'!E:M,9,0),"غير مسجلة في المشتريات"))</f>
        <v/>
      </c>
      <c r="I2126" s="27" t="str">
        <f>_xlfn.IFNA(VLOOKUP(E2126,الاوردرات!$B$1:$C$600,2,0),"")</f>
        <v/>
      </c>
      <c r="J2126" s="63"/>
      <c r="L2126" s="125" t="str">
        <f>IF(F2126="","",_xlfn.IFNA((VLOOKUP(F2126,help!L:M,2,0))*G2126,"غير مسجلة في المشتريات"))</f>
        <v/>
      </c>
    </row>
    <row r="2127" spans="2:12" x14ac:dyDescent="0.2">
      <c r="B2127" s="14">
        <f>COUNTIFS($E$3:E2127,تقرير!$E$4)</f>
        <v>21</v>
      </c>
      <c r="C2127" s="48"/>
      <c r="D2127" s="48"/>
      <c r="E2127" s="48"/>
      <c r="F2127" s="50"/>
      <c r="G2127" s="51"/>
      <c r="H2127" s="128" t="str">
        <f>IF(F2127="","",_xlfn.IFNA(VLOOKUP(F2127,'سجل المشتريات'!E:M,9,0),"غير مسجلة في المشتريات"))</f>
        <v/>
      </c>
      <c r="I2127" s="27" t="str">
        <f>_xlfn.IFNA(VLOOKUP(E2127,الاوردرات!$B$1:$C$600,2,0),"")</f>
        <v/>
      </c>
      <c r="J2127" s="63"/>
      <c r="L2127" s="125" t="str">
        <f>IF(F2127="","",_xlfn.IFNA((VLOOKUP(F2127,help!L:M,2,0))*G2127,"غير مسجلة في المشتريات"))</f>
        <v/>
      </c>
    </row>
    <row r="2128" spans="2:12" x14ac:dyDescent="0.2">
      <c r="B2128" s="14">
        <f>COUNTIFS($E$3:E2128,تقرير!$E$4)</f>
        <v>21</v>
      </c>
      <c r="C2128" s="48"/>
      <c r="D2128" s="48"/>
      <c r="E2128" s="48"/>
      <c r="F2128" s="50"/>
      <c r="G2128" s="51"/>
      <c r="H2128" s="128" t="str">
        <f>IF(F2128="","",_xlfn.IFNA(VLOOKUP(F2128,'سجل المشتريات'!E:M,9,0),"غير مسجلة في المشتريات"))</f>
        <v/>
      </c>
      <c r="I2128" s="27" t="str">
        <f>_xlfn.IFNA(VLOOKUP(E2128,الاوردرات!$B$1:$C$600,2,0),"")</f>
        <v/>
      </c>
      <c r="J2128" s="63"/>
      <c r="L2128" s="125" t="str">
        <f>IF(F2128="","",_xlfn.IFNA((VLOOKUP(F2128,help!L:M,2,0))*G2128,"غير مسجلة في المشتريات"))</f>
        <v/>
      </c>
    </row>
    <row r="2129" spans="2:12" x14ac:dyDescent="0.2">
      <c r="B2129" s="14">
        <f>COUNTIFS($E$3:E2129,تقرير!$E$4)</f>
        <v>21</v>
      </c>
      <c r="C2129" s="48"/>
      <c r="D2129" s="48"/>
      <c r="E2129" s="48"/>
      <c r="F2129" s="50"/>
      <c r="G2129" s="51"/>
      <c r="H2129" s="128" t="str">
        <f>IF(F2129="","",_xlfn.IFNA(VLOOKUP(F2129,'سجل المشتريات'!E:M,9,0),"غير مسجلة في المشتريات"))</f>
        <v/>
      </c>
      <c r="I2129" s="27" t="str">
        <f>_xlfn.IFNA(VLOOKUP(E2129,الاوردرات!$B$1:$C$600,2,0),"")</f>
        <v/>
      </c>
      <c r="J2129" s="63"/>
      <c r="L2129" s="125" t="str">
        <f>IF(F2129="","",_xlfn.IFNA((VLOOKUP(F2129,help!L:M,2,0))*G2129,"غير مسجلة في المشتريات"))</f>
        <v/>
      </c>
    </row>
    <row r="2130" spans="2:12" x14ac:dyDescent="0.2">
      <c r="B2130" s="14">
        <f>COUNTIFS($E$3:E2130,تقرير!$E$4)</f>
        <v>21</v>
      </c>
      <c r="C2130" s="48"/>
      <c r="D2130" s="48"/>
      <c r="E2130" s="48"/>
      <c r="F2130" s="50"/>
      <c r="G2130" s="51"/>
      <c r="H2130" s="128" t="str">
        <f>IF(F2130="","",_xlfn.IFNA(VLOOKUP(F2130,'سجل المشتريات'!E:M,9,0),"غير مسجلة في المشتريات"))</f>
        <v/>
      </c>
      <c r="I2130" s="27" t="str">
        <f>_xlfn.IFNA(VLOOKUP(E2130,الاوردرات!$B$1:$C$600,2,0),"")</f>
        <v/>
      </c>
      <c r="J2130" s="63"/>
      <c r="L2130" s="125" t="str">
        <f>IF(F2130="","",_xlfn.IFNA((VLOOKUP(F2130,help!L:M,2,0))*G2130,"غير مسجلة في المشتريات"))</f>
        <v/>
      </c>
    </row>
    <row r="2131" spans="2:12" x14ac:dyDescent="0.2">
      <c r="B2131" s="14">
        <f>COUNTIFS($E$3:E2131,تقرير!$E$4)</f>
        <v>21</v>
      </c>
      <c r="C2131" s="48"/>
      <c r="D2131" s="48"/>
      <c r="E2131" s="48"/>
      <c r="F2131" s="50"/>
      <c r="G2131" s="51"/>
      <c r="H2131" s="128" t="str">
        <f>IF(F2131="","",_xlfn.IFNA(VLOOKUP(F2131,'سجل المشتريات'!E:M,9,0),"غير مسجلة في المشتريات"))</f>
        <v/>
      </c>
      <c r="I2131" s="27" t="str">
        <f>_xlfn.IFNA(VLOOKUP(E2131,الاوردرات!$B$1:$C$600,2,0),"")</f>
        <v/>
      </c>
      <c r="J2131" s="63"/>
      <c r="L2131" s="125" t="str">
        <f>IF(F2131="","",_xlfn.IFNA((VLOOKUP(F2131,help!L:M,2,0))*G2131,"غير مسجلة في المشتريات"))</f>
        <v/>
      </c>
    </row>
    <row r="2132" spans="2:12" x14ac:dyDescent="0.2">
      <c r="B2132" s="14">
        <f>COUNTIFS($E$3:E2132,تقرير!$E$4)</f>
        <v>21</v>
      </c>
      <c r="C2132" s="48"/>
      <c r="D2132" s="48"/>
      <c r="E2132" s="48"/>
      <c r="F2132" s="50"/>
      <c r="G2132" s="51"/>
      <c r="H2132" s="128" t="str">
        <f>IF(F2132="","",_xlfn.IFNA(VLOOKUP(F2132,'سجل المشتريات'!E:M,9,0),"غير مسجلة في المشتريات"))</f>
        <v/>
      </c>
      <c r="I2132" s="27" t="str">
        <f>_xlfn.IFNA(VLOOKUP(E2132,الاوردرات!$B$1:$C$600,2,0),"")</f>
        <v/>
      </c>
      <c r="J2132" s="63"/>
      <c r="L2132" s="125" t="str">
        <f>IF(F2132="","",_xlfn.IFNA((VLOOKUP(F2132,help!L:M,2,0))*G2132,"غير مسجلة في المشتريات"))</f>
        <v/>
      </c>
    </row>
    <row r="2133" spans="2:12" x14ac:dyDescent="0.2">
      <c r="B2133" s="14">
        <f>COUNTIFS($E$3:E2133,تقرير!$E$4)</f>
        <v>21</v>
      </c>
      <c r="C2133" s="48"/>
      <c r="D2133" s="48"/>
      <c r="E2133" s="48"/>
      <c r="F2133" s="50"/>
      <c r="G2133" s="51"/>
      <c r="H2133" s="128" t="str">
        <f>IF(F2133="","",_xlfn.IFNA(VLOOKUP(F2133,'سجل المشتريات'!E:M,9,0),"غير مسجلة في المشتريات"))</f>
        <v/>
      </c>
      <c r="I2133" s="27" t="str">
        <f>_xlfn.IFNA(VLOOKUP(E2133,الاوردرات!$B$1:$C$600,2,0),"")</f>
        <v/>
      </c>
      <c r="J2133" s="63"/>
      <c r="L2133" s="125" t="str">
        <f>IF(F2133="","",_xlfn.IFNA((VLOOKUP(F2133,help!L:M,2,0))*G2133,"غير مسجلة في المشتريات"))</f>
        <v/>
      </c>
    </row>
    <row r="2134" spans="2:12" x14ac:dyDescent="0.2">
      <c r="B2134" s="14">
        <f>COUNTIFS($E$3:E2134,تقرير!$E$4)</f>
        <v>21</v>
      </c>
      <c r="C2134" s="48"/>
      <c r="D2134" s="48"/>
      <c r="E2134" s="48"/>
      <c r="F2134" s="50"/>
      <c r="G2134" s="51"/>
      <c r="H2134" s="128" t="str">
        <f>IF(F2134="","",_xlfn.IFNA(VLOOKUP(F2134,'سجل المشتريات'!E:M,9,0),"غير مسجلة في المشتريات"))</f>
        <v/>
      </c>
      <c r="I2134" s="27" t="str">
        <f>_xlfn.IFNA(VLOOKUP(E2134,الاوردرات!$B$1:$C$600,2,0),"")</f>
        <v/>
      </c>
      <c r="J2134" s="63"/>
      <c r="L2134" s="125" t="str">
        <f>IF(F2134="","",_xlfn.IFNA((VLOOKUP(F2134,help!L:M,2,0))*G2134,"غير مسجلة في المشتريات"))</f>
        <v/>
      </c>
    </row>
    <row r="2135" spans="2:12" x14ac:dyDescent="0.2">
      <c r="B2135" s="14">
        <f>COUNTIFS($E$3:E2135,تقرير!$E$4)</f>
        <v>21</v>
      </c>
      <c r="C2135" s="48"/>
      <c r="D2135" s="48"/>
      <c r="E2135" s="48"/>
      <c r="F2135" s="50"/>
      <c r="G2135" s="51"/>
      <c r="H2135" s="128" t="str">
        <f>IF(F2135="","",_xlfn.IFNA(VLOOKUP(F2135,'سجل المشتريات'!E:M,9,0),"غير مسجلة في المشتريات"))</f>
        <v/>
      </c>
      <c r="I2135" s="27" t="str">
        <f>_xlfn.IFNA(VLOOKUP(E2135,الاوردرات!$B$1:$C$600,2,0),"")</f>
        <v/>
      </c>
      <c r="J2135" s="63"/>
      <c r="L2135" s="125" t="str">
        <f>IF(F2135="","",_xlfn.IFNA((VLOOKUP(F2135,help!L:M,2,0))*G2135,"غير مسجلة في المشتريات"))</f>
        <v/>
      </c>
    </row>
    <row r="2136" spans="2:12" x14ac:dyDescent="0.2">
      <c r="B2136" s="14">
        <f>COUNTIFS($E$3:E2136,تقرير!$E$4)</f>
        <v>21</v>
      </c>
      <c r="C2136" s="48"/>
      <c r="D2136" s="48"/>
      <c r="E2136" s="48"/>
      <c r="F2136" s="50"/>
      <c r="G2136" s="51"/>
      <c r="H2136" s="128" t="str">
        <f>IF(F2136="","",_xlfn.IFNA(VLOOKUP(F2136,'سجل المشتريات'!E:M,9,0),"غير مسجلة في المشتريات"))</f>
        <v/>
      </c>
      <c r="I2136" s="27" t="str">
        <f>_xlfn.IFNA(VLOOKUP(E2136,الاوردرات!$B$1:$C$600,2,0),"")</f>
        <v/>
      </c>
      <c r="J2136" s="63"/>
      <c r="L2136" s="125" t="str">
        <f>IF(F2136="","",_xlfn.IFNA((VLOOKUP(F2136,help!L:M,2,0))*G2136,"غير مسجلة في المشتريات"))</f>
        <v/>
      </c>
    </row>
    <row r="2137" spans="2:12" x14ac:dyDescent="0.2">
      <c r="B2137" s="14">
        <f>COUNTIFS($E$3:E2137,تقرير!$E$4)</f>
        <v>21</v>
      </c>
      <c r="C2137" s="48"/>
      <c r="D2137" s="48"/>
      <c r="E2137" s="48"/>
      <c r="F2137" s="50"/>
      <c r="G2137" s="51"/>
      <c r="H2137" s="128" t="str">
        <f>IF(F2137="","",_xlfn.IFNA(VLOOKUP(F2137,'سجل المشتريات'!E:M,9,0),"غير مسجلة في المشتريات"))</f>
        <v/>
      </c>
      <c r="I2137" s="27" t="str">
        <f>_xlfn.IFNA(VLOOKUP(E2137,الاوردرات!$B$1:$C$600,2,0),"")</f>
        <v/>
      </c>
      <c r="J2137" s="63"/>
      <c r="L2137" s="125" t="str">
        <f>IF(F2137="","",_xlfn.IFNA((VLOOKUP(F2137,help!L:M,2,0))*G2137,"غير مسجلة في المشتريات"))</f>
        <v/>
      </c>
    </row>
    <row r="2138" spans="2:12" x14ac:dyDescent="0.2">
      <c r="B2138" s="14">
        <f>COUNTIFS($E$3:E2138,تقرير!$E$4)</f>
        <v>21</v>
      </c>
      <c r="C2138" s="48"/>
      <c r="D2138" s="48"/>
      <c r="E2138" s="48"/>
      <c r="F2138" s="50"/>
      <c r="G2138" s="51"/>
      <c r="H2138" s="128" t="str">
        <f>IF(F2138="","",_xlfn.IFNA(VLOOKUP(F2138,'سجل المشتريات'!E:M,9,0),"غير مسجلة في المشتريات"))</f>
        <v/>
      </c>
      <c r="I2138" s="27" t="str">
        <f>_xlfn.IFNA(VLOOKUP(E2138,الاوردرات!$B$1:$C$600,2,0),"")</f>
        <v/>
      </c>
      <c r="J2138" s="63"/>
      <c r="L2138" s="125" t="str">
        <f>IF(F2138="","",_xlfn.IFNA((VLOOKUP(F2138,help!L:M,2,0))*G2138,"غير مسجلة في المشتريات"))</f>
        <v/>
      </c>
    </row>
    <row r="2139" spans="2:12" x14ac:dyDescent="0.2">
      <c r="B2139" s="14">
        <f>COUNTIFS($E$3:E2139,تقرير!$E$4)</f>
        <v>21</v>
      </c>
      <c r="C2139" s="48"/>
      <c r="D2139" s="48"/>
      <c r="E2139" s="48"/>
      <c r="F2139" s="50"/>
      <c r="G2139" s="51"/>
      <c r="H2139" s="128" t="str">
        <f>IF(F2139="","",_xlfn.IFNA(VLOOKUP(F2139,'سجل المشتريات'!E:M,9,0),"غير مسجلة في المشتريات"))</f>
        <v/>
      </c>
      <c r="I2139" s="27" t="str">
        <f>_xlfn.IFNA(VLOOKUP(E2139,الاوردرات!$B$1:$C$600,2,0),"")</f>
        <v/>
      </c>
      <c r="J2139" s="63"/>
      <c r="L2139" s="125" t="str">
        <f>IF(F2139="","",_xlfn.IFNA((VLOOKUP(F2139,help!L:M,2,0))*G2139,"غير مسجلة في المشتريات"))</f>
        <v/>
      </c>
    </row>
    <row r="2140" spans="2:12" x14ac:dyDescent="0.2">
      <c r="B2140" s="14">
        <f>COUNTIFS($E$3:E2140,تقرير!$E$4)</f>
        <v>21</v>
      </c>
      <c r="C2140" s="48"/>
      <c r="D2140" s="48"/>
      <c r="E2140" s="48"/>
      <c r="F2140" s="50"/>
      <c r="G2140" s="51"/>
      <c r="H2140" s="128" t="str">
        <f>IF(F2140="","",_xlfn.IFNA(VLOOKUP(F2140,'سجل المشتريات'!E:M,9,0),"غير مسجلة في المشتريات"))</f>
        <v/>
      </c>
      <c r="I2140" s="27" t="str">
        <f>_xlfn.IFNA(VLOOKUP(E2140,الاوردرات!$B$1:$C$600,2,0),"")</f>
        <v/>
      </c>
      <c r="J2140" s="63"/>
      <c r="L2140" s="125" t="str">
        <f>IF(F2140="","",_xlfn.IFNA((VLOOKUP(F2140,help!L:M,2,0))*G2140,"غير مسجلة في المشتريات"))</f>
        <v/>
      </c>
    </row>
    <row r="2141" spans="2:12" x14ac:dyDescent="0.2">
      <c r="B2141" s="14">
        <f>COUNTIFS($E$3:E2141,تقرير!$E$4)</f>
        <v>21</v>
      </c>
      <c r="C2141" s="48"/>
      <c r="D2141" s="48"/>
      <c r="E2141" s="48"/>
      <c r="F2141" s="50"/>
      <c r="G2141" s="51"/>
      <c r="H2141" s="128" t="str">
        <f>IF(F2141="","",_xlfn.IFNA(VLOOKUP(F2141,'سجل المشتريات'!E:M,9,0),"غير مسجلة في المشتريات"))</f>
        <v/>
      </c>
      <c r="I2141" s="27" t="str">
        <f>_xlfn.IFNA(VLOOKUP(E2141,الاوردرات!$B$1:$C$600,2,0),"")</f>
        <v/>
      </c>
      <c r="J2141" s="63"/>
      <c r="L2141" s="125" t="str">
        <f>IF(F2141="","",_xlfn.IFNA((VLOOKUP(F2141,help!L:M,2,0))*G2141,"غير مسجلة في المشتريات"))</f>
        <v/>
      </c>
    </row>
    <row r="2142" spans="2:12" x14ac:dyDescent="0.2">
      <c r="B2142" s="14">
        <f>COUNTIFS($E$3:E2142,تقرير!$E$4)</f>
        <v>21</v>
      </c>
      <c r="C2142" s="48"/>
      <c r="D2142" s="48"/>
      <c r="E2142" s="48"/>
      <c r="F2142" s="50"/>
      <c r="G2142" s="51"/>
      <c r="H2142" s="128" t="str">
        <f>IF(F2142="","",_xlfn.IFNA(VLOOKUP(F2142,'سجل المشتريات'!E:M,9,0),"غير مسجلة في المشتريات"))</f>
        <v/>
      </c>
      <c r="I2142" s="27" t="str">
        <f>_xlfn.IFNA(VLOOKUP(E2142,الاوردرات!$B$1:$C$600,2,0),"")</f>
        <v/>
      </c>
      <c r="J2142" s="63"/>
      <c r="L2142" s="125" t="str">
        <f>IF(F2142="","",_xlfn.IFNA((VLOOKUP(F2142,help!L:M,2,0))*G2142,"غير مسجلة في المشتريات"))</f>
        <v/>
      </c>
    </row>
    <row r="2143" spans="2:12" x14ac:dyDescent="0.2">
      <c r="B2143" s="14">
        <f>COUNTIFS($E$3:E2143,تقرير!$E$4)</f>
        <v>21</v>
      </c>
      <c r="C2143" s="48"/>
      <c r="D2143" s="48"/>
      <c r="E2143" s="48"/>
      <c r="F2143" s="50"/>
      <c r="G2143" s="51"/>
      <c r="H2143" s="128" t="str">
        <f>IF(F2143="","",_xlfn.IFNA(VLOOKUP(F2143,'سجل المشتريات'!E:M,9,0),"غير مسجلة في المشتريات"))</f>
        <v/>
      </c>
      <c r="I2143" s="27" t="str">
        <f>_xlfn.IFNA(VLOOKUP(E2143,الاوردرات!$B$1:$C$600,2,0),"")</f>
        <v/>
      </c>
      <c r="J2143" s="63"/>
      <c r="L2143" s="125" t="str">
        <f>IF(F2143="","",_xlfn.IFNA((VLOOKUP(F2143,help!L:M,2,0))*G2143,"غير مسجلة في المشتريات"))</f>
        <v/>
      </c>
    </row>
    <row r="2144" spans="2:12" x14ac:dyDescent="0.2">
      <c r="B2144" s="14">
        <f>COUNTIFS($E$3:E2144,تقرير!$E$4)</f>
        <v>21</v>
      </c>
      <c r="C2144" s="48"/>
      <c r="D2144" s="48"/>
      <c r="E2144" s="48"/>
      <c r="F2144" s="50"/>
      <c r="G2144" s="51"/>
      <c r="H2144" s="128" t="str">
        <f>IF(F2144="","",_xlfn.IFNA(VLOOKUP(F2144,'سجل المشتريات'!E:M,9,0),"غير مسجلة في المشتريات"))</f>
        <v/>
      </c>
      <c r="I2144" s="27" t="str">
        <f>_xlfn.IFNA(VLOOKUP(E2144,الاوردرات!$B$1:$C$600,2,0),"")</f>
        <v/>
      </c>
      <c r="J2144" s="63"/>
      <c r="L2144" s="125" t="str">
        <f>IF(F2144="","",_xlfn.IFNA((VLOOKUP(F2144,help!L:M,2,0))*G2144,"غير مسجلة في المشتريات"))</f>
        <v/>
      </c>
    </row>
    <row r="2145" spans="2:12" x14ac:dyDescent="0.2">
      <c r="B2145" s="14">
        <f>COUNTIFS($E$3:E2145,تقرير!$E$4)</f>
        <v>21</v>
      </c>
      <c r="C2145" s="48"/>
      <c r="D2145" s="48"/>
      <c r="E2145" s="48"/>
      <c r="F2145" s="50"/>
      <c r="G2145" s="51"/>
      <c r="H2145" s="128" t="str">
        <f>IF(F2145="","",_xlfn.IFNA(VLOOKUP(F2145,'سجل المشتريات'!E:M,9,0),"غير مسجلة في المشتريات"))</f>
        <v/>
      </c>
      <c r="I2145" s="27" t="str">
        <f>_xlfn.IFNA(VLOOKUP(E2145,الاوردرات!$B$1:$C$600,2,0),"")</f>
        <v/>
      </c>
      <c r="J2145" s="63"/>
      <c r="L2145" s="125" t="str">
        <f>IF(F2145="","",_xlfn.IFNA((VLOOKUP(F2145,help!L:M,2,0))*G2145,"غير مسجلة في المشتريات"))</f>
        <v/>
      </c>
    </row>
    <row r="2146" spans="2:12" x14ac:dyDescent="0.2">
      <c r="B2146" s="14">
        <f>COUNTIFS($E$3:E2146,تقرير!$E$4)</f>
        <v>21</v>
      </c>
      <c r="C2146" s="48"/>
      <c r="D2146" s="48"/>
      <c r="E2146" s="48"/>
      <c r="F2146" s="50"/>
      <c r="G2146" s="51"/>
      <c r="H2146" s="128" t="str">
        <f>IF(F2146="","",_xlfn.IFNA(VLOOKUP(F2146,'سجل المشتريات'!E:M,9,0),"غير مسجلة في المشتريات"))</f>
        <v/>
      </c>
      <c r="I2146" s="27" t="str">
        <f>_xlfn.IFNA(VLOOKUP(E2146,الاوردرات!$B$1:$C$600,2,0),"")</f>
        <v/>
      </c>
      <c r="J2146" s="63"/>
      <c r="L2146" s="125" t="str">
        <f>IF(F2146="","",_xlfn.IFNA((VLOOKUP(F2146,help!L:M,2,0))*G2146,"غير مسجلة في المشتريات"))</f>
        <v/>
      </c>
    </row>
    <row r="2147" spans="2:12" x14ac:dyDescent="0.2">
      <c r="B2147" s="14">
        <f>COUNTIFS($E$3:E2147,تقرير!$E$4)</f>
        <v>21</v>
      </c>
      <c r="C2147" s="48"/>
      <c r="D2147" s="48"/>
      <c r="E2147" s="48"/>
      <c r="F2147" s="50"/>
      <c r="G2147" s="51"/>
      <c r="H2147" s="128" t="str">
        <f>IF(F2147="","",_xlfn.IFNA(VLOOKUP(F2147,'سجل المشتريات'!E:M,9,0),"غير مسجلة في المشتريات"))</f>
        <v/>
      </c>
      <c r="I2147" s="27" t="str">
        <f>_xlfn.IFNA(VLOOKUP(E2147,الاوردرات!$B$1:$C$600,2,0),"")</f>
        <v/>
      </c>
      <c r="J2147" s="63"/>
      <c r="L2147" s="125" t="str">
        <f>IF(F2147="","",_xlfn.IFNA((VLOOKUP(F2147,help!L:M,2,0))*G2147,"غير مسجلة في المشتريات"))</f>
        <v/>
      </c>
    </row>
    <row r="2148" spans="2:12" x14ac:dyDescent="0.2">
      <c r="B2148" s="14">
        <f>COUNTIFS($E$3:E2148,تقرير!$E$4)</f>
        <v>21</v>
      </c>
      <c r="C2148" s="48"/>
      <c r="D2148" s="48"/>
      <c r="E2148" s="48"/>
      <c r="F2148" s="50"/>
      <c r="G2148" s="51"/>
      <c r="H2148" s="128" t="str">
        <f>IF(F2148="","",_xlfn.IFNA(VLOOKUP(F2148,'سجل المشتريات'!E:M,9,0),"غير مسجلة في المشتريات"))</f>
        <v/>
      </c>
      <c r="I2148" s="27" t="str">
        <f>_xlfn.IFNA(VLOOKUP(E2148,الاوردرات!$B$1:$C$600,2,0),"")</f>
        <v/>
      </c>
      <c r="J2148" s="63"/>
      <c r="L2148" s="125" t="str">
        <f>IF(F2148="","",_xlfn.IFNA((VLOOKUP(F2148,help!L:M,2,0))*G2148,"غير مسجلة في المشتريات"))</f>
        <v/>
      </c>
    </row>
    <row r="2149" spans="2:12" x14ac:dyDescent="0.2">
      <c r="B2149" s="14">
        <f>COUNTIFS($E$3:E2149,تقرير!$E$4)</f>
        <v>21</v>
      </c>
      <c r="C2149" s="48"/>
      <c r="D2149" s="48"/>
      <c r="E2149" s="48"/>
      <c r="F2149" s="50"/>
      <c r="G2149" s="51"/>
      <c r="H2149" s="128" t="str">
        <f>IF(F2149="","",_xlfn.IFNA(VLOOKUP(F2149,'سجل المشتريات'!E:M,9,0),"غير مسجلة في المشتريات"))</f>
        <v/>
      </c>
      <c r="I2149" s="27" t="str">
        <f>_xlfn.IFNA(VLOOKUP(E2149,الاوردرات!$B$1:$C$600,2,0),"")</f>
        <v/>
      </c>
      <c r="J2149" s="63"/>
      <c r="L2149" s="125" t="str">
        <f>IF(F2149="","",_xlfn.IFNA((VLOOKUP(F2149,help!L:M,2,0))*G2149,"غير مسجلة في المشتريات"))</f>
        <v/>
      </c>
    </row>
    <row r="2150" spans="2:12" x14ac:dyDescent="0.2">
      <c r="B2150" s="14">
        <f>COUNTIFS($E$3:E2150,تقرير!$E$4)</f>
        <v>21</v>
      </c>
      <c r="C2150" s="48"/>
      <c r="D2150" s="48"/>
      <c r="E2150" s="48"/>
      <c r="F2150" s="50"/>
      <c r="G2150" s="51"/>
      <c r="H2150" s="128" t="str">
        <f>IF(F2150="","",_xlfn.IFNA(VLOOKUP(F2150,'سجل المشتريات'!E:M,9,0),"غير مسجلة في المشتريات"))</f>
        <v/>
      </c>
      <c r="I2150" s="27" t="str">
        <f>_xlfn.IFNA(VLOOKUP(E2150,الاوردرات!$B$1:$C$600,2,0),"")</f>
        <v/>
      </c>
      <c r="J2150" s="63"/>
      <c r="L2150" s="125" t="str">
        <f>IF(F2150="","",_xlfn.IFNA((VLOOKUP(F2150,help!L:M,2,0))*G2150,"غير مسجلة في المشتريات"))</f>
        <v/>
      </c>
    </row>
    <row r="2151" spans="2:12" x14ac:dyDescent="0.2">
      <c r="B2151" s="14">
        <f>COUNTIFS($E$3:E2151,تقرير!$E$4)</f>
        <v>21</v>
      </c>
      <c r="C2151" s="48"/>
      <c r="D2151" s="48"/>
      <c r="E2151" s="48"/>
      <c r="F2151" s="50"/>
      <c r="G2151" s="51"/>
      <c r="H2151" s="128" t="str">
        <f>IF(F2151="","",_xlfn.IFNA(VLOOKUP(F2151,'سجل المشتريات'!E:M,9,0),"غير مسجلة في المشتريات"))</f>
        <v/>
      </c>
      <c r="I2151" s="27" t="str">
        <f>_xlfn.IFNA(VLOOKUP(E2151,الاوردرات!$B$1:$C$600,2,0),"")</f>
        <v/>
      </c>
      <c r="J2151" s="63"/>
      <c r="L2151" s="125" t="str">
        <f>IF(F2151="","",_xlfn.IFNA((VLOOKUP(F2151,help!L:M,2,0))*G2151,"غير مسجلة في المشتريات"))</f>
        <v/>
      </c>
    </row>
    <row r="2152" spans="2:12" x14ac:dyDescent="0.2">
      <c r="B2152" s="14">
        <f>COUNTIFS($E$3:E2152,تقرير!$E$4)</f>
        <v>21</v>
      </c>
      <c r="C2152" s="48"/>
      <c r="D2152" s="48"/>
      <c r="E2152" s="48"/>
      <c r="F2152" s="50"/>
      <c r="G2152" s="51"/>
      <c r="H2152" s="128" t="str">
        <f>IF(F2152="","",_xlfn.IFNA(VLOOKUP(F2152,'سجل المشتريات'!E:M,9,0),"غير مسجلة في المشتريات"))</f>
        <v/>
      </c>
      <c r="I2152" s="27" t="str">
        <f>_xlfn.IFNA(VLOOKUP(E2152,الاوردرات!$B$1:$C$600,2,0),"")</f>
        <v/>
      </c>
      <c r="J2152" s="63"/>
      <c r="L2152" s="125" t="str">
        <f>IF(F2152="","",_xlfn.IFNA((VLOOKUP(F2152,help!L:M,2,0))*G2152,"غير مسجلة في المشتريات"))</f>
        <v/>
      </c>
    </row>
    <row r="2153" spans="2:12" x14ac:dyDescent="0.2">
      <c r="B2153" s="14">
        <f>COUNTIFS($E$3:E2153,تقرير!$E$4)</f>
        <v>21</v>
      </c>
      <c r="C2153" s="48"/>
      <c r="D2153" s="48"/>
      <c r="E2153" s="48"/>
      <c r="F2153" s="50"/>
      <c r="G2153" s="51"/>
      <c r="H2153" s="128" t="str">
        <f>IF(F2153="","",_xlfn.IFNA(VLOOKUP(F2153,'سجل المشتريات'!E:M,9,0),"غير مسجلة في المشتريات"))</f>
        <v/>
      </c>
      <c r="I2153" s="27" t="str">
        <f>_xlfn.IFNA(VLOOKUP(E2153,الاوردرات!$B$1:$C$600,2,0),"")</f>
        <v/>
      </c>
      <c r="J2153" s="63"/>
      <c r="L2153" s="125" t="str">
        <f>IF(F2153="","",_xlfn.IFNA((VLOOKUP(F2153,help!L:M,2,0))*G2153,"غير مسجلة في المشتريات"))</f>
        <v/>
      </c>
    </row>
    <row r="2154" spans="2:12" x14ac:dyDescent="0.2">
      <c r="B2154" s="14">
        <f>COUNTIFS($E$3:E2154,تقرير!$E$4)</f>
        <v>21</v>
      </c>
      <c r="C2154" s="48"/>
      <c r="D2154" s="48"/>
      <c r="E2154" s="48"/>
      <c r="F2154" s="50"/>
      <c r="G2154" s="51"/>
      <c r="H2154" s="128" t="str">
        <f>IF(F2154="","",_xlfn.IFNA(VLOOKUP(F2154,'سجل المشتريات'!E:M,9,0),"غير مسجلة في المشتريات"))</f>
        <v/>
      </c>
      <c r="I2154" s="27" t="str">
        <f>_xlfn.IFNA(VLOOKUP(E2154,الاوردرات!$B$1:$C$600,2,0),"")</f>
        <v/>
      </c>
      <c r="J2154" s="63"/>
      <c r="L2154" s="125" t="str">
        <f>IF(F2154="","",_xlfn.IFNA((VLOOKUP(F2154,help!L:M,2,0))*G2154,"غير مسجلة في المشتريات"))</f>
        <v/>
      </c>
    </row>
    <row r="2155" spans="2:12" x14ac:dyDescent="0.2">
      <c r="B2155" s="14">
        <f>COUNTIFS($E$3:E2155,تقرير!$E$4)</f>
        <v>21</v>
      </c>
      <c r="C2155" s="48"/>
      <c r="D2155" s="48"/>
      <c r="E2155" s="48"/>
      <c r="F2155" s="50"/>
      <c r="G2155" s="51"/>
      <c r="H2155" s="128" t="str">
        <f>IF(F2155="","",_xlfn.IFNA(VLOOKUP(F2155,'سجل المشتريات'!E:M,9,0),"غير مسجلة في المشتريات"))</f>
        <v/>
      </c>
      <c r="I2155" s="27" t="str">
        <f>_xlfn.IFNA(VLOOKUP(E2155,الاوردرات!$B$1:$C$600,2,0),"")</f>
        <v/>
      </c>
      <c r="J2155" s="63"/>
      <c r="L2155" s="125" t="str">
        <f>IF(F2155="","",_xlfn.IFNA((VLOOKUP(F2155,help!L:M,2,0))*G2155,"غير مسجلة في المشتريات"))</f>
        <v/>
      </c>
    </row>
    <row r="2156" spans="2:12" x14ac:dyDescent="0.2">
      <c r="B2156" s="14">
        <f>COUNTIFS($E$3:E2156,تقرير!$E$4)</f>
        <v>21</v>
      </c>
      <c r="C2156" s="48"/>
      <c r="D2156" s="48"/>
      <c r="E2156" s="48"/>
      <c r="F2156" s="50"/>
      <c r="G2156" s="51"/>
      <c r="H2156" s="128" t="str">
        <f>IF(F2156="","",_xlfn.IFNA(VLOOKUP(F2156,'سجل المشتريات'!E:M,9,0),"غير مسجلة في المشتريات"))</f>
        <v/>
      </c>
      <c r="I2156" s="27" t="str">
        <f>_xlfn.IFNA(VLOOKUP(E2156,الاوردرات!$B$1:$C$600,2,0),"")</f>
        <v/>
      </c>
      <c r="J2156" s="63"/>
      <c r="L2156" s="125" t="str">
        <f>IF(F2156="","",_xlfn.IFNA((VLOOKUP(F2156,help!L:M,2,0))*G2156,"غير مسجلة في المشتريات"))</f>
        <v/>
      </c>
    </row>
    <row r="2157" spans="2:12" x14ac:dyDescent="0.2">
      <c r="B2157" s="14">
        <f>COUNTIFS($E$3:E2157,تقرير!$E$4)</f>
        <v>21</v>
      </c>
      <c r="C2157" s="48"/>
      <c r="D2157" s="48"/>
      <c r="E2157" s="48"/>
      <c r="F2157" s="50"/>
      <c r="G2157" s="51"/>
      <c r="H2157" s="128" t="str">
        <f>IF(F2157="","",_xlfn.IFNA(VLOOKUP(F2157,'سجل المشتريات'!E:M,9,0),"غير مسجلة في المشتريات"))</f>
        <v/>
      </c>
      <c r="I2157" s="27" t="str">
        <f>_xlfn.IFNA(VLOOKUP(E2157,الاوردرات!$B$1:$C$600,2,0),"")</f>
        <v/>
      </c>
      <c r="J2157" s="63"/>
      <c r="L2157" s="125" t="str">
        <f>IF(F2157="","",_xlfn.IFNA((VLOOKUP(F2157,help!L:M,2,0))*G2157,"غير مسجلة في المشتريات"))</f>
        <v/>
      </c>
    </row>
    <row r="2158" spans="2:12" x14ac:dyDescent="0.2">
      <c r="B2158" s="14">
        <f>COUNTIFS($E$3:E2158,تقرير!$E$4)</f>
        <v>21</v>
      </c>
      <c r="C2158" s="48"/>
      <c r="D2158" s="48"/>
      <c r="E2158" s="48"/>
      <c r="F2158" s="50"/>
      <c r="G2158" s="51"/>
      <c r="H2158" s="128" t="str">
        <f>IF(F2158="","",_xlfn.IFNA(VLOOKUP(F2158,'سجل المشتريات'!E:M,9,0),"غير مسجلة في المشتريات"))</f>
        <v/>
      </c>
      <c r="I2158" s="27" t="str">
        <f>_xlfn.IFNA(VLOOKUP(E2158,الاوردرات!$B$1:$C$600,2,0),"")</f>
        <v/>
      </c>
      <c r="J2158" s="63"/>
      <c r="L2158" s="125" t="str">
        <f>IF(F2158="","",_xlfn.IFNA((VLOOKUP(F2158,help!L:M,2,0))*G2158,"غير مسجلة في المشتريات"))</f>
        <v/>
      </c>
    </row>
    <row r="2159" spans="2:12" x14ac:dyDescent="0.2">
      <c r="B2159" s="14">
        <f>COUNTIFS($E$3:E2159,تقرير!$E$4)</f>
        <v>21</v>
      </c>
      <c r="C2159" s="48"/>
      <c r="D2159" s="48"/>
      <c r="E2159" s="48"/>
      <c r="F2159" s="50"/>
      <c r="G2159" s="51"/>
      <c r="H2159" s="128" t="str">
        <f>IF(F2159="","",_xlfn.IFNA(VLOOKUP(F2159,'سجل المشتريات'!E:M,9,0),"غير مسجلة في المشتريات"))</f>
        <v/>
      </c>
      <c r="I2159" s="27" t="str">
        <f>_xlfn.IFNA(VLOOKUP(E2159,الاوردرات!$B$1:$C$600,2,0),"")</f>
        <v/>
      </c>
      <c r="J2159" s="63"/>
      <c r="L2159" s="125" t="str">
        <f>IF(F2159="","",_xlfn.IFNA((VLOOKUP(F2159,help!L:M,2,0))*G2159,"غير مسجلة في المشتريات"))</f>
        <v/>
      </c>
    </row>
    <row r="2160" spans="2:12" x14ac:dyDescent="0.2">
      <c r="B2160" s="14">
        <f>COUNTIFS($E$3:E2160,تقرير!$E$4)</f>
        <v>21</v>
      </c>
      <c r="C2160" s="48"/>
      <c r="D2160" s="48"/>
      <c r="E2160" s="48"/>
      <c r="F2160" s="50"/>
      <c r="G2160" s="51"/>
      <c r="H2160" s="128" t="str">
        <f>IF(F2160="","",_xlfn.IFNA(VLOOKUP(F2160,'سجل المشتريات'!E:M,9,0),"غير مسجلة في المشتريات"))</f>
        <v/>
      </c>
      <c r="I2160" s="27" t="str">
        <f>_xlfn.IFNA(VLOOKUP(E2160,الاوردرات!$B$1:$C$600,2,0),"")</f>
        <v/>
      </c>
      <c r="J2160" s="63"/>
      <c r="L2160" s="125" t="str">
        <f>IF(F2160="","",_xlfn.IFNA((VLOOKUP(F2160,help!L:M,2,0))*G2160,"غير مسجلة في المشتريات"))</f>
        <v/>
      </c>
    </row>
    <row r="2161" spans="2:12" x14ac:dyDescent="0.2">
      <c r="B2161" s="14">
        <f>COUNTIFS($E$3:E2161,تقرير!$E$4)</f>
        <v>21</v>
      </c>
      <c r="C2161" s="48"/>
      <c r="D2161" s="48"/>
      <c r="E2161" s="48"/>
      <c r="F2161" s="50"/>
      <c r="G2161" s="51"/>
      <c r="H2161" s="128" t="str">
        <f>IF(F2161="","",_xlfn.IFNA(VLOOKUP(F2161,'سجل المشتريات'!E:M,9,0),"غير مسجلة في المشتريات"))</f>
        <v/>
      </c>
      <c r="I2161" s="27" t="str">
        <f>_xlfn.IFNA(VLOOKUP(E2161,الاوردرات!$B$1:$C$600,2,0),"")</f>
        <v/>
      </c>
      <c r="J2161" s="63"/>
      <c r="L2161" s="125" t="str">
        <f>IF(F2161="","",_xlfn.IFNA((VLOOKUP(F2161,help!L:M,2,0))*G2161,"غير مسجلة في المشتريات"))</f>
        <v/>
      </c>
    </row>
    <row r="2162" spans="2:12" x14ac:dyDescent="0.2">
      <c r="B2162" s="14">
        <f>COUNTIFS($E$3:E2162,تقرير!$E$4)</f>
        <v>21</v>
      </c>
      <c r="C2162" s="48"/>
      <c r="D2162" s="48"/>
      <c r="E2162" s="48"/>
      <c r="F2162" s="50"/>
      <c r="G2162" s="51"/>
      <c r="H2162" s="128" t="str">
        <f>IF(F2162="","",_xlfn.IFNA(VLOOKUP(F2162,'سجل المشتريات'!E:M,9,0),"غير مسجلة في المشتريات"))</f>
        <v/>
      </c>
      <c r="I2162" s="27" t="str">
        <f>_xlfn.IFNA(VLOOKUP(E2162,الاوردرات!$B$1:$C$600,2,0),"")</f>
        <v/>
      </c>
      <c r="J2162" s="63"/>
      <c r="L2162" s="125" t="str">
        <f>IF(F2162="","",_xlfn.IFNA((VLOOKUP(F2162,help!L:M,2,0))*G2162,"غير مسجلة في المشتريات"))</f>
        <v/>
      </c>
    </row>
    <row r="2163" spans="2:12" x14ac:dyDescent="0.2">
      <c r="B2163" s="14">
        <f>COUNTIFS($E$3:E2163,تقرير!$E$4)</f>
        <v>21</v>
      </c>
      <c r="C2163" s="48"/>
      <c r="D2163" s="48"/>
      <c r="E2163" s="48"/>
      <c r="F2163" s="50"/>
      <c r="G2163" s="51"/>
      <c r="H2163" s="128" t="str">
        <f>IF(F2163="","",_xlfn.IFNA(VLOOKUP(F2163,'سجل المشتريات'!E:M,9,0),"غير مسجلة في المشتريات"))</f>
        <v/>
      </c>
      <c r="I2163" s="27" t="str">
        <f>_xlfn.IFNA(VLOOKUP(E2163,الاوردرات!$B$1:$C$600,2,0),"")</f>
        <v/>
      </c>
      <c r="J2163" s="63"/>
      <c r="L2163" s="125" t="str">
        <f>IF(F2163="","",_xlfn.IFNA((VLOOKUP(F2163,help!L:M,2,0))*G2163,"غير مسجلة في المشتريات"))</f>
        <v/>
      </c>
    </row>
    <row r="2164" spans="2:12" x14ac:dyDescent="0.2">
      <c r="B2164" s="14">
        <f>COUNTIFS($E$3:E2164,تقرير!$E$4)</f>
        <v>21</v>
      </c>
      <c r="C2164" s="48"/>
      <c r="D2164" s="48"/>
      <c r="E2164" s="48"/>
      <c r="F2164" s="50"/>
      <c r="G2164" s="51"/>
      <c r="H2164" s="128" t="str">
        <f>IF(F2164="","",_xlfn.IFNA(VLOOKUP(F2164,'سجل المشتريات'!E:M,9,0),"غير مسجلة في المشتريات"))</f>
        <v/>
      </c>
      <c r="I2164" s="27" t="str">
        <f>_xlfn.IFNA(VLOOKUP(E2164,الاوردرات!$B$1:$C$600,2,0),"")</f>
        <v/>
      </c>
      <c r="J2164" s="63"/>
      <c r="L2164" s="125" t="str">
        <f>IF(F2164="","",_xlfn.IFNA((VLOOKUP(F2164,help!L:M,2,0))*G2164,"غير مسجلة في المشتريات"))</f>
        <v/>
      </c>
    </row>
    <row r="2165" spans="2:12" x14ac:dyDescent="0.2">
      <c r="B2165" s="14">
        <f>COUNTIFS($E$3:E2165,تقرير!$E$4)</f>
        <v>21</v>
      </c>
      <c r="C2165" s="48"/>
      <c r="D2165" s="48"/>
      <c r="E2165" s="48"/>
      <c r="F2165" s="50"/>
      <c r="G2165" s="51"/>
      <c r="H2165" s="128" t="str">
        <f>IF(F2165="","",_xlfn.IFNA(VLOOKUP(F2165,'سجل المشتريات'!E:M,9,0),"غير مسجلة في المشتريات"))</f>
        <v/>
      </c>
      <c r="I2165" s="27" t="str">
        <f>_xlfn.IFNA(VLOOKUP(E2165,الاوردرات!$B$1:$C$600,2,0),"")</f>
        <v/>
      </c>
      <c r="J2165" s="63"/>
      <c r="L2165" s="125" t="str">
        <f>IF(F2165="","",_xlfn.IFNA((VLOOKUP(F2165,help!L:M,2,0))*G2165,"غير مسجلة في المشتريات"))</f>
        <v/>
      </c>
    </row>
    <row r="2166" spans="2:12" x14ac:dyDescent="0.2">
      <c r="B2166" s="14">
        <f>COUNTIFS($E$3:E2166,تقرير!$E$4)</f>
        <v>21</v>
      </c>
      <c r="C2166" s="48"/>
      <c r="D2166" s="48"/>
      <c r="E2166" s="48"/>
      <c r="F2166" s="50"/>
      <c r="G2166" s="51"/>
      <c r="H2166" s="128" t="str">
        <f>IF(F2166="","",_xlfn.IFNA(VLOOKUP(F2166,'سجل المشتريات'!E:M,9,0),"غير مسجلة في المشتريات"))</f>
        <v/>
      </c>
      <c r="I2166" s="27" t="str">
        <f>_xlfn.IFNA(VLOOKUP(E2166,الاوردرات!$B$1:$C$600,2,0),"")</f>
        <v/>
      </c>
      <c r="J2166" s="63"/>
      <c r="L2166" s="125" t="str">
        <f>IF(F2166="","",_xlfn.IFNA((VLOOKUP(F2166,help!L:M,2,0))*G2166,"غير مسجلة في المشتريات"))</f>
        <v/>
      </c>
    </row>
    <row r="2167" spans="2:12" x14ac:dyDescent="0.2">
      <c r="B2167" s="14">
        <f>COUNTIFS($E$3:E2167,تقرير!$E$4)</f>
        <v>21</v>
      </c>
      <c r="C2167" s="48"/>
      <c r="D2167" s="48"/>
      <c r="E2167" s="48"/>
      <c r="F2167" s="50"/>
      <c r="G2167" s="51"/>
      <c r="H2167" s="128" t="str">
        <f>IF(F2167="","",_xlfn.IFNA(VLOOKUP(F2167,'سجل المشتريات'!E:M,9,0),"غير مسجلة في المشتريات"))</f>
        <v/>
      </c>
      <c r="I2167" s="27" t="str">
        <f>_xlfn.IFNA(VLOOKUP(E2167,الاوردرات!$B$1:$C$600,2,0),"")</f>
        <v/>
      </c>
      <c r="J2167" s="63"/>
      <c r="L2167" s="125" t="str">
        <f>IF(F2167="","",_xlfn.IFNA((VLOOKUP(F2167,help!L:M,2,0))*G2167,"غير مسجلة في المشتريات"))</f>
        <v/>
      </c>
    </row>
    <row r="2168" spans="2:12" x14ac:dyDescent="0.2">
      <c r="B2168" s="14">
        <f>COUNTIFS($E$3:E2168,تقرير!$E$4)</f>
        <v>21</v>
      </c>
      <c r="C2168" s="48"/>
      <c r="D2168" s="48"/>
      <c r="E2168" s="48"/>
      <c r="F2168" s="50"/>
      <c r="G2168" s="51"/>
      <c r="H2168" s="128" t="str">
        <f>IF(F2168="","",_xlfn.IFNA(VLOOKUP(F2168,'سجل المشتريات'!E:M,9,0),"غير مسجلة في المشتريات"))</f>
        <v/>
      </c>
      <c r="I2168" s="27" t="str">
        <f>_xlfn.IFNA(VLOOKUP(E2168,الاوردرات!$B$1:$C$600,2,0),"")</f>
        <v/>
      </c>
      <c r="J2168" s="63"/>
      <c r="L2168" s="125" t="str">
        <f>IF(F2168="","",_xlfn.IFNA((VLOOKUP(F2168,help!L:M,2,0))*G2168,"غير مسجلة في المشتريات"))</f>
        <v/>
      </c>
    </row>
    <row r="2169" spans="2:12" x14ac:dyDescent="0.2">
      <c r="B2169" s="14">
        <f>COUNTIFS($E$3:E2169,تقرير!$E$4)</f>
        <v>21</v>
      </c>
      <c r="C2169" s="48"/>
      <c r="D2169" s="48"/>
      <c r="E2169" s="48"/>
      <c r="F2169" s="50"/>
      <c r="G2169" s="51"/>
      <c r="H2169" s="128" t="str">
        <f>IF(F2169="","",_xlfn.IFNA(VLOOKUP(F2169,'سجل المشتريات'!E:M,9,0),"غير مسجلة في المشتريات"))</f>
        <v/>
      </c>
      <c r="I2169" s="27" t="str">
        <f>_xlfn.IFNA(VLOOKUP(E2169,الاوردرات!$B$1:$C$600,2,0),"")</f>
        <v/>
      </c>
      <c r="J2169" s="63"/>
      <c r="L2169" s="125" t="str">
        <f>IF(F2169="","",_xlfn.IFNA((VLOOKUP(F2169,help!L:M,2,0))*G2169,"غير مسجلة في المشتريات"))</f>
        <v/>
      </c>
    </row>
    <row r="2170" spans="2:12" x14ac:dyDescent="0.2">
      <c r="B2170" s="14">
        <f>COUNTIFS($E$3:E2170,تقرير!$E$4)</f>
        <v>21</v>
      </c>
      <c r="C2170" s="48"/>
      <c r="D2170" s="48"/>
      <c r="E2170" s="48"/>
      <c r="F2170" s="50"/>
      <c r="G2170" s="51"/>
      <c r="H2170" s="128" t="str">
        <f>IF(F2170="","",_xlfn.IFNA(VLOOKUP(F2170,'سجل المشتريات'!E:M,9,0),"غير مسجلة في المشتريات"))</f>
        <v/>
      </c>
      <c r="I2170" s="27" t="str">
        <f>_xlfn.IFNA(VLOOKUP(E2170,الاوردرات!$B$1:$C$600,2,0),"")</f>
        <v/>
      </c>
      <c r="J2170" s="63"/>
      <c r="L2170" s="125" t="str">
        <f>IF(F2170="","",_xlfn.IFNA((VLOOKUP(F2170,help!L:M,2,0))*G2170,"غير مسجلة في المشتريات"))</f>
        <v/>
      </c>
    </row>
    <row r="2171" spans="2:12" x14ac:dyDescent="0.2">
      <c r="B2171" s="14">
        <f>COUNTIFS($E$3:E2171,تقرير!$E$4)</f>
        <v>21</v>
      </c>
      <c r="C2171" s="48"/>
      <c r="D2171" s="48"/>
      <c r="E2171" s="48"/>
      <c r="F2171" s="50"/>
      <c r="G2171" s="51"/>
      <c r="H2171" s="128" t="str">
        <f>IF(F2171="","",_xlfn.IFNA(VLOOKUP(F2171,'سجل المشتريات'!E:M,9,0),"غير مسجلة في المشتريات"))</f>
        <v/>
      </c>
      <c r="I2171" s="27" t="str">
        <f>_xlfn.IFNA(VLOOKUP(E2171,الاوردرات!$B$1:$C$600,2,0),"")</f>
        <v/>
      </c>
      <c r="J2171" s="63"/>
      <c r="L2171" s="125" t="str">
        <f>IF(F2171="","",_xlfn.IFNA((VLOOKUP(F2171,help!L:M,2,0))*G2171,"غير مسجلة في المشتريات"))</f>
        <v/>
      </c>
    </row>
    <row r="2172" spans="2:12" x14ac:dyDescent="0.2">
      <c r="B2172" s="14">
        <f>COUNTIFS($E$3:E2172,تقرير!$E$4)</f>
        <v>21</v>
      </c>
      <c r="C2172" s="48"/>
      <c r="D2172" s="48"/>
      <c r="E2172" s="48"/>
      <c r="F2172" s="50"/>
      <c r="G2172" s="51"/>
      <c r="H2172" s="128" t="str">
        <f>IF(F2172="","",_xlfn.IFNA(VLOOKUP(F2172,'سجل المشتريات'!E:M,9,0),"غير مسجلة في المشتريات"))</f>
        <v/>
      </c>
      <c r="I2172" s="27" t="str">
        <f>_xlfn.IFNA(VLOOKUP(E2172,الاوردرات!$B$1:$C$600,2,0),"")</f>
        <v/>
      </c>
      <c r="J2172" s="63"/>
      <c r="L2172" s="125" t="str">
        <f>IF(F2172="","",_xlfn.IFNA((VLOOKUP(F2172,help!L:M,2,0))*G2172,"غير مسجلة في المشتريات"))</f>
        <v/>
      </c>
    </row>
    <row r="2173" spans="2:12" x14ac:dyDescent="0.2">
      <c r="B2173" s="14">
        <f>COUNTIFS($E$3:E2173,تقرير!$E$4)</f>
        <v>21</v>
      </c>
      <c r="C2173" s="48"/>
      <c r="D2173" s="48"/>
      <c r="E2173" s="48"/>
      <c r="F2173" s="50"/>
      <c r="G2173" s="51"/>
      <c r="H2173" s="128" t="str">
        <f>IF(F2173="","",_xlfn.IFNA(VLOOKUP(F2173,'سجل المشتريات'!E:M,9,0),"غير مسجلة في المشتريات"))</f>
        <v/>
      </c>
      <c r="I2173" s="27" t="str">
        <f>_xlfn.IFNA(VLOOKUP(E2173,الاوردرات!$B$1:$C$600,2,0),"")</f>
        <v/>
      </c>
      <c r="J2173" s="63"/>
      <c r="L2173" s="125" t="str">
        <f>IF(F2173="","",_xlfn.IFNA((VLOOKUP(F2173,help!L:M,2,0))*G2173,"غير مسجلة في المشتريات"))</f>
        <v/>
      </c>
    </row>
    <row r="2174" spans="2:12" x14ac:dyDescent="0.2">
      <c r="B2174" s="14">
        <f>COUNTIFS($E$3:E2174,تقرير!$E$4)</f>
        <v>21</v>
      </c>
      <c r="C2174" s="48"/>
      <c r="D2174" s="48"/>
      <c r="E2174" s="48"/>
      <c r="F2174" s="50"/>
      <c r="G2174" s="51"/>
      <c r="H2174" s="128" t="str">
        <f>IF(F2174="","",_xlfn.IFNA(VLOOKUP(F2174,'سجل المشتريات'!E:M,9,0),"غير مسجلة في المشتريات"))</f>
        <v/>
      </c>
      <c r="I2174" s="27" t="str">
        <f>_xlfn.IFNA(VLOOKUP(E2174,الاوردرات!$B$1:$C$600,2,0),"")</f>
        <v/>
      </c>
      <c r="J2174" s="63"/>
      <c r="L2174" s="125" t="str">
        <f>IF(F2174="","",_xlfn.IFNA((VLOOKUP(F2174,help!L:M,2,0))*G2174,"غير مسجلة في المشتريات"))</f>
        <v/>
      </c>
    </row>
    <row r="2175" spans="2:12" x14ac:dyDescent="0.2">
      <c r="B2175" s="14">
        <f>COUNTIFS($E$3:E2175,تقرير!$E$4)</f>
        <v>21</v>
      </c>
      <c r="C2175" s="48"/>
      <c r="D2175" s="48"/>
      <c r="E2175" s="48"/>
      <c r="F2175" s="50"/>
      <c r="G2175" s="51"/>
      <c r="H2175" s="128" t="str">
        <f>IF(F2175="","",_xlfn.IFNA(VLOOKUP(F2175,'سجل المشتريات'!E:M,9,0),"غير مسجلة في المشتريات"))</f>
        <v/>
      </c>
      <c r="I2175" s="27" t="str">
        <f>_xlfn.IFNA(VLOOKUP(E2175,الاوردرات!$B$1:$C$600,2,0),"")</f>
        <v/>
      </c>
      <c r="J2175" s="63"/>
      <c r="L2175" s="125" t="str">
        <f>IF(F2175="","",_xlfn.IFNA((VLOOKUP(F2175,help!L:M,2,0))*G2175,"غير مسجلة في المشتريات"))</f>
        <v/>
      </c>
    </row>
    <row r="2176" spans="2:12" x14ac:dyDescent="0.2">
      <c r="B2176" s="14">
        <f>COUNTIFS($E$3:E2176,تقرير!$E$4)</f>
        <v>21</v>
      </c>
      <c r="C2176" s="48"/>
      <c r="D2176" s="48"/>
      <c r="E2176" s="48"/>
      <c r="F2176" s="50"/>
      <c r="G2176" s="51"/>
      <c r="H2176" s="128" t="str">
        <f>IF(F2176="","",_xlfn.IFNA(VLOOKUP(F2176,'سجل المشتريات'!E:M,9,0),"غير مسجلة في المشتريات"))</f>
        <v/>
      </c>
      <c r="I2176" s="27" t="str">
        <f>_xlfn.IFNA(VLOOKUP(E2176,الاوردرات!$B$1:$C$600,2,0),"")</f>
        <v/>
      </c>
      <c r="J2176" s="63"/>
      <c r="L2176" s="125" t="str">
        <f>IF(F2176="","",_xlfn.IFNA((VLOOKUP(F2176,help!L:M,2,0))*G2176,"غير مسجلة في المشتريات"))</f>
        <v/>
      </c>
    </row>
    <row r="2177" spans="2:12" x14ac:dyDescent="0.2">
      <c r="B2177" s="14">
        <f>COUNTIFS($E$3:E2177,تقرير!$E$4)</f>
        <v>21</v>
      </c>
      <c r="C2177" s="48"/>
      <c r="D2177" s="48"/>
      <c r="E2177" s="48"/>
      <c r="F2177" s="50"/>
      <c r="G2177" s="51"/>
      <c r="H2177" s="128" t="str">
        <f>IF(F2177="","",_xlfn.IFNA(VLOOKUP(F2177,'سجل المشتريات'!E:M,9,0),"غير مسجلة في المشتريات"))</f>
        <v/>
      </c>
      <c r="I2177" s="27" t="str">
        <f>_xlfn.IFNA(VLOOKUP(E2177,الاوردرات!$B$1:$C$600,2,0),"")</f>
        <v/>
      </c>
      <c r="J2177" s="63"/>
      <c r="L2177" s="125" t="str">
        <f>IF(F2177="","",_xlfn.IFNA((VLOOKUP(F2177,help!L:M,2,0))*G2177,"غير مسجلة في المشتريات"))</f>
        <v/>
      </c>
    </row>
    <row r="2178" spans="2:12" x14ac:dyDescent="0.2">
      <c r="B2178" s="14">
        <f>COUNTIFS($E$3:E2178,تقرير!$E$4)</f>
        <v>21</v>
      </c>
      <c r="C2178" s="48"/>
      <c r="D2178" s="48"/>
      <c r="E2178" s="48"/>
      <c r="F2178" s="50"/>
      <c r="G2178" s="51"/>
      <c r="H2178" s="128" t="str">
        <f>IF(F2178="","",_xlfn.IFNA(VLOOKUP(F2178,'سجل المشتريات'!E:M,9,0),"غير مسجلة في المشتريات"))</f>
        <v/>
      </c>
      <c r="I2178" s="27" t="str">
        <f>_xlfn.IFNA(VLOOKUP(E2178,الاوردرات!$B$1:$C$600,2,0),"")</f>
        <v/>
      </c>
      <c r="J2178" s="63"/>
      <c r="L2178" s="125" t="str">
        <f>IF(F2178="","",_xlfn.IFNA((VLOOKUP(F2178,help!L:M,2,0))*G2178,"غير مسجلة في المشتريات"))</f>
        <v/>
      </c>
    </row>
    <row r="2179" spans="2:12" x14ac:dyDescent="0.2">
      <c r="B2179" s="14">
        <f>COUNTIFS($E$3:E2179,تقرير!$E$4)</f>
        <v>21</v>
      </c>
      <c r="C2179" s="48"/>
      <c r="D2179" s="48"/>
      <c r="E2179" s="48"/>
      <c r="F2179" s="50"/>
      <c r="G2179" s="51"/>
      <c r="H2179" s="128" t="str">
        <f>IF(F2179="","",_xlfn.IFNA(VLOOKUP(F2179,'سجل المشتريات'!E:M,9,0),"غير مسجلة في المشتريات"))</f>
        <v/>
      </c>
      <c r="I2179" s="27" t="str">
        <f>_xlfn.IFNA(VLOOKUP(E2179,الاوردرات!$B$1:$C$600,2,0),"")</f>
        <v/>
      </c>
      <c r="J2179" s="63"/>
      <c r="L2179" s="125" t="str">
        <f>IF(F2179="","",_xlfn.IFNA((VLOOKUP(F2179,help!L:M,2,0))*G2179,"غير مسجلة في المشتريات"))</f>
        <v/>
      </c>
    </row>
    <row r="2180" spans="2:12" x14ac:dyDescent="0.2">
      <c r="B2180" s="14">
        <f>COUNTIFS($E$3:E2180,تقرير!$E$4)</f>
        <v>21</v>
      </c>
      <c r="C2180" s="48"/>
      <c r="D2180" s="48"/>
      <c r="E2180" s="48"/>
      <c r="F2180" s="50"/>
      <c r="G2180" s="51"/>
      <c r="H2180" s="128" t="str">
        <f>IF(F2180="","",_xlfn.IFNA(VLOOKUP(F2180,'سجل المشتريات'!E:M,9,0),"غير مسجلة في المشتريات"))</f>
        <v/>
      </c>
      <c r="I2180" s="27" t="str">
        <f>_xlfn.IFNA(VLOOKUP(E2180,الاوردرات!$B$1:$C$600,2,0),"")</f>
        <v/>
      </c>
      <c r="J2180" s="63"/>
      <c r="L2180" s="125" t="str">
        <f>IF(F2180="","",_xlfn.IFNA((VLOOKUP(F2180,help!L:M,2,0))*G2180,"غير مسجلة في المشتريات"))</f>
        <v/>
      </c>
    </row>
    <row r="2181" spans="2:12" x14ac:dyDescent="0.2">
      <c r="B2181" s="14">
        <f>COUNTIFS($E$3:E2181,تقرير!$E$4)</f>
        <v>21</v>
      </c>
      <c r="C2181" s="48"/>
      <c r="D2181" s="48"/>
      <c r="E2181" s="48"/>
      <c r="F2181" s="50"/>
      <c r="G2181" s="51"/>
      <c r="H2181" s="128" t="str">
        <f>IF(F2181="","",_xlfn.IFNA(VLOOKUP(F2181,'سجل المشتريات'!E:M,9,0),"غير مسجلة في المشتريات"))</f>
        <v/>
      </c>
      <c r="I2181" s="27" t="str">
        <f>_xlfn.IFNA(VLOOKUP(E2181,الاوردرات!$B$1:$C$600,2,0),"")</f>
        <v/>
      </c>
      <c r="J2181" s="63"/>
      <c r="L2181" s="125" t="str">
        <f>IF(F2181="","",_xlfn.IFNA((VLOOKUP(F2181,help!L:M,2,0))*G2181,"غير مسجلة في المشتريات"))</f>
        <v/>
      </c>
    </row>
    <row r="2182" spans="2:12" x14ac:dyDescent="0.2">
      <c r="B2182" s="14">
        <f>COUNTIFS($E$3:E2182,تقرير!$E$4)</f>
        <v>21</v>
      </c>
      <c r="C2182" s="48"/>
      <c r="D2182" s="48"/>
      <c r="E2182" s="48"/>
      <c r="F2182" s="50"/>
      <c r="G2182" s="51"/>
      <c r="H2182" s="128" t="str">
        <f>IF(F2182="","",_xlfn.IFNA(VLOOKUP(F2182,'سجل المشتريات'!E:M,9,0),"غير مسجلة في المشتريات"))</f>
        <v/>
      </c>
      <c r="I2182" s="27" t="str">
        <f>_xlfn.IFNA(VLOOKUP(E2182,الاوردرات!$B$1:$C$600,2,0),"")</f>
        <v/>
      </c>
      <c r="J2182" s="63"/>
      <c r="L2182" s="125" t="str">
        <f>IF(F2182="","",_xlfn.IFNA((VLOOKUP(F2182,help!L:M,2,0))*G2182,"غير مسجلة في المشتريات"))</f>
        <v/>
      </c>
    </row>
    <row r="2183" spans="2:12" x14ac:dyDescent="0.2">
      <c r="B2183" s="14">
        <f>COUNTIFS($E$3:E2183,تقرير!$E$4)</f>
        <v>21</v>
      </c>
      <c r="C2183" s="48"/>
      <c r="D2183" s="48"/>
      <c r="E2183" s="48"/>
      <c r="F2183" s="50"/>
      <c r="G2183" s="51"/>
      <c r="H2183" s="128" t="str">
        <f>IF(F2183="","",_xlfn.IFNA(VLOOKUP(F2183,'سجل المشتريات'!E:M,9,0),"غير مسجلة في المشتريات"))</f>
        <v/>
      </c>
      <c r="I2183" s="27" t="str">
        <f>_xlfn.IFNA(VLOOKUP(E2183,الاوردرات!$B$1:$C$600,2,0),"")</f>
        <v/>
      </c>
      <c r="J2183" s="63"/>
      <c r="L2183" s="125" t="str">
        <f>IF(F2183="","",_xlfn.IFNA((VLOOKUP(F2183,help!L:M,2,0))*G2183,"غير مسجلة في المشتريات"))</f>
        <v/>
      </c>
    </row>
    <row r="2184" spans="2:12" x14ac:dyDescent="0.2">
      <c r="B2184" s="14">
        <f>COUNTIFS($E$3:E2184,تقرير!$E$4)</f>
        <v>21</v>
      </c>
      <c r="C2184" s="48"/>
      <c r="D2184" s="48"/>
      <c r="E2184" s="48"/>
      <c r="F2184" s="50"/>
      <c r="G2184" s="51"/>
      <c r="H2184" s="128" t="str">
        <f>IF(F2184="","",_xlfn.IFNA(VLOOKUP(F2184,'سجل المشتريات'!E:M,9,0),"غير مسجلة في المشتريات"))</f>
        <v/>
      </c>
      <c r="I2184" s="27" t="str">
        <f>_xlfn.IFNA(VLOOKUP(E2184,الاوردرات!$B$1:$C$600,2,0),"")</f>
        <v/>
      </c>
      <c r="J2184" s="63"/>
      <c r="L2184" s="125" t="str">
        <f>IF(F2184="","",_xlfn.IFNA((VLOOKUP(F2184,help!L:M,2,0))*G2184,"غير مسجلة في المشتريات"))</f>
        <v/>
      </c>
    </row>
    <row r="2185" spans="2:12" x14ac:dyDescent="0.2">
      <c r="B2185" s="14">
        <f>COUNTIFS($E$3:E2185,تقرير!$E$4)</f>
        <v>21</v>
      </c>
      <c r="C2185" s="48"/>
      <c r="D2185" s="48"/>
      <c r="E2185" s="48"/>
      <c r="F2185" s="50"/>
      <c r="G2185" s="51"/>
      <c r="H2185" s="128" t="str">
        <f>IF(F2185="","",_xlfn.IFNA(VLOOKUP(F2185,'سجل المشتريات'!E:M,9,0),"غير مسجلة في المشتريات"))</f>
        <v/>
      </c>
      <c r="I2185" s="27" t="str">
        <f>_xlfn.IFNA(VLOOKUP(E2185,الاوردرات!$B$1:$C$600,2,0),"")</f>
        <v/>
      </c>
      <c r="J2185" s="63"/>
      <c r="L2185" s="125" t="str">
        <f>IF(F2185="","",_xlfn.IFNA((VLOOKUP(F2185,help!L:M,2,0))*G2185,"غير مسجلة في المشتريات"))</f>
        <v/>
      </c>
    </row>
    <row r="2186" spans="2:12" x14ac:dyDescent="0.2">
      <c r="B2186" s="14">
        <f>COUNTIFS($E$3:E2186,تقرير!$E$4)</f>
        <v>21</v>
      </c>
      <c r="C2186" s="48"/>
      <c r="D2186" s="48"/>
      <c r="E2186" s="48"/>
      <c r="F2186" s="50"/>
      <c r="G2186" s="51"/>
      <c r="H2186" s="128" t="str">
        <f>IF(F2186="","",_xlfn.IFNA(VLOOKUP(F2186,'سجل المشتريات'!E:M,9,0),"غير مسجلة في المشتريات"))</f>
        <v/>
      </c>
      <c r="I2186" s="27" t="str">
        <f>_xlfn.IFNA(VLOOKUP(E2186,الاوردرات!$B$1:$C$600,2,0),"")</f>
        <v/>
      </c>
      <c r="J2186" s="63"/>
      <c r="L2186" s="125" t="str">
        <f>IF(F2186="","",_xlfn.IFNA((VLOOKUP(F2186,help!L:M,2,0))*G2186,"غير مسجلة في المشتريات"))</f>
        <v/>
      </c>
    </row>
    <row r="2187" spans="2:12" x14ac:dyDescent="0.2">
      <c r="B2187" s="14">
        <f>COUNTIFS($E$3:E2187,تقرير!$E$4)</f>
        <v>21</v>
      </c>
      <c r="C2187" s="48"/>
      <c r="D2187" s="48"/>
      <c r="E2187" s="48"/>
      <c r="F2187" s="50"/>
      <c r="G2187" s="51"/>
      <c r="H2187" s="128" t="str">
        <f>IF(F2187="","",_xlfn.IFNA(VLOOKUP(F2187,'سجل المشتريات'!E:M,9,0),"غير مسجلة في المشتريات"))</f>
        <v/>
      </c>
      <c r="I2187" s="27" t="str">
        <f>_xlfn.IFNA(VLOOKUP(E2187,الاوردرات!$B$1:$C$600,2,0),"")</f>
        <v/>
      </c>
      <c r="J2187" s="63"/>
      <c r="L2187" s="125" t="str">
        <f>IF(F2187="","",_xlfn.IFNA((VLOOKUP(F2187,help!L:M,2,0))*G2187,"غير مسجلة في المشتريات"))</f>
        <v/>
      </c>
    </row>
    <row r="2188" spans="2:12" x14ac:dyDescent="0.2">
      <c r="B2188" s="14">
        <f>COUNTIFS($E$3:E2188,تقرير!$E$4)</f>
        <v>21</v>
      </c>
      <c r="C2188" s="48"/>
      <c r="D2188" s="48"/>
      <c r="E2188" s="48"/>
      <c r="F2188" s="50"/>
      <c r="G2188" s="51"/>
      <c r="H2188" s="128" t="str">
        <f>IF(F2188="","",_xlfn.IFNA(VLOOKUP(F2188,'سجل المشتريات'!E:M,9,0),"غير مسجلة في المشتريات"))</f>
        <v/>
      </c>
      <c r="I2188" s="27" t="str">
        <f>_xlfn.IFNA(VLOOKUP(E2188,الاوردرات!$B$1:$C$600,2,0),"")</f>
        <v/>
      </c>
      <c r="J2188" s="63"/>
      <c r="L2188" s="125" t="str">
        <f>IF(F2188="","",_xlfn.IFNA((VLOOKUP(F2188,help!L:M,2,0))*G2188,"غير مسجلة في المشتريات"))</f>
        <v/>
      </c>
    </row>
    <row r="2189" spans="2:12" x14ac:dyDescent="0.2">
      <c r="B2189" s="14">
        <f>COUNTIFS($E$3:E2189,تقرير!$E$4)</f>
        <v>21</v>
      </c>
      <c r="C2189" s="48"/>
      <c r="D2189" s="48"/>
      <c r="E2189" s="48"/>
      <c r="F2189" s="50"/>
      <c r="G2189" s="51"/>
      <c r="H2189" s="128" t="str">
        <f>IF(F2189="","",_xlfn.IFNA(VLOOKUP(F2189,'سجل المشتريات'!E:M,9,0),"غير مسجلة في المشتريات"))</f>
        <v/>
      </c>
      <c r="I2189" s="27" t="str">
        <f>_xlfn.IFNA(VLOOKUP(E2189,الاوردرات!$B$1:$C$600,2,0),"")</f>
        <v/>
      </c>
      <c r="J2189" s="63"/>
      <c r="L2189" s="125" t="str">
        <f>IF(F2189="","",_xlfn.IFNA((VLOOKUP(F2189,help!L:M,2,0))*G2189,"غير مسجلة في المشتريات"))</f>
        <v/>
      </c>
    </row>
    <row r="2190" spans="2:12" x14ac:dyDescent="0.2">
      <c r="B2190" s="14">
        <f>COUNTIFS($E$3:E2190,تقرير!$E$4)</f>
        <v>21</v>
      </c>
      <c r="C2190" s="48"/>
      <c r="D2190" s="48"/>
      <c r="E2190" s="48"/>
      <c r="F2190" s="50"/>
      <c r="G2190" s="51"/>
      <c r="H2190" s="128" t="str">
        <f>IF(F2190="","",_xlfn.IFNA(VLOOKUP(F2190,'سجل المشتريات'!E:M,9,0),"غير مسجلة في المشتريات"))</f>
        <v/>
      </c>
      <c r="I2190" s="27" t="str">
        <f>_xlfn.IFNA(VLOOKUP(E2190,الاوردرات!$B$1:$C$600,2,0),"")</f>
        <v/>
      </c>
      <c r="J2190" s="63"/>
      <c r="L2190" s="125" t="str">
        <f>IF(F2190="","",_xlfn.IFNA((VLOOKUP(F2190,help!L:M,2,0))*G2190,"غير مسجلة في المشتريات"))</f>
        <v/>
      </c>
    </row>
    <row r="2191" spans="2:12" x14ac:dyDescent="0.2">
      <c r="B2191" s="14">
        <f>COUNTIFS($E$3:E2191,تقرير!$E$4)</f>
        <v>21</v>
      </c>
      <c r="C2191" s="48"/>
      <c r="D2191" s="48"/>
      <c r="E2191" s="48"/>
      <c r="F2191" s="50"/>
      <c r="G2191" s="51"/>
      <c r="H2191" s="128" t="str">
        <f>IF(F2191="","",_xlfn.IFNA(VLOOKUP(F2191,'سجل المشتريات'!E:M,9,0),"غير مسجلة في المشتريات"))</f>
        <v/>
      </c>
      <c r="I2191" s="27" t="str">
        <f>_xlfn.IFNA(VLOOKUP(E2191,الاوردرات!$B$1:$C$600,2,0),"")</f>
        <v/>
      </c>
      <c r="J2191" s="63"/>
      <c r="L2191" s="125" t="str">
        <f>IF(F2191="","",_xlfn.IFNA((VLOOKUP(F2191,help!L:M,2,0))*G2191,"غير مسجلة في المشتريات"))</f>
        <v/>
      </c>
    </row>
    <row r="2192" spans="2:12" x14ac:dyDescent="0.2">
      <c r="B2192" s="14">
        <f>COUNTIFS($E$3:E2192,تقرير!$E$4)</f>
        <v>21</v>
      </c>
      <c r="C2192" s="48"/>
      <c r="D2192" s="48"/>
      <c r="E2192" s="48"/>
      <c r="F2192" s="50"/>
      <c r="G2192" s="51"/>
      <c r="H2192" s="128" t="str">
        <f>IF(F2192="","",_xlfn.IFNA(VLOOKUP(F2192,'سجل المشتريات'!E:M,9,0),"غير مسجلة في المشتريات"))</f>
        <v/>
      </c>
      <c r="I2192" s="27" t="str">
        <f>_xlfn.IFNA(VLOOKUP(E2192,الاوردرات!$B$1:$C$600,2,0),"")</f>
        <v/>
      </c>
      <c r="J2192" s="63"/>
      <c r="L2192" s="125" t="str">
        <f>IF(F2192="","",_xlfn.IFNA((VLOOKUP(F2192,help!L:M,2,0))*G2192,"غير مسجلة في المشتريات"))</f>
        <v/>
      </c>
    </row>
    <row r="2193" spans="2:12" x14ac:dyDescent="0.2">
      <c r="B2193" s="14">
        <f>COUNTIFS($E$3:E2193,تقرير!$E$4)</f>
        <v>21</v>
      </c>
      <c r="C2193" s="48"/>
      <c r="D2193" s="48"/>
      <c r="E2193" s="48"/>
      <c r="F2193" s="50"/>
      <c r="G2193" s="51"/>
      <c r="H2193" s="128" t="str">
        <f>IF(F2193="","",_xlfn.IFNA(VLOOKUP(F2193,'سجل المشتريات'!E:M,9,0),"غير مسجلة في المشتريات"))</f>
        <v/>
      </c>
      <c r="I2193" s="27" t="str">
        <f>_xlfn.IFNA(VLOOKUP(E2193,الاوردرات!$B$1:$C$600,2,0),"")</f>
        <v/>
      </c>
      <c r="J2193" s="63"/>
      <c r="L2193" s="125" t="str">
        <f>IF(F2193="","",_xlfn.IFNA((VLOOKUP(F2193,help!L:M,2,0))*G2193,"غير مسجلة في المشتريات"))</f>
        <v/>
      </c>
    </row>
    <row r="2194" spans="2:12" x14ac:dyDescent="0.2">
      <c r="B2194" s="14">
        <f>COUNTIFS($E$3:E2194,تقرير!$E$4)</f>
        <v>21</v>
      </c>
      <c r="C2194" s="48"/>
      <c r="D2194" s="48"/>
      <c r="E2194" s="48"/>
      <c r="F2194" s="50"/>
      <c r="G2194" s="51"/>
      <c r="H2194" s="128" t="str">
        <f>IF(F2194="","",_xlfn.IFNA(VLOOKUP(F2194,'سجل المشتريات'!E:M,9,0),"غير مسجلة في المشتريات"))</f>
        <v/>
      </c>
      <c r="I2194" s="27" t="str">
        <f>_xlfn.IFNA(VLOOKUP(E2194,الاوردرات!$B$1:$C$600,2,0),"")</f>
        <v/>
      </c>
      <c r="J2194" s="63"/>
      <c r="L2194" s="125" t="str">
        <f>IF(F2194="","",_xlfn.IFNA((VLOOKUP(F2194,help!L:M,2,0))*G2194,"غير مسجلة في المشتريات"))</f>
        <v/>
      </c>
    </row>
    <row r="2195" spans="2:12" x14ac:dyDescent="0.2">
      <c r="B2195" s="14">
        <f>COUNTIFS($E$3:E2195,تقرير!$E$4)</f>
        <v>21</v>
      </c>
      <c r="C2195" s="48"/>
      <c r="D2195" s="48"/>
      <c r="E2195" s="48"/>
      <c r="F2195" s="50"/>
      <c r="G2195" s="51"/>
      <c r="H2195" s="128" t="str">
        <f>IF(F2195="","",_xlfn.IFNA(VLOOKUP(F2195,'سجل المشتريات'!E:M,9,0),"غير مسجلة في المشتريات"))</f>
        <v/>
      </c>
      <c r="I2195" s="27" t="str">
        <f>_xlfn.IFNA(VLOOKUP(E2195,الاوردرات!$B$1:$C$600,2,0),"")</f>
        <v/>
      </c>
      <c r="J2195" s="63"/>
      <c r="L2195" s="125" t="str">
        <f>IF(F2195="","",_xlfn.IFNA((VLOOKUP(F2195,help!L:M,2,0))*G2195,"غير مسجلة في المشتريات"))</f>
        <v/>
      </c>
    </row>
    <row r="2196" spans="2:12" x14ac:dyDescent="0.2">
      <c r="B2196" s="14">
        <f>COUNTIFS($E$3:E2196,تقرير!$E$4)</f>
        <v>21</v>
      </c>
      <c r="C2196" s="48"/>
      <c r="D2196" s="48"/>
      <c r="E2196" s="48"/>
      <c r="F2196" s="50"/>
      <c r="G2196" s="51"/>
      <c r="H2196" s="128" t="str">
        <f>IF(F2196="","",_xlfn.IFNA(VLOOKUP(F2196,'سجل المشتريات'!E:M,9,0),"غير مسجلة في المشتريات"))</f>
        <v/>
      </c>
      <c r="I2196" s="27" t="str">
        <f>_xlfn.IFNA(VLOOKUP(E2196,الاوردرات!$B$1:$C$600,2,0),"")</f>
        <v/>
      </c>
      <c r="J2196" s="63"/>
      <c r="L2196" s="125" t="str">
        <f>IF(F2196="","",_xlfn.IFNA((VLOOKUP(F2196,help!L:M,2,0))*G2196,"غير مسجلة في المشتريات"))</f>
        <v/>
      </c>
    </row>
    <row r="2197" spans="2:12" x14ac:dyDescent="0.2">
      <c r="B2197" s="14">
        <f>COUNTIFS($E$3:E2197,تقرير!$E$4)</f>
        <v>21</v>
      </c>
      <c r="C2197" s="48"/>
      <c r="D2197" s="48"/>
      <c r="E2197" s="48"/>
      <c r="F2197" s="50"/>
      <c r="G2197" s="51"/>
      <c r="H2197" s="128" t="str">
        <f>IF(F2197="","",_xlfn.IFNA(VLOOKUP(F2197,'سجل المشتريات'!E:M,9,0),"غير مسجلة في المشتريات"))</f>
        <v/>
      </c>
      <c r="I2197" s="27" t="str">
        <f>_xlfn.IFNA(VLOOKUP(E2197,الاوردرات!$B$1:$C$600,2,0),"")</f>
        <v/>
      </c>
      <c r="J2197" s="63"/>
      <c r="L2197" s="125" t="str">
        <f>IF(F2197="","",_xlfn.IFNA((VLOOKUP(F2197,help!L:M,2,0))*G2197,"غير مسجلة في المشتريات"))</f>
        <v/>
      </c>
    </row>
    <row r="2198" spans="2:12" x14ac:dyDescent="0.2">
      <c r="B2198" s="14">
        <f>COUNTIFS($E$3:E2198,تقرير!$E$4)</f>
        <v>21</v>
      </c>
      <c r="C2198" s="48"/>
      <c r="D2198" s="48"/>
      <c r="E2198" s="48"/>
      <c r="F2198" s="50"/>
      <c r="G2198" s="51"/>
      <c r="H2198" s="128" t="str">
        <f>IF(F2198="","",_xlfn.IFNA(VLOOKUP(F2198,'سجل المشتريات'!E:M,9,0),"غير مسجلة في المشتريات"))</f>
        <v/>
      </c>
      <c r="I2198" s="27" t="str">
        <f>_xlfn.IFNA(VLOOKUP(E2198,الاوردرات!$B$1:$C$600,2,0),"")</f>
        <v/>
      </c>
      <c r="J2198" s="63"/>
      <c r="L2198" s="125" t="str">
        <f>IF(F2198="","",_xlfn.IFNA((VLOOKUP(F2198,help!L:M,2,0))*G2198,"غير مسجلة في المشتريات"))</f>
        <v/>
      </c>
    </row>
    <row r="2199" spans="2:12" x14ac:dyDescent="0.2">
      <c r="B2199" s="14">
        <f>COUNTIFS($E$3:E2199,تقرير!$E$4)</f>
        <v>21</v>
      </c>
      <c r="C2199" s="48"/>
      <c r="D2199" s="48"/>
      <c r="E2199" s="48"/>
      <c r="F2199" s="50"/>
      <c r="G2199" s="51"/>
      <c r="H2199" s="128" t="str">
        <f>IF(F2199="","",_xlfn.IFNA(VLOOKUP(F2199,'سجل المشتريات'!E:M,9,0),"غير مسجلة في المشتريات"))</f>
        <v/>
      </c>
      <c r="I2199" s="27" t="str">
        <f>_xlfn.IFNA(VLOOKUP(E2199,الاوردرات!$B$1:$C$600,2,0),"")</f>
        <v/>
      </c>
      <c r="J2199" s="63"/>
      <c r="L2199" s="125" t="str">
        <f>IF(F2199="","",_xlfn.IFNA((VLOOKUP(F2199,help!L:M,2,0))*G2199,"غير مسجلة في المشتريات"))</f>
        <v/>
      </c>
    </row>
    <row r="2200" spans="2:12" x14ac:dyDescent="0.2">
      <c r="B2200" s="14">
        <f>COUNTIFS($E$3:E2200,تقرير!$E$4)</f>
        <v>21</v>
      </c>
      <c r="C2200" s="48"/>
      <c r="D2200" s="48"/>
      <c r="E2200" s="48"/>
      <c r="F2200" s="50"/>
      <c r="G2200" s="51"/>
      <c r="H2200" s="128" t="str">
        <f>IF(F2200="","",_xlfn.IFNA(VLOOKUP(F2200,'سجل المشتريات'!E:M,9,0),"غير مسجلة في المشتريات"))</f>
        <v/>
      </c>
      <c r="I2200" s="27" t="str">
        <f>_xlfn.IFNA(VLOOKUP(E2200,الاوردرات!$B$1:$C$600,2,0),"")</f>
        <v/>
      </c>
      <c r="J2200" s="63"/>
      <c r="L2200" s="125" t="str">
        <f>IF(F2200="","",_xlfn.IFNA((VLOOKUP(F2200,help!L:M,2,0))*G2200,"غير مسجلة في المشتريات"))</f>
        <v/>
      </c>
    </row>
    <row r="2201" spans="2:12" x14ac:dyDescent="0.2">
      <c r="B2201" s="14">
        <f>COUNTIFS($E$3:E2201,تقرير!$E$4)</f>
        <v>21</v>
      </c>
      <c r="C2201" s="48"/>
      <c r="D2201" s="48"/>
      <c r="E2201" s="48"/>
      <c r="F2201" s="50"/>
      <c r="G2201" s="51"/>
      <c r="H2201" s="128" t="str">
        <f>IF(F2201="","",_xlfn.IFNA(VLOOKUP(F2201,'سجل المشتريات'!E:M,9,0),"غير مسجلة في المشتريات"))</f>
        <v/>
      </c>
      <c r="I2201" s="27" t="str">
        <f>_xlfn.IFNA(VLOOKUP(E2201,الاوردرات!$B$1:$C$600,2,0),"")</f>
        <v/>
      </c>
      <c r="J2201" s="63"/>
      <c r="L2201" s="125" t="str">
        <f>IF(F2201="","",_xlfn.IFNA((VLOOKUP(F2201,help!L:M,2,0))*G2201,"غير مسجلة في المشتريات"))</f>
        <v/>
      </c>
    </row>
    <row r="2202" spans="2:12" x14ac:dyDescent="0.2">
      <c r="B2202" s="14">
        <f>COUNTIFS($E$3:E2202,تقرير!$E$4)</f>
        <v>21</v>
      </c>
      <c r="C2202" s="48"/>
      <c r="D2202" s="48"/>
      <c r="E2202" s="48"/>
      <c r="F2202" s="50"/>
      <c r="G2202" s="51"/>
      <c r="H2202" s="128" t="str">
        <f>IF(F2202="","",_xlfn.IFNA(VLOOKUP(F2202,'سجل المشتريات'!E:M,9,0),"غير مسجلة في المشتريات"))</f>
        <v/>
      </c>
      <c r="I2202" s="27" t="str">
        <f>_xlfn.IFNA(VLOOKUP(E2202,الاوردرات!$B$1:$C$600,2,0),"")</f>
        <v/>
      </c>
      <c r="J2202" s="63"/>
      <c r="L2202" s="125" t="str">
        <f>IF(F2202="","",_xlfn.IFNA((VLOOKUP(F2202,help!L:M,2,0))*G2202,"غير مسجلة في المشتريات"))</f>
        <v/>
      </c>
    </row>
    <row r="2203" spans="2:12" x14ac:dyDescent="0.2">
      <c r="B2203" s="14">
        <f>COUNTIFS($E$3:E2203,تقرير!$E$4)</f>
        <v>21</v>
      </c>
      <c r="C2203" s="48"/>
      <c r="D2203" s="48"/>
      <c r="E2203" s="48"/>
      <c r="F2203" s="50"/>
      <c r="G2203" s="51"/>
      <c r="H2203" s="128" t="str">
        <f>IF(F2203="","",_xlfn.IFNA(VLOOKUP(F2203,'سجل المشتريات'!E:M,9,0),"غير مسجلة في المشتريات"))</f>
        <v/>
      </c>
      <c r="I2203" s="27" t="str">
        <f>_xlfn.IFNA(VLOOKUP(E2203,الاوردرات!$B$1:$C$600,2,0),"")</f>
        <v/>
      </c>
      <c r="J2203" s="63"/>
      <c r="L2203" s="125" t="str">
        <f>IF(F2203="","",_xlfn.IFNA((VLOOKUP(F2203,help!L:M,2,0))*G2203,"غير مسجلة في المشتريات"))</f>
        <v/>
      </c>
    </row>
    <row r="2204" spans="2:12" x14ac:dyDescent="0.2">
      <c r="B2204" s="14">
        <f>COUNTIFS($E$3:E2204,تقرير!$E$4)</f>
        <v>21</v>
      </c>
      <c r="C2204" s="48"/>
      <c r="D2204" s="48"/>
      <c r="E2204" s="48"/>
      <c r="F2204" s="50"/>
      <c r="G2204" s="51"/>
      <c r="H2204" s="128" t="str">
        <f>IF(F2204="","",_xlfn.IFNA(VLOOKUP(F2204,'سجل المشتريات'!E:M,9,0),"غير مسجلة في المشتريات"))</f>
        <v/>
      </c>
      <c r="I2204" s="27" t="str">
        <f>_xlfn.IFNA(VLOOKUP(E2204,الاوردرات!$B$1:$C$600,2,0),"")</f>
        <v/>
      </c>
      <c r="J2204" s="63"/>
      <c r="L2204" s="125" t="str">
        <f>IF(F2204="","",_xlfn.IFNA((VLOOKUP(F2204,help!L:M,2,0))*G2204,"غير مسجلة في المشتريات"))</f>
        <v/>
      </c>
    </row>
    <row r="2205" spans="2:12" x14ac:dyDescent="0.2">
      <c r="B2205" s="14">
        <f>COUNTIFS($E$3:E2205,تقرير!$E$4)</f>
        <v>21</v>
      </c>
      <c r="C2205" s="48"/>
      <c r="D2205" s="48"/>
      <c r="E2205" s="48"/>
      <c r="F2205" s="50"/>
      <c r="G2205" s="51"/>
      <c r="H2205" s="128" t="str">
        <f>IF(F2205="","",_xlfn.IFNA(VLOOKUP(F2205,'سجل المشتريات'!E:M,9,0),"غير مسجلة في المشتريات"))</f>
        <v/>
      </c>
      <c r="I2205" s="27" t="str">
        <f>_xlfn.IFNA(VLOOKUP(E2205,الاوردرات!$B$1:$C$600,2,0),"")</f>
        <v/>
      </c>
      <c r="J2205" s="63"/>
      <c r="L2205" s="125" t="str">
        <f>IF(F2205="","",_xlfn.IFNA((VLOOKUP(F2205,help!L:M,2,0))*G2205,"غير مسجلة في المشتريات"))</f>
        <v/>
      </c>
    </row>
    <row r="2206" spans="2:12" x14ac:dyDescent="0.2">
      <c r="B2206" s="14">
        <f>COUNTIFS($E$3:E2206,تقرير!$E$4)</f>
        <v>21</v>
      </c>
      <c r="C2206" s="48"/>
      <c r="D2206" s="48"/>
      <c r="E2206" s="48"/>
      <c r="F2206" s="50"/>
      <c r="G2206" s="51"/>
      <c r="H2206" s="128" t="str">
        <f>IF(F2206="","",_xlfn.IFNA(VLOOKUP(F2206,'سجل المشتريات'!E:M,9,0),"غير مسجلة في المشتريات"))</f>
        <v/>
      </c>
      <c r="I2206" s="27" t="str">
        <f>_xlfn.IFNA(VLOOKUP(E2206,الاوردرات!$B$1:$C$600,2,0),"")</f>
        <v/>
      </c>
      <c r="J2206" s="63"/>
      <c r="L2206" s="125" t="str">
        <f>IF(F2206="","",_xlfn.IFNA((VLOOKUP(F2206,help!L:M,2,0))*G2206,"غير مسجلة في المشتريات"))</f>
        <v/>
      </c>
    </row>
    <row r="2207" spans="2:12" x14ac:dyDescent="0.2">
      <c r="B2207" s="14">
        <f>COUNTIFS($E$3:E2207,تقرير!$E$4)</f>
        <v>21</v>
      </c>
      <c r="C2207" s="48"/>
      <c r="D2207" s="48"/>
      <c r="E2207" s="48"/>
      <c r="F2207" s="50"/>
      <c r="G2207" s="51"/>
      <c r="H2207" s="128" t="str">
        <f>IF(F2207="","",_xlfn.IFNA(VLOOKUP(F2207,'سجل المشتريات'!E:M,9,0),"غير مسجلة في المشتريات"))</f>
        <v/>
      </c>
      <c r="I2207" s="27" t="str">
        <f>_xlfn.IFNA(VLOOKUP(E2207,الاوردرات!$B$1:$C$600,2,0),"")</f>
        <v/>
      </c>
      <c r="J2207" s="63"/>
      <c r="L2207" s="125" t="str">
        <f>IF(F2207="","",_xlfn.IFNA((VLOOKUP(F2207,help!L:M,2,0))*G2207,"غير مسجلة في المشتريات"))</f>
        <v/>
      </c>
    </row>
    <row r="2208" spans="2:12" x14ac:dyDescent="0.2">
      <c r="B2208" s="14">
        <f>COUNTIFS($E$3:E2208,تقرير!$E$4)</f>
        <v>21</v>
      </c>
      <c r="C2208" s="48"/>
      <c r="D2208" s="48"/>
      <c r="E2208" s="48"/>
      <c r="F2208" s="50"/>
      <c r="G2208" s="51"/>
      <c r="H2208" s="128" t="str">
        <f>IF(F2208="","",_xlfn.IFNA(VLOOKUP(F2208,'سجل المشتريات'!E:M,9,0),"غير مسجلة في المشتريات"))</f>
        <v/>
      </c>
      <c r="I2208" s="27" t="str">
        <f>_xlfn.IFNA(VLOOKUP(E2208,الاوردرات!$B$1:$C$600,2,0),"")</f>
        <v/>
      </c>
      <c r="J2208" s="63"/>
      <c r="L2208" s="125" t="str">
        <f>IF(F2208="","",_xlfn.IFNA((VLOOKUP(F2208,help!L:M,2,0))*G2208,"غير مسجلة في المشتريات"))</f>
        <v/>
      </c>
    </row>
    <row r="2209" spans="2:12" x14ac:dyDescent="0.2">
      <c r="B2209" s="14">
        <f>COUNTIFS($E$3:E2209,تقرير!$E$4)</f>
        <v>21</v>
      </c>
      <c r="C2209" s="48"/>
      <c r="D2209" s="48"/>
      <c r="E2209" s="48"/>
      <c r="F2209" s="50"/>
      <c r="G2209" s="51"/>
      <c r="H2209" s="128" t="str">
        <f>IF(F2209="","",_xlfn.IFNA(VLOOKUP(F2209,'سجل المشتريات'!E:M,9,0),"غير مسجلة في المشتريات"))</f>
        <v/>
      </c>
      <c r="I2209" s="27" t="str">
        <f>_xlfn.IFNA(VLOOKUP(E2209,الاوردرات!$B$1:$C$600,2,0),"")</f>
        <v/>
      </c>
      <c r="J2209" s="63"/>
      <c r="L2209" s="125" t="str">
        <f>IF(F2209="","",_xlfn.IFNA((VLOOKUP(F2209,help!L:M,2,0))*G2209,"غير مسجلة في المشتريات"))</f>
        <v/>
      </c>
    </row>
    <row r="2210" spans="2:12" x14ac:dyDescent="0.2">
      <c r="B2210" s="14">
        <f>COUNTIFS($E$3:E2210,تقرير!$E$4)</f>
        <v>21</v>
      </c>
      <c r="C2210" s="48"/>
      <c r="D2210" s="48"/>
      <c r="E2210" s="48"/>
      <c r="F2210" s="50"/>
      <c r="G2210" s="51"/>
      <c r="H2210" s="128" t="str">
        <f>IF(F2210="","",_xlfn.IFNA(VLOOKUP(F2210,'سجل المشتريات'!E:M,9,0),"غير مسجلة في المشتريات"))</f>
        <v/>
      </c>
      <c r="I2210" s="27" t="str">
        <f>_xlfn.IFNA(VLOOKUP(E2210,الاوردرات!$B$1:$C$600,2,0),"")</f>
        <v/>
      </c>
      <c r="J2210" s="63"/>
      <c r="L2210" s="125" t="str">
        <f>IF(F2210="","",_xlfn.IFNA((VLOOKUP(F2210,help!L:M,2,0))*G2210,"غير مسجلة في المشتريات"))</f>
        <v/>
      </c>
    </row>
    <row r="2211" spans="2:12" x14ac:dyDescent="0.2">
      <c r="B2211" s="14">
        <f>COUNTIFS($E$3:E2211,تقرير!$E$4)</f>
        <v>21</v>
      </c>
      <c r="C2211" s="48"/>
      <c r="D2211" s="48"/>
      <c r="E2211" s="48"/>
      <c r="F2211" s="50"/>
      <c r="G2211" s="51"/>
      <c r="H2211" s="128" t="str">
        <f>IF(F2211="","",_xlfn.IFNA(VLOOKUP(F2211,'سجل المشتريات'!E:M,9,0),"غير مسجلة في المشتريات"))</f>
        <v/>
      </c>
      <c r="I2211" s="27" t="str">
        <f>_xlfn.IFNA(VLOOKUP(E2211,الاوردرات!$B$1:$C$600,2,0),"")</f>
        <v/>
      </c>
      <c r="J2211" s="63"/>
      <c r="L2211" s="125" t="str">
        <f>IF(F2211="","",_xlfn.IFNA((VLOOKUP(F2211,help!L:M,2,0))*G2211,"غير مسجلة في المشتريات"))</f>
        <v/>
      </c>
    </row>
    <row r="2212" spans="2:12" x14ac:dyDescent="0.2">
      <c r="B2212" s="14">
        <f>COUNTIFS($E$3:E2212,تقرير!$E$4)</f>
        <v>21</v>
      </c>
      <c r="C2212" s="48"/>
      <c r="D2212" s="48"/>
      <c r="E2212" s="48"/>
      <c r="F2212" s="50"/>
      <c r="G2212" s="51"/>
      <c r="H2212" s="128" t="str">
        <f>IF(F2212="","",_xlfn.IFNA(VLOOKUP(F2212,'سجل المشتريات'!E:M,9,0),"غير مسجلة في المشتريات"))</f>
        <v/>
      </c>
      <c r="I2212" s="27" t="str">
        <f>_xlfn.IFNA(VLOOKUP(E2212,الاوردرات!$B$1:$C$600,2,0),"")</f>
        <v/>
      </c>
      <c r="J2212" s="63"/>
      <c r="L2212" s="125" t="str">
        <f>IF(F2212="","",_xlfn.IFNA((VLOOKUP(F2212,help!L:M,2,0))*G2212,"غير مسجلة في المشتريات"))</f>
        <v/>
      </c>
    </row>
    <row r="2213" spans="2:12" x14ac:dyDescent="0.2">
      <c r="B2213" s="14">
        <f>COUNTIFS($E$3:E2213,تقرير!$E$4)</f>
        <v>21</v>
      </c>
      <c r="C2213" s="48"/>
      <c r="D2213" s="48"/>
      <c r="E2213" s="48"/>
      <c r="F2213" s="50"/>
      <c r="G2213" s="51"/>
      <c r="H2213" s="128" t="str">
        <f>IF(F2213="","",_xlfn.IFNA(VLOOKUP(F2213,'سجل المشتريات'!E:M,9,0),"غير مسجلة في المشتريات"))</f>
        <v/>
      </c>
      <c r="I2213" s="27" t="str">
        <f>_xlfn.IFNA(VLOOKUP(E2213,الاوردرات!$B$1:$C$600,2,0),"")</f>
        <v/>
      </c>
      <c r="J2213" s="63"/>
      <c r="L2213" s="125" t="str">
        <f>IF(F2213="","",_xlfn.IFNA((VLOOKUP(F2213,help!L:M,2,0))*G2213,"غير مسجلة في المشتريات"))</f>
        <v/>
      </c>
    </row>
    <row r="2214" spans="2:12" x14ac:dyDescent="0.2">
      <c r="B2214" s="14">
        <f>COUNTIFS($E$3:E2214,تقرير!$E$4)</f>
        <v>21</v>
      </c>
      <c r="C2214" s="48"/>
      <c r="D2214" s="48"/>
      <c r="E2214" s="48"/>
      <c r="F2214" s="50"/>
      <c r="G2214" s="51"/>
      <c r="H2214" s="128" t="str">
        <f>IF(F2214="","",_xlfn.IFNA(VLOOKUP(F2214,'سجل المشتريات'!E:M,9,0),"غير مسجلة في المشتريات"))</f>
        <v/>
      </c>
      <c r="I2214" s="27" t="str">
        <f>_xlfn.IFNA(VLOOKUP(E2214,الاوردرات!$B$1:$C$600,2,0),"")</f>
        <v/>
      </c>
      <c r="J2214" s="63"/>
      <c r="L2214" s="125" t="str">
        <f>IF(F2214="","",_xlfn.IFNA((VLOOKUP(F2214,help!L:M,2,0))*G2214,"غير مسجلة في المشتريات"))</f>
        <v/>
      </c>
    </row>
    <row r="2215" spans="2:12" x14ac:dyDescent="0.2">
      <c r="B2215" s="14">
        <f>COUNTIFS($E$3:E2215,تقرير!$E$4)</f>
        <v>21</v>
      </c>
      <c r="C2215" s="48"/>
      <c r="D2215" s="48"/>
      <c r="E2215" s="48"/>
      <c r="F2215" s="50"/>
      <c r="G2215" s="51"/>
      <c r="H2215" s="128" t="str">
        <f>IF(F2215="","",_xlfn.IFNA(VLOOKUP(F2215,'سجل المشتريات'!E:M,9,0),"غير مسجلة في المشتريات"))</f>
        <v/>
      </c>
      <c r="I2215" s="27" t="str">
        <f>_xlfn.IFNA(VLOOKUP(E2215,الاوردرات!$B$1:$C$600,2,0),"")</f>
        <v/>
      </c>
      <c r="J2215" s="63"/>
      <c r="L2215" s="125" t="str">
        <f>IF(F2215="","",_xlfn.IFNA((VLOOKUP(F2215,help!L:M,2,0))*G2215,"غير مسجلة في المشتريات"))</f>
        <v/>
      </c>
    </row>
    <row r="2216" spans="2:12" x14ac:dyDescent="0.2">
      <c r="B2216" s="14">
        <f>COUNTIFS($E$3:E2216,تقرير!$E$4)</f>
        <v>21</v>
      </c>
      <c r="C2216" s="48"/>
      <c r="D2216" s="48"/>
      <c r="E2216" s="48"/>
      <c r="F2216" s="50"/>
      <c r="G2216" s="51"/>
      <c r="H2216" s="128" t="str">
        <f>IF(F2216="","",_xlfn.IFNA(VLOOKUP(F2216,'سجل المشتريات'!E:M,9,0),"غير مسجلة في المشتريات"))</f>
        <v/>
      </c>
      <c r="I2216" s="27" t="str">
        <f>_xlfn.IFNA(VLOOKUP(E2216,الاوردرات!$B$1:$C$600,2,0),"")</f>
        <v/>
      </c>
      <c r="J2216" s="63"/>
      <c r="L2216" s="125" t="str">
        <f>IF(F2216="","",_xlfn.IFNA((VLOOKUP(F2216,help!L:M,2,0))*G2216,"غير مسجلة في المشتريات"))</f>
        <v/>
      </c>
    </row>
    <row r="2217" spans="2:12" x14ac:dyDescent="0.2">
      <c r="B2217" s="14">
        <f>COUNTIFS($E$3:E2217,تقرير!$E$4)</f>
        <v>21</v>
      </c>
      <c r="C2217" s="48"/>
      <c r="D2217" s="48"/>
      <c r="E2217" s="48"/>
      <c r="F2217" s="50"/>
      <c r="G2217" s="51"/>
      <c r="H2217" s="128" t="str">
        <f>IF(F2217="","",_xlfn.IFNA(VLOOKUP(F2217,'سجل المشتريات'!E:M,9,0),"غير مسجلة في المشتريات"))</f>
        <v/>
      </c>
      <c r="I2217" s="27" t="str">
        <f>_xlfn.IFNA(VLOOKUP(E2217,الاوردرات!$B$1:$C$600,2,0),"")</f>
        <v/>
      </c>
      <c r="J2217" s="63"/>
      <c r="L2217" s="125" t="str">
        <f>IF(F2217="","",_xlfn.IFNA((VLOOKUP(F2217,help!L:M,2,0))*G2217,"غير مسجلة في المشتريات"))</f>
        <v/>
      </c>
    </row>
    <row r="2218" spans="2:12" x14ac:dyDescent="0.2">
      <c r="B2218" s="14">
        <f>COUNTIFS($E$3:E2218,تقرير!$E$4)</f>
        <v>21</v>
      </c>
      <c r="C2218" s="48"/>
      <c r="D2218" s="48"/>
      <c r="E2218" s="48"/>
      <c r="F2218" s="50"/>
      <c r="G2218" s="51"/>
      <c r="H2218" s="128" t="str">
        <f>IF(F2218="","",_xlfn.IFNA(VLOOKUP(F2218,'سجل المشتريات'!E:M,9,0),"غير مسجلة في المشتريات"))</f>
        <v/>
      </c>
      <c r="I2218" s="27" t="str">
        <f>_xlfn.IFNA(VLOOKUP(E2218,الاوردرات!$B$1:$C$600,2,0),"")</f>
        <v/>
      </c>
      <c r="J2218" s="63"/>
      <c r="L2218" s="125" t="str">
        <f>IF(F2218="","",_xlfn.IFNA((VLOOKUP(F2218,help!L:M,2,0))*G2218,"غير مسجلة في المشتريات"))</f>
        <v/>
      </c>
    </row>
    <row r="2219" spans="2:12" x14ac:dyDescent="0.2">
      <c r="B2219" s="14">
        <f>COUNTIFS($E$3:E2219,تقرير!$E$4)</f>
        <v>21</v>
      </c>
      <c r="C2219" s="48"/>
      <c r="D2219" s="48"/>
      <c r="E2219" s="48"/>
      <c r="F2219" s="50"/>
      <c r="G2219" s="51"/>
      <c r="H2219" s="128" t="str">
        <f>IF(F2219="","",_xlfn.IFNA(VLOOKUP(F2219,'سجل المشتريات'!E:M,9,0),"غير مسجلة في المشتريات"))</f>
        <v/>
      </c>
      <c r="I2219" s="27" t="str">
        <f>_xlfn.IFNA(VLOOKUP(E2219,الاوردرات!$B$1:$C$600,2,0),"")</f>
        <v/>
      </c>
      <c r="J2219" s="63"/>
      <c r="L2219" s="125" t="str">
        <f>IF(F2219="","",_xlfn.IFNA((VLOOKUP(F2219,help!L:M,2,0))*G2219,"غير مسجلة في المشتريات"))</f>
        <v/>
      </c>
    </row>
    <row r="2220" spans="2:12" x14ac:dyDescent="0.2">
      <c r="B2220" s="14">
        <f>COUNTIFS($E$3:E2220,تقرير!$E$4)</f>
        <v>21</v>
      </c>
      <c r="C2220" s="48"/>
      <c r="D2220" s="48"/>
      <c r="E2220" s="48"/>
      <c r="F2220" s="50"/>
      <c r="G2220" s="51"/>
      <c r="H2220" s="128" t="str">
        <f>IF(F2220="","",_xlfn.IFNA(VLOOKUP(F2220,'سجل المشتريات'!E:M,9,0),"غير مسجلة في المشتريات"))</f>
        <v/>
      </c>
      <c r="I2220" s="27" t="str">
        <f>_xlfn.IFNA(VLOOKUP(E2220,الاوردرات!$B$1:$C$600,2,0),"")</f>
        <v/>
      </c>
      <c r="J2220" s="63"/>
      <c r="L2220" s="125" t="str">
        <f>IF(F2220="","",_xlfn.IFNA((VLOOKUP(F2220,help!L:M,2,0))*G2220,"غير مسجلة في المشتريات"))</f>
        <v/>
      </c>
    </row>
    <row r="2221" spans="2:12" x14ac:dyDescent="0.2">
      <c r="B2221" s="14">
        <f>COUNTIFS($E$3:E2221,تقرير!$E$4)</f>
        <v>21</v>
      </c>
      <c r="C2221" s="48"/>
      <c r="D2221" s="48"/>
      <c r="E2221" s="48"/>
      <c r="F2221" s="50"/>
      <c r="G2221" s="51"/>
      <c r="H2221" s="128" t="str">
        <f>IF(F2221="","",_xlfn.IFNA(VLOOKUP(F2221,'سجل المشتريات'!E:M,9,0),"غير مسجلة في المشتريات"))</f>
        <v/>
      </c>
      <c r="I2221" s="27" t="str">
        <f>_xlfn.IFNA(VLOOKUP(E2221,الاوردرات!$B$1:$C$600,2,0),"")</f>
        <v/>
      </c>
      <c r="J2221" s="63"/>
      <c r="L2221" s="125" t="str">
        <f>IF(F2221="","",_xlfn.IFNA((VLOOKUP(F2221,help!L:M,2,0))*G2221,"غير مسجلة في المشتريات"))</f>
        <v/>
      </c>
    </row>
    <row r="2222" spans="2:12" x14ac:dyDescent="0.2">
      <c r="B2222" s="14">
        <f>COUNTIFS($E$3:E2222,تقرير!$E$4)</f>
        <v>21</v>
      </c>
      <c r="C2222" s="48"/>
      <c r="D2222" s="48"/>
      <c r="E2222" s="48"/>
      <c r="F2222" s="50"/>
      <c r="G2222" s="51"/>
      <c r="H2222" s="128" t="str">
        <f>IF(F2222="","",_xlfn.IFNA(VLOOKUP(F2222,'سجل المشتريات'!E:M,9,0),"غير مسجلة في المشتريات"))</f>
        <v/>
      </c>
      <c r="I2222" s="27" t="str">
        <f>_xlfn.IFNA(VLOOKUP(E2222,الاوردرات!$B$1:$C$600,2,0),"")</f>
        <v/>
      </c>
      <c r="J2222" s="63"/>
      <c r="L2222" s="125" t="str">
        <f>IF(F2222="","",_xlfn.IFNA((VLOOKUP(F2222,help!L:M,2,0))*G2222,"غير مسجلة في المشتريات"))</f>
        <v/>
      </c>
    </row>
    <row r="2223" spans="2:12" x14ac:dyDescent="0.2">
      <c r="B2223" s="14">
        <f>COUNTIFS($E$3:E2223,تقرير!$E$4)</f>
        <v>21</v>
      </c>
      <c r="C2223" s="48"/>
      <c r="D2223" s="48"/>
      <c r="E2223" s="48"/>
      <c r="F2223" s="50"/>
      <c r="G2223" s="51"/>
      <c r="H2223" s="128" t="str">
        <f>IF(F2223="","",_xlfn.IFNA(VLOOKUP(F2223,'سجل المشتريات'!E:M,9,0),"غير مسجلة في المشتريات"))</f>
        <v/>
      </c>
      <c r="I2223" s="27" t="str">
        <f>_xlfn.IFNA(VLOOKUP(E2223,الاوردرات!$B$1:$C$600,2,0),"")</f>
        <v/>
      </c>
      <c r="J2223" s="63"/>
      <c r="L2223" s="125" t="str">
        <f>IF(F2223="","",_xlfn.IFNA((VLOOKUP(F2223,help!L:M,2,0))*G2223,"غير مسجلة في المشتريات"))</f>
        <v/>
      </c>
    </row>
    <row r="2224" spans="2:12" x14ac:dyDescent="0.2">
      <c r="B2224" s="14">
        <f>COUNTIFS($E$3:E2224,تقرير!$E$4)</f>
        <v>21</v>
      </c>
      <c r="C2224" s="48"/>
      <c r="D2224" s="48"/>
      <c r="E2224" s="48"/>
      <c r="F2224" s="50"/>
      <c r="G2224" s="51"/>
      <c r="H2224" s="128" t="str">
        <f>IF(F2224="","",_xlfn.IFNA(VLOOKUP(F2224,'سجل المشتريات'!E:M,9,0),"غير مسجلة في المشتريات"))</f>
        <v/>
      </c>
      <c r="I2224" s="27" t="str">
        <f>_xlfn.IFNA(VLOOKUP(E2224,الاوردرات!$B$1:$C$600,2,0),"")</f>
        <v/>
      </c>
      <c r="J2224" s="63"/>
      <c r="L2224" s="125" t="str">
        <f>IF(F2224="","",_xlfn.IFNA((VLOOKUP(F2224,help!L:M,2,0))*G2224,"غير مسجلة في المشتريات"))</f>
        <v/>
      </c>
    </row>
    <row r="2225" spans="2:12" x14ac:dyDescent="0.2">
      <c r="B2225" s="14">
        <f>COUNTIFS($E$3:E2225,تقرير!$E$4)</f>
        <v>21</v>
      </c>
      <c r="C2225" s="48"/>
      <c r="D2225" s="48"/>
      <c r="E2225" s="48"/>
      <c r="F2225" s="50"/>
      <c r="G2225" s="51"/>
      <c r="H2225" s="128" t="str">
        <f>IF(F2225="","",_xlfn.IFNA(VLOOKUP(F2225,'سجل المشتريات'!E:M,9,0),"غير مسجلة في المشتريات"))</f>
        <v/>
      </c>
      <c r="I2225" s="27" t="str">
        <f>_xlfn.IFNA(VLOOKUP(E2225,الاوردرات!$B$1:$C$600,2,0),"")</f>
        <v/>
      </c>
      <c r="J2225" s="63"/>
      <c r="L2225" s="125" t="str">
        <f>IF(F2225="","",_xlfn.IFNA((VLOOKUP(F2225,help!L:M,2,0))*G2225,"غير مسجلة في المشتريات"))</f>
        <v/>
      </c>
    </row>
    <row r="2226" spans="2:12" x14ac:dyDescent="0.2">
      <c r="B2226" s="14">
        <f>COUNTIFS($E$3:E2226,تقرير!$E$4)</f>
        <v>21</v>
      </c>
      <c r="C2226" s="48"/>
      <c r="D2226" s="48"/>
      <c r="E2226" s="48"/>
      <c r="F2226" s="50"/>
      <c r="G2226" s="51"/>
      <c r="H2226" s="128" t="str">
        <f>IF(F2226="","",_xlfn.IFNA(VLOOKUP(F2226,'سجل المشتريات'!E:M,9,0),"غير مسجلة في المشتريات"))</f>
        <v/>
      </c>
      <c r="I2226" s="27" t="str">
        <f>_xlfn.IFNA(VLOOKUP(E2226,الاوردرات!$B$1:$C$600,2,0),"")</f>
        <v/>
      </c>
      <c r="J2226" s="63"/>
      <c r="L2226" s="125" t="str">
        <f>IF(F2226="","",_xlfn.IFNA((VLOOKUP(F2226,help!L:M,2,0))*G2226,"غير مسجلة في المشتريات"))</f>
        <v/>
      </c>
    </row>
    <row r="2227" spans="2:12" x14ac:dyDescent="0.2">
      <c r="B2227" s="14">
        <f>COUNTIFS($E$3:E2227,تقرير!$E$4)</f>
        <v>21</v>
      </c>
      <c r="C2227" s="48"/>
      <c r="D2227" s="48"/>
      <c r="E2227" s="48"/>
      <c r="F2227" s="50"/>
      <c r="G2227" s="51"/>
      <c r="H2227" s="128" t="str">
        <f>IF(F2227="","",_xlfn.IFNA(VLOOKUP(F2227,'سجل المشتريات'!E:M,9,0),"غير مسجلة في المشتريات"))</f>
        <v/>
      </c>
      <c r="I2227" s="27" t="str">
        <f>_xlfn.IFNA(VLOOKUP(E2227,الاوردرات!$B$1:$C$600,2,0),"")</f>
        <v/>
      </c>
      <c r="J2227" s="63"/>
      <c r="L2227" s="125" t="str">
        <f>IF(F2227="","",_xlfn.IFNA((VLOOKUP(F2227,help!L:M,2,0))*G2227,"غير مسجلة في المشتريات"))</f>
        <v/>
      </c>
    </row>
    <row r="2228" spans="2:12" x14ac:dyDescent="0.2">
      <c r="B2228" s="14">
        <f>COUNTIFS($E$3:E2228,تقرير!$E$4)</f>
        <v>21</v>
      </c>
      <c r="C2228" s="48"/>
      <c r="D2228" s="48"/>
      <c r="E2228" s="48"/>
      <c r="F2228" s="50"/>
      <c r="G2228" s="51"/>
      <c r="H2228" s="128" t="str">
        <f>IF(F2228="","",_xlfn.IFNA(VLOOKUP(F2228,'سجل المشتريات'!E:M,9,0),"غير مسجلة في المشتريات"))</f>
        <v/>
      </c>
      <c r="I2228" s="27" t="str">
        <f>_xlfn.IFNA(VLOOKUP(E2228,الاوردرات!$B$1:$C$600,2,0),"")</f>
        <v/>
      </c>
      <c r="J2228" s="63"/>
      <c r="L2228" s="125" t="str">
        <f>IF(F2228="","",_xlfn.IFNA((VLOOKUP(F2228,help!L:M,2,0))*G2228,"غير مسجلة في المشتريات"))</f>
        <v/>
      </c>
    </row>
    <row r="2229" spans="2:12" x14ac:dyDescent="0.2">
      <c r="B2229" s="14">
        <f>COUNTIFS($E$3:E2229,تقرير!$E$4)</f>
        <v>21</v>
      </c>
      <c r="C2229" s="48"/>
      <c r="D2229" s="48"/>
      <c r="E2229" s="48"/>
      <c r="F2229" s="50"/>
      <c r="G2229" s="51"/>
      <c r="H2229" s="128" t="str">
        <f>IF(F2229="","",_xlfn.IFNA(VLOOKUP(F2229,'سجل المشتريات'!E:M,9,0),"غير مسجلة في المشتريات"))</f>
        <v/>
      </c>
      <c r="I2229" s="27" t="str">
        <f>_xlfn.IFNA(VLOOKUP(E2229,الاوردرات!$B$1:$C$600,2,0),"")</f>
        <v/>
      </c>
      <c r="J2229" s="63"/>
      <c r="L2229" s="125" t="str">
        <f>IF(F2229="","",_xlfn.IFNA((VLOOKUP(F2229,help!L:M,2,0))*G2229,"غير مسجلة في المشتريات"))</f>
        <v/>
      </c>
    </row>
    <row r="2230" spans="2:12" x14ac:dyDescent="0.2">
      <c r="B2230" s="14">
        <f>COUNTIFS($E$3:E2230,تقرير!$E$4)</f>
        <v>21</v>
      </c>
      <c r="C2230" s="48"/>
      <c r="D2230" s="48"/>
      <c r="E2230" s="48"/>
      <c r="F2230" s="50"/>
      <c r="G2230" s="51"/>
      <c r="H2230" s="128" t="str">
        <f>IF(F2230="","",_xlfn.IFNA(VLOOKUP(F2230,'سجل المشتريات'!E:M,9,0),"غير مسجلة في المشتريات"))</f>
        <v/>
      </c>
      <c r="I2230" s="27" t="str">
        <f>_xlfn.IFNA(VLOOKUP(E2230,الاوردرات!$B$1:$C$600,2,0),"")</f>
        <v/>
      </c>
      <c r="J2230" s="63"/>
      <c r="L2230" s="125" t="str">
        <f>IF(F2230="","",_xlfn.IFNA((VLOOKUP(F2230,help!L:M,2,0))*G2230,"غير مسجلة في المشتريات"))</f>
        <v/>
      </c>
    </row>
    <row r="2231" spans="2:12" x14ac:dyDescent="0.2">
      <c r="B2231" s="14">
        <f>COUNTIFS($E$3:E2231,تقرير!$E$4)</f>
        <v>21</v>
      </c>
      <c r="C2231" s="48"/>
      <c r="D2231" s="48"/>
      <c r="E2231" s="48"/>
      <c r="F2231" s="50"/>
      <c r="G2231" s="51"/>
      <c r="H2231" s="128" t="str">
        <f>IF(F2231="","",_xlfn.IFNA(VLOOKUP(F2231,'سجل المشتريات'!E:M,9,0),"غير مسجلة في المشتريات"))</f>
        <v/>
      </c>
      <c r="I2231" s="27" t="str">
        <f>_xlfn.IFNA(VLOOKUP(E2231,الاوردرات!$B$1:$C$600,2,0),"")</f>
        <v/>
      </c>
      <c r="J2231" s="63"/>
      <c r="L2231" s="125" t="str">
        <f>IF(F2231="","",_xlfn.IFNA((VLOOKUP(F2231,help!L:M,2,0))*G2231,"غير مسجلة في المشتريات"))</f>
        <v/>
      </c>
    </row>
    <row r="2232" spans="2:12" x14ac:dyDescent="0.2">
      <c r="B2232" s="14">
        <f>COUNTIFS($E$3:E2232,تقرير!$E$4)</f>
        <v>21</v>
      </c>
      <c r="C2232" s="48"/>
      <c r="D2232" s="48"/>
      <c r="E2232" s="48"/>
      <c r="F2232" s="50"/>
      <c r="G2232" s="51"/>
      <c r="H2232" s="128" t="str">
        <f>IF(F2232="","",_xlfn.IFNA(VLOOKUP(F2232,'سجل المشتريات'!E:M,9,0),"غير مسجلة في المشتريات"))</f>
        <v/>
      </c>
      <c r="I2232" s="27" t="str">
        <f>_xlfn.IFNA(VLOOKUP(E2232,الاوردرات!$B$1:$C$600,2,0),"")</f>
        <v/>
      </c>
      <c r="J2232" s="63"/>
      <c r="L2232" s="125" t="str">
        <f>IF(F2232="","",_xlfn.IFNA((VLOOKUP(F2232,help!L:M,2,0))*G2232,"غير مسجلة في المشتريات"))</f>
        <v/>
      </c>
    </row>
    <row r="2233" spans="2:12" x14ac:dyDescent="0.2">
      <c r="B2233" s="14">
        <f>COUNTIFS($E$3:E2233,تقرير!$E$4)</f>
        <v>21</v>
      </c>
      <c r="C2233" s="48"/>
      <c r="D2233" s="48"/>
      <c r="E2233" s="48"/>
      <c r="F2233" s="50"/>
      <c r="G2233" s="51"/>
      <c r="H2233" s="128" t="str">
        <f>IF(F2233="","",_xlfn.IFNA(VLOOKUP(F2233,'سجل المشتريات'!E:M,9,0),"غير مسجلة في المشتريات"))</f>
        <v/>
      </c>
      <c r="I2233" s="27" t="str">
        <f>_xlfn.IFNA(VLOOKUP(E2233,الاوردرات!$B$1:$C$600,2,0),"")</f>
        <v/>
      </c>
      <c r="J2233" s="63"/>
      <c r="L2233" s="125" t="str">
        <f>IF(F2233="","",_xlfn.IFNA((VLOOKUP(F2233,help!L:M,2,0))*G2233,"غير مسجلة في المشتريات"))</f>
        <v/>
      </c>
    </row>
    <row r="2234" spans="2:12" x14ac:dyDescent="0.2">
      <c r="B2234" s="14">
        <f>COUNTIFS($E$3:E2234,تقرير!$E$4)</f>
        <v>21</v>
      </c>
      <c r="C2234" s="48"/>
      <c r="D2234" s="48"/>
      <c r="E2234" s="48"/>
      <c r="F2234" s="50"/>
      <c r="G2234" s="51"/>
      <c r="H2234" s="128" t="str">
        <f>IF(F2234="","",_xlfn.IFNA(VLOOKUP(F2234,'سجل المشتريات'!E:M,9,0),"غير مسجلة في المشتريات"))</f>
        <v/>
      </c>
      <c r="I2234" s="27" t="str">
        <f>_xlfn.IFNA(VLOOKUP(E2234,الاوردرات!$B$1:$C$600,2,0),"")</f>
        <v/>
      </c>
      <c r="J2234" s="63"/>
      <c r="L2234" s="125" t="str">
        <f>IF(F2234="","",_xlfn.IFNA((VLOOKUP(F2234,help!L:M,2,0))*G2234,"غير مسجلة في المشتريات"))</f>
        <v/>
      </c>
    </row>
    <row r="2235" spans="2:12" x14ac:dyDescent="0.2">
      <c r="B2235" s="14">
        <f>COUNTIFS($E$3:E2235,تقرير!$E$4)</f>
        <v>21</v>
      </c>
      <c r="C2235" s="48"/>
      <c r="D2235" s="48"/>
      <c r="E2235" s="48"/>
      <c r="F2235" s="50"/>
      <c r="G2235" s="51"/>
      <c r="H2235" s="128" t="str">
        <f>IF(F2235="","",_xlfn.IFNA(VLOOKUP(F2235,'سجل المشتريات'!E:M,9,0),"غير مسجلة في المشتريات"))</f>
        <v/>
      </c>
      <c r="I2235" s="27" t="str">
        <f>_xlfn.IFNA(VLOOKUP(E2235,الاوردرات!$B$1:$C$600,2,0),"")</f>
        <v/>
      </c>
      <c r="J2235" s="63"/>
      <c r="L2235" s="125" t="str">
        <f>IF(F2235="","",_xlfn.IFNA((VLOOKUP(F2235,help!L:M,2,0))*G2235,"غير مسجلة في المشتريات"))</f>
        <v/>
      </c>
    </row>
    <row r="2236" spans="2:12" x14ac:dyDescent="0.2">
      <c r="B2236" s="14">
        <f>COUNTIFS($E$3:E2236,تقرير!$E$4)</f>
        <v>21</v>
      </c>
      <c r="C2236" s="48"/>
      <c r="D2236" s="48"/>
      <c r="E2236" s="48"/>
      <c r="F2236" s="50"/>
      <c r="G2236" s="51"/>
      <c r="H2236" s="128" t="str">
        <f>IF(F2236="","",_xlfn.IFNA(VLOOKUP(F2236,'سجل المشتريات'!E:M,9,0),"غير مسجلة في المشتريات"))</f>
        <v/>
      </c>
      <c r="I2236" s="27" t="str">
        <f>_xlfn.IFNA(VLOOKUP(E2236,الاوردرات!$B$1:$C$600,2,0),"")</f>
        <v/>
      </c>
      <c r="J2236" s="63"/>
      <c r="L2236" s="125" t="str">
        <f>IF(F2236="","",_xlfn.IFNA((VLOOKUP(F2236,help!L:M,2,0))*G2236,"غير مسجلة في المشتريات"))</f>
        <v/>
      </c>
    </row>
    <row r="2237" spans="2:12" x14ac:dyDescent="0.2">
      <c r="B2237" s="14">
        <f>COUNTIFS($E$3:E2237,تقرير!$E$4)</f>
        <v>21</v>
      </c>
      <c r="C2237" s="48"/>
      <c r="D2237" s="48"/>
      <c r="E2237" s="48"/>
      <c r="F2237" s="50"/>
      <c r="G2237" s="51"/>
      <c r="H2237" s="128" t="str">
        <f>IF(F2237="","",_xlfn.IFNA(VLOOKUP(F2237,'سجل المشتريات'!E:M,9,0),"غير مسجلة في المشتريات"))</f>
        <v/>
      </c>
      <c r="I2237" s="27" t="str">
        <f>_xlfn.IFNA(VLOOKUP(E2237,الاوردرات!$B$1:$C$600,2,0),"")</f>
        <v/>
      </c>
      <c r="J2237" s="63"/>
      <c r="L2237" s="125" t="str">
        <f>IF(F2237="","",_xlfn.IFNA((VLOOKUP(F2237,help!L:M,2,0))*G2237,"غير مسجلة في المشتريات"))</f>
        <v/>
      </c>
    </row>
    <row r="2238" spans="2:12" x14ac:dyDescent="0.2">
      <c r="B2238" s="14">
        <f>COUNTIFS($E$3:E2238,تقرير!$E$4)</f>
        <v>21</v>
      </c>
      <c r="C2238" s="48"/>
      <c r="D2238" s="48"/>
      <c r="E2238" s="48"/>
      <c r="F2238" s="50"/>
      <c r="G2238" s="51"/>
      <c r="H2238" s="128" t="str">
        <f>IF(F2238="","",_xlfn.IFNA(VLOOKUP(F2238,'سجل المشتريات'!E:M,9,0),"غير مسجلة في المشتريات"))</f>
        <v/>
      </c>
      <c r="I2238" s="27" t="str">
        <f>_xlfn.IFNA(VLOOKUP(E2238,الاوردرات!$B$1:$C$600,2,0),"")</f>
        <v/>
      </c>
      <c r="J2238" s="63"/>
      <c r="L2238" s="125" t="str">
        <f>IF(F2238="","",_xlfn.IFNA((VLOOKUP(F2238,help!L:M,2,0))*G2238,"غير مسجلة في المشتريات"))</f>
        <v/>
      </c>
    </row>
    <row r="2239" spans="2:12" x14ac:dyDescent="0.2">
      <c r="B2239" s="14">
        <f>COUNTIFS($E$3:E2239,تقرير!$E$4)</f>
        <v>21</v>
      </c>
      <c r="C2239" s="48"/>
      <c r="D2239" s="48"/>
      <c r="E2239" s="48"/>
      <c r="F2239" s="50"/>
      <c r="G2239" s="51"/>
      <c r="H2239" s="128" t="str">
        <f>IF(F2239="","",_xlfn.IFNA(VLOOKUP(F2239,'سجل المشتريات'!E:M,9,0),"غير مسجلة في المشتريات"))</f>
        <v/>
      </c>
      <c r="I2239" s="27" t="str">
        <f>_xlfn.IFNA(VLOOKUP(E2239,الاوردرات!$B$1:$C$600,2,0),"")</f>
        <v/>
      </c>
      <c r="J2239" s="63"/>
      <c r="L2239" s="125" t="str">
        <f>IF(F2239="","",_xlfn.IFNA((VLOOKUP(F2239,help!L:M,2,0))*G2239,"غير مسجلة في المشتريات"))</f>
        <v/>
      </c>
    </row>
    <row r="2240" spans="2:12" x14ac:dyDescent="0.2">
      <c r="B2240" s="14">
        <f>COUNTIFS($E$3:E2240,تقرير!$E$4)</f>
        <v>21</v>
      </c>
      <c r="C2240" s="48"/>
      <c r="D2240" s="48"/>
      <c r="E2240" s="48"/>
      <c r="F2240" s="50"/>
      <c r="G2240" s="51"/>
      <c r="H2240" s="128" t="str">
        <f>IF(F2240="","",_xlfn.IFNA(VLOOKUP(F2240,'سجل المشتريات'!E:M,9,0),"غير مسجلة في المشتريات"))</f>
        <v/>
      </c>
      <c r="I2240" s="27" t="str">
        <f>_xlfn.IFNA(VLOOKUP(E2240,الاوردرات!$B$1:$C$600,2,0),"")</f>
        <v/>
      </c>
      <c r="J2240" s="63"/>
      <c r="L2240" s="125" t="str">
        <f>IF(F2240="","",_xlfn.IFNA((VLOOKUP(F2240,help!L:M,2,0))*G2240,"غير مسجلة في المشتريات"))</f>
        <v/>
      </c>
    </row>
    <row r="2241" spans="2:12" x14ac:dyDescent="0.2">
      <c r="B2241" s="14">
        <f>COUNTIFS($E$3:E2241,تقرير!$E$4)</f>
        <v>21</v>
      </c>
      <c r="C2241" s="48"/>
      <c r="D2241" s="48"/>
      <c r="E2241" s="48"/>
      <c r="F2241" s="50"/>
      <c r="G2241" s="51"/>
      <c r="H2241" s="128" t="str">
        <f>IF(F2241="","",_xlfn.IFNA(VLOOKUP(F2241,'سجل المشتريات'!E:M,9,0),"غير مسجلة في المشتريات"))</f>
        <v/>
      </c>
      <c r="I2241" s="27" t="str">
        <f>_xlfn.IFNA(VLOOKUP(E2241,الاوردرات!$B$1:$C$600,2,0),"")</f>
        <v/>
      </c>
      <c r="J2241" s="63"/>
      <c r="L2241" s="125" t="str">
        <f>IF(F2241="","",_xlfn.IFNA((VLOOKUP(F2241,help!L:M,2,0))*G2241,"غير مسجلة في المشتريات"))</f>
        <v/>
      </c>
    </row>
    <row r="2242" spans="2:12" x14ac:dyDescent="0.2">
      <c r="B2242" s="14">
        <f>COUNTIFS($E$3:E2242,تقرير!$E$4)</f>
        <v>21</v>
      </c>
      <c r="C2242" s="48"/>
      <c r="D2242" s="48"/>
      <c r="E2242" s="48"/>
      <c r="F2242" s="50"/>
      <c r="G2242" s="51"/>
      <c r="H2242" s="128" t="str">
        <f>IF(F2242="","",_xlfn.IFNA(VLOOKUP(F2242,'سجل المشتريات'!E:M,9,0),"غير مسجلة في المشتريات"))</f>
        <v/>
      </c>
      <c r="I2242" s="27" t="str">
        <f>_xlfn.IFNA(VLOOKUP(E2242,الاوردرات!$B$1:$C$600,2,0),"")</f>
        <v/>
      </c>
      <c r="J2242" s="63"/>
      <c r="L2242" s="125" t="str">
        <f>IF(F2242="","",_xlfn.IFNA((VLOOKUP(F2242,help!L:M,2,0))*G2242,"غير مسجلة في المشتريات"))</f>
        <v/>
      </c>
    </row>
    <row r="2243" spans="2:12" x14ac:dyDescent="0.2">
      <c r="B2243" s="14">
        <f>COUNTIFS($E$3:E2243,تقرير!$E$4)</f>
        <v>21</v>
      </c>
      <c r="C2243" s="48"/>
      <c r="D2243" s="48"/>
      <c r="E2243" s="48"/>
      <c r="F2243" s="50"/>
      <c r="G2243" s="51"/>
      <c r="H2243" s="128" t="str">
        <f>IF(F2243="","",_xlfn.IFNA(VLOOKUP(F2243,'سجل المشتريات'!E:M,9,0),"غير مسجلة في المشتريات"))</f>
        <v/>
      </c>
      <c r="I2243" s="27" t="str">
        <f>_xlfn.IFNA(VLOOKUP(E2243,الاوردرات!$B$1:$C$600,2,0),"")</f>
        <v/>
      </c>
      <c r="J2243" s="63"/>
      <c r="L2243" s="125" t="str">
        <f>IF(F2243="","",_xlfn.IFNA((VLOOKUP(F2243,help!L:M,2,0))*G2243,"غير مسجلة في المشتريات"))</f>
        <v/>
      </c>
    </row>
    <row r="2244" spans="2:12" x14ac:dyDescent="0.2">
      <c r="B2244" s="14">
        <f>COUNTIFS($E$3:E2244,تقرير!$E$4)</f>
        <v>21</v>
      </c>
      <c r="C2244" s="48"/>
      <c r="D2244" s="48"/>
      <c r="E2244" s="48"/>
      <c r="F2244" s="50"/>
      <c r="G2244" s="51"/>
      <c r="H2244" s="128" t="str">
        <f>IF(F2244="","",_xlfn.IFNA(VLOOKUP(F2244,'سجل المشتريات'!E:M,9,0),"غير مسجلة في المشتريات"))</f>
        <v/>
      </c>
      <c r="I2244" s="27" t="str">
        <f>_xlfn.IFNA(VLOOKUP(E2244,الاوردرات!$B$1:$C$600,2,0),"")</f>
        <v/>
      </c>
      <c r="J2244" s="63"/>
      <c r="L2244" s="125" t="str">
        <f>IF(F2244="","",_xlfn.IFNA((VLOOKUP(F2244,help!L:M,2,0))*G2244,"غير مسجلة في المشتريات"))</f>
        <v/>
      </c>
    </row>
    <row r="2245" spans="2:12" x14ac:dyDescent="0.2">
      <c r="B2245" s="14">
        <f>COUNTIFS($E$3:E2245,تقرير!$E$4)</f>
        <v>21</v>
      </c>
      <c r="C2245" s="48"/>
      <c r="D2245" s="48"/>
      <c r="E2245" s="48"/>
      <c r="F2245" s="50"/>
      <c r="G2245" s="51"/>
      <c r="H2245" s="128" t="str">
        <f>IF(F2245="","",_xlfn.IFNA(VLOOKUP(F2245,'سجل المشتريات'!E:M,9,0),"غير مسجلة في المشتريات"))</f>
        <v/>
      </c>
      <c r="I2245" s="27" t="str">
        <f>_xlfn.IFNA(VLOOKUP(E2245,الاوردرات!$B$1:$C$600,2,0),"")</f>
        <v/>
      </c>
      <c r="J2245" s="63"/>
      <c r="L2245" s="125" t="str">
        <f>IF(F2245="","",_xlfn.IFNA((VLOOKUP(F2245,help!L:M,2,0))*G2245,"غير مسجلة في المشتريات"))</f>
        <v/>
      </c>
    </row>
    <row r="2246" spans="2:12" x14ac:dyDescent="0.2">
      <c r="B2246" s="14">
        <f>COUNTIFS($E$3:E2246,تقرير!$E$4)</f>
        <v>21</v>
      </c>
      <c r="C2246" s="48"/>
      <c r="D2246" s="48"/>
      <c r="E2246" s="48"/>
      <c r="F2246" s="50"/>
      <c r="G2246" s="51"/>
      <c r="H2246" s="128" t="str">
        <f>IF(F2246="","",_xlfn.IFNA(VLOOKUP(F2246,'سجل المشتريات'!E:M,9,0),"غير مسجلة في المشتريات"))</f>
        <v/>
      </c>
      <c r="I2246" s="27" t="str">
        <f>_xlfn.IFNA(VLOOKUP(E2246,الاوردرات!$B$1:$C$600,2,0),"")</f>
        <v/>
      </c>
      <c r="J2246" s="63"/>
      <c r="L2246" s="125" t="str">
        <f>IF(F2246="","",_xlfn.IFNA((VLOOKUP(F2246,help!L:M,2,0))*G2246,"غير مسجلة في المشتريات"))</f>
        <v/>
      </c>
    </row>
    <row r="2247" spans="2:12" x14ac:dyDescent="0.2">
      <c r="B2247" s="14">
        <f>COUNTIFS($E$3:E2247,تقرير!$E$4)</f>
        <v>21</v>
      </c>
      <c r="C2247" s="48"/>
      <c r="D2247" s="48"/>
      <c r="E2247" s="48"/>
      <c r="F2247" s="50"/>
      <c r="G2247" s="51"/>
      <c r="H2247" s="128" t="str">
        <f>IF(F2247="","",_xlfn.IFNA(VLOOKUP(F2247,'سجل المشتريات'!E:M,9,0),"غير مسجلة في المشتريات"))</f>
        <v/>
      </c>
      <c r="I2247" s="27" t="str">
        <f>_xlfn.IFNA(VLOOKUP(E2247,الاوردرات!$B$1:$C$600,2,0),"")</f>
        <v/>
      </c>
      <c r="J2247" s="63"/>
      <c r="L2247" s="125" t="str">
        <f>IF(F2247="","",_xlfn.IFNA((VLOOKUP(F2247,help!L:M,2,0))*G2247,"غير مسجلة في المشتريات"))</f>
        <v/>
      </c>
    </row>
    <row r="2248" spans="2:12" x14ac:dyDescent="0.2">
      <c r="B2248" s="14">
        <f>COUNTIFS($E$3:E2248,تقرير!$E$4)</f>
        <v>21</v>
      </c>
      <c r="C2248" s="48"/>
      <c r="D2248" s="48"/>
      <c r="E2248" s="48"/>
      <c r="F2248" s="50"/>
      <c r="G2248" s="51"/>
      <c r="H2248" s="128" t="str">
        <f>IF(F2248="","",_xlfn.IFNA(VLOOKUP(F2248,'سجل المشتريات'!E:M,9,0),"غير مسجلة في المشتريات"))</f>
        <v/>
      </c>
      <c r="I2248" s="27" t="str">
        <f>_xlfn.IFNA(VLOOKUP(E2248,الاوردرات!$B$1:$C$600,2,0),"")</f>
        <v/>
      </c>
      <c r="J2248" s="63"/>
      <c r="L2248" s="125" t="str">
        <f>IF(F2248="","",_xlfn.IFNA((VLOOKUP(F2248,help!L:M,2,0))*G2248,"غير مسجلة في المشتريات"))</f>
        <v/>
      </c>
    </row>
    <row r="2249" spans="2:12" x14ac:dyDescent="0.2">
      <c r="B2249" s="14">
        <f>COUNTIFS($E$3:E2249,تقرير!$E$4)</f>
        <v>21</v>
      </c>
      <c r="C2249" s="48"/>
      <c r="D2249" s="48"/>
      <c r="E2249" s="48"/>
      <c r="F2249" s="50"/>
      <c r="G2249" s="51"/>
      <c r="H2249" s="128" t="str">
        <f>IF(F2249="","",_xlfn.IFNA(VLOOKUP(F2249,'سجل المشتريات'!E:M,9,0),"غير مسجلة في المشتريات"))</f>
        <v/>
      </c>
      <c r="I2249" s="27" t="str">
        <f>_xlfn.IFNA(VLOOKUP(E2249,الاوردرات!$B$1:$C$600,2,0),"")</f>
        <v/>
      </c>
      <c r="J2249" s="63"/>
      <c r="L2249" s="125" t="str">
        <f>IF(F2249="","",_xlfn.IFNA((VLOOKUP(F2249,help!L:M,2,0))*G2249,"غير مسجلة في المشتريات"))</f>
        <v/>
      </c>
    </row>
    <row r="2250" spans="2:12" x14ac:dyDescent="0.2">
      <c r="B2250" s="14">
        <f>COUNTIFS($E$3:E2250,تقرير!$E$4)</f>
        <v>21</v>
      </c>
      <c r="C2250" s="48"/>
      <c r="D2250" s="48"/>
      <c r="E2250" s="48"/>
      <c r="F2250" s="50"/>
      <c r="G2250" s="51"/>
      <c r="H2250" s="128" t="str">
        <f>IF(F2250="","",_xlfn.IFNA(VLOOKUP(F2250,'سجل المشتريات'!E:M,9,0),"غير مسجلة في المشتريات"))</f>
        <v/>
      </c>
      <c r="I2250" s="27" t="str">
        <f>_xlfn.IFNA(VLOOKUP(E2250,الاوردرات!$B$1:$C$600,2,0),"")</f>
        <v/>
      </c>
      <c r="J2250" s="63"/>
      <c r="L2250" s="125" t="str">
        <f>IF(F2250="","",_xlfn.IFNA((VLOOKUP(F2250,help!L:M,2,0))*G2250,"غير مسجلة في المشتريات"))</f>
        <v/>
      </c>
    </row>
    <row r="2251" spans="2:12" x14ac:dyDescent="0.2">
      <c r="B2251" s="14">
        <f>COUNTIFS($E$3:E2251,تقرير!$E$4)</f>
        <v>21</v>
      </c>
      <c r="C2251" s="48"/>
      <c r="D2251" s="48"/>
      <c r="E2251" s="48"/>
      <c r="F2251" s="50"/>
      <c r="G2251" s="51"/>
      <c r="H2251" s="128" t="str">
        <f>IF(F2251="","",_xlfn.IFNA(VLOOKUP(F2251,'سجل المشتريات'!E:M,9,0),"غير مسجلة في المشتريات"))</f>
        <v/>
      </c>
      <c r="I2251" s="27" t="str">
        <f>_xlfn.IFNA(VLOOKUP(E2251,الاوردرات!$B$1:$C$600,2,0),"")</f>
        <v/>
      </c>
      <c r="J2251" s="63"/>
      <c r="L2251" s="125" t="str">
        <f>IF(F2251="","",_xlfn.IFNA((VLOOKUP(F2251,help!L:M,2,0))*G2251,"غير مسجلة في المشتريات"))</f>
        <v/>
      </c>
    </row>
    <row r="2252" spans="2:12" x14ac:dyDescent="0.2">
      <c r="B2252" s="14">
        <f>COUNTIFS($E$3:E2252,تقرير!$E$4)</f>
        <v>21</v>
      </c>
      <c r="C2252" s="48"/>
      <c r="D2252" s="48"/>
      <c r="E2252" s="48"/>
      <c r="F2252" s="50"/>
      <c r="G2252" s="51"/>
      <c r="H2252" s="128" t="str">
        <f>IF(F2252="","",_xlfn.IFNA(VLOOKUP(F2252,'سجل المشتريات'!E:M,9,0),"غير مسجلة في المشتريات"))</f>
        <v/>
      </c>
      <c r="I2252" s="27" t="str">
        <f>_xlfn.IFNA(VLOOKUP(E2252,الاوردرات!$B$1:$C$600,2,0),"")</f>
        <v/>
      </c>
      <c r="J2252" s="63"/>
      <c r="L2252" s="125" t="str">
        <f>IF(F2252="","",_xlfn.IFNA((VLOOKUP(F2252,help!L:M,2,0))*G2252,"غير مسجلة في المشتريات"))</f>
        <v/>
      </c>
    </row>
    <row r="2253" spans="2:12" x14ac:dyDescent="0.2">
      <c r="B2253" s="14">
        <f>COUNTIFS($E$3:E2253,تقرير!$E$4)</f>
        <v>21</v>
      </c>
      <c r="C2253" s="48"/>
      <c r="D2253" s="48"/>
      <c r="E2253" s="48"/>
      <c r="F2253" s="50"/>
      <c r="G2253" s="51"/>
      <c r="H2253" s="128" t="str">
        <f>IF(F2253="","",_xlfn.IFNA(VLOOKUP(F2253,'سجل المشتريات'!E:M,9,0),"غير مسجلة في المشتريات"))</f>
        <v/>
      </c>
      <c r="I2253" s="27" t="str">
        <f>_xlfn.IFNA(VLOOKUP(E2253,الاوردرات!$B$1:$C$600,2,0),"")</f>
        <v/>
      </c>
      <c r="J2253" s="63"/>
      <c r="L2253" s="125" t="str">
        <f>IF(F2253="","",_xlfn.IFNA((VLOOKUP(F2253,help!L:M,2,0))*G2253,"غير مسجلة في المشتريات"))</f>
        <v/>
      </c>
    </row>
    <row r="2254" spans="2:12" x14ac:dyDescent="0.2">
      <c r="B2254" s="14">
        <f>COUNTIFS($E$3:E2254,تقرير!$E$4)</f>
        <v>21</v>
      </c>
      <c r="C2254" s="48"/>
      <c r="D2254" s="48"/>
      <c r="E2254" s="48"/>
      <c r="F2254" s="50"/>
      <c r="G2254" s="51"/>
      <c r="H2254" s="128" t="str">
        <f>IF(F2254="","",_xlfn.IFNA(VLOOKUP(F2254,'سجل المشتريات'!E:M,9,0),"غير مسجلة في المشتريات"))</f>
        <v/>
      </c>
      <c r="I2254" s="27" t="str">
        <f>_xlfn.IFNA(VLOOKUP(E2254,الاوردرات!$B$1:$C$600,2,0),"")</f>
        <v/>
      </c>
      <c r="J2254" s="63"/>
      <c r="L2254" s="125" t="str">
        <f>IF(F2254="","",_xlfn.IFNA((VLOOKUP(F2254,help!L:M,2,0))*G2254,"غير مسجلة في المشتريات"))</f>
        <v/>
      </c>
    </row>
    <row r="2255" spans="2:12" x14ac:dyDescent="0.2">
      <c r="B2255" s="14">
        <f>COUNTIFS($E$3:E2255,تقرير!$E$4)</f>
        <v>21</v>
      </c>
      <c r="C2255" s="48"/>
      <c r="D2255" s="48"/>
      <c r="E2255" s="48"/>
      <c r="F2255" s="50"/>
      <c r="G2255" s="51"/>
      <c r="H2255" s="128" t="str">
        <f>IF(F2255="","",_xlfn.IFNA(VLOOKUP(F2255,'سجل المشتريات'!E:M,9,0),"غير مسجلة في المشتريات"))</f>
        <v/>
      </c>
      <c r="I2255" s="27" t="str">
        <f>_xlfn.IFNA(VLOOKUP(E2255,الاوردرات!$B$1:$C$600,2,0),"")</f>
        <v/>
      </c>
      <c r="J2255" s="63"/>
      <c r="L2255" s="125" t="str">
        <f>IF(F2255="","",_xlfn.IFNA((VLOOKUP(F2255,help!L:M,2,0))*G2255,"غير مسجلة في المشتريات"))</f>
        <v/>
      </c>
    </row>
    <row r="2256" spans="2:12" x14ac:dyDescent="0.2">
      <c r="B2256" s="14">
        <f>COUNTIFS($E$3:E2256,تقرير!$E$4)</f>
        <v>21</v>
      </c>
      <c r="C2256" s="48"/>
      <c r="D2256" s="48"/>
      <c r="E2256" s="48"/>
      <c r="F2256" s="50"/>
      <c r="G2256" s="51"/>
      <c r="H2256" s="128" t="str">
        <f>IF(F2256="","",_xlfn.IFNA(VLOOKUP(F2256,'سجل المشتريات'!E:M,9,0),"غير مسجلة في المشتريات"))</f>
        <v/>
      </c>
      <c r="I2256" s="27" t="str">
        <f>_xlfn.IFNA(VLOOKUP(E2256,الاوردرات!$B$1:$C$600,2,0),"")</f>
        <v/>
      </c>
      <c r="J2256" s="63"/>
      <c r="L2256" s="125" t="str">
        <f>IF(F2256="","",_xlfn.IFNA((VLOOKUP(F2256,help!L:M,2,0))*G2256,"غير مسجلة في المشتريات"))</f>
        <v/>
      </c>
    </row>
    <row r="2257" spans="2:12" x14ac:dyDescent="0.2">
      <c r="B2257" s="14">
        <f>COUNTIFS($E$3:E2257,تقرير!$E$4)</f>
        <v>21</v>
      </c>
      <c r="C2257" s="48"/>
      <c r="D2257" s="48"/>
      <c r="E2257" s="48"/>
      <c r="F2257" s="50"/>
      <c r="G2257" s="51"/>
      <c r="H2257" s="128" t="str">
        <f>IF(F2257="","",_xlfn.IFNA(VLOOKUP(F2257,'سجل المشتريات'!E:M,9,0),"غير مسجلة في المشتريات"))</f>
        <v/>
      </c>
      <c r="I2257" s="27" t="str">
        <f>_xlfn.IFNA(VLOOKUP(E2257,الاوردرات!$B$1:$C$600,2,0),"")</f>
        <v/>
      </c>
      <c r="J2257" s="63"/>
      <c r="L2257" s="125" t="str">
        <f>IF(F2257="","",_xlfn.IFNA((VLOOKUP(F2257,help!L:M,2,0))*G2257,"غير مسجلة في المشتريات"))</f>
        <v/>
      </c>
    </row>
    <row r="2258" spans="2:12" x14ac:dyDescent="0.2">
      <c r="B2258" s="14">
        <f>COUNTIFS($E$3:E2258,تقرير!$E$4)</f>
        <v>21</v>
      </c>
      <c r="C2258" s="48"/>
      <c r="D2258" s="48"/>
      <c r="E2258" s="48"/>
      <c r="F2258" s="50"/>
      <c r="G2258" s="51"/>
      <c r="H2258" s="128" t="str">
        <f>IF(F2258="","",_xlfn.IFNA(VLOOKUP(F2258,'سجل المشتريات'!E:M,9,0),"غير مسجلة في المشتريات"))</f>
        <v/>
      </c>
      <c r="I2258" s="27" t="str">
        <f>_xlfn.IFNA(VLOOKUP(E2258,الاوردرات!$B$1:$C$600,2,0),"")</f>
        <v/>
      </c>
      <c r="J2258" s="63"/>
      <c r="L2258" s="125" t="str">
        <f>IF(F2258="","",_xlfn.IFNA((VLOOKUP(F2258,help!L:M,2,0))*G2258,"غير مسجلة في المشتريات"))</f>
        <v/>
      </c>
    </row>
    <row r="2259" spans="2:12" x14ac:dyDescent="0.2">
      <c r="B2259" s="14">
        <f>COUNTIFS($E$3:E2259,تقرير!$E$4)</f>
        <v>21</v>
      </c>
      <c r="C2259" s="48"/>
      <c r="D2259" s="48"/>
      <c r="E2259" s="48"/>
      <c r="F2259" s="50"/>
      <c r="G2259" s="51"/>
      <c r="H2259" s="128" t="str">
        <f>IF(F2259="","",_xlfn.IFNA(VLOOKUP(F2259,'سجل المشتريات'!E:M,9,0),"غير مسجلة في المشتريات"))</f>
        <v/>
      </c>
      <c r="I2259" s="27" t="str">
        <f>_xlfn.IFNA(VLOOKUP(E2259,الاوردرات!$B$1:$C$600,2,0),"")</f>
        <v/>
      </c>
      <c r="J2259" s="63"/>
      <c r="L2259" s="125" t="str">
        <f>IF(F2259="","",_xlfn.IFNA((VLOOKUP(F2259,help!L:M,2,0))*G2259,"غير مسجلة في المشتريات"))</f>
        <v/>
      </c>
    </row>
    <row r="2260" spans="2:12" x14ac:dyDescent="0.2">
      <c r="B2260" s="14">
        <f>COUNTIFS($E$3:E2260,تقرير!$E$4)</f>
        <v>21</v>
      </c>
      <c r="C2260" s="48"/>
      <c r="D2260" s="48"/>
      <c r="E2260" s="48"/>
      <c r="F2260" s="50"/>
      <c r="G2260" s="51"/>
      <c r="H2260" s="128" t="str">
        <f>IF(F2260="","",_xlfn.IFNA(VLOOKUP(F2260,'سجل المشتريات'!E:M,9,0),"غير مسجلة في المشتريات"))</f>
        <v/>
      </c>
      <c r="I2260" s="27" t="str">
        <f>_xlfn.IFNA(VLOOKUP(E2260,الاوردرات!$B$1:$C$600,2,0),"")</f>
        <v/>
      </c>
      <c r="J2260" s="63"/>
      <c r="L2260" s="125" t="str">
        <f>IF(F2260="","",_xlfn.IFNA((VLOOKUP(F2260,help!L:M,2,0))*G2260,"غير مسجلة في المشتريات"))</f>
        <v/>
      </c>
    </row>
    <row r="2261" spans="2:12" x14ac:dyDescent="0.2">
      <c r="B2261" s="14">
        <f>COUNTIFS($E$3:E2261,تقرير!$E$4)</f>
        <v>21</v>
      </c>
      <c r="C2261" s="48"/>
      <c r="D2261" s="48"/>
      <c r="E2261" s="48"/>
      <c r="F2261" s="50"/>
      <c r="G2261" s="51"/>
      <c r="H2261" s="128" t="str">
        <f>IF(F2261="","",_xlfn.IFNA(VLOOKUP(F2261,'سجل المشتريات'!E:M,9,0),"غير مسجلة في المشتريات"))</f>
        <v/>
      </c>
      <c r="I2261" s="27" t="str">
        <f>_xlfn.IFNA(VLOOKUP(E2261,الاوردرات!$B$1:$C$600,2,0),"")</f>
        <v/>
      </c>
      <c r="J2261" s="63"/>
      <c r="L2261" s="125" t="str">
        <f>IF(F2261="","",_xlfn.IFNA((VLOOKUP(F2261,help!L:M,2,0))*G2261,"غير مسجلة في المشتريات"))</f>
        <v/>
      </c>
    </row>
    <row r="2262" spans="2:12" x14ac:dyDescent="0.2">
      <c r="B2262" s="14">
        <f>COUNTIFS($E$3:E2262,تقرير!$E$4)</f>
        <v>21</v>
      </c>
      <c r="C2262" s="48"/>
      <c r="D2262" s="48"/>
      <c r="E2262" s="48"/>
      <c r="F2262" s="50"/>
      <c r="G2262" s="51"/>
      <c r="H2262" s="128" t="str">
        <f>IF(F2262="","",_xlfn.IFNA(VLOOKUP(F2262,'سجل المشتريات'!E:M,9,0),"غير مسجلة في المشتريات"))</f>
        <v/>
      </c>
      <c r="I2262" s="27" t="str">
        <f>_xlfn.IFNA(VLOOKUP(E2262,الاوردرات!$B$1:$C$600,2,0),"")</f>
        <v/>
      </c>
      <c r="J2262" s="63"/>
      <c r="L2262" s="125" t="str">
        <f>IF(F2262="","",_xlfn.IFNA((VLOOKUP(F2262,help!L:M,2,0))*G2262,"غير مسجلة في المشتريات"))</f>
        <v/>
      </c>
    </row>
    <row r="2263" spans="2:12" x14ac:dyDescent="0.2">
      <c r="B2263" s="14">
        <f>COUNTIFS($E$3:E2263,تقرير!$E$4)</f>
        <v>21</v>
      </c>
      <c r="C2263" s="48"/>
      <c r="D2263" s="48"/>
      <c r="E2263" s="48"/>
      <c r="F2263" s="50"/>
      <c r="G2263" s="51"/>
      <c r="H2263" s="128" t="str">
        <f>IF(F2263="","",_xlfn.IFNA(VLOOKUP(F2263,'سجل المشتريات'!E:M,9,0),"غير مسجلة في المشتريات"))</f>
        <v/>
      </c>
      <c r="I2263" s="27" t="str">
        <f>_xlfn.IFNA(VLOOKUP(E2263,الاوردرات!$B$1:$C$600,2,0),"")</f>
        <v/>
      </c>
      <c r="J2263" s="63"/>
      <c r="L2263" s="125" t="str">
        <f>IF(F2263="","",_xlfn.IFNA((VLOOKUP(F2263,help!L:M,2,0))*G2263,"غير مسجلة في المشتريات"))</f>
        <v/>
      </c>
    </row>
    <row r="2264" spans="2:12" x14ac:dyDescent="0.2">
      <c r="B2264" s="14">
        <f>COUNTIFS($E$3:E2264,تقرير!$E$4)</f>
        <v>21</v>
      </c>
      <c r="C2264" s="48"/>
      <c r="D2264" s="48"/>
      <c r="E2264" s="48"/>
      <c r="F2264" s="50"/>
      <c r="G2264" s="51"/>
      <c r="H2264" s="128" t="str">
        <f>IF(F2264="","",_xlfn.IFNA(VLOOKUP(F2264,'سجل المشتريات'!E:M,9,0),"غير مسجلة في المشتريات"))</f>
        <v/>
      </c>
      <c r="I2264" s="27" t="str">
        <f>_xlfn.IFNA(VLOOKUP(E2264,الاوردرات!$B$1:$C$600,2,0),"")</f>
        <v/>
      </c>
      <c r="J2264" s="63"/>
      <c r="L2264" s="125" t="str">
        <f>IF(F2264="","",_xlfn.IFNA((VLOOKUP(F2264,help!L:M,2,0))*G2264,"غير مسجلة في المشتريات"))</f>
        <v/>
      </c>
    </row>
    <row r="2265" spans="2:12" x14ac:dyDescent="0.2">
      <c r="B2265" s="14">
        <f>COUNTIFS($E$3:E2265,تقرير!$E$4)</f>
        <v>21</v>
      </c>
      <c r="C2265" s="48"/>
      <c r="D2265" s="48"/>
      <c r="E2265" s="48"/>
      <c r="F2265" s="50"/>
      <c r="G2265" s="51"/>
      <c r="H2265" s="128" t="str">
        <f>IF(F2265="","",_xlfn.IFNA(VLOOKUP(F2265,'سجل المشتريات'!E:M,9,0),"غير مسجلة في المشتريات"))</f>
        <v/>
      </c>
      <c r="I2265" s="27" t="str">
        <f>_xlfn.IFNA(VLOOKUP(E2265,الاوردرات!$B$1:$C$600,2,0),"")</f>
        <v/>
      </c>
      <c r="J2265" s="63"/>
      <c r="L2265" s="125" t="str">
        <f>IF(F2265="","",_xlfn.IFNA((VLOOKUP(F2265,help!L:M,2,0))*G2265,"غير مسجلة في المشتريات"))</f>
        <v/>
      </c>
    </row>
    <row r="2266" spans="2:12" x14ac:dyDescent="0.2">
      <c r="B2266" s="14">
        <f>COUNTIFS($E$3:E2266,تقرير!$E$4)</f>
        <v>21</v>
      </c>
      <c r="C2266" s="48"/>
      <c r="D2266" s="48"/>
      <c r="E2266" s="48"/>
      <c r="F2266" s="50"/>
      <c r="G2266" s="51"/>
      <c r="H2266" s="128" t="str">
        <f>IF(F2266="","",_xlfn.IFNA(VLOOKUP(F2266,'سجل المشتريات'!E:M,9,0),"غير مسجلة في المشتريات"))</f>
        <v/>
      </c>
      <c r="I2266" s="27" t="str">
        <f>_xlfn.IFNA(VLOOKUP(E2266,الاوردرات!$B$1:$C$600,2,0),"")</f>
        <v/>
      </c>
      <c r="J2266" s="63"/>
      <c r="L2266" s="125" t="str">
        <f>IF(F2266="","",_xlfn.IFNA((VLOOKUP(F2266,help!L:M,2,0))*G2266,"غير مسجلة في المشتريات"))</f>
        <v/>
      </c>
    </row>
    <row r="2267" spans="2:12" x14ac:dyDescent="0.2">
      <c r="B2267" s="14">
        <f>COUNTIFS($E$3:E2267,تقرير!$E$4)</f>
        <v>21</v>
      </c>
      <c r="C2267" s="48"/>
      <c r="D2267" s="48"/>
      <c r="E2267" s="48"/>
      <c r="F2267" s="50"/>
      <c r="G2267" s="51"/>
      <c r="H2267" s="128" t="str">
        <f>IF(F2267="","",_xlfn.IFNA(VLOOKUP(F2267,'سجل المشتريات'!E:M,9,0),"غير مسجلة في المشتريات"))</f>
        <v/>
      </c>
      <c r="I2267" s="27" t="str">
        <f>_xlfn.IFNA(VLOOKUP(E2267,الاوردرات!$B$1:$C$600,2,0),"")</f>
        <v/>
      </c>
      <c r="J2267" s="63"/>
      <c r="L2267" s="125" t="str">
        <f>IF(F2267="","",_xlfn.IFNA((VLOOKUP(F2267,help!L:M,2,0))*G2267,"غير مسجلة في المشتريات"))</f>
        <v/>
      </c>
    </row>
    <row r="2268" spans="2:12" x14ac:dyDescent="0.2">
      <c r="B2268" s="14">
        <f>COUNTIFS($E$3:E2268,تقرير!$E$4)</f>
        <v>21</v>
      </c>
      <c r="C2268" s="48"/>
      <c r="D2268" s="48"/>
      <c r="E2268" s="48"/>
      <c r="F2268" s="50"/>
      <c r="G2268" s="51"/>
      <c r="H2268" s="128" t="str">
        <f>IF(F2268="","",_xlfn.IFNA(VLOOKUP(F2268,'سجل المشتريات'!E:M,9,0),"غير مسجلة في المشتريات"))</f>
        <v/>
      </c>
      <c r="I2268" s="27" t="str">
        <f>_xlfn.IFNA(VLOOKUP(E2268,الاوردرات!$B$1:$C$600,2,0),"")</f>
        <v/>
      </c>
      <c r="J2268" s="63"/>
      <c r="L2268" s="125" t="str">
        <f>IF(F2268="","",_xlfn.IFNA((VLOOKUP(F2268,help!L:M,2,0))*G2268,"غير مسجلة في المشتريات"))</f>
        <v/>
      </c>
    </row>
    <row r="2269" spans="2:12" x14ac:dyDescent="0.2">
      <c r="B2269" s="14">
        <f>COUNTIFS($E$3:E2269,تقرير!$E$4)</f>
        <v>21</v>
      </c>
      <c r="C2269" s="48"/>
      <c r="D2269" s="48"/>
      <c r="E2269" s="48"/>
      <c r="F2269" s="50"/>
      <c r="G2269" s="51"/>
      <c r="H2269" s="128" t="str">
        <f>IF(F2269="","",_xlfn.IFNA(VLOOKUP(F2269,'سجل المشتريات'!E:M,9,0),"غير مسجلة في المشتريات"))</f>
        <v/>
      </c>
      <c r="I2269" s="27" t="str">
        <f>_xlfn.IFNA(VLOOKUP(E2269,الاوردرات!$B$1:$C$600,2,0),"")</f>
        <v/>
      </c>
      <c r="J2269" s="63"/>
      <c r="L2269" s="125" t="str">
        <f>IF(F2269="","",_xlfn.IFNA((VLOOKUP(F2269,help!L:M,2,0))*G2269,"غير مسجلة في المشتريات"))</f>
        <v/>
      </c>
    </row>
    <row r="2270" spans="2:12" x14ac:dyDescent="0.2">
      <c r="B2270" s="14">
        <f>COUNTIFS($E$3:E2270,تقرير!$E$4)</f>
        <v>21</v>
      </c>
      <c r="C2270" s="48"/>
      <c r="D2270" s="48"/>
      <c r="E2270" s="48"/>
      <c r="F2270" s="50"/>
      <c r="G2270" s="51"/>
      <c r="H2270" s="128" t="str">
        <f>IF(F2270="","",_xlfn.IFNA(VLOOKUP(F2270,'سجل المشتريات'!E:M,9,0),"غير مسجلة في المشتريات"))</f>
        <v/>
      </c>
      <c r="I2270" s="27" t="str">
        <f>_xlfn.IFNA(VLOOKUP(E2270,الاوردرات!$B$1:$C$600,2,0),"")</f>
        <v/>
      </c>
      <c r="J2270" s="63"/>
      <c r="L2270" s="125" t="str">
        <f>IF(F2270="","",_xlfn.IFNA((VLOOKUP(F2270,help!L:M,2,0))*G2270,"غير مسجلة في المشتريات"))</f>
        <v/>
      </c>
    </row>
    <row r="2271" spans="2:12" x14ac:dyDescent="0.2">
      <c r="B2271" s="14">
        <f>COUNTIFS($E$3:E2271,تقرير!$E$4)</f>
        <v>21</v>
      </c>
      <c r="C2271" s="48"/>
      <c r="D2271" s="48"/>
      <c r="E2271" s="48"/>
      <c r="F2271" s="50"/>
      <c r="G2271" s="51"/>
      <c r="H2271" s="128" t="str">
        <f>IF(F2271="","",_xlfn.IFNA(VLOOKUP(F2271,'سجل المشتريات'!E:M,9,0),"غير مسجلة في المشتريات"))</f>
        <v/>
      </c>
      <c r="I2271" s="27" t="str">
        <f>_xlfn.IFNA(VLOOKUP(E2271,الاوردرات!$B$1:$C$600,2,0),"")</f>
        <v/>
      </c>
      <c r="J2271" s="63"/>
      <c r="L2271" s="125" t="str">
        <f>IF(F2271="","",_xlfn.IFNA((VLOOKUP(F2271,help!L:M,2,0))*G2271,"غير مسجلة في المشتريات"))</f>
        <v/>
      </c>
    </row>
    <row r="2272" spans="2:12" x14ac:dyDescent="0.2">
      <c r="B2272" s="14">
        <f>COUNTIFS($E$3:E2272,تقرير!$E$4)</f>
        <v>21</v>
      </c>
      <c r="C2272" s="48"/>
      <c r="D2272" s="48"/>
      <c r="E2272" s="48"/>
      <c r="F2272" s="50"/>
      <c r="G2272" s="51"/>
      <c r="H2272" s="128" t="str">
        <f>IF(F2272="","",_xlfn.IFNA(VLOOKUP(F2272,'سجل المشتريات'!E:M,9,0),"غير مسجلة في المشتريات"))</f>
        <v/>
      </c>
      <c r="I2272" s="27" t="str">
        <f>_xlfn.IFNA(VLOOKUP(E2272,الاوردرات!$B$1:$C$600,2,0),"")</f>
        <v/>
      </c>
      <c r="J2272" s="63"/>
      <c r="L2272" s="125" t="str">
        <f>IF(F2272="","",_xlfn.IFNA((VLOOKUP(F2272,help!L:M,2,0))*G2272,"غير مسجلة في المشتريات"))</f>
        <v/>
      </c>
    </row>
    <row r="2273" spans="2:12" x14ac:dyDescent="0.2">
      <c r="B2273" s="14">
        <f>COUNTIFS($E$3:E2273,تقرير!$E$4)</f>
        <v>21</v>
      </c>
      <c r="C2273" s="48"/>
      <c r="D2273" s="48"/>
      <c r="E2273" s="48"/>
      <c r="F2273" s="50"/>
      <c r="G2273" s="51"/>
      <c r="H2273" s="128" t="str">
        <f>IF(F2273="","",_xlfn.IFNA(VLOOKUP(F2273,'سجل المشتريات'!E:M,9,0),"غير مسجلة في المشتريات"))</f>
        <v/>
      </c>
      <c r="I2273" s="27" t="str">
        <f>_xlfn.IFNA(VLOOKUP(E2273,الاوردرات!$B$1:$C$600,2,0),"")</f>
        <v/>
      </c>
      <c r="J2273" s="63"/>
      <c r="L2273" s="125" t="str">
        <f>IF(F2273="","",_xlfn.IFNA((VLOOKUP(F2273,help!L:M,2,0))*G2273,"غير مسجلة في المشتريات"))</f>
        <v/>
      </c>
    </row>
    <row r="2274" spans="2:12" x14ac:dyDescent="0.2">
      <c r="B2274" s="14">
        <f>COUNTIFS($E$3:E2274,تقرير!$E$4)</f>
        <v>21</v>
      </c>
      <c r="C2274" s="48"/>
      <c r="D2274" s="48"/>
      <c r="E2274" s="48"/>
      <c r="F2274" s="50"/>
      <c r="G2274" s="51"/>
      <c r="H2274" s="128" t="str">
        <f>IF(F2274="","",_xlfn.IFNA(VLOOKUP(F2274,'سجل المشتريات'!E:M,9,0),"غير مسجلة في المشتريات"))</f>
        <v/>
      </c>
      <c r="I2274" s="27" t="str">
        <f>_xlfn.IFNA(VLOOKUP(E2274,الاوردرات!$B$1:$C$600,2,0),"")</f>
        <v/>
      </c>
      <c r="J2274" s="63"/>
      <c r="L2274" s="125" t="str">
        <f>IF(F2274="","",_xlfn.IFNA((VLOOKUP(F2274,help!L:M,2,0))*G2274,"غير مسجلة في المشتريات"))</f>
        <v/>
      </c>
    </row>
    <row r="2275" spans="2:12" x14ac:dyDescent="0.2">
      <c r="B2275" s="14">
        <f>COUNTIFS($E$3:E2275,تقرير!$E$4)</f>
        <v>21</v>
      </c>
      <c r="C2275" s="48"/>
      <c r="D2275" s="48"/>
      <c r="E2275" s="48"/>
      <c r="F2275" s="50"/>
      <c r="G2275" s="51"/>
      <c r="H2275" s="128" t="str">
        <f>IF(F2275="","",_xlfn.IFNA(VLOOKUP(F2275,'سجل المشتريات'!E:M,9,0),"غير مسجلة في المشتريات"))</f>
        <v/>
      </c>
      <c r="I2275" s="27" t="str">
        <f>_xlfn.IFNA(VLOOKUP(E2275,الاوردرات!$B$1:$C$600,2,0),"")</f>
        <v/>
      </c>
      <c r="J2275" s="63"/>
      <c r="L2275" s="125" t="str">
        <f>IF(F2275="","",_xlfn.IFNA((VLOOKUP(F2275,help!L:M,2,0))*G2275,"غير مسجلة في المشتريات"))</f>
        <v/>
      </c>
    </row>
    <row r="2276" spans="2:12" x14ac:dyDescent="0.2">
      <c r="B2276" s="14">
        <f>COUNTIFS($E$3:E2276,تقرير!$E$4)</f>
        <v>21</v>
      </c>
      <c r="C2276" s="48"/>
      <c r="D2276" s="48"/>
      <c r="E2276" s="48"/>
      <c r="F2276" s="50"/>
      <c r="G2276" s="51"/>
      <c r="H2276" s="128" t="str">
        <f>IF(F2276="","",_xlfn.IFNA(VLOOKUP(F2276,'سجل المشتريات'!E:M,9,0),"غير مسجلة في المشتريات"))</f>
        <v/>
      </c>
      <c r="I2276" s="27" t="str">
        <f>_xlfn.IFNA(VLOOKUP(E2276,الاوردرات!$B$1:$C$600,2,0),"")</f>
        <v/>
      </c>
      <c r="J2276" s="63"/>
      <c r="L2276" s="125" t="str">
        <f>IF(F2276="","",_xlfn.IFNA((VLOOKUP(F2276,help!L:M,2,0))*G2276,"غير مسجلة في المشتريات"))</f>
        <v/>
      </c>
    </row>
    <row r="2277" spans="2:12" x14ac:dyDescent="0.2">
      <c r="B2277" s="14">
        <f>COUNTIFS($E$3:E2277,تقرير!$E$4)</f>
        <v>21</v>
      </c>
      <c r="C2277" s="48"/>
      <c r="D2277" s="48"/>
      <c r="E2277" s="48"/>
      <c r="F2277" s="50"/>
      <c r="G2277" s="51"/>
      <c r="H2277" s="128" t="str">
        <f>IF(F2277="","",_xlfn.IFNA(VLOOKUP(F2277,'سجل المشتريات'!E:M,9,0),"غير مسجلة في المشتريات"))</f>
        <v/>
      </c>
      <c r="I2277" s="27" t="str">
        <f>_xlfn.IFNA(VLOOKUP(E2277,الاوردرات!$B$1:$C$600,2,0),"")</f>
        <v/>
      </c>
      <c r="J2277" s="63"/>
      <c r="L2277" s="125" t="str">
        <f>IF(F2277="","",_xlfn.IFNA((VLOOKUP(F2277,help!L:M,2,0))*G2277,"غير مسجلة في المشتريات"))</f>
        <v/>
      </c>
    </row>
    <row r="2278" spans="2:12" x14ac:dyDescent="0.2">
      <c r="B2278" s="14">
        <f>COUNTIFS($E$3:E2278,تقرير!$E$4)</f>
        <v>21</v>
      </c>
      <c r="C2278" s="48"/>
      <c r="D2278" s="48"/>
      <c r="E2278" s="48"/>
      <c r="F2278" s="50"/>
      <c r="G2278" s="51"/>
      <c r="H2278" s="128" t="str">
        <f>IF(F2278="","",_xlfn.IFNA(VLOOKUP(F2278,'سجل المشتريات'!E:M,9,0),"غير مسجلة في المشتريات"))</f>
        <v/>
      </c>
      <c r="I2278" s="27" t="str">
        <f>_xlfn.IFNA(VLOOKUP(E2278,الاوردرات!$B$1:$C$600,2,0),"")</f>
        <v/>
      </c>
      <c r="J2278" s="63"/>
      <c r="L2278" s="125" t="str">
        <f>IF(F2278="","",_xlfn.IFNA((VLOOKUP(F2278,help!L:M,2,0))*G2278,"غير مسجلة في المشتريات"))</f>
        <v/>
      </c>
    </row>
    <row r="2279" spans="2:12" x14ac:dyDescent="0.2">
      <c r="B2279" s="14">
        <f>COUNTIFS($E$3:E2279,تقرير!$E$4)</f>
        <v>21</v>
      </c>
      <c r="C2279" s="48"/>
      <c r="D2279" s="48"/>
      <c r="E2279" s="48"/>
      <c r="F2279" s="50"/>
      <c r="G2279" s="51"/>
      <c r="H2279" s="128" t="str">
        <f>IF(F2279="","",_xlfn.IFNA(VLOOKUP(F2279,'سجل المشتريات'!E:M,9,0),"غير مسجلة في المشتريات"))</f>
        <v/>
      </c>
      <c r="I2279" s="27" t="str">
        <f>_xlfn.IFNA(VLOOKUP(E2279,الاوردرات!$B$1:$C$600,2,0),"")</f>
        <v/>
      </c>
      <c r="J2279" s="63"/>
      <c r="L2279" s="125" t="str">
        <f>IF(F2279="","",_xlfn.IFNA((VLOOKUP(F2279,help!L:M,2,0))*G2279,"غير مسجلة في المشتريات"))</f>
        <v/>
      </c>
    </row>
    <row r="2280" spans="2:12" x14ac:dyDescent="0.2">
      <c r="B2280" s="14">
        <f>COUNTIFS($E$3:E2280,تقرير!$E$4)</f>
        <v>21</v>
      </c>
      <c r="C2280" s="48"/>
      <c r="D2280" s="48"/>
      <c r="E2280" s="48"/>
      <c r="F2280" s="50"/>
      <c r="G2280" s="51"/>
      <c r="H2280" s="128" t="str">
        <f>IF(F2280="","",_xlfn.IFNA(VLOOKUP(F2280,'سجل المشتريات'!E:M,9,0),"غير مسجلة في المشتريات"))</f>
        <v/>
      </c>
      <c r="I2280" s="27" t="str">
        <f>_xlfn.IFNA(VLOOKUP(E2280,الاوردرات!$B$1:$C$600,2,0),"")</f>
        <v/>
      </c>
      <c r="J2280" s="63"/>
      <c r="L2280" s="125" t="str">
        <f>IF(F2280="","",_xlfn.IFNA((VLOOKUP(F2280,help!L:M,2,0))*G2280,"غير مسجلة في المشتريات"))</f>
        <v/>
      </c>
    </row>
    <row r="2281" spans="2:12" x14ac:dyDescent="0.2">
      <c r="B2281" s="14">
        <f>COUNTIFS($E$3:E2281,تقرير!$E$4)</f>
        <v>21</v>
      </c>
      <c r="C2281" s="48"/>
      <c r="D2281" s="48"/>
      <c r="E2281" s="48"/>
      <c r="F2281" s="50"/>
      <c r="G2281" s="51"/>
      <c r="H2281" s="128" t="str">
        <f>IF(F2281="","",_xlfn.IFNA(VLOOKUP(F2281,'سجل المشتريات'!E:M,9,0),"غير مسجلة في المشتريات"))</f>
        <v/>
      </c>
      <c r="I2281" s="27" t="str">
        <f>_xlfn.IFNA(VLOOKUP(E2281,الاوردرات!$B$1:$C$600,2,0),"")</f>
        <v/>
      </c>
      <c r="J2281" s="63"/>
      <c r="L2281" s="125" t="str">
        <f>IF(F2281="","",_xlfn.IFNA((VLOOKUP(F2281,help!L:M,2,0))*G2281,"غير مسجلة في المشتريات"))</f>
        <v/>
      </c>
    </row>
    <row r="2282" spans="2:12" x14ac:dyDescent="0.2">
      <c r="B2282" s="14">
        <f>COUNTIFS($E$3:E2282,تقرير!$E$4)</f>
        <v>21</v>
      </c>
      <c r="C2282" s="48"/>
      <c r="D2282" s="48"/>
      <c r="E2282" s="48"/>
      <c r="F2282" s="50"/>
      <c r="G2282" s="51"/>
      <c r="H2282" s="128" t="str">
        <f>IF(F2282="","",_xlfn.IFNA(VLOOKUP(F2282,'سجل المشتريات'!E:M,9,0),"غير مسجلة في المشتريات"))</f>
        <v/>
      </c>
      <c r="I2282" s="27" t="str">
        <f>_xlfn.IFNA(VLOOKUP(E2282,الاوردرات!$B$1:$C$600,2,0),"")</f>
        <v/>
      </c>
      <c r="J2282" s="63"/>
      <c r="L2282" s="125" t="str">
        <f>IF(F2282="","",_xlfn.IFNA((VLOOKUP(F2282,help!L:M,2,0))*G2282,"غير مسجلة في المشتريات"))</f>
        <v/>
      </c>
    </row>
    <row r="2283" spans="2:12" x14ac:dyDescent="0.2">
      <c r="B2283" s="14">
        <f>COUNTIFS($E$3:E2283,تقرير!$E$4)</f>
        <v>21</v>
      </c>
      <c r="C2283" s="48"/>
      <c r="D2283" s="48"/>
      <c r="E2283" s="48"/>
      <c r="F2283" s="50"/>
      <c r="G2283" s="51"/>
      <c r="H2283" s="128" t="str">
        <f>IF(F2283="","",_xlfn.IFNA(VLOOKUP(F2283,'سجل المشتريات'!E:M,9,0),"غير مسجلة في المشتريات"))</f>
        <v/>
      </c>
      <c r="I2283" s="27" t="str">
        <f>_xlfn.IFNA(VLOOKUP(E2283,الاوردرات!$B$1:$C$600,2,0),"")</f>
        <v/>
      </c>
      <c r="J2283" s="63"/>
      <c r="L2283" s="125" t="str">
        <f>IF(F2283="","",_xlfn.IFNA((VLOOKUP(F2283,help!L:M,2,0))*G2283,"غير مسجلة في المشتريات"))</f>
        <v/>
      </c>
    </row>
    <row r="2284" spans="2:12" x14ac:dyDescent="0.2">
      <c r="B2284" s="14">
        <f>COUNTIFS($E$3:E2284,تقرير!$E$4)</f>
        <v>21</v>
      </c>
      <c r="C2284" s="48"/>
      <c r="D2284" s="48"/>
      <c r="E2284" s="48"/>
      <c r="F2284" s="50"/>
      <c r="G2284" s="51"/>
      <c r="H2284" s="128" t="str">
        <f>IF(F2284="","",_xlfn.IFNA(VLOOKUP(F2284,'سجل المشتريات'!E:M,9,0),"غير مسجلة في المشتريات"))</f>
        <v/>
      </c>
      <c r="I2284" s="27" t="str">
        <f>_xlfn.IFNA(VLOOKUP(E2284,الاوردرات!$B$1:$C$600,2,0),"")</f>
        <v/>
      </c>
      <c r="J2284" s="63"/>
      <c r="L2284" s="125" t="str">
        <f>IF(F2284="","",_xlfn.IFNA((VLOOKUP(F2284,help!L:M,2,0))*G2284,"غير مسجلة في المشتريات"))</f>
        <v/>
      </c>
    </row>
    <row r="2285" spans="2:12" x14ac:dyDescent="0.2">
      <c r="B2285" s="14">
        <f>COUNTIFS($E$3:E2285,تقرير!$E$4)</f>
        <v>21</v>
      </c>
      <c r="C2285" s="48"/>
      <c r="D2285" s="48"/>
      <c r="E2285" s="48"/>
      <c r="F2285" s="50"/>
      <c r="G2285" s="51"/>
      <c r="H2285" s="128" t="str">
        <f>IF(F2285="","",_xlfn.IFNA(VLOOKUP(F2285,'سجل المشتريات'!E:M,9,0),"غير مسجلة في المشتريات"))</f>
        <v/>
      </c>
      <c r="I2285" s="27" t="str">
        <f>_xlfn.IFNA(VLOOKUP(E2285,الاوردرات!$B$1:$C$600,2,0),"")</f>
        <v/>
      </c>
      <c r="J2285" s="63"/>
      <c r="L2285" s="125" t="str">
        <f>IF(F2285="","",_xlfn.IFNA((VLOOKUP(F2285,help!L:M,2,0))*G2285,"غير مسجلة في المشتريات"))</f>
        <v/>
      </c>
    </row>
    <row r="2286" spans="2:12" x14ac:dyDescent="0.2">
      <c r="B2286" s="14">
        <f>COUNTIFS($E$3:E2286,تقرير!$E$4)</f>
        <v>21</v>
      </c>
      <c r="C2286" s="48"/>
      <c r="D2286" s="48"/>
      <c r="E2286" s="48"/>
      <c r="F2286" s="50"/>
      <c r="G2286" s="51"/>
      <c r="H2286" s="128" t="str">
        <f>IF(F2286="","",_xlfn.IFNA(VLOOKUP(F2286,'سجل المشتريات'!E:M,9,0),"غير مسجلة في المشتريات"))</f>
        <v/>
      </c>
      <c r="I2286" s="27" t="str">
        <f>_xlfn.IFNA(VLOOKUP(E2286,الاوردرات!$B$1:$C$600,2,0),"")</f>
        <v/>
      </c>
      <c r="J2286" s="63"/>
      <c r="L2286" s="125" t="str">
        <f>IF(F2286="","",_xlfn.IFNA((VLOOKUP(F2286,help!L:M,2,0))*G2286,"غير مسجلة في المشتريات"))</f>
        <v/>
      </c>
    </row>
    <row r="2287" spans="2:12" x14ac:dyDescent="0.2">
      <c r="B2287" s="14">
        <f>COUNTIFS($E$3:E2287,تقرير!$E$4)</f>
        <v>21</v>
      </c>
      <c r="C2287" s="48"/>
      <c r="D2287" s="48"/>
      <c r="E2287" s="48"/>
      <c r="F2287" s="50"/>
      <c r="G2287" s="51"/>
      <c r="H2287" s="128" t="str">
        <f>IF(F2287="","",_xlfn.IFNA(VLOOKUP(F2287,'سجل المشتريات'!E:M,9,0),"غير مسجلة في المشتريات"))</f>
        <v/>
      </c>
      <c r="I2287" s="27" t="str">
        <f>_xlfn.IFNA(VLOOKUP(E2287,الاوردرات!$B$1:$C$600,2,0),"")</f>
        <v/>
      </c>
      <c r="J2287" s="63"/>
      <c r="L2287" s="125" t="str">
        <f>IF(F2287="","",_xlfn.IFNA((VLOOKUP(F2287,help!L:M,2,0))*G2287,"غير مسجلة في المشتريات"))</f>
        <v/>
      </c>
    </row>
    <row r="2288" spans="2:12" x14ac:dyDescent="0.2">
      <c r="B2288" s="14">
        <f>COUNTIFS($E$3:E2288,تقرير!$E$4)</f>
        <v>21</v>
      </c>
      <c r="C2288" s="48"/>
      <c r="D2288" s="48"/>
      <c r="E2288" s="48"/>
      <c r="F2288" s="50"/>
      <c r="G2288" s="51"/>
      <c r="H2288" s="128" t="str">
        <f>IF(F2288="","",_xlfn.IFNA(VLOOKUP(F2288,'سجل المشتريات'!E:M,9,0),"غير مسجلة في المشتريات"))</f>
        <v/>
      </c>
      <c r="I2288" s="27" t="str">
        <f>_xlfn.IFNA(VLOOKUP(E2288,الاوردرات!$B$1:$C$600,2,0),"")</f>
        <v/>
      </c>
      <c r="J2288" s="63"/>
      <c r="L2288" s="125" t="str">
        <f>IF(F2288="","",_xlfn.IFNA((VLOOKUP(F2288,help!L:M,2,0))*G2288,"غير مسجلة في المشتريات"))</f>
        <v/>
      </c>
    </row>
    <row r="2289" spans="2:12" x14ac:dyDescent="0.2">
      <c r="B2289" s="14">
        <f>COUNTIFS($E$3:E2289,تقرير!$E$4)</f>
        <v>21</v>
      </c>
      <c r="C2289" s="48"/>
      <c r="D2289" s="48"/>
      <c r="E2289" s="48"/>
      <c r="F2289" s="50"/>
      <c r="G2289" s="51"/>
      <c r="H2289" s="128" t="str">
        <f>IF(F2289="","",_xlfn.IFNA(VLOOKUP(F2289,'سجل المشتريات'!E:M,9,0),"غير مسجلة في المشتريات"))</f>
        <v/>
      </c>
      <c r="I2289" s="27" t="str">
        <f>_xlfn.IFNA(VLOOKUP(E2289,الاوردرات!$B$1:$C$600,2,0),"")</f>
        <v/>
      </c>
      <c r="J2289" s="63"/>
      <c r="L2289" s="125" t="str">
        <f>IF(F2289="","",_xlfn.IFNA((VLOOKUP(F2289,help!L:M,2,0))*G2289,"غير مسجلة في المشتريات"))</f>
        <v/>
      </c>
    </row>
    <row r="2290" spans="2:12" x14ac:dyDescent="0.2">
      <c r="B2290" s="14">
        <f>COUNTIFS($E$3:E2290,تقرير!$E$4)</f>
        <v>21</v>
      </c>
      <c r="C2290" s="48"/>
      <c r="D2290" s="48"/>
      <c r="E2290" s="48"/>
      <c r="F2290" s="50"/>
      <c r="G2290" s="51"/>
      <c r="H2290" s="128" t="str">
        <f>IF(F2290="","",_xlfn.IFNA(VLOOKUP(F2290,'سجل المشتريات'!E:M,9,0),"غير مسجلة في المشتريات"))</f>
        <v/>
      </c>
      <c r="I2290" s="27" t="str">
        <f>_xlfn.IFNA(VLOOKUP(E2290,الاوردرات!$B$1:$C$600,2,0),"")</f>
        <v/>
      </c>
      <c r="J2290" s="63"/>
      <c r="L2290" s="125" t="str">
        <f>IF(F2290="","",_xlfn.IFNA((VLOOKUP(F2290,help!L:M,2,0))*G2290,"غير مسجلة في المشتريات"))</f>
        <v/>
      </c>
    </row>
    <row r="2291" spans="2:12" x14ac:dyDescent="0.2">
      <c r="B2291" s="14">
        <f>COUNTIFS($E$3:E2291,تقرير!$E$4)</f>
        <v>21</v>
      </c>
      <c r="C2291" s="48"/>
      <c r="D2291" s="48"/>
      <c r="E2291" s="48"/>
      <c r="F2291" s="50"/>
      <c r="G2291" s="51"/>
      <c r="H2291" s="128" t="str">
        <f>IF(F2291="","",_xlfn.IFNA(VLOOKUP(F2291,'سجل المشتريات'!E:M,9,0),"غير مسجلة في المشتريات"))</f>
        <v/>
      </c>
      <c r="I2291" s="27" t="str">
        <f>_xlfn.IFNA(VLOOKUP(E2291,الاوردرات!$B$1:$C$600,2,0),"")</f>
        <v/>
      </c>
      <c r="J2291" s="63"/>
      <c r="L2291" s="125" t="str">
        <f>IF(F2291="","",_xlfn.IFNA((VLOOKUP(F2291,help!L:M,2,0))*G2291,"غير مسجلة في المشتريات"))</f>
        <v/>
      </c>
    </row>
    <row r="2292" spans="2:12" x14ac:dyDescent="0.2">
      <c r="B2292" s="14">
        <f>COUNTIFS($E$3:E2292,تقرير!$E$4)</f>
        <v>21</v>
      </c>
      <c r="C2292" s="48"/>
      <c r="D2292" s="48"/>
      <c r="E2292" s="48"/>
      <c r="F2292" s="50"/>
      <c r="G2292" s="51"/>
      <c r="H2292" s="128" t="str">
        <f>IF(F2292="","",_xlfn.IFNA(VLOOKUP(F2292,'سجل المشتريات'!E:M,9,0),"غير مسجلة في المشتريات"))</f>
        <v/>
      </c>
      <c r="I2292" s="27" t="str">
        <f>_xlfn.IFNA(VLOOKUP(E2292,الاوردرات!$B$1:$C$600,2,0),"")</f>
        <v/>
      </c>
      <c r="J2292" s="63"/>
      <c r="L2292" s="125" t="str">
        <f>IF(F2292="","",_xlfn.IFNA((VLOOKUP(F2292,help!L:M,2,0))*G2292,"غير مسجلة في المشتريات"))</f>
        <v/>
      </c>
    </row>
    <row r="2293" spans="2:12" x14ac:dyDescent="0.2">
      <c r="B2293" s="14">
        <f>COUNTIFS($E$3:E2293,تقرير!$E$4)</f>
        <v>21</v>
      </c>
      <c r="C2293" s="48"/>
      <c r="D2293" s="48"/>
      <c r="E2293" s="48"/>
      <c r="F2293" s="50"/>
      <c r="G2293" s="51"/>
      <c r="H2293" s="128" t="str">
        <f>IF(F2293="","",_xlfn.IFNA(VLOOKUP(F2293,'سجل المشتريات'!E:M,9,0),"غير مسجلة في المشتريات"))</f>
        <v/>
      </c>
      <c r="I2293" s="27" t="str">
        <f>_xlfn.IFNA(VLOOKUP(E2293,الاوردرات!$B$1:$C$600,2,0),"")</f>
        <v/>
      </c>
      <c r="J2293" s="63"/>
      <c r="L2293" s="125" t="str">
        <f>IF(F2293="","",_xlfn.IFNA((VLOOKUP(F2293,help!L:M,2,0))*G2293,"غير مسجلة في المشتريات"))</f>
        <v/>
      </c>
    </row>
    <row r="2294" spans="2:12" x14ac:dyDescent="0.2">
      <c r="B2294" s="14">
        <f>COUNTIFS($E$3:E2294,تقرير!$E$4)</f>
        <v>21</v>
      </c>
      <c r="C2294" s="48"/>
      <c r="D2294" s="48"/>
      <c r="E2294" s="48"/>
      <c r="F2294" s="50"/>
      <c r="G2294" s="51"/>
      <c r="H2294" s="128" t="str">
        <f>IF(F2294="","",_xlfn.IFNA(VLOOKUP(F2294,'سجل المشتريات'!E:M,9,0),"غير مسجلة في المشتريات"))</f>
        <v/>
      </c>
      <c r="I2294" s="27" t="str">
        <f>_xlfn.IFNA(VLOOKUP(E2294,الاوردرات!$B$1:$C$600,2,0),"")</f>
        <v/>
      </c>
      <c r="J2294" s="63"/>
      <c r="L2294" s="125" t="str">
        <f>IF(F2294="","",_xlfn.IFNA((VLOOKUP(F2294,help!L:M,2,0))*G2294,"غير مسجلة في المشتريات"))</f>
        <v/>
      </c>
    </row>
    <row r="2295" spans="2:12" x14ac:dyDescent="0.2">
      <c r="B2295" s="14">
        <f>COUNTIFS($E$3:E2295,تقرير!$E$4)</f>
        <v>21</v>
      </c>
      <c r="C2295" s="48"/>
      <c r="D2295" s="48"/>
      <c r="E2295" s="48"/>
      <c r="F2295" s="50"/>
      <c r="G2295" s="51"/>
      <c r="H2295" s="128" t="str">
        <f>IF(F2295="","",_xlfn.IFNA(VLOOKUP(F2295,'سجل المشتريات'!E:M,9,0),"غير مسجلة في المشتريات"))</f>
        <v/>
      </c>
      <c r="I2295" s="27" t="str">
        <f>_xlfn.IFNA(VLOOKUP(E2295,الاوردرات!$B$1:$C$600,2,0),"")</f>
        <v/>
      </c>
      <c r="J2295" s="63"/>
      <c r="L2295" s="125" t="str">
        <f>IF(F2295="","",_xlfn.IFNA((VLOOKUP(F2295,help!L:M,2,0))*G2295,"غير مسجلة في المشتريات"))</f>
        <v/>
      </c>
    </row>
    <row r="2296" spans="2:12" x14ac:dyDescent="0.2">
      <c r="B2296" s="14">
        <f>COUNTIFS($E$3:E2296,تقرير!$E$4)</f>
        <v>21</v>
      </c>
      <c r="C2296" s="48"/>
      <c r="D2296" s="48"/>
      <c r="E2296" s="48"/>
      <c r="F2296" s="50"/>
      <c r="G2296" s="51"/>
      <c r="H2296" s="128" t="str">
        <f>IF(F2296="","",_xlfn.IFNA(VLOOKUP(F2296,'سجل المشتريات'!E:M,9,0),"غير مسجلة في المشتريات"))</f>
        <v/>
      </c>
      <c r="I2296" s="27" t="str">
        <f>_xlfn.IFNA(VLOOKUP(E2296,الاوردرات!$B$1:$C$600,2,0),"")</f>
        <v/>
      </c>
      <c r="J2296" s="63"/>
      <c r="L2296" s="125" t="str">
        <f>IF(F2296="","",_xlfn.IFNA((VLOOKUP(F2296,help!L:M,2,0))*G2296,"غير مسجلة في المشتريات"))</f>
        <v/>
      </c>
    </row>
    <row r="2297" spans="2:12" x14ac:dyDescent="0.2">
      <c r="B2297" s="14">
        <f>COUNTIFS($E$3:E2297,تقرير!$E$4)</f>
        <v>21</v>
      </c>
      <c r="C2297" s="48"/>
      <c r="D2297" s="48"/>
      <c r="E2297" s="48"/>
      <c r="F2297" s="50"/>
      <c r="G2297" s="51"/>
      <c r="H2297" s="128" t="str">
        <f>IF(F2297="","",_xlfn.IFNA(VLOOKUP(F2297,'سجل المشتريات'!E:M,9,0),"غير مسجلة في المشتريات"))</f>
        <v/>
      </c>
      <c r="I2297" s="27" t="str">
        <f>_xlfn.IFNA(VLOOKUP(E2297,الاوردرات!$B$1:$C$600,2,0),"")</f>
        <v/>
      </c>
      <c r="J2297" s="63"/>
      <c r="L2297" s="125" t="str">
        <f>IF(F2297="","",_xlfn.IFNA((VLOOKUP(F2297,help!L:M,2,0))*G2297,"غير مسجلة في المشتريات"))</f>
        <v/>
      </c>
    </row>
    <row r="2298" spans="2:12" x14ac:dyDescent="0.2">
      <c r="B2298" s="14">
        <f>COUNTIFS($E$3:E2298,تقرير!$E$4)</f>
        <v>21</v>
      </c>
      <c r="C2298" s="48"/>
      <c r="D2298" s="48"/>
      <c r="E2298" s="48"/>
      <c r="F2298" s="50"/>
      <c r="G2298" s="51"/>
      <c r="H2298" s="128" t="str">
        <f>IF(F2298="","",_xlfn.IFNA(VLOOKUP(F2298,'سجل المشتريات'!E:M,9,0),"غير مسجلة في المشتريات"))</f>
        <v/>
      </c>
      <c r="I2298" s="27" t="str">
        <f>_xlfn.IFNA(VLOOKUP(E2298,الاوردرات!$B$1:$C$600,2,0),"")</f>
        <v/>
      </c>
      <c r="J2298" s="63"/>
      <c r="L2298" s="125" t="str">
        <f>IF(F2298="","",_xlfn.IFNA((VLOOKUP(F2298,help!L:M,2,0))*G2298,"غير مسجلة في المشتريات"))</f>
        <v/>
      </c>
    </row>
    <row r="2299" spans="2:12" x14ac:dyDescent="0.2">
      <c r="B2299" s="14">
        <f>COUNTIFS($E$3:E2299,تقرير!$E$4)</f>
        <v>21</v>
      </c>
      <c r="C2299" s="48"/>
      <c r="D2299" s="48"/>
      <c r="E2299" s="48"/>
      <c r="F2299" s="50"/>
      <c r="G2299" s="51"/>
      <c r="H2299" s="128" t="str">
        <f>IF(F2299="","",_xlfn.IFNA(VLOOKUP(F2299,'سجل المشتريات'!E:M,9,0),"غير مسجلة في المشتريات"))</f>
        <v/>
      </c>
      <c r="I2299" s="27" t="str">
        <f>_xlfn.IFNA(VLOOKUP(E2299,الاوردرات!$B$1:$C$600,2,0),"")</f>
        <v/>
      </c>
      <c r="J2299" s="63"/>
      <c r="L2299" s="125" t="str">
        <f>IF(F2299="","",_xlfn.IFNA((VLOOKUP(F2299,help!L:M,2,0))*G2299,"غير مسجلة في المشتريات"))</f>
        <v/>
      </c>
    </row>
    <row r="2300" spans="2:12" x14ac:dyDescent="0.2">
      <c r="B2300" s="14">
        <f>COUNTIFS($E$3:E2300,تقرير!$E$4)</f>
        <v>21</v>
      </c>
      <c r="C2300" s="48"/>
      <c r="D2300" s="48"/>
      <c r="E2300" s="48"/>
      <c r="F2300" s="50"/>
      <c r="G2300" s="51"/>
      <c r="H2300" s="128" t="str">
        <f>IF(F2300="","",_xlfn.IFNA(VLOOKUP(F2300,'سجل المشتريات'!E:M,9,0),"غير مسجلة في المشتريات"))</f>
        <v/>
      </c>
      <c r="I2300" s="27" t="str">
        <f>_xlfn.IFNA(VLOOKUP(E2300,الاوردرات!$B$1:$C$600,2,0),"")</f>
        <v/>
      </c>
      <c r="J2300" s="63"/>
      <c r="L2300" s="125" t="str">
        <f>IF(F2300="","",_xlfn.IFNA((VLOOKUP(F2300,help!L:M,2,0))*G2300,"غير مسجلة في المشتريات"))</f>
        <v/>
      </c>
    </row>
    <row r="2301" spans="2:12" x14ac:dyDescent="0.2">
      <c r="B2301" s="14">
        <f>COUNTIFS($E$3:E2301,تقرير!$E$4)</f>
        <v>21</v>
      </c>
      <c r="C2301" s="48"/>
      <c r="D2301" s="48"/>
      <c r="E2301" s="48"/>
      <c r="F2301" s="50"/>
      <c r="G2301" s="51"/>
      <c r="H2301" s="128" t="str">
        <f>IF(F2301="","",_xlfn.IFNA(VLOOKUP(F2301,'سجل المشتريات'!E:M,9,0),"غير مسجلة في المشتريات"))</f>
        <v/>
      </c>
      <c r="I2301" s="27" t="str">
        <f>_xlfn.IFNA(VLOOKUP(E2301,الاوردرات!$B$1:$C$600,2,0),"")</f>
        <v/>
      </c>
      <c r="J2301" s="63"/>
      <c r="L2301" s="125" t="str">
        <f>IF(F2301="","",_xlfn.IFNA((VLOOKUP(F2301,help!L:M,2,0))*G2301,"غير مسجلة في المشتريات"))</f>
        <v/>
      </c>
    </row>
    <row r="2302" spans="2:12" x14ac:dyDescent="0.2">
      <c r="B2302" s="14">
        <f>COUNTIFS($E$3:E2302,تقرير!$E$4)</f>
        <v>21</v>
      </c>
      <c r="C2302" s="48"/>
      <c r="D2302" s="48"/>
      <c r="E2302" s="48"/>
      <c r="F2302" s="50"/>
      <c r="G2302" s="51"/>
      <c r="H2302" s="128" t="str">
        <f>IF(F2302="","",_xlfn.IFNA(VLOOKUP(F2302,'سجل المشتريات'!E:M,9,0),"غير مسجلة في المشتريات"))</f>
        <v/>
      </c>
      <c r="I2302" s="27" t="str">
        <f>_xlfn.IFNA(VLOOKUP(E2302,الاوردرات!$B$1:$C$600,2,0),"")</f>
        <v/>
      </c>
      <c r="J2302" s="63"/>
      <c r="L2302" s="125" t="str">
        <f>IF(F2302="","",_xlfn.IFNA((VLOOKUP(F2302,help!L:M,2,0))*G2302,"غير مسجلة في المشتريات"))</f>
        <v/>
      </c>
    </row>
    <row r="2303" spans="2:12" x14ac:dyDescent="0.2">
      <c r="B2303" s="14">
        <f>COUNTIFS($E$3:E2303,تقرير!$E$4)</f>
        <v>21</v>
      </c>
      <c r="C2303" s="48"/>
      <c r="D2303" s="48"/>
      <c r="E2303" s="48"/>
      <c r="F2303" s="50"/>
      <c r="G2303" s="51"/>
      <c r="H2303" s="128" t="str">
        <f>IF(F2303="","",_xlfn.IFNA(VLOOKUP(F2303,'سجل المشتريات'!E:M,9,0),"غير مسجلة في المشتريات"))</f>
        <v/>
      </c>
      <c r="I2303" s="27" t="str">
        <f>_xlfn.IFNA(VLOOKUP(E2303,الاوردرات!$B$1:$C$600,2,0),"")</f>
        <v/>
      </c>
      <c r="J2303" s="63"/>
      <c r="L2303" s="125" t="str">
        <f>IF(F2303="","",_xlfn.IFNA((VLOOKUP(F2303,help!L:M,2,0))*G2303,"غير مسجلة في المشتريات"))</f>
        <v/>
      </c>
    </row>
    <row r="2304" spans="2:12" x14ac:dyDescent="0.2">
      <c r="B2304" s="14">
        <f>COUNTIFS($E$3:E2304,تقرير!$E$4)</f>
        <v>21</v>
      </c>
      <c r="C2304" s="48"/>
      <c r="D2304" s="48"/>
      <c r="E2304" s="48"/>
      <c r="F2304" s="50"/>
      <c r="G2304" s="51"/>
      <c r="H2304" s="128" t="str">
        <f>IF(F2304="","",_xlfn.IFNA(VLOOKUP(F2304,'سجل المشتريات'!E:M,9,0),"غير مسجلة في المشتريات"))</f>
        <v/>
      </c>
      <c r="I2304" s="27" t="str">
        <f>_xlfn.IFNA(VLOOKUP(E2304,الاوردرات!$B$1:$C$600,2,0),"")</f>
        <v/>
      </c>
      <c r="J2304" s="63"/>
      <c r="L2304" s="125" t="str">
        <f>IF(F2304="","",_xlfn.IFNA((VLOOKUP(F2304,help!L:M,2,0))*G2304,"غير مسجلة في المشتريات"))</f>
        <v/>
      </c>
    </row>
    <row r="2305" spans="2:12" x14ac:dyDescent="0.2">
      <c r="B2305" s="14">
        <f>COUNTIFS($E$3:E2305,تقرير!$E$4)</f>
        <v>21</v>
      </c>
      <c r="C2305" s="48"/>
      <c r="D2305" s="48"/>
      <c r="E2305" s="48"/>
      <c r="F2305" s="50"/>
      <c r="G2305" s="51"/>
      <c r="H2305" s="128" t="str">
        <f>IF(F2305="","",_xlfn.IFNA(VLOOKUP(F2305,'سجل المشتريات'!E:M,9,0),"غير مسجلة في المشتريات"))</f>
        <v/>
      </c>
      <c r="I2305" s="27" t="str">
        <f>_xlfn.IFNA(VLOOKUP(E2305,الاوردرات!$B$1:$C$600,2,0),"")</f>
        <v/>
      </c>
      <c r="J2305" s="63"/>
      <c r="L2305" s="125" t="str">
        <f>IF(F2305="","",_xlfn.IFNA((VLOOKUP(F2305,help!L:M,2,0))*G2305,"غير مسجلة في المشتريات"))</f>
        <v/>
      </c>
    </row>
    <row r="2306" spans="2:12" x14ac:dyDescent="0.2">
      <c r="B2306" s="14">
        <f>COUNTIFS($E$3:E2306,تقرير!$E$4)</f>
        <v>21</v>
      </c>
      <c r="C2306" s="48"/>
      <c r="D2306" s="48"/>
      <c r="E2306" s="48"/>
      <c r="F2306" s="50"/>
      <c r="G2306" s="51"/>
      <c r="H2306" s="128" t="str">
        <f>IF(F2306="","",_xlfn.IFNA(VLOOKUP(F2306,'سجل المشتريات'!E:M,9,0),"غير مسجلة في المشتريات"))</f>
        <v/>
      </c>
      <c r="I2306" s="27" t="str">
        <f>_xlfn.IFNA(VLOOKUP(E2306,الاوردرات!$B$1:$C$600,2,0),"")</f>
        <v/>
      </c>
      <c r="J2306" s="63"/>
      <c r="L2306" s="125" t="str">
        <f>IF(F2306="","",_xlfn.IFNA((VLOOKUP(F2306,help!L:M,2,0))*G2306,"غير مسجلة في المشتريات"))</f>
        <v/>
      </c>
    </row>
    <row r="2307" spans="2:12" x14ac:dyDescent="0.2">
      <c r="B2307" s="14">
        <f>COUNTIFS($E$3:E2307,تقرير!$E$4)</f>
        <v>21</v>
      </c>
      <c r="C2307" s="48"/>
      <c r="D2307" s="48"/>
      <c r="E2307" s="48"/>
      <c r="F2307" s="50"/>
      <c r="G2307" s="51"/>
      <c r="H2307" s="128" t="str">
        <f>IF(F2307="","",_xlfn.IFNA(VLOOKUP(F2307,'سجل المشتريات'!E:M,9,0),"غير مسجلة في المشتريات"))</f>
        <v/>
      </c>
      <c r="I2307" s="27" t="str">
        <f>_xlfn.IFNA(VLOOKUP(E2307,الاوردرات!$B$1:$C$600,2,0),"")</f>
        <v/>
      </c>
      <c r="J2307" s="63"/>
      <c r="L2307" s="125" t="str">
        <f>IF(F2307="","",_xlfn.IFNA((VLOOKUP(F2307,help!L:M,2,0))*G2307,"غير مسجلة في المشتريات"))</f>
        <v/>
      </c>
    </row>
    <row r="2308" spans="2:12" x14ac:dyDescent="0.2">
      <c r="B2308" s="14">
        <f>COUNTIFS($E$3:E2308,تقرير!$E$4)</f>
        <v>21</v>
      </c>
      <c r="C2308" s="48"/>
      <c r="D2308" s="48"/>
      <c r="E2308" s="48"/>
      <c r="F2308" s="50"/>
      <c r="G2308" s="51"/>
      <c r="H2308" s="128" t="str">
        <f>IF(F2308="","",_xlfn.IFNA(VLOOKUP(F2308,'سجل المشتريات'!E:M,9,0),"غير مسجلة في المشتريات"))</f>
        <v/>
      </c>
      <c r="I2308" s="27" t="str">
        <f>_xlfn.IFNA(VLOOKUP(E2308,الاوردرات!$B$1:$C$600,2,0),"")</f>
        <v/>
      </c>
      <c r="J2308" s="63"/>
      <c r="L2308" s="125" t="str">
        <f>IF(F2308="","",_xlfn.IFNA((VLOOKUP(F2308,help!L:M,2,0))*G2308,"غير مسجلة في المشتريات"))</f>
        <v/>
      </c>
    </row>
    <row r="2309" spans="2:12" x14ac:dyDescent="0.2">
      <c r="B2309" s="14">
        <f>COUNTIFS($E$3:E2309,تقرير!$E$4)</f>
        <v>21</v>
      </c>
      <c r="C2309" s="48"/>
      <c r="D2309" s="48"/>
      <c r="E2309" s="48"/>
      <c r="F2309" s="50"/>
      <c r="G2309" s="51"/>
      <c r="H2309" s="128" t="str">
        <f>IF(F2309="","",_xlfn.IFNA(VLOOKUP(F2309,'سجل المشتريات'!E:M,9,0),"غير مسجلة في المشتريات"))</f>
        <v/>
      </c>
      <c r="I2309" s="27" t="str">
        <f>_xlfn.IFNA(VLOOKUP(E2309,الاوردرات!$B$1:$C$600,2,0),"")</f>
        <v/>
      </c>
      <c r="J2309" s="63"/>
      <c r="L2309" s="125" t="str">
        <f>IF(F2309="","",_xlfn.IFNA((VLOOKUP(F2309,help!L:M,2,0))*G2309,"غير مسجلة في المشتريات"))</f>
        <v/>
      </c>
    </row>
    <row r="2310" spans="2:12" x14ac:dyDescent="0.2">
      <c r="B2310" s="14">
        <f>COUNTIFS($E$3:E2310,تقرير!$E$4)</f>
        <v>21</v>
      </c>
      <c r="C2310" s="48"/>
      <c r="D2310" s="48"/>
      <c r="E2310" s="48"/>
      <c r="F2310" s="50"/>
      <c r="G2310" s="51"/>
      <c r="H2310" s="128" t="str">
        <f>IF(F2310="","",_xlfn.IFNA(VLOOKUP(F2310,'سجل المشتريات'!E:M,9,0),"غير مسجلة في المشتريات"))</f>
        <v/>
      </c>
      <c r="I2310" s="27" t="str">
        <f>_xlfn.IFNA(VLOOKUP(E2310,الاوردرات!$B$1:$C$600,2,0),"")</f>
        <v/>
      </c>
      <c r="J2310" s="63"/>
      <c r="L2310" s="125" t="str">
        <f>IF(F2310="","",_xlfn.IFNA((VLOOKUP(F2310,help!L:M,2,0))*G2310,"غير مسجلة في المشتريات"))</f>
        <v/>
      </c>
    </row>
    <row r="2311" spans="2:12" x14ac:dyDescent="0.2">
      <c r="B2311" s="14">
        <f>COUNTIFS($E$3:E2311,تقرير!$E$4)</f>
        <v>21</v>
      </c>
      <c r="C2311" s="48"/>
      <c r="D2311" s="48"/>
      <c r="E2311" s="48"/>
      <c r="F2311" s="50"/>
      <c r="G2311" s="51"/>
      <c r="H2311" s="128" t="str">
        <f>IF(F2311="","",_xlfn.IFNA(VLOOKUP(F2311,'سجل المشتريات'!E:M,9,0),"غير مسجلة في المشتريات"))</f>
        <v/>
      </c>
      <c r="I2311" s="27" t="str">
        <f>_xlfn.IFNA(VLOOKUP(E2311,الاوردرات!$B$1:$C$600,2,0),"")</f>
        <v/>
      </c>
      <c r="J2311" s="63"/>
      <c r="L2311" s="125" t="str">
        <f>IF(F2311="","",_xlfn.IFNA((VLOOKUP(F2311,help!L:M,2,0))*G2311,"غير مسجلة في المشتريات"))</f>
        <v/>
      </c>
    </row>
    <row r="2312" spans="2:12" x14ac:dyDescent="0.2">
      <c r="B2312" s="14">
        <f>COUNTIFS($E$3:E2312,تقرير!$E$4)</f>
        <v>21</v>
      </c>
      <c r="C2312" s="48"/>
      <c r="D2312" s="48"/>
      <c r="E2312" s="48"/>
      <c r="F2312" s="50"/>
      <c r="G2312" s="51"/>
      <c r="H2312" s="128" t="str">
        <f>IF(F2312="","",_xlfn.IFNA(VLOOKUP(F2312,'سجل المشتريات'!E:M,9,0),"غير مسجلة في المشتريات"))</f>
        <v/>
      </c>
      <c r="I2312" s="27" t="str">
        <f>_xlfn.IFNA(VLOOKUP(E2312,الاوردرات!$B$1:$C$600,2,0),"")</f>
        <v/>
      </c>
      <c r="J2312" s="63"/>
      <c r="L2312" s="125" t="str">
        <f>IF(F2312="","",_xlfn.IFNA((VLOOKUP(F2312,help!L:M,2,0))*G2312,"غير مسجلة في المشتريات"))</f>
        <v/>
      </c>
    </row>
    <row r="2313" spans="2:12" x14ac:dyDescent="0.2">
      <c r="B2313" s="14">
        <f>COUNTIFS($E$3:E2313,تقرير!$E$4)</f>
        <v>21</v>
      </c>
      <c r="C2313" s="48"/>
      <c r="D2313" s="48"/>
      <c r="E2313" s="48"/>
      <c r="F2313" s="50"/>
      <c r="G2313" s="51"/>
      <c r="H2313" s="128" t="str">
        <f>IF(F2313="","",_xlfn.IFNA(VLOOKUP(F2313,'سجل المشتريات'!E:M,9,0),"غير مسجلة في المشتريات"))</f>
        <v/>
      </c>
      <c r="I2313" s="27" t="str">
        <f>_xlfn.IFNA(VLOOKUP(E2313,الاوردرات!$B$1:$C$600,2,0),"")</f>
        <v/>
      </c>
      <c r="J2313" s="63"/>
      <c r="L2313" s="125" t="str">
        <f>IF(F2313="","",_xlfn.IFNA((VLOOKUP(F2313,help!L:M,2,0))*G2313,"غير مسجلة في المشتريات"))</f>
        <v/>
      </c>
    </row>
    <row r="2314" spans="2:12" x14ac:dyDescent="0.2">
      <c r="B2314" s="14">
        <f>COUNTIFS($E$3:E2314,تقرير!$E$4)</f>
        <v>21</v>
      </c>
      <c r="C2314" s="48"/>
      <c r="D2314" s="48"/>
      <c r="E2314" s="48"/>
      <c r="F2314" s="50"/>
      <c r="G2314" s="51"/>
      <c r="H2314" s="128" t="str">
        <f>IF(F2314="","",_xlfn.IFNA(VLOOKUP(F2314,'سجل المشتريات'!E:M,9,0),"غير مسجلة في المشتريات"))</f>
        <v/>
      </c>
      <c r="I2314" s="27" t="str">
        <f>_xlfn.IFNA(VLOOKUP(E2314,الاوردرات!$B$1:$C$600,2,0),"")</f>
        <v/>
      </c>
      <c r="J2314" s="63"/>
      <c r="L2314" s="125" t="str">
        <f>IF(F2314="","",_xlfn.IFNA((VLOOKUP(F2314,help!L:M,2,0))*G2314,"غير مسجلة في المشتريات"))</f>
        <v/>
      </c>
    </row>
    <row r="2315" spans="2:12" x14ac:dyDescent="0.2">
      <c r="B2315" s="14">
        <f>COUNTIFS($E$3:E2315,تقرير!$E$4)</f>
        <v>21</v>
      </c>
      <c r="C2315" s="48"/>
      <c r="D2315" s="48"/>
      <c r="E2315" s="48"/>
      <c r="F2315" s="50"/>
      <c r="G2315" s="51"/>
      <c r="H2315" s="128" t="str">
        <f>IF(F2315="","",_xlfn.IFNA(VLOOKUP(F2315,'سجل المشتريات'!E:M,9,0),"غير مسجلة في المشتريات"))</f>
        <v/>
      </c>
      <c r="I2315" s="27" t="str">
        <f>_xlfn.IFNA(VLOOKUP(E2315,الاوردرات!$B$1:$C$600,2,0),"")</f>
        <v/>
      </c>
      <c r="J2315" s="63"/>
      <c r="L2315" s="125" t="str">
        <f>IF(F2315="","",_xlfn.IFNA((VLOOKUP(F2315,help!L:M,2,0))*G2315,"غير مسجلة في المشتريات"))</f>
        <v/>
      </c>
    </row>
    <row r="2316" spans="2:12" x14ac:dyDescent="0.2">
      <c r="B2316" s="14">
        <f>COUNTIFS($E$3:E2316,تقرير!$E$4)</f>
        <v>21</v>
      </c>
      <c r="C2316" s="48"/>
      <c r="D2316" s="48"/>
      <c r="E2316" s="48"/>
      <c r="F2316" s="50"/>
      <c r="G2316" s="51"/>
      <c r="H2316" s="128" t="str">
        <f>IF(F2316="","",_xlfn.IFNA(VLOOKUP(F2316,'سجل المشتريات'!E:M,9,0),"غير مسجلة في المشتريات"))</f>
        <v/>
      </c>
      <c r="I2316" s="27" t="str">
        <f>_xlfn.IFNA(VLOOKUP(E2316,الاوردرات!$B$1:$C$600,2,0),"")</f>
        <v/>
      </c>
      <c r="J2316" s="63"/>
      <c r="L2316" s="125" t="str">
        <f>IF(F2316="","",_xlfn.IFNA((VLOOKUP(F2316,help!L:M,2,0))*G2316,"غير مسجلة في المشتريات"))</f>
        <v/>
      </c>
    </row>
    <row r="2317" spans="2:12" x14ac:dyDescent="0.2">
      <c r="B2317" s="14">
        <f>COUNTIFS($E$3:E2317,تقرير!$E$4)</f>
        <v>21</v>
      </c>
      <c r="C2317" s="48"/>
      <c r="D2317" s="48"/>
      <c r="E2317" s="48"/>
      <c r="F2317" s="50"/>
      <c r="G2317" s="51"/>
      <c r="H2317" s="128" t="str">
        <f>IF(F2317="","",_xlfn.IFNA(VLOOKUP(F2317,'سجل المشتريات'!E:M,9,0),"غير مسجلة في المشتريات"))</f>
        <v/>
      </c>
      <c r="I2317" s="27" t="str">
        <f>_xlfn.IFNA(VLOOKUP(E2317,الاوردرات!$B$1:$C$600,2,0),"")</f>
        <v/>
      </c>
      <c r="J2317" s="63"/>
      <c r="L2317" s="125" t="str">
        <f>IF(F2317="","",_xlfn.IFNA((VLOOKUP(F2317,help!L:M,2,0))*G2317,"غير مسجلة في المشتريات"))</f>
        <v/>
      </c>
    </row>
    <row r="2318" spans="2:12" x14ac:dyDescent="0.2">
      <c r="B2318" s="14">
        <f>COUNTIFS($E$3:E2318,تقرير!$E$4)</f>
        <v>21</v>
      </c>
      <c r="C2318" s="48"/>
      <c r="D2318" s="48"/>
      <c r="E2318" s="48"/>
      <c r="F2318" s="50"/>
      <c r="G2318" s="51"/>
      <c r="H2318" s="128" t="str">
        <f>IF(F2318="","",_xlfn.IFNA(VLOOKUP(F2318,'سجل المشتريات'!E:M,9,0),"غير مسجلة في المشتريات"))</f>
        <v/>
      </c>
      <c r="I2318" s="27" t="str">
        <f>_xlfn.IFNA(VLOOKUP(E2318,الاوردرات!$B$1:$C$600,2,0),"")</f>
        <v/>
      </c>
      <c r="J2318" s="63"/>
      <c r="L2318" s="125" t="str">
        <f>IF(F2318="","",_xlfn.IFNA((VLOOKUP(F2318,help!L:M,2,0))*G2318,"غير مسجلة في المشتريات"))</f>
        <v/>
      </c>
    </row>
    <row r="2319" spans="2:12" x14ac:dyDescent="0.2">
      <c r="B2319" s="14">
        <f>COUNTIFS($E$3:E2319,تقرير!$E$4)</f>
        <v>21</v>
      </c>
      <c r="C2319" s="48"/>
      <c r="D2319" s="48"/>
      <c r="E2319" s="48"/>
      <c r="F2319" s="50"/>
      <c r="G2319" s="51"/>
      <c r="H2319" s="128" t="str">
        <f>IF(F2319="","",_xlfn.IFNA(VLOOKUP(F2319,'سجل المشتريات'!E:M,9,0),"غير مسجلة في المشتريات"))</f>
        <v/>
      </c>
      <c r="I2319" s="27" t="str">
        <f>_xlfn.IFNA(VLOOKUP(E2319,الاوردرات!$B$1:$C$600,2,0),"")</f>
        <v/>
      </c>
      <c r="J2319" s="63"/>
      <c r="L2319" s="125" t="str">
        <f>IF(F2319="","",_xlfn.IFNA((VLOOKUP(F2319,help!L:M,2,0))*G2319,"غير مسجلة في المشتريات"))</f>
        <v/>
      </c>
    </row>
    <row r="2320" spans="2:12" x14ac:dyDescent="0.2">
      <c r="B2320" s="14">
        <f>COUNTIFS($E$3:E2320,تقرير!$E$4)</f>
        <v>21</v>
      </c>
      <c r="C2320" s="48"/>
      <c r="D2320" s="48"/>
      <c r="E2320" s="48"/>
      <c r="F2320" s="50"/>
      <c r="G2320" s="51"/>
      <c r="H2320" s="128" t="str">
        <f>IF(F2320="","",_xlfn.IFNA(VLOOKUP(F2320,'سجل المشتريات'!E:M,9,0),"غير مسجلة في المشتريات"))</f>
        <v/>
      </c>
      <c r="I2320" s="27" t="str">
        <f>_xlfn.IFNA(VLOOKUP(E2320,الاوردرات!$B$1:$C$600,2,0),"")</f>
        <v/>
      </c>
      <c r="J2320" s="63"/>
      <c r="L2320" s="125" t="str">
        <f>IF(F2320="","",_xlfn.IFNA((VLOOKUP(F2320,help!L:M,2,0))*G2320,"غير مسجلة في المشتريات"))</f>
        <v/>
      </c>
    </row>
    <row r="2321" spans="2:12" x14ac:dyDescent="0.2">
      <c r="B2321" s="14">
        <f>COUNTIFS($E$3:E2321,تقرير!$E$4)</f>
        <v>21</v>
      </c>
      <c r="C2321" s="48"/>
      <c r="D2321" s="48"/>
      <c r="E2321" s="48"/>
      <c r="F2321" s="50"/>
      <c r="G2321" s="51"/>
      <c r="H2321" s="128" t="str">
        <f>IF(F2321="","",_xlfn.IFNA(VLOOKUP(F2321,'سجل المشتريات'!E:M,9,0),"غير مسجلة في المشتريات"))</f>
        <v/>
      </c>
      <c r="I2321" s="27" t="str">
        <f>_xlfn.IFNA(VLOOKUP(E2321,الاوردرات!$B$1:$C$600,2,0),"")</f>
        <v/>
      </c>
      <c r="J2321" s="63"/>
      <c r="L2321" s="125" t="str">
        <f>IF(F2321="","",_xlfn.IFNA((VLOOKUP(F2321,help!L:M,2,0))*G2321,"غير مسجلة في المشتريات"))</f>
        <v/>
      </c>
    </row>
    <row r="2322" spans="2:12" x14ac:dyDescent="0.2">
      <c r="B2322" s="14">
        <f>COUNTIFS($E$3:E2322,تقرير!$E$4)</f>
        <v>21</v>
      </c>
      <c r="C2322" s="48"/>
      <c r="D2322" s="48"/>
      <c r="E2322" s="48"/>
      <c r="F2322" s="50"/>
      <c r="G2322" s="51"/>
      <c r="H2322" s="128" t="str">
        <f>IF(F2322="","",_xlfn.IFNA(VLOOKUP(F2322,'سجل المشتريات'!E:M,9,0),"غير مسجلة في المشتريات"))</f>
        <v/>
      </c>
      <c r="I2322" s="27" t="str">
        <f>_xlfn.IFNA(VLOOKUP(E2322,الاوردرات!$B$1:$C$600,2,0),"")</f>
        <v/>
      </c>
      <c r="J2322" s="63"/>
      <c r="L2322" s="125" t="str">
        <f>IF(F2322="","",_xlfn.IFNA((VLOOKUP(F2322,help!L:M,2,0))*G2322,"غير مسجلة في المشتريات"))</f>
        <v/>
      </c>
    </row>
    <row r="2323" spans="2:12" x14ac:dyDescent="0.2">
      <c r="B2323" s="14">
        <f>COUNTIFS($E$3:E2323,تقرير!$E$4)</f>
        <v>21</v>
      </c>
      <c r="C2323" s="48"/>
      <c r="D2323" s="48"/>
      <c r="E2323" s="48"/>
      <c r="F2323" s="50"/>
      <c r="G2323" s="51"/>
      <c r="H2323" s="128" t="str">
        <f>IF(F2323="","",_xlfn.IFNA(VLOOKUP(F2323,'سجل المشتريات'!E:M,9,0),"غير مسجلة في المشتريات"))</f>
        <v/>
      </c>
      <c r="I2323" s="27" t="str">
        <f>_xlfn.IFNA(VLOOKUP(E2323,الاوردرات!$B$1:$C$600,2,0),"")</f>
        <v/>
      </c>
      <c r="J2323" s="63"/>
      <c r="L2323" s="125" t="str">
        <f>IF(F2323="","",_xlfn.IFNA((VLOOKUP(F2323,help!L:M,2,0))*G2323,"غير مسجلة في المشتريات"))</f>
        <v/>
      </c>
    </row>
    <row r="2324" spans="2:12" x14ac:dyDescent="0.2">
      <c r="B2324" s="14">
        <f>COUNTIFS($E$3:E2324,تقرير!$E$4)</f>
        <v>21</v>
      </c>
      <c r="C2324" s="48"/>
      <c r="D2324" s="48"/>
      <c r="E2324" s="48"/>
      <c r="F2324" s="50"/>
      <c r="G2324" s="51"/>
      <c r="H2324" s="128" t="str">
        <f>IF(F2324="","",_xlfn.IFNA(VLOOKUP(F2324,'سجل المشتريات'!E:M,9,0),"غير مسجلة في المشتريات"))</f>
        <v/>
      </c>
      <c r="I2324" s="27" t="str">
        <f>_xlfn.IFNA(VLOOKUP(E2324,الاوردرات!$B$1:$C$600,2,0),"")</f>
        <v/>
      </c>
      <c r="J2324" s="63"/>
      <c r="L2324" s="125" t="str">
        <f>IF(F2324="","",_xlfn.IFNA((VLOOKUP(F2324,help!L:M,2,0))*G2324,"غير مسجلة في المشتريات"))</f>
        <v/>
      </c>
    </row>
    <row r="2325" spans="2:12" x14ac:dyDescent="0.2">
      <c r="B2325" s="14">
        <f>COUNTIFS($E$3:E2325,تقرير!$E$4)</f>
        <v>21</v>
      </c>
      <c r="C2325" s="48"/>
      <c r="D2325" s="48"/>
      <c r="E2325" s="48"/>
      <c r="F2325" s="50"/>
      <c r="G2325" s="51"/>
      <c r="H2325" s="128" t="str">
        <f>IF(F2325="","",_xlfn.IFNA(VLOOKUP(F2325,'سجل المشتريات'!E:M,9,0),"غير مسجلة في المشتريات"))</f>
        <v/>
      </c>
      <c r="I2325" s="27" t="str">
        <f>_xlfn.IFNA(VLOOKUP(E2325,الاوردرات!$B$1:$C$600,2,0),"")</f>
        <v/>
      </c>
      <c r="J2325" s="63"/>
      <c r="L2325" s="125" t="str">
        <f>IF(F2325="","",_xlfn.IFNA((VLOOKUP(F2325,help!L:M,2,0))*G2325,"غير مسجلة في المشتريات"))</f>
        <v/>
      </c>
    </row>
    <row r="2326" spans="2:12" x14ac:dyDescent="0.2">
      <c r="B2326" s="14">
        <f>COUNTIFS($E$3:E2326,تقرير!$E$4)</f>
        <v>21</v>
      </c>
      <c r="C2326" s="48"/>
      <c r="D2326" s="48"/>
      <c r="E2326" s="48"/>
      <c r="F2326" s="50"/>
      <c r="G2326" s="51"/>
      <c r="H2326" s="128" t="str">
        <f>IF(F2326="","",_xlfn.IFNA(VLOOKUP(F2326,'سجل المشتريات'!E:M,9,0),"غير مسجلة في المشتريات"))</f>
        <v/>
      </c>
      <c r="I2326" s="27" t="str">
        <f>_xlfn.IFNA(VLOOKUP(E2326,الاوردرات!$B$1:$C$600,2,0),"")</f>
        <v/>
      </c>
      <c r="J2326" s="63"/>
      <c r="L2326" s="125" t="str">
        <f>IF(F2326="","",_xlfn.IFNA((VLOOKUP(F2326,help!L:M,2,0))*G2326,"غير مسجلة في المشتريات"))</f>
        <v/>
      </c>
    </row>
    <row r="2327" spans="2:12" x14ac:dyDescent="0.2">
      <c r="B2327" s="14">
        <f>COUNTIFS($E$3:E2327,تقرير!$E$4)</f>
        <v>21</v>
      </c>
      <c r="C2327" s="48"/>
      <c r="D2327" s="48"/>
      <c r="E2327" s="48"/>
      <c r="F2327" s="50"/>
      <c r="G2327" s="51"/>
      <c r="H2327" s="128" t="str">
        <f>IF(F2327="","",_xlfn.IFNA(VLOOKUP(F2327,'سجل المشتريات'!E:M,9,0),"غير مسجلة في المشتريات"))</f>
        <v/>
      </c>
      <c r="I2327" s="27" t="str">
        <f>_xlfn.IFNA(VLOOKUP(E2327,الاوردرات!$B$1:$C$600,2,0),"")</f>
        <v/>
      </c>
      <c r="J2327" s="63"/>
      <c r="L2327" s="125" t="str">
        <f>IF(F2327="","",_xlfn.IFNA((VLOOKUP(F2327,help!L:M,2,0))*G2327,"غير مسجلة في المشتريات"))</f>
        <v/>
      </c>
    </row>
    <row r="2328" spans="2:12" x14ac:dyDescent="0.2">
      <c r="B2328" s="14">
        <f>COUNTIFS($E$3:E2328,تقرير!$E$4)</f>
        <v>21</v>
      </c>
      <c r="C2328" s="48"/>
      <c r="D2328" s="48"/>
      <c r="E2328" s="48"/>
      <c r="F2328" s="50"/>
      <c r="G2328" s="51"/>
      <c r="H2328" s="128" t="str">
        <f>IF(F2328="","",_xlfn.IFNA(VLOOKUP(F2328,'سجل المشتريات'!E:M,9,0),"غير مسجلة في المشتريات"))</f>
        <v/>
      </c>
      <c r="I2328" s="27" t="str">
        <f>_xlfn.IFNA(VLOOKUP(E2328,الاوردرات!$B$1:$C$600,2,0),"")</f>
        <v/>
      </c>
      <c r="J2328" s="63"/>
      <c r="L2328" s="125" t="str">
        <f>IF(F2328="","",_xlfn.IFNA((VLOOKUP(F2328,help!L:M,2,0))*G2328,"غير مسجلة في المشتريات"))</f>
        <v/>
      </c>
    </row>
    <row r="2329" spans="2:12" x14ac:dyDescent="0.2">
      <c r="B2329" s="14">
        <f>COUNTIFS($E$3:E2329,تقرير!$E$4)</f>
        <v>21</v>
      </c>
      <c r="C2329" s="48"/>
      <c r="D2329" s="48"/>
      <c r="E2329" s="48"/>
      <c r="F2329" s="50"/>
      <c r="G2329" s="51"/>
      <c r="H2329" s="128" t="str">
        <f>IF(F2329="","",_xlfn.IFNA(VLOOKUP(F2329,'سجل المشتريات'!E:M,9,0),"غير مسجلة في المشتريات"))</f>
        <v/>
      </c>
      <c r="I2329" s="27" t="str">
        <f>_xlfn.IFNA(VLOOKUP(E2329,الاوردرات!$B$1:$C$600,2,0),"")</f>
        <v/>
      </c>
      <c r="J2329" s="63"/>
      <c r="L2329" s="125" t="str">
        <f>IF(F2329="","",_xlfn.IFNA((VLOOKUP(F2329,help!L:M,2,0))*G2329,"غير مسجلة في المشتريات"))</f>
        <v/>
      </c>
    </row>
    <row r="2330" spans="2:12" x14ac:dyDescent="0.2">
      <c r="B2330" s="14">
        <f>COUNTIFS($E$3:E2330,تقرير!$E$4)</f>
        <v>21</v>
      </c>
      <c r="C2330" s="48"/>
      <c r="D2330" s="48"/>
      <c r="E2330" s="48"/>
      <c r="F2330" s="50"/>
      <c r="G2330" s="51"/>
      <c r="H2330" s="128" t="str">
        <f>IF(F2330="","",_xlfn.IFNA(VLOOKUP(F2330,'سجل المشتريات'!E:M,9,0),"غير مسجلة في المشتريات"))</f>
        <v/>
      </c>
      <c r="I2330" s="27" t="str">
        <f>_xlfn.IFNA(VLOOKUP(E2330,الاوردرات!$B$1:$C$600,2,0),"")</f>
        <v/>
      </c>
      <c r="J2330" s="63"/>
      <c r="L2330" s="125" t="str">
        <f>IF(F2330="","",_xlfn.IFNA((VLOOKUP(F2330,help!L:M,2,0))*G2330,"غير مسجلة في المشتريات"))</f>
        <v/>
      </c>
    </row>
    <row r="2331" spans="2:12" x14ac:dyDescent="0.2">
      <c r="B2331" s="14">
        <f>COUNTIFS($E$3:E2331,تقرير!$E$4)</f>
        <v>21</v>
      </c>
      <c r="C2331" s="48"/>
      <c r="D2331" s="48"/>
      <c r="E2331" s="48"/>
      <c r="F2331" s="50"/>
      <c r="G2331" s="51"/>
      <c r="H2331" s="128" t="str">
        <f>IF(F2331="","",_xlfn.IFNA(VLOOKUP(F2331,'سجل المشتريات'!E:M,9,0),"غير مسجلة في المشتريات"))</f>
        <v/>
      </c>
      <c r="I2331" s="27" t="str">
        <f>_xlfn.IFNA(VLOOKUP(E2331,الاوردرات!$B$1:$C$600,2,0),"")</f>
        <v/>
      </c>
      <c r="J2331" s="63"/>
      <c r="L2331" s="125" t="str">
        <f>IF(F2331="","",_xlfn.IFNA((VLOOKUP(F2331,help!L:M,2,0))*G2331,"غير مسجلة في المشتريات"))</f>
        <v/>
      </c>
    </row>
    <row r="2332" spans="2:12" x14ac:dyDescent="0.2">
      <c r="B2332" s="14">
        <f>COUNTIFS($E$3:E2332,تقرير!$E$4)</f>
        <v>21</v>
      </c>
      <c r="C2332" s="48"/>
      <c r="D2332" s="48"/>
      <c r="E2332" s="48"/>
      <c r="F2332" s="50"/>
      <c r="G2332" s="51"/>
      <c r="H2332" s="128" t="str">
        <f>IF(F2332="","",_xlfn.IFNA(VLOOKUP(F2332,'سجل المشتريات'!E:M,9,0),"غير مسجلة في المشتريات"))</f>
        <v/>
      </c>
      <c r="I2332" s="27" t="str">
        <f>_xlfn.IFNA(VLOOKUP(E2332,الاوردرات!$B$1:$C$600,2,0),"")</f>
        <v/>
      </c>
      <c r="J2332" s="63"/>
      <c r="L2332" s="125" t="str">
        <f>IF(F2332="","",_xlfn.IFNA((VLOOKUP(F2332,help!L:M,2,0))*G2332,"غير مسجلة في المشتريات"))</f>
        <v/>
      </c>
    </row>
    <row r="2333" spans="2:12" x14ac:dyDescent="0.2">
      <c r="B2333" s="14">
        <f>COUNTIFS($E$3:E2333,تقرير!$E$4)</f>
        <v>21</v>
      </c>
      <c r="C2333" s="48"/>
      <c r="D2333" s="48"/>
      <c r="E2333" s="48"/>
      <c r="F2333" s="50"/>
      <c r="G2333" s="51"/>
      <c r="H2333" s="128" t="str">
        <f>IF(F2333="","",_xlfn.IFNA(VLOOKUP(F2333,'سجل المشتريات'!E:M,9,0),"غير مسجلة في المشتريات"))</f>
        <v/>
      </c>
      <c r="I2333" s="27" t="str">
        <f>_xlfn.IFNA(VLOOKUP(E2333,الاوردرات!$B$1:$C$600,2,0),"")</f>
        <v/>
      </c>
      <c r="J2333" s="63"/>
      <c r="L2333" s="125" t="str">
        <f>IF(F2333="","",_xlfn.IFNA((VLOOKUP(F2333,help!L:M,2,0))*G2333,"غير مسجلة في المشتريات"))</f>
        <v/>
      </c>
    </row>
    <row r="2334" spans="2:12" x14ac:dyDescent="0.2">
      <c r="B2334" s="14">
        <f>COUNTIFS($E$3:E2334,تقرير!$E$4)</f>
        <v>21</v>
      </c>
      <c r="C2334" s="48"/>
      <c r="D2334" s="48"/>
      <c r="E2334" s="48"/>
      <c r="F2334" s="50"/>
      <c r="G2334" s="51"/>
      <c r="H2334" s="128" t="str">
        <f>IF(F2334="","",_xlfn.IFNA(VLOOKUP(F2334,'سجل المشتريات'!E:M,9,0),"غير مسجلة في المشتريات"))</f>
        <v/>
      </c>
      <c r="I2334" s="27" t="str">
        <f>_xlfn.IFNA(VLOOKUP(E2334,الاوردرات!$B$1:$C$600,2,0),"")</f>
        <v/>
      </c>
      <c r="J2334" s="63"/>
      <c r="L2334" s="125" t="str">
        <f>IF(F2334="","",_xlfn.IFNA((VLOOKUP(F2334,help!L:M,2,0))*G2334,"غير مسجلة في المشتريات"))</f>
        <v/>
      </c>
    </row>
    <row r="2335" spans="2:12" x14ac:dyDescent="0.2">
      <c r="B2335" s="14">
        <f>COUNTIFS($E$3:E2335,تقرير!$E$4)</f>
        <v>21</v>
      </c>
      <c r="C2335" s="48"/>
      <c r="D2335" s="48"/>
      <c r="E2335" s="48"/>
      <c r="F2335" s="50"/>
      <c r="G2335" s="51"/>
      <c r="H2335" s="128" t="str">
        <f>IF(F2335="","",_xlfn.IFNA(VLOOKUP(F2335,'سجل المشتريات'!E:M,9,0),"غير مسجلة في المشتريات"))</f>
        <v/>
      </c>
      <c r="I2335" s="27" t="str">
        <f>_xlfn.IFNA(VLOOKUP(E2335,الاوردرات!$B$1:$C$600,2,0),"")</f>
        <v/>
      </c>
      <c r="J2335" s="63"/>
      <c r="L2335" s="125" t="str">
        <f>IF(F2335="","",_xlfn.IFNA((VLOOKUP(F2335,help!L:M,2,0))*G2335,"غير مسجلة في المشتريات"))</f>
        <v/>
      </c>
    </row>
    <row r="2336" spans="2:12" x14ac:dyDescent="0.2">
      <c r="B2336" s="14">
        <f>COUNTIFS($E$3:E2336,تقرير!$E$4)</f>
        <v>21</v>
      </c>
      <c r="C2336" s="48"/>
      <c r="D2336" s="48"/>
      <c r="E2336" s="48"/>
      <c r="F2336" s="50"/>
      <c r="G2336" s="51"/>
      <c r="H2336" s="128" t="str">
        <f>IF(F2336="","",_xlfn.IFNA(VLOOKUP(F2336,'سجل المشتريات'!E:M,9,0),"غير مسجلة في المشتريات"))</f>
        <v/>
      </c>
      <c r="I2336" s="27" t="str">
        <f>_xlfn.IFNA(VLOOKUP(E2336,الاوردرات!$B$1:$C$600,2,0),"")</f>
        <v/>
      </c>
      <c r="J2336" s="63"/>
      <c r="L2336" s="125" t="str">
        <f>IF(F2336="","",_xlfn.IFNA((VLOOKUP(F2336,help!L:M,2,0))*G2336,"غير مسجلة في المشتريات"))</f>
        <v/>
      </c>
    </row>
    <row r="2337" spans="2:12" x14ac:dyDescent="0.2">
      <c r="B2337" s="14">
        <f>COUNTIFS($E$3:E2337,تقرير!$E$4)</f>
        <v>21</v>
      </c>
      <c r="C2337" s="48"/>
      <c r="D2337" s="48"/>
      <c r="E2337" s="48"/>
      <c r="F2337" s="50"/>
      <c r="G2337" s="51"/>
      <c r="H2337" s="128" t="str">
        <f>IF(F2337="","",_xlfn.IFNA(VLOOKUP(F2337,'سجل المشتريات'!E:M,9,0),"غير مسجلة في المشتريات"))</f>
        <v/>
      </c>
      <c r="I2337" s="27" t="str">
        <f>_xlfn.IFNA(VLOOKUP(E2337,الاوردرات!$B$1:$C$600,2,0),"")</f>
        <v/>
      </c>
      <c r="J2337" s="63"/>
      <c r="L2337" s="125" t="str">
        <f>IF(F2337="","",_xlfn.IFNA((VLOOKUP(F2337,help!L:M,2,0))*G2337,"غير مسجلة في المشتريات"))</f>
        <v/>
      </c>
    </row>
    <row r="2338" spans="2:12" x14ac:dyDescent="0.2">
      <c r="B2338" s="14">
        <f>COUNTIFS($E$3:E2338,تقرير!$E$4)</f>
        <v>21</v>
      </c>
      <c r="C2338" s="48"/>
      <c r="D2338" s="48"/>
      <c r="E2338" s="48"/>
      <c r="F2338" s="50"/>
      <c r="G2338" s="51"/>
      <c r="H2338" s="128" t="str">
        <f>IF(F2338="","",_xlfn.IFNA(VLOOKUP(F2338,'سجل المشتريات'!E:M,9,0),"غير مسجلة في المشتريات"))</f>
        <v/>
      </c>
      <c r="I2338" s="27" t="str">
        <f>_xlfn.IFNA(VLOOKUP(E2338,الاوردرات!$B$1:$C$600,2,0),"")</f>
        <v/>
      </c>
      <c r="J2338" s="63"/>
      <c r="L2338" s="125" t="str">
        <f>IF(F2338="","",_xlfn.IFNA((VLOOKUP(F2338,help!L:M,2,0))*G2338,"غير مسجلة في المشتريات"))</f>
        <v/>
      </c>
    </row>
    <row r="2339" spans="2:12" x14ac:dyDescent="0.2">
      <c r="B2339" s="14">
        <f>COUNTIFS($E$3:E2339,تقرير!$E$4)</f>
        <v>21</v>
      </c>
      <c r="C2339" s="48"/>
      <c r="D2339" s="48"/>
      <c r="E2339" s="48"/>
      <c r="F2339" s="50"/>
      <c r="G2339" s="51"/>
      <c r="H2339" s="128" t="str">
        <f>IF(F2339="","",_xlfn.IFNA(VLOOKUP(F2339,'سجل المشتريات'!E:M,9,0),"غير مسجلة في المشتريات"))</f>
        <v/>
      </c>
      <c r="I2339" s="27" t="str">
        <f>_xlfn.IFNA(VLOOKUP(E2339,الاوردرات!$B$1:$C$600,2,0),"")</f>
        <v/>
      </c>
      <c r="J2339" s="63"/>
      <c r="L2339" s="125" t="str">
        <f>IF(F2339="","",_xlfn.IFNA((VLOOKUP(F2339,help!L:M,2,0))*G2339,"غير مسجلة في المشتريات"))</f>
        <v/>
      </c>
    </row>
    <row r="2340" spans="2:12" x14ac:dyDescent="0.2">
      <c r="B2340" s="14">
        <f>COUNTIFS($E$3:E2340,تقرير!$E$4)</f>
        <v>21</v>
      </c>
      <c r="C2340" s="48"/>
      <c r="D2340" s="48"/>
      <c r="E2340" s="48"/>
      <c r="F2340" s="50"/>
      <c r="G2340" s="51"/>
      <c r="H2340" s="128" t="str">
        <f>IF(F2340="","",_xlfn.IFNA(VLOOKUP(F2340,'سجل المشتريات'!E:M,9,0),"غير مسجلة في المشتريات"))</f>
        <v/>
      </c>
      <c r="I2340" s="27" t="str">
        <f>_xlfn.IFNA(VLOOKUP(E2340,الاوردرات!$B$1:$C$600,2,0),"")</f>
        <v/>
      </c>
      <c r="J2340" s="63"/>
      <c r="L2340" s="125" t="str">
        <f>IF(F2340="","",_xlfn.IFNA((VLOOKUP(F2340,help!L:M,2,0))*G2340,"غير مسجلة في المشتريات"))</f>
        <v/>
      </c>
    </row>
    <row r="2341" spans="2:12" x14ac:dyDescent="0.2">
      <c r="B2341" s="14">
        <f>COUNTIFS($E$3:E2341,تقرير!$E$4)</f>
        <v>21</v>
      </c>
      <c r="C2341" s="48"/>
      <c r="D2341" s="48"/>
      <c r="E2341" s="48"/>
      <c r="F2341" s="50"/>
      <c r="G2341" s="51"/>
      <c r="H2341" s="128" t="str">
        <f>IF(F2341="","",_xlfn.IFNA(VLOOKUP(F2341,'سجل المشتريات'!E:M,9,0),"غير مسجلة في المشتريات"))</f>
        <v/>
      </c>
      <c r="I2341" s="27" t="str">
        <f>_xlfn.IFNA(VLOOKUP(E2341,الاوردرات!$B$1:$C$600,2,0),"")</f>
        <v/>
      </c>
      <c r="J2341" s="63"/>
      <c r="L2341" s="125" t="str">
        <f>IF(F2341="","",_xlfn.IFNA((VLOOKUP(F2341,help!L:M,2,0))*G2341,"غير مسجلة في المشتريات"))</f>
        <v/>
      </c>
    </row>
    <row r="2342" spans="2:12" x14ac:dyDescent="0.2">
      <c r="B2342" s="14">
        <f>COUNTIFS($E$3:E2342,تقرير!$E$4)</f>
        <v>21</v>
      </c>
      <c r="C2342" s="48"/>
      <c r="D2342" s="48"/>
      <c r="E2342" s="48"/>
      <c r="F2342" s="50"/>
      <c r="G2342" s="51"/>
      <c r="H2342" s="128" t="str">
        <f>IF(F2342="","",_xlfn.IFNA(VLOOKUP(F2342,'سجل المشتريات'!E:M,9,0),"غير مسجلة في المشتريات"))</f>
        <v/>
      </c>
      <c r="I2342" s="27" t="str">
        <f>_xlfn.IFNA(VLOOKUP(E2342,الاوردرات!$B$1:$C$600,2,0),"")</f>
        <v/>
      </c>
      <c r="J2342" s="63"/>
      <c r="L2342" s="125" t="str">
        <f>IF(F2342="","",_xlfn.IFNA((VLOOKUP(F2342,help!L:M,2,0))*G2342,"غير مسجلة في المشتريات"))</f>
        <v/>
      </c>
    </row>
    <row r="2343" spans="2:12" x14ac:dyDescent="0.2">
      <c r="B2343" s="14">
        <f>COUNTIFS($E$3:E2343,تقرير!$E$4)</f>
        <v>21</v>
      </c>
      <c r="C2343" s="48"/>
      <c r="D2343" s="48"/>
      <c r="E2343" s="48"/>
      <c r="F2343" s="50"/>
      <c r="G2343" s="51"/>
      <c r="H2343" s="128" t="str">
        <f>IF(F2343="","",_xlfn.IFNA(VLOOKUP(F2343,'سجل المشتريات'!E:M,9,0),"غير مسجلة في المشتريات"))</f>
        <v/>
      </c>
      <c r="I2343" s="27" t="str">
        <f>_xlfn.IFNA(VLOOKUP(E2343,الاوردرات!$B$1:$C$600,2,0),"")</f>
        <v/>
      </c>
      <c r="J2343" s="63"/>
      <c r="L2343" s="125" t="str">
        <f>IF(F2343="","",_xlfn.IFNA((VLOOKUP(F2343,help!L:M,2,0))*G2343,"غير مسجلة في المشتريات"))</f>
        <v/>
      </c>
    </row>
    <row r="2344" spans="2:12" x14ac:dyDescent="0.2">
      <c r="B2344" s="14">
        <f>COUNTIFS($E$3:E2344,تقرير!$E$4)</f>
        <v>21</v>
      </c>
      <c r="C2344" s="48"/>
      <c r="D2344" s="48"/>
      <c r="E2344" s="48"/>
      <c r="F2344" s="50"/>
      <c r="G2344" s="51"/>
      <c r="H2344" s="128" t="str">
        <f>IF(F2344="","",_xlfn.IFNA(VLOOKUP(F2344,'سجل المشتريات'!E:M,9,0),"غير مسجلة في المشتريات"))</f>
        <v/>
      </c>
      <c r="I2344" s="27" t="str">
        <f>_xlfn.IFNA(VLOOKUP(E2344,الاوردرات!$B$1:$C$600,2,0),"")</f>
        <v/>
      </c>
      <c r="J2344" s="63"/>
      <c r="L2344" s="125" t="str">
        <f>IF(F2344="","",_xlfn.IFNA((VLOOKUP(F2344,help!L:M,2,0))*G2344,"غير مسجلة في المشتريات"))</f>
        <v/>
      </c>
    </row>
    <row r="2345" spans="2:12" x14ac:dyDescent="0.2">
      <c r="B2345" s="14">
        <f>COUNTIFS($E$3:E2345,تقرير!$E$4)</f>
        <v>21</v>
      </c>
      <c r="C2345" s="48"/>
      <c r="D2345" s="48"/>
      <c r="E2345" s="48"/>
      <c r="F2345" s="50"/>
      <c r="G2345" s="51"/>
      <c r="H2345" s="128" t="str">
        <f>IF(F2345="","",_xlfn.IFNA(VLOOKUP(F2345,'سجل المشتريات'!E:M,9,0),"غير مسجلة في المشتريات"))</f>
        <v/>
      </c>
      <c r="I2345" s="27" t="str">
        <f>_xlfn.IFNA(VLOOKUP(E2345,الاوردرات!$B$1:$C$600,2,0),"")</f>
        <v/>
      </c>
      <c r="J2345" s="63"/>
      <c r="L2345" s="125" t="str">
        <f>IF(F2345="","",_xlfn.IFNA((VLOOKUP(F2345,help!L:M,2,0))*G2345,"غير مسجلة في المشتريات"))</f>
        <v/>
      </c>
    </row>
    <row r="2346" spans="2:12" x14ac:dyDescent="0.2">
      <c r="B2346" s="14">
        <f>COUNTIFS($E$3:E2346,تقرير!$E$4)</f>
        <v>21</v>
      </c>
      <c r="C2346" s="48"/>
      <c r="D2346" s="48"/>
      <c r="E2346" s="48"/>
      <c r="F2346" s="50"/>
      <c r="G2346" s="51"/>
      <c r="H2346" s="128" t="str">
        <f>IF(F2346="","",_xlfn.IFNA(VLOOKUP(F2346,'سجل المشتريات'!E:M,9,0),"غير مسجلة في المشتريات"))</f>
        <v/>
      </c>
      <c r="I2346" s="27" t="str">
        <f>_xlfn.IFNA(VLOOKUP(E2346,الاوردرات!$B$1:$C$600,2,0),"")</f>
        <v/>
      </c>
      <c r="J2346" s="63"/>
      <c r="L2346" s="125" t="str">
        <f>IF(F2346="","",_xlfn.IFNA((VLOOKUP(F2346,help!L:M,2,0))*G2346,"غير مسجلة في المشتريات"))</f>
        <v/>
      </c>
    </row>
    <row r="2347" spans="2:12" x14ac:dyDescent="0.2">
      <c r="B2347" s="14">
        <f>COUNTIFS($E$3:E2347,تقرير!$E$4)</f>
        <v>21</v>
      </c>
      <c r="C2347" s="48"/>
      <c r="D2347" s="48"/>
      <c r="E2347" s="48"/>
      <c r="F2347" s="50"/>
      <c r="G2347" s="51"/>
      <c r="H2347" s="128" t="str">
        <f>IF(F2347="","",_xlfn.IFNA(VLOOKUP(F2347,'سجل المشتريات'!E:M,9,0),"غير مسجلة في المشتريات"))</f>
        <v/>
      </c>
      <c r="I2347" s="27" t="str">
        <f>_xlfn.IFNA(VLOOKUP(E2347,الاوردرات!$B$1:$C$600,2,0),"")</f>
        <v/>
      </c>
      <c r="J2347" s="63"/>
      <c r="L2347" s="125" t="str">
        <f>IF(F2347="","",_xlfn.IFNA((VLOOKUP(F2347,help!L:M,2,0))*G2347,"غير مسجلة في المشتريات"))</f>
        <v/>
      </c>
    </row>
    <row r="2348" spans="2:12" x14ac:dyDescent="0.2">
      <c r="B2348" s="14">
        <f>COUNTIFS($E$3:E2348,تقرير!$E$4)</f>
        <v>21</v>
      </c>
      <c r="C2348" s="48"/>
      <c r="D2348" s="48"/>
      <c r="E2348" s="48"/>
      <c r="F2348" s="50"/>
      <c r="G2348" s="51"/>
      <c r="H2348" s="128" t="str">
        <f>IF(F2348="","",_xlfn.IFNA(VLOOKUP(F2348,'سجل المشتريات'!E:M,9,0),"غير مسجلة في المشتريات"))</f>
        <v/>
      </c>
      <c r="I2348" s="27" t="str">
        <f>_xlfn.IFNA(VLOOKUP(E2348,الاوردرات!$B$1:$C$600,2,0),"")</f>
        <v/>
      </c>
      <c r="J2348" s="63"/>
      <c r="L2348" s="125" t="str">
        <f>IF(F2348="","",_xlfn.IFNA((VLOOKUP(F2348,help!L:M,2,0))*G2348,"غير مسجلة في المشتريات"))</f>
        <v/>
      </c>
    </row>
    <row r="2349" spans="2:12" x14ac:dyDescent="0.2">
      <c r="B2349" s="14">
        <f>COUNTIFS($E$3:E2349,تقرير!$E$4)</f>
        <v>21</v>
      </c>
      <c r="C2349" s="48"/>
      <c r="D2349" s="48"/>
      <c r="E2349" s="48"/>
      <c r="F2349" s="50"/>
      <c r="G2349" s="51"/>
      <c r="H2349" s="128" t="str">
        <f>IF(F2349="","",_xlfn.IFNA(VLOOKUP(F2349,'سجل المشتريات'!E:M,9,0),"غير مسجلة في المشتريات"))</f>
        <v/>
      </c>
      <c r="I2349" s="27" t="str">
        <f>_xlfn.IFNA(VLOOKUP(E2349,الاوردرات!$B$1:$C$600,2,0),"")</f>
        <v/>
      </c>
      <c r="J2349" s="63"/>
      <c r="L2349" s="125" t="str">
        <f>IF(F2349="","",_xlfn.IFNA((VLOOKUP(F2349,help!L:M,2,0))*G2349,"غير مسجلة في المشتريات"))</f>
        <v/>
      </c>
    </row>
    <row r="2350" spans="2:12" x14ac:dyDescent="0.2">
      <c r="B2350" s="14">
        <f>COUNTIFS($E$3:E2350,تقرير!$E$4)</f>
        <v>21</v>
      </c>
      <c r="C2350" s="48"/>
      <c r="D2350" s="48"/>
      <c r="E2350" s="48"/>
      <c r="F2350" s="50"/>
      <c r="G2350" s="51"/>
      <c r="H2350" s="128" t="str">
        <f>IF(F2350="","",_xlfn.IFNA(VLOOKUP(F2350,'سجل المشتريات'!E:M,9,0),"غير مسجلة في المشتريات"))</f>
        <v/>
      </c>
      <c r="I2350" s="27" t="str">
        <f>_xlfn.IFNA(VLOOKUP(E2350,الاوردرات!$B$1:$C$600,2,0),"")</f>
        <v/>
      </c>
      <c r="J2350" s="63"/>
      <c r="L2350" s="125" t="str">
        <f>IF(F2350="","",_xlfn.IFNA((VLOOKUP(F2350,help!L:M,2,0))*G2350,"غير مسجلة في المشتريات"))</f>
        <v/>
      </c>
    </row>
    <row r="2351" spans="2:12" x14ac:dyDescent="0.2">
      <c r="B2351" s="14">
        <f>COUNTIFS($E$3:E2351,تقرير!$E$4)</f>
        <v>21</v>
      </c>
      <c r="C2351" s="48"/>
      <c r="D2351" s="48"/>
      <c r="E2351" s="48"/>
      <c r="F2351" s="50"/>
      <c r="G2351" s="51"/>
      <c r="H2351" s="128" t="str">
        <f>IF(F2351="","",_xlfn.IFNA(VLOOKUP(F2351,'سجل المشتريات'!E:M,9,0),"غير مسجلة في المشتريات"))</f>
        <v/>
      </c>
      <c r="I2351" s="27" t="str">
        <f>_xlfn.IFNA(VLOOKUP(E2351,الاوردرات!$B$1:$C$600,2,0),"")</f>
        <v/>
      </c>
      <c r="J2351" s="63"/>
      <c r="L2351" s="125" t="str">
        <f>IF(F2351="","",_xlfn.IFNA((VLOOKUP(F2351,help!L:M,2,0))*G2351,"غير مسجلة في المشتريات"))</f>
        <v/>
      </c>
    </row>
    <row r="2352" spans="2:12" x14ac:dyDescent="0.2">
      <c r="B2352" s="14">
        <f>COUNTIFS($E$3:E2352,تقرير!$E$4)</f>
        <v>21</v>
      </c>
      <c r="C2352" s="48"/>
      <c r="D2352" s="48"/>
      <c r="E2352" s="48"/>
      <c r="F2352" s="50"/>
      <c r="G2352" s="51"/>
      <c r="H2352" s="128" t="str">
        <f>IF(F2352="","",_xlfn.IFNA(VLOOKUP(F2352,'سجل المشتريات'!E:M,9,0),"غير مسجلة في المشتريات"))</f>
        <v/>
      </c>
      <c r="I2352" s="27" t="str">
        <f>_xlfn.IFNA(VLOOKUP(E2352,الاوردرات!$B$1:$C$600,2,0),"")</f>
        <v/>
      </c>
      <c r="J2352" s="63"/>
      <c r="L2352" s="125" t="str">
        <f>IF(F2352="","",_xlfn.IFNA((VLOOKUP(F2352,help!L:M,2,0))*G2352,"غير مسجلة في المشتريات"))</f>
        <v/>
      </c>
    </row>
    <row r="2353" spans="2:12" x14ac:dyDescent="0.2">
      <c r="B2353" s="14">
        <f>COUNTIFS($E$3:E2353,تقرير!$E$4)</f>
        <v>21</v>
      </c>
      <c r="C2353" s="48"/>
      <c r="D2353" s="48"/>
      <c r="E2353" s="48"/>
      <c r="F2353" s="50"/>
      <c r="G2353" s="51"/>
      <c r="H2353" s="128" t="str">
        <f>IF(F2353="","",_xlfn.IFNA(VLOOKUP(F2353,'سجل المشتريات'!E:M,9,0),"غير مسجلة في المشتريات"))</f>
        <v/>
      </c>
      <c r="I2353" s="27" t="str">
        <f>_xlfn.IFNA(VLOOKUP(E2353,الاوردرات!$B$1:$C$600,2,0),"")</f>
        <v/>
      </c>
      <c r="J2353" s="63"/>
      <c r="L2353" s="125" t="str">
        <f>IF(F2353="","",_xlfn.IFNA((VLOOKUP(F2353,help!L:M,2,0))*G2353,"غير مسجلة في المشتريات"))</f>
        <v/>
      </c>
    </row>
    <row r="2354" spans="2:12" x14ac:dyDescent="0.2">
      <c r="B2354" s="14">
        <f>COUNTIFS($E$3:E2354,تقرير!$E$4)</f>
        <v>21</v>
      </c>
      <c r="C2354" s="48"/>
      <c r="D2354" s="48"/>
      <c r="E2354" s="48"/>
      <c r="F2354" s="50"/>
      <c r="G2354" s="51"/>
      <c r="H2354" s="128" t="str">
        <f>IF(F2354="","",_xlfn.IFNA(VLOOKUP(F2354,'سجل المشتريات'!E:M,9,0),"غير مسجلة في المشتريات"))</f>
        <v/>
      </c>
      <c r="I2354" s="27" t="str">
        <f>_xlfn.IFNA(VLOOKUP(E2354,الاوردرات!$B$1:$C$600,2,0),"")</f>
        <v/>
      </c>
      <c r="J2354" s="63"/>
      <c r="L2354" s="125" t="str">
        <f>IF(F2354="","",_xlfn.IFNA((VLOOKUP(F2354,help!L:M,2,0))*G2354,"غير مسجلة في المشتريات"))</f>
        <v/>
      </c>
    </row>
    <row r="2355" spans="2:12" x14ac:dyDescent="0.2">
      <c r="B2355" s="14">
        <f>COUNTIFS($E$3:E2355,تقرير!$E$4)</f>
        <v>21</v>
      </c>
      <c r="C2355" s="48"/>
      <c r="D2355" s="48"/>
      <c r="E2355" s="48"/>
      <c r="F2355" s="50"/>
      <c r="G2355" s="51"/>
      <c r="H2355" s="128" t="str">
        <f>IF(F2355="","",_xlfn.IFNA(VLOOKUP(F2355,'سجل المشتريات'!E:M,9,0),"غير مسجلة في المشتريات"))</f>
        <v/>
      </c>
      <c r="I2355" s="27" t="str">
        <f>_xlfn.IFNA(VLOOKUP(E2355,الاوردرات!$B$1:$C$600,2,0),"")</f>
        <v/>
      </c>
      <c r="J2355" s="63"/>
      <c r="L2355" s="125" t="str">
        <f>IF(F2355="","",_xlfn.IFNA((VLOOKUP(F2355,help!L:M,2,0))*G2355,"غير مسجلة في المشتريات"))</f>
        <v/>
      </c>
    </row>
    <row r="2356" spans="2:12" x14ac:dyDescent="0.2">
      <c r="B2356" s="14">
        <f>COUNTIFS($E$3:E2356,تقرير!$E$4)</f>
        <v>21</v>
      </c>
      <c r="C2356" s="48"/>
      <c r="D2356" s="48"/>
      <c r="E2356" s="48"/>
      <c r="F2356" s="50"/>
      <c r="G2356" s="51"/>
      <c r="H2356" s="128" t="str">
        <f>IF(F2356="","",_xlfn.IFNA(VLOOKUP(F2356,'سجل المشتريات'!E:M,9,0),"غير مسجلة في المشتريات"))</f>
        <v/>
      </c>
      <c r="I2356" s="27" t="str">
        <f>_xlfn.IFNA(VLOOKUP(E2356,الاوردرات!$B$1:$C$600,2,0),"")</f>
        <v/>
      </c>
      <c r="J2356" s="63"/>
      <c r="L2356" s="125" t="str">
        <f>IF(F2356="","",_xlfn.IFNA((VLOOKUP(F2356,help!L:M,2,0))*G2356,"غير مسجلة في المشتريات"))</f>
        <v/>
      </c>
    </row>
    <row r="2357" spans="2:12" x14ac:dyDescent="0.2">
      <c r="B2357" s="14">
        <f>COUNTIFS($E$3:E2357,تقرير!$E$4)</f>
        <v>21</v>
      </c>
      <c r="C2357" s="48"/>
      <c r="D2357" s="48"/>
      <c r="E2357" s="48"/>
      <c r="F2357" s="50"/>
      <c r="G2357" s="51"/>
      <c r="H2357" s="128" t="str">
        <f>IF(F2357="","",_xlfn.IFNA(VLOOKUP(F2357,'سجل المشتريات'!E:M,9,0),"غير مسجلة في المشتريات"))</f>
        <v/>
      </c>
      <c r="I2357" s="27" t="str">
        <f>_xlfn.IFNA(VLOOKUP(E2357,الاوردرات!$B$1:$C$600,2,0),"")</f>
        <v/>
      </c>
      <c r="J2357" s="63"/>
      <c r="L2357" s="125" t="str">
        <f>IF(F2357="","",_xlfn.IFNA((VLOOKUP(F2357,help!L:M,2,0))*G2357,"غير مسجلة في المشتريات"))</f>
        <v/>
      </c>
    </row>
    <row r="2358" spans="2:12" x14ac:dyDescent="0.2">
      <c r="B2358" s="14">
        <f>COUNTIFS($E$3:E2358,تقرير!$E$4)</f>
        <v>21</v>
      </c>
      <c r="C2358" s="48"/>
      <c r="D2358" s="48"/>
      <c r="E2358" s="48"/>
      <c r="F2358" s="50"/>
      <c r="G2358" s="51"/>
      <c r="H2358" s="128" t="str">
        <f>IF(F2358="","",_xlfn.IFNA(VLOOKUP(F2358,'سجل المشتريات'!E:M,9,0),"غير مسجلة في المشتريات"))</f>
        <v/>
      </c>
      <c r="I2358" s="27" t="str">
        <f>_xlfn.IFNA(VLOOKUP(E2358,الاوردرات!$B$1:$C$600,2,0),"")</f>
        <v/>
      </c>
      <c r="J2358" s="63"/>
      <c r="L2358" s="125" t="str">
        <f>IF(F2358="","",_xlfn.IFNA((VLOOKUP(F2358,help!L:M,2,0))*G2358,"غير مسجلة في المشتريات"))</f>
        <v/>
      </c>
    </row>
    <row r="2359" spans="2:12" x14ac:dyDescent="0.2">
      <c r="B2359" s="14">
        <f>COUNTIFS($E$3:E2359,تقرير!$E$4)</f>
        <v>21</v>
      </c>
      <c r="C2359" s="48"/>
      <c r="D2359" s="48"/>
      <c r="E2359" s="48"/>
      <c r="F2359" s="50"/>
      <c r="G2359" s="51"/>
      <c r="H2359" s="128" t="str">
        <f>IF(F2359="","",_xlfn.IFNA(VLOOKUP(F2359,'سجل المشتريات'!E:M,9,0),"غير مسجلة في المشتريات"))</f>
        <v/>
      </c>
      <c r="I2359" s="27" t="str">
        <f>_xlfn.IFNA(VLOOKUP(E2359,الاوردرات!$B$1:$C$600,2,0),"")</f>
        <v/>
      </c>
      <c r="J2359" s="63"/>
      <c r="L2359" s="125" t="str">
        <f>IF(F2359="","",_xlfn.IFNA((VLOOKUP(F2359,help!L:M,2,0))*G2359,"غير مسجلة في المشتريات"))</f>
        <v/>
      </c>
    </row>
    <row r="2360" spans="2:12" x14ac:dyDescent="0.2">
      <c r="B2360" s="14">
        <f>COUNTIFS($E$3:E2360,تقرير!$E$4)</f>
        <v>21</v>
      </c>
      <c r="C2360" s="48"/>
      <c r="D2360" s="48"/>
      <c r="E2360" s="48"/>
      <c r="F2360" s="50"/>
      <c r="G2360" s="51"/>
      <c r="H2360" s="128" t="str">
        <f>IF(F2360="","",_xlfn.IFNA(VLOOKUP(F2360,'سجل المشتريات'!E:M,9,0),"غير مسجلة في المشتريات"))</f>
        <v/>
      </c>
      <c r="I2360" s="27" t="str">
        <f>_xlfn.IFNA(VLOOKUP(E2360,الاوردرات!$B$1:$C$600,2,0),"")</f>
        <v/>
      </c>
      <c r="J2360" s="63"/>
      <c r="L2360" s="125" t="str">
        <f>IF(F2360="","",_xlfn.IFNA((VLOOKUP(F2360,help!L:M,2,0))*G2360,"غير مسجلة في المشتريات"))</f>
        <v/>
      </c>
    </row>
    <row r="2361" spans="2:12" x14ac:dyDescent="0.2">
      <c r="B2361" s="14">
        <f>COUNTIFS($E$3:E2361,تقرير!$E$4)</f>
        <v>21</v>
      </c>
      <c r="C2361" s="48"/>
      <c r="D2361" s="48"/>
      <c r="E2361" s="48"/>
      <c r="F2361" s="50"/>
      <c r="G2361" s="51"/>
      <c r="H2361" s="128" t="str">
        <f>IF(F2361="","",_xlfn.IFNA(VLOOKUP(F2361,'سجل المشتريات'!E:M,9,0),"غير مسجلة في المشتريات"))</f>
        <v/>
      </c>
      <c r="I2361" s="27" t="str">
        <f>_xlfn.IFNA(VLOOKUP(E2361,الاوردرات!$B$1:$C$600,2,0),"")</f>
        <v/>
      </c>
      <c r="J2361" s="63"/>
      <c r="L2361" s="125" t="str">
        <f>IF(F2361="","",_xlfn.IFNA((VLOOKUP(F2361,help!L:M,2,0))*G2361,"غير مسجلة في المشتريات"))</f>
        <v/>
      </c>
    </row>
    <row r="2362" spans="2:12" x14ac:dyDescent="0.2">
      <c r="B2362" s="14">
        <f>COUNTIFS($E$3:E2362,تقرير!$E$4)</f>
        <v>21</v>
      </c>
      <c r="C2362" s="48"/>
      <c r="D2362" s="48"/>
      <c r="E2362" s="48"/>
      <c r="F2362" s="50"/>
      <c r="G2362" s="51"/>
      <c r="H2362" s="128" t="str">
        <f>IF(F2362="","",_xlfn.IFNA(VLOOKUP(F2362,'سجل المشتريات'!E:M,9,0),"غير مسجلة في المشتريات"))</f>
        <v/>
      </c>
      <c r="I2362" s="27" t="str">
        <f>_xlfn.IFNA(VLOOKUP(E2362,الاوردرات!$B$1:$C$600,2,0),"")</f>
        <v/>
      </c>
      <c r="J2362" s="63"/>
      <c r="L2362" s="125" t="str">
        <f>IF(F2362="","",_xlfn.IFNA((VLOOKUP(F2362,help!L:M,2,0))*G2362,"غير مسجلة في المشتريات"))</f>
        <v/>
      </c>
    </row>
    <row r="2363" spans="2:12" x14ac:dyDescent="0.2">
      <c r="B2363" s="14">
        <f>COUNTIFS($E$3:E2363,تقرير!$E$4)</f>
        <v>21</v>
      </c>
      <c r="C2363" s="48"/>
      <c r="D2363" s="48"/>
      <c r="E2363" s="48"/>
      <c r="F2363" s="50"/>
      <c r="G2363" s="51"/>
      <c r="H2363" s="128" t="str">
        <f>IF(F2363="","",_xlfn.IFNA(VLOOKUP(F2363,'سجل المشتريات'!E:M,9,0),"غير مسجلة في المشتريات"))</f>
        <v/>
      </c>
      <c r="I2363" s="27" t="str">
        <f>_xlfn.IFNA(VLOOKUP(E2363,الاوردرات!$B$1:$C$600,2,0),"")</f>
        <v/>
      </c>
      <c r="J2363" s="63"/>
      <c r="L2363" s="125" t="str">
        <f>IF(F2363="","",_xlfn.IFNA((VLOOKUP(F2363,help!L:M,2,0))*G2363,"غير مسجلة في المشتريات"))</f>
        <v/>
      </c>
    </row>
    <row r="2364" spans="2:12" x14ac:dyDescent="0.2">
      <c r="B2364" s="14">
        <f>COUNTIFS($E$3:E2364,تقرير!$E$4)</f>
        <v>21</v>
      </c>
      <c r="C2364" s="48"/>
      <c r="D2364" s="48"/>
      <c r="E2364" s="48"/>
      <c r="F2364" s="50"/>
      <c r="G2364" s="51"/>
      <c r="H2364" s="128" t="str">
        <f>IF(F2364="","",_xlfn.IFNA(VLOOKUP(F2364,'سجل المشتريات'!E:M,9,0),"غير مسجلة في المشتريات"))</f>
        <v/>
      </c>
      <c r="I2364" s="27" t="str">
        <f>_xlfn.IFNA(VLOOKUP(E2364,الاوردرات!$B$1:$C$600,2,0),"")</f>
        <v/>
      </c>
      <c r="J2364" s="63"/>
      <c r="L2364" s="125" t="str">
        <f>IF(F2364="","",_xlfn.IFNA((VLOOKUP(F2364,help!L:M,2,0))*G2364,"غير مسجلة في المشتريات"))</f>
        <v/>
      </c>
    </row>
    <row r="2365" spans="2:12" x14ac:dyDescent="0.2">
      <c r="B2365" s="14">
        <f>COUNTIFS($E$3:E2365,تقرير!$E$4)</f>
        <v>21</v>
      </c>
      <c r="C2365" s="48"/>
      <c r="D2365" s="48"/>
      <c r="E2365" s="48"/>
      <c r="F2365" s="50"/>
      <c r="G2365" s="51"/>
      <c r="H2365" s="128" t="str">
        <f>IF(F2365="","",_xlfn.IFNA(VLOOKUP(F2365,'سجل المشتريات'!E:M,9,0),"غير مسجلة في المشتريات"))</f>
        <v/>
      </c>
      <c r="I2365" s="27" t="str">
        <f>_xlfn.IFNA(VLOOKUP(E2365,الاوردرات!$B$1:$C$600,2,0),"")</f>
        <v/>
      </c>
      <c r="J2365" s="63"/>
      <c r="L2365" s="125" t="str">
        <f>IF(F2365="","",_xlfn.IFNA((VLOOKUP(F2365,help!L:M,2,0))*G2365,"غير مسجلة في المشتريات"))</f>
        <v/>
      </c>
    </row>
    <row r="2366" spans="2:12" x14ac:dyDescent="0.2">
      <c r="B2366" s="14">
        <f>COUNTIFS($E$3:E2366,تقرير!$E$4)</f>
        <v>21</v>
      </c>
      <c r="C2366" s="48"/>
      <c r="D2366" s="48"/>
      <c r="E2366" s="48"/>
      <c r="F2366" s="50"/>
      <c r="G2366" s="51"/>
      <c r="H2366" s="128" t="str">
        <f>IF(F2366="","",_xlfn.IFNA(VLOOKUP(F2366,'سجل المشتريات'!E:M,9,0),"غير مسجلة في المشتريات"))</f>
        <v/>
      </c>
      <c r="I2366" s="27" t="str">
        <f>_xlfn.IFNA(VLOOKUP(E2366,الاوردرات!$B$1:$C$600,2,0),"")</f>
        <v/>
      </c>
      <c r="J2366" s="63"/>
      <c r="L2366" s="125" t="str">
        <f>IF(F2366="","",_xlfn.IFNA((VLOOKUP(F2366,help!L:M,2,0))*G2366,"غير مسجلة في المشتريات"))</f>
        <v/>
      </c>
    </row>
    <row r="2367" spans="2:12" x14ac:dyDescent="0.2">
      <c r="B2367" s="14">
        <f>COUNTIFS($E$3:E2367,تقرير!$E$4)</f>
        <v>21</v>
      </c>
      <c r="C2367" s="48"/>
      <c r="D2367" s="48"/>
      <c r="E2367" s="48"/>
      <c r="F2367" s="50"/>
      <c r="G2367" s="51"/>
      <c r="H2367" s="128" t="str">
        <f>IF(F2367="","",_xlfn.IFNA(VLOOKUP(F2367,'سجل المشتريات'!E:M,9,0),"غير مسجلة في المشتريات"))</f>
        <v/>
      </c>
      <c r="I2367" s="27" t="str">
        <f>_xlfn.IFNA(VLOOKUP(E2367,الاوردرات!$B$1:$C$600,2,0),"")</f>
        <v/>
      </c>
      <c r="J2367" s="63"/>
      <c r="L2367" s="125" t="str">
        <f>IF(F2367="","",_xlfn.IFNA((VLOOKUP(F2367,help!L:M,2,0))*G2367,"غير مسجلة في المشتريات"))</f>
        <v/>
      </c>
    </row>
    <row r="2368" spans="2:12" x14ac:dyDescent="0.2">
      <c r="B2368" s="14">
        <f>COUNTIFS($E$3:E2368,تقرير!$E$4)</f>
        <v>21</v>
      </c>
      <c r="C2368" s="48"/>
      <c r="D2368" s="48"/>
      <c r="E2368" s="48"/>
      <c r="F2368" s="50"/>
      <c r="G2368" s="51"/>
      <c r="H2368" s="128" t="str">
        <f>IF(F2368="","",_xlfn.IFNA(VLOOKUP(F2368,'سجل المشتريات'!E:M,9,0),"غير مسجلة في المشتريات"))</f>
        <v/>
      </c>
      <c r="I2368" s="27" t="str">
        <f>_xlfn.IFNA(VLOOKUP(E2368,الاوردرات!$B$1:$C$600,2,0),"")</f>
        <v/>
      </c>
      <c r="J2368" s="63"/>
      <c r="L2368" s="125" t="str">
        <f>IF(F2368="","",_xlfn.IFNA((VLOOKUP(F2368,help!L:M,2,0))*G2368,"غير مسجلة في المشتريات"))</f>
        <v/>
      </c>
    </row>
    <row r="2369" spans="2:12" x14ac:dyDescent="0.2">
      <c r="B2369" s="14">
        <f>COUNTIFS($E$3:E2369,تقرير!$E$4)</f>
        <v>21</v>
      </c>
      <c r="C2369" s="48"/>
      <c r="D2369" s="48"/>
      <c r="E2369" s="48"/>
      <c r="F2369" s="50"/>
      <c r="G2369" s="51"/>
      <c r="H2369" s="128" t="str">
        <f>IF(F2369="","",_xlfn.IFNA(VLOOKUP(F2369,'سجل المشتريات'!E:M,9,0),"غير مسجلة في المشتريات"))</f>
        <v/>
      </c>
      <c r="I2369" s="27" t="str">
        <f>_xlfn.IFNA(VLOOKUP(E2369,الاوردرات!$B$1:$C$600,2,0),"")</f>
        <v/>
      </c>
      <c r="J2369" s="63"/>
      <c r="L2369" s="125" t="str">
        <f>IF(F2369="","",_xlfn.IFNA((VLOOKUP(F2369,help!L:M,2,0))*G2369,"غير مسجلة في المشتريات"))</f>
        <v/>
      </c>
    </row>
    <row r="2370" spans="2:12" x14ac:dyDescent="0.2">
      <c r="B2370" s="14">
        <f>COUNTIFS($E$3:E2370,تقرير!$E$4)</f>
        <v>21</v>
      </c>
      <c r="C2370" s="48"/>
      <c r="D2370" s="48"/>
      <c r="E2370" s="48"/>
      <c r="F2370" s="50"/>
      <c r="G2370" s="51"/>
      <c r="H2370" s="128" t="str">
        <f>IF(F2370="","",_xlfn.IFNA(VLOOKUP(F2370,'سجل المشتريات'!E:M,9,0),"غير مسجلة في المشتريات"))</f>
        <v/>
      </c>
      <c r="I2370" s="27" t="str">
        <f>_xlfn.IFNA(VLOOKUP(E2370,الاوردرات!$B$1:$C$600,2,0),"")</f>
        <v/>
      </c>
      <c r="J2370" s="63"/>
      <c r="L2370" s="125" t="str">
        <f>IF(F2370="","",_xlfn.IFNA((VLOOKUP(F2370,help!L:M,2,0))*G2370,"غير مسجلة في المشتريات"))</f>
        <v/>
      </c>
    </row>
    <row r="2371" spans="2:12" x14ac:dyDescent="0.2">
      <c r="B2371" s="14">
        <f>COUNTIFS($E$3:E2371,تقرير!$E$4)</f>
        <v>21</v>
      </c>
      <c r="C2371" s="48"/>
      <c r="D2371" s="48"/>
      <c r="E2371" s="48"/>
      <c r="F2371" s="50"/>
      <c r="G2371" s="51"/>
      <c r="H2371" s="128" t="str">
        <f>IF(F2371="","",_xlfn.IFNA(VLOOKUP(F2371,'سجل المشتريات'!E:M,9,0),"غير مسجلة في المشتريات"))</f>
        <v/>
      </c>
      <c r="I2371" s="27" t="str">
        <f>_xlfn.IFNA(VLOOKUP(E2371,الاوردرات!$B$1:$C$600,2,0),"")</f>
        <v/>
      </c>
      <c r="J2371" s="63"/>
      <c r="L2371" s="125" t="str">
        <f>IF(F2371="","",_xlfn.IFNA((VLOOKUP(F2371,help!L:M,2,0))*G2371,"غير مسجلة في المشتريات"))</f>
        <v/>
      </c>
    </row>
    <row r="2372" spans="2:12" x14ac:dyDescent="0.2">
      <c r="B2372" s="14">
        <f>COUNTIFS($E$3:E2372,تقرير!$E$4)</f>
        <v>21</v>
      </c>
      <c r="C2372" s="48"/>
      <c r="D2372" s="48"/>
      <c r="E2372" s="48"/>
      <c r="F2372" s="50"/>
      <c r="G2372" s="51"/>
      <c r="H2372" s="128" t="str">
        <f>IF(F2372="","",_xlfn.IFNA(VLOOKUP(F2372,'سجل المشتريات'!E:M,9,0),"غير مسجلة في المشتريات"))</f>
        <v/>
      </c>
      <c r="I2372" s="27" t="str">
        <f>_xlfn.IFNA(VLOOKUP(E2372,الاوردرات!$B$1:$C$600,2,0),"")</f>
        <v/>
      </c>
      <c r="J2372" s="63"/>
      <c r="L2372" s="125" t="str">
        <f>IF(F2372="","",_xlfn.IFNA((VLOOKUP(F2372,help!L:M,2,0))*G2372,"غير مسجلة في المشتريات"))</f>
        <v/>
      </c>
    </row>
    <row r="2373" spans="2:12" x14ac:dyDescent="0.2">
      <c r="B2373" s="14">
        <f>COUNTIFS($E$3:E2373,تقرير!$E$4)</f>
        <v>21</v>
      </c>
      <c r="C2373" s="48"/>
      <c r="D2373" s="48"/>
      <c r="E2373" s="48"/>
      <c r="F2373" s="50"/>
      <c r="G2373" s="51"/>
      <c r="H2373" s="128" t="str">
        <f>IF(F2373="","",_xlfn.IFNA(VLOOKUP(F2373,'سجل المشتريات'!E:M,9,0),"غير مسجلة في المشتريات"))</f>
        <v/>
      </c>
      <c r="I2373" s="27" t="str">
        <f>_xlfn.IFNA(VLOOKUP(E2373,الاوردرات!$B$1:$C$600,2,0),"")</f>
        <v/>
      </c>
      <c r="J2373" s="63"/>
      <c r="L2373" s="125" t="str">
        <f>IF(F2373="","",_xlfn.IFNA((VLOOKUP(F2373,help!L:M,2,0))*G2373,"غير مسجلة في المشتريات"))</f>
        <v/>
      </c>
    </row>
    <row r="2374" spans="2:12" x14ac:dyDescent="0.2">
      <c r="B2374" s="14">
        <f>COUNTIFS($E$3:E2374,تقرير!$E$4)</f>
        <v>21</v>
      </c>
      <c r="C2374" s="48"/>
      <c r="D2374" s="48"/>
      <c r="E2374" s="48"/>
      <c r="F2374" s="50"/>
      <c r="G2374" s="51"/>
      <c r="H2374" s="128" t="str">
        <f>IF(F2374="","",_xlfn.IFNA(VLOOKUP(F2374,'سجل المشتريات'!E:M,9,0),"غير مسجلة في المشتريات"))</f>
        <v/>
      </c>
      <c r="I2374" s="27" t="str">
        <f>_xlfn.IFNA(VLOOKUP(E2374,الاوردرات!$B$1:$C$600,2,0),"")</f>
        <v/>
      </c>
      <c r="J2374" s="63"/>
      <c r="L2374" s="125" t="str">
        <f>IF(F2374="","",_xlfn.IFNA((VLOOKUP(F2374,help!L:M,2,0))*G2374,"غير مسجلة في المشتريات"))</f>
        <v/>
      </c>
    </row>
    <row r="2375" spans="2:12" x14ac:dyDescent="0.2">
      <c r="B2375" s="14">
        <f>COUNTIFS($E$3:E2375,تقرير!$E$4)</f>
        <v>21</v>
      </c>
      <c r="C2375" s="48"/>
      <c r="D2375" s="48"/>
      <c r="E2375" s="48"/>
      <c r="F2375" s="50"/>
      <c r="G2375" s="51"/>
      <c r="H2375" s="128" t="str">
        <f>IF(F2375="","",_xlfn.IFNA(VLOOKUP(F2375,'سجل المشتريات'!E:M,9,0),"غير مسجلة في المشتريات"))</f>
        <v/>
      </c>
      <c r="I2375" s="27" t="str">
        <f>_xlfn.IFNA(VLOOKUP(E2375,الاوردرات!$B$1:$C$600,2,0),"")</f>
        <v/>
      </c>
      <c r="J2375" s="63"/>
      <c r="L2375" s="125" t="str">
        <f>IF(F2375="","",_xlfn.IFNA((VLOOKUP(F2375,help!L:M,2,0))*G2375,"غير مسجلة في المشتريات"))</f>
        <v/>
      </c>
    </row>
    <row r="2376" spans="2:12" x14ac:dyDescent="0.2">
      <c r="B2376" s="14">
        <f>COUNTIFS($E$3:E2376,تقرير!$E$4)</f>
        <v>21</v>
      </c>
      <c r="C2376" s="48"/>
      <c r="D2376" s="48"/>
      <c r="E2376" s="48"/>
      <c r="F2376" s="50"/>
      <c r="G2376" s="51"/>
      <c r="H2376" s="128" t="str">
        <f>IF(F2376="","",_xlfn.IFNA(VLOOKUP(F2376,'سجل المشتريات'!E:M,9,0),"غير مسجلة في المشتريات"))</f>
        <v/>
      </c>
      <c r="I2376" s="27" t="str">
        <f>_xlfn.IFNA(VLOOKUP(E2376,الاوردرات!$B$1:$C$600,2,0),"")</f>
        <v/>
      </c>
      <c r="J2376" s="63"/>
      <c r="L2376" s="125" t="str">
        <f>IF(F2376="","",_xlfn.IFNA((VLOOKUP(F2376,help!L:M,2,0))*G2376,"غير مسجلة في المشتريات"))</f>
        <v/>
      </c>
    </row>
    <row r="2377" spans="2:12" x14ac:dyDescent="0.2">
      <c r="B2377" s="14">
        <f>COUNTIFS($E$3:E2377,تقرير!$E$4)</f>
        <v>21</v>
      </c>
      <c r="C2377" s="48"/>
      <c r="D2377" s="48"/>
      <c r="E2377" s="48"/>
      <c r="F2377" s="50"/>
      <c r="G2377" s="51"/>
      <c r="H2377" s="128" t="str">
        <f>IF(F2377="","",_xlfn.IFNA(VLOOKUP(F2377,'سجل المشتريات'!E:M,9,0),"غير مسجلة في المشتريات"))</f>
        <v/>
      </c>
      <c r="I2377" s="27" t="str">
        <f>_xlfn.IFNA(VLOOKUP(E2377,الاوردرات!$B$1:$C$600,2,0),"")</f>
        <v/>
      </c>
      <c r="J2377" s="63"/>
      <c r="L2377" s="125" t="str">
        <f>IF(F2377="","",_xlfn.IFNA((VLOOKUP(F2377,help!L:M,2,0))*G2377,"غير مسجلة في المشتريات"))</f>
        <v/>
      </c>
    </row>
    <row r="2378" spans="2:12" x14ac:dyDescent="0.2">
      <c r="B2378" s="14">
        <f>COUNTIFS($E$3:E2378,تقرير!$E$4)</f>
        <v>21</v>
      </c>
      <c r="C2378" s="48"/>
      <c r="D2378" s="48"/>
      <c r="E2378" s="48"/>
      <c r="F2378" s="50"/>
      <c r="G2378" s="51"/>
      <c r="H2378" s="128" t="str">
        <f>IF(F2378="","",_xlfn.IFNA(VLOOKUP(F2378,'سجل المشتريات'!E:M,9,0),"غير مسجلة في المشتريات"))</f>
        <v/>
      </c>
      <c r="I2378" s="27" t="str">
        <f>_xlfn.IFNA(VLOOKUP(E2378,الاوردرات!$B$1:$C$600,2,0),"")</f>
        <v/>
      </c>
      <c r="J2378" s="63"/>
      <c r="L2378" s="125" t="str">
        <f>IF(F2378="","",_xlfn.IFNA((VLOOKUP(F2378,help!L:M,2,0))*G2378,"غير مسجلة في المشتريات"))</f>
        <v/>
      </c>
    </row>
    <row r="2379" spans="2:12" x14ac:dyDescent="0.2">
      <c r="B2379" s="14">
        <f>COUNTIFS($E$3:E2379,تقرير!$E$4)</f>
        <v>21</v>
      </c>
      <c r="C2379" s="48"/>
      <c r="D2379" s="48"/>
      <c r="E2379" s="48"/>
      <c r="F2379" s="50"/>
      <c r="G2379" s="51"/>
      <c r="H2379" s="128" t="str">
        <f>IF(F2379="","",_xlfn.IFNA(VLOOKUP(F2379,'سجل المشتريات'!E:M,9,0),"غير مسجلة في المشتريات"))</f>
        <v/>
      </c>
      <c r="I2379" s="27" t="str">
        <f>_xlfn.IFNA(VLOOKUP(E2379,الاوردرات!$B$1:$C$600,2,0),"")</f>
        <v/>
      </c>
      <c r="J2379" s="63"/>
      <c r="L2379" s="125" t="str">
        <f>IF(F2379="","",_xlfn.IFNA((VLOOKUP(F2379,help!L:M,2,0))*G2379,"غير مسجلة في المشتريات"))</f>
        <v/>
      </c>
    </row>
    <row r="2380" spans="2:12" x14ac:dyDescent="0.2">
      <c r="B2380" s="14">
        <f>COUNTIFS($E$3:E2380,تقرير!$E$4)</f>
        <v>21</v>
      </c>
      <c r="C2380" s="48"/>
      <c r="D2380" s="48"/>
      <c r="E2380" s="48"/>
      <c r="F2380" s="50"/>
      <c r="G2380" s="51"/>
      <c r="H2380" s="128" t="str">
        <f>IF(F2380="","",_xlfn.IFNA(VLOOKUP(F2380,'سجل المشتريات'!E:M,9,0),"غير مسجلة في المشتريات"))</f>
        <v/>
      </c>
      <c r="I2380" s="27" t="str">
        <f>_xlfn.IFNA(VLOOKUP(E2380,الاوردرات!$B$1:$C$600,2,0),"")</f>
        <v/>
      </c>
      <c r="J2380" s="63"/>
      <c r="L2380" s="125" t="str">
        <f>IF(F2380="","",_xlfn.IFNA((VLOOKUP(F2380,help!L:M,2,0))*G2380,"غير مسجلة في المشتريات"))</f>
        <v/>
      </c>
    </row>
    <row r="2381" spans="2:12" x14ac:dyDescent="0.2">
      <c r="B2381" s="14">
        <f>COUNTIFS($E$3:E2381,تقرير!$E$4)</f>
        <v>21</v>
      </c>
      <c r="C2381" s="48"/>
      <c r="D2381" s="48"/>
      <c r="E2381" s="48"/>
      <c r="F2381" s="50"/>
      <c r="G2381" s="51"/>
      <c r="H2381" s="128" t="str">
        <f>IF(F2381="","",_xlfn.IFNA(VLOOKUP(F2381,'سجل المشتريات'!E:M,9,0),"غير مسجلة في المشتريات"))</f>
        <v/>
      </c>
      <c r="I2381" s="27" t="str">
        <f>_xlfn.IFNA(VLOOKUP(E2381,الاوردرات!$B$1:$C$600,2,0),"")</f>
        <v/>
      </c>
      <c r="J2381" s="63"/>
      <c r="L2381" s="125" t="str">
        <f>IF(F2381="","",_xlfn.IFNA((VLOOKUP(F2381,help!L:M,2,0))*G2381,"غير مسجلة في المشتريات"))</f>
        <v/>
      </c>
    </row>
    <row r="2382" spans="2:12" x14ac:dyDescent="0.2">
      <c r="B2382" s="14">
        <f>COUNTIFS($E$3:E2382,تقرير!$E$4)</f>
        <v>21</v>
      </c>
      <c r="C2382" s="48"/>
      <c r="D2382" s="48"/>
      <c r="E2382" s="48"/>
      <c r="F2382" s="50"/>
      <c r="G2382" s="51"/>
      <c r="H2382" s="128" t="str">
        <f>IF(F2382="","",_xlfn.IFNA(VLOOKUP(F2382,'سجل المشتريات'!E:M,9,0),"غير مسجلة في المشتريات"))</f>
        <v/>
      </c>
      <c r="I2382" s="27" t="str">
        <f>_xlfn.IFNA(VLOOKUP(E2382,الاوردرات!$B$1:$C$600,2,0),"")</f>
        <v/>
      </c>
      <c r="J2382" s="63"/>
      <c r="L2382" s="125" t="str">
        <f>IF(F2382="","",_xlfn.IFNA((VLOOKUP(F2382,help!L:M,2,0))*G2382,"غير مسجلة في المشتريات"))</f>
        <v/>
      </c>
    </row>
    <row r="2383" spans="2:12" x14ac:dyDescent="0.2">
      <c r="B2383" s="14">
        <f>COUNTIFS($E$3:E2383,تقرير!$E$4)</f>
        <v>21</v>
      </c>
      <c r="C2383" s="48"/>
      <c r="D2383" s="48"/>
      <c r="E2383" s="48"/>
      <c r="F2383" s="50"/>
      <c r="G2383" s="51"/>
      <c r="H2383" s="128" t="str">
        <f>IF(F2383="","",_xlfn.IFNA(VLOOKUP(F2383,'سجل المشتريات'!E:M,9,0),"غير مسجلة في المشتريات"))</f>
        <v/>
      </c>
      <c r="I2383" s="27" t="str">
        <f>_xlfn.IFNA(VLOOKUP(E2383,الاوردرات!$B$1:$C$600,2,0),"")</f>
        <v/>
      </c>
      <c r="J2383" s="63"/>
      <c r="L2383" s="125" t="str">
        <f>IF(F2383="","",_xlfn.IFNA((VLOOKUP(F2383,help!L:M,2,0))*G2383,"غير مسجلة في المشتريات"))</f>
        <v/>
      </c>
    </row>
    <row r="2384" spans="2:12" x14ac:dyDescent="0.2">
      <c r="B2384" s="14">
        <f>COUNTIFS($E$3:E2384,تقرير!$E$4)</f>
        <v>21</v>
      </c>
      <c r="C2384" s="48"/>
      <c r="D2384" s="48"/>
      <c r="E2384" s="48"/>
      <c r="F2384" s="50"/>
      <c r="G2384" s="51"/>
      <c r="H2384" s="128" t="str">
        <f>IF(F2384="","",_xlfn.IFNA(VLOOKUP(F2384,'سجل المشتريات'!E:M,9,0),"غير مسجلة في المشتريات"))</f>
        <v/>
      </c>
      <c r="I2384" s="27" t="str">
        <f>_xlfn.IFNA(VLOOKUP(E2384,الاوردرات!$B$1:$C$600,2,0),"")</f>
        <v/>
      </c>
      <c r="J2384" s="63"/>
      <c r="L2384" s="125" t="str">
        <f>IF(F2384="","",_xlfn.IFNA((VLOOKUP(F2384,help!L:M,2,0))*G2384,"غير مسجلة في المشتريات"))</f>
        <v/>
      </c>
    </row>
    <row r="2385" spans="2:12" x14ac:dyDescent="0.2">
      <c r="B2385" s="14">
        <f>COUNTIFS($E$3:E2385,تقرير!$E$4)</f>
        <v>21</v>
      </c>
      <c r="C2385" s="48"/>
      <c r="D2385" s="48"/>
      <c r="E2385" s="48"/>
      <c r="F2385" s="50"/>
      <c r="G2385" s="51"/>
      <c r="H2385" s="128" t="str">
        <f>IF(F2385="","",_xlfn.IFNA(VLOOKUP(F2385,'سجل المشتريات'!E:M,9,0),"غير مسجلة في المشتريات"))</f>
        <v/>
      </c>
      <c r="I2385" s="27" t="str">
        <f>_xlfn.IFNA(VLOOKUP(E2385,الاوردرات!$B$1:$C$600,2,0),"")</f>
        <v/>
      </c>
      <c r="J2385" s="63"/>
      <c r="L2385" s="125" t="str">
        <f>IF(F2385="","",_xlfn.IFNA((VLOOKUP(F2385,help!L:M,2,0))*G2385,"غير مسجلة في المشتريات"))</f>
        <v/>
      </c>
    </row>
    <row r="2386" spans="2:12" x14ac:dyDescent="0.2">
      <c r="B2386" s="14">
        <f>COUNTIFS($E$3:E2386,تقرير!$E$4)</f>
        <v>21</v>
      </c>
      <c r="C2386" s="48"/>
      <c r="D2386" s="48"/>
      <c r="E2386" s="48"/>
      <c r="F2386" s="50"/>
      <c r="G2386" s="51"/>
      <c r="H2386" s="128" t="str">
        <f>IF(F2386="","",_xlfn.IFNA(VLOOKUP(F2386,'سجل المشتريات'!E:M,9,0),"غير مسجلة في المشتريات"))</f>
        <v/>
      </c>
      <c r="I2386" s="27" t="str">
        <f>_xlfn.IFNA(VLOOKUP(E2386,الاوردرات!$B$1:$C$600,2,0),"")</f>
        <v/>
      </c>
      <c r="J2386" s="63"/>
      <c r="L2386" s="125" t="str">
        <f>IF(F2386="","",_xlfn.IFNA((VLOOKUP(F2386,help!L:M,2,0))*G2386,"غير مسجلة في المشتريات"))</f>
        <v/>
      </c>
    </row>
    <row r="2387" spans="2:12" x14ac:dyDescent="0.2">
      <c r="B2387" s="14">
        <f>COUNTIFS($E$3:E2387,تقرير!$E$4)</f>
        <v>21</v>
      </c>
      <c r="C2387" s="48"/>
      <c r="D2387" s="48"/>
      <c r="E2387" s="48"/>
      <c r="F2387" s="50"/>
      <c r="G2387" s="51"/>
      <c r="H2387" s="128" t="str">
        <f>IF(F2387="","",_xlfn.IFNA(VLOOKUP(F2387,'سجل المشتريات'!E:M,9,0),"غير مسجلة في المشتريات"))</f>
        <v/>
      </c>
      <c r="I2387" s="27" t="str">
        <f>_xlfn.IFNA(VLOOKUP(E2387,الاوردرات!$B$1:$C$600,2,0),"")</f>
        <v/>
      </c>
      <c r="J2387" s="63"/>
      <c r="L2387" s="125" t="str">
        <f>IF(F2387="","",_xlfn.IFNA((VLOOKUP(F2387,help!L:M,2,0))*G2387,"غير مسجلة في المشتريات"))</f>
        <v/>
      </c>
    </row>
    <row r="2388" spans="2:12" x14ac:dyDescent="0.2">
      <c r="B2388" s="14">
        <f>COUNTIFS($E$3:E2388,تقرير!$E$4)</f>
        <v>21</v>
      </c>
      <c r="C2388" s="48"/>
      <c r="D2388" s="48"/>
      <c r="E2388" s="48"/>
      <c r="F2388" s="50"/>
      <c r="G2388" s="51"/>
      <c r="H2388" s="128" t="str">
        <f>IF(F2388="","",_xlfn.IFNA(VLOOKUP(F2388,'سجل المشتريات'!E:M,9,0),"غير مسجلة في المشتريات"))</f>
        <v/>
      </c>
      <c r="I2388" s="27" t="str">
        <f>_xlfn.IFNA(VLOOKUP(E2388,الاوردرات!$B$1:$C$600,2,0),"")</f>
        <v/>
      </c>
      <c r="J2388" s="63"/>
      <c r="L2388" s="125" t="str">
        <f>IF(F2388="","",_xlfn.IFNA((VLOOKUP(F2388,help!L:M,2,0))*G2388,"غير مسجلة في المشتريات"))</f>
        <v/>
      </c>
    </row>
    <row r="2389" spans="2:12" x14ac:dyDescent="0.2">
      <c r="B2389" s="14">
        <f>COUNTIFS($E$3:E2389,تقرير!$E$4)</f>
        <v>21</v>
      </c>
      <c r="C2389" s="48"/>
      <c r="D2389" s="48"/>
      <c r="E2389" s="48"/>
      <c r="F2389" s="50"/>
      <c r="G2389" s="51"/>
      <c r="H2389" s="128" t="str">
        <f>IF(F2389="","",_xlfn.IFNA(VLOOKUP(F2389,'سجل المشتريات'!E:M,9,0),"غير مسجلة في المشتريات"))</f>
        <v/>
      </c>
      <c r="I2389" s="27" t="str">
        <f>_xlfn.IFNA(VLOOKUP(E2389,الاوردرات!$B$1:$C$600,2,0),"")</f>
        <v/>
      </c>
      <c r="J2389" s="63"/>
      <c r="L2389" s="125" t="str">
        <f>IF(F2389="","",_xlfn.IFNA((VLOOKUP(F2389,help!L:M,2,0))*G2389,"غير مسجلة في المشتريات"))</f>
        <v/>
      </c>
    </row>
    <row r="2390" spans="2:12" x14ac:dyDescent="0.2">
      <c r="B2390" s="14">
        <f>COUNTIFS($E$3:E2390,تقرير!$E$4)</f>
        <v>21</v>
      </c>
      <c r="C2390" s="48"/>
      <c r="D2390" s="48"/>
      <c r="E2390" s="48"/>
      <c r="F2390" s="50"/>
      <c r="G2390" s="51"/>
      <c r="H2390" s="128" t="str">
        <f>IF(F2390="","",_xlfn.IFNA(VLOOKUP(F2390,'سجل المشتريات'!E:M,9,0),"غير مسجلة في المشتريات"))</f>
        <v/>
      </c>
      <c r="I2390" s="27" t="str">
        <f>_xlfn.IFNA(VLOOKUP(E2390,الاوردرات!$B$1:$C$600,2,0),"")</f>
        <v/>
      </c>
      <c r="J2390" s="63"/>
      <c r="L2390" s="125" t="str">
        <f>IF(F2390="","",_xlfn.IFNA((VLOOKUP(F2390,help!L:M,2,0))*G2390,"غير مسجلة في المشتريات"))</f>
        <v/>
      </c>
    </row>
    <row r="2391" spans="2:12" x14ac:dyDescent="0.2">
      <c r="B2391" s="14">
        <f>COUNTIFS($E$3:E2391,تقرير!$E$4)</f>
        <v>21</v>
      </c>
      <c r="C2391" s="48"/>
      <c r="D2391" s="48"/>
      <c r="E2391" s="48"/>
      <c r="F2391" s="50"/>
      <c r="G2391" s="51"/>
      <c r="H2391" s="128" t="str">
        <f>IF(F2391="","",_xlfn.IFNA(VLOOKUP(F2391,'سجل المشتريات'!E:M,9,0),"غير مسجلة في المشتريات"))</f>
        <v/>
      </c>
      <c r="I2391" s="27" t="str">
        <f>_xlfn.IFNA(VLOOKUP(E2391,الاوردرات!$B$1:$C$600,2,0),"")</f>
        <v/>
      </c>
      <c r="J2391" s="63"/>
      <c r="L2391" s="125" t="str">
        <f>IF(F2391="","",_xlfn.IFNA((VLOOKUP(F2391,help!L:M,2,0))*G2391,"غير مسجلة في المشتريات"))</f>
        <v/>
      </c>
    </row>
    <row r="2392" spans="2:12" x14ac:dyDescent="0.2">
      <c r="B2392" s="14">
        <f>COUNTIFS($E$3:E2392,تقرير!$E$4)</f>
        <v>21</v>
      </c>
      <c r="C2392" s="48"/>
      <c r="D2392" s="48"/>
      <c r="E2392" s="48"/>
      <c r="F2392" s="50"/>
      <c r="G2392" s="51"/>
      <c r="H2392" s="128" t="str">
        <f>IF(F2392="","",_xlfn.IFNA(VLOOKUP(F2392,'سجل المشتريات'!E:M,9,0),"غير مسجلة في المشتريات"))</f>
        <v/>
      </c>
      <c r="I2392" s="27" t="str">
        <f>_xlfn.IFNA(VLOOKUP(E2392,الاوردرات!$B$1:$C$600,2,0),"")</f>
        <v/>
      </c>
      <c r="J2392" s="63"/>
      <c r="L2392" s="125" t="str">
        <f>IF(F2392="","",_xlfn.IFNA((VLOOKUP(F2392,help!L:M,2,0))*G2392,"غير مسجلة في المشتريات"))</f>
        <v/>
      </c>
    </row>
    <row r="2393" spans="2:12" x14ac:dyDescent="0.2">
      <c r="B2393" s="14">
        <f>COUNTIFS($E$3:E2393,تقرير!$E$4)</f>
        <v>21</v>
      </c>
      <c r="C2393" s="48"/>
      <c r="D2393" s="48"/>
      <c r="E2393" s="48"/>
      <c r="F2393" s="50"/>
      <c r="G2393" s="51"/>
      <c r="H2393" s="128" t="str">
        <f>IF(F2393="","",_xlfn.IFNA(VLOOKUP(F2393,'سجل المشتريات'!E:M,9,0),"غير مسجلة في المشتريات"))</f>
        <v/>
      </c>
      <c r="I2393" s="27" t="str">
        <f>_xlfn.IFNA(VLOOKUP(E2393,الاوردرات!$B$1:$C$600,2,0),"")</f>
        <v/>
      </c>
      <c r="J2393" s="63"/>
      <c r="L2393" s="125" t="str">
        <f>IF(F2393="","",_xlfn.IFNA((VLOOKUP(F2393,help!L:M,2,0))*G2393,"غير مسجلة في المشتريات"))</f>
        <v/>
      </c>
    </row>
    <row r="2394" spans="2:12" x14ac:dyDescent="0.2">
      <c r="B2394" s="14">
        <f>COUNTIFS($E$3:E2394,تقرير!$E$4)</f>
        <v>21</v>
      </c>
      <c r="C2394" s="48"/>
      <c r="D2394" s="48"/>
      <c r="E2394" s="48"/>
      <c r="F2394" s="50"/>
      <c r="G2394" s="51"/>
      <c r="H2394" s="128" t="str">
        <f>IF(F2394="","",_xlfn.IFNA(VLOOKUP(F2394,'سجل المشتريات'!E:M,9,0),"غير مسجلة في المشتريات"))</f>
        <v/>
      </c>
      <c r="I2394" s="27" t="str">
        <f>_xlfn.IFNA(VLOOKUP(E2394,الاوردرات!$B$1:$C$600,2,0),"")</f>
        <v/>
      </c>
      <c r="J2394" s="63"/>
      <c r="L2394" s="125" t="str">
        <f>IF(F2394="","",_xlfn.IFNA((VLOOKUP(F2394,help!L:M,2,0))*G2394,"غير مسجلة في المشتريات"))</f>
        <v/>
      </c>
    </row>
    <row r="2395" spans="2:12" x14ac:dyDescent="0.2">
      <c r="B2395" s="14">
        <f>COUNTIFS($E$3:E2395,تقرير!$E$4)</f>
        <v>21</v>
      </c>
      <c r="C2395" s="48"/>
      <c r="D2395" s="48"/>
      <c r="E2395" s="48"/>
      <c r="F2395" s="50"/>
      <c r="G2395" s="51"/>
      <c r="H2395" s="128" t="str">
        <f>IF(F2395="","",_xlfn.IFNA(VLOOKUP(F2395,'سجل المشتريات'!E:M,9,0),"غير مسجلة في المشتريات"))</f>
        <v/>
      </c>
      <c r="I2395" s="27" t="str">
        <f>_xlfn.IFNA(VLOOKUP(E2395,الاوردرات!$B$1:$C$600,2,0),"")</f>
        <v/>
      </c>
      <c r="J2395" s="63"/>
      <c r="L2395" s="125" t="str">
        <f>IF(F2395="","",_xlfn.IFNA((VLOOKUP(F2395,help!L:M,2,0))*G2395,"غير مسجلة في المشتريات"))</f>
        <v/>
      </c>
    </row>
    <row r="2396" spans="2:12" x14ac:dyDescent="0.2">
      <c r="B2396" s="14">
        <f>COUNTIFS($E$3:E2396,تقرير!$E$4)</f>
        <v>21</v>
      </c>
      <c r="C2396" s="48"/>
      <c r="D2396" s="48"/>
      <c r="E2396" s="48"/>
      <c r="F2396" s="50"/>
      <c r="G2396" s="51"/>
      <c r="H2396" s="128" t="str">
        <f>IF(F2396="","",_xlfn.IFNA(VLOOKUP(F2396,'سجل المشتريات'!E:M,9,0),"غير مسجلة في المشتريات"))</f>
        <v/>
      </c>
      <c r="I2396" s="27" t="str">
        <f>_xlfn.IFNA(VLOOKUP(E2396,الاوردرات!$B$1:$C$600,2,0),"")</f>
        <v/>
      </c>
      <c r="J2396" s="63"/>
      <c r="L2396" s="125" t="str">
        <f>IF(F2396="","",_xlfn.IFNA((VLOOKUP(F2396,help!L:M,2,0))*G2396,"غير مسجلة في المشتريات"))</f>
        <v/>
      </c>
    </row>
    <row r="2397" spans="2:12" x14ac:dyDescent="0.2">
      <c r="B2397" s="14">
        <f>COUNTIFS($E$3:E2397,تقرير!$E$4)</f>
        <v>21</v>
      </c>
      <c r="C2397" s="48"/>
      <c r="D2397" s="48"/>
      <c r="E2397" s="48"/>
      <c r="F2397" s="50"/>
      <c r="G2397" s="51"/>
      <c r="H2397" s="128" t="str">
        <f>IF(F2397="","",_xlfn.IFNA(VLOOKUP(F2397,'سجل المشتريات'!E:M,9,0),"غير مسجلة في المشتريات"))</f>
        <v/>
      </c>
      <c r="I2397" s="27" t="str">
        <f>_xlfn.IFNA(VLOOKUP(E2397,الاوردرات!$B$1:$C$600,2,0),"")</f>
        <v/>
      </c>
      <c r="J2397" s="63"/>
      <c r="L2397" s="125" t="str">
        <f>IF(F2397="","",_xlfn.IFNA((VLOOKUP(F2397,help!L:M,2,0))*G2397,"غير مسجلة في المشتريات"))</f>
        <v/>
      </c>
    </row>
    <row r="2398" spans="2:12" x14ac:dyDescent="0.2">
      <c r="B2398" s="14">
        <f>COUNTIFS($E$3:E2398,تقرير!$E$4)</f>
        <v>21</v>
      </c>
      <c r="C2398" s="48"/>
      <c r="D2398" s="48"/>
      <c r="E2398" s="48"/>
      <c r="F2398" s="50"/>
      <c r="G2398" s="51"/>
      <c r="H2398" s="128" t="str">
        <f>IF(F2398="","",_xlfn.IFNA(VLOOKUP(F2398,'سجل المشتريات'!E:M,9,0),"غير مسجلة في المشتريات"))</f>
        <v/>
      </c>
      <c r="I2398" s="27" t="str">
        <f>_xlfn.IFNA(VLOOKUP(E2398,الاوردرات!$B$1:$C$600,2,0),"")</f>
        <v/>
      </c>
      <c r="J2398" s="63"/>
      <c r="L2398" s="125" t="str">
        <f>IF(F2398="","",_xlfn.IFNA((VLOOKUP(F2398,help!L:M,2,0))*G2398,"غير مسجلة في المشتريات"))</f>
        <v/>
      </c>
    </row>
    <row r="2399" spans="2:12" x14ac:dyDescent="0.2">
      <c r="B2399" s="14">
        <f>COUNTIFS($E$3:E2399,تقرير!$E$4)</f>
        <v>21</v>
      </c>
      <c r="C2399" s="48"/>
      <c r="D2399" s="48"/>
      <c r="E2399" s="48"/>
      <c r="F2399" s="50"/>
      <c r="G2399" s="51"/>
      <c r="H2399" s="128" t="str">
        <f>IF(F2399="","",_xlfn.IFNA(VLOOKUP(F2399,'سجل المشتريات'!E:M,9,0),"غير مسجلة في المشتريات"))</f>
        <v/>
      </c>
      <c r="I2399" s="27" t="str">
        <f>_xlfn.IFNA(VLOOKUP(E2399,الاوردرات!$B$1:$C$600,2,0),"")</f>
        <v/>
      </c>
      <c r="J2399" s="63"/>
      <c r="L2399" s="125" t="str">
        <f>IF(F2399="","",_xlfn.IFNA((VLOOKUP(F2399,help!L:M,2,0))*G2399,"غير مسجلة في المشتريات"))</f>
        <v/>
      </c>
    </row>
    <row r="2400" spans="2:12" x14ac:dyDescent="0.2">
      <c r="B2400" s="14">
        <f>COUNTIFS($E$3:E2400,تقرير!$E$4)</f>
        <v>21</v>
      </c>
      <c r="C2400" s="48"/>
      <c r="D2400" s="48"/>
      <c r="E2400" s="48"/>
      <c r="F2400" s="50"/>
      <c r="G2400" s="51"/>
      <c r="H2400" s="128" t="str">
        <f>IF(F2400="","",_xlfn.IFNA(VLOOKUP(F2400,'سجل المشتريات'!E:M,9,0),"غير مسجلة في المشتريات"))</f>
        <v/>
      </c>
      <c r="I2400" s="27" t="str">
        <f>_xlfn.IFNA(VLOOKUP(E2400,الاوردرات!$B$1:$C$600,2,0),"")</f>
        <v/>
      </c>
      <c r="J2400" s="63"/>
      <c r="L2400" s="125" t="str">
        <f>IF(F2400="","",_xlfn.IFNA((VLOOKUP(F2400,help!L:M,2,0))*G2400,"غير مسجلة في المشتريات"))</f>
        <v/>
      </c>
    </row>
    <row r="2401" spans="2:12" x14ac:dyDescent="0.2">
      <c r="B2401" s="14">
        <f>COUNTIFS($E$3:E2401,تقرير!$E$4)</f>
        <v>21</v>
      </c>
      <c r="C2401" s="48"/>
      <c r="D2401" s="48"/>
      <c r="E2401" s="48"/>
      <c r="F2401" s="50"/>
      <c r="G2401" s="51"/>
      <c r="H2401" s="128" t="str">
        <f>IF(F2401="","",_xlfn.IFNA(VLOOKUP(F2401,'سجل المشتريات'!E:M,9,0),"غير مسجلة في المشتريات"))</f>
        <v/>
      </c>
      <c r="I2401" s="27" t="str">
        <f>_xlfn.IFNA(VLOOKUP(E2401,الاوردرات!$B$1:$C$600,2,0),"")</f>
        <v/>
      </c>
      <c r="J2401" s="63"/>
      <c r="L2401" s="125" t="str">
        <f>IF(F2401="","",_xlfn.IFNA((VLOOKUP(F2401,help!L:M,2,0))*G2401,"غير مسجلة في المشتريات"))</f>
        <v/>
      </c>
    </row>
    <row r="2402" spans="2:12" x14ac:dyDescent="0.2">
      <c r="B2402" s="14">
        <f>COUNTIFS($E$3:E2402,تقرير!$E$4)</f>
        <v>21</v>
      </c>
      <c r="C2402" s="48"/>
      <c r="D2402" s="48"/>
      <c r="E2402" s="48"/>
      <c r="F2402" s="50"/>
      <c r="G2402" s="51"/>
      <c r="H2402" s="128" t="str">
        <f>IF(F2402="","",_xlfn.IFNA(VLOOKUP(F2402,'سجل المشتريات'!E:M,9,0),"غير مسجلة في المشتريات"))</f>
        <v/>
      </c>
      <c r="I2402" s="27" t="str">
        <f>_xlfn.IFNA(VLOOKUP(E2402,الاوردرات!$B$1:$C$600,2,0),"")</f>
        <v/>
      </c>
      <c r="J2402" s="63"/>
      <c r="L2402" s="125" t="str">
        <f>IF(F2402="","",_xlfn.IFNA((VLOOKUP(F2402,help!L:M,2,0))*G2402,"غير مسجلة في المشتريات"))</f>
        <v/>
      </c>
    </row>
    <row r="2403" spans="2:12" x14ac:dyDescent="0.2">
      <c r="B2403" s="14">
        <f>COUNTIFS($E$3:E2403,تقرير!$E$4)</f>
        <v>21</v>
      </c>
      <c r="C2403" s="48"/>
      <c r="D2403" s="48"/>
      <c r="E2403" s="48"/>
      <c r="F2403" s="50"/>
      <c r="G2403" s="51"/>
      <c r="H2403" s="128" t="str">
        <f>IF(F2403="","",_xlfn.IFNA(VLOOKUP(F2403,'سجل المشتريات'!E:M,9,0),"غير مسجلة في المشتريات"))</f>
        <v/>
      </c>
      <c r="I2403" s="27" t="str">
        <f>_xlfn.IFNA(VLOOKUP(E2403,الاوردرات!$B$1:$C$600,2,0),"")</f>
        <v/>
      </c>
      <c r="J2403" s="63"/>
      <c r="L2403" s="125" t="str">
        <f>IF(F2403="","",_xlfn.IFNA((VLOOKUP(F2403,help!L:M,2,0))*G2403,"غير مسجلة في المشتريات"))</f>
        <v/>
      </c>
    </row>
    <row r="2404" spans="2:12" x14ac:dyDescent="0.2">
      <c r="B2404" s="14">
        <f>COUNTIFS($E$3:E2404,تقرير!$E$4)</f>
        <v>21</v>
      </c>
      <c r="C2404" s="48"/>
      <c r="D2404" s="48"/>
      <c r="E2404" s="48"/>
      <c r="F2404" s="50"/>
      <c r="G2404" s="51"/>
      <c r="H2404" s="128" t="str">
        <f>IF(F2404="","",_xlfn.IFNA(VLOOKUP(F2404,'سجل المشتريات'!E:M,9,0),"غير مسجلة في المشتريات"))</f>
        <v/>
      </c>
      <c r="I2404" s="27" t="str">
        <f>_xlfn.IFNA(VLOOKUP(E2404,الاوردرات!$B$1:$C$600,2,0),"")</f>
        <v/>
      </c>
      <c r="J2404" s="63"/>
      <c r="L2404" s="125" t="str">
        <f>IF(F2404="","",_xlfn.IFNA((VLOOKUP(F2404,help!L:M,2,0))*G2404,"غير مسجلة في المشتريات"))</f>
        <v/>
      </c>
    </row>
    <row r="2405" spans="2:12" x14ac:dyDescent="0.2">
      <c r="B2405" s="14">
        <f>COUNTIFS($E$3:E2405,تقرير!$E$4)</f>
        <v>21</v>
      </c>
      <c r="C2405" s="48"/>
      <c r="D2405" s="48"/>
      <c r="E2405" s="48"/>
      <c r="F2405" s="50"/>
      <c r="G2405" s="51"/>
      <c r="H2405" s="128" t="str">
        <f>IF(F2405="","",_xlfn.IFNA(VLOOKUP(F2405,'سجل المشتريات'!E:M,9,0),"غير مسجلة في المشتريات"))</f>
        <v/>
      </c>
      <c r="I2405" s="27" t="str">
        <f>_xlfn.IFNA(VLOOKUP(E2405,الاوردرات!$B$1:$C$600,2,0),"")</f>
        <v/>
      </c>
      <c r="J2405" s="63"/>
      <c r="L2405" s="125" t="str">
        <f>IF(F2405="","",_xlfn.IFNA((VLOOKUP(F2405,help!L:M,2,0))*G2405,"غير مسجلة في المشتريات"))</f>
        <v/>
      </c>
    </row>
    <row r="2406" spans="2:12" x14ac:dyDescent="0.2">
      <c r="B2406" s="14">
        <f>COUNTIFS($E$3:E2406,تقرير!$E$4)</f>
        <v>21</v>
      </c>
      <c r="C2406" s="48"/>
      <c r="D2406" s="48"/>
      <c r="E2406" s="48"/>
      <c r="F2406" s="50"/>
      <c r="G2406" s="51"/>
      <c r="H2406" s="128" t="str">
        <f>IF(F2406="","",_xlfn.IFNA(VLOOKUP(F2406,'سجل المشتريات'!E:M,9,0),"غير مسجلة في المشتريات"))</f>
        <v/>
      </c>
      <c r="I2406" s="27" t="str">
        <f>_xlfn.IFNA(VLOOKUP(E2406,الاوردرات!$B$1:$C$600,2,0),"")</f>
        <v/>
      </c>
      <c r="J2406" s="63"/>
      <c r="L2406" s="125" t="str">
        <f>IF(F2406="","",_xlfn.IFNA((VLOOKUP(F2406,help!L:M,2,0))*G2406,"غير مسجلة في المشتريات"))</f>
        <v/>
      </c>
    </row>
    <row r="2407" spans="2:12" x14ac:dyDescent="0.2">
      <c r="B2407" s="14">
        <f>COUNTIFS($E$3:E2407,تقرير!$E$4)</f>
        <v>21</v>
      </c>
      <c r="C2407" s="48"/>
      <c r="D2407" s="48"/>
      <c r="E2407" s="48"/>
      <c r="F2407" s="50"/>
      <c r="G2407" s="51"/>
      <c r="H2407" s="128" t="str">
        <f>IF(F2407="","",_xlfn.IFNA(VLOOKUP(F2407,'سجل المشتريات'!E:M,9,0),"غير مسجلة في المشتريات"))</f>
        <v/>
      </c>
      <c r="I2407" s="27" t="str">
        <f>_xlfn.IFNA(VLOOKUP(E2407,الاوردرات!$B$1:$C$600,2,0),"")</f>
        <v/>
      </c>
      <c r="J2407" s="63"/>
      <c r="L2407" s="125" t="str">
        <f>IF(F2407="","",_xlfn.IFNA((VLOOKUP(F2407,help!L:M,2,0))*G2407,"غير مسجلة في المشتريات"))</f>
        <v/>
      </c>
    </row>
    <row r="2408" spans="2:12" x14ac:dyDescent="0.2">
      <c r="B2408" s="14">
        <f>COUNTIFS($E$3:E2408,تقرير!$E$4)</f>
        <v>21</v>
      </c>
      <c r="C2408" s="48"/>
      <c r="D2408" s="48"/>
      <c r="E2408" s="48"/>
      <c r="F2408" s="50"/>
      <c r="G2408" s="51"/>
      <c r="H2408" s="128" t="str">
        <f>IF(F2408="","",_xlfn.IFNA(VLOOKUP(F2408,'سجل المشتريات'!E:M,9,0),"غير مسجلة في المشتريات"))</f>
        <v/>
      </c>
      <c r="I2408" s="27" t="str">
        <f>_xlfn.IFNA(VLOOKUP(E2408,الاوردرات!$B$1:$C$600,2,0),"")</f>
        <v/>
      </c>
      <c r="J2408" s="63"/>
      <c r="L2408" s="125" t="str">
        <f>IF(F2408="","",_xlfn.IFNA((VLOOKUP(F2408,help!L:M,2,0))*G2408,"غير مسجلة في المشتريات"))</f>
        <v/>
      </c>
    </row>
    <row r="2409" spans="2:12" x14ac:dyDescent="0.2">
      <c r="B2409" s="14">
        <f>COUNTIFS($E$3:E2409,تقرير!$E$4)</f>
        <v>21</v>
      </c>
      <c r="C2409" s="48"/>
      <c r="D2409" s="48"/>
      <c r="E2409" s="48"/>
      <c r="F2409" s="50"/>
      <c r="G2409" s="51"/>
      <c r="H2409" s="128" t="str">
        <f>IF(F2409="","",_xlfn.IFNA(VLOOKUP(F2409,'سجل المشتريات'!E:M,9,0),"غير مسجلة في المشتريات"))</f>
        <v/>
      </c>
      <c r="I2409" s="27" t="str">
        <f>_xlfn.IFNA(VLOOKUP(E2409,الاوردرات!$B$1:$C$600,2,0),"")</f>
        <v/>
      </c>
      <c r="J2409" s="63"/>
      <c r="L2409" s="125" t="str">
        <f>IF(F2409="","",_xlfn.IFNA((VLOOKUP(F2409,help!L:M,2,0))*G2409,"غير مسجلة في المشتريات"))</f>
        <v/>
      </c>
    </row>
    <row r="2410" spans="2:12" x14ac:dyDescent="0.2">
      <c r="B2410" s="14">
        <f>COUNTIFS($E$3:E2410,تقرير!$E$4)</f>
        <v>21</v>
      </c>
      <c r="C2410" s="48"/>
      <c r="D2410" s="48"/>
      <c r="E2410" s="48"/>
      <c r="F2410" s="50"/>
      <c r="G2410" s="51"/>
      <c r="H2410" s="128" t="str">
        <f>IF(F2410="","",_xlfn.IFNA(VLOOKUP(F2410,'سجل المشتريات'!E:M,9,0),"غير مسجلة في المشتريات"))</f>
        <v/>
      </c>
      <c r="I2410" s="27" t="str">
        <f>_xlfn.IFNA(VLOOKUP(E2410,الاوردرات!$B$1:$C$600,2,0),"")</f>
        <v/>
      </c>
      <c r="J2410" s="63"/>
      <c r="L2410" s="125" t="str">
        <f>IF(F2410="","",_xlfn.IFNA((VLOOKUP(F2410,help!L:M,2,0))*G2410,"غير مسجلة في المشتريات"))</f>
        <v/>
      </c>
    </row>
    <row r="2411" spans="2:12" x14ac:dyDescent="0.2">
      <c r="B2411" s="14">
        <f>COUNTIFS($E$3:E2411,تقرير!$E$4)</f>
        <v>21</v>
      </c>
      <c r="C2411" s="48"/>
      <c r="D2411" s="48"/>
      <c r="E2411" s="48"/>
      <c r="F2411" s="50"/>
      <c r="G2411" s="51"/>
      <c r="H2411" s="128" t="str">
        <f>IF(F2411="","",_xlfn.IFNA(VLOOKUP(F2411,'سجل المشتريات'!E:M,9,0),"غير مسجلة في المشتريات"))</f>
        <v/>
      </c>
      <c r="I2411" s="27" t="str">
        <f>_xlfn.IFNA(VLOOKUP(E2411,الاوردرات!$B$1:$C$600,2,0),"")</f>
        <v/>
      </c>
      <c r="J2411" s="63"/>
      <c r="L2411" s="125" t="str">
        <f>IF(F2411="","",_xlfn.IFNA((VLOOKUP(F2411,help!L:M,2,0))*G2411,"غير مسجلة في المشتريات"))</f>
        <v/>
      </c>
    </row>
    <row r="2412" spans="2:12" x14ac:dyDescent="0.2">
      <c r="B2412" s="14">
        <f>COUNTIFS($E$3:E2412,تقرير!$E$4)</f>
        <v>21</v>
      </c>
      <c r="C2412" s="48"/>
      <c r="D2412" s="48"/>
      <c r="E2412" s="48"/>
      <c r="F2412" s="50"/>
      <c r="G2412" s="51"/>
      <c r="H2412" s="128" t="str">
        <f>IF(F2412="","",_xlfn.IFNA(VLOOKUP(F2412,'سجل المشتريات'!E:M,9,0),"غير مسجلة في المشتريات"))</f>
        <v/>
      </c>
      <c r="I2412" s="27" t="str">
        <f>_xlfn.IFNA(VLOOKUP(E2412,الاوردرات!$B$1:$C$600,2,0),"")</f>
        <v/>
      </c>
      <c r="J2412" s="63"/>
      <c r="L2412" s="125" t="str">
        <f>IF(F2412="","",_xlfn.IFNA((VLOOKUP(F2412,help!L:M,2,0))*G2412,"غير مسجلة في المشتريات"))</f>
        <v/>
      </c>
    </row>
    <row r="2413" spans="2:12" x14ac:dyDescent="0.2">
      <c r="B2413" s="14">
        <f>COUNTIFS($E$3:E2413,تقرير!$E$4)</f>
        <v>21</v>
      </c>
      <c r="C2413" s="48"/>
      <c r="D2413" s="48"/>
      <c r="E2413" s="48"/>
      <c r="F2413" s="50"/>
      <c r="G2413" s="51"/>
      <c r="H2413" s="128" t="str">
        <f>IF(F2413="","",_xlfn.IFNA(VLOOKUP(F2413,'سجل المشتريات'!E:M,9,0),"غير مسجلة في المشتريات"))</f>
        <v/>
      </c>
      <c r="I2413" s="27" t="str">
        <f>_xlfn.IFNA(VLOOKUP(E2413,الاوردرات!$B$1:$C$600,2,0),"")</f>
        <v/>
      </c>
      <c r="J2413" s="63"/>
      <c r="L2413" s="125" t="str">
        <f>IF(F2413="","",_xlfn.IFNA((VLOOKUP(F2413,help!L:M,2,0))*G2413,"غير مسجلة في المشتريات"))</f>
        <v/>
      </c>
    </row>
    <row r="2414" spans="2:12" x14ac:dyDescent="0.2">
      <c r="B2414" s="14">
        <f>COUNTIFS($E$3:E2414,تقرير!$E$4)</f>
        <v>21</v>
      </c>
      <c r="C2414" s="48"/>
      <c r="D2414" s="48"/>
      <c r="E2414" s="48"/>
      <c r="F2414" s="50"/>
      <c r="G2414" s="51"/>
      <c r="H2414" s="128" t="str">
        <f>IF(F2414="","",_xlfn.IFNA(VLOOKUP(F2414,'سجل المشتريات'!E:M,9,0),"غير مسجلة في المشتريات"))</f>
        <v/>
      </c>
      <c r="I2414" s="27" t="str">
        <f>_xlfn.IFNA(VLOOKUP(E2414,الاوردرات!$B$1:$C$600,2,0),"")</f>
        <v/>
      </c>
      <c r="J2414" s="63"/>
      <c r="L2414" s="125" t="str">
        <f>IF(F2414="","",_xlfn.IFNA((VLOOKUP(F2414,help!L:M,2,0))*G2414,"غير مسجلة في المشتريات"))</f>
        <v/>
      </c>
    </row>
    <row r="2415" spans="2:12" x14ac:dyDescent="0.2">
      <c r="B2415" s="14">
        <f>COUNTIFS($E$3:E2415,تقرير!$E$4)</f>
        <v>21</v>
      </c>
      <c r="C2415" s="48"/>
      <c r="D2415" s="48"/>
      <c r="E2415" s="48"/>
      <c r="F2415" s="50"/>
      <c r="G2415" s="51"/>
      <c r="H2415" s="128" t="str">
        <f>IF(F2415="","",_xlfn.IFNA(VLOOKUP(F2415,'سجل المشتريات'!E:M,9,0),"غير مسجلة في المشتريات"))</f>
        <v/>
      </c>
      <c r="I2415" s="27" t="str">
        <f>_xlfn.IFNA(VLOOKUP(E2415,الاوردرات!$B$1:$C$600,2,0),"")</f>
        <v/>
      </c>
      <c r="J2415" s="63"/>
      <c r="L2415" s="125" t="str">
        <f>IF(F2415="","",_xlfn.IFNA((VLOOKUP(F2415,help!L:M,2,0))*G2415,"غير مسجلة في المشتريات"))</f>
        <v/>
      </c>
    </row>
    <row r="2416" spans="2:12" x14ac:dyDescent="0.2">
      <c r="B2416" s="14">
        <f>COUNTIFS($E$3:E2416,تقرير!$E$4)</f>
        <v>21</v>
      </c>
      <c r="C2416" s="48"/>
      <c r="D2416" s="48"/>
      <c r="E2416" s="48"/>
      <c r="F2416" s="50"/>
      <c r="G2416" s="51"/>
      <c r="H2416" s="128" t="str">
        <f>IF(F2416="","",_xlfn.IFNA(VLOOKUP(F2416,'سجل المشتريات'!E:M,9,0),"غير مسجلة في المشتريات"))</f>
        <v/>
      </c>
      <c r="I2416" s="27" t="str">
        <f>_xlfn.IFNA(VLOOKUP(E2416,الاوردرات!$B$1:$C$600,2,0),"")</f>
        <v/>
      </c>
      <c r="J2416" s="63"/>
      <c r="L2416" s="125" t="str">
        <f>IF(F2416="","",_xlfn.IFNA((VLOOKUP(F2416,help!L:M,2,0))*G2416,"غير مسجلة في المشتريات"))</f>
        <v/>
      </c>
    </row>
    <row r="2417" spans="2:12" x14ac:dyDescent="0.2">
      <c r="B2417" s="14">
        <f>COUNTIFS($E$3:E2417,تقرير!$E$4)</f>
        <v>21</v>
      </c>
      <c r="C2417" s="48"/>
      <c r="D2417" s="48"/>
      <c r="E2417" s="48"/>
      <c r="F2417" s="50"/>
      <c r="G2417" s="51"/>
      <c r="H2417" s="128" t="str">
        <f>IF(F2417="","",_xlfn.IFNA(VLOOKUP(F2417,'سجل المشتريات'!E:M,9,0),"غير مسجلة في المشتريات"))</f>
        <v/>
      </c>
      <c r="I2417" s="27" t="str">
        <f>_xlfn.IFNA(VLOOKUP(E2417,الاوردرات!$B$1:$C$600,2,0),"")</f>
        <v/>
      </c>
      <c r="J2417" s="63"/>
      <c r="L2417" s="125" t="str">
        <f>IF(F2417="","",_xlfn.IFNA((VLOOKUP(F2417,help!L:M,2,0))*G2417,"غير مسجلة في المشتريات"))</f>
        <v/>
      </c>
    </row>
    <row r="2418" spans="2:12" x14ac:dyDescent="0.2">
      <c r="B2418" s="14">
        <f>COUNTIFS($E$3:E2418,تقرير!$E$4)</f>
        <v>21</v>
      </c>
      <c r="C2418" s="48"/>
      <c r="D2418" s="48"/>
      <c r="E2418" s="48"/>
      <c r="F2418" s="50"/>
      <c r="G2418" s="51"/>
      <c r="H2418" s="128" t="str">
        <f>IF(F2418="","",_xlfn.IFNA(VLOOKUP(F2418,'سجل المشتريات'!E:M,9,0),"غير مسجلة في المشتريات"))</f>
        <v/>
      </c>
      <c r="I2418" s="27" t="str">
        <f>_xlfn.IFNA(VLOOKUP(E2418,الاوردرات!$B$1:$C$600,2,0),"")</f>
        <v/>
      </c>
      <c r="J2418" s="63"/>
      <c r="L2418" s="125" t="str">
        <f>IF(F2418="","",_xlfn.IFNA((VLOOKUP(F2418,help!L:M,2,0))*G2418,"غير مسجلة في المشتريات"))</f>
        <v/>
      </c>
    </row>
    <row r="2419" spans="2:12" x14ac:dyDescent="0.2">
      <c r="B2419" s="14">
        <f>COUNTIFS($E$3:E2419,تقرير!$E$4)</f>
        <v>21</v>
      </c>
      <c r="C2419" s="48"/>
      <c r="D2419" s="48"/>
      <c r="E2419" s="48"/>
      <c r="F2419" s="50"/>
      <c r="G2419" s="51"/>
      <c r="H2419" s="128" t="str">
        <f>IF(F2419="","",_xlfn.IFNA(VLOOKUP(F2419,'سجل المشتريات'!E:M,9,0),"غير مسجلة في المشتريات"))</f>
        <v/>
      </c>
      <c r="I2419" s="27" t="str">
        <f>_xlfn.IFNA(VLOOKUP(E2419,الاوردرات!$B$1:$C$600,2,0),"")</f>
        <v/>
      </c>
      <c r="J2419" s="63"/>
      <c r="L2419" s="125" t="str">
        <f>IF(F2419="","",_xlfn.IFNA((VLOOKUP(F2419,help!L:M,2,0))*G2419,"غير مسجلة في المشتريات"))</f>
        <v/>
      </c>
    </row>
    <row r="2420" spans="2:12" x14ac:dyDescent="0.2">
      <c r="B2420" s="14">
        <f>COUNTIFS($E$3:E2420,تقرير!$E$4)</f>
        <v>21</v>
      </c>
      <c r="C2420" s="48"/>
      <c r="D2420" s="48"/>
      <c r="E2420" s="48"/>
      <c r="F2420" s="50"/>
      <c r="G2420" s="51"/>
      <c r="H2420" s="128" t="str">
        <f>IF(F2420="","",_xlfn.IFNA(VLOOKUP(F2420,'سجل المشتريات'!E:M,9,0),"غير مسجلة في المشتريات"))</f>
        <v/>
      </c>
      <c r="I2420" s="27" t="str">
        <f>_xlfn.IFNA(VLOOKUP(E2420,الاوردرات!$B$1:$C$600,2,0),"")</f>
        <v/>
      </c>
      <c r="J2420" s="63"/>
      <c r="L2420" s="125" t="str">
        <f>IF(F2420="","",_xlfn.IFNA((VLOOKUP(F2420,help!L:M,2,0))*G2420,"غير مسجلة في المشتريات"))</f>
        <v/>
      </c>
    </row>
    <row r="2421" spans="2:12" x14ac:dyDescent="0.2">
      <c r="B2421" s="14">
        <f>COUNTIFS($E$3:E2421,تقرير!$E$4)</f>
        <v>21</v>
      </c>
      <c r="C2421" s="48"/>
      <c r="D2421" s="48"/>
      <c r="E2421" s="48"/>
      <c r="F2421" s="50"/>
      <c r="G2421" s="51"/>
      <c r="H2421" s="128" t="str">
        <f>IF(F2421="","",_xlfn.IFNA(VLOOKUP(F2421,'سجل المشتريات'!E:M,9,0),"غير مسجلة في المشتريات"))</f>
        <v/>
      </c>
      <c r="I2421" s="27" t="str">
        <f>_xlfn.IFNA(VLOOKUP(E2421,الاوردرات!$B$1:$C$600,2,0),"")</f>
        <v/>
      </c>
      <c r="J2421" s="63"/>
      <c r="L2421" s="125" t="str">
        <f>IF(F2421="","",_xlfn.IFNA((VLOOKUP(F2421,help!L:M,2,0))*G2421,"غير مسجلة في المشتريات"))</f>
        <v/>
      </c>
    </row>
    <row r="2422" spans="2:12" x14ac:dyDescent="0.2">
      <c r="B2422" s="14">
        <f>COUNTIFS($E$3:E2422,تقرير!$E$4)</f>
        <v>21</v>
      </c>
      <c r="C2422" s="48"/>
      <c r="D2422" s="48"/>
      <c r="E2422" s="48"/>
      <c r="F2422" s="50"/>
      <c r="G2422" s="51"/>
      <c r="H2422" s="128" t="str">
        <f>IF(F2422="","",_xlfn.IFNA(VLOOKUP(F2422,'سجل المشتريات'!E:M,9,0),"غير مسجلة في المشتريات"))</f>
        <v/>
      </c>
      <c r="I2422" s="27" t="str">
        <f>_xlfn.IFNA(VLOOKUP(E2422,الاوردرات!$B$1:$C$600,2,0),"")</f>
        <v/>
      </c>
      <c r="J2422" s="63"/>
      <c r="L2422" s="125" t="str">
        <f>IF(F2422="","",_xlfn.IFNA((VLOOKUP(F2422,help!L:M,2,0))*G2422,"غير مسجلة في المشتريات"))</f>
        <v/>
      </c>
    </row>
    <row r="2423" spans="2:12" x14ac:dyDescent="0.2">
      <c r="B2423" s="14">
        <f>COUNTIFS($E$3:E2423,تقرير!$E$4)</f>
        <v>21</v>
      </c>
      <c r="C2423" s="48"/>
      <c r="D2423" s="48"/>
      <c r="E2423" s="48"/>
      <c r="F2423" s="50"/>
      <c r="G2423" s="51"/>
      <c r="H2423" s="128" t="str">
        <f>IF(F2423="","",_xlfn.IFNA(VLOOKUP(F2423,'سجل المشتريات'!E:M,9,0),"غير مسجلة في المشتريات"))</f>
        <v/>
      </c>
      <c r="I2423" s="27" t="str">
        <f>_xlfn.IFNA(VLOOKUP(E2423,الاوردرات!$B$1:$C$600,2,0),"")</f>
        <v/>
      </c>
      <c r="J2423" s="63"/>
      <c r="L2423" s="125" t="str">
        <f>IF(F2423="","",_xlfn.IFNA((VLOOKUP(F2423,help!L:M,2,0))*G2423,"غير مسجلة في المشتريات"))</f>
        <v/>
      </c>
    </row>
    <row r="2424" spans="2:12" x14ac:dyDescent="0.2">
      <c r="B2424" s="14">
        <f>COUNTIFS($E$3:E2424,تقرير!$E$4)</f>
        <v>21</v>
      </c>
      <c r="C2424" s="48"/>
      <c r="D2424" s="48"/>
      <c r="E2424" s="48"/>
      <c r="F2424" s="50"/>
      <c r="G2424" s="51"/>
      <c r="H2424" s="128" t="str">
        <f>IF(F2424="","",_xlfn.IFNA(VLOOKUP(F2424,'سجل المشتريات'!E:M,9,0),"غير مسجلة في المشتريات"))</f>
        <v/>
      </c>
      <c r="I2424" s="27" t="str">
        <f>_xlfn.IFNA(VLOOKUP(E2424,الاوردرات!$B$1:$C$600,2,0),"")</f>
        <v/>
      </c>
      <c r="J2424" s="63"/>
      <c r="L2424" s="125" t="str">
        <f>IF(F2424="","",_xlfn.IFNA((VLOOKUP(F2424,help!L:M,2,0))*G2424,"غير مسجلة في المشتريات"))</f>
        <v/>
      </c>
    </row>
    <row r="2425" spans="2:12" x14ac:dyDescent="0.2">
      <c r="B2425" s="14">
        <f>COUNTIFS($E$3:E2425,تقرير!$E$4)</f>
        <v>21</v>
      </c>
      <c r="C2425" s="48"/>
      <c r="D2425" s="48"/>
      <c r="E2425" s="48"/>
      <c r="F2425" s="50"/>
      <c r="G2425" s="51"/>
      <c r="H2425" s="128" t="str">
        <f>IF(F2425="","",_xlfn.IFNA(VLOOKUP(F2425,'سجل المشتريات'!E:M,9,0),"غير مسجلة في المشتريات"))</f>
        <v/>
      </c>
      <c r="I2425" s="27" t="str">
        <f>_xlfn.IFNA(VLOOKUP(E2425,الاوردرات!$B$1:$C$600,2,0),"")</f>
        <v/>
      </c>
      <c r="J2425" s="63"/>
      <c r="L2425" s="125" t="str">
        <f>IF(F2425="","",_xlfn.IFNA((VLOOKUP(F2425,help!L:M,2,0))*G2425,"غير مسجلة في المشتريات"))</f>
        <v/>
      </c>
    </row>
    <row r="2426" spans="2:12" x14ac:dyDescent="0.2">
      <c r="B2426" s="14">
        <f>COUNTIFS($E$3:E2426,تقرير!$E$4)</f>
        <v>21</v>
      </c>
      <c r="C2426" s="48"/>
      <c r="D2426" s="48"/>
      <c r="E2426" s="48"/>
      <c r="F2426" s="50"/>
      <c r="G2426" s="51"/>
      <c r="H2426" s="128" t="str">
        <f>IF(F2426="","",_xlfn.IFNA(VLOOKUP(F2426,'سجل المشتريات'!E:M,9,0),"غير مسجلة في المشتريات"))</f>
        <v/>
      </c>
      <c r="I2426" s="27" t="str">
        <f>_xlfn.IFNA(VLOOKUP(E2426,الاوردرات!$B$1:$C$600,2,0),"")</f>
        <v/>
      </c>
      <c r="J2426" s="63"/>
      <c r="L2426" s="125" t="str">
        <f>IF(F2426="","",_xlfn.IFNA((VLOOKUP(F2426,help!L:M,2,0))*G2426,"غير مسجلة في المشتريات"))</f>
        <v/>
      </c>
    </row>
    <row r="2427" spans="2:12" x14ac:dyDescent="0.2">
      <c r="B2427" s="14">
        <f>COUNTIFS($E$3:E2427,تقرير!$E$4)</f>
        <v>21</v>
      </c>
      <c r="C2427" s="48"/>
      <c r="D2427" s="48"/>
      <c r="E2427" s="48"/>
      <c r="F2427" s="50"/>
      <c r="G2427" s="51"/>
      <c r="H2427" s="128" t="str">
        <f>IF(F2427="","",_xlfn.IFNA(VLOOKUP(F2427,'سجل المشتريات'!E:M,9,0),"غير مسجلة في المشتريات"))</f>
        <v/>
      </c>
      <c r="I2427" s="27" t="str">
        <f>_xlfn.IFNA(VLOOKUP(E2427,الاوردرات!$B$1:$C$600,2,0),"")</f>
        <v/>
      </c>
      <c r="J2427" s="63"/>
      <c r="L2427" s="125" t="str">
        <f>IF(F2427="","",_xlfn.IFNA((VLOOKUP(F2427,help!L:M,2,0))*G2427,"غير مسجلة في المشتريات"))</f>
        <v/>
      </c>
    </row>
    <row r="2428" spans="2:12" x14ac:dyDescent="0.2">
      <c r="B2428" s="14">
        <f>COUNTIFS($E$3:E2428,تقرير!$E$4)</f>
        <v>21</v>
      </c>
      <c r="C2428" s="48"/>
      <c r="D2428" s="48"/>
      <c r="E2428" s="48"/>
      <c r="F2428" s="50"/>
      <c r="G2428" s="51"/>
      <c r="H2428" s="128" t="str">
        <f>IF(F2428="","",_xlfn.IFNA(VLOOKUP(F2428,'سجل المشتريات'!E:M,9,0),"غير مسجلة في المشتريات"))</f>
        <v/>
      </c>
      <c r="I2428" s="27" t="str">
        <f>_xlfn.IFNA(VLOOKUP(E2428,الاوردرات!$B$1:$C$600,2,0),"")</f>
        <v/>
      </c>
      <c r="J2428" s="63"/>
      <c r="L2428" s="125" t="str">
        <f>IF(F2428="","",_xlfn.IFNA((VLOOKUP(F2428,help!L:M,2,0))*G2428,"غير مسجلة في المشتريات"))</f>
        <v/>
      </c>
    </row>
    <row r="2429" spans="2:12" x14ac:dyDescent="0.2">
      <c r="B2429" s="14">
        <f>COUNTIFS($E$3:E2429,تقرير!$E$4)</f>
        <v>21</v>
      </c>
      <c r="C2429" s="48"/>
      <c r="D2429" s="48"/>
      <c r="E2429" s="48"/>
      <c r="F2429" s="50"/>
      <c r="G2429" s="51"/>
      <c r="H2429" s="128" t="str">
        <f>IF(F2429="","",_xlfn.IFNA(VLOOKUP(F2429,'سجل المشتريات'!E:M,9,0),"غير مسجلة في المشتريات"))</f>
        <v/>
      </c>
      <c r="I2429" s="27" t="str">
        <f>_xlfn.IFNA(VLOOKUP(E2429,الاوردرات!$B$1:$C$600,2,0),"")</f>
        <v/>
      </c>
      <c r="J2429" s="63"/>
      <c r="L2429" s="125" t="str">
        <f>IF(F2429="","",_xlfn.IFNA((VLOOKUP(F2429,help!L:M,2,0))*G2429,"غير مسجلة في المشتريات"))</f>
        <v/>
      </c>
    </row>
    <row r="2430" spans="2:12" x14ac:dyDescent="0.2">
      <c r="B2430" s="14">
        <f>COUNTIFS($E$3:E2430,تقرير!$E$4)</f>
        <v>21</v>
      </c>
      <c r="C2430" s="48"/>
      <c r="D2430" s="48"/>
      <c r="E2430" s="48"/>
      <c r="F2430" s="50"/>
      <c r="G2430" s="51"/>
      <c r="H2430" s="128" t="str">
        <f>IF(F2430="","",_xlfn.IFNA(VLOOKUP(F2430,'سجل المشتريات'!E:M,9,0),"غير مسجلة في المشتريات"))</f>
        <v/>
      </c>
      <c r="I2430" s="27" t="str">
        <f>_xlfn.IFNA(VLOOKUP(E2430,الاوردرات!$B$1:$C$600,2,0),"")</f>
        <v/>
      </c>
      <c r="J2430" s="63"/>
      <c r="L2430" s="125" t="str">
        <f>IF(F2430="","",_xlfn.IFNA((VLOOKUP(F2430,help!L:M,2,0))*G2430,"غير مسجلة في المشتريات"))</f>
        <v/>
      </c>
    </row>
    <row r="2431" spans="2:12" x14ac:dyDescent="0.2">
      <c r="B2431" s="14">
        <f>COUNTIFS($E$3:E2431,تقرير!$E$4)</f>
        <v>21</v>
      </c>
      <c r="C2431" s="48"/>
      <c r="D2431" s="48"/>
      <c r="E2431" s="48"/>
      <c r="F2431" s="50"/>
      <c r="G2431" s="51"/>
      <c r="H2431" s="128" t="str">
        <f>IF(F2431="","",_xlfn.IFNA(VLOOKUP(F2431,'سجل المشتريات'!E:M,9,0),"غير مسجلة في المشتريات"))</f>
        <v/>
      </c>
      <c r="I2431" s="27" t="str">
        <f>_xlfn.IFNA(VLOOKUP(E2431,الاوردرات!$B$1:$C$600,2,0),"")</f>
        <v/>
      </c>
      <c r="J2431" s="63"/>
      <c r="L2431" s="125" t="str">
        <f>IF(F2431="","",_xlfn.IFNA((VLOOKUP(F2431,help!L:M,2,0))*G2431,"غير مسجلة في المشتريات"))</f>
        <v/>
      </c>
    </row>
    <row r="2432" spans="2:12" x14ac:dyDescent="0.2">
      <c r="B2432" s="14">
        <f>COUNTIFS($E$3:E2432,تقرير!$E$4)</f>
        <v>21</v>
      </c>
      <c r="C2432" s="48"/>
      <c r="D2432" s="48"/>
      <c r="E2432" s="48"/>
      <c r="F2432" s="50"/>
      <c r="G2432" s="51"/>
      <c r="H2432" s="128" t="str">
        <f>IF(F2432="","",_xlfn.IFNA(VLOOKUP(F2432,'سجل المشتريات'!E:M,9,0),"غير مسجلة في المشتريات"))</f>
        <v/>
      </c>
      <c r="I2432" s="27" t="str">
        <f>_xlfn.IFNA(VLOOKUP(E2432,الاوردرات!$B$1:$C$600,2,0),"")</f>
        <v/>
      </c>
      <c r="J2432" s="63"/>
      <c r="L2432" s="125" t="str">
        <f>IF(F2432="","",_xlfn.IFNA((VLOOKUP(F2432,help!L:M,2,0))*G2432,"غير مسجلة في المشتريات"))</f>
        <v/>
      </c>
    </row>
    <row r="2433" spans="2:12" x14ac:dyDescent="0.2">
      <c r="B2433" s="14">
        <f>COUNTIFS($E$3:E2433,تقرير!$E$4)</f>
        <v>21</v>
      </c>
      <c r="C2433" s="48"/>
      <c r="D2433" s="48"/>
      <c r="E2433" s="48"/>
      <c r="F2433" s="50"/>
      <c r="G2433" s="51"/>
      <c r="H2433" s="128" t="str">
        <f>IF(F2433="","",_xlfn.IFNA(VLOOKUP(F2433,'سجل المشتريات'!E:M,9,0),"غير مسجلة في المشتريات"))</f>
        <v/>
      </c>
      <c r="I2433" s="27" t="str">
        <f>_xlfn.IFNA(VLOOKUP(E2433,الاوردرات!$B$1:$C$600,2,0),"")</f>
        <v/>
      </c>
      <c r="J2433" s="63"/>
      <c r="L2433" s="125" t="str">
        <f>IF(F2433="","",_xlfn.IFNA((VLOOKUP(F2433,help!L:M,2,0))*G2433,"غير مسجلة في المشتريات"))</f>
        <v/>
      </c>
    </row>
    <row r="2434" spans="2:12" x14ac:dyDescent="0.2">
      <c r="B2434" s="14">
        <f>COUNTIFS($E$3:E2434,تقرير!$E$4)</f>
        <v>21</v>
      </c>
      <c r="C2434" s="48"/>
      <c r="D2434" s="48"/>
      <c r="E2434" s="48"/>
      <c r="F2434" s="50"/>
      <c r="G2434" s="51"/>
      <c r="H2434" s="128" t="str">
        <f>IF(F2434="","",_xlfn.IFNA(VLOOKUP(F2434,'سجل المشتريات'!E:M,9,0),"غير مسجلة في المشتريات"))</f>
        <v/>
      </c>
      <c r="I2434" s="27" t="str">
        <f>_xlfn.IFNA(VLOOKUP(E2434,الاوردرات!$B$1:$C$600,2,0),"")</f>
        <v/>
      </c>
      <c r="J2434" s="63"/>
      <c r="L2434" s="125" t="str">
        <f>IF(F2434="","",_xlfn.IFNA((VLOOKUP(F2434,help!L:M,2,0))*G2434,"غير مسجلة في المشتريات"))</f>
        <v/>
      </c>
    </row>
    <row r="2435" spans="2:12" x14ac:dyDescent="0.2">
      <c r="B2435" s="14">
        <f>COUNTIFS($E$3:E2435,تقرير!$E$4)</f>
        <v>21</v>
      </c>
      <c r="C2435" s="48"/>
      <c r="D2435" s="48"/>
      <c r="E2435" s="48"/>
      <c r="F2435" s="50"/>
      <c r="G2435" s="51"/>
      <c r="H2435" s="128" t="str">
        <f>IF(F2435="","",_xlfn.IFNA(VLOOKUP(F2435,'سجل المشتريات'!E:M,9,0),"غير مسجلة في المشتريات"))</f>
        <v/>
      </c>
      <c r="I2435" s="27" t="str">
        <f>_xlfn.IFNA(VLOOKUP(E2435,الاوردرات!$B$1:$C$600,2,0),"")</f>
        <v/>
      </c>
      <c r="J2435" s="63"/>
      <c r="L2435" s="125" t="str">
        <f>IF(F2435="","",_xlfn.IFNA((VLOOKUP(F2435,help!L:M,2,0))*G2435,"غير مسجلة في المشتريات"))</f>
        <v/>
      </c>
    </row>
    <row r="2436" spans="2:12" x14ac:dyDescent="0.2">
      <c r="B2436" s="14">
        <f>COUNTIFS($E$3:E2436,تقرير!$E$4)</f>
        <v>21</v>
      </c>
      <c r="C2436" s="48"/>
      <c r="D2436" s="48"/>
      <c r="E2436" s="48"/>
      <c r="F2436" s="50"/>
      <c r="G2436" s="51"/>
      <c r="H2436" s="128" t="str">
        <f>IF(F2436="","",_xlfn.IFNA(VLOOKUP(F2436,'سجل المشتريات'!E:M,9,0),"غير مسجلة في المشتريات"))</f>
        <v/>
      </c>
      <c r="I2436" s="27" t="str">
        <f>_xlfn.IFNA(VLOOKUP(E2436,الاوردرات!$B$1:$C$600,2,0),"")</f>
        <v/>
      </c>
      <c r="J2436" s="63"/>
      <c r="L2436" s="125" t="str">
        <f>IF(F2436="","",_xlfn.IFNA((VLOOKUP(F2436,help!L:M,2,0))*G2436,"غير مسجلة في المشتريات"))</f>
        <v/>
      </c>
    </row>
    <row r="2437" spans="2:12" x14ac:dyDescent="0.2">
      <c r="B2437" s="14">
        <f>COUNTIFS($E$3:E2437,تقرير!$E$4)</f>
        <v>21</v>
      </c>
      <c r="C2437" s="48"/>
      <c r="D2437" s="48"/>
      <c r="E2437" s="48"/>
      <c r="F2437" s="50"/>
      <c r="G2437" s="51"/>
      <c r="H2437" s="128" t="str">
        <f>IF(F2437="","",_xlfn.IFNA(VLOOKUP(F2437,'سجل المشتريات'!E:M,9,0),"غير مسجلة في المشتريات"))</f>
        <v/>
      </c>
      <c r="I2437" s="27" t="str">
        <f>_xlfn.IFNA(VLOOKUP(E2437,الاوردرات!$B$1:$C$600,2,0),"")</f>
        <v/>
      </c>
      <c r="J2437" s="63"/>
      <c r="L2437" s="125" t="str">
        <f>IF(F2437="","",_xlfn.IFNA((VLOOKUP(F2437,help!L:M,2,0))*G2437,"غير مسجلة في المشتريات"))</f>
        <v/>
      </c>
    </row>
    <row r="2438" spans="2:12" x14ac:dyDescent="0.2">
      <c r="B2438" s="14">
        <f>COUNTIFS($E$3:E2438,تقرير!$E$4)</f>
        <v>21</v>
      </c>
      <c r="C2438" s="48"/>
      <c r="D2438" s="48"/>
      <c r="E2438" s="48"/>
      <c r="F2438" s="50"/>
      <c r="G2438" s="51"/>
      <c r="H2438" s="128" t="str">
        <f>IF(F2438="","",_xlfn.IFNA(VLOOKUP(F2438,'سجل المشتريات'!E:M,9,0),"غير مسجلة في المشتريات"))</f>
        <v/>
      </c>
      <c r="I2438" s="27" t="str">
        <f>_xlfn.IFNA(VLOOKUP(E2438,الاوردرات!$B$1:$C$600,2,0),"")</f>
        <v/>
      </c>
      <c r="J2438" s="63"/>
      <c r="L2438" s="125" t="str">
        <f>IF(F2438="","",_xlfn.IFNA((VLOOKUP(F2438,help!L:M,2,0))*G2438,"غير مسجلة في المشتريات"))</f>
        <v/>
      </c>
    </row>
    <row r="2439" spans="2:12" x14ac:dyDescent="0.2">
      <c r="B2439" s="14">
        <f>COUNTIFS($E$3:E2439,تقرير!$E$4)</f>
        <v>21</v>
      </c>
      <c r="C2439" s="48"/>
      <c r="D2439" s="48"/>
      <c r="E2439" s="48"/>
      <c r="F2439" s="50"/>
      <c r="G2439" s="51"/>
      <c r="H2439" s="128" t="str">
        <f>IF(F2439="","",_xlfn.IFNA(VLOOKUP(F2439,'سجل المشتريات'!E:M,9,0),"غير مسجلة في المشتريات"))</f>
        <v/>
      </c>
      <c r="I2439" s="27" t="str">
        <f>_xlfn.IFNA(VLOOKUP(E2439,الاوردرات!$B$1:$C$600,2,0),"")</f>
        <v/>
      </c>
      <c r="J2439" s="63"/>
      <c r="L2439" s="125" t="str">
        <f>IF(F2439="","",_xlfn.IFNA((VLOOKUP(F2439,help!L:M,2,0))*G2439,"غير مسجلة في المشتريات"))</f>
        <v/>
      </c>
    </row>
    <row r="2440" spans="2:12" x14ac:dyDescent="0.2">
      <c r="B2440" s="14">
        <f>COUNTIFS($E$3:E2440,تقرير!$E$4)</f>
        <v>21</v>
      </c>
      <c r="C2440" s="48"/>
      <c r="D2440" s="48"/>
      <c r="E2440" s="48"/>
      <c r="F2440" s="50"/>
      <c r="G2440" s="51"/>
      <c r="H2440" s="128" t="str">
        <f>IF(F2440="","",_xlfn.IFNA(VLOOKUP(F2440,'سجل المشتريات'!E:M,9,0),"غير مسجلة في المشتريات"))</f>
        <v/>
      </c>
      <c r="I2440" s="27" t="str">
        <f>_xlfn.IFNA(VLOOKUP(E2440,الاوردرات!$B$1:$C$600,2,0),"")</f>
        <v/>
      </c>
      <c r="J2440" s="63"/>
      <c r="L2440" s="125" t="str">
        <f>IF(F2440="","",_xlfn.IFNA((VLOOKUP(F2440,help!L:M,2,0))*G2440,"غير مسجلة في المشتريات"))</f>
        <v/>
      </c>
    </row>
    <row r="2441" spans="2:12" x14ac:dyDescent="0.2">
      <c r="B2441" s="14">
        <f>COUNTIFS($E$3:E2441,تقرير!$E$4)</f>
        <v>21</v>
      </c>
      <c r="C2441" s="48"/>
      <c r="D2441" s="48"/>
      <c r="E2441" s="48"/>
      <c r="F2441" s="50"/>
      <c r="G2441" s="51"/>
      <c r="H2441" s="128" t="str">
        <f>IF(F2441="","",_xlfn.IFNA(VLOOKUP(F2441,'سجل المشتريات'!E:M,9,0),"غير مسجلة في المشتريات"))</f>
        <v/>
      </c>
      <c r="I2441" s="27" t="str">
        <f>_xlfn.IFNA(VLOOKUP(E2441,الاوردرات!$B$1:$C$600,2,0),"")</f>
        <v/>
      </c>
      <c r="J2441" s="63"/>
      <c r="L2441" s="125" t="str">
        <f>IF(F2441="","",_xlfn.IFNA((VLOOKUP(F2441,help!L:M,2,0))*G2441,"غير مسجلة في المشتريات"))</f>
        <v/>
      </c>
    </row>
    <row r="2442" spans="2:12" x14ac:dyDescent="0.2">
      <c r="B2442" s="14">
        <f>COUNTIFS($E$3:E2442,تقرير!$E$4)</f>
        <v>21</v>
      </c>
      <c r="C2442" s="48"/>
      <c r="D2442" s="48"/>
      <c r="E2442" s="48"/>
      <c r="F2442" s="50"/>
      <c r="G2442" s="51"/>
      <c r="H2442" s="128" t="str">
        <f>IF(F2442="","",_xlfn.IFNA(VLOOKUP(F2442,'سجل المشتريات'!E:M,9,0),"غير مسجلة في المشتريات"))</f>
        <v/>
      </c>
      <c r="I2442" s="27" t="str">
        <f>_xlfn.IFNA(VLOOKUP(E2442,الاوردرات!$B$1:$C$600,2,0),"")</f>
        <v/>
      </c>
      <c r="J2442" s="63"/>
      <c r="L2442" s="125" t="str">
        <f>IF(F2442="","",_xlfn.IFNA((VLOOKUP(F2442,help!L:M,2,0))*G2442,"غير مسجلة في المشتريات"))</f>
        <v/>
      </c>
    </row>
    <row r="2443" spans="2:12" x14ac:dyDescent="0.2">
      <c r="B2443" s="14">
        <f>COUNTIFS($E$3:E2443,تقرير!$E$4)</f>
        <v>21</v>
      </c>
      <c r="C2443" s="48"/>
      <c r="D2443" s="48"/>
      <c r="E2443" s="48"/>
      <c r="F2443" s="50"/>
      <c r="G2443" s="51"/>
      <c r="H2443" s="128" t="str">
        <f>IF(F2443="","",_xlfn.IFNA(VLOOKUP(F2443,'سجل المشتريات'!E:M,9,0),"غير مسجلة في المشتريات"))</f>
        <v/>
      </c>
      <c r="I2443" s="27" t="str">
        <f>_xlfn.IFNA(VLOOKUP(E2443,الاوردرات!$B$1:$C$600,2,0),"")</f>
        <v/>
      </c>
      <c r="J2443" s="63"/>
      <c r="L2443" s="125" t="str">
        <f>IF(F2443="","",_xlfn.IFNA((VLOOKUP(F2443,help!L:M,2,0))*G2443,"غير مسجلة في المشتريات"))</f>
        <v/>
      </c>
    </row>
    <row r="2444" spans="2:12" x14ac:dyDescent="0.2">
      <c r="B2444" s="14">
        <f>COUNTIFS($E$3:E2444,تقرير!$E$4)</f>
        <v>21</v>
      </c>
      <c r="C2444" s="48"/>
      <c r="D2444" s="48"/>
      <c r="E2444" s="48"/>
      <c r="F2444" s="50"/>
      <c r="G2444" s="51"/>
      <c r="H2444" s="128" t="str">
        <f>IF(F2444="","",_xlfn.IFNA(VLOOKUP(F2444,'سجل المشتريات'!E:M,9,0),"غير مسجلة في المشتريات"))</f>
        <v/>
      </c>
      <c r="I2444" s="27" t="str">
        <f>_xlfn.IFNA(VLOOKUP(E2444,الاوردرات!$B$1:$C$600,2,0),"")</f>
        <v/>
      </c>
      <c r="J2444" s="63"/>
      <c r="L2444" s="125" t="str">
        <f>IF(F2444="","",_xlfn.IFNA((VLOOKUP(F2444,help!L:M,2,0))*G2444,"غير مسجلة في المشتريات"))</f>
        <v/>
      </c>
    </row>
    <row r="2445" spans="2:12" x14ac:dyDescent="0.2">
      <c r="B2445" s="14">
        <f>COUNTIFS($E$3:E2445,تقرير!$E$4)</f>
        <v>21</v>
      </c>
      <c r="C2445" s="48"/>
      <c r="D2445" s="48"/>
      <c r="E2445" s="48"/>
      <c r="F2445" s="50"/>
      <c r="G2445" s="51"/>
      <c r="H2445" s="128" t="str">
        <f>IF(F2445="","",_xlfn.IFNA(VLOOKUP(F2445,'سجل المشتريات'!E:M,9,0),"غير مسجلة في المشتريات"))</f>
        <v/>
      </c>
      <c r="I2445" s="27" t="str">
        <f>_xlfn.IFNA(VLOOKUP(E2445,الاوردرات!$B$1:$C$600,2,0),"")</f>
        <v/>
      </c>
      <c r="J2445" s="63"/>
      <c r="L2445" s="125" t="str">
        <f>IF(F2445="","",_xlfn.IFNA((VLOOKUP(F2445,help!L:M,2,0))*G2445,"غير مسجلة في المشتريات"))</f>
        <v/>
      </c>
    </row>
    <row r="2446" spans="2:12" x14ac:dyDescent="0.2">
      <c r="B2446" s="14">
        <f>COUNTIFS($E$3:E2446,تقرير!$E$4)</f>
        <v>21</v>
      </c>
      <c r="C2446" s="48"/>
      <c r="D2446" s="48"/>
      <c r="E2446" s="48"/>
      <c r="F2446" s="50"/>
      <c r="G2446" s="51"/>
      <c r="H2446" s="128" t="str">
        <f>IF(F2446="","",_xlfn.IFNA(VLOOKUP(F2446,'سجل المشتريات'!E:M,9,0),"غير مسجلة في المشتريات"))</f>
        <v/>
      </c>
      <c r="I2446" s="27" t="str">
        <f>_xlfn.IFNA(VLOOKUP(E2446,الاوردرات!$B$1:$C$600,2,0),"")</f>
        <v/>
      </c>
      <c r="J2446" s="63"/>
      <c r="L2446" s="125" t="str">
        <f>IF(F2446="","",_xlfn.IFNA((VLOOKUP(F2446,help!L:M,2,0))*G2446,"غير مسجلة في المشتريات"))</f>
        <v/>
      </c>
    </row>
    <row r="2447" spans="2:12" x14ac:dyDescent="0.2">
      <c r="B2447" s="14">
        <f>COUNTIFS($E$3:E2447,تقرير!$E$4)</f>
        <v>21</v>
      </c>
      <c r="C2447" s="48"/>
      <c r="D2447" s="48"/>
      <c r="E2447" s="48"/>
      <c r="F2447" s="50"/>
      <c r="G2447" s="51"/>
      <c r="H2447" s="128" t="str">
        <f>IF(F2447="","",_xlfn.IFNA(VLOOKUP(F2447,'سجل المشتريات'!E:M,9,0),"غير مسجلة في المشتريات"))</f>
        <v/>
      </c>
      <c r="I2447" s="27" t="str">
        <f>_xlfn.IFNA(VLOOKUP(E2447,الاوردرات!$B$1:$C$600,2,0),"")</f>
        <v/>
      </c>
      <c r="J2447" s="63"/>
      <c r="L2447" s="125" t="str">
        <f>IF(F2447="","",_xlfn.IFNA((VLOOKUP(F2447,help!L:M,2,0))*G2447,"غير مسجلة في المشتريات"))</f>
        <v/>
      </c>
    </row>
    <row r="2448" spans="2:12" x14ac:dyDescent="0.2">
      <c r="B2448" s="14">
        <f>COUNTIFS($E$3:E2448,تقرير!$E$4)</f>
        <v>21</v>
      </c>
      <c r="C2448" s="48"/>
      <c r="D2448" s="48"/>
      <c r="E2448" s="48"/>
      <c r="F2448" s="50"/>
      <c r="G2448" s="51"/>
      <c r="H2448" s="128" t="str">
        <f>IF(F2448="","",_xlfn.IFNA(VLOOKUP(F2448,'سجل المشتريات'!E:M,9,0),"غير مسجلة في المشتريات"))</f>
        <v/>
      </c>
      <c r="I2448" s="27" t="str">
        <f>_xlfn.IFNA(VLOOKUP(E2448,الاوردرات!$B$1:$C$600,2,0),"")</f>
        <v/>
      </c>
      <c r="J2448" s="63"/>
      <c r="L2448" s="125" t="str">
        <f>IF(F2448="","",_xlfn.IFNA((VLOOKUP(F2448,help!L:M,2,0))*G2448,"غير مسجلة في المشتريات"))</f>
        <v/>
      </c>
    </row>
    <row r="2449" spans="2:12" x14ac:dyDescent="0.2">
      <c r="B2449" s="14">
        <f>COUNTIFS($E$3:E2449,تقرير!$E$4)</f>
        <v>21</v>
      </c>
      <c r="C2449" s="48"/>
      <c r="D2449" s="48"/>
      <c r="E2449" s="48"/>
      <c r="F2449" s="50"/>
      <c r="G2449" s="51"/>
      <c r="H2449" s="128" t="str">
        <f>IF(F2449="","",_xlfn.IFNA(VLOOKUP(F2449,'سجل المشتريات'!E:M,9,0),"غير مسجلة في المشتريات"))</f>
        <v/>
      </c>
      <c r="I2449" s="27" t="str">
        <f>_xlfn.IFNA(VLOOKUP(E2449,الاوردرات!$B$1:$C$600,2,0),"")</f>
        <v/>
      </c>
      <c r="J2449" s="63"/>
      <c r="L2449" s="125" t="str">
        <f>IF(F2449="","",_xlfn.IFNA((VLOOKUP(F2449,help!L:M,2,0))*G2449,"غير مسجلة في المشتريات"))</f>
        <v/>
      </c>
    </row>
    <row r="2450" spans="2:12" x14ac:dyDescent="0.2">
      <c r="B2450" s="14">
        <f>COUNTIFS($E$3:E2450,تقرير!$E$4)</f>
        <v>21</v>
      </c>
      <c r="C2450" s="48"/>
      <c r="D2450" s="48"/>
      <c r="E2450" s="48"/>
      <c r="F2450" s="50"/>
      <c r="G2450" s="51"/>
      <c r="H2450" s="128" t="str">
        <f>IF(F2450="","",_xlfn.IFNA(VLOOKUP(F2450,'سجل المشتريات'!E:M,9,0),"غير مسجلة في المشتريات"))</f>
        <v/>
      </c>
      <c r="I2450" s="27" t="str">
        <f>_xlfn.IFNA(VLOOKUP(E2450,الاوردرات!$B$1:$C$600,2,0),"")</f>
        <v/>
      </c>
      <c r="J2450" s="63"/>
      <c r="L2450" s="125" t="str">
        <f>IF(F2450="","",_xlfn.IFNA((VLOOKUP(F2450,help!L:M,2,0))*G2450,"غير مسجلة في المشتريات"))</f>
        <v/>
      </c>
    </row>
    <row r="2451" spans="2:12" x14ac:dyDescent="0.2">
      <c r="B2451" s="14">
        <f>COUNTIFS($E$3:E2451,تقرير!$E$4)</f>
        <v>21</v>
      </c>
      <c r="C2451" s="48"/>
      <c r="D2451" s="48"/>
      <c r="E2451" s="48"/>
      <c r="F2451" s="50"/>
      <c r="G2451" s="51"/>
      <c r="H2451" s="128" t="str">
        <f>IF(F2451="","",_xlfn.IFNA(VLOOKUP(F2451,'سجل المشتريات'!E:M,9,0),"غير مسجلة في المشتريات"))</f>
        <v/>
      </c>
      <c r="I2451" s="27" t="str">
        <f>_xlfn.IFNA(VLOOKUP(E2451,الاوردرات!$B$1:$C$600,2,0),"")</f>
        <v/>
      </c>
      <c r="J2451" s="63"/>
      <c r="L2451" s="125" t="str">
        <f>IF(F2451="","",_xlfn.IFNA((VLOOKUP(F2451,help!L:M,2,0))*G2451,"غير مسجلة في المشتريات"))</f>
        <v/>
      </c>
    </row>
    <row r="2452" spans="2:12" x14ac:dyDescent="0.2">
      <c r="B2452" s="14">
        <f>COUNTIFS($E$3:E2452,تقرير!$E$4)</f>
        <v>21</v>
      </c>
      <c r="C2452" s="48"/>
      <c r="D2452" s="48"/>
      <c r="E2452" s="48"/>
      <c r="F2452" s="50"/>
      <c r="G2452" s="51"/>
      <c r="H2452" s="128" t="str">
        <f>IF(F2452="","",_xlfn.IFNA(VLOOKUP(F2452,'سجل المشتريات'!E:M,9,0),"غير مسجلة في المشتريات"))</f>
        <v/>
      </c>
      <c r="I2452" s="27" t="str">
        <f>_xlfn.IFNA(VLOOKUP(E2452,الاوردرات!$B$1:$C$600,2,0),"")</f>
        <v/>
      </c>
      <c r="J2452" s="63"/>
      <c r="L2452" s="125" t="str">
        <f>IF(F2452="","",_xlfn.IFNA((VLOOKUP(F2452,help!L:M,2,0))*G2452,"غير مسجلة في المشتريات"))</f>
        <v/>
      </c>
    </row>
    <row r="2453" spans="2:12" x14ac:dyDescent="0.2">
      <c r="B2453" s="14">
        <f>COUNTIFS($E$3:E2453,تقرير!$E$4)</f>
        <v>21</v>
      </c>
      <c r="C2453" s="48"/>
      <c r="D2453" s="48"/>
      <c r="E2453" s="48"/>
      <c r="F2453" s="50"/>
      <c r="G2453" s="51"/>
      <c r="H2453" s="128" t="str">
        <f>IF(F2453="","",_xlfn.IFNA(VLOOKUP(F2453,'سجل المشتريات'!E:M,9,0),"غير مسجلة في المشتريات"))</f>
        <v/>
      </c>
      <c r="I2453" s="27" t="str">
        <f>_xlfn.IFNA(VLOOKUP(E2453,الاوردرات!$B$1:$C$600,2,0),"")</f>
        <v/>
      </c>
      <c r="J2453" s="63"/>
      <c r="L2453" s="125" t="str">
        <f>IF(F2453="","",_xlfn.IFNA((VLOOKUP(F2453,help!L:M,2,0))*G2453,"غير مسجلة في المشتريات"))</f>
        <v/>
      </c>
    </row>
    <row r="2454" spans="2:12" x14ac:dyDescent="0.2">
      <c r="B2454" s="14">
        <f>COUNTIFS($E$3:E2454,تقرير!$E$4)</f>
        <v>21</v>
      </c>
      <c r="C2454" s="48"/>
      <c r="D2454" s="48"/>
      <c r="E2454" s="48"/>
      <c r="F2454" s="50"/>
      <c r="G2454" s="51"/>
      <c r="H2454" s="128" t="str">
        <f>IF(F2454="","",_xlfn.IFNA(VLOOKUP(F2454,'سجل المشتريات'!E:M,9,0),"غير مسجلة في المشتريات"))</f>
        <v/>
      </c>
      <c r="I2454" s="27" t="str">
        <f>_xlfn.IFNA(VLOOKUP(E2454,الاوردرات!$B$1:$C$600,2,0),"")</f>
        <v/>
      </c>
      <c r="J2454" s="63"/>
      <c r="L2454" s="125" t="str">
        <f>IF(F2454="","",_xlfn.IFNA((VLOOKUP(F2454,help!L:M,2,0))*G2454,"غير مسجلة في المشتريات"))</f>
        <v/>
      </c>
    </row>
    <row r="2455" spans="2:12" x14ac:dyDescent="0.2">
      <c r="B2455" s="14">
        <f>COUNTIFS($E$3:E2455,تقرير!$E$4)</f>
        <v>21</v>
      </c>
      <c r="C2455" s="48"/>
      <c r="D2455" s="48"/>
      <c r="E2455" s="48"/>
      <c r="F2455" s="50"/>
      <c r="G2455" s="51"/>
      <c r="H2455" s="128" t="str">
        <f>IF(F2455="","",_xlfn.IFNA(VLOOKUP(F2455,'سجل المشتريات'!E:M,9,0),"غير مسجلة في المشتريات"))</f>
        <v/>
      </c>
      <c r="I2455" s="27" t="str">
        <f>_xlfn.IFNA(VLOOKUP(E2455,الاوردرات!$B$1:$C$600,2,0),"")</f>
        <v/>
      </c>
      <c r="J2455" s="63"/>
      <c r="L2455" s="125" t="str">
        <f>IF(F2455="","",_xlfn.IFNA((VLOOKUP(F2455,help!L:M,2,0))*G2455,"غير مسجلة في المشتريات"))</f>
        <v/>
      </c>
    </row>
    <row r="2456" spans="2:12" x14ac:dyDescent="0.2">
      <c r="B2456" s="14">
        <f>COUNTIFS($E$3:E2456,تقرير!$E$4)</f>
        <v>21</v>
      </c>
      <c r="C2456" s="48"/>
      <c r="D2456" s="48"/>
      <c r="E2456" s="48"/>
      <c r="F2456" s="50"/>
      <c r="G2456" s="51"/>
      <c r="H2456" s="128" t="str">
        <f>IF(F2456="","",_xlfn.IFNA(VLOOKUP(F2456,'سجل المشتريات'!E:M,9,0),"غير مسجلة في المشتريات"))</f>
        <v/>
      </c>
      <c r="I2456" s="27" t="str">
        <f>_xlfn.IFNA(VLOOKUP(E2456,الاوردرات!$B$1:$C$600,2,0),"")</f>
        <v/>
      </c>
      <c r="J2456" s="63"/>
      <c r="L2456" s="125" t="str">
        <f>IF(F2456="","",_xlfn.IFNA((VLOOKUP(F2456,help!L:M,2,0))*G2456,"غير مسجلة في المشتريات"))</f>
        <v/>
      </c>
    </row>
    <row r="2457" spans="2:12" x14ac:dyDescent="0.2">
      <c r="B2457" s="14">
        <f>COUNTIFS($E$3:E2457,تقرير!$E$4)</f>
        <v>21</v>
      </c>
      <c r="C2457" s="48"/>
      <c r="D2457" s="48"/>
      <c r="E2457" s="48"/>
      <c r="F2457" s="50"/>
      <c r="G2457" s="51"/>
      <c r="H2457" s="128" t="str">
        <f>IF(F2457="","",_xlfn.IFNA(VLOOKUP(F2457,'سجل المشتريات'!E:M,9,0),"غير مسجلة في المشتريات"))</f>
        <v/>
      </c>
      <c r="I2457" s="27" t="str">
        <f>_xlfn.IFNA(VLOOKUP(E2457,الاوردرات!$B$1:$C$600,2,0),"")</f>
        <v/>
      </c>
      <c r="J2457" s="63"/>
      <c r="L2457" s="125" t="str">
        <f>IF(F2457="","",_xlfn.IFNA((VLOOKUP(F2457,help!L:M,2,0))*G2457,"غير مسجلة في المشتريات"))</f>
        <v/>
      </c>
    </row>
    <row r="2458" spans="2:12" x14ac:dyDescent="0.2">
      <c r="B2458" s="14">
        <f>COUNTIFS($E$3:E2458,تقرير!$E$4)</f>
        <v>21</v>
      </c>
      <c r="C2458" s="48"/>
      <c r="D2458" s="48"/>
      <c r="E2458" s="48"/>
      <c r="F2458" s="50"/>
      <c r="G2458" s="51"/>
      <c r="H2458" s="128" t="str">
        <f>IF(F2458="","",_xlfn.IFNA(VLOOKUP(F2458,'سجل المشتريات'!E:M,9,0),"غير مسجلة في المشتريات"))</f>
        <v/>
      </c>
      <c r="I2458" s="27" t="str">
        <f>_xlfn.IFNA(VLOOKUP(E2458,الاوردرات!$B$1:$C$600,2,0),"")</f>
        <v/>
      </c>
      <c r="J2458" s="63"/>
      <c r="L2458" s="125" t="str">
        <f>IF(F2458="","",_xlfn.IFNA((VLOOKUP(F2458,help!L:M,2,0))*G2458,"غير مسجلة في المشتريات"))</f>
        <v/>
      </c>
    </row>
    <row r="2459" spans="2:12" x14ac:dyDescent="0.2">
      <c r="B2459" s="14">
        <f>COUNTIFS($E$3:E2459,تقرير!$E$4)</f>
        <v>21</v>
      </c>
      <c r="C2459" s="48"/>
      <c r="D2459" s="48"/>
      <c r="E2459" s="48"/>
      <c r="F2459" s="50"/>
      <c r="G2459" s="51"/>
      <c r="H2459" s="128" t="str">
        <f>IF(F2459="","",_xlfn.IFNA(VLOOKUP(F2459,'سجل المشتريات'!E:M,9,0),"غير مسجلة في المشتريات"))</f>
        <v/>
      </c>
      <c r="I2459" s="27" t="str">
        <f>_xlfn.IFNA(VLOOKUP(E2459,الاوردرات!$B$1:$C$600,2,0),"")</f>
        <v/>
      </c>
      <c r="J2459" s="63"/>
      <c r="L2459" s="125" t="str">
        <f>IF(F2459="","",_xlfn.IFNA((VLOOKUP(F2459,help!L:M,2,0))*G2459,"غير مسجلة في المشتريات"))</f>
        <v/>
      </c>
    </row>
    <row r="2460" spans="2:12" x14ac:dyDescent="0.2">
      <c r="B2460" s="14">
        <f>COUNTIFS($E$3:E2460,تقرير!$E$4)</f>
        <v>21</v>
      </c>
      <c r="C2460" s="48"/>
      <c r="D2460" s="48"/>
      <c r="E2460" s="48"/>
      <c r="F2460" s="50"/>
      <c r="G2460" s="51"/>
      <c r="H2460" s="128" t="str">
        <f>IF(F2460="","",_xlfn.IFNA(VLOOKUP(F2460,'سجل المشتريات'!E:M,9,0),"غير مسجلة في المشتريات"))</f>
        <v/>
      </c>
      <c r="I2460" s="27" t="str">
        <f>_xlfn.IFNA(VLOOKUP(E2460,الاوردرات!$B$1:$C$600,2,0),"")</f>
        <v/>
      </c>
      <c r="J2460" s="63"/>
      <c r="L2460" s="125" t="str">
        <f>IF(F2460="","",_xlfn.IFNA((VLOOKUP(F2460,help!L:M,2,0))*G2460,"غير مسجلة في المشتريات"))</f>
        <v/>
      </c>
    </row>
    <row r="2461" spans="2:12" x14ac:dyDescent="0.2">
      <c r="B2461" s="14">
        <f>COUNTIFS($E$3:E2461,تقرير!$E$4)</f>
        <v>21</v>
      </c>
      <c r="C2461" s="48"/>
      <c r="D2461" s="48"/>
      <c r="E2461" s="48"/>
      <c r="F2461" s="50"/>
      <c r="G2461" s="51"/>
      <c r="H2461" s="128" t="str">
        <f>IF(F2461="","",_xlfn.IFNA(VLOOKUP(F2461,'سجل المشتريات'!E:M,9,0),"غير مسجلة في المشتريات"))</f>
        <v/>
      </c>
      <c r="I2461" s="27" t="str">
        <f>_xlfn.IFNA(VLOOKUP(E2461,الاوردرات!$B$1:$C$600,2,0),"")</f>
        <v/>
      </c>
      <c r="J2461" s="63"/>
      <c r="L2461" s="125" t="str">
        <f>IF(F2461="","",_xlfn.IFNA((VLOOKUP(F2461,help!L:M,2,0))*G2461,"غير مسجلة في المشتريات"))</f>
        <v/>
      </c>
    </row>
    <row r="2462" spans="2:12" x14ac:dyDescent="0.2">
      <c r="B2462" s="14">
        <f>COUNTIFS($E$3:E2462,تقرير!$E$4)</f>
        <v>21</v>
      </c>
      <c r="C2462" s="48"/>
      <c r="D2462" s="48"/>
      <c r="E2462" s="48"/>
      <c r="F2462" s="50"/>
      <c r="G2462" s="51"/>
      <c r="H2462" s="128" t="str">
        <f>IF(F2462="","",_xlfn.IFNA(VLOOKUP(F2462,'سجل المشتريات'!E:M,9,0),"غير مسجلة في المشتريات"))</f>
        <v/>
      </c>
      <c r="I2462" s="27" t="str">
        <f>_xlfn.IFNA(VLOOKUP(E2462,الاوردرات!$B$1:$C$600,2,0),"")</f>
        <v/>
      </c>
      <c r="J2462" s="63"/>
      <c r="L2462" s="125" t="str">
        <f>IF(F2462="","",_xlfn.IFNA((VLOOKUP(F2462,help!L:M,2,0))*G2462,"غير مسجلة في المشتريات"))</f>
        <v/>
      </c>
    </row>
    <row r="2463" spans="2:12" x14ac:dyDescent="0.2">
      <c r="B2463" s="14">
        <f>COUNTIFS($E$3:E2463,تقرير!$E$4)</f>
        <v>21</v>
      </c>
      <c r="C2463" s="48"/>
      <c r="D2463" s="48"/>
      <c r="E2463" s="48"/>
      <c r="F2463" s="50"/>
      <c r="G2463" s="51"/>
      <c r="H2463" s="128" t="str">
        <f>IF(F2463="","",_xlfn.IFNA(VLOOKUP(F2463,'سجل المشتريات'!E:M,9,0),"غير مسجلة في المشتريات"))</f>
        <v/>
      </c>
      <c r="I2463" s="27" t="str">
        <f>_xlfn.IFNA(VLOOKUP(E2463,الاوردرات!$B$1:$C$600,2,0),"")</f>
        <v/>
      </c>
      <c r="J2463" s="63"/>
      <c r="L2463" s="125" t="str">
        <f>IF(F2463="","",_xlfn.IFNA((VLOOKUP(F2463,help!L:M,2,0))*G2463,"غير مسجلة في المشتريات"))</f>
        <v/>
      </c>
    </row>
    <row r="2464" spans="2:12" x14ac:dyDescent="0.2">
      <c r="B2464" s="14">
        <f>COUNTIFS($E$3:E2464,تقرير!$E$4)</f>
        <v>21</v>
      </c>
      <c r="C2464" s="48"/>
      <c r="D2464" s="48"/>
      <c r="E2464" s="48"/>
      <c r="F2464" s="50"/>
      <c r="G2464" s="51"/>
      <c r="H2464" s="128" t="str">
        <f>IF(F2464="","",_xlfn.IFNA(VLOOKUP(F2464,'سجل المشتريات'!E:M,9,0),"غير مسجلة في المشتريات"))</f>
        <v/>
      </c>
      <c r="I2464" s="27" t="str">
        <f>_xlfn.IFNA(VLOOKUP(E2464,الاوردرات!$B$1:$C$600,2,0),"")</f>
        <v/>
      </c>
      <c r="J2464" s="63"/>
      <c r="L2464" s="125" t="str">
        <f>IF(F2464="","",_xlfn.IFNA((VLOOKUP(F2464,help!L:M,2,0))*G2464,"غير مسجلة في المشتريات"))</f>
        <v/>
      </c>
    </row>
    <row r="2465" spans="2:12" x14ac:dyDescent="0.2">
      <c r="B2465" s="14">
        <f>COUNTIFS($E$3:E2465,تقرير!$E$4)</f>
        <v>21</v>
      </c>
      <c r="C2465" s="48"/>
      <c r="D2465" s="48"/>
      <c r="E2465" s="48"/>
      <c r="F2465" s="50"/>
      <c r="G2465" s="51"/>
      <c r="H2465" s="128" t="str">
        <f>IF(F2465="","",_xlfn.IFNA(VLOOKUP(F2465,'سجل المشتريات'!E:M,9,0),"غير مسجلة في المشتريات"))</f>
        <v/>
      </c>
      <c r="I2465" s="27" t="str">
        <f>_xlfn.IFNA(VLOOKUP(E2465,الاوردرات!$B$1:$C$600,2,0),"")</f>
        <v/>
      </c>
      <c r="J2465" s="63"/>
      <c r="L2465" s="125" t="str">
        <f>IF(F2465="","",_xlfn.IFNA((VLOOKUP(F2465,help!L:M,2,0))*G2465,"غير مسجلة في المشتريات"))</f>
        <v/>
      </c>
    </row>
    <row r="2466" spans="2:12" x14ac:dyDescent="0.2">
      <c r="B2466" s="14">
        <f>COUNTIFS($E$3:E2466,تقرير!$E$4)</f>
        <v>21</v>
      </c>
      <c r="C2466" s="48"/>
      <c r="D2466" s="48"/>
      <c r="E2466" s="48"/>
      <c r="F2466" s="50"/>
      <c r="G2466" s="51"/>
      <c r="H2466" s="128" t="str">
        <f>IF(F2466="","",_xlfn.IFNA(VLOOKUP(F2466,'سجل المشتريات'!E:M,9,0),"غير مسجلة في المشتريات"))</f>
        <v/>
      </c>
      <c r="I2466" s="27" t="str">
        <f>_xlfn.IFNA(VLOOKUP(E2466,الاوردرات!$B$1:$C$600,2,0),"")</f>
        <v/>
      </c>
      <c r="J2466" s="63"/>
      <c r="L2466" s="125" t="str">
        <f>IF(F2466="","",_xlfn.IFNA((VLOOKUP(F2466,help!L:M,2,0))*G2466,"غير مسجلة في المشتريات"))</f>
        <v/>
      </c>
    </row>
    <row r="2467" spans="2:12" x14ac:dyDescent="0.2">
      <c r="B2467" s="14">
        <f>COUNTIFS($E$3:E2467,تقرير!$E$4)</f>
        <v>21</v>
      </c>
      <c r="C2467" s="48"/>
      <c r="D2467" s="48"/>
      <c r="E2467" s="48"/>
      <c r="F2467" s="50"/>
      <c r="G2467" s="51"/>
      <c r="H2467" s="128" t="str">
        <f>IF(F2467="","",_xlfn.IFNA(VLOOKUP(F2467,'سجل المشتريات'!E:M,9,0),"غير مسجلة في المشتريات"))</f>
        <v/>
      </c>
      <c r="I2467" s="27" t="str">
        <f>_xlfn.IFNA(VLOOKUP(E2467,الاوردرات!$B$1:$C$600,2,0),"")</f>
        <v/>
      </c>
      <c r="J2467" s="63"/>
      <c r="L2467" s="125" t="str">
        <f>IF(F2467="","",_xlfn.IFNA((VLOOKUP(F2467,help!L:M,2,0))*G2467,"غير مسجلة في المشتريات"))</f>
        <v/>
      </c>
    </row>
    <row r="2468" spans="2:12" x14ac:dyDescent="0.2">
      <c r="B2468" s="14">
        <f>COUNTIFS($E$3:E2468,تقرير!$E$4)</f>
        <v>21</v>
      </c>
      <c r="C2468" s="48"/>
      <c r="D2468" s="48"/>
      <c r="E2468" s="48"/>
      <c r="F2468" s="50"/>
      <c r="G2468" s="51"/>
      <c r="H2468" s="128" t="str">
        <f>IF(F2468="","",_xlfn.IFNA(VLOOKUP(F2468,'سجل المشتريات'!E:M,9,0),"غير مسجلة في المشتريات"))</f>
        <v/>
      </c>
      <c r="I2468" s="27" t="str">
        <f>_xlfn.IFNA(VLOOKUP(E2468,الاوردرات!$B$1:$C$600,2,0),"")</f>
        <v/>
      </c>
      <c r="J2468" s="63"/>
      <c r="L2468" s="125" t="str">
        <f>IF(F2468="","",_xlfn.IFNA((VLOOKUP(F2468,help!L:M,2,0))*G2468,"غير مسجلة في المشتريات"))</f>
        <v/>
      </c>
    </row>
    <row r="2469" spans="2:12" x14ac:dyDescent="0.2">
      <c r="B2469" s="14">
        <f>COUNTIFS($E$3:E2469,تقرير!$E$4)</f>
        <v>21</v>
      </c>
      <c r="C2469" s="48"/>
      <c r="D2469" s="48"/>
      <c r="E2469" s="48"/>
      <c r="F2469" s="50"/>
      <c r="G2469" s="51"/>
      <c r="H2469" s="128" t="str">
        <f>IF(F2469="","",_xlfn.IFNA(VLOOKUP(F2469,'سجل المشتريات'!E:M,9,0),"غير مسجلة في المشتريات"))</f>
        <v/>
      </c>
      <c r="I2469" s="27" t="str">
        <f>_xlfn.IFNA(VLOOKUP(E2469,الاوردرات!$B$1:$C$600,2,0),"")</f>
        <v/>
      </c>
      <c r="J2469" s="63"/>
      <c r="L2469" s="125" t="str">
        <f>IF(F2469="","",_xlfn.IFNA((VLOOKUP(F2469,help!L:M,2,0))*G2469,"غير مسجلة في المشتريات"))</f>
        <v/>
      </c>
    </row>
    <row r="2470" spans="2:12" x14ac:dyDescent="0.2">
      <c r="B2470" s="14">
        <f>COUNTIFS($E$3:E2470,تقرير!$E$4)</f>
        <v>21</v>
      </c>
      <c r="C2470" s="48"/>
      <c r="D2470" s="48"/>
      <c r="E2470" s="48"/>
      <c r="F2470" s="50"/>
      <c r="G2470" s="51"/>
      <c r="H2470" s="128" t="str">
        <f>IF(F2470="","",_xlfn.IFNA(VLOOKUP(F2470,'سجل المشتريات'!E:M,9,0),"غير مسجلة في المشتريات"))</f>
        <v/>
      </c>
      <c r="I2470" s="27" t="str">
        <f>_xlfn.IFNA(VLOOKUP(E2470,الاوردرات!$B$1:$C$600,2,0),"")</f>
        <v/>
      </c>
      <c r="J2470" s="63"/>
      <c r="L2470" s="125" t="str">
        <f>IF(F2470="","",_xlfn.IFNA((VLOOKUP(F2470,help!L:M,2,0))*G2470,"غير مسجلة في المشتريات"))</f>
        <v/>
      </c>
    </row>
    <row r="2471" spans="2:12" x14ac:dyDescent="0.2">
      <c r="B2471" s="14">
        <f>COUNTIFS($E$3:E2471,تقرير!$E$4)</f>
        <v>21</v>
      </c>
      <c r="C2471" s="48"/>
      <c r="D2471" s="48"/>
      <c r="E2471" s="48"/>
      <c r="F2471" s="50"/>
      <c r="G2471" s="51"/>
      <c r="H2471" s="128" t="str">
        <f>IF(F2471="","",_xlfn.IFNA(VLOOKUP(F2471,'سجل المشتريات'!E:M,9,0),"غير مسجلة في المشتريات"))</f>
        <v/>
      </c>
      <c r="I2471" s="27" t="str">
        <f>_xlfn.IFNA(VLOOKUP(E2471,الاوردرات!$B$1:$C$600,2,0),"")</f>
        <v/>
      </c>
      <c r="J2471" s="63"/>
      <c r="L2471" s="125" t="str">
        <f>IF(F2471="","",_xlfn.IFNA((VLOOKUP(F2471,help!L:M,2,0))*G2471,"غير مسجلة في المشتريات"))</f>
        <v/>
      </c>
    </row>
    <row r="2472" spans="2:12" x14ac:dyDescent="0.2">
      <c r="B2472" s="14">
        <f>COUNTIFS($E$3:E2472,تقرير!$E$4)</f>
        <v>21</v>
      </c>
      <c r="C2472" s="48"/>
      <c r="D2472" s="48"/>
      <c r="E2472" s="48"/>
      <c r="F2472" s="50"/>
      <c r="G2472" s="51"/>
      <c r="H2472" s="128" t="str">
        <f>IF(F2472="","",_xlfn.IFNA(VLOOKUP(F2472,'سجل المشتريات'!E:M,9,0),"غير مسجلة في المشتريات"))</f>
        <v/>
      </c>
      <c r="I2472" s="27" t="str">
        <f>_xlfn.IFNA(VLOOKUP(E2472,الاوردرات!$B$1:$C$600,2,0),"")</f>
        <v/>
      </c>
      <c r="J2472" s="63"/>
      <c r="L2472" s="125" t="str">
        <f>IF(F2472="","",_xlfn.IFNA((VLOOKUP(F2472,help!L:M,2,0))*G2472,"غير مسجلة في المشتريات"))</f>
        <v/>
      </c>
    </row>
    <row r="2473" spans="2:12" x14ac:dyDescent="0.2">
      <c r="B2473" s="14">
        <f>COUNTIFS($E$3:E2473,تقرير!$E$4)</f>
        <v>21</v>
      </c>
      <c r="C2473" s="48"/>
      <c r="D2473" s="48"/>
      <c r="E2473" s="48"/>
      <c r="F2473" s="50"/>
      <c r="G2473" s="51"/>
      <c r="H2473" s="128" t="str">
        <f>IF(F2473="","",_xlfn.IFNA(VLOOKUP(F2473,'سجل المشتريات'!E:M,9,0),"غير مسجلة في المشتريات"))</f>
        <v/>
      </c>
      <c r="I2473" s="27" t="str">
        <f>_xlfn.IFNA(VLOOKUP(E2473,الاوردرات!$B$1:$C$600,2,0),"")</f>
        <v/>
      </c>
      <c r="J2473" s="63"/>
      <c r="L2473" s="125" t="str">
        <f>IF(F2473="","",_xlfn.IFNA((VLOOKUP(F2473,help!L:M,2,0))*G2473,"غير مسجلة في المشتريات"))</f>
        <v/>
      </c>
    </row>
    <row r="2474" spans="2:12" x14ac:dyDescent="0.2">
      <c r="B2474" s="14">
        <f>COUNTIFS($E$3:E2474,تقرير!$E$4)</f>
        <v>21</v>
      </c>
      <c r="C2474" s="48"/>
      <c r="D2474" s="48"/>
      <c r="E2474" s="48"/>
      <c r="F2474" s="50"/>
      <c r="G2474" s="51"/>
      <c r="H2474" s="128" t="str">
        <f>IF(F2474="","",_xlfn.IFNA(VLOOKUP(F2474,'سجل المشتريات'!E:M,9,0),"غير مسجلة في المشتريات"))</f>
        <v/>
      </c>
      <c r="I2474" s="27" t="str">
        <f>_xlfn.IFNA(VLOOKUP(E2474,الاوردرات!$B$1:$C$600,2,0),"")</f>
        <v/>
      </c>
      <c r="J2474" s="63"/>
      <c r="L2474" s="125" t="str">
        <f>IF(F2474="","",_xlfn.IFNA((VLOOKUP(F2474,help!L:M,2,0))*G2474,"غير مسجلة في المشتريات"))</f>
        <v/>
      </c>
    </row>
    <row r="2475" spans="2:12" x14ac:dyDescent="0.2">
      <c r="B2475" s="14">
        <f>COUNTIFS($E$3:E2475,تقرير!$E$4)</f>
        <v>21</v>
      </c>
      <c r="C2475" s="48"/>
      <c r="D2475" s="48"/>
      <c r="E2475" s="48"/>
      <c r="F2475" s="50"/>
      <c r="G2475" s="51"/>
      <c r="H2475" s="128" t="str">
        <f>IF(F2475="","",_xlfn.IFNA(VLOOKUP(F2475,'سجل المشتريات'!E:M,9,0),"غير مسجلة في المشتريات"))</f>
        <v/>
      </c>
      <c r="I2475" s="27" t="str">
        <f>_xlfn.IFNA(VLOOKUP(E2475,الاوردرات!$B$1:$C$600,2,0),"")</f>
        <v/>
      </c>
      <c r="J2475" s="63"/>
      <c r="L2475" s="125" t="str">
        <f>IF(F2475="","",_xlfn.IFNA((VLOOKUP(F2475,help!L:M,2,0))*G2475,"غير مسجلة في المشتريات"))</f>
        <v/>
      </c>
    </row>
    <row r="2476" spans="2:12" x14ac:dyDescent="0.2">
      <c r="B2476" s="14">
        <f>COUNTIFS($E$3:E2476,تقرير!$E$4)</f>
        <v>21</v>
      </c>
      <c r="C2476" s="48"/>
      <c r="D2476" s="48"/>
      <c r="E2476" s="48"/>
      <c r="F2476" s="50"/>
      <c r="G2476" s="51"/>
      <c r="H2476" s="128" t="str">
        <f>IF(F2476="","",_xlfn.IFNA(VLOOKUP(F2476,'سجل المشتريات'!E:M,9,0),"غير مسجلة في المشتريات"))</f>
        <v/>
      </c>
      <c r="I2476" s="27" t="str">
        <f>_xlfn.IFNA(VLOOKUP(E2476,الاوردرات!$B$1:$C$600,2,0),"")</f>
        <v/>
      </c>
      <c r="J2476" s="63"/>
      <c r="L2476" s="125" t="str">
        <f>IF(F2476="","",_xlfn.IFNA((VLOOKUP(F2476,help!L:M,2,0))*G2476,"غير مسجلة في المشتريات"))</f>
        <v/>
      </c>
    </row>
    <row r="2477" spans="2:12" x14ac:dyDescent="0.2">
      <c r="B2477" s="14">
        <f>COUNTIFS($E$3:E2477,تقرير!$E$4)</f>
        <v>21</v>
      </c>
      <c r="C2477" s="48"/>
      <c r="D2477" s="48"/>
      <c r="E2477" s="48"/>
      <c r="F2477" s="50"/>
      <c r="G2477" s="51"/>
      <c r="H2477" s="128" t="str">
        <f>IF(F2477="","",_xlfn.IFNA(VLOOKUP(F2477,'سجل المشتريات'!E:M,9,0),"غير مسجلة في المشتريات"))</f>
        <v/>
      </c>
      <c r="I2477" s="27" t="str">
        <f>_xlfn.IFNA(VLOOKUP(E2477,الاوردرات!$B$1:$C$600,2,0),"")</f>
        <v/>
      </c>
      <c r="J2477" s="63"/>
      <c r="L2477" s="125" t="str">
        <f>IF(F2477="","",_xlfn.IFNA((VLOOKUP(F2477,help!L:M,2,0))*G2477,"غير مسجلة في المشتريات"))</f>
        <v/>
      </c>
    </row>
    <row r="2478" spans="2:12" x14ac:dyDescent="0.2">
      <c r="B2478" s="14">
        <f>COUNTIFS($E$3:E2478,تقرير!$E$4)</f>
        <v>21</v>
      </c>
      <c r="C2478" s="48"/>
      <c r="D2478" s="48"/>
      <c r="E2478" s="48"/>
      <c r="F2478" s="50"/>
      <c r="G2478" s="51"/>
      <c r="H2478" s="128" t="str">
        <f>IF(F2478="","",_xlfn.IFNA(VLOOKUP(F2478,'سجل المشتريات'!E:M,9,0),"غير مسجلة في المشتريات"))</f>
        <v/>
      </c>
      <c r="I2478" s="27" t="str">
        <f>_xlfn.IFNA(VLOOKUP(E2478,الاوردرات!$B$1:$C$600,2,0),"")</f>
        <v/>
      </c>
      <c r="J2478" s="63"/>
      <c r="L2478" s="125" t="str">
        <f>IF(F2478="","",_xlfn.IFNA((VLOOKUP(F2478,help!L:M,2,0))*G2478,"غير مسجلة في المشتريات"))</f>
        <v/>
      </c>
    </row>
    <row r="2479" spans="2:12" x14ac:dyDescent="0.2">
      <c r="B2479" s="14">
        <f>COUNTIFS($E$3:E2479,تقرير!$E$4)</f>
        <v>21</v>
      </c>
      <c r="C2479" s="48"/>
      <c r="D2479" s="48"/>
      <c r="E2479" s="48"/>
      <c r="F2479" s="50"/>
      <c r="G2479" s="51"/>
      <c r="H2479" s="128" t="str">
        <f>IF(F2479="","",_xlfn.IFNA(VLOOKUP(F2479,'سجل المشتريات'!E:M,9,0),"غير مسجلة في المشتريات"))</f>
        <v/>
      </c>
      <c r="I2479" s="27" t="str">
        <f>_xlfn.IFNA(VLOOKUP(E2479,الاوردرات!$B$1:$C$600,2,0),"")</f>
        <v/>
      </c>
      <c r="J2479" s="63"/>
      <c r="L2479" s="125" t="str">
        <f>IF(F2479="","",_xlfn.IFNA((VLOOKUP(F2479,help!L:M,2,0))*G2479,"غير مسجلة في المشتريات"))</f>
        <v/>
      </c>
    </row>
    <row r="2480" spans="2:12" x14ac:dyDescent="0.2">
      <c r="B2480" s="14">
        <f>COUNTIFS($E$3:E2480,تقرير!$E$4)</f>
        <v>21</v>
      </c>
      <c r="C2480" s="48"/>
      <c r="D2480" s="48"/>
      <c r="E2480" s="48"/>
      <c r="F2480" s="50"/>
      <c r="G2480" s="51"/>
      <c r="H2480" s="128" t="str">
        <f>IF(F2480="","",_xlfn.IFNA(VLOOKUP(F2480,'سجل المشتريات'!E:M,9,0),"غير مسجلة في المشتريات"))</f>
        <v/>
      </c>
      <c r="I2480" s="27" t="str">
        <f>_xlfn.IFNA(VLOOKUP(E2480,الاوردرات!$B$1:$C$600,2,0),"")</f>
        <v/>
      </c>
      <c r="J2480" s="63"/>
      <c r="L2480" s="125" t="str">
        <f>IF(F2480="","",_xlfn.IFNA((VLOOKUP(F2480,help!L:M,2,0))*G2480,"غير مسجلة في المشتريات"))</f>
        <v/>
      </c>
    </row>
    <row r="2481" spans="2:12" x14ac:dyDescent="0.2">
      <c r="B2481" s="14">
        <f>COUNTIFS($E$3:E2481,تقرير!$E$4)</f>
        <v>21</v>
      </c>
      <c r="C2481" s="48"/>
      <c r="D2481" s="48"/>
      <c r="E2481" s="48"/>
      <c r="F2481" s="50"/>
      <c r="G2481" s="51"/>
      <c r="H2481" s="128" t="str">
        <f>IF(F2481="","",_xlfn.IFNA(VLOOKUP(F2481,'سجل المشتريات'!E:M,9,0),"غير مسجلة في المشتريات"))</f>
        <v/>
      </c>
      <c r="I2481" s="27" t="str">
        <f>_xlfn.IFNA(VLOOKUP(E2481,الاوردرات!$B$1:$C$600,2,0),"")</f>
        <v/>
      </c>
      <c r="J2481" s="63"/>
      <c r="L2481" s="125" t="str">
        <f>IF(F2481="","",_xlfn.IFNA((VLOOKUP(F2481,help!L:M,2,0))*G2481,"غير مسجلة في المشتريات"))</f>
        <v/>
      </c>
    </row>
    <row r="2482" spans="2:12" x14ac:dyDescent="0.2">
      <c r="B2482" s="14">
        <f>COUNTIFS($E$3:E2482,تقرير!$E$4)</f>
        <v>21</v>
      </c>
      <c r="C2482" s="48"/>
      <c r="D2482" s="48"/>
      <c r="E2482" s="48"/>
      <c r="F2482" s="50"/>
      <c r="G2482" s="51"/>
      <c r="H2482" s="128" t="str">
        <f>IF(F2482="","",_xlfn.IFNA(VLOOKUP(F2482,'سجل المشتريات'!E:M,9,0),"غير مسجلة في المشتريات"))</f>
        <v/>
      </c>
      <c r="I2482" s="27" t="str">
        <f>_xlfn.IFNA(VLOOKUP(E2482,الاوردرات!$B$1:$C$600,2,0),"")</f>
        <v/>
      </c>
      <c r="J2482" s="63"/>
      <c r="L2482" s="125" t="str">
        <f>IF(F2482="","",_xlfn.IFNA((VLOOKUP(F2482,help!L:M,2,0))*G2482,"غير مسجلة في المشتريات"))</f>
        <v/>
      </c>
    </row>
    <row r="2483" spans="2:12" x14ac:dyDescent="0.2">
      <c r="B2483" s="14">
        <f>COUNTIFS($E$3:E2483,تقرير!$E$4)</f>
        <v>21</v>
      </c>
      <c r="C2483" s="48"/>
      <c r="D2483" s="48"/>
      <c r="E2483" s="48"/>
      <c r="F2483" s="50"/>
      <c r="G2483" s="51"/>
      <c r="H2483" s="128" t="str">
        <f>IF(F2483="","",_xlfn.IFNA(VLOOKUP(F2483,'سجل المشتريات'!E:M,9,0),"غير مسجلة في المشتريات"))</f>
        <v/>
      </c>
      <c r="I2483" s="27" t="str">
        <f>_xlfn.IFNA(VLOOKUP(E2483,الاوردرات!$B$1:$C$600,2,0),"")</f>
        <v/>
      </c>
      <c r="J2483" s="63"/>
      <c r="L2483" s="125" t="str">
        <f>IF(F2483="","",_xlfn.IFNA((VLOOKUP(F2483,help!L:M,2,0))*G2483,"غير مسجلة في المشتريات"))</f>
        <v/>
      </c>
    </row>
    <row r="2484" spans="2:12" x14ac:dyDescent="0.2">
      <c r="B2484" s="14">
        <f>COUNTIFS($E$3:E2484,تقرير!$E$4)</f>
        <v>21</v>
      </c>
      <c r="C2484" s="48"/>
      <c r="D2484" s="48"/>
      <c r="E2484" s="48"/>
      <c r="F2484" s="50"/>
      <c r="G2484" s="51"/>
      <c r="H2484" s="128" t="str">
        <f>IF(F2484="","",_xlfn.IFNA(VLOOKUP(F2484,'سجل المشتريات'!E:M,9,0),"غير مسجلة في المشتريات"))</f>
        <v/>
      </c>
      <c r="I2484" s="27" t="str">
        <f>_xlfn.IFNA(VLOOKUP(E2484,الاوردرات!$B$1:$C$600,2,0),"")</f>
        <v/>
      </c>
      <c r="J2484" s="63"/>
      <c r="L2484" s="125" t="str">
        <f>IF(F2484="","",_xlfn.IFNA((VLOOKUP(F2484,help!L:M,2,0))*G2484,"غير مسجلة في المشتريات"))</f>
        <v/>
      </c>
    </row>
    <row r="2485" spans="2:12" x14ac:dyDescent="0.2">
      <c r="B2485" s="14">
        <f>COUNTIFS($E$3:E2485,تقرير!$E$4)</f>
        <v>21</v>
      </c>
      <c r="C2485" s="48"/>
      <c r="D2485" s="48"/>
      <c r="E2485" s="48"/>
      <c r="F2485" s="50"/>
      <c r="G2485" s="51"/>
      <c r="H2485" s="128" t="str">
        <f>IF(F2485="","",_xlfn.IFNA(VLOOKUP(F2485,'سجل المشتريات'!E:M,9,0),"غير مسجلة في المشتريات"))</f>
        <v/>
      </c>
      <c r="I2485" s="27" t="str">
        <f>_xlfn.IFNA(VLOOKUP(E2485,الاوردرات!$B$1:$C$600,2,0),"")</f>
        <v/>
      </c>
      <c r="J2485" s="63"/>
      <c r="L2485" s="125" t="str">
        <f>IF(F2485="","",_xlfn.IFNA((VLOOKUP(F2485,help!L:M,2,0))*G2485,"غير مسجلة في المشتريات"))</f>
        <v/>
      </c>
    </row>
    <row r="2486" spans="2:12" x14ac:dyDescent="0.2">
      <c r="B2486" s="14">
        <f>COUNTIFS($E$3:E2486,تقرير!$E$4)</f>
        <v>21</v>
      </c>
      <c r="C2486" s="48"/>
      <c r="D2486" s="48"/>
      <c r="E2486" s="48"/>
      <c r="F2486" s="50"/>
      <c r="G2486" s="51"/>
      <c r="H2486" s="128" t="str">
        <f>IF(F2486="","",_xlfn.IFNA(VLOOKUP(F2486,'سجل المشتريات'!E:M,9,0),"غير مسجلة في المشتريات"))</f>
        <v/>
      </c>
      <c r="I2486" s="27" t="str">
        <f>_xlfn.IFNA(VLOOKUP(E2486,الاوردرات!$B$1:$C$600,2,0),"")</f>
        <v/>
      </c>
      <c r="J2486" s="63"/>
      <c r="L2486" s="125" t="str">
        <f>IF(F2486="","",_xlfn.IFNA((VLOOKUP(F2486,help!L:M,2,0))*G2486,"غير مسجلة في المشتريات"))</f>
        <v/>
      </c>
    </row>
    <row r="2487" spans="2:12" x14ac:dyDescent="0.2">
      <c r="B2487" s="14">
        <f>COUNTIFS($E$3:E2487,تقرير!$E$4)</f>
        <v>21</v>
      </c>
      <c r="C2487" s="48"/>
      <c r="D2487" s="48"/>
      <c r="E2487" s="48"/>
      <c r="F2487" s="50"/>
      <c r="G2487" s="51"/>
      <c r="H2487" s="128" t="str">
        <f>IF(F2487="","",_xlfn.IFNA(VLOOKUP(F2487,'سجل المشتريات'!E:M,9,0),"غير مسجلة في المشتريات"))</f>
        <v/>
      </c>
      <c r="I2487" s="27" t="str">
        <f>_xlfn.IFNA(VLOOKUP(E2487,الاوردرات!$B$1:$C$600,2,0),"")</f>
        <v/>
      </c>
      <c r="J2487" s="63"/>
      <c r="L2487" s="125" t="str">
        <f>IF(F2487="","",_xlfn.IFNA((VLOOKUP(F2487,help!L:M,2,0))*G2487,"غير مسجلة في المشتريات"))</f>
        <v/>
      </c>
    </row>
    <row r="2488" spans="2:12" x14ac:dyDescent="0.2">
      <c r="B2488" s="14">
        <f>COUNTIFS($E$3:E2488,تقرير!$E$4)</f>
        <v>21</v>
      </c>
      <c r="C2488" s="48"/>
      <c r="D2488" s="48"/>
      <c r="E2488" s="48"/>
      <c r="F2488" s="50"/>
      <c r="G2488" s="51"/>
      <c r="H2488" s="128" t="str">
        <f>IF(F2488="","",_xlfn.IFNA(VLOOKUP(F2488,'سجل المشتريات'!E:M,9,0),"غير مسجلة في المشتريات"))</f>
        <v/>
      </c>
      <c r="I2488" s="27" t="str">
        <f>_xlfn.IFNA(VLOOKUP(E2488,الاوردرات!$B$1:$C$600,2,0),"")</f>
        <v/>
      </c>
      <c r="J2488" s="63"/>
      <c r="L2488" s="125" t="str">
        <f>IF(F2488="","",_xlfn.IFNA((VLOOKUP(F2488,help!L:M,2,0))*G2488,"غير مسجلة في المشتريات"))</f>
        <v/>
      </c>
    </row>
    <row r="2489" spans="2:12" x14ac:dyDescent="0.2">
      <c r="B2489" s="14">
        <f>COUNTIFS($E$3:E2489,تقرير!$E$4)</f>
        <v>21</v>
      </c>
      <c r="C2489" s="48"/>
      <c r="D2489" s="48"/>
      <c r="E2489" s="48"/>
      <c r="F2489" s="50"/>
      <c r="G2489" s="51"/>
      <c r="H2489" s="128" t="str">
        <f>IF(F2489="","",_xlfn.IFNA(VLOOKUP(F2489,'سجل المشتريات'!E:M,9,0),"غير مسجلة في المشتريات"))</f>
        <v/>
      </c>
      <c r="I2489" s="27" t="str">
        <f>_xlfn.IFNA(VLOOKUP(E2489,الاوردرات!$B$1:$C$600,2,0),"")</f>
        <v/>
      </c>
      <c r="J2489" s="63"/>
      <c r="L2489" s="125" t="str">
        <f>IF(F2489="","",_xlfn.IFNA((VLOOKUP(F2489,help!L:M,2,0))*G2489,"غير مسجلة في المشتريات"))</f>
        <v/>
      </c>
    </row>
    <row r="2490" spans="2:12" x14ac:dyDescent="0.2">
      <c r="B2490" s="14">
        <f>COUNTIFS($E$3:E2490,تقرير!$E$4)</f>
        <v>21</v>
      </c>
      <c r="C2490" s="48"/>
      <c r="D2490" s="48"/>
      <c r="E2490" s="48"/>
      <c r="F2490" s="50"/>
      <c r="G2490" s="51"/>
      <c r="H2490" s="128" t="str">
        <f>IF(F2490="","",_xlfn.IFNA(VLOOKUP(F2490,'سجل المشتريات'!E:M,9,0),"غير مسجلة في المشتريات"))</f>
        <v/>
      </c>
      <c r="I2490" s="27" t="str">
        <f>_xlfn.IFNA(VLOOKUP(E2490,الاوردرات!$B$1:$C$600,2,0),"")</f>
        <v/>
      </c>
      <c r="J2490" s="63"/>
      <c r="L2490" s="125" t="str">
        <f>IF(F2490="","",_xlfn.IFNA((VLOOKUP(F2490,help!L:M,2,0))*G2490,"غير مسجلة في المشتريات"))</f>
        <v/>
      </c>
    </row>
    <row r="2491" spans="2:12" x14ac:dyDescent="0.2">
      <c r="B2491" s="14">
        <f>COUNTIFS($E$3:E2491,تقرير!$E$4)</f>
        <v>21</v>
      </c>
      <c r="C2491" s="48"/>
      <c r="D2491" s="48"/>
      <c r="E2491" s="48"/>
      <c r="F2491" s="50"/>
      <c r="G2491" s="51"/>
      <c r="H2491" s="128" t="str">
        <f>IF(F2491="","",_xlfn.IFNA(VLOOKUP(F2491,'سجل المشتريات'!E:M,9,0),"غير مسجلة في المشتريات"))</f>
        <v/>
      </c>
      <c r="I2491" s="27" t="str">
        <f>_xlfn.IFNA(VLOOKUP(E2491,الاوردرات!$B$1:$C$600,2,0),"")</f>
        <v/>
      </c>
      <c r="J2491" s="63"/>
      <c r="L2491" s="125" t="str">
        <f>IF(F2491="","",_xlfn.IFNA((VLOOKUP(F2491,help!L:M,2,0))*G2491,"غير مسجلة في المشتريات"))</f>
        <v/>
      </c>
    </row>
    <row r="2492" spans="2:12" x14ac:dyDescent="0.2">
      <c r="B2492" s="14">
        <f>COUNTIFS($E$3:E2492,تقرير!$E$4)</f>
        <v>21</v>
      </c>
      <c r="C2492" s="48"/>
      <c r="D2492" s="48"/>
      <c r="E2492" s="48"/>
      <c r="F2492" s="50"/>
      <c r="G2492" s="51"/>
      <c r="H2492" s="128" t="str">
        <f>IF(F2492="","",_xlfn.IFNA(VLOOKUP(F2492,'سجل المشتريات'!E:M,9,0),"غير مسجلة في المشتريات"))</f>
        <v/>
      </c>
      <c r="I2492" s="27" t="str">
        <f>_xlfn.IFNA(VLOOKUP(E2492,الاوردرات!$B$1:$C$600,2,0),"")</f>
        <v/>
      </c>
      <c r="J2492" s="63"/>
      <c r="L2492" s="125" t="str">
        <f>IF(F2492="","",_xlfn.IFNA((VLOOKUP(F2492,help!L:M,2,0))*G2492,"غير مسجلة في المشتريات"))</f>
        <v/>
      </c>
    </row>
    <row r="2493" spans="2:12" x14ac:dyDescent="0.2">
      <c r="B2493" s="14">
        <f>COUNTIFS($E$3:E2493,تقرير!$E$4)</f>
        <v>21</v>
      </c>
      <c r="C2493" s="48"/>
      <c r="D2493" s="48"/>
      <c r="E2493" s="48"/>
      <c r="F2493" s="50"/>
      <c r="G2493" s="51"/>
      <c r="H2493" s="128" t="str">
        <f>IF(F2493="","",_xlfn.IFNA(VLOOKUP(F2493,'سجل المشتريات'!E:M,9,0),"غير مسجلة في المشتريات"))</f>
        <v/>
      </c>
      <c r="I2493" s="27" t="str">
        <f>_xlfn.IFNA(VLOOKUP(E2493,الاوردرات!$B$1:$C$600,2,0),"")</f>
        <v/>
      </c>
      <c r="J2493" s="63"/>
      <c r="L2493" s="125" t="str">
        <f>IF(F2493="","",_xlfn.IFNA((VLOOKUP(F2493,help!L:M,2,0))*G2493,"غير مسجلة في المشتريات"))</f>
        <v/>
      </c>
    </row>
    <row r="2494" spans="2:12" x14ac:dyDescent="0.2">
      <c r="B2494" s="14">
        <f>COUNTIFS($E$3:E2494,تقرير!$E$4)</f>
        <v>21</v>
      </c>
      <c r="C2494" s="48"/>
      <c r="D2494" s="48"/>
      <c r="E2494" s="48"/>
      <c r="F2494" s="50"/>
      <c r="G2494" s="51"/>
      <c r="H2494" s="128" t="str">
        <f>IF(F2494="","",_xlfn.IFNA(VLOOKUP(F2494,'سجل المشتريات'!E:M,9,0),"غير مسجلة في المشتريات"))</f>
        <v/>
      </c>
      <c r="I2494" s="27" t="str">
        <f>_xlfn.IFNA(VLOOKUP(E2494,الاوردرات!$B$1:$C$600,2,0),"")</f>
        <v/>
      </c>
      <c r="J2494" s="63"/>
      <c r="L2494" s="125" t="str">
        <f>IF(F2494="","",_xlfn.IFNA((VLOOKUP(F2494,help!L:M,2,0))*G2494,"غير مسجلة في المشتريات"))</f>
        <v/>
      </c>
    </row>
    <row r="2495" spans="2:12" x14ac:dyDescent="0.2">
      <c r="B2495" s="14">
        <f>COUNTIFS($E$3:E2495,تقرير!$E$4)</f>
        <v>21</v>
      </c>
      <c r="C2495" s="48"/>
      <c r="D2495" s="48"/>
      <c r="E2495" s="48"/>
      <c r="F2495" s="50"/>
      <c r="G2495" s="51"/>
      <c r="H2495" s="128" t="str">
        <f>IF(F2495="","",_xlfn.IFNA(VLOOKUP(F2495,'سجل المشتريات'!E:M,9,0),"غير مسجلة في المشتريات"))</f>
        <v/>
      </c>
      <c r="I2495" s="27" t="str">
        <f>_xlfn.IFNA(VLOOKUP(E2495,الاوردرات!$B$1:$C$600,2,0),"")</f>
        <v/>
      </c>
      <c r="J2495" s="63"/>
      <c r="L2495" s="125" t="str">
        <f>IF(F2495="","",_xlfn.IFNA((VLOOKUP(F2495,help!L:M,2,0))*G2495,"غير مسجلة في المشتريات"))</f>
        <v/>
      </c>
    </row>
    <row r="2496" spans="2:12" x14ac:dyDescent="0.2">
      <c r="B2496" s="14">
        <f>COUNTIFS($E$3:E2496,تقرير!$E$4)</f>
        <v>21</v>
      </c>
      <c r="C2496" s="48"/>
      <c r="D2496" s="48"/>
      <c r="E2496" s="48"/>
      <c r="F2496" s="50"/>
      <c r="G2496" s="51"/>
      <c r="H2496" s="128" t="str">
        <f>IF(F2496="","",_xlfn.IFNA(VLOOKUP(F2496,'سجل المشتريات'!E:M,9,0),"غير مسجلة في المشتريات"))</f>
        <v/>
      </c>
      <c r="I2496" s="27" t="str">
        <f>_xlfn.IFNA(VLOOKUP(E2496,الاوردرات!$B$1:$C$600,2,0),"")</f>
        <v/>
      </c>
      <c r="J2496" s="63"/>
      <c r="L2496" s="125" t="str">
        <f>IF(F2496="","",_xlfn.IFNA((VLOOKUP(F2496,help!L:M,2,0))*G2496,"غير مسجلة في المشتريات"))</f>
        <v/>
      </c>
    </row>
    <row r="2497" spans="2:12" x14ac:dyDescent="0.2">
      <c r="B2497" s="14">
        <f>COUNTIFS($E$3:E2497,تقرير!$E$4)</f>
        <v>21</v>
      </c>
      <c r="C2497" s="48"/>
      <c r="D2497" s="48"/>
      <c r="E2497" s="48"/>
      <c r="F2497" s="50"/>
      <c r="G2497" s="51"/>
      <c r="H2497" s="128" t="str">
        <f>IF(F2497="","",_xlfn.IFNA(VLOOKUP(F2497,'سجل المشتريات'!E:M,9,0),"غير مسجلة في المشتريات"))</f>
        <v/>
      </c>
      <c r="I2497" s="27" t="str">
        <f>_xlfn.IFNA(VLOOKUP(E2497,الاوردرات!$B$1:$C$600,2,0),"")</f>
        <v/>
      </c>
      <c r="J2497" s="63"/>
      <c r="L2497" s="125" t="str">
        <f>IF(F2497="","",_xlfn.IFNA((VLOOKUP(F2497,help!L:M,2,0))*G2497,"غير مسجلة في المشتريات"))</f>
        <v/>
      </c>
    </row>
    <row r="2498" spans="2:12" x14ac:dyDescent="0.2">
      <c r="B2498" s="14">
        <f>COUNTIFS($E$3:E2498,تقرير!$E$4)</f>
        <v>21</v>
      </c>
      <c r="C2498" s="48"/>
      <c r="D2498" s="48"/>
      <c r="E2498" s="48"/>
      <c r="F2498" s="50"/>
      <c r="G2498" s="51"/>
      <c r="H2498" s="128" t="str">
        <f>IF(F2498="","",_xlfn.IFNA(VLOOKUP(F2498,'سجل المشتريات'!E:M,9,0),"غير مسجلة في المشتريات"))</f>
        <v/>
      </c>
      <c r="I2498" s="27" t="str">
        <f>_xlfn.IFNA(VLOOKUP(E2498,الاوردرات!$B$1:$C$600,2,0),"")</f>
        <v/>
      </c>
      <c r="J2498" s="63"/>
      <c r="L2498" s="125" t="str">
        <f>IF(F2498="","",_xlfn.IFNA((VLOOKUP(F2498,help!L:M,2,0))*G2498,"غير مسجلة في المشتريات"))</f>
        <v/>
      </c>
    </row>
    <row r="2499" spans="2:12" x14ac:dyDescent="0.2">
      <c r="B2499" s="14">
        <f>COUNTIFS($E$3:E2499,تقرير!$E$4)</f>
        <v>21</v>
      </c>
      <c r="C2499" s="48"/>
      <c r="D2499" s="48"/>
      <c r="E2499" s="48"/>
      <c r="F2499" s="50"/>
      <c r="G2499" s="51"/>
      <c r="H2499" s="128" t="str">
        <f>IF(F2499="","",_xlfn.IFNA(VLOOKUP(F2499,'سجل المشتريات'!E:M,9,0),"غير مسجلة في المشتريات"))</f>
        <v/>
      </c>
      <c r="I2499" s="27" t="str">
        <f>_xlfn.IFNA(VLOOKUP(E2499,الاوردرات!$B$1:$C$600,2,0),"")</f>
        <v/>
      </c>
      <c r="J2499" s="63"/>
      <c r="L2499" s="125" t="str">
        <f>IF(F2499="","",_xlfn.IFNA((VLOOKUP(F2499,help!L:M,2,0))*G2499,"غير مسجلة في المشتريات"))</f>
        <v/>
      </c>
    </row>
    <row r="2500" spans="2:12" x14ac:dyDescent="0.2">
      <c r="B2500" s="14">
        <f>COUNTIFS($E$3:E2500,تقرير!$E$4)</f>
        <v>21</v>
      </c>
      <c r="C2500" s="48"/>
      <c r="D2500" s="48"/>
      <c r="E2500" s="48"/>
      <c r="F2500" s="50"/>
      <c r="G2500" s="51"/>
      <c r="H2500" s="128" t="str">
        <f>IF(F2500="","",_xlfn.IFNA(VLOOKUP(F2500,'سجل المشتريات'!E:M,9,0),"غير مسجلة في المشتريات"))</f>
        <v/>
      </c>
      <c r="I2500" s="27" t="str">
        <f>_xlfn.IFNA(VLOOKUP(E2500,الاوردرات!$B$1:$C$600,2,0),"")</f>
        <v/>
      </c>
      <c r="J2500" s="63"/>
      <c r="L2500" s="125" t="str">
        <f>IF(F2500="","",_xlfn.IFNA((VLOOKUP(F2500,help!L:M,2,0))*G2500,"غير مسجلة في المشتريات"))</f>
        <v/>
      </c>
    </row>
    <row r="2501" spans="2:12" x14ac:dyDescent="0.2">
      <c r="B2501" s="14">
        <f>COUNTIFS($E$3:E2501,تقرير!$E$4)</f>
        <v>21</v>
      </c>
      <c r="C2501" s="48"/>
      <c r="D2501" s="48"/>
      <c r="E2501" s="48"/>
      <c r="F2501" s="50"/>
      <c r="G2501" s="51"/>
      <c r="H2501" s="128" t="str">
        <f>IF(F2501="","",_xlfn.IFNA(VLOOKUP(F2501,'سجل المشتريات'!E:M,9,0),"غير مسجلة في المشتريات"))</f>
        <v/>
      </c>
      <c r="I2501" s="27" t="str">
        <f>_xlfn.IFNA(VLOOKUP(E2501,الاوردرات!$B$1:$C$600,2,0),"")</f>
        <v/>
      </c>
      <c r="J2501" s="63"/>
      <c r="L2501" s="125" t="str">
        <f>IF(F2501="","",_xlfn.IFNA((VLOOKUP(F2501,help!L:M,2,0))*G2501,"غير مسجلة في المشتريات"))</f>
        <v/>
      </c>
    </row>
    <row r="2502" spans="2:12" x14ac:dyDescent="0.2">
      <c r="B2502" s="14">
        <f>COUNTIFS($E$3:E2502,تقرير!$E$4)</f>
        <v>21</v>
      </c>
      <c r="C2502" s="48"/>
      <c r="D2502" s="48"/>
      <c r="E2502" s="48"/>
      <c r="F2502" s="50"/>
      <c r="G2502" s="51"/>
      <c r="H2502" s="128" t="str">
        <f>IF(F2502="","",_xlfn.IFNA(VLOOKUP(F2502,'سجل المشتريات'!E:M,9,0),"غير مسجلة في المشتريات"))</f>
        <v/>
      </c>
      <c r="I2502" s="27" t="str">
        <f>_xlfn.IFNA(VLOOKUP(E2502,الاوردرات!$B$1:$C$600,2,0),"")</f>
        <v/>
      </c>
      <c r="J2502" s="63"/>
      <c r="L2502" s="125" t="str">
        <f>IF(F2502="","",_xlfn.IFNA((VLOOKUP(F2502,help!L:M,2,0))*G2502,"غير مسجلة في المشتريات"))</f>
        <v/>
      </c>
    </row>
    <row r="2503" spans="2:12" x14ac:dyDescent="0.2">
      <c r="B2503" s="14">
        <f>COUNTIFS($E$3:E2503,تقرير!$E$4)</f>
        <v>21</v>
      </c>
      <c r="C2503" s="48"/>
      <c r="D2503" s="48"/>
      <c r="E2503" s="48"/>
      <c r="F2503" s="50"/>
      <c r="G2503" s="51"/>
      <c r="H2503" s="128" t="str">
        <f>IF(F2503="","",_xlfn.IFNA(VLOOKUP(F2503,'سجل المشتريات'!E:M,9,0),"غير مسجلة في المشتريات"))</f>
        <v/>
      </c>
      <c r="I2503" s="27" t="str">
        <f>_xlfn.IFNA(VLOOKUP(E2503,الاوردرات!$B$1:$C$600,2,0),"")</f>
        <v/>
      </c>
      <c r="J2503" s="63"/>
      <c r="L2503" s="125" t="str">
        <f>IF(F2503="","",_xlfn.IFNA((VLOOKUP(F2503,help!L:M,2,0))*G2503,"غير مسجلة في المشتريات"))</f>
        <v/>
      </c>
    </row>
    <row r="2504" spans="2:12" x14ac:dyDescent="0.2">
      <c r="B2504" s="14">
        <f>COUNTIFS($E$3:E2504,تقرير!$E$4)</f>
        <v>21</v>
      </c>
      <c r="C2504" s="48"/>
      <c r="D2504" s="48"/>
      <c r="E2504" s="48"/>
      <c r="F2504" s="50"/>
      <c r="G2504" s="51"/>
      <c r="H2504" s="128" t="str">
        <f>IF(F2504="","",_xlfn.IFNA(VLOOKUP(F2504,'سجل المشتريات'!E:M,9,0),"غير مسجلة في المشتريات"))</f>
        <v/>
      </c>
      <c r="I2504" s="27" t="str">
        <f>_xlfn.IFNA(VLOOKUP(E2504,الاوردرات!$B$1:$C$600,2,0),"")</f>
        <v/>
      </c>
      <c r="J2504" s="63"/>
      <c r="L2504" s="125" t="str">
        <f>IF(F2504="","",_xlfn.IFNA((VLOOKUP(F2504,help!L:M,2,0))*G2504,"غير مسجلة في المشتريات"))</f>
        <v/>
      </c>
    </row>
    <row r="2505" spans="2:12" x14ac:dyDescent="0.2">
      <c r="B2505" s="14">
        <f>COUNTIFS($E$3:E2505,تقرير!$E$4)</f>
        <v>21</v>
      </c>
      <c r="C2505" s="48"/>
      <c r="D2505" s="48"/>
      <c r="E2505" s="48"/>
      <c r="F2505" s="50"/>
      <c r="G2505" s="51"/>
      <c r="H2505" s="128" t="str">
        <f>IF(F2505="","",_xlfn.IFNA(VLOOKUP(F2505,'سجل المشتريات'!E:M,9,0),"غير مسجلة في المشتريات"))</f>
        <v/>
      </c>
      <c r="I2505" s="27" t="str">
        <f>_xlfn.IFNA(VLOOKUP(E2505,الاوردرات!$B$1:$C$600,2,0),"")</f>
        <v/>
      </c>
      <c r="J2505" s="63"/>
      <c r="L2505" s="125" t="str">
        <f>IF(F2505="","",_xlfn.IFNA((VLOOKUP(F2505,help!L:M,2,0))*G2505,"غير مسجلة في المشتريات"))</f>
        <v/>
      </c>
    </row>
    <row r="2506" spans="2:12" x14ac:dyDescent="0.2">
      <c r="B2506" s="14">
        <f>COUNTIFS($E$3:E2506,تقرير!$E$4)</f>
        <v>21</v>
      </c>
      <c r="C2506" s="48"/>
      <c r="D2506" s="48"/>
      <c r="E2506" s="48"/>
      <c r="F2506" s="50"/>
      <c r="G2506" s="51"/>
      <c r="H2506" s="128" t="str">
        <f>IF(F2506="","",_xlfn.IFNA(VLOOKUP(F2506,'سجل المشتريات'!E:M,9,0),"غير مسجلة في المشتريات"))</f>
        <v/>
      </c>
      <c r="I2506" s="27" t="str">
        <f>_xlfn.IFNA(VLOOKUP(E2506,الاوردرات!$B$1:$C$600,2,0),"")</f>
        <v/>
      </c>
      <c r="J2506" s="63"/>
      <c r="L2506" s="125" t="str">
        <f>IF(F2506="","",_xlfn.IFNA((VLOOKUP(F2506,help!L:M,2,0))*G2506,"غير مسجلة في المشتريات"))</f>
        <v/>
      </c>
    </row>
    <row r="2507" spans="2:12" x14ac:dyDescent="0.2">
      <c r="B2507" s="14">
        <f>COUNTIFS($E$3:E2507,تقرير!$E$4)</f>
        <v>21</v>
      </c>
      <c r="C2507" s="48"/>
      <c r="D2507" s="48"/>
      <c r="E2507" s="48"/>
      <c r="F2507" s="50"/>
      <c r="G2507" s="51"/>
      <c r="H2507" s="128" t="str">
        <f>IF(F2507="","",_xlfn.IFNA(VLOOKUP(F2507,'سجل المشتريات'!E:M,9,0),"غير مسجلة في المشتريات"))</f>
        <v/>
      </c>
      <c r="I2507" s="27" t="str">
        <f>_xlfn.IFNA(VLOOKUP(E2507,الاوردرات!$B$1:$C$600,2,0),"")</f>
        <v/>
      </c>
      <c r="J2507" s="63"/>
      <c r="L2507" s="125" t="str">
        <f>IF(F2507="","",_xlfn.IFNA((VLOOKUP(F2507,help!L:M,2,0))*G2507,"غير مسجلة في المشتريات"))</f>
        <v/>
      </c>
    </row>
    <row r="2508" spans="2:12" x14ac:dyDescent="0.2">
      <c r="B2508" s="14">
        <f>COUNTIFS($E$3:E2508,تقرير!$E$4)</f>
        <v>21</v>
      </c>
      <c r="C2508" s="48"/>
      <c r="D2508" s="48"/>
      <c r="E2508" s="48"/>
      <c r="F2508" s="50"/>
      <c r="G2508" s="51"/>
      <c r="H2508" s="128" t="str">
        <f>IF(F2508="","",_xlfn.IFNA(VLOOKUP(F2508,'سجل المشتريات'!E:M,9,0),"غير مسجلة في المشتريات"))</f>
        <v/>
      </c>
      <c r="I2508" s="27" t="str">
        <f>_xlfn.IFNA(VLOOKUP(E2508,الاوردرات!$B$1:$C$600,2,0),"")</f>
        <v/>
      </c>
      <c r="J2508" s="63"/>
      <c r="L2508" s="125" t="str">
        <f>IF(F2508="","",_xlfn.IFNA((VLOOKUP(F2508,help!L:M,2,0))*G2508,"غير مسجلة في المشتريات"))</f>
        <v/>
      </c>
    </row>
    <row r="2509" spans="2:12" x14ac:dyDescent="0.2">
      <c r="B2509" s="14">
        <f>COUNTIFS($E$3:E2509,تقرير!$E$4)</f>
        <v>21</v>
      </c>
      <c r="C2509" s="48"/>
      <c r="D2509" s="48"/>
      <c r="E2509" s="48"/>
      <c r="F2509" s="50"/>
      <c r="G2509" s="51"/>
      <c r="H2509" s="128" t="str">
        <f>IF(F2509="","",_xlfn.IFNA(VLOOKUP(F2509,'سجل المشتريات'!E:M,9,0),"غير مسجلة في المشتريات"))</f>
        <v/>
      </c>
      <c r="I2509" s="27" t="str">
        <f>_xlfn.IFNA(VLOOKUP(E2509,الاوردرات!$B$1:$C$600,2,0),"")</f>
        <v/>
      </c>
      <c r="J2509" s="63"/>
      <c r="L2509" s="125" t="str">
        <f>IF(F2509="","",_xlfn.IFNA((VLOOKUP(F2509,help!L:M,2,0))*G2509,"غير مسجلة في المشتريات"))</f>
        <v/>
      </c>
    </row>
    <row r="2510" spans="2:12" x14ac:dyDescent="0.2">
      <c r="B2510" s="14">
        <f>COUNTIFS($E$3:E2510,تقرير!$E$4)</f>
        <v>21</v>
      </c>
      <c r="C2510" s="48"/>
      <c r="D2510" s="48"/>
      <c r="E2510" s="48"/>
      <c r="F2510" s="50"/>
      <c r="G2510" s="51"/>
      <c r="H2510" s="128" t="str">
        <f>IF(F2510="","",_xlfn.IFNA(VLOOKUP(F2510,'سجل المشتريات'!E:M,9,0),"غير مسجلة في المشتريات"))</f>
        <v/>
      </c>
      <c r="I2510" s="27" t="str">
        <f>_xlfn.IFNA(VLOOKUP(E2510,الاوردرات!$B$1:$C$600,2,0),"")</f>
        <v/>
      </c>
      <c r="J2510" s="63"/>
      <c r="L2510" s="125" t="str">
        <f>IF(F2510="","",_xlfn.IFNA((VLOOKUP(F2510,help!L:M,2,0))*G2510,"غير مسجلة في المشتريات"))</f>
        <v/>
      </c>
    </row>
    <row r="2511" spans="2:12" x14ac:dyDescent="0.2">
      <c r="B2511" s="14">
        <f>COUNTIFS($E$3:E2511,تقرير!$E$4)</f>
        <v>21</v>
      </c>
      <c r="C2511" s="48"/>
      <c r="D2511" s="48"/>
      <c r="E2511" s="48"/>
      <c r="F2511" s="50"/>
      <c r="G2511" s="51"/>
      <c r="H2511" s="128" t="str">
        <f>IF(F2511="","",_xlfn.IFNA(VLOOKUP(F2511,'سجل المشتريات'!E:M,9,0),"غير مسجلة في المشتريات"))</f>
        <v/>
      </c>
      <c r="I2511" s="27" t="str">
        <f>_xlfn.IFNA(VLOOKUP(E2511,الاوردرات!$B$1:$C$600,2,0),"")</f>
        <v/>
      </c>
      <c r="J2511" s="63"/>
      <c r="L2511" s="125" t="str">
        <f>IF(F2511="","",_xlfn.IFNA((VLOOKUP(F2511,help!L:M,2,0))*G2511,"غير مسجلة في المشتريات"))</f>
        <v/>
      </c>
    </row>
    <row r="2512" spans="2:12" x14ac:dyDescent="0.2">
      <c r="B2512" s="14">
        <f>COUNTIFS($E$3:E2512,تقرير!$E$4)</f>
        <v>21</v>
      </c>
      <c r="C2512" s="48"/>
      <c r="D2512" s="48"/>
      <c r="E2512" s="48"/>
      <c r="F2512" s="50"/>
      <c r="G2512" s="51"/>
      <c r="H2512" s="128" t="str">
        <f>IF(F2512="","",_xlfn.IFNA(VLOOKUP(F2512,'سجل المشتريات'!E:M,9,0),"غير مسجلة في المشتريات"))</f>
        <v/>
      </c>
      <c r="I2512" s="27" t="str">
        <f>_xlfn.IFNA(VLOOKUP(E2512,الاوردرات!$B$1:$C$600,2,0),"")</f>
        <v/>
      </c>
      <c r="J2512" s="63"/>
      <c r="L2512" s="125" t="str">
        <f>IF(F2512="","",_xlfn.IFNA((VLOOKUP(F2512,help!L:M,2,0))*G2512,"غير مسجلة في المشتريات"))</f>
        <v/>
      </c>
    </row>
    <row r="2513" spans="2:12" x14ac:dyDescent="0.2">
      <c r="B2513" s="14">
        <f>COUNTIFS($E$3:E2513,تقرير!$E$4)</f>
        <v>21</v>
      </c>
      <c r="C2513" s="48"/>
      <c r="D2513" s="48"/>
      <c r="E2513" s="48"/>
      <c r="F2513" s="50"/>
      <c r="G2513" s="51"/>
      <c r="H2513" s="128" t="str">
        <f>IF(F2513="","",_xlfn.IFNA(VLOOKUP(F2513,'سجل المشتريات'!E:M,9,0),"غير مسجلة في المشتريات"))</f>
        <v/>
      </c>
      <c r="I2513" s="27" t="str">
        <f>_xlfn.IFNA(VLOOKUP(E2513,الاوردرات!$B$1:$C$600,2,0),"")</f>
        <v/>
      </c>
      <c r="J2513" s="63"/>
      <c r="L2513" s="125" t="str">
        <f>IF(F2513="","",_xlfn.IFNA((VLOOKUP(F2513,help!L:M,2,0))*G2513,"غير مسجلة في المشتريات"))</f>
        <v/>
      </c>
    </row>
    <row r="2514" spans="2:12" x14ac:dyDescent="0.2">
      <c r="B2514" s="14">
        <f>COUNTIFS($E$3:E2514,تقرير!$E$4)</f>
        <v>21</v>
      </c>
      <c r="C2514" s="48"/>
      <c r="D2514" s="48"/>
      <c r="E2514" s="48"/>
      <c r="F2514" s="50"/>
      <c r="G2514" s="51"/>
      <c r="H2514" s="128" t="str">
        <f>IF(F2514="","",_xlfn.IFNA(VLOOKUP(F2514,'سجل المشتريات'!E:M,9,0),"غير مسجلة في المشتريات"))</f>
        <v/>
      </c>
      <c r="I2514" s="27" t="str">
        <f>_xlfn.IFNA(VLOOKUP(E2514,الاوردرات!$B$1:$C$600,2,0),"")</f>
        <v/>
      </c>
      <c r="J2514" s="63"/>
      <c r="L2514" s="125" t="str">
        <f>IF(F2514="","",_xlfn.IFNA((VLOOKUP(F2514,help!L:M,2,0))*G2514,"غير مسجلة في المشتريات"))</f>
        <v/>
      </c>
    </row>
    <row r="2515" spans="2:12" x14ac:dyDescent="0.2">
      <c r="B2515" s="14">
        <f>COUNTIFS($E$3:E2515,تقرير!$E$4)</f>
        <v>21</v>
      </c>
      <c r="C2515" s="48"/>
      <c r="D2515" s="48"/>
      <c r="E2515" s="48"/>
      <c r="F2515" s="50"/>
      <c r="G2515" s="51"/>
      <c r="H2515" s="128" t="str">
        <f>IF(F2515="","",_xlfn.IFNA(VLOOKUP(F2515,'سجل المشتريات'!E:M,9,0),"غير مسجلة في المشتريات"))</f>
        <v/>
      </c>
      <c r="I2515" s="27" t="str">
        <f>_xlfn.IFNA(VLOOKUP(E2515,الاوردرات!$B$1:$C$600,2,0),"")</f>
        <v/>
      </c>
      <c r="J2515" s="63"/>
      <c r="L2515" s="125" t="str">
        <f>IF(F2515="","",_xlfn.IFNA((VLOOKUP(F2515,help!L:M,2,0))*G2515,"غير مسجلة في المشتريات"))</f>
        <v/>
      </c>
    </row>
    <row r="2516" spans="2:12" x14ac:dyDescent="0.2">
      <c r="B2516" s="14">
        <f>COUNTIFS($E$3:E2516,تقرير!$E$4)</f>
        <v>21</v>
      </c>
      <c r="C2516" s="48"/>
      <c r="D2516" s="48"/>
      <c r="E2516" s="48"/>
      <c r="F2516" s="50"/>
      <c r="G2516" s="51"/>
      <c r="H2516" s="128" t="str">
        <f>IF(F2516="","",_xlfn.IFNA(VLOOKUP(F2516,'سجل المشتريات'!E:M,9,0),"غير مسجلة في المشتريات"))</f>
        <v/>
      </c>
      <c r="I2516" s="27" t="str">
        <f>_xlfn.IFNA(VLOOKUP(E2516,الاوردرات!$B$1:$C$600,2,0),"")</f>
        <v/>
      </c>
      <c r="J2516" s="63"/>
      <c r="L2516" s="125" t="str">
        <f>IF(F2516="","",_xlfn.IFNA((VLOOKUP(F2516,help!L:M,2,0))*G2516,"غير مسجلة في المشتريات"))</f>
        <v/>
      </c>
    </row>
    <row r="2517" spans="2:12" x14ac:dyDescent="0.2">
      <c r="B2517" s="14">
        <f>COUNTIFS($E$3:E2517,تقرير!$E$4)</f>
        <v>21</v>
      </c>
      <c r="C2517" s="48"/>
      <c r="D2517" s="48"/>
      <c r="E2517" s="48"/>
      <c r="F2517" s="50"/>
      <c r="G2517" s="51"/>
      <c r="H2517" s="128" t="str">
        <f>IF(F2517="","",_xlfn.IFNA(VLOOKUP(F2517,'سجل المشتريات'!E:M,9,0),"غير مسجلة في المشتريات"))</f>
        <v/>
      </c>
      <c r="I2517" s="27" t="str">
        <f>_xlfn.IFNA(VLOOKUP(E2517,الاوردرات!$B$1:$C$600,2,0),"")</f>
        <v/>
      </c>
      <c r="J2517" s="63"/>
      <c r="L2517" s="125" t="str">
        <f>IF(F2517="","",_xlfn.IFNA((VLOOKUP(F2517,help!L:M,2,0))*G2517,"غير مسجلة في المشتريات"))</f>
        <v/>
      </c>
    </row>
    <row r="2518" spans="2:12" x14ac:dyDescent="0.2">
      <c r="B2518" s="14">
        <f>COUNTIFS($E$3:E2518,تقرير!$E$4)</f>
        <v>21</v>
      </c>
      <c r="C2518" s="48"/>
      <c r="D2518" s="48"/>
      <c r="E2518" s="48"/>
      <c r="F2518" s="50"/>
      <c r="G2518" s="51"/>
      <c r="H2518" s="128" t="str">
        <f>IF(F2518="","",_xlfn.IFNA(VLOOKUP(F2518,'سجل المشتريات'!E:M,9,0),"غير مسجلة في المشتريات"))</f>
        <v/>
      </c>
      <c r="I2518" s="27" t="str">
        <f>_xlfn.IFNA(VLOOKUP(E2518,الاوردرات!$B$1:$C$600,2,0),"")</f>
        <v/>
      </c>
      <c r="J2518" s="63"/>
      <c r="L2518" s="125" t="str">
        <f>IF(F2518="","",_xlfn.IFNA((VLOOKUP(F2518,help!L:M,2,0))*G2518,"غير مسجلة في المشتريات"))</f>
        <v/>
      </c>
    </row>
    <row r="2519" spans="2:12" x14ac:dyDescent="0.2">
      <c r="B2519" s="14">
        <f>COUNTIFS($E$3:E2519,تقرير!$E$4)</f>
        <v>21</v>
      </c>
      <c r="C2519" s="48"/>
      <c r="D2519" s="48"/>
      <c r="E2519" s="48"/>
      <c r="F2519" s="50"/>
      <c r="G2519" s="51"/>
      <c r="H2519" s="128" t="str">
        <f>IF(F2519="","",_xlfn.IFNA(VLOOKUP(F2519,'سجل المشتريات'!E:M,9,0),"غير مسجلة في المشتريات"))</f>
        <v/>
      </c>
      <c r="I2519" s="27" t="str">
        <f>_xlfn.IFNA(VLOOKUP(E2519,الاوردرات!$B$1:$C$600,2,0),"")</f>
        <v/>
      </c>
      <c r="J2519" s="63"/>
      <c r="L2519" s="125" t="str">
        <f>IF(F2519="","",_xlfn.IFNA((VLOOKUP(F2519,help!L:M,2,0))*G2519,"غير مسجلة في المشتريات"))</f>
        <v/>
      </c>
    </row>
    <row r="2520" spans="2:12" x14ac:dyDescent="0.2">
      <c r="B2520" s="14">
        <f>COUNTIFS($E$3:E2520,تقرير!$E$4)</f>
        <v>21</v>
      </c>
      <c r="C2520" s="48"/>
      <c r="D2520" s="48"/>
      <c r="E2520" s="48"/>
      <c r="F2520" s="50"/>
      <c r="G2520" s="51"/>
      <c r="H2520" s="128" t="str">
        <f>IF(F2520="","",_xlfn.IFNA(VLOOKUP(F2520,'سجل المشتريات'!E:M,9,0),"غير مسجلة في المشتريات"))</f>
        <v/>
      </c>
      <c r="I2520" s="27" t="str">
        <f>_xlfn.IFNA(VLOOKUP(E2520,الاوردرات!$B$1:$C$600,2,0),"")</f>
        <v/>
      </c>
      <c r="J2520" s="63"/>
      <c r="L2520" s="125" t="str">
        <f>IF(F2520="","",_xlfn.IFNA((VLOOKUP(F2520,help!L:M,2,0))*G2520,"غير مسجلة في المشتريات"))</f>
        <v/>
      </c>
    </row>
    <row r="2521" spans="2:12" x14ac:dyDescent="0.2">
      <c r="B2521" s="14">
        <f>COUNTIFS($E$3:E2521,تقرير!$E$4)</f>
        <v>21</v>
      </c>
      <c r="C2521" s="48"/>
      <c r="D2521" s="48"/>
      <c r="E2521" s="48"/>
      <c r="F2521" s="50"/>
      <c r="G2521" s="51"/>
      <c r="H2521" s="128" t="str">
        <f>IF(F2521="","",_xlfn.IFNA(VLOOKUP(F2521,'سجل المشتريات'!E:M,9,0),"غير مسجلة في المشتريات"))</f>
        <v/>
      </c>
      <c r="I2521" s="27" t="str">
        <f>_xlfn.IFNA(VLOOKUP(E2521,الاوردرات!$B$1:$C$600,2,0),"")</f>
        <v/>
      </c>
      <c r="J2521" s="63"/>
      <c r="L2521" s="125" t="str">
        <f>IF(F2521="","",_xlfn.IFNA((VLOOKUP(F2521,help!L:M,2,0))*G2521,"غير مسجلة في المشتريات"))</f>
        <v/>
      </c>
    </row>
    <row r="2522" spans="2:12" x14ac:dyDescent="0.2">
      <c r="B2522" s="14">
        <f>COUNTIFS($E$3:E2522,تقرير!$E$4)</f>
        <v>21</v>
      </c>
      <c r="C2522" s="48"/>
      <c r="D2522" s="48"/>
      <c r="E2522" s="48"/>
      <c r="F2522" s="50"/>
      <c r="G2522" s="51"/>
      <c r="H2522" s="128" t="str">
        <f>IF(F2522="","",_xlfn.IFNA(VLOOKUP(F2522,'سجل المشتريات'!E:M,9,0),"غير مسجلة في المشتريات"))</f>
        <v/>
      </c>
      <c r="I2522" s="27" t="str">
        <f>_xlfn.IFNA(VLOOKUP(E2522,الاوردرات!$B$1:$C$600,2,0),"")</f>
        <v/>
      </c>
      <c r="J2522" s="63"/>
      <c r="L2522" s="125" t="str">
        <f>IF(F2522="","",_xlfn.IFNA((VLOOKUP(F2522,help!L:M,2,0))*G2522,"غير مسجلة في المشتريات"))</f>
        <v/>
      </c>
    </row>
    <row r="2523" spans="2:12" x14ac:dyDescent="0.2">
      <c r="B2523" s="14">
        <f>COUNTIFS($E$3:E2523,تقرير!$E$4)</f>
        <v>21</v>
      </c>
      <c r="C2523" s="48"/>
      <c r="D2523" s="48"/>
      <c r="E2523" s="48"/>
      <c r="F2523" s="50"/>
      <c r="G2523" s="51"/>
      <c r="H2523" s="128" t="str">
        <f>IF(F2523="","",_xlfn.IFNA(VLOOKUP(F2523,'سجل المشتريات'!E:M,9,0),"غير مسجلة في المشتريات"))</f>
        <v/>
      </c>
      <c r="I2523" s="27" t="str">
        <f>_xlfn.IFNA(VLOOKUP(E2523,الاوردرات!$B$1:$C$600,2,0),"")</f>
        <v/>
      </c>
      <c r="J2523" s="63"/>
      <c r="L2523" s="125" t="str">
        <f>IF(F2523="","",_xlfn.IFNA((VLOOKUP(F2523,help!L:M,2,0))*G2523,"غير مسجلة في المشتريات"))</f>
        <v/>
      </c>
    </row>
    <row r="2524" spans="2:12" x14ac:dyDescent="0.2">
      <c r="B2524" s="14">
        <f>COUNTIFS($E$3:E2524,تقرير!$E$4)</f>
        <v>21</v>
      </c>
      <c r="C2524" s="48"/>
      <c r="D2524" s="48"/>
      <c r="E2524" s="48"/>
      <c r="F2524" s="50"/>
      <c r="G2524" s="51"/>
      <c r="H2524" s="128" t="str">
        <f>IF(F2524="","",_xlfn.IFNA(VLOOKUP(F2524,'سجل المشتريات'!E:M,9,0),"غير مسجلة في المشتريات"))</f>
        <v/>
      </c>
      <c r="I2524" s="27" t="str">
        <f>_xlfn.IFNA(VLOOKUP(E2524,الاوردرات!$B$1:$C$600,2,0),"")</f>
        <v/>
      </c>
      <c r="J2524" s="63"/>
      <c r="L2524" s="125" t="str">
        <f>IF(F2524="","",_xlfn.IFNA((VLOOKUP(F2524,help!L:M,2,0))*G2524,"غير مسجلة في المشتريات"))</f>
        <v/>
      </c>
    </row>
    <row r="2525" spans="2:12" x14ac:dyDescent="0.2">
      <c r="B2525" s="14">
        <f>COUNTIFS($E$3:E2525,تقرير!$E$4)</f>
        <v>21</v>
      </c>
      <c r="C2525" s="48"/>
      <c r="D2525" s="48"/>
      <c r="E2525" s="48"/>
      <c r="F2525" s="50"/>
      <c r="G2525" s="51"/>
      <c r="H2525" s="128" t="str">
        <f>IF(F2525="","",_xlfn.IFNA(VLOOKUP(F2525,'سجل المشتريات'!E:M,9,0),"غير مسجلة في المشتريات"))</f>
        <v/>
      </c>
      <c r="I2525" s="27" t="str">
        <f>_xlfn.IFNA(VLOOKUP(E2525,الاوردرات!$B$1:$C$600,2,0),"")</f>
        <v/>
      </c>
      <c r="J2525" s="63"/>
      <c r="L2525" s="125" t="str">
        <f>IF(F2525="","",_xlfn.IFNA((VLOOKUP(F2525,help!L:M,2,0))*G2525,"غير مسجلة في المشتريات"))</f>
        <v/>
      </c>
    </row>
    <row r="2526" spans="2:12" x14ac:dyDescent="0.2">
      <c r="B2526" s="14">
        <f>COUNTIFS($E$3:E2526,تقرير!$E$4)</f>
        <v>21</v>
      </c>
      <c r="C2526" s="48"/>
      <c r="D2526" s="48"/>
      <c r="E2526" s="48"/>
      <c r="F2526" s="50"/>
      <c r="G2526" s="51"/>
      <c r="H2526" s="128" t="str">
        <f>IF(F2526="","",_xlfn.IFNA(VLOOKUP(F2526,'سجل المشتريات'!E:M,9,0),"غير مسجلة في المشتريات"))</f>
        <v/>
      </c>
      <c r="I2526" s="27" t="str">
        <f>_xlfn.IFNA(VLOOKUP(E2526,الاوردرات!$B$1:$C$600,2,0),"")</f>
        <v/>
      </c>
      <c r="J2526" s="63"/>
      <c r="L2526" s="125" t="str">
        <f>IF(F2526="","",_xlfn.IFNA((VLOOKUP(F2526,help!L:M,2,0))*G2526,"غير مسجلة في المشتريات"))</f>
        <v/>
      </c>
    </row>
    <row r="2527" spans="2:12" x14ac:dyDescent="0.2">
      <c r="B2527" s="14">
        <f>COUNTIFS($E$3:E2527,تقرير!$E$4)</f>
        <v>21</v>
      </c>
      <c r="C2527" s="48"/>
      <c r="D2527" s="48"/>
      <c r="E2527" s="48"/>
      <c r="F2527" s="50"/>
      <c r="G2527" s="51"/>
      <c r="H2527" s="128" t="str">
        <f>IF(F2527="","",_xlfn.IFNA(VLOOKUP(F2527,'سجل المشتريات'!E:M,9,0),"غير مسجلة في المشتريات"))</f>
        <v/>
      </c>
      <c r="I2527" s="27" t="str">
        <f>_xlfn.IFNA(VLOOKUP(E2527,الاوردرات!$B$1:$C$600,2,0),"")</f>
        <v/>
      </c>
      <c r="J2527" s="63"/>
      <c r="L2527" s="125" t="str">
        <f>IF(F2527="","",_xlfn.IFNA((VLOOKUP(F2527,help!L:M,2,0))*G2527,"غير مسجلة في المشتريات"))</f>
        <v/>
      </c>
    </row>
    <row r="2528" spans="2:12" x14ac:dyDescent="0.2">
      <c r="B2528" s="14">
        <f>COUNTIFS($E$3:E2528,تقرير!$E$4)</f>
        <v>21</v>
      </c>
      <c r="C2528" s="48"/>
      <c r="D2528" s="48"/>
      <c r="E2528" s="48"/>
      <c r="F2528" s="50"/>
      <c r="G2528" s="51"/>
      <c r="H2528" s="128" t="str">
        <f>IF(F2528="","",_xlfn.IFNA(VLOOKUP(F2528,'سجل المشتريات'!E:M,9,0),"غير مسجلة في المشتريات"))</f>
        <v/>
      </c>
      <c r="I2528" s="27" t="str">
        <f>_xlfn.IFNA(VLOOKUP(E2528,الاوردرات!$B$1:$C$600,2,0),"")</f>
        <v/>
      </c>
      <c r="J2528" s="63"/>
      <c r="L2528" s="125" t="str">
        <f>IF(F2528="","",_xlfn.IFNA((VLOOKUP(F2528,help!L:M,2,0))*G2528,"غير مسجلة في المشتريات"))</f>
        <v/>
      </c>
    </row>
    <row r="2529" spans="2:12" x14ac:dyDescent="0.2">
      <c r="B2529" s="14">
        <f>COUNTIFS($E$3:E2529,تقرير!$E$4)</f>
        <v>21</v>
      </c>
      <c r="C2529" s="48"/>
      <c r="D2529" s="48"/>
      <c r="E2529" s="48"/>
      <c r="F2529" s="50"/>
      <c r="G2529" s="51"/>
      <c r="H2529" s="128" t="str">
        <f>IF(F2529="","",_xlfn.IFNA(VLOOKUP(F2529,'سجل المشتريات'!E:M,9,0),"غير مسجلة في المشتريات"))</f>
        <v/>
      </c>
      <c r="I2529" s="27" t="str">
        <f>_xlfn.IFNA(VLOOKUP(E2529,الاوردرات!$B$1:$C$600,2,0),"")</f>
        <v/>
      </c>
      <c r="J2529" s="63"/>
      <c r="L2529" s="125" t="str">
        <f>IF(F2529="","",_xlfn.IFNA((VLOOKUP(F2529,help!L:M,2,0))*G2529,"غير مسجلة في المشتريات"))</f>
        <v/>
      </c>
    </row>
    <row r="2530" spans="2:12" x14ac:dyDescent="0.2">
      <c r="B2530" s="14">
        <f>COUNTIFS($E$3:E2530,تقرير!$E$4)</f>
        <v>21</v>
      </c>
      <c r="C2530" s="48"/>
      <c r="D2530" s="48"/>
      <c r="E2530" s="48"/>
      <c r="F2530" s="50"/>
      <c r="G2530" s="51"/>
      <c r="H2530" s="128" t="str">
        <f>IF(F2530="","",_xlfn.IFNA(VLOOKUP(F2530,'سجل المشتريات'!E:M,9,0),"غير مسجلة في المشتريات"))</f>
        <v/>
      </c>
      <c r="I2530" s="27" t="str">
        <f>_xlfn.IFNA(VLOOKUP(E2530,الاوردرات!$B$1:$C$600,2,0),"")</f>
        <v/>
      </c>
      <c r="J2530" s="63"/>
      <c r="L2530" s="125" t="str">
        <f>IF(F2530="","",_xlfn.IFNA((VLOOKUP(F2530,help!L:M,2,0))*G2530,"غير مسجلة في المشتريات"))</f>
        <v/>
      </c>
    </row>
    <row r="2531" spans="2:12" x14ac:dyDescent="0.2">
      <c r="B2531" s="14">
        <f>COUNTIFS($E$3:E2531,تقرير!$E$4)</f>
        <v>21</v>
      </c>
      <c r="C2531" s="48"/>
      <c r="D2531" s="48"/>
      <c r="E2531" s="48"/>
      <c r="F2531" s="50"/>
      <c r="G2531" s="51"/>
      <c r="H2531" s="128" t="str">
        <f>IF(F2531="","",_xlfn.IFNA(VLOOKUP(F2531,'سجل المشتريات'!E:M,9,0),"غير مسجلة في المشتريات"))</f>
        <v/>
      </c>
      <c r="I2531" s="27" t="str">
        <f>_xlfn.IFNA(VLOOKUP(E2531,الاوردرات!$B$1:$C$600,2,0),"")</f>
        <v/>
      </c>
      <c r="J2531" s="63"/>
      <c r="L2531" s="125" t="str">
        <f>IF(F2531="","",_xlfn.IFNA((VLOOKUP(F2531,help!L:M,2,0))*G2531,"غير مسجلة في المشتريات"))</f>
        <v/>
      </c>
    </row>
    <row r="2532" spans="2:12" x14ac:dyDescent="0.2">
      <c r="B2532" s="14">
        <f>COUNTIFS($E$3:E2532,تقرير!$E$4)</f>
        <v>21</v>
      </c>
      <c r="C2532" s="48"/>
      <c r="D2532" s="48"/>
      <c r="E2532" s="48"/>
      <c r="F2532" s="50"/>
      <c r="G2532" s="51"/>
      <c r="H2532" s="128" t="str">
        <f>IF(F2532="","",_xlfn.IFNA(VLOOKUP(F2532,'سجل المشتريات'!E:M,9,0),"غير مسجلة في المشتريات"))</f>
        <v/>
      </c>
      <c r="I2532" s="27" t="str">
        <f>_xlfn.IFNA(VLOOKUP(E2532,الاوردرات!$B$1:$C$600,2,0),"")</f>
        <v/>
      </c>
      <c r="J2532" s="63"/>
      <c r="L2532" s="125" t="str">
        <f>IF(F2532="","",_xlfn.IFNA((VLOOKUP(F2532,help!L:M,2,0))*G2532,"غير مسجلة في المشتريات"))</f>
        <v/>
      </c>
    </row>
    <row r="2533" spans="2:12" x14ac:dyDescent="0.2">
      <c r="B2533" s="14">
        <f>COUNTIFS($E$3:E2533,تقرير!$E$4)</f>
        <v>21</v>
      </c>
      <c r="C2533" s="48"/>
      <c r="D2533" s="48"/>
      <c r="E2533" s="48"/>
      <c r="F2533" s="50"/>
      <c r="G2533" s="51"/>
      <c r="H2533" s="128" t="str">
        <f>IF(F2533="","",_xlfn.IFNA(VLOOKUP(F2533,'سجل المشتريات'!E:M,9,0),"غير مسجلة في المشتريات"))</f>
        <v/>
      </c>
      <c r="I2533" s="27" t="str">
        <f>_xlfn.IFNA(VLOOKUP(E2533,الاوردرات!$B$1:$C$600,2,0),"")</f>
        <v/>
      </c>
      <c r="J2533" s="63"/>
      <c r="L2533" s="125" t="str">
        <f>IF(F2533="","",_xlfn.IFNA((VLOOKUP(F2533,help!L:M,2,0))*G2533,"غير مسجلة في المشتريات"))</f>
        <v/>
      </c>
    </row>
    <row r="2534" spans="2:12" x14ac:dyDescent="0.2">
      <c r="B2534" s="14">
        <f>COUNTIFS($E$3:E2534,تقرير!$E$4)</f>
        <v>21</v>
      </c>
      <c r="C2534" s="48"/>
      <c r="D2534" s="48"/>
      <c r="E2534" s="48"/>
      <c r="F2534" s="50"/>
      <c r="G2534" s="51"/>
      <c r="H2534" s="128" t="str">
        <f>IF(F2534="","",_xlfn.IFNA(VLOOKUP(F2534,'سجل المشتريات'!E:M,9,0),"غير مسجلة في المشتريات"))</f>
        <v/>
      </c>
      <c r="I2534" s="27" t="str">
        <f>_xlfn.IFNA(VLOOKUP(E2534,الاوردرات!$B$1:$C$600,2,0),"")</f>
        <v/>
      </c>
      <c r="J2534" s="63"/>
      <c r="L2534" s="125" t="str">
        <f>IF(F2534="","",_xlfn.IFNA((VLOOKUP(F2534,help!L:M,2,0))*G2534,"غير مسجلة في المشتريات"))</f>
        <v/>
      </c>
    </row>
    <row r="2535" spans="2:12" x14ac:dyDescent="0.2">
      <c r="B2535" s="14">
        <f>COUNTIFS($E$3:E2535,تقرير!$E$4)</f>
        <v>21</v>
      </c>
      <c r="C2535" s="48"/>
      <c r="D2535" s="48"/>
      <c r="E2535" s="48"/>
      <c r="F2535" s="50"/>
      <c r="G2535" s="51"/>
      <c r="H2535" s="128" t="str">
        <f>IF(F2535="","",_xlfn.IFNA(VLOOKUP(F2535,'سجل المشتريات'!E:M,9,0),"غير مسجلة في المشتريات"))</f>
        <v/>
      </c>
      <c r="I2535" s="27" t="str">
        <f>_xlfn.IFNA(VLOOKUP(E2535,الاوردرات!$B$1:$C$600,2,0),"")</f>
        <v/>
      </c>
      <c r="J2535" s="63"/>
      <c r="L2535" s="125" t="str">
        <f>IF(F2535="","",_xlfn.IFNA((VLOOKUP(F2535,help!L:M,2,0))*G2535,"غير مسجلة في المشتريات"))</f>
        <v/>
      </c>
    </row>
    <row r="2536" spans="2:12" x14ac:dyDescent="0.2">
      <c r="B2536" s="14">
        <f>COUNTIFS($E$3:E2536,تقرير!$E$4)</f>
        <v>21</v>
      </c>
      <c r="C2536" s="48"/>
      <c r="D2536" s="48"/>
      <c r="E2536" s="48"/>
      <c r="F2536" s="50"/>
      <c r="G2536" s="51"/>
      <c r="H2536" s="128" t="str">
        <f>IF(F2536="","",_xlfn.IFNA(VLOOKUP(F2536,'سجل المشتريات'!E:M,9,0),"غير مسجلة في المشتريات"))</f>
        <v/>
      </c>
      <c r="I2536" s="27" t="str">
        <f>_xlfn.IFNA(VLOOKUP(E2536,الاوردرات!$B$1:$C$600,2,0),"")</f>
        <v/>
      </c>
      <c r="J2536" s="63"/>
      <c r="L2536" s="125" t="str">
        <f>IF(F2536="","",_xlfn.IFNA((VLOOKUP(F2536,help!L:M,2,0))*G2536,"غير مسجلة في المشتريات"))</f>
        <v/>
      </c>
    </row>
    <row r="2537" spans="2:12" x14ac:dyDescent="0.2">
      <c r="B2537" s="14">
        <f>COUNTIFS($E$3:E2537,تقرير!$E$4)</f>
        <v>21</v>
      </c>
      <c r="C2537" s="48"/>
      <c r="D2537" s="48"/>
      <c r="E2537" s="48"/>
      <c r="F2537" s="50"/>
      <c r="G2537" s="51"/>
      <c r="H2537" s="128" t="str">
        <f>IF(F2537="","",_xlfn.IFNA(VLOOKUP(F2537,'سجل المشتريات'!E:M,9,0),"غير مسجلة في المشتريات"))</f>
        <v/>
      </c>
      <c r="I2537" s="27" t="str">
        <f>_xlfn.IFNA(VLOOKUP(E2537,الاوردرات!$B$1:$C$600,2,0),"")</f>
        <v/>
      </c>
      <c r="J2537" s="63"/>
      <c r="L2537" s="125" t="str">
        <f>IF(F2537="","",_xlfn.IFNA((VLOOKUP(F2537,help!L:M,2,0))*G2537,"غير مسجلة في المشتريات"))</f>
        <v/>
      </c>
    </row>
    <row r="2538" spans="2:12" x14ac:dyDescent="0.2">
      <c r="B2538" s="14">
        <f>COUNTIFS($E$3:E2538,تقرير!$E$4)</f>
        <v>21</v>
      </c>
      <c r="C2538" s="48"/>
      <c r="D2538" s="48"/>
      <c r="E2538" s="48"/>
      <c r="F2538" s="50"/>
      <c r="G2538" s="51"/>
      <c r="H2538" s="128" t="str">
        <f>IF(F2538="","",_xlfn.IFNA(VLOOKUP(F2538,'سجل المشتريات'!E:M,9,0),"غير مسجلة في المشتريات"))</f>
        <v/>
      </c>
      <c r="I2538" s="27" t="str">
        <f>_xlfn.IFNA(VLOOKUP(E2538,الاوردرات!$B$1:$C$600,2,0),"")</f>
        <v/>
      </c>
      <c r="J2538" s="63"/>
      <c r="L2538" s="125" t="str">
        <f>IF(F2538="","",_xlfn.IFNA((VLOOKUP(F2538,help!L:M,2,0))*G2538,"غير مسجلة في المشتريات"))</f>
        <v/>
      </c>
    </row>
    <row r="2539" spans="2:12" x14ac:dyDescent="0.2">
      <c r="B2539" s="14">
        <f>COUNTIFS($E$3:E2539,تقرير!$E$4)</f>
        <v>21</v>
      </c>
      <c r="C2539" s="48"/>
      <c r="D2539" s="48"/>
      <c r="E2539" s="48"/>
      <c r="F2539" s="50"/>
      <c r="G2539" s="51"/>
      <c r="H2539" s="128" t="str">
        <f>IF(F2539="","",_xlfn.IFNA(VLOOKUP(F2539,'سجل المشتريات'!E:M,9,0),"غير مسجلة في المشتريات"))</f>
        <v/>
      </c>
      <c r="I2539" s="27" t="str">
        <f>_xlfn.IFNA(VLOOKUP(E2539,الاوردرات!$B$1:$C$600,2,0),"")</f>
        <v/>
      </c>
      <c r="J2539" s="63"/>
      <c r="L2539" s="125" t="str">
        <f>IF(F2539="","",_xlfn.IFNA((VLOOKUP(F2539,help!L:M,2,0))*G2539,"غير مسجلة في المشتريات"))</f>
        <v/>
      </c>
    </row>
    <row r="2540" spans="2:12" x14ac:dyDescent="0.2">
      <c r="B2540" s="14">
        <f>COUNTIFS($E$3:E2540,تقرير!$E$4)</f>
        <v>21</v>
      </c>
      <c r="C2540" s="48"/>
      <c r="D2540" s="48"/>
      <c r="E2540" s="48"/>
      <c r="F2540" s="50"/>
      <c r="G2540" s="51"/>
      <c r="H2540" s="128" t="str">
        <f>IF(F2540="","",_xlfn.IFNA(VLOOKUP(F2540,'سجل المشتريات'!E:M,9,0),"غير مسجلة في المشتريات"))</f>
        <v/>
      </c>
      <c r="I2540" s="27" t="str">
        <f>_xlfn.IFNA(VLOOKUP(E2540,الاوردرات!$B$1:$C$600,2,0),"")</f>
        <v/>
      </c>
      <c r="J2540" s="63"/>
      <c r="L2540" s="125" t="str">
        <f>IF(F2540="","",_xlfn.IFNA((VLOOKUP(F2540,help!L:M,2,0))*G2540,"غير مسجلة في المشتريات"))</f>
        <v/>
      </c>
    </row>
    <row r="2541" spans="2:12" x14ac:dyDescent="0.2">
      <c r="B2541" s="14">
        <f>COUNTIFS($E$3:E2541,تقرير!$E$4)</f>
        <v>21</v>
      </c>
      <c r="C2541" s="48"/>
      <c r="D2541" s="48"/>
      <c r="E2541" s="48"/>
      <c r="F2541" s="50"/>
      <c r="G2541" s="51"/>
      <c r="H2541" s="128" t="str">
        <f>IF(F2541="","",_xlfn.IFNA(VLOOKUP(F2541,'سجل المشتريات'!E:M,9,0),"غير مسجلة في المشتريات"))</f>
        <v/>
      </c>
      <c r="I2541" s="27" t="str">
        <f>_xlfn.IFNA(VLOOKUP(E2541,الاوردرات!$B$1:$C$600,2,0),"")</f>
        <v/>
      </c>
      <c r="J2541" s="63"/>
      <c r="L2541" s="125" t="str">
        <f>IF(F2541="","",_xlfn.IFNA((VLOOKUP(F2541,help!L:M,2,0))*G2541,"غير مسجلة في المشتريات"))</f>
        <v/>
      </c>
    </row>
    <row r="2542" spans="2:12" x14ac:dyDescent="0.2">
      <c r="B2542" s="14">
        <f>COUNTIFS($E$3:E2542,تقرير!$E$4)</f>
        <v>21</v>
      </c>
      <c r="C2542" s="48"/>
      <c r="D2542" s="48"/>
      <c r="E2542" s="48"/>
      <c r="F2542" s="50"/>
      <c r="G2542" s="51"/>
      <c r="H2542" s="128" t="str">
        <f>IF(F2542="","",_xlfn.IFNA(VLOOKUP(F2542,'سجل المشتريات'!E:M,9,0),"غير مسجلة في المشتريات"))</f>
        <v/>
      </c>
      <c r="I2542" s="27" t="str">
        <f>_xlfn.IFNA(VLOOKUP(E2542,الاوردرات!$B$1:$C$600,2,0),"")</f>
        <v/>
      </c>
      <c r="J2542" s="63"/>
      <c r="L2542" s="125" t="str">
        <f>IF(F2542="","",_xlfn.IFNA((VLOOKUP(F2542,help!L:M,2,0))*G2542,"غير مسجلة في المشتريات"))</f>
        <v/>
      </c>
    </row>
    <row r="2543" spans="2:12" x14ac:dyDescent="0.2">
      <c r="B2543" s="14">
        <f>COUNTIFS($E$3:E2543,تقرير!$E$4)</f>
        <v>21</v>
      </c>
      <c r="C2543" s="48"/>
      <c r="D2543" s="48"/>
      <c r="E2543" s="48"/>
      <c r="F2543" s="50"/>
      <c r="G2543" s="51"/>
      <c r="H2543" s="128" t="str">
        <f>IF(F2543="","",_xlfn.IFNA(VLOOKUP(F2543,'سجل المشتريات'!E:M,9,0),"غير مسجلة في المشتريات"))</f>
        <v/>
      </c>
      <c r="I2543" s="27" t="str">
        <f>_xlfn.IFNA(VLOOKUP(E2543,الاوردرات!$B$1:$C$600,2,0),"")</f>
        <v/>
      </c>
      <c r="J2543" s="63"/>
      <c r="L2543" s="125" t="str">
        <f>IF(F2543="","",_xlfn.IFNA((VLOOKUP(F2543,help!L:M,2,0))*G2543,"غير مسجلة في المشتريات"))</f>
        <v/>
      </c>
    </row>
    <row r="2544" spans="2:12" x14ac:dyDescent="0.2">
      <c r="B2544" s="14">
        <f>COUNTIFS($E$3:E2544,تقرير!$E$4)</f>
        <v>21</v>
      </c>
      <c r="C2544" s="48"/>
      <c r="D2544" s="48"/>
      <c r="E2544" s="48"/>
      <c r="F2544" s="50"/>
      <c r="G2544" s="51"/>
      <c r="H2544" s="128" t="str">
        <f>IF(F2544="","",_xlfn.IFNA(VLOOKUP(F2544,'سجل المشتريات'!E:M,9,0),"غير مسجلة في المشتريات"))</f>
        <v/>
      </c>
      <c r="I2544" s="27" t="str">
        <f>_xlfn.IFNA(VLOOKUP(E2544,الاوردرات!$B$1:$C$600,2,0),"")</f>
        <v/>
      </c>
      <c r="J2544" s="63"/>
      <c r="L2544" s="125" t="str">
        <f>IF(F2544="","",_xlfn.IFNA((VLOOKUP(F2544,help!L:M,2,0))*G2544,"غير مسجلة في المشتريات"))</f>
        <v/>
      </c>
    </row>
    <row r="2545" spans="2:12" x14ac:dyDescent="0.2">
      <c r="B2545" s="14">
        <f>COUNTIFS($E$3:E2545,تقرير!$E$4)</f>
        <v>21</v>
      </c>
      <c r="C2545" s="48"/>
      <c r="D2545" s="48"/>
      <c r="E2545" s="48"/>
      <c r="F2545" s="50"/>
      <c r="G2545" s="51"/>
      <c r="H2545" s="128" t="str">
        <f>IF(F2545="","",_xlfn.IFNA(VLOOKUP(F2545,'سجل المشتريات'!E:M,9,0),"غير مسجلة في المشتريات"))</f>
        <v/>
      </c>
      <c r="I2545" s="27" t="str">
        <f>_xlfn.IFNA(VLOOKUP(E2545,الاوردرات!$B$1:$C$600,2,0),"")</f>
        <v/>
      </c>
      <c r="J2545" s="63"/>
      <c r="L2545" s="125" t="str">
        <f>IF(F2545="","",_xlfn.IFNA((VLOOKUP(F2545,help!L:M,2,0))*G2545,"غير مسجلة في المشتريات"))</f>
        <v/>
      </c>
    </row>
    <row r="2546" spans="2:12" x14ac:dyDescent="0.2">
      <c r="B2546" s="14">
        <f>COUNTIFS($E$3:E2546,تقرير!$E$4)</f>
        <v>21</v>
      </c>
      <c r="C2546" s="48"/>
      <c r="D2546" s="48"/>
      <c r="E2546" s="48"/>
      <c r="F2546" s="50"/>
      <c r="G2546" s="51"/>
      <c r="H2546" s="128" t="str">
        <f>IF(F2546="","",_xlfn.IFNA(VLOOKUP(F2546,'سجل المشتريات'!E:M,9,0),"غير مسجلة في المشتريات"))</f>
        <v/>
      </c>
      <c r="I2546" s="27" t="str">
        <f>_xlfn.IFNA(VLOOKUP(E2546,الاوردرات!$B$1:$C$600,2,0),"")</f>
        <v/>
      </c>
      <c r="J2546" s="63"/>
      <c r="L2546" s="125" t="str">
        <f>IF(F2546="","",_xlfn.IFNA((VLOOKUP(F2546,help!L:M,2,0))*G2546,"غير مسجلة في المشتريات"))</f>
        <v/>
      </c>
    </row>
    <row r="2547" spans="2:12" x14ac:dyDescent="0.2">
      <c r="B2547" s="14">
        <f>COUNTIFS($E$3:E2547,تقرير!$E$4)</f>
        <v>21</v>
      </c>
      <c r="C2547" s="48"/>
      <c r="D2547" s="48"/>
      <c r="E2547" s="48"/>
      <c r="F2547" s="50"/>
      <c r="G2547" s="51"/>
      <c r="H2547" s="128" t="str">
        <f>IF(F2547="","",_xlfn.IFNA(VLOOKUP(F2547,'سجل المشتريات'!E:M,9,0),"غير مسجلة في المشتريات"))</f>
        <v/>
      </c>
      <c r="I2547" s="27" t="str">
        <f>_xlfn.IFNA(VLOOKUP(E2547,الاوردرات!$B$1:$C$600,2,0),"")</f>
        <v/>
      </c>
      <c r="J2547" s="63"/>
      <c r="L2547" s="125" t="str">
        <f>IF(F2547="","",_xlfn.IFNA((VLOOKUP(F2547,help!L:M,2,0))*G2547,"غير مسجلة في المشتريات"))</f>
        <v/>
      </c>
    </row>
    <row r="2548" spans="2:12" x14ac:dyDescent="0.2">
      <c r="B2548" s="14">
        <f>COUNTIFS($E$3:E2548,تقرير!$E$4)</f>
        <v>21</v>
      </c>
      <c r="C2548" s="48"/>
      <c r="D2548" s="48"/>
      <c r="E2548" s="48"/>
      <c r="F2548" s="50"/>
      <c r="G2548" s="51"/>
      <c r="H2548" s="128" t="str">
        <f>IF(F2548="","",_xlfn.IFNA(VLOOKUP(F2548,'سجل المشتريات'!E:M,9,0),"غير مسجلة في المشتريات"))</f>
        <v/>
      </c>
      <c r="I2548" s="27" t="str">
        <f>_xlfn.IFNA(VLOOKUP(E2548,الاوردرات!$B$1:$C$600,2,0),"")</f>
        <v/>
      </c>
      <c r="J2548" s="63"/>
      <c r="L2548" s="125" t="str">
        <f>IF(F2548="","",_xlfn.IFNA((VLOOKUP(F2548,help!L:M,2,0))*G2548,"غير مسجلة في المشتريات"))</f>
        <v/>
      </c>
    </row>
    <row r="2549" spans="2:12" x14ac:dyDescent="0.2">
      <c r="B2549" s="14">
        <f>COUNTIFS($E$3:E2549,تقرير!$E$4)</f>
        <v>21</v>
      </c>
      <c r="C2549" s="48"/>
      <c r="D2549" s="48"/>
      <c r="E2549" s="48"/>
      <c r="F2549" s="50"/>
      <c r="G2549" s="51"/>
      <c r="H2549" s="128" t="str">
        <f>IF(F2549="","",_xlfn.IFNA(VLOOKUP(F2549,'سجل المشتريات'!E:M,9,0),"غير مسجلة في المشتريات"))</f>
        <v/>
      </c>
      <c r="I2549" s="27" t="str">
        <f>_xlfn.IFNA(VLOOKUP(E2549,الاوردرات!$B$1:$C$600,2,0),"")</f>
        <v/>
      </c>
      <c r="J2549" s="63"/>
      <c r="L2549" s="125" t="str">
        <f>IF(F2549="","",_xlfn.IFNA((VLOOKUP(F2549,help!L:M,2,0))*G2549,"غير مسجلة في المشتريات"))</f>
        <v/>
      </c>
    </row>
    <row r="2550" spans="2:12" x14ac:dyDescent="0.2">
      <c r="B2550" s="14">
        <f>COUNTIFS($E$3:E2550,تقرير!$E$4)</f>
        <v>21</v>
      </c>
      <c r="C2550" s="48"/>
      <c r="D2550" s="48"/>
      <c r="E2550" s="48"/>
      <c r="F2550" s="50"/>
      <c r="G2550" s="51"/>
      <c r="H2550" s="128" t="str">
        <f>IF(F2550="","",_xlfn.IFNA(VLOOKUP(F2550,'سجل المشتريات'!E:M,9,0),"غير مسجلة في المشتريات"))</f>
        <v/>
      </c>
      <c r="I2550" s="27" t="str">
        <f>_xlfn.IFNA(VLOOKUP(E2550,الاوردرات!$B$1:$C$600,2,0),"")</f>
        <v/>
      </c>
      <c r="J2550" s="63"/>
      <c r="L2550" s="125" t="str">
        <f>IF(F2550="","",_xlfn.IFNA((VLOOKUP(F2550,help!L:M,2,0))*G2550,"غير مسجلة في المشتريات"))</f>
        <v/>
      </c>
    </row>
    <row r="2551" spans="2:12" x14ac:dyDescent="0.2">
      <c r="B2551" s="14">
        <f>COUNTIFS($E$3:E2551,تقرير!$E$4)</f>
        <v>21</v>
      </c>
      <c r="C2551" s="48"/>
      <c r="D2551" s="48"/>
      <c r="E2551" s="48"/>
      <c r="F2551" s="50"/>
      <c r="G2551" s="51"/>
      <c r="H2551" s="128" t="str">
        <f>IF(F2551="","",_xlfn.IFNA(VLOOKUP(F2551,'سجل المشتريات'!E:M,9,0),"غير مسجلة في المشتريات"))</f>
        <v/>
      </c>
      <c r="I2551" s="27" t="str">
        <f>_xlfn.IFNA(VLOOKUP(E2551,الاوردرات!$B$1:$C$600,2,0),"")</f>
        <v/>
      </c>
      <c r="J2551" s="63"/>
      <c r="L2551" s="125" t="str">
        <f>IF(F2551="","",_xlfn.IFNA((VLOOKUP(F2551,help!L:M,2,0))*G2551,"غير مسجلة في المشتريات"))</f>
        <v/>
      </c>
    </row>
    <row r="2552" spans="2:12" x14ac:dyDescent="0.2">
      <c r="B2552" s="14">
        <f>COUNTIFS($E$3:E2552,تقرير!$E$4)</f>
        <v>21</v>
      </c>
      <c r="C2552" s="48"/>
      <c r="D2552" s="48"/>
      <c r="E2552" s="48"/>
      <c r="F2552" s="50"/>
      <c r="G2552" s="51"/>
      <c r="H2552" s="128" t="str">
        <f>IF(F2552="","",_xlfn.IFNA(VLOOKUP(F2552,'سجل المشتريات'!E:M,9,0),"غير مسجلة في المشتريات"))</f>
        <v/>
      </c>
      <c r="I2552" s="27" t="str">
        <f>_xlfn.IFNA(VLOOKUP(E2552,الاوردرات!$B$1:$C$600,2,0),"")</f>
        <v/>
      </c>
      <c r="J2552" s="63"/>
      <c r="L2552" s="125" t="str">
        <f>IF(F2552="","",_xlfn.IFNA((VLOOKUP(F2552,help!L:M,2,0))*G2552,"غير مسجلة في المشتريات"))</f>
        <v/>
      </c>
    </row>
    <row r="2553" spans="2:12" x14ac:dyDescent="0.2">
      <c r="B2553" s="14">
        <f>COUNTIFS($E$3:E2553,تقرير!$E$4)</f>
        <v>21</v>
      </c>
      <c r="C2553" s="48"/>
      <c r="D2553" s="48"/>
      <c r="E2553" s="48"/>
      <c r="F2553" s="50"/>
      <c r="G2553" s="51"/>
      <c r="H2553" s="128" t="str">
        <f>IF(F2553="","",_xlfn.IFNA(VLOOKUP(F2553,'سجل المشتريات'!E:M,9,0),"غير مسجلة في المشتريات"))</f>
        <v/>
      </c>
      <c r="I2553" s="27" t="str">
        <f>_xlfn.IFNA(VLOOKUP(E2553,الاوردرات!$B$1:$C$600,2,0),"")</f>
        <v/>
      </c>
      <c r="J2553" s="63"/>
      <c r="L2553" s="125" t="str">
        <f>IF(F2553="","",_xlfn.IFNA((VLOOKUP(F2553,help!L:M,2,0))*G2553,"غير مسجلة في المشتريات"))</f>
        <v/>
      </c>
    </row>
    <row r="2554" spans="2:12" x14ac:dyDescent="0.2">
      <c r="B2554" s="14">
        <f>COUNTIFS($E$3:E2554,تقرير!$E$4)</f>
        <v>21</v>
      </c>
      <c r="C2554" s="48"/>
      <c r="D2554" s="48"/>
      <c r="E2554" s="48"/>
      <c r="F2554" s="50"/>
      <c r="G2554" s="51"/>
      <c r="H2554" s="128" t="str">
        <f>IF(F2554="","",_xlfn.IFNA(VLOOKUP(F2554,'سجل المشتريات'!E:M,9,0),"غير مسجلة في المشتريات"))</f>
        <v/>
      </c>
      <c r="I2554" s="27" t="str">
        <f>_xlfn.IFNA(VLOOKUP(E2554,الاوردرات!$B$1:$C$600,2,0),"")</f>
        <v/>
      </c>
      <c r="J2554" s="63"/>
      <c r="L2554" s="125" t="str">
        <f>IF(F2554="","",_xlfn.IFNA((VLOOKUP(F2554,help!L:M,2,0))*G2554,"غير مسجلة في المشتريات"))</f>
        <v/>
      </c>
    </row>
    <row r="2555" spans="2:12" x14ac:dyDescent="0.2">
      <c r="B2555" s="14">
        <f>COUNTIFS($E$3:E2555,تقرير!$E$4)</f>
        <v>21</v>
      </c>
      <c r="C2555" s="48"/>
      <c r="D2555" s="48"/>
      <c r="E2555" s="48"/>
      <c r="F2555" s="50"/>
      <c r="G2555" s="51"/>
      <c r="H2555" s="128" t="str">
        <f>IF(F2555="","",_xlfn.IFNA(VLOOKUP(F2555,'سجل المشتريات'!E:M,9,0),"غير مسجلة في المشتريات"))</f>
        <v/>
      </c>
      <c r="I2555" s="27" t="str">
        <f>_xlfn.IFNA(VLOOKUP(E2555,الاوردرات!$B$1:$C$600,2,0),"")</f>
        <v/>
      </c>
      <c r="J2555" s="63"/>
      <c r="L2555" s="125" t="str">
        <f>IF(F2555="","",_xlfn.IFNA((VLOOKUP(F2555,help!L:M,2,0))*G2555,"غير مسجلة في المشتريات"))</f>
        <v/>
      </c>
    </row>
    <row r="2556" spans="2:12" x14ac:dyDescent="0.2">
      <c r="B2556" s="14">
        <f>COUNTIFS($E$3:E2556,تقرير!$E$4)</f>
        <v>21</v>
      </c>
      <c r="C2556" s="48"/>
      <c r="D2556" s="48"/>
      <c r="E2556" s="48"/>
      <c r="F2556" s="50"/>
      <c r="G2556" s="51"/>
      <c r="H2556" s="128" t="str">
        <f>IF(F2556="","",_xlfn.IFNA(VLOOKUP(F2556,'سجل المشتريات'!E:M,9,0),"غير مسجلة في المشتريات"))</f>
        <v/>
      </c>
      <c r="I2556" s="27" t="str">
        <f>_xlfn.IFNA(VLOOKUP(E2556,الاوردرات!$B$1:$C$600,2,0),"")</f>
        <v/>
      </c>
      <c r="J2556" s="63"/>
      <c r="L2556" s="125" t="str">
        <f>IF(F2556="","",_xlfn.IFNA((VLOOKUP(F2556,help!L:M,2,0))*G2556,"غير مسجلة في المشتريات"))</f>
        <v/>
      </c>
    </row>
    <row r="2557" spans="2:12" x14ac:dyDescent="0.2">
      <c r="B2557" s="14">
        <f>COUNTIFS($E$3:E2557,تقرير!$E$4)</f>
        <v>21</v>
      </c>
      <c r="C2557" s="48"/>
      <c r="D2557" s="48"/>
      <c r="E2557" s="48"/>
      <c r="F2557" s="50"/>
      <c r="G2557" s="51"/>
      <c r="H2557" s="128" t="str">
        <f>IF(F2557="","",_xlfn.IFNA(VLOOKUP(F2557,'سجل المشتريات'!E:M,9,0),"غير مسجلة في المشتريات"))</f>
        <v/>
      </c>
      <c r="I2557" s="27" t="str">
        <f>_xlfn.IFNA(VLOOKUP(E2557,الاوردرات!$B$1:$C$600,2,0),"")</f>
        <v/>
      </c>
      <c r="J2557" s="63"/>
      <c r="L2557" s="125" t="str">
        <f>IF(F2557="","",_xlfn.IFNA((VLOOKUP(F2557,help!L:M,2,0))*G2557,"غير مسجلة في المشتريات"))</f>
        <v/>
      </c>
    </row>
    <row r="2558" spans="2:12" x14ac:dyDescent="0.2">
      <c r="B2558" s="14">
        <f>COUNTIFS($E$3:E2558,تقرير!$E$4)</f>
        <v>21</v>
      </c>
      <c r="C2558" s="48"/>
      <c r="D2558" s="48"/>
      <c r="E2558" s="48"/>
      <c r="F2558" s="50"/>
      <c r="G2558" s="51"/>
      <c r="H2558" s="128" t="str">
        <f>IF(F2558="","",_xlfn.IFNA(VLOOKUP(F2558,'سجل المشتريات'!E:M,9,0),"غير مسجلة في المشتريات"))</f>
        <v/>
      </c>
      <c r="I2558" s="27" t="str">
        <f>_xlfn.IFNA(VLOOKUP(E2558,الاوردرات!$B$1:$C$600,2,0),"")</f>
        <v/>
      </c>
      <c r="J2558" s="63"/>
      <c r="L2558" s="125" t="str">
        <f>IF(F2558="","",_xlfn.IFNA((VLOOKUP(F2558,help!L:M,2,0))*G2558,"غير مسجلة في المشتريات"))</f>
        <v/>
      </c>
    </row>
    <row r="2559" spans="2:12" x14ac:dyDescent="0.2">
      <c r="B2559" s="14">
        <f>COUNTIFS($E$3:E2559,تقرير!$E$4)</f>
        <v>21</v>
      </c>
      <c r="C2559" s="48"/>
      <c r="D2559" s="48"/>
      <c r="E2559" s="48"/>
      <c r="F2559" s="50"/>
      <c r="G2559" s="51"/>
      <c r="H2559" s="128" t="str">
        <f>IF(F2559="","",_xlfn.IFNA(VLOOKUP(F2559,'سجل المشتريات'!E:M,9,0),"غير مسجلة في المشتريات"))</f>
        <v/>
      </c>
      <c r="I2559" s="27" t="str">
        <f>_xlfn.IFNA(VLOOKUP(E2559,الاوردرات!$B$1:$C$600,2,0),"")</f>
        <v/>
      </c>
      <c r="J2559" s="63"/>
      <c r="L2559" s="125" t="str">
        <f>IF(F2559="","",_xlfn.IFNA((VLOOKUP(F2559,help!L:M,2,0))*G2559,"غير مسجلة في المشتريات"))</f>
        <v/>
      </c>
    </row>
    <row r="2560" spans="2:12" x14ac:dyDescent="0.2">
      <c r="B2560" s="14">
        <f>COUNTIFS($E$3:E2560,تقرير!$E$4)</f>
        <v>21</v>
      </c>
      <c r="C2560" s="48"/>
      <c r="D2560" s="48"/>
      <c r="E2560" s="48"/>
      <c r="F2560" s="50"/>
      <c r="G2560" s="51"/>
      <c r="H2560" s="128" t="str">
        <f>IF(F2560="","",_xlfn.IFNA(VLOOKUP(F2560,'سجل المشتريات'!E:M,9,0),"غير مسجلة في المشتريات"))</f>
        <v/>
      </c>
      <c r="I2560" s="27" t="str">
        <f>_xlfn.IFNA(VLOOKUP(E2560,الاوردرات!$B$1:$C$600,2,0),"")</f>
        <v/>
      </c>
      <c r="J2560" s="63"/>
      <c r="L2560" s="125" t="str">
        <f>IF(F2560="","",_xlfn.IFNA((VLOOKUP(F2560,help!L:M,2,0))*G2560,"غير مسجلة في المشتريات"))</f>
        <v/>
      </c>
    </row>
    <row r="2561" spans="2:12" x14ac:dyDescent="0.2">
      <c r="B2561" s="14">
        <f>COUNTIFS($E$3:E2561,تقرير!$E$4)</f>
        <v>21</v>
      </c>
      <c r="C2561" s="48"/>
      <c r="D2561" s="48"/>
      <c r="E2561" s="48"/>
      <c r="F2561" s="50"/>
      <c r="G2561" s="51"/>
      <c r="H2561" s="128" t="str">
        <f>IF(F2561="","",_xlfn.IFNA(VLOOKUP(F2561,'سجل المشتريات'!E:M,9,0),"غير مسجلة في المشتريات"))</f>
        <v/>
      </c>
      <c r="I2561" s="27" t="str">
        <f>_xlfn.IFNA(VLOOKUP(E2561,الاوردرات!$B$1:$C$600,2,0),"")</f>
        <v/>
      </c>
      <c r="J2561" s="63"/>
      <c r="L2561" s="125" t="str">
        <f>IF(F2561="","",_xlfn.IFNA((VLOOKUP(F2561,help!L:M,2,0))*G2561,"غير مسجلة في المشتريات"))</f>
        <v/>
      </c>
    </row>
    <row r="2562" spans="2:12" x14ac:dyDescent="0.2">
      <c r="B2562" s="14">
        <f>COUNTIFS($E$3:E2562,تقرير!$E$4)</f>
        <v>21</v>
      </c>
      <c r="C2562" s="48"/>
      <c r="D2562" s="48"/>
      <c r="E2562" s="48"/>
      <c r="F2562" s="50"/>
      <c r="G2562" s="51"/>
      <c r="H2562" s="128" t="str">
        <f>IF(F2562="","",_xlfn.IFNA(VLOOKUP(F2562,'سجل المشتريات'!E:M,9,0),"غير مسجلة في المشتريات"))</f>
        <v/>
      </c>
      <c r="I2562" s="27" t="str">
        <f>_xlfn.IFNA(VLOOKUP(E2562,الاوردرات!$B$1:$C$600,2,0),"")</f>
        <v/>
      </c>
      <c r="J2562" s="63"/>
      <c r="L2562" s="125" t="str">
        <f>IF(F2562="","",_xlfn.IFNA((VLOOKUP(F2562,help!L:M,2,0))*G2562,"غير مسجلة في المشتريات"))</f>
        <v/>
      </c>
    </row>
    <row r="2563" spans="2:12" x14ac:dyDescent="0.2">
      <c r="B2563" s="14">
        <f>COUNTIFS($E$3:E2563,تقرير!$E$4)</f>
        <v>21</v>
      </c>
      <c r="C2563" s="48"/>
      <c r="D2563" s="48"/>
      <c r="E2563" s="48"/>
      <c r="F2563" s="50"/>
      <c r="G2563" s="51"/>
      <c r="H2563" s="128" t="str">
        <f>IF(F2563="","",_xlfn.IFNA(VLOOKUP(F2563,'سجل المشتريات'!E:M,9,0),"غير مسجلة في المشتريات"))</f>
        <v/>
      </c>
      <c r="I2563" s="27" t="str">
        <f>_xlfn.IFNA(VLOOKUP(E2563,الاوردرات!$B$1:$C$600,2,0),"")</f>
        <v/>
      </c>
      <c r="J2563" s="63"/>
      <c r="L2563" s="125" t="str">
        <f>IF(F2563="","",_xlfn.IFNA((VLOOKUP(F2563,help!L:M,2,0))*G2563,"غير مسجلة في المشتريات"))</f>
        <v/>
      </c>
    </row>
    <row r="2564" spans="2:12" x14ac:dyDescent="0.2">
      <c r="B2564" s="14">
        <f>COUNTIFS($E$3:E2564,تقرير!$E$4)</f>
        <v>21</v>
      </c>
      <c r="C2564" s="48"/>
      <c r="D2564" s="48"/>
      <c r="E2564" s="48"/>
      <c r="F2564" s="50"/>
      <c r="G2564" s="51"/>
      <c r="H2564" s="128" t="str">
        <f>IF(F2564="","",_xlfn.IFNA(VLOOKUP(F2564,'سجل المشتريات'!E:M,9,0),"غير مسجلة في المشتريات"))</f>
        <v/>
      </c>
      <c r="I2564" s="27" t="str">
        <f>_xlfn.IFNA(VLOOKUP(E2564,الاوردرات!$B$1:$C$600,2,0),"")</f>
        <v/>
      </c>
      <c r="J2564" s="63"/>
      <c r="L2564" s="125" t="str">
        <f>IF(F2564="","",_xlfn.IFNA((VLOOKUP(F2564,help!L:M,2,0))*G2564,"غير مسجلة في المشتريات"))</f>
        <v/>
      </c>
    </row>
    <row r="2565" spans="2:12" x14ac:dyDescent="0.2">
      <c r="B2565" s="14">
        <f>COUNTIFS($E$3:E2565,تقرير!$E$4)</f>
        <v>21</v>
      </c>
      <c r="C2565" s="48"/>
      <c r="D2565" s="48"/>
      <c r="E2565" s="48"/>
      <c r="F2565" s="50"/>
      <c r="G2565" s="51"/>
      <c r="H2565" s="128" t="str">
        <f>IF(F2565="","",_xlfn.IFNA(VLOOKUP(F2565,'سجل المشتريات'!E:M,9,0),"غير مسجلة في المشتريات"))</f>
        <v/>
      </c>
      <c r="I2565" s="27" t="str">
        <f>_xlfn.IFNA(VLOOKUP(E2565,الاوردرات!$B$1:$C$600,2,0),"")</f>
        <v/>
      </c>
      <c r="J2565" s="63"/>
      <c r="L2565" s="125" t="str">
        <f>IF(F2565="","",_xlfn.IFNA((VLOOKUP(F2565,help!L:M,2,0))*G2565,"غير مسجلة في المشتريات"))</f>
        <v/>
      </c>
    </row>
    <row r="2566" spans="2:12" x14ac:dyDescent="0.2">
      <c r="B2566" s="14">
        <f>COUNTIFS($E$3:E2566,تقرير!$E$4)</f>
        <v>21</v>
      </c>
      <c r="C2566" s="48"/>
      <c r="D2566" s="48"/>
      <c r="E2566" s="48"/>
      <c r="F2566" s="50"/>
      <c r="G2566" s="51"/>
      <c r="H2566" s="128" t="str">
        <f>IF(F2566="","",_xlfn.IFNA(VLOOKUP(F2566,'سجل المشتريات'!E:M,9,0),"غير مسجلة في المشتريات"))</f>
        <v/>
      </c>
      <c r="I2566" s="27" t="str">
        <f>_xlfn.IFNA(VLOOKUP(E2566,الاوردرات!$B$1:$C$600,2,0),"")</f>
        <v/>
      </c>
      <c r="J2566" s="63"/>
      <c r="L2566" s="125" t="str">
        <f>IF(F2566="","",_xlfn.IFNA((VLOOKUP(F2566,help!L:M,2,0))*G2566,"غير مسجلة في المشتريات"))</f>
        <v/>
      </c>
    </row>
    <row r="2567" spans="2:12" x14ac:dyDescent="0.2">
      <c r="B2567" s="14">
        <f>COUNTIFS($E$3:E2567,تقرير!$E$4)</f>
        <v>21</v>
      </c>
      <c r="C2567" s="48"/>
      <c r="D2567" s="48"/>
      <c r="E2567" s="48"/>
      <c r="F2567" s="50"/>
      <c r="G2567" s="51"/>
      <c r="H2567" s="128" t="str">
        <f>IF(F2567="","",_xlfn.IFNA(VLOOKUP(F2567,'سجل المشتريات'!E:M,9,0),"غير مسجلة في المشتريات"))</f>
        <v/>
      </c>
      <c r="I2567" s="27" t="str">
        <f>_xlfn.IFNA(VLOOKUP(E2567,الاوردرات!$B$1:$C$600,2,0),"")</f>
        <v/>
      </c>
      <c r="J2567" s="63"/>
      <c r="L2567" s="125" t="str">
        <f>IF(F2567="","",_xlfn.IFNA((VLOOKUP(F2567,help!L:M,2,0))*G2567,"غير مسجلة في المشتريات"))</f>
        <v/>
      </c>
    </row>
    <row r="2568" spans="2:12" x14ac:dyDescent="0.2">
      <c r="B2568" s="14">
        <f>COUNTIFS($E$3:E2568,تقرير!$E$4)</f>
        <v>21</v>
      </c>
      <c r="C2568" s="48"/>
      <c r="D2568" s="48"/>
      <c r="E2568" s="48"/>
      <c r="F2568" s="50"/>
      <c r="G2568" s="51"/>
      <c r="H2568" s="128" t="str">
        <f>IF(F2568="","",_xlfn.IFNA(VLOOKUP(F2568,'سجل المشتريات'!E:M,9,0),"غير مسجلة في المشتريات"))</f>
        <v/>
      </c>
      <c r="I2568" s="27" t="str">
        <f>_xlfn.IFNA(VLOOKUP(E2568,الاوردرات!$B$1:$C$600,2,0),"")</f>
        <v/>
      </c>
      <c r="J2568" s="63"/>
      <c r="L2568" s="125" t="str">
        <f>IF(F2568="","",_xlfn.IFNA((VLOOKUP(F2568,help!L:M,2,0))*G2568,"غير مسجلة في المشتريات"))</f>
        <v/>
      </c>
    </row>
    <row r="2569" spans="2:12" x14ac:dyDescent="0.2">
      <c r="B2569" s="14">
        <f>COUNTIFS($E$3:E2569,تقرير!$E$4)</f>
        <v>21</v>
      </c>
      <c r="C2569" s="48"/>
      <c r="D2569" s="48"/>
      <c r="E2569" s="48"/>
      <c r="F2569" s="50"/>
      <c r="G2569" s="51"/>
      <c r="H2569" s="128" t="str">
        <f>IF(F2569="","",_xlfn.IFNA(VLOOKUP(F2569,'سجل المشتريات'!E:M,9,0),"غير مسجلة في المشتريات"))</f>
        <v/>
      </c>
      <c r="I2569" s="27" t="str">
        <f>_xlfn.IFNA(VLOOKUP(E2569,الاوردرات!$B$1:$C$600,2,0),"")</f>
        <v/>
      </c>
      <c r="J2569" s="63"/>
      <c r="L2569" s="125" t="str">
        <f>IF(F2569="","",_xlfn.IFNA((VLOOKUP(F2569,help!L:M,2,0))*G2569,"غير مسجلة في المشتريات"))</f>
        <v/>
      </c>
    </row>
    <row r="2570" spans="2:12" x14ac:dyDescent="0.2">
      <c r="B2570" s="14">
        <f>COUNTIFS($E$3:E2570,تقرير!$E$4)</f>
        <v>21</v>
      </c>
      <c r="C2570" s="48"/>
      <c r="D2570" s="48"/>
      <c r="E2570" s="48"/>
      <c r="F2570" s="50"/>
      <c r="G2570" s="51"/>
      <c r="H2570" s="128" t="str">
        <f>IF(F2570="","",_xlfn.IFNA(VLOOKUP(F2570,'سجل المشتريات'!E:M,9,0),"غير مسجلة في المشتريات"))</f>
        <v/>
      </c>
      <c r="I2570" s="27" t="str">
        <f>_xlfn.IFNA(VLOOKUP(E2570,الاوردرات!$B$1:$C$600,2,0),"")</f>
        <v/>
      </c>
      <c r="J2570" s="63"/>
      <c r="L2570" s="125" t="str">
        <f>IF(F2570="","",_xlfn.IFNA((VLOOKUP(F2570,help!L:M,2,0))*G2570,"غير مسجلة في المشتريات"))</f>
        <v/>
      </c>
    </row>
    <row r="2571" spans="2:12" x14ac:dyDescent="0.2">
      <c r="B2571" s="14">
        <f>COUNTIFS($E$3:E2571,تقرير!$E$4)</f>
        <v>21</v>
      </c>
      <c r="C2571" s="48"/>
      <c r="D2571" s="48"/>
      <c r="E2571" s="48"/>
      <c r="F2571" s="50"/>
      <c r="G2571" s="51"/>
      <c r="H2571" s="128" t="str">
        <f>IF(F2571="","",_xlfn.IFNA(VLOOKUP(F2571,'سجل المشتريات'!E:M,9,0),"غير مسجلة في المشتريات"))</f>
        <v/>
      </c>
      <c r="I2571" s="27" t="str">
        <f>_xlfn.IFNA(VLOOKUP(E2571,الاوردرات!$B$1:$C$600,2,0),"")</f>
        <v/>
      </c>
      <c r="J2571" s="63"/>
      <c r="L2571" s="125" t="str">
        <f>IF(F2571="","",_xlfn.IFNA((VLOOKUP(F2571,help!L:M,2,0))*G2571,"غير مسجلة في المشتريات"))</f>
        <v/>
      </c>
    </row>
    <row r="2572" spans="2:12" x14ac:dyDescent="0.2">
      <c r="B2572" s="14">
        <f>COUNTIFS($E$3:E2572,تقرير!$E$4)</f>
        <v>21</v>
      </c>
      <c r="C2572" s="48"/>
      <c r="D2572" s="48"/>
      <c r="E2572" s="48"/>
      <c r="F2572" s="50"/>
      <c r="G2572" s="51"/>
      <c r="H2572" s="128" t="str">
        <f>IF(F2572="","",_xlfn.IFNA(VLOOKUP(F2572,'سجل المشتريات'!E:M,9,0),"غير مسجلة في المشتريات"))</f>
        <v/>
      </c>
      <c r="I2572" s="27" t="str">
        <f>_xlfn.IFNA(VLOOKUP(E2572,الاوردرات!$B$1:$C$600,2,0),"")</f>
        <v/>
      </c>
      <c r="J2572" s="63"/>
      <c r="L2572" s="125" t="str">
        <f>IF(F2572="","",_xlfn.IFNA((VLOOKUP(F2572,help!L:M,2,0))*G2572,"غير مسجلة في المشتريات"))</f>
        <v/>
      </c>
    </row>
    <row r="2573" spans="2:12" x14ac:dyDescent="0.2">
      <c r="B2573" s="14">
        <f>COUNTIFS($E$3:E2573,تقرير!$E$4)</f>
        <v>21</v>
      </c>
      <c r="C2573" s="48"/>
      <c r="D2573" s="48"/>
      <c r="E2573" s="48"/>
      <c r="F2573" s="50"/>
      <c r="G2573" s="51"/>
      <c r="H2573" s="128" t="str">
        <f>IF(F2573="","",_xlfn.IFNA(VLOOKUP(F2573,'سجل المشتريات'!E:M,9,0),"غير مسجلة في المشتريات"))</f>
        <v/>
      </c>
      <c r="I2573" s="27" t="str">
        <f>_xlfn.IFNA(VLOOKUP(E2573,الاوردرات!$B$1:$C$600,2,0),"")</f>
        <v/>
      </c>
      <c r="J2573" s="63"/>
      <c r="L2573" s="125" t="str">
        <f>IF(F2573="","",_xlfn.IFNA((VLOOKUP(F2573,help!L:M,2,0))*G2573,"غير مسجلة في المشتريات"))</f>
        <v/>
      </c>
    </row>
    <row r="2574" spans="2:12" x14ac:dyDescent="0.2">
      <c r="B2574" s="14">
        <f>COUNTIFS($E$3:E2574,تقرير!$E$4)</f>
        <v>21</v>
      </c>
      <c r="C2574" s="48"/>
      <c r="D2574" s="48"/>
      <c r="E2574" s="48"/>
      <c r="F2574" s="50"/>
      <c r="G2574" s="51"/>
      <c r="H2574" s="128" t="str">
        <f>IF(F2574="","",_xlfn.IFNA(VLOOKUP(F2574,'سجل المشتريات'!E:M,9,0),"غير مسجلة في المشتريات"))</f>
        <v/>
      </c>
      <c r="I2574" s="27" t="str">
        <f>_xlfn.IFNA(VLOOKUP(E2574,الاوردرات!$B$1:$C$600,2,0),"")</f>
        <v/>
      </c>
      <c r="J2574" s="63"/>
      <c r="L2574" s="125" t="str">
        <f>IF(F2574="","",_xlfn.IFNA((VLOOKUP(F2574,help!L:M,2,0))*G2574,"غير مسجلة في المشتريات"))</f>
        <v/>
      </c>
    </row>
    <row r="2575" spans="2:12" x14ac:dyDescent="0.2">
      <c r="B2575" s="14">
        <f>COUNTIFS($E$3:E2575,تقرير!$E$4)</f>
        <v>21</v>
      </c>
      <c r="C2575" s="48"/>
      <c r="D2575" s="48"/>
      <c r="E2575" s="48"/>
      <c r="F2575" s="50"/>
      <c r="G2575" s="51"/>
      <c r="H2575" s="128" t="str">
        <f>IF(F2575="","",_xlfn.IFNA(VLOOKUP(F2575,'سجل المشتريات'!E:M,9,0),"غير مسجلة في المشتريات"))</f>
        <v/>
      </c>
      <c r="I2575" s="27" t="str">
        <f>_xlfn.IFNA(VLOOKUP(E2575,الاوردرات!$B$1:$C$600,2,0),"")</f>
        <v/>
      </c>
      <c r="J2575" s="63"/>
      <c r="L2575" s="125" t="str">
        <f>IF(F2575="","",_xlfn.IFNA((VLOOKUP(F2575,help!L:M,2,0))*G2575,"غير مسجلة في المشتريات"))</f>
        <v/>
      </c>
    </row>
    <row r="2576" spans="2:12" x14ac:dyDescent="0.2">
      <c r="B2576" s="14">
        <f>COUNTIFS($E$3:E2576,تقرير!$E$4)</f>
        <v>21</v>
      </c>
      <c r="C2576" s="48"/>
      <c r="D2576" s="48"/>
      <c r="E2576" s="48"/>
      <c r="F2576" s="50"/>
      <c r="G2576" s="51"/>
      <c r="H2576" s="128" t="str">
        <f>IF(F2576="","",_xlfn.IFNA(VLOOKUP(F2576,'سجل المشتريات'!E:M,9,0),"غير مسجلة في المشتريات"))</f>
        <v/>
      </c>
      <c r="I2576" s="27" t="str">
        <f>_xlfn.IFNA(VLOOKUP(E2576,الاوردرات!$B$1:$C$600,2,0),"")</f>
        <v/>
      </c>
      <c r="J2576" s="63"/>
      <c r="L2576" s="125" t="str">
        <f>IF(F2576="","",_xlfn.IFNA((VLOOKUP(F2576,help!L:M,2,0))*G2576,"غير مسجلة في المشتريات"))</f>
        <v/>
      </c>
    </row>
    <row r="2577" spans="2:12" x14ac:dyDescent="0.2">
      <c r="B2577" s="14">
        <f>COUNTIFS($E$3:E2577,تقرير!$E$4)</f>
        <v>21</v>
      </c>
      <c r="C2577" s="48"/>
      <c r="D2577" s="48"/>
      <c r="E2577" s="48"/>
      <c r="F2577" s="50"/>
      <c r="G2577" s="51"/>
      <c r="H2577" s="128" t="str">
        <f>IF(F2577="","",_xlfn.IFNA(VLOOKUP(F2577,'سجل المشتريات'!E:M,9,0),"غير مسجلة في المشتريات"))</f>
        <v/>
      </c>
      <c r="I2577" s="27" t="str">
        <f>_xlfn.IFNA(VLOOKUP(E2577,الاوردرات!$B$1:$C$600,2,0),"")</f>
        <v/>
      </c>
      <c r="J2577" s="63"/>
      <c r="L2577" s="125" t="str">
        <f>IF(F2577="","",_xlfn.IFNA((VLOOKUP(F2577,help!L:M,2,0))*G2577,"غير مسجلة في المشتريات"))</f>
        <v/>
      </c>
    </row>
    <row r="2578" spans="2:12" x14ac:dyDescent="0.2">
      <c r="B2578" s="14">
        <f>COUNTIFS($E$3:E2578,تقرير!$E$4)</f>
        <v>21</v>
      </c>
      <c r="C2578" s="48"/>
      <c r="D2578" s="48"/>
      <c r="E2578" s="48"/>
      <c r="F2578" s="50"/>
      <c r="G2578" s="51"/>
      <c r="H2578" s="128" t="str">
        <f>IF(F2578="","",_xlfn.IFNA(VLOOKUP(F2578,'سجل المشتريات'!E:M,9,0),"غير مسجلة في المشتريات"))</f>
        <v/>
      </c>
      <c r="I2578" s="27" t="str">
        <f>_xlfn.IFNA(VLOOKUP(E2578,الاوردرات!$B$1:$C$600,2,0),"")</f>
        <v/>
      </c>
      <c r="J2578" s="63"/>
      <c r="L2578" s="125" t="str">
        <f>IF(F2578="","",_xlfn.IFNA((VLOOKUP(F2578,help!L:M,2,0))*G2578,"غير مسجلة في المشتريات"))</f>
        <v/>
      </c>
    </row>
    <row r="2579" spans="2:12" x14ac:dyDescent="0.2">
      <c r="B2579" s="14">
        <f>COUNTIFS($E$3:E2579,تقرير!$E$4)</f>
        <v>21</v>
      </c>
      <c r="C2579" s="48"/>
      <c r="D2579" s="48"/>
      <c r="E2579" s="48"/>
      <c r="F2579" s="50"/>
      <c r="G2579" s="51"/>
      <c r="H2579" s="128" t="str">
        <f>IF(F2579="","",_xlfn.IFNA(VLOOKUP(F2579,'سجل المشتريات'!E:M,9,0),"غير مسجلة في المشتريات"))</f>
        <v/>
      </c>
      <c r="I2579" s="27" t="str">
        <f>_xlfn.IFNA(VLOOKUP(E2579,الاوردرات!$B$1:$C$600,2,0),"")</f>
        <v/>
      </c>
      <c r="J2579" s="63"/>
      <c r="L2579" s="125" t="str">
        <f>IF(F2579="","",_xlfn.IFNA((VLOOKUP(F2579,help!L:M,2,0))*G2579,"غير مسجلة في المشتريات"))</f>
        <v/>
      </c>
    </row>
    <row r="2580" spans="2:12" x14ac:dyDescent="0.2">
      <c r="B2580" s="14">
        <f>COUNTIFS($E$3:E2580,تقرير!$E$4)</f>
        <v>21</v>
      </c>
      <c r="C2580" s="48"/>
      <c r="D2580" s="48"/>
      <c r="E2580" s="48"/>
      <c r="F2580" s="50"/>
      <c r="G2580" s="51"/>
      <c r="H2580" s="128" t="str">
        <f>IF(F2580="","",_xlfn.IFNA(VLOOKUP(F2580,'سجل المشتريات'!E:M,9,0),"غير مسجلة في المشتريات"))</f>
        <v/>
      </c>
      <c r="I2580" s="27" t="str">
        <f>_xlfn.IFNA(VLOOKUP(E2580,الاوردرات!$B$1:$C$600,2,0),"")</f>
        <v/>
      </c>
      <c r="J2580" s="63"/>
      <c r="L2580" s="125" t="str">
        <f>IF(F2580="","",_xlfn.IFNA((VLOOKUP(F2580,help!L:M,2,0))*G2580,"غير مسجلة في المشتريات"))</f>
        <v/>
      </c>
    </row>
    <row r="2581" spans="2:12" x14ac:dyDescent="0.2">
      <c r="B2581" s="14">
        <f>COUNTIFS($E$3:E2581,تقرير!$E$4)</f>
        <v>21</v>
      </c>
      <c r="C2581" s="48"/>
      <c r="D2581" s="48"/>
      <c r="E2581" s="48"/>
      <c r="F2581" s="50"/>
      <c r="G2581" s="51"/>
      <c r="H2581" s="128" t="str">
        <f>IF(F2581="","",_xlfn.IFNA(VLOOKUP(F2581,'سجل المشتريات'!E:M,9,0),"غير مسجلة في المشتريات"))</f>
        <v/>
      </c>
      <c r="I2581" s="27" t="str">
        <f>_xlfn.IFNA(VLOOKUP(E2581,الاوردرات!$B$1:$C$600,2,0),"")</f>
        <v/>
      </c>
      <c r="J2581" s="63"/>
      <c r="L2581" s="125" t="str">
        <f>IF(F2581="","",_xlfn.IFNA((VLOOKUP(F2581,help!L:M,2,0))*G2581,"غير مسجلة في المشتريات"))</f>
        <v/>
      </c>
    </row>
    <row r="2582" spans="2:12" x14ac:dyDescent="0.2">
      <c r="B2582" s="14">
        <f>COUNTIFS($E$3:E2582,تقرير!$E$4)</f>
        <v>21</v>
      </c>
      <c r="C2582" s="48"/>
      <c r="D2582" s="48"/>
      <c r="E2582" s="48"/>
      <c r="F2582" s="50"/>
      <c r="G2582" s="51"/>
      <c r="H2582" s="128" t="str">
        <f>IF(F2582="","",_xlfn.IFNA(VLOOKUP(F2582,'سجل المشتريات'!E:M,9,0),"غير مسجلة في المشتريات"))</f>
        <v/>
      </c>
      <c r="I2582" s="27" t="str">
        <f>_xlfn.IFNA(VLOOKUP(E2582,الاوردرات!$B$1:$C$600,2,0),"")</f>
        <v/>
      </c>
      <c r="J2582" s="63"/>
      <c r="L2582" s="125" t="str">
        <f>IF(F2582="","",_xlfn.IFNA((VLOOKUP(F2582,help!L:M,2,0))*G2582,"غير مسجلة في المشتريات"))</f>
        <v/>
      </c>
    </row>
    <row r="2583" spans="2:12" x14ac:dyDescent="0.2">
      <c r="B2583" s="14">
        <f>COUNTIFS($E$3:E2583,تقرير!$E$4)</f>
        <v>21</v>
      </c>
      <c r="C2583" s="48"/>
      <c r="D2583" s="48"/>
      <c r="E2583" s="48"/>
      <c r="F2583" s="50"/>
      <c r="G2583" s="51"/>
      <c r="H2583" s="128" t="str">
        <f>IF(F2583="","",_xlfn.IFNA(VLOOKUP(F2583,'سجل المشتريات'!E:M,9,0),"غير مسجلة في المشتريات"))</f>
        <v/>
      </c>
      <c r="I2583" s="27" t="str">
        <f>_xlfn.IFNA(VLOOKUP(E2583,الاوردرات!$B$1:$C$600,2,0),"")</f>
        <v/>
      </c>
      <c r="J2583" s="63"/>
      <c r="L2583" s="125" t="str">
        <f>IF(F2583="","",_xlfn.IFNA((VLOOKUP(F2583,help!L:M,2,0))*G2583,"غير مسجلة في المشتريات"))</f>
        <v/>
      </c>
    </row>
    <row r="2584" spans="2:12" x14ac:dyDescent="0.2">
      <c r="B2584" s="14">
        <f>COUNTIFS($E$3:E2584,تقرير!$E$4)</f>
        <v>21</v>
      </c>
      <c r="C2584" s="48"/>
      <c r="D2584" s="48"/>
      <c r="E2584" s="48"/>
      <c r="F2584" s="50"/>
      <c r="G2584" s="51"/>
      <c r="H2584" s="128" t="str">
        <f>IF(F2584="","",_xlfn.IFNA(VLOOKUP(F2584,'سجل المشتريات'!E:M,9,0),"غير مسجلة في المشتريات"))</f>
        <v/>
      </c>
      <c r="I2584" s="27" t="str">
        <f>_xlfn.IFNA(VLOOKUP(E2584,الاوردرات!$B$1:$C$600,2,0),"")</f>
        <v/>
      </c>
      <c r="J2584" s="63"/>
      <c r="L2584" s="125" t="str">
        <f>IF(F2584="","",_xlfn.IFNA((VLOOKUP(F2584,help!L:M,2,0))*G2584,"غير مسجلة في المشتريات"))</f>
        <v/>
      </c>
    </row>
    <row r="2585" spans="2:12" x14ac:dyDescent="0.2">
      <c r="B2585" s="14">
        <f>COUNTIFS($E$3:E2585,تقرير!$E$4)</f>
        <v>21</v>
      </c>
      <c r="C2585" s="48"/>
      <c r="D2585" s="48"/>
      <c r="E2585" s="48"/>
      <c r="F2585" s="50"/>
      <c r="G2585" s="51"/>
      <c r="H2585" s="128" t="str">
        <f>IF(F2585="","",_xlfn.IFNA(VLOOKUP(F2585,'سجل المشتريات'!E:M,9,0),"غير مسجلة في المشتريات"))</f>
        <v/>
      </c>
      <c r="I2585" s="27" t="str">
        <f>_xlfn.IFNA(VLOOKUP(E2585,الاوردرات!$B$1:$C$600,2,0),"")</f>
        <v/>
      </c>
      <c r="J2585" s="63"/>
      <c r="L2585" s="125" t="str">
        <f>IF(F2585="","",_xlfn.IFNA((VLOOKUP(F2585,help!L:M,2,0))*G2585,"غير مسجلة في المشتريات"))</f>
        <v/>
      </c>
    </row>
    <row r="2586" spans="2:12" x14ac:dyDescent="0.2">
      <c r="B2586" s="14">
        <f>COUNTIFS($E$3:E2586,تقرير!$E$4)</f>
        <v>21</v>
      </c>
      <c r="C2586" s="48"/>
      <c r="D2586" s="48"/>
      <c r="E2586" s="48"/>
      <c r="F2586" s="50"/>
      <c r="G2586" s="51"/>
      <c r="H2586" s="128" t="str">
        <f>IF(F2586="","",_xlfn.IFNA(VLOOKUP(F2586,'سجل المشتريات'!E:M,9,0),"غير مسجلة في المشتريات"))</f>
        <v/>
      </c>
      <c r="I2586" s="27" t="str">
        <f>_xlfn.IFNA(VLOOKUP(E2586,الاوردرات!$B$1:$C$600,2,0),"")</f>
        <v/>
      </c>
      <c r="J2586" s="63"/>
      <c r="L2586" s="125" t="str">
        <f>IF(F2586="","",_xlfn.IFNA((VLOOKUP(F2586,help!L:M,2,0))*G2586,"غير مسجلة في المشتريات"))</f>
        <v/>
      </c>
    </row>
    <row r="2587" spans="2:12" x14ac:dyDescent="0.2">
      <c r="B2587" s="14">
        <f>COUNTIFS($E$3:E2587,تقرير!$E$4)</f>
        <v>21</v>
      </c>
      <c r="C2587" s="48"/>
      <c r="D2587" s="48"/>
      <c r="E2587" s="48"/>
      <c r="F2587" s="50"/>
      <c r="G2587" s="51"/>
      <c r="H2587" s="128" t="str">
        <f>IF(F2587="","",_xlfn.IFNA(VLOOKUP(F2587,'سجل المشتريات'!E:M,9,0),"غير مسجلة في المشتريات"))</f>
        <v/>
      </c>
      <c r="I2587" s="27" t="str">
        <f>_xlfn.IFNA(VLOOKUP(E2587,الاوردرات!$B$1:$C$600,2,0),"")</f>
        <v/>
      </c>
      <c r="J2587" s="63"/>
      <c r="L2587" s="125" t="str">
        <f>IF(F2587="","",_xlfn.IFNA((VLOOKUP(F2587,help!L:M,2,0))*G2587,"غير مسجلة في المشتريات"))</f>
        <v/>
      </c>
    </row>
    <row r="2588" spans="2:12" x14ac:dyDescent="0.2">
      <c r="B2588" s="14">
        <f>COUNTIFS($E$3:E2588,تقرير!$E$4)</f>
        <v>21</v>
      </c>
      <c r="C2588" s="48"/>
      <c r="D2588" s="48"/>
      <c r="E2588" s="48"/>
      <c r="F2588" s="50"/>
      <c r="G2588" s="51"/>
      <c r="H2588" s="128" t="str">
        <f>IF(F2588="","",_xlfn.IFNA(VLOOKUP(F2588,'سجل المشتريات'!E:M,9,0),"غير مسجلة في المشتريات"))</f>
        <v/>
      </c>
      <c r="I2588" s="27" t="str">
        <f>_xlfn.IFNA(VLOOKUP(E2588,الاوردرات!$B$1:$C$600,2,0),"")</f>
        <v/>
      </c>
      <c r="J2588" s="63"/>
      <c r="L2588" s="125" t="str">
        <f>IF(F2588="","",_xlfn.IFNA((VLOOKUP(F2588,help!L:M,2,0))*G2588,"غير مسجلة في المشتريات"))</f>
        <v/>
      </c>
    </row>
    <row r="2589" spans="2:12" x14ac:dyDescent="0.2">
      <c r="B2589" s="14">
        <f>COUNTIFS($E$3:E2589,تقرير!$E$4)</f>
        <v>21</v>
      </c>
      <c r="C2589" s="48"/>
      <c r="D2589" s="48"/>
      <c r="E2589" s="48"/>
      <c r="F2589" s="50"/>
      <c r="G2589" s="51"/>
      <c r="H2589" s="128" t="str">
        <f>IF(F2589="","",_xlfn.IFNA(VLOOKUP(F2589,'سجل المشتريات'!E:M,9,0),"غير مسجلة في المشتريات"))</f>
        <v/>
      </c>
      <c r="I2589" s="27" t="str">
        <f>_xlfn.IFNA(VLOOKUP(E2589,الاوردرات!$B$1:$C$600,2,0),"")</f>
        <v/>
      </c>
      <c r="J2589" s="63"/>
      <c r="L2589" s="125" t="str">
        <f>IF(F2589="","",_xlfn.IFNA((VLOOKUP(F2589,help!L:M,2,0))*G2589,"غير مسجلة في المشتريات"))</f>
        <v/>
      </c>
    </row>
    <row r="2590" spans="2:12" x14ac:dyDescent="0.2">
      <c r="B2590" s="14">
        <f>COUNTIFS($E$3:E2590,تقرير!$E$4)</f>
        <v>21</v>
      </c>
      <c r="C2590" s="48"/>
      <c r="D2590" s="48"/>
      <c r="E2590" s="48"/>
      <c r="F2590" s="50"/>
      <c r="G2590" s="51"/>
      <c r="H2590" s="128" t="str">
        <f>IF(F2590="","",_xlfn.IFNA(VLOOKUP(F2590,'سجل المشتريات'!E:M,9,0),"غير مسجلة في المشتريات"))</f>
        <v/>
      </c>
      <c r="I2590" s="27" t="str">
        <f>_xlfn.IFNA(VLOOKUP(E2590,الاوردرات!$B$1:$C$600,2,0),"")</f>
        <v/>
      </c>
      <c r="J2590" s="63"/>
      <c r="L2590" s="125" t="str">
        <f>IF(F2590="","",_xlfn.IFNA((VLOOKUP(F2590,help!L:M,2,0))*G2590,"غير مسجلة في المشتريات"))</f>
        <v/>
      </c>
    </row>
    <row r="2591" spans="2:12" x14ac:dyDescent="0.2">
      <c r="B2591" s="14">
        <f>COUNTIFS($E$3:E2591,تقرير!$E$4)</f>
        <v>21</v>
      </c>
      <c r="C2591" s="48"/>
      <c r="D2591" s="48"/>
      <c r="E2591" s="48"/>
      <c r="F2591" s="50"/>
      <c r="G2591" s="51"/>
      <c r="H2591" s="128" t="str">
        <f>IF(F2591="","",_xlfn.IFNA(VLOOKUP(F2591,'سجل المشتريات'!E:M,9,0),"غير مسجلة في المشتريات"))</f>
        <v/>
      </c>
      <c r="I2591" s="27" t="str">
        <f>_xlfn.IFNA(VLOOKUP(E2591,الاوردرات!$B$1:$C$600,2,0),"")</f>
        <v/>
      </c>
      <c r="J2591" s="63"/>
      <c r="L2591" s="125" t="str">
        <f>IF(F2591="","",_xlfn.IFNA((VLOOKUP(F2591,help!L:M,2,0))*G2591,"غير مسجلة في المشتريات"))</f>
        <v/>
      </c>
    </row>
    <row r="2592" spans="2:12" x14ac:dyDescent="0.2">
      <c r="B2592" s="14">
        <f>COUNTIFS($E$3:E2592,تقرير!$E$4)</f>
        <v>21</v>
      </c>
      <c r="C2592" s="48"/>
      <c r="D2592" s="48"/>
      <c r="E2592" s="48"/>
      <c r="F2592" s="50"/>
      <c r="G2592" s="51"/>
      <c r="H2592" s="128" t="str">
        <f>IF(F2592="","",_xlfn.IFNA(VLOOKUP(F2592,'سجل المشتريات'!E:M,9,0),"غير مسجلة في المشتريات"))</f>
        <v/>
      </c>
      <c r="I2592" s="27" t="str">
        <f>_xlfn.IFNA(VLOOKUP(E2592,الاوردرات!$B$1:$C$600,2,0),"")</f>
        <v/>
      </c>
      <c r="J2592" s="63"/>
      <c r="L2592" s="125" t="str">
        <f>IF(F2592="","",_xlfn.IFNA((VLOOKUP(F2592,help!L:M,2,0))*G2592,"غير مسجلة في المشتريات"))</f>
        <v/>
      </c>
    </row>
    <row r="2593" spans="2:12" x14ac:dyDescent="0.2">
      <c r="B2593" s="14">
        <f>COUNTIFS($E$3:E2593,تقرير!$E$4)</f>
        <v>21</v>
      </c>
      <c r="C2593" s="48"/>
      <c r="D2593" s="48"/>
      <c r="E2593" s="48"/>
      <c r="F2593" s="50"/>
      <c r="G2593" s="51"/>
      <c r="H2593" s="128" t="str">
        <f>IF(F2593="","",_xlfn.IFNA(VLOOKUP(F2593,'سجل المشتريات'!E:M,9,0),"غير مسجلة في المشتريات"))</f>
        <v/>
      </c>
      <c r="I2593" s="27" t="str">
        <f>_xlfn.IFNA(VLOOKUP(E2593,الاوردرات!$B$1:$C$600,2,0),"")</f>
        <v/>
      </c>
      <c r="J2593" s="63"/>
      <c r="L2593" s="125" t="str">
        <f>IF(F2593="","",_xlfn.IFNA((VLOOKUP(F2593,help!L:M,2,0))*G2593,"غير مسجلة في المشتريات"))</f>
        <v/>
      </c>
    </row>
    <row r="2594" spans="2:12" x14ac:dyDescent="0.2">
      <c r="B2594" s="14">
        <f>COUNTIFS($E$3:E2594,تقرير!$E$4)</f>
        <v>21</v>
      </c>
      <c r="C2594" s="48"/>
      <c r="D2594" s="48"/>
      <c r="E2594" s="48"/>
      <c r="F2594" s="50"/>
      <c r="G2594" s="51"/>
      <c r="H2594" s="128" t="str">
        <f>IF(F2594="","",_xlfn.IFNA(VLOOKUP(F2594,'سجل المشتريات'!E:M,9,0),"غير مسجلة في المشتريات"))</f>
        <v/>
      </c>
      <c r="I2594" s="27" t="str">
        <f>_xlfn.IFNA(VLOOKUP(E2594,الاوردرات!$B$1:$C$600,2,0),"")</f>
        <v/>
      </c>
      <c r="J2594" s="63"/>
      <c r="L2594" s="125" t="str">
        <f>IF(F2594="","",_xlfn.IFNA((VLOOKUP(F2594,help!L:M,2,0))*G2594,"غير مسجلة في المشتريات"))</f>
        <v/>
      </c>
    </row>
    <row r="2595" spans="2:12" x14ac:dyDescent="0.2">
      <c r="B2595" s="14">
        <f>COUNTIFS($E$3:E2595,تقرير!$E$4)</f>
        <v>21</v>
      </c>
      <c r="C2595" s="48"/>
      <c r="D2595" s="48"/>
      <c r="E2595" s="48"/>
      <c r="F2595" s="50"/>
      <c r="G2595" s="51"/>
      <c r="H2595" s="128" t="str">
        <f>IF(F2595="","",_xlfn.IFNA(VLOOKUP(F2595,'سجل المشتريات'!E:M,9,0),"غير مسجلة في المشتريات"))</f>
        <v/>
      </c>
      <c r="I2595" s="27" t="str">
        <f>_xlfn.IFNA(VLOOKUP(E2595,الاوردرات!$B$1:$C$600,2,0),"")</f>
        <v/>
      </c>
      <c r="J2595" s="63"/>
      <c r="L2595" s="125" t="str">
        <f>IF(F2595="","",_xlfn.IFNA((VLOOKUP(F2595,help!L:M,2,0))*G2595,"غير مسجلة في المشتريات"))</f>
        <v/>
      </c>
    </row>
    <row r="2596" spans="2:12" x14ac:dyDescent="0.2">
      <c r="B2596" s="14">
        <f>COUNTIFS($E$3:E2596,تقرير!$E$4)</f>
        <v>21</v>
      </c>
      <c r="C2596" s="48"/>
      <c r="D2596" s="48"/>
      <c r="E2596" s="48"/>
      <c r="F2596" s="50"/>
      <c r="G2596" s="51"/>
      <c r="H2596" s="128" t="str">
        <f>IF(F2596="","",_xlfn.IFNA(VLOOKUP(F2596,'سجل المشتريات'!E:M,9,0),"غير مسجلة في المشتريات"))</f>
        <v/>
      </c>
      <c r="I2596" s="27" t="str">
        <f>_xlfn.IFNA(VLOOKUP(E2596,الاوردرات!$B$1:$C$600,2,0),"")</f>
        <v/>
      </c>
      <c r="J2596" s="63"/>
      <c r="L2596" s="125" t="str">
        <f>IF(F2596="","",_xlfn.IFNA((VLOOKUP(F2596,help!L:M,2,0))*G2596,"غير مسجلة في المشتريات"))</f>
        <v/>
      </c>
    </row>
    <row r="2597" spans="2:12" x14ac:dyDescent="0.2">
      <c r="B2597" s="14">
        <f>COUNTIFS($E$3:E2597,تقرير!$E$4)</f>
        <v>21</v>
      </c>
      <c r="C2597" s="48"/>
      <c r="D2597" s="48"/>
      <c r="E2597" s="48"/>
      <c r="F2597" s="50"/>
      <c r="G2597" s="51"/>
      <c r="H2597" s="128" t="str">
        <f>IF(F2597="","",_xlfn.IFNA(VLOOKUP(F2597,'سجل المشتريات'!E:M,9,0),"غير مسجلة في المشتريات"))</f>
        <v/>
      </c>
      <c r="I2597" s="27" t="str">
        <f>_xlfn.IFNA(VLOOKUP(E2597,الاوردرات!$B$1:$C$600,2,0),"")</f>
        <v/>
      </c>
      <c r="J2597" s="63"/>
      <c r="L2597" s="125" t="str">
        <f>IF(F2597="","",_xlfn.IFNA((VLOOKUP(F2597,help!L:M,2,0))*G2597,"غير مسجلة في المشتريات"))</f>
        <v/>
      </c>
    </row>
    <row r="2598" spans="2:12" x14ac:dyDescent="0.2">
      <c r="B2598" s="14">
        <f>COUNTIFS($E$3:E2598,تقرير!$E$4)</f>
        <v>21</v>
      </c>
      <c r="C2598" s="48"/>
      <c r="D2598" s="48"/>
      <c r="E2598" s="48"/>
      <c r="F2598" s="50"/>
      <c r="G2598" s="51"/>
      <c r="H2598" s="128" t="str">
        <f>IF(F2598="","",_xlfn.IFNA(VLOOKUP(F2598,'سجل المشتريات'!E:M,9,0),"غير مسجلة في المشتريات"))</f>
        <v/>
      </c>
      <c r="I2598" s="27" t="str">
        <f>_xlfn.IFNA(VLOOKUP(E2598,الاوردرات!$B$1:$C$600,2,0),"")</f>
        <v/>
      </c>
      <c r="J2598" s="63"/>
      <c r="L2598" s="125" t="str">
        <f>IF(F2598="","",_xlfn.IFNA((VLOOKUP(F2598,help!L:M,2,0))*G2598,"غير مسجلة في المشتريات"))</f>
        <v/>
      </c>
    </row>
    <row r="2599" spans="2:12" x14ac:dyDescent="0.2">
      <c r="B2599" s="14">
        <f>COUNTIFS($E$3:E2599,تقرير!$E$4)</f>
        <v>21</v>
      </c>
      <c r="C2599" s="48"/>
      <c r="D2599" s="48"/>
      <c r="E2599" s="48"/>
      <c r="F2599" s="50"/>
      <c r="G2599" s="51"/>
      <c r="H2599" s="128" t="str">
        <f>IF(F2599="","",_xlfn.IFNA(VLOOKUP(F2599,'سجل المشتريات'!E:M,9,0),"غير مسجلة في المشتريات"))</f>
        <v/>
      </c>
      <c r="I2599" s="27" t="str">
        <f>_xlfn.IFNA(VLOOKUP(E2599,الاوردرات!$B$1:$C$600,2,0),"")</f>
        <v/>
      </c>
      <c r="J2599" s="63"/>
      <c r="L2599" s="125" t="str">
        <f>IF(F2599="","",_xlfn.IFNA((VLOOKUP(F2599,help!L:M,2,0))*G2599,"غير مسجلة في المشتريات"))</f>
        <v/>
      </c>
    </row>
    <row r="2600" spans="2:12" x14ac:dyDescent="0.2">
      <c r="B2600" s="14">
        <f>COUNTIFS($E$3:E2600,تقرير!$E$4)</f>
        <v>21</v>
      </c>
      <c r="C2600" s="48"/>
      <c r="D2600" s="48"/>
      <c r="E2600" s="48"/>
      <c r="F2600" s="50"/>
      <c r="G2600" s="51"/>
      <c r="H2600" s="128" t="str">
        <f>IF(F2600="","",_xlfn.IFNA(VLOOKUP(F2600,'سجل المشتريات'!E:M,9,0),"غير مسجلة في المشتريات"))</f>
        <v/>
      </c>
      <c r="I2600" s="27" t="str">
        <f>_xlfn.IFNA(VLOOKUP(E2600,الاوردرات!$B$1:$C$600,2,0),"")</f>
        <v/>
      </c>
      <c r="J2600" s="63"/>
      <c r="L2600" s="125" t="str">
        <f>IF(F2600="","",_xlfn.IFNA((VLOOKUP(F2600,help!L:M,2,0))*G2600,"غير مسجلة في المشتريات"))</f>
        <v/>
      </c>
    </row>
    <row r="2601" spans="2:12" x14ac:dyDescent="0.2">
      <c r="B2601" s="14">
        <f>COUNTIFS($E$3:E2601,تقرير!$E$4)</f>
        <v>21</v>
      </c>
      <c r="C2601" s="48"/>
      <c r="D2601" s="48"/>
      <c r="E2601" s="48"/>
      <c r="F2601" s="50"/>
      <c r="G2601" s="51"/>
      <c r="H2601" s="128" t="str">
        <f>IF(F2601="","",_xlfn.IFNA(VLOOKUP(F2601,'سجل المشتريات'!E:M,9,0),"غير مسجلة في المشتريات"))</f>
        <v/>
      </c>
      <c r="I2601" s="27" t="str">
        <f>_xlfn.IFNA(VLOOKUP(E2601,الاوردرات!$B$1:$C$600,2,0),"")</f>
        <v/>
      </c>
      <c r="J2601" s="63"/>
      <c r="L2601" s="125" t="str">
        <f>IF(F2601="","",_xlfn.IFNA((VLOOKUP(F2601,help!L:M,2,0))*G2601,"غير مسجلة في المشتريات"))</f>
        <v/>
      </c>
    </row>
    <row r="2602" spans="2:12" x14ac:dyDescent="0.2">
      <c r="B2602" s="14">
        <f>COUNTIFS($E$3:E2602,تقرير!$E$4)</f>
        <v>21</v>
      </c>
      <c r="C2602" s="48"/>
      <c r="D2602" s="48"/>
      <c r="E2602" s="48"/>
      <c r="F2602" s="50"/>
      <c r="G2602" s="51"/>
      <c r="H2602" s="128" t="str">
        <f>IF(F2602="","",_xlfn.IFNA(VLOOKUP(F2602,'سجل المشتريات'!E:M,9,0),"غير مسجلة في المشتريات"))</f>
        <v/>
      </c>
      <c r="I2602" s="27" t="str">
        <f>_xlfn.IFNA(VLOOKUP(E2602,الاوردرات!$B$1:$C$600,2,0),"")</f>
        <v/>
      </c>
      <c r="J2602" s="63"/>
      <c r="L2602" s="125" t="str">
        <f>IF(F2602="","",_xlfn.IFNA((VLOOKUP(F2602,help!L:M,2,0))*G2602,"غير مسجلة في المشتريات"))</f>
        <v/>
      </c>
    </row>
    <row r="2603" spans="2:12" x14ac:dyDescent="0.2">
      <c r="B2603" s="14">
        <f>COUNTIFS($E$3:E2603,تقرير!$E$4)</f>
        <v>21</v>
      </c>
      <c r="C2603" s="48"/>
      <c r="D2603" s="48"/>
      <c r="E2603" s="48"/>
      <c r="F2603" s="50"/>
      <c r="G2603" s="51"/>
      <c r="H2603" s="128" t="str">
        <f>IF(F2603="","",_xlfn.IFNA(VLOOKUP(F2603,'سجل المشتريات'!E:M,9,0),"غير مسجلة في المشتريات"))</f>
        <v/>
      </c>
      <c r="I2603" s="27" t="str">
        <f>_xlfn.IFNA(VLOOKUP(E2603,الاوردرات!$B$1:$C$600,2,0),"")</f>
        <v/>
      </c>
      <c r="J2603" s="63"/>
      <c r="L2603" s="125" t="str">
        <f>IF(F2603="","",_xlfn.IFNA((VLOOKUP(F2603,help!L:M,2,0))*G2603,"غير مسجلة في المشتريات"))</f>
        <v/>
      </c>
    </row>
    <row r="2604" spans="2:12" x14ac:dyDescent="0.2">
      <c r="B2604" s="14">
        <f>COUNTIFS($E$3:E2604,تقرير!$E$4)</f>
        <v>21</v>
      </c>
      <c r="C2604" s="48"/>
      <c r="D2604" s="48"/>
      <c r="E2604" s="48"/>
      <c r="F2604" s="50"/>
      <c r="G2604" s="51"/>
      <c r="H2604" s="128" t="str">
        <f>IF(F2604="","",_xlfn.IFNA(VLOOKUP(F2604,'سجل المشتريات'!E:M,9,0),"غير مسجلة في المشتريات"))</f>
        <v/>
      </c>
      <c r="I2604" s="27" t="str">
        <f>_xlfn.IFNA(VLOOKUP(E2604,الاوردرات!$B$1:$C$600,2,0),"")</f>
        <v/>
      </c>
      <c r="J2604" s="63"/>
      <c r="L2604" s="125" t="str">
        <f>IF(F2604="","",_xlfn.IFNA((VLOOKUP(F2604,help!L:M,2,0))*G2604,"غير مسجلة في المشتريات"))</f>
        <v/>
      </c>
    </row>
    <row r="2605" spans="2:12" x14ac:dyDescent="0.2">
      <c r="B2605" s="14">
        <f>COUNTIFS($E$3:E2605,تقرير!$E$4)</f>
        <v>21</v>
      </c>
      <c r="C2605" s="48"/>
      <c r="D2605" s="48"/>
      <c r="E2605" s="48"/>
      <c r="F2605" s="50"/>
      <c r="G2605" s="51"/>
      <c r="H2605" s="128" t="str">
        <f>IF(F2605="","",_xlfn.IFNA(VLOOKUP(F2605,'سجل المشتريات'!E:M,9,0),"غير مسجلة في المشتريات"))</f>
        <v/>
      </c>
      <c r="I2605" s="27" t="str">
        <f>_xlfn.IFNA(VLOOKUP(E2605,الاوردرات!$B$1:$C$600,2,0),"")</f>
        <v/>
      </c>
      <c r="J2605" s="63"/>
      <c r="L2605" s="125" t="str">
        <f>IF(F2605="","",_xlfn.IFNA((VLOOKUP(F2605,help!L:M,2,0))*G2605,"غير مسجلة في المشتريات"))</f>
        <v/>
      </c>
    </row>
    <row r="2606" spans="2:12" x14ac:dyDescent="0.2">
      <c r="B2606" s="14">
        <f>COUNTIFS($E$3:E2606,تقرير!$E$4)</f>
        <v>21</v>
      </c>
      <c r="C2606" s="48"/>
      <c r="D2606" s="48"/>
      <c r="E2606" s="48"/>
      <c r="F2606" s="50"/>
      <c r="G2606" s="51"/>
      <c r="H2606" s="128" t="str">
        <f>IF(F2606="","",_xlfn.IFNA(VLOOKUP(F2606,'سجل المشتريات'!E:M,9,0),"غير مسجلة في المشتريات"))</f>
        <v/>
      </c>
      <c r="I2606" s="27" t="str">
        <f>_xlfn.IFNA(VLOOKUP(E2606,الاوردرات!$B$1:$C$600,2,0),"")</f>
        <v/>
      </c>
      <c r="J2606" s="63"/>
      <c r="L2606" s="125" t="str">
        <f>IF(F2606="","",_xlfn.IFNA((VLOOKUP(F2606,help!L:M,2,0))*G2606,"غير مسجلة في المشتريات"))</f>
        <v/>
      </c>
    </row>
    <row r="2607" spans="2:12" x14ac:dyDescent="0.2">
      <c r="B2607" s="14">
        <f>COUNTIFS($E$3:E2607,تقرير!$E$4)</f>
        <v>21</v>
      </c>
      <c r="C2607" s="48"/>
      <c r="D2607" s="48"/>
      <c r="E2607" s="48"/>
      <c r="F2607" s="50"/>
      <c r="G2607" s="51"/>
      <c r="H2607" s="128" t="str">
        <f>IF(F2607="","",_xlfn.IFNA(VLOOKUP(F2607,'سجل المشتريات'!E:M,9,0),"غير مسجلة في المشتريات"))</f>
        <v/>
      </c>
      <c r="I2607" s="27" t="str">
        <f>_xlfn.IFNA(VLOOKUP(E2607,الاوردرات!$B$1:$C$600,2,0),"")</f>
        <v/>
      </c>
      <c r="J2607" s="63"/>
      <c r="L2607" s="125" t="str">
        <f>IF(F2607="","",_xlfn.IFNA((VLOOKUP(F2607,help!L:M,2,0))*G2607,"غير مسجلة في المشتريات"))</f>
        <v/>
      </c>
    </row>
    <row r="2608" spans="2:12" x14ac:dyDescent="0.2">
      <c r="B2608" s="14">
        <f>COUNTIFS($E$3:E2608,تقرير!$E$4)</f>
        <v>21</v>
      </c>
      <c r="C2608" s="48"/>
      <c r="D2608" s="48"/>
      <c r="E2608" s="48"/>
      <c r="F2608" s="50"/>
      <c r="G2608" s="51"/>
      <c r="H2608" s="128" t="str">
        <f>IF(F2608="","",_xlfn.IFNA(VLOOKUP(F2608,'سجل المشتريات'!E:M,9,0),"غير مسجلة في المشتريات"))</f>
        <v/>
      </c>
      <c r="I2608" s="27" t="str">
        <f>_xlfn.IFNA(VLOOKUP(E2608,الاوردرات!$B$1:$C$600,2,0),"")</f>
        <v/>
      </c>
      <c r="J2608" s="63"/>
      <c r="L2608" s="125" t="str">
        <f>IF(F2608="","",_xlfn.IFNA((VLOOKUP(F2608,help!L:M,2,0))*G2608,"غير مسجلة في المشتريات"))</f>
        <v/>
      </c>
    </row>
    <row r="2609" spans="2:12" x14ac:dyDescent="0.2">
      <c r="B2609" s="14">
        <f>COUNTIFS($E$3:E2609,تقرير!$E$4)</f>
        <v>21</v>
      </c>
      <c r="C2609" s="48"/>
      <c r="D2609" s="48"/>
      <c r="E2609" s="48"/>
      <c r="F2609" s="50"/>
      <c r="G2609" s="51"/>
      <c r="H2609" s="128" t="str">
        <f>IF(F2609="","",_xlfn.IFNA(VLOOKUP(F2609,'سجل المشتريات'!E:M,9,0),"غير مسجلة في المشتريات"))</f>
        <v/>
      </c>
      <c r="I2609" s="27" t="str">
        <f>_xlfn.IFNA(VLOOKUP(E2609,الاوردرات!$B$1:$C$600,2,0),"")</f>
        <v/>
      </c>
      <c r="J2609" s="63"/>
      <c r="L2609" s="125" t="str">
        <f>IF(F2609="","",_xlfn.IFNA((VLOOKUP(F2609,help!L:M,2,0))*G2609,"غير مسجلة في المشتريات"))</f>
        <v/>
      </c>
    </row>
    <row r="2610" spans="2:12" x14ac:dyDescent="0.2">
      <c r="B2610" s="14">
        <f>COUNTIFS($E$3:E2610,تقرير!$E$4)</f>
        <v>21</v>
      </c>
      <c r="C2610" s="48"/>
      <c r="D2610" s="48"/>
      <c r="E2610" s="48"/>
      <c r="F2610" s="50"/>
      <c r="G2610" s="51"/>
      <c r="H2610" s="128" t="str">
        <f>IF(F2610="","",_xlfn.IFNA(VLOOKUP(F2610,'سجل المشتريات'!E:M,9,0),"غير مسجلة في المشتريات"))</f>
        <v/>
      </c>
      <c r="I2610" s="27" t="str">
        <f>_xlfn.IFNA(VLOOKUP(E2610,الاوردرات!$B$1:$C$600,2,0),"")</f>
        <v/>
      </c>
      <c r="J2610" s="63"/>
      <c r="L2610" s="125" t="str">
        <f>IF(F2610="","",_xlfn.IFNA((VLOOKUP(F2610,help!L:M,2,0))*G2610,"غير مسجلة في المشتريات"))</f>
        <v/>
      </c>
    </row>
    <row r="2611" spans="2:12" x14ac:dyDescent="0.2">
      <c r="B2611" s="14">
        <f>COUNTIFS($E$3:E2611,تقرير!$E$4)</f>
        <v>21</v>
      </c>
      <c r="C2611" s="48"/>
      <c r="D2611" s="48"/>
      <c r="E2611" s="48"/>
      <c r="F2611" s="50"/>
      <c r="G2611" s="51"/>
      <c r="H2611" s="128" t="str">
        <f>IF(F2611="","",_xlfn.IFNA(VLOOKUP(F2611,'سجل المشتريات'!E:M,9,0),"غير مسجلة في المشتريات"))</f>
        <v/>
      </c>
      <c r="I2611" s="27" t="str">
        <f>_xlfn.IFNA(VLOOKUP(E2611,الاوردرات!$B$1:$C$600,2,0),"")</f>
        <v/>
      </c>
      <c r="J2611" s="63"/>
      <c r="L2611" s="125" t="str">
        <f>IF(F2611="","",_xlfn.IFNA((VLOOKUP(F2611,help!L:M,2,0))*G2611,"غير مسجلة في المشتريات"))</f>
        <v/>
      </c>
    </row>
    <row r="2612" spans="2:12" x14ac:dyDescent="0.2">
      <c r="B2612" s="14">
        <f>COUNTIFS($E$3:E2612,تقرير!$E$4)</f>
        <v>21</v>
      </c>
      <c r="C2612" s="48"/>
      <c r="D2612" s="48"/>
      <c r="E2612" s="48"/>
      <c r="F2612" s="50"/>
      <c r="G2612" s="51"/>
      <c r="H2612" s="128" t="str">
        <f>IF(F2612="","",_xlfn.IFNA(VLOOKUP(F2612,'سجل المشتريات'!E:M,9,0),"غير مسجلة في المشتريات"))</f>
        <v/>
      </c>
      <c r="I2612" s="27" t="str">
        <f>_xlfn.IFNA(VLOOKUP(E2612,الاوردرات!$B$1:$C$600,2,0),"")</f>
        <v/>
      </c>
      <c r="J2612" s="63"/>
      <c r="L2612" s="125" t="str">
        <f>IF(F2612="","",_xlfn.IFNA((VLOOKUP(F2612,help!L:M,2,0))*G2612,"غير مسجلة في المشتريات"))</f>
        <v/>
      </c>
    </row>
    <row r="2613" spans="2:12" x14ac:dyDescent="0.2">
      <c r="B2613" s="14">
        <f>COUNTIFS($E$3:E2613,تقرير!$E$4)</f>
        <v>21</v>
      </c>
      <c r="C2613" s="48"/>
      <c r="D2613" s="48"/>
      <c r="E2613" s="48"/>
      <c r="F2613" s="50"/>
      <c r="G2613" s="51"/>
      <c r="H2613" s="128" t="str">
        <f>IF(F2613="","",_xlfn.IFNA(VLOOKUP(F2613,'سجل المشتريات'!E:M,9,0),"غير مسجلة في المشتريات"))</f>
        <v/>
      </c>
      <c r="I2613" s="27" t="str">
        <f>_xlfn.IFNA(VLOOKUP(E2613,الاوردرات!$B$1:$C$600,2,0),"")</f>
        <v/>
      </c>
      <c r="J2613" s="63"/>
      <c r="L2613" s="125" t="str">
        <f>IF(F2613="","",_xlfn.IFNA((VLOOKUP(F2613,help!L:M,2,0))*G2613,"غير مسجلة في المشتريات"))</f>
        <v/>
      </c>
    </row>
    <row r="2614" spans="2:12" x14ac:dyDescent="0.2">
      <c r="B2614" s="14">
        <f>COUNTIFS($E$3:E2614,تقرير!$E$4)</f>
        <v>21</v>
      </c>
      <c r="C2614" s="48"/>
      <c r="D2614" s="48"/>
      <c r="E2614" s="48"/>
      <c r="F2614" s="50"/>
      <c r="G2614" s="51"/>
      <c r="H2614" s="128" t="str">
        <f>IF(F2614="","",_xlfn.IFNA(VLOOKUP(F2614,'سجل المشتريات'!E:M,9,0),"غير مسجلة في المشتريات"))</f>
        <v/>
      </c>
      <c r="I2614" s="27" t="str">
        <f>_xlfn.IFNA(VLOOKUP(E2614,الاوردرات!$B$1:$C$600,2,0),"")</f>
        <v/>
      </c>
      <c r="J2614" s="63"/>
      <c r="L2614" s="125" t="str">
        <f>IF(F2614="","",_xlfn.IFNA((VLOOKUP(F2614,help!L:M,2,0))*G2614,"غير مسجلة في المشتريات"))</f>
        <v/>
      </c>
    </row>
    <row r="2615" spans="2:12" x14ac:dyDescent="0.2">
      <c r="B2615" s="14">
        <f>COUNTIFS($E$3:E2615,تقرير!$E$4)</f>
        <v>21</v>
      </c>
      <c r="C2615" s="48"/>
      <c r="D2615" s="48"/>
      <c r="E2615" s="48"/>
      <c r="F2615" s="50"/>
      <c r="G2615" s="51"/>
      <c r="H2615" s="128" t="str">
        <f>IF(F2615="","",_xlfn.IFNA(VLOOKUP(F2615,'سجل المشتريات'!E:M,9,0),"غير مسجلة في المشتريات"))</f>
        <v/>
      </c>
      <c r="I2615" s="27" t="str">
        <f>_xlfn.IFNA(VLOOKUP(E2615,الاوردرات!$B$1:$C$600,2,0),"")</f>
        <v/>
      </c>
      <c r="J2615" s="63"/>
      <c r="L2615" s="125" t="str">
        <f>IF(F2615="","",_xlfn.IFNA((VLOOKUP(F2615,help!L:M,2,0))*G2615,"غير مسجلة في المشتريات"))</f>
        <v/>
      </c>
    </row>
    <row r="2616" spans="2:12" x14ac:dyDescent="0.2">
      <c r="B2616" s="14">
        <f>COUNTIFS($E$3:E2616,تقرير!$E$4)</f>
        <v>21</v>
      </c>
      <c r="C2616" s="48"/>
      <c r="D2616" s="48"/>
      <c r="E2616" s="48"/>
      <c r="F2616" s="50"/>
      <c r="G2616" s="51"/>
      <c r="H2616" s="128" t="str">
        <f>IF(F2616="","",_xlfn.IFNA(VLOOKUP(F2616,'سجل المشتريات'!E:M,9,0),"غير مسجلة في المشتريات"))</f>
        <v/>
      </c>
      <c r="I2616" s="27" t="str">
        <f>_xlfn.IFNA(VLOOKUP(E2616,الاوردرات!$B$1:$C$600,2,0),"")</f>
        <v/>
      </c>
      <c r="J2616" s="63"/>
      <c r="L2616" s="125" t="str">
        <f>IF(F2616="","",_xlfn.IFNA((VLOOKUP(F2616,help!L:M,2,0))*G2616,"غير مسجلة في المشتريات"))</f>
        <v/>
      </c>
    </row>
    <row r="2617" spans="2:12" x14ac:dyDescent="0.2">
      <c r="B2617" s="14">
        <f>COUNTIFS($E$3:E2617,تقرير!$E$4)</f>
        <v>21</v>
      </c>
      <c r="C2617" s="48"/>
      <c r="D2617" s="48"/>
      <c r="E2617" s="48"/>
      <c r="F2617" s="50"/>
      <c r="G2617" s="51"/>
      <c r="H2617" s="128" t="str">
        <f>IF(F2617="","",_xlfn.IFNA(VLOOKUP(F2617,'سجل المشتريات'!E:M,9,0),"غير مسجلة في المشتريات"))</f>
        <v/>
      </c>
      <c r="I2617" s="27" t="str">
        <f>_xlfn.IFNA(VLOOKUP(E2617,الاوردرات!$B$1:$C$600,2,0),"")</f>
        <v/>
      </c>
      <c r="J2617" s="63"/>
      <c r="L2617" s="125" t="str">
        <f>IF(F2617="","",_xlfn.IFNA((VLOOKUP(F2617,help!L:M,2,0))*G2617,"غير مسجلة في المشتريات"))</f>
        <v/>
      </c>
    </row>
    <row r="2618" spans="2:12" x14ac:dyDescent="0.2">
      <c r="B2618" s="14">
        <f>COUNTIFS($E$3:E2618,تقرير!$E$4)</f>
        <v>21</v>
      </c>
      <c r="C2618" s="48"/>
      <c r="D2618" s="48"/>
      <c r="E2618" s="48"/>
      <c r="F2618" s="50"/>
      <c r="G2618" s="51"/>
      <c r="H2618" s="128" t="str">
        <f>IF(F2618="","",_xlfn.IFNA(VLOOKUP(F2618,'سجل المشتريات'!E:M,9,0),"غير مسجلة في المشتريات"))</f>
        <v/>
      </c>
      <c r="I2618" s="27" t="str">
        <f>_xlfn.IFNA(VLOOKUP(E2618,الاوردرات!$B$1:$C$600,2,0),"")</f>
        <v/>
      </c>
      <c r="J2618" s="63"/>
      <c r="L2618" s="125" t="str">
        <f>IF(F2618="","",_xlfn.IFNA((VLOOKUP(F2618,help!L:M,2,0))*G2618,"غير مسجلة في المشتريات"))</f>
        <v/>
      </c>
    </row>
    <row r="2619" spans="2:12" x14ac:dyDescent="0.2">
      <c r="B2619" s="14">
        <f>COUNTIFS($E$3:E2619,تقرير!$E$4)</f>
        <v>21</v>
      </c>
      <c r="C2619" s="48"/>
      <c r="D2619" s="48"/>
      <c r="E2619" s="48"/>
      <c r="F2619" s="50"/>
      <c r="G2619" s="51"/>
      <c r="H2619" s="128" t="str">
        <f>IF(F2619="","",_xlfn.IFNA(VLOOKUP(F2619,'سجل المشتريات'!E:M,9,0),"غير مسجلة في المشتريات"))</f>
        <v/>
      </c>
      <c r="I2619" s="27" t="str">
        <f>_xlfn.IFNA(VLOOKUP(E2619,الاوردرات!$B$1:$C$600,2,0),"")</f>
        <v/>
      </c>
      <c r="J2619" s="63"/>
      <c r="L2619" s="125" t="str">
        <f>IF(F2619="","",_xlfn.IFNA((VLOOKUP(F2619,help!L:M,2,0))*G2619,"غير مسجلة في المشتريات"))</f>
        <v/>
      </c>
    </row>
    <row r="2620" spans="2:12" x14ac:dyDescent="0.2">
      <c r="B2620" s="14">
        <f>COUNTIFS($E$3:E2620,تقرير!$E$4)</f>
        <v>21</v>
      </c>
      <c r="C2620" s="48"/>
      <c r="D2620" s="48"/>
      <c r="E2620" s="48"/>
      <c r="F2620" s="50"/>
      <c r="G2620" s="51"/>
      <c r="H2620" s="128" t="str">
        <f>IF(F2620="","",_xlfn.IFNA(VLOOKUP(F2620,'سجل المشتريات'!E:M,9,0),"غير مسجلة في المشتريات"))</f>
        <v/>
      </c>
      <c r="I2620" s="27" t="str">
        <f>_xlfn.IFNA(VLOOKUP(E2620,الاوردرات!$B$1:$C$600,2,0),"")</f>
        <v/>
      </c>
      <c r="J2620" s="63"/>
      <c r="L2620" s="125" t="str">
        <f>IF(F2620="","",_xlfn.IFNA((VLOOKUP(F2620,help!L:M,2,0))*G2620,"غير مسجلة في المشتريات"))</f>
        <v/>
      </c>
    </row>
    <row r="2621" spans="2:12" x14ac:dyDescent="0.2">
      <c r="B2621" s="14">
        <f>COUNTIFS($E$3:E2621,تقرير!$E$4)</f>
        <v>21</v>
      </c>
      <c r="C2621" s="48"/>
      <c r="D2621" s="48"/>
      <c r="E2621" s="48"/>
      <c r="F2621" s="50"/>
      <c r="G2621" s="51"/>
      <c r="H2621" s="128" t="str">
        <f>IF(F2621="","",_xlfn.IFNA(VLOOKUP(F2621,'سجل المشتريات'!E:M,9,0),"غير مسجلة في المشتريات"))</f>
        <v/>
      </c>
      <c r="I2621" s="27" t="str">
        <f>_xlfn.IFNA(VLOOKUP(E2621,الاوردرات!$B$1:$C$600,2,0),"")</f>
        <v/>
      </c>
      <c r="J2621" s="63"/>
      <c r="L2621" s="125" t="str">
        <f>IF(F2621="","",_xlfn.IFNA((VLOOKUP(F2621,help!L:M,2,0))*G2621,"غير مسجلة في المشتريات"))</f>
        <v/>
      </c>
    </row>
    <row r="2622" spans="2:12" x14ac:dyDescent="0.2">
      <c r="B2622" s="14">
        <f>COUNTIFS($E$3:E2622,تقرير!$E$4)</f>
        <v>21</v>
      </c>
      <c r="C2622" s="48"/>
      <c r="D2622" s="48"/>
      <c r="E2622" s="48"/>
      <c r="F2622" s="50"/>
      <c r="G2622" s="51"/>
      <c r="H2622" s="128" t="str">
        <f>IF(F2622="","",_xlfn.IFNA(VLOOKUP(F2622,'سجل المشتريات'!E:M,9,0),"غير مسجلة في المشتريات"))</f>
        <v/>
      </c>
      <c r="I2622" s="27" t="str">
        <f>_xlfn.IFNA(VLOOKUP(E2622,الاوردرات!$B$1:$C$600,2,0),"")</f>
        <v/>
      </c>
      <c r="J2622" s="63"/>
      <c r="L2622" s="125" t="str">
        <f>IF(F2622="","",_xlfn.IFNA((VLOOKUP(F2622,help!L:M,2,0))*G2622,"غير مسجلة في المشتريات"))</f>
        <v/>
      </c>
    </row>
    <row r="2623" spans="2:12" x14ac:dyDescent="0.2">
      <c r="B2623" s="14">
        <f>COUNTIFS($E$3:E2623,تقرير!$E$4)</f>
        <v>21</v>
      </c>
      <c r="C2623" s="48"/>
      <c r="D2623" s="48"/>
      <c r="E2623" s="48"/>
      <c r="F2623" s="50"/>
      <c r="G2623" s="51"/>
      <c r="H2623" s="128" t="str">
        <f>IF(F2623="","",_xlfn.IFNA(VLOOKUP(F2623,'سجل المشتريات'!E:M,9,0),"غير مسجلة في المشتريات"))</f>
        <v/>
      </c>
      <c r="I2623" s="27" t="str">
        <f>_xlfn.IFNA(VLOOKUP(E2623,الاوردرات!$B$1:$C$600,2,0),"")</f>
        <v/>
      </c>
      <c r="J2623" s="63"/>
      <c r="L2623" s="125" t="str">
        <f>IF(F2623="","",_xlfn.IFNA((VLOOKUP(F2623,help!L:M,2,0))*G2623,"غير مسجلة في المشتريات"))</f>
        <v/>
      </c>
    </row>
    <row r="2624" spans="2:12" x14ac:dyDescent="0.2">
      <c r="B2624" s="14">
        <f>COUNTIFS($E$3:E2624,تقرير!$E$4)</f>
        <v>21</v>
      </c>
      <c r="C2624" s="48"/>
      <c r="D2624" s="48"/>
      <c r="E2624" s="48"/>
      <c r="F2624" s="50"/>
      <c r="G2624" s="51"/>
      <c r="H2624" s="128" t="str">
        <f>IF(F2624="","",_xlfn.IFNA(VLOOKUP(F2624,'سجل المشتريات'!E:M,9,0),"غير مسجلة في المشتريات"))</f>
        <v/>
      </c>
      <c r="I2624" s="27" t="str">
        <f>_xlfn.IFNA(VLOOKUP(E2624,الاوردرات!$B$1:$C$600,2,0),"")</f>
        <v/>
      </c>
      <c r="J2624" s="63"/>
      <c r="L2624" s="125" t="str">
        <f>IF(F2624="","",_xlfn.IFNA((VLOOKUP(F2624,help!L:M,2,0))*G2624,"غير مسجلة في المشتريات"))</f>
        <v/>
      </c>
    </row>
    <row r="2625" spans="2:12" x14ac:dyDescent="0.2">
      <c r="B2625" s="14">
        <f>COUNTIFS($E$3:E2625,تقرير!$E$4)</f>
        <v>21</v>
      </c>
      <c r="C2625" s="48"/>
      <c r="D2625" s="48"/>
      <c r="E2625" s="48"/>
      <c r="F2625" s="50"/>
      <c r="G2625" s="51"/>
      <c r="H2625" s="128" t="str">
        <f>IF(F2625="","",_xlfn.IFNA(VLOOKUP(F2625,'سجل المشتريات'!E:M,9,0),"غير مسجلة في المشتريات"))</f>
        <v/>
      </c>
      <c r="I2625" s="27" t="str">
        <f>_xlfn.IFNA(VLOOKUP(E2625,الاوردرات!$B$1:$C$600,2,0),"")</f>
        <v/>
      </c>
      <c r="J2625" s="63"/>
      <c r="L2625" s="125" t="str">
        <f>IF(F2625="","",_xlfn.IFNA((VLOOKUP(F2625,help!L:M,2,0))*G2625,"غير مسجلة في المشتريات"))</f>
        <v/>
      </c>
    </row>
    <row r="2626" spans="2:12" x14ac:dyDescent="0.2">
      <c r="B2626" s="14">
        <f>COUNTIFS($E$3:E2626,تقرير!$E$4)</f>
        <v>21</v>
      </c>
      <c r="C2626" s="48"/>
      <c r="D2626" s="48"/>
      <c r="E2626" s="48"/>
      <c r="F2626" s="50"/>
      <c r="G2626" s="51"/>
      <c r="H2626" s="128" t="str">
        <f>IF(F2626="","",_xlfn.IFNA(VLOOKUP(F2626,'سجل المشتريات'!E:M,9,0),"غير مسجلة في المشتريات"))</f>
        <v/>
      </c>
      <c r="I2626" s="27" t="str">
        <f>_xlfn.IFNA(VLOOKUP(E2626,الاوردرات!$B$1:$C$600,2,0),"")</f>
        <v/>
      </c>
      <c r="J2626" s="63"/>
      <c r="L2626" s="125" t="str">
        <f>IF(F2626="","",_xlfn.IFNA((VLOOKUP(F2626,help!L:M,2,0))*G2626,"غير مسجلة في المشتريات"))</f>
        <v/>
      </c>
    </row>
    <row r="2627" spans="2:12" x14ac:dyDescent="0.2">
      <c r="B2627" s="14">
        <f>COUNTIFS($E$3:E2627,تقرير!$E$4)</f>
        <v>21</v>
      </c>
      <c r="C2627" s="48"/>
      <c r="D2627" s="48"/>
      <c r="E2627" s="48"/>
      <c r="F2627" s="50"/>
      <c r="G2627" s="51"/>
      <c r="H2627" s="128" t="str">
        <f>IF(F2627="","",_xlfn.IFNA(VLOOKUP(F2627,'سجل المشتريات'!E:M,9,0),"غير مسجلة في المشتريات"))</f>
        <v/>
      </c>
      <c r="I2627" s="27" t="str">
        <f>_xlfn.IFNA(VLOOKUP(E2627,الاوردرات!$B$1:$C$600,2,0),"")</f>
        <v/>
      </c>
      <c r="J2627" s="63"/>
      <c r="L2627" s="125" t="str">
        <f>IF(F2627="","",_xlfn.IFNA((VLOOKUP(F2627,help!L:M,2,0))*G2627,"غير مسجلة في المشتريات"))</f>
        <v/>
      </c>
    </row>
    <row r="2628" spans="2:12" x14ac:dyDescent="0.2">
      <c r="B2628" s="14">
        <f>COUNTIFS($E$3:E2628,تقرير!$E$4)</f>
        <v>21</v>
      </c>
      <c r="C2628" s="48"/>
      <c r="D2628" s="48"/>
      <c r="E2628" s="48"/>
      <c r="F2628" s="50"/>
      <c r="G2628" s="51"/>
      <c r="H2628" s="128" t="str">
        <f>IF(F2628="","",_xlfn.IFNA(VLOOKUP(F2628,'سجل المشتريات'!E:M,9,0),"غير مسجلة في المشتريات"))</f>
        <v/>
      </c>
      <c r="I2628" s="27" t="str">
        <f>_xlfn.IFNA(VLOOKUP(E2628,الاوردرات!$B$1:$C$600,2,0),"")</f>
        <v/>
      </c>
      <c r="J2628" s="63"/>
      <c r="L2628" s="125" t="str">
        <f>IF(F2628="","",_xlfn.IFNA((VLOOKUP(F2628,help!L:M,2,0))*G2628,"غير مسجلة في المشتريات"))</f>
        <v/>
      </c>
    </row>
    <row r="2629" spans="2:12" x14ac:dyDescent="0.2">
      <c r="B2629" s="14">
        <f>COUNTIFS($E$3:E2629,تقرير!$E$4)</f>
        <v>21</v>
      </c>
      <c r="C2629" s="48"/>
      <c r="D2629" s="48"/>
      <c r="E2629" s="48"/>
      <c r="F2629" s="50"/>
      <c r="G2629" s="51"/>
      <c r="H2629" s="128" t="str">
        <f>IF(F2629="","",_xlfn.IFNA(VLOOKUP(F2629,'سجل المشتريات'!E:M,9,0),"غير مسجلة في المشتريات"))</f>
        <v/>
      </c>
      <c r="I2629" s="27" t="str">
        <f>_xlfn.IFNA(VLOOKUP(E2629,الاوردرات!$B$1:$C$600,2,0),"")</f>
        <v/>
      </c>
      <c r="J2629" s="63"/>
      <c r="L2629" s="125" t="str">
        <f>IF(F2629="","",_xlfn.IFNA((VLOOKUP(F2629,help!L:M,2,0))*G2629,"غير مسجلة في المشتريات"))</f>
        <v/>
      </c>
    </row>
    <row r="2630" spans="2:12" x14ac:dyDescent="0.2">
      <c r="B2630" s="14">
        <f>COUNTIFS($E$3:E2630,تقرير!$E$4)</f>
        <v>21</v>
      </c>
      <c r="C2630" s="48"/>
      <c r="D2630" s="48"/>
      <c r="E2630" s="48"/>
      <c r="F2630" s="50"/>
      <c r="G2630" s="51"/>
      <c r="H2630" s="128" t="str">
        <f>IF(F2630="","",_xlfn.IFNA(VLOOKUP(F2630,'سجل المشتريات'!E:M,9,0),"غير مسجلة في المشتريات"))</f>
        <v/>
      </c>
      <c r="I2630" s="27" t="str">
        <f>_xlfn.IFNA(VLOOKUP(E2630,الاوردرات!$B$1:$C$600,2,0),"")</f>
        <v/>
      </c>
      <c r="J2630" s="63"/>
      <c r="L2630" s="125" t="str">
        <f>IF(F2630="","",_xlfn.IFNA((VLOOKUP(F2630,help!L:M,2,0))*G2630,"غير مسجلة في المشتريات"))</f>
        <v/>
      </c>
    </row>
    <row r="2631" spans="2:12" x14ac:dyDescent="0.2">
      <c r="B2631" s="14">
        <f>COUNTIFS($E$3:E2631,تقرير!$E$4)</f>
        <v>21</v>
      </c>
      <c r="C2631" s="48"/>
      <c r="D2631" s="48"/>
      <c r="E2631" s="48"/>
      <c r="F2631" s="50"/>
      <c r="G2631" s="51"/>
      <c r="H2631" s="128" t="str">
        <f>IF(F2631="","",_xlfn.IFNA(VLOOKUP(F2631,'سجل المشتريات'!E:M,9,0),"غير مسجلة في المشتريات"))</f>
        <v/>
      </c>
      <c r="I2631" s="27" t="str">
        <f>_xlfn.IFNA(VLOOKUP(E2631,الاوردرات!$B$1:$C$600,2,0),"")</f>
        <v/>
      </c>
      <c r="J2631" s="63"/>
      <c r="L2631" s="125" t="str">
        <f>IF(F2631="","",_xlfn.IFNA((VLOOKUP(F2631,help!L:M,2,0))*G2631,"غير مسجلة في المشتريات"))</f>
        <v/>
      </c>
    </row>
    <row r="2632" spans="2:12" x14ac:dyDescent="0.2">
      <c r="B2632" s="14">
        <f>COUNTIFS($E$3:E2632,تقرير!$E$4)</f>
        <v>21</v>
      </c>
      <c r="C2632" s="48"/>
      <c r="D2632" s="48"/>
      <c r="E2632" s="48"/>
      <c r="F2632" s="50"/>
      <c r="G2632" s="51"/>
      <c r="H2632" s="128" t="str">
        <f>IF(F2632="","",_xlfn.IFNA(VLOOKUP(F2632,'سجل المشتريات'!E:M,9,0),"غير مسجلة في المشتريات"))</f>
        <v/>
      </c>
      <c r="I2632" s="27" t="str">
        <f>_xlfn.IFNA(VLOOKUP(E2632,الاوردرات!$B$1:$C$600,2,0),"")</f>
        <v/>
      </c>
      <c r="J2632" s="63"/>
      <c r="L2632" s="125" t="str">
        <f>IF(F2632="","",_xlfn.IFNA((VLOOKUP(F2632,help!L:M,2,0))*G2632,"غير مسجلة في المشتريات"))</f>
        <v/>
      </c>
    </row>
    <row r="2633" spans="2:12" x14ac:dyDescent="0.2">
      <c r="B2633" s="14">
        <f>COUNTIFS($E$3:E2633,تقرير!$E$4)</f>
        <v>21</v>
      </c>
      <c r="C2633" s="48"/>
      <c r="D2633" s="48"/>
      <c r="E2633" s="48"/>
      <c r="F2633" s="50"/>
      <c r="G2633" s="51"/>
      <c r="H2633" s="128" t="str">
        <f>IF(F2633="","",_xlfn.IFNA(VLOOKUP(F2633,'سجل المشتريات'!E:M,9,0),"غير مسجلة في المشتريات"))</f>
        <v/>
      </c>
      <c r="I2633" s="27" t="str">
        <f>_xlfn.IFNA(VLOOKUP(E2633,الاوردرات!$B$1:$C$600,2,0),"")</f>
        <v/>
      </c>
      <c r="J2633" s="63"/>
      <c r="L2633" s="125" t="str">
        <f>IF(F2633="","",_xlfn.IFNA((VLOOKUP(F2633,help!L:M,2,0))*G2633,"غير مسجلة في المشتريات"))</f>
        <v/>
      </c>
    </row>
    <row r="2634" spans="2:12" x14ac:dyDescent="0.2">
      <c r="B2634" s="14">
        <f>COUNTIFS($E$3:E2634,تقرير!$E$4)</f>
        <v>21</v>
      </c>
      <c r="C2634" s="48"/>
      <c r="D2634" s="48"/>
      <c r="E2634" s="48"/>
      <c r="F2634" s="50"/>
      <c r="G2634" s="51"/>
      <c r="H2634" s="128" t="str">
        <f>IF(F2634="","",_xlfn.IFNA(VLOOKUP(F2634,'سجل المشتريات'!E:M,9,0),"غير مسجلة في المشتريات"))</f>
        <v/>
      </c>
      <c r="I2634" s="27" t="str">
        <f>_xlfn.IFNA(VLOOKUP(E2634,الاوردرات!$B$1:$C$600,2,0),"")</f>
        <v/>
      </c>
      <c r="J2634" s="63"/>
      <c r="L2634" s="125" t="str">
        <f>IF(F2634="","",_xlfn.IFNA((VLOOKUP(F2634,help!L:M,2,0))*G2634,"غير مسجلة في المشتريات"))</f>
        <v/>
      </c>
    </row>
    <row r="2635" spans="2:12" x14ac:dyDescent="0.2">
      <c r="B2635" s="14">
        <f>COUNTIFS($E$3:E2635,تقرير!$E$4)</f>
        <v>21</v>
      </c>
      <c r="C2635" s="48"/>
      <c r="D2635" s="48"/>
      <c r="E2635" s="48"/>
      <c r="F2635" s="50"/>
      <c r="G2635" s="51"/>
      <c r="H2635" s="128" t="str">
        <f>IF(F2635="","",_xlfn.IFNA(VLOOKUP(F2635,'سجل المشتريات'!E:M,9,0),"غير مسجلة في المشتريات"))</f>
        <v/>
      </c>
      <c r="I2635" s="27" t="str">
        <f>_xlfn.IFNA(VLOOKUP(E2635,الاوردرات!$B$1:$C$600,2,0),"")</f>
        <v/>
      </c>
      <c r="J2635" s="63"/>
      <c r="L2635" s="125" t="str">
        <f>IF(F2635="","",_xlfn.IFNA((VLOOKUP(F2635,help!L:M,2,0))*G2635,"غير مسجلة في المشتريات"))</f>
        <v/>
      </c>
    </row>
    <row r="2636" spans="2:12" x14ac:dyDescent="0.2">
      <c r="B2636" s="14">
        <f>COUNTIFS($E$3:E2636,تقرير!$E$4)</f>
        <v>21</v>
      </c>
      <c r="C2636" s="48"/>
      <c r="D2636" s="48"/>
      <c r="E2636" s="48"/>
      <c r="F2636" s="50"/>
      <c r="G2636" s="51"/>
      <c r="H2636" s="128" t="str">
        <f>IF(F2636="","",_xlfn.IFNA(VLOOKUP(F2636,'سجل المشتريات'!E:M,9,0),"غير مسجلة في المشتريات"))</f>
        <v/>
      </c>
      <c r="I2636" s="27" t="str">
        <f>_xlfn.IFNA(VLOOKUP(E2636,الاوردرات!$B$1:$C$600,2,0),"")</f>
        <v/>
      </c>
      <c r="J2636" s="63"/>
      <c r="L2636" s="125" t="str">
        <f>IF(F2636="","",_xlfn.IFNA((VLOOKUP(F2636,help!L:M,2,0))*G2636,"غير مسجلة في المشتريات"))</f>
        <v/>
      </c>
    </row>
    <row r="2637" spans="2:12" x14ac:dyDescent="0.2">
      <c r="B2637" s="14">
        <f>COUNTIFS($E$3:E2637,تقرير!$E$4)</f>
        <v>21</v>
      </c>
      <c r="C2637" s="48"/>
      <c r="D2637" s="48"/>
      <c r="E2637" s="48"/>
      <c r="F2637" s="50"/>
      <c r="G2637" s="51"/>
      <c r="H2637" s="128" t="str">
        <f>IF(F2637="","",_xlfn.IFNA(VLOOKUP(F2637,'سجل المشتريات'!E:M,9,0),"غير مسجلة في المشتريات"))</f>
        <v/>
      </c>
      <c r="I2637" s="27" t="str">
        <f>_xlfn.IFNA(VLOOKUP(E2637,الاوردرات!$B$1:$C$600,2,0),"")</f>
        <v/>
      </c>
      <c r="J2637" s="63"/>
      <c r="L2637" s="125" t="str">
        <f>IF(F2637="","",_xlfn.IFNA((VLOOKUP(F2637,help!L:M,2,0))*G2637,"غير مسجلة في المشتريات"))</f>
        <v/>
      </c>
    </row>
    <row r="2638" spans="2:12" x14ac:dyDescent="0.2">
      <c r="B2638" s="14">
        <f>COUNTIFS($E$3:E2638,تقرير!$E$4)</f>
        <v>21</v>
      </c>
      <c r="C2638" s="48"/>
      <c r="D2638" s="48"/>
      <c r="E2638" s="48"/>
      <c r="F2638" s="50"/>
      <c r="G2638" s="51"/>
      <c r="H2638" s="128" t="str">
        <f>IF(F2638="","",_xlfn.IFNA(VLOOKUP(F2638,'سجل المشتريات'!E:M,9,0),"غير مسجلة في المشتريات"))</f>
        <v/>
      </c>
      <c r="I2638" s="27" t="str">
        <f>_xlfn.IFNA(VLOOKUP(E2638,الاوردرات!$B$1:$C$600,2,0),"")</f>
        <v/>
      </c>
      <c r="J2638" s="63"/>
      <c r="L2638" s="125" t="str">
        <f>IF(F2638="","",_xlfn.IFNA((VLOOKUP(F2638,help!L:M,2,0))*G2638,"غير مسجلة في المشتريات"))</f>
        <v/>
      </c>
    </row>
    <row r="2639" spans="2:12" x14ac:dyDescent="0.2">
      <c r="B2639" s="14">
        <f>COUNTIFS($E$3:E2639,تقرير!$E$4)</f>
        <v>21</v>
      </c>
      <c r="C2639" s="48"/>
      <c r="D2639" s="48"/>
      <c r="E2639" s="48"/>
      <c r="F2639" s="50"/>
      <c r="G2639" s="51"/>
      <c r="H2639" s="128" t="str">
        <f>IF(F2639="","",_xlfn.IFNA(VLOOKUP(F2639,'سجل المشتريات'!E:M,9,0),"غير مسجلة في المشتريات"))</f>
        <v/>
      </c>
      <c r="I2639" s="27" t="str">
        <f>_xlfn.IFNA(VLOOKUP(E2639,الاوردرات!$B$1:$C$600,2,0),"")</f>
        <v/>
      </c>
      <c r="J2639" s="63"/>
      <c r="L2639" s="125" t="str">
        <f>IF(F2639="","",_xlfn.IFNA((VLOOKUP(F2639,help!L:M,2,0))*G2639,"غير مسجلة في المشتريات"))</f>
        <v/>
      </c>
    </row>
    <row r="2640" spans="2:12" x14ac:dyDescent="0.2">
      <c r="B2640" s="14">
        <f>COUNTIFS($E$3:E2640,تقرير!$E$4)</f>
        <v>21</v>
      </c>
      <c r="C2640" s="48"/>
      <c r="D2640" s="48"/>
      <c r="E2640" s="48"/>
      <c r="F2640" s="50"/>
      <c r="G2640" s="51"/>
      <c r="H2640" s="128" t="str">
        <f>IF(F2640="","",_xlfn.IFNA(VLOOKUP(F2640,'سجل المشتريات'!E:M,9,0),"غير مسجلة في المشتريات"))</f>
        <v/>
      </c>
      <c r="I2640" s="27" t="str">
        <f>_xlfn.IFNA(VLOOKUP(E2640,الاوردرات!$B$1:$C$600,2,0),"")</f>
        <v/>
      </c>
      <c r="J2640" s="63"/>
      <c r="L2640" s="125" t="str">
        <f>IF(F2640="","",_xlfn.IFNA((VLOOKUP(F2640,help!L:M,2,0))*G2640,"غير مسجلة في المشتريات"))</f>
        <v/>
      </c>
    </row>
    <row r="2641" spans="2:12" x14ac:dyDescent="0.2">
      <c r="B2641" s="14">
        <f>COUNTIFS($E$3:E2641,تقرير!$E$4)</f>
        <v>21</v>
      </c>
      <c r="C2641" s="48"/>
      <c r="D2641" s="48"/>
      <c r="E2641" s="48"/>
      <c r="F2641" s="50"/>
      <c r="G2641" s="51"/>
      <c r="H2641" s="128" t="str">
        <f>IF(F2641="","",_xlfn.IFNA(VLOOKUP(F2641,'سجل المشتريات'!E:M,9,0),"غير مسجلة في المشتريات"))</f>
        <v/>
      </c>
      <c r="I2641" s="27" t="str">
        <f>_xlfn.IFNA(VLOOKUP(E2641,الاوردرات!$B$1:$C$600,2,0),"")</f>
        <v/>
      </c>
      <c r="J2641" s="63"/>
      <c r="L2641" s="125" t="str">
        <f>IF(F2641="","",_xlfn.IFNA((VLOOKUP(F2641,help!L:M,2,0))*G2641,"غير مسجلة في المشتريات"))</f>
        <v/>
      </c>
    </row>
    <row r="2642" spans="2:12" x14ac:dyDescent="0.2">
      <c r="B2642" s="14">
        <f>COUNTIFS($E$3:E2642,تقرير!$E$4)</f>
        <v>21</v>
      </c>
      <c r="C2642" s="48"/>
      <c r="D2642" s="48"/>
      <c r="E2642" s="48"/>
      <c r="F2642" s="50"/>
      <c r="G2642" s="51"/>
      <c r="H2642" s="128" t="str">
        <f>IF(F2642="","",_xlfn.IFNA(VLOOKUP(F2642,'سجل المشتريات'!E:M,9,0),"غير مسجلة في المشتريات"))</f>
        <v/>
      </c>
      <c r="I2642" s="27" t="str">
        <f>_xlfn.IFNA(VLOOKUP(E2642,الاوردرات!$B$1:$C$600,2,0),"")</f>
        <v/>
      </c>
      <c r="J2642" s="63"/>
      <c r="L2642" s="125" t="str">
        <f>IF(F2642="","",_xlfn.IFNA((VLOOKUP(F2642,help!L:M,2,0))*G2642,"غير مسجلة في المشتريات"))</f>
        <v/>
      </c>
    </row>
    <row r="2643" spans="2:12" x14ac:dyDescent="0.2">
      <c r="B2643" s="14">
        <f>COUNTIFS($E$3:E2643,تقرير!$E$4)</f>
        <v>21</v>
      </c>
      <c r="C2643" s="48"/>
      <c r="D2643" s="48"/>
      <c r="E2643" s="48"/>
      <c r="F2643" s="50"/>
      <c r="G2643" s="51"/>
      <c r="H2643" s="128" t="str">
        <f>IF(F2643="","",_xlfn.IFNA(VLOOKUP(F2643,'سجل المشتريات'!E:M,9,0),"غير مسجلة في المشتريات"))</f>
        <v/>
      </c>
      <c r="I2643" s="27" t="str">
        <f>_xlfn.IFNA(VLOOKUP(E2643,الاوردرات!$B$1:$C$600,2,0),"")</f>
        <v/>
      </c>
      <c r="J2643" s="63"/>
      <c r="L2643" s="125" t="str">
        <f>IF(F2643="","",_xlfn.IFNA((VLOOKUP(F2643,help!L:M,2,0))*G2643,"غير مسجلة في المشتريات"))</f>
        <v/>
      </c>
    </row>
    <row r="2644" spans="2:12" x14ac:dyDescent="0.2">
      <c r="B2644" s="14">
        <f>COUNTIFS($E$3:E2644,تقرير!$E$4)</f>
        <v>21</v>
      </c>
      <c r="C2644" s="48"/>
      <c r="D2644" s="48"/>
      <c r="E2644" s="48"/>
      <c r="F2644" s="50"/>
      <c r="G2644" s="51"/>
      <c r="H2644" s="128" t="str">
        <f>IF(F2644="","",_xlfn.IFNA(VLOOKUP(F2644,'سجل المشتريات'!E:M,9,0),"غير مسجلة في المشتريات"))</f>
        <v/>
      </c>
      <c r="I2644" s="27" t="str">
        <f>_xlfn.IFNA(VLOOKUP(E2644,الاوردرات!$B$1:$C$600,2,0),"")</f>
        <v/>
      </c>
      <c r="J2644" s="63"/>
      <c r="L2644" s="125" t="str">
        <f>IF(F2644="","",_xlfn.IFNA((VLOOKUP(F2644,help!L:M,2,0))*G2644,"غير مسجلة في المشتريات"))</f>
        <v/>
      </c>
    </row>
    <row r="2645" spans="2:12" x14ac:dyDescent="0.2">
      <c r="B2645" s="14">
        <f>COUNTIFS($E$3:E2645,تقرير!$E$4)</f>
        <v>21</v>
      </c>
      <c r="C2645" s="48"/>
      <c r="D2645" s="48"/>
      <c r="E2645" s="48"/>
      <c r="F2645" s="50"/>
      <c r="G2645" s="51"/>
      <c r="H2645" s="128" t="str">
        <f>IF(F2645="","",_xlfn.IFNA(VLOOKUP(F2645,'سجل المشتريات'!E:M,9,0),"غير مسجلة في المشتريات"))</f>
        <v/>
      </c>
      <c r="I2645" s="27" t="str">
        <f>_xlfn.IFNA(VLOOKUP(E2645,الاوردرات!$B$1:$C$600,2,0),"")</f>
        <v/>
      </c>
      <c r="J2645" s="63"/>
      <c r="L2645" s="125" t="str">
        <f>IF(F2645="","",_xlfn.IFNA((VLOOKUP(F2645,help!L:M,2,0))*G2645,"غير مسجلة في المشتريات"))</f>
        <v/>
      </c>
    </row>
    <row r="2646" spans="2:12" x14ac:dyDescent="0.2">
      <c r="B2646" s="14">
        <f>COUNTIFS($E$3:E2646,تقرير!$E$4)</f>
        <v>21</v>
      </c>
      <c r="C2646" s="48"/>
      <c r="D2646" s="48"/>
      <c r="E2646" s="48"/>
      <c r="F2646" s="50"/>
      <c r="G2646" s="51"/>
      <c r="H2646" s="128" t="str">
        <f>IF(F2646="","",_xlfn.IFNA(VLOOKUP(F2646,'سجل المشتريات'!E:M,9,0),"غير مسجلة في المشتريات"))</f>
        <v/>
      </c>
      <c r="I2646" s="27" t="str">
        <f>_xlfn.IFNA(VLOOKUP(E2646,الاوردرات!$B$1:$C$600,2,0),"")</f>
        <v/>
      </c>
      <c r="J2646" s="63"/>
      <c r="L2646" s="125" t="str">
        <f>IF(F2646="","",_xlfn.IFNA((VLOOKUP(F2646,help!L:M,2,0))*G2646,"غير مسجلة في المشتريات"))</f>
        <v/>
      </c>
    </row>
    <row r="2647" spans="2:12" x14ac:dyDescent="0.2">
      <c r="B2647" s="14">
        <f>COUNTIFS($E$3:E2647,تقرير!$E$4)</f>
        <v>21</v>
      </c>
      <c r="C2647" s="48"/>
      <c r="D2647" s="48"/>
      <c r="E2647" s="48"/>
      <c r="F2647" s="50"/>
      <c r="G2647" s="51"/>
      <c r="H2647" s="128" t="str">
        <f>IF(F2647="","",_xlfn.IFNA(VLOOKUP(F2647,'سجل المشتريات'!E:M,9,0),"غير مسجلة في المشتريات"))</f>
        <v/>
      </c>
      <c r="I2647" s="27" t="str">
        <f>_xlfn.IFNA(VLOOKUP(E2647,الاوردرات!$B$1:$C$600,2,0),"")</f>
        <v/>
      </c>
      <c r="J2647" s="63"/>
      <c r="L2647" s="125" t="str">
        <f>IF(F2647="","",_xlfn.IFNA((VLOOKUP(F2647,help!L:M,2,0))*G2647,"غير مسجلة في المشتريات"))</f>
        <v/>
      </c>
    </row>
    <row r="2648" spans="2:12" x14ac:dyDescent="0.2">
      <c r="B2648" s="14">
        <f>COUNTIFS($E$3:E2648,تقرير!$E$4)</f>
        <v>21</v>
      </c>
      <c r="C2648" s="48"/>
      <c r="D2648" s="48"/>
      <c r="E2648" s="48"/>
      <c r="F2648" s="50"/>
      <c r="G2648" s="51"/>
      <c r="H2648" s="128" t="str">
        <f>IF(F2648="","",_xlfn.IFNA(VLOOKUP(F2648,'سجل المشتريات'!E:M,9,0),"غير مسجلة في المشتريات"))</f>
        <v/>
      </c>
      <c r="I2648" s="27" t="str">
        <f>_xlfn.IFNA(VLOOKUP(E2648,الاوردرات!$B$1:$C$600,2,0),"")</f>
        <v/>
      </c>
      <c r="J2648" s="63"/>
      <c r="L2648" s="125" t="str">
        <f>IF(F2648="","",_xlfn.IFNA((VLOOKUP(F2648,help!L:M,2,0))*G2648,"غير مسجلة في المشتريات"))</f>
        <v/>
      </c>
    </row>
    <row r="2649" spans="2:12" x14ac:dyDescent="0.2">
      <c r="B2649" s="14">
        <f>COUNTIFS($E$3:E2649,تقرير!$E$4)</f>
        <v>21</v>
      </c>
      <c r="C2649" s="48"/>
      <c r="D2649" s="48"/>
      <c r="E2649" s="48"/>
      <c r="F2649" s="50"/>
      <c r="G2649" s="51"/>
      <c r="H2649" s="128" t="str">
        <f>IF(F2649="","",_xlfn.IFNA(VLOOKUP(F2649,'سجل المشتريات'!E:M,9,0),"غير مسجلة في المشتريات"))</f>
        <v/>
      </c>
      <c r="I2649" s="27" t="str">
        <f>_xlfn.IFNA(VLOOKUP(E2649,الاوردرات!$B$1:$C$600,2,0),"")</f>
        <v/>
      </c>
      <c r="J2649" s="63"/>
      <c r="L2649" s="125" t="str">
        <f>IF(F2649="","",_xlfn.IFNA((VLOOKUP(F2649,help!L:M,2,0))*G2649,"غير مسجلة في المشتريات"))</f>
        <v/>
      </c>
    </row>
    <row r="2650" spans="2:12" x14ac:dyDescent="0.2">
      <c r="B2650" s="14">
        <f>COUNTIFS($E$3:E2650,تقرير!$E$4)</f>
        <v>21</v>
      </c>
      <c r="C2650" s="48"/>
      <c r="D2650" s="48"/>
      <c r="E2650" s="48"/>
      <c r="F2650" s="50"/>
      <c r="G2650" s="51"/>
      <c r="H2650" s="128" t="str">
        <f>IF(F2650="","",_xlfn.IFNA(VLOOKUP(F2650,'سجل المشتريات'!E:M,9,0),"غير مسجلة في المشتريات"))</f>
        <v/>
      </c>
      <c r="I2650" s="27" t="str">
        <f>_xlfn.IFNA(VLOOKUP(E2650,الاوردرات!$B$1:$C$600,2,0),"")</f>
        <v/>
      </c>
      <c r="J2650" s="63"/>
      <c r="L2650" s="125" t="str">
        <f>IF(F2650="","",_xlfn.IFNA((VLOOKUP(F2650,help!L:M,2,0))*G2650,"غير مسجلة في المشتريات"))</f>
        <v/>
      </c>
    </row>
    <row r="2651" spans="2:12" x14ac:dyDescent="0.2">
      <c r="B2651" s="14">
        <f>COUNTIFS($E$3:E2651,تقرير!$E$4)</f>
        <v>21</v>
      </c>
      <c r="C2651" s="48"/>
      <c r="D2651" s="48"/>
      <c r="E2651" s="48"/>
      <c r="F2651" s="50"/>
      <c r="G2651" s="51"/>
      <c r="H2651" s="128" t="str">
        <f>IF(F2651="","",_xlfn.IFNA(VLOOKUP(F2651,'سجل المشتريات'!E:M,9,0),"غير مسجلة في المشتريات"))</f>
        <v/>
      </c>
      <c r="I2651" s="27" t="str">
        <f>_xlfn.IFNA(VLOOKUP(E2651,الاوردرات!$B$1:$C$600,2,0),"")</f>
        <v/>
      </c>
      <c r="J2651" s="63"/>
      <c r="L2651" s="125" t="str">
        <f>IF(F2651="","",_xlfn.IFNA((VLOOKUP(F2651,help!L:M,2,0))*G2651,"غير مسجلة في المشتريات"))</f>
        <v/>
      </c>
    </row>
    <row r="2652" spans="2:12" x14ac:dyDescent="0.2">
      <c r="B2652" s="14">
        <f>COUNTIFS($E$3:E2652,تقرير!$E$4)</f>
        <v>21</v>
      </c>
      <c r="C2652" s="48"/>
      <c r="D2652" s="48"/>
      <c r="E2652" s="48"/>
      <c r="F2652" s="50"/>
      <c r="G2652" s="51"/>
      <c r="H2652" s="128" t="str">
        <f>IF(F2652="","",_xlfn.IFNA(VLOOKUP(F2652,'سجل المشتريات'!E:M,9,0),"غير مسجلة في المشتريات"))</f>
        <v/>
      </c>
      <c r="I2652" s="27" t="str">
        <f>_xlfn.IFNA(VLOOKUP(E2652,الاوردرات!$B$1:$C$600,2,0),"")</f>
        <v/>
      </c>
      <c r="J2652" s="63"/>
      <c r="L2652" s="125" t="str">
        <f>IF(F2652="","",_xlfn.IFNA((VLOOKUP(F2652,help!L:M,2,0))*G2652,"غير مسجلة في المشتريات"))</f>
        <v/>
      </c>
    </row>
    <row r="2653" spans="2:12" x14ac:dyDescent="0.2">
      <c r="B2653" s="14">
        <f>COUNTIFS($E$3:E2653,تقرير!$E$4)</f>
        <v>21</v>
      </c>
      <c r="C2653" s="48"/>
      <c r="D2653" s="48"/>
      <c r="E2653" s="48"/>
      <c r="F2653" s="50"/>
      <c r="G2653" s="51"/>
      <c r="H2653" s="128" t="str">
        <f>IF(F2653="","",_xlfn.IFNA(VLOOKUP(F2653,'سجل المشتريات'!E:M,9,0),"غير مسجلة في المشتريات"))</f>
        <v/>
      </c>
      <c r="I2653" s="27" t="str">
        <f>_xlfn.IFNA(VLOOKUP(E2653,الاوردرات!$B$1:$C$600,2,0),"")</f>
        <v/>
      </c>
      <c r="J2653" s="63"/>
      <c r="L2653" s="125" t="str">
        <f>IF(F2653="","",_xlfn.IFNA((VLOOKUP(F2653,help!L:M,2,0))*G2653,"غير مسجلة في المشتريات"))</f>
        <v/>
      </c>
    </row>
    <row r="2654" spans="2:12" x14ac:dyDescent="0.2">
      <c r="B2654" s="14">
        <f>COUNTIFS($E$3:E2654,تقرير!$E$4)</f>
        <v>21</v>
      </c>
      <c r="C2654" s="48"/>
      <c r="D2654" s="48"/>
      <c r="E2654" s="48"/>
      <c r="F2654" s="50"/>
      <c r="G2654" s="51"/>
      <c r="H2654" s="128" t="str">
        <f>IF(F2654="","",_xlfn.IFNA(VLOOKUP(F2654,'سجل المشتريات'!E:M,9,0),"غير مسجلة في المشتريات"))</f>
        <v/>
      </c>
      <c r="I2654" s="27" t="str">
        <f>_xlfn.IFNA(VLOOKUP(E2654,الاوردرات!$B$1:$C$600,2,0),"")</f>
        <v/>
      </c>
      <c r="J2654" s="63"/>
      <c r="L2654" s="125" t="str">
        <f>IF(F2654="","",_xlfn.IFNA((VLOOKUP(F2654,help!L:M,2,0))*G2654,"غير مسجلة في المشتريات"))</f>
        <v/>
      </c>
    </row>
    <row r="2655" spans="2:12" x14ac:dyDescent="0.2">
      <c r="B2655" s="14">
        <f>COUNTIFS($E$3:E2655,تقرير!$E$4)</f>
        <v>21</v>
      </c>
      <c r="C2655" s="48"/>
      <c r="D2655" s="48"/>
      <c r="E2655" s="48"/>
      <c r="F2655" s="50"/>
      <c r="G2655" s="51"/>
      <c r="H2655" s="128" t="str">
        <f>IF(F2655="","",_xlfn.IFNA(VLOOKUP(F2655,'سجل المشتريات'!E:M,9,0),"غير مسجلة في المشتريات"))</f>
        <v/>
      </c>
      <c r="I2655" s="27" t="str">
        <f>_xlfn.IFNA(VLOOKUP(E2655,الاوردرات!$B$1:$C$600,2,0),"")</f>
        <v/>
      </c>
      <c r="J2655" s="63"/>
      <c r="L2655" s="125" t="str">
        <f>IF(F2655="","",_xlfn.IFNA((VLOOKUP(F2655,help!L:M,2,0))*G2655,"غير مسجلة في المشتريات"))</f>
        <v/>
      </c>
    </row>
    <row r="2656" spans="2:12" x14ac:dyDescent="0.2">
      <c r="B2656" s="14">
        <f>COUNTIFS($E$3:E2656,تقرير!$E$4)</f>
        <v>21</v>
      </c>
      <c r="C2656" s="48"/>
      <c r="D2656" s="48"/>
      <c r="E2656" s="48"/>
      <c r="F2656" s="50"/>
      <c r="G2656" s="51"/>
      <c r="H2656" s="128" t="str">
        <f>IF(F2656="","",_xlfn.IFNA(VLOOKUP(F2656,'سجل المشتريات'!E:M,9,0),"غير مسجلة في المشتريات"))</f>
        <v/>
      </c>
      <c r="I2656" s="27" t="str">
        <f>_xlfn.IFNA(VLOOKUP(E2656,الاوردرات!$B$1:$C$600,2,0),"")</f>
        <v/>
      </c>
      <c r="J2656" s="63"/>
      <c r="L2656" s="125" t="str">
        <f>IF(F2656="","",_xlfn.IFNA((VLOOKUP(F2656,help!L:M,2,0))*G2656,"غير مسجلة في المشتريات"))</f>
        <v/>
      </c>
    </row>
    <row r="2657" spans="2:12" x14ac:dyDescent="0.2">
      <c r="B2657" s="14">
        <f>COUNTIFS($E$3:E2657,تقرير!$E$4)</f>
        <v>21</v>
      </c>
      <c r="C2657" s="48"/>
      <c r="D2657" s="48"/>
      <c r="E2657" s="48"/>
      <c r="F2657" s="50"/>
      <c r="G2657" s="51"/>
      <c r="H2657" s="128" t="str">
        <f>IF(F2657="","",_xlfn.IFNA(VLOOKUP(F2657,'سجل المشتريات'!E:M,9,0),"غير مسجلة في المشتريات"))</f>
        <v/>
      </c>
      <c r="I2657" s="27" t="str">
        <f>_xlfn.IFNA(VLOOKUP(E2657,الاوردرات!$B$1:$C$600,2,0),"")</f>
        <v/>
      </c>
      <c r="J2657" s="63"/>
      <c r="L2657" s="125" t="str">
        <f>IF(F2657="","",_xlfn.IFNA((VLOOKUP(F2657,help!L:M,2,0))*G2657,"غير مسجلة في المشتريات"))</f>
        <v/>
      </c>
    </row>
    <row r="2658" spans="2:12" x14ac:dyDescent="0.2">
      <c r="B2658" s="14">
        <f>COUNTIFS($E$3:E2658,تقرير!$E$4)</f>
        <v>21</v>
      </c>
      <c r="C2658" s="48"/>
      <c r="D2658" s="48"/>
      <c r="E2658" s="48"/>
      <c r="F2658" s="50"/>
      <c r="G2658" s="51"/>
      <c r="H2658" s="128" t="str">
        <f>IF(F2658="","",_xlfn.IFNA(VLOOKUP(F2658,'سجل المشتريات'!E:M,9,0),"غير مسجلة في المشتريات"))</f>
        <v/>
      </c>
      <c r="I2658" s="27" t="str">
        <f>_xlfn.IFNA(VLOOKUP(E2658,الاوردرات!$B$1:$C$600,2,0),"")</f>
        <v/>
      </c>
      <c r="J2658" s="63"/>
      <c r="L2658" s="125" t="str">
        <f>IF(F2658="","",_xlfn.IFNA((VLOOKUP(F2658,help!L:M,2,0))*G2658,"غير مسجلة في المشتريات"))</f>
        <v/>
      </c>
    </row>
    <row r="2659" spans="2:12" x14ac:dyDescent="0.2">
      <c r="B2659" s="14">
        <f>COUNTIFS($E$3:E2659,تقرير!$E$4)</f>
        <v>21</v>
      </c>
      <c r="C2659" s="48"/>
      <c r="D2659" s="48"/>
      <c r="E2659" s="48"/>
      <c r="F2659" s="50"/>
      <c r="G2659" s="51"/>
      <c r="H2659" s="128" t="str">
        <f>IF(F2659="","",_xlfn.IFNA(VLOOKUP(F2659,'سجل المشتريات'!E:M,9,0),"غير مسجلة في المشتريات"))</f>
        <v/>
      </c>
      <c r="I2659" s="27" t="str">
        <f>_xlfn.IFNA(VLOOKUP(E2659,الاوردرات!$B$1:$C$600,2,0),"")</f>
        <v/>
      </c>
      <c r="J2659" s="63"/>
      <c r="L2659" s="125" t="str">
        <f>IF(F2659="","",_xlfn.IFNA((VLOOKUP(F2659,help!L:M,2,0))*G2659,"غير مسجلة في المشتريات"))</f>
        <v/>
      </c>
    </row>
    <row r="2660" spans="2:12" x14ac:dyDescent="0.2">
      <c r="B2660" s="14">
        <f>COUNTIFS($E$3:E2660,تقرير!$E$4)</f>
        <v>21</v>
      </c>
      <c r="C2660" s="48"/>
      <c r="D2660" s="48"/>
      <c r="E2660" s="48"/>
      <c r="F2660" s="50"/>
      <c r="G2660" s="51"/>
      <c r="H2660" s="128" t="str">
        <f>IF(F2660="","",_xlfn.IFNA(VLOOKUP(F2660,'سجل المشتريات'!E:M,9,0),"غير مسجلة في المشتريات"))</f>
        <v/>
      </c>
      <c r="I2660" s="27" t="str">
        <f>_xlfn.IFNA(VLOOKUP(E2660,الاوردرات!$B$1:$C$600,2,0),"")</f>
        <v/>
      </c>
      <c r="J2660" s="63"/>
      <c r="L2660" s="125" t="str">
        <f>IF(F2660="","",_xlfn.IFNA((VLOOKUP(F2660,help!L:M,2,0))*G2660,"غير مسجلة في المشتريات"))</f>
        <v/>
      </c>
    </row>
    <row r="2661" spans="2:12" x14ac:dyDescent="0.2">
      <c r="B2661" s="14">
        <f>COUNTIFS($E$3:E2661,تقرير!$E$4)</f>
        <v>21</v>
      </c>
      <c r="C2661" s="48"/>
      <c r="D2661" s="48"/>
      <c r="E2661" s="48"/>
      <c r="F2661" s="50"/>
      <c r="G2661" s="51"/>
      <c r="H2661" s="128" t="str">
        <f>IF(F2661="","",_xlfn.IFNA(VLOOKUP(F2661,'سجل المشتريات'!E:M,9,0),"غير مسجلة في المشتريات"))</f>
        <v/>
      </c>
      <c r="I2661" s="27" t="str">
        <f>_xlfn.IFNA(VLOOKUP(E2661,الاوردرات!$B$1:$C$600,2,0),"")</f>
        <v/>
      </c>
      <c r="J2661" s="63"/>
      <c r="L2661" s="125" t="str">
        <f>IF(F2661="","",_xlfn.IFNA((VLOOKUP(F2661,help!L:M,2,0))*G2661,"غير مسجلة في المشتريات"))</f>
        <v/>
      </c>
    </row>
    <row r="2662" spans="2:12" x14ac:dyDescent="0.2">
      <c r="B2662" s="14">
        <f>COUNTIFS($E$3:E2662,تقرير!$E$4)</f>
        <v>21</v>
      </c>
      <c r="C2662" s="48"/>
      <c r="D2662" s="48"/>
      <c r="E2662" s="48"/>
      <c r="F2662" s="50"/>
      <c r="G2662" s="51"/>
      <c r="H2662" s="128" t="str">
        <f>IF(F2662="","",_xlfn.IFNA(VLOOKUP(F2662,'سجل المشتريات'!E:M,9,0),"غير مسجلة في المشتريات"))</f>
        <v/>
      </c>
      <c r="I2662" s="27" t="str">
        <f>_xlfn.IFNA(VLOOKUP(E2662,الاوردرات!$B$1:$C$600,2,0),"")</f>
        <v/>
      </c>
      <c r="J2662" s="63"/>
      <c r="L2662" s="125" t="str">
        <f>IF(F2662="","",_xlfn.IFNA((VLOOKUP(F2662,help!L:M,2,0))*G2662,"غير مسجلة في المشتريات"))</f>
        <v/>
      </c>
    </row>
    <row r="2663" spans="2:12" x14ac:dyDescent="0.2">
      <c r="B2663" s="14">
        <f>COUNTIFS($E$3:E2663,تقرير!$E$4)</f>
        <v>21</v>
      </c>
      <c r="C2663" s="48"/>
      <c r="D2663" s="48"/>
      <c r="E2663" s="48"/>
      <c r="F2663" s="50"/>
      <c r="G2663" s="51"/>
      <c r="H2663" s="128" t="str">
        <f>IF(F2663="","",_xlfn.IFNA(VLOOKUP(F2663,'سجل المشتريات'!E:M,9,0),"غير مسجلة في المشتريات"))</f>
        <v/>
      </c>
      <c r="I2663" s="27" t="str">
        <f>_xlfn.IFNA(VLOOKUP(E2663,الاوردرات!$B$1:$C$600,2,0),"")</f>
        <v/>
      </c>
      <c r="J2663" s="63"/>
      <c r="L2663" s="125" t="str">
        <f>IF(F2663="","",_xlfn.IFNA((VLOOKUP(F2663,help!L:M,2,0))*G2663,"غير مسجلة في المشتريات"))</f>
        <v/>
      </c>
    </row>
    <row r="2664" spans="2:12" x14ac:dyDescent="0.2">
      <c r="B2664" s="14">
        <f>COUNTIFS($E$3:E2664,تقرير!$E$4)</f>
        <v>21</v>
      </c>
      <c r="C2664" s="48"/>
      <c r="D2664" s="48"/>
      <c r="E2664" s="48"/>
      <c r="F2664" s="50"/>
      <c r="G2664" s="51"/>
      <c r="H2664" s="128" t="str">
        <f>IF(F2664="","",_xlfn.IFNA(VLOOKUP(F2664,'سجل المشتريات'!E:M,9,0),"غير مسجلة في المشتريات"))</f>
        <v/>
      </c>
      <c r="I2664" s="27" t="str">
        <f>_xlfn.IFNA(VLOOKUP(E2664,الاوردرات!$B$1:$C$600,2,0),"")</f>
        <v/>
      </c>
      <c r="J2664" s="63"/>
      <c r="L2664" s="125" t="str">
        <f>IF(F2664="","",_xlfn.IFNA((VLOOKUP(F2664,help!L:M,2,0))*G2664,"غير مسجلة في المشتريات"))</f>
        <v/>
      </c>
    </row>
    <row r="2665" spans="2:12" x14ac:dyDescent="0.2">
      <c r="B2665" s="14">
        <f>COUNTIFS($E$3:E2665,تقرير!$E$4)</f>
        <v>21</v>
      </c>
      <c r="C2665" s="48"/>
      <c r="D2665" s="48"/>
      <c r="E2665" s="48"/>
      <c r="F2665" s="50"/>
      <c r="G2665" s="51"/>
      <c r="H2665" s="128" t="str">
        <f>IF(F2665="","",_xlfn.IFNA(VLOOKUP(F2665,'سجل المشتريات'!E:M,9,0),"غير مسجلة في المشتريات"))</f>
        <v/>
      </c>
      <c r="I2665" s="27" t="str">
        <f>_xlfn.IFNA(VLOOKUP(E2665,الاوردرات!$B$1:$C$600,2,0),"")</f>
        <v/>
      </c>
      <c r="J2665" s="63"/>
      <c r="L2665" s="125" t="str">
        <f>IF(F2665="","",_xlfn.IFNA((VLOOKUP(F2665,help!L:M,2,0))*G2665,"غير مسجلة في المشتريات"))</f>
        <v/>
      </c>
    </row>
    <row r="2666" spans="2:12" x14ac:dyDescent="0.2">
      <c r="B2666" s="14">
        <f>COUNTIFS($E$3:E2666,تقرير!$E$4)</f>
        <v>21</v>
      </c>
      <c r="C2666" s="48"/>
      <c r="D2666" s="48"/>
      <c r="E2666" s="48"/>
      <c r="F2666" s="50"/>
      <c r="G2666" s="51"/>
      <c r="H2666" s="128" t="str">
        <f>IF(F2666="","",_xlfn.IFNA(VLOOKUP(F2666,'سجل المشتريات'!E:M,9,0),"غير مسجلة في المشتريات"))</f>
        <v/>
      </c>
      <c r="I2666" s="27" t="str">
        <f>_xlfn.IFNA(VLOOKUP(E2666,الاوردرات!$B$1:$C$600,2,0),"")</f>
        <v/>
      </c>
      <c r="J2666" s="63"/>
      <c r="L2666" s="125" t="str">
        <f>IF(F2666="","",_xlfn.IFNA((VLOOKUP(F2666,help!L:M,2,0))*G2666,"غير مسجلة في المشتريات"))</f>
        <v/>
      </c>
    </row>
    <row r="2667" spans="2:12" x14ac:dyDescent="0.2">
      <c r="B2667" s="14">
        <f>COUNTIFS($E$3:E2667,تقرير!$E$4)</f>
        <v>21</v>
      </c>
      <c r="C2667" s="48"/>
      <c r="D2667" s="48"/>
      <c r="E2667" s="48"/>
      <c r="F2667" s="50"/>
      <c r="G2667" s="51"/>
      <c r="H2667" s="128" t="str">
        <f>IF(F2667="","",_xlfn.IFNA(VLOOKUP(F2667,'سجل المشتريات'!E:M,9,0),"غير مسجلة في المشتريات"))</f>
        <v/>
      </c>
      <c r="I2667" s="27" t="str">
        <f>_xlfn.IFNA(VLOOKUP(E2667,الاوردرات!$B$1:$C$600,2,0),"")</f>
        <v/>
      </c>
      <c r="J2667" s="63"/>
      <c r="L2667" s="125" t="str">
        <f>IF(F2667="","",_xlfn.IFNA((VLOOKUP(F2667,help!L:M,2,0))*G2667,"غير مسجلة في المشتريات"))</f>
        <v/>
      </c>
    </row>
    <row r="2668" spans="2:12" x14ac:dyDescent="0.2">
      <c r="B2668" s="14">
        <f>COUNTIFS($E$3:E2668,تقرير!$E$4)</f>
        <v>21</v>
      </c>
      <c r="C2668" s="48"/>
      <c r="D2668" s="48"/>
      <c r="E2668" s="48"/>
      <c r="F2668" s="50"/>
      <c r="G2668" s="51"/>
      <c r="H2668" s="128" t="str">
        <f>IF(F2668="","",_xlfn.IFNA(VLOOKUP(F2668,'سجل المشتريات'!E:M,9,0),"غير مسجلة في المشتريات"))</f>
        <v/>
      </c>
      <c r="I2668" s="27" t="str">
        <f>_xlfn.IFNA(VLOOKUP(E2668,الاوردرات!$B$1:$C$600,2,0),"")</f>
        <v/>
      </c>
      <c r="J2668" s="63"/>
      <c r="L2668" s="125" t="str">
        <f>IF(F2668="","",_xlfn.IFNA((VLOOKUP(F2668,help!L:M,2,0))*G2668,"غير مسجلة في المشتريات"))</f>
        <v/>
      </c>
    </row>
    <row r="2669" spans="2:12" x14ac:dyDescent="0.2">
      <c r="B2669" s="14">
        <f>COUNTIFS($E$3:E2669,تقرير!$E$4)</f>
        <v>21</v>
      </c>
      <c r="C2669" s="48"/>
      <c r="D2669" s="48"/>
      <c r="E2669" s="48"/>
      <c r="F2669" s="50"/>
      <c r="G2669" s="51"/>
      <c r="H2669" s="128" t="str">
        <f>IF(F2669="","",_xlfn.IFNA(VLOOKUP(F2669,'سجل المشتريات'!E:M,9,0),"غير مسجلة في المشتريات"))</f>
        <v/>
      </c>
      <c r="I2669" s="27" t="str">
        <f>_xlfn.IFNA(VLOOKUP(E2669,الاوردرات!$B$1:$C$600,2,0),"")</f>
        <v/>
      </c>
      <c r="J2669" s="63"/>
      <c r="L2669" s="125" t="str">
        <f>IF(F2669="","",_xlfn.IFNA((VLOOKUP(F2669,help!L:M,2,0))*G2669,"غير مسجلة في المشتريات"))</f>
        <v/>
      </c>
    </row>
    <row r="2670" spans="2:12" x14ac:dyDescent="0.2">
      <c r="B2670" s="14">
        <f>COUNTIFS($E$3:E2670,تقرير!$E$4)</f>
        <v>21</v>
      </c>
      <c r="C2670" s="48"/>
      <c r="D2670" s="48"/>
      <c r="E2670" s="48"/>
      <c r="F2670" s="50"/>
      <c r="G2670" s="51"/>
      <c r="H2670" s="128" t="str">
        <f>IF(F2670="","",_xlfn.IFNA(VLOOKUP(F2670,'سجل المشتريات'!E:M,9,0),"غير مسجلة في المشتريات"))</f>
        <v/>
      </c>
      <c r="I2670" s="27" t="str">
        <f>_xlfn.IFNA(VLOOKUP(E2670,الاوردرات!$B$1:$C$600,2,0),"")</f>
        <v/>
      </c>
      <c r="J2670" s="63"/>
      <c r="L2670" s="125" t="str">
        <f>IF(F2670="","",_xlfn.IFNA((VLOOKUP(F2670,help!L:M,2,0))*G2670,"غير مسجلة في المشتريات"))</f>
        <v/>
      </c>
    </row>
    <row r="2671" spans="2:12" x14ac:dyDescent="0.2">
      <c r="B2671" s="14">
        <f>COUNTIFS($E$3:E2671,تقرير!$E$4)</f>
        <v>21</v>
      </c>
      <c r="C2671" s="48"/>
      <c r="D2671" s="48"/>
      <c r="E2671" s="48"/>
      <c r="F2671" s="50"/>
      <c r="G2671" s="51"/>
      <c r="H2671" s="128" t="str">
        <f>IF(F2671="","",_xlfn.IFNA(VLOOKUP(F2671,'سجل المشتريات'!E:M,9,0),"غير مسجلة في المشتريات"))</f>
        <v/>
      </c>
      <c r="I2671" s="27" t="str">
        <f>_xlfn.IFNA(VLOOKUP(E2671,الاوردرات!$B$1:$C$600,2,0),"")</f>
        <v/>
      </c>
      <c r="J2671" s="63"/>
      <c r="L2671" s="125" t="str">
        <f>IF(F2671="","",_xlfn.IFNA((VLOOKUP(F2671,help!L:M,2,0))*G2671,"غير مسجلة في المشتريات"))</f>
        <v/>
      </c>
    </row>
    <row r="2672" spans="2:12" x14ac:dyDescent="0.2">
      <c r="B2672" s="14">
        <f>COUNTIFS($E$3:E2672,تقرير!$E$4)</f>
        <v>21</v>
      </c>
      <c r="C2672" s="48"/>
      <c r="D2672" s="48"/>
      <c r="E2672" s="48"/>
      <c r="F2672" s="50"/>
      <c r="G2672" s="51"/>
      <c r="H2672" s="128" t="str">
        <f>IF(F2672="","",_xlfn.IFNA(VLOOKUP(F2672,'سجل المشتريات'!E:M,9,0),"غير مسجلة في المشتريات"))</f>
        <v/>
      </c>
      <c r="I2672" s="27" t="str">
        <f>_xlfn.IFNA(VLOOKUP(E2672,الاوردرات!$B$1:$C$600,2,0),"")</f>
        <v/>
      </c>
      <c r="J2672" s="63"/>
      <c r="L2672" s="125" t="str">
        <f>IF(F2672="","",_xlfn.IFNA((VLOOKUP(F2672,help!L:M,2,0))*G2672,"غير مسجلة في المشتريات"))</f>
        <v/>
      </c>
    </row>
    <row r="2673" spans="2:12" x14ac:dyDescent="0.2">
      <c r="B2673" s="14">
        <f>COUNTIFS($E$3:E2673,تقرير!$E$4)</f>
        <v>21</v>
      </c>
      <c r="C2673" s="48"/>
      <c r="D2673" s="48"/>
      <c r="E2673" s="48"/>
      <c r="F2673" s="50"/>
      <c r="G2673" s="51"/>
      <c r="H2673" s="128" t="str">
        <f>IF(F2673="","",_xlfn.IFNA(VLOOKUP(F2673,'سجل المشتريات'!E:M,9,0),"غير مسجلة في المشتريات"))</f>
        <v/>
      </c>
      <c r="I2673" s="27" t="str">
        <f>_xlfn.IFNA(VLOOKUP(E2673,الاوردرات!$B$1:$C$600,2,0),"")</f>
        <v/>
      </c>
      <c r="J2673" s="63"/>
      <c r="L2673" s="125" t="str">
        <f>IF(F2673="","",_xlfn.IFNA((VLOOKUP(F2673,help!L:M,2,0))*G2673,"غير مسجلة في المشتريات"))</f>
        <v/>
      </c>
    </row>
    <row r="2674" spans="2:12" x14ac:dyDescent="0.2">
      <c r="B2674" s="14">
        <f>COUNTIFS($E$3:E2674,تقرير!$E$4)</f>
        <v>21</v>
      </c>
      <c r="C2674" s="48"/>
      <c r="D2674" s="48"/>
      <c r="E2674" s="48"/>
      <c r="F2674" s="50"/>
      <c r="G2674" s="51"/>
      <c r="H2674" s="128" t="str">
        <f>IF(F2674="","",_xlfn.IFNA(VLOOKUP(F2674,'سجل المشتريات'!E:M,9,0),"غير مسجلة في المشتريات"))</f>
        <v/>
      </c>
      <c r="I2674" s="27" t="str">
        <f>_xlfn.IFNA(VLOOKUP(E2674,الاوردرات!$B$1:$C$600,2,0),"")</f>
        <v/>
      </c>
      <c r="J2674" s="63"/>
      <c r="L2674" s="125" t="str">
        <f>IF(F2674="","",_xlfn.IFNA((VLOOKUP(F2674,help!L:M,2,0))*G2674,"غير مسجلة في المشتريات"))</f>
        <v/>
      </c>
    </row>
    <row r="2675" spans="2:12" x14ac:dyDescent="0.2">
      <c r="B2675" s="14">
        <f>COUNTIFS($E$3:E2675,تقرير!$E$4)</f>
        <v>21</v>
      </c>
      <c r="C2675" s="48"/>
      <c r="D2675" s="48"/>
      <c r="E2675" s="48"/>
      <c r="F2675" s="50"/>
      <c r="G2675" s="51"/>
      <c r="H2675" s="128" t="str">
        <f>IF(F2675="","",_xlfn.IFNA(VLOOKUP(F2675,'سجل المشتريات'!E:M,9,0),"غير مسجلة في المشتريات"))</f>
        <v/>
      </c>
      <c r="I2675" s="27" t="str">
        <f>_xlfn.IFNA(VLOOKUP(E2675,الاوردرات!$B$1:$C$600,2,0),"")</f>
        <v/>
      </c>
      <c r="J2675" s="63"/>
      <c r="L2675" s="125" t="str">
        <f>IF(F2675="","",_xlfn.IFNA((VLOOKUP(F2675,help!L:M,2,0))*G2675,"غير مسجلة في المشتريات"))</f>
        <v/>
      </c>
    </row>
    <row r="2676" spans="2:12" x14ac:dyDescent="0.2">
      <c r="B2676" s="14">
        <f>COUNTIFS($E$3:E2676,تقرير!$E$4)</f>
        <v>21</v>
      </c>
      <c r="C2676" s="48"/>
      <c r="D2676" s="48"/>
      <c r="E2676" s="48"/>
      <c r="F2676" s="50"/>
      <c r="G2676" s="51"/>
      <c r="H2676" s="128" t="str">
        <f>IF(F2676="","",_xlfn.IFNA(VLOOKUP(F2676,'سجل المشتريات'!E:M,9,0),"غير مسجلة في المشتريات"))</f>
        <v/>
      </c>
      <c r="I2676" s="27" t="str">
        <f>_xlfn.IFNA(VLOOKUP(E2676,الاوردرات!$B$1:$C$600,2,0),"")</f>
        <v/>
      </c>
      <c r="J2676" s="63"/>
      <c r="L2676" s="125" t="str">
        <f>IF(F2676="","",_xlfn.IFNA((VLOOKUP(F2676,help!L:M,2,0))*G2676,"غير مسجلة في المشتريات"))</f>
        <v/>
      </c>
    </row>
    <row r="2677" spans="2:12" x14ac:dyDescent="0.2">
      <c r="B2677" s="14">
        <f>COUNTIFS($E$3:E2677,تقرير!$E$4)</f>
        <v>21</v>
      </c>
      <c r="C2677" s="48"/>
      <c r="D2677" s="48"/>
      <c r="E2677" s="48"/>
      <c r="F2677" s="50"/>
      <c r="G2677" s="51"/>
      <c r="H2677" s="128" t="str">
        <f>IF(F2677="","",_xlfn.IFNA(VLOOKUP(F2677,'سجل المشتريات'!E:M,9,0),"غير مسجلة في المشتريات"))</f>
        <v/>
      </c>
      <c r="I2677" s="27" t="str">
        <f>_xlfn.IFNA(VLOOKUP(E2677,الاوردرات!$B$1:$C$600,2,0),"")</f>
        <v/>
      </c>
      <c r="J2677" s="63"/>
      <c r="L2677" s="125" t="str">
        <f>IF(F2677="","",_xlfn.IFNA((VLOOKUP(F2677,help!L:M,2,0))*G2677,"غير مسجلة في المشتريات"))</f>
        <v/>
      </c>
    </row>
    <row r="2678" spans="2:12" x14ac:dyDescent="0.2">
      <c r="B2678" s="14">
        <f>COUNTIFS($E$3:E2678,تقرير!$E$4)</f>
        <v>21</v>
      </c>
      <c r="C2678" s="48"/>
      <c r="D2678" s="48"/>
      <c r="E2678" s="48"/>
      <c r="F2678" s="50"/>
      <c r="G2678" s="51"/>
      <c r="H2678" s="128" t="str">
        <f>IF(F2678="","",_xlfn.IFNA(VLOOKUP(F2678,'سجل المشتريات'!E:M,9,0),"غير مسجلة في المشتريات"))</f>
        <v/>
      </c>
      <c r="I2678" s="27" t="str">
        <f>_xlfn.IFNA(VLOOKUP(E2678,الاوردرات!$B$1:$C$600,2,0),"")</f>
        <v/>
      </c>
      <c r="J2678" s="63"/>
      <c r="L2678" s="125" t="str">
        <f>IF(F2678="","",_xlfn.IFNA((VLOOKUP(F2678,help!L:M,2,0))*G2678,"غير مسجلة في المشتريات"))</f>
        <v/>
      </c>
    </row>
    <row r="2679" spans="2:12" x14ac:dyDescent="0.2">
      <c r="B2679" s="14">
        <f>COUNTIFS($E$3:E2679,تقرير!$E$4)</f>
        <v>21</v>
      </c>
      <c r="C2679" s="48"/>
      <c r="D2679" s="48"/>
      <c r="E2679" s="48"/>
      <c r="F2679" s="50"/>
      <c r="G2679" s="51"/>
      <c r="H2679" s="128" t="str">
        <f>IF(F2679="","",_xlfn.IFNA(VLOOKUP(F2679,'سجل المشتريات'!E:M,9,0),"غير مسجلة في المشتريات"))</f>
        <v/>
      </c>
      <c r="I2679" s="27" t="str">
        <f>_xlfn.IFNA(VLOOKUP(E2679,الاوردرات!$B$1:$C$600,2,0),"")</f>
        <v/>
      </c>
      <c r="J2679" s="63"/>
      <c r="L2679" s="125" t="str">
        <f>IF(F2679="","",_xlfn.IFNA((VLOOKUP(F2679,help!L:M,2,0))*G2679,"غير مسجلة في المشتريات"))</f>
        <v/>
      </c>
    </row>
    <row r="2680" spans="2:12" x14ac:dyDescent="0.2">
      <c r="B2680" s="14">
        <f>COUNTIFS($E$3:E2680,تقرير!$E$4)</f>
        <v>21</v>
      </c>
      <c r="C2680" s="48"/>
      <c r="D2680" s="48"/>
      <c r="E2680" s="48"/>
      <c r="F2680" s="50"/>
      <c r="G2680" s="51"/>
      <c r="H2680" s="128" t="str">
        <f>IF(F2680="","",_xlfn.IFNA(VLOOKUP(F2680,'سجل المشتريات'!E:M,9,0),"غير مسجلة في المشتريات"))</f>
        <v/>
      </c>
      <c r="I2680" s="27" t="str">
        <f>_xlfn.IFNA(VLOOKUP(E2680,الاوردرات!$B$1:$C$600,2,0),"")</f>
        <v/>
      </c>
      <c r="J2680" s="63"/>
      <c r="L2680" s="125" t="str">
        <f>IF(F2680="","",_xlfn.IFNA((VLOOKUP(F2680,help!L:M,2,0))*G2680,"غير مسجلة في المشتريات"))</f>
        <v/>
      </c>
    </row>
    <row r="2681" spans="2:12" x14ac:dyDescent="0.2">
      <c r="B2681" s="14">
        <f>COUNTIFS($E$3:E2681,تقرير!$E$4)</f>
        <v>21</v>
      </c>
      <c r="C2681" s="48"/>
      <c r="D2681" s="48"/>
      <c r="E2681" s="48"/>
      <c r="F2681" s="50"/>
      <c r="G2681" s="51"/>
      <c r="H2681" s="128" t="str">
        <f>IF(F2681="","",_xlfn.IFNA(VLOOKUP(F2681,'سجل المشتريات'!E:M,9,0),"غير مسجلة في المشتريات"))</f>
        <v/>
      </c>
      <c r="I2681" s="27" t="str">
        <f>_xlfn.IFNA(VLOOKUP(E2681,الاوردرات!$B$1:$C$600,2,0),"")</f>
        <v/>
      </c>
      <c r="J2681" s="63"/>
      <c r="L2681" s="125" t="str">
        <f>IF(F2681="","",_xlfn.IFNA((VLOOKUP(F2681,help!L:M,2,0))*G2681,"غير مسجلة في المشتريات"))</f>
        <v/>
      </c>
    </row>
    <row r="2682" spans="2:12" x14ac:dyDescent="0.2">
      <c r="B2682" s="14">
        <f>COUNTIFS($E$3:E2682,تقرير!$E$4)</f>
        <v>21</v>
      </c>
      <c r="C2682" s="48"/>
      <c r="D2682" s="48"/>
      <c r="E2682" s="48"/>
      <c r="F2682" s="50"/>
      <c r="G2682" s="51"/>
      <c r="H2682" s="128" t="str">
        <f>IF(F2682="","",_xlfn.IFNA(VLOOKUP(F2682,'سجل المشتريات'!E:M,9,0),"غير مسجلة في المشتريات"))</f>
        <v/>
      </c>
      <c r="I2682" s="27" t="str">
        <f>_xlfn.IFNA(VLOOKUP(E2682,الاوردرات!$B$1:$C$600,2,0),"")</f>
        <v/>
      </c>
      <c r="J2682" s="63"/>
      <c r="L2682" s="125" t="str">
        <f>IF(F2682="","",_xlfn.IFNA((VLOOKUP(F2682,help!L:M,2,0))*G2682,"غير مسجلة في المشتريات"))</f>
        <v/>
      </c>
    </row>
    <row r="2683" spans="2:12" x14ac:dyDescent="0.2">
      <c r="B2683" s="14">
        <f>COUNTIFS($E$3:E2683,تقرير!$E$4)</f>
        <v>21</v>
      </c>
      <c r="C2683" s="48"/>
      <c r="D2683" s="48"/>
      <c r="E2683" s="48"/>
      <c r="F2683" s="50"/>
      <c r="G2683" s="51"/>
      <c r="H2683" s="128" t="str">
        <f>IF(F2683="","",_xlfn.IFNA(VLOOKUP(F2683,'سجل المشتريات'!E:M,9,0),"غير مسجلة في المشتريات"))</f>
        <v/>
      </c>
      <c r="I2683" s="27" t="str">
        <f>_xlfn.IFNA(VLOOKUP(E2683,الاوردرات!$B$1:$C$600,2,0),"")</f>
        <v/>
      </c>
      <c r="J2683" s="63"/>
      <c r="L2683" s="125" t="str">
        <f>IF(F2683="","",_xlfn.IFNA((VLOOKUP(F2683,help!L:M,2,0))*G2683,"غير مسجلة في المشتريات"))</f>
        <v/>
      </c>
    </row>
    <row r="2684" spans="2:12" x14ac:dyDescent="0.2">
      <c r="B2684" s="14">
        <f>COUNTIFS($E$3:E2684,تقرير!$E$4)</f>
        <v>21</v>
      </c>
      <c r="C2684" s="48"/>
      <c r="D2684" s="48"/>
      <c r="E2684" s="48"/>
      <c r="F2684" s="50"/>
      <c r="G2684" s="51"/>
      <c r="H2684" s="128" t="str">
        <f>IF(F2684="","",_xlfn.IFNA(VLOOKUP(F2684,'سجل المشتريات'!E:M,9,0),"غير مسجلة في المشتريات"))</f>
        <v/>
      </c>
      <c r="I2684" s="27" t="str">
        <f>_xlfn.IFNA(VLOOKUP(E2684,الاوردرات!$B$1:$C$600,2,0),"")</f>
        <v/>
      </c>
      <c r="J2684" s="63"/>
      <c r="L2684" s="125" t="str">
        <f>IF(F2684="","",_xlfn.IFNA((VLOOKUP(F2684,help!L:M,2,0))*G2684,"غير مسجلة في المشتريات"))</f>
        <v/>
      </c>
    </row>
    <row r="2685" spans="2:12" x14ac:dyDescent="0.2">
      <c r="B2685" s="14">
        <f>COUNTIFS($E$3:E2685,تقرير!$E$4)</f>
        <v>21</v>
      </c>
      <c r="C2685" s="48"/>
      <c r="D2685" s="48"/>
      <c r="E2685" s="48"/>
      <c r="F2685" s="50"/>
      <c r="G2685" s="51"/>
      <c r="H2685" s="128" t="str">
        <f>IF(F2685="","",_xlfn.IFNA(VLOOKUP(F2685,'سجل المشتريات'!E:M,9,0),"غير مسجلة في المشتريات"))</f>
        <v/>
      </c>
      <c r="I2685" s="27" t="str">
        <f>_xlfn.IFNA(VLOOKUP(E2685,الاوردرات!$B$1:$C$600,2,0),"")</f>
        <v/>
      </c>
      <c r="J2685" s="63"/>
      <c r="L2685" s="125" t="str">
        <f>IF(F2685="","",_xlfn.IFNA((VLOOKUP(F2685,help!L:M,2,0))*G2685,"غير مسجلة في المشتريات"))</f>
        <v/>
      </c>
    </row>
    <row r="2686" spans="2:12" x14ac:dyDescent="0.2">
      <c r="B2686" s="14">
        <f>COUNTIFS($E$3:E2686,تقرير!$E$4)</f>
        <v>21</v>
      </c>
      <c r="C2686" s="48"/>
      <c r="D2686" s="48"/>
      <c r="E2686" s="48"/>
      <c r="F2686" s="50"/>
      <c r="G2686" s="51"/>
      <c r="H2686" s="128" t="str">
        <f>IF(F2686="","",_xlfn.IFNA(VLOOKUP(F2686,'سجل المشتريات'!E:M,9,0),"غير مسجلة في المشتريات"))</f>
        <v/>
      </c>
      <c r="I2686" s="27" t="str">
        <f>_xlfn.IFNA(VLOOKUP(E2686,الاوردرات!$B$1:$C$600,2,0),"")</f>
        <v/>
      </c>
      <c r="J2686" s="63"/>
      <c r="L2686" s="125" t="str">
        <f>IF(F2686="","",_xlfn.IFNA((VLOOKUP(F2686,help!L:M,2,0))*G2686,"غير مسجلة في المشتريات"))</f>
        <v/>
      </c>
    </row>
    <row r="2687" spans="2:12" x14ac:dyDescent="0.2">
      <c r="B2687" s="14">
        <f>COUNTIFS($E$3:E2687,تقرير!$E$4)</f>
        <v>21</v>
      </c>
      <c r="C2687" s="48"/>
      <c r="D2687" s="48"/>
      <c r="E2687" s="48"/>
      <c r="F2687" s="50"/>
      <c r="G2687" s="51"/>
      <c r="H2687" s="128" t="str">
        <f>IF(F2687="","",_xlfn.IFNA(VLOOKUP(F2687,'سجل المشتريات'!E:M,9,0),"غير مسجلة في المشتريات"))</f>
        <v/>
      </c>
      <c r="I2687" s="27" t="str">
        <f>_xlfn.IFNA(VLOOKUP(E2687,الاوردرات!$B$1:$C$600,2,0),"")</f>
        <v/>
      </c>
      <c r="J2687" s="63"/>
      <c r="L2687" s="125" t="str">
        <f>IF(F2687="","",_xlfn.IFNA((VLOOKUP(F2687,help!L:M,2,0))*G2687,"غير مسجلة في المشتريات"))</f>
        <v/>
      </c>
    </row>
    <row r="2688" spans="2:12" x14ac:dyDescent="0.2">
      <c r="B2688" s="14">
        <f>COUNTIFS($E$3:E2688,تقرير!$E$4)</f>
        <v>21</v>
      </c>
      <c r="C2688" s="48"/>
      <c r="D2688" s="48"/>
      <c r="E2688" s="48"/>
      <c r="F2688" s="50"/>
      <c r="G2688" s="51"/>
      <c r="H2688" s="128" t="str">
        <f>IF(F2688="","",_xlfn.IFNA(VLOOKUP(F2688,'سجل المشتريات'!E:M,9,0),"غير مسجلة في المشتريات"))</f>
        <v/>
      </c>
      <c r="I2688" s="27" t="str">
        <f>_xlfn.IFNA(VLOOKUP(E2688,الاوردرات!$B$1:$C$600,2,0),"")</f>
        <v/>
      </c>
      <c r="J2688" s="63"/>
      <c r="L2688" s="125" t="str">
        <f>IF(F2688="","",_xlfn.IFNA((VLOOKUP(F2688,help!L:M,2,0))*G2688,"غير مسجلة في المشتريات"))</f>
        <v/>
      </c>
    </row>
    <row r="2689" spans="2:12" x14ac:dyDescent="0.2">
      <c r="B2689" s="14">
        <f>COUNTIFS($E$3:E2689,تقرير!$E$4)</f>
        <v>21</v>
      </c>
      <c r="C2689" s="48"/>
      <c r="D2689" s="48"/>
      <c r="E2689" s="48"/>
      <c r="F2689" s="50"/>
      <c r="G2689" s="51"/>
      <c r="H2689" s="128" t="str">
        <f>IF(F2689="","",_xlfn.IFNA(VLOOKUP(F2689,'سجل المشتريات'!E:M,9,0),"غير مسجلة في المشتريات"))</f>
        <v/>
      </c>
      <c r="I2689" s="27" t="str">
        <f>_xlfn.IFNA(VLOOKUP(E2689,الاوردرات!$B$1:$C$600,2,0),"")</f>
        <v/>
      </c>
      <c r="J2689" s="63"/>
      <c r="L2689" s="125" t="str">
        <f>IF(F2689="","",_xlfn.IFNA((VLOOKUP(F2689,help!L:M,2,0))*G2689,"غير مسجلة في المشتريات"))</f>
        <v/>
      </c>
    </row>
    <row r="2690" spans="2:12" x14ac:dyDescent="0.2">
      <c r="B2690" s="14">
        <f>COUNTIFS($E$3:E2690,تقرير!$E$4)</f>
        <v>21</v>
      </c>
      <c r="C2690" s="48"/>
      <c r="D2690" s="48"/>
      <c r="E2690" s="48"/>
      <c r="F2690" s="50"/>
      <c r="G2690" s="51"/>
      <c r="H2690" s="128" t="str">
        <f>IF(F2690="","",_xlfn.IFNA(VLOOKUP(F2690,'سجل المشتريات'!E:M,9,0),"غير مسجلة في المشتريات"))</f>
        <v/>
      </c>
      <c r="I2690" s="27" t="str">
        <f>_xlfn.IFNA(VLOOKUP(E2690,الاوردرات!$B$1:$C$600,2,0),"")</f>
        <v/>
      </c>
      <c r="J2690" s="63"/>
      <c r="L2690" s="125" t="str">
        <f>IF(F2690="","",_xlfn.IFNA((VLOOKUP(F2690,help!L:M,2,0))*G2690,"غير مسجلة في المشتريات"))</f>
        <v/>
      </c>
    </row>
    <row r="2691" spans="2:12" x14ac:dyDescent="0.2">
      <c r="B2691" s="14">
        <f>COUNTIFS($E$3:E2691,تقرير!$E$4)</f>
        <v>21</v>
      </c>
      <c r="C2691" s="48"/>
      <c r="D2691" s="48"/>
      <c r="E2691" s="48"/>
      <c r="F2691" s="50"/>
      <c r="G2691" s="51"/>
      <c r="H2691" s="128" t="str">
        <f>IF(F2691="","",_xlfn.IFNA(VLOOKUP(F2691,'سجل المشتريات'!E:M,9,0),"غير مسجلة في المشتريات"))</f>
        <v/>
      </c>
      <c r="I2691" s="27" t="str">
        <f>_xlfn.IFNA(VLOOKUP(E2691,الاوردرات!$B$1:$C$600,2,0),"")</f>
        <v/>
      </c>
      <c r="J2691" s="63"/>
      <c r="L2691" s="125" t="str">
        <f>IF(F2691="","",_xlfn.IFNA((VLOOKUP(F2691,help!L:M,2,0))*G2691,"غير مسجلة في المشتريات"))</f>
        <v/>
      </c>
    </row>
    <row r="2692" spans="2:12" x14ac:dyDescent="0.2">
      <c r="B2692" s="14">
        <f>COUNTIFS($E$3:E2692,تقرير!$E$4)</f>
        <v>21</v>
      </c>
      <c r="C2692" s="48"/>
      <c r="D2692" s="48"/>
      <c r="E2692" s="48"/>
      <c r="F2692" s="50"/>
      <c r="G2692" s="51"/>
      <c r="H2692" s="128" t="str">
        <f>IF(F2692="","",_xlfn.IFNA(VLOOKUP(F2692,'سجل المشتريات'!E:M,9,0),"غير مسجلة في المشتريات"))</f>
        <v/>
      </c>
      <c r="I2692" s="27" t="str">
        <f>_xlfn.IFNA(VLOOKUP(E2692,الاوردرات!$B$1:$C$600,2,0),"")</f>
        <v/>
      </c>
      <c r="J2692" s="63"/>
      <c r="L2692" s="125" t="str">
        <f>IF(F2692="","",_xlfn.IFNA((VLOOKUP(F2692,help!L:M,2,0))*G2692,"غير مسجلة في المشتريات"))</f>
        <v/>
      </c>
    </row>
    <row r="2693" spans="2:12" x14ac:dyDescent="0.2">
      <c r="B2693" s="14">
        <f>COUNTIFS($E$3:E2693,تقرير!$E$4)</f>
        <v>21</v>
      </c>
      <c r="C2693" s="48"/>
      <c r="D2693" s="48"/>
      <c r="E2693" s="48"/>
      <c r="F2693" s="50"/>
      <c r="G2693" s="51"/>
      <c r="H2693" s="128" t="str">
        <f>IF(F2693="","",_xlfn.IFNA(VLOOKUP(F2693,'سجل المشتريات'!E:M,9,0),"غير مسجلة في المشتريات"))</f>
        <v/>
      </c>
      <c r="I2693" s="27" t="str">
        <f>_xlfn.IFNA(VLOOKUP(E2693,الاوردرات!$B$1:$C$600,2,0),"")</f>
        <v/>
      </c>
      <c r="J2693" s="63"/>
      <c r="L2693" s="125" t="str">
        <f>IF(F2693="","",_xlfn.IFNA((VLOOKUP(F2693,help!L:M,2,0))*G2693,"غير مسجلة في المشتريات"))</f>
        <v/>
      </c>
    </row>
    <row r="2694" spans="2:12" x14ac:dyDescent="0.2">
      <c r="B2694" s="14">
        <f>COUNTIFS($E$3:E2694,تقرير!$E$4)</f>
        <v>21</v>
      </c>
      <c r="C2694" s="48"/>
      <c r="D2694" s="48"/>
      <c r="E2694" s="48"/>
      <c r="F2694" s="50"/>
      <c r="G2694" s="51"/>
      <c r="H2694" s="128" t="str">
        <f>IF(F2694="","",_xlfn.IFNA(VLOOKUP(F2694,'سجل المشتريات'!E:M,9,0),"غير مسجلة في المشتريات"))</f>
        <v/>
      </c>
      <c r="I2694" s="27" t="str">
        <f>_xlfn.IFNA(VLOOKUP(E2694,الاوردرات!$B$1:$C$600,2,0),"")</f>
        <v/>
      </c>
      <c r="J2694" s="63"/>
      <c r="L2694" s="125" t="str">
        <f>IF(F2694="","",_xlfn.IFNA((VLOOKUP(F2694,help!L:M,2,0))*G2694,"غير مسجلة في المشتريات"))</f>
        <v/>
      </c>
    </row>
    <row r="2695" spans="2:12" x14ac:dyDescent="0.2">
      <c r="B2695" s="14">
        <f>COUNTIFS($E$3:E2695,تقرير!$E$4)</f>
        <v>21</v>
      </c>
      <c r="C2695" s="48"/>
      <c r="D2695" s="48"/>
      <c r="E2695" s="48"/>
      <c r="F2695" s="50"/>
      <c r="G2695" s="51"/>
      <c r="H2695" s="128" t="str">
        <f>IF(F2695="","",_xlfn.IFNA(VLOOKUP(F2695,'سجل المشتريات'!E:M,9,0),"غير مسجلة في المشتريات"))</f>
        <v/>
      </c>
      <c r="I2695" s="27" t="str">
        <f>_xlfn.IFNA(VLOOKUP(E2695,الاوردرات!$B$1:$C$600,2,0),"")</f>
        <v/>
      </c>
      <c r="J2695" s="63"/>
      <c r="L2695" s="125" t="str">
        <f>IF(F2695="","",_xlfn.IFNA((VLOOKUP(F2695,help!L:M,2,0))*G2695,"غير مسجلة في المشتريات"))</f>
        <v/>
      </c>
    </row>
    <row r="2696" spans="2:12" x14ac:dyDescent="0.2">
      <c r="B2696" s="14">
        <f>COUNTIFS($E$3:E2696,تقرير!$E$4)</f>
        <v>21</v>
      </c>
      <c r="C2696" s="48"/>
      <c r="D2696" s="48"/>
      <c r="E2696" s="48"/>
      <c r="F2696" s="50"/>
      <c r="G2696" s="51"/>
      <c r="H2696" s="128" t="str">
        <f>IF(F2696="","",_xlfn.IFNA(VLOOKUP(F2696,'سجل المشتريات'!E:M,9,0),"غير مسجلة في المشتريات"))</f>
        <v/>
      </c>
      <c r="I2696" s="27" t="str">
        <f>_xlfn.IFNA(VLOOKUP(E2696,الاوردرات!$B$1:$C$600,2,0),"")</f>
        <v/>
      </c>
      <c r="J2696" s="63"/>
      <c r="L2696" s="125" t="str">
        <f>IF(F2696="","",_xlfn.IFNA((VLOOKUP(F2696,help!L:M,2,0))*G2696,"غير مسجلة في المشتريات"))</f>
        <v/>
      </c>
    </row>
    <row r="2697" spans="2:12" x14ac:dyDescent="0.2">
      <c r="B2697" s="14">
        <f>COUNTIFS($E$3:E2697,تقرير!$E$4)</f>
        <v>21</v>
      </c>
      <c r="C2697" s="48"/>
      <c r="D2697" s="48"/>
      <c r="E2697" s="48"/>
      <c r="F2697" s="50"/>
      <c r="G2697" s="51"/>
      <c r="H2697" s="128" t="str">
        <f>IF(F2697="","",_xlfn.IFNA(VLOOKUP(F2697,'سجل المشتريات'!E:M,9,0),"غير مسجلة في المشتريات"))</f>
        <v/>
      </c>
      <c r="I2697" s="27" t="str">
        <f>_xlfn.IFNA(VLOOKUP(E2697,الاوردرات!$B$1:$C$600,2,0),"")</f>
        <v/>
      </c>
      <c r="J2697" s="63"/>
      <c r="L2697" s="125" t="str">
        <f>IF(F2697="","",_xlfn.IFNA((VLOOKUP(F2697,help!L:M,2,0))*G2697,"غير مسجلة في المشتريات"))</f>
        <v/>
      </c>
    </row>
    <row r="2698" spans="2:12" x14ac:dyDescent="0.2">
      <c r="B2698" s="14">
        <f>COUNTIFS($E$3:E2698,تقرير!$E$4)</f>
        <v>21</v>
      </c>
      <c r="C2698" s="48"/>
      <c r="D2698" s="48"/>
      <c r="E2698" s="48"/>
      <c r="F2698" s="50"/>
      <c r="G2698" s="51"/>
      <c r="H2698" s="128" t="str">
        <f>IF(F2698="","",_xlfn.IFNA(VLOOKUP(F2698,'سجل المشتريات'!E:M,9,0),"غير مسجلة في المشتريات"))</f>
        <v/>
      </c>
      <c r="I2698" s="27" t="str">
        <f>_xlfn.IFNA(VLOOKUP(E2698,الاوردرات!$B$1:$C$600,2,0),"")</f>
        <v/>
      </c>
      <c r="J2698" s="63"/>
      <c r="L2698" s="125" t="str">
        <f>IF(F2698="","",_xlfn.IFNA((VLOOKUP(F2698,help!L:M,2,0))*G2698,"غير مسجلة في المشتريات"))</f>
        <v/>
      </c>
    </row>
    <row r="2699" spans="2:12" x14ac:dyDescent="0.2">
      <c r="B2699" s="14">
        <f>COUNTIFS($E$3:E2699,تقرير!$E$4)</f>
        <v>21</v>
      </c>
      <c r="C2699" s="48"/>
      <c r="D2699" s="48"/>
      <c r="E2699" s="48"/>
      <c r="F2699" s="50"/>
      <c r="G2699" s="51"/>
      <c r="H2699" s="128" t="str">
        <f>IF(F2699="","",_xlfn.IFNA(VLOOKUP(F2699,'سجل المشتريات'!E:M,9,0),"غير مسجلة في المشتريات"))</f>
        <v/>
      </c>
      <c r="I2699" s="27" t="str">
        <f>_xlfn.IFNA(VLOOKUP(E2699,الاوردرات!$B$1:$C$600,2,0),"")</f>
        <v/>
      </c>
      <c r="J2699" s="63"/>
      <c r="L2699" s="125" t="str">
        <f>IF(F2699="","",_xlfn.IFNA((VLOOKUP(F2699,help!L:M,2,0))*G2699,"غير مسجلة في المشتريات"))</f>
        <v/>
      </c>
    </row>
    <row r="2700" spans="2:12" x14ac:dyDescent="0.2">
      <c r="B2700" s="14">
        <f>COUNTIFS($E$3:E2700,تقرير!$E$4)</f>
        <v>21</v>
      </c>
      <c r="C2700" s="48"/>
      <c r="D2700" s="48"/>
      <c r="E2700" s="48"/>
      <c r="F2700" s="50"/>
      <c r="G2700" s="51"/>
      <c r="H2700" s="128" t="str">
        <f>IF(F2700="","",_xlfn.IFNA(VLOOKUP(F2700,'سجل المشتريات'!E:M,9,0),"غير مسجلة في المشتريات"))</f>
        <v/>
      </c>
      <c r="I2700" s="27" t="str">
        <f>_xlfn.IFNA(VLOOKUP(E2700,الاوردرات!$B$1:$C$600,2,0),"")</f>
        <v/>
      </c>
      <c r="J2700" s="63"/>
      <c r="L2700" s="125" t="str">
        <f>IF(F2700="","",_xlfn.IFNA((VLOOKUP(F2700,help!L:M,2,0))*G2700,"غير مسجلة في المشتريات"))</f>
        <v/>
      </c>
    </row>
    <row r="2701" spans="2:12" x14ac:dyDescent="0.2">
      <c r="B2701" s="14">
        <f>COUNTIFS($E$3:E2701,تقرير!$E$4)</f>
        <v>21</v>
      </c>
      <c r="C2701" s="48"/>
      <c r="D2701" s="48"/>
      <c r="E2701" s="48"/>
      <c r="F2701" s="50"/>
      <c r="G2701" s="51"/>
      <c r="H2701" s="128" t="str">
        <f>IF(F2701="","",_xlfn.IFNA(VLOOKUP(F2701,'سجل المشتريات'!E:M,9,0),"غير مسجلة في المشتريات"))</f>
        <v/>
      </c>
      <c r="I2701" s="27" t="str">
        <f>_xlfn.IFNA(VLOOKUP(E2701,الاوردرات!$B$1:$C$600,2,0),"")</f>
        <v/>
      </c>
      <c r="J2701" s="63"/>
      <c r="L2701" s="125" t="str">
        <f>IF(F2701="","",_xlfn.IFNA((VLOOKUP(F2701,help!L:M,2,0))*G2701,"غير مسجلة في المشتريات"))</f>
        <v/>
      </c>
    </row>
    <row r="2702" spans="2:12" x14ac:dyDescent="0.2">
      <c r="B2702" s="14">
        <f>COUNTIFS($E$3:E2702,تقرير!$E$4)</f>
        <v>21</v>
      </c>
      <c r="C2702" s="48"/>
      <c r="D2702" s="48"/>
      <c r="E2702" s="48"/>
      <c r="F2702" s="50"/>
      <c r="G2702" s="51"/>
      <c r="H2702" s="128" t="str">
        <f>IF(F2702="","",_xlfn.IFNA(VLOOKUP(F2702,'سجل المشتريات'!E:M,9,0),"غير مسجلة في المشتريات"))</f>
        <v/>
      </c>
      <c r="I2702" s="27" t="str">
        <f>_xlfn.IFNA(VLOOKUP(E2702,الاوردرات!$B$1:$C$600,2,0),"")</f>
        <v/>
      </c>
      <c r="J2702" s="63"/>
      <c r="L2702" s="125" t="str">
        <f>IF(F2702="","",_xlfn.IFNA((VLOOKUP(F2702,help!L:M,2,0))*G2702,"غير مسجلة في المشتريات"))</f>
        <v/>
      </c>
    </row>
    <row r="2703" spans="2:12" x14ac:dyDescent="0.2">
      <c r="B2703" s="14">
        <f>COUNTIFS($E$3:E2703,تقرير!$E$4)</f>
        <v>21</v>
      </c>
      <c r="C2703" s="48"/>
      <c r="D2703" s="48"/>
      <c r="E2703" s="48"/>
      <c r="F2703" s="50"/>
      <c r="G2703" s="51"/>
      <c r="H2703" s="128" t="str">
        <f>IF(F2703="","",_xlfn.IFNA(VLOOKUP(F2703,'سجل المشتريات'!E:M,9,0),"غير مسجلة في المشتريات"))</f>
        <v/>
      </c>
      <c r="I2703" s="27" t="str">
        <f>_xlfn.IFNA(VLOOKUP(E2703,الاوردرات!$B$1:$C$600,2,0),"")</f>
        <v/>
      </c>
      <c r="J2703" s="63"/>
      <c r="L2703" s="125" t="str">
        <f>IF(F2703="","",_xlfn.IFNA((VLOOKUP(F2703,help!L:M,2,0))*G2703,"غير مسجلة في المشتريات"))</f>
        <v/>
      </c>
    </row>
    <row r="2704" spans="2:12" x14ac:dyDescent="0.2">
      <c r="B2704" s="14">
        <f>COUNTIFS($E$3:E2704,تقرير!$E$4)</f>
        <v>21</v>
      </c>
      <c r="C2704" s="48"/>
      <c r="D2704" s="48"/>
      <c r="E2704" s="48"/>
      <c r="F2704" s="50"/>
      <c r="G2704" s="51"/>
      <c r="H2704" s="128" t="str">
        <f>IF(F2704="","",_xlfn.IFNA(VLOOKUP(F2704,'سجل المشتريات'!E:M,9,0),"غير مسجلة في المشتريات"))</f>
        <v/>
      </c>
      <c r="I2704" s="27" t="str">
        <f>_xlfn.IFNA(VLOOKUP(E2704,الاوردرات!$B$1:$C$600,2,0),"")</f>
        <v/>
      </c>
      <c r="J2704" s="63"/>
      <c r="L2704" s="125" t="str">
        <f>IF(F2704="","",_xlfn.IFNA((VLOOKUP(F2704,help!L:M,2,0))*G2704,"غير مسجلة في المشتريات"))</f>
        <v/>
      </c>
    </row>
    <row r="2705" spans="2:12" x14ac:dyDescent="0.2">
      <c r="B2705" s="14">
        <f>COUNTIFS($E$3:E2705,تقرير!$E$4)</f>
        <v>21</v>
      </c>
      <c r="C2705" s="48"/>
      <c r="D2705" s="48"/>
      <c r="E2705" s="48"/>
      <c r="F2705" s="50"/>
      <c r="G2705" s="51"/>
      <c r="H2705" s="128" t="str">
        <f>IF(F2705="","",_xlfn.IFNA(VLOOKUP(F2705,'سجل المشتريات'!E:M,9,0),"غير مسجلة في المشتريات"))</f>
        <v/>
      </c>
      <c r="I2705" s="27" t="str">
        <f>_xlfn.IFNA(VLOOKUP(E2705,الاوردرات!$B$1:$C$600,2,0),"")</f>
        <v/>
      </c>
      <c r="J2705" s="63"/>
      <c r="L2705" s="125" t="str">
        <f>IF(F2705="","",_xlfn.IFNA((VLOOKUP(F2705,help!L:M,2,0))*G2705,"غير مسجلة في المشتريات"))</f>
        <v/>
      </c>
    </row>
    <row r="2706" spans="2:12" x14ac:dyDescent="0.2">
      <c r="B2706" s="14">
        <f>COUNTIFS($E$3:E2706,تقرير!$E$4)</f>
        <v>21</v>
      </c>
      <c r="C2706" s="48"/>
      <c r="D2706" s="48"/>
      <c r="E2706" s="48"/>
      <c r="F2706" s="50"/>
      <c r="G2706" s="51"/>
      <c r="H2706" s="128" t="str">
        <f>IF(F2706="","",_xlfn.IFNA(VLOOKUP(F2706,'سجل المشتريات'!E:M,9,0),"غير مسجلة في المشتريات"))</f>
        <v/>
      </c>
      <c r="I2706" s="27" t="str">
        <f>_xlfn.IFNA(VLOOKUP(E2706,الاوردرات!$B$1:$C$600,2,0),"")</f>
        <v/>
      </c>
      <c r="J2706" s="63"/>
      <c r="L2706" s="125" t="str">
        <f>IF(F2706="","",_xlfn.IFNA((VLOOKUP(F2706,help!L:M,2,0))*G2706,"غير مسجلة في المشتريات"))</f>
        <v/>
      </c>
    </row>
    <row r="2707" spans="2:12" x14ac:dyDescent="0.2">
      <c r="B2707" s="14">
        <f>COUNTIFS($E$3:E2707,تقرير!$E$4)</f>
        <v>21</v>
      </c>
      <c r="C2707" s="48"/>
      <c r="D2707" s="48"/>
      <c r="E2707" s="48"/>
      <c r="F2707" s="50"/>
      <c r="G2707" s="51"/>
      <c r="H2707" s="128" t="str">
        <f>IF(F2707="","",_xlfn.IFNA(VLOOKUP(F2707,'سجل المشتريات'!E:M,9,0),"غير مسجلة في المشتريات"))</f>
        <v/>
      </c>
      <c r="I2707" s="27" t="str">
        <f>_xlfn.IFNA(VLOOKUP(E2707,الاوردرات!$B$1:$C$600,2,0),"")</f>
        <v/>
      </c>
      <c r="J2707" s="63"/>
      <c r="L2707" s="125" t="str">
        <f>IF(F2707="","",_xlfn.IFNA((VLOOKUP(F2707,help!L:M,2,0))*G2707,"غير مسجلة في المشتريات"))</f>
        <v/>
      </c>
    </row>
    <row r="2708" spans="2:12" x14ac:dyDescent="0.2">
      <c r="B2708" s="14">
        <f>COUNTIFS($E$3:E2708,تقرير!$E$4)</f>
        <v>21</v>
      </c>
      <c r="C2708" s="48"/>
      <c r="D2708" s="48"/>
      <c r="E2708" s="48"/>
      <c r="F2708" s="50"/>
      <c r="G2708" s="51"/>
      <c r="H2708" s="128" t="str">
        <f>IF(F2708="","",_xlfn.IFNA(VLOOKUP(F2708,'سجل المشتريات'!E:M,9,0),"غير مسجلة في المشتريات"))</f>
        <v/>
      </c>
      <c r="I2708" s="27" t="str">
        <f>_xlfn.IFNA(VLOOKUP(E2708,الاوردرات!$B$1:$C$600,2,0),"")</f>
        <v/>
      </c>
      <c r="J2708" s="63"/>
      <c r="L2708" s="125" t="str">
        <f>IF(F2708="","",_xlfn.IFNA((VLOOKUP(F2708,help!L:M,2,0))*G2708,"غير مسجلة في المشتريات"))</f>
        <v/>
      </c>
    </row>
    <row r="2709" spans="2:12" x14ac:dyDescent="0.2">
      <c r="B2709" s="14">
        <f>COUNTIFS($E$3:E2709,تقرير!$E$4)</f>
        <v>21</v>
      </c>
      <c r="C2709" s="48"/>
      <c r="D2709" s="48"/>
      <c r="E2709" s="48"/>
      <c r="F2709" s="50"/>
      <c r="G2709" s="51"/>
      <c r="H2709" s="128" t="str">
        <f>IF(F2709="","",_xlfn.IFNA(VLOOKUP(F2709,'سجل المشتريات'!E:M,9,0),"غير مسجلة في المشتريات"))</f>
        <v/>
      </c>
      <c r="I2709" s="27" t="str">
        <f>_xlfn.IFNA(VLOOKUP(E2709,الاوردرات!$B$1:$C$600,2,0),"")</f>
        <v/>
      </c>
      <c r="J2709" s="63"/>
      <c r="L2709" s="125" t="str">
        <f>IF(F2709="","",_xlfn.IFNA((VLOOKUP(F2709,help!L:M,2,0))*G2709,"غير مسجلة في المشتريات"))</f>
        <v/>
      </c>
    </row>
    <row r="2710" spans="2:12" x14ac:dyDescent="0.2">
      <c r="B2710" s="14">
        <f>COUNTIFS($E$3:E2710,تقرير!$E$4)</f>
        <v>21</v>
      </c>
      <c r="C2710" s="48"/>
      <c r="D2710" s="48"/>
      <c r="E2710" s="48"/>
      <c r="F2710" s="50"/>
      <c r="G2710" s="51"/>
      <c r="H2710" s="128" t="str">
        <f>IF(F2710="","",_xlfn.IFNA(VLOOKUP(F2710,'سجل المشتريات'!E:M,9,0),"غير مسجلة في المشتريات"))</f>
        <v/>
      </c>
      <c r="I2710" s="27" t="str">
        <f>_xlfn.IFNA(VLOOKUP(E2710,الاوردرات!$B$1:$C$600,2,0),"")</f>
        <v/>
      </c>
      <c r="J2710" s="63"/>
      <c r="L2710" s="125" t="str">
        <f>IF(F2710="","",_xlfn.IFNA((VLOOKUP(F2710,help!L:M,2,0))*G2710,"غير مسجلة في المشتريات"))</f>
        <v/>
      </c>
    </row>
    <row r="2711" spans="2:12" x14ac:dyDescent="0.2">
      <c r="B2711" s="14">
        <f>COUNTIFS($E$3:E2711,تقرير!$E$4)</f>
        <v>21</v>
      </c>
      <c r="C2711" s="48"/>
      <c r="D2711" s="48"/>
      <c r="E2711" s="48"/>
      <c r="F2711" s="50"/>
      <c r="G2711" s="51"/>
      <c r="H2711" s="128" t="str">
        <f>IF(F2711="","",_xlfn.IFNA(VLOOKUP(F2711,'سجل المشتريات'!E:M,9,0),"غير مسجلة في المشتريات"))</f>
        <v/>
      </c>
      <c r="I2711" s="27" t="str">
        <f>_xlfn.IFNA(VLOOKUP(E2711,الاوردرات!$B$1:$C$600,2,0),"")</f>
        <v/>
      </c>
      <c r="J2711" s="63"/>
      <c r="L2711" s="125" t="str">
        <f>IF(F2711="","",_xlfn.IFNA((VLOOKUP(F2711,help!L:M,2,0))*G2711,"غير مسجلة في المشتريات"))</f>
        <v/>
      </c>
    </row>
    <row r="2712" spans="2:12" x14ac:dyDescent="0.2">
      <c r="B2712" s="14">
        <f>COUNTIFS($E$3:E2712,تقرير!$E$4)</f>
        <v>21</v>
      </c>
      <c r="C2712" s="48"/>
      <c r="D2712" s="48"/>
      <c r="E2712" s="48"/>
      <c r="F2712" s="50"/>
      <c r="G2712" s="51"/>
      <c r="H2712" s="128" t="str">
        <f>IF(F2712="","",_xlfn.IFNA(VLOOKUP(F2712,'سجل المشتريات'!E:M,9,0),"غير مسجلة في المشتريات"))</f>
        <v/>
      </c>
      <c r="I2712" s="27" t="str">
        <f>_xlfn.IFNA(VLOOKUP(E2712,الاوردرات!$B$1:$C$600,2,0),"")</f>
        <v/>
      </c>
      <c r="J2712" s="63"/>
      <c r="L2712" s="125" t="str">
        <f>IF(F2712="","",_xlfn.IFNA((VLOOKUP(F2712,help!L:M,2,0))*G2712,"غير مسجلة في المشتريات"))</f>
        <v/>
      </c>
    </row>
    <row r="2713" spans="2:12" x14ac:dyDescent="0.2">
      <c r="B2713" s="14">
        <f>COUNTIFS($E$3:E2713,تقرير!$E$4)</f>
        <v>21</v>
      </c>
      <c r="C2713" s="48"/>
      <c r="D2713" s="48"/>
      <c r="E2713" s="48"/>
      <c r="F2713" s="50"/>
      <c r="G2713" s="51"/>
      <c r="H2713" s="128" t="str">
        <f>IF(F2713="","",_xlfn.IFNA(VLOOKUP(F2713,'سجل المشتريات'!E:M,9,0),"غير مسجلة في المشتريات"))</f>
        <v/>
      </c>
      <c r="I2713" s="27" t="str">
        <f>_xlfn.IFNA(VLOOKUP(E2713,الاوردرات!$B$1:$C$600,2,0),"")</f>
        <v/>
      </c>
      <c r="J2713" s="63"/>
      <c r="L2713" s="125" t="str">
        <f>IF(F2713="","",_xlfn.IFNA((VLOOKUP(F2713,help!L:M,2,0))*G2713,"غير مسجلة في المشتريات"))</f>
        <v/>
      </c>
    </row>
    <row r="2714" spans="2:12" x14ac:dyDescent="0.2">
      <c r="B2714" s="14">
        <f>COUNTIFS($E$3:E2714,تقرير!$E$4)</f>
        <v>21</v>
      </c>
      <c r="C2714" s="48"/>
      <c r="D2714" s="48"/>
      <c r="E2714" s="48"/>
      <c r="F2714" s="50"/>
      <c r="G2714" s="51"/>
      <c r="H2714" s="128" t="str">
        <f>IF(F2714="","",_xlfn.IFNA(VLOOKUP(F2714,'سجل المشتريات'!E:M,9,0),"غير مسجلة في المشتريات"))</f>
        <v/>
      </c>
      <c r="I2714" s="27" t="str">
        <f>_xlfn.IFNA(VLOOKUP(E2714,الاوردرات!$B$1:$C$600,2,0),"")</f>
        <v/>
      </c>
      <c r="J2714" s="63"/>
      <c r="L2714" s="125" t="str">
        <f>IF(F2714="","",_xlfn.IFNA((VLOOKUP(F2714,help!L:M,2,0))*G2714,"غير مسجلة في المشتريات"))</f>
        <v/>
      </c>
    </row>
    <row r="2715" spans="2:12" x14ac:dyDescent="0.2">
      <c r="B2715" s="14">
        <f>COUNTIFS($E$3:E2715,تقرير!$E$4)</f>
        <v>21</v>
      </c>
      <c r="C2715" s="48"/>
      <c r="D2715" s="48"/>
      <c r="E2715" s="48"/>
      <c r="F2715" s="50"/>
      <c r="G2715" s="51"/>
      <c r="H2715" s="128" t="str">
        <f>IF(F2715="","",_xlfn.IFNA(VLOOKUP(F2715,'سجل المشتريات'!E:M,9,0),"غير مسجلة في المشتريات"))</f>
        <v/>
      </c>
      <c r="I2715" s="27" t="str">
        <f>_xlfn.IFNA(VLOOKUP(E2715,الاوردرات!$B$1:$C$600,2,0),"")</f>
        <v/>
      </c>
      <c r="J2715" s="63"/>
      <c r="L2715" s="125" t="str">
        <f>IF(F2715="","",_xlfn.IFNA((VLOOKUP(F2715,help!L:M,2,0))*G2715,"غير مسجلة في المشتريات"))</f>
        <v/>
      </c>
    </row>
    <row r="2716" spans="2:12" x14ac:dyDescent="0.2">
      <c r="B2716" s="14">
        <f>COUNTIFS($E$3:E2716,تقرير!$E$4)</f>
        <v>21</v>
      </c>
      <c r="C2716" s="48"/>
      <c r="D2716" s="48"/>
      <c r="E2716" s="48"/>
      <c r="F2716" s="50"/>
      <c r="G2716" s="51"/>
      <c r="H2716" s="128" t="str">
        <f>IF(F2716="","",_xlfn.IFNA(VLOOKUP(F2716,'سجل المشتريات'!E:M,9,0),"غير مسجلة في المشتريات"))</f>
        <v/>
      </c>
      <c r="I2716" s="27" t="str">
        <f>_xlfn.IFNA(VLOOKUP(E2716,الاوردرات!$B$1:$C$600,2,0),"")</f>
        <v/>
      </c>
      <c r="J2716" s="63"/>
      <c r="L2716" s="125" t="str">
        <f>IF(F2716="","",_xlfn.IFNA((VLOOKUP(F2716,help!L:M,2,0))*G2716,"غير مسجلة في المشتريات"))</f>
        <v/>
      </c>
    </row>
    <row r="2717" spans="2:12" x14ac:dyDescent="0.2">
      <c r="B2717" s="14">
        <f>COUNTIFS($E$3:E2717,تقرير!$E$4)</f>
        <v>21</v>
      </c>
      <c r="C2717" s="48"/>
      <c r="D2717" s="48"/>
      <c r="E2717" s="48"/>
      <c r="F2717" s="50"/>
      <c r="G2717" s="51"/>
      <c r="H2717" s="128" t="str">
        <f>IF(F2717="","",_xlfn.IFNA(VLOOKUP(F2717,'سجل المشتريات'!E:M,9,0),"غير مسجلة في المشتريات"))</f>
        <v/>
      </c>
      <c r="I2717" s="27" t="str">
        <f>_xlfn.IFNA(VLOOKUP(E2717,الاوردرات!$B$1:$C$600,2,0),"")</f>
        <v/>
      </c>
      <c r="J2717" s="63"/>
      <c r="L2717" s="125" t="str">
        <f>IF(F2717="","",_xlfn.IFNA((VLOOKUP(F2717,help!L:M,2,0))*G2717,"غير مسجلة في المشتريات"))</f>
        <v/>
      </c>
    </row>
    <row r="2718" spans="2:12" x14ac:dyDescent="0.2">
      <c r="B2718" s="14">
        <f>COUNTIFS($E$3:E2718,تقرير!$E$4)</f>
        <v>21</v>
      </c>
      <c r="C2718" s="48"/>
      <c r="D2718" s="48"/>
      <c r="E2718" s="48"/>
      <c r="F2718" s="50"/>
      <c r="G2718" s="51"/>
      <c r="H2718" s="128" t="str">
        <f>IF(F2718="","",_xlfn.IFNA(VLOOKUP(F2718,'سجل المشتريات'!E:M,9,0),"غير مسجلة في المشتريات"))</f>
        <v/>
      </c>
      <c r="I2718" s="27" t="str">
        <f>_xlfn.IFNA(VLOOKUP(E2718,الاوردرات!$B$1:$C$600,2,0),"")</f>
        <v/>
      </c>
      <c r="J2718" s="63"/>
      <c r="L2718" s="125" t="str">
        <f>IF(F2718="","",_xlfn.IFNA((VLOOKUP(F2718,help!L:M,2,0))*G2718,"غير مسجلة في المشتريات"))</f>
        <v/>
      </c>
    </row>
    <row r="2719" spans="2:12" x14ac:dyDescent="0.2">
      <c r="B2719" s="14">
        <f>COUNTIFS($E$3:E2719,تقرير!$E$4)</f>
        <v>21</v>
      </c>
      <c r="C2719" s="48"/>
      <c r="D2719" s="48"/>
      <c r="E2719" s="48"/>
      <c r="F2719" s="50"/>
      <c r="G2719" s="51"/>
      <c r="H2719" s="128" t="str">
        <f>IF(F2719="","",_xlfn.IFNA(VLOOKUP(F2719,'سجل المشتريات'!E:M,9,0),"غير مسجلة في المشتريات"))</f>
        <v/>
      </c>
      <c r="I2719" s="27" t="str">
        <f>_xlfn.IFNA(VLOOKUP(E2719,الاوردرات!$B$1:$C$600,2,0),"")</f>
        <v/>
      </c>
      <c r="J2719" s="63"/>
      <c r="L2719" s="125" t="str">
        <f>IF(F2719="","",_xlfn.IFNA((VLOOKUP(F2719,help!L:M,2,0))*G2719,"غير مسجلة في المشتريات"))</f>
        <v/>
      </c>
    </row>
    <row r="2720" spans="2:12" x14ac:dyDescent="0.2">
      <c r="B2720" s="14">
        <f>COUNTIFS($E$3:E2720,تقرير!$E$4)</f>
        <v>21</v>
      </c>
      <c r="C2720" s="48"/>
      <c r="D2720" s="48"/>
      <c r="E2720" s="48"/>
      <c r="F2720" s="50"/>
      <c r="G2720" s="51"/>
      <c r="H2720" s="128" t="str">
        <f>IF(F2720="","",_xlfn.IFNA(VLOOKUP(F2720,'سجل المشتريات'!E:M,9,0),"غير مسجلة في المشتريات"))</f>
        <v/>
      </c>
      <c r="I2720" s="27" t="str">
        <f>_xlfn.IFNA(VLOOKUP(E2720,الاوردرات!$B$1:$C$600,2,0),"")</f>
        <v/>
      </c>
      <c r="J2720" s="63"/>
      <c r="L2720" s="125" t="str">
        <f>IF(F2720="","",_xlfn.IFNA((VLOOKUP(F2720,help!L:M,2,0))*G2720,"غير مسجلة في المشتريات"))</f>
        <v/>
      </c>
    </row>
    <row r="2721" spans="2:12" x14ac:dyDescent="0.2">
      <c r="B2721" s="14">
        <f>COUNTIFS($E$3:E2721,تقرير!$E$4)</f>
        <v>21</v>
      </c>
      <c r="C2721" s="48"/>
      <c r="D2721" s="48"/>
      <c r="E2721" s="48"/>
      <c r="F2721" s="50"/>
      <c r="G2721" s="51"/>
      <c r="H2721" s="128" t="str">
        <f>IF(F2721="","",_xlfn.IFNA(VLOOKUP(F2721,'سجل المشتريات'!E:M,9,0),"غير مسجلة في المشتريات"))</f>
        <v/>
      </c>
      <c r="I2721" s="27" t="str">
        <f>_xlfn.IFNA(VLOOKUP(E2721,الاوردرات!$B$1:$C$600,2,0),"")</f>
        <v/>
      </c>
      <c r="J2721" s="63"/>
      <c r="L2721" s="125" t="str">
        <f>IF(F2721="","",_xlfn.IFNA((VLOOKUP(F2721,help!L:M,2,0))*G2721,"غير مسجلة في المشتريات"))</f>
        <v/>
      </c>
    </row>
    <row r="2722" spans="2:12" x14ac:dyDescent="0.2">
      <c r="B2722" s="14">
        <f>COUNTIFS($E$3:E2722,تقرير!$E$4)</f>
        <v>21</v>
      </c>
      <c r="C2722" s="48"/>
      <c r="D2722" s="48"/>
      <c r="E2722" s="48"/>
      <c r="F2722" s="50"/>
      <c r="G2722" s="51"/>
      <c r="H2722" s="128" t="str">
        <f>IF(F2722="","",_xlfn.IFNA(VLOOKUP(F2722,'سجل المشتريات'!E:M,9,0),"غير مسجلة في المشتريات"))</f>
        <v/>
      </c>
      <c r="I2722" s="27" t="str">
        <f>_xlfn.IFNA(VLOOKUP(E2722,الاوردرات!$B$1:$C$600,2,0),"")</f>
        <v/>
      </c>
      <c r="J2722" s="63"/>
      <c r="L2722" s="125" t="str">
        <f>IF(F2722="","",_xlfn.IFNA((VLOOKUP(F2722,help!L:M,2,0))*G2722,"غير مسجلة في المشتريات"))</f>
        <v/>
      </c>
    </row>
    <row r="2723" spans="2:12" x14ac:dyDescent="0.2">
      <c r="B2723" s="14">
        <f>COUNTIFS($E$3:E2723,تقرير!$E$4)</f>
        <v>21</v>
      </c>
      <c r="C2723" s="48"/>
      <c r="D2723" s="48"/>
      <c r="E2723" s="48"/>
      <c r="F2723" s="50"/>
      <c r="G2723" s="51"/>
      <c r="H2723" s="128" t="str">
        <f>IF(F2723="","",_xlfn.IFNA(VLOOKUP(F2723,'سجل المشتريات'!E:M,9,0),"غير مسجلة في المشتريات"))</f>
        <v/>
      </c>
      <c r="I2723" s="27" t="str">
        <f>_xlfn.IFNA(VLOOKUP(E2723,الاوردرات!$B$1:$C$600,2,0),"")</f>
        <v/>
      </c>
      <c r="J2723" s="63"/>
      <c r="L2723" s="125" t="str">
        <f>IF(F2723="","",_xlfn.IFNA((VLOOKUP(F2723,help!L:M,2,0))*G2723,"غير مسجلة في المشتريات"))</f>
        <v/>
      </c>
    </row>
    <row r="2724" spans="2:12" x14ac:dyDescent="0.2">
      <c r="B2724" s="14">
        <f>COUNTIFS($E$3:E2724,تقرير!$E$4)</f>
        <v>21</v>
      </c>
      <c r="C2724" s="48"/>
      <c r="D2724" s="48"/>
      <c r="E2724" s="48"/>
      <c r="F2724" s="50"/>
      <c r="G2724" s="51"/>
      <c r="H2724" s="128" t="str">
        <f>IF(F2724="","",_xlfn.IFNA(VLOOKUP(F2724,'سجل المشتريات'!E:M,9,0),"غير مسجلة في المشتريات"))</f>
        <v/>
      </c>
      <c r="I2724" s="27" t="str">
        <f>_xlfn.IFNA(VLOOKUP(E2724,الاوردرات!$B$1:$C$600,2,0),"")</f>
        <v/>
      </c>
      <c r="J2724" s="63"/>
      <c r="L2724" s="125" t="str">
        <f>IF(F2724="","",_xlfn.IFNA((VLOOKUP(F2724,help!L:M,2,0))*G2724,"غير مسجلة في المشتريات"))</f>
        <v/>
      </c>
    </row>
    <row r="2725" spans="2:12" x14ac:dyDescent="0.2">
      <c r="B2725" s="14">
        <f>COUNTIFS($E$3:E2725,تقرير!$E$4)</f>
        <v>21</v>
      </c>
      <c r="C2725" s="48"/>
      <c r="D2725" s="48"/>
      <c r="E2725" s="48"/>
      <c r="F2725" s="50"/>
      <c r="G2725" s="51"/>
      <c r="H2725" s="128" t="str">
        <f>IF(F2725="","",_xlfn.IFNA(VLOOKUP(F2725,'سجل المشتريات'!E:M,9,0),"غير مسجلة في المشتريات"))</f>
        <v/>
      </c>
      <c r="I2725" s="27" t="str">
        <f>_xlfn.IFNA(VLOOKUP(E2725,الاوردرات!$B$1:$C$600,2,0),"")</f>
        <v/>
      </c>
      <c r="J2725" s="63"/>
      <c r="L2725" s="125" t="str">
        <f>IF(F2725="","",_xlfn.IFNA((VLOOKUP(F2725,help!L:M,2,0))*G2725,"غير مسجلة في المشتريات"))</f>
        <v/>
      </c>
    </row>
    <row r="2726" spans="2:12" x14ac:dyDescent="0.2">
      <c r="B2726" s="14">
        <f>COUNTIFS($E$3:E2726,تقرير!$E$4)</f>
        <v>21</v>
      </c>
      <c r="C2726" s="48"/>
      <c r="D2726" s="48"/>
      <c r="E2726" s="48"/>
      <c r="F2726" s="50"/>
      <c r="G2726" s="51"/>
      <c r="H2726" s="128" t="str">
        <f>IF(F2726="","",_xlfn.IFNA(VLOOKUP(F2726,'سجل المشتريات'!E:M,9,0),"غير مسجلة في المشتريات"))</f>
        <v/>
      </c>
      <c r="I2726" s="27" t="str">
        <f>_xlfn.IFNA(VLOOKUP(E2726,الاوردرات!$B$1:$C$600,2,0),"")</f>
        <v/>
      </c>
      <c r="J2726" s="63"/>
      <c r="L2726" s="125" t="str">
        <f>IF(F2726="","",_xlfn.IFNA((VLOOKUP(F2726,help!L:M,2,0))*G2726,"غير مسجلة في المشتريات"))</f>
        <v/>
      </c>
    </row>
    <row r="2727" spans="2:12" x14ac:dyDescent="0.2">
      <c r="B2727" s="14">
        <f>COUNTIFS($E$3:E2727,تقرير!$E$4)</f>
        <v>21</v>
      </c>
      <c r="C2727" s="48"/>
      <c r="D2727" s="48"/>
      <c r="E2727" s="48"/>
      <c r="F2727" s="50"/>
      <c r="G2727" s="51"/>
      <c r="H2727" s="128" t="str">
        <f>IF(F2727="","",_xlfn.IFNA(VLOOKUP(F2727,'سجل المشتريات'!E:M,9,0),"غير مسجلة في المشتريات"))</f>
        <v/>
      </c>
      <c r="I2727" s="27" t="str">
        <f>_xlfn.IFNA(VLOOKUP(E2727,الاوردرات!$B$1:$C$600,2,0),"")</f>
        <v/>
      </c>
      <c r="J2727" s="63"/>
      <c r="L2727" s="125" t="str">
        <f>IF(F2727="","",_xlfn.IFNA((VLOOKUP(F2727,help!L:M,2,0))*G2727,"غير مسجلة في المشتريات"))</f>
        <v/>
      </c>
    </row>
    <row r="2728" spans="2:12" x14ac:dyDescent="0.2">
      <c r="B2728" s="14">
        <f>COUNTIFS($E$3:E2728,تقرير!$E$4)</f>
        <v>21</v>
      </c>
      <c r="C2728" s="48"/>
      <c r="D2728" s="48"/>
      <c r="E2728" s="48"/>
      <c r="F2728" s="50"/>
      <c r="G2728" s="51"/>
      <c r="H2728" s="128" t="str">
        <f>IF(F2728="","",_xlfn.IFNA(VLOOKUP(F2728,'سجل المشتريات'!E:M,9,0),"غير مسجلة في المشتريات"))</f>
        <v/>
      </c>
      <c r="I2728" s="27" t="str">
        <f>_xlfn.IFNA(VLOOKUP(E2728,الاوردرات!$B$1:$C$600,2,0),"")</f>
        <v/>
      </c>
      <c r="J2728" s="63"/>
      <c r="L2728" s="125" t="str">
        <f>IF(F2728="","",_xlfn.IFNA((VLOOKUP(F2728,help!L:M,2,0))*G2728,"غير مسجلة في المشتريات"))</f>
        <v/>
      </c>
    </row>
    <row r="2729" spans="2:12" x14ac:dyDescent="0.2">
      <c r="B2729" s="14">
        <f>COUNTIFS($E$3:E2729,تقرير!$E$4)</f>
        <v>21</v>
      </c>
      <c r="C2729" s="48"/>
      <c r="D2729" s="48"/>
      <c r="E2729" s="48"/>
      <c r="F2729" s="50"/>
      <c r="G2729" s="51"/>
      <c r="H2729" s="128" t="str">
        <f>IF(F2729="","",_xlfn.IFNA(VLOOKUP(F2729,'سجل المشتريات'!E:M,9,0),"غير مسجلة في المشتريات"))</f>
        <v/>
      </c>
      <c r="I2729" s="27" t="str">
        <f>_xlfn.IFNA(VLOOKUP(E2729,الاوردرات!$B$1:$C$600,2,0),"")</f>
        <v/>
      </c>
      <c r="J2729" s="63"/>
      <c r="L2729" s="125" t="str">
        <f>IF(F2729="","",_xlfn.IFNA((VLOOKUP(F2729,help!L:M,2,0))*G2729,"غير مسجلة في المشتريات"))</f>
        <v/>
      </c>
    </row>
    <row r="2730" spans="2:12" x14ac:dyDescent="0.2">
      <c r="B2730" s="14">
        <f>COUNTIFS($E$3:E2730,تقرير!$E$4)</f>
        <v>21</v>
      </c>
      <c r="C2730" s="48"/>
      <c r="D2730" s="48"/>
      <c r="E2730" s="48"/>
      <c r="F2730" s="50"/>
      <c r="G2730" s="51"/>
      <c r="H2730" s="128" t="str">
        <f>IF(F2730="","",_xlfn.IFNA(VLOOKUP(F2730,'سجل المشتريات'!E:M,9,0),"غير مسجلة في المشتريات"))</f>
        <v/>
      </c>
      <c r="I2730" s="27" t="str">
        <f>_xlfn.IFNA(VLOOKUP(E2730,الاوردرات!$B$1:$C$600,2,0),"")</f>
        <v/>
      </c>
      <c r="J2730" s="63"/>
      <c r="L2730" s="125" t="str">
        <f>IF(F2730="","",_xlfn.IFNA((VLOOKUP(F2730,help!L:M,2,0))*G2730,"غير مسجلة في المشتريات"))</f>
        <v/>
      </c>
    </row>
    <row r="2731" spans="2:12" x14ac:dyDescent="0.2">
      <c r="B2731" s="14">
        <f>COUNTIFS($E$3:E2731,تقرير!$E$4)</f>
        <v>21</v>
      </c>
      <c r="C2731" s="48"/>
      <c r="D2731" s="48"/>
      <c r="E2731" s="48"/>
      <c r="F2731" s="50"/>
      <c r="G2731" s="51"/>
      <c r="H2731" s="128" t="str">
        <f>IF(F2731="","",_xlfn.IFNA(VLOOKUP(F2731,'سجل المشتريات'!E:M,9,0),"غير مسجلة في المشتريات"))</f>
        <v/>
      </c>
      <c r="I2731" s="27" t="str">
        <f>_xlfn.IFNA(VLOOKUP(E2731,الاوردرات!$B$1:$C$600,2,0),"")</f>
        <v/>
      </c>
      <c r="J2731" s="63"/>
      <c r="L2731" s="125" t="str">
        <f>IF(F2731="","",_xlfn.IFNA((VLOOKUP(F2731,help!L:M,2,0))*G2731,"غير مسجلة في المشتريات"))</f>
        <v/>
      </c>
    </row>
    <row r="2732" spans="2:12" x14ac:dyDescent="0.2">
      <c r="B2732" s="14">
        <f>COUNTIFS($E$3:E2732,تقرير!$E$4)</f>
        <v>21</v>
      </c>
      <c r="C2732" s="48"/>
      <c r="D2732" s="48"/>
      <c r="E2732" s="48"/>
      <c r="F2732" s="50"/>
      <c r="G2732" s="51"/>
      <c r="H2732" s="128" t="str">
        <f>IF(F2732="","",_xlfn.IFNA(VLOOKUP(F2732,'سجل المشتريات'!E:M,9,0),"غير مسجلة في المشتريات"))</f>
        <v/>
      </c>
      <c r="I2732" s="27" t="str">
        <f>_xlfn.IFNA(VLOOKUP(E2732,الاوردرات!$B$1:$C$600,2,0),"")</f>
        <v/>
      </c>
      <c r="J2732" s="63"/>
      <c r="L2732" s="125" t="str">
        <f>IF(F2732="","",_xlfn.IFNA((VLOOKUP(F2732,help!L:M,2,0))*G2732,"غير مسجلة في المشتريات"))</f>
        <v/>
      </c>
    </row>
    <row r="2733" spans="2:12" x14ac:dyDescent="0.2">
      <c r="B2733" s="14">
        <f>COUNTIFS($E$3:E2733,تقرير!$E$4)</f>
        <v>21</v>
      </c>
      <c r="C2733" s="48"/>
      <c r="D2733" s="48"/>
      <c r="E2733" s="48"/>
      <c r="F2733" s="50"/>
      <c r="G2733" s="51"/>
      <c r="H2733" s="128" t="str">
        <f>IF(F2733="","",_xlfn.IFNA(VLOOKUP(F2733,'سجل المشتريات'!E:M,9,0),"غير مسجلة في المشتريات"))</f>
        <v/>
      </c>
      <c r="I2733" s="27" t="str">
        <f>_xlfn.IFNA(VLOOKUP(E2733,الاوردرات!$B$1:$C$600,2,0),"")</f>
        <v/>
      </c>
      <c r="J2733" s="63"/>
      <c r="L2733" s="125" t="str">
        <f>IF(F2733="","",_xlfn.IFNA((VLOOKUP(F2733,help!L:M,2,0))*G2733,"غير مسجلة في المشتريات"))</f>
        <v/>
      </c>
    </row>
    <row r="2734" spans="2:12" x14ac:dyDescent="0.2">
      <c r="B2734" s="14">
        <f>COUNTIFS($E$3:E2734,تقرير!$E$4)</f>
        <v>21</v>
      </c>
      <c r="C2734" s="48"/>
      <c r="D2734" s="48"/>
      <c r="E2734" s="48"/>
      <c r="F2734" s="50"/>
      <c r="G2734" s="51"/>
      <c r="H2734" s="128" t="str">
        <f>IF(F2734="","",_xlfn.IFNA(VLOOKUP(F2734,'سجل المشتريات'!E:M,9,0),"غير مسجلة في المشتريات"))</f>
        <v/>
      </c>
      <c r="I2734" s="27" t="str">
        <f>_xlfn.IFNA(VLOOKUP(E2734,الاوردرات!$B$1:$C$600,2,0),"")</f>
        <v/>
      </c>
      <c r="J2734" s="63"/>
      <c r="L2734" s="125" t="str">
        <f>IF(F2734="","",_xlfn.IFNA((VLOOKUP(F2734,help!L:M,2,0))*G2734,"غير مسجلة في المشتريات"))</f>
        <v/>
      </c>
    </row>
    <row r="2735" spans="2:12" x14ac:dyDescent="0.2">
      <c r="B2735" s="14">
        <f>COUNTIFS($E$3:E2735,تقرير!$E$4)</f>
        <v>21</v>
      </c>
      <c r="C2735" s="48"/>
      <c r="D2735" s="48"/>
      <c r="E2735" s="48"/>
      <c r="F2735" s="50"/>
      <c r="G2735" s="51"/>
      <c r="H2735" s="128" t="str">
        <f>IF(F2735="","",_xlfn.IFNA(VLOOKUP(F2735,'سجل المشتريات'!E:M,9,0),"غير مسجلة في المشتريات"))</f>
        <v/>
      </c>
      <c r="I2735" s="27" t="str">
        <f>_xlfn.IFNA(VLOOKUP(E2735,الاوردرات!$B$1:$C$600,2,0),"")</f>
        <v/>
      </c>
      <c r="J2735" s="63"/>
      <c r="L2735" s="125" t="str">
        <f>IF(F2735="","",_xlfn.IFNA((VLOOKUP(F2735,help!L:M,2,0))*G2735,"غير مسجلة في المشتريات"))</f>
        <v/>
      </c>
    </row>
    <row r="2736" spans="2:12" x14ac:dyDescent="0.2">
      <c r="B2736" s="14">
        <f>COUNTIFS($E$3:E2736,تقرير!$E$4)</f>
        <v>21</v>
      </c>
      <c r="C2736" s="48"/>
      <c r="D2736" s="48"/>
      <c r="E2736" s="48"/>
      <c r="F2736" s="50"/>
      <c r="G2736" s="51"/>
      <c r="H2736" s="128" t="str">
        <f>IF(F2736="","",_xlfn.IFNA(VLOOKUP(F2736,'سجل المشتريات'!E:M,9,0),"غير مسجلة في المشتريات"))</f>
        <v/>
      </c>
      <c r="I2736" s="27" t="str">
        <f>_xlfn.IFNA(VLOOKUP(E2736,الاوردرات!$B$1:$C$600,2,0),"")</f>
        <v/>
      </c>
      <c r="J2736" s="63"/>
      <c r="L2736" s="125" t="str">
        <f>IF(F2736="","",_xlfn.IFNA((VLOOKUP(F2736,help!L:M,2,0))*G2736,"غير مسجلة في المشتريات"))</f>
        <v/>
      </c>
    </row>
    <row r="2737" spans="2:12" x14ac:dyDescent="0.2">
      <c r="B2737" s="14">
        <f>COUNTIFS($E$3:E2737,تقرير!$E$4)</f>
        <v>21</v>
      </c>
      <c r="C2737" s="48"/>
      <c r="D2737" s="48"/>
      <c r="E2737" s="48"/>
      <c r="F2737" s="50"/>
      <c r="G2737" s="51"/>
      <c r="H2737" s="128" t="str">
        <f>IF(F2737="","",_xlfn.IFNA(VLOOKUP(F2737,'سجل المشتريات'!E:M,9,0),"غير مسجلة في المشتريات"))</f>
        <v/>
      </c>
      <c r="I2737" s="27" t="str">
        <f>_xlfn.IFNA(VLOOKUP(E2737,الاوردرات!$B$1:$C$600,2,0),"")</f>
        <v/>
      </c>
      <c r="J2737" s="63"/>
      <c r="L2737" s="125" t="str">
        <f>IF(F2737="","",_xlfn.IFNA((VLOOKUP(F2737,help!L:M,2,0))*G2737,"غير مسجلة في المشتريات"))</f>
        <v/>
      </c>
    </row>
    <row r="2738" spans="2:12" x14ac:dyDescent="0.2">
      <c r="B2738" s="14">
        <f>COUNTIFS($E$3:E2738,تقرير!$E$4)</f>
        <v>21</v>
      </c>
      <c r="C2738" s="48"/>
      <c r="D2738" s="48"/>
      <c r="E2738" s="48"/>
      <c r="F2738" s="50"/>
      <c r="G2738" s="51"/>
      <c r="H2738" s="128" t="str">
        <f>IF(F2738="","",_xlfn.IFNA(VLOOKUP(F2738,'سجل المشتريات'!E:M,9,0),"غير مسجلة في المشتريات"))</f>
        <v/>
      </c>
      <c r="I2738" s="27" t="str">
        <f>_xlfn.IFNA(VLOOKUP(E2738,الاوردرات!$B$1:$C$600,2,0),"")</f>
        <v/>
      </c>
      <c r="J2738" s="63"/>
      <c r="L2738" s="125" t="str">
        <f>IF(F2738="","",_xlfn.IFNA((VLOOKUP(F2738,help!L:M,2,0))*G2738,"غير مسجلة في المشتريات"))</f>
        <v/>
      </c>
    </row>
    <row r="2739" spans="2:12" x14ac:dyDescent="0.2">
      <c r="B2739" s="14">
        <f>COUNTIFS($E$3:E2739,تقرير!$E$4)</f>
        <v>21</v>
      </c>
      <c r="C2739" s="48"/>
      <c r="D2739" s="48"/>
      <c r="E2739" s="48"/>
      <c r="F2739" s="50"/>
      <c r="G2739" s="51"/>
      <c r="H2739" s="128" t="str">
        <f>IF(F2739="","",_xlfn.IFNA(VLOOKUP(F2739,'سجل المشتريات'!E:M,9,0),"غير مسجلة في المشتريات"))</f>
        <v/>
      </c>
      <c r="I2739" s="27" t="str">
        <f>_xlfn.IFNA(VLOOKUP(E2739,الاوردرات!$B$1:$C$600,2,0),"")</f>
        <v/>
      </c>
      <c r="J2739" s="63"/>
      <c r="L2739" s="125" t="str">
        <f>IF(F2739="","",_xlfn.IFNA((VLOOKUP(F2739,help!L:M,2,0))*G2739,"غير مسجلة في المشتريات"))</f>
        <v/>
      </c>
    </row>
    <row r="2740" spans="2:12" x14ac:dyDescent="0.2">
      <c r="B2740" s="14">
        <f>COUNTIFS($E$3:E2740,تقرير!$E$4)</f>
        <v>21</v>
      </c>
      <c r="C2740" s="48"/>
      <c r="D2740" s="48"/>
      <c r="E2740" s="48"/>
      <c r="F2740" s="50"/>
      <c r="G2740" s="51"/>
      <c r="H2740" s="128" t="str">
        <f>IF(F2740="","",_xlfn.IFNA(VLOOKUP(F2740,'سجل المشتريات'!E:M,9,0),"غير مسجلة في المشتريات"))</f>
        <v/>
      </c>
      <c r="I2740" s="27" t="str">
        <f>_xlfn.IFNA(VLOOKUP(E2740,الاوردرات!$B$1:$C$600,2,0),"")</f>
        <v/>
      </c>
      <c r="J2740" s="63"/>
      <c r="L2740" s="125" t="str">
        <f>IF(F2740="","",_xlfn.IFNA((VLOOKUP(F2740,help!L:M,2,0))*G2740,"غير مسجلة في المشتريات"))</f>
        <v/>
      </c>
    </row>
    <row r="2741" spans="2:12" x14ac:dyDescent="0.2">
      <c r="B2741" s="14">
        <f>COUNTIFS($E$3:E2741,تقرير!$E$4)</f>
        <v>21</v>
      </c>
      <c r="C2741" s="48"/>
      <c r="D2741" s="48"/>
      <c r="E2741" s="48"/>
      <c r="F2741" s="50"/>
      <c r="G2741" s="51"/>
      <c r="H2741" s="128" t="str">
        <f>IF(F2741="","",_xlfn.IFNA(VLOOKUP(F2741,'سجل المشتريات'!E:M,9,0),"غير مسجلة في المشتريات"))</f>
        <v/>
      </c>
      <c r="I2741" s="27" t="str">
        <f>_xlfn.IFNA(VLOOKUP(E2741,الاوردرات!$B$1:$C$600,2,0),"")</f>
        <v/>
      </c>
      <c r="J2741" s="63"/>
      <c r="L2741" s="125" t="str">
        <f>IF(F2741="","",_xlfn.IFNA((VLOOKUP(F2741,help!L:M,2,0))*G2741,"غير مسجلة في المشتريات"))</f>
        <v/>
      </c>
    </row>
    <row r="2742" spans="2:12" x14ac:dyDescent="0.2">
      <c r="B2742" s="14">
        <f>COUNTIFS($E$3:E2742,تقرير!$E$4)</f>
        <v>21</v>
      </c>
      <c r="C2742" s="48"/>
      <c r="D2742" s="48"/>
      <c r="E2742" s="48"/>
      <c r="F2742" s="50"/>
      <c r="G2742" s="51"/>
      <c r="H2742" s="128" t="str">
        <f>IF(F2742="","",_xlfn.IFNA(VLOOKUP(F2742,'سجل المشتريات'!E:M,9,0),"غير مسجلة في المشتريات"))</f>
        <v/>
      </c>
      <c r="I2742" s="27" t="str">
        <f>_xlfn.IFNA(VLOOKUP(E2742,الاوردرات!$B$1:$C$600,2,0),"")</f>
        <v/>
      </c>
      <c r="J2742" s="63"/>
      <c r="L2742" s="125" t="str">
        <f>IF(F2742="","",_xlfn.IFNA((VLOOKUP(F2742,help!L:M,2,0))*G2742,"غير مسجلة في المشتريات"))</f>
        <v/>
      </c>
    </row>
    <row r="2743" spans="2:12" x14ac:dyDescent="0.2">
      <c r="B2743" s="14">
        <f>COUNTIFS($E$3:E2743,تقرير!$E$4)</f>
        <v>21</v>
      </c>
      <c r="C2743" s="48"/>
      <c r="D2743" s="48"/>
      <c r="E2743" s="48"/>
      <c r="F2743" s="50"/>
      <c r="G2743" s="51"/>
      <c r="H2743" s="128" t="str">
        <f>IF(F2743="","",_xlfn.IFNA(VLOOKUP(F2743,'سجل المشتريات'!E:M,9,0),"غير مسجلة في المشتريات"))</f>
        <v/>
      </c>
      <c r="I2743" s="27" t="str">
        <f>_xlfn.IFNA(VLOOKUP(E2743,الاوردرات!$B$1:$C$600,2,0),"")</f>
        <v/>
      </c>
      <c r="J2743" s="63"/>
      <c r="L2743" s="125" t="str">
        <f>IF(F2743="","",_xlfn.IFNA((VLOOKUP(F2743,help!L:M,2,0))*G2743,"غير مسجلة في المشتريات"))</f>
        <v/>
      </c>
    </row>
    <row r="2744" spans="2:12" x14ac:dyDescent="0.2">
      <c r="B2744" s="14">
        <f>COUNTIFS($E$3:E2744,تقرير!$E$4)</f>
        <v>21</v>
      </c>
      <c r="C2744" s="48"/>
      <c r="D2744" s="48"/>
      <c r="E2744" s="48"/>
      <c r="F2744" s="50"/>
      <c r="G2744" s="51"/>
      <c r="H2744" s="128" t="str">
        <f>IF(F2744="","",_xlfn.IFNA(VLOOKUP(F2744,'سجل المشتريات'!E:M,9,0),"غير مسجلة في المشتريات"))</f>
        <v/>
      </c>
      <c r="I2744" s="27" t="str">
        <f>_xlfn.IFNA(VLOOKUP(E2744,الاوردرات!$B$1:$C$600,2,0),"")</f>
        <v/>
      </c>
      <c r="J2744" s="63"/>
      <c r="L2744" s="125" t="str">
        <f>IF(F2744="","",_xlfn.IFNA((VLOOKUP(F2744,help!L:M,2,0))*G2744,"غير مسجلة في المشتريات"))</f>
        <v/>
      </c>
    </row>
    <row r="2745" spans="2:12" x14ac:dyDescent="0.2">
      <c r="B2745" s="14">
        <f>COUNTIFS($E$3:E2745,تقرير!$E$4)</f>
        <v>21</v>
      </c>
      <c r="C2745" s="48"/>
      <c r="D2745" s="48"/>
      <c r="E2745" s="48"/>
      <c r="F2745" s="50"/>
      <c r="G2745" s="51"/>
      <c r="H2745" s="128" t="str">
        <f>IF(F2745="","",_xlfn.IFNA(VLOOKUP(F2745,'سجل المشتريات'!E:M,9,0),"غير مسجلة في المشتريات"))</f>
        <v/>
      </c>
      <c r="I2745" s="27" t="str">
        <f>_xlfn.IFNA(VLOOKUP(E2745,الاوردرات!$B$1:$C$600,2,0),"")</f>
        <v/>
      </c>
      <c r="J2745" s="63"/>
      <c r="L2745" s="125" t="str">
        <f>IF(F2745="","",_xlfn.IFNA((VLOOKUP(F2745,help!L:M,2,0))*G2745,"غير مسجلة في المشتريات"))</f>
        <v/>
      </c>
    </row>
    <row r="2746" spans="2:12" x14ac:dyDescent="0.2">
      <c r="B2746" s="14">
        <f>COUNTIFS($E$3:E2746,تقرير!$E$4)</f>
        <v>21</v>
      </c>
      <c r="C2746" s="48"/>
      <c r="D2746" s="48"/>
      <c r="E2746" s="48"/>
      <c r="F2746" s="50"/>
      <c r="G2746" s="51"/>
      <c r="H2746" s="128" t="str">
        <f>IF(F2746="","",_xlfn.IFNA(VLOOKUP(F2746,'سجل المشتريات'!E:M,9,0),"غير مسجلة في المشتريات"))</f>
        <v/>
      </c>
      <c r="I2746" s="27" t="str">
        <f>_xlfn.IFNA(VLOOKUP(E2746,الاوردرات!$B$1:$C$600,2,0),"")</f>
        <v/>
      </c>
      <c r="J2746" s="63"/>
      <c r="L2746" s="125" t="str">
        <f>IF(F2746="","",_xlfn.IFNA((VLOOKUP(F2746,help!L:M,2,0))*G2746,"غير مسجلة في المشتريات"))</f>
        <v/>
      </c>
    </row>
    <row r="2747" spans="2:12" x14ac:dyDescent="0.2">
      <c r="B2747" s="14">
        <f>COUNTIFS($E$3:E2747,تقرير!$E$4)</f>
        <v>21</v>
      </c>
      <c r="C2747" s="48"/>
      <c r="D2747" s="48"/>
      <c r="E2747" s="48"/>
      <c r="F2747" s="50"/>
      <c r="G2747" s="51"/>
      <c r="H2747" s="128" t="str">
        <f>IF(F2747="","",_xlfn.IFNA(VLOOKUP(F2747,'سجل المشتريات'!E:M,9,0),"غير مسجلة في المشتريات"))</f>
        <v/>
      </c>
      <c r="I2747" s="27" t="str">
        <f>_xlfn.IFNA(VLOOKUP(E2747,الاوردرات!$B$1:$C$600,2,0),"")</f>
        <v/>
      </c>
      <c r="J2747" s="63"/>
      <c r="L2747" s="125" t="str">
        <f>IF(F2747="","",_xlfn.IFNA((VLOOKUP(F2747,help!L:M,2,0))*G2747,"غير مسجلة في المشتريات"))</f>
        <v/>
      </c>
    </row>
    <row r="2748" spans="2:12" x14ac:dyDescent="0.2">
      <c r="B2748" s="14">
        <f>COUNTIFS($E$3:E2748,تقرير!$E$4)</f>
        <v>21</v>
      </c>
      <c r="C2748" s="48"/>
      <c r="D2748" s="48"/>
      <c r="E2748" s="48"/>
      <c r="F2748" s="50"/>
      <c r="G2748" s="51"/>
      <c r="H2748" s="128" t="str">
        <f>IF(F2748="","",_xlfn.IFNA(VLOOKUP(F2748,'سجل المشتريات'!E:M,9,0),"غير مسجلة في المشتريات"))</f>
        <v/>
      </c>
      <c r="I2748" s="27" t="str">
        <f>_xlfn.IFNA(VLOOKUP(E2748,الاوردرات!$B$1:$C$600,2,0),"")</f>
        <v/>
      </c>
      <c r="J2748" s="63"/>
      <c r="L2748" s="125" t="str">
        <f>IF(F2748="","",_xlfn.IFNA((VLOOKUP(F2748,help!L:M,2,0))*G2748,"غير مسجلة في المشتريات"))</f>
        <v/>
      </c>
    </row>
    <row r="2749" spans="2:12" x14ac:dyDescent="0.2">
      <c r="B2749" s="14">
        <f>COUNTIFS($E$3:E2749,تقرير!$E$4)</f>
        <v>21</v>
      </c>
      <c r="C2749" s="48"/>
      <c r="D2749" s="48"/>
      <c r="E2749" s="48"/>
      <c r="F2749" s="50"/>
      <c r="G2749" s="51"/>
      <c r="H2749" s="128" t="str">
        <f>IF(F2749="","",_xlfn.IFNA(VLOOKUP(F2749,'سجل المشتريات'!E:M,9,0),"غير مسجلة في المشتريات"))</f>
        <v/>
      </c>
      <c r="I2749" s="27" t="str">
        <f>_xlfn.IFNA(VLOOKUP(E2749,الاوردرات!$B$1:$C$600,2,0),"")</f>
        <v/>
      </c>
      <c r="J2749" s="63"/>
      <c r="L2749" s="125" t="str">
        <f>IF(F2749="","",_xlfn.IFNA((VLOOKUP(F2749,help!L:M,2,0))*G2749,"غير مسجلة في المشتريات"))</f>
        <v/>
      </c>
    </row>
    <row r="2750" spans="2:12" x14ac:dyDescent="0.2">
      <c r="B2750" s="14">
        <f>COUNTIFS($E$3:E2750,تقرير!$E$4)</f>
        <v>21</v>
      </c>
      <c r="C2750" s="48"/>
      <c r="D2750" s="48"/>
      <c r="E2750" s="48"/>
      <c r="F2750" s="50"/>
      <c r="G2750" s="51"/>
      <c r="H2750" s="128" t="str">
        <f>IF(F2750="","",_xlfn.IFNA(VLOOKUP(F2750,'سجل المشتريات'!E:M,9,0),"غير مسجلة في المشتريات"))</f>
        <v/>
      </c>
      <c r="I2750" s="27" t="str">
        <f>_xlfn.IFNA(VLOOKUP(E2750,الاوردرات!$B$1:$C$600,2,0),"")</f>
        <v/>
      </c>
      <c r="J2750" s="63"/>
      <c r="L2750" s="125" t="str">
        <f>IF(F2750="","",_xlfn.IFNA((VLOOKUP(F2750,help!L:M,2,0))*G2750,"غير مسجلة في المشتريات"))</f>
        <v/>
      </c>
    </row>
    <row r="2751" spans="2:12" x14ac:dyDescent="0.2">
      <c r="B2751" s="14">
        <f>COUNTIFS($E$3:E2751,تقرير!$E$4)</f>
        <v>21</v>
      </c>
      <c r="C2751" s="48"/>
      <c r="D2751" s="48"/>
      <c r="E2751" s="48"/>
      <c r="F2751" s="50"/>
      <c r="G2751" s="51"/>
      <c r="H2751" s="128" t="str">
        <f>IF(F2751="","",_xlfn.IFNA(VLOOKUP(F2751,'سجل المشتريات'!E:M,9,0),"غير مسجلة في المشتريات"))</f>
        <v/>
      </c>
      <c r="I2751" s="27" t="str">
        <f>_xlfn.IFNA(VLOOKUP(E2751,الاوردرات!$B$1:$C$600,2,0),"")</f>
        <v/>
      </c>
      <c r="J2751" s="63"/>
      <c r="L2751" s="125" t="str">
        <f>IF(F2751="","",_xlfn.IFNA((VLOOKUP(F2751,help!L:M,2,0))*G2751,"غير مسجلة في المشتريات"))</f>
        <v/>
      </c>
    </row>
    <row r="2752" spans="2:12" x14ac:dyDescent="0.2">
      <c r="B2752" s="14">
        <f>COUNTIFS($E$3:E2752,تقرير!$E$4)</f>
        <v>21</v>
      </c>
      <c r="C2752" s="48"/>
      <c r="D2752" s="48"/>
      <c r="E2752" s="48"/>
      <c r="F2752" s="50"/>
      <c r="G2752" s="51"/>
      <c r="H2752" s="128" t="str">
        <f>IF(F2752="","",_xlfn.IFNA(VLOOKUP(F2752,'سجل المشتريات'!E:M,9,0),"غير مسجلة في المشتريات"))</f>
        <v/>
      </c>
      <c r="I2752" s="27" t="str">
        <f>_xlfn.IFNA(VLOOKUP(E2752,الاوردرات!$B$1:$C$600,2,0),"")</f>
        <v/>
      </c>
      <c r="J2752" s="63"/>
      <c r="L2752" s="125" t="str">
        <f>IF(F2752="","",_xlfn.IFNA((VLOOKUP(F2752,help!L:M,2,0))*G2752,"غير مسجلة في المشتريات"))</f>
        <v/>
      </c>
    </row>
    <row r="2753" spans="2:12" x14ac:dyDescent="0.2">
      <c r="B2753" s="14">
        <f>COUNTIFS($E$3:E2753,تقرير!$E$4)</f>
        <v>21</v>
      </c>
      <c r="C2753" s="48"/>
      <c r="D2753" s="48"/>
      <c r="E2753" s="48"/>
      <c r="F2753" s="50"/>
      <c r="G2753" s="51"/>
      <c r="H2753" s="128" t="str">
        <f>IF(F2753="","",_xlfn.IFNA(VLOOKUP(F2753,'سجل المشتريات'!E:M,9,0),"غير مسجلة في المشتريات"))</f>
        <v/>
      </c>
      <c r="I2753" s="27" t="str">
        <f>_xlfn.IFNA(VLOOKUP(E2753,الاوردرات!$B$1:$C$600,2,0),"")</f>
        <v/>
      </c>
      <c r="J2753" s="63"/>
      <c r="L2753" s="125" t="str">
        <f>IF(F2753="","",_xlfn.IFNA((VLOOKUP(F2753,help!L:M,2,0))*G2753,"غير مسجلة في المشتريات"))</f>
        <v/>
      </c>
    </row>
    <row r="2754" spans="2:12" x14ac:dyDescent="0.2">
      <c r="B2754" s="14">
        <f>COUNTIFS($E$3:E2754,تقرير!$E$4)</f>
        <v>21</v>
      </c>
      <c r="C2754" s="48"/>
      <c r="D2754" s="48"/>
      <c r="E2754" s="48"/>
      <c r="F2754" s="50"/>
      <c r="G2754" s="51"/>
      <c r="H2754" s="128" t="str">
        <f>IF(F2754="","",_xlfn.IFNA(VLOOKUP(F2754,'سجل المشتريات'!E:M,9,0),"غير مسجلة في المشتريات"))</f>
        <v/>
      </c>
      <c r="I2754" s="27" t="str">
        <f>_xlfn.IFNA(VLOOKUP(E2754,الاوردرات!$B$1:$C$600,2,0),"")</f>
        <v/>
      </c>
      <c r="J2754" s="63"/>
      <c r="L2754" s="125" t="str">
        <f>IF(F2754="","",_xlfn.IFNA((VLOOKUP(F2754,help!L:M,2,0))*G2754,"غير مسجلة في المشتريات"))</f>
        <v/>
      </c>
    </row>
    <row r="2755" spans="2:12" x14ac:dyDescent="0.2">
      <c r="B2755" s="14">
        <f>COUNTIFS($E$3:E2755,تقرير!$E$4)</f>
        <v>21</v>
      </c>
      <c r="C2755" s="48"/>
      <c r="D2755" s="48"/>
      <c r="E2755" s="48"/>
      <c r="F2755" s="50"/>
      <c r="G2755" s="51"/>
      <c r="H2755" s="128" t="str">
        <f>IF(F2755="","",_xlfn.IFNA(VLOOKUP(F2755,'سجل المشتريات'!E:M,9,0),"غير مسجلة في المشتريات"))</f>
        <v/>
      </c>
      <c r="I2755" s="27" t="str">
        <f>_xlfn.IFNA(VLOOKUP(E2755,الاوردرات!$B$1:$C$600,2,0),"")</f>
        <v/>
      </c>
      <c r="J2755" s="63"/>
      <c r="L2755" s="125" t="str">
        <f>IF(F2755="","",_xlfn.IFNA((VLOOKUP(F2755,help!L:M,2,0))*G2755,"غير مسجلة في المشتريات"))</f>
        <v/>
      </c>
    </row>
    <row r="2756" spans="2:12" x14ac:dyDescent="0.2">
      <c r="B2756" s="14">
        <f>COUNTIFS($E$3:E2756,تقرير!$E$4)</f>
        <v>21</v>
      </c>
      <c r="C2756" s="48"/>
      <c r="D2756" s="48"/>
      <c r="E2756" s="48"/>
      <c r="F2756" s="50"/>
      <c r="G2756" s="51"/>
      <c r="H2756" s="128" t="str">
        <f>IF(F2756="","",_xlfn.IFNA(VLOOKUP(F2756,'سجل المشتريات'!E:M,9,0),"غير مسجلة في المشتريات"))</f>
        <v/>
      </c>
      <c r="I2756" s="27" t="str">
        <f>_xlfn.IFNA(VLOOKUP(E2756,الاوردرات!$B$1:$C$600,2,0),"")</f>
        <v/>
      </c>
      <c r="J2756" s="63"/>
      <c r="L2756" s="125" t="str">
        <f>IF(F2756="","",_xlfn.IFNA((VLOOKUP(F2756,help!L:M,2,0))*G2756,"غير مسجلة في المشتريات"))</f>
        <v/>
      </c>
    </row>
    <row r="2757" spans="2:12" x14ac:dyDescent="0.2">
      <c r="B2757" s="14">
        <f>COUNTIFS($E$3:E2757,تقرير!$E$4)</f>
        <v>21</v>
      </c>
      <c r="C2757" s="48"/>
      <c r="D2757" s="48"/>
      <c r="E2757" s="48"/>
      <c r="F2757" s="50"/>
      <c r="G2757" s="51"/>
      <c r="H2757" s="128" t="str">
        <f>IF(F2757="","",_xlfn.IFNA(VLOOKUP(F2757,'سجل المشتريات'!E:M,9,0),"غير مسجلة في المشتريات"))</f>
        <v/>
      </c>
      <c r="I2757" s="27" t="str">
        <f>_xlfn.IFNA(VLOOKUP(E2757,الاوردرات!$B$1:$C$600,2,0),"")</f>
        <v/>
      </c>
      <c r="J2757" s="63"/>
      <c r="L2757" s="125" t="str">
        <f>IF(F2757="","",_xlfn.IFNA((VLOOKUP(F2757,help!L:M,2,0))*G2757,"غير مسجلة في المشتريات"))</f>
        <v/>
      </c>
    </row>
    <row r="2758" spans="2:12" x14ac:dyDescent="0.2">
      <c r="B2758" s="14">
        <f>COUNTIFS($E$3:E2758,تقرير!$E$4)</f>
        <v>21</v>
      </c>
      <c r="C2758" s="48"/>
      <c r="D2758" s="48"/>
      <c r="E2758" s="48"/>
      <c r="F2758" s="50"/>
      <c r="G2758" s="51"/>
      <c r="H2758" s="128" t="str">
        <f>IF(F2758="","",_xlfn.IFNA(VLOOKUP(F2758,'سجل المشتريات'!E:M,9,0),"غير مسجلة في المشتريات"))</f>
        <v/>
      </c>
      <c r="I2758" s="27" t="str">
        <f>_xlfn.IFNA(VLOOKUP(E2758,الاوردرات!$B$1:$C$600,2,0),"")</f>
        <v/>
      </c>
      <c r="J2758" s="63"/>
      <c r="L2758" s="125" t="str">
        <f>IF(F2758="","",_xlfn.IFNA((VLOOKUP(F2758,help!L:M,2,0))*G2758,"غير مسجلة في المشتريات"))</f>
        <v/>
      </c>
    </row>
    <row r="2759" spans="2:12" x14ac:dyDescent="0.2">
      <c r="B2759" s="14">
        <f>COUNTIFS($E$3:E2759,تقرير!$E$4)</f>
        <v>21</v>
      </c>
      <c r="C2759" s="48"/>
      <c r="D2759" s="48"/>
      <c r="E2759" s="48"/>
      <c r="F2759" s="50"/>
      <c r="G2759" s="51"/>
      <c r="H2759" s="128" t="str">
        <f>IF(F2759="","",_xlfn.IFNA(VLOOKUP(F2759,'سجل المشتريات'!E:M,9,0),"غير مسجلة في المشتريات"))</f>
        <v/>
      </c>
      <c r="I2759" s="27" t="str">
        <f>_xlfn.IFNA(VLOOKUP(E2759,الاوردرات!$B$1:$C$600,2,0),"")</f>
        <v/>
      </c>
      <c r="J2759" s="63"/>
      <c r="L2759" s="125" t="str">
        <f>IF(F2759="","",_xlfn.IFNA((VLOOKUP(F2759,help!L:M,2,0))*G2759,"غير مسجلة في المشتريات"))</f>
        <v/>
      </c>
    </row>
    <row r="2760" spans="2:12" x14ac:dyDescent="0.2">
      <c r="B2760" s="14">
        <f>COUNTIFS($E$3:E2760,تقرير!$E$4)</f>
        <v>21</v>
      </c>
      <c r="C2760" s="48"/>
      <c r="D2760" s="48"/>
      <c r="E2760" s="48"/>
      <c r="F2760" s="50"/>
      <c r="G2760" s="51"/>
      <c r="H2760" s="128" t="str">
        <f>IF(F2760="","",_xlfn.IFNA(VLOOKUP(F2760,'سجل المشتريات'!E:M,9,0),"غير مسجلة في المشتريات"))</f>
        <v/>
      </c>
      <c r="I2760" s="27" t="str">
        <f>_xlfn.IFNA(VLOOKUP(E2760,الاوردرات!$B$1:$C$600,2,0),"")</f>
        <v/>
      </c>
      <c r="J2760" s="63"/>
      <c r="L2760" s="125" t="str">
        <f>IF(F2760="","",_xlfn.IFNA((VLOOKUP(F2760,help!L:M,2,0))*G2760,"غير مسجلة في المشتريات"))</f>
        <v/>
      </c>
    </row>
    <row r="2761" spans="2:12" x14ac:dyDescent="0.2">
      <c r="B2761" s="14">
        <f>COUNTIFS($E$3:E2761,تقرير!$E$4)</f>
        <v>21</v>
      </c>
      <c r="C2761" s="48"/>
      <c r="D2761" s="48"/>
      <c r="E2761" s="48"/>
      <c r="F2761" s="50"/>
      <c r="G2761" s="51"/>
      <c r="H2761" s="128" t="str">
        <f>IF(F2761="","",_xlfn.IFNA(VLOOKUP(F2761,'سجل المشتريات'!E:M,9,0),"غير مسجلة في المشتريات"))</f>
        <v/>
      </c>
      <c r="I2761" s="27" t="str">
        <f>_xlfn.IFNA(VLOOKUP(E2761,الاوردرات!$B$1:$C$600,2,0),"")</f>
        <v/>
      </c>
      <c r="J2761" s="63"/>
      <c r="L2761" s="125" t="str">
        <f>IF(F2761="","",_xlfn.IFNA((VLOOKUP(F2761,help!L:M,2,0))*G2761,"غير مسجلة في المشتريات"))</f>
        <v/>
      </c>
    </row>
    <row r="2762" spans="2:12" x14ac:dyDescent="0.2">
      <c r="B2762" s="14">
        <f>COUNTIFS($E$3:E2762,تقرير!$E$4)</f>
        <v>21</v>
      </c>
      <c r="C2762" s="48"/>
      <c r="D2762" s="48"/>
      <c r="E2762" s="48"/>
      <c r="F2762" s="50"/>
      <c r="G2762" s="51"/>
      <c r="H2762" s="128" t="str">
        <f>IF(F2762="","",_xlfn.IFNA(VLOOKUP(F2762,'سجل المشتريات'!E:M,9,0),"غير مسجلة في المشتريات"))</f>
        <v/>
      </c>
      <c r="I2762" s="27" t="str">
        <f>_xlfn.IFNA(VLOOKUP(E2762,الاوردرات!$B$1:$C$600,2,0),"")</f>
        <v/>
      </c>
      <c r="J2762" s="63"/>
      <c r="L2762" s="125" t="str">
        <f>IF(F2762="","",_xlfn.IFNA((VLOOKUP(F2762,help!L:M,2,0))*G2762,"غير مسجلة في المشتريات"))</f>
        <v/>
      </c>
    </row>
    <row r="2763" spans="2:12" x14ac:dyDescent="0.2">
      <c r="B2763" s="14">
        <f>COUNTIFS($E$3:E2763,تقرير!$E$4)</f>
        <v>21</v>
      </c>
      <c r="C2763" s="48"/>
      <c r="D2763" s="48"/>
      <c r="E2763" s="48"/>
      <c r="F2763" s="50"/>
      <c r="G2763" s="51"/>
      <c r="H2763" s="128" t="str">
        <f>IF(F2763="","",_xlfn.IFNA(VLOOKUP(F2763,'سجل المشتريات'!E:M,9,0),"غير مسجلة في المشتريات"))</f>
        <v/>
      </c>
      <c r="I2763" s="27" t="str">
        <f>_xlfn.IFNA(VLOOKUP(E2763,الاوردرات!$B$1:$C$600,2,0),"")</f>
        <v/>
      </c>
      <c r="J2763" s="63"/>
      <c r="L2763" s="125" t="str">
        <f>IF(F2763="","",_xlfn.IFNA((VLOOKUP(F2763,help!L:M,2,0))*G2763,"غير مسجلة في المشتريات"))</f>
        <v/>
      </c>
    </row>
    <row r="2764" spans="2:12" x14ac:dyDescent="0.2">
      <c r="B2764" s="14">
        <f>COUNTIFS($E$3:E2764,تقرير!$E$4)</f>
        <v>21</v>
      </c>
      <c r="C2764" s="48"/>
      <c r="D2764" s="48"/>
      <c r="E2764" s="48"/>
      <c r="F2764" s="50"/>
      <c r="G2764" s="51"/>
      <c r="H2764" s="128" t="str">
        <f>IF(F2764="","",_xlfn.IFNA(VLOOKUP(F2764,'سجل المشتريات'!E:M,9,0),"غير مسجلة في المشتريات"))</f>
        <v/>
      </c>
      <c r="I2764" s="27" t="str">
        <f>_xlfn.IFNA(VLOOKUP(E2764,الاوردرات!$B$1:$C$600,2,0),"")</f>
        <v/>
      </c>
      <c r="J2764" s="63"/>
      <c r="L2764" s="125" t="str">
        <f>IF(F2764="","",_xlfn.IFNA((VLOOKUP(F2764,help!L:M,2,0))*G2764,"غير مسجلة في المشتريات"))</f>
        <v/>
      </c>
    </row>
    <row r="2765" spans="2:12" x14ac:dyDescent="0.2">
      <c r="B2765" s="14">
        <f>COUNTIFS($E$3:E2765,تقرير!$E$4)</f>
        <v>21</v>
      </c>
      <c r="C2765" s="48"/>
      <c r="D2765" s="48"/>
      <c r="E2765" s="48"/>
      <c r="F2765" s="50"/>
      <c r="G2765" s="51"/>
      <c r="H2765" s="128" t="str">
        <f>IF(F2765="","",_xlfn.IFNA(VLOOKUP(F2765,'سجل المشتريات'!E:M,9,0),"غير مسجلة في المشتريات"))</f>
        <v/>
      </c>
      <c r="I2765" s="27" t="str">
        <f>_xlfn.IFNA(VLOOKUP(E2765,الاوردرات!$B$1:$C$600,2,0),"")</f>
        <v/>
      </c>
      <c r="J2765" s="63"/>
      <c r="L2765" s="125" t="str">
        <f>IF(F2765="","",_xlfn.IFNA((VLOOKUP(F2765,help!L:M,2,0))*G2765,"غير مسجلة في المشتريات"))</f>
        <v/>
      </c>
    </row>
    <row r="2766" spans="2:12" x14ac:dyDescent="0.2">
      <c r="B2766" s="14">
        <f>COUNTIFS($E$3:E2766,تقرير!$E$4)</f>
        <v>21</v>
      </c>
      <c r="C2766" s="48"/>
      <c r="D2766" s="48"/>
      <c r="E2766" s="48"/>
      <c r="F2766" s="50"/>
      <c r="G2766" s="51"/>
      <c r="H2766" s="128" t="str">
        <f>IF(F2766="","",_xlfn.IFNA(VLOOKUP(F2766,'سجل المشتريات'!E:M,9,0),"غير مسجلة في المشتريات"))</f>
        <v/>
      </c>
      <c r="I2766" s="27" t="str">
        <f>_xlfn.IFNA(VLOOKUP(E2766,الاوردرات!$B$1:$C$600,2,0),"")</f>
        <v/>
      </c>
      <c r="J2766" s="63"/>
      <c r="L2766" s="125" t="str">
        <f>IF(F2766="","",_xlfn.IFNA((VLOOKUP(F2766,help!L:M,2,0))*G2766,"غير مسجلة في المشتريات"))</f>
        <v/>
      </c>
    </row>
    <row r="2767" spans="2:12" x14ac:dyDescent="0.2">
      <c r="B2767" s="14">
        <f>COUNTIFS($E$3:E2767,تقرير!$E$4)</f>
        <v>21</v>
      </c>
      <c r="C2767" s="48"/>
      <c r="D2767" s="48"/>
      <c r="E2767" s="48"/>
      <c r="F2767" s="50"/>
      <c r="G2767" s="51"/>
      <c r="H2767" s="128" t="str">
        <f>IF(F2767="","",_xlfn.IFNA(VLOOKUP(F2767,'سجل المشتريات'!E:M,9,0),"غير مسجلة في المشتريات"))</f>
        <v/>
      </c>
      <c r="I2767" s="27" t="str">
        <f>_xlfn.IFNA(VLOOKUP(E2767,الاوردرات!$B$1:$C$600,2,0),"")</f>
        <v/>
      </c>
      <c r="J2767" s="63"/>
      <c r="L2767" s="125" t="str">
        <f>IF(F2767="","",_xlfn.IFNA((VLOOKUP(F2767,help!L:M,2,0))*G2767,"غير مسجلة في المشتريات"))</f>
        <v/>
      </c>
    </row>
    <row r="2768" spans="2:12" x14ac:dyDescent="0.2">
      <c r="B2768" s="14">
        <f>COUNTIFS($E$3:E2768,تقرير!$E$4)</f>
        <v>21</v>
      </c>
      <c r="C2768" s="48"/>
      <c r="D2768" s="48"/>
      <c r="E2768" s="48"/>
      <c r="F2768" s="50"/>
      <c r="G2768" s="51"/>
      <c r="H2768" s="128" t="str">
        <f>IF(F2768="","",_xlfn.IFNA(VLOOKUP(F2768,'سجل المشتريات'!E:M,9,0),"غير مسجلة في المشتريات"))</f>
        <v/>
      </c>
      <c r="I2768" s="27" t="str">
        <f>_xlfn.IFNA(VLOOKUP(E2768,الاوردرات!$B$1:$C$600,2,0),"")</f>
        <v/>
      </c>
      <c r="J2768" s="63"/>
      <c r="L2768" s="125" t="str">
        <f>IF(F2768="","",_xlfn.IFNA((VLOOKUP(F2768,help!L:M,2,0))*G2768,"غير مسجلة في المشتريات"))</f>
        <v/>
      </c>
    </row>
    <row r="2769" spans="2:12" x14ac:dyDescent="0.2">
      <c r="B2769" s="14">
        <f>COUNTIFS($E$3:E2769,تقرير!$E$4)</f>
        <v>21</v>
      </c>
      <c r="C2769" s="48"/>
      <c r="D2769" s="48"/>
      <c r="E2769" s="48"/>
      <c r="F2769" s="50"/>
      <c r="G2769" s="51"/>
      <c r="H2769" s="128" t="str">
        <f>IF(F2769="","",_xlfn.IFNA(VLOOKUP(F2769,'سجل المشتريات'!E:M,9,0),"غير مسجلة في المشتريات"))</f>
        <v/>
      </c>
      <c r="I2769" s="27" t="str">
        <f>_xlfn.IFNA(VLOOKUP(E2769,الاوردرات!$B$1:$C$600,2,0),"")</f>
        <v/>
      </c>
      <c r="J2769" s="63"/>
      <c r="L2769" s="125" t="str">
        <f>IF(F2769="","",_xlfn.IFNA((VLOOKUP(F2769,help!L:M,2,0))*G2769,"غير مسجلة في المشتريات"))</f>
        <v/>
      </c>
    </row>
    <row r="2770" spans="2:12" x14ac:dyDescent="0.2">
      <c r="B2770" s="14">
        <f>COUNTIFS($E$3:E2770,تقرير!$E$4)</f>
        <v>21</v>
      </c>
      <c r="C2770" s="48"/>
      <c r="D2770" s="48"/>
      <c r="E2770" s="48"/>
      <c r="F2770" s="50"/>
      <c r="G2770" s="51"/>
      <c r="H2770" s="128" t="str">
        <f>IF(F2770="","",_xlfn.IFNA(VLOOKUP(F2770,'سجل المشتريات'!E:M,9,0),"غير مسجلة في المشتريات"))</f>
        <v/>
      </c>
      <c r="I2770" s="27" t="str">
        <f>_xlfn.IFNA(VLOOKUP(E2770,الاوردرات!$B$1:$C$600,2,0),"")</f>
        <v/>
      </c>
      <c r="J2770" s="63"/>
      <c r="L2770" s="125" t="str">
        <f>IF(F2770="","",_xlfn.IFNA((VLOOKUP(F2770,help!L:M,2,0))*G2770,"غير مسجلة في المشتريات"))</f>
        <v/>
      </c>
    </row>
    <row r="2771" spans="2:12" x14ac:dyDescent="0.2">
      <c r="B2771" s="14">
        <f>COUNTIFS($E$3:E2771,تقرير!$E$4)</f>
        <v>21</v>
      </c>
      <c r="C2771" s="48"/>
      <c r="D2771" s="48"/>
      <c r="E2771" s="48"/>
      <c r="F2771" s="50"/>
      <c r="G2771" s="51"/>
      <c r="H2771" s="128" t="str">
        <f>IF(F2771="","",_xlfn.IFNA(VLOOKUP(F2771,'سجل المشتريات'!E:M,9,0),"غير مسجلة في المشتريات"))</f>
        <v/>
      </c>
      <c r="I2771" s="27" t="str">
        <f>_xlfn.IFNA(VLOOKUP(E2771,الاوردرات!$B$1:$C$600,2,0),"")</f>
        <v/>
      </c>
      <c r="J2771" s="63"/>
      <c r="L2771" s="125" t="str">
        <f>IF(F2771="","",_xlfn.IFNA((VLOOKUP(F2771,help!L:M,2,0))*G2771,"غير مسجلة في المشتريات"))</f>
        <v/>
      </c>
    </row>
    <row r="2772" spans="2:12" x14ac:dyDescent="0.2">
      <c r="B2772" s="14">
        <f>COUNTIFS($E$3:E2772,تقرير!$E$4)</f>
        <v>21</v>
      </c>
      <c r="C2772" s="48"/>
      <c r="D2772" s="48"/>
      <c r="E2772" s="48"/>
      <c r="F2772" s="50"/>
      <c r="G2772" s="51"/>
      <c r="H2772" s="128" t="str">
        <f>IF(F2772="","",_xlfn.IFNA(VLOOKUP(F2772,'سجل المشتريات'!E:M,9,0),"غير مسجلة في المشتريات"))</f>
        <v/>
      </c>
      <c r="I2772" s="27" t="str">
        <f>_xlfn.IFNA(VLOOKUP(E2772,الاوردرات!$B$1:$C$600,2,0),"")</f>
        <v/>
      </c>
      <c r="J2772" s="63"/>
      <c r="L2772" s="125" t="str">
        <f>IF(F2772="","",_xlfn.IFNA((VLOOKUP(F2772,help!L:M,2,0))*G2772,"غير مسجلة في المشتريات"))</f>
        <v/>
      </c>
    </row>
    <row r="2773" spans="2:12" x14ac:dyDescent="0.2">
      <c r="B2773" s="14">
        <f>COUNTIFS($E$3:E2773,تقرير!$E$4)</f>
        <v>21</v>
      </c>
      <c r="C2773" s="48"/>
      <c r="D2773" s="48"/>
      <c r="E2773" s="48"/>
      <c r="F2773" s="50"/>
      <c r="G2773" s="51"/>
      <c r="H2773" s="128" t="str">
        <f>IF(F2773="","",_xlfn.IFNA(VLOOKUP(F2773,'سجل المشتريات'!E:M,9,0),"غير مسجلة في المشتريات"))</f>
        <v/>
      </c>
      <c r="I2773" s="27" t="str">
        <f>_xlfn.IFNA(VLOOKUP(E2773,الاوردرات!$B$1:$C$600,2,0),"")</f>
        <v/>
      </c>
      <c r="J2773" s="63"/>
      <c r="L2773" s="125" t="str">
        <f>IF(F2773="","",_xlfn.IFNA((VLOOKUP(F2773,help!L:M,2,0))*G2773,"غير مسجلة في المشتريات"))</f>
        <v/>
      </c>
    </row>
    <row r="2774" spans="2:12" x14ac:dyDescent="0.2">
      <c r="B2774" s="14">
        <f>COUNTIFS($E$3:E2774,تقرير!$E$4)</f>
        <v>21</v>
      </c>
      <c r="C2774" s="48"/>
      <c r="D2774" s="48"/>
      <c r="E2774" s="48"/>
      <c r="F2774" s="50"/>
      <c r="G2774" s="51"/>
      <c r="H2774" s="128" t="str">
        <f>IF(F2774="","",_xlfn.IFNA(VLOOKUP(F2774,'سجل المشتريات'!E:M,9,0),"غير مسجلة في المشتريات"))</f>
        <v/>
      </c>
      <c r="I2774" s="27" t="str">
        <f>_xlfn.IFNA(VLOOKUP(E2774,الاوردرات!$B$1:$C$600,2,0),"")</f>
        <v/>
      </c>
      <c r="J2774" s="63"/>
      <c r="L2774" s="125" t="str">
        <f>IF(F2774="","",_xlfn.IFNA((VLOOKUP(F2774,help!L:M,2,0))*G2774,"غير مسجلة في المشتريات"))</f>
        <v/>
      </c>
    </row>
    <row r="2775" spans="2:12" x14ac:dyDescent="0.2">
      <c r="B2775" s="14">
        <f>COUNTIFS($E$3:E2775,تقرير!$E$4)</f>
        <v>21</v>
      </c>
      <c r="C2775" s="48"/>
      <c r="D2775" s="48"/>
      <c r="E2775" s="48"/>
      <c r="F2775" s="50"/>
      <c r="G2775" s="51"/>
      <c r="H2775" s="128" t="str">
        <f>IF(F2775="","",_xlfn.IFNA(VLOOKUP(F2775,'سجل المشتريات'!E:M,9,0),"غير مسجلة في المشتريات"))</f>
        <v/>
      </c>
      <c r="I2775" s="27" t="str">
        <f>_xlfn.IFNA(VLOOKUP(E2775,الاوردرات!$B$1:$C$600,2,0),"")</f>
        <v/>
      </c>
      <c r="J2775" s="63"/>
      <c r="L2775" s="125" t="str">
        <f>IF(F2775="","",_xlfn.IFNA((VLOOKUP(F2775,help!L:M,2,0))*G2775,"غير مسجلة في المشتريات"))</f>
        <v/>
      </c>
    </row>
    <row r="2776" spans="2:12" x14ac:dyDescent="0.2">
      <c r="B2776" s="14">
        <f>COUNTIFS($E$3:E2776,تقرير!$E$4)</f>
        <v>21</v>
      </c>
      <c r="C2776" s="48"/>
      <c r="D2776" s="48"/>
      <c r="E2776" s="48"/>
      <c r="F2776" s="50"/>
      <c r="G2776" s="51"/>
      <c r="H2776" s="128" t="str">
        <f>IF(F2776="","",_xlfn.IFNA(VLOOKUP(F2776,'سجل المشتريات'!E:M,9,0),"غير مسجلة في المشتريات"))</f>
        <v/>
      </c>
      <c r="I2776" s="27" t="str">
        <f>_xlfn.IFNA(VLOOKUP(E2776,الاوردرات!$B$1:$C$600,2,0),"")</f>
        <v/>
      </c>
      <c r="J2776" s="63"/>
      <c r="L2776" s="125" t="str">
        <f>IF(F2776="","",_xlfn.IFNA((VLOOKUP(F2776,help!L:M,2,0))*G2776,"غير مسجلة في المشتريات"))</f>
        <v/>
      </c>
    </row>
    <row r="2777" spans="2:12" x14ac:dyDescent="0.2">
      <c r="B2777" s="14">
        <f>COUNTIFS($E$3:E2777,تقرير!$E$4)</f>
        <v>21</v>
      </c>
      <c r="C2777" s="48"/>
      <c r="D2777" s="48"/>
      <c r="E2777" s="48"/>
      <c r="F2777" s="50"/>
      <c r="G2777" s="51"/>
      <c r="H2777" s="128" t="str">
        <f>IF(F2777="","",_xlfn.IFNA(VLOOKUP(F2777,'سجل المشتريات'!E:M,9,0),"غير مسجلة في المشتريات"))</f>
        <v/>
      </c>
      <c r="I2777" s="27" t="str">
        <f>_xlfn.IFNA(VLOOKUP(E2777,الاوردرات!$B$1:$C$600,2,0),"")</f>
        <v/>
      </c>
      <c r="J2777" s="63"/>
      <c r="L2777" s="125" t="str">
        <f>IF(F2777="","",_xlfn.IFNA((VLOOKUP(F2777,help!L:M,2,0))*G2777,"غير مسجلة في المشتريات"))</f>
        <v/>
      </c>
    </row>
    <row r="2778" spans="2:12" x14ac:dyDescent="0.2">
      <c r="B2778" s="14">
        <f>COUNTIFS($E$3:E2778,تقرير!$E$4)</f>
        <v>21</v>
      </c>
      <c r="C2778" s="48"/>
      <c r="D2778" s="48"/>
      <c r="E2778" s="48"/>
      <c r="F2778" s="50"/>
      <c r="G2778" s="51"/>
      <c r="H2778" s="128" t="str">
        <f>IF(F2778="","",_xlfn.IFNA(VLOOKUP(F2778,'سجل المشتريات'!E:M,9,0),"غير مسجلة في المشتريات"))</f>
        <v/>
      </c>
      <c r="I2778" s="27" t="str">
        <f>_xlfn.IFNA(VLOOKUP(E2778,الاوردرات!$B$1:$C$600,2,0),"")</f>
        <v/>
      </c>
      <c r="J2778" s="63"/>
      <c r="L2778" s="125" t="str">
        <f>IF(F2778="","",_xlfn.IFNA((VLOOKUP(F2778,help!L:M,2,0))*G2778,"غير مسجلة في المشتريات"))</f>
        <v/>
      </c>
    </row>
    <row r="2779" spans="2:12" x14ac:dyDescent="0.2">
      <c r="B2779" s="14">
        <f>COUNTIFS($E$3:E2779,تقرير!$E$4)</f>
        <v>21</v>
      </c>
      <c r="C2779" s="48"/>
      <c r="D2779" s="48"/>
      <c r="E2779" s="48"/>
      <c r="F2779" s="50"/>
      <c r="G2779" s="51"/>
      <c r="H2779" s="128" t="str">
        <f>IF(F2779="","",_xlfn.IFNA(VLOOKUP(F2779,'سجل المشتريات'!E:M,9,0),"غير مسجلة في المشتريات"))</f>
        <v/>
      </c>
      <c r="I2779" s="27" t="str">
        <f>_xlfn.IFNA(VLOOKUP(E2779,الاوردرات!$B$1:$C$600,2,0),"")</f>
        <v/>
      </c>
      <c r="J2779" s="63"/>
      <c r="L2779" s="125" t="str">
        <f>IF(F2779="","",_xlfn.IFNA((VLOOKUP(F2779,help!L:M,2,0))*G2779,"غير مسجلة في المشتريات"))</f>
        <v/>
      </c>
    </row>
    <row r="2780" spans="2:12" x14ac:dyDescent="0.2">
      <c r="B2780" s="14">
        <f>COUNTIFS($E$3:E2780,تقرير!$E$4)</f>
        <v>21</v>
      </c>
      <c r="C2780" s="48"/>
      <c r="D2780" s="48"/>
      <c r="E2780" s="48"/>
      <c r="F2780" s="50"/>
      <c r="G2780" s="51"/>
      <c r="H2780" s="128" t="str">
        <f>IF(F2780="","",_xlfn.IFNA(VLOOKUP(F2780,'سجل المشتريات'!E:M,9,0),"غير مسجلة في المشتريات"))</f>
        <v/>
      </c>
      <c r="I2780" s="27" t="str">
        <f>_xlfn.IFNA(VLOOKUP(E2780,الاوردرات!$B$1:$C$600,2,0),"")</f>
        <v/>
      </c>
      <c r="J2780" s="63"/>
      <c r="L2780" s="125" t="str">
        <f>IF(F2780="","",_xlfn.IFNA((VLOOKUP(F2780,help!L:M,2,0))*G2780,"غير مسجلة في المشتريات"))</f>
        <v/>
      </c>
    </row>
    <row r="2781" spans="2:12" x14ac:dyDescent="0.2">
      <c r="B2781" s="14">
        <f>COUNTIFS($E$3:E2781,تقرير!$E$4)</f>
        <v>21</v>
      </c>
      <c r="C2781" s="48"/>
      <c r="D2781" s="48"/>
      <c r="E2781" s="48"/>
      <c r="F2781" s="50"/>
      <c r="G2781" s="51"/>
      <c r="H2781" s="128" t="str">
        <f>IF(F2781="","",_xlfn.IFNA(VLOOKUP(F2781,'سجل المشتريات'!E:M,9,0),"غير مسجلة في المشتريات"))</f>
        <v/>
      </c>
      <c r="I2781" s="27" t="str">
        <f>_xlfn.IFNA(VLOOKUP(E2781,الاوردرات!$B$1:$C$600,2,0),"")</f>
        <v/>
      </c>
      <c r="J2781" s="63"/>
      <c r="L2781" s="125" t="str">
        <f>IF(F2781="","",_xlfn.IFNA((VLOOKUP(F2781,help!L:M,2,0))*G2781,"غير مسجلة في المشتريات"))</f>
        <v/>
      </c>
    </row>
    <row r="2782" spans="2:12" x14ac:dyDescent="0.2">
      <c r="B2782" s="14">
        <f>COUNTIFS($E$3:E2782,تقرير!$E$4)</f>
        <v>21</v>
      </c>
      <c r="C2782" s="48"/>
      <c r="D2782" s="48"/>
      <c r="E2782" s="48"/>
      <c r="F2782" s="50"/>
      <c r="G2782" s="51"/>
      <c r="H2782" s="128" t="str">
        <f>IF(F2782="","",_xlfn.IFNA(VLOOKUP(F2782,'سجل المشتريات'!E:M,9,0),"غير مسجلة في المشتريات"))</f>
        <v/>
      </c>
      <c r="I2782" s="27" t="str">
        <f>_xlfn.IFNA(VLOOKUP(E2782,الاوردرات!$B$1:$C$600,2,0),"")</f>
        <v/>
      </c>
      <c r="J2782" s="63"/>
      <c r="L2782" s="125" t="str">
        <f>IF(F2782="","",_xlfn.IFNA((VLOOKUP(F2782,help!L:M,2,0))*G2782,"غير مسجلة في المشتريات"))</f>
        <v/>
      </c>
    </row>
    <row r="2783" spans="2:12" x14ac:dyDescent="0.2">
      <c r="B2783" s="14">
        <f>COUNTIFS($E$3:E2783,تقرير!$E$4)</f>
        <v>21</v>
      </c>
      <c r="C2783" s="48"/>
      <c r="D2783" s="48"/>
      <c r="E2783" s="48"/>
      <c r="F2783" s="50"/>
      <c r="G2783" s="51"/>
      <c r="H2783" s="128" t="str">
        <f>IF(F2783="","",_xlfn.IFNA(VLOOKUP(F2783,'سجل المشتريات'!E:M,9,0),"غير مسجلة في المشتريات"))</f>
        <v/>
      </c>
      <c r="I2783" s="27" t="str">
        <f>_xlfn.IFNA(VLOOKUP(E2783,الاوردرات!$B$1:$C$600,2,0),"")</f>
        <v/>
      </c>
      <c r="J2783" s="63"/>
      <c r="L2783" s="125" t="str">
        <f>IF(F2783="","",_xlfn.IFNA((VLOOKUP(F2783,help!L:M,2,0))*G2783,"غير مسجلة في المشتريات"))</f>
        <v/>
      </c>
    </row>
    <row r="2784" spans="2:12" x14ac:dyDescent="0.2">
      <c r="B2784" s="14">
        <f>COUNTIFS($E$3:E2784,تقرير!$E$4)</f>
        <v>21</v>
      </c>
      <c r="C2784" s="48"/>
      <c r="D2784" s="48"/>
      <c r="E2784" s="48"/>
      <c r="F2784" s="50"/>
      <c r="G2784" s="51"/>
      <c r="H2784" s="128" t="str">
        <f>IF(F2784="","",_xlfn.IFNA(VLOOKUP(F2784,'سجل المشتريات'!E:M,9,0),"غير مسجلة في المشتريات"))</f>
        <v/>
      </c>
      <c r="I2784" s="27" t="str">
        <f>_xlfn.IFNA(VLOOKUP(E2784,الاوردرات!$B$1:$C$600,2,0),"")</f>
        <v/>
      </c>
      <c r="J2784" s="63"/>
      <c r="L2784" s="125" t="str">
        <f>IF(F2784="","",_xlfn.IFNA((VLOOKUP(F2784,help!L:M,2,0))*G2784,"غير مسجلة في المشتريات"))</f>
        <v/>
      </c>
    </row>
    <row r="2785" spans="2:12" x14ac:dyDescent="0.2">
      <c r="B2785" s="14">
        <f>COUNTIFS($E$3:E2785,تقرير!$E$4)</f>
        <v>21</v>
      </c>
      <c r="C2785" s="48"/>
      <c r="D2785" s="48"/>
      <c r="E2785" s="48"/>
      <c r="F2785" s="50"/>
      <c r="G2785" s="51"/>
      <c r="H2785" s="128" t="str">
        <f>IF(F2785="","",_xlfn.IFNA(VLOOKUP(F2785,'سجل المشتريات'!E:M,9,0),"غير مسجلة في المشتريات"))</f>
        <v/>
      </c>
      <c r="I2785" s="27" t="str">
        <f>_xlfn.IFNA(VLOOKUP(E2785,الاوردرات!$B$1:$C$600,2,0),"")</f>
        <v/>
      </c>
      <c r="J2785" s="63"/>
      <c r="L2785" s="125" t="str">
        <f>IF(F2785="","",_xlfn.IFNA((VLOOKUP(F2785,help!L:M,2,0))*G2785,"غير مسجلة في المشتريات"))</f>
        <v/>
      </c>
    </row>
    <row r="2786" spans="2:12" x14ac:dyDescent="0.2">
      <c r="B2786" s="14">
        <f>COUNTIFS($E$3:E2786,تقرير!$E$4)</f>
        <v>21</v>
      </c>
      <c r="C2786" s="48"/>
      <c r="D2786" s="48"/>
      <c r="E2786" s="48"/>
      <c r="F2786" s="50"/>
      <c r="G2786" s="51"/>
      <c r="H2786" s="128" t="str">
        <f>IF(F2786="","",_xlfn.IFNA(VLOOKUP(F2786,'سجل المشتريات'!E:M,9,0),"غير مسجلة في المشتريات"))</f>
        <v/>
      </c>
      <c r="I2786" s="27" t="str">
        <f>_xlfn.IFNA(VLOOKUP(E2786,الاوردرات!$B$1:$C$600,2,0),"")</f>
        <v/>
      </c>
      <c r="J2786" s="63"/>
      <c r="L2786" s="125" t="str">
        <f>IF(F2786="","",_xlfn.IFNA((VLOOKUP(F2786,help!L:M,2,0))*G2786,"غير مسجلة في المشتريات"))</f>
        <v/>
      </c>
    </row>
    <row r="2787" spans="2:12" x14ac:dyDescent="0.2">
      <c r="B2787" s="14">
        <f>COUNTIFS($E$3:E2787,تقرير!$E$4)</f>
        <v>21</v>
      </c>
      <c r="C2787" s="48"/>
      <c r="D2787" s="48"/>
      <c r="E2787" s="48"/>
      <c r="F2787" s="50"/>
      <c r="G2787" s="51"/>
      <c r="H2787" s="128" t="str">
        <f>IF(F2787="","",_xlfn.IFNA(VLOOKUP(F2787,'سجل المشتريات'!E:M,9,0),"غير مسجلة في المشتريات"))</f>
        <v/>
      </c>
      <c r="I2787" s="27" t="str">
        <f>_xlfn.IFNA(VLOOKUP(E2787,الاوردرات!$B$1:$C$600,2,0),"")</f>
        <v/>
      </c>
      <c r="J2787" s="63"/>
      <c r="L2787" s="125" t="str">
        <f>IF(F2787="","",_xlfn.IFNA((VLOOKUP(F2787,help!L:M,2,0))*G2787,"غير مسجلة في المشتريات"))</f>
        <v/>
      </c>
    </row>
    <row r="2788" spans="2:12" x14ac:dyDescent="0.2">
      <c r="B2788" s="14">
        <f>COUNTIFS($E$3:E2788,تقرير!$E$4)</f>
        <v>21</v>
      </c>
      <c r="C2788" s="48"/>
      <c r="D2788" s="48"/>
      <c r="E2788" s="48"/>
      <c r="F2788" s="50"/>
      <c r="G2788" s="51"/>
      <c r="H2788" s="128" t="str">
        <f>IF(F2788="","",_xlfn.IFNA(VLOOKUP(F2788,'سجل المشتريات'!E:M,9,0),"غير مسجلة في المشتريات"))</f>
        <v/>
      </c>
      <c r="I2788" s="27" t="str">
        <f>_xlfn.IFNA(VLOOKUP(E2788,الاوردرات!$B$1:$C$600,2,0),"")</f>
        <v/>
      </c>
      <c r="J2788" s="63"/>
      <c r="L2788" s="125" t="str">
        <f>IF(F2788="","",_xlfn.IFNA((VLOOKUP(F2788,help!L:M,2,0))*G2788,"غير مسجلة في المشتريات"))</f>
        <v/>
      </c>
    </row>
    <row r="2789" spans="2:12" x14ac:dyDescent="0.2">
      <c r="B2789" s="14">
        <f>COUNTIFS($E$3:E2789,تقرير!$E$4)</f>
        <v>21</v>
      </c>
      <c r="C2789" s="48"/>
      <c r="D2789" s="48"/>
      <c r="E2789" s="48"/>
      <c r="F2789" s="50"/>
      <c r="G2789" s="51"/>
      <c r="H2789" s="128" t="str">
        <f>IF(F2789="","",_xlfn.IFNA(VLOOKUP(F2789,'سجل المشتريات'!E:M,9,0),"غير مسجلة في المشتريات"))</f>
        <v/>
      </c>
      <c r="I2789" s="27" t="str">
        <f>_xlfn.IFNA(VLOOKUP(E2789,الاوردرات!$B$1:$C$600,2,0),"")</f>
        <v/>
      </c>
      <c r="J2789" s="63"/>
      <c r="L2789" s="125" t="str">
        <f>IF(F2789="","",_xlfn.IFNA((VLOOKUP(F2789,help!L:M,2,0))*G2789,"غير مسجلة في المشتريات"))</f>
        <v/>
      </c>
    </row>
    <row r="2790" spans="2:12" x14ac:dyDescent="0.2">
      <c r="B2790" s="14">
        <f>COUNTIFS($E$3:E2790,تقرير!$E$4)</f>
        <v>21</v>
      </c>
      <c r="C2790" s="48"/>
      <c r="D2790" s="48"/>
      <c r="E2790" s="48"/>
      <c r="F2790" s="50"/>
      <c r="G2790" s="51"/>
      <c r="H2790" s="128" t="str">
        <f>IF(F2790="","",_xlfn.IFNA(VLOOKUP(F2790,'سجل المشتريات'!E:M,9,0),"غير مسجلة في المشتريات"))</f>
        <v/>
      </c>
      <c r="I2790" s="27" t="str">
        <f>_xlfn.IFNA(VLOOKUP(E2790,الاوردرات!$B$1:$C$600,2,0),"")</f>
        <v/>
      </c>
      <c r="J2790" s="63"/>
      <c r="L2790" s="125" t="str">
        <f>IF(F2790="","",_xlfn.IFNA((VLOOKUP(F2790,help!L:M,2,0))*G2790,"غير مسجلة في المشتريات"))</f>
        <v/>
      </c>
    </row>
    <row r="2791" spans="2:12" x14ac:dyDescent="0.2">
      <c r="B2791" s="14">
        <f>COUNTIFS($E$3:E2791,تقرير!$E$4)</f>
        <v>21</v>
      </c>
      <c r="C2791" s="48"/>
      <c r="D2791" s="48"/>
      <c r="E2791" s="48"/>
      <c r="F2791" s="50"/>
      <c r="G2791" s="51"/>
      <c r="H2791" s="128" t="str">
        <f>IF(F2791="","",_xlfn.IFNA(VLOOKUP(F2791,'سجل المشتريات'!E:M,9,0),"غير مسجلة في المشتريات"))</f>
        <v/>
      </c>
      <c r="I2791" s="27" t="str">
        <f>_xlfn.IFNA(VLOOKUP(E2791,الاوردرات!$B$1:$C$600,2,0),"")</f>
        <v/>
      </c>
      <c r="J2791" s="63"/>
      <c r="L2791" s="125" t="str">
        <f>IF(F2791="","",_xlfn.IFNA((VLOOKUP(F2791,help!L:M,2,0))*G2791,"غير مسجلة في المشتريات"))</f>
        <v/>
      </c>
    </row>
    <row r="2792" spans="2:12" x14ac:dyDescent="0.2">
      <c r="B2792" s="14">
        <f>COUNTIFS($E$3:E2792,تقرير!$E$4)</f>
        <v>21</v>
      </c>
      <c r="C2792" s="48"/>
      <c r="D2792" s="48"/>
      <c r="E2792" s="48"/>
      <c r="F2792" s="50"/>
      <c r="G2792" s="51"/>
      <c r="H2792" s="128" t="str">
        <f>IF(F2792="","",_xlfn.IFNA(VLOOKUP(F2792,'سجل المشتريات'!E:M,9,0),"غير مسجلة في المشتريات"))</f>
        <v/>
      </c>
      <c r="I2792" s="27" t="str">
        <f>_xlfn.IFNA(VLOOKUP(E2792,الاوردرات!$B$1:$C$600,2,0),"")</f>
        <v/>
      </c>
      <c r="J2792" s="63"/>
      <c r="L2792" s="125" t="str">
        <f>IF(F2792="","",_xlfn.IFNA((VLOOKUP(F2792,help!L:M,2,0))*G2792,"غير مسجلة في المشتريات"))</f>
        <v/>
      </c>
    </row>
    <row r="2793" spans="2:12" x14ac:dyDescent="0.2">
      <c r="B2793" s="14">
        <f>COUNTIFS($E$3:E2793,تقرير!$E$4)</f>
        <v>21</v>
      </c>
      <c r="C2793" s="48"/>
      <c r="D2793" s="48"/>
      <c r="E2793" s="48"/>
      <c r="F2793" s="50"/>
      <c r="G2793" s="51"/>
      <c r="H2793" s="128" t="str">
        <f>IF(F2793="","",_xlfn.IFNA(VLOOKUP(F2793,'سجل المشتريات'!E:M,9,0),"غير مسجلة في المشتريات"))</f>
        <v/>
      </c>
      <c r="I2793" s="27" t="str">
        <f>_xlfn.IFNA(VLOOKUP(E2793,الاوردرات!$B$1:$C$600,2,0),"")</f>
        <v/>
      </c>
      <c r="J2793" s="63"/>
      <c r="L2793" s="125" t="str">
        <f>IF(F2793="","",_xlfn.IFNA((VLOOKUP(F2793,help!L:M,2,0))*G2793,"غير مسجلة في المشتريات"))</f>
        <v/>
      </c>
    </row>
    <row r="2794" spans="2:12" x14ac:dyDescent="0.2">
      <c r="B2794" s="14">
        <f>COUNTIFS($E$3:E2794,تقرير!$E$4)</f>
        <v>21</v>
      </c>
      <c r="C2794" s="48"/>
      <c r="D2794" s="48"/>
      <c r="E2794" s="48"/>
      <c r="F2794" s="50"/>
      <c r="G2794" s="51"/>
      <c r="H2794" s="128" t="str">
        <f>IF(F2794="","",_xlfn.IFNA(VLOOKUP(F2794,'سجل المشتريات'!E:M,9,0),"غير مسجلة في المشتريات"))</f>
        <v/>
      </c>
      <c r="I2794" s="27" t="str">
        <f>_xlfn.IFNA(VLOOKUP(E2794,الاوردرات!$B$1:$C$600,2,0),"")</f>
        <v/>
      </c>
      <c r="J2794" s="63"/>
      <c r="L2794" s="125" t="str">
        <f>IF(F2794="","",_xlfn.IFNA((VLOOKUP(F2794,help!L:M,2,0))*G2794,"غير مسجلة في المشتريات"))</f>
        <v/>
      </c>
    </row>
    <row r="2795" spans="2:12" x14ac:dyDescent="0.2">
      <c r="B2795" s="14">
        <f>COUNTIFS($E$3:E2795,تقرير!$E$4)</f>
        <v>21</v>
      </c>
      <c r="C2795" s="48"/>
      <c r="D2795" s="48"/>
      <c r="E2795" s="48"/>
      <c r="F2795" s="50"/>
      <c r="G2795" s="51"/>
      <c r="H2795" s="128" t="str">
        <f>IF(F2795="","",_xlfn.IFNA(VLOOKUP(F2795,'سجل المشتريات'!E:M,9,0),"غير مسجلة في المشتريات"))</f>
        <v/>
      </c>
      <c r="I2795" s="27" t="str">
        <f>_xlfn.IFNA(VLOOKUP(E2795,الاوردرات!$B$1:$C$600,2,0),"")</f>
        <v/>
      </c>
      <c r="J2795" s="63"/>
      <c r="L2795" s="125" t="str">
        <f>IF(F2795="","",_xlfn.IFNA((VLOOKUP(F2795,help!L:M,2,0))*G2795,"غير مسجلة في المشتريات"))</f>
        <v/>
      </c>
    </row>
    <row r="2796" spans="2:12" x14ac:dyDescent="0.2">
      <c r="B2796" s="14">
        <f>COUNTIFS($E$3:E2796,تقرير!$E$4)</f>
        <v>21</v>
      </c>
      <c r="C2796" s="48"/>
      <c r="D2796" s="48"/>
      <c r="E2796" s="48"/>
      <c r="F2796" s="50"/>
      <c r="G2796" s="51"/>
      <c r="H2796" s="128" t="str">
        <f>IF(F2796="","",_xlfn.IFNA(VLOOKUP(F2796,'سجل المشتريات'!E:M,9,0),"غير مسجلة في المشتريات"))</f>
        <v/>
      </c>
      <c r="I2796" s="27" t="str">
        <f>_xlfn.IFNA(VLOOKUP(E2796,الاوردرات!$B$1:$C$600,2,0),"")</f>
        <v/>
      </c>
      <c r="J2796" s="63"/>
      <c r="L2796" s="125" t="str">
        <f>IF(F2796="","",_xlfn.IFNA((VLOOKUP(F2796,help!L:M,2,0))*G2796,"غير مسجلة في المشتريات"))</f>
        <v/>
      </c>
    </row>
    <row r="2797" spans="2:12" x14ac:dyDescent="0.2">
      <c r="B2797" s="14">
        <f>COUNTIFS($E$3:E2797,تقرير!$E$4)</f>
        <v>21</v>
      </c>
      <c r="C2797" s="48"/>
      <c r="D2797" s="48"/>
      <c r="E2797" s="48"/>
      <c r="F2797" s="50"/>
      <c r="G2797" s="51"/>
      <c r="H2797" s="128" t="str">
        <f>IF(F2797="","",_xlfn.IFNA(VLOOKUP(F2797,'سجل المشتريات'!E:M,9,0),"غير مسجلة في المشتريات"))</f>
        <v/>
      </c>
      <c r="I2797" s="27" t="str">
        <f>_xlfn.IFNA(VLOOKUP(E2797,الاوردرات!$B$1:$C$600,2,0),"")</f>
        <v/>
      </c>
      <c r="J2797" s="63"/>
      <c r="L2797" s="125" t="str">
        <f>IF(F2797="","",_xlfn.IFNA((VLOOKUP(F2797,help!L:M,2,0))*G2797,"غير مسجلة في المشتريات"))</f>
        <v/>
      </c>
    </row>
    <row r="2798" spans="2:12" x14ac:dyDescent="0.2">
      <c r="B2798" s="14">
        <f>COUNTIFS($E$3:E2798,تقرير!$E$4)</f>
        <v>21</v>
      </c>
      <c r="C2798" s="48"/>
      <c r="D2798" s="48"/>
      <c r="E2798" s="48"/>
      <c r="F2798" s="50"/>
      <c r="G2798" s="51"/>
      <c r="H2798" s="128" t="str">
        <f>IF(F2798="","",_xlfn.IFNA(VLOOKUP(F2798,'سجل المشتريات'!E:M,9,0),"غير مسجلة في المشتريات"))</f>
        <v/>
      </c>
      <c r="I2798" s="27" t="str">
        <f>_xlfn.IFNA(VLOOKUP(E2798,الاوردرات!$B$1:$C$600,2,0),"")</f>
        <v/>
      </c>
      <c r="J2798" s="63"/>
      <c r="L2798" s="125" t="str">
        <f>IF(F2798="","",_xlfn.IFNA((VLOOKUP(F2798,help!L:M,2,0))*G2798,"غير مسجلة في المشتريات"))</f>
        <v/>
      </c>
    </row>
    <row r="2799" spans="2:12" x14ac:dyDescent="0.2">
      <c r="B2799" s="14">
        <f>COUNTIFS($E$3:E2799,تقرير!$E$4)</f>
        <v>21</v>
      </c>
      <c r="C2799" s="48"/>
      <c r="D2799" s="48"/>
      <c r="E2799" s="48"/>
      <c r="F2799" s="50"/>
      <c r="G2799" s="51"/>
      <c r="H2799" s="128" t="str">
        <f>IF(F2799="","",_xlfn.IFNA(VLOOKUP(F2799,'سجل المشتريات'!E:M,9,0),"غير مسجلة في المشتريات"))</f>
        <v/>
      </c>
      <c r="I2799" s="27" t="str">
        <f>_xlfn.IFNA(VLOOKUP(E2799,الاوردرات!$B$1:$C$600,2,0),"")</f>
        <v/>
      </c>
      <c r="J2799" s="63"/>
      <c r="L2799" s="125" t="str">
        <f>IF(F2799="","",_xlfn.IFNA((VLOOKUP(F2799,help!L:M,2,0))*G2799,"غير مسجلة في المشتريات"))</f>
        <v/>
      </c>
    </row>
    <row r="2800" spans="2:12" x14ac:dyDescent="0.2">
      <c r="B2800" s="14">
        <f>COUNTIFS($E$3:E2800,تقرير!$E$4)</f>
        <v>21</v>
      </c>
      <c r="C2800" s="48"/>
      <c r="D2800" s="48"/>
      <c r="E2800" s="48"/>
      <c r="F2800" s="50"/>
      <c r="G2800" s="51"/>
      <c r="H2800" s="128" t="str">
        <f>IF(F2800="","",_xlfn.IFNA(VLOOKUP(F2800,'سجل المشتريات'!E:M,9,0),"غير مسجلة في المشتريات"))</f>
        <v/>
      </c>
      <c r="I2800" s="27" t="str">
        <f>_xlfn.IFNA(VLOOKUP(E2800,الاوردرات!$B$1:$C$600,2,0),"")</f>
        <v/>
      </c>
      <c r="J2800" s="63"/>
      <c r="L2800" s="125" t="str">
        <f>IF(F2800="","",_xlfn.IFNA((VLOOKUP(F2800,help!L:M,2,0))*G2800,"غير مسجلة في المشتريات"))</f>
        <v/>
      </c>
    </row>
    <row r="2801" spans="2:12" x14ac:dyDescent="0.2">
      <c r="B2801" s="14">
        <f>COUNTIFS($E$3:E2801,تقرير!$E$4)</f>
        <v>21</v>
      </c>
      <c r="C2801" s="48"/>
      <c r="D2801" s="48"/>
      <c r="E2801" s="48"/>
      <c r="F2801" s="50"/>
      <c r="G2801" s="51"/>
      <c r="H2801" s="128" t="str">
        <f>IF(F2801="","",_xlfn.IFNA(VLOOKUP(F2801,'سجل المشتريات'!E:M,9,0),"غير مسجلة في المشتريات"))</f>
        <v/>
      </c>
      <c r="I2801" s="27" t="str">
        <f>_xlfn.IFNA(VLOOKUP(E2801,الاوردرات!$B$1:$C$600,2,0),"")</f>
        <v/>
      </c>
      <c r="J2801" s="63"/>
      <c r="L2801" s="125" t="str">
        <f>IF(F2801="","",_xlfn.IFNA((VLOOKUP(F2801,help!L:M,2,0))*G2801,"غير مسجلة في المشتريات"))</f>
        <v/>
      </c>
    </row>
    <row r="2802" spans="2:12" x14ac:dyDescent="0.2">
      <c r="B2802" s="14">
        <f>COUNTIFS($E$3:E2802,تقرير!$E$4)</f>
        <v>21</v>
      </c>
      <c r="C2802" s="48"/>
      <c r="D2802" s="48"/>
      <c r="E2802" s="48"/>
      <c r="F2802" s="50"/>
      <c r="G2802" s="51"/>
      <c r="H2802" s="128" t="str">
        <f>IF(F2802="","",_xlfn.IFNA(VLOOKUP(F2802,'سجل المشتريات'!E:M,9,0),"غير مسجلة في المشتريات"))</f>
        <v/>
      </c>
      <c r="I2802" s="27" t="str">
        <f>_xlfn.IFNA(VLOOKUP(E2802,الاوردرات!$B$1:$C$600,2,0),"")</f>
        <v/>
      </c>
      <c r="J2802" s="63"/>
      <c r="L2802" s="125" t="str">
        <f>IF(F2802="","",_xlfn.IFNA((VLOOKUP(F2802,help!L:M,2,0))*G2802,"غير مسجلة في المشتريات"))</f>
        <v/>
      </c>
    </row>
    <row r="2803" spans="2:12" x14ac:dyDescent="0.2">
      <c r="B2803" s="14">
        <f>COUNTIFS($E$3:E2803,تقرير!$E$4)</f>
        <v>21</v>
      </c>
      <c r="C2803" s="48"/>
      <c r="D2803" s="48"/>
      <c r="E2803" s="48"/>
      <c r="F2803" s="50"/>
      <c r="G2803" s="51"/>
      <c r="H2803" s="128" t="str">
        <f>IF(F2803="","",_xlfn.IFNA(VLOOKUP(F2803,'سجل المشتريات'!E:M,9,0),"غير مسجلة في المشتريات"))</f>
        <v/>
      </c>
      <c r="I2803" s="27" t="str">
        <f>_xlfn.IFNA(VLOOKUP(E2803,الاوردرات!$B$1:$C$600,2,0),"")</f>
        <v/>
      </c>
      <c r="J2803" s="63"/>
      <c r="L2803" s="125" t="str">
        <f>IF(F2803="","",_xlfn.IFNA((VLOOKUP(F2803,help!L:M,2,0))*G2803,"غير مسجلة في المشتريات"))</f>
        <v/>
      </c>
    </row>
    <row r="2804" spans="2:12" x14ac:dyDescent="0.2">
      <c r="B2804" s="14">
        <f>COUNTIFS($E$3:E2804,تقرير!$E$4)</f>
        <v>21</v>
      </c>
      <c r="C2804" s="48"/>
      <c r="D2804" s="48"/>
      <c r="E2804" s="48"/>
      <c r="F2804" s="50"/>
      <c r="G2804" s="51"/>
      <c r="H2804" s="128" t="str">
        <f>IF(F2804="","",_xlfn.IFNA(VLOOKUP(F2804,'سجل المشتريات'!E:M,9,0),"غير مسجلة في المشتريات"))</f>
        <v/>
      </c>
      <c r="I2804" s="27" t="str">
        <f>_xlfn.IFNA(VLOOKUP(E2804,الاوردرات!$B$1:$C$600,2,0),"")</f>
        <v/>
      </c>
      <c r="J2804" s="63"/>
      <c r="L2804" s="125" t="str">
        <f>IF(F2804="","",_xlfn.IFNA((VLOOKUP(F2804,help!L:M,2,0))*G2804,"غير مسجلة في المشتريات"))</f>
        <v/>
      </c>
    </row>
    <row r="2805" spans="2:12" x14ac:dyDescent="0.2">
      <c r="B2805" s="14">
        <f>COUNTIFS($E$3:E2805,تقرير!$E$4)</f>
        <v>21</v>
      </c>
      <c r="C2805" s="48"/>
      <c r="D2805" s="48"/>
      <c r="E2805" s="48"/>
      <c r="F2805" s="50"/>
      <c r="G2805" s="51"/>
      <c r="H2805" s="128" t="str">
        <f>IF(F2805="","",_xlfn.IFNA(VLOOKUP(F2805,'سجل المشتريات'!E:M,9,0),"غير مسجلة في المشتريات"))</f>
        <v/>
      </c>
      <c r="I2805" s="27" t="str">
        <f>_xlfn.IFNA(VLOOKUP(E2805,الاوردرات!$B$1:$C$600,2,0),"")</f>
        <v/>
      </c>
      <c r="J2805" s="63"/>
      <c r="L2805" s="125" t="str">
        <f>IF(F2805="","",_xlfn.IFNA((VLOOKUP(F2805,help!L:M,2,0))*G2805,"غير مسجلة في المشتريات"))</f>
        <v/>
      </c>
    </row>
    <row r="2806" spans="2:12" x14ac:dyDescent="0.2">
      <c r="B2806" s="14">
        <f>COUNTIFS($E$3:E2806,تقرير!$E$4)</f>
        <v>21</v>
      </c>
      <c r="C2806" s="48"/>
      <c r="D2806" s="48"/>
      <c r="E2806" s="48"/>
      <c r="F2806" s="50"/>
      <c r="G2806" s="51"/>
      <c r="H2806" s="128" t="str">
        <f>IF(F2806="","",_xlfn.IFNA(VLOOKUP(F2806,'سجل المشتريات'!E:M,9,0),"غير مسجلة في المشتريات"))</f>
        <v/>
      </c>
      <c r="I2806" s="27" t="str">
        <f>_xlfn.IFNA(VLOOKUP(E2806,الاوردرات!$B$1:$C$600,2,0),"")</f>
        <v/>
      </c>
      <c r="J2806" s="63"/>
      <c r="L2806" s="125" t="str">
        <f>IF(F2806="","",_xlfn.IFNA((VLOOKUP(F2806,help!L:M,2,0))*G2806,"غير مسجلة في المشتريات"))</f>
        <v/>
      </c>
    </row>
    <row r="2807" spans="2:12" x14ac:dyDescent="0.2">
      <c r="B2807" s="14">
        <f>COUNTIFS($E$3:E2807,تقرير!$E$4)</f>
        <v>21</v>
      </c>
      <c r="C2807" s="48"/>
      <c r="D2807" s="48"/>
      <c r="E2807" s="48"/>
      <c r="F2807" s="50"/>
      <c r="G2807" s="51"/>
      <c r="H2807" s="128" t="str">
        <f>IF(F2807="","",_xlfn.IFNA(VLOOKUP(F2807,'سجل المشتريات'!E:M,9,0),"غير مسجلة في المشتريات"))</f>
        <v/>
      </c>
      <c r="I2807" s="27" t="str">
        <f>_xlfn.IFNA(VLOOKUP(E2807,الاوردرات!$B$1:$C$600,2,0),"")</f>
        <v/>
      </c>
      <c r="J2807" s="63"/>
      <c r="L2807" s="125" t="str">
        <f>IF(F2807="","",_xlfn.IFNA((VLOOKUP(F2807,help!L:M,2,0))*G2807,"غير مسجلة في المشتريات"))</f>
        <v/>
      </c>
    </row>
    <row r="2808" spans="2:12" x14ac:dyDescent="0.2">
      <c r="B2808" s="14">
        <f>COUNTIFS($E$3:E2808,تقرير!$E$4)</f>
        <v>21</v>
      </c>
      <c r="C2808" s="48"/>
      <c r="D2808" s="48"/>
      <c r="E2808" s="48"/>
      <c r="F2808" s="50"/>
      <c r="G2808" s="51"/>
      <c r="H2808" s="128" t="str">
        <f>IF(F2808="","",_xlfn.IFNA(VLOOKUP(F2808,'سجل المشتريات'!E:M,9,0),"غير مسجلة في المشتريات"))</f>
        <v/>
      </c>
      <c r="I2808" s="27" t="str">
        <f>_xlfn.IFNA(VLOOKUP(E2808,الاوردرات!$B$1:$C$600,2,0),"")</f>
        <v/>
      </c>
      <c r="J2808" s="63"/>
      <c r="L2808" s="125" t="str">
        <f>IF(F2808="","",_xlfn.IFNA((VLOOKUP(F2808,help!L:M,2,0))*G2808,"غير مسجلة في المشتريات"))</f>
        <v/>
      </c>
    </row>
    <row r="2809" spans="2:12" x14ac:dyDescent="0.2">
      <c r="B2809" s="14">
        <f>COUNTIFS($E$3:E2809,تقرير!$E$4)</f>
        <v>21</v>
      </c>
      <c r="C2809" s="48"/>
      <c r="D2809" s="48"/>
      <c r="E2809" s="48"/>
      <c r="F2809" s="50"/>
      <c r="G2809" s="51"/>
      <c r="H2809" s="128" t="str">
        <f>IF(F2809="","",_xlfn.IFNA(VLOOKUP(F2809,'سجل المشتريات'!E:M,9,0),"غير مسجلة في المشتريات"))</f>
        <v/>
      </c>
      <c r="I2809" s="27" t="str">
        <f>_xlfn.IFNA(VLOOKUP(E2809,الاوردرات!$B$1:$C$600,2,0),"")</f>
        <v/>
      </c>
      <c r="J2809" s="63"/>
      <c r="L2809" s="125" t="str">
        <f>IF(F2809="","",_xlfn.IFNA((VLOOKUP(F2809,help!L:M,2,0))*G2809,"غير مسجلة في المشتريات"))</f>
        <v/>
      </c>
    </row>
    <row r="2810" spans="2:12" x14ac:dyDescent="0.2">
      <c r="B2810" s="14">
        <f>COUNTIFS($E$3:E2810,تقرير!$E$4)</f>
        <v>21</v>
      </c>
      <c r="C2810" s="48"/>
      <c r="D2810" s="48"/>
      <c r="E2810" s="48"/>
      <c r="F2810" s="50"/>
      <c r="G2810" s="51"/>
      <c r="H2810" s="128" t="str">
        <f>IF(F2810="","",_xlfn.IFNA(VLOOKUP(F2810,'سجل المشتريات'!E:M,9,0),"غير مسجلة في المشتريات"))</f>
        <v/>
      </c>
      <c r="I2810" s="27" t="str">
        <f>_xlfn.IFNA(VLOOKUP(E2810,الاوردرات!$B$1:$C$600,2,0),"")</f>
        <v/>
      </c>
      <c r="J2810" s="63"/>
      <c r="L2810" s="125" t="str">
        <f>IF(F2810="","",_xlfn.IFNA((VLOOKUP(F2810,help!L:M,2,0))*G2810,"غير مسجلة في المشتريات"))</f>
        <v/>
      </c>
    </row>
    <row r="2811" spans="2:12" x14ac:dyDescent="0.2">
      <c r="B2811" s="14">
        <f>COUNTIFS($E$3:E2811,تقرير!$E$4)</f>
        <v>21</v>
      </c>
      <c r="C2811" s="48"/>
      <c r="D2811" s="48"/>
      <c r="E2811" s="48"/>
      <c r="F2811" s="50"/>
      <c r="G2811" s="51"/>
      <c r="H2811" s="128" t="str">
        <f>IF(F2811="","",_xlfn.IFNA(VLOOKUP(F2811,'سجل المشتريات'!E:M,9,0),"غير مسجلة في المشتريات"))</f>
        <v/>
      </c>
      <c r="I2811" s="27" t="str">
        <f>_xlfn.IFNA(VLOOKUP(E2811,الاوردرات!$B$1:$C$600,2,0),"")</f>
        <v/>
      </c>
      <c r="J2811" s="63"/>
      <c r="L2811" s="125" t="str">
        <f>IF(F2811="","",_xlfn.IFNA((VLOOKUP(F2811,help!L:M,2,0))*G2811,"غير مسجلة في المشتريات"))</f>
        <v/>
      </c>
    </row>
    <row r="2812" spans="2:12" x14ac:dyDescent="0.2">
      <c r="B2812" s="14">
        <f>COUNTIFS($E$3:E2812,تقرير!$E$4)</f>
        <v>21</v>
      </c>
      <c r="C2812" s="48"/>
      <c r="D2812" s="48"/>
      <c r="E2812" s="48"/>
      <c r="F2812" s="50"/>
      <c r="G2812" s="51"/>
      <c r="H2812" s="128" t="str">
        <f>IF(F2812="","",_xlfn.IFNA(VLOOKUP(F2812,'سجل المشتريات'!E:M,9,0),"غير مسجلة في المشتريات"))</f>
        <v/>
      </c>
      <c r="I2812" s="27" t="str">
        <f>_xlfn.IFNA(VLOOKUP(E2812,الاوردرات!$B$1:$C$600,2,0),"")</f>
        <v/>
      </c>
      <c r="J2812" s="63"/>
      <c r="L2812" s="125" t="str">
        <f>IF(F2812="","",_xlfn.IFNA((VLOOKUP(F2812,help!L:M,2,0))*G2812,"غير مسجلة في المشتريات"))</f>
        <v/>
      </c>
    </row>
    <row r="2813" spans="2:12" x14ac:dyDescent="0.2">
      <c r="B2813" s="14">
        <f>COUNTIFS($E$3:E2813,تقرير!$E$4)</f>
        <v>21</v>
      </c>
      <c r="C2813" s="48"/>
      <c r="D2813" s="48"/>
      <c r="E2813" s="48"/>
      <c r="F2813" s="50"/>
      <c r="G2813" s="51"/>
      <c r="H2813" s="128" t="str">
        <f>IF(F2813="","",_xlfn.IFNA(VLOOKUP(F2813,'سجل المشتريات'!E:M,9,0),"غير مسجلة في المشتريات"))</f>
        <v/>
      </c>
      <c r="I2813" s="27" t="str">
        <f>_xlfn.IFNA(VLOOKUP(E2813,الاوردرات!$B$1:$C$600,2,0),"")</f>
        <v/>
      </c>
      <c r="J2813" s="63"/>
      <c r="L2813" s="125" t="str">
        <f>IF(F2813="","",_xlfn.IFNA((VLOOKUP(F2813,help!L:M,2,0))*G2813,"غير مسجلة في المشتريات"))</f>
        <v/>
      </c>
    </row>
    <row r="2814" spans="2:12" x14ac:dyDescent="0.2">
      <c r="B2814" s="14">
        <f>COUNTIFS($E$3:E2814,تقرير!$E$4)</f>
        <v>21</v>
      </c>
      <c r="C2814" s="48"/>
      <c r="D2814" s="48"/>
      <c r="E2814" s="48"/>
      <c r="F2814" s="50"/>
      <c r="G2814" s="51"/>
      <c r="H2814" s="128" t="str">
        <f>IF(F2814="","",_xlfn.IFNA(VLOOKUP(F2814,'سجل المشتريات'!E:M,9,0),"غير مسجلة في المشتريات"))</f>
        <v/>
      </c>
      <c r="I2814" s="27" t="str">
        <f>_xlfn.IFNA(VLOOKUP(E2814,الاوردرات!$B$1:$C$600,2,0),"")</f>
        <v/>
      </c>
      <c r="J2814" s="63"/>
      <c r="L2814" s="125" t="str">
        <f>IF(F2814="","",_xlfn.IFNA((VLOOKUP(F2814,help!L:M,2,0))*G2814,"غير مسجلة في المشتريات"))</f>
        <v/>
      </c>
    </row>
    <row r="2815" spans="2:12" x14ac:dyDescent="0.2">
      <c r="B2815" s="14">
        <f>COUNTIFS($E$3:E2815,تقرير!$E$4)</f>
        <v>21</v>
      </c>
      <c r="C2815" s="48"/>
      <c r="D2815" s="48"/>
      <c r="E2815" s="48"/>
      <c r="F2815" s="50"/>
      <c r="G2815" s="51"/>
      <c r="H2815" s="128" t="str">
        <f>IF(F2815="","",_xlfn.IFNA(VLOOKUP(F2815,'سجل المشتريات'!E:M,9,0),"غير مسجلة في المشتريات"))</f>
        <v/>
      </c>
      <c r="I2815" s="27" t="str">
        <f>_xlfn.IFNA(VLOOKUP(E2815,الاوردرات!$B$1:$C$600,2,0),"")</f>
        <v/>
      </c>
      <c r="J2815" s="63"/>
      <c r="L2815" s="125" t="str">
        <f>IF(F2815="","",_xlfn.IFNA((VLOOKUP(F2815,help!L:M,2,0))*G2815,"غير مسجلة في المشتريات"))</f>
        <v/>
      </c>
    </row>
    <row r="2816" spans="2:12" x14ac:dyDescent="0.2">
      <c r="B2816" s="14">
        <f>COUNTIFS($E$3:E2816,تقرير!$E$4)</f>
        <v>21</v>
      </c>
      <c r="C2816" s="48"/>
      <c r="D2816" s="48"/>
      <c r="E2816" s="48"/>
      <c r="F2816" s="50"/>
      <c r="G2816" s="51"/>
      <c r="H2816" s="128" t="str">
        <f>IF(F2816="","",_xlfn.IFNA(VLOOKUP(F2816,'سجل المشتريات'!E:M,9,0),"غير مسجلة في المشتريات"))</f>
        <v/>
      </c>
      <c r="I2816" s="27" t="str">
        <f>_xlfn.IFNA(VLOOKUP(E2816,الاوردرات!$B$1:$C$600,2,0),"")</f>
        <v/>
      </c>
      <c r="J2816" s="63"/>
      <c r="L2816" s="125" t="str">
        <f>IF(F2816="","",_xlfn.IFNA((VLOOKUP(F2816,help!L:M,2,0))*G2816,"غير مسجلة في المشتريات"))</f>
        <v/>
      </c>
    </row>
    <row r="2817" spans="2:12" x14ac:dyDescent="0.2">
      <c r="B2817" s="14">
        <f>COUNTIFS($E$3:E2817,تقرير!$E$4)</f>
        <v>21</v>
      </c>
      <c r="C2817" s="48"/>
      <c r="D2817" s="48"/>
      <c r="E2817" s="48"/>
      <c r="F2817" s="50"/>
      <c r="G2817" s="51"/>
      <c r="H2817" s="128" t="str">
        <f>IF(F2817="","",_xlfn.IFNA(VLOOKUP(F2817,'سجل المشتريات'!E:M,9,0),"غير مسجلة في المشتريات"))</f>
        <v/>
      </c>
      <c r="I2817" s="27" t="str">
        <f>_xlfn.IFNA(VLOOKUP(E2817,الاوردرات!$B$1:$C$600,2,0),"")</f>
        <v/>
      </c>
      <c r="J2817" s="63"/>
      <c r="L2817" s="125" t="str">
        <f>IF(F2817="","",_xlfn.IFNA((VLOOKUP(F2817,help!L:M,2,0))*G2817,"غير مسجلة في المشتريات"))</f>
        <v/>
      </c>
    </row>
    <row r="2818" spans="2:12" x14ac:dyDescent="0.2">
      <c r="B2818" s="14">
        <f>COUNTIFS($E$3:E2818,تقرير!$E$4)</f>
        <v>21</v>
      </c>
      <c r="C2818" s="48"/>
      <c r="D2818" s="48"/>
      <c r="E2818" s="48"/>
      <c r="F2818" s="50"/>
      <c r="G2818" s="51"/>
      <c r="H2818" s="128" t="str">
        <f>IF(F2818="","",_xlfn.IFNA(VLOOKUP(F2818,'سجل المشتريات'!E:M,9,0),"غير مسجلة في المشتريات"))</f>
        <v/>
      </c>
      <c r="I2818" s="27" t="str">
        <f>_xlfn.IFNA(VLOOKUP(E2818,الاوردرات!$B$1:$C$600,2,0),"")</f>
        <v/>
      </c>
      <c r="J2818" s="63"/>
      <c r="L2818" s="125" t="str">
        <f>IF(F2818="","",_xlfn.IFNA((VLOOKUP(F2818,help!L:M,2,0))*G2818,"غير مسجلة في المشتريات"))</f>
        <v/>
      </c>
    </row>
    <row r="2819" spans="2:12" x14ac:dyDescent="0.2">
      <c r="B2819" s="14">
        <f>COUNTIFS($E$3:E2819,تقرير!$E$4)</f>
        <v>21</v>
      </c>
      <c r="C2819" s="48"/>
      <c r="D2819" s="48"/>
      <c r="E2819" s="48"/>
      <c r="F2819" s="50"/>
      <c r="G2819" s="51"/>
      <c r="H2819" s="128" t="str">
        <f>IF(F2819="","",_xlfn.IFNA(VLOOKUP(F2819,'سجل المشتريات'!E:M,9,0),"غير مسجلة في المشتريات"))</f>
        <v/>
      </c>
      <c r="I2819" s="27" t="str">
        <f>_xlfn.IFNA(VLOOKUP(E2819,الاوردرات!$B$1:$C$600,2,0),"")</f>
        <v/>
      </c>
      <c r="J2819" s="63"/>
      <c r="L2819" s="125" t="str">
        <f>IF(F2819="","",_xlfn.IFNA((VLOOKUP(F2819,help!L:M,2,0))*G2819,"غير مسجلة في المشتريات"))</f>
        <v/>
      </c>
    </row>
    <row r="2820" spans="2:12" x14ac:dyDescent="0.2">
      <c r="B2820" s="14">
        <f>COUNTIFS($E$3:E2820,تقرير!$E$4)</f>
        <v>21</v>
      </c>
      <c r="C2820" s="48"/>
      <c r="D2820" s="48"/>
      <c r="E2820" s="48"/>
      <c r="F2820" s="50"/>
      <c r="G2820" s="51"/>
      <c r="H2820" s="128" t="str">
        <f>IF(F2820="","",_xlfn.IFNA(VLOOKUP(F2820,'سجل المشتريات'!E:M,9,0),"غير مسجلة في المشتريات"))</f>
        <v/>
      </c>
      <c r="I2820" s="27" t="str">
        <f>_xlfn.IFNA(VLOOKUP(E2820,الاوردرات!$B$1:$C$600,2,0),"")</f>
        <v/>
      </c>
      <c r="J2820" s="63"/>
      <c r="L2820" s="125" t="str">
        <f>IF(F2820="","",_xlfn.IFNA((VLOOKUP(F2820,help!L:M,2,0))*G2820,"غير مسجلة في المشتريات"))</f>
        <v/>
      </c>
    </row>
    <row r="2821" spans="2:12" x14ac:dyDescent="0.2">
      <c r="B2821" s="14">
        <f>COUNTIFS($E$3:E2821,تقرير!$E$4)</f>
        <v>21</v>
      </c>
      <c r="C2821" s="48"/>
      <c r="D2821" s="48"/>
      <c r="E2821" s="48"/>
      <c r="F2821" s="50"/>
      <c r="G2821" s="51"/>
      <c r="H2821" s="128" t="str">
        <f>IF(F2821="","",_xlfn.IFNA(VLOOKUP(F2821,'سجل المشتريات'!E:M,9,0),"غير مسجلة في المشتريات"))</f>
        <v/>
      </c>
      <c r="I2821" s="27" t="str">
        <f>_xlfn.IFNA(VLOOKUP(E2821,الاوردرات!$B$1:$C$600,2,0),"")</f>
        <v/>
      </c>
      <c r="J2821" s="63"/>
      <c r="L2821" s="125" t="str">
        <f>IF(F2821="","",_xlfn.IFNA((VLOOKUP(F2821,help!L:M,2,0))*G2821,"غير مسجلة في المشتريات"))</f>
        <v/>
      </c>
    </row>
    <row r="2822" spans="2:12" x14ac:dyDescent="0.2">
      <c r="B2822" s="14">
        <f>COUNTIFS($E$3:E2822,تقرير!$E$4)</f>
        <v>21</v>
      </c>
      <c r="C2822" s="48"/>
      <c r="D2822" s="48"/>
      <c r="E2822" s="48"/>
      <c r="F2822" s="50"/>
      <c r="G2822" s="51"/>
      <c r="H2822" s="128" t="str">
        <f>IF(F2822="","",_xlfn.IFNA(VLOOKUP(F2822,'سجل المشتريات'!E:M,9,0),"غير مسجلة في المشتريات"))</f>
        <v/>
      </c>
      <c r="I2822" s="27" t="str">
        <f>_xlfn.IFNA(VLOOKUP(E2822,الاوردرات!$B$1:$C$600,2,0),"")</f>
        <v/>
      </c>
      <c r="J2822" s="63"/>
      <c r="L2822" s="125" t="str">
        <f>IF(F2822="","",_xlfn.IFNA((VLOOKUP(F2822,help!L:M,2,0))*G2822,"غير مسجلة في المشتريات"))</f>
        <v/>
      </c>
    </row>
    <row r="2823" spans="2:12" x14ac:dyDescent="0.2">
      <c r="B2823" s="14">
        <f>COUNTIFS($E$3:E2823,تقرير!$E$4)</f>
        <v>21</v>
      </c>
      <c r="C2823" s="48"/>
      <c r="D2823" s="48"/>
      <c r="E2823" s="48"/>
      <c r="F2823" s="50"/>
      <c r="G2823" s="51"/>
      <c r="H2823" s="128" t="str">
        <f>IF(F2823="","",_xlfn.IFNA(VLOOKUP(F2823,'سجل المشتريات'!E:M,9,0),"غير مسجلة في المشتريات"))</f>
        <v/>
      </c>
      <c r="I2823" s="27" t="str">
        <f>_xlfn.IFNA(VLOOKUP(E2823,الاوردرات!$B$1:$C$600,2,0),"")</f>
        <v/>
      </c>
      <c r="J2823" s="63"/>
      <c r="L2823" s="125" t="str">
        <f>IF(F2823="","",_xlfn.IFNA((VLOOKUP(F2823,help!L:M,2,0))*G2823,"غير مسجلة في المشتريات"))</f>
        <v/>
      </c>
    </row>
    <row r="2824" spans="2:12" x14ac:dyDescent="0.2">
      <c r="B2824" s="14">
        <f>COUNTIFS($E$3:E2824,تقرير!$E$4)</f>
        <v>21</v>
      </c>
      <c r="C2824" s="48"/>
      <c r="D2824" s="48"/>
      <c r="E2824" s="48"/>
      <c r="F2824" s="50"/>
      <c r="G2824" s="51"/>
      <c r="H2824" s="128" t="str">
        <f>IF(F2824="","",_xlfn.IFNA(VLOOKUP(F2824,'سجل المشتريات'!E:M,9,0),"غير مسجلة في المشتريات"))</f>
        <v/>
      </c>
      <c r="I2824" s="27" t="str">
        <f>_xlfn.IFNA(VLOOKUP(E2824,الاوردرات!$B$1:$C$600,2,0),"")</f>
        <v/>
      </c>
      <c r="J2824" s="63"/>
      <c r="L2824" s="125" t="str">
        <f>IF(F2824="","",_xlfn.IFNA((VLOOKUP(F2824,help!L:M,2,0))*G2824,"غير مسجلة في المشتريات"))</f>
        <v/>
      </c>
    </row>
    <row r="2825" spans="2:12" x14ac:dyDescent="0.2">
      <c r="B2825" s="14">
        <f>COUNTIFS($E$3:E2825,تقرير!$E$4)</f>
        <v>21</v>
      </c>
      <c r="C2825" s="48"/>
      <c r="D2825" s="48"/>
      <c r="E2825" s="48"/>
      <c r="F2825" s="50"/>
      <c r="G2825" s="51"/>
      <c r="H2825" s="128" t="str">
        <f>IF(F2825="","",_xlfn.IFNA(VLOOKUP(F2825,'سجل المشتريات'!E:M,9,0),"غير مسجلة في المشتريات"))</f>
        <v/>
      </c>
      <c r="I2825" s="27" t="str">
        <f>_xlfn.IFNA(VLOOKUP(E2825,الاوردرات!$B$1:$C$600,2,0),"")</f>
        <v/>
      </c>
      <c r="J2825" s="63"/>
      <c r="L2825" s="125" t="str">
        <f>IF(F2825="","",_xlfn.IFNA((VLOOKUP(F2825,help!L:M,2,0))*G2825,"غير مسجلة في المشتريات"))</f>
        <v/>
      </c>
    </row>
    <row r="2826" spans="2:12" x14ac:dyDescent="0.2">
      <c r="B2826" s="14">
        <f>COUNTIFS($E$3:E2826,تقرير!$E$4)</f>
        <v>21</v>
      </c>
      <c r="C2826" s="48"/>
      <c r="D2826" s="48"/>
      <c r="E2826" s="48"/>
      <c r="F2826" s="50"/>
      <c r="G2826" s="51"/>
      <c r="H2826" s="128" t="str">
        <f>IF(F2826="","",_xlfn.IFNA(VLOOKUP(F2826,'سجل المشتريات'!E:M,9,0),"غير مسجلة في المشتريات"))</f>
        <v/>
      </c>
      <c r="I2826" s="27" t="str">
        <f>_xlfn.IFNA(VLOOKUP(E2826,الاوردرات!$B$1:$C$600,2,0),"")</f>
        <v/>
      </c>
      <c r="J2826" s="63"/>
      <c r="L2826" s="125" t="str">
        <f>IF(F2826="","",_xlfn.IFNA((VLOOKUP(F2826,help!L:M,2,0))*G2826,"غير مسجلة في المشتريات"))</f>
        <v/>
      </c>
    </row>
    <row r="2827" spans="2:12" x14ac:dyDescent="0.2">
      <c r="B2827" s="14">
        <f>COUNTIFS($E$3:E2827,تقرير!$E$4)</f>
        <v>21</v>
      </c>
      <c r="C2827" s="48"/>
      <c r="D2827" s="48"/>
      <c r="E2827" s="48"/>
      <c r="F2827" s="50"/>
      <c r="G2827" s="51"/>
      <c r="H2827" s="128" t="str">
        <f>IF(F2827="","",_xlfn.IFNA(VLOOKUP(F2827,'سجل المشتريات'!E:M,9,0),"غير مسجلة في المشتريات"))</f>
        <v/>
      </c>
      <c r="I2827" s="27" t="str">
        <f>_xlfn.IFNA(VLOOKUP(E2827,الاوردرات!$B$1:$C$600,2,0),"")</f>
        <v/>
      </c>
      <c r="J2827" s="63"/>
      <c r="L2827" s="125" t="str">
        <f>IF(F2827="","",_xlfn.IFNA((VLOOKUP(F2827,help!L:M,2,0))*G2827,"غير مسجلة في المشتريات"))</f>
        <v/>
      </c>
    </row>
    <row r="2828" spans="2:12" x14ac:dyDescent="0.2">
      <c r="B2828" s="14">
        <f>COUNTIFS($E$3:E2828,تقرير!$E$4)</f>
        <v>21</v>
      </c>
      <c r="C2828" s="48"/>
      <c r="D2828" s="48"/>
      <c r="E2828" s="48"/>
      <c r="F2828" s="50"/>
      <c r="G2828" s="51"/>
      <c r="H2828" s="128" t="str">
        <f>IF(F2828="","",_xlfn.IFNA(VLOOKUP(F2828,'سجل المشتريات'!E:M,9,0),"غير مسجلة في المشتريات"))</f>
        <v/>
      </c>
      <c r="I2828" s="27" t="str">
        <f>_xlfn.IFNA(VLOOKUP(E2828,الاوردرات!$B$1:$C$600,2,0),"")</f>
        <v/>
      </c>
      <c r="J2828" s="63"/>
      <c r="L2828" s="125" t="str">
        <f>IF(F2828="","",_xlfn.IFNA((VLOOKUP(F2828,help!L:M,2,0))*G2828,"غير مسجلة في المشتريات"))</f>
        <v/>
      </c>
    </row>
    <row r="2829" spans="2:12" x14ac:dyDescent="0.2">
      <c r="B2829" s="14">
        <f>COUNTIFS($E$3:E2829,تقرير!$E$4)</f>
        <v>21</v>
      </c>
      <c r="C2829" s="48"/>
      <c r="D2829" s="48"/>
      <c r="E2829" s="48"/>
      <c r="F2829" s="50"/>
      <c r="G2829" s="51"/>
      <c r="H2829" s="128" t="str">
        <f>IF(F2829="","",_xlfn.IFNA(VLOOKUP(F2829,'سجل المشتريات'!E:M,9,0),"غير مسجلة في المشتريات"))</f>
        <v/>
      </c>
      <c r="I2829" s="27" t="str">
        <f>_xlfn.IFNA(VLOOKUP(E2829,الاوردرات!$B$1:$C$600,2,0),"")</f>
        <v/>
      </c>
      <c r="J2829" s="63"/>
      <c r="L2829" s="125" t="str">
        <f>IF(F2829="","",_xlfn.IFNA((VLOOKUP(F2829,help!L:M,2,0))*G2829,"غير مسجلة في المشتريات"))</f>
        <v/>
      </c>
    </row>
    <row r="2830" spans="2:12" x14ac:dyDescent="0.2">
      <c r="B2830" s="14">
        <f>COUNTIFS($E$3:E2830,تقرير!$E$4)</f>
        <v>21</v>
      </c>
      <c r="C2830" s="48"/>
      <c r="D2830" s="48"/>
      <c r="E2830" s="48"/>
      <c r="F2830" s="50"/>
      <c r="G2830" s="51"/>
      <c r="H2830" s="128" t="str">
        <f>IF(F2830="","",_xlfn.IFNA(VLOOKUP(F2830,'سجل المشتريات'!E:M,9,0),"غير مسجلة في المشتريات"))</f>
        <v/>
      </c>
      <c r="I2830" s="27" t="str">
        <f>_xlfn.IFNA(VLOOKUP(E2830,الاوردرات!$B$1:$C$600,2,0),"")</f>
        <v/>
      </c>
      <c r="J2830" s="63"/>
      <c r="L2830" s="125" t="str">
        <f>IF(F2830="","",_xlfn.IFNA((VLOOKUP(F2830,help!L:M,2,0))*G2830,"غير مسجلة في المشتريات"))</f>
        <v/>
      </c>
    </row>
    <row r="2831" spans="2:12" x14ac:dyDescent="0.2">
      <c r="B2831" s="14">
        <f>COUNTIFS($E$3:E2831,تقرير!$E$4)</f>
        <v>21</v>
      </c>
      <c r="C2831" s="48"/>
      <c r="D2831" s="48"/>
      <c r="E2831" s="48"/>
      <c r="F2831" s="50"/>
      <c r="G2831" s="51"/>
      <c r="H2831" s="128" t="str">
        <f>IF(F2831="","",_xlfn.IFNA(VLOOKUP(F2831,'سجل المشتريات'!E:M,9,0),"غير مسجلة في المشتريات"))</f>
        <v/>
      </c>
      <c r="I2831" s="27" t="str">
        <f>_xlfn.IFNA(VLOOKUP(E2831,الاوردرات!$B$1:$C$600,2,0),"")</f>
        <v/>
      </c>
      <c r="J2831" s="63"/>
      <c r="L2831" s="125" t="str">
        <f>IF(F2831="","",_xlfn.IFNA((VLOOKUP(F2831,help!L:M,2,0))*G2831,"غير مسجلة في المشتريات"))</f>
        <v/>
      </c>
    </row>
    <row r="2832" spans="2:12" x14ac:dyDescent="0.2">
      <c r="B2832" s="14">
        <f>COUNTIFS($E$3:E2832,تقرير!$E$4)</f>
        <v>21</v>
      </c>
      <c r="C2832" s="48"/>
      <c r="D2832" s="48"/>
      <c r="E2832" s="48"/>
      <c r="F2832" s="50"/>
      <c r="G2832" s="51"/>
      <c r="H2832" s="128" t="str">
        <f>IF(F2832="","",_xlfn.IFNA(VLOOKUP(F2832,'سجل المشتريات'!E:M,9,0),"غير مسجلة في المشتريات"))</f>
        <v/>
      </c>
      <c r="I2832" s="27" t="str">
        <f>_xlfn.IFNA(VLOOKUP(E2832,الاوردرات!$B$1:$C$600,2,0),"")</f>
        <v/>
      </c>
      <c r="J2832" s="63"/>
      <c r="L2832" s="125" t="str">
        <f>IF(F2832="","",_xlfn.IFNA((VLOOKUP(F2832,help!L:M,2,0))*G2832,"غير مسجلة في المشتريات"))</f>
        <v/>
      </c>
    </row>
    <row r="2833" spans="2:12" x14ac:dyDescent="0.2">
      <c r="B2833" s="14">
        <f>COUNTIFS($E$3:E2833,تقرير!$E$4)</f>
        <v>21</v>
      </c>
      <c r="C2833" s="48"/>
      <c r="D2833" s="48"/>
      <c r="E2833" s="48"/>
      <c r="F2833" s="50"/>
      <c r="G2833" s="51"/>
      <c r="H2833" s="128" t="str">
        <f>IF(F2833="","",_xlfn.IFNA(VLOOKUP(F2833,'سجل المشتريات'!E:M,9,0),"غير مسجلة في المشتريات"))</f>
        <v/>
      </c>
      <c r="I2833" s="27" t="str">
        <f>_xlfn.IFNA(VLOOKUP(E2833,الاوردرات!$B$1:$C$600,2,0),"")</f>
        <v/>
      </c>
      <c r="J2833" s="63"/>
      <c r="L2833" s="125" t="str">
        <f>IF(F2833="","",_xlfn.IFNA((VLOOKUP(F2833,help!L:M,2,0))*G2833,"غير مسجلة في المشتريات"))</f>
        <v/>
      </c>
    </row>
    <row r="2834" spans="2:12" x14ac:dyDescent="0.2">
      <c r="B2834" s="14">
        <f>COUNTIFS($E$3:E2834,تقرير!$E$4)</f>
        <v>21</v>
      </c>
      <c r="C2834" s="48"/>
      <c r="D2834" s="48"/>
      <c r="E2834" s="48"/>
      <c r="F2834" s="50"/>
      <c r="G2834" s="51"/>
      <c r="H2834" s="128" t="str">
        <f>IF(F2834="","",_xlfn.IFNA(VLOOKUP(F2834,'سجل المشتريات'!E:M,9,0),"غير مسجلة في المشتريات"))</f>
        <v/>
      </c>
      <c r="I2834" s="27" t="str">
        <f>_xlfn.IFNA(VLOOKUP(E2834,الاوردرات!$B$1:$C$600,2,0),"")</f>
        <v/>
      </c>
      <c r="J2834" s="63"/>
      <c r="L2834" s="125" t="str">
        <f>IF(F2834="","",_xlfn.IFNA((VLOOKUP(F2834,help!L:M,2,0))*G2834,"غير مسجلة في المشتريات"))</f>
        <v/>
      </c>
    </row>
    <row r="2835" spans="2:12" x14ac:dyDescent="0.2">
      <c r="B2835" s="14">
        <f>COUNTIFS($E$3:E2835,تقرير!$E$4)</f>
        <v>21</v>
      </c>
      <c r="C2835" s="48"/>
      <c r="D2835" s="48"/>
      <c r="E2835" s="48"/>
      <c r="F2835" s="50"/>
      <c r="G2835" s="51"/>
      <c r="H2835" s="128" t="str">
        <f>IF(F2835="","",_xlfn.IFNA(VLOOKUP(F2835,'سجل المشتريات'!E:M,9,0),"غير مسجلة في المشتريات"))</f>
        <v/>
      </c>
      <c r="I2835" s="27" t="str">
        <f>_xlfn.IFNA(VLOOKUP(E2835,الاوردرات!$B$1:$C$600,2,0),"")</f>
        <v/>
      </c>
      <c r="J2835" s="63"/>
      <c r="L2835" s="125" t="str">
        <f>IF(F2835="","",_xlfn.IFNA((VLOOKUP(F2835,help!L:M,2,0))*G2835,"غير مسجلة في المشتريات"))</f>
        <v/>
      </c>
    </row>
    <row r="2836" spans="2:12" x14ac:dyDescent="0.2">
      <c r="B2836" s="14">
        <f>COUNTIFS($E$3:E2836,تقرير!$E$4)</f>
        <v>21</v>
      </c>
      <c r="C2836" s="48"/>
      <c r="D2836" s="48"/>
      <c r="E2836" s="48"/>
      <c r="F2836" s="50"/>
      <c r="G2836" s="51"/>
      <c r="H2836" s="128" t="str">
        <f>IF(F2836="","",_xlfn.IFNA(VLOOKUP(F2836,'سجل المشتريات'!E:M,9,0),"غير مسجلة في المشتريات"))</f>
        <v/>
      </c>
      <c r="I2836" s="27" t="str">
        <f>_xlfn.IFNA(VLOOKUP(E2836,الاوردرات!$B$1:$C$600,2,0),"")</f>
        <v/>
      </c>
      <c r="J2836" s="63"/>
      <c r="L2836" s="125" t="str">
        <f>IF(F2836="","",_xlfn.IFNA((VLOOKUP(F2836,help!L:M,2,0))*G2836,"غير مسجلة في المشتريات"))</f>
        <v/>
      </c>
    </row>
    <row r="2837" spans="2:12" x14ac:dyDescent="0.2">
      <c r="B2837" s="14">
        <f>COUNTIFS($E$3:E2837,تقرير!$E$4)</f>
        <v>21</v>
      </c>
      <c r="C2837" s="48"/>
      <c r="D2837" s="48"/>
      <c r="E2837" s="48"/>
      <c r="F2837" s="50"/>
      <c r="G2837" s="51"/>
      <c r="H2837" s="128" t="str">
        <f>IF(F2837="","",_xlfn.IFNA(VLOOKUP(F2837,'سجل المشتريات'!E:M,9,0),"غير مسجلة في المشتريات"))</f>
        <v/>
      </c>
      <c r="I2837" s="27" t="str">
        <f>_xlfn.IFNA(VLOOKUP(E2837,الاوردرات!$B$1:$C$600,2,0),"")</f>
        <v/>
      </c>
      <c r="J2837" s="63"/>
      <c r="L2837" s="125" t="str">
        <f>IF(F2837="","",_xlfn.IFNA((VLOOKUP(F2837,help!L:M,2,0))*G2837,"غير مسجلة في المشتريات"))</f>
        <v/>
      </c>
    </row>
    <row r="2838" spans="2:12" x14ac:dyDescent="0.2">
      <c r="B2838" s="14">
        <f>COUNTIFS($E$3:E2838,تقرير!$E$4)</f>
        <v>21</v>
      </c>
      <c r="C2838" s="48"/>
      <c r="D2838" s="48"/>
      <c r="E2838" s="48"/>
      <c r="F2838" s="50"/>
      <c r="G2838" s="51"/>
      <c r="H2838" s="128" t="str">
        <f>IF(F2838="","",_xlfn.IFNA(VLOOKUP(F2838,'سجل المشتريات'!E:M,9,0),"غير مسجلة في المشتريات"))</f>
        <v/>
      </c>
      <c r="I2838" s="27" t="str">
        <f>_xlfn.IFNA(VLOOKUP(E2838,الاوردرات!$B$1:$C$600,2,0),"")</f>
        <v/>
      </c>
      <c r="J2838" s="63"/>
      <c r="L2838" s="125" t="str">
        <f>IF(F2838="","",_xlfn.IFNA((VLOOKUP(F2838,help!L:M,2,0))*G2838,"غير مسجلة في المشتريات"))</f>
        <v/>
      </c>
    </row>
    <row r="2839" spans="2:12" x14ac:dyDescent="0.2">
      <c r="B2839" s="14">
        <f>COUNTIFS($E$3:E2839,تقرير!$E$4)</f>
        <v>21</v>
      </c>
      <c r="C2839" s="48"/>
      <c r="D2839" s="48"/>
      <c r="E2839" s="48"/>
      <c r="F2839" s="50"/>
      <c r="G2839" s="51"/>
      <c r="H2839" s="128" t="str">
        <f>IF(F2839="","",_xlfn.IFNA(VLOOKUP(F2839,'سجل المشتريات'!E:M,9,0),"غير مسجلة في المشتريات"))</f>
        <v/>
      </c>
      <c r="I2839" s="27" t="str">
        <f>_xlfn.IFNA(VLOOKUP(E2839,الاوردرات!$B$1:$C$600,2,0),"")</f>
        <v/>
      </c>
      <c r="J2839" s="63"/>
      <c r="L2839" s="125" t="str">
        <f>IF(F2839="","",_xlfn.IFNA((VLOOKUP(F2839,help!L:M,2,0))*G2839,"غير مسجلة في المشتريات"))</f>
        <v/>
      </c>
    </row>
    <row r="2840" spans="2:12" x14ac:dyDescent="0.2">
      <c r="B2840" s="14">
        <f>COUNTIFS($E$3:E2840,تقرير!$E$4)</f>
        <v>21</v>
      </c>
      <c r="C2840" s="48"/>
      <c r="D2840" s="48"/>
      <c r="E2840" s="48"/>
      <c r="F2840" s="50"/>
      <c r="G2840" s="51"/>
      <c r="H2840" s="128" t="str">
        <f>IF(F2840="","",_xlfn.IFNA(VLOOKUP(F2840,'سجل المشتريات'!E:M,9,0),"غير مسجلة في المشتريات"))</f>
        <v/>
      </c>
      <c r="I2840" s="27" t="str">
        <f>_xlfn.IFNA(VLOOKUP(E2840,الاوردرات!$B$1:$C$600,2,0),"")</f>
        <v/>
      </c>
      <c r="J2840" s="63"/>
      <c r="L2840" s="125" t="str">
        <f>IF(F2840="","",_xlfn.IFNA((VLOOKUP(F2840,help!L:M,2,0))*G2840,"غير مسجلة في المشتريات"))</f>
        <v/>
      </c>
    </row>
    <row r="2841" spans="2:12" x14ac:dyDescent="0.2">
      <c r="B2841" s="14">
        <f>COUNTIFS($E$3:E2841,تقرير!$E$4)</f>
        <v>21</v>
      </c>
      <c r="C2841" s="48"/>
      <c r="D2841" s="48"/>
      <c r="E2841" s="48"/>
      <c r="F2841" s="50"/>
      <c r="G2841" s="51"/>
      <c r="H2841" s="128" t="str">
        <f>IF(F2841="","",_xlfn.IFNA(VLOOKUP(F2841,'سجل المشتريات'!E:M,9,0),"غير مسجلة في المشتريات"))</f>
        <v/>
      </c>
      <c r="I2841" s="27" t="str">
        <f>_xlfn.IFNA(VLOOKUP(E2841,الاوردرات!$B$1:$C$600,2,0),"")</f>
        <v/>
      </c>
      <c r="J2841" s="63"/>
      <c r="L2841" s="125" t="str">
        <f>IF(F2841="","",_xlfn.IFNA((VLOOKUP(F2841,help!L:M,2,0))*G2841,"غير مسجلة في المشتريات"))</f>
        <v/>
      </c>
    </row>
    <row r="2842" spans="2:12" x14ac:dyDescent="0.2">
      <c r="B2842" s="14">
        <f>COUNTIFS($E$3:E2842,تقرير!$E$4)</f>
        <v>21</v>
      </c>
      <c r="C2842" s="48"/>
      <c r="D2842" s="48"/>
      <c r="E2842" s="48"/>
      <c r="F2842" s="50"/>
      <c r="G2842" s="51"/>
      <c r="H2842" s="128" t="str">
        <f>IF(F2842="","",_xlfn.IFNA(VLOOKUP(F2842,'سجل المشتريات'!E:M,9,0),"غير مسجلة في المشتريات"))</f>
        <v/>
      </c>
      <c r="I2842" s="27" t="str">
        <f>_xlfn.IFNA(VLOOKUP(E2842,الاوردرات!$B$1:$C$600,2,0),"")</f>
        <v/>
      </c>
      <c r="J2842" s="63"/>
      <c r="L2842" s="125" t="str">
        <f>IF(F2842="","",_xlfn.IFNA((VLOOKUP(F2842,help!L:M,2,0))*G2842,"غير مسجلة في المشتريات"))</f>
        <v/>
      </c>
    </row>
    <row r="2843" spans="2:12" x14ac:dyDescent="0.2">
      <c r="B2843" s="14">
        <f>COUNTIFS($E$3:E2843,تقرير!$E$4)</f>
        <v>21</v>
      </c>
      <c r="C2843" s="48"/>
      <c r="D2843" s="48"/>
      <c r="E2843" s="48"/>
      <c r="F2843" s="50"/>
      <c r="G2843" s="51"/>
      <c r="H2843" s="128" t="str">
        <f>IF(F2843="","",_xlfn.IFNA(VLOOKUP(F2843,'سجل المشتريات'!E:M,9,0),"غير مسجلة في المشتريات"))</f>
        <v/>
      </c>
      <c r="I2843" s="27" t="str">
        <f>_xlfn.IFNA(VLOOKUP(E2843,الاوردرات!$B$1:$C$600,2,0),"")</f>
        <v/>
      </c>
      <c r="J2843" s="63"/>
      <c r="L2843" s="125" t="str">
        <f>IF(F2843="","",_xlfn.IFNA((VLOOKUP(F2843,help!L:M,2,0))*G2843,"غير مسجلة في المشتريات"))</f>
        <v/>
      </c>
    </row>
    <row r="2844" spans="2:12" x14ac:dyDescent="0.2">
      <c r="B2844" s="14">
        <f>COUNTIFS($E$3:E2844,تقرير!$E$4)</f>
        <v>21</v>
      </c>
      <c r="C2844" s="48"/>
      <c r="D2844" s="48"/>
      <c r="E2844" s="48"/>
      <c r="F2844" s="50"/>
      <c r="G2844" s="51"/>
      <c r="H2844" s="128" t="str">
        <f>IF(F2844="","",_xlfn.IFNA(VLOOKUP(F2844,'سجل المشتريات'!E:M,9,0),"غير مسجلة في المشتريات"))</f>
        <v/>
      </c>
      <c r="I2844" s="27" t="str">
        <f>_xlfn.IFNA(VLOOKUP(E2844,الاوردرات!$B$1:$C$600,2,0),"")</f>
        <v/>
      </c>
      <c r="J2844" s="63"/>
      <c r="L2844" s="125" t="str">
        <f>IF(F2844="","",_xlfn.IFNA((VLOOKUP(F2844,help!L:M,2,0))*G2844,"غير مسجلة في المشتريات"))</f>
        <v/>
      </c>
    </row>
    <row r="2845" spans="2:12" x14ac:dyDescent="0.2">
      <c r="B2845" s="14">
        <f>COUNTIFS($E$3:E2845,تقرير!$E$4)</f>
        <v>21</v>
      </c>
      <c r="C2845" s="48"/>
      <c r="D2845" s="48"/>
      <c r="E2845" s="48"/>
      <c r="F2845" s="50"/>
      <c r="G2845" s="51"/>
      <c r="H2845" s="128" t="str">
        <f>IF(F2845="","",_xlfn.IFNA(VLOOKUP(F2845,'سجل المشتريات'!E:M,9,0),"غير مسجلة في المشتريات"))</f>
        <v/>
      </c>
      <c r="I2845" s="27" t="str">
        <f>_xlfn.IFNA(VLOOKUP(E2845,الاوردرات!$B$1:$C$600,2,0),"")</f>
        <v/>
      </c>
      <c r="J2845" s="63"/>
      <c r="L2845" s="125" t="str">
        <f>IF(F2845="","",_xlfn.IFNA((VLOOKUP(F2845,help!L:M,2,0))*G2845,"غير مسجلة في المشتريات"))</f>
        <v/>
      </c>
    </row>
    <row r="2846" spans="2:12" x14ac:dyDescent="0.2">
      <c r="B2846" s="14">
        <f>COUNTIFS($E$3:E2846,تقرير!$E$4)</f>
        <v>21</v>
      </c>
      <c r="C2846" s="48"/>
      <c r="D2846" s="48"/>
      <c r="E2846" s="48"/>
      <c r="F2846" s="50"/>
      <c r="G2846" s="51"/>
      <c r="H2846" s="128" t="str">
        <f>IF(F2846="","",_xlfn.IFNA(VLOOKUP(F2846,'سجل المشتريات'!E:M,9,0),"غير مسجلة في المشتريات"))</f>
        <v/>
      </c>
      <c r="I2846" s="27" t="str">
        <f>_xlfn.IFNA(VLOOKUP(E2846,الاوردرات!$B$1:$C$600,2,0),"")</f>
        <v/>
      </c>
      <c r="J2846" s="63"/>
      <c r="L2846" s="125" t="str">
        <f>IF(F2846="","",_xlfn.IFNA((VLOOKUP(F2846,help!L:M,2,0))*G2846,"غير مسجلة في المشتريات"))</f>
        <v/>
      </c>
    </row>
    <row r="2847" spans="2:12" x14ac:dyDescent="0.2">
      <c r="B2847" s="14">
        <f>COUNTIFS($E$3:E2847,تقرير!$E$4)</f>
        <v>21</v>
      </c>
      <c r="C2847" s="48"/>
      <c r="D2847" s="48"/>
      <c r="E2847" s="48"/>
      <c r="F2847" s="50"/>
      <c r="G2847" s="51"/>
      <c r="H2847" s="128" t="str">
        <f>IF(F2847="","",_xlfn.IFNA(VLOOKUP(F2847,'سجل المشتريات'!E:M,9,0),"غير مسجلة في المشتريات"))</f>
        <v/>
      </c>
      <c r="I2847" s="27" t="str">
        <f>_xlfn.IFNA(VLOOKUP(E2847,الاوردرات!$B$1:$C$600,2,0),"")</f>
        <v/>
      </c>
      <c r="J2847" s="63"/>
      <c r="L2847" s="125" t="str">
        <f>IF(F2847="","",_xlfn.IFNA((VLOOKUP(F2847,help!L:M,2,0))*G2847,"غير مسجلة في المشتريات"))</f>
        <v/>
      </c>
    </row>
    <row r="2848" spans="2:12" x14ac:dyDescent="0.2">
      <c r="B2848" s="14">
        <f>COUNTIFS($E$3:E2848,تقرير!$E$4)</f>
        <v>21</v>
      </c>
      <c r="C2848" s="48"/>
      <c r="D2848" s="48"/>
      <c r="E2848" s="48"/>
      <c r="F2848" s="50"/>
      <c r="G2848" s="51"/>
      <c r="H2848" s="128" t="str">
        <f>IF(F2848="","",_xlfn.IFNA(VLOOKUP(F2848,'سجل المشتريات'!E:M,9,0),"غير مسجلة في المشتريات"))</f>
        <v/>
      </c>
      <c r="I2848" s="27" t="str">
        <f>_xlfn.IFNA(VLOOKUP(E2848,الاوردرات!$B$1:$C$600,2,0),"")</f>
        <v/>
      </c>
      <c r="J2848" s="63"/>
      <c r="L2848" s="125" t="str">
        <f>IF(F2848="","",_xlfn.IFNA((VLOOKUP(F2848,help!L:M,2,0))*G2848,"غير مسجلة في المشتريات"))</f>
        <v/>
      </c>
    </row>
    <row r="2849" spans="2:12" x14ac:dyDescent="0.2">
      <c r="B2849" s="14">
        <f>COUNTIFS($E$3:E2849,تقرير!$E$4)</f>
        <v>21</v>
      </c>
      <c r="C2849" s="48"/>
      <c r="D2849" s="48"/>
      <c r="E2849" s="48"/>
      <c r="F2849" s="50"/>
      <c r="G2849" s="51"/>
      <c r="H2849" s="128" t="str">
        <f>IF(F2849="","",_xlfn.IFNA(VLOOKUP(F2849,'سجل المشتريات'!E:M,9,0),"غير مسجلة في المشتريات"))</f>
        <v/>
      </c>
      <c r="I2849" s="27" t="str">
        <f>_xlfn.IFNA(VLOOKUP(E2849,الاوردرات!$B$1:$C$600,2,0),"")</f>
        <v/>
      </c>
      <c r="J2849" s="63"/>
      <c r="L2849" s="125" t="str">
        <f>IF(F2849="","",_xlfn.IFNA((VLOOKUP(F2849,help!L:M,2,0))*G2849,"غير مسجلة في المشتريات"))</f>
        <v/>
      </c>
    </row>
    <row r="2850" spans="2:12" x14ac:dyDescent="0.2">
      <c r="B2850" s="14">
        <f>COUNTIFS($E$3:E2850,تقرير!$E$4)</f>
        <v>21</v>
      </c>
      <c r="C2850" s="48"/>
      <c r="D2850" s="48"/>
      <c r="E2850" s="48"/>
      <c r="F2850" s="50"/>
      <c r="G2850" s="51"/>
      <c r="H2850" s="128" t="str">
        <f>IF(F2850="","",_xlfn.IFNA(VLOOKUP(F2850,'سجل المشتريات'!E:M,9,0),"غير مسجلة في المشتريات"))</f>
        <v/>
      </c>
      <c r="I2850" s="27" t="str">
        <f>_xlfn.IFNA(VLOOKUP(E2850,الاوردرات!$B$1:$C$600,2,0),"")</f>
        <v/>
      </c>
      <c r="J2850" s="63"/>
      <c r="L2850" s="125" t="str">
        <f>IF(F2850="","",_xlfn.IFNA((VLOOKUP(F2850,help!L:M,2,0))*G2850,"غير مسجلة في المشتريات"))</f>
        <v/>
      </c>
    </row>
    <row r="2851" spans="2:12" x14ac:dyDescent="0.2">
      <c r="B2851" s="14">
        <f>COUNTIFS($E$3:E2851,تقرير!$E$4)</f>
        <v>21</v>
      </c>
      <c r="C2851" s="48"/>
      <c r="D2851" s="48"/>
      <c r="E2851" s="48"/>
      <c r="F2851" s="50"/>
      <c r="G2851" s="51"/>
      <c r="H2851" s="128" t="str">
        <f>IF(F2851="","",_xlfn.IFNA(VLOOKUP(F2851,'سجل المشتريات'!E:M,9,0),"غير مسجلة في المشتريات"))</f>
        <v/>
      </c>
      <c r="I2851" s="27" t="str">
        <f>_xlfn.IFNA(VLOOKUP(E2851,الاوردرات!$B$1:$C$600,2,0),"")</f>
        <v/>
      </c>
      <c r="J2851" s="63"/>
      <c r="L2851" s="125" t="str">
        <f>IF(F2851="","",_xlfn.IFNA((VLOOKUP(F2851,help!L:M,2,0))*G2851,"غير مسجلة في المشتريات"))</f>
        <v/>
      </c>
    </row>
    <row r="2852" spans="2:12" x14ac:dyDescent="0.2">
      <c r="B2852" s="14">
        <f>COUNTIFS($E$3:E2852,تقرير!$E$4)</f>
        <v>21</v>
      </c>
      <c r="C2852" s="48"/>
      <c r="D2852" s="48"/>
      <c r="E2852" s="48"/>
      <c r="F2852" s="50"/>
      <c r="G2852" s="51"/>
      <c r="H2852" s="128" t="str">
        <f>IF(F2852="","",_xlfn.IFNA(VLOOKUP(F2852,'سجل المشتريات'!E:M,9,0),"غير مسجلة في المشتريات"))</f>
        <v/>
      </c>
      <c r="I2852" s="27" t="str">
        <f>_xlfn.IFNA(VLOOKUP(E2852,الاوردرات!$B$1:$C$600,2,0),"")</f>
        <v/>
      </c>
      <c r="J2852" s="63"/>
      <c r="L2852" s="125" t="str">
        <f>IF(F2852="","",_xlfn.IFNA((VLOOKUP(F2852,help!L:M,2,0))*G2852,"غير مسجلة في المشتريات"))</f>
        <v/>
      </c>
    </row>
    <row r="2853" spans="2:12" x14ac:dyDescent="0.2">
      <c r="B2853" s="14">
        <f>COUNTIFS($E$3:E2853,تقرير!$E$4)</f>
        <v>21</v>
      </c>
      <c r="C2853" s="48"/>
      <c r="D2853" s="48"/>
      <c r="E2853" s="48"/>
      <c r="F2853" s="50"/>
      <c r="G2853" s="51"/>
      <c r="H2853" s="128" t="str">
        <f>IF(F2853="","",_xlfn.IFNA(VLOOKUP(F2853,'سجل المشتريات'!E:M,9,0),"غير مسجلة في المشتريات"))</f>
        <v/>
      </c>
      <c r="I2853" s="27" t="str">
        <f>_xlfn.IFNA(VLOOKUP(E2853,الاوردرات!$B$1:$C$600,2,0),"")</f>
        <v/>
      </c>
      <c r="J2853" s="63"/>
      <c r="L2853" s="125" t="str">
        <f>IF(F2853="","",_xlfn.IFNA((VLOOKUP(F2853,help!L:M,2,0))*G2853,"غير مسجلة في المشتريات"))</f>
        <v/>
      </c>
    </row>
    <row r="2854" spans="2:12" x14ac:dyDescent="0.2">
      <c r="B2854" s="14">
        <f>COUNTIFS($E$3:E2854,تقرير!$E$4)</f>
        <v>21</v>
      </c>
      <c r="C2854" s="48"/>
      <c r="D2854" s="48"/>
      <c r="E2854" s="48"/>
      <c r="F2854" s="50"/>
      <c r="G2854" s="51"/>
      <c r="H2854" s="128" t="str">
        <f>IF(F2854="","",_xlfn.IFNA(VLOOKUP(F2854,'سجل المشتريات'!E:M,9,0),"غير مسجلة في المشتريات"))</f>
        <v/>
      </c>
      <c r="I2854" s="27" t="str">
        <f>_xlfn.IFNA(VLOOKUP(E2854,الاوردرات!$B$1:$C$600,2,0),"")</f>
        <v/>
      </c>
      <c r="J2854" s="63"/>
      <c r="L2854" s="125" t="str">
        <f>IF(F2854="","",_xlfn.IFNA((VLOOKUP(F2854,help!L:M,2,0))*G2854,"غير مسجلة في المشتريات"))</f>
        <v/>
      </c>
    </row>
    <row r="2855" spans="2:12" x14ac:dyDescent="0.2">
      <c r="B2855" s="14">
        <f>COUNTIFS($E$3:E2855,تقرير!$E$4)</f>
        <v>21</v>
      </c>
      <c r="C2855" s="48"/>
      <c r="D2855" s="48"/>
      <c r="E2855" s="48"/>
      <c r="F2855" s="50"/>
      <c r="G2855" s="51"/>
      <c r="H2855" s="128" t="str">
        <f>IF(F2855="","",_xlfn.IFNA(VLOOKUP(F2855,'سجل المشتريات'!E:M,9,0),"غير مسجلة في المشتريات"))</f>
        <v/>
      </c>
      <c r="I2855" s="27" t="str">
        <f>_xlfn.IFNA(VLOOKUP(E2855,الاوردرات!$B$1:$C$600,2,0),"")</f>
        <v/>
      </c>
      <c r="J2855" s="63"/>
      <c r="L2855" s="125" t="str">
        <f>IF(F2855="","",_xlfn.IFNA((VLOOKUP(F2855,help!L:M,2,0))*G2855,"غير مسجلة في المشتريات"))</f>
        <v/>
      </c>
    </row>
    <row r="2856" spans="2:12" x14ac:dyDescent="0.2">
      <c r="B2856" s="14">
        <f>COUNTIFS($E$3:E2856,تقرير!$E$4)</f>
        <v>21</v>
      </c>
      <c r="C2856" s="48"/>
      <c r="D2856" s="48"/>
      <c r="E2856" s="48"/>
      <c r="F2856" s="50"/>
      <c r="G2856" s="51"/>
      <c r="H2856" s="128" t="str">
        <f>IF(F2856="","",_xlfn.IFNA(VLOOKUP(F2856,'سجل المشتريات'!E:M,9,0),"غير مسجلة في المشتريات"))</f>
        <v/>
      </c>
      <c r="I2856" s="27" t="str">
        <f>_xlfn.IFNA(VLOOKUP(E2856,الاوردرات!$B$1:$C$600,2,0),"")</f>
        <v/>
      </c>
      <c r="J2856" s="63"/>
      <c r="L2856" s="125" t="str">
        <f>IF(F2856="","",_xlfn.IFNA((VLOOKUP(F2856,help!L:M,2,0))*G2856,"غير مسجلة في المشتريات"))</f>
        <v/>
      </c>
    </row>
    <row r="2857" spans="2:12" x14ac:dyDescent="0.2">
      <c r="B2857" s="14">
        <f>COUNTIFS($E$3:E2857,تقرير!$E$4)</f>
        <v>21</v>
      </c>
      <c r="C2857" s="48"/>
      <c r="D2857" s="48"/>
      <c r="E2857" s="48"/>
      <c r="F2857" s="50"/>
      <c r="G2857" s="51"/>
      <c r="H2857" s="128" t="str">
        <f>IF(F2857="","",_xlfn.IFNA(VLOOKUP(F2857,'سجل المشتريات'!E:M,9,0),"غير مسجلة في المشتريات"))</f>
        <v/>
      </c>
      <c r="I2857" s="27" t="str">
        <f>_xlfn.IFNA(VLOOKUP(E2857,الاوردرات!$B$1:$C$600,2,0),"")</f>
        <v/>
      </c>
      <c r="J2857" s="63"/>
      <c r="L2857" s="125" t="str">
        <f>IF(F2857="","",_xlfn.IFNA((VLOOKUP(F2857,help!L:M,2,0))*G2857,"غير مسجلة في المشتريات"))</f>
        <v/>
      </c>
    </row>
    <row r="2858" spans="2:12" x14ac:dyDescent="0.2">
      <c r="B2858" s="14">
        <f>COUNTIFS($E$3:E2858,تقرير!$E$4)</f>
        <v>21</v>
      </c>
      <c r="C2858" s="48"/>
      <c r="D2858" s="48"/>
      <c r="E2858" s="48"/>
      <c r="F2858" s="50"/>
      <c r="G2858" s="51"/>
      <c r="H2858" s="128" t="str">
        <f>IF(F2858="","",_xlfn.IFNA(VLOOKUP(F2858,'سجل المشتريات'!E:M,9,0),"غير مسجلة في المشتريات"))</f>
        <v/>
      </c>
      <c r="I2858" s="27" t="str">
        <f>_xlfn.IFNA(VLOOKUP(E2858,الاوردرات!$B$1:$C$600,2,0),"")</f>
        <v/>
      </c>
      <c r="J2858" s="63"/>
      <c r="L2858" s="125" t="str">
        <f>IF(F2858="","",_xlfn.IFNA((VLOOKUP(F2858,help!L:M,2,0))*G2858,"غير مسجلة في المشتريات"))</f>
        <v/>
      </c>
    </row>
    <row r="2859" spans="2:12" x14ac:dyDescent="0.2">
      <c r="B2859" s="14">
        <f>COUNTIFS($E$3:E2859,تقرير!$E$4)</f>
        <v>21</v>
      </c>
      <c r="C2859" s="48"/>
      <c r="D2859" s="48"/>
      <c r="E2859" s="48"/>
      <c r="F2859" s="50"/>
      <c r="G2859" s="51"/>
      <c r="H2859" s="128" t="str">
        <f>IF(F2859="","",_xlfn.IFNA(VLOOKUP(F2859,'سجل المشتريات'!E:M,9,0),"غير مسجلة في المشتريات"))</f>
        <v/>
      </c>
      <c r="I2859" s="27" t="str">
        <f>_xlfn.IFNA(VLOOKUP(E2859,الاوردرات!$B$1:$C$600,2,0),"")</f>
        <v/>
      </c>
      <c r="J2859" s="63"/>
      <c r="L2859" s="125" t="str">
        <f>IF(F2859="","",_xlfn.IFNA((VLOOKUP(F2859,help!L:M,2,0))*G2859,"غير مسجلة في المشتريات"))</f>
        <v/>
      </c>
    </row>
    <row r="2860" spans="2:12" x14ac:dyDescent="0.2">
      <c r="B2860" s="14">
        <f>COUNTIFS($E$3:E2860,تقرير!$E$4)</f>
        <v>21</v>
      </c>
      <c r="C2860" s="48"/>
      <c r="D2860" s="48"/>
      <c r="E2860" s="48"/>
      <c r="F2860" s="50"/>
      <c r="G2860" s="51"/>
      <c r="H2860" s="128" t="str">
        <f>IF(F2860="","",_xlfn.IFNA(VLOOKUP(F2860,'سجل المشتريات'!E:M,9,0),"غير مسجلة في المشتريات"))</f>
        <v/>
      </c>
      <c r="I2860" s="27" t="str">
        <f>_xlfn.IFNA(VLOOKUP(E2860,الاوردرات!$B$1:$C$600,2,0),"")</f>
        <v/>
      </c>
      <c r="J2860" s="63"/>
      <c r="L2860" s="125" t="str">
        <f>IF(F2860="","",_xlfn.IFNA((VLOOKUP(F2860,help!L:M,2,0))*G2860,"غير مسجلة في المشتريات"))</f>
        <v/>
      </c>
    </row>
    <row r="2861" spans="2:12" x14ac:dyDescent="0.2">
      <c r="B2861" s="14">
        <f>COUNTIFS($E$3:E2861,تقرير!$E$4)</f>
        <v>21</v>
      </c>
      <c r="C2861" s="48"/>
      <c r="D2861" s="48"/>
      <c r="E2861" s="48"/>
      <c r="F2861" s="50"/>
      <c r="G2861" s="51"/>
      <c r="H2861" s="128" t="str">
        <f>IF(F2861="","",_xlfn.IFNA(VLOOKUP(F2861,'سجل المشتريات'!E:M,9,0),"غير مسجلة في المشتريات"))</f>
        <v/>
      </c>
      <c r="I2861" s="27" t="str">
        <f>_xlfn.IFNA(VLOOKUP(E2861,الاوردرات!$B$1:$C$600,2,0),"")</f>
        <v/>
      </c>
      <c r="J2861" s="63"/>
      <c r="L2861" s="125" t="str">
        <f>IF(F2861="","",_xlfn.IFNA((VLOOKUP(F2861,help!L:M,2,0))*G2861,"غير مسجلة في المشتريات"))</f>
        <v/>
      </c>
    </row>
    <row r="2862" spans="2:12" x14ac:dyDescent="0.2">
      <c r="B2862" s="14">
        <f>COUNTIFS($E$3:E2862,تقرير!$E$4)</f>
        <v>21</v>
      </c>
      <c r="C2862" s="48"/>
      <c r="D2862" s="48"/>
      <c r="E2862" s="48"/>
      <c r="F2862" s="50"/>
      <c r="G2862" s="51"/>
      <c r="H2862" s="128" t="str">
        <f>IF(F2862="","",_xlfn.IFNA(VLOOKUP(F2862,'سجل المشتريات'!E:M,9,0),"غير مسجلة في المشتريات"))</f>
        <v/>
      </c>
      <c r="I2862" s="27" t="str">
        <f>_xlfn.IFNA(VLOOKUP(E2862,الاوردرات!$B$1:$C$600,2,0),"")</f>
        <v/>
      </c>
      <c r="J2862" s="63"/>
      <c r="L2862" s="125" t="str">
        <f>IF(F2862="","",_xlfn.IFNA((VLOOKUP(F2862,help!L:M,2,0))*G2862,"غير مسجلة في المشتريات"))</f>
        <v/>
      </c>
    </row>
    <row r="2863" spans="2:12" x14ac:dyDescent="0.2">
      <c r="B2863" s="14">
        <f>COUNTIFS($E$3:E2863,تقرير!$E$4)</f>
        <v>21</v>
      </c>
      <c r="C2863" s="48"/>
      <c r="D2863" s="48"/>
      <c r="E2863" s="48"/>
      <c r="F2863" s="50"/>
      <c r="G2863" s="51"/>
      <c r="H2863" s="128" t="str">
        <f>IF(F2863="","",_xlfn.IFNA(VLOOKUP(F2863,'سجل المشتريات'!E:M,9,0),"غير مسجلة في المشتريات"))</f>
        <v/>
      </c>
      <c r="I2863" s="27" t="str">
        <f>_xlfn.IFNA(VLOOKUP(E2863,الاوردرات!$B$1:$C$600,2,0),"")</f>
        <v/>
      </c>
      <c r="J2863" s="63"/>
      <c r="L2863" s="125" t="str">
        <f>IF(F2863="","",_xlfn.IFNA((VLOOKUP(F2863,help!L:M,2,0))*G2863,"غير مسجلة في المشتريات"))</f>
        <v/>
      </c>
    </row>
    <row r="2864" spans="2:12" x14ac:dyDescent="0.2">
      <c r="B2864" s="14">
        <f>COUNTIFS($E$3:E2864,تقرير!$E$4)</f>
        <v>21</v>
      </c>
      <c r="C2864" s="48"/>
      <c r="D2864" s="48"/>
      <c r="E2864" s="48"/>
      <c r="F2864" s="50"/>
      <c r="G2864" s="51"/>
      <c r="H2864" s="128" t="str">
        <f>IF(F2864="","",_xlfn.IFNA(VLOOKUP(F2864,'سجل المشتريات'!E:M,9,0),"غير مسجلة في المشتريات"))</f>
        <v/>
      </c>
      <c r="I2864" s="27" t="str">
        <f>_xlfn.IFNA(VLOOKUP(E2864,الاوردرات!$B$1:$C$600,2,0),"")</f>
        <v/>
      </c>
      <c r="J2864" s="63"/>
      <c r="L2864" s="125" t="str">
        <f>IF(F2864="","",_xlfn.IFNA((VLOOKUP(F2864,help!L:M,2,0))*G2864,"غير مسجلة في المشتريات"))</f>
        <v/>
      </c>
    </row>
    <row r="2865" spans="2:12" x14ac:dyDescent="0.2">
      <c r="B2865" s="14">
        <f>COUNTIFS($E$3:E2865,تقرير!$E$4)</f>
        <v>21</v>
      </c>
      <c r="C2865" s="48"/>
      <c r="D2865" s="48"/>
      <c r="E2865" s="48"/>
      <c r="F2865" s="50"/>
      <c r="G2865" s="51"/>
      <c r="H2865" s="128" t="str">
        <f>IF(F2865="","",_xlfn.IFNA(VLOOKUP(F2865,'سجل المشتريات'!E:M,9,0),"غير مسجلة في المشتريات"))</f>
        <v/>
      </c>
      <c r="I2865" s="27" t="str">
        <f>_xlfn.IFNA(VLOOKUP(E2865,الاوردرات!$B$1:$C$600,2,0),"")</f>
        <v/>
      </c>
      <c r="J2865" s="63"/>
      <c r="L2865" s="125" t="str">
        <f>IF(F2865="","",_xlfn.IFNA((VLOOKUP(F2865,help!L:M,2,0))*G2865,"غير مسجلة في المشتريات"))</f>
        <v/>
      </c>
    </row>
    <row r="2866" spans="2:12" x14ac:dyDescent="0.2">
      <c r="B2866" s="14">
        <f>COUNTIFS($E$3:E2866,تقرير!$E$4)</f>
        <v>21</v>
      </c>
      <c r="C2866" s="48"/>
      <c r="D2866" s="48"/>
      <c r="E2866" s="48"/>
      <c r="F2866" s="50"/>
      <c r="G2866" s="51"/>
      <c r="H2866" s="128" t="str">
        <f>IF(F2866="","",_xlfn.IFNA(VLOOKUP(F2866,'سجل المشتريات'!E:M,9,0),"غير مسجلة في المشتريات"))</f>
        <v/>
      </c>
      <c r="I2866" s="27" t="str">
        <f>_xlfn.IFNA(VLOOKUP(E2866,الاوردرات!$B$1:$C$600,2,0),"")</f>
        <v/>
      </c>
      <c r="J2866" s="63"/>
      <c r="L2866" s="125" t="str">
        <f>IF(F2866="","",_xlfn.IFNA((VLOOKUP(F2866,help!L:M,2,0))*G2866,"غير مسجلة في المشتريات"))</f>
        <v/>
      </c>
    </row>
    <row r="2867" spans="2:12" x14ac:dyDescent="0.2">
      <c r="B2867" s="14">
        <f>COUNTIFS($E$3:E2867,تقرير!$E$4)</f>
        <v>21</v>
      </c>
      <c r="C2867" s="48"/>
      <c r="D2867" s="48"/>
      <c r="E2867" s="48"/>
      <c r="F2867" s="50"/>
      <c r="G2867" s="51"/>
      <c r="H2867" s="128" t="str">
        <f>IF(F2867="","",_xlfn.IFNA(VLOOKUP(F2867,'سجل المشتريات'!E:M,9,0),"غير مسجلة في المشتريات"))</f>
        <v/>
      </c>
      <c r="I2867" s="27" t="str">
        <f>_xlfn.IFNA(VLOOKUP(E2867,الاوردرات!$B$1:$C$600,2,0),"")</f>
        <v/>
      </c>
      <c r="J2867" s="63"/>
      <c r="L2867" s="125" t="str">
        <f>IF(F2867="","",_xlfn.IFNA((VLOOKUP(F2867,help!L:M,2,0))*G2867,"غير مسجلة في المشتريات"))</f>
        <v/>
      </c>
    </row>
    <row r="2868" spans="2:12" x14ac:dyDescent="0.2">
      <c r="B2868" s="14">
        <f>COUNTIFS($E$3:E2868,تقرير!$E$4)</f>
        <v>21</v>
      </c>
      <c r="C2868" s="48"/>
      <c r="D2868" s="48"/>
      <c r="E2868" s="48"/>
      <c r="F2868" s="50"/>
      <c r="G2868" s="51"/>
      <c r="H2868" s="128" t="str">
        <f>IF(F2868="","",_xlfn.IFNA(VLOOKUP(F2868,'سجل المشتريات'!E:M,9,0),"غير مسجلة في المشتريات"))</f>
        <v/>
      </c>
      <c r="I2868" s="27" t="str">
        <f>_xlfn.IFNA(VLOOKUP(E2868,الاوردرات!$B$1:$C$600,2,0),"")</f>
        <v/>
      </c>
      <c r="J2868" s="63"/>
      <c r="L2868" s="125" t="str">
        <f>IF(F2868="","",_xlfn.IFNA((VLOOKUP(F2868,help!L:M,2,0))*G2868,"غير مسجلة في المشتريات"))</f>
        <v/>
      </c>
    </row>
    <row r="2869" spans="2:12" x14ac:dyDescent="0.2">
      <c r="B2869" s="14">
        <f>COUNTIFS($E$3:E2869,تقرير!$E$4)</f>
        <v>21</v>
      </c>
      <c r="C2869" s="48"/>
      <c r="D2869" s="48"/>
      <c r="E2869" s="48"/>
      <c r="F2869" s="50"/>
      <c r="G2869" s="51"/>
      <c r="H2869" s="128" t="str">
        <f>IF(F2869="","",_xlfn.IFNA(VLOOKUP(F2869,'سجل المشتريات'!E:M,9,0),"غير مسجلة في المشتريات"))</f>
        <v/>
      </c>
      <c r="I2869" s="27" t="str">
        <f>_xlfn.IFNA(VLOOKUP(E2869,الاوردرات!$B$1:$C$600,2,0),"")</f>
        <v/>
      </c>
      <c r="J2869" s="63"/>
      <c r="L2869" s="125" t="str">
        <f>IF(F2869="","",_xlfn.IFNA((VLOOKUP(F2869,help!L:M,2,0))*G2869,"غير مسجلة في المشتريات"))</f>
        <v/>
      </c>
    </row>
    <row r="2870" spans="2:12" x14ac:dyDescent="0.2">
      <c r="B2870" s="14">
        <f>COUNTIFS($E$3:E2870,تقرير!$E$4)</f>
        <v>21</v>
      </c>
      <c r="C2870" s="48"/>
      <c r="D2870" s="48"/>
      <c r="E2870" s="48"/>
      <c r="F2870" s="50"/>
      <c r="G2870" s="51"/>
      <c r="H2870" s="128" t="str">
        <f>IF(F2870="","",_xlfn.IFNA(VLOOKUP(F2870,'سجل المشتريات'!E:M,9,0),"غير مسجلة في المشتريات"))</f>
        <v/>
      </c>
      <c r="I2870" s="27" t="str">
        <f>_xlfn.IFNA(VLOOKUP(E2870,الاوردرات!$B$1:$C$600,2,0),"")</f>
        <v/>
      </c>
      <c r="J2870" s="63"/>
      <c r="L2870" s="125" t="str">
        <f>IF(F2870="","",_xlfn.IFNA((VLOOKUP(F2870,help!L:M,2,0))*G2870,"غير مسجلة في المشتريات"))</f>
        <v/>
      </c>
    </row>
    <row r="2871" spans="2:12" x14ac:dyDescent="0.2">
      <c r="B2871" s="14">
        <f>COUNTIFS($E$3:E2871,تقرير!$E$4)</f>
        <v>21</v>
      </c>
      <c r="C2871" s="48"/>
      <c r="D2871" s="48"/>
      <c r="E2871" s="48"/>
      <c r="F2871" s="50"/>
      <c r="G2871" s="51"/>
      <c r="H2871" s="128" t="str">
        <f>IF(F2871="","",_xlfn.IFNA(VLOOKUP(F2871,'سجل المشتريات'!E:M,9,0),"غير مسجلة في المشتريات"))</f>
        <v/>
      </c>
      <c r="I2871" s="27" t="str">
        <f>_xlfn.IFNA(VLOOKUP(E2871,الاوردرات!$B$1:$C$600,2,0),"")</f>
        <v/>
      </c>
      <c r="J2871" s="63"/>
      <c r="L2871" s="125" t="str">
        <f>IF(F2871="","",_xlfn.IFNA((VLOOKUP(F2871,help!L:M,2,0))*G2871,"غير مسجلة في المشتريات"))</f>
        <v/>
      </c>
    </row>
    <row r="2872" spans="2:12" x14ac:dyDescent="0.2">
      <c r="B2872" s="14">
        <f>COUNTIFS($E$3:E2872,تقرير!$E$4)</f>
        <v>21</v>
      </c>
      <c r="C2872" s="48"/>
      <c r="D2872" s="48"/>
      <c r="E2872" s="48"/>
      <c r="F2872" s="50"/>
      <c r="G2872" s="51"/>
      <c r="H2872" s="128" t="str">
        <f>IF(F2872="","",_xlfn.IFNA(VLOOKUP(F2872,'سجل المشتريات'!E:M,9,0),"غير مسجلة في المشتريات"))</f>
        <v/>
      </c>
      <c r="I2872" s="27" t="str">
        <f>_xlfn.IFNA(VLOOKUP(E2872,الاوردرات!$B$1:$C$600,2,0),"")</f>
        <v/>
      </c>
      <c r="J2872" s="63"/>
      <c r="L2872" s="125" t="str">
        <f>IF(F2872="","",_xlfn.IFNA((VLOOKUP(F2872,help!L:M,2,0))*G2872,"غير مسجلة في المشتريات"))</f>
        <v/>
      </c>
    </row>
    <row r="2873" spans="2:12" x14ac:dyDescent="0.2">
      <c r="B2873" s="14">
        <f>COUNTIFS($E$3:E2873,تقرير!$E$4)</f>
        <v>21</v>
      </c>
      <c r="C2873" s="48"/>
      <c r="D2873" s="48"/>
      <c r="E2873" s="48"/>
      <c r="F2873" s="50"/>
      <c r="G2873" s="51"/>
      <c r="H2873" s="128" t="str">
        <f>IF(F2873="","",_xlfn.IFNA(VLOOKUP(F2873,'سجل المشتريات'!E:M,9,0),"غير مسجلة في المشتريات"))</f>
        <v/>
      </c>
      <c r="I2873" s="27" t="str">
        <f>_xlfn.IFNA(VLOOKUP(E2873,الاوردرات!$B$1:$C$600,2,0),"")</f>
        <v/>
      </c>
      <c r="J2873" s="63"/>
      <c r="L2873" s="125" t="str">
        <f>IF(F2873="","",_xlfn.IFNA((VLOOKUP(F2873,help!L:M,2,0))*G2873,"غير مسجلة في المشتريات"))</f>
        <v/>
      </c>
    </row>
    <row r="2874" spans="2:12" x14ac:dyDescent="0.2">
      <c r="B2874" s="14">
        <f>COUNTIFS($E$3:E2874,تقرير!$E$4)</f>
        <v>21</v>
      </c>
      <c r="C2874" s="48"/>
      <c r="D2874" s="48"/>
      <c r="E2874" s="48"/>
      <c r="F2874" s="50"/>
      <c r="G2874" s="51"/>
      <c r="H2874" s="128" t="str">
        <f>IF(F2874="","",_xlfn.IFNA(VLOOKUP(F2874,'سجل المشتريات'!E:M,9,0),"غير مسجلة في المشتريات"))</f>
        <v/>
      </c>
      <c r="I2874" s="27" t="str">
        <f>_xlfn.IFNA(VLOOKUP(E2874,الاوردرات!$B$1:$C$600,2,0),"")</f>
        <v/>
      </c>
      <c r="J2874" s="63"/>
      <c r="L2874" s="125" t="str">
        <f>IF(F2874="","",_xlfn.IFNA((VLOOKUP(F2874,help!L:M,2,0))*G2874,"غير مسجلة في المشتريات"))</f>
        <v/>
      </c>
    </row>
    <row r="2875" spans="2:12" x14ac:dyDescent="0.2">
      <c r="B2875" s="14">
        <f>COUNTIFS($E$3:E2875,تقرير!$E$4)</f>
        <v>21</v>
      </c>
      <c r="C2875" s="48"/>
      <c r="D2875" s="48"/>
      <c r="E2875" s="48"/>
      <c r="F2875" s="50"/>
      <c r="G2875" s="51"/>
      <c r="H2875" s="128" t="str">
        <f>IF(F2875="","",_xlfn.IFNA(VLOOKUP(F2875,'سجل المشتريات'!E:M,9,0),"غير مسجلة في المشتريات"))</f>
        <v/>
      </c>
      <c r="I2875" s="27" t="str">
        <f>_xlfn.IFNA(VLOOKUP(E2875,الاوردرات!$B$1:$C$600,2,0),"")</f>
        <v/>
      </c>
      <c r="J2875" s="63"/>
      <c r="L2875" s="125" t="str">
        <f>IF(F2875="","",_xlfn.IFNA((VLOOKUP(F2875,help!L:M,2,0))*G2875,"غير مسجلة في المشتريات"))</f>
        <v/>
      </c>
    </row>
    <row r="2876" spans="2:12" x14ac:dyDescent="0.2">
      <c r="B2876" s="14">
        <f>COUNTIFS($E$3:E2876,تقرير!$E$4)</f>
        <v>21</v>
      </c>
      <c r="C2876" s="48"/>
      <c r="D2876" s="48"/>
      <c r="E2876" s="48"/>
      <c r="F2876" s="50"/>
      <c r="G2876" s="51"/>
      <c r="H2876" s="128" t="str">
        <f>IF(F2876="","",_xlfn.IFNA(VLOOKUP(F2876,'سجل المشتريات'!E:M,9,0),"غير مسجلة في المشتريات"))</f>
        <v/>
      </c>
      <c r="I2876" s="27" t="str">
        <f>_xlfn.IFNA(VLOOKUP(E2876,الاوردرات!$B$1:$C$600,2,0),"")</f>
        <v/>
      </c>
      <c r="J2876" s="63"/>
      <c r="L2876" s="125" t="str">
        <f>IF(F2876="","",_xlfn.IFNA((VLOOKUP(F2876,help!L:M,2,0))*G2876,"غير مسجلة في المشتريات"))</f>
        <v/>
      </c>
    </row>
    <row r="2877" spans="2:12" x14ac:dyDescent="0.2">
      <c r="B2877" s="14">
        <f>COUNTIFS($E$3:E2877,تقرير!$E$4)</f>
        <v>21</v>
      </c>
      <c r="C2877" s="48"/>
      <c r="D2877" s="48"/>
      <c r="E2877" s="48"/>
      <c r="F2877" s="50"/>
      <c r="G2877" s="51"/>
      <c r="H2877" s="128" t="str">
        <f>IF(F2877="","",_xlfn.IFNA(VLOOKUP(F2877,'سجل المشتريات'!E:M,9,0),"غير مسجلة في المشتريات"))</f>
        <v/>
      </c>
      <c r="I2877" s="27" t="str">
        <f>_xlfn.IFNA(VLOOKUP(E2877,الاوردرات!$B$1:$C$600,2,0),"")</f>
        <v/>
      </c>
      <c r="J2877" s="63"/>
      <c r="L2877" s="125" t="str">
        <f>IF(F2877="","",_xlfn.IFNA((VLOOKUP(F2877,help!L:M,2,0))*G2877,"غير مسجلة في المشتريات"))</f>
        <v/>
      </c>
    </row>
    <row r="2878" spans="2:12" x14ac:dyDescent="0.2">
      <c r="B2878" s="14">
        <f>COUNTIFS($E$3:E2878,تقرير!$E$4)</f>
        <v>21</v>
      </c>
      <c r="C2878" s="48"/>
      <c r="D2878" s="48"/>
      <c r="E2878" s="48"/>
      <c r="F2878" s="50"/>
      <c r="G2878" s="51"/>
      <c r="H2878" s="128" t="str">
        <f>IF(F2878="","",_xlfn.IFNA(VLOOKUP(F2878,'سجل المشتريات'!E:M,9,0),"غير مسجلة في المشتريات"))</f>
        <v/>
      </c>
      <c r="I2878" s="27" t="str">
        <f>_xlfn.IFNA(VLOOKUP(E2878,الاوردرات!$B$1:$C$600,2,0),"")</f>
        <v/>
      </c>
      <c r="J2878" s="63"/>
      <c r="L2878" s="125" t="str">
        <f>IF(F2878="","",_xlfn.IFNA((VLOOKUP(F2878,help!L:M,2,0))*G2878,"غير مسجلة في المشتريات"))</f>
        <v/>
      </c>
    </row>
    <row r="2879" spans="2:12" x14ac:dyDescent="0.2">
      <c r="B2879" s="14">
        <f>COUNTIFS($E$3:E2879,تقرير!$E$4)</f>
        <v>21</v>
      </c>
      <c r="C2879" s="48"/>
      <c r="D2879" s="48"/>
      <c r="E2879" s="48"/>
      <c r="F2879" s="50"/>
      <c r="G2879" s="51"/>
      <c r="H2879" s="128" t="str">
        <f>IF(F2879="","",_xlfn.IFNA(VLOOKUP(F2879,'سجل المشتريات'!E:M,9,0),"غير مسجلة في المشتريات"))</f>
        <v/>
      </c>
      <c r="I2879" s="27" t="str">
        <f>_xlfn.IFNA(VLOOKUP(E2879,الاوردرات!$B$1:$C$600,2,0),"")</f>
        <v/>
      </c>
      <c r="J2879" s="63"/>
      <c r="L2879" s="125" t="str">
        <f>IF(F2879="","",_xlfn.IFNA((VLOOKUP(F2879,help!L:M,2,0))*G2879,"غير مسجلة في المشتريات"))</f>
        <v/>
      </c>
    </row>
    <row r="2880" spans="2:12" x14ac:dyDescent="0.2">
      <c r="B2880" s="14">
        <f>COUNTIFS($E$3:E2880,تقرير!$E$4)</f>
        <v>21</v>
      </c>
      <c r="C2880" s="48"/>
      <c r="D2880" s="48"/>
      <c r="E2880" s="48"/>
      <c r="F2880" s="50"/>
      <c r="G2880" s="51"/>
      <c r="H2880" s="128" t="str">
        <f>IF(F2880="","",_xlfn.IFNA(VLOOKUP(F2880,'سجل المشتريات'!E:M,9,0),"غير مسجلة في المشتريات"))</f>
        <v/>
      </c>
      <c r="I2880" s="27" t="str">
        <f>_xlfn.IFNA(VLOOKUP(E2880,الاوردرات!$B$1:$C$600,2,0),"")</f>
        <v/>
      </c>
      <c r="J2880" s="63"/>
      <c r="L2880" s="125" t="str">
        <f>IF(F2880="","",_xlfn.IFNA((VLOOKUP(F2880,help!L:M,2,0))*G2880,"غير مسجلة في المشتريات"))</f>
        <v/>
      </c>
    </row>
    <row r="2881" spans="2:12" x14ac:dyDescent="0.2">
      <c r="B2881" s="14">
        <f>COUNTIFS($E$3:E2881,تقرير!$E$4)</f>
        <v>21</v>
      </c>
      <c r="C2881" s="48"/>
      <c r="D2881" s="48"/>
      <c r="E2881" s="48"/>
      <c r="F2881" s="50"/>
      <c r="G2881" s="51"/>
      <c r="H2881" s="128" t="str">
        <f>IF(F2881="","",_xlfn.IFNA(VLOOKUP(F2881,'سجل المشتريات'!E:M,9,0),"غير مسجلة في المشتريات"))</f>
        <v/>
      </c>
      <c r="I2881" s="27" t="str">
        <f>_xlfn.IFNA(VLOOKUP(E2881,الاوردرات!$B$1:$C$600,2,0),"")</f>
        <v/>
      </c>
      <c r="J2881" s="63"/>
      <c r="L2881" s="125" t="str">
        <f>IF(F2881="","",_xlfn.IFNA((VLOOKUP(F2881,help!L:M,2,0))*G2881,"غير مسجلة في المشتريات"))</f>
        <v/>
      </c>
    </row>
    <row r="2882" spans="2:12" x14ac:dyDescent="0.2">
      <c r="B2882" s="14">
        <f>COUNTIFS($E$3:E2882,تقرير!$E$4)</f>
        <v>21</v>
      </c>
      <c r="C2882" s="48"/>
      <c r="D2882" s="48"/>
      <c r="E2882" s="48"/>
      <c r="F2882" s="50"/>
      <c r="G2882" s="51"/>
      <c r="H2882" s="128" t="str">
        <f>IF(F2882="","",_xlfn.IFNA(VLOOKUP(F2882,'سجل المشتريات'!E:M,9,0),"غير مسجلة في المشتريات"))</f>
        <v/>
      </c>
      <c r="I2882" s="27" t="str">
        <f>_xlfn.IFNA(VLOOKUP(E2882,الاوردرات!$B$1:$C$600,2,0),"")</f>
        <v/>
      </c>
      <c r="J2882" s="63"/>
      <c r="L2882" s="125" t="str">
        <f>IF(F2882="","",_xlfn.IFNA((VLOOKUP(F2882,help!L:M,2,0))*G2882,"غير مسجلة في المشتريات"))</f>
        <v/>
      </c>
    </row>
    <row r="2883" spans="2:12" x14ac:dyDescent="0.2">
      <c r="B2883" s="14">
        <f>COUNTIFS($E$3:E2883,تقرير!$E$4)</f>
        <v>21</v>
      </c>
      <c r="C2883" s="48"/>
      <c r="D2883" s="48"/>
      <c r="E2883" s="48"/>
      <c r="F2883" s="50"/>
      <c r="G2883" s="51"/>
      <c r="H2883" s="128" t="str">
        <f>IF(F2883="","",_xlfn.IFNA(VLOOKUP(F2883,'سجل المشتريات'!E:M,9,0),"غير مسجلة في المشتريات"))</f>
        <v/>
      </c>
      <c r="I2883" s="27" t="str">
        <f>_xlfn.IFNA(VLOOKUP(E2883,الاوردرات!$B$1:$C$600,2,0),"")</f>
        <v/>
      </c>
      <c r="J2883" s="63"/>
      <c r="L2883" s="125" t="str">
        <f>IF(F2883="","",_xlfn.IFNA((VLOOKUP(F2883,help!L:M,2,0))*G2883,"غير مسجلة في المشتريات"))</f>
        <v/>
      </c>
    </row>
    <row r="2884" spans="2:12" x14ac:dyDescent="0.2">
      <c r="B2884" s="14">
        <f>COUNTIFS($E$3:E2884,تقرير!$E$4)</f>
        <v>21</v>
      </c>
      <c r="C2884" s="48"/>
      <c r="D2884" s="48"/>
      <c r="E2884" s="48"/>
      <c r="F2884" s="50"/>
      <c r="G2884" s="51"/>
      <c r="H2884" s="128" t="str">
        <f>IF(F2884="","",_xlfn.IFNA(VLOOKUP(F2884,'سجل المشتريات'!E:M,9,0),"غير مسجلة في المشتريات"))</f>
        <v/>
      </c>
      <c r="I2884" s="27" t="str">
        <f>_xlfn.IFNA(VLOOKUP(E2884,الاوردرات!$B$1:$C$600,2,0),"")</f>
        <v/>
      </c>
      <c r="J2884" s="63"/>
      <c r="L2884" s="125" t="str">
        <f>IF(F2884="","",_xlfn.IFNA((VLOOKUP(F2884,help!L:M,2,0))*G2884,"غير مسجلة في المشتريات"))</f>
        <v/>
      </c>
    </row>
    <row r="2885" spans="2:12" x14ac:dyDescent="0.2">
      <c r="B2885" s="14">
        <f>COUNTIFS($E$3:E2885,تقرير!$E$4)</f>
        <v>21</v>
      </c>
      <c r="C2885" s="48"/>
      <c r="D2885" s="48"/>
      <c r="E2885" s="48"/>
      <c r="F2885" s="50"/>
      <c r="G2885" s="51"/>
      <c r="H2885" s="128" t="str">
        <f>IF(F2885="","",_xlfn.IFNA(VLOOKUP(F2885,'سجل المشتريات'!E:M,9,0),"غير مسجلة في المشتريات"))</f>
        <v/>
      </c>
      <c r="I2885" s="27" t="str">
        <f>_xlfn.IFNA(VLOOKUP(E2885,الاوردرات!$B$1:$C$600,2,0),"")</f>
        <v/>
      </c>
      <c r="J2885" s="63"/>
      <c r="L2885" s="125" t="str">
        <f>IF(F2885="","",_xlfn.IFNA((VLOOKUP(F2885,help!L:M,2,0))*G2885,"غير مسجلة في المشتريات"))</f>
        <v/>
      </c>
    </row>
    <row r="2886" spans="2:12" x14ac:dyDescent="0.2">
      <c r="B2886" s="14">
        <f>COUNTIFS($E$3:E2886,تقرير!$E$4)</f>
        <v>21</v>
      </c>
      <c r="C2886" s="48"/>
      <c r="D2886" s="48"/>
      <c r="E2886" s="48"/>
      <c r="F2886" s="50"/>
      <c r="G2886" s="51"/>
      <c r="H2886" s="128" t="str">
        <f>IF(F2886="","",_xlfn.IFNA(VLOOKUP(F2886,'سجل المشتريات'!E:M,9,0),"غير مسجلة في المشتريات"))</f>
        <v/>
      </c>
      <c r="I2886" s="27" t="str">
        <f>_xlfn.IFNA(VLOOKUP(E2886,الاوردرات!$B$1:$C$600,2,0),"")</f>
        <v/>
      </c>
      <c r="J2886" s="63"/>
      <c r="L2886" s="125" t="str">
        <f>IF(F2886="","",_xlfn.IFNA((VLOOKUP(F2886,help!L:M,2,0))*G2886,"غير مسجلة في المشتريات"))</f>
        <v/>
      </c>
    </row>
    <row r="2887" spans="2:12" x14ac:dyDescent="0.2">
      <c r="B2887" s="14">
        <f>COUNTIFS($E$3:E2887,تقرير!$E$4)</f>
        <v>21</v>
      </c>
      <c r="C2887" s="48"/>
      <c r="D2887" s="48"/>
      <c r="E2887" s="48"/>
      <c r="F2887" s="50"/>
      <c r="G2887" s="51"/>
      <c r="H2887" s="128" t="str">
        <f>IF(F2887="","",_xlfn.IFNA(VLOOKUP(F2887,'سجل المشتريات'!E:M,9,0),"غير مسجلة في المشتريات"))</f>
        <v/>
      </c>
      <c r="I2887" s="27" t="str">
        <f>_xlfn.IFNA(VLOOKUP(E2887,الاوردرات!$B$1:$C$600,2,0),"")</f>
        <v/>
      </c>
      <c r="J2887" s="63"/>
      <c r="L2887" s="125" t="str">
        <f>IF(F2887="","",_xlfn.IFNA((VLOOKUP(F2887,help!L:M,2,0))*G2887,"غير مسجلة في المشتريات"))</f>
        <v/>
      </c>
    </row>
    <row r="2888" spans="2:12" x14ac:dyDescent="0.2">
      <c r="B2888" s="14">
        <f>COUNTIFS($E$3:E2888,تقرير!$E$4)</f>
        <v>21</v>
      </c>
      <c r="C2888" s="48"/>
      <c r="D2888" s="48"/>
      <c r="E2888" s="48"/>
      <c r="F2888" s="50"/>
      <c r="G2888" s="51"/>
      <c r="H2888" s="128" t="str">
        <f>IF(F2888="","",_xlfn.IFNA(VLOOKUP(F2888,'سجل المشتريات'!E:M,9,0),"غير مسجلة في المشتريات"))</f>
        <v/>
      </c>
      <c r="I2888" s="27" t="str">
        <f>_xlfn.IFNA(VLOOKUP(E2888,الاوردرات!$B$1:$C$600,2,0),"")</f>
        <v/>
      </c>
      <c r="J2888" s="63"/>
      <c r="L2888" s="125" t="str">
        <f>IF(F2888="","",_xlfn.IFNA((VLOOKUP(F2888,help!L:M,2,0))*G2888,"غير مسجلة في المشتريات"))</f>
        <v/>
      </c>
    </row>
    <row r="2889" spans="2:12" x14ac:dyDescent="0.2">
      <c r="B2889" s="14">
        <f>COUNTIFS($E$3:E2889,تقرير!$E$4)</f>
        <v>21</v>
      </c>
      <c r="C2889" s="48"/>
      <c r="D2889" s="48"/>
      <c r="E2889" s="48"/>
      <c r="F2889" s="50"/>
      <c r="G2889" s="51"/>
      <c r="H2889" s="128" t="str">
        <f>IF(F2889="","",_xlfn.IFNA(VLOOKUP(F2889,'سجل المشتريات'!E:M,9,0),"غير مسجلة في المشتريات"))</f>
        <v/>
      </c>
      <c r="I2889" s="27" t="str">
        <f>_xlfn.IFNA(VLOOKUP(E2889,الاوردرات!$B$1:$C$600,2,0),"")</f>
        <v/>
      </c>
      <c r="J2889" s="63"/>
      <c r="L2889" s="125" t="str">
        <f>IF(F2889="","",_xlfn.IFNA((VLOOKUP(F2889,help!L:M,2,0))*G2889,"غير مسجلة في المشتريات"))</f>
        <v/>
      </c>
    </row>
    <row r="2890" spans="2:12" x14ac:dyDescent="0.2">
      <c r="B2890" s="14">
        <f>COUNTIFS($E$3:E2890,تقرير!$E$4)</f>
        <v>21</v>
      </c>
      <c r="C2890" s="48"/>
      <c r="D2890" s="48"/>
      <c r="E2890" s="48"/>
      <c r="F2890" s="50"/>
      <c r="G2890" s="51"/>
      <c r="H2890" s="128" t="str">
        <f>IF(F2890="","",_xlfn.IFNA(VLOOKUP(F2890,'سجل المشتريات'!E:M,9,0),"غير مسجلة في المشتريات"))</f>
        <v/>
      </c>
      <c r="I2890" s="27" t="str">
        <f>_xlfn.IFNA(VLOOKUP(E2890,الاوردرات!$B$1:$C$600,2,0),"")</f>
        <v/>
      </c>
      <c r="J2890" s="63"/>
      <c r="L2890" s="125" t="str">
        <f>IF(F2890="","",_xlfn.IFNA((VLOOKUP(F2890,help!L:M,2,0))*G2890,"غير مسجلة في المشتريات"))</f>
        <v/>
      </c>
    </row>
    <row r="2891" spans="2:12" x14ac:dyDescent="0.2">
      <c r="B2891" s="14">
        <f>COUNTIFS($E$3:E2891,تقرير!$E$4)</f>
        <v>21</v>
      </c>
      <c r="C2891" s="48"/>
      <c r="D2891" s="48"/>
      <c r="E2891" s="48"/>
      <c r="F2891" s="50"/>
      <c r="G2891" s="51"/>
      <c r="H2891" s="128" t="str">
        <f>IF(F2891="","",_xlfn.IFNA(VLOOKUP(F2891,'سجل المشتريات'!E:M,9,0),"غير مسجلة في المشتريات"))</f>
        <v/>
      </c>
      <c r="I2891" s="27" t="str">
        <f>_xlfn.IFNA(VLOOKUP(E2891,الاوردرات!$B$1:$C$600,2,0),"")</f>
        <v/>
      </c>
      <c r="J2891" s="63"/>
      <c r="L2891" s="125" t="str">
        <f>IF(F2891="","",_xlfn.IFNA((VLOOKUP(F2891,help!L:M,2,0))*G2891,"غير مسجلة في المشتريات"))</f>
        <v/>
      </c>
    </row>
    <row r="2892" spans="2:12" x14ac:dyDescent="0.2">
      <c r="B2892" s="14">
        <f>COUNTIFS($E$3:E2892,تقرير!$E$4)</f>
        <v>21</v>
      </c>
      <c r="C2892" s="48"/>
      <c r="D2892" s="48"/>
      <c r="E2892" s="48"/>
      <c r="F2892" s="50"/>
      <c r="G2892" s="51"/>
      <c r="H2892" s="128" t="str">
        <f>IF(F2892="","",_xlfn.IFNA(VLOOKUP(F2892,'سجل المشتريات'!E:M,9,0),"غير مسجلة في المشتريات"))</f>
        <v/>
      </c>
      <c r="I2892" s="27" t="str">
        <f>_xlfn.IFNA(VLOOKUP(E2892,الاوردرات!$B$1:$C$600,2,0),"")</f>
        <v/>
      </c>
      <c r="J2892" s="63"/>
      <c r="L2892" s="125" t="str">
        <f>IF(F2892="","",_xlfn.IFNA((VLOOKUP(F2892,help!L:M,2,0))*G2892,"غير مسجلة في المشتريات"))</f>
        <v/>
      </c>
    </row>
    <row r="2893" spans="2:12" x14ac:dyDescent="0.2">
      <c r="B2893" s="14">
        <f>COUNTIFS($E$3:E2893,تقرير!$E$4)</f>
        <v>21</v>
      </c>
      <c r="C2893" s="48"/>
      <c r="D2893" s="48"/>
      <c r="E2893" s="48"/>
      <c r="F2893" s="50"/>
      <c r="G2893" s="51"/>
      <c r="H2893" s="128" t="str">
        <f>IF(F2893="","",_xlfn.IFNA(VLOOKUP(F2893,'سجل المشتريات'!E:M,9,0),"غير مسجلة في المشتريات"))</f>
        <v/>
      </c>
      <c r="I2893" s="27" t="str">
        <f>_xlfn.IFNA(VLOOKUP(E2893,الاوردرات!$B$1:$C$600,2,0),"")</f>
        <v/>
      </c>
      <c r="J2893" s="63"/>
      <c r="L2893" s="125" t="str">
        <f>IF(F2893="","",_xlfn.IFNA((VLOOKUP(F2893,help!L:M,2,0))*G2893,"غير مسجلة في المشتريات"))</f>
        <v/>
      </c>
    </row>
    <row r="2894" spans="2:12" x14ac:dyDescent="0.2">
      <c r="B2894" s="14">
        <f>COUNTIFS($E$3:E2894,تقرير!$E$4)</f>
        <v>21</v>
      </c>
      <c r="C2894" s="48"/>
      <c r="D2894" s="48"/>
      <c r="E2894" s="48"/>
      <c r="F2894" s="50"/>
      <c r="G2894" s="51"/>
      <c r="H2894" s="128" t="str">
        <f>IF(F2894="","",_xlfn.IFNA(VLOOKUP(F2894,'سجل المشتريات'!E:M,9,0),"غير مسجلة في المشتريات"))</f>
        <v/>
      </c>
      <c r="I2894" s="27" t="str">
        <f>_xlfn.IFNA(VLOOKUP(E2894,الاوردرات!$B$1:$C$600,2,0),"")</f>
        <v/>
      </c>
      <c r="J2894" s="63"/>
      <c r="L2894" s="125" t="str">
        <f>IF(F2894="","",_xlfn.IFNA((VLOOKUP(F2894,help!L:M,2,0))*G2894,"غير مسجلة في المشتريات"))</f>
        <v/>
      </c>
    </row>
    <row r="2895" spans="2:12" x14ac:dyDescent="0.2">
      <c r="B2895" s="14">
        <f>COUNTIFS($E$3:E2895,تقرير!$E$4)</f>
        <v>21</v>
      </c>
      <c r="C2895" s="48"/>
      <c r="D2895" s="48"/>
      <c r="E2895" s="48"/>
      <c r="F2895" s="50"/>
      <c r="G2895" s="51"/>
      <c r="H2895" s="128" t="str">
        <f>IF(F2895="","",_xlfn.IFNA(VLOOKUP(F2895,'سجل المشتريات'!E:M,9,0),"غير مسجلة في المشتريات"))</f>
        <v/>
      </c>
      <c r="I2895" s="27" t="str">
        <f>_xlfn.IFNA(VLOOKUP(E2895,الاوردرات!$B$1:$C$600,2,0),"")</f>
        <v/>
      </c>
      <c r="J2895" s="63"/>
      <c r="L2895" s="125" t="str">
        <f>IF(F2895="","",_xlfn.IFNA((VLOOKUP(F2895,help!L:M,2,0))*G2895,"غير مسجلة في المشتريات"))</f>
        <v/>
      </c>
    </row>
    <row r="2896" spans="2:12" x14ac:dyDescent="0.2">
      <c r="B2896" s="14">
        <f>COUNTIFS($E$3:E2896,تقرير!$E$4)</f>
        <v>21</v>
      </c>
      <c r="C2896" s="48"/>
      <c r="D2896" s="48"/>
      <c r="E2896" s="48"/>
      <c r="F2896" s="50"/>
      <c r="G2896" s="51"/>
      <c r="H2896" s="128" t="str">
        <f>IF(F2896="","",_xlfn.IFNA(VLOOKUP(F2896,'سجل المشتريات'!E:M,9,0),"غير مسجلة في المشتريات"))</f>
        <v/>
      </c>
      <c r="I2896" s="27" t="str">
        <f>_xlfn.IFNA(VLOOKUP(E2896,الاوردرات!$B$1:$C$600,2,0),"")</f>
        <v/>
      </c>
      <c r="J2896" s="63"/>
      <c r="L2896" s="125" t="str">
        <f>IF(F2896="","",_xlfn.IFNA((VLOOKUP(F2896,help!L:M,2,0))*G2896,"غير مسجلة في المشتريات"))</f>
        <v/>
      </c>
    </row>
    <row r="2897" spans="2:12" x14ac:dyDescent="0.2">
      <c r="B2897" s="14">
        <f>COUNTIFS($E$3:E2897,تقرير!$E$4)</f>
        <v>21</v>
      </c>
      <c r="C2897" s="48"/>
      <c r="D2897" s="48"/>
      <c r="E2897" s="48"/>
      <c r="F2897" s="50"/>
      <c r="G2897" s="51"/>
      <c r="H2897" s="128" t="str">
        <f>IF(F2897="","",_xlfn.IFNA(VLOOKUP(F2897,'سجل المشتريات'!E:M,9,0),"غير مسجلة في المشتريات"))</f>
        <v/>
      </c>
      <c r="I2897" s="27" t="str">
        <f>_xlfn.IFNA(VLOOKUP(E2897,الاوردرات!$B$1:$C$600,2,0),"")</f>
        <v/>
      </c>
      <c r="J2897" s="63"/>
      <c r="L2897" s="125" t="str">
        <f>IF(F2897="","",_xlfn.IFNA((VLOOKUP(F2897,help!L:M,2,0))*G2897,"غير مسجلة في المشتريات"))</f>
        <v/>
      </c>
    </row>
    <row r="2898" spans="2:12" x14ac:dyDescent="0.2">
      <c r="B2898" s="14">
        <f>COUNTIFS($E$3:E2898,تقرير!$E$4)</f>
        <v>21</v>
      </c>
      <c r="C2898" s="48"/>
      <c r="D2898" s="48"/>
      <c r="E2898" s="48"/>
      <c r="F2898" s="50"/>
      <c r="G2898" s="51"/>
      <c r="H2898" s="128" t="str">
        <f>IF(F2898="","",_xlfn.IFNA(VLOOKUP(F2898,'سجل المشتريات'!E:M,9,0),"غير مسجلة في المشتريات"))</f>
        <v/>
      </c>
      <c r="I2898" s="27" t="str">
        <f>_xlfn.IFNA(VLOOKUP(E2898,الاوردرات!$B$1:$C$600,2,0),"")</f>
        <v/>
      </c>
      <c r="J2898" s="63"/>
      <c r="L2898" s="125" t="str">
        <f>IF(F2898="","",_xlfn.IFNA((VLOOKUP(F2898,help!L:M,2,0))*G2898,"غير مسجلة في المشتريات"))</f>
        <v/>
      </c>
    </row>
    <row r="2899" spans="2:12" x14ac:dyDescent="0.2">
      <c r="B2899" s="14">
        <f>COUNTIFS($E$3:E2899,تقرير!$E$4)</f>
        <v>21</v>
      </c>
      <c r="C2899" s="48"/>
      <c r="D2899" s="48"/>
      <c r="E2899" s="48"/>
      <c r="F2899" s="50"/>
      <c r="G2899" s="51"/>
      <c r="H2899" s="128" t="str">
        <f>IF(F2899="","",_xlfn.IFNA(VLOOKUP(F2899,'سجل المشتريات'!E:M,9,0),"غير مسجلة في المشتريات"))</f>
        <v/>
      </c>
      <c r="I2899" s="27" t="str">
        <f>_xlfn.IFNA(VLOOKUP(E2899,الاوردرات!$B$1:$C$600,2,0),"")</f>
        <v/>
      </c>
      <c r="J2899" s="63"/>
      <c r="L2899" s="125" t="str">
        <f>IF(F2899="","",_xlfn.IFNA((VLOOKUP(F2899,help!L:M,2,0))*G2899,"غير مسجلة في المشتريات"))</f>
        <v/>
      </c>
    </row>
    <row r="2900" spans="2:12" x14ac:dyDescent="0.2">
      <c r="B2900" s="14">
        <f>COUNTIFS($E$3:E2900,تقرير!$E$4)</f>
        <v>21</v>
      </c>
      <c r="C2900" s="48"/>
      <c r="D2900" s="48"/>
      <c r="E2900" s="48"/>
      <c r="F2900" s="50"/>
      <c r="G2900" s="51"/>
      <c r="H2900" s="128" t="str">
        <f>IF(F2900="","",_xlfn.IFNA(VLOOKUP(F2900,'سجل المشتريات'!E:M,9,0),"غير مسجلة في المشتريات"))</f>
        <v/>
      </c>
      <c r="I2900" s="27" t="str">
        <f>_xlfn.IFNA(VLOOKUP(E2900,الاوردرات!$B$1:$C$600,2,0),"")</f>
        <v/>
      </c>
      <c r="J2900" s="63"/>
      <c r="L2900" s="125" t="str">
        <f>IF(F2900="","",_xlfn.IFNA((VLOOKUP(F2900,help!L:M,2,0))*G2900,"غير مسجلة في المشتريات"))</f>
        <v/>
      </c>
    </row>
    <row r="2901" spans="2:12" x14ac:dyDescent="0.2">
      <c r="B2901" s="14">
        <f>COUNTIFS($E$3:E2901,تقرير!$E$4)</f>
        <v>21</v>
      </c>
      <c r="C2901" s="48"/>
      <c r="D2901" s="48"/>
      <c r="E2901" s="48"/>
      <c r="F2901" s="50"/>
      <c r="G2901" s="51"/>
      <c r="H2901" s="128" t="str">
        <f>IF(F2901="","",_xlfn.IFNA(VLOOKUP(F2901,'سجل المشتريات'!E:M,9,0),"غير مسجلة في المشتريات"))</f>
        <v/>
      </c>
      <c r="I2901" s="27" t="str">
        <f>_xlfn.IFNA(VLOOKUP(E2901,الاوردرات!$B$1:$C$600,2,0),"")</f>
        <v/>
      </c>
      <c r="J2901" s="63"/>
      <c r="L2901" s="125" t="str">
        <f>IF(F2901="","",_xlfn.IFNA((VLOOKUP(F2901,help!L:M,2,0))*G2901,"غير مسجلة في المشتريات"))</f>
        <v/>
      </c>
    </row>
    <row r="2902" spans="2:12" x14ac:dyDescent="0.2">
      <c r="B2902" s="14">
        <f>COUNTIFS($E$3:E2902,تقرير!$E$4)</f>
        <v>21</v>
      </c>
      <c r="C2902" s="48"/>
      <c r="D2902" s="48"/>
      <c r="E2902" s="48"/>
      <c r="F2902" s="50"/>
      <c r="G2902" s="51"/>
      <c r="H2902" s="128" t="str">
        <f>IF(F2902="","",_xlfn.IFNA(VLOOKUP(F2902,'سجل المشتريات'!E:M,9,0),"غير مسجلة في المشتريات"))</f>
        <v/>
      </c>
      <c r="I2902" s="27" t="str">
        <f>_xlfn.IFNA(VLOOKUP(E2902,الاوردرات!$B$1:$C$600,2,0),"")</f>
        <v/>
      </c>
      <c r="J2902" s="63"/>
      <c r="L2902" s="125" t="str">
        <f>IF(F2902="","",_xlfn.IFNA((VLOOKUP(F2902,help!L:M,2,0))*G2902,"غير مسجلة في المشتريات"))</f>
        <v/>
      </c>
    </row>
    <row r="2903" spans="2:12" x14ac:dyDescent="0.2">
      <c r="B2903" s="14">
        <f>COUNTIFS($E$3:E2903,تقرير!$E$4)</f>
        <v>21</v>
      </c>
      <c r="C2903" s="48"/>
      <c r="D2903" s="48"/>
      <c r="E2903" s="48"/>
      <c r="F2903" s="50"/>
      <c r="G2903" s="51"/>
      <c r="H2903" s="128" t="str">
        <f>IF(F2903="","",_xlfn.IFNA(VLOOKUP(F2903,'سجل المشتريات'!E:M,9,0),"غير مسجلة في المشتريات"))</f>
        <v/>
      </c>
      <c r="I2903" s="27" t="str">
        <f>_xlfn.IFNA(VLOOKUP(E2903,الاوردرات!$B$1:$C$600,2,0),"")</f>
        <v/>
      </c>
      <c r="J2903" s="63"/>
      <c r="L2903" s="125" t="str">
        <f>IF(F2903="","",_xlfn.IFNA((VLOOKUP(F2903,help!L:M,2,0))*G2903,"غير مسجلة في المشتريات"))</f>
        <v/>
      </c>
    </row>
    <row r="2904" spans="2:12" x14ac:dyDescent="0.2">
      <c r="B2904" s="14">
        <f>COUNTIFS($E$3:E2904,تقرير!$E$4)</f>
        <v>21</v>
      </c>
      <c r="C2904" s="48"/>
      <c r="D2904" s="48"/>
      <c r="E2904" s="48"/>
      <c r="F2904" s="50"/>
      <c r="G2904" s="51"/>
      <c r="H2904" s="128" t="str">
        <f>IF(F2904="","",_xlfn.IFNA(VLOOKUP(F2904,'سجل المشتريات'!E:M,9,0),"غير مسجلة في المشتريات"))</f>
        <v/>
      </c>
      <c r="I2904" s="27" t="str">
        <f>_xlfn.IFNA(VLOOKUP(E2904,الاوردرات!$B$1:$C$600,2,0),"")</f>
        <v/>
      </c>
      <c r="J2904" s="63"/>
      <c r="L2904" s="125" t="str">
        <f>IF(F2904="","",_xlfn.IFNA((VLOOKUP(F2904,help!L:M,2,0))*G2904,"غير مسجلة في المشتريات"))</f>
        <v/>
      </c>
    </row>
    <row r="2905" spans="2:12" x14ac:dyDescent="0.2">
      <c r="B2905" s="14">
        <f>COUNTIFS($E$3:E2905,تقرير!$E$4)</f>
        <v>21</v>
      </c>
      <c r="C2905" s="48"/>
      <c r="D2905" s="48"/>
      <c r="E2905" s="48"/>
      <c r="F2905" s="50"/>
      <c r="G2905" s="51"/>
      <c r="H2905" s="128" t="str">
        <f>IF(F2905="","",_xlfn.IFNA(VLOOKUP(F2905,'سجل المشتريات'!E:M,9,0),"غير مسجلة في المشتريات"))</f>
        <v/>
      </c>
      <c r="I2905" s="27" t="str">
        <f>_xlfn.IFNA(VLOOKUP(E2905,الاوردرات!$B$1:$C$600,2,0),"")</f>
        <v/>
      </c>
      <c r="J2905" s="63"/>
      <c r="L2905" s="125" t="str">
        <f>IF(F2905="","",_xlfn.IFNA((VLOOKUP(F2905,help!L:M,2,0))*G2905,"غير مسجلة في المشتريات"))</f>
        <v/>
      </c>
    </row>
    <row r="2906" spans="2:12" x14ac:dyDescent="0.2">
      <c r="B2906" s="14">
        <f>COUNTIFS($E$3:E2906,تقرير!$E$4)</f>
        <v>21</v>
      </c>
      <c r="C2906" s="48"/>
      <c r="D2906" s="48"/>
      <c r="E2906" s="48"/>
      <c r="F2906" s="50"/>
      <c r="G2906" s="51"/>
      <c r="H2906" s="128" t="str">
        <f>IF(F2906="","",_xlfn.IFNA(VLOOKUP(F2906,'سجل المشتريات'!E:M,9,0),"غير مسجلة في المشتريات"))</f>
        <v/>
      </c>
      <c r="I2906" s="27" t="str">
        <f>_xlfn.IFNA(VLOOKUP(E2906,الاوردرات!$B$1:$C$600,2,0),"")</f>
        <v/>
      </c>
      <c r="J2906" s="63"/>
      <c r="L2906" s="125" t="str">
        <f>IF(F2906="","",_xlfn.IFNA((VLOOKUP(F2906,help!L:M,2,0))*G2906,"غير مسجلة في المشتريات"))</f>
        <v/>
      </c>
    </row>
    <row r="2907" spans="2:12" x14ac:dyDescent="0.2">
      <c r="B2907" s="14">
        <f>COUNTIFS($E$3:E2907,تقرير!$E$4)</f>
        <v>21</v>
      </c>
      <c r="C2907" s="48"/>
      <c r="D2907" s="48"/>
      <c r="E2907" s="48"/>
      <c r="F2907" s="50"/>
      <c r="G2907" s="51"/>
      <c r="H2907" s="128" t="str">
        <f>IF(F2907="","",_xlfn.IFNA(VLOOKUP(F2907,'سجل المشتريات'!E:M,9,0),"غير مسجلة في المشتريات"))</f>
        <v/>
      </c>
      <c r="I2907" s="27" t="str">
        <f>_xlfn.IFNA(VLOOKUP(E2907,الاوردرات!$B$1:$C$600,2,0),"")</f>
        <v/>
      </c>
      <c r="J2907" s="63"/>
      <c r="L2907" s="125" t="str">
        <f>IF(F2907="","",_xlfn.IFNA((VLOOKUP(F2907,help!L:M,2,0))*G2907,"غير مسجلة في المشتريات"))</f>
        <v/>
      </c>
    </row>
    <row r="2908" spans="2:12" x14ac:dyDescent="0.2">
      <c r="B2908" s="14">
        <f>COUNTIFS($E$3:E2908,تقرير!$E$4)</f>
        <v>21</v>
      </c>
      <c r="C2908" s="48"/>
      <c r="D2908" s="48"/>
      <c r="E2908" s="48"/>
      <c r="F2908" s="50"/>
      <c r="G2908" s="51"/>
      <c r="H2908" s="128" t="str">
        <f>IF(F2908="","",_xlfn.IFNA(VLOOKUP(F2908,'سجل المشتريات'!E:M,9,0),"غير مسجلة في المشتريات"))</f>
        <v/>
      </c>
      <c r="I2908" s="27" t="str">
        <f>_xlfn.IFNA(VLOOKUP(E2908,الاوردرات!$B$1:$C$600,2,0),"")</f>
        <v/>
      </c>
      <c r="J2908" s="63"/>
      <c r="L2908" s="125" t="str">
        <f>IF(F2908="","",_xlfn.IFNA((VLOOKUP(F2908,help!L:M,2,0))*G2908,"غير مسجلة في المشتريات"))</f>
        <v/>
      </c>
    </row>
    <row r="2909" spans="2:12" x14ac:dyDescent="0.2">
      <c r="B2909" s="14">
        <f>COUNTIFS($E$3:E2909,تقرير!$E$4)</f>
        <v>21</v>
      </c>
      <c r="C2909" s="48"/>
      <c r="D2909" s="48"/>
      <c r="E2909" s="48"/>
      <c r="F2909" s="50"/>
      <c r="G2909" s="51"/>
      <c r="H2909" s="128" t="str">
        <f>IF(F2909="","",_xlfn.IFNA(VLOOKUP(F2909,'سجل المشتريات'!E:M,9,0),"غير مسجلة في المشتريات"))</f>
        <v/>
      </c>
      <c r="I2909" s="27" t="str">
        <f>_xlfn.IFNA(VLOOKUP(E2909,الاوردرات!$B$1:$C$600,2,0),"")</f>
        <v/>
      </c>
      <c r="J2909" s="63"/>
      <c r="L2909" s="125" t="str">
        <f>IF(F2909="","",_xlfn.IFNA((VLOOKUP(F2909,help!L:M,2,0))*G2909,"غير مسجلة في المشتريات"))</f>
        <v/>
      </c>
    </row>
    <row r="2910" spans="2:12" x14ac:dyDescent="0.2">
      <c r="B2910" s="14">
        <f>COUNTIFS($E$3:E2910,تقرير!$E$4)</f>
        <v>21</v>
      </c>
      <c r="C2910" s="48"/>
      <c r="D2910" s="48"/>
      <c r="E2910" s="48"/>
      <c r="F2910" s="50"/>
      <c r="G2910" s="51"/>
      <c r="H2910" s="128" t="str">
        <f>IF(F2910="","",_xlfn.IFNA(VLOOKUP(F2910,'سجل المشتريات'!E:M,9,0),"غير مسجلة في المشتريات"))</f>
        <v/>
      </c>
      <c r="I2910" s="27" t="str">
        <f>_xlfn.IFNA(VLOOKUP(E2910,الاوردرات!$B$1:$C$600,2,0),"")</f>
        <v/>
      </c>
      <c r="J2910" s="63"/>
      <c r="L2910" s="125" t="str">
        <f>IF(F2910="","",_xlfn.IFNA((VLOOKUP(F2910,help!L:M,2,0))*G2910,"غير مسجلة في المشتريات"))</f>
        <v/>
      </c>
    </row>
    <row r="2911" spans="2:12" x14ac:dyDescent="0.2">
      <c r="B2911" s="14">
        <f>COUNTIFS($E$3:E2911,تقرير!$E$4)</f>
        <v>21</v>
      </c>
      <c r="C2911" s="48"/>
      <c r="D2911" s="48"/>
      <c r="E2911" s="48"/>
      <c r="F2911" s="50"/>
      <c r="G2911" s="51"/>
      <c r="H2911" s="128" t="str">
        <f>IF(F2911="","",_xlfn.IFNA(VLOOKUP(F2911,'سجل المشتريات'!E:M,9,0),"غير مسجلة في المشتريات"))</f>
        <v/>
      </c>
      <c r="I2911" s="27" t="str">
        <f>_xlfn.IFNA(VLOOKUP(E2911,الاوردرات!$B$1:$C$600,2,0),"")</f>
        <v/>
      </c>
      <c r="J2911" s="63"/>
      <c r="L2911" s="125" t="str">
        <f>IF(F2911="","",_xlfn.IFNA((VLOOKUP(F2911,help!L:M,2,0))*G2911,"غير مسجلة في المشتريات"))</f>
        <v/>
      </c>
    </row>
    <row r="2912" spans="2:12" x14ac:dyDescent="0.2">
      <c r="B2912" s="14">
        <f>COUNTIFS($E$3:E2912,تقرير!$E$4)</f>
        <v>21</v>
      </c>
      <c r="C2912" s="48"/>
      <c r="D2912" s="48"/>
      <c r="E2912" s="48"/>
      <c r="F2912" s="50"/>
      <c r="G2912" s="51"/>
      <c r="H2912" s="128" t="str">
        <f>IF(F2912="","",_xlfn.IFNA(VLOOKUP(F2912,'سجل المشتريات'!E:M,9,0),"غير مسجلة في المشتريات"))</f>
        <v/>
      </c>
      <c r="I2912" s="27" t="str">
        <f>_xlfn.IFNA(VLOOKUP(E2912,الاوردرات!$B$1:$C$600,2,0),"")</f>
        <v/>
      </c>
      <c r="J2912" s="63"/>
      <c r="L2912" s="125" t="str">
        <f>IF(F2912="","",_xlfn.IFNA((VLOOKUP(F2912,help!L:M,2,0))*G2912,"غير مسجلة في المشتريات"))</f>
        <v/>
      </c>
    </row>
    <row r="2913" spans="2:12" x14ac:dyDescent="0.2">
      <c r="B2913" s="14">
        <f>COUNTIFS($E$3:E2913,تقرير!$E$4)</f>
        <v>21</v>
      </c>
      <c r="C2913" s="48"/>
      <c r="D2913" s="48"/>
      <c r="E2913" s="48"/>
      <c r="F2913" s="50"/>
      <c r="G2913" s="51"/>
      <c r="H2913" s="128" t="str">
        <f>IF(F2913="","",_xlfn.IFNA(VLOOKUP(F2913,'سجل المشتريات'!E:M,9,0),"غير مسجلة في المشتريات"))</f>
        <v/>
      </c>
      <c r="I2913" s="27" t="str">
        <f>_xlfn.IFNA(VLOOKUP(E2913,الاوردرات!$B$1:$C$600,2,0),"")</f>
        <v/>
      </c>
      <c r="J2913" s="63"/>
      <c r="L2913" s="125" t="str">
        <f>IF(F2913="","",_xlfn.IFNA((VLOOKUP(F2913,help!L:M,2,0))*G2913,"غير مسجلة في المشتريات"))</f>
        <v/>
      </c>
    </row>
    <row r="2914" spans="2:12" x14ac:dyDescent="0.2">
      <c r="B2914" s="14">
        <f>COUNTIFS($E$3:E2914,تقرير!$E$4)</f>
        <v>21</v>
      </c>
      <c r="C2914" s="48"/>
      <c r="D2914" s="48"/>
      <c r="E2914" s="48"/>
      <c r="F2914" s="50"/>
      <c r="G2914" s="51"/>
      <c r="H2914" s="128" t="str">
        <f>IF(F2914="","",_xlfn.IFNA(VLOOKUP(F2914,'سجل المشتريات'!E:M,9,0),"غير مسجلة في المشتريات"))</f>
        <v/>
      </c>
      <c r="I2914" s="27" t="str">
        <f>_xlfn.IFNA(VLOOKUP(E2914,الاوردرات!$B$1:$C$600,2,0),"")</f>
        <v/>
      </c>
      <c r="J2914" s="63"/>
      <c r="L2914" s="125" t="str">
        <f>IF(F2914="","",_xlfn.IFNA((VLOOKUP(F2914,help!L:M,2,0))*G2914,"غير مسجلة في المشتريات"))</f>
        <v/>
      </c>
    </row>
    <row r="2915" spans="2:12" x14ac:dyDescent="0.2">
      <c r="B2915" s="14">
        <f>COUNTIFS($E$3:E2915,تقرير!$E$4)</f>
        <v>21</v>
      </c>
      <c r="C2915" s="48"/>
      <c r="D2915" s="48"/>
      <c r="E2915" s="48"/>
      <c r="F2915" s="50"/>
      <c r="G2915" s="51"/>
      <c r="H2915" s="128" t="str">
        <f>IF(F2915="","",_xlfn.IFNA(VLOOKUP(F2915,'سجل المشتريات'!E:M,9,0),"غير مسجلة في المشتريات"))</f>
        <v/>
      </c>
      <c r="I2915" s="27" t="str">
        <f>_xlfn.IFNA(VLOOKUP(E2915,الاوردرات!$B$1:$C$600,2,0),"")</f>
        <v/>
      </c>
      <c r="J2915" s="63"/>
      <c r="L2915" s="125" t="str">
        <f>IF(F2915="","",_xlfn.IFNA((VLOOKUP(F2915,help!L:M,2,0))*G2915,"غير مسجلة في المشتريات"))</f>
        <v/>
      </c>
    </row>
    <row r="2916" spans="2:12" x14ac:dyDescent="0.2">
      <c r="B2916" s="14">
        <f>COUNTIFS($E$3:E2916,تقرير!$E$4)</f>
        <v>21</v>
      </c>
      <c r="C2916" s="48"/>
      <c r="D2916" s="48"/>
      <c r="E2916" s="48"/>
      <c r="F2916" s="50"/>
      <c r="G2916" s="51"/>
      <c r="H2916" s="128" t="str">
        <f>IF(F2916="","",_xlfn.IFNA(VLOOKUP(F2916,'سجل المشتريات'!E:M,9,0),"غير مسجلة في المشتريات"))</f>
        <v/>
      </c>
      <c r="I2916" s="27" t="str">
        <f>_xlfn.IFNA(VLOOKUP(E2916,الاوردرات!$B$1:$C$600,2,0),"")</f>
        <v/>
      </c>
      <c r="J2916" s="63"/>
      <c r="L2916" s="125" t="str">
        <f>IF(F2916="","",_xlfn.IFNA((VLOOKUP(F2916,help!L:M,2,0))*G2916,"غير مسجلة في المشتريات"))</f>
        <v/>
      </c>
    </row>
    <row r="2917" spans="2:12" x14ac:dyDescent="0.2">
      <c r="B2917" s="14">
        <f>COUNTIFS($E$3:E2917,تقرير!$E$4)</f>
        <v>21</v>
      </c>
      <c r="C2917" s="48"/>
      <c r="D2917" s="48"/>
      <c r="E2917" s="48"/>
      <c r="F2917" s="50"/>
      <c r="G2917" s="51"/>
      <c r="H2917" s="128" t="str">
        <f>IF(F2917="","",_xlfn.IFNA(VLOOKUP(F2917,'سجل المشتريات'!E:M,9,0),"غير مسجلة في المشتريات"))</f>
        <v/>
      </c>
      <c r="I2917" s="27" t="str">
        <f>_xlfn.IFNA(VLOOKUP(E2917,الاوردرات!$B$1:$C$600,2,0),"")</f>
        <v/>
      </c>
      <c r="J2917" s="63"/>
      <c r="L2917" s="125" t="str">
        <f>IF(F2917="","",_xlfn.IFNA((VLOOKUP(F2917,help!L:M,2,0))*G2917,"غير مسجلة في المشتريات"))</f>
        <v/>
      </c>
    </row>
    <row r="2918" spans="2:12" x14ac:dyDescent="0.2">
      <c r="B2918" s="14">
        <f>COUNTIFS($E$3:E2918,تقرير!$E$4)</f>
        <v>21</v>
      </c>
      <c r="C2918" s="48"/>
      <c r="D2918" s="48"/>
      <c r="E2918" s="48"/>
      <c r="F2918" s="50"/>
      <c r="G2918" s="51"/>
      <c r="H2918" s="128" t="str">
        <f>IF(F2918="","",_xlfn.IFNA(VLOOKUP(F2918,'سجل المشتريات'!E:M,9,0),"غير مسجلة في المشتريات"))</f>
        <v/>
      </c>
      <c r="I2918" s="27" t="str">
        <f>_xlfn.IFNA(VLOOKUP(E2918,الاوردرات!$B$1:$C$600,2,0),"")</f>
        <v/>
      </c>
      <c r="J2918" s="63"/>
      <c r="L2918" s="125" t="str">
        <f>IF(F2918="","",_xlfn.IFNA((VLOOKUP(F2918,help!L:M,2,0))*G2918,"غير مسجلة في المشتريات"))</f>
        <v/>
      </c>
    </row>
    <row r="2919" spans="2:12" x14ac:dyDescent="0.2">
      <c r="B2919" s="14">
        <f>COUNTIFS($E$3:E2919,تقرير!$E$4)</f>
        <v>21</v>
      </c>
      <c r="C2919" s="48"/>
      <c r="D2919" s="48"/>
      <c r="E2919" s="48"/>
      <c r="F2919" s="50"/>
      <c r="G2919" s="51"/>
      <c r="H2919" s="128" t="str">
        <f>IF(F2919="","",_xlfn.IFNA(VLOOKUP(F2919,'سجل المشتريات'!E:M,9,0),"غير مسجلة في المشتريات"))</f>
        <v/>
      </c>
      <c r="I2919" s="27" t="str">
        <f>_xlfn.IFNA(VLOOKUP(E2919,الاوردرات!$B$1:$C$600,2,0),"")</f>
        <v/>
      </c>
      <c r="J2919" s="63"/>
      <c r="L2919" s="125" t="str">
        <f>IF(F2919="","",_xlfn.IFNA((VLOOKUP(F2919,help!L:M,2,0))*G2919,"غير مسجلة في المشتريات"))</f>
        <v/>
      </c>
    </row>
    <row r="2920" spans="2:12" x14ac:dyDescent="0.2">
      <c r="B2920" s="14">
        <f>COUNTIFS($E$3:E2920,تقرير!$E$4)</f>
        <v>21</v>
      </c>
      <c r="C2920" s="48"/>
      <c r="D2920" s="48"/>
      <c r="E2920" s="48"/>
      <c r="F2920" s="50"/>
      <c r="G2920" s="51"/>
      <c r="H2920" s="128" t="str">
        <f>IF(F2920="","",_xlfn.IFNA(VLOOKUP(F2920,'سجل المشتريات'!E:M,9,0),"غير مسجلة في المشتريات"))</f>
        <v/>
      </c>
      <c r="I2920" s="27" t="str">
        <f>_xlfn.IFNA(VLOOKUP(E2920,الاوردرات!$B$1:$C$600,2,0),"")</f>
        <v/>
      </c>
      <c r="J2920" s="63"/>
      <c r="L2920" s="125" t="str">
        <f>IF(F2920="","",_xlfn.IFNA((VLOOKUP(F2920,help!L:M,2,0))*G2920,"غير مسجلة في المشتريات"))</f>
        <v/>
      </c>
    </row>
    <row r="2921" spans="2:12" x14ac:dyDescent="0.2">
      <c r="B2921" s="14">
        <f>COUNTIFS($E$3:E2921,تقرير!$E$4)</f>
        <v>21</v>
      </c>
      <c r="C2921" s="48"/>
      <c r="D2921" s="48"/>
      <c r="E2921" s="48"/>
      <c r="F2921" s="50"/>
      <c r="G2921" s="51"/>
      <c r="H2921" s="128" t="str">
        <f>IF(F2921="","",_xlfn.IFNA(VLOOKUP(F2921,'سجل المشتريات'!E:M,9,0),"غير مسجلة في المشتريات"))</f>
        <v/>
      </c>
      <c r="I2921" s="27" t="str">
        <f>_xlfn.IFNA(VLOOKUP(E2921,الاوردرات!$B$1:$C$600,2,0),"")</f>
        <v/>
      </c>
      <c r="J2921" s="63"/>
      <c r="L2921" s="125" t="str">
        <f>IF(F2921="","",_xlfn.IFNA((VLOOKUP(F2921,help!L:M,2,0))*G2921,"غير مسجلة في المشتريات"))</f>
        <v/>
      </c>
    </row>
    <row r="2922" spans="2:12" x14ac:dyDescent="0.2">
      <c r="B2922" s="14">
        <f>COUNTIFS($E$3:E2922,تقرير!$E$4)</f>
        <v>21</v>
      </c>
      <c r="C2922" s="48"/>
      <c r="D2922" s="48"/>
      <c r="E2922" s="48"/>
      <c r="F2922" s="50"/>
      <c r="G2922" s="51"/>
      <c r="H2922" s="128" t="str">
        <f>IF(F2922="","",_xlfn.IFNA(VLOOKUP(F2922,'سجل المشتريات'!E:M,9,0),"غير مسجلة في المشتريات"))</f>
        <v/>
      </c>
      <c r="I2922" s="27" t="str">
        <f>_xlfn.IFNA(VLOOKUP(E2922,الاوردرات!$B$1:$C$600,2,0),"")</f>
        <v/>
      </c>
      <c r="J2922" s="63"/>
      <c r="L2922" s="125" t="str">
        <f>IF(F2922="","",_xlfn.IFNA((VLOOKUP(F2922,help!L:M,2,0))*G2922,"غير مسجلة في المشتريات"))</f>
        <v/>
      </c>
    </row>
    <row r="2923" spans="2:12" x14ac:dyDescent="0.2">
      <c r="B2923" s="14">
        <f>COUNTIFS($E$3:E2923,تقرير!$E$4)</f>
        <v>21</v>
      </c>
      <c r="C2923" s="48"/>
      <c r="D2923" s="48"/>
      <c r="E2923" s="48"/>
      <c r="F2923" s="50"/>
      <c r="G2923" s="51"/>
      <c r="H2923" s="128" t="str">
        <f>IF(F2923="","",_xlfn.IFNA(VLOOKUP(F2923,'سجل المشتريات'!E:M,9,0),"غير مسجلة في المشتريات"))</f>
        <v/>
      </c>
      <c r="I2923" s="27" t="str">
        <f>_xlfn.IFNA(VLOOKUP(E2923,الاوردرات!$B$1:$C$600,2,0),"")</f>
        <v/>
      </c>
      <c r="J2923" s="63"/>
      <c r="L2923" s="125" t="str">
        <f>IF(F2923="","",_xlfn.IFNA((VLOOKUP(F2923,help!L:M,2,0))*G2923,"غير مسجلة في المشتريات"))</f>
        <v/>
      </c>
    </row>
    <row r="2924" spans="2:12" x14ac:dyDescent="0.2">
      <c r="B2924" s="14">
        <f>COUNTIFS($E$3:E2924,تقرير!$E$4)</f>
        <v>21</v>
      </c>
      <c r="C2924" s="48"/>
      <c r="D2924" s="48"/>
      <c r="E2924" s="48"/>
      <c r="F2924" s="50"/>
      <c r="G2924" s="51"/>
      <c r="H2924" s="128" t="str">
        <f>IF(F2924="","",_xlfn.IFNA(VLOOKUP(F2924,'سجل المشتريات'!E:M,9,0),"غير مسجلة في المشتريات"))</f>
        <v/>
      </c>
      <c r="I2924" s="27" t="str">
        <f>_xlfn.IFNA(VLOOKUP(E2924,الاوردرات!$B$1:$C$600,2,0),"")</f>
        <v/>
      </c>
      <c r="J2924" s="63"/>
      <c r="L2924" s="125" t="str">
        <f>IF(F2924="","",_xlfn.IFNA((VLOOKUP(F2924,help!L:M,2,0))*G2924,"غير مسجلة في المشتريات"))</f>
        <v/>
      </c>
    </row>
    <row r="2925" spans="2:12" x14ac:dyDescent="0.2">
      <c r="B2925" s="14">
        <f>COUNTIFS($E$3:E2925,تقرير!$E$4)</f>
        <v>21</v>
      </c>
      <c r="C2925" s="48"/>
      <c r="D2925" s="48"/>
      <c r="E2925" s="48"/>
      <c r="F2925" s="50"/>
      <c r="G2925" s="51"/>
      <c r="H2925" s="128" t="str">
        <f>IF(F2925="","",_xlfn.IFNA(VLOOKUP(F2925,'سجل المشتريات'!E:M,9,0),"غير مسجلة في المشتريات"))</f>
        <v/>
      </c>
      <c r="I2925" s="27" t="str">
        <f>_xlfn.IFNA(VLOOKUP(E2925,الاوردرات!$B$1:$C$600,2,0),"")</f>
        <v/>
      </c>
      <c r="J2925" s="63"/>
      <c r="L2925" s="125" t="str">
        <f>IF(F2925="","",_xlfn.IFNA((VLOOKUP(F2925,help!L:M,2,0))*G2925,"غير مسجلة في المشتريات"))</f>
        <v/>
      </c>
    </row>
    <row r="2926" spans="2:12" x14ac:dyDescent="0.2">
      <c r="B2926" s="14">
        <f>COUNTIFS($E$3:E2926,تقرير!$E$4)</f>
        <v>21</v>
      </c>
      <c r="C2926" s="48"/>
      <c r="D2926" s="48"/>
      <c r="E2926" s="48"/>
      <c r="F2926" s="50"/>
      <c r="G2926" s="51"/>
      <c r="H2926" s="128" t="str">
        <f>IF(F2926="","",_xlfn.IFNA(VLOOKUP(F2926,'سجل المشتريات'!E:M,9,0),"غير مسجلة في المشتريات"))</f>
        <v/>
      </c>
      <c r="I2926" s="27" t="str">
        <f>_xlfn.IFNA(VLOOKUP(E2926,الاوردرات!$B$1:$C$600,2,0),"")</f>
        <v/>
      </c>
      <c r="J2926" s="63"/>
      <c r="L2926" s="125" t="str">
        <f>IF(F2926="","",_xlfn.IFNA((VLOOKUP(F2926,help!L:M,2,0))*G2926,"غير مسجلة في المشتريات"))</f>
        <v/>
      </c>
    </row>
    <row r="2927" spans="2:12" x14ac:dyDescent="0.2">
      <c r="B2927" s="14">
        <f>COUNTIFS($E$3:E2927,تقرير!$E$4)</f>
        <v>21</v>
      </c>
      <c r="C2927" s="48"/>
      <c r="D2927" s="48"/>
      <c r="E2927" s="48"/>
      <c r="F2927" s="50"/>
      <c r="G2927" s="51"/>
      <c r="H2927" s="128" t="str">
        <f>IF(F2927="","",_xlfn.IFNA(VLOOKUP(F2927,'سجل المشتريات'!E:M,9,0),"غير مسجلة في المشتريات"))</f>
        <v/>
      </c>
      <c r="I2927" s="27" t="str">
        <f>_xlfn.IFNA(VLOOKUP(E2927,الاوردرات!$B$1:$C$600,2,0),"")</f>
        <v/>
      </c>
      <c r="J2927" s="63"/>
      <c r="L2927" s="125" t="str">
        <f>IF(F2927="","",_xlfn.IFNA((VLOOKUP(F2927,help!L:M,2,0))*G2927,"غير مسجلة في المشتريات"))</f>
        <v/>
      </c>
    </row>
    <row r="2928" spans="2:12" x14ac:dyDescent="0.2">
      <c r="B2928" s="14">
        <f>COUNTIFS($E$3:E2928,تقرير!$E$4)</f>
        <v>21</v>
      </c>
      <c r="C2928" s="48"/>
      <c r="D2928" s="48"/>
      <c r="E2928" s="48"/>
      <c r="F2928" s="50"/>
      <c r="G2928" s="51"/>
      <c r="H2928" s="128" t="str">
        <f>IF(F2928="","",_xlfn.IFNA(VLOOKUP(F2928,'سجل المشتريات'!E:M,9,0),"غير مسجلة في المشتريات"))</f>
        <v/>
      </c>
      <c r="I2928" s="27" t="str">
        <f>_xlfn.IFNA(VLOOKUP(E2928,الاوردرات!$B$1:$C$600,2,0),"")</f>
        <v/>
      </c>
      <c r="J2928" s="63"/>
      <c r="L2928" s="125" t="str">
        <f>IF(F2928="","",_xlfn.IFNA((VLOOKUP(F2928,help!L:M,2,0))*G2928,"غير مسجلة في المشتريات"))</f>
        <v/>
      </c>
    </row>
    <row r="2929" spans="2:12" x14ac:dyDescent="0.2">
      <c r="B2929" s="14">
        <f>COUNTIFS($E$3:E2929,تقرير!$E$4)</f>
        <v>21</v>
      </c>
      <c r="C2929" s="48"/>
      <c r="D2929" s="48"/>
      <c r="E2929" s="48"/>
      <c r="F2929" s="50"/>
      <c r="G2929" s="51"/>
      <c r="H2929" s="128" t="str">
        <f>IF(F2929="","",_xlfn.IFNA(VLOOKUP(F2929,'سجل المشتريات'!E:M,9,0),"غير مسجلة في المشتريات"))</f>
        <v/>
      </c>
      <c r="I2929" s="27" t="str">
        <f>_xlfn.IFNA(VLOOKUP(E2929,الاوردرات!$B$1:$C$600,2,0),"")</f>
        <v/>
      </c>
      <c r="J2929" s="63"/>
      <c r="L2929" s="125" t="str">
        <f>IF(F2929="","",_xlfn.IFNA((VLOOKUP(F2929,help!L:M,2,0))*G2929,"غير مسجلة في المشتريات"))</f>
        <v/>
      </c>
    </row>
    <row r="2930" spans="2:12" x14ac:dyDescent="0.2">
      <c r="B2930" s="14">
        <f>COUNTIFS($E$3:E2930,تقرير!$E$4)</f>
        <v>21</v>
      </c>
      <c r="C2930" s="48"/>
      <c r="D2930" s="48"/>
      <c r="E2930" s="48"/>
      <c r="F2930" s="50"/>
      <c r="G2930" s="51"/>
      <c r="H2930" s="128" t="str">
        <f>IF(F2930="","",_xlfn.IFNA(VLOOKUP(F2930,'سجل المشتريات'!E:M,9,0),"غير مسجلة في المشتريات"))</f>
        <v/>
      </c>
      <c r="I2930" s="27" t="str">
        <f>_xlfn.IFNA(VLOOKUP(E2930,الاوردرات!$B$1:$C$600,2,0),"")</f>
        <v/>
      </c>
      <c r="J2930" s="63"/>
      <c r="L2930" s="125" t="str">
        <f>IF(F2930="","",_xlfn.IFNA((VLOOKUP(F2930,help!L:M,2,0))*G2930,"غير مسجلة في المشتريات"))</f>
        <v/>
      </c>
    </row>
    <row r="2931" spans="2:12" x14ac:dyDescent="0.2">
      <c r="B2931" s="14">
        <f>COUNTIFS($E$3:E2931,تقرير!$E$4)</f>
        <v>21</v>
      </c>
      <c r="C2931" s="48"/>
      <c r="D2931" s="48"/>
      <c r="E2931" s="48"/>
      <c r="F2931" s="50"/>
      <c r="G2931" s="51"/>
      <c r="H2931" s="128" t="str">
        <f>IF(F2931="","",_xlfn.IFNA(VLOOKUP(F2931,'سجل المشتريات'!E:M,9,0),"غير مسجلة في المشتريات"))</f>
        <v/>
      </c>
      <c r="I2931" s="27" t="str">
        <f>_xlfn.IFNA(VLOOKUP(E2931,الاوردرات!$B$1:$C$600,2,0),"")</f>
        <v/>
      </c>
      <c r="J2931" s="63"/>
      <c r="L2931" s="125" t="str">
        <f>IF(F2931="","",_xlfn.IFNA((VLOOKUP(F2931,help!L:M,2,0))*G2931,"غير مسجلة في المشتريات"))</f>
        <v/>
      </c>
    </row>
    <row r="2932" spans="2:12" x14ac:dyDescent="0.2">
      <c r="B2932" s="14">
        <f>COUNTIFS($E$3:E2932,تقرير!$E$4)</f>
        <v>21</v>
      </c>
      <c r="C2932" s="48"/>
      <c r="D2932" s="48"/>
      <c r="E2932" s="48"/>
      <c r="F2932" s="50"/>
      <c r="G2932" s="51"/>
      <c r="H2932" s="128" t="str">
        <f>IF(F2932="","",_xlfn.IFNA(VLOOKUP(F2932,'سجل المشتريات'!E:M,9,0),"غير مسجلة في المشتريات"))</f>
        <v/>
      </c>
      <c r="I2932" s="27" t="str">
        <f>_xlfn.IFNA(VLOOKUP(E2932,الاوردرات!$B$1:$C$600,2,0),"")</f>
        <v/>
      </c>
      <c r="J2932" s="63"/>
      <c r="L2932" s="125" t="str">
        <f>IF(F2932="","",_xlfn.IFNA((VLOOKUP(F2932,help!L:M,2,0))*G2932,"غير مسجلة في المشتريات"))</f>
        <v/>
      </c>
    </row>
    <row r="2933" spans="2:12" x14ac:dyDescent="0.2">
      <c r="B2933" s="14">
        <f>COUNTIFS($E$3:E2933,تقرير!$E$4)</f>
        <v>21</v>
      </c>
      <c r="C2933" s="48"/>
      <c r="D2933" s="48"/>
      <c r="E2933" s="48"/>
      <c r="F2933" s="50"/>
      <c r="G2933" s="51"/>
      <c r="H2933" s="128" t="str">
        <f>IF(F2933="","",_xlfn.IFNA(VLOOKUP(F2933,'سجل المشتريات'!E:M,9,0),"غير مسجلة في المشتريات"))</f>
        <v/>
      </c>
      <c r="I2933" s="27" t="str">
        <f>_xlfn.IFNA(VLOOKUP(E2933,الاوردرات!$B$1:$C$600,2,0),"")</f>
        <v/>
      </c>
      <c r="J2933" s="63"/>
      <c r="L2933" s="125" t="str">
        <f>IF(F2933="","",_xlfn.IFNA((VLOOKUP(F2933,help!L:M,2,0))*G2933,"غير مسجلة في المشتريات"))</f>
        <v/>
      </c>
    </row>
    <row r="2934" spans="2:12" x14ac:dyDescent="0.2">
      <c r="B2934" s="14">
        <f>COUNTIFS($E$3:E2934,تقرير!$E$4)</f>
        <v>21</v>
      </c>
      <c r="C2934" s="48"/>
      <c r="D2934" s="48"/>
      <c r="E2934" s="48"/>
      <c r="F2934" s="50"/>
      <c r="G2934" s="51"/>
      <c r="H2934" s="128" t="str">
        <f>IF(F2934="","",_xlfn.IFNA(VLOOKUP(F2934,'سجل المشتريات'!E:M,9,0),"غير مسجلة في المشتريات"))</f>
        <v/>
      </c>
      <c r="I2934" s="27" t="str">
        <f>_xlfn.IFNA(VLOOKUP(E2934,الاوردرات!$B$1:$C$600,2,0),"")</f>
        <v/>
      </c>
      <c r="J2934" s="63"/>
      <c r="L2934" s="125" t="str">
        <f>IF(F2934="","",_xlfn.IFNA((VLOOKUP(F2934,help!L:M,2,0))*G2934,"غير مسجلة في المشتريات"))</f>
        <v/>
      </c>
    </row>
    <row r="2935" spans="2:12" x14ac:dyDescent="0.2">
      <c r="B2935" s="14">
        <f>COUNTIFS($E$3:E2935,تقرير!$E$4)</f>
        <v>21</v>
      </c>
      <c r="C2935" s="48"/>
      <c r="D2935" s="48"/>
      <c r="E2935" s="48"/>
      <c r="F2935" s="50"/>
      <c r="G2935" s="51"/>
      <c r="H2935" s="128" t="str">
        <f>IF(F2935="","",_xlfn.IFNA(VLOOKUP(F2935,'سجل المشتريات'!E:M,9,0),"غير مسجلة في المشتريات"))</f>
        <v/>
      </c>
      <c r="I2935" s="27" t="str">
        <f>_xlfn.IFNA(VLOOKUP(E2935,الاوردرات!$B$1:$C$600,2,0),"")</f>
        <v/>
      </c>
      <c r="J2935" s="63"/>
      <c r="L2935" s="125" t="str">
        <f>IF(F2935="","",_xlfn.IFNA((VLOOKUP(F2935,help!L:M,2,0))*G2935,"غير مسجلة في المشتريات"))</f>
        <v/>
      </c>
    </row>
    <row r="2936" spans="2:12" x14ac:dyDescent="0.2">
      <c r="B2936" s="14">
        <f>COUNTIFS($E$3:E2936,تقرير!$E$4)</f>
        <v>21</v>
      </c>
      <c r="C2936" s="48"/>
      <c r="D2936" s="48"/>
      <c r="E2936" s="48"/>
      <c r="F2936" s="50"/>
      <c r="G2936" s="51"/>
      <c r="H2936" s="128" t="str">
        <f>IF(F2936="","",_xlfn.IFNA(VLOOKUP(F2936,'سجل المشتريات'!E:M,9,0),"غير مسجلة في المشتريات"))</f>
        <v/>
      </c>
      <c r="I2936" s="27" t="str">
        <f>_xlfn.IFNA(VLOOKUP(E2936,الاوردرات!$B$1:$C$600,2,0),"")</f>
        <v/>
      </c>
      <c r="J2936" s="63"/>
      <c r="L2936" s="125" t="str">
        <f>IF(F2936="","",_xlfn.IFNA((VLOOKUP(F2936,help!L:M,2,0))*G2936,"غير مسجلة في المشتريات"))</f>
        <v/>
      </c>
    </row>
    <row r="2937" spans="2:12" x14ac:dyDescent="0.2">
      <c r="B2937" s="14">
        <f>COUNTIFS($E$3:E2937,تقرير!$E$4)</f>
        <v>21</v>
      </c>
      <c r="C2937" s="48"/>
      <c r="D2937" s="48"/>
      <c r="E2937" s="48"/>
      <c r="F2937" s="50"/>
      <c r="G2937" s="51"/>
      <c r="H2937" s="128" t="str">
        <f>IF(F2937="","",_xlfn.IFNA(VLOOKUP(F2937,'سجل المشتريات'!E:M,9,0),"غير مسجلة في المشتريات"))</f>
        <v/>
      </c>
      <c r="I2937" s="27" t="str">
        <f>_xlfn.IFNA(VLOOKUP(E2937,الاوردرات!$B$1:$C$600,2,0),"")</f>
        <v/>
      </c>
      <c r="J2937" s="63"/>
      <c r="L2937" s="125" t="str">
        <f>IF(F2937="","",_xlfn.IFNA((VLOOKUP(F2937,help!L:M,2,0))*G2937,"غير مسجلة في المشتريات"))</f>
        <v/>
      </c>
    </row>
    <row r="2938" spans="2:12" x14ac:dyDescent="0.2">
      <c r="B2938" s="14">
        <f>COUNTIFS($E$3:E2938,تقرير!$E$4)</f>
        <v>21</v>
      </c>
      <c r="C2938" s="48"/>
      <c r="D2938" s="48"/>
      <c r="E2938" s="48"/>
      <c r="F2938" s="50"/>
      <c r="G2938" s="51"/>
      <c r="H2938" s="128" t="str">
        <f>IF(F2938="","",_xlfn.IFNA(VLOOKUP(F2938,'سجل المشتريات'!E:M,9,0),"غير مسجلة في المشتريات"))</f>
        <v/>
      </c>
      <c r="I2938" s="27" t="str">
        <f>_xlfn.IFNA(VLOOKUP(E2938,الاوردرات!$B$1:$C$600,2,0),"")</f>
        <v/>
      </c>
      <c r="J2938" s="63"/>
      <c r="L2938" s="125" t="str">
        <f>IF(F2938="","",_xlfn.IFNA((VLOOKUP(F2938,help!L:M,2,0))*G2938,"غير مسجلة في المشتريات"))</f>
        <v/>
      </c>
    </row>
    <row r="2939" spans="2:12" x14ac:dyDescent="0.2">
      <c r="B2939" s="14">
        <f>COUNTIFS($E$3:E2939,تقرير!$E$4)</f>
        <v>21</v>
      </c>
      <c r="C2939" s="48"/>
      <c r="D2939" s="48"/>
      <c r="E2939" s="48"/>
      <c r="F2939" s="50"/>
      <c r="G2939" s="51"/>
      <c r="H2939" s="128" t="str">
        <f>IF(F2939="","",_xlfn.IFNA(VLOOKUP(F2939,'سجل المشتريات'!E:M,9,0),"غير مسجلة في المشتريات"))</f>
        <v/>
      </c>
      <c r="I2939" s="27" t="str">
        <f>_xlfn.IFNA(VLOOKUP(E2939,الاوردرات!$B$1:$C$600,2,0),"")</f>
        <v/>
      </c>
      <c r="J2939" s="63"/>
      <c r="L2939" s="125" t="str">
        <f>IF(F2939="","",_xlfn.IFNA((VLOOKUP(F2939,help!L:M,2,0))*G2939,"غير مسجلة في المشتريات"))</f>
        <v/>
      </c>
    </row>
    <row r="2940" spans="2:12" x14ac:dyDescent="0.2">
      <c r="B2940" s="14">
        <f>COUNTIFS($E$3:E2940,تقرير!$E$4)</f>
        <v>21</v>
      </c>
      <c r="C2940" s="48"/>
      <c r="D2940" s="48"/>
      <c r="E2940" s="48"/>
      <c r="F2940" s="50"/>
      <c r="G2940" s="51"/>
      <c r="H2940" s="128" t="str">
        <f>IF(F2940="","",_xlfn.IFNA(VLOOKUP(F2940,'سجل المشتريات'!E:M,9,0),"غير مسجلة في المشتريات"))</f>
        <v/>
      </c>
      <c r="I2940" s="27" t="str">
        <f>_xlfn.IFNA(VLOOKUP(E2940,الاوردرات!$B$1:$C$600,2,0),"")</f>
        <v/>
      </c>
      <c r="J2940" s="63"/>
      <c r="L2940" s="125" t="str">
        <f>IF(F2940="","",_xlfn.IFNA((VLOOKUP(F2940,help!L:M,2,0))*G2940,"غير مسجلة في المشتريات"))</f>
        <v/>
      </c>
    </row>
    <row r="2941" spans="2:12" x14ac:dyDescent="0.2">
      <c r="B2941" s="14">
        <f>COUNTIFS($E$3:E2941,تقرير!$E$4)</f>
        <v>21</v>
      </c>
      <c r="C2941" s="48"/>
      <c r="D2941" s="48"/>
      <c r="E2941" s="48"/>
      <c r="F2941" s="50"/>
      <c r="G2941" s="51"/>
      <c r="H2941" s="128" t="str">
        <f>IF(F2941="","",_xlfn.IFNA(VLOOKUP(F2941,'سجل المشتريات'!E:M,9,0),"غير مسجلة في المشتريات"))</f>
        <v/>
      </c>
      <c r="I2941" s="27" t="str">
        <f>_xlfn.IFNA(VLOOKUP(E2941,الاوردرات!$B$1:$C$600,2,0),"")</f>
        <v/>
      </c>
      <c r="J2941" s="63"/>
      <c r="L2941" s="125" t="str">
        <f>IF(F2941="","",_xlfn.IFNA((VLOOKUP(F2941,help!L:M,2,0))*G2941,"غير مسجلة في المشتريات"))</f>
        <v/>
      </c>
    </row>
    <row r="2942" spans="2:12" x14ac:dyDescent="0.2">
      <c r="B2942" s="14">
        <f>COUNTIFS($E$3:E2942,تقرير!$E$4)</f>
        <v>21</v>
      </c>
      <c r="C2942" s="48"/>
      <c r="D2942" s="48"/>
      <c r="E2942" s="48"/>
      <c r="F2942" s="50"/>
      <c r="G2942" s="51"/>
      <c r="H2942" s="128" t="str">
        <f>IF(F2942="","",_xlfn.IFNA(VLOOKUP(F2942,'سجل المشتريات'!E:M,9,0),"غير مسجلة في المشتريات"))</f>
        <v/>
      </c>
      <c r="I2942" s="27" t="str">
        <f>_xlfn.IFNA(VLOOKUP(E2942,الاوردرات!$B$1:$C$600,2,0),"")</f>
        <v/>
      </c>
      <c r="J2942" s="63"/>
      <c r="L2942" s="125" t="str">
        <f>IF(F2942="","",_xlfn.IFNA((VLOOKUP(F2942,help!L:M,2,0))*G2942,"غير مسجلة في المشتريات"))</f>
        <v/>
      </c>
    </row>
    <row r="2943" spans="2:12" x14ac:dyDescent="0.2">
      <c r="B2943" s="14">
        <f>COUNTIFS($E$3:E2943,تقرير!$E$4)</f>
        <v>21</v>
      </c>
      <c r="C2943" s="48"/>
      <c r="D2943" s="48"/>
      <c r="E2943" s="48"/>
      <c r="F2943" s="50"/>
      <c r="G2943" s="51"/>
      <c r="H2943" s="128" t="str">
        <f>IF(F2943="","",_xlfn.IFNA(VLOOKUP(F2943,'سجل المشتريات'!E:M,9,0),"غير مسجلة في المشتريات"))</f>
        <v/>
      </c>
      <c r="I2943" s="27" t="str">
        <f>_xlfn.IFNA(VLOOKUP(E2943,الاوردرات!$B$1:$C$600,2,0),"")</f>
        <v/>
      </c>
      <c r="J2943" s="63"/>
      <c r="L2943" s="125" t="str">
        <f>IF(F2943="","",_xlfn.IFNA((VLOOKUP(F2943,help!L:M,2,0))*G2943,"غير مسجلة في المشتريات"))</f>
        <v/>
      </c>
    </row>
    <row r="2944" spans="2:12" x14ac:dyDescent="0.2">
      <c r="B2944" s="14">
        <f>COUNTIFS($E$3:E2944,تقرير!$E$4)</f>
        <v>21</v>
      </c>
      <c r="C2944" s="48"/>
      <c r="D2944" s="48"/>
      <c r="E2944" s="48"/>
      <c r="F2944" s="50"/>
      <c r="G2944" s="51"/>
      <c r="H2944" s="128" t="str">
        <f>IF(F2944="","",_xlfn.IFNA(VLOOKUP(F2944,'سجل المشتريات'!E:M,9,0),"غير مسجلة في المشتريات"))</f>
        <v/>
      </c>
      <c r="I2944" s="27" t="str">
        <f>_xlfn.IFNA(VLOOKUP(E2944,الاوردرات!$B$1:$C$600,2,0),"")</f>
        <v/>
      </c>
      <c r="J2944" s="63"/>
      <c r="L2944" s="125" t="str">
        <f>IF(F2944="","",_xlfn.IFNA((VLOOKUP(F2944,help!L:M,2,0))*G2944,"غير مسجلة في المشتريات"))</f>
        <v/>
      </c>
    </row>
    <row r="2945" spans="2:12" x14ac:dyDescent="0.2">
      <c r="B2945" s="14">
        <f>COUNTIFS($E$3:E2945,تقرير!$E$4)</f>
        <v>21</v>
      </c>
      <c r="C2945" s="48"/>
      <c r="D2945" s="48"/>
      <c r="E2945" s="48"/>
      <c r="F2945" s="50"/>
      <c r="G2945" s="51"/>
      <c r="H2945" s="128" t="str">
        <f>IF(F2945="","",_xlfn.IFNA(VLOOKUP(F2945,'سجل المشتريات'!E:M,9,0),"غير مسجلة في المشتريات"))</f>
        <v/>
      </c>
      <c r="I2945" s="27" t="str">
        <f>_xlfn.IFNA(VLOOKUP(E2945,الاوردرات!$B$1:$C$600,2,0),"")</f>
        <v/>
      </c>
      <c r="J2945" s="63"/>
      <c r="L2945" s="125" t="str">
        <f>IF(F2945="","",_xlfn.IFNA((VLOOKUP(F2945,help!L:M,2,0))*G2945,"غير مسجلة في المشتريات"))</f>
        <v/>
      </c>
    </row>
    <row r="2946" spans="2:12" x14ac:dyDescent="0.2">
      <c r="B2946" s="14">
        <f>COUNTIFS($E$3:E2946,تقرير!$E$4)</f>
        <v>21</v>
      </c>
      <c r="C2946" s="48"/>
      <c r="D2946" s="48"/>
      <c r="E2946" s="48"/>
      <c r="F2946" s="50"/>
      <c r="G2946" s="51"/>
      <c r="H2946" s="128" t="str">
        <f>IF(F2946="","",_xlfn.IFNA(VLOOKUP(F2946,'سجل المشتريات'!E:M,9,0),"غير مسجلة في المشتريات"))</f>
        <v/>
      </c>
      <c r="I2946" s="27" t="str">
        <f>_xlfn.IFNA(VLOOKUP(E2946,الاوردرات!$B$1:$C$600,2,0),"")</f>
        <v/>
      </c>
      <c r="J2946" s="63"/>
      <c r="L2946" s="125" t="str">
        <f>IF(F2946="","",_xlfn.IFNA((VLOOKUP(F2946,help!L:M,2,0))*G2946,"غير مسجلة في المشتريات"))</f>
        <v/>
      </c>
    </row>
    <row r="2947" spans="2:12" x14ac:dyDescent="0.2">
      <c r="B2947" s="14">
        <f>COUNTIFS($E$3:E2947,تقرير!$E$4)</f>
        <v>21</v>
      </c>
      <c r="C2947" s="48"/>
      <c r="D2947" s="48"/>
      <c r="E2947" s="48"/>
      <c r="F2947" s="50"/>
      <c r="G2947" s="51"/>
      <c r="H2947" s="128" t="str">
        <f>IF(F2947="","",_xlfn.IFNA(VLOOKUP(F2947,'سجل المشتريات'!E:M,9,0),"غير مسجلة في المشتريات"))</f>
        <v/>
      </c>
      <c r="I2947" s="27" t="str">
        <f>_xlfn.IFNA(VLOOKUP(E2947,الاوردرات!$B$1:$C$600,2,0),"")</f>
        <v/>
      </c>
      <c r="J2947" s="63"/>
      <c r="L2947" s="125" t="str">
        <f>IF(F2947="","",_xlfn.IFNA((VLOOKUP(F2947,help!L:M,2,0))*G2947,"غير مسجلة في المشتريات"))</f>
        <v/>
      </c>
    </row>
    <row r="2948" spans="2:12" x14ac:dyDescent="0.2">
      <c r="B2948" s="14">
        <f>COUNTIFS($E$3:E2948,تقرير!$E$4)</f>
        <v>21</v>
      </c>
      <c r="C2948" s="48"/>
      <c r="D2948" s="48"/>
      <c r="E2948" s="48"/>
      <c r="F2948" s="50"/>
      <c r="G2948" s="51"/>
      <c r="H2948" s="128" t="str">
        <f>IF(F2948="","",_xlfn.IFNA(VLOOKUP(F2948,'سجل المشتريات'!E:M,9,0),"غير مسجلة في المشتريات"))</f>
        <v/>
      </c>
      <c r="I2948" s="27" t="str">
        <f>_xlfn.IFNA(VLOOKUP(E2948,الاوردرات!$B$1:$C$600,2,0),"")</f>
        <v/>
      </c>
      <c r="J2948" s="63"/>
      <c r="L2948" s="125" t="str">
        <f>IF(F2948="","",_xlfn.IFNA((VLOOKUP(F2948,help!L:M,2,0))*G2948,"غير مسجلة في المشتريات"))</f>
        <v/>
      </c>
    </row>
    <row r="2949" spans="2:12" x14ac:dyDescent="0.2">
      <c r="B2949" s="14">
        <f>COUNTIFS($E$3:E2949,تقرير!$E$4)</f>
        <v>21</v>
      </c>
      <c r="C2949" s="48"/>
      <c r="D2949" s="48"/>
      <c r="E2949" s="48"/>
      <c r="F2949" s="50"/>
      <c r="G2949" s="51"/>
      <c r="H2949" s="128" t="str">
        <f>IF(F2949="","",_xlfn.IFNA(VLOOKUP(F2949,'سجل المشتريات'!E:M,9,0),"غير مسجلة في المشتريات"))</f>
        <v/>
      </c>
      <c r="I2949" s="27" t="str">
        <f>_xlfn.IFNA(VLOOKUP(E2949,الاوردرات!$B$1:$C$600,2,0),"")</f>
        <v/>
      </c>
      <c r="J2949" s="63"/>
      <c r="L2949" s="125" t="str">
        <f>IF(F2949="","",_xlfn.IFNA((VLOOKUP(F2949,help!L:M,2,0))*G2949,"غير مسجلة في المشتريات"))</f>
        <v/>
      </c>
    </row>
    <row r="2950" spans="2:12" x14ac:dyDescent="0.2">
      <c r="B2950" s="14">
        <f>COUNTIFS($E$3:E2950,تقرير!$E$4)</f>
        <v>21</v>
      </c>
      <c r="C2950" s="48"/>
      <c r="D2950" s="48"/>
      <c r="E2950" s="48"/>
      <c r="F2950" s="50"/>
      <c r="G2950" s="51"/>
      <c r="H2950" s="128" t="str">
        <f>IF(F2950="","",_xlfn.IFNA(VLOOKUP(F2950,'سجل المشتريات'!E:M,9,0),"غير مسجلة في المشتريات"))</f>
        <v/>
      </c>
      <c r="I2950" s="27" t="str">
        <f>_xlfn.IFNA(VLOOKUP(E2950,الاوردرات!$B$1:$C$600,2,0),"")</f>
        <v/>
      </c>
      <c r="J2950" s="63"/>
      <c r="L2950" s="125" t="str">
        <f>IF(F2950="","",_xlfn.IFNA((VLOOKUP(F2950,help!L:M,2,0))*G2950,"غير مسجلة في المشتريات"))</f>
        <v/>
      </c>
    </row>
    <row r="2951" spans="2:12" x14ac:dyDescent="0.2">
      <c r="B2951" s="14">
        <f>COUNTIFS($E$3:E2951,تقرير!$E$4)</f>
        <v>21</v>
      </c>
      <c r="C2951" s="48"/>
      <c r="D2951" s="48"/>
      <c r="E2951" s="48"/>
      <c r="F2951" s="50"/>
      <c r="G2951" s="51"/>
      <c r="H2951" s="128" t="str">
        <f>IF(F2951="","",_xlfn.IFNA(VLOOKUP(F2951,'سجل المشتريات'!E:M,9,0),"غير مسجلة في المشتريات"))</f>
        <v/>
      </c>
      <c r="I2951" s="27" t="str">
        <f>_xlfn.IFNA(VLOOKUP(E2951,الاوردرات!$B$1:$C$600,2,0),"")</f>
        <v/>
      </c>
      <c r="J2951" s="63"/>
      <c r="L2951" s="125" t="str">
        <f>IF(F2951="","",_xlfn.IFNA((VLOOKUP(F2951,help!L:M,2,0))*G2951,"غير مسجلة في المشتريات"))</f>
        <v/>
      </c>
    </row>
    <row r="2952" spans="2:12" x14ac:dyDescent="0.2">
      <c r="B2952" s="14">
        <f>COUNTIFS($E$3:E2952,تقرير!$E$4)</f>
        <v>21</v>
      </c>
      <c r="C2952" s="48"/>
      <c r="D2952" s="48"/>
      <c r="E2952" s="48"/>
      <c r="F2952" s="50"/>
      <c r="G2952" s="51"/>
      <c r="H2952" s="128" t="str">
        <f>IF(F2952="","",_xlfn.IFNA(VLOOKUP(F2952,'سجل المشتريات'!E:M,9,0),"غير مسجلة في المشتريات"))</f>
        <v/>
      </c>
      <c r="I2952" s="27" t="str">
        <f>_xlfn.IFNA(VLOOKUP(E2952,الاوردرات!$B$1:$C$600,2,0),"")</f>
        <v/>
      </c>
      <c r="J2952" s="63"/>
      <c r="L2952" s="125" t="str">
        <f>IF(F2952="","",_xlfn.IFNA((VLOOKUP(F2952,help!L:M,2,0))*G2952,"غير مسجلة في المشتريات"))</f>
        <v/>
      </c>
    </row>
    <row r="2953" spans="2:12" x14ac:dyDescent="0.2">
      <c r="B2953" s="14">
        <f>COUNTIFS($E$3:E2953,تقرير!$E$4)</f>
        <v>21</v>
      </c>
      <c r="C2953" s="48"/>
      <c r="D2953" s="48"/>
      <c r="E2953" s="48"/>
      <c r="F2953" s="50"/>
      <c r="G2953" s="51"/>
      <c r="H2953" s="128" t="str">
        <f>IF(F2953="","",_xlfn.IFNA(VLOOKUP(F2953,'سجل المشتريات'!E:M,9,0),"غير مسجلة في المشتريات"))</f>
        <v/>
      </c>
      <c r="I2953" s="27" t="str">
        <f>_xlfn.IFNA(VLOOKUP(E2953,الاوردرات!$B$1:$C$600,2,0),"")</f>
        <v/>
      </c>
      <c r="J2953" s="63"/>
      <c r="L2953" s="125" t="str">
        <f>IF(F2953="","",_xlfn.IFNA((VLOOKUP(F2953,help!L:M,2,0))*G2953,"غير مسجلة في المشتريات"))</f>
        <v/>
      </c>
    </row>
    <row r="2954" spans="2:12" x14ac:dyDescent="0.2">
      <c r="B2954" s="14">
        <f>COUNTIFS($E$3:E2954,تقرير!$E$4)</f>
        <v>21</v>
      </c>
      <c r="C2954" s="48"/>
      <c r="D2954" s="48"/>
      <c r="E2954" s="48"/>
      <c r="F2954" s="50"/>
      <c r="G2954" s="51"/>
      <c r="H2954" s="128" t="str">
        <f>IF(F2954="","",_xlfn.IFNA(VLOOKUP(F2954,'سجل المشتريات'!E:M,9,0),"غير مسجلة في المشتريات"))</f>
        <v/>
      </c>
      <c r="I2954" s="27" t="str">
        <f>_xlfn.IFNA(VLOOKUP(E2954,الاوردرات!$B$1:$C$600,2,0),"")</f>
        <v/>
      </c>
      <c r="J2954" s="63"/>
      <c r="L2954" s="125" t="str">
        <f>IF(F2954="","",_xlfn.IFNA((VLOOKUP(F2954,help!L:M,2,0))*G2954,"غير مسجلة في المشتريات"))</f>
        <v/>
      </c>
    </row>
    <row r="2955" spans="2:12" x14ac:dyDescent="0.2">
      <c r="B2955" s="14">
        <f>COUNTIFS($E$3:E2955,تقرير!$E$4)</f>
        <v>21</v>
      </c>
      <c r="C2955" s="48"/>
      <c r="D2955" s="48"/>
      <c r="E2955" s="48"/>
      <c r="F2955" s="50"/>
      <c r="G2955" s="51"/>
      <c r="H2955" s="128" t="str">
        <f>IF(F2955="","",_xlfn.IFNA(VLOOKUP(F2955,'سجل المشتريات'!E:M,9,0),"غير مسجلة في المشتريات"))</f>
        <v/>
      </c>
      <c r="I2955" s="27" t="str">
        <f>_xlfn.IFNA(VLOOKUP(E2955,الاوردرات!$B$1:$C$600,2,0),"")</f>
        <v/>
      </c>
      <c r="J2955" s="63"/>
      <c r="L2955" s="125" t="str">
        <f>IF(F2955="","",_xlfn.IFNA((VLOOKUP(F2955,help!L:M,2,0))*G2955,"غير مسجلة في المشتريات"))</f>
        <v/>
      </c>
    </row>
    <row r="2956" spans="2:12" x14ac:dyDescent="0.2">
      <c r="B2956" s="14">
        <f>COUNTIFS($E$3:E2956,تقرير!$E$4)</f>
        <v>21</v>
      </c>
      <c r="C2956" s="48"/>
      <c r="D2956" s="48"/>
      <c r="E2956" s="48"/>
      <c r="F2956" s="50"/>
      <c r="G2956" s="51"/>
      <c r="H2956" s="128" t="str">
        <f>IF(F2956="","",_xlfn.IFNA(VLOOKUP(F2956,'سجل المشتريات'!E:M,9,0),"غير مسجلة في المشتريات"))</f>
        <v/>
      </c>
      <c r="I2956" s="27" t="str">
        <f>_xlfn.IFNA(VLOOKUP(E2956,الاوردرات!$B$1:$C$600,2,0),"")</f>
        <v/>
      </c>
      <c r="J2956" s="63"/>
      <c r="L2956" s="125" t="str">
        <f>IF(F2956="","",_xlfn.IFNA((VLOOKUP(F2956,help!L:M,2,0))*G2956,"غير مسجلة في المشتريات"))</f>
        <v/>
      </c>
    </row>
    <row r="2957" spans="2:12" x14ac:dyDescent="0.2">
      <c r="B2957" s="14">
        <f>COUNTIFS($E$3:E2957,تقرير!$E$4)</f>
        <v>21</v>
      </c>
      <c r="C2957" s="48"/>
      <c r="D2957" s="48"/>
      <c r="E2957" s="48"/>
      <c r="F2957" s="50"/>
      <c r="G2957" s="51"/>
      <c r="H2957" s="128" t="str">
        <f>IF(F2957="","",_xlfn.IFNA(VLOOKUP(F2957,'سجل المشتريات'!E:M,9,0),"غير مسجلة في المشتريات"))</f>
        <v/>
      </c>
      <c r="I2957" s="27" t="str">
        <f>_xlfn.IFNA(VLOOKUP(E2957,الاوردرات!$B$1:$C$600,2,0),"")</f>
        <v/>
      </c>
      <c r="J2957" s="63"/>
      <c r="L2957" s="125" t="str">
        <f>IF(F2957="","",_xlfn.IFNA((VLOOKUP(F2957,help!L:M,2,0))*G2957,"غير مسجلة في المشتريات"))</f>
        <v/>
      </c>
    </row>
    <row r="2958" spans="2:12" x14ac:dyDescent="0.2">
      <c r="B2958" s="14">
        <f>COUNTIFS($E$3:E2958,تقرير!$E$4)</f>
        <v>21</v>
      </c>
      <c r="C2958" s="48"/>
      <c r="D2958" s="48"/>
      <c r="E2958" s="48"/>
      <c r="F2958" s="50"/>
      <c r="G2958" s="51"/>
      <c r="H2958" s="128" t="str">
        <f>IF(F2958="","",_xlfn.IFNA(VLOOKUP(F2958,'سجل المشتريات'!E:M,9,0),"غير مسجلة في المشتريات"))</f>
        <v/>
      </c>
      <c r="I2958" s="27" t="str">
        <f>_xlfn.IFNA(VLOOKUP(E2958,الاوردرات!$B$1:$C$600,2,0),"")</f>
        <v/>
      </c>
      <c r="J2958" s="63"/>
      <c r="L2958" s="125" t="str">
        <f>IF(F2958="","",_xlfn.IFNA((VLOOKUP(F2958,help!L:M,2,0))*G2958,"غير مسجلة في المشتريات"))</f>
        <v/>
      </c>
    </row>
    <row r="2959" spans="2:12" x14ac:dyDescent="0.2">
      <c r="B2959" s="14">
        <f>COUNTIFS($E$3:E2959,تقرير!$E$4)</f>
        <v>21</v>
      </c>
      <c r="C2959" s="48"/>
      <c r="D2959" s="48"/>
      <c r="E2959" s="48"/>
      <c r="F2959" s="50"/>
      <c r="G2959" s="51"/>
      <c r="H2959" s="128" t="str">
        <f>IF(F2959="","",_xlfn.IFNA(VLOOKUP(F2959,'سجل المشتريات'!E:M,9,0),"غير مسجلة في المشتريات"))</f>
        <v/>
      </c>
      <c r="I2959" s="27" t="str">
        <f>_xlfn.IFNA(VLOOKUP(E2959,الاوردرات!$B$1:$C$600,2,0),"")</f>
        <v/>
      </c>
      <c r="J2959" s="63"/>
      <c r="L2959" s="125" t="str">
        <f>IF(F2959="","",_xlfn.IFNA((VLOOKUP(F2959,help!L:M,2,0))*G2959,"غير مسجلة في المشتريات"))</f>
        <v/>
      </c>
    </row>
    <row r="2960" spans="2:12" x14ac:dyDescent="0.2">
      <c r="B2960" s="14">
        <f>COUNTIFS($E$3:E2960,تقرير!$E$4)</f>
        <v>21</v>
      </c>
      <c r="C2960" s="48"/>
      <c r="D2960" s="48"/>
      <c r="E2960" s="48"/>
      <c r="F2960" s="50"/>
      <c r="G2960" s="51"/>
      <c r="H2960" s="128" t="str">
        <f>IF(F2960="","",_xlfn.IFNA(VLOOKUP(F2960,'سجل المشتريات'!E:M,9,0),"غير مسجلة في المشتريات"))</f>
        <v/>
      </c>
      <c r="I2960" s="27" t="str">
        <f>_xlfn.IFNA(VLOOKUP(E2960,الاوردرات!$B$1:$C$600,2,0),"")</f>
        <v/>
      </c>
      <c r="J2960" s="63"/>
      <c r="L2960" s="125" t="str">
        <f>IF(F2960="","",_xlfn.IFNA((VLOOKUP(F2960,help!L:M,2,0))*G2960,"غير مسجلة في المشتريات"))</f>
        <v/>
      </c>
    </row>
    <row r="2961" spans="2:12" x14ac:dyDescent="0.2">
      <c r="B2961" s="14">
        <f>COUNTIFS($E$3:E2961,تقرير!$E$4)</f>
        <v>21</v>
      </c>
      <c r="C2961" s="48"/>
      <c r="D2961" s="48"/>
      <c r="E2961" s="48"/>
      <c r="F2961" s="50"/>
      <c r="G2961" s="51"/>
      <c r="H2961" s="128" t="str">
        <f>IF(F2961="","",_xlfn.IFNA(VLOOKUP(F2961,'سجل المشتريات'!E:M,9,0),"غير مسجلة في المشتريات"))</f>
        <v/>
      </c>
      <c r="I2961" s="27" t="str">
        <f>_xlfn.IFNA(VLOOKUP(E2961,الاوردرات!$B$1:$C$600,2,0),"")</f>
        <v/>
      </c>
      <c r="J2961" s="63"/>
      <c r="L2961" s="125" t="str">
        <f>IF(F2961="","",_xlfn.IFNA((VLOOKUP(F2961,help!L:M,2,0))*G2961,"غير مسجلة في المشتريات"))</f>
        <v/>
      </c>
    </row>
    <row r="2962" spans="2:12" x14ac:dyDescent="0.2">
      <c r="B2962" s="14">
        <f>COUNTIFS($E$3:E2962,تقرير!$E$4)</f>
        <v>21</v>
      </c>
      <c r="C2962" s="48"/>
      <c r="D2962" s="48"/>
      <c r="E2962" s="48"/>
      <c r="F2962" s="50"/>
      <c r="G2962" s="51"/>
      <c r="H2962" s="128" t="str">
        <f>IF(F2962="","",_xlfn.IFNA(VLOOKUP(F2962,'سجل المشتريات'!E:M,9,0),"غير مسجلة في المشتريات"))</f>
        <v/>
      </c>
      <c r="I2962" s="27" t="str">
        <f>_xlfn.IFNA(VLOOKUP(E2962,الاوردرات!$B$1:$C$600,2,0),"")</f>
        <v/>
      </c>
      <c r="J2962" s="63"/>
      <c r="L2962" s="125" t="str">
        <f>IF(F2962="","",_xlfn.IFNA((VLOOKUP(F2962,help!L:M,2,0))*G2962,"غير مسجلة في المشتريات"))</f>
        <v/>
      </c>
    </row>
    <row r="2963" spans="2:12" x14ac:dyDescent="0.2">
      <c r="B2963" s="14">
        <f>COUNTIFS($E$3:E2963,تقرير!$E$4)</f>
        <v>21</v>
      </c>
      <c r="C2963" s="48"/>
      <c r="D2963" s="48"/>
      <c r="E2963" s="48"/>
      <c r="F2963" s="50"/>
      <c r="G2963" s="51"/>
      <c r="H2963" s="128" t="str">
        <f>IF(F2963="","",_xlfn.IFNA(VLOOKUP(F2963,'سجل المشتريات'!E:M,9,0),"غير مسجلة في المشتريات"))</f>
        <v/>
      </c>
      <c r="I2963" s="27" t="str">
        <f>_xlfn.IFNA(VLOOKUP(E2963,الاوردرات!$B$1:$C$600,2,0),"")</f>
        <v/>
      </c>
      <c r="J2963" s="63"/>
      <c r="L2963" s="125" t="str">
        <f>IF(F2963="","",_xlfn.IFNA((VLOOKUP(F2963,help!L:M,2,0))*G2963,"غير مسجلة في المشتريات"))</f>
        <v/>
      </c>
    </row>
    <row r="2964" spans="2:12" x14ac:dyDescent="0.2">
      <c r="B2964" s="14">
        <f>COUNTIFS($E$3:E2964,تقرير!$E$4)</f>
        <v>21</v>
      </c>
      <c r="C2964" s="48"/>
      <c r="D2964" s="48"/>
      <c r="E2964" s="48"/>
      <c r="F2964" s="50"/>
      <c r="G2964" s="51"/>
      <c r="H2964" s="128" t="str">
        <f>IF(F2964="","",_xlfn.IFNA(VLOOKUP(F2964,'سجل المشتريات'!E:M,9,0),"غير مسجلة في المشتريات"))</f>
        <v/>
      </c>
      <c r="I2964" s="27" t="str">
        <f>_xlfn.IFNA(VLOOKUP(E2964,الاوردرات!$B$1:$C$600,2,0),"")</f>
        <v/>
      </c>
      <c r="J2964" s="63"/>
      <c r="L2964" s="125" t="str">
        <f>IF(F2964="","",_xlfn.IFNA((VLOOKUP(F2964,help!L:M,2,0))*G2964,"غير مسجلة في المشتريات"))</f>
        <v/>
      </c>
    </row>
    <row r="2965" spans="2:12" x14ac:dyDescent="0.2">
      <c r="B2965" s="14">
        <f>COUNTIFS($E$3:E2965,تقرير!$E$4)</f>
        <v>21</v>
      </c>
      <c r="C2965" s="48"/>
      <c r="D2965" s="48"/>
      <c r="E2965" s="48"/>
      <c r="F2965" s="50"/>
      <c r="G2965" s="51"/>
      <c r="H2965" s="128" t="str">
        <f>IF(F2965="","",_xlfn.IFNA(VLOOKUP(F2965,'سجل المشتريات'!E:M,9,0),"غير مسجلة في المشتريات"))</f>
        <v/>
      </c>
      <c r="I2965" s="27" t="str">
        <f>_xlfn.IFNA(VLOOKUP(E2965,الاوردرات!$B$1:$C$600,2,0),"")</f>
        <v/>
      </c>
      <c r="J2965" s="63"/>
      <c r="L2965" s="125" t="str">
        <f>IF(F2965="","",_xlfn.IFNA((VLOOKUP(F2965,help!L:M,2,0))*G2965,"غير مسجلة في المشتريات"))</f>
        <v/>
      </c>
    </row>
    <row r="2966" spans="2:12" x14ac:dyDescent="0.2">
      <c r="B2966" s="14">
        <f>COUNTIFS($E$3:E2966,تقرير!$E$4)</f>
        <v>21</v>
      </c>
      <c r="C2966" s="48"/>
      <c r="D2966" s="48"/>
      <c r="E2966" s="48"/>
      <c r="F2966" s="50"/>
      <c r="G2966" s="51"/>
      <c r="H2966" s="128" t="str">
        <f>IF(F2966="","",_xlfn.IFNA(VLOOKUP(F2966,'سجل المشتريات'!E:M,9,0),"غير مسجلة في المشتريات"))</f>
        <v/>
      </c>
      <c r="I2966" s="27" t="str">
        <f>_xlfn.IFNA(VLOOKUP(E2966,الاوردرات!$B$1:$C$600,2,0),"")</f>
        <v/>
      </c>
      <c r="J2966" s="63"/>
      <c r="L2966" s="125" t="str">
        <f>IF(F2966="","",_xlfn.IFNA((VLOOKUP(F2966,help!L:M,2,0))*G2966,"غير مسجلة في المشتريات"))</f>
        <v/>
      </c>
    </row>
    <row r="2967" spans="2:12" x14ac:dyDescent="0.2">
      <c r="B2967" s="14">
        <f>COUNTIFS($E$3:E2967,تقرير!$E$4)</f>
        <v>21</v>
      </c>
      <c r="C2967" s="48"/>
      <c r="D2967" s="48"/>
      <c r="E2967" s="48"/>
      <c r="F2967" s="50"/>
      <c r="G2967" s="51"/>
      <c r="H2967" s="128" t="str">
        <f>IF(F2967="","",_xlfn.IFNA(VLOOKUP(F2967,'سجل المشتريات'!E:M,9,0),"غير مسجلة في المشتريات"))</f>
        <v/>
      </c>
      <c r="I2967" s="27" t="str">
        <f>_xlfn.IFNA(VLOOKUP(E2967,الاوردرات!$B$1:$C$600,2,0),"")</f>
        <v/>
      </c>
      <c r="J2967" s="63"/>
      <c r="L2967" s="125" t="str">
        <f>IF(F2967="","",_xlfn.IFNA((VLOOKUP(F2967,help!L:M,2,0))*G2967,"غير مسجلة في المشتريات"))</f>
        <v/>
      </c>
    </row>
    <row r="2968" spans="2:12" x14ac:dyDescent="0.2">
      <c r="B2968" s="14">
        <f>COUNTIFS($E$3:E2968,تقرير!$E$4)</f>
        <v>21</v>
      </c>
      <c r="C2968" s="48"/>
      <c r="D2968" s="48"/>
      <c r="E2968" s="48"/>
      <c r="F2968" s="50"/>
      <c r="G2968" s="51"/>
      <c r="H2968" s="128" t="str">
        <f>IF(F2968="","",_xlfn.IFNA(VLOOKUP(F2968,'سجل المشتريات'!E:M,9,0),"غير مسجلة في المشتريات"))</f>
        <v/>
      </c>
      <c r="I2968" s="27" t="str">
        <f>_xlfn.IFNA(VLOOKUP(E2968,الاوردرات!$B$1:$C$600,2,0),"")</f>
        <v/>
      </c>
      <c r="J2968" s="63"/>
      <c r="L2968" s="125" t="str">
        <f>IF(F2968="","",_xlfn.IFNA((VLOOKUP(F2968,help!L:M,2,0))*G2968,"غير مسجلة في المشتريات"))</f>
        <v/>
      </c>
    </row>
    <row r="2969" spans="2:12" x14ac:dyDescent="0.2">
      <c r="B2969" s="14">
        <f>COUNTIFS($E$3:E2969,تقرير!$E$4)</f>
        <v>21</v>
      </c>
      <c r="C2969" s="48"/>
      <c r="D2969" s="48"/>
      <c r="E2969" s="48"/>
      <c r="F2969" s="50"/>
      <c r="G2969" s="51"/>
      <c r="H2969" s="128" t="str">
        <f>IF(F2969="","",_xlfn.IFNA(VLOOKUP(F2969,'سجل المشتريات'!E:M,9,0),"غير مسجلة في المشتريات"))</f>
        <v/>
      </c>
      <c r="I2969" s="27" t="str">
        <f>_xlfn.IFNA(VLOOKUP(E2969,الاوردرات!$B$1:$C$600,2,0),"")</f>
        <v/>
      </c>
      <c r="J2969" s="63"/>
      <c r="L2969" s="125" t="str">
        <f>IF(F2969="","",_xlfn.IFNA((VLOOKUP(F2969,help!L:M,2,0))*G2969,"غير مسجلة في المشتريات"))</f>
        <v/>
      </c>
    </row>
    <row r="2970" spans="2:12" x14ac:dyDescent="0.2">
      <c r="B2970" s="14">
        <f>COUNTIFS($E$3:E2970,تقرير!$E$4)</f>
        <v>21</v>
      </c>
      <c r="C2970" s="48"/>
      <c r="D2970" s="48"/>
      <c r="E2970" s="48"/>
      <c r="F2970" s="50"/>
      <c r="G2970" s="51"/>
      <c r="H2970" s="128" t="str">
        <f>IF(F2970="","",_xlfn.IFNA(VLOOKUP(F2970,'سجل المشتريات'!E:M,9,0),"غير مسجلة في المشتريات"))</f>
        <v/>
      </c>
      <c r="I2970" s="27" t="str">
        <f>_xlfn.IFNA(VLOOKUP(E2970,الاوردرات!$B$1:$C$600,2,0),"")</f>
        <v/>
      </c>
      <c r="J2970" s="63"/>
      <c r="L2970" s="125" t="str">
        <f>IF(F2970="","",_xlfn.IFNA((VLOOKUP(F2970,help!L:M,2,0))*G2970,"غير مسجلة في المشتريات"))</f>
        <v/>
      </c>
    </row>
    <row r="2971" spans="2:12" x14ac:dyDescent="0.2">
      <c r="B2971" s="14">
        <f>COUNTIFS($E$3:E2971,تقرير!$E$4)</f>
        <v>21</v>
      </c>
      <c r="C2971" s="48"/>
      <c r="D2971" s="48"/>
      <c r="E2971" s="48"/>
      <c r="F2971" s="50"/>
      <c r="G2971" s="51"/>
      <c r="H2971" s="128" t="str">
        <f>IF(F2971="","",_xlfn.IFNA(VLOOKUP(F2971,'سجل المشتريات'!E:M,9,0),"غير مسجلة في المشتريات"))</f>
        <v/>
      </c>
      <c r="I2971" s="27" t="str">
        <f>_xlfn.IFNA(VLOOKUP(E2971,الاوردرات!$B$1:$C$600,2,0),"")</f>
        <v/>
      </c>
      <c r="J2971" s="63"/>
      <c r="L2971" s="125" t="str">
        <f>IF(F2971="","",_xlfn.IFNA((VLOOKUP(F2971,help!L:M,2,0))*G2971,"غير مسجلة في المشتريات"))</f>
        <v/>
      </c>
    </row>
    <row r="2972" spans="2:12" x14ac:dyDescent="0.2">
      <c r="B2972" s="14">
        <f>COUNTIFS($E$3:E2972,تقرير!$E$4)</f>
        <v>21</v>
      </c>
      <c r="C2972" s="48"/>
      <c r="D2972" s="48"/>
      <c r="E2972" s="48"/>
      <c r="F2972" s="50"/>
      <c r="G2972" s="51"/>
      <c r="H2972" s="128" t="str">
        <f>IF(F2972="","",_xlfn.IFNA(VLOOKUP(F2972,'سجل المشتريات'!E:M,9,0),"غير مسجلة في المشتريات"))</f>
        <v/>
      </c>
      <c r="I2972" s="27" t="str">
        <f>_xlfn.IFNA(VLOOKUP(E2972,الاوردرات!$B$1:$C$600,2,0),"")</f>
        <v/>
      </c>
      <c r="J2972" s="63"/>
      <c r="L2972" s="125" t="str">
        <f>IF(F2972="","",_xlfn.IFNA((VLOOKUP(F2972,help!L:M,2,0))*G2972,"غير مسجلة في المشتريات"))</f>
        <v/>
      </c>
    </row>
    <row r="2973" spans="2:12" x14ac:dyDescent="0.2">
      <c r="B2973" s="14">
        <f>COUNTIFS($E$3:E2973,تقرير!$E$4)</f>
        <v>21</v>
      </c>
      <c r="C2973" s="48"/>
      <c r="D2973" s="48"/>
      <c r="E2973" s="48"/>
      <c r="F2973" s="50"/>
      <c r="G2973" s="51"/>
      <c r="H2973" s="128" t="str">
        <f>IF(F2973="","",_xlfn.IFNA(VLOOKUP(F2973,'سجل المشتريات'!E:M,9,0),"غير مسجلة في المشتريات"))</f>
        <v/>
      </c>
      <c r="I2973" s="27" t="str">
        <f>_xlfn.IFNA(VLOOKUP(E2973,الاوردرات!$B$1:$C$600,2,0),"")</f>
        <v/>
      </c>
      <c r="J2973" s="63"/>
      <c r="L2973" s="125" t="str">
        <f>IF(F2973="","",_xlfn.IFNA((VLOOKUP(F2973,help!L:M,2,0))*G2973,"غير مسجلة في المشتريات"))</f>
        <v/>
      </c>
    </row>
    <row r="2974" spans="2:12" x14ac:dyDescent="0.2">
      <c r="B2974" s="14">
        <f>COUNTIFS($E$3:E2974,تقرير!$E$4)</f>
        <v>21</v>
      </c>
      <c r="C2974" s="48"/>
      <c r="D2974" s="48"/>
      <c r="E2974" s="48"/>
      <c r="F2974" s="50"/>
      <c r="G2974" s="51"/>
      <c r="H2974" s="128" t="str">
        <f>IF(F2974="","",_xlfn.IFNA(VLOOKUP(F2974,'سجل المشتريات'!E:M,9,0),"غير مسجلة في المشتريات"))</f>
        <v/>
      </c>
      <c r="I2974" s="27" t="str">
        <f>_xlfn.IFNA(VLOOKUP(E2974,الاوردرات!$B$1:$C$600,2,0),"")</f>
        <v/>
      </c>
      <c r="J2974" s="63"/>
      <c r="L2974" s="125" t="str">
        <f>IF(F2974="","",_xlfn.IFNA((VLOOKUP(F2974,help!L:M,2,0))*G2974,"غير مسجلة في المشتريات"))</f>
        <v/>
      </c>
    </row>
    <row r="2975" spans="2:12" x14ac:dyDescent="0.2">
      <c r="B2975" s="14">
        <f>COUNTIFS($E$3:E2975,تقرير!$E$4)</f>
        <v>21</v>
      </c>
      <c r="C2975" s="48"/>
      <c r="D2975" s="48"/>
      <c r="E2975" s="48"/>
      <c r="F2975" s="50"/>
      <c r="G2975" s="51"/>
      <c r="H2975" s="128" t="str">
        <f>IF(F2975="","",_xlfn.IFNA(VLOOKUP(F2975,'سجل المشتريات'!E:M,9,0),"غير مسجلة في المشتريات"))</f>
        <v/>
      </c>
      <c r="I2975" s="27" t="str">
        <f>_xlfn.IFNA(VLOOKUP(E2975,الاوردرات!$B$1:$C$600,2,0),"")</f>
        <v/>
      </c>
      <c r="J2975" s="63"/>
      <c r="L2975" s="125" t="str">
        <f>IF(F2975="","",_xlfn.IFNA((VLOOKUP(F2975,help!L:M,2,0))*G2975,"غير مسجلة في المشتريات"))</f>
        <v/>
      </c>
    </row>
    <row r="2976" spans="2:12" x14ac:dyDescent="0.2">
      <c r="B2976" s="14">
        <f>COUNTIFS($E$3:E2976,تقرير!$E$4)</f>
        <v>21</v>
      </c>
      <c r="C2976" s="48"/>
      <c r="D2976" s="48"/>
      <c r="E2976" s="48"/>
      <c r="F2976" s="50"/>
      <c r="G2976" s="51"/>
      <c r="H2976" s="128" t="str">
        <f>IF(F2976="","",_xlfn.IFNA(VLOOKUP(F2976,'سجل المشتريات'!E:M,9,0),"غير مسجلة في المشتريات"))</f>
        <v/>
      </c>
      <c r="I2976" s="27" t="str">
        <f>_xlfn.IFNA(VLOOKUP(E2976,الاوردرات!$B$1:$C$600,2,0),"")</f>
        <v/>
      </c>
      <c r="J2976" s="63"/>
      <c r="L2976" s="125" t="str">
        <f>IF(F2976="","",_xlfn.IFNA((VLOOKUP(F2976,help!L:M,2,0))*G2976,"غير مسجلة في المشتريات"))</f>
        <v/>
      </c>
    </row>
    <row r="2977" spans="2:12" x14ac:dyDescent="0.2">
      <c r="B2977" s="14">
        <f>COUNTIFS($E$3:E2977,تقرير!$E$4)</f>
        <v>21</v>
      </c>
      <c r="C2977" s="48"/>
      <c r="D2977" s="48"/>
      <c r="E2977" s="48"/>
      <c r="F2977" s="50"/>
      <c r="G2977" s="51"/>
      <c r="H2977" s="128" t="str">
        <f>IF(F2977="","",_xlfn.IFNA(VLOOKUP(F2977,'سجل المشتريات'!E:M,9,0),"غير مسجلة في المشتريات"))</f>
        <v/>
      </c>
      <c r="I2977" s="27" t="str">
        <f>_xlfn.IFNA(VLOOKUP(E2977,الاوردرات!$B$1:$C$600,2,0),"")</f>
        <v/>
      </c>
      <c r="J2977" s="63"/>
      <c r="L2977" s="125" t="str">
        <f>IF(F2977="","",_xlfn.IFNA((VLOOKUP(F2977,help!L:M,2,0))*G2977,"غير مسجلة في المشتريات"))</f>
        <v/>
      </c>
    </row>
    <row r="2978" spans="2:12" x14ac:dyDescent="0.2">
      <c r="B2978" s="14">
        <f>COUNTIFS($E$3:E2978,تقرير!$E$4)</f>
        <v>21</v>
      </c>
      <c r="C2978" s="48"/>
      <c r="D2978" s="48"/>
      <c r="E2978" s="48"/>
      <c r="F2978" s="50"/>
      <c r="G2978" s="51"/>
      <c r="H2978" s="128" t="str">
        <f>IF(F2978="","",_xlfn.IFNA(VLOOKUP(F2978,'سجل المشتريات'!E:M,9,0),"غير مسجلة في المشتريات"))</f>
        <v/>
      </c>
      <c r="I2978" s="27" t="str">
        <f>_xlfn.IFNA(VLOOKUP(E2978,الاوردرات!$B$1:$C$600,2,0),"")</f>
        <v/>
      </c>
      <c r="J2978" s="63"/>
      <c r="L2978" s="125" t="str">
        <f>IF(F2978="","",_xlfn.IFNA((VLOOKUP(F2978,help!L:M,2,0))*G2978,"غير مسجلة في المشتريات"))</f>
        <v/>
      </c>
    </row>
    <row r="2979" spans="2:12" x14ac:dyDescent="0.2">
      <c r="B2979" s="14">
        <f>COUNTIFS($E$3:E2979,تقرير!$E$4)</f>
        <v>21</v>
      </c>
      <c r="C2979" s="48"/>
      <c r="D2979" s="48"/>
      <c r="E2979" s="48"/>
      <c r="F2979" s="50"/>
      <c r="G2979" s="51"/>
      <c r="H2979" s="128" t="str">
        <f>IF(F2979="","",_xlfn.IFNA(VLOOKUP(F2979,'سجل المشتريات'!E:M,9,0),"غير مسجلة في المشتريات"))</f>
        <v/>
      </c>
      <c r="I2979" s="27" t="str">
        <f>_xlfn.IFNA(VLOOKUP(E2979,الاوردرات!$B$1:$C$600,2,0),"")</f>
        <v/>
      </c>
      <c r="J2979" s="63"/>
      <c r="L2979" s="125" t="str">
        <f>IF(F2979="","",_xlfn.IFNA((VLOOKUP(F2979,help!L:M,2,0))*G2979,"غير مسجلة في المشتريات"))</f>
        <v/>
      </c>
    </row>
    <row r="2980" spans="2:12" x14ac:dyDescent="0.2">
      <c r="B2980" s="14">
        <f>COUNTIFS($E$3:E2980,تقرير!$E$4)</f>
        <v>21</v>
      </c>
      <c r="C2980" s="48"/>
      <c r="D2980" s="48"/>
      <c r="E2980" s="48"/>
      <c r="F2980" s="50"/>
      <c r="G2980" s="51"/>
      <c r="H2980" s="128" t="str">
        <f>IF(F2980="","",_xlfn.IFNA(VLOOKUP(F2980,'سجل المشتريات'!E:M,9,0),"غير مسجلة في المشتريات"))</f>
        <v/>
      </c>
      <c r="I2980" s="27" t="str">
        <f>_xlfn.IFNA(VLOOKUP(E2980,الاوردرات!$B$1:$C$600,2,0),"")</f>
        <v/>
      </c>
      <c r="J2980" s="63"/>
      <c r="L2980" s="125" t="str">
        <f>IF(F2980="","",_xlfn.IFNA((VLOOKUP(F2980,help!L:M,2,0))*G2980,"غير مسجلة في المشتريات"))</f>
        <v/>
      </c>
    </row>
    <row r="2981" spans="2:12" x14ac:dyDescent="0.2">
      <c r="B2981" s="14">
        <f>COUNTIFS($E$3:E2981,تقرير!$E$4)</f>
        <v>21</v>
      </c>
      <c r="C2981" s="48"/>
      <c r="D2981" s="48"/>
      <c r="E2981" s="48"/>
      <c r="F2981" s="50"/>
      <c r="G2981" s="51"/>
      <c r="H2981" s="128" t="str">
        <f>IF(F2981="","",_xlfn.IFNA(VLOOKUP(F2981,'سجل المشتريات'!E:M,9,0),"غير مسجلة في المشتريات"))</f>
        <v/>
      </c>
      <c r="I2981" s="27" t="str">
        <f>_xlfn.IFNA(VLOOKUP(E2981,الاوردرات!$B$1:$C$600,2,0),"")</f>
        <v/>
      </c>
      <c r="J2981" s="63"/>
      <c r="L2981" s="125" t="str">
        <f>IF(F2981="","",_xlfn.IFNA((VLOOKUP(F2981,help!L:M,2,0))*G2981,"غير مسجلة في المشتريات"))</f>
        <v/>
      </c>
    </row>
    <row r="2982" spans="2:12" x14ac:dyDescent="0.2">
      <c r="B2982" s="14">
        <f>COUNTIFS($E$3:E2982,تقرير!$E$4)</f>
        <v>21</v>
      </c>
      <c r="C2982" s="48"/>
      <c r="D2982" s="48"/>
      <c r="E2982" s="48"/>
      <c r="F2982" s="50"/>
      <c r="G2982" s="51"/>
      <c r="H2982" s="128" t="str">
        <f>IF(F2982="","",_xlfn.IFNA(VLOOKUP(F2982,'سجل المشتريات'!E:M,9,0),"غير مسجلة في المشتريات"))</f>
        <v/>
      </c>
      <c r="I2982" s="27" t="str">
        <f>_xlfn.IFNA(VLOOKUP(E2982,الاوردرات!$B$1:$C$600,2,0),"")</f>
        <v/>
      </c>
      <c r="J2982" s="63"/>
      <c r="L2982" s="125" t="str">
        <f>IF(F2982="","",_xlfn.IFNA((VLOOKUP(F2982,help!L:M,2,0))*G2982,"غير مسجلة في المشتريات"))</f>
        <v/>
      </c>
    </row>
    <row r="2983" spans="2:12" x14ac:dyDescent="0.2">
      <c r="B2983" s="14">
        <f>COUNTIFS($E$3:E2983,تقرير!$E$4)</f>
        <v>21</v>
      </c>
      <c r="C2983" s="48"/>
      <c r="D2983" s="48"/>
      <c r="E2983" s="48"/>
      <c r="F2983" s="50"/>
      <c r="G2983" s="51"/>
      <c r="H2983" s="128" t="str">
        <f>IF(F2983="","",_xlfn.IFNA(VLOOKUP(F2983,'سجل المشتريات'!E:M,9,0),"غير مسجلة في المشتريات"))</f>
        <v/>
      </c>
      <c r="I2983" s="27" t="str">
        <f>_xlfn.IFNA(VLOOKUP(E2983,الاوردرات!$B$1:$C$600,2,0),"")</f>
        <v/>
      </c>
      <c r="J2983" s="63"/>
      <c r="L2983" s="125" t="str">
        <f>IF(F2983="","",_xlfn.IFNA((VLOOKUP(F2983,help!L:M,2,0))*G2983,"غير مسجلة في المشتريات"))</f>
        <v/>
      </c>
    </row>
    <row r="2984" spans="2:12" x14ac:dyDescent="0.2">
      <c r="B2984" s="14">
        <f>COUNTIFS($E$3:E2984,تقرير!$E$4)</f>
        <v>21</v>
      </c>
      <c r="C2984" s="48"/>
      <c r="D2984" s="48"/>
      <c r="E2984" s="48"/>
      <c r="F2984" s="50"/>
      <c r="G2984" s="51"/>
      <c r="H2984" s="128" t="str">
        <f>IF(F2984="","",_xlfn.IFNA(VLOOKUP(F2984,'سجل المشتريات'!E:M,9,0),"غير مسجلة في المشتريات"))</f>
        <v/>
      </c>
      <c r="I2984" s="27" t="str">
        <f>_xlfn.IFNA(VLOOKUP(E2984,الاوردرات!$B$1:$C$600,2,0),"")</f>
        <v/>
      </c>
      <c r="J2984" s="63"/>
      <c r="L2984" s="125" t="str">
        <f>IF(F2984="","",_xlfn.IFNA((VLOOKUP(F2984,help!L:M,2,0))*G2984,"غير مسجلة في المشتريات"))</f>
        <v/>
      </c>
    </row>
    <row r="2985" spans="2:12" x14ac:dyDescent="0.2">
      <c r="B2985" s="14">
        <f>COUNTIFS($E$3:E2985,تقرير!$E$4)</f>
        <v>21</v>
      </c>
      <c r="C2985" s="48"/>
      <c r="D2985" s="48"/>
      <c r="E2985" s="48"/>
      <c r="F2985" s="50"/>
      <c r="G2985" s="51"/>
      <c r="H2985" s="128" t="str">
        <f>IF(F2985="","",_xlfn.IFNA(VLOOKUP(F2985,'سجل المشتريات'!E:M,9,0),"غير مسجلة في المشتريات"))</f>
        <v/>
      </c>
      <c r="I2985" s="27" t="str">
        <f>_xlfn.IFNA(VLOOKUP(E2985,الاوردرات!$B$1:$C$600,2,0),"")</f>
        <v/>
      </c>
      <c r="J2985" s="63"/>
      <c r="L2985" s="125" t="str">
        <f>IF(F2985="","",_xlfn.IFNA((VLOOKUP(F2985,help!L:M,2,0))*G2985,"غير مسجلة في المشتريات"))</f>
        <v/>
      </c>
    </row>
    <row r="2986" spans="2:12" x14ac:dyDescent="0.2">
      <c r="B2986" s="14">
        <f>COUNTIFS($E$3:E2986,تقرير!$E$4)</f>
        <v>21</v>
      </c>
      <c r="C2986" s="48"/>
      <c r="D2986" s="48"/>
      <c r="E2986" s="48"/>
      <c r="F2986" s="50"/>
      <c r="G2986" s="51"/>
      <c r="H2986" s="128" t="str">
        <f>IF(F2986="","",_xlfn.IFNA(VLOOKUP(F2986,'سجل المشتريات'!E:M,9,0),"غير مسجلة في المشتريات"))</f>
        <v/>
      </c>
      <c r="I2986" s="27" t="str">
        <f>_xlfn.IFNA(VLOOKUP(E2986,الاوردرات!$B$1:$C$600,2,0),"")</f>
        <v/>
      </c>
      <c r="J2986" s="63"/>
      <c r="L2986" s="125" t="str">
        <f>IF(F2986="","",_xlfn.IFNA((VLOOKUP(F2986,help!L:M,2,0))*G2986,"غير مسجلة في المشتريات"))</f>
        <v/>
      </c>
    </row>
    <row r="2987" spans="2:12" x14ac:dyDescent="0.2">
      <c r="B2987" s="14">
        <f>COUNTIFS($E$3:E2987,تقرير!$E$4)</f>
        <v>21</v>
      </c>
      <c r="C2987" s="48"/>
      <c r="D2987" s="48"/>
      <c r="E2987" s="48"/>
      <c r="F2987" s="50"/>
      <c r="G2987" s="51"/>
      <c r="H2987" s="128" t="str">
        <f>IF(F2987="","",_xlfn.IFNA(VLOOKUP(F2987,'سجل المشتريات'!E:M,9,0),"غير مسجلة في المشتريات"))</f>
        <v/>
      </c>
      <c r="I2987" s="27" t="str">
        <f>_xlfn.IFNA(VLOOKUP(E2987,الاوردرات!$B$1:$C$600,2,0),"")</f>
        <v/>
      </c>
      <c r="J2987" s="63"/>
      <c r="L2987" s="125" t="str">
        <f>IF(F2987="","",_xlfn.IFNA((VLOOKUP(F2987,help!L:M,2,0))*G2987,"غير مسجلة في المشتريات"))</f>
        <v/>
      </c>
    </row>
    <row r="2988" spans="2:12" x14ac:dyDescent="0.2">
      <c r="B2988" s="14">
        <f>COUNTIFS($E$3:E2988,تقرير!$E$4)</f>
        <v>21</v>
      </c>
      <c r="C2988" s="48"/>
      <c r="D2988" s="48"/>
      <c r="E2988" s="48"/>
      <c r="F2988" s="50"/>
      <c r="G2988" s="51"/>
      <c r="H2988" s="128" t="str">
        <f>IF(F2988="","",_xlfn.IFNA(VLOOKUP(F2988,'سجل المشتريات'!E:M,9,0),"غير مسجلة في المشتريات"))</f>
        <v/>
      </c>
      <c r="I2988" s="27" t="str">
        <f>_xlfn.IFNA(VLOOKUP(E2988,الاوردرات!$B$1:$C$600,2,0),"")</f>
        <v/>
      </c>
      <c r="J2988" s="63"/>
      <c r="L2988" s="125" t="str">
        <f>IF(F2988="","",_xlfn.IFNA((VLOOKUP(F2988,help!L:M,2,0))*G2988,"غير مسجلة في المشتريات"))</f>
        <v/>
      </c>
    </row>
    <row r="2989" spans="2:12" x14ac:dyDescent="0.2">
      <c r="B2989" s="14">
        <f>COUNTIFS($E$3:E2989,تقرير!$E$4)</f>
        <v>21</v>
      </c>
      <c r="C2989" s="48"/>
      <c r="D2989" s="48"/>
      <c r="E2989" s="48"/>
      <c r="F2989" s="50"/>
      <c r="G2989" s="51"/>
      <c r="H2989" s="128" t="str">
        <f>IF(F2989="","",_xlfn.IFNA(VLOOKUP(F2989,'سجل المشتريات'!E:M,9,0),"غير مسجلة في المشتريات"))</f>
        <v/>
      </c>
      <c r="I2989" s="27" t="str">
        <f>_xlfn.IFNA(VLOOKUP(E2989,الاوردرات!$B$1:$C$600,2,0),"")</f>
        <v/>
      </c>
      <c r="J2989" s="63"/>
      <c r="L2989" s="125" t="str">
        <f>IF(F2989="","",_xlfn.IFNA((VLOOKUP(F2989,help!L:M,2,0))*G2989,"غير مسجلة في المشتريات"))</f>
        <v/>
      </c>
    </row>
    <row r="2990" spans="2:12" x14ac:dyDescent="0.2">
      <c r="B2990" s="14">
        <f>COUNTIFS($E$3:E2990,تقرير!$E$4)</f>
        <v>21</v>
      </c>
      <c r="C2990" s="48"/>
      <c r="D2990" s="48"/>
      <c r="E2990" s="48"/>
      <c r="F2990" s="50"/>
      <c r="G2990" s="51"/>
      <c r="H2990" s="128" t="str">
        <f>IF(F2990="","",_xlfn.IFNA(VLOOKUP(F2990,'سجل المشتريات'!E:M,9,0),"غير مسجلة في المشتريات"))</f>
        <v/>
      </c>
      <c r="I2990" s="27" t="str">
        <f>_xlfn.IFNA(VLOOKUP(E2990,الاوردرات!$B$1:$C$600,2,0),"")</f>
        <v/>
      </c>
      <c r="J2990" s="63"/>
      <c r="L2990" s="125" t="str">
        <f>IF(F2990="","",_xlfn.IFNA((VLOOKUP(F2990,help!L:M,2,0))*G2990,"غير مسجلة في المشتريات"))</f>
        <v/>
      </c>
    </row>
    <row r="2991" spans="2:12" x14ac:dyDescent="0.2">
      <c r="B2991" s="14">
        <f>COUNTIFS($E$3:E2991,تقرير!$E$4)</f>
        <v>21</v>
      </c>
      <c r="C2991" s="48"/>
      <c r="D2991" s="48"/>
      <c r="E2991" s="48"/>
      <c r="F2991" s="50"/>
      <c r="G2991" s="51"/>
      <c r="H2991" s="128" t="str">
        <f>IF(F2991="","",_xlfn.IFNA(VLOOKUP(F2991,'سجل المشتريات'!E:M,9,0),"غير مسجلة في المشتريات"))</f>
        <v/>
      </c>
      <c r="I2991" s="27" t="str">
        <f>_xlfn.IFNA(VLOOKUP(E2991,الاوردرات!$B$1:$C$600,2,0),"")</f>
        <v/>
      </c>
      <c r="J2991" s="63"/>
      <c r="L2991" s="125" t="str">
        <f>IF(F2991="","",_xlfn.IFNA((VLOOKUP(F2991,help!L:M,2,0))*G2991,"غير مسجلة في المشتريات"))</f>
        <v/>
      </c>
    </row>
    <row r="2992" spans="2:12" x14ac:dyDescent="0.2">
      <c r="B2992" s="14">
        <f>COUNTIFS($E$3:E2992,تقرير!$E$4)</f>
        <v>21</v>
      </c>
      <c r="C2992" s="48"/>
      <c r="D2992" s="48"/>
      <c r="E2992" s="48"/>
      <c r="F2992" s="50"/>
      <c r="G2992" s="51"/>
      <c r="H2992" s="128" t="str">
        <f>IF(F2992="","",_xlfn.IFNA(VLOOKUP(F2992,'سجل المشتريات'!E:M,9,0),"غير مسجلة في المشتريات"))</f>
        <v/>
      </c>
      <c r="I2992" s="27" t="str">
        <f>_xlfn.IFNA(VLOOKUP(E2992,الاوردرات!$B$1:$C$600,2,0),"")</f>
        <v/>
      </c>
      <c r="J2992" s="63"/>
      <c r="L2992" s="125" t="str">
        <f>IF(F2992="","",_xlfn.IFNA((VLOOKUP(F2992,help!L:M,2,0))*G2992,"غير مسجلة في المشتريات"))</f>
        <v/>
      </c>
    </row>
    <row r="2993" spans="2:12" x14ac:dyDescent="0.2">
      <c r="B2993" s="14">
        <f>COUNTIFS($E$3:E2993,تقرير!$E$4)</f>
        <v>21</v>
      </c>
      <c r="C2993" s="48"/>
      <c r="D2993" s="48"/>
      <c r="E2993" s="48"/>
      <c r="F2993" s="50"/>
      <c r="G2993" s="51"/>
      <c r="H2993" s="128" t="str">
        <f>IF(F2993="","",_xlfn.IFNA(VLOOKUP(F2993,'سجل المشتريات'!E:M,9,0),"غير مسجلة في المشتريات"))</f>
        <v/>
      </c>
      <c r="I2993" s="27" t="str">
        <f>_xlfn.IFNA(VLOOKUP(E2993,الاوردرات!$B$1:$C$600,2,0),"")</f>
        <v/>
      </c>
      <c r="J2993" s="63"/>
      <c r="L2993" s="125" t="str">
        <f>IF(F2993="","",_xlfn.IFNA((VLOOKUP(F2993,help!L:M,2,0))*G2993,"غير مسجلة في المشتريات"))</f>
        <v/>
      </c>
    </row>
    <row r="2994" spans="2:12" x14ac:dyDescent="0.2">
      <c r="B2994" s="14">
        <f>COUNTIFS($E$3:E2994,تقرير!$E$4)</f>
        <v>21</v>
      </c>
      <c r="C2994" s="48"/>
      <c r="D2994" s="48"/>
      <c r="E2994" s="48"/>
      <c r="F2994" s="50"/>
      <c r="G2994" s="51"/>
      <c r="H2994" s="128" t="str">
        <f>IF(F2994="","",_xlfn.IFNA(VLOOKUP(F2994,'سجل المشتريات'!E:M,9,0),"غير مسجلة في المشتريات"))</f>
        <v/>
      </c>
      <c r="I2994" s="27" t="str">
        <f>_xlfn.IFNA(VLOOKUP(E2994,الاوردرات!$B$1:$C$600,2,0),"")</f>
        <v/>
      </c>
      <c r="J2994" s="63"/>
      <c r="L2994" s="125" t="str">
        <f>IF(F2994="","",_xlfn.IFNA((VLOOKUP(F2994,help!L:M,2,0))*G2994,"غير مسجلة في المشتريات"))</f>
        <v/>
      </c>
    </row>
    <row r="2995" spans="2:12" x14ac:dyDescent="0.2">
      <c r="B2995" s="14">
        <f>COUNTIFS($E$3:E2995,تقرير!$E$4)</f>
        <v>21</v>
      </c>
      <c r="C2995" s="48"/>
      <c r="D2995" s="48"/>
      <c r="E2995" s="48"/>
      <c r="F2995" s="50"/>
      <c r="G2995" s="51"/>
      <c r="H2995" s="128" t="str">
        <f>IF(F2995="","",_xlfn.IFNA(VLOOKUP(F2995,'سجل المشتريات'!E:M,9,0),"غير مسجلة في المشتريات"))</f>
        <v/>
      </c>
      <c r="I2995" s="27" t="str">
        <f>_xlfn.IFNA(VLOOKUP(E2995,الاوردرات!$B$1:$C$600,2,0),"")</f>
        <v/>
      </c>
      <c r="J2995" s="63"/>
      <c r="L2995" s="125" t="str">
        <f>IF(F2995="","",_xlfn.IFNA((VLOOKUP(F2995,help!L:M,2,0))*G2995,"غير مسجلة في المشتريات"))</f>
        <v/>
      </c>
    </row>
    <row r="2996" spans="2:12" x14ac:dyDescent="0.2">
      <c r="B2996" s="14">
        <f>COUNTIFS($E$3:E2996,تقرير!$E$4)</f>
        <v>21</v>
      </c>
      <c r="C2996" s="48"/>
      <c r="D2996" s="48"/>
      <c r="E2996" s="48"/>
      <c r="F2996" s="50"/>
      <c r="G2996" s="51"/>
      <c r="H2996" s="128" t="str">
        <f>IF(F2996="","",_xlfn.IFNA(VLOOKUP(F2996,'سجل المشتريات'!E:M,9,0),"غير مسجلة في المشتريات"))</f>
        <v/>
      </c>
      <c r="I2996" s="27" t="str">
        <f>_xlfn.IFNA(VLOOKUP(E2996,الاوردرات!$B$1:$C$600,2,0),"")</f>
        <v/>
      </c>
      <c r="J2996" s="63"/>
      <c r="L2996" s="125" t="str">
        <f>IF(F2996="","",_xlfn.IFNA((VLOOKUP(F2996,help!L:M,2,0))*G2996,"غير مسجلة في المشتريات"))</f>
        <v/>
      </c>
    </row>
    <row r="2997" spans="2:12" x14ac:dyDescent="0.2">
      <c r="B2997" s="14">
        <f>COUNTIFS($E$3:E2997,تقرير!$E$4)</f>
        <v>21</v>
      </c>
      <c r="C2997" s="48"/>
      <c r="D2997" s="48"/>
      <c r="E2997" s="48"/>
      <c r="F2997" s="50"/>
      <c r="G2997" s="51"/>
      <c r="H2997" s="128" t="str">
        <f>IF(F2997="","",_xlfn.IFNA(VLOOKUP(F2997,'سجل المشتريات'!E:M,9,0),"غير مسجلة في المشتريات"))</f>
        <v/>
      </c>
      <c r="I2997" s="27" t="str">
        <f>_xlfn.IFNA(VLOOKUP(E2997,الاوردرات!$B$1:$C$600,2,0),"")</f>
        <v/>
      </c>
      <c r="J2997" s="63"/>
      <c r="L2997" s="125" t="str">
        <f>IF(F2997="","",_xlfn.IFNA((VLOOKUP(F2997,help!L:M,2,0))*G2997,"غير مسجلة في المشتريات"))</f>
        <v/>
      </c>
    </row>
    <row r="2998" spans="2:12" x14ac:dyDescent="0.2">
      <c r="B2998" s="14">
        <f>COUNTIFS($E$3:E2998,تقرير!$E$4)</f>
        <v>21</v>
      </c>
      <c r="C2998" s="48"/>
      <c r="D2998" s="48"/>
      <c r="E2998" s="48"/>
      <c r="F2998" s="50"/>
      <c r="G2998" s="51"/>
      <c r="H2998" s="128" t="str">
        <f>IF(F2998="","",_xlfn.IFNA(VLOOKUP(F2998,'سجل المشتريات'!E:M,9,0),"غير مسجلة في المشتريات"))</f>
        <v/>
      </c>
      <c r="I2998" s="27" t="str">
        <f>_xlfn.IFNA(VLOOKUP(E2998,الاوردرات!$B$1:$C$600,2,0),"")</f>
        <v/>
      </c>
      <c r="J2998" s="63"/>
      <c r="L2998" s="125" t="str">
        <f>IF(F2998="","",_xlfn.IFNA((VLOOKUP(F2998,help!L:M,2,0))*G2998,"غير مسجلة في المشتريات"))</f>
        <v/>
      </c>
    </row>
    <row r="2999" spans="2:12" x14ac:dyDescent="0.2">
      <c r="B2999" s="14">
        <f>COUNTIFS($E$3:E2999,تقرير!$E$4)</f>
        <v>21</v>
      </c>
      <c r="C2999" s="48"/>
      <c r="D2999" s="48"/>
      <c r="E2999" s="48"/>
      <c r="F2999" s="50"/>
      <c r="G2999" s="51"/>
      <c r="H2999" s="128" t="str">
        <f>IF(F2999="","",_xlfn.IFNA(VLOOKUP(F2999,'سجل المشتريات'!E:M,9,0),"غير مسجلة في المشتريات"))</f>
        <v/>
      </c>
      <c r="I2999" s="27" t="str">
        <f>_xlfn.IFNA(VLOOKUP(E2999,الاوردرات!$B$1:$C$600,2,0),"")</f>
        <v/>
      </c>
      <c r="J2999" s="63"/>
      <c r="L2999" s="125" t="str">
        <f>IF(F2999="","",_xlfn.IFNA((VLOOKUP(F2999,help!L:M,2,0))*G2999,"غير مسجلة في المشتريات"))</f>
        <v/>
      </c>
    </row>
    <row r="3000" spans="2:12" x14ac:dyDescent="0.2">
      <c r="B3000" s="14">
        <f>COUNTIFS($E$3:E3000,تقرير!$E$4)</f>
        <v>21</v>
      </c>
      <c r="C3000" s="48"/>
      <c r="D3000" s="48"/>
      <c r="E3000" s="48"/>
      <c r="F3000" s="50"/>
      <c r="G3000" s="51"/>
      <c r="H3000" s="128" t="str">
        <f>IF(F3000="","",_xlfn.IFNA(VLOOKUP(F3000,'سجل المشتريات'!E:M,9,0),"غير مسجلة في المشتريات"))</f>
        <v/>
      </c>
      <c r="I3000" s="27" t="str">
        <f>_xlfn.IFNA(VLOOKUP(E3000,الاوردرات!$B$1:$C$600,2,0),"")</f>
        <v/>
      </c>
      <c r="J3000" s="63"/>
      <c r="L3000" s="125" t="str">
        <f>IF(F3000="","",_xlfn.IFNA((VLOOKUP(F3000,help!L:M,2,0))*G3000,"غير مسجلة في المشتريات"))</f>
        <v/>
      </c>
    </row>
    <row r="3001" spans="2:12" x14ac:dyDescent="0.2">
      <c r="B3001" s="14">
        <f>COUNTIFS($E$3:E3001,تقرير!$E$4)</f>
        <v>21</v>
      </c>
      <c r="C3001" s="48"/>
      <c r="D3001" s="48"/>
      <c r="E3001" s="48"/>
      <c r="F3001" s="50"/>
      <c r="G3001" s="51"/>
      <c r="H3001" s="128" t="str">
        <f>IF(F3001="","",_xlfn.IFNA(VLOOKUP(F3001,'سجل المشتريات'!E:M,9,0),"غير مسجلة في المشتريات"))</f>
        <v/>
      </c>
      <c r="I3001" s="27" t="str">
        <f>_xlfn.IFNA(VLOOKUP(E3001,الاوردرات!$B$1:$C$600,2,0),"")</f>
        <v/>
      </c>
      <c r="J3001" s="63"/>
      <c r="L3001" s="125" t="str">
        <f>IF(F3001="","",_xlfn.IFNA((VLOOKUP(F3001,help!L:M,2,0))*G3001,"غير مسجلة في المشتريات"))</f>
        <v/>
      </c>
    </row>
    <row r="3002" spans="2:12" x14ac:dyDescent="0.2">
      <c r="B3002" s="14">
        <f>COUNTIFS($E$3:E3002,تقرير!$E$4)</f>
        <v>21</v>
      </c>
      <c r="C3002" s="48"/>
      <c r="D3002" s="48"/>
      <c r="E3002" s="48"/>
      <c r="F3002" s="50"/>
      <c r="G3002" s="51"/>
      <c r="H3002" s="128" t="str">
        <f>IF(F3002="","",_xlfn.IFNA(VLOOKUP(F3002,'سجل المشتريات'!E:M,9,0),"غير مسجلة في المشتريات"))</f>
        <v/>
      </c>
      <c r="I3002" s="27" t="str">
        <f>_xlfn.IFNA(VLOOKUP(E3002,الاوردرات!$B$1:$C$600,2,0),"")</f>
        <v/>
      </c>
      <c r="J3002" s="63"/>
      <c r="L3002" s="125" t="str">
        <f>IF(F3002="","",_xlfn.IFNA((VLOOKUP(F3002,help!L:M,2,0))*G3002,"غير مسجلة في المشتريات"))</f>
        <v/>
      </c>
    </row>
    <row r="3003" spans="2:12" x14ac:dyDescent="0.2">
      <c r="B3003" s="14">
        <f>COUNTIFS($E$3:E3003,تقرير!$E$4)</f>
        <v>21</v>
      </c>
      <c r="C3003" s="48"/>
      <c r="D3003" s="48"/>
      <c r="E3003" s="48"/>
      <c r="F3003" s="50"/>
      <c r="G3003" s="51"/>
      <c r="H3003" s="128" t="str">
        <f>IF(F3003="","",_xlfn.IFNA(VLOOKUP(F3003,'سجل المشتريات'!E:M,9,0),"غير مسجلة في المشتريات"))</f>
        <v/>
      </c>
      <c r="I3003" s="27" t="str">
        <f>_xlfn.IFNA(VLOOKUP(E3003,الاوردرات!$B$1:$C$600,2,0),"")</f>
        <v/>
      </c>
      <c r="J3003" s="63"/>
      <c r="L3003" s="125" t="str">
        <f>IF(F3003="","",_xlfn.IFNA((VLOOKUP(F3003,help!L:M,2,0))*G3003,"غير مسجلة في المشتريات"))</f>
        <v/>
      </c>
    </row>
    <row r="3004" spans="2:12" x14ac:dyDescent="0.2">
      <c r="B3004" s="14">
        <f>COUNTIFS($E$3:E3004,تقرير!$E$4)</f>
        <v>21</v>
      </c>
      <c r="C3004" s="48"/>
      <c r="D3004" s="48"/>
      <c r="E3004" s="48"/>
      <c r="F3004" s="50"/>
      <c r="G3004" s="51"/>
      <c r="H3004" s="128" t="str">
        <f>IF(F3004="","",_xlfn.IFNA(VLOOKUP(F3004,'سجل المشتريات'!E:M,9,0),"غير مسجلة في المشتريات"))</f>
        <v/>
      </c>
      <c r="I3004" s="27" t="str">
        <f>_xlfn.IFNA(VLOOKUP(E3004,الاوردرات!$B$1:$C$600,2,0),"")</f>
        <v/>
      </c>
      <c r="J3004" s="63"/>
      <c r="L3004" s="125" t="str">
        <f>IF(F3004="","",_xlfn.IFNA((VLOOKUP(F3004,help!L:M,2,0))*G3004,"غير مسجلة في المشتريات"))</f>
        <v/>
      </c>
    </row>
    <row r="3005" spans="2:12" x14ac:dyDescent="0.2">
      <c r="B3005" s="14">
        <f>COUNTIFS($E$3:E3005,تقرير!$E$4)</f>
        <v>21</v>
      </c>
      <c r="C3005" s="48"/>
      <c r="D3005" s="48"/>
      <c r="E3005" s="48"/>
      <c r="F3005" s="50"/>
      <c r="G3005" s="51"/>
      <c r="H3005" s="128" t="str">
        <f>IF(F3005="","",_xlfn.IFNA(VLOOKUP(F3005,'سجل المشتريات'!E:M,9,0),"غير مسجلة في المشتريات"))</f>
        <v/>
      </c>
      <c r="I3005" s="27" t="str">
        <f>_xlfn.IFNA(VLOOKUP(E3005,الاوردرات!$B$1:$C$600,2,0),"")</f>
        <v/>
      </c>
      <c r="J3005" s="63"/>
      <c r="L3005" s="125" t="str">
        <f>IF(F3005="","",_xlfn.IFNA((VLOOKUP(F3005,help!L:M,2,0))*G3005,"غير مسجلة في المشتريات"))</f>
        <v/>
      </c>
    </row>
    <row r="3006" spans="2:12" x14ac:dyDescent="0.2">
      <c r="B3006" s="14">
        <f>COUNTIFS($E$3:E3006,تقرير!$E$4)</f>
        <v>21</v>
      </c>
      <c r="C3006" s="48"/>
      <c r="D3006" s="48"/>
      <c r="E3006" s="48"/>
      <c r="F3006" s="50"/>
      <c r="G3006" s="51"/>
      <c r="H3006" s="128" t="str">
        <f>IF(F3006="","",_xlfn.IFNA(VLOOKUP(F3006,'سجل المشتريات'!E:M,9,0),"غير مسجلة في المشتريات"))</f>
        <v/>
      </c>
      <c r="I3006" s="27" t="str">
        <f>_xlfn.IFNA(VLOOKUP(E3006,الاوردرات!$B$1:$C$600,2,0),"")</f>
        <v/>
      </c>
      <c r="J3006" s="63"/>
      <c r="L3006" s="125" t="str">
        <f>IF(F3006="","",_xlfn.IFNA((VLOOKUP(F3006,help!L:M,2,0))*G3006,"غير مسجلة في المشتريات"))</f>
        <v/>
      </c>
    </row>
    <row r="3007" spans="2:12" x14ac:dyDescent="0.2">
      <c r="B3007" s="14">
        <f>COUNTIFS($E$3:E3007,تقرير!$E$4)</f>
        <v>21</v>
      </c>
      <c r="C3007" s="48"/>
      <c r="D3007" s="48"/>
      <c r="E3007" s="48"/>
      <c r="F3007" s="50"/>
      <c r="G3007" s="51"/>
      <c r="H3007" s="128" t="str">
        <f>IF(F3007="","",_xlfn.IFNA(VLOOKUP(F3007,'سجل المشتريات'!E:M,9,0),"غير مسجلة في المشتريات"))</f>
        <v/>
      </c>
      <c r="I3007" s="27" t="str">
        <f>_xlfn.IFNA(VLOOKUP(E3007,الاوردرات!$B$1:$C$600,2,0),"")</f>
        <v/>
      </c>
      <c r="J3007" s="63"/>
      <c r="L3007" s="125" t="str">
        <f>IF(F3007="","",_xlfn.IFNA((VLOOKUP(F3007,help!L:M,2,0))*G3007,"غير مسجلة في المشتريات"))</f>
        <v/>
      </c>
    </row>
    <row r="3008" spans="2:12" x14ac:dyDescent="0.2">
      <c r="B3008" s="14">
        <f>COUNTIFS($E$3:E3008,تقرير!$E$4)</f>
        <v>21</v>
      </c>
      <c r="C3008" s="48"/>
      <c r="D3008" s="48"/>
      <c r="E3008" s="48"/>
      <c r="F3008" s="50"/>
      <c r="G3008" s="51"/>
      <c r="H3008" s="128" t="str">
        <f>IF(F3008="","",_xlfn.IFNA(VLOOKUP(F3008,'سجل المشتريات'!E:M,9,0),"غير مسجلة في المشتريات"))</f>
        <v/>
      </c>
      <c r="I3008" s="27" t="str">
        <f>_xlfn.IFNA(VLOOKUP(E3008,الاوردرات!$B$1:$C$600,2,0),"")</f>
        <v/>
      </c>
      <c r="J3008" s="63"/>
      <c r="L3008" s="125" t="str">
        <f>IF(F3008="","",_xlfn.IFNA((VLOOKUP(F3008,help!L:M,2,0))*G3008,"غير مسجلة في المشتريات"))</f>
        <v/>
      </c>
    </row>
    <row r="3009" spans="2:12" x14ac:dyDescent="0.2">
      <c r="B3009" s="14">
        <f>COUNTIFS($E$3:E3009,تقرير!$E$4)</f>
        <v>21</v>
      </c>
      <c r="C3009" s="48"/>
      <c r="D3009" s="48"/>
      <c r="E3009" s="48"/>
      <c r="F3009" s="50"/>
      <c r="G3009" s="51"/>
      <c r="H3009" s="128" t="str">
        <f>IF(F3009="","",_xlfn.IFNA(VLOOKUP(F3009,'سجل المشتريات'!E:M,9,0),"غير مسجلة في المشتريات"))</f>
        <v/>
      </c>
      <c r="I3009" s="27" t="str">
        <f>_xlfn.IFNA(VLOOKUP(E3009,الاوردرات!$B$1:$C$600,2,0),"")</f>
        <v/>
      </c>
      <c r="J3009" s="63"/>
      <c r="L3009" s="125" t="str">
        <f>IF(F3009="","",_xlfn.IFNA((VLOOKUP(F3009,help!L:M,2,0))*G3009,"غير مسجلة في المشتريات"))</f>
        <v/>
      </c>
    </row>
    <row r="3010" spans="2:12" x14ac:dyDescent="0.2">
      <c r="B3010" s="14">
        <f>COUNTIFS($E$3:E3010,تقرير!$E$4)</f>
        <v>21</v>
      </c>
      <c r="C3010" s="48"/>
      <c r="D3010" s="48"/>
      <c r="E3010" s="48"/>
      <c r="F3010" s="50"/>
      <c r="G3010" s="51"/>
      <c r="H3010" s="128" t="str">
        <f>IF(F3010="","",_xlfn.IFNA(VLOOKUP(F3010,'سجل المشتريات'!E:M,9,0),"غير مسجلة في المشتريات"))</f>
        <v/>
      </c>
      <c r="I3010" s="27" t="str">
        <f>_xlfn.IFNA(VLOOKUP(E3010,الاوردرات!$B$1:$C$600,2,0),"")</f>
        <v/>
      </c>
      <c r="J3010" s="63"/>
      <c r="L3010" s="125" t="str">
        <f>IF(F3010="","",_xlfn.IFNA((VLOOKUP(F3010,help!L:M,2,0))*G3010,"غير مسجلة في المشتريات"))</f>
        <v/>
      </c>
    </row>
    <row r="3011" spans="2:12" x14ac:dyDescent="0.2">
      <c r="B3011" s="14">
        <f>COUNTIFS($E$3:E3011,تقرير!$E$4)</f>
        <v>21</v>
      </c>
      <c r="C3011" s="48"/>
      <c r="D3011" s="48"/>
      <c r="E3011" s="48"/>
      <c r="F3011" s="50"/>
      <c r="G3011" s="51"/>
      <c r="H3011" s="128" t="str">
        <f>IF(F3011="","",_xlfn.IFNA(VLOOKUP(F3011,'سجل المشتريات'!E:M,9,0),"غير مسجلة في المشتريات"))</f>
        <v/>
      </c>
      <c r="I3011" s="27" t="str">
        <f>_xlfn.IFNA(VLOOKUP(E3011,الاوردرات!$B$1:$C$600,2,0),"")</f>
        <v/>
      </c>
      <c r="J3011" s="63"/>
      <c r="L3011" s="125" t="str">
        <f>IF(F3011="","",_xlfn.IFNA((VLOOKUP(F3011,help!L:M,2,0))*G3011,"غير مسجلة في المشتريات"))</f>
        <v/>
      </c>
    </row>
    <row r="3012" spans="2:12" x14ac:dyDescent="0.2">
      <c r="B3012" s="14">
        <f>COUNTIFS($E$3:E3012,تقرير!$E$4)</f>
        <v>21</v>
      </c>
      <c r="C3012" s="48"/>
      <c r="D3012" s="48"/>
      <c r="E3012" s="48"/>
      <c r="F3012" s="50"/>
      <c r="G3012" s="51"/>
      <c r="H3012" s="128" t="str">
        <f>IF(F3012="","",_xlfn.IFNA(VLOOKUP(F3012,'سجل المشتريات'!E:M,9,0),"غير مسجلة في المشتريات"))</f>
        <v/>
      </c>
      <c r="I3012" s="27" t="str">
        <f>_xlfn.IFNA(VLOOKUP(E3012,الاوردرات!$B$1:$C$600,2,0),"")</f>
        <v/>
      </c>
      <c r="J3012" s="63"/>
      <c r="L3012" s="125" t="str">
        <f>IF(F3012="","",_xlfn.IFNA((VLOOKUP(F3012,help!L:M,2,0))*G3012,"غير مسجلة في المشتريات"))</f>
        <v/>
      </c>
    </row>
    <row r="3013" spans="2:12" x14ac:dyDescent="0.2">
      <c r="B3013" s="14">
        <f>COUNTIFS($E$3:E3013,تقرير!$E$4)</f>
        <v>21</v>
      </c>
      <c r="C3013" s="48"/>
      <c r="D3013" s="48"/>
      <c r="E3013" s="48"/>
      <c r="F3013" s="50"/>
      <c r="G3013" s="51"/>
      <c r="H3013" s="128" t="str">
        <f>IF(F3013="","",_xlfn.IFNA(VLOOKUP(F3013,'سجل المشتريات'!E:M,9,0),"غير مسجلة في المشتريات"))</f>
        <v/>
      </c>
      <c r="I3013" s="27" t="str">
        <f>_xlfn.IFNA(VLOOKUP(E3013,الاوردرات!$B$1:$C$600,2,0),"")</f>
        <v/>
      </c>
      <c r="J3013" s="63"/>
      <c r="L3013" s="125" t="str">
        <f>IF(F3013="","",_xlfn.IFNA((VLOOKUP(F3013,help!L:M,2,0))*G3013,"غير مسجلة في المشتريات"))</f>
        <v/>
      </c>
    </row>
    <row r="3014" spans="2:12" x14ac:dyDescent="0.2">
      <c r="B3014" s="14">
        <f>COUNTIFS($E$3:E3014,تقرير!$E$4)</f>
        <v>21</v>
      </c>
      <c r="C3014" s="48"/>
      <c r="D3014" s="48"/>
      <c r="E3014" s="48"/>
      <c r="F3014" s="50"/>
      <c r="G3014" s="51"/>
      <c r="H3014" s="128" t="str">
        <f>IF(F3014="","",_xlfn.IFNA(VLOOKUP(F3014,'سجل المشتريات'!E:M,9,0),"غير مسجلة في المشتريات"))</f>
        <v/>
      </c>
      <c r="I3014" s="27" t="str">
        <f>_xlfn.IFNA(VLOOKUP(E3014,الاوردرات!$B$1:$C$600,2,0),"")</f>
        <v/>
      </c>
      <c r="J3014" s="63"/>
      <c r="L3014" s="125" t="str">
        <f>IF(F3014="","",_xlfn.IFNA((VLOOKUP(F3014,help!L:M,2,0))*G3014,"غير مسجلة في المشتريات"))</f>
        <v/>
      </c>
    </row>
    <row r="3015" spans="2:12" x14ac:dyDescent="0.2">
      <c r="B3015" s="14">
        <f>COUNTIFS($E$3:E3015,تقرير!$E$4)</f>
        <v>21</v>
      </c>
      <c r="C3015" s="48"/>
      <c r="D3015" s="48"/>
      <c r="E3015" s="48"/>
      <c r="F3015" s="50"/>
      <c r="G3015" s="51"/>
      <c r="H3015" s="128" t="str">
        <f>IF(F3015="","",_xlfn.IFNA(VLOOKUP(F3015,'سجل المشتريات'!E:M,9,0),"غير مسجلة في المشتريات"))</f>
        <v/>
      </c>
      <c r="I3015" s="27" t="str">
        <f>_xlfn.IFNA(VLOOKUP(E3015,الاوردرات!$B$1:$C$600,2,0),"")</f>
        <v/>
      </c>
      <c r="J3015" s="63"/>
      <c r="L3015" s="125" t="str">
        <f>IF(F3015="","",_xlfn.IFNA((VLOOKUP(F3015,help!L:M,2,0))*G3015,"غير مسجلة في المشتريات"))</f>
        <v/>
      </c>
    </row>
    <row r="3016" spans="2:12" x14ac:dyDescent="0.2">
      <c r="B3016" s="14">
        <f>COUNTIFS($E$3:E3016,تقرير!$E$4)</f>
        <v>21</v>
      </c>
      <c r="C3016" s="48"/>
      <c r="D3016" s="48"/>
      <c r="E3016" s="48"/>
      <c r="F3016" s="50"/>
      <c r="G3016" s="51"/>
      <c r="H3016" s="128" t="str">
        <f>IF(F3016="","",_xlfn.IFNA(VLOOKUP(F3016,'سجل المشتريات'!E:M,9,0),"غير مسجلة في المشتريات"))</f>
        <v/>
      </c>
      <c r="I3016" s="27" t="str">
        <f>_xlfn.IFNA(VLOOKUP(E3016,الاوردرات!$B$1:$C$600,2,0),"")</f>
        <v/>
      </c>
      <c r="J3016" s="63"/>
      <c r="L3016" s="125" t="str">
        <f>IF(F3016="","",_xlfn.IFNA((VLOOKUP(F3016,help!L:M,2,0))*G3016,"غير مسجلة في المشتريات"))</f>
        <v/>
      </c>
    </row>
    <row r="3017" spans="2:12" x14ac:dyDescent="0.2">
      <c r="B3017" s="14">
        <f>COUNTIFS($E$3:E3017,تقرير!$E$4)</f>
        <v>21</v>
      </c>
      <c r="C3017" s="48"/>
      <c r="D3017" s="48"/>
      <c r="E3017" s="48"/>
      <c r="F3017" s="50"/>
      <c r="G3017" s="51"/>
      <c r="H3017" s="128" t="str">
        <f>IF(F3017="","",_xlfn.IFNA(VLOOKUP(F3017,'سجل المشتريات'!E:M,9,0),"غير مسجلة في المشتريات"))</f>
        <v/>
      </c>
      <c r="I3017" s="27" t="str">
        <f>_xlfn.IFNA(VLOOKUP(E3017,الاوردرات!$B$1:$C$600,2,0),"")</f>
        <v/>
      </c>
      <c r="J3017" s="63"/>
      <c r="L3017" s="125" t="str">
        <f>IF(F3017="","",_xlfn.IFNA((VLOOKUP(F3017,help!L:M,2,0))*G3017,"غير مسجلة في المشتريات"))</f>
        <v/>
      </c>
    </row>
    <row r="3018" spans="2:12" x14ac:dyDescent="0.2">
      <c r="B3018" s="14">
        <f>COUNTIFS($E$3:E3018,تقرير!$E$4)</f>
        <v>21</v>
      </c>
      <c r="C3018" s="48"/>
      <c r="D3018" s="48"/>
      <c r="E3018" s="48"/>
      <c r="F3018" s="50"/>
      <c r="G3018" s="51"/>
      <c r="H3018" s="128" t="str">
        <f>IF(F3018="","",_xlfn.IFNA(VLOOKUP(F3018,'سجل المشتريات'!E:M,9,0),"غير مسجلة في المشتريات"))</f>
        <v/>
      </c>
      <c r="I3018" s="27" t="str">
        <f>_xlfn.IFNA(VLOOKUP(E3018,الاوردرات!$B$1:$C$600,2,0),"")</f>
        <v/>
      </c>
      <c r="J3018" s="63"/>
      <c r="L3018" s="125" t="str">
        <f>IF(F3018="","",_xlfn.IFNA((VLOOKUP(F3018,help!L:M,2,0))*G3018,"غير مسجلة في المشتريات"))</f>
        <v/>
      </c>
    </row>
    <row r="3019" spans="2:12" x14ac:dyDescent="0.2">
      <c r="B3019" s="14">
        <f>COUNTIFS($E$3:E3019,تقرير!$E$4)</f>
        <v>21</v>
      </c>
      <c r="C3019" s="48"/>
      <c r="D3019" s="48"/>
      <c r="E3019" s="48"/>
      <c r="F3019" s="50"/>
      <c r="G3019" s="51"/>
      <c r="H3019" s="128" t="str">
        <f>IF(F3019="","",_xlfn.IFNA(VLOOKUP(F3019,'سجل المشتريات'!E:M,9,0),"غير مسجلة في المشتريات"))</f>
        <v/>
      </c>
      <c r="I3019" s="27" t="str">
        <f>_xlfn.IFNA(VLOOKUP(E3019,الاوردرات!$B$1:$C$600,2,0),"")</f>
        <v/>
      </c>
      <c r="J3019" s="63"/>
      <c r="L3019" s="125" t="str">
        <f>IF(F3019="","",_xlfn.IFNA((VLOOKUP(F3019,help!L:M,2,0))*G3019,"غير مسجلة في المشتريات"))</f>
        <v/>
      </c>
    </row>
    <row r="3020" spans="2:12" x14ac:dyDescent="0.2">
      <c r="B3020" s="14">
        <f>COUNTIFS($E$3:E3020,تقرير!$E$4)</f>
        <v>21</v>
      </c>
      <c r="C3020" s="48"/>
      <c r="D3020" s="48"/>
      <c r="E3020" s="48"/>
      <c r="F3020" s="50"/>
      <c r="G3020" s="51"/>
      <c r="H3020" s="128" t="str">
        <f>IF(F3020="","",_xlfn.IFNA(VLOOKUP(F3020,'سجل المشتريات'!E:M,9,0),"غير مسجلة في المشتريات"))</f>
        <v/>
      </c>
      <c r="I3020" s="27" t="str">
        <f>_xlfn.IFNA(VLOOKUP(E3020,الاوردرات!$B$1:$C$600,2,0),"")</f>
        <v/>
      </c>
      <c r="J3020" s="63"/>
      <c r="L3020" s="125" t="str">
        <f>IF(F3020="","",_xlfn.IFNA((VLOOKUP(F3020,help!L:M,2,0))*G3020,"غير مسجلة في المشتريات"))</f>
        <v/>
      </c>
    </row>
    <row r="3021" spans="2:12" x14ac:dyDescent="0.2">
      <c r="B3021" s="14">
        <f>COUNTIFS($E$3:E3021,تقرير!$E$4)</f>
        <v>21</v>
      </c>
      <c r="C3021" s="48"/>
      <c r="D3021" s="48"/>
      <c r="E3021" s="48"/>
      <c r="F3021" s="50"/>
      <c r="G3021" s="51"/>
      <c r="H3021" s="128" t="str">
        <f>IF(F3021="","",_xlfn.IFNA(VLOOKUP(F3021,'سجل المشتريات'!E:M,9,0),"غير مسجلة في المشتريات"))</f>
        <v/>
      </c>
      <c r="I3021" s="27" t="str">
        <f>_xlfn.IFNA(VLOOKUP(E3021,الاوردرات!$B$1:$C$600,2,0),"")</f>
        <v/>
      </c>
      <c r="J3021" s="63"/>
      <c r="L3021" s="125" t="str">
        <f>IF(F3021="","",_xlfn.IFNA((VLOOKUP(F3021,help!L:M,2,0))*G3021,"غير مسجلة في المشتريات"))</f>
        <v/>
      </c>
    </row>
    <row r="3022" spans="2:12" x14ac:dyDescent="0.2">
      <c r="B3022" s="14">
        <f>COUNTIFS($E$3:E3022,تقرير!$E$4)</f>
        <v>21</v>
      </c>
      <c r="C3022" s="48"/>
      <c r="D3022" s="48"/>
      <c r="E3022" s="48"/>
      <c r="F3022" s="50"/>
      <c r="G3022" s="51"/>
      <c r="H3022" s="128" t="str">
        <f>IF(F3022="","",_xlfn.IFNA(VLOOKUP(F3022,'سجل المشتريات'!E:M,9,0),"غير مسجلة في المشتريات"))</f>
        <v/>
      </c>
      <c r="I3022" s="27" t="str">
        <f>_xlfn.IFNA(VLOOKUP(E3022,الاوردرات!$B$1:$C$600,2,0),"")</f>
        <v/>
      </c>
      <c r="J3022" s="63"/>
      <c r="L3022" s="125" t="str">
        <f>IF(F3022="","",_xlfn.IFNA((VLOOKUP(F3022,help!L:M,2,0))*G3022,"غير مسجلة في المشتريات"))</f>
        <v/>
      </c>
    </row>
    <row r="3023" spans="2:12" x14ac:dyDescent="0.2">
      <c r="B3023" s="14">
        <f>COUNTIFS($E$3:E3023,تقرير!$E$4)</f>
        <v>21</v>
      </c>
      <c r="C3023" s="48"/>
      <c r="D3023" s="48"/>
      <c r="E3023" s="48"/>
      <c r="F3023" s="50"/>
      <c r="G3023" s="51"/>
      <c r="H3023" s="128" t="str">
        <f>IF(F3023="","",_xlfn.IFNA(VLOOKUP(F3023,'سجل المشتريات'!E:M,9,0),"غير مسجلة في المشتريات"))</f>
        <v/>
      </c>
      <c r="I3023" s="27" t="str">
        <f>_xlfn.IFNA(VLOOKUP(E3023,الاوردرات!$B$1:$C$600,2,0),"")</f>
        <v/>
      </c>
      <c r="J3023" s="63"/>
      <c r="L3023" s="125" t="str">
        <f>IF(F3023="","",_xlfn.IFNA((VLOOKUP(F3023,help!L:M,2,0))*G3023,"غير مسجلة في المشتريات"))</f>
        <v/>
      </c>
    </row>
    <row r="3024" spans="2:12" x14ac:dyDescent="0.2">
      <c r="B3024" s="14">
        <f>COUNTIFS($E$3:E3024,تقرير!$E$4)</f>
        <v>21</v>
      </c>
      <c r="C3024" s="48"/>
      <c r="D3024" s="48"/>
      <c r="E3024" s="48"/>
      <c r="F3024" s="50"/>
      <c r="G3024" s="51"/>
      <c r="H3024" s="128" t="str">
        <f>IF(F3024="","",_xlfn.IFNA(VLOOKUP(F3024,'سجل المشتريات'!E:M,9,0),"غير مسجلة في المشتريات"))</f>
        <v/>
      </c>
      <c r="I3024" s="27" t="str">
        <f>_xlfn.IFNA(VLOOKUP(E3024,الاوردرات!$B$1:$C$600,2,0),"")</f>
        <v/>
      </c>
      <c r="J3024" s="63"/>
      <c r="L3024" s="125" t="str">
        <f>IF(F3024="","",_xlfn.IFNA((VLOOKUP(F3024,help!L:M,2,0))*G3024,"غير مسجلة في المشتريات"))</f>
        <v/>
      </c>
    </row>
    <row r="3025" spans="2:12" x14ac:dyDescent="0.2">
      <c r="B3025" s="14">
        <f>COUNTIFS($E$3:E3025,تقرير!$E$4)</f>
        <v>21</v>
      </c>
      <c r="C3025" s="48"/>
      <c r="D3025" s="48"/>
      <c r="E3025" s="48"/>
      <c r="F3025" s="50"/>
      <c r="G3025" s="51"/>
      <c r="H3025" s="128" t="str">
        <f>IF(F3025="","",_xlfn.IFNA(VLOOKUP(F3025,'سجل المشتريات'!E:M,9,0),"غير مسجلة في المشتريات"))</f>
        <v/>
      </c>
      <c r="I3025" s="27" t="str">
        <f>_xlfn.IFNA(VLOOKUP(E3025,الاوردرات!$B$1:$C$600,2,0),"")</f>
        <v/>
      </c>
      <c r="J3025" s="63"/>
      <c r="L3025" s="125" t="str">
        <f>IF(F3025="","",_xlfn.IFNA((VLOOKUP(F3025,help!L:M,2,0))*G3025,"غير مسجلة في المشتريات"))</f>
        <v/>
      </c>
    </row>
    <row r="3026" spans="2:12" x14ac:dyDescent="0.2">
      <c r="B3026" s="14">
        <f>COUNTIFS($E$3:E3026,تقرير!$E$4)</f>
        <v>21</v>
      </c>
      <c r="C3026" s="48"/>
      <c r="D3026" s="48"/>
      <c r="E3026" s="48"/>
      <c r="F3026" s="50"/>
      <c r="G3026" s="51"/>
      <c r="H3026" s="128" t="str">
        <f>IF(F3026="","",_xlfn.IFNA(VLOOKUP(F3026,'سجل المشتريات'!E:M,9,0),"غير مسجلة في المشتريات"))</f>
        <v/>
      </c>
      <c r="I3026" s="27" t="str">
        <f>_xlfn.IFNA(VLOOKUP(E3026,الاوردرات!$B$1:$C$600,2,0),"")</f>
        <v/>
      </c>
      <c r="J3026" s="63"/>
      <c r="L3026" s="125" t="str">
        <f>IF(F3026="","",_xlfn.IFNA((VLOOKUP(F3026,help!L:M,2,0))*G3026,"غير مسجلة في المشتريات"))</f>
        <v/>
      </c>
    </row>
    <row r="3027" spans="2:12" x14ac:dyDescent="0.2">
      <c r="B3027" s="14">
        <f>COUNTIFS($E$3:E3027,تقرير!$E$4)</f>
        <v>21</v>
      </c>
      <c r="C3027" s="48"/>
      <c r="D3027" s="48"/>
      <c r="E3027" s="48"/>
      <c r="F3027" s="50"/>
      <c r="G3027" s="51"/>
      <c r="H3027" s="128" t="str">
        <f>IF(F3027="","",_xlfn.IFNA(VLOOKUP(F3027,'سجل المشتريات'!E:M,9,0),"غير مسجلة في المشتريات"))</f>
        <v/>
      </c>
      <c r="I3027" s="27" t="str">
        <f>_xlfn.IFNA(VLOOKUP(E3027,الاوردرات!$B$1:$C$600,2,0),"")</f>
        <v/>
      </c>
      <c r="J3027" s="63"/>
      <c r="L3027" s="125" t="str">
        <f>IF(F3027="","",_xlfn.IFNA((VLOOKUP(F3027,help!L:M,2,0))*G3027,"غير مسجلة في المشتريات"))</f>
        <v/>
      </c>
    </row>
    <row r="3028" spans="2:12" x14ac:dyDescent="0.2">
      <c r="B3028" s="14">
        <f>COUNTIFS($E$3:E3028,تقرير!$E$4)</f>
        <v>21</v>
      </c>
      <c r="C3028" s="48"/>
      <c r="D3028" s="48"/>
      <c r="E3028" s="48"/>
      <c r="F3028" s="50"/>
      <c r="G3028" s="51"/>
      <c r="H3028" s="128" t="str">
        <f>IF(F3028="","",_xlfn.IFNA(VLOOKUP(F3028,'سجل المشتريات'!E:M,9,0),"غير مسجلة في المشتريات"))</f>
        <v/>
      </c>
      <c r="I3028" s="27" t="str">
        <f>_xlfn.IFNA(VLOOKUP(E3028,الاوردرات!$B$1:$C$600,2,0),"")</f>
        <v/>
      </c>
      <c r="J3028" s="63"/>
      <c r="L3028" s="125" t="str">
        <f>IF(F3028="","",_xlfn.IFNA((VLOOKUP(F3028,help!L:M,2,0))*G3028,"غير مسجلة في المشتريات"))</f>
        <v/>
      </c>
    </row>
    <row r="3029" spans="2:12" x14ac:dyDescent="0.2">
      <c r="B3029" s="14">
        <f>COUNTIFS($E$3:E3029,تقرير!$E$4)</f>
        <v>21</v>
      </c>
      <c r="C3029" s="48"/>
      <c r="D3029" s="48"/>
      <c r="E3029" s="48"/>
      <c r="F3029" s="50"/>
      <c r="G3029" s="51"/>
      <c r="H3029" s="128" t="str">
        <f>IF(F3029="","",_xlfn.IFNA(VLOOKUP(F3029,'سجل المشتريات'!E:M,9,0),"غير مسجلة في المشتريات"))</f>
        <v/>
      </c>
      <c r="I3029" s="27" t="str">
        <f>_xlfn.IFNA(VLOOKUP(E3029,الاوردرات!$B$1:$C$600,2,0),"")</f>
        <v/>
      </c>
      <c r="J3029" s="63"/>
      <c r="L3029" s="125" t="str">
        <f>IF(F3029="","",_xlfn.IFNA((VLOOKUP(F3029,help!L:M,2,0))*G3029,"غير مسجلة في المشتريات"))</f>
        <v/>
      </c>
    </row>
    <row r="3030" spans="2:12" x14ac:dyDescent="0.2">
      <c r="B3030" s="14">
        <f>COUNTIFS($E$3:E3030,تقرير!$E$4)</f>
        <v>21</v>
      </c>
      <c r="C3030" s="48"/>
      <c r="D3030" s="48"/>
      <c r="E3030" s="48"/>
      <c r="F3030" s="50"/>
      <c r="G3030" s="51"/>
      <c r="H3030" s="128" t="str">
        <f>IF(F3030="","",_xlfn.IFNA(VLOOKUP(F3030,'سجل المشتريات'!E:M,9,0),"غير مسجلة في المشتريات"))</f>
        <v/>
      </c>
      <c r="I3030" s="27" t="str">
        <f>_xlfn.IFNA(VLOOKUP(E3030,الاوردرات!$B$1:$C$600,2,0),"")</f>
        <v/>
      </c>
      <c r="J3030" s="63"/>
      <c r="L3030" s="125" t="str">
        <f>IF(F3030="","",_xlfn.IFNA((VLOOKUP(F3030,help!L:M,2,0))*G3030,"غير مسجلة في المشتريات"))</f>
        <v/>
      </c>
    </row>
    <row r="3031" spans="2:12" x14ac:dyDescent="0.2">
      <c r="B3031" s="14">
        <f>COUNTIFS($E$3:E3031,تقرير!$E$4)</f>
        <v>21</v>
      </c>
      <c r="C3031" s="48"/>
      <c r="D3031" s="48"/>
      <c r="E3031" s="48"/>
      <c r="F3031" s="50"/>
      <c r="G3031" s="51"/>
      <c r="H3031" s="128" t="str">
        <f>IF(F3031="","",_xlfn.IFNA(VLOOKUP(F3031,'سجل المشتريات'!E:M,9,0),"غير مسجلة في المشتريات"))</f>
        <v/>
      </c>
      <c r="I3031" s="27" t="str">
        <f>_xlfn.IFNA(VLOOKUP(E3031,الاوردرات!$B$1:$C$600,2,0),"")</f>
        <v/>
      </c>
      <c r="J3031" s="63"/>
      <c r="L3031" s="125" t="str">
        <f>IF(F3031="","",_xlfn.IFNA((VLOOKUP(F3031,help!L:M,2,0))*G3031,"غير مسجلة في المشتريات"))</f>
        <v/>
      </c>
    </row>
    <row r="3032" spans="2:12" x14ac:dyDescent="0.2">
      <c r="B3032" s="14">
        <f>COUNTIFS($E$3:E3032,تقرير!$E$4)</f>
        <v>21</v>
      </c>
      <c r="C3032" s="48"/>
      <c r="D3032" s="48"/>
      <c r="E3032" s="48"/>
      <c r="F3032" s="50"/>
      <c r="G3032" s="51"/>
      <c r="H3032" s="128" t="str">
        <f>IF(F3032="","",_xlfn.IFNA(VLOOKUP(F3032,'سجل المشتريات'!E:M,9,0),"غير مسجلة في المشتريات"))</f>
        <v/>
      </c>
      <c r="I3032" s="27" t="str">
        <f>_xlfn.IFNA(VLOOKUP(E3032,الاوردرات!$B$1:$C$600,2,0),"")</f>
        <v/>
      </c>
      <c r="J3032" s="63"/>
      <c r="L3032" s="125" t="str">
        <f>IF(F3032="","",_xlfn.IFNA((VLOOKUP(F3032,help!L:M,2,0))*G3032,"غير مسجلة في المشتريات"))</f>
        <v/>
      </c>
    </row>
    <row r="3033" spans="2:12" x14ac:dyDescent="0.2">
      <c r="B3033" s="14">
        <f>COUNTIFS($E$3:E3033,تقرير!$E$4)</f>
        <v>21</v>
      </c>
      <c r="C3033" s="48"/>
      <c r="D3033" s="48"/>
      <c r="E3033" s="48"/>
      <c r="F3033" s="50"/>
      <c r="G3033" s="51"/>
      <c r="H3033" s="128" t="str">
        <f>IF(F3033="","",_xlfn.IFNA(VLOOKUP(F3033,'سجل المشتريات'!E:M,9,0),"غير مسجلة في المشتريات"))</f>
        <v/>
      </c>
      <c r="I3033" s="27" t="str">
        <f>_xlfn.IFNA(VLOOKUP(E3033,الاوردرات!$B$1:$C$600,2,0),"")</f>
        <v/>
      </c>
      <c r="J3033" s="63"/>
      <c r="L3033" s="125" t="str">
        <f>IF(F3033="","",_xlfn.IFNA((VLOOKUP(F3033,help!L:M,2,0))*G3033,"غير مسجلة في المشتريات"))</f>
        <v/>
      </c>
    </row>
    <row r="3034" spans="2:12" x14ac:dyDescent="0.2">
      <c r="B3034" s="14">
        <f>COUNTIFS($E$3:E3034,تقرير!$E$4)</f>
        <v>21</v>
      </c>
      <c r="C3034" s="48"/>
      <c r="D3034" s="48"/>
      <c r="E3034" s="48"/>
      <c r="F3034" s="50"/>
      <c r="G3034" s="51"/>
      <c r="H3034" s="128" t="str">
        <f>IF(F3034="","",_xlfn.IFNA(VLOOKUP(F3034,'سجل المشتريات'!E:M,9,0),"غير مسجلة في المشتريات"))</f>
        <v/>
      </c>
      <c r="I3034" s="27" t="str">
        <f>_xlfn.IFNA(VLOOKUP(E3034,الاوردرات!$B$1:$C$600,2,0),"")</f>
        <v/>
      </c>
      <c r="J3034" s="63"/>
      <c r="L3034" s="125" t="str">
        <f>IF(F3034="","",_xlfn.IFNA((VLOOKUP(F3034,help!L:M,2,0))*G3034,"غير مسجلة في المشتريات"))</f>
        <v/>
      </c>
    </row>
    <row r="3035" spans="2:12" x14ac:dyDescent="0.2">
      <c r="B3035" s="14">
        <f>COUNTIFS($E$3:E3035,تقرير!$E$4)</f>
        <v>21</v>
      </c>
      <c r="C3035" s="48"/>
      <c r="D3035" s="48"/>
      <c r="E3035" s="48"/>
      <c r="F3035" s="50"/>
      <c r="G3035" s="51"/>
      <c r="H3035" s="128" t="str">
        <f>IF(F3035="","",_xlfn.IFNA(VLOOKUP(F3035,'سجل المشتريات'!E:M,9,0),"غير مسجلة في المشتريات"))</f>
        <v/>
      </c>
      <c r="I3035" s="27" t="str">
        <f>_xlfn.IFNA(VLOOKUP(E3035,الاوردرات!$B$1:$C$600,2,0),"")</f>
        <v/>
      </c>
      <c r="J3035" s="63"/>
      <c r="L3035" s="125" t="str">
        <f>IF(F3035="","",_xlfn.IFNA((VLOOKUP(F3035,help!L:M,2,0))*G3035,"غير مسجلة في المشتريات"))</f>
        <v/>
      </c>
    </row>
    <row r="3036" spans="2:12" x14ac:dyDescent="0.2">
      <c r="B3036" s="14">
        <f>COUNTIFS($E$3:E3036,تقرير!$E$4)</f>
        <v>21</v>
      </c>
      <c r="C3036" s="48"/>
      <c r="D3036" s="48"/>
      <c r="E3036" s="48"/>
      <c r="F3036" s="50"/>
      <c r="G3036" s="51"/>
      <c r="H3036" s="128" t="str">
        <f>IF(F3036="","",_xlfn.IFNA(VLOOKUP(F3036,'سجل المشتريات'!E:M,9,0),"غير مسجلة في المشتريات"))</f>
        <v/>
      </c>
      <c r="I3036" s="27" t="str">
        <f>_xlfn.IFNA(VLOOKUP(E3036,الاوردرات!$B$1:$C$600,2,0),"")</f>
        <v/>
      </c>
      <c r="J3036" s="63"/>
      <c r="L3036" s="125" t="str">
        <f>IF(F3036="","",_xlfn.IFNA((VLOOKUP(F3036,help!L:M,2,0))*G3036,"غير مسجلة في المشتريات"))</f>
        <v/>
      </c>
    </row>
    <row r="3037" spans="2:12" x14ac:dyDescent="0.2">
      <c r="B3037" s="14">
        <f>COUNTIFS($E$3:E3037,تقرير!$E$4)</f>
        <v>21</v>
      </c>
      <c r="C3037" s="48"/>
      <c r="D3037" s="48"/>
      <c r="E3037" s="48"/>
      <c r="F3037" s="50"/>
      <c r="G3037" s="51"/>
      <c r="H3037" s="128" t="str">
        <f>IF(F3037="","",_xlfn.IFNA(VLOOKUP(F3037,'سجل المشتريات'!E:M,9,0),"غير مسجلة في المشتريات"))</f>
        <v/>
      </c>
      <c r="I3037" s="27" t="str">
        <f>_xlfn.IFNA(VLOOKUP(E3037,الاوردرات!$B$1:$C$600,2,0),"")</f>
        <v/>
      </c>
      <c r="J3037" s="63"/>
      <c r="L3037" s="125" t="str">
        <f>IF(F3037="","",_xlfn.IFNA((VLOOKUP(F3037,help!L:M,2,0))*G3037,"غير مسجلة في المشتريات"))</f>
        <v/>
      </c>
    </row>
    <row r="3038" spans="2:12" x14ac:dyDescent="0.2">
      <c r="B3038" s="14">
        <f>COUNTIFS($E$3:E3038,تقرير!$E$4)</f>
        <v>21</v>
      </c>
      <c r="C3038" s="48"/>
      <c r="D3038" s="48"/>
      <c r="E3038" s="48"/>
      <c r="F3038" s="50"/>
      <c r="G3038" s="51"/>
      <c r="H3038" s="128" t="str">
        <f>IF(F3038="","",_xlfn.IFNA(VLOOKUP(F3038,'سجل المشتريات'!E:M,9,0),"غير مسجلة في المشتريات"))</f>
        <v/>
      </c>
      <c r="I3038" s="27" t="str">
        <f>_xlfn.IFNA(VLOOKUP(E3038,الاوردرات!$B$1:$C$600,2,0),"")</f>
        <v/>
      </c>
      <c r="J3038" s="63"/>
      <c r="L3038" s="125" t="str">
        <f>IF(F3038="","",_xlfn.IFNA((VLOOKUP(F3038,help!L:M,2,0))*G3038,"غير مسجلة في المشتريات"))</f>
        <v/>
      </c>
    </row>
    <row r="3039" spans="2:12" x14ac:dyDescent="0.2">
      <c r="B3039" s="14">
        <f>COUNTIFS($E$3:E3039,تقرير!$E$4)</f>
        <v>21</v>
      </c>
      <c r="C3039" s="48"/>
      <c r="D3039" s="48"/>
      <c r="E3039" s="48"/>
      <c r="F3039" s="50"/>
      <c r="G3039" s="51"/>
      <c r="H3039" s="128" t="str">
        <f>IF(F3039="","",_xlfn.IFNA(VLOOKUP(F3039,'سجل المشتريات'!E:M,9,0),"غير مسجلة في المشتريات"))</f>
        <v/>
      </c>
      <c r="I3039" s="27" t="str">
        <f>_xlfn.IFNA(VLOOKUP(E3039,الاوردرات!$B$1:$C$600,2,0),"")</f>
        <v/>
      </c>
      <c r="J3039" s="63"/>
      <c r="L3039" s="125" t="str">
        <f>IF(F3039="","",_xlfn.IFNA((VLOOKUP(F3039,help!L:M,2,0))*G3039,"غير مسجلة في المشتريات"))</f>
        <v/>
      </c>
    </row>
    <row r="3040" spans="2:12" x14ac:dyDescent="0.2">
      <c r="B3040" s="14">
        <f>COUNTIFS($E$3:E3040,تقرير!$E$4)</f>
        <v>21</v>
      </c>
      <c r="C3040" s="48"/>
      <c r="D3040" s="48"/>
      <c r="E3040" s="48"/>
      <c r="F3040" s="50"/>
      <c r="G3040" s="51"/>
      <c r="H3040" s="128" t="str">
        <f>IF(F3040="","",_xlfn.IFNA(VLOOKUP(F3040,'سجل المشتريات'!E:M,9,0),"غير مسجلة في المشتريات"))</f>
        <v/>
      </c>
      <c r="I3040" s="27" t="str">
        <f>_xlfn.IFNA(VLOOKUP(E3040,الاوردرات!$B$1:$C$600,2,0),"")</f>
        <v/>
      </c>
      <c r="J3040" s="63"/>
      <c r="L3040" s="125" t="str">
        <f>IF(F3040="","",_xlfn.IFNA((VLOOKUP(F3040,help!L:M,2,0))*G3040,"غير مسجلة في المشتريات"))</f>
        <v/>
      </c>
    </row>
    <row r="3041" spans="2:12" x14ac:dyDescent="0.2">
      <c r="B3041" s="14">
        <f>COUNTIFS($E$3:E3041,تقرير!$E$4)</f>
        <v>21</v>
      </c>
      <c r="C3041" s="48"/>
      <c r="D3041" s="48"/>
      <c r="E3041" s="48"/>
      <c r="F3041" s="50"/>
      <c r="G3041" s="51"/>
      <c r="H3041" s="128" t="str">
        <f>IF(F3041="","",_xlfn.IFNA(VLOOKUP(F3041,'سجل المشتريات'!E:M,9,0),"غير مسجلة في المشتريات"))</f>
        <v/>
      </c>
      <c r="I3041" s="27" t="str">
        <f>_xlfn.IFNA(VLOOKUP(E3041,الاوردرات!$B$1:$C$600,2,0),"")</f>
        <v/>
      </c>
      <c r="J3041" s="63"/>
      <c r="L3041" s="125" t="str">
        <f>IF(F3041="","",_xlfn.IFNA((VLOOKUP(F3041,help!L:M,2,0))*G3041,"غير مسجلة في المشتريات"))</f>
        <v/>
      </c>
    </row>
    <row r="3042" spans="2:12" x14ac:dyDescent="0.2">
      <c r="B3042" s="14">
        <f>COUNTIFS($E$3:E3042,تقرير!$E$4)</f>
        <v>21</v>
      </c>
      <c r="C3042" s="48"/>
      <c r="D3042" s="48"/>
      <c r="E3042" s="48"/>
      <c r="F3042" s="50"/>
      <c r="G3042" s="51"/>
      <c r="H3042" s="128" t="str">
        <f>IF(F3042="","",_xlfn.IFNA(VLOOKUP(F3042,'سجل المشتريات'!E:M,9,0),"غير مسجلة في المشتريات"))</f>
        <v/>
      </c>
      <c r="I3042" s="27" t="str">
        <f>_xlfn.IFNA(VLOOKUP(E3042,الاوردرات!$B$1:$C$600,2,0),"")</f>
        <v/>
      </c>
      <c r="J3042" s="63"/>
      <c r="L3042" s="125" t="str">
        <f>IF(F3042="","",_xlfn.IFNA((VLOOKUP(F3042,help!L:M,2,0))*G3042,"غير مسجلة في المشتريات"))</f>
        <v/>
      </c>
    </row>
    <row r="3043" spans="2:12" x14ac:dyDescent="0.2">
      <c r="B3043" s="14">
        <f>COUNTIFS($E$3:E3043,تقرير!$E$4)</f>
        <v>21</v>
      </c>
      <c r="C3043" s="48"/>
      <c r="D3043" s="48"/>
      <c r="E3043" s="48"/>
      <c r="F3043" s="50"/>
      <c r="G3043" s="51"/>
      <c r="H3043" s="128" t="str">
        <f>IF(F3043="","",_xlfn.IFNA(VLOOKUP(F3043,'سجل المشتريات'!E:M,9,0),"غير مسجلة في المشتريات"))</f>
        <v/>
      </c>
      <c r="I3043" s="27" t="str">
        <f>_xlfn.IFNA(VLOOKUP(E3043,الاوردرات!$B$1:$C$600,2,0),"")</f>
        <v/>
      </c>
      <c r="J3043" s="63"/>
      <c r="L3043" s="125" t="str">
        <f>IF(F3043="","",_xlfn.IFNA((VLOOKUP(F3043,help!L:M,2,0))*G3043,"غير مسجلة في المشتريات"))</f>
        <v/>
      </c>
    </row>
    <row r="3044" spans="2:12" x14ac:dyDescent="0.2">
      <c r="B3044" s="14">
        <f>COUNTIFS($E$3:E3044,تقرير!$E$4)</f>
        <v>21</v>
      </c>
      <c r="C3044" s="48"/>
      <c r="D3044" s="48"/>
      <c r="E3044" s="48"/>
      <c r="F3044" s="50"/>
      <c r="G3044" s="51"/>
      <c r="H3044" s="128" t="str">
        <f>IF(F3044="","",_xlfn.IFNA(VLOOKUP(F3044,'سجل المشتريات'!E:M,9,0),"غير مسجلة في المشتريات"))</f>
        <v/>
      </c>
      <c r="I3044" s="27" t="str">
        <f>_xlfn.IFNA(VLOOKUP(E3044,الاوردرات!$B$1:$C$600,2,0),"")</f>
        <v/>
      </c>
      <c r="J3044" s="63"/>
      <c r="L3044" s="125" t="str">
        <f>IF(F3044="","",_xlfn.IFNA((VLOOKUP(F3044,help!L:M,2,0))*G3044,"غير مسجلة في المشتريات"))</f>
        <v/>
      </c>
    </row>
    <row r="3045" spans="2:12" x14ac:dyDescent="0.2">
      <c r="B3045" s="14">
        <f>COUNTIFS($E$3:E3045,تقرير!$E$4)</f>
        <v>21</v>
      </c>
      <c r="C3045" s="48"/>
      <c r="D3045" s="48"/>
      <c r="E3045" s="48"/>
      <c r="F3045" s="50"/>
      <c r="G3045" s="51"/>
      <c r="H3045" s="128" t="str">
        <f>IF(F3045="","",_xlfn.IFNA(VLOOKUP(F3045,'سجل المشتريات'!E:M,9,0),"غير مسجلة في المشتريات"))</f>
        <v/>
      </c>
      <c r="I3045" s="27" t="str">
        <f>_xlfn.IFNA(VLOOKUP(E3045,الاوردرات!$B$1:$C$600,2,0),"")</f>
        <v/>
      </c>
      <c r="J3045" s="63"/>
      <c r="L3045" s="125" t="str">
        <f>IF(F3045="","",_xlfn.IFNA((VLOOKUP(F3045,help!L:M,2,0))*G3045,"غير مسجلة في المشتريات"))</f>
        <v/>
      </c>
    </row>
    <row r="3046" spans="2:12" x14ac:dyDescent="0.2">
      <c r="B3046" s="14">
        <f>COUNTIFS($E$3:E3046,تقرير!$E$4)</f>
        <v>21</v>
      </c>
      <c r="C3046" s="48"/>
      <c r="D3046" s="48"/>
      <c r="E3046" s="48"/>
      <c r="F3046" s="50"/>
      <c r="G3046" s="51"/>
      <c r="H3046" s="128" t="str">
        <f>IF(F3046="","",_xlfn.IFNA(VLOOKUP(F3046,'سجل المشتريات'!E:M,9,0),"غير مسجلة في المشتريات"))</f>
        <v/>
      </c>
      <c r="I3046" s="27" t="str">
        <f>_xlfn.IFNA(VLOOKUP(E3046,الاوردرات!$B$1:$C$600,2,0),"")</f>
        <v/>
      </c>
      <c r="J3046" s="63"/>
      <c r="L3046" s="125" t="str">
        <f>IF(F3046="","",_xlfn.IFNA((VLOOKUP(F3046,help!L:M,2,0))*G3046,"غير مسجلة في المشتريات"))</f>
        <v/>
      </c>
    </row>
    <row r="3047" spans="2:12" x14ac:dyDescent="0.2">
      <c r="B3047" s="14">
        <f>COUNTIFS($E$3:E3047,تقرير!$E$4)</f>
        <v>21</v>
      </c>
      <c r="C3047" s="48"/>
      <c r="D3047" s="48"/>
      <c r="E3047" s="48"/>
      <c r="F3047" s="50"/>
      <c r="G3047" s="51"/>
      <c r="H3047" s="128" t="str">
        <f>IF(F3047="","",_xlfn.IFNA(VLOOKUP(F3047,'سجل المشتريات'!E:M,9,0),"غير مسجلة في المشتريات"))</f>
        <v/>
      </c>
      <c r="I3047" s="27" t="str">
        <f>_xlfn.IFNA(VLOOKUP(E3047,الاوردرات!$B$1:$C$600,2,0),"")</f>
        <v/>
      </c>
      <c r="J3047" s="63"/>
      <c r="L3047" s="125" t="str">
        <f>IF(F3047="","",_xlfn.IFNA((VLOOKUP(F3047,help!L:M,2,0))*G3047,"غير مسجلة في المشتريات"))</f>
        <v/>
      </c>
    </row>
    <row r="3048" spans="2:12" x14ac:dyDescent="0.2">
      <c r="B3048" s="14">
        <f>COUNTIFS($E$3:E3048,تقرير!$E$4)</f>
        <v>21</v>
      </c>
      <c r="C3048" s="48"/>
      <c r="D3048" s="48"/>
      <c r="E3048" s="48"/>
      <c r="F3048" s="50"/>
      <c r="G3048" s="51"/>
      <c r="H3048" s="128" t="str">
        <f>IF(F3048="","",_xlfn.IFNA(VLOOKUP(F3048,'سجل المشتريات'!E:M,9,0),"غير مسجلة في المشتريات"))</f>
        <v/>
      </c>
      <c r="I3048" s="27" t="str">
        <f>_xlfn.IFNA(VLOOKUP(E3048,الاوردرات!$B$1:$C$600,2,0),"")</f>
        <v/>
      </c>
      <c r="J3048" s="63"/>
      <c r="L3048" s="125" t="str">
        <f>IF(F3048="","",_xlfn.IFNA((VLOOKUP(F3048,help!L:M,2,0))*G3048,"غير مسجلة في المشتريات"))</f>
        <v/>
      </c>
    </row>
    <row r="3049" spans="2:12" x14ac:dyDescent="0.2">
      <c r="B3049" s="14">
        <f>COUNTIFS($E$3:E3049,تقرير!$E$4)</f>
        <v>21</v>
      </c>
      <c r="C3049" s="48"/>
      <c r="D3049" s="48"/>
      <c r="E3049" s="48"/>
      <c r="F3049" s="50"/>
      <c r="G3049" s="51"/>
      <c r="H3049" s="128" t="str">
        <f>IF(F3049="","",_xlfn.IFNA(VLOOKUP(F3049,'سجل المشتريات'!E:M,9,0),"غير مسجلة في المشتريات"))</f>
        <v/>
      </c>
      <c r="I3049" s="27" t="str">
        <f>_xlfn.IFNA(VLOOKUP(E3049,الاوردرات!$B$1:$C$600,2,0),"")</f>
        <v/>
      </c>
      <c r="J3049" s="63"/>
      <c r="L3049" s="125" t="str">
        <f>IF(F3049="","",_xlfn.IFNA((VLOOKUP(F3049,help!L:M,2,0))*G3049,"غير مسجلة في المشتريات"))</f>
        <v/>
      </c>
    </row>
    <row r="3050" spans="2:12" x14ac:dyDescent="0.2">
      <c r="B3050" s="14">
        <f>COUNTIFS($E$3:E3050,تقرير!$E$4)</f>
        <v>21</v>
      </c>
      <c r="C3050" s="48"/>
      <c r="D3050" s="48"/>
      <c r="E3050" s="48"/>
      <c r="F3050" s="50"/>
      <c r="G3050" s="51"/>
      <c r="H3050" s="128" t="str">
        <f>IF(F3050="","",_xlfn.IFNA(VLOOKUP(F3050,'سجل المشتريات'!E:M,9,0),"غير مسجلة في المشتريات"))</f>
        <v/>
      </c>
      <c r="I3050" s="27" t="str">
        <f>_xlfn.IFNA(VLOOKUP(E3050,الاوردرات!$B$1:$C$600,2,0),"")</f>
        <v/>
      </c>
      <c r="J3050" s="63"/>
      <c r="L3050" s="125" t="str">
        <f>IF(F3050="","",_xlfn.IFNA((VLOOKUP(F3050,help!L:M,2,0))*G3050,"غير مسجلة في المشتريات"))</f>
        <v/>
      </c>
    </row>
    <row r="3051" spans="2:12" x14ac:dyDescent="0.2">
      <c r="B3051" s="14">
        <f>COUNTIFS($E$3:E3051,تقرير!$E$4)</f>
        <v>21</v>
      </c>
      <c r="C3051" s="48"/>
      <c r="D3051" s="48"/>
      <c r="E3051" s="48"/>
      <c r="F3051" s="50"/>
      <c r="G3051" s="51"/>
      <c r="H3051" s="128" t="str">
        <f>IF(F3051="","",_xlfn.IFNA(VLOOKUP(F3051,'سجل المشتريات'!E:M,9,0),"غير مسجلة في المشتريات"))</f>
        <v/>
      </c>
      <c r="I3051" s="27" t="str">
        <f>_xlfn.IFNA(VLOOKUP(E3051,الاوردرات!$B$1:$C$600,2,0),"")</f>
        <v/>
      </c>
      <c r="J3051" s="63"/>
      <c r="L3051" s="125" t="str">
        <f>IF(F3051="","",_xlfn.IFNA((VLOOKUP(F3051,help!L:M,2,0))*G3051,"غير مسجلة في المشتريات"))</f>
        <v/>
      </c>
    </row>
    <row r="3052" spans="2:12" x14ac:dyDescent="0.2">
      <c r="B3052" s="14">
        <f>COUNTIFS($E$3:E3052,تقرير!$E$4)</f>
        <v>21</v>
      </c>
      <c r="C3052" s="48"/>
      <c r="D3052" s="48"/>
      <c r="E3052" s="48"/>
      <c r="F3052" s="50"/>
      <c r="G3052" s="51"/>
      <c r="H3052" s="128" t="str">
        <f>IF(F3052="","",_xlfn.IFNA(VLOOKUP(F3052,'سجل المشتريات'!E:M,9,0),"غير مسجلة في المشتريات"))</f>
        <v/>
      </c>
      <c r="I3052" s="27" t="str">
        <f>_xlfn.IFNA(VLOOKUP(E3052,الاوردرات!$B$1:$C$600,2,0),"")</f>
        <v/>
      </c>
      <c r="J3052" s="63"/>
      <c r="L3052" s="125" t="str">
        <f>IF(F3052="","",_xlfn.IFNA((VLOOKUP(F3052,help!L:M,2,0))*G3052,"غير مسجلة في المشتريات"))</f>
        <v/>
      </c>
    </row>
    <row r="3053" spans="2:12" x14ac:dyDescent="0.2">
      <c r="B3053" s="14">
        <f>COUNTIFS($E$3:E3053,تقرير!$E$4)</f>
        <v>21</v>
      </c>
      <c r="C3053" s="48"/>
      <c r="D3053" s="48"/>
      <c r="E3053" s="48"/>
      <c r="F3053" s="50"/>
      <c r="G3053" s="51"/>
      <c r="H3053" s="128" t="str">
        <f>IF(F3053="","",_xlfn.IFNA(VLOOKUP(F3053,'سجل المشتريات'!E:M,9,0),"غير مسجلة في المشتريات"))</f>
        <v/>
      </c>
      <c r="I3053" s="27" t="str">
        <f>_xlfn.IFNA(VLOOKUP(E3053,الاوردرات!$B$1:$C$600,2,0),"")</f>
        <v/>
      </c>
      <c r="J3053" s="63"/>
      <c r="L3053" s="125" t="str">
        <f>IF(F3053="","",_xlfn.IFNA((VLOOKUP(F3053,help!L:M,2,0))*G3053,"غير مسجلة في المشتريات"))</f>
        <v/>
      </c>
    </row>
    <row r="3054" spans="2:12" x14ac:dyDescent="0.2">
      <c r="B3054" s="14">
        <f>COUNTIFS($E$3:E3054,تقرير!$E$4)</f>
        <v>21</v>
      </c>
      <c r="C3054" s="48"/>
      <c r="D3054" s="48"/>
      <c r="E3054" s="48"/>
      <c r="F3054" s="50"/>
      <c r="G3054" s="51"/>
      <c r="H3054" s="128" t="str">
        <f>IF(F3054="","",_xlfn.IFNA(VLOOKUP(F3054,'سجل المشتريات'!E:M,9,0),"غير مسجلة في المشتريات"))</f>
        <v/>
      </c>
      <c r="I3054" s="27" t="str">
        <f>_xlfn.IFNA(VLOOKUP(E3054,الاوردرات!$B$1:$C$600,2,0),"")</f>
        <v/>
      </c>
      <c r="J3054" s="63"/>
      <c r="L3054" s="125" t="str">
        <f>IF(F3054="","",_xlfn.IFNA((VLOOKUP(F3054,help!L:M,2,0))*G3054,"غير مسجلة في المشتريات"))</f>
        <v/>
      </c>
    </row>
    <row r="3055" spans="2:12" x14ac:dyDescent="0.2">
      <c r="B3055" s="14">
        <f>COUNTIFS($E$3:E3055,تقرير!$E$4)</f>
        <v>21</v>
      </c>
      <c r="C3055" s="48"/>
      <c r="D3055" s="48"/>
      <c r="E3055" s="48"/>
      <c r="F3055" s="50"/>
      <c r="G3055" s="51"/>
      <c r="H3055" s="128" t="str">
        <f>IF(F3055="","",_xlfn.IFNA(VLOOKUP(F3055,'سجل المشتريات'!E:M,9,0),"غير مسجلة في المشتريات"))</f>
        <v/>
      </c>
      <c r="I3055" s="27" t="str">
        <f>_xlfn.IFNA(VLOOKUP(E3055,الاوردرات!$B$1:$C$600,2,0),"")</f>
        <v/>
      </c>
      <c r="J3055" s="63"/>
      <c r="L3055" s="125" t="str">
        <f>IF(F3055="","",_xlfn.IFNA((VLOOKUP(F3055,help!L:M,2,0))*G3055,"غير مسجلة في المشتريات"))</f>
        <v/>
      </c>
    </row>
    <row r="3056" spans="2:12" x14ac:dyDescent="0.2">
      <c r="B3056" s="14">
        <f>COUNTIFS($E$3:E3056,تقرير!$E$4)</f>
        <v>21</v>
      </c>
      <c r="C3056" s="48"/>
      <c r="D3056" s="48"/>
      <c r="E3056" s="48"/>
      <c r="F3056" s="50"/>
      <c r="G3056" s="51"/>
      <c r="H3056" s="128" t="str">
        <f>IF(F3056="","",_xlfn.IFNA(VLOOKUP(F3056,'سجل المشتريات'!E:M,9,0),"غير مسجلة في المشتريات"))</f>
        <v/>
      </c>
      <c r="I3056" s="27" t="str">
        <f>_xlfn.IFNA(VLOOKUP(E3056,الاوردرات!$B$1:$C$600,2,0),"")</f>
        <v/>
      </c>
      <c r="J3056" s="63"/>
      <c r="L3056" s="125" t="str">
        <f>IF(F3056="","",_xlfn.IFNA((VLOOKUP(F3056,help!L:M,2,0))*G3056,"غير مسجلة في المشتريات"))</f>
        <v/>
      </c>
    </row>
    <row r="3057" spans="2:12" x14ac:dyDescent="0.2">
      <c r="B3057" s="14">
        <f>COUNTIFS($E$3:E3057,تقرير!$E$4)</f>
        <v>21</v>
      </c>
      <c r="C3057" s="48"/>
      <c r="D3057" s="48"/>
      <c r="E3057" s="48"/>
      <c r="F3057" s="50"/>
      <c r="G3057" s="51"/>
      <c r="H3057" s="128" t="str">
        <f>IF(F3057="","",_xlfn.IFNA(VLOOKUP(F3057,'سجل المشتريات'!E:M,9,0),"غير مسجلة في المشتريات"))</f>
        <v/>
      </c>
      <c r="I3057" s="27" t="str">
        <f>_xlfn.IFNA(VLOOKUP(E3057,الاوردرات!$B$1:$C$600,2,0),"")</f>
        <v/>
      </c>
      <c r="J3057" s="63"/>
      <c r="L3057" s="125" t="str">
        <f>IF(F3057="","",_xlfn.IFNA((VLOOKUP(F3057,help!L:M,2,0))*G3057,"غير مسجلة في المشتريات"))</f>
        <v/>
      </c>
    </row>
    <row r="3058" spans="2:12" x14ac:dyDescent="0.2">
      <c r="B3058" s="14">
        <f>COUNTIFS($E$3:E3058,تقرير!$E$4)</f>
        <v>21</v>
      </c>
      <c r="C3058" s="48"/>
      <c r="D3058" s="48"/>
      <c r="E3058" s="48"/>
      <c r="F3058" s="50"/>
      <c r="G3058" s="51"/>
      <c r="H3058" s="128" t="str">
        <f>IF(F3058="","",_xlfn.IFNA(VLOOKUP(F3058,'سجل المشتريات'!E:M,9,0),"غير مسجلة في المشتريات"))</f>
        <v/>
      </c>
      <c r="I3058" s="27" t="str">
        <f>_xlfn.IFNA(VLOOKUP(E3058,الاوردرات!$B$1:$C$600,2,0),"")</f>
        <v/>
      </c>
      <c r="J3058" s="63"/>
      <c r="L3058" s="125" t="str">
        <f>IF(F3058="","",_xlfn.IFNA((VLOOKUP(F3058,help!L:M,2,0))*G3058,"غير مسجلة في المشتريات"))</f>
        <v/>
      </c>
    </row>
    <row r="3059" spans="2:12" x14ac:dyDescent="0.2">
      <c r="B3059" s="14">
        <f>COUNTIFS($E$3:E3059,تقرير!$E$4)</f>
        <v>21</v>
      </c>
      <c r="C3059" s="48"/>
      <c r="D3059" s="48"/>
      <c r="E3059" s="48"/>
      <c r="F3059" s="50"/>
      <c r="G3059" s="51"/>
      <c r="H3059" s="128" t="str">
        <f>IF(F3059="","",_xlfn.IFNA(VLOOKUP(F3059,'سجل المشتريات'!E:M,9,0),"غير مسجلة في المشتريات"))</f>
        <v/>
      </c>
      <c r="I3059" s="27" t="str">
        <f>_xlfn.IFNA(VLOOKUP(E3059,الاوردرات!$B$1:$C$600,2,0),"")</f>
        <v/>
      </c>
      <c r="J3059" s="63"/>
      <c r="L3059" s="125" t="str">
        <f>IF(F3059="","",_xlfn.IFNA((VLOOKUP(F3059,help!L:M,2,0))*G3059,"غير مسجلة في المشتريات"))</f>
        <v/>
      </c>
    </row>
    <row r="3060" spans="2:12" x14ac:dyDescent="0.2">
      <c r="B3060" s="14">
        <f>COUNTIFS($E$3:E3060,تقرير!$E$4)</f>
        <v>21</v>
      </c>
      <c r="C3060" s="48"/>
      <c r="D3060" s="48"/>
      <c r="E3060" s="48"/>
      <c r="F3060" s="50"/>
      <c r="G3060" s="51"/>
      <c r="H3060" s="128" t="str">
        <f>IF(F3060="","",_xlfn.IFNA(VLOOKUP(F3060,'سجل المشتريات'!E:M,9,0),"غير مسجلة في المشتريات"))</f>
        <v/>
      </c>
      <c r="I3060" s="27" t="str">
        <f>_xlfn.IFNA(VLOOKUP(E3060,الاوردرات!$B$1:$C$600,2,0),"")</f>
        <v/>
      </c>
      <c r="J3060" s="63"/>
      <c r="L3060" s="125" t="str">
        <f>IF(F3060="","",_xlfn.IFNA((VLOOKUP(F3060,help!L:M,2,0))*G3060,"غير مسجلة في المشتريات"))</f>
        <v/>
      </c>
    </row>
    <row r="3061" spans="2:12" x14ac:dyDescent="0.2">
      <c r="B3061" s="14">
        <f>COUNTIFS($E$3:E3061,تقرير!$E$4)</f>
        <v>21</v>
      </c>
      <c r="C3061" s="48"/>
      <c r="D3061" s="48"/>
      <c r="E3061" s="48"/>
      <c r="F3061" s="50"/>
      <c r="G3061" s="51"/>
      <c r="H3061" s="128" t="str">
        <f>IF(F3061="","",_xlfn.IFNA(VLOOKUP(F3061,'سجل المشتريات'!E:M,9,0),"غير مسجلة في المشتريات"))</f>
        <v/>
      </c>
      <c r="I3061" s="27" t="str">
        <f>_xlfn.IFNA(VLOOKUP(E3061,الاوردرات!$B$1:$C$600,2,0),"")</f>
        <v/>
      </c>
      <c r="J3061" s="63"/>
      <c r="L3061" s="125" t="str">
        <f>IF(F3061="","",_xlfn.IFNA((VLOOKUP(F3061,help!L:M,2,0))*G3061,"غير مسجلة في المشتريات"))</f>
        <v/>
      </c>
    </row>
    <row r="3062" spans="2:12" x14ac:dyDescent="0.2">
      <c r="B3062" s="14">
        <f>COUNTIFS($E$3:E3062,تقرير!$E$4)</f>
        <v>21</v>
      </c>
      <c r="C3062" s="48"/>
      <c r="D3062" s="48"/>
      <c r="E3062" s="48"/>
      <c r="F3062" s="50"/>
      <c r="G3062" s="51"/>
      <c r="H3062" s="128" t="str">
        <f>IF(F3062="","",_xlfn.IFNA(VLOOKUP(F3062,'سجل المشتريات'!E:M,9,0),"غير مسجلة في المشتريات"))</f>
        <v/>
      </c>
      <c r="I3062" s="27" t="str">
        <f>_xlfn.IFNA(VLOOKUP(E3062,الاوردرات!$B$1:$C$600,2,0),"")</f>
        <v/>
      </c>
      <c r="J3062" s="63"/>
      <c r="L3062" s="125" t="str">
        <f>IF(F3062="","",_xlfn.IFNA((VLOOKUP(F3062,help!L:M,2,0))*G3062,"غير مسجلة في المشتريات"))</f>
        <v/>
      </c>
    </row>
    <row r="3063" spans="2:12" x14ac:dyDescent="0.2">
      <c r="B3063" s="14">
        <f>COUNTIFS($E$3:E3063,تقرير!$E$4)</f>
        <v>21</v>
      </c>
      <c r="C3063" s="48"/>
      <c r="D3063" s="48"/>
      <c r="E3063" s="48"/>
      <c r="F3063" s="50"/>
      <c r="G3063" s="51"/>
      <c r="H3063" s="128" t="str">
        <f>IF(F3063="","",_xlfn.IFNA(VLOOKUP(F3063,'سجل المشتريات'!E:M,9,0),"غير مسجلة في المشتريات"))</f>
        <v/>
      </c>
      <c r="I3063" s="27" t="str">
        <f>_xlfn.IFNA(VLOOKUP(E3063,الاوردرات!$B$1:$C$600,2,0),"")</f>
        <v/>
      </c>
      <c r="J3063" s="63"/>
      <c r="L3063" s="125" t="str">
        <f>IF(F3063="","",_xlfn.IFNA((VLOOKUP(F3063,help!L:M,2,0))*G3063,"غير مسجلة في المشتريات"))</f>
        <v/>
      </c>
    </row>
    <row r="3064" spans="2:12" x14ac:dyDescent="0.2">
      <c r="B3064" s="14">
        <f>COUNTIFS($E$3:E3064,تقرير!$E$4)</f>
        <v>21</v>
      </c>
      <c r="C3064" s="48"/>
      <c r="D3064" s="48"/>
      <c r="E3064" s="48"/>
      <c r="F3064" s="50"/>
      <c r="G3064" s="51"/>
      <c r="H3064" s="128" t="str">
        <f>IF(F3064="","",_xlfn.IFNA(VLOOKUP(F3064,'سجل المشتريات'!E:M,9,0),"غير مسجلة في المشتريات"))</f>
        <v/>
      </c>
      <c r="I3064" s="27" t="str">
        <f>_xlfn.IFNA(VLOOKUP(E3064,الاوردرات!$B$1:$C$600,2,0),"")</f>
        <v/>
      </c>
      <c r="J3064" s="63"/>
      <c r="L3064" s="125" t="str">
        <f>IF(F3064="","",_xlfn.IFNA((VLOOKUP(F3064,help!L:M,2,0))*G3064,"غير مسجلة في المشتريات"))</f>
        <v/>
      </c>
    </row>
    <row r="3065" spans="2:12" x14ac:dyDescent="0.2">
      <c r="B3065" s="14">
        <f>COUNTIFS($E$3:E3065,تقرير!$E$4)</f>
        <v>21</v>
      </c>
      <c r="C3065" s="48"/>
      <c r="D3065" s="48"/>
      <c r="E3065" s="48"/>
      <c r="F3065" s="50"/>
      <c r="G3065" s="51"/>
      <c r="H3065" s="128" t="str">
        <f>IF(F3065="","",_xlfn.IFNA(VLOOKUP(F3065,'سجل المشتريات'!E:M,9,0),"غير مسجلة في المشتريات"))</f>
        <v/>
      </c>
      <c r="I3065" s="27" t="str">
        <f>_xlfn.IFNA(VLOOKUP(E3065,الاوردرات!$B$1:$C$600,2,0),"")</f>
        <v/>
      </c>
      <c r="J3065" s="63"/>
      <c r="L3065" s="125" t="str">
        <f>IF(F3065="","",_xlfn.IFNA((VLOOKUP(F3065,help!L:M,2,0))*G3065,"غير مسجلة في المشتريات"))</f>
        <v/>
      </c>
    </row>
    <row r="3066" spans="2:12" x14ac:dyDescent="0.2">
      <c r="B3066" s="14">
        <f>COUNTIFS($E$3:E3066,تقرير!$E$4)</f>
        <v>21</v>
      </c>
      <c r="C3066" s="48"/>
      <c r="D3066" s="48"/>
      <c r="E3066" s="48"/>
      <c r="F3066" s="50"/>
      <c r="G3066" s="51"/>
      <c r="H3066" s="128" t="str">
        <f>IF(F3066="","",_xlfn.IFNA(VLOOKUP(F3066,'سجل المشتريات'!E:M,9,0),"غير مسجلة في المشتريات"))</f>
        <v/>
      </c>
      <c r="I3066" s="27" t="str">
        <f>_xlfn.IFNA(VLOOKUP(E3066,الاوردرات!$B$1:$C$600,2,0),"")</f>
        <v/>
      </c>
      <c r="J3066" s="63"/>
      <c r="L3066" s="125" t="str">
        <f>IF(F3066="","",_xlfn.IFNA((VLOOKUP(F3066,help!L:M,2,0))*G3066,"غير مسجلة في المشتريات"))</f>
        <v/>
      </c>
    </row>
    <row r="3067" spans="2:12" x14ac:dyDescent="0.2">
      <c r="B3067" s="14">
        <f>COUNTIFS($E$3:E3067,تقرير!$E$4)</f>
        <v>21</v>
      </c>
      <c r="C3067" s="48"/>
      <c r="D3067" s="48"/>
      <c r="E3067" s="48"/>
      <c r="F3067" s="50"/>
      <c r="G3067" s="51"/>
      <c r="H3067" s="128" t="str">
        <f>IF(F3067="","",_xlfn.IFNA(VLOOKUP(F3067,'سجل المشتريات'!E:M,9,0),"غير مسجلة في المشتريات"))</f>
        <v/>
      </c>
      <c r="I3067" s="27" t="str">
        <f>_xlfn.IFNA(VLOOKUP(E3067,الاوردرات!$B$1:$C$600,2,0),"")</f>
        <v/>
      </c>
      <c r="J3067" s="63"/>
      <c r="L3067" s="125" t="str">
        <f>IF(F3067="","",_xlfn.IFNA((VLOOKUP(F3067,help!L:M,2,0))*G3067,"غير مسجلة في المشتريات"))</f>
        <v/>
      </c>
    </row>
    <row r="3068" spans="2:12" x14ac:dyDescent="0.2">
      <c r="B3068" s="14">
        <f>COUNTIFS($E$3:E3068,تقرير!$E$4)</f>
        <v>21</v>
      </c>
      <c r="C3068" s="48"/>
      <c r="D3068" s="48"/>
      <c r="E3068" s="48"/>
      <c r="F3068" s="50"/>
      <c r="G3068" s="51"/>
      <c r="H3068" s="128" t="str">
        <f>IF(F3068="","",_xlfn.IFNA(VLOOKUP(F3068,'سجل المشتريات'!E:M,9,0),"غير مسجلة في المشتريات"))</f>
        <v/>
      </c>
      <c r="I3068" s="27" t="str">
        <f>_xlfn.IFNA(VLOOKUP(E3068,الاوردرات!$B$1:$C$600,2,0),"")</f>
        <v/>
      </c>
      <c r="J3068" s="63"/>
      <c r="L3068" s="125" t="str">
        <f>IF(F3068="","",_xlfn.IFNA((VLOOKUP(F3068,help!L:M,2,0))*G3068,"غير مسجلة في المشتريات"))</f>
        <v/>
      </c>
    </row>
    <row r="3069" spans="2:12" x14ac:dyDescent="0.2">
      <c r="B3069" s="14">
        <f>COUNTIFS($E$3:E3069,تقرير!$E$4)</f>
        <v>21</v>
      </c>
      <c r="C3069" s="48"/>
      <c r="D3069" s="48"/>
      <c r="E3069" s="48"/>
      <c r="F3069" s="50"/>
      <c r="G3069" s="51"/>
      <c r="H3069" s="128" t="str">
        <f>IF(F3069="","",_xlfn.IFNA(VLOOKUP(F3069,'سجل المشتريات'!E:M,9,0),"غير مسجلة في المشتريات"))</f>
        <v/>
      </c>
      <c r="I3069" s="27" t="str">
        <f>_xlfn.IFNA(VLOOKUP(E3069,الاوردرات!$B$1:$C$600,2,0),"")</f>
        <v/>
      </c>
      <c r="J3069" s="63"/>
      <c r="L3069" s="125" t="str">
        <f>IF(F3069="","",_xlfn.IFNA((VLOOKUP(F3069,help!L:M,2,0))*G3069,"غير مسجلة في المشتريات"))</f>
        <v/>
      </c>
    </row>
    <row r="3070" spans="2:12" x14ac:dyDescent="0.2">
      <c r="B3070" s="14">
        <f>COUNTIFS($E$3:E3070,تقرير!$E$4)</f>
        <v>21</v>
      </c>
      <c r="C3070" s="48"/>
      <c r="D3070" s="48"/>
      <c r="E3070" s="48"/>
      <c r="F3070" s="50"/>
      <c r="G3070" s="51"/>
      <c r="H3070" s="128" t="str">
        <f>IF(F3070="","",_xlfn.IFNA(VLOOKUP(F3070,'سجل المشتريات'!E:M,9,0),"غير مسجلة في المشتريات"))</f>
        <v/>
      </c>
      <c r="I3070" s="27" t="str">
        <f>_xlfn.IFNA(VLOOKUP(E3070,الاوردرات!$B$1:$C$600,2,0),"")</f>
        <v/>
      </c>
      <c r="J3070" s="63"/>
      <c r="L3070" s="125" t="str">
        <f>IF(F3070="","",_xlfn.IFNA((VLOOKUP(F3070,help!L:M,2,0))*G3070,"غير مسجلة في المشتريات"))</f>
        <v/>
      </c>
    </row>
    <row r="3071" spans="2:12" x14ac:dyDescent="0.2">
      <c r="B3071" s="14">
        <f>COUNTIFS($E$3:E3071,تقرير!$E$4)</f>
        <v>21</v>
      </c>
      <c r="C3071" s="48"/>
      <c r="D3071" s="48"/>
      <c r="E3071" s="48"/>
      <c r="F3071" s="50"/>
      <c r="G3071" s="51"/>
      <c r="H3071" s="128" t="str">
        <f>IF(F3071="","",_xlfn.IFNA(VLOOKUP(F3071,'سجل المشتريات'!E:M,9,0),"غير مسجلة في المشتريات"))</f>
        <v/>
      </c>
      <c r="I3071" s="27" t="str">
        <f>_xlfn.IFNA(VLOOKUP(E3071,الاوردرات!$B$1:$C$600,2,0),"")</f>
        <v/>
      </c>
      <c r="J3071" s="63"/>
      <c r="L3071" s="125" t="str">
        <f>IF(F3071="","",_xlfn.IFNA((VLOOKUP(F3071,help!L:M,2,0))*G3071,"غير مسجلة في المشتريات"))</f>
        <v/>
      </c>
    </row>
    <row r="3072" spans="2:12" x14ac:dyDescent="0.2">
      <c r="B3072" s="14">
        <f>COUNTIFS($E$3:E3072,تقرير!$E$4)</f>
        <v>21</v>
      </c>
      <c r="C3072" s="48"/>
      <c r="D3072" s="48"/>
      <c r="E3072" s="48"/>
      <c r="F3072" s="50"/>
      <c r="G3072" s="51"/>
      <c r="H3072" s="128" t="str">
        <f>IF(F3072="","",_xlfn.IFNA(VLOOKUP(F3072,'سجل المشتريات'!E:M,9,0),"غير مسجلة في المشتريات"))</f>
        <v/>
      </c>
      <c r="I3072" s="27" t="str">
        <f>_xlfn.IFNA(VLOOKUP(E3072,الاوردرات!$B$1:$C$600,2,0),"")</f>
        <v/>
      </c>
      <c r="J3072" s="63"/>
      <c r="L3072" s="125" t="str">
        <f>IF(F3072="","",_xlfn.IFNA((VLOOKUP(F3072,help!L:M,2,0))*G3072,"غير مسجلة في المشتريات"))</f>
        <v/>
      </c>
    </row>
    <row r="3073" spans="2:12" x14ac:dyDescent="0.2">
      <c r="B3073" s="14">
        <f>COUNTIFS($E$3:E3073,تقرير!$E$4)</f>
        <v>21</v>
      </c>
      <c r="C3073" s="48"/>
      <c r="D3073" s="48"/>
      <c r="E3073" s="48"/>
      <c r="F3073" s="50"/>
      <c r="G3073" s="51"/>
      <c r="H3073" s="128" t="str">
        <f>IF(F3073="","",_xlfn.IFNA(VLOOKUP(F3073,'سجل المشتريات'!E:M,9,0),"غير مسجلة في المشتريات"))</f>
        <v/>
      </c>
      <c r="I3073" s="27" t="str">
        <f>_xlfn.IFNA(VLOOKUP(E3073,الاوردرات!$B$1:$C$600,2,0),"")</f>
        <v/>
      </c>
      <c r="J3073" s="63"/>
      <c r="L3073" s="125" t="str">
        <f>IF(F3073="","",_xlfn.IFNA((VLOOKUP(F3073,help!L:M,2,0))*G3073,"غير مسجلة في المشتريات"))</f>
        <v/>
      </c>
    </row>
    <row r="3074" spans="2:12" x14ac:dyDescent="0.2">
      <c r="B3074" s="14">
        <f>COUNTIFS($E$3:E3074,تقرير!$E$4)</f>
        <v>21</v>
      </c>
      <c r="C3074" s="48"/>
      <c r="D3074" s="48"/>
      <c r="E3074" s="48"/>
      <c r="F3074" s="50"/>
      <c r="G3074" s="51"/>
      <c r="H3074" s="128" t="str">
        <f>IF(F3074="","",_xlfn.IFNA(VLOOKUP(F3074,'سجل المشتريات'!E:M,9,0),"غير مسجلة في المشتريات"))</f>
        <v/>
      </c>
      <c r="I3074" s="27" t="str">
        <f>_xlfn.IFNA(VLOOKUP(E3074,الاوردرات!$B$1:$C$600,2,0),"")</f>
        <v/>
      </c>
      <c r="J3074" s="63"/>
      <c r="L3074" s="125" t="str">
        <f>IF(F3074="","",_xlfn.IFNA((VLOOKUP(F3074,help!L:M,2,0))*G3074,"غير مسجلة في المشتريات"))</f>
        <v/>
      </c>
    </row>
    <row r="3075" spans="2:12" x14ac:dyDescent="0.2">
      <c r="B3075" s="14">
        <f>COUNTIFS($E$3:E3075,تقرير!$E$4)</f>
        <v>21</v>
      </c>
      <c r="C3075" s="48"/>
      <c r="D3075" s="48"/>
      <c r="E3075" s="48"/>
      <c r="F3075" s="50"/>
      <c r="G3075" s="51"/>
      <c r="H3075" s="128" t="str">
        <f>IF(F3075="","",_xlfn.IFNA(VLOOKUP(F3075,'سجل المشتريات'!E:M,9,0),"غير مسجلة في المشتريات"))</f>
        <v/>
      </c>
      <c r="I3075" s="27" t="str">
        <f>_xlfn.IFNA(VLOOKUP(E3075,الاوردرات!$B$1:$C$600,2,0),"")</f>
        <v/>
      </c>
      <c r="J3075" s="63"/>
      <c r="L3075" s="125" t="str">
        <f>IF(F3075="","",_xlfn.IFNA((VLOOKUP(F3075,help!L:M,2,0))*G3075,"غير مسجلة في المشتريات"))</f>
        <v/>
      </c>
    </row>
    <row r="3076" spans="2:12" x14ac:dyDescent="0.2">
      <c r="B3076" s="14">
        <f>COUNTIFS($E$3:E3076,تقرير!$E$4)</f>
        <v>21</v>
      </c>
      <c r="C3076" s="48"/>
      <c r="D3076" s="48"/>
      <c r="E3076" s="48"/>
      <c r="F3076" s="50"/>
      <c r="G3076" s="51"/>
      <c r="H3076" s="128" t="str">
        <f>IF(F3076="","",_xlfn.IFNA(VLOOKUP(F3076,'سجل المشتريات'!E:M,9,0),"غير مسجلة في المشتريات"))</f>
        <v/>
      </c>
      <c r="I3076" s="27" t="str">
        <f>_xlfn.IFNA(VLOOKUP(E3076,الاوردرات!$B$1:$C$600,2,0),"")</f>
        <v/>
      </c>
      <c r="J3076" s="63"/>
      <c r="L3076" s="125" t="str">
        <f>IF(F3076="","",_xlfn.IFNA((VLOOKUP(F3076,help!L:M,2,0))*G3076,"غير مسجلة في المشتريات"))</f>
        <v/>
      </c>
    </row>
    <row r="3077" spans="2:12" x14ac:dyDescent="0.2">
      <c r="B3077" s="14">
        <f>COUNTIFS($E$3:E3077,تقرير!$E$4)</f>
        <v>21</v>
      </c>
      <c r="C3077" s="48"/>
      <c r="D3077" s="48"/>
      <c r="E3077" s="48"/>
      <c r="F3077" s="50"/>
      <c r="G3077" s="51"/>
      <c r="H3077" s="128" t="str">
        <f>IF(F3077="","",_xlfn.IFNA(VLOOKUP(F3077,'سجل المشتريات'!E:M,9,0),"غير مسجلة في المشتريات"))</f>
        <v/>
      </c>
      <c r="I3077" s="27" t="str">
        <f>_xlfn.IFNA(VLOOKUP(E3077,الاوردرات!$B$1:$C$600,2,0),"")</f>
        <v/>
      </c>
      <c r="J3077" s="63"/>
      <c r="L3077" s="125" t="str">
        <f>IF(F3077="","",_xlfn.IFNA((VLOOKUP(F3077,help!L:M,2,0))*G3077,"غير مسجلة في المشتريات"))</f>
        <v/>
      </c>
    </row>
    <row r="3078" spans="2:12" x14ac:dyDescent="0.2">
      <c r="B3078" s="14">
        <f>COUNTIFS($E$3:E3078,تقرير!$E$4)</f>
        <v>21</v>
      </c>
      <c r="C3078" s="48"/>
      <c r="D3078" s="48"/>
      <c r="E3078" s="48"/>
      <c r="F3078" s="50"/>
      <c r="G3078" s="51"/>
      <c r="H3078" s="128" t="str">
        <f>IF(F3078="","",_xlfn.IFNA(VLOOKUP(F3078,'سجل المشتريات'!E:M,9,0),"غير مسجلة في المشتريات"))</f>
        <v/>
      </c>
      <c r="I3078" s="27" t="str">
        <f>_xlfn.IFNA(VLOOKUP(E3078,الاوردرات!$B$1:$C$600,2,0),"")</f>
        <v/>
      </c>
      <c r="J3078" s="63"/>
      <c r="L3078" s="125" t="str">
        <f>IF(F3078="","",_xlfn.IFNA((VLOOKUP(F3078,help!L:M,2,0))*G3078,"غير مسجلة في المشتريات"))</f>
        <v/>
      </c>
    </row>
    <row r="3079" spans="2:12" x14ac:dyDescent="0.2">
      <c r="B3079" s="14">
        <f>COUNTIFS($E$3:E3079,تقرير!$E$4)</f>
        <v>21</v>
      </c>
      <c r="C3079" s="48"/>
      <c r="D3079" s="48"/>
      <c r="E3079" s="48"/>
      <c r="F3079" s="50"/>
      <c r="G3079" s="51"/>
      <c r="H3079" s="128" t="str">
        <f>IF(F3079="","",_xlfn.IFNA(VLOOKUP(F3079,'سجل المشتريات'!E:M,9,0),"غير مسجلة في المشتريات"))</f>
        <v/>
      </c>
      <c r="I3079" s="27" t="str">
        <f>_xlfn.IFNA(VLOOKUP(E3079,الاوردرات!$B$1:$C$600,2,0),"")</f>
        <v/>
      </c>
      <c r="J3079" s="63"/>
      <c r="L3079" s="125" t="str">
        <f>IF(F3079="","",_xlfn.IFNA((VLOOKUP(F3079,help!L:M,2,0))*G3079,"غير مسجلة في المشتريات"))</f>
        <v/>
      </c>
    </row>
    <row r="3080" spans="2:12" x14ac:dyDescent="0.2">
      <c r="B3080" s="14">
        <f>COUNTIFS($E$3:E3080,تقرير!$E$4)</f>
        <v>21</v>
      </c>
      <c r="C3080" s="48"/>
      <c r="D3080" s="48"/>
      <c r="E3080" s="48"/>
      <c r="F3080" s="50"/>
      <c r="G3080" s="51"/>
      <c r="H3080" s="128" t="str">
        <f>IF(F3080="","",_xlfn.IFNA(VLOOKUP(F3080,'سجل المشتريات'!E:M,9,0),"غير مسجلة في المشتريات"))</f>
        <v/>
      </c>
      <c r="I3080" s="27" t="str">
        <f>_xlfn.IFNA(VLOOKUP(E3080,الاوردرات!$B$1:$C$600,2,0),"")</f>
        <v/>
      </c>
      <c r="J3080" s="63"/>
      <c r="L3080" s="125" t="str">
        <f>IF(F3080="","",_xlfn.IFNA((VLOOKUP(F3080,help!L:M,2,0))*G3080,"غير مسجلة في المشتريات"))</f>
        <v/>
      </c>
    </row>
    <row r="3081" spans="2:12" x14ac:dyDescent="0.2">
      <c r="B3081" s="14">
        <f>COUNTIFS($E$3:E3081,تقرير!$E$4)</f>
        <v>21</v>
      </c>
      <c r="C3081" s="48"/>
      <c r="D3081" s="48"/>
      <c r="E3081" s="48"/>
      <c r="F3081" s="50"/>
      <c r="G3081" s="51"/>
      <c r="H3081" s="128" t="str">
        <f>IF(F3081="","",_xlfn.IFNA(VLOOKUP(F3081,'سجل المشتريات'!E:M,9,0),"غير مسجلة في المشتريات"))</f>
        <v/>
      </c>
      <c r="I3081" s="27" t="str">
        <f>_xlfn.IFNA(VLOOKUP(E3081,الاوردرات!$B$1:$C$600,2,0),"")</f>
        <v/>
      </c>
      <c r="J3081" s="63"/>
      <c r="L3081" s="125" t="str">
        <f>IF(F3081="","",_xlfn.IFNA((VLOOKUP(F3081,help!L:M,2,0))*G3081,"غير مسجلة في المشتريات"))</f>
        <v/>
      </c>
    </row>
    <row r="3082" spans="2:12" x14ac:dyDescent="0.2">
      <c r="B3082" s="14">
        <f>COUNTIFS($E$3:E3082,تقرير!$E$4)</f>
        <v>21</v>
      </c>
      <c r="C3082" s="48"/>
      <c r="D3082" s="48"/>
      <c r="E3082" s="48"/>
      <c r="F3082" s="50"/>
      <c r="G3082" s="51"/>
      <c r="H3082" s="128" t="str">
        <f>IF(F3082="","",_xlfn.IFNA(VLOOKUP(F3082,'سجل المشتريات'!E:M,9,0),"غير مسجلة في المشتريات"))</f>
        <v/>
      </c>
      <c r="I3082" s="27" t="str">
        <f>_xlfn.IFNA(VLOOKUP(E3082,الاوردرات!$B$1:$C$600,2,0),"")</f>
        <v/>
      </c>
      <c r="J3082" s="63"/>
      <c r="L3082" s="125" t="str">
        <f>IF(F3082="","",_xlfn.IFNA((VLOOKUP(F3082,help!L:M,2,0))*G3082,"غير مسجلة في المشتريات"))</f>
        <v/>
      </c>
    </row>
    <row r="3083" spans="2:12" x14ac:dyDescent="0.2">
      <c r="B3083" s="14">
        <f>COUNTIFS($E$3:E3083,تقرير!$E$4)</f>
        <v>21</v>
      </c>
      <c r="C3083" s="48"/>
      <c r="D3083" s="48"/>
      <c r="E3083" s="48"/>
      <c r="F3083" s="50"/>
      <c r="G3083" s="51"/>
      <c r="H3083" s="128" t="str">
        <f>IF(F3083="","",_xlfn.IFNA(VLOOKUP(F3083,'سجل المشتريات'!E:M,9,0),"غير مسجلة في المشتريات"))</f>
        <v/>
      </c>
      <c r="I3083" s="27" t="str">
        <f>_xlfn.IFNA(VLOOKUP(E3083,الاوردرات!$B$1:$C$600,2,0),"")</f>
        <v/>
      </c>
      <c r="J3083" s="63"/>
      <c r="L3083" s="125" t="str">
        <f>IF(F3083="","",_xlfn.IFNA((VLOOKUP(F3083,help!L:M,2,0))*G3083,"غير مسجلة في المشتريات"))</f>
        <v/>
      </c>
    </row>
    <row r="3084" spans="2:12" x14ac:dyDescent="0.2">
      <c r="B3084" s="14">
        <f>COUNTIFS($E$3:E3084,تقرير!$E$4)</f>
        <v>21</v>
      </c>
      <c r="C3084" s="48"/>
      <c r="D3084" s="48"/>
      <c r="E3084" s="48"/>
      <c r="F3084" s="50"/>
      <c r="G3084" s="51"/>
      <c r="H3084" s="128" t="str">
        <f>IF(F3084="","",_xlfn.IFNA(VLOOKUP(F3084,'سجل المشتريات'!E:M,9,0),"غير مسجلة في المشتريات"))</f>
        <v/>
      </c>
      <c r="I3084" s="27" t="str">
        <f>_xlfn.IFNA(VLOOKUP(E3084,الاوردرات!$B$1:$C$600,2,0),"")</f>
        <v/>
      </c>
      <c r="J3084" s="63"/>
      <c r="L3084" s="125" t="str">
        <f>IF(F3084="","",_xlfn.IFNA((VLOOKUP(F3084,help!L:M,2,0))*G3084,"غير مسجلة في المشتريات"))</f>
        <v/>
      </c>
    </row>
    <row r="3085" spans="2:12" x14ac:dyDescent="0.2">
      <c r="B3085" s="14">
        <f>COUNTIFS($E$3:E3085,تقرير!$E$4)</f>
        <v>21</v>
      </c>
      <c r="C3085" s="48"/>
      <c r="D3085" s="48"/>
      <c r="E3085" s="48"/>
      <c r="F3085" s="50"/>
      <c r="G3085" s="51"/>
      <c r="H3085" s="128" t="str">
        <f>IF(F3085="","",_xlfn.IFNA(VLOOKUP(F3085,'سجل المشتريات'!E:M,9,0),"غير مسجلة في المشتريات"))</f>
        <v/>
      </c>
      <c r="I3085" s="27" t="str">
        <f>_xlfn.IFNA(VLOOKUP(E3085,الاوردرات!$B$1:$C$600,2,0),"")</f>
        <v/>
      </c>
      <c r="J3085" s="63"/>
      <c r="L3085" s="125" t="str">
        <f>IF(F3085="","",_xlfn.IFNA((VLOOKUP(F3085,help!L:M,2,0))*G3085,"غير مسجلة في المشتريات"))</f>
        <v/>
      </c>
    </row>
    <row r="3086" spans="2:12" x14ac:dyDescent="0.2">
      <c r="B3086" s="14">
        <f>COUNTIFS($E$3:E3086,تقرير!$E$4)</f>
        <v>21</v>
      </c>
      <c r="C3086" s="48"/>
      <c r="D3086" s="48"/>
      <c r="E3086" s="48"/>
      <c r="F3086" s="50"/>
      <c r="G3086" s="51"/>
      <c r="H3086" s="128" t="str">
        <f>IF(F3086="","",_xlfn.IFNA(VLOOKUP(F3086,'سجل المشتريات'!E:M,9,0),"غير مسجلة في المشتريات"))</f>
        <v/>
      </c>
      <c r="I3086" s="27" t="str">
        <f>_xlfn.IFNA(VLOOKUP(E3086,الاوردرات!$B$1:$C$600,2,0),"")</f>
        <v/>
      </c>
      <c r="J3086" s="63"/>
      <c r="L3086" s="125" t="str">
        <f>IF(F3086="","",_xlfn.IFNA((VLOOKUP(F3086,help!L:M,2,0))*G3086,"غير مسجلة في المشتريات"))</f>
        <v/>
      </c>
    </row>
    <row r="3087" spans="2:12" x14ac:dyDescent="0.2">
      <c r="B3087" s="14">
        <f>COUNTIFS($E$3:E3087,تقرير!$E$4)</f>
        <v>21</v>
      </c>
      <c r="C3087" s="48"/>
      <c r="D3087" s="48"/>
      <c r="E3087" s="48"/>
      <c r="F3087" s="50"/>
      <c r="G3087" s="51"/>
      <c r="H3087" s="128" t="str">
        <f>IF(F3087="","",_xlfn.IFNA(VLOOKUP(F3087,'سجل المشتريات'!E:M,9,0),"غير مسجلة في المشتريات"))</f>
        <v/>
      </c>
      <c r="I3087" s="27" t="str">
        <f>_xlfn.IFNA(VLOOKUP(E3087,الاوردرات!$B$1:$C$600,2,0),"")</f>
        <v/>
      </c>
      <c r="J3087" s="63"/>
      <c r="L3087" s="125" t="str">
        <f>IF(F3087="","",_xlfn.IFNA((VLOOKUP(F3087,help!L:M,2,0))*G3087,"غير مسجلة في المشتريات"))</f>
        <v/>
      </c>
    </row>
    <row r="3088" spans="2:12" x14ac:dyDescent="0.2">
      <c r="B3088" s="14">
        <f>COUNTIFS($E$3:E3088,تقرير!$E$4)</f>
        <v>21</v>
      </c>
      <c r="C3088" s="48"/>
      <c r="D3088" s="48"/>
      <c r="E3088" s="48"/>
      <c r="F3088" s="50"/>
      <c r="G3088" s="51"/>
      <c r="H3088" s="128" t="str">
        <f>IF(F3088="","",_xlfn.IFNA(VLOOKUP(F3088,'سجل المشتريات'!E:M,9,0),"غير مسجلة في المشتريات"))</f>
        <v/>
      </c>
      <c r="I3088" s="27" t="str">
        <f>_xlfn.IFNA(VLOOKUP(E3088,الاوردرات!$B$1:$C$600,2,0),"")</f>
        <v/>
      </c>
      <c r="J3088" s="63"/>
      <c r="L3088" s="125" t="str">
        <f>IF(F3088="","",_xlfn.IFNA((VLOOKUP(F3088,help!L:M,2,0))*G3088,"غير مسجلة في المشتريات"))</f>
        <v/>
      </c>
    </row>
    <row r="3089" spans="2:12" x14ac:dyDescent="0.2">
      <c r="B3089" s="14">
        <f>COUNTIFS($E$3:E3089,تقرير!$E$4)</f>
        <v>21</v>
      </c>
      <c r="C3089" s="48"/>
      <c r="D3089" s="48"/>
      <c r="E3089" s="48"/>
      <c r="F3089" s="50"/>
      <c r="G3089" s="51"/>
      <c r="H3089" s="128" t="str">
        <f>IF(F3089="","",_xlfn.IFNA(VLOOKUP(F3089,'سجل المشتريات'!E:M,9,0),"غير مسجلة في المشتريات"))</f>
        <v/>
      </c>
      <c r="I3089" s="27" t="str">
        <f>_xlfn.IFNA(VLOOKUP(E3089,الاوردرات!$B$1:$C$600,2,0),"")</f>
        <v/>
      </c>
      <c r="J3089" s="63"/>
      <c r="L3089" s="125" t="str">
        <f>IF(F3089="","",_xlfn.IFNA((VLOOKUP(F3089,help!L:M,2,0))*G3089,"غير مسجلة في المشتريات"))</f>
        <v/>
      </c>
    </row>
    <row r="3090" spans="2:12" x14ac:dyDescent="0.2">
      <c r="B3090" s="14">
        <f>COUNTIFS($E$3:E3090,تقرير!$E$4)</f>
        <v>21</v>
      </c>
      <c r="C3090" s="48"/>
      <c r="D3090" s="48"/>
      <c r="E3090" s="48"/>
      <c r="F3090" s="50"/>
      <c r="G3090" s="51"/>
      <c r="H3090" s="128" t="str">
        <f>IF(F3090="","",_xlfn.IFNA(VLOOKUP(F3090,'سجل المشتريات'!E:M,9,0),"غير مسجلة في المشتريات"))</f>
        <v/>
      </c>
      <c r="I3090" s="27" t="str">
        <f>_xlfn.IFNA(VLOOKUP(E3090,الاوردرات!$B$1:$C$600,2,0),"")</f>
        <v/>
      </c>
      <c r="J3090" s="63"/>
      <c r="L3090" s="125" t="str">
        <f>IF(F3090="","",_xlfn.IFNA((VLOOKUP(F3090,help!L:M,2,0))*G3090,"غير مسجلة في المشتريات"))</f>
        <v/>
      </c>
    </row>
    <row r="3091" spans="2:12" x14ac:dyDescent="0.2">
      <c r="B3091" s="14">
        <f>COUNTIFS($E$3:E3091,تقرير!$E$4)</f>
        <v>21</v>
      </c>
      <c r="C3091" s="48"/>
      <c r="D3091" s="48"/>
      <c r="E3091" s="48"/>
      <c r="F3091" s="50"/>
      <c r="G3091" s="51"/>
      <c r="H3091" s="128" t="str">
        <f>IF(F3091="","",_xlfn.IFNA(VLOOKUP(F3091,'سجل المشتريات'!E:M,9,0),"غير مسجلة في المشتريات"))</f>
        <v/>
      </c>
      <c r="I3091" s="27" t="str">
        <f>_xlfn.IFNA(VLOOKUP(E3091,الاوردرات!$B$1:$C$600,2,0),"")</f>
        <v/>
      </c>
      <c r="J3091" s="63"/>
      <c r="L3091" s="125" t="str">
        <f>IF(F3091="","",_xlfn.IFNA((VLOOKUP(F3091,help!L:M,2,0))*G3091,"غير مسجلة في المشتريات"))</f>
        <v/>
      </c>
    </row>
    <row r="3092" spans="2:12" x14ac:dyDescent="0.2">
      <c r="B3092" s="14">
        <f>COUNTIFS($E$3:E3092,تقرير!$E$4)</f>
        <v>21</v>
      </c>
      <c r="C3092" s="48"/>
      <c r="D3092" s="48"/>
      <c r="E3092" s="48"/>
      <c r="F3092" s="50"/>
      <c r="G3092" s="51"/>
      <c r="H3092" s="128" t="str">
        <f>IF(F3092="","",_xlfn.IFNA(VLOOKUP(F3092,'سجل المشتريات'!E:M,9,0),"غير مسجلة في المشتريات"))</f>
        <v/>
      </c>
      <c r="I3092" s="27" t="str">
        <f>_xlfn.IFNA(VLOOKUP(E3092,الاوردرات!$B$1:$C$600,2,0),"")</f>
        <v/>
      </c>
      <c r="J3092" s="63"/>
      <c r="L3092" s="125" t="str">
        <f>IF(F3092="","",_xlfn.IFNA((VLOOKUP(F3092,help!L:M,2,0))*G3092,"غير مسجلة في المشتريات"))</f>
        <v/>
      </c>
    </row>
    <row r="3093" spans="2:12" x14ac:dyDescent="0.2">
      <c r="B3093" s="14">
        <f>COUNTIFS($E$3:E3093,تقرير!$E$4)</f>
        <v>21</v>
      </c>
      <c r="C3093" s="48"/>
      <c r="D3093" s="48"/>
      <c r="E3093" s="48"/>
      <c r="F3093" s="50"/>
      <c r="G3093" s="51"/>
      <c r="H3093" s="128" t="str">
        <f>IF(F3093="","",_xlfn.IFNA(VLOOKUP(F3093,'سجل المشتريات'!E:M,9,0),"غير مسجلة في المشتريات"))</f>
        <v/>
      </c>
      <c r="I3093" s="27" t="str">
        <f>_xlfn.IFNA(VLOOKUP(E3093,الاوردرات!$B$1:$C$600,2,0),"")</f>
        <v/>
      </c>
      <c r="J3093" s="63"/>
      <c r="L3093" s="125" t="str">
        <f>IF(F3093="","",_xlfn.IFNA((VLOOKUP(F3093,help!L:M,2,0))*G3093,"غير مسجلة في المشتريات"))</f>
        <v/>
      </c>
    </row>
    <row r="3094" spans="2:12" x14ac:dyDescent="0.2">
      <c r="B3094" s="14">
        <f>COUNTIFS($E$3:E3094,تقرير!$E$4)</f>
        <v>21</v>
      </c>
      <c r="C3094" s="48"/>
      <c r="D3094" s="48"/>
      <c r="E3094" s="48"/>
      <c r="F3094" s="50"/>
      <c r="G3094" s="51"/>
      <c r="H3094" s="128" t="str">
        <f>IF(F3094="","",_xlfn.IFNA(VLOOKUP(F3094,'سجل المشتريات'!E:M,9,0),"غير مسجلة في المشتريات"))</f>
        <v/>
      </c>
      <c r="I3094" s="27" t="str">
        <f>_xlfn.IFNA(VLOOKUP(E3094,الاوردرات!$B$1:$C$600,2,0),"")</f>
        <v/>
      </c>
      <c r="J3094" s="63"/>
      <c r="L3094" s="125" t="str">
        <f>IF(F3094="","",_xlfn.IFNA((VLOOKUP(F3094,help!L:M,2,0))*G3094,"غير مسجلة في المشتريات"))</f>
        <v/>
      </c>
    </row>
    <row r="3095" spans="2:12" x14ac:dyDescent="0.2">
      <c r="B3095" s="14">
        <f>COUNTIFS($E$3:E3095,تقرير!$E$4)</f>
        <v>21</v>
      </c>
      <c r="C3095" s="48"/>
      <c r="D3095" s="48"/>
      <c r="E3095" s="48"/>
      <c r="F3095" s="50"/>
      <c r="G3095" s="51"/>
      <c r="H3095" s="128" t="str">
        <f>IF(F3095="","",_xlfn.IFNA(VLOOKUP(F3095,'سجل المشتريات'!E:M,9,0),"غير مسجلة في المشتريات"))</f>
        <v/>
      </c>
      <c r="I3095" s="27" t="str">
        <f>_xlfn.IFNA(VLOOKUP(E3095,الاوردرات!$B$1:$C$600,2,0),"")</f>
        <v/>
      </c>
      <c r="J3095" s="63"/>
      <c r="L3095" s="125" t="str">
        <f>IF(F3095="","",_xlfn.IFNA((VLOOKUP(F3095,help!L:M,2,0))*G3095,"غير مسجلة في المشتريات"))</f>
        <v/>
      </c>
    </row>
    <row r="3096" spans="2:12" x14ac:dyDescent="0.2">
      <c r="B3096" s="14">
        <f>COUNTIFS($E$3:E3096,تقرير!$E$4)</f>
        <v>21</v>
      </c>
      <c r="C3096" s="48"/>
      <c r="D3096" s="48"/>
      <c r="E3096" s="48"/>
      <c r="F3096" s="50"/>
      <c r="G3096" s="51"/>
      <c r="H3096" s="128" t="str">
        <f>IF(F3096="","",_xlfn.IFNA(VLOOKUP(F3096,'سجل المشتريات'!E:M,9,0),"غير مسجلة في المشتريات"))</f>
        <v/>
      </c>
      <c r="I3096" s="27" t="str">
        <f>_xlfn.IFNA(VLOOKUP(E3096,الاوردرات!$B$1:$C$600,2,0),"")</f>
        <v/>
      </c>
      <c r="J3096" s="63"/>
      <c r="L3096" s="125" t="str">
        <f>IF(F3096="","",_xlfn.IFNA((VLOOKUP(F3096,help!L:M,2,0))*G3096,"غير مسجلة في المشتريات"))</f>
        <v/>
      </c>
    </row>
    <row r="3097" spans="2:12" x14ac:dyDescent="0.2">
      <c r="B3097" s="14">
        <f>COUNTIFS($E$3:E3097,تقرير!$E$4)</f>
        <v>21</v>
      </c>
      <c r="C3097" s="48"/>
      <c r="D3097" s="48"/>
      <c r="E3097" s="48"/>
      <c r="F3097" s="50"/>
      <c r="G3097" s="51"/>
      <c r="H3097" s="128" t="str">
        <f>IF(F3097="","",_xlfn.IFNA(VLOOKUP(F3097,'سجل المشتريات'!E:M,9,0),"غير مسجلة في المشتريات"))</f>
        <v/>
      </c>
      <c r="I3097" s="27" t="str">
        <f>_xlfn.IFNA(VLOOKUP(E3097,الاوردرات!$B$1:$C$600,2,0),"")</f>
        <v/>
      </c>
      <c r="J3097" s="63"/>
      <c r="L3097" s="125" t="str">
        <f>IF(F3097="","",_xlfn.IFNA((VLOOKUP(F3097,help!L:M,2,0))*G3097,"غير مسجلة في المشتريات"))</f>
        <v/>
      </c>
    </row>
    <row r="3098" spans="2:12" x14ac:dyDescent="0.2">
      <c r="B3098" s="14">
        <f>COUNTIFS($E$3:E3098,تقرير!$E$4)</f>
        <v>21</v>
      </c>
      <c r="C3098" s="48"/>
      <c r="D3098" s="48"/>
      <c r="E3098" s="48"/>
      <c r="F3098" s="50"/>
      <c r="G3098" s="51"/>
      <c r="H3098" s="128" t="str">
        <f>IF(F3098="","",_xlfn.IFNA(VLOOKUP(F3098,'سجل المشتريات'!E:M,9,0),"غير مسجلة في المشتريات"))</f>
        <v/>
      </c>
      <c r="I3098" s="27" t="str">
        <f>_xlfn.IFNA(VLOOKUP(E3098,الاوردرات!$B$1:$C$600,2,0),"")</f>
        <v/>
      </c>
      <c r="J3098" s="63"/>
      <c r="L3098" s="125" t="str">
        <f>IF(F3098="","",_xlfn.IFNA((VLOOKUP(F3098,help!L:M,2,0))*G3098,"غير مسجلة في المشتريات"))</f>
        <v/>
      </c>
    </row>
    <row r="3099" spans="2:12" x14ac:dyDescent="0.2">
      <c r="B3099" s="14">
        <f>COUNTIFS($E$3:E3099,تقرير!$E$4)</f>
        <v>21</v>
      </c>
      <c r="C3099" s="48"/>
      <c r="D3099" s="48"/>
      <c r="E3099" s="48"/>
      <c r="F3099" s="50"/>
      <c r="G3099" s="51"/>
      <c r="H3099" s="128" t="str">
        <f>IF(F3099="","",_xlfn.IFNA(VLOOKUP(F3099,'سجل المشتريات'!E:M,9,0),"غير مسجلة في المشتريات"))</f>
        <v/>
      </c>
      <c r="I3099" s="27" t="str">
        <f>_xlfn.IFNA(VLOOKUP(E3099,الاوردرات!$B$1:$C$600,2,0),"")</f>
        <v/>
      </c>
      <c r="J3099" s="63"/>
      <c r="L3099" s="125" t="str">
        <f>IF(F3099="","",_xlfn.IFNA((VLOOKUP(F3099,help!L:M,2,0))*G3099,"غير مسجلة في المشتريات"))</f>
        <v/>
      </c>
    </row>
    <row r="3100" spans="2:12" x14ac:dyDescent="0.2">
      <c r="B3100" s="14">
        <f>COUNTIFS($E$3:E3100,تقرير!$E$4)</f>
        <v>21</v>
      </c>
      <c r="C3100" s="48"/>
      <c r="D3100" s="48"/>
      <c r="E3100" s="48"/>
      <c r="F3100" s="50"/>
      <c r="G3100" s="51"/>
      <c r="H3100" s="128" t="str">
        <f>IF(F3100="","",_xlfn.IFNA(VLOOKUP(F3100,'سجل المشتريات'!E:M,9,0),"غير مسجلة في المشتريات"))</f>
        <v/>
      </c>
      <c r="I3100" s="27" t="str">
        <f>_xlfn.IFNA(VLOOKUP(E3100,الاوردرات!$B$1:$C$600,2,0),"")</f>
        <v/>
      </c>
      <c r="J3100" s="63"/>
      <c r="L3100" s="125" t="str">
        <f>IF(F3100="","",_xlfn.IFNA((VLOOKUP(F3100,help!L:M,2,0))*G3100,"غير مسجلة في المشتريات"))</f>
        <v/>
      </c>
    </row>
    <row r="3101" spans="2:12" x14ac:dyDescent="0.2">
      <c r="B3101" s="14">
        <f>COUNTIFS($E$3:E3101,تقرير!$E$4)</f>
        <v>21</v>
      </c>
      <c r="C3101" s="48"/>
      <c r="D3101" s="48"/>
      <c r="E3101" s="48"/>
      <c r="F3101" s="50"/>
      <c r="G3101" s="51"/>
      <c r="H3101" s="128" t="str">
        <f>IF(F3101="","",_xlfn.IFNA(VLOOKUP(F3101,'سجل المشتريات'!E:M,9,0),"غير مسجلة في المشتريات"))</f>
        <v/>
      </c>
      <c r="I3101" s="27" t="str">
        <f>_xlfn.IFNA(VLOOKUP(E3101,الاوردرات!$B$1:$C$600,2,0),"")</f>
        <v/>
      </c>
      <c r="J3101" s="63"/>
      <c r="L3101" s="125" t="str">
        <f>IF(F3101="","",_xlfn.IFNA((VLOOKUP(F3101,help!L:M,2,0))*G3101,"غير مسجلة في المشتريات"))</f>
        <v/>
      </c>
    </row>
    <row r="3102" spans="2:12" x14ac:dyDescent="0.2">
      <c r="B3102" s="14">
        <f>COUNTIFS($E$3:E3102,تقرير!$E$4)</f>
        <v>21</v>
      </c>
      <c r="C3102" s="48"/>
      <c r="D3102" s="48"/>
      <c r="E3102" s="48"/>
      <c r="F3102" s="50"/>
      <c r="G3102" s="51"/>
      <c r="H3102" s="128" t="str">
        <f>IF(F3102="","",_xlfn.IFNA(VLOOKUP(F3102,'سجل المشتريات'!E:M,9,0),"غير مسجلة في المشتريات"))</f>
        <v/>
      </c>
      <c r="I3102" s="27" t="str">
        <f>_xlfn.IFNA(VLOOKUP(E3102,الاوردرات!$B$1:$C$600,2,0),"")</f>
        <v/>
      </c>
      <c r="J3102" s="63"/>
      <c r="L3102" s="125" t="str">
        <f>IF(F3102="","",_xlfn.IFNA((VLOOKUP(F3102,help!L:M,2,0))*G3102,"غير مسجلة في المشتريات"))</f>
        <v/>
      </c>
    </row>
    <row r="3103" spans="2:12" x14ac:dyDescent="0.2">
      <c r="B3103" s="14">
        <f>COUNTIFS($E$3:E3103,تقرير!$E$4)</f>
        <v>21</v>
      </c>
      <c r="C3103" s="48"/>
      <c r="D3103" s="48"/>
      <c r="E3103" s="48"/>
      <c r="F3103" s="50"/>
      <c r="G3103" s="51"/>
      <c r="H3103" s="128" t="str">
        <f>IF(F3103="","",_xlfn.IFNA(VLOOKUP(F3103,'سجل المشتريات'!E:M,9,0),"غير مسجلة في المشتريات"))</f>
        <v/>
      </c>
      <c r="I3103" s="27" t="str">
        <f>_xlfn.IFNA(VLOOKUP(E3103,الاوردرات!$B$1:$C$600,2,0),"")</f>
        <v/>
      </c>
      <c r="J3103" s="63"/>
      <c r="L3103" s="125" t="str">
        <f>IF(F3103="","",_xlfn.IFNA((VLOOKUP(F3103,help!L:M,2,0))*G3103,"غير مسجلة في المشتريات"))</f>
        <v/>
      </c>
    </row>
    <row r="3104" spans="2:12" x14ac:dyDescent="0.2">
      <c r="B3104" s="14">
        <f>COUNTIFS($E$3:E3104,تقرير!$E$4)</f>
        <v>21</v>
      </c>
      <c r="C3104" s="48"/>
      <c r="D3104" s="48"/>
      <c r="E3104" s="48"/>
      <c r="F3104" s="50"/>
      <c r="G3104" s="51"/>
      <c r="H3104" s="128" t="str">
        <f>IF(F3104="","",_xlfn.IFNA(VLOOKUP(F3104,'سجل المشتريات'!E:M,9,0),"غير مسجلة في المشتريات"))</f>
        <v/>
      </c>
      <c r="I3104" s="27" t="str">
        <f>_xlfn.IFNA(VLOOKUP(E3104,الاوردرات!$B$1:$C$600,2,0),"")</f>
        <v/>
      </c>
      <c r="J3104" s="63"/>
      <c r="L3104" s="125" t="str">
        <f>IF(F3104="","",_xlfn.IFNA((VLOOKUP(F3104,help!L:M,2,0))*G3104,"غير مسجلة في المشتريات"))</f>
        <v/>
      </c>
    </row>
    <row r="3105" spans="2:12" x14ac:dyDescent="0.2">
      <c r="B3105" s="14">
        <f>COUNTIFS($E$3:E3105,تقرير!$E$4)</f>
        <v>21</v>
      </c>
      <c r="C3105" s="48"/>
      <c r="D3105" s="48"/>
      <c r="E3105" s="48"/>
      <c r="F3105" s="50"/>
      <c r="G3105" s="51"/>
      <c r="H3105" s="128" t="str">
        <f>IF(F3105="","",_xlfn.IFNA(VLOOKUP(F3105,'سجل المشتريات'!E:M,9,0),"غير مسجلة في المشتريات"))</f>
        <v/>
      </c>
      <c r="I3105" s="27" t="str">
        <f>_xlfn.IFNA(VLOOKUP(E3105,الاوردرات!$B$1:$C$600,2,0),"")</f>
        <v/>
      </c>
      <c r="J3105" s="63"/>
      <c r="L3105" s="125" t="str">
        <f>IF(F3105="","",_xlfn.IFNA((VLOOKUP(F3105,help!L:M,2,0))*G3105,"غير مسجلة في المشتريات"))</f>
        <v/>
      </c>
    </row>
    <row r="3106" spans="2:12" x14ac:dyDescent="0.2">
      <c r="B3106" s="14">
        <f>COUNTIFS($E$3:E3106,تقرير!$E$4)</f>
        <v>21</v>
      </c>
      <c r="C3106" s="48"/>
      <c r="D3106" s="48"/>
      <c r="E3106" s="48"/>
      <c r="F3106" s="50"/>
      <c r="G3106" s="51"/>
      <c r="H3106" s="128" t="str">
        <f>IF(F3106="","",_xlfn.IFNA(VLOOKUP(F3106,'سجل المشتريات'!E:M,9,0),"غير مسجلة في المشتريات"))</f>
        <v/>
      </c>
      <c r="I3106" s="27" t="str">
        <f>_xlfn.IFNA(VLOOKUP(E3106,الاوردرات!$B$1:$C$600,2,0),"")</f>
        <v/>
      </c>
      <c r="J3106" s="63"/>
      <c r="L3106" s="125" t="str">
        <f>IF(F3106="","",_xlfn.IFNA((VLOOKUP(F3106,help!L:M,2,0))*G3106,"غير مسجلة في المشتريات"))</f>
        <v/>
      </c>
    </row>
    <row r="3107" spans="2:12" x14ac:dyDescent="0.2">
      <c r="B3107" s="14">
        <f>COUNTIFS($E$3:E3107,تقرير!$E$4)</f>
        <v>21</v>
      </c>
      <c r="C3107" s="48"/>
      <c r="D3107" s="48"/>
      <c r="E3107" s="48"/>
      <c r="F3107" s="50"/>
      <c r="G3107" s="51"/>
      <c r="H3107" s="128" t="str">
        <f>IF(F3107="","",_xlfn.IFNA(VLOOKUP(F3107,'سجل المشتريات'!E:M,9,0),"غير مسجلة في المشتريات"))</f>
        <v/>
      </c>
      <c r="I3107" s="27" t="str">
        <f>_xlfn.IFNA(VLOOKUP(E3107,الاوردرات!$B$1:$C$600,2,0),"")</f>
        <v/>
      </c>
      <c r="J3107" s="63"/>
      <c r="L3107" s="125" t="str">
        <f>IF(F3107="","",_xlfn.IFNA((VLOOKUP(F3107,help!L:M,2,0))*G3107,"غير مسجلة في المشتريات"))</f>
        <v/>
      </c>
    </row>
    <row r="3108" spans="2:12" x14ac:dyDescent="0.2">
      <c r="B3108" s="14">
        <f>COUNTIFS($E$3:E3108,تقرير!$E$4)</f>
        <v>21</v>
      </c>
      <c r="C3108" s="48"/>
      <c r="D3108" s="48"/>
      <c r="E3108" s="48"/>
      <c r="F3108" s="50"/>
      <c r="G3108" s="51"/>
      <c r="H3108" s="128" t="str">
        <f>IF(F3108="","",_xlfn.IFNA(VLOOKUP(F3108,'سجل المشتريات'!E:M,9,0),"غير مسجلة في المشتريات"))</f>
        <v/>
      </c>
      <c r="I3108" s="27" t="str">
        <f>_xlfn.IFNA(VLOOKUP(E3108,الاوردرات!$B$1:$C$600,2,0),"")</f>
        <v/>
      </c>
      <c r="J3108" s="63"/>
      <c r="L3108" s="125" t="str">
        <f>IF(F3108="","",_xlfn.IFNA((VLOOKUP(F3108,help!L:M,2,0))*G3108,"غير مسجلة في المشتريات"))</f>
        <v/>
      </c>
    </row>
    <row r="3109" spans="2:12" x14ac:dyDescent="0.2">
      <c r="B3109" s="14">
        <f>COUNTIFS($E$3:E3109,تقرير!$E$4)</f>
        <v>21</v>
      </c>
      <c r="C3109" s="48"/>
      <c r="D3109" s="48"/>
      <c r="E3109" s="48"/>
      <c r="F3109" s="50"/>
      <c r="G3109" s="51"/>
      <c r="H3109" s="128" t="str">
        <f>IF(F3109="","",_xlfn.IFNA(VLOOKUP(F3109,'سجل المشتريات'!E:M,9,0),"غير مسجلة في المشتريات"))</f>
        <v/>
      </c>
      <c r="I3109" s="27" t="str">
        <f>_xlfn.IFNA(VLOOKUP(E3109,الاوردرات!$B$1:$C$600,2,0),"")</f>
        <v/>
      </c>
      <c r="J3109" s="63"/>
      <c r="L3109" s="125" t="str">
        <f>IF(F3109="","",_xlfn.IFNA((VLOOKUP(F3109,help!L:M,2,0))*G3109,"غير مسجلة في المشتريات"))</f>
        <v/>
      </c>
    </row>
    <row r="3110" spans="2:12" x14ac:dyDescent="0.2">
      <c r="B3110" s="14">
        <f>COUNTIFS($E$3:E3110,تقرير!$E$4)</f>
        <v>21</v>
      </c>
      <c r="C3110" s="48"/>
      <c r="D3110" s="48"/>
      <c r="E3110" s="48"/>
      <c r="F3110" s="50"/>
      <c r="G3110" s="51"/>
      <c r="H3110" s="128" t="str">
        <f>IF(F3110="","",_xlfn.IFNA(VLOOKUP(F3110,'سجل المشتريات'!E:M,9,0),"غير مسجلة في المشتريات"))</f>
        <v/>
      </c>
      <c r="I3110" s="27" t="str">
        <f>_xlfn.IFNA(VLOOKUP(E3110,الاوردرات!$B$1:$C$600,2,0),"")</f>
        <v/>
      </c>
      <c r="J3110" s="63"/>
      <c r="L3110" s="125" t="str">
        <f>IF(F3110="","",_xlfn.IFNA((VLOOKUP(F3110,help!L:M,2,0))*G3110,"غير مسجلة في المشتريات"))</f>
        <v/>
      </c>
    </row>
    <row r="3111" spans="2:12" x14ac:dyDescent="0.2">
      <c r="B3111" s="14">
        <f>COUNTIFS($E$3:E3111,تقرير!$E$4)</f>
        <v>21</v>
      </c>
      <c r="C3111" s="48"/>
      <c r="D3111" s="48"/>
      <c r="E3111" s="48"/>
      <c r="F3111" s="50"/>
      <c r="G3111" s="51"/>
      <c r="H3111" s="128" t="str">
        <f>IF(F3111="","",_xlfn.IFNA(VLOOKUP(F3111,'سجل المشتريات'!E:M,9,0),"غير مسجلة في المشتريات"))</f>
        <v/>
      </c>
      <c r="I3111" s="27" t="str">
        <f>_xlfn.IFNA(VLOOKUP(E3111,الاوردرات!$B$1:$C$600,2,0),"")</f>
        <v/>
      </c>
      <c r="J3111" s="63"/>
      <c r="L3111" s="125" t="str">
        <f>IF(F3111="","",_xlfn.IFNA((VLOOKUP(F3111,help!L:M,2,0))*G3111,"غير مسجلة في المشتريات"))</f>
        <v/>
      </c>
    </row>
    <row r="3112" spans="2:12" x14ac:dyDescent="0.2">
      <c r="B3112" s="14">
        <f>COUNTIFS($E$3:E3112,تقرير!$E$4)</f>
        <v>21</v>
      </c>
      <c r="C3112" s="48"/>
      <c r="D3112" s="48"/>
      <c r="E3112" s="48"/>
      <c r="F3112" s="50"/>
      <c r="G3112" s="51"/>
      <c r="H3112" s="128" t="str">
        <f>IF(F3112="","",_xlfn.IFNA(VLOOKUP(F3112,'سجل المشتريات'!E:M,9,0),"غير مسجلة في المشتريات"))</f>
        <v/>
      </c>
      <c r="I3112" s="27" t="str">
        <f>_xlfn.IFNA(VLOOKUP(E3112,الاوردرات!$B$1:$C$600,2,0),"")</f>
        <v/>
      </c>
      <c r="J3112" s="63"/>
      <c r="L3112" s="125" t="str">
        <f>IF(F3112="","",_xlfn.IFNA((VLOOKUP(F3112,help!L:M,2,0))*G3112,"غير مسجلة في المشتريات"))</f>
        <v/>
      </c>
    </row>
    <row r="3113" spans="2:12" x14ac:dyDescent="0.2">
      <c r="B3113" s="14">
        <f>COUNTIFS($E$3:E3113,تقرير!$E$4)</f>
        <v>21</v>
      </c>
      <c r="C3113" s="48"/>
      <c r="D3113" s="48"/>
      <c r="E3113" s="48"/>
      <c r="F3113" s="50"/>
      <c r="G3113" s="51"/>
      <c r="H3113" s="128" t="str">
        <f>IF(F3113="","",_xlfn.IFNA(VLOOKUP(F3113,'سجل المشتريات'!E:M,9,0),"غير مسجلة في المشتريات"))</f>
        <v/>
      </c>
      <c r="I3113" s="27" t="str">
        <f>_xlfn.IFNA(VLOOKUP(E3113,الاوردرات!$B$1:$C$600,2,0),"")</f>
        <v/>
      </c>
      <c r="J3113" s="63"/>
      <c r="L3113" s="125" t="str">
        <f>IF(F3113="","",_xlfn.IFNA((VLOOKUP(F3113,help!L:M,2,0))*G3113,"غير مسجلة في المشتريات"))</f>
        <v/>
      </c>
    </row>
    <row r="3114" spans="2:12" x14ac:dyDescent="0.2">
      <c r="B3114" s="14">
        <f>COUNTIFS($E$3:E3114,تقرير!$E$4)</f>
        <v>21</v>
      </c>
      <c r="C3114" s="48"/>
      <c r="D3114" s="48"/>
      <c r="E3114" s="48"/>
      <c r="F3114" s="50"/>
      <c r="G3114" s="51"/>
      <c r="H3114" s="128" t="str">
        <f>IF(F3114="","",_xlfn.IFNA(VLOOKUP(F3114,'سجل المشتريات'!E:M,9,0),"غير مسجلة في المشتريات"))</f>
        <v/>
      </c>
      <c r="I3114" s="27" t="str">
        <f>_xlfn.IFNA(VLOOKUP(E3114,الاوردرات!$B$1:$C$600,2,0),"")</f>
        <v/>
      </c>
      <c r="J3114" s="63"/>
      <c r="L3114" s="125" t="str">
        <f>IF(F3114="","",_xlfn.IFNA((VLOOKUP(F3114,help!L:M,2,0))*G3114,"غير مسجلة في المشتريات"))</f>
        <v/>
      </c>
    </row>
    <row r="3115" spans="2:12" x14ac:dyDescent="0.2">
      <c r="B3115" s="14">
        <f>COUNTIFS($E$3:E3115,تقرير!$E$4)</f>
        <v>21</v>
      </c>
      <c r="C3115" s="48"/>
      <c r="D3115" s="48"/>
      <c r="E3115" s="48"/>
      <c r="F3115" s="50"/>
      <c r="G3115" s="51"/>
      <c r="H3115" s="128" t="str">
        <f>IF(F3115="","",_xlfn.IFNA(VLOOKUP(F3115,'سجل المشتريات'!E:M,9,0),"غير مسجلة في المشتريات"))</f>
        <v/>
      </c>
      <c r="I3115" s="27" t="str">
        <f>_xlfn.IFNA(VLOOKUP(E3115,الاوردرات!$B$1:$C$600,2,0),"")</f>
        <v/>
      </c>
      <c r="J3115" s="63"/>
      <c r="L3115" s="125" t="str">
        <f>IF(F3115="","",_xlfn.IFNA((VLOOKUP(F3115,help!L:M,2,0))*G3115,"غير مسجلة في المشتريات"))</f>
        <v/>
      </c>
    </row>
    <row r="3116" spans="2:12" x14ac:dyDescent="0.2">
      <c r="B3116" s="14">
        <f>COUNTIFS($E$3:E3116,تقرير!$E$4)</f>
        <v>21</v>
      </c>
      <c r="C3116" s="48"/>
      <c r="D3116" s="48"/>
      <c r="E3116" s="48"/>
      <c r="F3116" s="50"/>
      <c r="G3116" s="51"/>
      <c r="H3116" s="128" t="str">
        <f>IF(F3116="","",_xlfn.IFNA(VLOOKUP(F3116,'سجل المشتريات'!E:M,9,0),"غير مسجلة في المشتريات"))</f>
        <v/>
      </c>
      <c r="I3116" s="27" t="str">
        <f>_xlfn.IFNA(VLOOKUP(E3116,الاوردرات!$B$1:$C$600,2,0),"")</f>
        <v/>
      </c>
      <c r="J3116" s="63"/>
      <c r="L3116" s="125" t="str">
        <f>IF(F3116="","",_xlfn.IFNA((VLOOKUP(F3116,help!L:M,2,0))*G3116,"غير مسجلة في المشتريات"))</f>
        <v/>
      </c>
    </row>
    <row r="3117" spans="2:12" x14ac:dyDescent="0.2">
      <c r="B3117" s="14">
        <f>COUNTIFS($E$3:E3117,تقرير!$E$4)</f>
        <v>21</v>
      </c>
      <c r="C3117" s="48"/>
      <c r="D3117" s="48"/>
      <c r="E3117" s="48"/>
      <c r="F3117" s="50"/>
      <c r="G3117" s="51"/>
      <c r="H3117" s="128" t="str">
        <f>IF(F3117="","",_xlfn.IFNA(VLOOKUP(F3117,'سجل المشتريات'!E:M,9,0),"غير مسجلة في المشتريات"))</f>
        <v/>
      </c>
      <c r="I3117" s="27" t="str">
        <f>_xlfn.IFNA(VLOOKUP(E3117,الاوردرات!$B$1:$C$600,2,0),"")</f>
        <v/>
      </c>
      <c r="J3117" s="63"/>
      <c r="L3117" s="125" t="str">
        <f>IF(F3117="","",_xlfn.IFNA((VLOOKUP(F3117,help!L:M,2,0))*G3117,"غير مسجلة في المشتريات"))</f>
        <v/>
      </c>
    </row>
    <row r="3118" spans="2:12" x14ac:dyDescent="0.2">
      <c r="B3118" s="14">
        <f>COUNTIFS($E$3:E3118,تقرير!$E$4)</f>
        <v>21</v>
      </c>
      <c r="C3118" s="48"/>
      <c r="D3118" s="48"/>
      <c r="E3118" s="48"/>
      <c r="F3118" s="50"/>
      <c r="G3118" s="51"/>
      <c r="H3118" s="128" t="str">
        <f>IF(F3118="","",_xlfn.IFNA(VLOOKUP(F3118,'سجل المشتريات'!E:M,9,0),"غير مسجلة في المشتريات"))</f>
        <v/>
      </c>
      <c r="I3118" s="27" t="str">
        <f>_xlfn.IFNA(VLOOKUP(E3118,الاوردرات!$B$1:$C$600,2,0),"")</f>
        <v/>
      </c>
      <c r="J3118" s="63"/>
      <c r="L3118" s="125" t="str">
        <f>IF(F3118="","",_xlfn.IFNA((VLOOKUP(F3118,help!L:M,2,0))*G3118,"غير مسجلة في المشتريات"))</f>
        <v/>
      </c>
    </row>
    <row r="3119" spans="2:12" x14ac:dyDescent="0.2">
      <c r="B3119" s="14">
        <f>COUNTIFS($E$3:E3119,تقرير!$E$4)</f>
        <v>21</v>
      </c>
      <c r="C3119" s="48"/>
      <c r="D3119" s="48"/>
      <c r="E3119" s="48"/>
      <c r="F3119" s="50"/>
      <c r="G3119" s="51"/>
      <c r="H3119" s="128" t="str">
        <f>IF(F3119="","",_xlfn.IFNA(VLOOKUP(F3119,'سجل المشتريات'!E:M,9,0),"غير مسجلة في المشتريات"))</f>
        <v/>
      </c>
      <c r="I3119" s="27" t="str">
        <f>_xlfn.IFNA(VLOOKUP(E3119,الاوردرات!$B$1:$C$600,2,0),"")</f>
        <v/>
      </c>
      <c r="J3119" s="63"/>
      <c r="L3119" s="125" t="str">
        <f>IF(F3119="","",_xlfn.IFNA((VLOOKUP(F3119,help!L:M,2,0))*G3119,"غير مسجلة في المشتريات"))</f>
        <v/>
      </c>
    </row>
    <row r="3120" spans="2:12" x14ac:dyDescent="0.2">
      <c r="B3120" s="14">
        <f>COUNTIFS($E$3:E3120,تقرير!$E$4)</f>
        <v>21</v>
      </c>
      <c r="C3120" s="48"/>
      <c r="D3120" s="48"/>
      <c r="E3120" s="48"/>
      <c r="F3120" s="50"/>
      <c r="G3120" s="51"/>
      <c r="H3120" s="128" t="str">
        <f>IF(F3120="","",_xlfn.IFNA(VLOOKUP(F3120,'سجل المشتريات'!E:M,9,0),"غير مسجلة في المشتريات"))</f>
        <v/>
      </c>
      <c r="I3120" s="27" t="str">
        <f>_xlfn.IFNA(VLOOKUP(E3120,الاوردرات!$B$1:$C$600,2,0),"")</f>
        <v/>
      </c>
      <c r="J3120" s="63"/>
      <c r="L3120" s="125" t="str">
        <f>IF(F3120="","",_xlfn.IFNA((VLOOKUP(F3120,help!L:M,2,0))*G3120,"غير مسجلة في المشتريات"))</f>
        <v/>
      </c>
    </row>
    <row r="3121" spans="2:12" x14ac:dyDescent="0.2">
      <c r="B3121" s="14">
        <f>COUNTIFS($E$3:E3121,تقرير!$E$4)</f>
        <v>21</v>
      </c>
      <c r="C3121" s="48"/>
      <c r="D3121" s="48"/>
      <c r="E3121" s="48"/>
      <c r="F3121" s="50"/>
      <c r="G3121" s="51"/>
      <c r="H3121" s="128" t="str">
        <f>IF(F3121="","",_xlfn.IFNA(VLOOKUP(F3121,'سجل المشتريات'!E:M,9,0),"غير مسجلة في المشتريات"))</f>
        <v/>
      </c>
      <c r="I3121" s="27" t="str">
        <f>_xlfn.IFNA(VLOOKUP(E3121,الاوردرات!$B$1:$C$600,2,0),"")</f>
        <v/>
      </c>
      <c r="J3121" s="63"/>
      <c r="L3121" s="125" t="str">
        <f>IF(F3121="","",_xlfn.IFNA((VLOOKUP(F3121,help!L:M,2,0))*G3121,"غير مسجلة في المشتريات"))</f>
        <v/>
      </c>
    </row>
    <row r="3122" spans="2:12" x14ac:dyDescent="0.2">
      <c r="B3122" s="14">
        <f>COUNTIFS($E$3:E3122,تقرير!$E$4)</f>
        <v>21</v>
      </c>
      <c r="C3122" s="48"/>
      <c r="D3122" s="48"/>
      <c r="E3122" s="48"/>
      <c r="F3122" s="50"/>
      <c r="G3122" s="51"/>
      <c r="H3122" s="128" t="str">
        <f>IF(F3122="","",_xlfn.IFNA(VLOOKUP(F3122,'سجل المشتريات'!E:M,9,0),"غير مسجلة في المشتريات"))</f>
        <v/>
      </c>
      <c r="I3122" s="27" t="str">
        <f>_xlfn.IFNA(VLOOKUP(E3122,الاوردرات!$B$1:$C$600,2,0),"")</f>
        <v/>
      </c>
      <c r="J3122" s="63"/>
      <c r="L3122" s="125" t="str">
        <f>IF(F3122="","",_xlfn.IFNA((VLOOKUP(F3122,help!L:M,2,0))*G3122,"غير مسجلة في المشتريات"))</f>
        <v/>
      </c>
    </row>
    <row r="3123" spans="2:12" x14ac:dyDescent="0.2">
      <c r="B3123" s="14">
        <f>COUNTIFS($E$3:E3123,تقرير!$E$4)</f>
        <v>21</v>
      </c>
      <c r="C3123" s="48"/>
      <c r="D3123" s="48"/>
      <c r="E3123" s="48"/>
      <c r="F3123" s="50"/>
      <c r="G3123" s="51"/>
      <c r="H3123" s="128" t="str">
        <f>IF(F3123="","",_xlfn.IFNA(VLOOKUP(F3123,'سجل المشتريات'!E:M,9,0),"غير مسجلة في المشتريات"))</f>
        <v/>
      </c>
      <c r="I3123" s="27" t="str">
        <f>_xlfn.IFNA(VLOOKUP(E3123,الاوردرات!$B$1:$C$600,2,0),"")</f>
        <v/>
      </c>
      <c r="J3123" s="63"/>
      <c r="L3123" s="125" t="str">
        <f>IF(F3123="","",_xlfn.IFNA((VLOOKUP(F3123,help!L:M,2,0))*G3123,"غير مسجلة في المشتريات"))</f>
        <v/>
      </c>
    </row>
    <row r="3124" spans="2:12" x14ac:dyDescent="0.2">
      <c r="B3124" s="14">
        <f>COUNTIFS($E$3:E3124,تقرير!$E$4)</f>
        <v>21</v>
      </c>
      <c r="C3124" s="48"/>
      <c r="D3124" s="48"/>
      <c r="E3124" s="48"/>
      <c r="F3124" s="50"/>
      <c r="G3124" s="51"/>
      <c r="H3124" s="128" t="str">
        <f>IF(F3124="","",_xlfn.IFNA(VLOOKUP(F3124,'سجل المشتريات'!E:M,9,0),"غير مسجلة في المشتريات"))</f>
        <v/>
      </c>
      <c r="I3124" s="27" t="str">
        <f>_xlfn.IFNA(VLOOKUP(E3124,الاوردرات!$B$1:$C$600,2,0),"")</f>
        <v/>
      </c>
      <c r="J3124" s="63"/>
      <c r="L3124" s="125" t="str">
        <f>IF(F3124="","",_xlfn.IFNA((VLOOKUP(F3124,help!L:M,2,0))*G3124,"غير مسجلة في المشتريات"))</f>
        <v/>
      </c>
    </row>
    <row r="3125" spans="2:12" x14ac:dyDescent="0.2">
      <c r="B3125" s="14">
        <f>COUNTIFS($E$3:E3125,تقرير!$E$4)</f>
        <v>21</v>
      </c>
      <c r="C3125" s="48"/>
      <c r="D3125" s="48"/>
      <c r="E3125" s="48"/>
      <c r="F3125" s="50"/>
      <c r="G3125" s="51"/>
      <c r="H3125" s="128" t="str">
        <f>IF(F3125="","",_xlfn.IFNA(VLOOKUP(F3125,'سجل المشتريات'!E:M,9,0),"غير مسجلة في المشتريات"))</f>
        <v/>
      </c>
      <c r="I3125" s="27" t="str">
        <f>_xlfn.IFNA(VLOOKUP(E3125,الاوردرات!$B$1:$C$600,2,0),"")</f>
        <v/>
      </c>
      <c r="J3125" s="63"/>
      <c r="L3125" s="125" t="str">
        <f>IF(F3125="","",_xlfn.IFNA((VLOOKUP(F3125,help!L:M,2,0))*G3125,"غير مسجلة في المشتريات"))</f>
        <v/>
      </c>
    </row>
    <row r="3126" spans="2:12" x14ac:dyDescent="0.2">
      <c r="B3126" s="14">
        <f>COUNTIFS($E$3:E3126,تقرير!$E$4)</f>
        <v>21</v>
      </c>
      <c r="C3126" s="48"/>
      <c r="D3126" s="48"/>
      <c r="E3126" s="48"/>
      <c r="F3126" s="50"/>
      <c r="G3126" s="51"/>
      <c r="H3126" s="128" t="str">
        <f>IF(F3126="","",_xlfn.IFNA(VLOOKUP(F3126,'سجل المشتريات'!E:M,9,0),"غير مسجلة في المشتريات"))</f>
        <v/>
      </c>
      <c r="I3126" s="27" t="str">
        <f>_xlfn.IFNA(VLOOKUP(E3126,الاوردرات!$B$1:$C$600,2,0),"")</f>
        <v/>
      </c>
      <c r="J3126" s="63"/>
      <c r="L3126" s="125" t="str">
        <f>IF(F3126="","",_xlfn.IFNA((VLOOKUP(F3126,help!L:M,2,0))*G3126,"غير مسجلة في المشتريات"))</f>
        <v/>
      </c>
    </row>
    <row r="3127" spans="2:12" x14ac:dyDescent="0.2">
      <c r="B3127" s="14">
        <f>COUNTIFS($E$3:E3127,تقرير!$E$4)</f>
        <v>21</v>
      </c>
      <c r="C3127" s="48"/>
      <c r="D3127" s="48"/>
      <c r="E3127" s="48"/>
      <c r="F3127" s="50"/>
      <c r="G3127" s="51"/>
      <c r="H3127" s="128" t="str">
        <f>IF(F3127="","",_xlfn.IFNA(VLOOKUP(F3127,'سجل المشتريات'!E:M,9,0),"غير مسجلة في المشتريات"))</f>
        <v/>
      </c>
      <c r="I3127" s="27" t="str">
        <f>_xlfn.IFNA(VLOOKUP(E3127,الاوردرات!$B$1:$C$600,2,0),"")</f>
        <v/>
      </c>
      <c r="J3127" s="63"/>
      <c r="L3127" s="125" t="str">
        <f>IF(F3127="","",_xlfn.IFNA((VLOOKUP(F3127,help!L:M,2,0))*G3127,"غير مسجلة في المشتريات"))</f>
        <v/>
      </c>
    </row>
    <row r="3128" spans="2:12" x14ac:dyDescent="0.2">
      <c r="B3128" s="14">
        <f>COUNTIFS($E$3:E3128,تقرير!$E$4)</f>
        <v>21</v>
      </c>
      <c r="C3128" s="48"/>
      <c r="D3128" s="48"/>
      <c r="E3128" s="48"/>
      <c r="F3128" s="50"/>
      <c r="G3128" s="51"/>
      <c r="H3128" s="128" t="str">
        <f>IF(F3128="","",_xlfn.IFNA(VLOOKUP(F3128,'سجل المشتريات'!E:M,9,0),"غير مسجلة في المشتريات"))</f>
        <v/>
      </c>
      <c r="I3128" s="27" t="str">
        <f>_xlfn.IFNA(VLOOKUP(E3128,الاوردرات!$B$1:$C$600,2,0),"")</f>
        <v/>
      </c>
      <c r="J3128" s="63"/>
      <c r="L3128" s="125" t="str">
        <f>IF(F3128="","",_xlfn.IFNA((VLOOKUP(F3128,help!L:M,2,0))*G3128,"غير مسجلة في المشتريات"))</f>
        <v/>
      </c>
    </row>
    <row r="3129" spans="2:12" x14ac:dyDescent="0.2">
      <c r="B3129" s="14">
        <f>COUNTIFS($E$3:E3129,تقرير!$E$4)</f>
        <v>21</v>
      </c>
      <c r="C3129" s="48"/>
      <c r="D3129" s="48"/>
      <c r="E3129" s="48"/>
      <c r="F3129" s="50"/>
      <c r="G3129" s="51"/>
      <c r="H3129" s="128" t="str">
        <f>IF(F3129="","",_xlfn.IFNA(VLOOKUP(F3129,'سجل المشتريات'!E:M,9,0),"غير مسجلة في المشتريات"))</f>
        <v/>
      </c>
      <c r="I3129" s="27" t="str">
        <f>_xlfn.IFNA(VLOOKUP(E3129,الاوردرات!$B$1:$C$600,2,0),"")</f>
        <v/>
      </c>
      <c r="J3129" s="63"/>
      <c r="L3129" s="125" t="str">
        <f>IF(F3129="","",_xlfn.IFNA((VLOOKUP(F3129,help!L:M,2,0))*G3129,"غير مسجلة في المشتريات"))</f>
        <v/>
      </c>
    </row>
    <row r="3130" spans="2:12" x14ac:dyDescent="0.2">
      <c r="B3130" s="14">
        <f>COUNTIFS($E$3:E3130,تقرير!$E$4)</f>
        <v>21</v>
      </c>
      <c r="C3130" s="48"/>
      <c r="D3130" s="48"/>
      <c r="E3130" s="48"/>
      <c r="F3130" s="50"/>
      <c r="G3130" s="51"/>
      <c r="H3130" s="128" t="str">
        <f>IF(F3130="","",_xlfn.IFNA(VLOOKUP(F3130,'سجل المشتريات'!E:M,9,0),"غير مسجلة في المشتريات"))</f>
        <v/>
      </c>
      <c r="I3130" s="27" t="str">
        <f>_xlfn.IFNA(VLOOKUP(E3130,الاوردرات!$B$1:$C$600,2,0),"")</f>
        <v/>
      </c>
      <c r="J3130" s="63"/>
      <c r="L3130" s="125" t="str">
        <f>IF(F3130="","",_xlfn.IFNA((VLOOKUP(F3130,help!L:M,2,0))*G3130,"غير مسجلة في المشتريات"))</f>
        <v/>
      </c>
    </row>
    <row r="3131" spans="2:12" x14ac:dyDescent="0.2">
      <c r="B3131" s="14">
        <f>COUNTIFS($E$3:E3131,تقرير!$E$4)</f>
        <v>21</v>
      </c>
      <c r="C3131" s="48"/>
      <c r="D3131" s="48"/>
      <c r="E3131" s="48"/>
      <c r="F3131" s="50"/>
      <c r="G3131" s="51"/>
      <c r="H3131" s="128" t="str">
        <f>IF(F3131="","",_xlfn.IFNA(VLOOKUP(F3131,'سجل المشتريات'!E:M,9,0),"غير مسجلة في المشتريات"))</f>
        <v/>
      </c>
      <c r="I3131" s="27" t="str">
        <f>_xlfn.IFNA(VLOOKUP(E3131,الاوردرات!$B$1:$C$600,2,0),"")</f>
        <v/>
      </c>
      <c r="J3131" s="63"/>
      <c r="L3131" s="125" t="str">
        <f>IF(F3131="","",_xlfn.IFNA((VLOOKUP(F3131,help!L:M,2,0))*G3131,"غير مسجلة في المشتريات"))</f>
        <v/>
      </c>
    </row>
    <row r="3132" spans="2:12" x14ac:dyDescent="0.2">
      <c r="B3132" s="14">
        <f>COUNTIFS($E$3:E3132,تقرير!$E$4)</f>
        <v>21</v>
      </c>
      <c r="C3132" s="48"/>
      <c r="D3132" s="48"/>
      <c r="E3132" s="48"/>
      <c r="F3132" s="50"/>
      <c r="G3132" s="51"/>
      <c r="H3132" s="128" t="str">
        <f>IF(F3132="","",_xlfn.IFNA(VLOOKUP(F3132,'سجل المشتريات'!E:M,9,0),"غير مسجلة في المشتريات"))</f>
        <v/>
      </c>
      <c r="I3132" s="27" t="str">
        <f>_xlfn.IFNA(VLOOKUP(E3132,الاوردرات!$B$1:$C$600,2,0),"")</f>
        <v/>
      </c>
      <c r="J3132" s="63"/>
      <c r="L3132" s="125" t="str">
        <f>IF(F3132="","",_xlfn.IFNA((VLOOKUP(F3132,help!L:M,2,0))*G3132,"غير مسجلة في المشتريات"))</f>
        <v/>
      </c>
    </row>
    <row r="3133" spans="2:12" x14ac:dyDescent="0.2">
      <c r="B3133" s="14">
        <f>COUNTIFS($E$3:E3133,تقرير!$E$4)</f>
        <v>21</v>
      </c>
      <c r="C3133" s="48"/>
      <c r="D3133" s="48"/>
      <c r="E3133" s="48"/>
      <c r="F3133" s="50"/>
      <c r="G3133" s="51"/>
      <c r="H3133" s="128" t="str">
        <f>IF(F3133="","",_xlfn.IFNA(VLOOKUP(F3133,'سجل المشتريات'!E:M,9,0),"غير مسجلة في المشتريات"))</f>
        <v/>
      </c>
      <c r="I3133" s="27" t="str">
        <f>_xlfn.IFNA(VLOOKUP(E3133,الاوردرات!$B$1:$C$600,2,0),"")</f>
        <v/>
      </c>
      <c r="J3133" s="63"/>
      <c r="L3133" s="125" t="str">
        <f>IF(F3133="","",_xlfn.IFNA((VLOOKUP(F3133,help!L:M,2,0))*G3133,"غير مسجلة في المشتريات"))</f>
        <v/>
      </c>
    </row>
    <row r="3134" spans="2:12" x14ac:dyDescent="0.2">
      <c r="B3134" s="14">
        <f>COUNTIFS($E$3:E3134,تقرير!$E$4)</f>
        <v>21</v>
      </c>
      <c r="C3134" s="48"/>
      <c r="D3134" s="48"/>
      <c r="E3134" s="48"/>
      <c r="F3134" s="50"/>
      <c r="G3134" s="51"/>
      <c r="H3134" s="128" t="str">
        <f>IF(F3134="","",_xlfn.IFNA(VLOOKUP(F3134,'سجل المشتريات'!E:M,9,0),"غير مسجلة في المشتريات"))</f>
        <v/>
      </c>
      <c r="I3134" s="27" t="str">
        <f>_xlfn.IFNA(VLOOKUP(E3134,الاوردرات!$B$1:$C$600,2,0),"")</f>
        <v/>
      </c>
      <c r="J3134" s="63"/>
      <c r="L3134" s="125" t="str">
        <f>IF(F3134="","",_xlfn.IFNA((VLOOKUP(F3134,help!L:M,2,0))*G3134,"غير مسجلة في المشتريات"))</f>
        <v/>
      </c>
    </row>
    <row r="3135" spans="2:12" x14ac:dyDescent="0.2">
      <c r="B3135" s="14">
        <f>COUNTIFS($E$3:E3135,تقرير!$E$4)</f>
        <v>21</v>
      </c>
      <c r="C3135" s="48"/>
      <c r="D3135" s="48"/>
      <c r="E3135" s="48"/>
      <c r="F3135" s="50"/>
      <c r="G3135" s="51"/>
      <c r="H3135" s="128" t="str">
        <f>IF(F3135="","",_xlfn.IFNA(VLOOKUP(F3135,'سجل المشتريات'!E:M,9,0),"غير مسجلة في المشتريات"))</f>
        <v/>
      </c>
      <c r="I3135" s="27" t="str">
        <f>_xlfn.IFNA(VLOOKUP(E3135,الاوردرات!$B$1:$C$600,2,0),"")</f>
        <v/>
      </c>
      <c r="J3135" s="63"/>
      <c r="L3135" s="125" t="str">
        <f>IF(F3135="","",_xlfn.IFNA((VLOOKUP(F3135,help!L:M,2,0))*G3135,"غير مسجلة في المشتريات"))</f>
        <v/>
      </c>
    </row>
    <row r="3136" spans="2:12" x14ac:dyDescent="0.2">
      <c r="B3136" s="14">
        <f>COUNTIFS($E$3:E3136,تقرير!$E$4)</f>
        <v>21</v>
      </c>
      <c r="C3136" s="48"/>
      <c r="D3136" s="48"/>
      <c r="E3136" s="48"/>
      <c r="F3136" s="50"/>
      <c r="G3136" s="51"/>
      <c r="H3136" s="128" t="str">
        <f>IF(F3136="","",_xlfn.IFNA(VLOOKUP(F3136,'سجل المشتريات'!E:M,9,0),"غير مسجلة في المشتريات"))</f>
        <v/>
      </c>
      <c r="I3136" s="27" t="str">
        <f>_xlfn.IFNA(VLOOKUP(E3136,الاوردرات!$B$1:$C$600,2,0),"")</f>
        <v/>
      </c>
      <c r="J3136" s="63"/>
      <c r="L3136" s="125" t="str">
        <f>IF(F3136="","",_xlfn.IFNA((VLOOKUP(F3136,help!L:M,2,0))*G3136,"غير مسجلة في المشتريات"))</f>
        <v/>
      </c>
    </row>
    <row r="3137" spans="2:12" x14ac:dyDescent="0.2">
      <c r="B3137" s="14">
        <f>COUNTIFS($E$3:E3137,تقرير!$E$4)</f>
        <v>21</v>
      </c>
      <c r="C3137" s="48"/>
      <c r="D3137" s="48"/>
      <c r="E3137" s="48"/>
      <c r="F3137" s="50"/>
      <c r="G3137" s="51"/>
      <c r="H3137" s="128" t="str">
        <f>IF(F3137="","",_xlfn.IFNA(VLOOKUP(F3137,'سجل المشتريات'!E:M,9,0),"غير مسجلة في المشتريات"))</f>
        <v/>
      </c>
      <c r="I3137" s="27" t="str">
        <f>_xlfn.IFNA(VLOOKUP(E3137,الاوردرات!$B$1:$C$600,2,0),"")</f>
        <v/>
      </c>
      <c r="J3137" s="63"/>
      <c r="L3137" s="125" t="str">
        <f>IF(F3137="","",_xlfn.IFNA((VLOOKUP(F3137,help!L:M,2,0))*G3137,"غير مسجلة في المشتريات"))</f>
        <v/>
      </c>
    </row>
    <row r="3138" spans="2:12" x14ac:dyDescent="0.2">
      <c r="B3138" s="14">
        <f>COUNTIFS($E$3:E3138,تقرير!$E$4)</f>
        <v>21</v>
      </c>
      <c r="C3138" s="48"/>
      <c r="D3138" s="48"/>
      <c r="E3138" s="48"/>
      <c r="F3138" s="50"/>
      <c r="G3138" s="51"/>
      <c r="H3138" s="128" t="str">
        <f>IF(F3138="","",_xlfn.IFNA(VLOOKUP(F3138,'سجل المشتريات'!E:M,9,0),"غير مسجلة في المشتريات"))</f>
        <v/>
      </c>
      <c r="I3138" s="27" t="str">
        <f>_xlfn.IFNA(VLOOKUP(E3138,الاوردرات!$B$1:$C$600,2,0),"")</f>
        <v/>
      </c>
      <c r="J3138" s="63"/>
      <c r="L3138" s="125" t="str">
        <f>IF(F3138="","",_xlfn.IFNA((VLOOKUP(F3138,help!L:M,2,0))*G3138,"غير مسجلة في المشتريات"))</f>
        <v/>
      </c>
    </row>
    <row r="3139" spans="2:12" x14ac:dyDescent="0.2">
      <c r="B3139" s="14">
        <f>COUNTIFS($E$3:E3139,تقرير!$E$4)</f>
        <v>21</v>
      </c>
      <c r="C3139" s="48"/>
      <c r="D3139" s="48"/>
      <c r="E3139" s="48"/>
      <c r="F3139" s="50"/>
      <c r="G3139" s="51"/>
      <c r="H3139" s="128" t="str">
        <f>IF(F3139="","",_xlfn.IFNA(VLOOKUP(F3139,'سجل المشتريات'!E:M,9,0),"غير مسجلة في المشتريات"))</f>
        <v/>
      </c>
      <c r="I3139" s="27" t="str">
        <f>_xlfn.IFNA(VLOOKUP(E3139,الاوردرات!$B$1:$C$600,2,0),"")</f>
        <v/>
      </c>
      <c r="J3139" s="63"/>
      <c r="L3139" s="125" t="str">
        <f>IF(F3139="","",_xlfn.IFNA((VLOOKUP(F3139,help!L:M,2,0))*G3139,"غير مسجلة في المشتريات"))</f>
        <v/>
      </c>
    </row>
    <row r="3140" spans="2:12" x14ac:dyDescent="0.2">
      <c r="B3140" s="14">
        <f>COUNTIFS($E$3:E3140,تقرير!$E$4)</f>
        <v>21</v>
      </c>
      <c r="C3140" s="48"/>
      <c r="D3140" s="48"/>
      <c r="E3140" s="48"/>
      <c r="F3140" s="50"/>
      <c r="G3140" s="51"/>
      <c r="H3140" s="128" t="str">
        <f>IF(F3140="","",_xlfn.IFNA(VLOOKUP(F3140,'سجل المشتريات'!E:M,9,0),"غير مسجلة في المشتريات"))</f>
        <v/>
      </c>
      <c r="I3140" s="27" t="str">
        <f>_xlfn.IFNA(VLOOKUP(E3140,الاوردرات!$B$1:$C$600,2,0),"")</f>
        <v/>
      </c>
      <c r="J3140" s="63"/>
      <c r="L3140" s="125" t="str">
        <f>IF(F3140="","",_xlfn.IFNA((VLOOKUP(F3140,help!L:M,2,0))*G3140,"غير مسجلة في المشتريات"))</f>
        <v/>
      </c>
    </row>
    <row r="3141" spans="2:12" x14ac:dyDescent="0.2">
      <c r="B3141" s="14">
        <f>COUNTIFS($E$3:E3141,تقرير!$E$4)</f>
        <v>21</v>
      </c>
      <c r="C3141" s="48"/>
      <c r="D3141" s="48"/>
      <c r="E3141" s="48"/>
      <c r="F3141" s="50"/>
      <c r="G3141" s="51"/>
      <c r="H3141" s="128" t="str">
        <f>IF(F3141="","",_xlfn.IFNA(VLOOKUP(F3141,'سجل المشتريات'!E:M,9,0),"غير مسجلة في المشتريات"))</f>
        <v/>
      </c>
      <c r="I3141" s="27" t="str">
        <f>_xlfn.IFNA(VLOOKUP(E3141,الاوردرات!$B$1:$C$600,2,0),"")</f>
        <v/>
      </c>
      <c r="J3141" s="63"/>
      <c r="L3141" s="125" t="str">
        <f>IF(F3141="","",_xlfn.IFNA((VLOOKUP(F3141,help!L:M,2,0))*G3141,"غير مسجلة في المشتريات"))</f>
        <v/>
      </c>
    </row>
    <row r="3142" spans="2:12" x14ac:dyDescent="0.2">
      <c r="B3142" s="14">
        <f>COUNTIFS($E$3:E3142,تقرير!$E$4)</f>
        <v>21</v>
      </c>
      <c r="C3142" s="48"/>
      <c r="D3142" s="48"/>
      <c r="E3142" s="48"/>
      <c r="F3142" s="50"/>
      <c r="G3142" s="51"/>
      <c r="H3142" s="128" t="str">
        <f>IF(F3142="","",_xlfn.IFNA(VLOOKUP(F3142,'سجل المشتريات'!E:M,9,0),"غير مسجلة في المشتريات"))</f>
        <v/>
      </c>
      <c r="I3142" s="27" t="str">
        <f>_xlfn.IFNA(VLOOKUP(E3142,الاوردرات!$B$1:$C$600,2,0),"")</f>
        <v/>
      </c>
      <c r="J3142" s="63"/>
      <c r="L3142" s="125" t="str">
        <f>IF(F3142="","",_xlfn.IFNA((VLOOKUP(F3142,help!L:M,2,0))*G3142,"غير مسجلة في المشتريات"))</f>
        <v/>
      </c>
    </row>
    <row r="3143" spans="2:12" x14ac:dyDescent="0.2">
      <c r="B3143" s="14">
        <f>COUNTIFS($E$3:E3143,تقرير!$E$4)</f>
        <v>21</v>
      </c>
      <c r="C3143" s="48"/>
      <c r="D3143" s="48"/>
      <c r="E3143" s="48"/>
      <c r="F3143" s="50"/>
      <c r="G3143" s="51"/>
      <c r="H3143" s="128" t="str">
        <f>IF(F3143="","",_xlfn.IFNA(VLOOKUP(F3143,'سجل المشتريات'!E:M,9,0),"غير مسجلة في المشتريات"))</f>
        <v/>
      </c>
      <c r="I3143" s="27" t="str">
        <f>_xlfn.IFNA(VLOOKUP(E3143,الاوردرات!$B$1:$C$600,2,0),"")</f>
        <v/>
      </c>
      <c r="J3143" s="63"/>
      <c r="L3143" s="125" t="str">
        <f>IF(F3143="","",_xlfn.IFNA((VLOOKUP(F3143,help!L:M,2,0))*G3143,"غير مسجلة في المشتريات"))</f>
        <v/>
      </c>
    </row>
    <row r="3144" spans="2:12" x14ac:dyDescent="0.2">
      <c r="B3144" s="14">
        <f>COUNTIFS($E$3:E3144,تقرير!$E$4)</f>
        <v>21</v>
      </c>
      <c r="C3144" s="48"/>
      <c r="D3144" s="48"/>
      <c r="E3144" s="48"/>
      <c r="F3144" s="50"/>
      <c r="G3144" s="51"/>
      <c r="H3144" s="128" t="str">
        <f>IF(F3144="","",_xlfn.IFNA(VLOOKUP(F3144,'سجل المشتريات'!E:M,9,0),"غير مسجلة في المشتريات"))</f>
        <v/>
      </c>
      <c r="I3144" s="27" t="str">
        <f>_xlfn.IFNA(VLOOKUP(E3144,الاوردرات!$B$1:$C$600,2,0),"")</f>
        <v/>
      </c>
      <c r="J3144" s="63"/>
      <c r="L3144" s="125" t="str">
        <f>IF(F3144="","",_xlfn.IFNA((VLOOKUP(F3144,help!L:M,2,0))*G3144,"غير مسجلة في المشتريات"))</f>
        <v/>
      </c>
    </row>
    <row r="3145" spans="2:12" x14ac:dyDescent="0.2">
      <c r="B3145" s="14">
        <f>COUNTIFS($E$3:E3145,تقرير!$E$4)</f>
        <v>21</v>
      </c>
      <c r="C3145" s="48"/>
      <c r="D3145" s="48"/>
      <c r="E3145" s="48"/>
      <c r="F3145" s="50"/>
      <c r="G3145" s="51"/>
      <c r="H3145" s="128" t="str">
        <f>IF(F3145="","",_xlfn.IFNA(VLOOKUP(F3145,'سجل المشتريات'!E:M,9,0),"غير مسجلة في المشتريات"))</f>
        <v/>
      </c>
      <c r="I3145" s="27" t="str">
        <f>_xlfn.IFNA(VLOOKUP(E3145,الاوردرات!$B$1:$C$600,2,0),"")</f>
        <v/>
      </c>
      <c r="J3145" s="63"/>
      <c r="L3145" s="125" t="str">
        <f>IF(F3145="","",_xlfn.IFNA((VLOOKUP(F3145,help!L:M,2,0))*G3145,"غير مسجلة في المشتريات"))</f>
        <v/>
      </c>
    </row>
    <row r="3146" spans="2:12" x14ac:dyDescent="0.2">
      <c r="B3146" s="14">
        <f>COUNTIFS($E$3:E3146,تقرير!$E$4)</f>
        <v>21</v>
      </c>
      <c r="C3146" s="48"/>
      <c r="D3146" s="48"/>
      <c r="E3146" s="48"/>
      <c r="F3146" s="50"/>
      <c r="G3146" s="51"/>
      <c r="H3146" s="128" t="str">
        <f>IF(F3146="","",_xlfn.IFNA(VLOOKUP(F3146,'سجل المشتريات'!E:M,9,0),"غير مسجلة في المشتريات"))</f>
        <v/>
      </c>
      <c r="I3146" s="27" t="str">
        <f>_xlfn.IFNA(VLOOKUP(E3146,الاوردرات!$B$1:$C$600,2,0),"")</f>
        <v/>
      </c>
      <c r="J3146" s="63"/>
      <c r="L3146" s="125" t="str">
        <f>IF(F3146="","",_xlfn.IFNA((VLOOKUP(F3146,help!L:M,2,0))*G3146,"غير مسجلة في المشتريات"))</f>
        <v/>
      </c>
    </row>
    <row r="3147" spans="2:12" x14ac:dyDescent="0.2">
      <c r="B3147" s="14">
        <f>COUNTIFS($E$3:E3147,تقرير!$E$4)</f>
        <v>21</v>
      </c>
      <c r="C3147" s="48"/>
      <c r="D3147" s="48"/>
      <c r="E3147" s="48"/>
      <c r="F3147" s="50"/>
      <c r="G3147" s="51"/>
      <c r="H3147" s="128" t="str">
        <f>IF(F3147="","",_xlfn.IFNA(VLOOKUP(F3147,'سجل المشتريات'!E:M,9,0),"غير مسجلة في المشتريات"))</f>
        <v/>
      </c>
      <c r="I3147" s="27" t="str">
        <f>_xlfn.IFNA(VLOOKUP(E3147,الاوردرات!$B$1:$C$600,2,0),"")</f>
        <v/>
      </c>
      <c r="J3147" s="63"/>
      <c r="L3147" s="125" t="str">
        <f>IF(F3147="","",_xlfn.IFNA((VLOOKUP(F3147,help!L:M,2,0))*G3147,"غير مسجلة في المشتريات"))</f>
        <v/>
      </c>
    </row>
    <row r="3148" spans="2:12" x14ac:dyDescent="0.2">
      <c r="B3148" s="14">
        <f>COUNTIFS($E$3:E3148,تقرير!$E$4)</f>
        <v>21</v>
      </c>
      <c r="C3148" s="48"/>
      <c r="D3148" s="48"/>
      <c r="E3148" s="48"/>
      <c r="F3148" s="50"/>
      <c r="G3148" s="51"/>
      <c r="H3148" s="128" t="str">
        <f>IF(F3148="","",_xlfn.IFNA(VLOOKUP(F3148,'سجل المشتريات'!E:M,9,0),"غير مسجلة في المشتريات"))</f>
        <v/>
      </c>
      <c r="I3148" s="27" t="str">
        <f>_xlfn.IFNA(VLOOKUP(E3148,الاوردرات!$B$1:$C$600,2,0),"")</f>
        <v/>
      </c>
      <c r="J3148" s="63"/>
      <c r="L3148" s="125" t="str">
        <f>IF(F3148="","",_xlfn.IFNA((VLOOKUP(F3148,help!L:M,2,0))*G3148,"غير مسجلة في المشتريات"))</f>
        <v/>
      </c>
    </row>
    <row r="3149" spans="2:12" x14ac:dyDescent="0.2">
      <c r="B3149" s="14">
        <f>COUNTIFS($E$3:E3149,تقرير!$E$4)</f>
        <v>21</v>
      </c>
      <c r="C3149" s="48"/>
      <c r="D3149" s="48"/>
      <c r="E3149" s="48"/>
      <c r="F3149" s="50"/>
      <c r="G3149" s="51"/>
      <c r="H3149" s="128" t="str">
        <f>IF(F3149="","",_xlfn.IFNA(VLOOKUP(F3149,'سجل المشتريات'!E:M,9,0),"غير مسجلة في المشتريات"))</f>
        <v/>
      </c>
      <c r="I3149" s="27" t="str">
        <f>_xlfn.IFNA(VLOOKUP(E3149,الاوردرات!$B$1:$C$600,2,0),"")</f>
        <v/>
      </c>
      <c r="J3149" s="63"/>
      <c r="L3149" s="125" t="str">
        <f>IF(F3149="","",_xlfn.IFNA((VLOOKUP(F3149,help!L:M,2,0))*G3149,"غير مسجلة في المشتريات"))</f>
        <v/>
      </c>
    </row>
    <row r="3150" spans="2:12" x14ac:dyDescent="0.2">
      <c r="B3150" s="14">
        <f>COUNTIFS($E$3:E3150,تقرير!$E$4)</f>
        <v>21</v>
      </c>
      <c r="C3150" s="48"/>
      <c r="D3150" s="48"/>
      <c r="E3150" s="48"/>
      <c r="F3150" s="50"/>
      <c r="G3150" s="51"/>
      <c r="H3150" s="128" t="str">
        <f>IF(F3150="","",_xlfn.IFNA(VLOOKUP(F3150,'سجل المشتريات'!E:M,9,0),"غير مسجلة في المشتريات"))</f>
        <v/>
      </c>
      <c r="I3150" s="27" t="str">
        <f>_xlfn.IFNA(VLOOKUP(E3150,الاوردرات!$B$1:$C$600,2,0),"")</f>
        <v/>
      </c>
      <c r="J3150" s="63"/>
      <c r="L3150" s="125" t="str">
        <f>IF(F3150="","",_xlfn.IFNA((VLOOKUP(F3150,help!L:M,2,0))*G3150,"غير مسجلة في المشتريات"))</f>
        <v/>
      </c>
    </row>
    <row r="3151" spans="2:12" x14ac:dyDescent="0.2">
      <c r="B3151" s="14">
        <f>COUNTIFS($E$3:E3151,تقرير!$E$4)</f>
        <v>21</v>
      </c>
      <c r="C3151" s="48"/>
      <c r="D3151" s="48"/>
      <c r="E3151" s="48"/>
      <c r="F3151" s="50"/>
      <c r="G3151" s="51"/>
      <c r="H3151" s="128" t="str">
        <f>IF(F3151="","",_xlfn.IFNA(VLOOKUP(F3151,'سجل المشتريات'!E:M,9,0),"غير مسجلة في المشتريات"))</f>
        <v/>
      </c>
      <c r="I3151" s="27" t="str">
        <f>_xlfn.IFNA(VLOOKUP(E3151,الاوردرات!$B$1:$C$600,2,0),"")</f>
        <v/>
      </c>
      <c r="J3151" s="63"/>
      <c r="L3151" s="125" t="str">
        <f>IF(F3151="","",_xlfn.IFNA((VLOOKUP(F3151,help!L:M,2,0))*G3151,"غير مسجلة في المشتريات"))</f>
        <v/>
      </c>
    </row>
    <row r="3152" spans="2:12" x14ac:dyDescent="0.2">
      <c r="B3152" s="14">
        <f>COUNTIFS($E$3:E3152,تقرير!$E$4)</f>
        <v>21</v>
      </c>
      <c r="C3152" s="48"/>
      <c r="D3152" s="48"/>
      <c r="E3152" s="48"/>
      <c r="F3152" s="50"/>
      <c r="G3152" s="51"/>
      <c r="H3152" s="128" t="str">
        <f>IF(F3152="","",_xlfn.IFNA(VLOOKUP(F3152,'سجل المشتريات'!E:M,9,0),"غير مسجلة في المشتريات"))</f>
        <v/>
      </c>
      <c r="I3152" s="27" t="str">
        <f>_xlfn.IFNA(VLOOKUP(E3152,الاوردرات!$B$1:$C$600,2,0),"")</f>
        <v/>
      </c>
      <c r="J3152" s="63"/>
      <c r="L3152" s="125" t="str">
        <f>IF(F3152="","",_xlfn.IFNA((VLOOKUP(F3152,help!L:M,2,0))*G3152,"غير مسجلة في المشتريات"))</f>
        <v/>
      </c>
    </row>
    <row r="3153" spans="2:12" x14ac:dyDescent="0.2">
      <c r="B3153" s="14">
        <f>COUNTIFS($E$3:E3153,تقرير!$E$4)</f>
        <v>21</v>
      </c>
      <c r="C3153" s="48"/>
      <c r="D3153" s="48"/>
      <c r="E3153" s="48"/>
      <c r="F3153" s="50"/>
      <c r="G3153" s="51"/>
      <c r="H3153" s="128" t="str">
        <f>IF(F3153="","",_xlfn.IFNA(VLOOKUP(F3153,'سجل المشتريات'!E:M,9,0),"غير مسجلة في المشتريات"))</f>
        <v/>
      </c>
      <c r="I3153" s="27" t="str">
        <f>_xlfn.IFNA(VLOOKUP(E3153,الاوردرات!$B$1:$C$600,2,0),"")</f>
        <v/>
      </c>
      <c r="J3153" s="63"/>
      <c r="L3153" s="125" t="str">
        <f>IF(F3153="","",_xlfn.IFNA((VLOOKUP(F3153,help!L:M,2,0))*G3153,"غير مسجلة في المشتريات"))</f>
        <v/>
      </c>
    </row>
    <row r="3154" spans="2:12" x14ac:dyDescent="0.2">
      <c r="B3154" s="14">
        <f>COUNTIFS($E$3:E3154,تقرير!$E$4)</f>
        <v>21</v>
      </c>
      <c r="C3154" s="48"/>
      <c r="D3154" s="48"/>
      <c r="E3154" s="48"/>
      <c r="F3154" s="50"/>
      <c r="G3154" s="51"/>
      <c r="H3154" s="128" t="str">
        <f>IF(F3154="","",_xlfn.IFNA(VLOOKUP(F3154,'سجل المشتريات'!E:M,9,0),"غير مسجلة في المشتريات"))</f>
        <v/>
      </c>
      <c r="I3154" s="27" t="str">
        <f>_xlfn.IFNA(VLOOKUP(E3154,الاوردرات!$B$1:$C$600,2,0),"")</f>
        <v/>
      </c>
      <c r="J3154" s="63"/>
      <c r="L3154" s="125" t="str">
        <f>IF(F3154="","",_xlfn.IFNA((VLOOKUP(F3154,help!L:M,2,0))*G3154,"غير مسجلة في المشتريات"))</f>
        <v/>
      </c>
    </row>
    <row r="3155" spans="2:12" x14ac:dyDescent="0.2">
      <c r="B3155" s="14">
        <f>COUNTIFS($E$3:E3155,تقرير!$E$4)</f>
        <v>21</v>
      </c>
      <c r="C3155" s="48"/>
      <c r="D3155" s="48"/>
      <c r="E3155" s="48"/>
      <c r="F3155" s="50"/>
      <c r="G3155" s="51"/>
      <c r="H3155" s="128" t="str">
        <f>IF(F3155="","",_xlfn.IFNA(VLOOKUP(F3155,'سجل المشتريات'!E:M,9,0),"غير مسجلة في المشتريات"))</f>
        <v/>
      </c>
      <c r="I3155" s="27" t="str">
        <f>_xlfn.IFNA(VLOOKUP(E3155,الاوردرات!$B$1:$C$600,2,0),"")</f>
        <v/>
      </c>
      <c r="J3155" s="63"/>
      <c r="L3155" s="125" t="str">
        <f>IF(F3155="","",_xlfn.IFNA((VLOOKUP(F3155,help!L:M,2,0))*G3155,"غير مسجلة في المشتريات"))</f>
        <v/>
      </c>
    </row>
    <row r="3156" spans="2:12" x14ac:dyDescent="0.2">
      <c r="B3156" s="14">
        <f>COUNTIFS($E$3:E3156,تقرير!$E$4)</f>
        <v>21</v>
      </c>
      <c r="C3156" s="48"/>
      <c r="D3156" s="48"/>
      <c r="E3156" s="48"/>
      <c r="F3156" s="50"/>
      <c r="G3156" s="51"/>
      <c r="H3156" s="128" t="str">
        <f>IF(F3156="","",_xlfn.IFNA(VLOOKUP(F3156,'سجل المشتريات'!E:M,9,0),"غير مسجلة في المشتريات"))</f>
        <v/>
      </c>
      <c r="I3156" s="27" t="str">
        <f>_xlfn.IFNA(VLOOKUP(E3156,الاوردرات!$B$1:$C$600,2,0),"")</f>
        <v/>
      </c>
      <c r="J3156" s="63"/>
      <c r="L3156" s="125" t="str">
        <f>IF(F3156="","",_xlfn.IFNA((VLOOKUP(F3156,help!L:M,2,0))*G3156,"غير مسجلة في المشتريات"))</f>
        <v/>
      </c>
    </row>
    <row r="3157" spans="2:12" x14ac:dyDescent="0.2">
      <c r="B3157" s="14">
        <f>COUNTIFS($E$3:E3157,تقرير!$E$4)</f>
        <v>21</v>
      </c>
      <c r="C3157" s="48"/>
      <c r="D3157" s="48"/>
      <c r="E3157" s="48"/>
      <c r="F3157" s="50"/>
      <c r="G3157" s="51"/>
      <c r="H3157" s="128" t="str">
        <f>IF(F3157="","",_xlfn.IFNA(VLOOKUP(F3157,'سجل المشتريات'!E:M,9,0),"غير مسجلة في المشتريات"))</f>
        <v/>
      </c>
      <c r="I3157" s="27" t="str">
        <f>_xlfn.IFNA(VLOOKUP(E3157,الاوردرات!$B$1:$C$600,2,0),"")</f>
        <v/>
      </c>
      <c r="J3157" s="63"/>
      <c r="L3157" s="125" t="str">
        <f>IF(F3157="","",_xlfn.IFNA((VLOOKUP(F3157,help!L:M,2,0))*G3157,"غير مسجلة في المشتريات"))</f>
        <v/>
      </c>
    </row>
    <row r="3158" spans="2:12" x14ac:dyDescent="0.2">
      <c r="B3158" s="14">
        <f>COUNTIFS($E$3:E3158,تقرير!$E$4)</f>
        <v>21</v>
      </c>
      <c r="C3158" s="48"/>
      <c r="D3158" s="48"/>
      <c r="E3158" s="48"/>
      <c r="F3158" s="50"/>
      <c r="G3158" s="51"/>
      <c r="H3158" s="128" t="str">
        <f>IF(F3158="","",_xlfn.IFNA(VLOOKUP(F3158,'سجل المشتريات'!E:M,9,0),"غير مسجلة في المشتريات"))</f>
        <v/>
      </c>
      <c r="I3158" s="27" t="str">
        <f>_xlfn.IFNA(VLOOKUP(E3158,الاوردرات!$B$1:$C$600,2,0),"")</f>
        <v/>
      </c>
      <c r="J3158" s="63"/>
      <c r="L3158" s="125" t="str">
        <f>IF(F3158="","",_xlfn.IFNA((VLOOKUP(F3158,help!L:M,2,0))*G3158,"غير مسجلة في المشتريات"))</f>
        <v/>
      </c>
    </row>
    <row r="3159" spans="2:12" x14ac:dyDescent="0.2">
      <c r="B3159" s="14">
        <f>COUNTIFS($E$3:E3159,تقرير!$E$4)</f>
        <v>21</v>
      </c>
      <c r="C3159" s="48"/>
      <c r="D3159" s="48"/>
      <c r="E3159" s="48"/>
      <c r="F3159" s="50"/>
      <c r="G3159" s="51"/>
      <c r="H3159" s="128" t="str">
        <f>IF(F3159="","",_xlfn.IFNA(VLOOKUP(F3159,'سجل المشتريات'!E:M,9,0),"غير مسجلة في المشتريات"))</f>
        <v/>
      </c>
      <c r="I3159" s="27" t="str">
        <f>_xlfn.IFNA(VLOOKUP(E3159,الاوردرات!$B$1:$C$600,2,0),"")</f>
        <v/>
      </c>
      <c r="J3159" s="63"/>
      <c r="L3159" s="125" t="str">
        <f>IF(F3159="","",_xlfn.IFNA((VLOOKUP(F3159,help!L:M,2,0))*G3159,"غير مسجلة في المشتريات"))</f>
        <v/>
      </c>
    </row>
    <row r="3160" spans="2:12" x14ac:dyDescent="0.2">
      <c r="B3160" s="14">
        <f>COUNTIFS($E$3:E3160,تقرير!$E$4)</f>
        <v>21</v>
      </c>
      <c r="C3160" s="48"/>
      <c r="D3160" s="48"/>
      <c r="E3160" s="48"/>
      <c r="F3160" s="50"/>
      <c r="G3160" s="51"/>
      <c r="H3160" s="128" t="str">
        <f>IF(F3160="","",_xlfn.IFNA(VLOOKUP(F3160,'سجل المشتريات'!E:M,9,0),"غير مسجلة في المشتريات"))</f>
        <v/>
      </c>
      <c r="I3160" s="27" t="str">
        <f>_xlfn.IFNA(VLOOKUP(E3160,الاوردرات!$B$1:$C$600,2,0),"")</f>
        <v/>
      </c>
      <c r="J3160" s="63"/>
      <c r="L3160" s="125" t="str">
        <f>IF(F3160="","",_xlfn.IFNA((VLOOKUP(F3160,help!L:M,2,0))*G3160,"غير مسجلة في المشتريات"))</f>
        <v/>
      </c>
    </row>
    <row r="3161" spans="2:12" x14ac:dyDescent="0.2">
      <c r="B3161" s="14">
        <f>COUNTIFS($E$3:E3161,تقرير!$E$4)</f>
        <v>21</v>
      </c>
      <c r="C3161" s="48"/>
      <c r="D3161" s="48"/>
      <c r="E3161" s="48"/>
      <c r="F3161" s="50"/>
      <c r="G3161" s="51"/>
      <c r="H3161" s="128" t="str">
        <f>IF(F3161="","",_xlfn.IFNA(VLOOKUP(F3161,'سجل المشتريات'!E:M,9,0),"غير مسجلة في المشتريات"))</f>
        <v/>
      </c>
      <c r="I3161" s="27" t="str">
        <f>_xlfn.IFNA(VLOOKUP(E3161,الاوردرات!$B$1:$C$600,2,0),"")</f>
        <v/>
      </c>
      <c r="J3161" s="63"/>
      <c r="L3161" s="125" t="str">
        <f>IF(F3161="","",_xlfn.IFNA((VLOOKUP(F3161,help!L:M,2,0))*G3161,"غير مسجلة في المشتريات"))</f>
        <v/>
      </c>
    </row>
    <row r="3162" spans="2:12" x14ac:dyDescent="0.2">
      <c r="B3162" s="14">
        <f>COUNTIFS($E$3:E3162,تقرير!$E$4)</f>
        <v>21</v>
      </c>
      <c r="C3162" s="48"/>
      <c r="D3162" s="48"/>
      <c r="E3162" s="48"/>
      <c r="F3162" s="50"/>
      <c r="G3162" s="51"/>
      <c r="H3162" s="128" t="str">
        <f>IF(F3162="","",_xlfn.IFNA(VLOOKUP(F3162,'سجل المشتريات'!E:M,9,0),"غير مسجلة في المشتريات"))</f>
        <v/>
      </c>
      <c r="I3162" s="27" t="str">
        <f>_xlfn.IFNA(VLOOKUP(E3162,الاوردرات!$B$1:$C$600,2,0),"")</f>
        <v/>
      </c>
      <c r="J3162" s="63"/>
      <c r="L3162" s="125" t="str">
        <f>IF(F3162="","",_xlfn.IFNA((VLOOKUP(F3162,help!L:M,2,0))*G3162,"غير مسجلة في المشتريات"))</f>
        <v/>
      </c>
    </row>
    <row r="3163" spans="2:12" x14ac:dyDescent="0.2">
      <c r="B3163" s="14">
        <f>COUNTIFS($E$3:E3163,تقرير!$E$4)</f>
        <v>21</v>
      </c>
      <c r="C3163" s="48"/>
      <c r="D3163" s="48"/>
      <c r="E3163" s="48"/>
      <c r="F3163" s="50"/>
      <c r="G3163" s="51"/>
      <c r="H3163" s="128" t="str">
        <f>IF(F3163="","",_xlfn.IFNA(VLOOKUP(F3163,'سجل المشتريات'!E:M,9,0),"غير مسجلة في المشتريات"))</f>
        <v/>
      </c>
      <c r="I3163" s="27" t="str">
        <f>_xlfn.IFNA(VLOOKUP(E3163,الاوردرات!$B$1:$C$600,2,0),"")</f>
        <v/>
      </c>
      <c r="J3163" s="63"/>
      <c r="L3163" s="125" t="str">
        <f>IF(F3163="","",_xlfn.IFNA((VLOOKUP(F3163,help!L:M,2,0))*G3163,"غير مسجلة في المشتريات"))</f>
        <v/>
      </c>
    </row>
    <row r="3164" spans="2:12" x14ac:dyDescent="0.2">
      <c r="B3164" s="14">
        <f>COUNTIFS($E$3:E3164,تقرير!$E$4)</f>
        <v>21</v>
      </c>
      <c r="C3164" s="48"/>
      <c r="D3164" s="48"/>
      <c r="E3164" s="48"/>
      <c r="F3164" s="50"/>
      <c r="G3164" s="51"/>
      <c r="H3164" s="128" t="str">
        <f>IF(F3164="","",_xlfn.IFNA(VLOOKUP(F3164,'سجل المشتريات'!E:M,9,0),"غير مسجلة في المشتريات"))</f>
        <v/>
      </c>
      <c r="I3164" s="27" t="str">
        <f>_xlfn.IFNA(VLOOKUP(E3164,الاوردرات!$B$1:$C$600,2,0),"")</f>
        <v/>
      </c>
      <c r="J3164" s="63"/>
      <c r="L3164" s="125" t="str">
        <f>IF(F3164="","",_xlfn.IFNA((VLOOKUP(F3164,help!L:M,2,0))*G3164,"غير مسجلة في المشتريات"))</f>
        <v/>
      </c>
    </row>
    <row r="3165" spans="2:12" x14ac:dyDescent="0.2">
      <c r="B3165" s="14">
        <f>COUNTIFS($E$3:E3165,تقرير!$E$4)</f>
        <v>21</v>
      </c>
      <c r="C3165" s="48"/>
      <c r="D3165" s="48"/>
      <c r="E3165" s="48"/>
      <c r="F3165" s="50"/>
      <c r="G3165" s="51"/>
      <c r="H3165" s="128" t="str">
        <f>IF(F3165="","",_xlfn.IFNA(VLOOKUP(F3165,'سجل المشتريات'!E:M,9,0),"غير مسجلة في المشتريات"))</f>
        <v/>
      </c>
      <c r="I3165" s="27" t="str">
        <f>_xlfn.IFNA(VLOOKUP(E3165,الاوردرات!$B$1:$C$600,2,0),"")</f>
        <v/>
      </c>
      <c r="J3165" s="63"/>
      <c r="L3165" s="125" t="str">
        <f>IF(F3165="","",_xlfn.IFNA((VLOOKUP(F3165,help!L:M,2,0))*G3165,"غير مسجلة في المشتريات"))</f>
        <v/>
      </c>
    </row>
    <row r="3166" spans="2:12" x14ac:dyDescent="0.2">
      <c r="B3166" s="14">
        <f>COUNTIFS($E$3:E3166,تقرير!$E$4)</f>
        <v>21</v>
      </c>
      <c r="C3166" s="48"/>
      <c r="D3166" s="48"/>
      <c r="E3166" s="48"/>
      <c r="F3166" s="50"/>
      <c r="G3166" s="51"/>
      <c r="H3166" s="128" t="str">
        <f>IF(F3166="","",_xlfn.IFNA(VLOOKUP(F3166,'سجل المشتريات'!E:M,9,0),"غير مسجلة في المشتريات"))</f>
        <v/>
      </c>
      <c r="I3166" s="27" t="str">
        <f>_xlfn.IFNA(VLOOKUP(E3166,الاوردرات!$B$1:$C$600,2,0),"")</f>
        <v/>
      </c>
      <c r="J3166" s="63"/>
      <c r="L3166" s="125" t="str">
        <f>IF(F3166="","",_xlfn.IFNA((VLOOKUP(F3166,help!L:M,2,0))*G3166,"غير مسجلة في المشتريات"))</f>
        <v/>
      </c>
    </row>
    <row r="3167" spans="2:12" x14ac:dyDescent="0.2">
      <c r="B3167" s="14">
        <f>COUNTIFS($E$3:E3167,تقرير!$E$4)</f>
        <v>21</v>
      </c>
      <c r="C3167" s="48"/>
      <c r="D3167" s="48"/>
      <c r="E3167" s="48"/>
      <c r="F3167" s="50"/>
      <c r="G3167" s="51"/>
      <c r="H3167" s="128" t="str">
        <f>IF(F3167="","",_xlfn.IFNA(VLOOKUP(F3167,'سجل المشتريات'!E:M,9,0),"غير مسجلة في المشتريات"))</f>
        <v/>
      </c>
      <c r="I3167" s="27" t="str">
        <f>_xlfn.IFNA(VLOOKUP(E3167,الاوردرات!$B$1:$C$600,2,0),"")</f>
        <v/>
      </c>
      <c r="J3167" s="63"/>
      <c r="L3167" s="125" t="str">
        <f>IF(F3167="","",_xlfn.IFNA((VLOOKUP(F3167,help!L:M,2,0))*G3167,"غير مسجلة في المشتريات"))</f>
        <v/>
      </c>
    </row>
    <row r="3168" spans="2:12" x14ac:dyDescent="0.2">
      <c r="B3168" s="14">
        <f>COUNTIFS($E$3:E3168,تقرير!$E$4)</f>
        <v>21</v>
      </c>
      <c r="C3168" s="48"/>
      <c r="D3168" s="48"/>
      <c r="E3168" s="48"/>
      <c r="F3168" s="50"/>
      <c r="G3168" s="51"/>
      <c r="H3168" s="128" t="str">
        <f>IF(F3168="","",_xlfn.IFNA(VLOOKUP(F3168,'سجل المشتريات'!E:M,9,0),"غير مسجلة في المشتريات"))</f>
        <v/>
      </c>
      <c r="I3168" s="27" t="str">
        <f>_xlfn.IFNA(VLOOKUP(E3168,الاوردرات!$B$1:$C$600,2,0),"")</f>
        <v/>
      </c>
      <c r="J3168" s="63"/>
      <c r="L3168" s="125" t="str">
        <f>IF(F3168="","",_xlfn.IFNA((VLOOKUP(F3168,help!L:M,2,0))*G3168,"غير مسجلة في المشتريات"))</f>
        <v/>
      </c>
    </row>
    <row r="3169" spans="2:12" x14ac:dyDescent="0.2">
      <c r="B3169" s="14">
        <f>COUNTIFS($E$3:E3169,تقرير!$E$4)</f>
        <v>21</v>
      </c>
      <c r="C3169" s="48"/>
      <c r="D3169" s="48"/>
      <c r="E3169" s="48"/>
      <c r="F3169" s="50"/>
      <c r="G3169" s="51"/>
      <c r="H3169" s="128" t="str">
        <f>IF(F3169="","",_xlfn.IFNA(VLOOKUP(F3169,'سجل المشتريات'!E:M,9,0),"غير مسجلة في المشتريات"))</f>
        <v/>
      </c>
      <c r="I3169" s="27" t="str">
        <f>_xlfn.IFNA(VLOOKUP(E3169,الاوردرات!$B$1:$C$600,2,0),"")</f>
        <v/>
      </c>
      <c r="J3169" s="63"/>
      <c r="L3169" s="125" t="str">
        <f>IF(F3169="","",_xlfn.IFNA((VLOOKUP(F3169,help!L:M,2,0))*G3169,"غير مسجلة في المشتريات"))</f>
        <v/>
      </c>
    </row>
    <row r="3170" spans="2:12" x14ac:dyDescent="0.2">
      <c r="B3170" s="14">
        <f>COUNTIFS($E$3:E3170,تقرير!$E$4)</f>
        <v>21</v>
      </c>
      <c r="C3170" s="48"/>
      <c r="D3170" s="48"/>
      <c r="E3170" s="48"/>
      <c r="F3170" s="50"/>
      <c r="G3170" s="51"/>
      <c r="H3170" s="128" t="str">
        <f>IF(F3170="","",_xlfn.IFNA(VLOOKUP(F3170,'سجل المشتريات'!E:M,9,0),"غير مسجلة في المشتريات"))</f>
        <v/>
      </c>
      <c r="I3170" s="27" t="str">
        <f>_xlfn.IFNA(VLOOKUP(E3170,الاوردرات!$B$1:$C$600,2,0),"")</f>
        <v/>
      </c>
      <c r="J3170" s="63"/>
      <c r="L3170" s="125" t="str">
        <f>IF(F3170="","",_xlfn.IFNA((VLOOKUP(F3170,help!L:M,2,0))*G3170,"غير مسجلة في المشتريات"))</f>
        <v/>
      </c>
    </row>
    <row r="3171" spans="2:12" x14ac:dyDescent="0.2">
      <c r="B3171" s="14">
        <f>COUNTIFS($E$3:E3171,تقرير!$E$4)</f>
        <v>21</v>
      </c>
      <c r="C3171" s="48"/>
      <c r="D3171" s="48"/>
      <c r="E3171" s="48"/>
      <c r="F3171" s="50"/>
      <c r="G3171" s="51"/>
      <c r="H3171" s="128" t="str">
        <f>IF(F3171="","",_xlfn.IFNA(VLOOKUP(F3171,'سجل المشتريات'!E:M,9,0),"غير مسجلة في المشتريات"))</f>
        <v/>
      </c>
      <c r="I3171" s="27" t="str">
        <f>_xlfn.IFNA(VLOOKUP(E3171,الاوردرات!$B$1:$C$600,2,0),"")</f>
        <v/>
      </c>
      <c r="J3171" s="63"/>
      <c r="L3171" s="125" t="str">
        <f>IF(F3171="","",_xlfn.IFNA((VLOOKUP(F3171,help!L:M,2,0))*G3171,"غير مسجلة في المشتريات"))</f>
        <v/>
      </c>
    </row>
    <row r="3172" spans="2:12" x14ac:dyDescent="0.2">
      <c r="B3172" s="14">
        <f>COUNTIFS($E$3:E3172,تقرير!$E$4)</f>
        <v>21</v>
      </c>
      <c r="C3172" s="48"/>
      <c r="D3172" s="48"/>
      <c r="E3172" s="48"/>
      <c r="F3172" s="50"/>
      <c r="G3172" s="51"/>
      <c r="H3172" s="128" t="str">
        <f>IF(F3172="","",_xlfn.IFNA(VLOOKUP(F3172,'سجل المشتريات'!E:M,9,0),"غير مسجلة في المشتريات"))</f>
        <v/>
      </c>
      <c r="I3172" s="27" t="str">
        <f>_xlfn.IFNA(VLOOKUP(E3172,الاوردرات!$B$1:$C$600,2,0),"")</f>
        <v/>
      </c>
      <c r="J3172" s="63"/>
      <c r="L3172" s="125" t="str">
        <f>IF(F3172="","",_xlfn.IFNA((VLOOKUP(F3172,help!L:M,2,0))*G3172,"غير مسجلة في المشتريات"))</f>
        <v/>
      </c>
    </row>
    <row r="3173" spans="2:12" x14ac:dyDescent="0.2">
      <c r="B3173" s="14">
        <f>COUNTIFS($E$3:E3173,تقرير!$E$4)</f>
        <v>21</v>
      </c>
      <c r="C3173" s="48"/>
      <c r="D3173" s="48"/>
      <c r="E3173" s="48"/>
      <c r="F3173" s="50"/>
      <c r="G3173" s="51"/>
      <c r="H3173" s="128" t="str">
        <f>IF(F3173="","",_xlfn.IFNA(VLOOKUP(F3173,'سجل المشتريات'!E:M,9,0),"غير مسجلة في المشتريات"))</f>
        <v/>
      </c>
      <c r="I3173" s="27" t="str">
        <f>_xlfn.IFNA(VLOOKUP(E3173,الاوردرات!$B$1:$C$600,2,0),"")</f>
        <v/>
      </c>
      <c r="J3173" s="63"/>
      <c r="L3173" s="125" t="str">
        <f>IF(F3173="","",_xlfn.IFNA((VLOOKUP(F3173,help!L:M,2,0))*G3173,"غير مسجلة في المشتريات"))</f>
        <v/>
      </c>
    </row>
    <row r="3174" spans="2:12" x14ac:dyDescent="0.2">
      <c r="B3174" s="14">
        <f>COUNTIFS($E$3:E3174,تقرير!$E$4)</f>
        <v>21</v>
      </c>
      <c r="C3174" s="48"/>
      <c r="D3174" s="48"/>
      <c r="E3174" s="48"/>
      <c r="F3174" s="50"/>
      <c r="G3174" s="51"/>
      <c r="H3174" s="128" t="str">
        <f>IF(F3174="","",_xlfn.IFNA(VLOOKUP(F3174,'سجل المشتريات'!E:M,9,0),"غير مسجلة في المشتريات"))</f>
        <v/>
      </c>
      <c r="I3174" s="27" t="str">
        <f>_xlfn.IFNA(VLOOKUP(E3174,الاوردرات!$B$1:$C$600,2,0),"")</f>
        <v/>
      </c>
      <c r="J3174" s="63"/>
      <c r="L3174" s="125" t="str">
        <f>IF(F3174="","",_xlfn.IFNA((VLOOKUP(F3174,help!L:M,2,0))*G3174,"غير مسجلة في المشتريات"))</f>
        <v/>
      </c>
    </row>
    <row r="3175" spans="2:12" x14ac:dyDescent="0.2">
      <c r="B3175" s="14">
        <f>COUNTIFS($E$3:E3175,تقرير!$E$4)</f>
        <v>21</v>
      </c>
      <c r="C3175" s="48"/>
      <c r="D3175" s="48"/>
      <c r="E3175" s="48"/>
      <c r="F3175" s="50"/>
      <c r="G3175" s="51"/>
      <c r="H3175" s="128" t="str">
        <f>IF(F3175="","",_xlfn.IFNA(VLOOKUP(F3175,'سجل المشتريات'!E:M,9,0),"غير مسجلة في المشتريات"))</f>
        <v/>
      </c>
      <c r="I3175" s="27" t="str">
        <f>_xlfn.IFNA(VLOOKUP(E3175,الاوردرات!$B$1:$C$600,2,0),"")</f>
        <v/>
      </c>
      <c r="J3175" s="63"/>
      <c r="L3175" s="125" t="str">
        <f>IF(F3175="","",_xlfn.IFNA((VLOOKUP(F3175,help!L:M,2,0))*G3175,"غير مسجلة في المشتريات"))</f>
        <v/>
      </c>
    </row>
    <row r="3176" spans="2:12" x14ac:dyDescent="0.2">
      <c r="B3176" s="14">
        <f>COUNTIFS($E$3:E3176,تقرير!$E$4)</f>
        <v>21</v>
      </c>
      <c r="C3176" s="48"/>
      <c r="D3176" s="48"/>
      <c r="E3176" s="48"/>
      <c r="F3176" s="50"/>
      <c r="G3176" s="51"/>
      <c r="H3176" s="128" t="str">
        <f>IF(F3176="","",_xlfn.IFNA(VLOOKUP(F3176,'سجل المشتريات'!E:M,9,0),"غير مسجلة في المشتريات"))</f>
        <v/>
      </c>
      <c r="I3176" s="27" t="str">
        <f>_xlfn.IFNA(VLOOKUP(E3176,الاوردرات!$B$1:$C$600,2,0),"")</f>
        <v/>
      </c>
      <c r="J3176" s="63"/>
      <c r="L3176" s="125" t="str">
        <f>IF(F3176="","",_xlfn.IFNA((VLOOKUP(F3176,help!L:M,2,0))*G3176,"غير مسجلة في المشتريات"))</f>
        <v/>
      </c>
    </row>
    <row r="3177" spans="2:12" x14ac:dyDescent="0.2">
      <c r="B3177" s="14">
        <f>COUNTIFS($E$3:E3177,تقرير!$E$4)</f>
        <v>21</v>
      </c>
      <c r="C3177" s="48"/>
      <c r="D3177" s="48"/>
      <c r="E3177" s="48"/>
      <c r="F3177" s="50"/>
      <c r="G3177" s="51"/>
      <c r="H3177" s="128" t="str">
        <f>IF(F3177="","",_xlfn.IFNA(VLOOKUP(F3177,'سجل المشتريات'!E:M,9,0),"غير مسجلة في المشتريات"))</f>
        <v/>
      </c>
      <c r="I3177" s="27" t="str">
        <f>_xlfn.IFNA(VLOOKUP(E3177,الاوردرات!$B$1:$C$600,2,0),"")</f>
        <v/>
      </c>
      <c r="J3177" s="63"/>
      <c r="L3177" s="125" t="str">
        <f>IF(F3177="","",_xlfn.IFNA((VLOOKUP(F3177,help!L:M,2,0))*G3177,"غير مسجلة في المشتريات"))</f>
        <v/>
      </c>
    </row>
    <row r="3178" spans="2:12" x14ac:dyDescent="0.2">
      <c r="B3178" s="14">
        <f>COUNTIFS($E$3:E3178,تقرير!$E$4)</f>
        <v>21</v>
      </c>
      <c r="C3178" s="48"/>
      <c r="D3178" s="48"/>
      <c r="E3178" s="48"/>
      <c r="F3178" s="50"/>
      <c r="G3178" s="51"/>
      <c r="H3178" s="128" t="str">
        <f>IF(F3178="","",_xlfn.IFNA(VLOOKUP(F3178,'سجل المشتريات'!E:M,9,0),"غير مسجلة في المشتريات"))</f>
        <v/>
      </c>
      <c r="I3178" s="27" t="str">
        <f>_xlfn.IFNA(VLOOKUP(E3178,الاوردرات!$B$1:$C$600,2,0),"")</f>
        <v/>
      </c>
      <c r="J3178" s="63"/>
      <c r="L3178" s="125" t="str">
        <f>IF(F3178="","",_xlfn.IFNA((VLOOKUP(F3178,help!L:M,2,0))*G3178,"غير مسجلة في المشتريات"))</f>
        <v/>
      </c>
    </row>
    <row r="3179" spans="2:12" x14ac:dyDescent="0.2">
      <c r="B3179" s="14">
        <f>COUNTIFS($E$3:E3179,تقرير!$E$4)</f>
        <v>21</v>
      </c>
      <c r="C3179" s="48"/>
      <c r="D3179" s="48"/>
      <c r="E3179" s="48"/>
      <c r="F3179" s="50"/>
      <c r="G3179" s="51"/>
      <c r="H3179" s="128" t="str">
        <f>IF(F3179="","",_xlfn.IFNA(VLOOKUP(F3179,'سجل المشتريات'!E:M,9,0),"غير مسجلة في المشتريات"))</f>
        <v/>
      </c>
      <c r="I3179" s="27" t="str">
        <f>_xlfn.IFNA(VLOOKUP(E3179,الاوردرات!$B$1:$C$600,2,0),"")</f>
        <v/>
      </c>
      <c r="J3179" s="63"/>
      <c r="L3179" s="125" t="str">
        <f>IF(F3179="","",_xlfn.IFNA((VLOOKUP(F3179,help!L:M,2,0))*G3179,"غير مسجلة في المشتريات"))</f>
        <v/>
      </c>
    </row>
    <row r="3180" spans="2:12" x14ac:dyDescent="0.2">
      <c r="B3180" s="14">
        <f>COUNTIFS($E$3:E3180,تقرير!$E$4)</f>
        <v>21</v>
      </c>
      <c r="C3180" s="48"/>
      <c r="D3180" s="48"/>
      <c r="E3180" s="48"/>
      <c r="F3180" s="50"/>
      <c r="G3180" s="51"/>
      <c r="H3180" s="128" t="str">
        <f>IF(F3180="","",_xlfn.IFNA(VLOOKUP(F3180,'سجل المشتريات'!E:M,9,0),"غير مسجلة في المشتريات"))</f>
        <v/>
      </c>
      <c r="I3180" s="27" t="str">
        <f>_xlfn.IFNA(VLOOKUP(E3180,الاوردرات!$B$1:$C$600,2,0),"")</f>
        <v/>
      </c>
      <c r="J3180" s="63"/>
      <c r="L3180" s="125" t="str">
        <f>IF(F3180="","",_xlfn.IFNA((VLOOKUP(F3180,help!L:M,2,0))*G3180,"غير مسجلة في المشتريات"))</f>
        <v/>
      </c>
    </row>
    <row r="3181" spans="2:12" x14ac:dyDescent="0.2">
      <c r="B3181" s="14">
        <f>COUNTIFS($E$3:E3181,تقرير!$E$4)</f>
        <v>21</v>
      </c>
      <c r="C3181" s="48"/>
      <c r="D3181" s="48"/>
      <c r="E3181" s="48"/>
      <c r="F3181" s="50"/>
      <c r="G3181" s="51"/>
      <c r="H3181" s="128" t="str">
        <f>IF(F3181="","",_xlfn.IFNA(VLOOKUP(F3181,'سجل المشتريات'!E:M,9,0),"غير مسجلة في المشتريات"))</f>
        <v/>
      </c>
      <c r="I3181" s="27" t="str">
        <f>_xlfn.IFNA(VLOOKUP(E3181,الاوردرات!$B$1:$C$600,2,0),"")</f>
        <v/>
      </c>
      <c r="J3181" s="63"/>
      <c r="L3181" s="125" t="str">
        <f>IF(F3181="","",_xlfn.IFNA((VLOOKUP(F3181,help!L:M,2,0))*G3181,"غير مسجلة في المشتريات"))</f>
        <v/>
      </c>
    </row>
    <row r="3182" spans="2:12" x14ac:dyDescent="0.2">
      <c r="B3182" s="14">
        <f>COUNTIFS($E$3:E3182,تقرير!$E$4)</f>
        <v>21</v>
      </c>
      <c r="C3182" s="48"/>
      <c r="D3182" s="48"/>
      <c r="E3182" s="48"/>
      <c r="F3182" s="50"/>
      <c r="G3182" s="51"/>
      <c r="H3182" s="128" t="str">
        <f>IF(F3182="","",_xlfn.IFNA(VLOOKUP(F3182,'سجل المشتريات'!E:M,9,0),"غير مسجلة في المشتريات"))</f>
        <v/>
      </c>
      <c r="I3182" s="27" t="str">
        <f>_xlfn.IFNA(VLOOKUP(E3182,الاوردرات!$B$1:$C$600,2,0),"")</f>
        <v/>
      </c>
      <c r="J3182" s="63"/>
      <c r="L3182" s="125" t="str">
        <f>IF(F3182="","",_xlfn.IFNA((VLOOKUP(F3182,help!L:M,2,0))*G3182,"غير مسجلة في المشتريات"))</f>
        <v/>
      </c>
    </row>
    <row r="3183" spans="2:12" x14ac:dyDescent="0.2">
      <c r="B3183" s="14">
        <f>COUNTIFS($E$3:E3183,تقرير!$E$4)</f>
        <v>21</v>
      </c>
      <c r="C3183" s="48"/>
      <c r="D3183" s="48"/>
      <c r="E3183" s="48"/>
      <c r="F3183" s="50"/>
      <c r="G3183" s="51"/>
      <c r="H3183" s="128" t="str">
        <f>IF(F3183="","",_xlfn.IFNA(VLOOKUP(F3183,'سجل المشتريات'!E:M,9,0),"غير مسجلة في المشتريات"))</f>
        <v/>
      </c>
      <c r="I3183" s="27" t="str">
        <f>_xlfn.IFNA(VLOOKUP(E3183,الاوردرات!$B$1:$C$600,2,0),"")</f>
        <v/>
      </c>
      <c r="J3183" s="63"/>
      <c r="L3183" s="125" t="str">
        <f>IF(F3183="","",_xlfn.IFNA((VLOOKUP(F3183,help!L:M,2,0))*G3183,"غير مسجلة في المشتريات"))</f>
        <v/>
      </c>
    </row>
    <row r="3184" spans="2:12" x14ac:dyDescent="0.2">
      <c r="B3184" s="14">
        <f>COUNTIFS($E$3:E3184,تقرير!$E$4)</f>
        <v>21</v>
      </c>
      <c r="C3184" s="48"/>
      <c r="D3184" s="48"/>
      <c r="E3184" s="48"/>
      <c r="F3184" s="50"/>
      <c r="G3184" s="51"/>
      <c r="H3184" s="128" t="str">
        <f>IF(F3184="","",_xlfn.IFNA(VLOOKUP(F3184,'سجل المشتريات'!E:M,9,0),"غير مسجلة في المشتريات"))</f>
        <v/>
      </c>
      <c r="I3184" s="27" t="str">
        <f>_xlfn.IFNA(VLOOKUP(E3184,الاوردرات!$B$1:$C$600,2,0),"")</f>
        <v/>
      </c>
      <c r="J3184" s="63"/>
      <c r="L3184" s="125" t="str">
        <f>IF(F3184="","",_xlfn.IFNA((VLOOKUP(F3184,help!L:M,2,0))*G3184,"غير مسجلة في المشتريات"))</f>
        <v/>
      </c>
    </row>
    <row r="3185" spans="2:12" x14ac:dyDescent="0.2">
      <c r="B3185" s="14">
        <f>COUNTIFS($E$3:E3185,تقرير!$E$4)</f>
        <v>21</v>
      </c>
      <c r="C3185" s="48"/>
      <c r="D3185" s="48"/>
      <c r="E3185" s="48"/>
      <c r="F3185" s="50"/>
      <c r="G3185" s="51"/>
      <c r="H3185" s="128" t="str">
        <f>IF(F3185="","",_xlfn.IFNA(VLOOKUP(F3185,'سجل المشتريات'!E:M,9,0),"غير مسجلة في المشتريات"))</f>
        <v/>
      </c>
      <c r="I3185" s="27" t="str">
        <f>_xlfn.IFNA(VLOOKUP(E3185,الاوردرات!$B$1:$C$600,2,0),"")</f>
        <v/>
      </c>
      <c r="J3185" s="63"/>
      <c r="L3185" s="125" t="str">
        <f>IF(F3185="","",_xlfn.IFNA((VLOOKUP(F3185,help!L:M,2,0))*G3185,"غير مسجلة في المشتريات"))</f>
        <v/>
      </c>
    </row>
    <row r="3186" spans="2:12" x14ac:dyDescent="0.2">
      <c r="B3186" s="14">
        <f>COUNTIFS($E$3:E3186,تقرير!$E$4)</f>
        <v>21</v>
      </c>
      <c r="C3186" s="48"/>
      <c r="D3186" s="48"/>
      <c r="E3186" s="48"/>
      <c r="F3186" s="50"/>
      <c r="G3186" s="51"/>
      <c r="H3186" s="128" t="str">
        <f>IF(F3186="","",_xlfn.IFNA(VLOOKUP(F3186,'سجل المشتريات'!E:M,9,0),"غير مسجلة في المشتريات"))</f>
        <v/>
      </c>
      <c r="I3186" s="27" t="str">
        <f>_xlfn.IFNA(VLOOKUP(E3186,الاوردرات!$B$1:$C$600,2,0),"")</f>
        <v/>
      </c>
      <c r="J3186" s="63"/>
      <c r="L3186" s="125" t="str">
        <f>IF(F3186="","",_xlfn.IFNA((VLOOKUP(F3186,help!L:M,2,0))*G3186,"غير مسجلة في المشتريات"))</f>
        <v/>
      </c>
    </row>
    <row r="3187" spans="2:12" x14ac:dyDescent="0.2">
      <c r="B3187" s="14">
        <f>COUNTIFS($E$3:E3187,تقرير!$E$4)</f>
        <v>21</v>
      </c>
      <c r="C3187" s="48"/>
      <c r="D3187" s="48"/>
      <c r="E3187" s="48"/>
      <c r="F3187" s="50"/>
      <c r="G3187" s="51"/>
      <c r="H3187" s="128" t="str">
        <f>IF(F3187="","",_xlfn.IFNA(VLOOKUP(F3187,'سجل المشتريات'!E:M,9,0),"غير مسجلة في المشتريات"))</f>
        <v/>
      </c>
      <c r="I3187" s="27" t="str">
        <f>_xlfn.IFNA(VLOOKUP(E3187,الاوردرات!$B$1:$C$600,2,0),"")</f>
        <v/>
      </c>
      <c r="J3187" s="63"/>
      <c r="L3187" s="125" t="str">
        <f>IF(F3187="","",_xlfn.IFNA((VLOOKUP(F3187,help!L:M,2,0))*G3187,"غير مسجلة في المشتريات"))</f>
        <v/>
      </c>
    </row>
    <row r="3188" spans="2:12" x14ac:dyDescent="0.2">
      <c r="B3188" s="14">
        <f>COUNTIFS($E$3:E3188,تقرير!$E$4)</f>
        <v>21</v>
      </c>
      <c r="C3188" s="48"/>
      <c r="D3188" s="48"/>
      <c r="E3188" s="48"/>
      <c r="F3188" s="50"/>
      <c r="G3188" s="51"/>
      <c r="H3188" s="128" t="str">
        <f>IF(F3188="","",_xlfn.IFNA(VLOOKUP(F3188,'سجل المشتريات'!E:M,9,0),"غير مسجلة في المشتريات"))</f>
        <v/>
      </c>
      <c r="I3188" s="27" t="str">
        <f>_xlfn.IFNA(VLOOKUP(E3188,الاوردرات!$B$1:$C$600,2,0),"")</f>
        <v/>
      </c>
      <c r="J3188" s="63"/>
      <c r="L3188" s="125" t="str">
        <f>IF(F3188="","",_xlfn.IFNA((VLOOKUP(F3188,help!L:M,2,0))*G3188,"غير مسجلة في المشتريات"))</f>
        <v/>
      </c>
    </row>
    <row r="3189" spans="2:12" x14ac:dyDescent="0.2">
      <c r="B3189" s="14">
        <f>COUNTIFS($E$3:E3189,تقرير!$E$4)</f>
        <v>21</v>
      </c>
      <c r="C3189" s="48"/>
      <c r="D3189" s="48"/>
      <c r="E3189" s="48"/>
      <c r="F3189" s="50"/>
      <c r="G3189" s="51"/>
      <c r="H3189" s="128" t="str">
        <f>IF(F3189="","",_xlfn.IFNA(VLOOKUP(F3189,'سجل المشتريات'!E:M,9,0),"غير مسجلة في المشتريات"))</f>
        <v/>
      </c>
      <c r="I3189" s="27" t="str">
        <f>_xlfn.IFNA(VLOOKUP(E3189,الاوردرات!$B$1:$C$600,2,0),"")</f>
        <v/>
      </c>
      <c r="J3189" s="63"/>
      <c r="L3189" s="125" t="str">
        <f>IF(F3189="","",_xlfn.IFNA((VLOOKUP(F3189,help!L:M,2,0))*G3189,"غير مسجلة في المشتريات"))</f>
        <v/>
      </c>
    </row>
    <row r="3190" spans="2:12" x14ac:dyDescent="0.2">
      <c r="B3190" s="14">
        <f>COUNTIFS($E$3:E3190,تقرير!$E$4)</f>
        <v>21</v>
      </c>
      <c r="C3190" s="48"/>
      <c r="D3190" s="48"/>
      <c r="E3190" s="48"/>
      <c r="F3190" s="50"/>
      <c r="G3190" s="51"/>
      <c r="H3190" s="128" t="str">
        <f>IF(F3190="","",_xlfn.IFNA(VLOOKUP(F3190,'سجل المشتريات'!E:M,9,0),"غير مسجلة في المشتريات"))</f>
        <v/>
      </c>
      <c r="I3190" s="27" t="str">
        <f>_xlfn.IFNA(VLOOKUP(E3190,الاوردرات!$B$1:$C$600,2,0),"")</f>
        <v/>
      </c>
      <c r="J3190" s="63"/>
      <c r="L3190" s="125" t="str">
        <f>IF(F3190="","",_xlfn.IFNA((VLOOKUP(F3190,help!L:M,2,0))*G3190,"غير مسجلة في المشتريات"))</f>
        <v/>
      </c>
    </row>
    <row r="3191" spans="2:12" x14ac:dyDescent="0.2">
      <c r="B3191" s="14">
        <f>COUNTIFS($E$3:E3191,تقرير!$E$4)</f>
        <v>21</v>
      </c>
      <c r="C3191" s="48"/>
      <c r="D3191" s="48"/>
      <c r="E3191" s="48"/>
      <c r="F3191" s="50"/>
      <c r="G3191" s="51"/>
      <c r="H3191" s="128" t="str">
        <f>IF(F3191="","",_xlfn.IFNA(VLOOKUP(F3191,'سجل المشتريات'!E:M,9,0),"غير مسجلة في المشتريات"))</f>
        <v/>
      </c>
      <c r="I3191" s="27" t="str">
        <f>_xlfn.IFNA(VLOOKUP(E3191,الاوردرات!$B$1:$C$600,2,0),"")</f>
        <v/>
      </c>
      <c r="J3191" s="63"/>
      <c r="L3191" s="125" t="str">
        <f>IF(F3191="","",_xlfn.IFNA((VLOOKUP(F3191,help!L:M,2,0))*G3191,"غير مسجلة في المشتريات"))</f>
        <v/>
      </c>
    </row>
    <row r="3192" spans="2:12" x14ac:dyDescent="0.2">
      <c r="B3192" s="14">
        <f>COUNTIFS($E$3:E3192,تقرير!$E$4)</f>
        <v>21</v>
      </c>
      <c r="C3192" s="48"/>
      <c r="D3192" s="48"/>
      <c r="E3192" s="48"/>
      <c r="F3192" s="50"/>
      <c r="G3192" s="51"/>
      <c r="H3192" s="128" t="str">
        <f>IF(F3192="","",_xlfn.IFNA(VLOOKUP(F3192,'سجل المشتريات'!E:M,9,0),"غير مسجلة في المشتريات"))</f>
        <v/>
      </c>
      <c r="I3192" s="27" t="str">
        <f>_xlfn.IFNA(VLOOKUP(E3192,الاوردرات!$B$1:$C$600,2,0),"")</f>
        <v/>
      </c>
      <c r="J3192" s="63"/>
      <c r="L3192" s="125" t="str">
        <f>IF(F3192="","",_xlfn.IFNA((VLOOKUP(F3192,help!L:M,2,0))*G3192,"غير مسجلة في المشتريات"))</f>
        <v/>
      </c>
    </row>
    <row r="3193" spans="2:12" x14ac:dyDescent="0.2">
      <c r="B3193" s="14">
        <f>COUNTIFS($E$3:E3193,تقرير!$E$4)</f>
        <v>21</v>
      </c>
      <c r="C3193" s="48"/>
      <c r="D3193" s="48"/>
      <c r="E3193" s="48"/>
      <c r="F3193" s="50"/>
      <c r="G3193" s="51"/>
      <c r="H3193" s="128" t="str">
        <f>IF(F3193="","",_xlfn.IFNA(VLOOKUP(F3193,'سجل المشتريات'!E:M,9,0),"غير مسجلة في المشتريات"))</f>
        <v/>
      </c>
      <c r="I3193" s="27" t="str">
        <f>_xlfn.IFNA(VLOOKUP(E3193,الاوردرات!$B$1:$C$600,2,0),"")</f>
        <v/>
      </c>
      <c r="J3193" s="63"/>
      <c r="L3193" s="125" t="str">
        <f>IF(F3193="","",_xlfn.IFNA((VLOOKUP(F3193,help!L:M,2,0))*G3193,"غير مسجلة في المشتريات"))</f>
        <v/>
      </c>
    </row>
    <row r="3194" spans="2:12" x14ac:dyDescent="0.2">
      <c r="B3194" s="14">
        <f>COUNTIFS($E$3:E3194,تقرير!$E$4)</f>
        <v>21</v>
      </c>
      <c r="C3194" s="48"/>
      <c r="D3194" s="48"/>
      <c r="E3194" s="48"/>
      <c r="F3194" s="50"/>
      <c r="G3194" s="51"/>
      <c r="H3194" s="128" t="str">
        <f>IF(F3194="","",_xlfn.IFNA(VLOOKUP(F3194,'سجل المشتريات'!E:M,9,0),"غير مسجلة في المشتريات"))</f>
        <v/>
      </c>
      <c r="I3194" s="27" t="str">
        <f>_xlfn.IFNA(VLOOKUP(E3194,الاوردرات!$B$1:$C$600,2,0),"")</f>
        <v/>
      </c>
      <c r="J3194" s="63"/>
      <c r="L3194" s="125" t="str">
        <f>IF(F3194="","",_xlfn.IFNA((VLOOKUP(F3194,help!L:M,2,0))*G3194,"غير مسجلة في المشتريات"))</f>
        <v/>
      </c>
    </row>
    <row r="3195" spans="2:12" x14ac:dyDescent="0.2">
      <c r="B3195" s="14">
        <f>COUNTIFS($E$3:E3195,تقرير!$E$4)</f>
        <v>21</v>
      </c>
      <c r="C3195" s="48"/>
      <c r="D3195" s="48"/>
      <c r="E3195" s="48"/>
      <c r="F3195" s="50"/>
      <c r="G3195" s="51"/>
      <c r="H3195" s="128" t="str">
        <f>IF(F3195="","",_xlfn.IFNA(VLOOKUP(F3195,'سجل المشتريات'!E:M,9,0),"غير مسجلة في المشتريات"))</f>
        <v/>
      </c>
      <c r="I3195" s="27" t="str">
        <f>_xlfn.IFNA(VLOOKUP(E3195,الاوردرات!$B$1:$C$600,2,0),"")</f>
        <v/>
      </c>
      <c r="J3195" s="63"/>
      <c r="L3195" s="125" t="str">
        <f>IF(F3195="","",_xlfn.IFNA((VLOOKUP(F3195,help!L:M,2,0))*G3195,"غير مسجلة في المشتريات"))</f>
        <v/>
      </c>
    </row>
    <row r="3196" spans="2:12" x14ac:dyDescent="0.2">
      <c r="B3196" s="14">
        <f>COUNTIFS($E$3:E3196,تقرير!$E$4)</f>
        <v>21</v>
      </c>
      <c r="C3196" s="48"/>
      <c r="D3196" s="48"/>
      <c r="E3196" s="48"/>
      <c r="F3196" s="50"/>
      <c r="G3196" s="51"/>
      <c r="H3196" s="128" t="str">
        <f>IF(F3196="","",_xlfn.IFNA(VLOOKUP(F3196,'سجل المشتريات'!E:M,9,0),"غير مسجلة في المشتريات"))</f>
        <v/>
      </c>
      <c r="I3196" s="27" t="str">
        <f>_xlfn.IFNA(VLOOKUP(E3196,الاوردرات!$B$1:$C$600,2,0),"")</f>
        <v/>
      </c>
      <c r="J3196" s="63"/>
      <c r="L3196" s="125" t="str">
        <f>IF(F3196="","",_xlfn.IFNA((VLOOKUP(F3196,help!L:M,2,0))*G3196,"غير مسجلة في المشتريات"))</f>
        <v/>
      </c>
    </row>
    <row r="3197" spans="2:12" x14ac:dyDescent="0.2">
      <c r="B3197" s="14">
        <f>COUNTIFS($E$3:E3197,تقرير!$E$4)</f>
        <v>21</v>
      </c>
      <c r="C3197" s="48"/>
      <c r="D3197" s="48"/>
      <c r="E3197" s="48"/>
      <c r="F3197" s="50"/>
      <c r="G3197" s="51"/>
      <c r="H3197" s="128" t="str">
        <f>IF(F3197="","",_xlfn.IFNA(VLOOKUP(F3197,'سجل المشتريات'!E:M,9,0),"غير مسجلة في المشتريات"))</f>
        <v/>
      </c>
      <c r="I3197" s="27" t="str">
        <f>_xlfn.IFNA(VLOOKUP(E3197,الاوردرات!$B$1:$C$600,2,0),"")</f>
        <v/>
      </c>
      <c r="J3197" s="63"/>
      <c r="L3197" s="125" t="str">
        <f>IF(F3197="","",_xlfn.IFNA((VLOOKUP(F3197,help!L:M,2,0))*G3197,"غير مسجلة في المشتريات"))</f>
        <v/>
      </c>
    </row>
    <row r="3198" spans="2:12" x14ac:dyDescent="0.2">
      <c r="B3198" s="14">
        <f>COUNTIFS($E$3:E3198,تقرير!$E$4)</f>
        <v>21</v>
      </c>
      <c r="C3198" s="48"/>
      <c r="D3198" s="48"/>
      <c r="E3198" s="48"/>
      <c r="F3198" s="50"/>
      <c r="G3198" s="51"/>
      <c r="H3198" s="128" t="str">
        <f>IF(F3198="","",_xlfn.IFNA(VLOOKUP(F3198,'سجل المشتريات'!E:M,9,0),"غير مسجلة في المشتريات"))</f>
        <v/>
      </c>
      <c r="I3198" s="27" t="str">
        <f>_xlfn.IFNA(VLOOKUP(E3198,الاوردرات!$B$1:$C$600,2,0),"")</f>
        <v/>
      </c>
      <c r="J3198" s="63"/>
      <c r="L3198" s="125" t="str">
        <f>IF(F3198="","",_xlfn.IFNA((VLOOKUP(F3198,help!L:M,2,0))*G3198,"غير مسجلة في المشتريات"))</f>
        <v/>
      </c>
    </row>
    <row r="3199" spans="2:12" x14ac:dyDescent="0.2">
      <c r="B3199" s="14">
        <f>COUNTIFS($E$3:E3199,تقرير!$E$4)</f>
        <v>21</v>
      </c>
      <c r="C3199" s="48"/>
      <c r="D3199" s="48"/>
      <c r="E3199" s="48"/>
      <c r="F3199" s="50"/>
      <c r="G3199" s="51"/>
      <c r="H3199" s="128" t="str">
        <f>IF(F3199="","",_xlfn.IFNA(VLOOKUP(F3199,'سجل المشتريات'!E:M,9,0),"غير مسجلة في المشتريات"))</f>
        <v/>
      </c>
      <c r="I3199" s="27" t="str">
        <f>_xlfn.IFNA(VLOOKUP(E3199,الاوردرات!$B$1:$C$600,2,0),"")</f>
        <v/>
      </c>
      <c r="J3199" s="63"/>
      <c r="L3199" s="125" t="str">
        <f>IF(F3199="","",_xlfn.IFNA((VLOOKUP(F3199,help!L:M,2,0))*G3199,"غير مسجلة في المشتريات"))</f>
        <v/>
      </c>
    </row>
    <row r="3200" spans="2:12" x14ac:dyDescent="0.2">
      <c r="B3200" s="14">
        <f>COUNTIFS($E$3:E3200,تقرير!$E$4)</f>
        <v>21</v>
      </c>
      <c r="C3200" s="48"/>
      <c r="D3200" s="48"/>
      <c r="E3200" s="48"/>
      <c r="F3200" s="50"/>
      <c r="G3200" s="51"/>
      <c r="H3200" s="128" t="str">
        <f>IF(F3200="","",_xlfn.IFNA(VLOOKUP(F3200,'سجل المشتريات'!E:M,9,0),"غير مسجلة في المشتريات"))</f>
        <v/>
      </c>
      <c r="I3200" s="27" t="str">
        <f>_xlfn.IFNA(VLOOKUP(E3200,الاوردرات!$B$1:$C$600,2,0),"")</f>
        <v/>
      </c>
      <c r="J3200" s="63"/>
      <c r="L3200" s="125" t="str">
        <f>IF(F3200="","",_xlfn.IFNA((VLOOKUP(F3200,help!L:M,2,0))*G3200,"غير مسجلة في المشتريات"))</f>
        <v/>
      </c>
    </row>
    <row r="3201" spans="2:12" x14ac:dyDescent="0.2">
      <c r="B3201" s="14">
        <f>COUNTIFS($E$3:E3201,تقرير!$E$4)</f>
        <v>21</v>
      </c>
      <c r="C3201" s="48"/>
      <c r="D3201" s="48"/>
      <c r="E3201" s="48"/>
      <c r="F3201" s="50"/>
      <c r="G3201" s="51"/>
      <c r="H3201" s="128" t="str">
        <f>IF(F3201="","",_xlfn.IFNA(VLOOKUP(F3201,'سجل المشتريات'!E:M,9,0),"غير مسجلة في المشتريات"))</f>
        <v/>
      </c>
      <c r="I3201" s="27" t="str">
        <f>_xlfn.IFNA(VLOOKUP(E3201,الاوردرات!$B$1:$C$600,2,0),"")</f>
        <v/>
      </c>
      <c r="J3201" s="63"/>
      <c r="L3201" s="125" t="str">
        <f>IF(F3201="","",_xlfn.IFNA((VLOOKUP(F3201,help!L:M,2,0))*G3201,"غير مسجلة في المشتريات"))</f>
        <v/>
      </c>
    </row>
    <row r="3202" spans="2:12" x14ac:dyDescent="0.2">
      <c r="B3202" s="14">
        <f>COUNTIFS($E$3:E3202,تقرير!$E$4)</f>
        <v>21</v>
      </c>
      <c r="C3202" s="48"/>
      <c r="D3202" s="48"/>
      <c r="E3202" s="48"/>
      <c r="F3202" s="50"/>
      <c r="G3202" s="51"/>
      <c r="H3202" s="128" t="str">
        <f>IF(F3202="","",_xlfn.IFNA(VLOOKUP(F3202,'سجل المشتريات'!E:M,9,0),"غير مسجلة في المشتريات"))</f>
        <v/>
      </c>
      <c r="I3202" s="27" t="str">
        <f>_xlfn.IFNA(VLOOKUP(E3202,الاوردرات!$B$1:$C$600,2,0),"")</f>
        <v/>
      </c>
      <c r="J3202" s="63"/>
      <c r="L3202" s="125" t="str">
        <f>IF(F3202="","",_xlfn.IFNA((VLOOKUP(F3202,help!L:M,2,0))*G3202,"غير مسجلة في المشتريات"))</f>
        <v/>
      </c>
    </row>
    <row r="3203" spans="2:12" x14ac:dyDescent="0.2">
      <c r="B3203" s="14">
        <f>COUNTIFS($E$3:E3203,تقرير!$E$4)</f>
        <v>21</v>
      </c>
      <c r="C3203" s="48"/>
      <c r="D3203" s="48"/>
      <c r="E3203" s="48"/>
      <c r="F3203" s="50"/>
      <c r="G3203" s="51"/>
      <c r="H3203" s="128" t="str">
        <f>IF(F3203="","",_xlfn.IFNA(VLOOKUP(F3203,'سجل المشتريات'!E:M,9,0),"غير مسجلة في المشتريات"))</f>
        <v/>
      </c>
      <c r="I3203" s="27" t="str">
        <f>_xlfn.IFNA(VLOOKUP(E3203,الاوردرات!$B$1:$C$600,2,0),"")</f>
        <v/>
      </c>
      <c r="J3203" s="63"/>
      <c r="L3203" s="125" t="str">
        <f>IF(F3203="","",_xlfn.IFNA((VLOOKUP(F3203,help!L:M,2,0))*G3203,"غير مسجلة في المشتريات"))</f>
        <v/>
      </c>
    </row>
    <row r="3204" spans="2:12" x14ac:dyDescent="0.2">
      <c r="B3204" s="14">
        <f>COUNTIFS($E$3:E3204,تقرير!$E$4)</f>
        <v>21</v>
      </c>
      <c r="C3204" s="48"/>
      <c r="D3204" s="48"/>
      <c r="E3204" s="48"/>
      <c r="F3204" s="50"/>
      <c r="G3204" s="51"/>
      <c r="H3204" s="128" t="str">
        <f>IF(F3204="","",_xlfn.IFNA(VLOOKUP(F3204,'سجل المشتريات'!E:M,9,0),"غير مسجلة في المشتريات"))</f>
        <v/>
      </c>
      <c r="I3204" s="27" t="str">
        <f>_xlfn.IFNA(VLOOKUP(E3204,الاوردرات!$B$1:$C$600,2,0),"")</f>
        <v/>
      </c>
      <c r="J3204" s="63"/>
      <c r="L3204" s="125" t="str">
        <f>IF(F3204="","",_xlfn.IFNA((VLOOKUP(F3204,help!L:M,2,0))*G3204,"غير مسجلة في المشتريات"))</f>
        <v/>
      </c>
    </row>
    <row r="3205" spans="2:12" x14ac:dyDescent="0.2">
      <c r="B3205" s="14">
        <f>COUNTIFS($E$3:E3205,تقرير!$E$4)</f>
        <v>21</v>
      </c>
      <c r="C3205" s="48"/>
      <c r="D3205" s="48"/>
      <c r="E3205" s="48"/>
      <c r="F3205" s="50"/>
      <c r="G3205" s="51"/>
      <c r="H3205" s="128" t="str">
        <f>IF(F3205="","",_xlfn.IFNA(VLOOKUP(F3205,'سجل المشتريات'!E:M,9,0),"غير مسجلة في المشتريات"))</f>
        <v/>
      </c>
      <c r="I3205" s="27" t="str">
        <f>_xlfn.IFNA(VLOOKUP(E3205,الاوردرات!$B$1:$C$600,2,0),"")</f>
        <v/>
      </c>
      <c r="J3205" s="63"/>
      <c r="L3205" s="125" t="str">
        <f>IF(F3205="","",_xlfn.IFNA((VLOOKUP(F3205,help!L:M,2,0))*G3205,"غير مسجلة في المشتريات"))</f>
        <v/>
      </c>
    </row>
    <row r="3206" spans="2:12" x14ac:dyDescent="0.2">
      <c r="B3206" s="14">
        <f>COUNTIFS($E$3:E3206,تقرير!$E$4)</f>
        <v>21</v>
      </c>
      <c r="C3206" s="48"/>
      <c r="D3206" s="48"/>
      <c r="E3206" s="48"/>
      <c r="F3206" s="50"/>
      <c r="G3206" s="51"/>
      <c r="H3206" s="128" t="str">
        <f>IF(F3206="","",_xlfn.IFNA(VLOOKUP(F3206,'سجل المشتريات'!E:M,9,0),"غير مسجلة في المشتريات"))</f>
        <v/>
      </c>
      <c r="I3206" s="27" t="str">
        <f>_xlfn.IFNA(VLOOKUP(E3206,الاوردرات!$B$1:$C$600,2,0),"")</f>
        <v/>
      </c>
      <c r="J3206" s="63"/>
      <c r="L3206" s="125" t="str">
        <f>IF(F3206="","",_xlfn.IFNA((VLOOKUP(F3206,help!L:M,2,0))*G3206,"غير مسجلة في المشتريات"))</f>
        <v/>
      </c>
    </row>
    <row r="3207" spans="2:12" x14ac:dyDescent="0.2">
      <c r="B3207" s="14">
        <f>COUNTIFS($E$3:E3207,تقرير!$E$4)</f>
        <v>21</v>
      </c>
      <c r="C3207" s="48"/>
      <c r="D3207" s="48"/>
      <c r="E3207" s="48"/>
      <c r="F3207" s="50"/>
      <c r="G3207" s="51"/>
      <c r="H3207" s="128" t="str">
        <f>IF(F3207="","",_xlfn.IFNA(VLOOKUP(F3207,'سجل المشتريات'!E:M,9,0),"غير مسجلة في المشتريات"))</f>
        <v/>
      </c>
      <c r="I3207" s="27" t="str">
        <f>_xlfn.IFNA(VLOOKUP(E3207,الاوردرات!$B$1:$C$600,2,0),"")</f>
        <v/>
      </c>
      <c r="J3207" s="63"/>
      <c r="L3207" s="125" t="str">
        <f>IF(F3207="","",_xlfn.IFNA((VLOOKUP(F3207,help!L:M,2,0))*G3207,"غير مسجلة في المشتريات"))</f>
        <v/>
      </c>
    </row>
    <row r="3208" spans="2:12" x14ac:dyDescent="0.2">
      <c r="B3208" s="14">
        <f>COUNTIFS($E$3:E3208,تقرير!$E$4)</f>
        <v>21</v>
      </c>
      <c r="C3208" s="48"/>
      <c r="D3208" s="48"/>
      <c r="E3208" s="48"/>
      <c r="F3208" s="50"/>
      <c r="G3208" s="51"/>
      <c r="H3208" s="128" t="str">
        <f>IF(F3208="","",_xlfn.IFNA(VLOOKUP(F3208,'سجل المشتريات'!E:M,9,0),"غير مسجلة في المشتريات"))</f>
        <v/>
      </c>
      <c r="I3208" s="27" t="str">
        <f>_xlfn.IFNA(VLOOKUP(E3208,الاوردرات!$B$1:$C$600,2,0),"")</f>
        <v/>
      </c>
      <c r="J3208" s="63"/>
      <c r="L3208" s="125" t="str">
        <f>IF(F3208="","",_xlfn.IFNA((VLOOKUP(F3208,help!L:M,2,0))*G3208,"غير مسجلة في المشتريات"))</f>
        <v/>
      </c>
    </row>
    <row r="3209" spans="2:12" x14ac:dyDescent="0.2">
      <c r="B3209" s="14">
        <f>COUNTIFS($E$3:E3209,تقرير!$E$4)</f>
        <v>21</v>
      </c>
      <c r="C3209" s="48"/>
      <c r="D3209" s="48"/>
      <c r="E3209" s="48"/>
      <c r="F3209" s="50"/>
      <c r="G3209" s="51"/>
      <c r="H3209" s="128" t="str">
        <f>IF(F3209="","",_xlfn.IFNA(VLOOKUP(F3209,'سجل المشتريات'!E:M,9,0),"غير مسجلة في المشتريات"))</f>
        <v/>
      </c>
      <c r="I3209" s="27" t="str">
        <f>_xlfn.IFNA(VLOOKUP(E3209,الاوردرات!$B$1:$C$600,2,0),"")</f>
        <v/>
      </c>
      <c r="J3209" s="63"/>
      <c r="L3209" s="125" t="str">
        <f>IF(F3209="","",_xlfn.IFNA((VLOOKUP(F3209,help!L:M,2,0))*G3209,"غير مسجلة في المشتريات"))</f>
        <v/>
      </c>
    </row>
    <row r="3210" spans="2:12" x14ac:dyDescent="0.2">
      <c r="B3210" s="14">
        <f>COUNTIFS($E$3:E3210,تقرير!$E$4)</f>
        <v>21</v>
      </c>
      <c r="C3210" s="48"/>
      <c r="D3210" s="48"/>
      <c r="E3210" s="48"/>
      <c r="F3210" s="50"/>
      <c r="G3210" s="51"/>
      <c r="H3210" s="128" t="str">
        <f>IF(F3210="","",_xlfn.IFNA(VLOOKUP(F3210,'سجل المشتريات'!E:M,9,0),"غير مسجلة في المشتريات"))</f>
        <v/>
      </c>
      <c r="I3210" s="27" t="str">
        <f>_xlfn.IFNA(VLOOKUP(E3210,الاوردرات!$B$1:$C$600,2,0),"")</f>
        <v/>
      </c>
      <c r="J3210" s="63"/>
      <c r="L3210" s="125" t="str">
        <f>IF(F3210="","",_xlfn.IFNA((VLOOKUP(F3210,help!L:M,2,0))*G3210,"غير مسجلة في المشتريات"))</f>
        <v/>
      </c>
    </row>
    <row r="3211" spans="2:12" x14ac:dyDescent="0.2">
      <c r="B3211" s="14">
        <f>COUNTIFS($E$3:E3211,تقرير!$E$4)</f>
        <v>21</v>
      </c>
      <c r="C3211" s="48"/>
      <c r="D3211" s="48"/>
      <c r="E3211" s="48"/>
      <c r="F3211" s="50"/>
      <c r="G3211" s="51"/>
      <c r="H3211" s="128" t="str">
        <f>IF(F3211="","",_xlfn.IFNA(VLOOKUP(F3211,'سجل المشتريات'!E:M,9,0),"غير مسجلة في المشتريات"))</f>
        <v/>
      </c>
      <c r="I3211" s="27" t="str">
        <f>_xlfn.IFNA(VLOOKUP(E3211,الاوردرات!$B$1:$C$600,2,0),"")</f>
        <v/>
      </c>
      <c r="J3211" s="63"/>
      <c r="L3211" s="125" t="str">
        <f>IF(F3211="","",_xlfn.IFNA((VLOOKUP(F3211,help!L:M,2,0))*G3211,"غير مسجلة في المشتريات"))</f>
        <v/>
      </c>
    </row>
    <row r="3212" spans="2:12" x14ac:dyDescent="0.2">
      <c r="B3212" s="14">
        <f>COUNTIFS($E$3:E3212,تقرير!$E$4)</f>
        <v>21</v>
      </c>
      <c r="C3212" s="48"/>
      <c r="D3212" s="48"/>
      <c r="E3212" s="48"/>
      <c r="F3212" s="50"/>
      <c r="G3212" s="51"/>
      <c r="H3212" s="128" t="str">
        <f>IF(F3212="","",_xlfn.IFNA(VLOOKUP(F3212,'سجل المشتريات'!E:M,9,0),"غير مسجلة في المشتريات"))</f>
        <v/>
      </c>
      <c r="I3212" s="27" t="str">
        <f>_xlfn.IFNA(VLOOKUP(E3212,الاوردرات!$B$1:$C$600,2,0),"")</f>
        <v/>
      </c>
      <c r="J3212" s="63"/>
      <c r="L3212" s="125" t="str">
        <f>IF(F3212="","",_xlfn.IFNA((VLOOKUP(F3212,help!L:M,2,0))*G3212,"غير مسجلة في المشتريات"))</f>
        <v/>
      </c>
    </row>
    <row r="3213" spans="2:12" x14ac:dyDescent="0.2">
      <c r="B3213" s="14">
        <f>COUNTIFS($E$3:E3213,تقرير!$E$4)</f>
        <v>21</v>
      </c>
      <c r="C3213" s="48"/>
      <c r="D3213" s="48"/>
      <c r="E3213" s="48"/>
      <c r="F3213" s="50"/>
      <c r="G3213" s="51"/>
      <c r="H3213" s="128" t="str">
        <f>IF(F3213="","",_xlfn.IFNA(VLOOKUP(F3213,'سجل المشتريات'!E:M,9,0),"غير مسجلة في المشتريات"))</f>
        <v/>
      </c>
      <c r="I3213" s="27" t="str">
        <f>_xlfn.IFNA(VLOOKUP(E3213,الاوردرات!$B$1:$C$600,2,0),"")</f>
        <v/>
      </c>
      <c r="J3213" s="63"/>
      <c r="L3213" s="125" t="str">
        <f>IF(F3213="","",_xlfn.IFNA((VLOOKUP(F3213,help!L:M,2,0))*G3213,"غير مسجلة في المشتريات"))</f>
        <v/>
      </c>
    </row>
    <row r="3214" spans="2:12" x14ac:dyDescent="0.2">
      <c r="B3214" s="14">
        <f>COUNTIFS($E$3:E3214,تقرير!$E$4)</f>
        <v>21</v>
      </c>
      <c r="C3214" s="48"/>
      <c r="D3214" s="48"/>
      <c r="E3214" s="48"/>
      <c r="F3214" s="50"/>
      <c r="G3214" s="51"/>
      <c r="H3214" s="128" t="str">
        <f>IF(F3214="","",_xlfn.IFNA(VLOOKUP(F3214,'سجل المشتريات'!E:M,9,0),"غير مسجلة في المشتريات"))</f>
        <v/>
      </c>
      <c r="I3214" s="27" t="str">
        <f>_xlfn.IFNA(VLOOKUP(E3214,الاوردرات!$B$1:$C$600,2,0),"")</f>
        <v/>
      </c>
      <c r="J3214" s="63"/>
      <c r="L3214" s="125" t="str">
        <f>IF(F3214="","",_xlfn.IFNA((VLOOKUP(F3214,help!L:M,2,0))*G3214,"غير مسجلة في المشتريات"))</f>
        <v/>
      </c>
    </row>
    <row r="3215" spans="2:12" x14ac:dyDescent="0.2">
      <c r="B3215" s="14">
        <f>COUNTIFS($E$3:E3215,تقرير!$E$4)</f>
        <v>21</v>
      </c>
      <c r="C3215" s="48"/>
      <c r="D3215" s="48"/>
      <c r="E3215" s="48"/>
      <c r="F3215" s="50"/>
      <c r="G3215" s="51"/>
      <c r="H3215" s="128" t="str">
        <f>IF(F3215="","",_xlfn.IFNA(VLOOKUP(F3215,'سجل المشتريات'!E:M,9,0),"غير مسجلة في المشتريات"))</f>
        <v/>
      </c>
      <c r="I3215" s="27" t="str">
        <f>_xlfn.IFNA(VLOOKUP(E3215,الاوردرات!$B$1:$C$600,2,0),"")</f>
        <v/>
      </c>
      <c r="J3215" s="63"/>
      <c r="L3215" s="125" t="str">
        <f>IF(F3215="","",_xlfn.IFNA((VLOOKUP(F3215,help!L:M,2,0))*G3215,"غير مسجلة في المشتريات"))</f>
        <v/>
      </c>
    </row>
    <row r="3216" spans="2:12" x14ac:dyDescent="0.2">
      <c r="B3216" s="14">
        <f>COUNTIFS($E$3:E3216,تقرير!$E$4)</f>
        <v>21</v>
      </c>
      <c r="C3216" s="48"/>
      <c r="D3216" s="48"/>
      <c r="E3216" s="48"/>
      <c r="F3216" s="50"/>
      <c r="G3216" s="51"/>
      <c r="H3216" s="128" t="str">
        <f>IF(F3216="","",_xlfn.IFNA(VLOOKUP(F3216,'سجل المشتريات'!E:M,9,0),"غير مسجلة في المشتريات"))</f>
        <v/>
      </c>
      <c r="I3216" s="27" t="str">
        <f>_xlfn.IFNA(VLOOKUP(E3216,الاوردرات!$B$1:$C$600,2,0),"")</f>
        <v/>
      </c>
      <c r="J3216" s="63"/>
      <c r="L3216" s="125" t="str">
        <f>IF(F3216="","",_xlfn.IFNA((VLOOKUP(F3216,help!L:M,2,0))*G3216,"غير مسجلة في المشتريات"))</f>
        <v/>
      </c>
    </row>
    <row r="3217" spans="2:12" x14ac:dyDescent="0.2">
      <c r="B3217" s="14">
        <f>COUNTIFS($E$3:E3217,تقرير!$E$4)</f>
        <v>21</v>
      </c>
      <c r="C3217" s="48"/>
      <c r="D3217" s="48"/>
      <c r="E3217" s="48"/>
      <c r="F3217" s="50"/>
      <c r="G3217" s="51"/>
      <c r="H3217" s="128" t="str">
        <f>IF(F3217="","",_xlfn.IFNA(VLOOKUP(F3217,'سجل المشتريات'!E:M,9,0),"غير مسجلة في المشتريات"))</f>
        <v/>
      </c>
      <c r="I3217" s="27" t="str">
        <f>_xlfn.IFNA(VLOOKUP(E3217,الاوردرات!$B$1:$C$600,2,0),"")</f>
        <v/>
      </c>
      <c r="J3217" s="63"/>
      <c r="L3217" s="125" t="str">
        <f>IF(F3217="","",_xlfn.IFNA((VLOOKUP(F3217,help!L:M,2,0))*G3217,"غير مسجلة في المشتريات"))</f>
        <v/>
      </c>
    </row>
    <row r="3218" spans="2:12" x14ac:dyDescent="0.2">
      <c r="B3218" s="14">
        <f>COUNTIFS($E$3:E3218,تقرير!$E$4)</f>
        <v>21</v>
      </c>
      <c r="C3218" s="48"/>
      <c r="D3218" s="48"/>
      <c r="E3218" s="48"/>
      <c r="F3218" s="50"/>
      <c r="G3218" s="51"/>
      <c r="H3218" s="128" t="str">
        <f>IF(F3218="","",_xlfn.IFNA(VLOOKUP(F3218,'سجل المشتريات'!E:M,9,0),"غير مسجلة في المشتريات"))</f>
        <v/>
      </c>
      <c r="I3218" s="27" t="str">
        <f>_xlfn.IFNA(VLOOKUP(E3218,الاوردرات!$B$1:$C$600,2,0),"")</f>
        <v/>
      </c>
      <c r="J3218" s="63"/>
      <c r="L3218" s="125" t="str">
        <f>IF(F3218="","",_xlfn.IFNA((VLOOKUP(F3218,help!L:M,2,0))*G3218,"غير مسجلة في المشتريات"))</f>
        <v/>
      </c>
    </row>
    <row r="3219" spans="2:12" x14ac:dyDescent="0.2">
      <c r="B3219" s="14">
        <f>COUNTIFS($E$3:E3219,تقرير!$E$4)</f>
        <v>21</v>
      </c>
      <c r="C3219" s="48"/>
      <c r="D3219" s="48"/>
      <c r="E3219" s="48"/>
      <c r="F3219" s="50"/>
      <c r="G3219" s="51"/>
      <c r="H3219" s="128" t="str">
        <f>IF(F3219="","",_xlfn.IFNA(VLOOKUP(F3219,'سجل المشتريات'!E:M,9,0),"غير مسجلة في المشتريات"))</f>
        <v/>
      </c>
      <c r="I3219" s="27" t="str">
        <f>_xlfn.IFNA(VLOOKUP(E3219,الاوردرات!$B$1:$C$600,2,0),"")</f>
        <v/>
      </c>
      <c r="J3219" s="63"/>
      <c r="L3219" s="125" t="str">
        <f>IF(F3219="","",_xlfn.IFNA((VLOOKUP(F3219,help!L:M,2,0))*G3219,"غير مسجلة في المشتريات"))</f>
        <v/>
      </c>
    </row>
    <row r="3220" spans="2:12" x14ac:dyDescent="0.2">
      <c r="B3220" s="14">
        <f>COUNTIFS($E$3:E3220,تقرير!$E$4)</f>
        <v>21</v>
      </c>
      <c r="C3220" s="48"/>
      <c r="D3220" s="48"/>
      <c r="E3220" s="48"/>
      <c r="F3220" s="50"/>
      <c r="G3220" s="51"/>
      <c r="H3220" s="128" t="str">
        <f>IF(F3220="","",_xlfn.IFNA(VLOOKUP(F3220,'سجل المشتريات'!E:M,9,0),"غير مسجلة في المشتريات"))</f>
        <v/>
      </c>
      <c r="I3220" s="27" t="str">
        <f>_xlfn.IFNA(VLOOKUP(E3220,الاوردرات!$B$1:$C$600,2,0),"")</f>
        <v/>
      </c>
      <c r="J3220" s="63"/>
      <c r="L3220" s="125" t="str">
        <f>IF(F3220="","",_xlfn.IFNA((VLOOKUP(F3220,help!L:M,2,0))*G3220,"غير مسجلة في المشتريات"))</f>
        <v/>
      </c>
    </row>
    <row r="3221" spans="2:12" x14ac:dyDescent="0.2">
      <c r="B3221" s="14">
        <f>COUNTIFS($E$3:E3221,تقرير!$E$4)</f>
        <v>21</v>
      </c>
      <c r="C3221" s="48"/>
      <c r="D3221" s="48"/>
      <c r="E3221" s="48"/>
      <c r="F3221" s="50"/>
      <c r="G3221" s="51"/>
      <c r="H3221" s="128" t="str">
        <f>IF(F3221="","",_xlfn.IFNA(VLOOKUP(F3221,'سجل المشتريات'!E:M,9,0),"غير مسجلة في المشتريات"))</f>
        <v/>
      </c>
      <c r="I3221" s="27" t="str">
        <f>_xlfn.IFNA(VLOOKUP(E3221,الاوردرات!$B$1:$C$600,2,0),"")</f>
        <v/>
      </c>
      <c r="J3221" s="63"/>
      <c r="L3221" s="125" t="str">
        <f>IF(F3221="","",_xlfn.IFNA((VLOOKUP(F3221,help!L:M,2,0))*G3221,"غير مسجلة في المشتريات"))</f>
        <v/>
      </c>
    </row>
    <row r="3222" spans="2:12" x14ac:dyDescent="0.2">
      <c r="B3222" s="14">
        <f>COUNTIFS($E$3:E3222,تقرير!$E$4)</f>
        <v>21</v>
      </c>
      <c r="C3222" s="48"/>
      <c r="D3222" s="48"/>
      <c r="E3222" s="48"/>
      <c r="F3222" s="50"/>
      <c r="G3222" s="51"/>
      <c r="H3222" s="128" t="str">
        <f>IF(F3222="","",_xlfn.IFNA(VLOOKUP(F3222,'سجل المشتريات'!E:M,9,0),"غير مسجلة في المشتريات"))</f>
        <v/>
      </c>
      <c r="I3222" s="27" t="str">
        <f>_xlfn.IFNA(VLOOKUP(E3222,الاوردرات!$B$1:$C$600,2,0),"")</f>
        <v/>
      </c>
      <c r="J3222" s="63"/>
      <c r="L3222" s="125" t="str">
        <f>IF(F3222="","",_xlfn.IFNA((VLOOKUP(F3222,help!L:M,2,0))*G3222,"غير مسجلة في المشتريات"))</f>
        <v/>
      </c>
    </row>
    <row r="3223" spans="2:12" x14ac:dyDescent="0.2">
      <c r="B3223" s="14">
        <f>COUNTIFS($E$3:E3223,تقرير!$E$4)</f>
        <v>21</v>
      </c>
      <c r="C3223" s="48"/>
      <c r="D3223" s="48"/>
      <c r="E3223" s="48"/>
      <c r="F3223" s="50"/>
      <c r="G3223" s="51"/>
      <c r="H3223" s="128" t="str">
        <f>IF(F3223="","",_xlfn.IFNA(VLOOKUP(F3223,'سجل المشتريات'!E:M,9,0),"غير مسجلة في المشتريات"))</f>
        <v/>
      </c>
      <c r="I3223" s="27" t="str">
        <f>_xlfn.IFNA(VLOOKUP(E3223,الاوردرات!$B$1:$C$600,2,0),"")</f>
        <v/>
      </c>
      <c r="J3223" s="63"/>
      <c r="L3223" s="125" t="str">
        <f>IF(F3223="","",_xlfn.IFNA((VLOOKUP(F3223,help!L:M,2,0))*G3223,"غير مسجلة في المشتريات"))</f>
        <v/>
      </c>
    </row>
    <row r="3224" spans="2:12" x14ac:dyDescent="0.2">
      <c r="B3224" s="14">
        <f>COUNTIFS($E$3:E3224,تقرير!$E$4)</f>
        <v>21</v>
      </c>
      <c r="C3224" s="48"/>
      <c r="D3224" s="48"/>
      <c r="E3224" s="48"/>
      <c r="F3224" s="50"/>
      <c r="G3224" s="51"/>
      <c r="H3224" s="128" t="str">
        <f>IF(F3224="","",_xlfn.IFNA(VLOOKUP(F3224,'سجل المشتريات'!E:M,9,0),"غير مسجلة في المشتريات"))</f>
        <v/>
      </c>
      <c r="I3224" s="27" t="str">
        <f>_xlfn.IFNA(VLOOKUP(E3224,الاوردرات!$B$1:$C$600,2,0),"")</f>
        <v/>
      </c>
      <c r="J3224" s="63"/>
      <c r="L3224" s="125" t="str">
        <f>IF(F3224="","",_xlfn.IFNA((VLOOKUP(F3224,help!L:M,2,0))*G3224,"غير مسجلة في المشتريات"))</f>
        <v/>
      </c>
    </row>
    <row r="3225" spans="2:12" x14ac:dyDescent="0.2">
      <c r="B3225" s="14">
        <f>COUNTIFS($E$3:E3225,تقرير!$E$4)</f>
        <v>21</v>
      </c>
      <c r="C3225" s="48"/>
      <c r="D3225" s="48"/>
      <c r="E3225" s="48"/>
      <c r="F3225" s="50"/>
      <c r="G3225" s="51"/>
      <c r="H3225" s="128" t="str">
        <f>IF(F3225="","",_xlfn.IFNA(VLOOKUP(F3225,'سجل المشتريات'!E:M,9,0),"غير مسجلة في المشتريات"))</f>
        <v/>
      </c>
      <c r="I3225" s="27" t="str">
        <f>_xlfn.IFNA(VLOOKUP(E3225,الاوردرات!$B$1:$C$600,2,0),"")</f>
        <v/>
      </c>
      <c r="J3225" s="63"/>
      <c r="L3225" s="125" t="str">
        <f>IF(F3225="","",_xlfn.IFNA((VLOOKUP(F3225,help!L:M,2,0))*G3225,"غير مسجلة في المشتريات"))</f>
        <v/>
      </c>
    </row>
    <row r="3226" spans="2:12" x14ac:dyDescent="0.2">
      <c r="B3226" s="14">
        <f>COUNTIFS($E$3:E3226,تقرير!$E$4)</f>
        <v>21</v>
      </c>
      <c r="C3226" s="48"/>
      <c r="D3226" s="48"/>
      <c r="E3226" s="48"/>
      <c r="F3226" s="50"/>
      <c r="G3226" s="51"/>
      <c r="H3226" s="128" t="str">
        <f>IF(F3226="","",_xlfn.IFNA(VLOOKUP(F3226,'سجل المشتريات'!E:M,9,0),"غير مسجلة في المشتريات"))</f>
        <v/>
      </c>
      <c r="I3226" s="27" t="str">
        <f>_xlfn.IFNA(VLOOKUP(E3226,الاوردرات!$B$1:$C$600,2,0),"")</f>
        <v/>
      </c>
      <c r="J3226" s="63"/>
      <c r="L3226" s="125" t="str">
        <f>IF(F3226="","",_xlfn.IFNA((VLOOKUP(F3226,help!L:M,2,0))*G3226,"غير مسجلة في المشتريات"))</f>
        <v/>
      </c>
    </row>
    <row r="3227" spans="2:12" x14ac:dyDescent="0.2">
      <c r="B3227" s="14">
        <f>COUNTIFS($E$3:E3227,تقرير!$E$4)</f>
        <v>21</v>
      </c>
      <c r="C3227" s="48"/>
      <c r="D3227" s="48"/>
      <c r="E3227" s="48"/>
      <c r="F3227" s="50"/>
      <c r="G3227" s="51"/>
      <c r="H3227" s="128" t="str">
        <f>IF(F3227="","",_xlfn.IFNA(VLOOKUP(F3227,'سجل المشتريات'!E:M,9,0),"غير مسجلة في المشتريات"))</f>
        <v/>
      </c>
      <c r="I3227" s="27" t="str">
        <f>_xlfn.IFNA(VLOOKUP(E3227,الاوردرات!$B$1:$C$600,2,0),"")</f>
        <v/>
      </c>
      <c r="J3227" s="63"/>
      <c r="L3227" s="125" t="str">
        <f>IF(F3227="","",_xlfn.IFNA((VLOOKUP(F3227,help!L:M,2,0))*G3227,"غير مسجلة في المشتريات"))</f>
        <v/>
      </c>
    </row>
    <row r="3228" spans="2:12" x14ac:dyDescent="0.2">
      <c r="B3228" s="14">
        <f>COUNTIFS($E$3:E3228,تقرير!$E$4)</f>
        <v>21</v>
      </c>
      <c r="C3228" s="48"/>
      <c r="D3228" s="48"/>
      <c r="E3228" s="48"/>
      <c r="F3228" s="50"/>
      <c r="G3228" s="51"/>
      <c r="H3228" s="128" t="str">
        <f>IF(F3228="","",_xlfn.IFNA(VLOOKUP(F3228,'سجل المشتريات'!E:M,9,0),"غير مسجلة في المشتريات"))</f>
        <v/>
      </c>
      <c r="I3228" s="27" t="str">
        <f>_xlfn.IFNA(VLOOKUP(E3228,الاوردرات!$B$1:$C$600,2,0),"")</f>
        <v/>
      </c>
      <c r="J3228" s="63"/>
      <c r="L3228" s="125" t="str">
        <f>IF(F3228="","",_xlfn.IFNA((VLOOKUP(F3228,help!L:M,2,0))*G3228,"غير مسجلة في المشتريات"))</f>
        <v/>
      </c>
    </row>
    <row r="3229" spans="2:12" x14ac:dyDescent="0.2">
      <c r="B3229" s="14">
        <f>COUNTIFS($E$3:E3229,تقرير!$E$4)</f>
        <v>21</v>
      </c>
      <c r="C3229" s="48"/>
      <c r="D3229" s="48"/>
      <c r="E3229" s="48"/>
      <c r="F3229" s="50"/>
      <c r="G3229" s="51"/>
      <c r="H3229" s="128" t="str">
        <f>IF(F3229="","",_xlfn.IFNA(VLOOKUP(F3229,'سجل المشتريات'!E:M,9,0),"غير مسجلة في المشتريات"))</f>
        <v/>
      </c>
      <c r="I3229" s="27" t="str">
        <f>_xlfn.IFNA(VLOOKUP(E3229,الاوردرات!$B$1:$C$600,2,0),"")</f>
        <v/>
      </c>
      <c r="J3229" s="63"/>
      <c r="L3229" s="125" t="str">
        <f>IF(F3229="","",_xlfn.IFNA((VLOOKUP(F3229,help!L:M,2,0))*G3229,"غير مسجلة في المشتريات"))</f>
        <v/>
      </c>
    </row>
    <row r="3230" spans="2:12" x14ac:dyDescent="0.2">
      <c r="B3230" s="14">
        <f>COUNTIFS($E$3:E3230,تقرير!$E$4)</f>
        <v>21</v>
      </c>
      <c r="C3230" s="48"/>
      <c r="D3230" s="48"/>
      <c r="E3230" s="48"/>
      <c r="F3230" s="50"/>
      <c r="G3230" s="51"/>
      <c r="H3230" s="128" t="str">
        <f>IF(F3230="","",_xlfn.IFNA(VLOOKUP(F3230,'سجل المشتريات'!E:M,9,0),"غير مسجلة في المشتريات"))</f>
        <v/>
      </c>
      <c r="I3230" s="27" t="str">
        <f>_xlfn.IFNA(VLOOKUP(E3230,الاوردرات!$B$1:$C$600,2,0),"")</f>
        <v/>
      </c>
      <c r="J3230" s="63"/>
      <c r="L3230" s="125" t="str">
        <f>IF(F3230="","",_xlfn.IFNA((VLOOKUP(F3230,help!L:M,2,0))*G3230,"غير مسجلة في المشتريات"))</f>
        <v/>
      </c>
    </row>
    <row r="3231" spans="2:12" x14ac:dyDescent="0.2">
      <c r="B3231" s="14">
        <f>COUNTIFS($E$3:E3231,تقرير!$E$4)</f>
        <v>21</v>
      </c>
      <c r="C3231" s="48"/>
      <c r="D3231" s="48"/>
      <c r="E3231" s="48"/>
      <c r="F3231" s="50"/>
      <c r="G3231" s="51"/>
      <c r="H3231" s="128" t="str">
        <f>IF(F3231="","",_xlfn.IFNA(VLOOKUP(F3231,'سجل المشتريات'!E:M,9,0),"غير مسجلة في المشتريات"))</f>
        <v/>
      </c>
      <c r="I3231" s="27" t="str">
        <f>_xlfn.IFNA(VLOOKUP(E3231,الاوردرات!$B$1:$C$600,2,0),"")</f>
        <v/>
      </c>
      <c r="J3231" s="63"/>
      <c r="L3231" s="125" t="str">
        <f>IF(F3231="","",_xlfn.IFNA((VLOOKUP(F3231,help!L:M,2,0))*G3231,"غير مسجلة في المشتريات"))</f>
        <v/>
      </c>
    </row>
    <row r="3232" spans="2:12" x14ac:dyDescent="0.2">
      <c r="B3232" s="14">
        <f>COUNTIFS($E$3:E3232,تقرير!$E$4)</f>
        <v>21</v>
      </c>
      <c r="C3232" s="48"/>
      <c r="D3232" s="48"/>
      <c r="E3232" s="48"/>
      <c r="F3232" s="50"/>
      <c r="G3232" s="51"/>
      <c r="H3232" s="128" t="str">
        <f>IF(F3232="","",_xlfn.IFNA(VLOOKUP(F3232,'سجل المشتريات'!E:M,9,0),"غير مسجلة في المشتريات"))</f>
        <v/>
      </c>
      <c r="I3232" s="27" t="str">
        <f>_xlfn.IFNA(VLOOKUP(E3232,الاوردرات!$B$1:$C$600,2,0),"")</f>
        <v/>
      </c>
      <c r="J3232" s="63"/>
      <c r="L3232" s="125" t="str">
        <f>IF(F3232="","",_xlfn.IFNA((VLOOKUP(F3232,help!L:M,2,0))*G3232,"غير مسجلة في المشتريات"))</f>
        <v/>
      </c>
    </row>
    <row r="3233" spans="2:12" x14ac:dyDescent="0.2">
      <c r="B3233" s="14">
        <f>COUNTIFS($E$3:E3233,تقرير!$E$4)</f>
        <v>21</v>
      </c>
      <c r="C3233" s="48"/>
      <c r="D3233" s="48"/>
      <c r="E3233" s="48"/>
      <c r="F3233" s="50"/>
      <c r="G3233" s="51"/>
      <c r="H3233" s="128" t="str">
        <f>IF(F3233="","",_xlfn.IFNA(VLOOKUP(F3233,'سجل المشتريات'!E:M,9,0),"غير مسجلة في المشتريات"))</f>
        <v/>
      </c>
      <c r="I3233" s="27" t="str">
        <f>_xlfn.IFNA(VLOOKUP(E3233,الاوردرات!$B$1:$C$600,2,0),"")</f>
        <v/>
      </c>
      <c r="J3233" s="63"/>
      <c r="L3233" s="125" t="str">
        <f>IF(F3233="","",_xlfn.IFNA((VLOOKUP(F3233,help!L:M,2,0))*G3233,"غير مسجلة في المشتريات"))</f>
        <v/>
      </c>
    </row>
    <row r="3234" spans="2:12" x14ac:dyDescent="0.2">
      <c r="B3234" s="14">
        <f>COUNTIFS($E$3:E3234,تقرير!$E$4)</f>
        <v>21</v>
      </c>
      <c r="C3234" s="48"/>
      <c r="D3234" s="48"/>
      <c r="E3234" s="48"/>
      <c r="F3234" s="50"/>
      <c r="G3234" s="51"/>
      <c r="H3234" s="128" t="str">
        <f>IF(F3234="","",_xlfn.IFNA(VLOOKUP(F3234,'سجل المشتريات'!E:M,9,0),"غير مسجلة في المشتريات"))</f>
        <v/>
      </c>
      <c r="I3234" s="27" t="str">
        <f>_xlfn.IFNA(VLOOKUP(E3234,الاوردرات!$B$1:$C$600,2,0),"")</f>
        <v/>
      </c>
      <c r="J3234" s="63"/>
      <c r="L3234" s="125" t="str">
        <f>IF(F3234="","",_xlfn.IFNA((VLOOKUP(F3234,help!L:M,2,0))*G3234,"غير مسجلة في المشتريات"))</f>
        <v/>
      </c>
    </row>
    <row r="3235" spans="2:12" x14ac:dyDescent="0.2">
      <c r="B3235" s="14">
        <f>COUNTIFS($E$3:E3235,تقرير!$E$4)</f>
        <v>21</v>
      </c>
      <c r="C3235" s="48"/>
      <c r="D3235" s="48"/>
      <c r="E3235" s="48"/>
      <c r="F3235" s="50"/>
      <c r="G3235" s="51"/>
      <c r="H3235" s="128" t="str">
        <f>IF(F3235="","",_xlfn.IFNA(VLOOKUP(F3235,'سجل المشتريات'!E:M,9,0),"غير مسجلة في المشتريات"))</f>
        <v/>
      </c>
      <c r="I3235" s="27" t="str">
        <f>_xlfn.IFNA(VLOOKUP(E3235,الاوردرات!$B$1:$C$600,2,0),"")</f>
        <v/>
      </c>
      <c r="J3235" s="63"/>
      <c r="L3235" s="125" t="str">
        <f>IF(F3235="","",_xlfn.IFNA((VLOOKUP(F3235,help!L:M,2,0))*G3235,"غير مسجلة في المشتريات"))</f>
        <v/>
      </c>
    </row>
    <row r="3236" spans="2:12" x14ac:dyDescent="0.2">
      <c r="B3236" s="14">
        <f>COUNTIFS($E$3:E3236,تقرير!$E$4)</f>
        <v>21</v>
      </c>
      <c r="C3236" s="48"/>
      <c r="D3236" s="48"/>
      <c r="E3236" s="48"/>
      <c r="F3236" s="50"/>
      <c r="G3236" s="51"/>
      <c r="H3236" s="128" t="str">
        <f>IF(F3236="","",_xlfn.IFNA(VLOOKUP(F3236,'سجل المشتريات'!E:M,9,0),"غير مسجلة في المشتريات"))</f>
        <v/>
      </c>
      <c r="I3236" s="27" t="str">
        <f>_xlfn.IFNA(VLOOKUP(E3236,الاوردرات!$B$1:$C$600,2,0),"")</f>
        <v/>
      </c>
      <c r="J3236" s="63"/>
      <c r="L3236" s="125" t="str">
        <f>IF(F3236="","",_xlfn.IFNA((VLOOKUP(F3236,help!L:M,2,0))*G3236,"غير مسجلة في المشتريات"))</f>
        <v/>
      </c>
    </row>
    <row r="3237" spans="2:12" x14ac:dyDescent="0.2">
      <c r="B3237" s="14">
        <f>COUNTIFS($E$3:E3237,تقرير!$E$4)</f>
        <v>21</v>
      </c>
      <c r="C3237" s="48"/>
      <c r="D3237" s="48"/>
      <c r="E3237" s="48"/>
      <c r="F3237" s="50"/>
      <c r="G3237" s="51"/>
      <c r="H3237" s="128" t="str">
        <f>IF(F3237="","",_xlfn.IFNA(VLOOKUP(F3237,'سجل المشتريات'!E:M,9,0),"غير مسجلة في المشتريات"))</f>
        <v/>
      </c>
      <c r="I3237" s="27" t="str">
        <f>_xlfn.IFNA(VLOOKUP(E3237,الاوردرات!$B$1:$C$600,2,0),"")</f>
        <v/>
      </c>
      <c r="J3237" s="63"/>
      <c r="L3237" s="125" t="str">
        <f>IF(F3237="","",_xlfn.IFNA((VLOOKUP(F3237,help!L:M,2,0))*G3237,"غير مسجلة في المشتريات"))</f>
        <v/>
      </c>
    </row>
    <row r="3238" spans="2:12" x14ac:dyDescent="0.2">
      <c r="B3238" s="14">
        <f>COUNTIFS($E$3:E3238,تقرير!$E$4)</f>
        <v>21</v>
      </c>
      <c r="C3238" s="48"/>
      <c r="D3238" s="48"/>
      <c r="E3238" s="48"/>
      <c r="F3238" s="50"/>
      <c r="G3238" s="51"/>
      <c r="H3238" s="128" t="str">
        <f>IF(F3238="","",_xlfn.IFNA(VLOOKUP(F3238,'سجل المشتريات'!E:M,9,0),"غير مسجلة في المشتريات"))</f>
        <v/>
      </c>
      <c r="I3238" s="27" t="str">
        <f>_xlfn.IFNA(VLOOKUP(E3238,الاوردرات!$B$1:$C$600,2,0),"")</f>
        <v/>
      </c>
      <c r="J3238" s="63"/>
      <c r="L3238" s="125" t="str">
        <f>IF(F3238="","",_xlfn.IFNA((VLOOKUP(F3238,help!L:M,2,0))*G3238,"غير مسجلة في المشتريات"))</f>
        <v/>
      </c>
    </row>
    <row r="3239" spans="2:12" x14ac:dyDescent="0.2">
      <c r="B3239" s="14">
        <f>COUNTIFS($E$3:E3239,تقرير!$E$4)</f>
        <v>21</v>
      </c>
      <c r="C3239" s="48"/>
      <c r="D3239" s="48"/>
      <c r="E3239" s="48"/>
      <c r="F3239" s="50"/>
      <c r="G3239" s="51"/>
      <c r="H3239" s="128" t="str">
        <f>IF(F3239="","",_xlfn.IFNA(VLOOKUP(F3239,'سجل المشتريات'!E:M,9,0),"غير مسجلة في المشتريات"))</f>
        <v/>
      </c>
      <c r="I3239" s="27" t="str">
        <f>_xlfn.IFNA(VLOOKUP(E3239,الاوردرات!$B$1:$C$600,2,0),"")</f>
        <v/>
      </c>
      <c r="J3239" s="63"/>
      <c r="L3239" s="125" t="str">
        <f>IF(F3239="","",_xlfn.IFNA((VLOOKUP(F3239,help!L:M,2,0))*G3239,"غير مسجلة في المشتريات"))</f>
        <v/>
      </c>
    </row>
    <row r="3240" spans="2:12" x14ac:dyDescent="0.2">
      <c r="B3240" s="14">
        <f>COUNTIFS($E$3:E3240,تقرير!$E$4)</f>
        <v>21</v>
      </c>
      <c r="C3240" s="48"/>
      <c r="D3240" s="48"/>
      <c r="E3240" s="48"/>
      <c r="F3240" s="50"/>
      <c r="G3240" s="51"/>
      <c r="H3240" s="128" t="str">
        <f>IF(F3240="","",_xlfn.IFNA(VLOOKUP(F3240,'سجل المشتريات'!E:M,9,0),"غير مسجلة في المشتريات"))</f>
        <v/>
      </c>
      <c r="I3240" s="27" t="str">
        <f>_xlfn.IFNA(VLOOKUP(E3240,الاوردرات!$B$1:$C$600,2,0),"")</f>
        <v/>
      </c>
      <c r="J3240" s="63"/>
      <c r="L3240" s="125" t="str">
        <f>IF(F3240="","",_xlfn.IFNA((VLOOKUP(F3240,help!L:M,2,0))*G3240,"غير مسجلة في المشتريات"))</f>
        <v/>
      </c>
    </row>
    <row r="3241" spans="2:12" x14ac:dyDescent="0.2">
      <c r="B3241" s="14">
        <f>COUNTIFS($E$3:E3241,تقرير!$E$4)</f>
        <v>21</v>
      </c>
      <c r="C3241" s="48"/>
      <c r="D3241" s="48"/>
      <c r="E3241" s="48"/>
      <c r="F3241" s="50"/>
      <c r="G3241" s="51"/>
      <c r="H3241" s="128" t="str">
        <f>IF(F3241="","",_xlfn.IFNA(VLOOKUP(F3241,'سجل المشتريات'!E:M,9,0),"غير مسجلة في المشتريات"))</f>
        <v/>
      </c>
      <c r="I3241" s="27" t="str">
        <f>_xlfn.IFNA(VLOOKUP(E3241,الاوردرات!$B$1:$C$600,2,0),"")</f>
        <v/>
      </c>
      <c r="J3241" s="63"/>
      <c r="L3241" s="125" t="str">
        <f>IF(F3241="","",_xlfn.IFNA((VLOOKUP(F3241,help!L:M,2,0))*G3241,"غير مسجلة في المشتريات"))</f>
        <v/>
      </c>
    </row>
    <row r="3242" spans="2:12" x14ac:dyDescent="0.2">
      <c r="B3242" s="14">
        <f>COUNTIFS($E$3:E3242,تقرير!$E$4)</f>
        <v>21</v>
      </c>
      <c r="C3242" s="48"/>
      <c r="D3242" s="48"/>
      <c r="E3242" s="48"/>
      <c r="F3242" s="50"/>
      <c r="G3242" s="51"/>
      <c r="H3242" s="128" t="str">
        <f>IF(F3242="","",_xlfn.IFNA(VLOOKUP(F3242,'سجل المشتريات'!E:M,9,0),"غير مسجلة في المشتريات"))</f>
        <v/>
      </c>
      <c r="I3242" s="27" t="str">
        <f>_xlfn.IFNA(VLOOKUP(E3242,الاوردرات!$B$1:$C$600,2,0),"")</f>
        <v/>
      </c>
      <c r="J3242" s="63"/>
      <c r="L3242" s="125" t="str">
        <f>IF(F3242="","",_xlfn.IFNA((VLOOKUP(F3242,help!L:M,2,0))*G3242,"غير مسجلة في المشتريات"))</f>
        <v/>
      </c>
    </row>
    <row r="3243" spans="2:12" x14ac:dyDescent="0.2">
      <c r="B3243" s="14">
        <f>COUNTIFS($E$3:E3243,تقرير!$E$4)</f>
        <v>21</v>
      </c>
      <c r="C3243" s="48"/>
      <c r="D3243" s="48"/>
      <c r="E3243" s="48"/>
      <c r="F3243" s="50"/>
      <c r="G3243" s="51"/>
      <c r="H3243" s="128" t="str">
        <f>IF(F3243="","",_xlfn.IFNA(VLOOKUP(F3243,'سجل المشتريات'!E:M,9,0),"غير مسجلة في المشتريات"))</f>
        <v/>
      </c>
      <c r="I3243" s="27" t="str">
        <f>_xlfn.IFNA(VLOOKUP(E3243,الاوردرات!$B$1:$C$600,2,0),"")</f>
        <v/>
      </c>
      <c r="J3243" s="63"/>
      <c r="L3243" s="125" t="str">
        <f>IF(F3243="","",_xlfn.IFNA((VLOOKUP(F3243,help!L:M,2,0))*G3243,"غير مسجلة في المشتريات"))</f>
        <v/>
      </c>
    </row>
    <row r="3244" spans="2:12" x14ac:dyDescent="0.2">
      <c r="B3244" s="14">
        <f>COUNTIFS($E$3:E3244,تقرير!$E$4)</f>
        <v>21</v>
      </c>
      <c r="C3244" s="48"/>
      <c r="D3244" s="48"/>
      <c r="E3244" s="48"/>
      <c r="F3244" s="50"/>
      <c r="G3244" s="51"/>
      <c r="H3244" s="128" t="str">
        <f>IF(F3244="","",_xlfn.IFNA(VLOOKUP(F3244,'سجل المشتريات'!E:M,9,0),"غير مسجلة في المشتريات"))</f>
        <v/>
      </c>
      <c r="I3244" s="27" t="str">
        <f>_xlfn.IFNA(VLOOKUP(E3244,الاوردرات!$B$1:$C$600,2,0),"")</f>
        <v/>
      </c>
      <c r="J3244" s="63"/>
      <c r="L3244" s="125" t="str">
        <f>IF(F3244="","",_xlfn.IFNA((VLOOKUP(F3244,help!L:M,2,0))*G3244,"غير مسجلة في المشتريات"))</f>
        <v/>
      </c>
    </row>
    <row r="3245" spans="2:12" x14ac:dyDescent="0.2">
      <c r="B3245" s="14">
        <f>COUNTIFS($E$3:E3245,تقرير!$E$4)</f>
        <v>21</v>
      </c>
      <c r="C3245" s="48"/>
      <c r="D3245" s="48"/>
      <c r="E3245" s="48"/>
      <c r="F3245" s="50"/>
      <c r="G3245" s="51"/>
      <c r="H3245" s="128" t="str">
        <f>IF(F3245="","",_xlfn.IFNA(VLOOKUP(F3245,'سجل المشتريات'!E:M,9,0),"غير مسجلة في المشتريات"))</f>
        <v/>
      </c>
      <c r="I3245" s="27" t="str">
        <f>_xlfn.IFNA(VLOOKUP(E3245,الاوردرات!$B$1:$C$600,2,0),"")</f>
        <v/>
      </c>
      <c r="J3245" s="63"/>
      <c r="L3245" s="125" t="str">
        <f>IF(F3245="","",_xlfn.IFNA((VLOOKUP(F3245,help!L:M,2,0))*G3245,"غير مسجلة في المشتريات"))</f>
        <v/>
      </c>
    </row>
    <row r="3246" spans="2:12" x14ac:dyDescent="0.2">
      <c r="B3246" s="14">
        <f>COUNTIFS($E$3:E3246,تقرير!$E$4)</f>
        <v>21</v>
      </c>
      <c r="C3246" s="48"/>
      <c r="D3246" s="48"/>
      <c r="E3246" s="48"/>
      <c r="F3246" s="50"/>
      <c r="G3246" s="51"/>
      <c r="H3246" s="128" t="str">
        <f>IF(F3246="","",_xlfn.IFNA(VLOOKUP(F3246,'سجل المشتريات'!E:M,9,0),"غير مسجلة في المشتريات"))</f>
        <v/>
      </c>
      <c r="I3246" s="27" t="str">
        <f>_xlfn.IFNA(VLOOKUP(E3246,الاوردرات!$B$1:$C$600,2,0),"")</f>
        <v/>
      </c>
      <c r="J3246" s="63"/>
      <c r="L3246" s="125" t="str">
        <f>IF(F3246="","",_xlfn.IFNA((VLOOKUP(F3246,help!L:M,2,0))*G3246,"غير مسجلة في المشتريات"))</f>
        <v/>
      </c>
    </row>
    <row r="3247" spans="2:12" x14ac:dyDescent="0.2">
      <c r="B3247" s="14">
        <f>COUNTIFS($E$3:E3247,تقرير!$E$4)</f>
        <v>21</v>
      </c>
      <c r="C3247" s="48"/>
      <c r="D3247" s="48"/>
      <c r="E3247" s="48"/>
      <c r="F3247" s="50"/>
      <c r="G3247" s="51"/>
      <c r="H3247" s="128" t="str">
        <f>IF(F3247="","",_xlfn.IFNA(VLOOKUP(F3247,'سجل المشتريات'!E:M,9,0),"غير مسجلة في المشتريات"))</f>
        <v/>
      </c>
      <c r="I3247" s="27" t="str">
        <f>_xlfn.IFNA(VLOOKUP(E3247,الاوردرات!$B$1:$C$600,2,0),"")</f>
        <v/>
      </c>
      <c r="J3247" s="63"/>
      <c r="L3247" s="125" t="str">
        <f>IF(F3247="","",_xlfn.IFNA((VLOOKUP(F3247,help!L:M,2,0))*G3247,"غير مسجلة في المشتريات"))</f>
        <v/>
      </c>
    </row>
    <row r="3248" spans="2:12" x14ac:dyDescent="0.2">
      <c r="B3248" s="14">
        <f>COUNTIFS($E$3:E3248,تقرير!$E$4)</f>
        <v>21</v>
      </c>
      <c r="C3248" s="48"/>
      <c r="D3248" s="48"/>
      <c r="E3248" s="48"/>
      <c r="F3248" s="50"/>
      <c r="G3248" s="51"/>
      <c r="H3248" s="128" t="str">
        <f>IF(F3248="","",_xlfn.IFNA(VLOOKUP(F3248,'سجل المشتريات'!E:M,9,0),"غير مسجلة في المشتريات"))</f>
        <v/>
      </c>
      <c r="I3248" s="27" t="str">
        <f>_xlfn.IFNA(VLOOKUP(E3248,الاوردرات!$B$1:$C$600,2,0),"")</f>
        <v/>
      </c>
      <c r="J3248" s="63"/>
      <c r="L3248" s="125" t="str">
        <f>IF(F3248="","",_xlfn.IFNA((VLOOKUP(F3248,help!L:M,2,0))*G3248,"غير مسجلة في المشتريات"))</f>
        <v/>
      </c>
    </row>
    <row r="3249" spans="2:12" x14ac:dyDescent="0.2">
      <c r="B3249" s="14">
        <f>COUNTIFS($E$3:E3249,تقرير!$E$4)</f>
        <v>21</v>
      </c>
      <c r="C3249" s="48"/>
      <c r="D3249" s="48"/>
      <c r="E3249" s="48"/>
      <c r="F3249" s="50"/>
      <c r="G3249" s="51"/>
      <c r="H3249" s="128" t="str">
        <f>IF(F3249="","",_xlfn.IFNA(VLOOKUP(F3249,'سجل المشتريات'!E:M,9,0),"غير مسجلة في المشتريات"))</f>
        <v/>
      </c>
      <c r="I3249" s="27" t="str">
        <f>_xlfn.IFNA(VLOOKUP(E3249,الاوردرات!$B$1:$C$600,2,0),"")</f>
        <v/>
      </c>
      <c r="J3249" s="63"/>
      <c r="L3249" s="125" t="str">
        <f>IF(F3249="","",_xlfn.IFNA((VLOOKUP(F3249,help!L:M,2,0))*G3249,"غير مسجلة في المشتريات"))</f>
        <v/>
      </c>
    </row>
    <row r="3250" spans="2:12" x14ac:dyDescent="0.2">
      <c r="B3250" s="14">
        <f>COUNTIFS($E$3:E3250,تقرير!$E$4)</f>
        <v>21</v>
      </c>
      <c r="C3250" s="48"/>
      <c r="D3250" s="48"/>
      <c r="E3250" s="48"/>
      <c r="F3250" s="50"/>
      <c r="G3250" s="51"/>
      <c r="H3250" s="128" t="str">
        <f>IF(F3250="","",_xlfn.IFNA(VLOOKUP(F3250,'سجل المشتريات'!E:M,9,0),"غير مسجلة في المشتريات"))</f>
        <v/>
      </c>
      <c r="I3250" s="27" t="str">
        <f>_xlfn.IFNA(VLOOKUP(E3250,الاوردرات!$B$1:$C$600,2,0),"")</f>
        <v/>
      </c>
      <c r="J3250" s="63"/>
      <c r="L3250" s="125" t="str">
        <f>IF(F3250="","",_xlfn.IFNA((VLOOKUP(F3250,help!L:M,2,0))*G3250,"غير مسجلة في المشتريات"))</f>
        <v/>
      </c>
    </row>
    <row r="3251" spans="2:12" x14ac:dyDescent="0.2">
      <c r="B3251" s="14">
        <f>COUNTIFS($E$3:E3251,تقرير!$E$4)</f>
        <v>21</v>
      </c>
      <c r="C3251" s="48"/>
      <c r="D3251" s="48"/>
      <c r="E3251" s="48"/>
      <c r="F3251" s="50"/>
      <c r="G3251" s="51"/>
      <c r="H3251" s="128" t="str">
        <f>IF(F3251="","",_xlfn.IFNA(VLOOKUP(F3251,'سجل المشتريات'!E:M,9,0),"غير مسجلة في المشتريات"))</f>
        <v/>
      </c>
      <c r="I3251" s="27" t="str">
        <f>_xlfn.IFNA(VLOOKUP(E3251,الاوردرات!$B$1:$C$600,2,0),"")</f>
        <v/>
      </c>
      <c r="J3251" s="63"/>
      <c r="L3251" s="125" t="str">
        <f>IF(F3251="","",_xlfn.IFNA((VLOOKUP(F3251,help!L:M,2,0))*G3251,"غير مسجلة في المشتريات"))</f>
        <v/>
      </c>
    </row>
    <row r="3252" spans="2:12" x14ac:dyDescent="0.2">
      <c r="B3252" s="14">
        <f>COUNTIFS($E$3:E3252,تقرير!$E$4)</f>
        <v>21</v>
      </c>
      <c r="C3252" s="48"/>
      <c r="D3252" s="48"/>
      <c r="E3252" s="48"/>
      <c r="F3252" s="50"/>
      <c r="G3252" s="51"/>
      <c r="H3252" s="128" t="str">
        <f>IF(F3252="","",_xlfn.IFNA(VLOOKUP(F3252,'سجل المشتريات'!E:M,9,0),"غير مسجلة في المشتريات"))</f>
        <v/>
      </c>
      <c r="I3252" s="27" t="str">
        <f>_xlfn.IFNA(VLOOKUP(E3252,الاوردرات!$B$1:$C$600,2,0),"")</f>
        <v/>
      </c>
      <c r="J3252" s="63"/>
      <c r="L3252" s="125" t="str">
        <f>IF(F3252="","",_xlfn.IFNA((VLOOKUP(F3252,help!L:M,2,0))*G3252,"غير مسجلة في المشتريات"))</f>
        <v/>
      </c>
    </row>
    <row r="3253" spans="2:12" x14ac:dyDescent="0.2">
      <c r="B3253" s="14">
        <f>COUNTIFS($E$3:E3253,تقرير!$E$4)</f>
        <v>21</v>
      </c>
      <c r="C3253" s="48"/>
      <c r="D3253" s="48"/>
      <c r="E3253" s="48"/>
      <c r="F3253" s="50"/>
      <c r="G3253" s="51"/>
      <c r="H3253" s="128" t="str">
        <f>IF(F3253="","",_xlfn.IFNA(VLOOKUP(F3253,'سجل المشتريات'!E:M,9,0),"غير مسجلة في المشتريات"))</f>
        <v/>
      </c>
      <c r="I3253" s="27" t="str">
        <f>_xlfn.IFNA(VLOOKUP(E3253,الاوردرات!$B$1:$C$600,2,0),"")</f>
        <v/>
      </c>
      <c r="J3253" s="63"/>
      <c r="L3253" s="125" t="str">
        <f>IF(F3253="","",_xlfn.IFNA((VLOOKUP(F3253,help!L:M,2,0))*G3253,"غير مسجلة في المشتريات"))</f>
        <v/>
      </c>
    </row>
    <row r="3254" spans="2:12" x14ac:dyDescent="0.2">
      <c r="B3254" s="14">
        <f>COUNTIFS($E$3:E3254,تقرير!$E$4)</f>
        <v>21</v>
      </c>
      <c r="C3254" s="48"/>
      <c r="D3254" s="48"/>
      <c r="E3254" s="48"/>
      <c r="F3254" s="50"/>
      <c r="G3254" s="51"/>
      <c r="H3254" s="128" t="str">
        <f>IF(F3254="","",_xlfn.IFNA(VLOOKUP(F3254,'سجل المشتريات'!E:M,9,0),"غير مسجلة في المشتريات"))</f>
        <v/>
      </c>
      <c r="I3254" s="27" t="str">
        <f>_xlfn.IFNA(VLOOKUP(E3254,الاوردرات!$B$1:$C$600,2,0),"")</f>
        <v/>
      </c>
      <c r="J3254" s="63"/>
      <c r="L3254" s="125" t="str">
        <f>IF(F3254="","",_xlfn.IFNA((VLOOKUP(F3254,help!L:M,2,0))*G3254,"غير مسجلة في المشتريات"))</f>
        <v/>
      </c>
    </row>
    <row r="3255" spans="2:12" x14ac:dyDescent="0.2">
      <c r="B3255" s="14">
        <f>COUNTIFS($E$3:E3255,تقرير!$E$4)</f>
        <v>21</v>
      </c>
      <c r="C3255" s="48"/>
      <c r="D3255" s="48"/>
      <c r="E3255" s="48"/>
      <c r="F3255" s="50"/>
      <c r="G3255" s="51"/>
      <c r="H3255" s="128" t="str">
        <f>IF(F3255="","",_xlfn.IFNA(VLOOKUP(F3255,'سجل المشتريات'!E:M,9,0),"غير مسجلة في المشتريات"))</f>
        <v/>
      </c>
      <c r="I3255" s="27" t="str">
        <f>_xlfn.IFNA(VLOOKUP(E3255,الاوردرات!$B$1:$C$600,2,0),"")</f>
        <v/>
      </c>
      <c r="J3255" s="63"/>
      <c r="L3255" s="125" t="str">
        <f>IF(F3255="","",_xlfn.IFNA((VLOOKUP(F3255,help!L:M,2,0))*G3255,"غير مسجلة في المشتريات"))</f>
        <v/>
      </c>
    </row>
    <row r="3256" spans="2:12" x14ac:dyDescent="0.2">
      <c r="B3256" s="14">
        <f>COUNTIFS($E$3:E3256,تقرير!$E$4)</f>
        <v>21</v>
      </c>
      <c r="C3256" s="48"/>
      <c r="D3256" s="48"/>
      <c r="E3256" s="48"/>
      <c r="F3256" s="50"/>
      <c r="G3256" s="51"/>
      <c r="H3256" s="128" t="str">
        <f>IF(F3256="","",_xlfn.IFNA(VLOOKUP(F3256,'سجل المشتريات'!E:M,9,0),"غير مسجلة في المشتريات"))</f>
        <v/>
      </c>
      <c r="I3256" s="27" t="str">
        <f>_xlfn.IFNA(VLOOKUP(E3256,الاوردرات!$B$1:$C$600,2,0),"")</f>
        <v/>
      </c>
      <c r="J3256" s="63"/>
      <c r="L3256" s="125" t="str">
        <f>IF(F3256="","",_xlfn.IFNA((VLOOKUP(F3256,help!L:M,2,0))*G3256,"غير مسجلة في المشتريات"))</f>
        <v/>
      </c>
    </row>
    <row r="3257" spans="2:12" x14ac:dyDescent="0.2">
      <c r="B3257" s="14">
        <f>COUNTIFS($E$3:E3257,تقرير!$E$4)</f>
        <v>21</v>
      </c>
      <c r="C3257" s="48"/>
      <c r="D3257" s="48"/>
      <c r="E3257" s="48"/>
      <c r="F3257" s="50"/>
      <c r="G3257" s="51"/>
      <c r="H3257" s="128" t="str">
        <f>IF(F3257="","",_xlfn.IFNA(VLOOKUP(F3257,'سجل المشتريات'!E:M,9,0),"غير مسجلة في المشتريات"))</f>
        <v/>
      </c>
      <c r="I3257" s="27" t="str">
        <f>_xlfn.IFNA(VLOOKUP(E3257,الاوردرات!$B$1:$C$600,2,0),"")</f>
        <v/>
      </c>
      <c r="J3257" s="63"/>
      <c r="L3257" s="125" t="str">
        <f>IF(F3257="","",_xlfn.IFNA((VLOOKUP(F3257,help!L:M,2,0))*G3257,"غير مسجلة في المشتريات"))</f>
        <v/>
      </c>
    </row>
    <row r="3258" spans="2:12" x14ac:dyDescent="0.2">
      <c r="B3258" s="14">
        <f>COUNTIFS($E$3:E3258,تقرير!$E$4)</f>
        <v>21</v>
      </c>
      <c r="C3258" s="48"/>
      <c r="D3258" s="48"/>
      <c r="E3258" s="48"/>
      <c r="F3258" s="50"/>
      <c r="G3258" s="51"/>
      <c r="H3258" s="128" t="str">
        <f>IF(F3258="","",_xlfn.IFNA(VLOOKUP(F3258,'سجل المشتريات'!E:M,9,0),"غير مسجلة في المشتريات"))</f>
        <v/>
      </c>
      <c r="I3258" s="27" t="str">
        <f>_xlfn.IFNA(VLOOKUP(E3258,الاوردرات!$B$1:$C$600,2,0),"")</f>
        <v/>
      </c>
      <c r="J3258" s="63"/>
      <c r="L3258" s="125" t="str">
        <f>IF(F3258="","",_xlfn.IFNA((VLOOKUP(F3258,help!L:M,2,0))*G3258,"غير مسجلة في المشتريات"))</f>
        <v/>
      </c>
    </row>
    <row r="3259" spans="2:12" x14ac:dyDescent="0.2">
      <c r="B3259" s="14">
        <f>COUNTIFS($E$3:E3259,تقرير!$E$4)</f>
        <v>21</v>
      </c>
      <c r="C3259" s="48"/>
      <c r="D3259" s="48"/>
      <c r="E3259" s="48"/>
      <c r="F3259" s="50"/>
      <c r="G3259" s="51"/>
      <c r="H3259" s="128" t="str">
        <f>IF(F3259="","",_xlfn.IFNA(VLOOKUP(F3259,'سجل المشتريات'!E:M,9,0),"غير مسجلة في المشتريات"))</f>
        <v/>
      </c>
      <c r="I3259" s="27" t="str">
        <f>_xlfn.IFNA(VLOOKUP(E3259,الاوردرات!$B$1:$C$600,2,0),"")</f>
        <v/>
      </c>
      <c r="J3259" s="63"/>
      <c r="L3259" s="125" t="str">
        <f>IF(F3259="","",_xlfn.IFNA((VLOOKUP(F3259,help!L:M,2,0))*G3259,"غير مسجلة في المشتريات"))</f>
        <v/>
      </c>
    </row>
    <row r="3260" spans="2:12" x14ac:dyDescent="0.2">
      <c r="B3260" s="14">
        <f>COUNTIFS($E$3:E3260,تقرير!$E$4)</f>
        <v>21</v>
      </c>
      <c r="C3260" s="48"/>
      <c r="D3260" s="48"/>
      <c r="E3260" s="48"/>
      <c r="F3260" s="50"/>
      <c r="G3260" s="51"/>
      <c r="H3260" s="128" t="str">
        <f>IF(F3260="","",_xlfn.IFNA(VLOOKUP(F3260,'سجل المشتريات'!E:M,9,0),"غير مسجلة في المشتريات"))</f>
        <v/>
      </c>
      <c r="I3260" s="27" t="str">
        <f>_xlfn.IFNA(VLOOKUP(E3260,الاوردرات!$B$1:$C$600,2,0),"")</f>
        <v/>
      </c>
      <c r="J3260" s="63"/>
      <c r="L3260" s="125" t="str">
        <f>IF(F3260="","",_xlfn.IFNA((VLOOKUP(F3260,help!L:M,2,0))*G3260,"غير مسجلة في المشتريات"))</f>
        <v/>
      </c>
    </row>
    <row r="3261" spans="2:12" x14ac:dyDescent="0.2">
      <c r="B3261" s="14">
        <f>COUNTIFS($E$3:E3261,تقرير!$E$4)</f>
        <v>21</v>
      </c>
      <c r="C3261" s="48"/>
      <c r="D3261" s="48"/>
      <c r="E3261" s="48"/>
      <c r="F3261" s="50"/>
      <c r="G3261" s="51"/>
      <c r="H3261" s="128" t="str">
        <f>IF(F3261="","",_xlfn.IFNA(VLOOKUP(F3261,'سجل المشتريات'!E:M,9,0),"غير مسجلة في المشتريات"))</f>
        <v/>
      </c>
      <c r="I3261" s="27" t="str">
        <f>_xlfn.IFNA(VLOOKUP(E3261,الاوردرات!$B$1:$C$600,2,0),"")</f>
        <v/>
      </c>
      <c r="J3261" s="63"/>
      <c r="L3261" s="125" t="str">
        <f>IF(F3261="","",_xlfn.IFNA((VLOOKUP(F3261,help!L:M,2,0))*G3261,"غير مسجلة في المشتريات"))</f>
        <v/>
      </c>
    </row>
    <row r="3262" spans="2:12" x14ac:dyDescent="0.2">
      <c r="B3262" s="14">
        <f>COUNTIFS($E$3:E3262,تقرير!$E$4)</f>
        <v>21</v>
      </c>
      <c r="C3262" s="48"/>
      <c r="D3262" s="48"/>
      <c r="E3262" s="48"/>
      <c r="F3262" s="50"/>
      <c r="G3262" s="51"/>
      <c r="H3262" s="128" t="str">
        <f>IF(F3262="","",_xlfn.IFNA(VLOOKUP(F3262,'سجل المشتريات'!E:M,9,0),"غير مسجلة في المشتريات"))</f>
        <v/>
      </c>
      <c r="I3262" s="27" t="str">
        <f>_xlfn.IFNA(VLOOKUP(E3262,الاوردرات!$B$1:$C$600,2,0),"")</f>
        <v/>
      </c>
      <c r="J3262" s="63"/>
      <c r="L3262" s="125" t="str">
        <f>IF(F3262="","",_xlfn.IFNA((VLOOKUP(F3262,help!L:M,2,0))*G3262,"غير مسجلة في المشتريات"))</f>
        <v/>
      </c>
    </row>
    <row r="3263" spans="2:12" x14ac:dyDescent="0.2">
      <c r="B3263" s="14">
        <f>COUNTIFS($E$3:E3263,تقرير!$E$4)</f>
        <v>21</v>
      </c>
      <c r="C3263" s="48"/>
      <c r="D3263" s="48"/>
      <c r="E3263" s="48"/>
      <c r="F3263" s="50"/>
      <c r="G3263" s="51"/>
      <c r="H3263" s="128" t="str">
        <f>IF(F3263="","",_xlfn.IFNA(VLOOKUP(F3263,'سجل المشتريات'!E:M,9,0),"غير مسجلة في المشتريات"))</f>
        <v/>
      </c>
      <c r="I3263" s="27" t="str">
        <f>_xlfn.IFNA(VLOOKUP(E3263,الاوردرات!$B$1:$C$600,2,0),"")</f>
        <v/>
      </c>
      <c r="J3263" s="63"/>
      <c r="L3263" s="125" t="str">
        <f>IF(F3263="","",_xlfn.IFNA((VLOOKUP(F3263,help!L:M,2,0))*G3263,"غير مسجلة في المشتريات"))</f>
        <v/>
      </c>
    </row>
    <row r="3264" spans="2:12" x14ac:dyDescent="0.2">
      <c r="B3264" s="14">
        <f>COUNTIFS($E$3:E3264,تقرير!$E$4)</f>
        <v>21</v>
      </c>
      <c r="C3264" s="48"/>
      <c r="D3264" s="48"/>
      <c r="E3264" s="48"/>
      <c r="F3264" s="50"/>
      <c r="G3264" s="51"/>
      <c r="H3264" s="128" t="str">
        <f>IF(F3264="","",_xlfn.IFNA(VLOOKUP(F3264,'سجل المشتريات'!E:M,9,0),"غير مسجلة في المشتريات"))</f>
        <v/>
      </c>
      <c r="I3264" s="27" t="str">
        <f>_xlfn.IFNA(VLOOKUP(E3264,الاوردرات!$B$1:$C$600,2,0),"")</f>
        <v/>
      </c>
      <c r="J3264" s="63"/>
      <c r="L3264" s="125" t="str">
        <f>IF(F3264="","",_xlfn.IFNA((VLOOKUP(F3264,help!L:M,2,0))*G3264,"غير مسجلة في المشتريات"))</f>
        <v/>
      </c>
    </row>
    <row r="3265" spans="2:12" x14ac:dyDescent="0.2">
      <c r="B3265" s="14">
        <f>COUNTIFS($E$3:E3265,تقرير!$E$4)</f>
        <v>21</v>
      </c>
      <c r="C3265" s="48"/>
      <c r="D3265" s="48"/>
      <c r="E3265" s="48"/>
      <c r="F3265" s="50"/>
      <c r="G3265" s="51"/>
      <c r="H3265" s="128" t="str">
        <f>IF(F3265="","",_xlfn.IFNA(VLOOKUP(F3265,'سجل المشتريات'!E:M,9,0),"غير مسجلة في المشتريات"))</f>
        <v/>
      </c>
      <c r="I3265" s="27" t="str">
        <f>_xlfn.IFNA(VLOOKUP(E3265,الاوردرات!$B$1:$C$600,2,0),"")</f>
        <v/>
      </c>
      <c r="J3265" s="63"/>
      <c r="L3265" s="125" t="str">
        <f>IF(F3265="","",_xlfn.IFNA((VLOOKUP(F3265,help!L:M,2,0))*G3265,"غير مسجلة في المشتريات"))</f>
        <v/>
      </c>
    </row>
    <row r="3266" spans="2:12" x14ac:dyDescent="0.2">
      <c r="B3266" s="14">
        <f>COUNTIFS($E$3:E3266,تقرير!$E$4)</f>
        <v>21</v>
      </c>
      <c r="C3266" s="48"/>
      <c r="D3266" s="48"/>
      <c r="E3266" s="48"/>
      <c r="F3266" s="50"/>
      <c r="G3266" s="51"/>
      <c r="H3266" s="128" t="str">
        <f>IF(F3266="","",_xlfn.IFNA(VLOOKUP(F3266,'سجل المشتريات'!E:M,9,0),"غير مسجلة في المشتريات"))</f>
        <v/>
      </c>
      <c r="I3266" s="27" t="str">
        <f>_xlfn.IFNA(VLOOKUP(E3266,الاوردرات!$B$1:$C$600,2,0),"")</f>
        <v/>
      </c>
      <c r="J3266" s="63"/>
      <c r="L3266" s="125" t="str">
        <f>IF(F3266="","",_xlfn.IFNA((VLOOKUP(F3266,help!L:M,2,0))*G3266,"غير مسجلة في المشتريات"))</f>
        <v/>
      </c>
    </row>
    <row r="3267" spans="2:12" x14ac:dyDescent="0.2">
      <c r="B3267" s="14">
        <f>COUNTIFS($E$3:E3267,تقرير!$E$4)</f>
        <v>21</v>
      </c>
      <c r="C3267" s="48"/>
      <c r="D3267" s="48"/>
      <c r="E3267" s="48"/>
      <c r="F3267" s="50"/>
      <c r="G3267" s="51"/>
      <c r="H3267" s="128" t="str">
        <f>IF(F3267="","",_xlfn.IFNA(VLOOKUP(F3267,'سجل المشتريات'!E:M,9,0),"غير مسجلة في المشتريات"))</f>
        <v/>
      </c>
      <c r="I3267" s="27" t="str">
        <f>_xlfn.IFNA(VLOOKUP(E3267,الاوردرات!$B$1:$C$600,2,0),"")</f>
        <v/>
      </c>
      <c r="J3267" s="63"/>
      <c r="L3267" s="125" t="str">
        <f>IF(F3267="","",_xlfn.IFNA((VLOOKUP(F3267,help!L:M,2,0))*G3267,"غير مسجلة في المشتريات"))</f>
        <v/>
      </c>
    </row>
    <row r="3268" spans="2:12" x14ac:dyDescent="0.2">
      <c r="B3268" s="14">
        <f>COUNTIFS($E$3:E3268,تقرير!$E$4)</f>
        <v>21</v>
      </c>
      <c r="C3268" s="48"/>
      <c r="D3268" s="48"/>
      <c r="E3268" s="48"/>
      <c r="F3268" s="50"/>
      <c r="G3268" s="51"/>
      <c r="H3268" s="128" t="str">
        <f>IF(F3268="","",_xlfn.IFNA(VLOOKUP(F3268,'سجل المشتريات'!E:M,9,0),"غير مسجلة في المشتريات"))</f>
        <v/>
      </c>
      <c r="I3268" s="27" t="str">
        <f>_xlfn.IFNA(VLOOKUP(E3268,الاوردرات!$B$1:$C$600,2,0),"")</f>
        <v/>
      </c>
      <c r="J3268" s="63"/>
      <c r="L3268" s="125" t="str">
        <f>IF(F3268="","",_xlfn.IFNA((VLOOKUP(F3268,help!L:M,2,0))*G3268,"غير مسجلة في المشتريات"))</f>
        <v/>
      </c>
    </row>
    <row r="3269" spans="2:12" x14ac:dyDescent="0.2">
      <c r="B3269" s="14">
        <f>COUNTIFS($E$3:E3269,تقرير!$E$4)</f>
        <v>21</v>
      </c>
      <c r="C3269" s="48"/>
      <c r="D3269" s="48"/>
      <c r="E3269" s="48"/>
      <c r="F3269" s="50"/>
      <c r="G3269" s="51"/>
      <c r="H3269" s="128" t="str">
        <f>IF(F3269="","",_xlfn.IFNA(VLOOKUP(F3269,'سجل المشتريات'!E:M,9,0),"غير مسجلة في المشتريات"))</f>
        <v/>
      </c>
      <c r="I3269" s="27" t="str">
        <f>_xlfn.IFNA(VLOOKUP(E3269,الاوردرات!$B$1:$C$600,2,0),"")</f>
        <v/>
      </c>
      <c r="J3269" s="63"/>
      <c r="L3269" s="125" t="str">
        <f>IF(F3269="","",_xlfn.IFNA((VLOOKUP(F3269,help!L:M,2,0))*G3269,"غير مسجلة في المشتريات"))</f>
        <v/>
      </c>
    </row>
    <row r="3270" spans="2:12" x14ac:dyDescent="0.2">
      <c r="B3270" s="14">
        <f>COUNTIFS($E$3:E3270,تقرير!$E$4)</f>
        <v>21</v>
      </c>
      <c r="C3270" s="48"/>
      <c r="D3270" s="48"/>
      <c r="E3270" s="48"/>
      <c r="F3270" s="50"/>
      <c r="G3270" s="51"/>
      <c r="H3270" s="128" t="str">
        <f>IF(F3270="","",_xlfn.IFNA(VLOOKUP(F3270,'سجل المشتريات'!E:M,9,0),"غير مسجلة في المشتريات"))</f>
        <v/>
      </c>
      <c r="I3270" s="27" t="str">
        <f>_xlfn.IFNA(VLOOKUP(E3270,الاوردرات!$B$1:$C$600,2,0),"")</f>
        <v/>
      </c>
      <c r="J3270" s="63"/>
      <c r="L3270" s="125" t="str">
        <f>IF(F3270="","",_xlfn.IFNA((VLOOKUP(F3270,help!L:M,2,0))*G3270,"غير مسجلة في المشتريات"))</f>
        <v/>
      </c>
    </row>
    <row r="3271" spans="2:12" x14ac:dyDescent="0.2">
      <c r="B3271" s="14">
        <f>COUNTIFS($E$3:E3271,تقرير!$E$4)</f>
        <v>21</v>
      </c>
      <c r="C3271" s="48"/>
      <c r="D3271" s="48"/>
      <c r="E3271" s="48"/>
      <c r="F3271" s="50"/>
      <c r="G3271" s="51"/>
      <c r="H3271" s="128" t="str">
        <f>IF(F3271="","",_xlfn.IFNA(VLOOKUP(F3271,'سجل المشتريات'!E:M,9,0),"غير مسجلة في المشتريات"))</f>
        <v/>
      </c>
      <c r="I3271" s="27" t="str">
        <f>_xlfn.IFNA(VLOOKUP(E3271,الاوردرات!$B$1:$C$600,2,0),"")</f>
        <v/>
      </c>
      <c r="J3271" s="63"/>
      <c r="L3271" s="125" t="str">
        <f>IF(F3271="","",_xlfn.IFNA((VLOOKUP(F3271,help!L:M,2,0))*G3271,"غير مسجلة في المشتريات"))</f>
        <v/>
      </c>
    </row>
    <row r="3272" spans="2:12" x14ac:dyDescent="0.2">
      <c r="B3272" s="14">
        <f>COUNTIFS($E$3:E3272,تقرير!$E$4)</f>
        <v>21</v>
      </c>
      <c r="C3272" s="48"/>
      <c r="D3272" s="48"/>
      <c r="E3272" s="48"/>
      <c r="F3272" s="50"/>
      <c r="G3272" s="51"/>
      <c r="H3272" s="128" t="str">
        <f>IF(F3272="","",_xlfn.IFNA(VLOOKUP(F3272,'سجل المشتريات'!E:M,9,0),"غير مسجلة في المشتريات"))</f>
        <v/>
      </c>
      <c r="I3272" s="27" t="str">
        <f>_xlfn.IFNA(VLOOKUP(E3272,الاوردرات!$B$1:$C$600,2,0),"")</f>
        <v/>
      </c>
      <c r="J3272" s="63"/>
      <c r="L3272" s="125" t="str">
        <f>IF(F3272="","",_xlfn.IFNA((VLOOKUP(F3272,help!L:M,2,0))*G3272,"غير مسجلة في المشتريات"))</f>
        <v/>
      </c>
    </row>
    <row r="3273" spans="2:12" x14ac:dyDescent="0.2">
      <c r="B3273" s="14">
        <f>COUNTIFS($E$3:E3273,تقرير!$E$4)</f>
        <v>21</v>
      </c>
      <c r="C3273" s="48"/>
      <c r="D3273" s="48"/>
      <c r="E3273" s="48"/>
      <c r="F3273" s="50"/>
      <c r="G3273" s="51"/>
      <c r="H3273" s="128" t="str">
        <f>IF(F3273="","",_xlfn.IFNA(VLOOKUP(F3273,'سجل المشتريات'!E:M,9,0),"غير مسجلة في المشتريات"))</f>
        <v/>
      </c>
      <c r="I3273" s="27" t="str">
        <f>_xlfn.IFNA(VLOOKUP(E3273,الاوردرات!$B$1:$C$600,2,0),"")</f>
        <v/>
      </c>
      <c r="J3273" s="63"/>
      <c r="L3273" s="125" t="str">
        <f>IF(F3273="","",_xlfn.IFNA((VLOOKUP(F3273,help!L:M,2,0))*G3273,"غير مسجلة في المشتريات"))</f>
        <v/>
      </c>
    </row>
    <row r="3274" spans="2:12" x14ac:dyDescent="0.2">
      <c r="B3274" s="14">
        <f>COUNTIFS($E$3:E3274,تقرير!$E$4)</f>
        <v>21</v>
      </c>
      <c r="C3274" s="48"/>
      <c r="D3274" s="48"/>
      <c r="E3274" s="48"/>
      <c r="F3274" s="50"/>
      <c r="G3274" s="51"/>
      <c r="H3274" s="128" t="str">
        <f>IF(F3274="","",_xlfn.IFNA(VLOOKUP(F3274,'سجل المشتريات'!E:M,9,0),"غير مسجلة في المشتريات"))</f>
        <v/>
      </c>
      <c r="I3274" s="27" t="str">
        <f>_xlfn.IFNA(VLOOKUP(E3274,الاوردرات!$B$1:$C$600,2,0),"")</f>
        <v/>
      </c>
      <c r="J3274" s="63"/>
      <c r="L3274" s="125" t="str">
        <f>IF(F3274="","",_xlfn.IFNA((VLOOKUP(F3274,help!L:M,2,0))*G3274,"غير مسجلة في المشتريات"))</f>
        <v/>
      </c>
    </row>
    <row r="3275" spans="2:12" x14ac:dyDescent="0.2">
      <c r="B3275" s="14">
        <f>COUNTIFS($E$3:E3275,تقرير!$E$4)</f>
        <v>21</v>
      </c>
      <c r="C3275" s="48"/>
      <c r="D3275" s="48"/>
      <c r="E3275" s="48"/>
      <c r="F3275" s="50"/>
      <c r="G3275" s="51"/>
      <c r="H3275" s="128" t="str">
        <f>IF(F3275="","",_xlfn.IFNA(VLOOKUP(F3275,'سجل المشتريات'!E:M,9,0),"غير مسجلة في المشتريات"))</f>
        <v/>
      </c>
      <c r="I3275" s="27" t="str">
        <f>_xlfn.IFNA(VLOOKUP(E3275,الاوردرات!$B$1:$C$600,2,0),"")</f>
        <v/>
      </c>
      <c r="J3275" s="63"/>
      <c r="L3275" s="125" t="str">
        <f>IF(F3275="","",_xlfn.IFNA((VLOOKUP(F3275,help!L:M,2,0))*G3275,"غير مسجلة في المشتريات"))</f>
        <v/>
      </c>
    </row>
    <row r="3276" spans="2:12" x14ac:dyDescent="0.2">
      <c r="B3276" s="14">
        <f>COUNTIFS($E$3:E3276,تقرير!$E$4)</f>
        <v>21</v>
      </c>
      <c r="C3276" s="48"/>
      <c r="D3276" s="48"/>
      <c r="E3276" s="48"/>
      <c r="F3276" s="50"/>
      <c r="G3276" s="51"/>
      <c r="H3276" s="128" t="str">
        <f>IF(F3276="","",_xlfn.IFNA(VLOOKUP(F3276,'سجل المشتريات'!E:M,9,0),"غير مسجلة في المشتريات"))</f>
        <v/>
      </c>
      <c r="I3276" s="27" t="str">
        <f>_xlfn.IFNA(VLOOKUP(E3276,الاوردرات!$B$1:$C$600,2,0),"")</f>
        <v/>
      </c>
      <c r="J3276" s="63"/>
      <c r="L3276" s="125" t="str">
        <f>IF(F3276="","",_xlfn.IFNA((VLOOKUP(F3276,help!L:M,2,0))*G3276,"غير مسجلة في المشتريات"))</f>
        <v/>
      </c>
    </row>
    <row r="3277" spans="2:12" x14ac:dyDescent="0.2">
      <c r="B3277" s="14">
        <f>COUNTIFS($E$3:E3277,تقرير!$E$4)</f>
        <v>21</v>
      </c>
      <c r="C3277" s="48"/>
      <c r="D3277" s="48"/>
      <c r="E3277" s="48"/>
      <c r="F3277" s="50"/>
      <c r="G3277" s="51"/>
      <c r="H3277" s="128" t="str">
        <f>IF(F3277="","",_xlfn.IFNA(VLOOKUP(F3277,'سجل المشتريات'!E:M,9,0),"غير مسجلة في المشتريات"))</f>
        <v/>
      </c>
      <c r="I3277" s="27" t="str">
        <f>_xlfn.IFNA(VLOOKUP(E3277,الاوردرات!$B$1:$C$600,2,0),"")</f>
        <v/>
      </c>
      <c r="J3277" s="63"/>
      <c r="L3277" s="125" t="str">
        <f>IF(F3277="","",_xlfn.IFNA((VLOOKUP(F3277,help!L:M,2,0))*G3277,"غير مسجلة في المشتريات"))</f>
        <v/>
      </c>
    </row>
    <row r="3278" spans="2:12" x14ac:dyDescent="0.2">
      <c r="B3278" s="14">
        <f>COUNTIFS($E$3:E3278,تقرير!$E$4)</f>
        <v>21</v>
      </c>
      <c r="C3278" s="48"/>
      <c r="D3278" s="48"/>
      <c r="E3278" s="48"/>
      <c r="F3278" s="50"/>
      <c r="G3278" s="51"/>
      <c r="H3278" s="128" t="str">
        <f>IF(F3278="","",_xlfn.IFNA(VLOOKUP(F3278,'سجل المشتريات'!E:M,9,0),"غير مسجلة في المشتريات"))</f>
        <v/>
      </c>
      <c r="I3278" s="27" t="str">
        <f>_xlfn.IFNA(VLOOKUP(E3278,الاوردرات!$B$1:$C$600,2,0),"")</f>
        <v/>
      </c>
      <c r="J3278" s="63"/>
      <c r="L3278" s="125" t="str">
        <f>IF(F3278="","",_xlfn.IFNA((VLOOKUP(F3278,help!L:M,2,0))*G3278,"غير مسجلة في المشتريات"))</f>
        <v/>
      </c>
    </row>
    <row r="3279" spans="2:12" x14ac:dyDescent="0.2">
      <c r="B3279" s="14">
        <f>COUNTIFS($E$3:E3279,تقرير!$E$4)</f>
        <v>21</v>
      </c>
      <c r="C3279" s="48"/>
      <c r="D3279" s="48"/>
      <c r="E3279" s="48"/>
      <c r="F3279" s="50"/>
      <c r="G3279" s="51"/>
      <c r="H3279" s="128" t="str">
        <f>IF(F3279="","",_xlfn.IFNA(VLOOKUP(F3279,'سجل المشتريات'!E:M,9,0),"غير مسجلة في المشتريات"))</f>
        <v/>
      </c>
      <c r="I3279" s="27" t="str">
        <f>_xlfn.IFNA(VLOOKUP(E3279,الاوردرات!$B$1:$C$600,2,0),"")</f>
        <v/>
      </c>
      <c r="J3279" s="63"/>
      <c r="L3279" s="125" t="str">
        <f>IF(F3279="","",_xlfn.IFNA((VLOOKUP(F3279,help!L:M,2,0))*G3279,"غير مسجلة في المشتريات"))</f>
        <v/>
      </c>
    </row>
    <row r="3280" spans="2:12" x14ac:dyDescent="0.2">
      <c r="B3280" s="14">
        <f>COUNTIFS($E$3:E3280,تقرير!$E$4)</f>
        <v>21</v>
      </c>
      <c r="C3280" s="48"/>
      <c r="D3280" s="48"/>
      <c r="E3280" s="48"/>
      <c r="F3280" s="50"/>
      <c r="G3280" s="51"/>
      <c r="H3280" s="128" t="str">
        <f>IF(F3280="","",_xlfn.IFNA(VLOOKUP(F3280,'سجل المشتريات'!E:M,9,0),"غير مسجلة في المشتريات"))</f>
        <v/>
      </c>
      <c r="I3280" s="27" t="str">
        <f>_xlfn.IFNA(VLOOKUP(E3280,الاوردرات!$B$1:$C$600,2,0),"")</f>
        <v/>
      </c>
      <c r="J3280" s="63"/>
      <c r="L3280" s="125" t="str">
        <f>IF(F3280="","",_xlfn.IFNA((VLOOKUP(F3280,help!L:M,2,0))*G3280,"غير مسجلة في المشتريات"))</f>
        <v/>
      </c>
    </row>
    <row r="3281" spans="2:12" x14ac:dyDescent="0.2">
      <c r="B3281" s="14">
        <f>COUNTIFS($E$3:E3281,تقرير!$E$4)</f>
        <v>21</v>
      </c>
      <c r="C3281" s="48"/>
      <c r="D3281" s="48"/>
      <c r="E3281" s="48"/>
      <c r="F3281" s="50"/>
      <c r="G3281" s="51"/>
      <c r="H3281" s="128" t="str">
        <f>IF(F3281="","",_xlfn.IFNA(VLOOKUP(F3281,'سجل المشتريات'!E:M,9,0),"غير مسجلة في المشتريات"))</f>
        <v/>
      </c>
      <c r="I3281" s="27" t="str">
        <f>_xlfn.IFNA(VLOOKUP(E3281,الاوردرات!$B$1:$C$600,2,0),"")</f>
        <v/>
      </c>
      <c r="J3281" s="63"/>
      <c r="L3281" s="125" t="str">
        <f>IF(F3281="","",_xlfn.IFNA((VLOOKUP(F3281,help!L:M,2,0))*G3281,"غير مسجلة في المشتريات"))</f>
        <v/>
      </c>
    </row>
    <row r="3282" spans="2:12" x14ac:dyDescent="0.2">
      <c r="B3282" s="14">
        <f>COUNTIFS($E$3:E3282,تقرير!$E$4)</f>
        <v>21</v>
      </c>
      <c r="C3282" s="48"/>
      <c r="D3282" s="48"/>
      <c r="E3282" s="48"/>
      <c r="F3282" s="50"/>
      <c r="G3282" s="51"/>
      <c r="H3282" s="128" t="str">
        <f>IF(F3282="","",_xlfn.IFNA(VLOOKUP(F3282,'سجل المشتريات'!E:M,9,0),"غير مسجلة في المشتريات"))</f>
        <v/>
      </c>
      <c r="I3282" s="27" t="str">
        <f>_xlfn.IFNA(VLOOKUP(E3282,الاوردرات!$B$1:$C$600,2,0),"")</f>
        <v/>
      </c>
      <c r="J3282" s="63"/>
      <c r="L3282" s="125" t="str">
        <f>IF(F3282="","",_xlfn.IFNA((VLOOKUP(F3282,help!L:M,2,0))*G3282,"غير مسجلة في المشتريات"))</f>
        <v/>
      </c>
    </row>
    <row r="3283" spans="2:12" x14ac:dyDescent="0.2">
      <c r="B3283" s="14">
        <f>COUNTIFS($E$3:E3283,تقرير!$E$4)</f>
        <v>21</v>
      </c>
      <c r="C3283" s="48"/>
      <c r="D3283" s="48"/>
      <c r="E3283" s="48"/>
      <c r="F3283" s="50"/>
      <c r="G3283" s="51"/>
      <c r="H3283" s="128" t="str">
        <f>IF(F3283="","",_xlfn.IFNA(VLOOKUP(F3283,'سجل المشتريات'!E:M,9,0),"غير مسجلة في المشتريات"))</f>
        <v/>
      </c>
      <c r="I3283" s="27" t="str">
        <f>_xlfn.IFNA(VLOOKUP(E3283,الاوردرات!$B$1:$C$600,2,0),"")</f>
        <v/>
      </c>
      <c r="J3283" s="63"/>
      <c r="L3283" s="125" t="str">
        <f>IF(F3283="","",_xlfn.IFNA((VLOOKUP(F3283,help!L:M,2,0))*G3283,"غير مسجلة في المشتريات"))</f>
        <v/>
      </c>
    </row>
    <row r="3284" spans="2:12" x14ac:dyDescent="0.2">
      <c r="B3284" s="14">
        <f>COUNTIFS($E$3:E3284,تقرير!$E$4)</f>
        <v>21</v>
      </c>
      <c r="C3284" s="48"/>
      <c r="D3284" s="48"/>
      <c r="E3284" s="48"/>
      <c r="F3284" s="50"/>
      <c r="G3284" s="51"/>
      <c r="H3284" s="128" t="str">
        <f>IF(F3284="","",_xlfn.IFNA(VLOOKUP(F3284,'سجل المشتريات'!E:M,9,0),"غير مسجلة في المشتريات"))</f>
        <v/>
      </c>
      <c r="I3284" s="27" t="str">
        <f>_xlfn.IFNA(VLOOKUP(E3284,الاوردرات!$B$1:$C$600,2,0),"")</f>
        <v/>
      </c>
      <c r="J3284" s="63"/>
      <c r="L3284" s="125" t="str">
        <f>IF(F3284="","",_xlfn.IFNA((VLOOKUP(F3284,help!L:M,2,0))*G3284,"غير مسجلة في المشتريات"))</f>
        <v/>
      </c>
    </row>
    <row r="3285" spans="2:12" x14ac:dyDescent="0.2">
      <c r="B3285" s="14">
        <f>COUNTIFS($E$3:E3285,تقرير!$E$4)</f>
        <v>21</v>
      </c>
      <c r="C3285" s="48"/>
      <c r="D3285" s="48"/>
      <c r="E3285" s="48"/>
      <c r="F3285" s="50"/>
      <c r="G3285" s="51"/>
      <c r="H3285" s="128" t="str">
        <f>IF(F3285="","",_xlfn.IFNA(VLOOKUP(F3285,'سجل المشتريات'!E:M,9,0),"غير مسجلة في المشتريات"))</f>
        <v/>
      </c>
      <c r="I3285" s="27" t="str">
        <f>_xlfn.IFNA(VLOOKUP(E3285,الاوردرات!$B$1:$C$600,2,0),"")</f>
        <v/>
      </c>
      <c r="J3285" s="63"/>
      <c r="L3285" s="125" t="str">
        <f>IF(F3285="","",_xlfn.IFNA((VLOOKUP(F3285,help!L:M,2,0))*G3285,"غير مسجلة في المشتريات"))</f>
        <v/>
      </c>
    </row>
    <row r="3286" spans="2:12" x14ac:dyDescent="0.2">
      <c r="B3286" s="14">
        <f>COUNTIFS($E$3:E3286,تقرير!$E$4)</f>
        <v>21</v>
      </c>
      <c r="C3286" s="48"/>
      <c r="D3286" s="48"/>
      <c r="E3286" s="48"/>
      <c r="F3286" s="50"/>
      <c r="G3286" s="51"/>
      <c r="H3286" s="128" t="str">
        <f>IF(F3286="","",_xlfn.IFNA(VLOOKUP(F3286,'سجل المشتريات'!E:M,9,0),"غير مسجلة في المشتريات"))</f>
        <v/>
      </c>
      <c r="I3286" s="27" t="str">
        <f>_xlfn.IFNA(VLOOKUP(E3286,الاوردرات!$B$1:$C$600,2,0),"")</f>
        <v/>
      </c>
      <c r="J3286" s="63"/>
      <c r="L3286" s="125" t="str">
        <f>IF(F3286="","",_xlfn.IFNA((VLOOKUP(F3286,help!L:M,2,0))*G3286,"غير مسجلة في المشتريات"))</f>
        <v/>
      </c>
    </row>
    <row r="3287" spans="2:12" x14ac:dyDescent="0.2">
      <c r="B3287" s="14">
        <f>COUNTIFS($E$3:E3287,تقرير!$E$4)</f>
        <v>21</v>
      </c>
      <c r="C3287" s="48"/>
      <c r="D3287" s="48"/>
      <c r="E3287" s="48"/>
      <c r="F3287" s="50"/>
      <c r="G3287" s="51"/>
      <c r="H3287" s="128" t="str">
        <f>IF(F3287="","",_xlfn.IFNA(VLOOKUP(F3287,'سجل المشتريات'!E:M,9,0),"غير مسجلة في المشتريات"))</f>
        <v/>
      </c>
      <c r="I3287" s="27" t="str">
        <f>_xlfn.IFNA(VLOOKUP(E3287,الاوردرات!$B$1:$C$600,2,0),"")</f>
        <v/>
      </c>
      <c r="J3287" s="63"/>
      <c r="L3287" s="125" t="str">
        <f>IF(F3287="","",_xlfn.IFNA((VLOOKUP(F3287,help!L:M,2,0))*G3287,"غير مسجلة في المشتريات"))</f>
        <v/>
      </c>
    </row>
    <row r="3288" spans="2:12" x14ac:dyDescent="0.2">
      <c r="B3288" s="14">
        <f>COUNTIFS($E$3:E3288,تقرير!$E$4)</f>
        <v>21</v>
      </c>
      <c r="C3288" s="48"/>
      <c r="D3288" s="48"/>
      <c r="E3288" s="48"/>
      <c r="F3288" s="50"/>
      <c r="G3288" s="51"/>
      <c r="H3288" s="128" t="str">
        <f>IF(F3288="","",_xlfn.IFNA(VLOOKUP(F3288,'سجل المشتريات'!E:M,9,0),"غير مسجلة في المشتريات"))</f>
        <v/>
      </c>
      <c r="I3288" s="27" t="str">
        <f>_xlfn.IFNA(VLOOKUP(E3288,الاوردرات!$B$1:$C$600,2,0),"")</f>
        <v/>
      </c>
      <c r="J3288" s="63"/>
      <c r="L3288" s="125" t="str">
        <f>IF(F3288="","",_xlfn.IFNA((VLOOKUP(F3288,help!L:M,2,0))*G3288,"غير مسجلة في المشتريات"))</f>
        <v/>
      </c>
    </row>
    <row r="3289" spans="2:12" x14ac:dyDescent="0.2">
      <c r="B3289" s="14">
        <f>COUNTIFS($E$3:E3289,تقرير!$E$4)</f>
        <v>21</v>
      </c>
      <c r="C3289" s="48"/>
      <c r="D3289" s="48"/>
      <c r="E3289" s="48"/>
      <c r="F3289" s="50"/>
      <c r="G3289" s="51"/>
      <c r="H3289" s="128" t="str">
        <f>IF(F3289="","",_xlfn.IFNA(VLOOKUP(F3289,'سجل المشتريات'!E:M,9,0),"غير مسجلة في المشتريات"))</f>
        <v/>
      </c>
      <c r="I3289" s="27" t="str">
        <f>_xlfn.IFNA(VLOOKUP(E3289,الاوردرات!$B$1:$C$600,2,0),"")</f>
        <v/>
      </c>
      <c r="J3289" s="63"/>
      <c r="L3289" s="125" t="str">
        <f>IF(F3289="","",_xlfn.IFNA((VLOOKUP(F3289,help!L:M,2,0))*G3289,"غير مسجلة في المشتريات"))</f>
        <v/>
      </c>
    </row>
    <row r="3290" spans="2:12" x14ac:dyDescent="0.2">
      <c r="B3290" s="14">
        <f>COUNTIFS($E$3:E3290,تقرير!$E$4)</f>
        <v>21</v>
      </c>
      <c r="C3290" s="48"/>
      <c r="D3290" s="48"/>
      <c r="E3290" s="48"/>
      <c r="F3290" s="50"/>
      <c r="G3290" s="51"/>
      <c r="H3290" s="128" t="str">
        <f>IF(F3290="","",_xlfn.IFNA(VLOOKUP(F3290,'سجل المشتريات'!E:M,9,0),"غير مسجلة في المشتريات"))</f>
        <v/>
      </c>
      <c r="I3290" s="27" t="str">
        <f>_xlfn.IFNA(VLOOKUP(E3290,الاوردرات!$B$1:$C$600,2,0),"")</f>
        <v/>
      </c>
      <c r="J3290" s="63"/>
      <c r="L3290" s="125" t="str">
        <f>IF(F3290="","",_xlfn.IFNA((VLOOKUP(F3290,help!L:M,2,0))*G3290,"غير مسجلة في المشتريات"))</f>
        <v/>
      </c>
    </row>
    <row r="3291" spans="2:12" x14ac:dyDescent="0.2">
      <c r="B3291" s="14">
        <f>COUNTIFS($E$3:E3291,تقرير!$E$4)</f>
        <v>21</v>
      </c>
      <c r="C3291" s="48"/>
      <c r="D3291" s="48"/>
      <c r="E3291" s="48"/>
      <c r="F3291" s="50"/>
      <c r="G3291" s="51"/>
      <c r="H3291" s="128" t="str">
        <f>IF(F3291="","",_xlfn.IFNA(VLOOKUP(F3291,'سجل المشتريات'!E:M,9,0),"غير مسجلة في المشتريات"))</f>
        <v/>
      </c>
      <c r="I3291" s="27" t="str">
        <f>_xlfn.IFNA(VLOOKUP(E3291,الاوردرات!$B$1:$C$600,2,0),"")</f>
        <v/>
      </c>
      <c r="J3291" s="63"/>
      <c r="L3291" s="125" t="str">
        <f>IF(F3291="","",_xlfn.IFNA((VLOOKUP(F3291,help!L:M,2,0))*G3291,"غير مسجلة في المشتريات"))</f>
        <v/>
      </c>
    </row>
    <row r="3292" spans="2:12" x14ac:dyDescent="0.2">
      <c r="B3292" s="14">
        <f>COUNTIFS($E$3:E3292,تقرير!$E$4)</f>
        <v>21</v>
      </c>
      <c r="C3292" s="48"/>
      <c r="D3292" s="48"/>
      <c r="E3292" s="48"/>
      <c r="F3292" s="50"/>
      <c r="G3292" s="51"/>
      <c r="H3292" s="128" t="str">
        <f>IF(F3292="","",_xlfn.IFNA(VLOOKUP(F3292,'سجل المشتريات'!E:M,9,0),"غير مسجلة في المشتريات"))</f>
        <v/>
      </c>
      <c r="I3292" s="27" t="str">
        <f>_xlfn.IFNA(VLOOKUP(E3292,الاوردرات!$B$1:$C$600,2,0),"")</f>
        <v/>
      </c>
      <c r="J3292" s="63"/>
      <c r="L3292" s="125" t="str">
        <f>IF(F3292="","",_xlfn.IFNA((VLOOKUP(F3292,help!L:M,2,0))*G3292,"غير مسجلة في المشتريات"))</f>
        <v/>
      </c>
    </row>
    <row r="3293" spans="2:12" x14ac:dyDescent="0.2">
      <c r="B3293" s="14">
        <f>COUNTIFS($E$3:E3293,تقرير!$E$4)</f>
        <v>21</v>
      </c>
      <c r="C3293" s="48"/>
      <c r="D3293" s="48"/>
      <c r="E3293" s="48"/>
      <c r="F3293" s="50"/>
      <c r="G3293" s="51"/>
      <c r="H3293" s="128" t="str">
        <f>IF(F3293="","",_xlfn.IFNA(VLOOKUP(F3293,'سجل المشتريات'!E:M,9,0),"غير مسجلة في المشتريات"))</f>
        <v/>
      </c>
      <c r="I3293" s="27" t="str">
        <f>_xlfn.IFNA(VLOOKUP(E3293,الاوردرات!$B$1:$C$600,2,0),"")</f>
        <v/>
      </c>
      <c r="J3293" s="63"/>
      <c r="L3293" s="125" t="str">
        <f>IF(F3293="","",_xlfn.IFNA((VLOOKUP(F3293,help!L:M,2,0))*G3293,"غير مسجلة في المشتريات"))</f>
        <v/>
      </c>
    </row>
    <row r="3294" spans="2:12" x14ac:dyDescent="0.2">
      <c r="B3294" s="14">
        <f>COUNTIFS($E$3:E3294,تقرير!$E$4)</f>
        <v>21</v>
      </c>
      <c r="C3294" s="48"/>
      <c r="D3294" s="48"/>
      <c r="E3294" s="48"/>
      <c r="F3294" s="50"/>
      <c r="G3294" s="51"/>
      <c r="H3294" s="128" t="str">
        <f>IF(F3294="","",_xlfn.IFNA(VLOOKUP(F3294,'سجل المشتريات'!E:M,9,0),"غير مسجلة في المشتريات"))</f>
        <v/>
      </c>
      <c r="I3294" s="27" t="str">
        <f>_xlfn.IFNA(VLOOKUP(E3294,الاوردرات!$B$1:$C$600,2,0),"")</f>
        <v/>
      </c>
      <c r="J3294" s="63"/>
      <c r="L3294" s="125" t="str">
        <f>IF(F3294="","",_xlfn.IFNA((VLOOKUP(F3294,help!L:M,2,0))*G3294,"غير مسجلة في المشتريات"))</f>
        <v/>
      </c>
    </row>
    <row r="3295" spans="2:12" x14ac:dyDescent="0.2">
      <c r="B3295" s="14">
        <f>COUNTIFS($E$3:E3295,تقرير!$E$4)</f>
        <v>21</v>
      </c>
      <c r="C3295" s="48"/>
      <c r="D3295" s="48"/>
      <c r="E3295" s="48"/>
      <c r="F3295" s="50"/>
      <c r="G3295" s="51"/>
      <c r="H3295" s="128" t="str">
        <f>IF(F3295="","",_xlfn.IFNA(VLOOKUP(F3295,'سجل المشتريات'!E:M,9,0),"غير مسجلة في المشتريات"))</f>
        <v/>
      </c>
      <c r="I3295" s="27" t="str">
        <f>_xlfn.IFNA(VLOOKUP(E3295,الاوردرات!$B$1:$C$600,2,0),"")</f>
        <v/>
      </c>
      <c r="J3295" s="63"/>
      <c r="L3295" s="125" t="str">
        <f>IF(F3295="","",_xlfn.IFNA((VLOOKUP(F3295,help!L:M,2,0))*G3295,"غير مسجلة في المشتريات"))</f>
        <v/>
      </c>
    </row>
    <row r="3296" spans="2:12" x14ac:dyDescent="0.2">
      <c r="B3296" s="14">
        <f>COUNTIFS($E$3:E3296,تقرير!$E$4)</f>
        <v>21</v>
      </c>
      <c r="C3296" s="48"/>
      <c r="D3296" s="48"/>
      <c r="E3296" s="48"/>
      <c r="F3296" s="50"/>
      <c r="G3296" s="51"/>
      <c r="H3296" s="128" t="str">
        <f>IF(F3296="","",_xlfn.IFNA(VLOOKUP(F3296,'سجل المشتريات'!E:M,9,0),"غير مسجلة في المشتريات"))</f>
        <v/>
      </c>
      <c r="I3296" s="27" t="str">
        <f>_xlfn.IFNA(VLOOKUP(E3296,الاوردرات!$B$1:$C$600,2,0),"")</f>
        <v/>
      </c>
      <c r="J3296" s="63"/>
      <c r="L3296" s="125" t="str">
        <f>IF(F3296="","",_xlfn.IFNA((VLOOKUP(F3296,help!L:M,2,0))*G3296,"غير مسجلة في المشتريات"))</f>
        <v/>
      </c>
    </row>
    <row r="3297" spans="2:12" x14ac:dyDescent="0.2">
      <c r="B3297" s="14">
        <f>COUNTIFS($E$3:E3297,تقرير!$E$4)</f>
        <v>21</v>
      </c>
      <c r="C3297" s="48"/>
      <c r="D3297" s="48"/>
      <c r="E3297" s="48"/>
      <c r="F3297" s="50"/>
      <c r="G3297" s="51"/>
      <c r="H3297" s="128" t="str">
        <f>IF(F3297="","",_xlfn.IFNA(VLOOKUP(F3297,'سجل المشتريات'!E:M,9,0),"غير مسجلة في المشتريات"))</f>
        <v/>
      </c>
      <c r="I3297" s="27" t="str">
        <f>_xlfn.IFNA(VLOOKUP(E3297,الاوردرات!$B$1:$C$600,2,0),"")</f>
        <v/>
      </c>
      <c r="J3297" s="63"/>
      <c r="L3297" s="125" t="str">
        <f>IF(F3297="","",_xlfn.IFNA((VLOOKUP(F3297,help!L:M,2,0))*G3297,"غير مسجلة في المشتريات"))</f>
        <v/>
      </c>
    </row>
    <row r="3298" spans="2:12" x14ac:dyDescent="0.2">
      <c r="B3298" s="14">
        <f>COUNTIFS($E$3:E3298,تقرير!$E$4)</f>
        <v>21</v>
      </c>
      <c r="C3298" s="48"/>
      <c r="D3298" s="48"/>
      <c r="E3298" s="48"/>
      <c r="F3298" s="50"/>
      <c r="G3298" s="51"/>
      <c r="H3298" s="128" t="str">
        <f>IF(F3298="","",_xlfn.IFNA(VLOOKUP(F3298,'سجل المشتريات'!E:M,9,0),"غير مسجلة في المشتريات"))</f>
        <v/>
      </c>
      <c r="I3298" s="27" t="str">
        <f>_xlfn.IFNA(VLOOKUP(E3298,الاوردرات!$B$1:$C$600,2,0),"")</f>
        <v/>
      </c>
      <c r="J3298" s="63"/>
      <c r="L3298" s="125" t="str">
        <f>IF(F3298="","",_xlfn.IFNA((VLOOKUP(F3298,help!L:M,2,0))*G3298,"غير مسجلة في المشتريات"))</f>
        <v/>
      </c>
    </row>
    <row r="3299" spans="2:12" x14ac:dyDescent="0.2">
      <c r="B3299" s="14">
        <f>COUNTIFS($E$3:E3299,تقرير!$E$4)</f>
        <v>21</v>
      </c>
      <c r="C3299" s="48"/>
      <c r="D3299" s="48"/>
      <c r="E3299" s="48"/>
      <c r="F3299" s="50"/>
      <c r="G3299" s="51"/>
      <c r="H3299" s="128" t="str">
        <f>IF(F3299="","",_xlfn.IFNA(VLOOKUP(F3299,'سجل المشتريات'!E:M,9,0),"غير مسجلة في المشتريات"))</f>
        <v/>
      </c>
      <c r="I3299" s="27" t="str">
        <f>_xlfn.IFNA(VLOOKUP(E3299,الاوردرات!$B$1:$C$600,2,0),"")</f>
        <v/>
      </c>
      <c r="J3299" s="63"/>
      <c r="L3299" s="125" t="str">
        <f>IF(F3299="","",_xlfn.IFNA((VLOOKUP(F3299,help!L:M,2,0))*G3299,"غير مسجلة في المشتريات"))</f>
        <v/>
      </c>
    </row>
    <row r="3300" spans="2:12" x14ac:dyDescent="0.2">
      <c r="B3300" s="14">
        <f>COUNTIFS($E$3:E3300,تقرير!$E$4)</f>
        <v>21</v>
      </c>
      <c r="C3300" s="48"/>
      <c r="D3300" s="48"/>
      <c r="E3300" s="48"/>
      <c r="F3300" s="50"/>
      <c r="G3300" s="51"/>
      <c r="H3300" s="128" t="str">
        <f>IF(F3300="","",_xlfn.IFNA(VLOOKUP(F3300,'سجل المشتريات'!E:M,9,0),"غير مسجلة في المشتريات"))</f>
        <v/>
      </c>
      <c r="I3300" s="27" t="str">
        <f>_xlfn.IFNA(VLOOKUP(E3300,الاوردرات!$B$1:$C$600,2,0),"")</f>
        <v/>
      </c>
      <c r="J3300" s="63"/>
      <c r="L3300" s="125" t="str">
        <f>IF(F3300="","",_xlfn.IFNA((VLOOKUP(F3300,help!L:M,2,0))*G3300,"غير مسجلة في المشتريات"))</f>
        <v/>
      </c>
    </row>
    <row r="3301" spans="2:12" x14ac:dyDescent="0.2">
      <c r="B3301" s="14">
        <f>COUNTIFS($E$3:E3301,تقرير!$E$4)</f>
        <v>21</v>
      </c>
      <c r="C3301" s="48"/>
      <c r="D3301" s="48"/>
      <c r="E3301" s="48"/>
      <c r="F3301" s="50"/>
      <c r="G3301" s="51"/>
      <c r="H3301" s="128" t="str">
        <f>IF(F3301="","",_xlfn.IFNA(VLOOKUP(F3301,'سجل المشتريات'!E:M,9,0),"غير مسجلة في المشتريات"))</f>
        <v/>
      </c>
      <c r="I3301" s="27" t="str">
        <f>_xlfn.IFNA(VLOOKUP(E3301,الاوردرات!$B$1:$C$600,2,0),"")</f>
        <v/>
      </c>
      <c r="J3301" s="63"/>
      <c r="L3301" s="125" t="str">
        <f>IF(F3301="","",_xlfn.IFNA((VLOOKUP(F3301,help!L:M,2,0))*G3301,"غير مسجلة في المشتريات"))</f>
        <v/>
      </c>
    </row>
    <row r="3302" spans="2:12" x14ac:dyDescent="0.2">
      <c r="B3302" s="14">
        <f>COUNTIFS($E$3:E3302,تقرير!$E$4)</f>
        <v>21</v>
      </c>
      <c r="C3302" s="48"/>
      <c r="D3302" s="48"/>
      <c r="E3302" s="48"/>
      <c r="F3302" s="50"/>
      <c r="G3302" s="51"/>
      <c r="H3302" s="128" t="str">
        <f>IF(F3302="","",_xlfn.IFNA(VLOOKUP(F3302,'سجل المشتريات'!E:M,9,0),"غير مسجلة في المشتريات"))</f>
        <v/>
      </c>
      <c r="I3302" s="27" t="str">
        <f>_xlfn.IFNA(VLOOKUP(E3302,الاوردرات!$B$1:$C$600,2,0),"")</f>
        <v/>
      </c>
      <c r="J3302" s="63"/>
      <c r="L3302" s="125" t="str">
        <f>IF(F3302="","",_xlfn.IFNA((VLOOKUP(F3302,help!L:M,2,0))*G3302,"غير مسجلة في المشتريات"))</f>
        <v/>
      </c>
    </row>
    <row r="3303" spans="2:12" x14ac:dyDescent="0.2">
      <c r="B3303" s="14">
        <f>COUNTIFS($E$3:E3303,تقرير!$E$4)</f>
        <v>21</v>
      </c>
      <c r="C3303" s="48"/>
      <c r="D3303" s="48"/>
      <c r="E3303" s="48"/>
      <c r="F3303" s="50"/>
      <c r="G3303" s="51"/>
      <c r="H3303" s="128" t="str">
        <f>IF(F3303="","",_xlfn.IFNA(VLOOKUP(F3303,'سجل المشتريات'!E:M,9,0),"غير مسجلة في المشتريات"))</f>
        <v/>
      </c>
      <c r="I3303" s="27" t="str">
        <f>_xlfn.IFNA(VLOOKUP(E3303,الاوردرات!$B$1:$C$600,2,0),"")</f>
        <v/>
      </c>
      <c r="J3303" s="63"/>
      <c r="L3303" s="125" t="str">
        <f>IF(F3303="","",_xlfn.IFNA((VLOOKUP(F3303,help!L:M,2,0))*G3303,"غير مسجلة في المشتريات"))</f>
        <v/>
      </c>
    </row>
    <row r="3304" spans="2:12" x14ac:dyDescent="0.2">
      <c r="B3304" s="14">
        <f>COUNTIFS($E$3:E3304,تقرير!$E$4)</f>
        <v>21</v>
      </c>
      <c r="C3304" s="48"/>
      <c r="D3304" s="48"/>
      <c r="E3304" s="48"/>
      <c r="F3304" s="50"/>
      <c r="G3304" s="51"/>
      <c r="H3304" s="128" t="str">
        <f>IF(F3304="","",_xlfn.IFNA(VLOOKUP(F3304,'سجل المشتريات'!E:M,9,0),"غير مسجلة في المشتريات"))</f>
        <v/>
      </c>
      <c r="I3304" s="27" t="str">
        <f>_xlfn.IFNA(VLOOKUP(E3304,الاوردرات!$B$1:$C$600,2,0),"")</f>
        <v/>
      </c>
      <c r="J3304" s="63"/>
      <c r="L3304" s="125" t="str">
        <f>IF(F3304="","",_xlfn.IFNA((VLOOKUP(F3304,help!L:M,2,0))*G3304,"غير مسجلة في المشتريات"))</f>
        <v/>
      </c>
    </row>
    <row r="3305" spans="2:12" x14ac:dyDescent="0.2">
      <c r="B3305" s="14">
        <f>COUNTIFS($E$3:E3305,تقرير!$E$4)</f>
        <v>21</v>
      </c>
      <c r="C3305" s="48"/>
      <c r="D3305" s="48"/>
      <c r="E3305" s="48"/>
      <c r="F3305" s="50"/>
      <c r="G3305" s="51"/>
      <c r="H3305" s="128" t="str">
        <f>IF(F3305="","",_xlfn.IFNA(VLOOKUP(F3305,'سجل المشتريات'!E:M,9,0),"غير مسجلة في المشتريات"))</f>
        <v/>
      </c>
      <c r="I3305" s="27" t="str">
        <f>_xlfn.IFNA(VLOOKUP(E3305,الاوردرات!$B$1:$C$600,2,0),"")</f>
        <v/>
      </c>
      <c r="J3305" s="63"/>
      <c r="L3305" s="125" t="str">
        <f>IF(F3305="","",_xlfn.IFNA((VLOOKUP(F3305,help!L:M,2,0))*G3305,"غير مسجلة في المشتريات"))</f>
        <v/>
      </c>
    </row>
    <row r="3306" spans="2:12" x14ac:dyDescent="0.2">
      <c r="B3306" s="14">
        <f>COUNTIFS($E$3:E3306,تقرير!$E$4)</f>
        <v>21</v>
      </c>
      <c r="C3306" s="48"/>
      <c r="D3306" s="48"/>
      <c r="E3306" s="48"/>
      <c r="F3306" s="50"/>
      <c r="G3306" s="51"/>
      <c r="H3306" s="128" t="str">
        <f>IF(F3306="","",_xlfn.IFNA(VLOOKUP(F3306,'سجل المشتريات'!E:M,9,0),"غير مسجلة في المشتريات"))</f>
        <v/>
      </c>
      <c r="I3306" s="27" t="str">
        <f>_xlfn.IFNA(VLOOKUP(E3306,الاوردرات!$B$1:$C$600,2,0),"")</f>
        <v/>
      </c>
      <c r="J3306" s="63"/>
      <c r="L3306" s="125" t="str">
        <f>IF(F3306="","",_xlfn.IFNA((VLOOKUP(F3306,help!L:M,2,0))*G3306,"غير مسجلة في المشتريات"))</f>
        <v/>
      </c>
    </row>
    <row r="3307" spans="2:12" x14ac:dyDescent="0.2">
      <c r="B3307" s="14">
        <f>COUNTIFS($E$3:E3307,تقرير!$E$4)</f>
        <v>21</v>
      </c>
      <c r="C3307" s="48"/>
      <c r="D3307" s="48"/>
      <c r="E3307" s="48"/>
      <c r="F3307" s="50"/>
      <c r="G3307" s="51"/>
      <c r="H3307" s="128" t="str">
        <f>IF(F3307="","",_xlfn.IFNA(VLOOKUP(F3307,'سجل المشتريات'!E:M,9,0),"غير مسجلة في المشتريات"))</f>
        <v/>
      </c>
      <c r="I3307" s="27" t="str">
        <f>_xlfn.IFNA(VLOOKUP(E3307,الاوردرات!$B$1:$C$600,2,0),"")</f>
        <v/>
      </c>
      <c r="J3307" s="63"/>
      <c r="L3307" s="125" t="str">
        <f>IF(F3307="","",_xlfn.IFNA((VLOOKUP(F3307,help!L:M,2,0))*G3307,"غير مسجلة في المشتريات"))</f>
        <v/>
      </c>
    </row>
    <row r="3308" spans="2:12" x14ac:dyDescent="0.2">
      <c r="B3308" s="14">
        <f>COUNTIFS($E$3:E3308,تقرير!$E$4)</f>
        <v>21</v>
      </c>
      <c r="C3308" s="48"/>
      <c r="D3308" s="48"/>
      <c r="E3308" s="48"/>
      <c r="F3308" s="50"/>
      <c r="G3308" s="51"/>
      <c r="H3308" s="128" t="str">
        <f>IF(F3308="","",_xlfn.IFNA(VLOOKUP(F3308,'سجل المشتريات'!E:M,9,0),"غير مسجلة في المشتريات"))</f>
        <v/>
      </c>
      <c r="I3308" s="27" t="str">
        <f>_xlfn.IFNA(VLOOKUP(E3308,الاوردرات!$B$1:$C$600,2,0),"")</f>
        <v/>
      </c>
      <c r="J3308" s="63"/>
      <c r="L3308" s="125" t="str">
        <f>IF(F3308="","",_xlfn.IFNA((VLOOKUP(F3308,help!L:M,2,0))*G3308,"غير مسجلة في المشتريات"))</f>
        <v/>
      </c>
    </row>
    <row r="3309" spans="2:12" x14ac:dyDescent="0.2">
      <c r="B3309" s="14">
        <f>COUNTIFS($E$3:E3309,تقرير!$E$4)</f>
        <v>21</v>
      </c>
      <c r="C3309" s="48"/>
      <c r="D3309" s="48"/>
      <c r="E3309" s="48"/>
      <c r="F3309" s="50"/>
      <c r="G3309" s="51"/>
      <c r="H3309" s="128" t="str">
        <f>IF(F3309="","",_xlfn.IFNA(VLOOKUP(F3309,'سجل المشتريات'!E:M,9,0),"غير مسجلة في المشتريات"))</f>
        <v/>
      </c>
      <c r="I3309" s="27" t="str">
        <f>_xlfn.IFNA(VLOOKUP(E3309,الاوردرات!$B$1:$C$600,2,0),"")</f>
        <v/>
      </c>
      <c r="J3309" s="63"/>
      <c r="L3309" s="125" t="str">
        <f>IF(F3309="","",_xlfn.IFNA((VLOOKUP(F3309,help!L:M,2,0))*G3309,"غير مسجلة في المشتريات"))</f>
        <v/>
      </c>
    </row>
    <row r="3310" spans="2:12" x14ac:dyDescent="0.2">
      <c r="B3310" s="14">
        <f>COUNTIFS($E$3:E3310,تقرير!$E$4)</f>
        <v>21</v>
      </c>
      <c r="C3310" s="48"/>
      <c r="D3310" s="48"/>
      <c r="E3310" s="48"/>
      <c r="F3310" s="50"/>
      <c r="G3310" s="51"/>
      <c r="H3310" s="128" t="str">
        <f>IF(F3310="","",_xlfn.IFNA(VLOOKUP(F3310,'سجل المشتريات'!E:M,9,0),"غير مسجلة في المشتريات"))</f>
        <v/>
      </c>
      <c r="I3310" s="27" t="str">
        <f>_xlfn.IFNA(VLOOKUP(E3310,الاوردرات!$B$1:$C$600,2,0),"")</f>
        <v/>
      </c>
      <c r="J3310" s="63"/>
      <c r="L3310" s="125" t="str">
        <f>IF(F3310="","",_xlfn.IFNA((VLOOKUP(F3310,help!L:M,2,0))*G3310,"غير مسجلة في المشتريات"))</f>
        <v/>
      </c>
    </row>
    <row r="3311" spans="2:12" x14ac:dyDescent="0.2">
      <c r="B3311" s="14">
        <f>COUNTIFS($E$3:E3311,تقرير!$E$4)</f>
        <v>21</v>
      </c>
      <c r="C3311" s="48"/>
      <c r="D3311" s="48"/>
      <c r="E3311" s="48"/>
      <c r="F3311" s="50"/>
      <c r="G3311" s="51"/>
      <c r="H3311" s="128" t="str">
        <f>IF(F3311="","",_xlfn.IFNA(VLOOKUP(F3311,'سجل المشتريات'!E:M,9,0),"غير مسجلة في المشتريات"))</f>
        <v/>
      </c>
      <c r="I3311" s="27" t="str">
        <f>_xlfn.IFNA(VLOOKUP(E3311,الاوردرات!$B$1:$C$600,2,0),"")</f>
        <v/>
      </c>
      <c r="J3311" s="63"/>
      <c r="L3311" s="125" t="str">
        <f>IF(F3311="","",_xlfn.IFNA((VLOOKUP(F3311,help!L:M,2,0))*G3311,"غير مسجلة في المشتريات"))</f>
        <v/>
      </c>
    </row>
    <row r="3312" spans="2:12" x14ac:dyDescent="0.2">
      <c r="B3312" s="14">
        <f>COUNTIFS($E$3:E3312,تقرير!$E$4)</f>
        <v>21</v>
      </c>
      <c r="C3312" s="48"/>
      <c r="D3312" s="48"/>
      <c r="E3312" s="48"/>
      <c r="F3312" s="50"/>
      <c r="G3312" s="51"/>
      <c r="H3312" s="128" t="str">
        <f>IF(F3312="","",_xlfn.IFNA(VLOOKUP(F3312,'سجل المشتريات'!E:M,9,0),"غير مسجلة في المشتريات"))</f>
        <v/>
      </c>
      <c r="I3312" s="27" t="str">
        <f>_xlfn.IFNA(VLOOKUP(E3312,الاوردرات!$B$1:$C$600,2,0),"")</f>
        <v/>
      </c>
      <c r="J3312" s="63"/>
      <c r="L3312" s="125" t="str">
        <f>IF(F3312="","",_xlfn.IFNA((VLOOKUP(F3312,help!L:M,2,0))*G3312,"غير مسجلة في المشتريات"))</f>
        <v/>
      </c>
    </row>
    <row r="3313" spans="2:12" x14ac:dyDescent="0.2">
      <c r="B3313" s="14">
        <f>COUNTIFS($E$3:E3313,تقرير!$E$4)</f>
        <v>21</v>
      </c>
      <c r="C3313" s="48"/>
      <c r="D3313" s="48"/>
      <c r="E3313" s="48"/>
      <c r="F3313" s="50"/>
      <c r="G3313" s="51"/>
      <c r="H3313" s="128" t="str">
        <f>IF(F3313="","",_xlfn.IFNA(VLOOKUP(F3313,'سجل المشتريات'!E:M,9,0),"غير مسجلة في المشتريات"))</f>
        <v/>
      </c>
      <c r="I3313" s="27" t="str">
        <f>_xlfn.IFNA(VLOOKUP(E3313,الاوردرات!$B$1:$C$600,2,0),"")</f>
        <v/>
      </c>
      <c r="J3313" s="63"/>
      <c r="L3313" s="125" t="str">
        <f>IF(F3313="","",_xlfn.IFNA((VLOOKUP(F3313,help!L:M,2,0))*G3313,"غير مسجلة في المشتريات"))</f>
        <v/>
      </c>
    </row>
    <row r="3314" spans="2:12" x14ac:dyDescent="0.2">
      <c r="B3314" s="14">
        <f>COUNTIFS($E$3:E3314,تقرير!$E$4)</f>
        <v>21</v>
      </c>
      <c r="C3314" s="48"/>
      <c r="D3314" s="48"/>
      <c r="E3314" s="48"/>
      <c r="F3314" s="50"/>
      <c r="G3314" s="51"/>
      <c r="H3314" s="128" t="str">
        <f>IF(F3314="","",_xlfn.IFNA(VLOOKUP(F3314,'سجل المشتريات'!E:M,9,0),"غير مسجلة في المشتريات"))</f>
        <v/>
      </c>
      <c r="I3314" s="27" t="str">
        <f>_xlfn.IFNA(VLOOKUP(E3314,الاوردرات!$B$1:$C$600,2,0),"")</f>
        <v/>
      </c>
      <c r="J3314" s="63"/>
      <c r="L3314" s="125" t="str">
        <f>IF(F3314="","",_xlfn.IFNA((VLOOKUP(F3314,help!L:M,2,0))*G3314,"غير مسجلة في المشتريات"))</f>
        <v/>
      </c>
    </row>
    <row r="3315" spans="2:12" x14ac:dyDescent="0.2">
      <c r="B3315" s="14">
        <f>COUNTIFS($E$3:E3315,تقرير!$E$4)</f>
        <v>21</v>
      </c>
      <c r="C3315" s="48"/>
      <c r="D3315" s="48"/>
      <c r="E3315" s="48"/>
      <c r="F3315" s="50"/>
      <c r="G3315" s="51"/>
      <c r="H3315" s="128" t="str">
        <f>IF(F3315="","",_xlfn.IFNA(VLOOKUP(F3315,'سجل المشتريات'!E:M,9,0),"غير مسجلة في المشتريات"))</f>
        <v/>
      </c>
      <c r="I3315" s="27" t="str">
        <f>_xlfn.IFNA(VLOOKUP(E3315,الاوردرات!$B$1:$C$600,2,0),"")</f>
        <v/>
      </c>
      <c r="J3315" s="63"/>
      <c r="L3315" s="125" t="str">
        <f>IF(F3315="","",_xlfn.IFNA((VLOOKUP(F3315,help!L:M,2,0))*G3315,"غير مسجلة في المشتريات"))</f>
        <v/>
      </c>
    </row>
    <row r="3316" spans="2:12" x14ac:dyDescent="0.2">
      <c r="B3316" s="14">
        <f>COUNTIFS($E$3:E3316,تقرير!$E$4)</f>
        <v>21</v>
      </c>
      <c r="C3316" s="48"/>
      <c r="D3316" s="48"/>
      <c r="E3316" s="48"/>
      <c r="F3316" s="50"/>
      <c r="G3316" s="51"/>
      <c r="H3316" s="128" t="str">
        <f>IF(F3316="","",_xlfn.IFNA(VLOOKUP(F3316,'سجل المشتريات'!E:M,9,0),"غير مسجلة في المشتريات"))</f>
        <v/>
      </c>
      <c r="I3316" s="27" t="str">
        <f>_xlfn.IFNA(VLOOKUP(E3316,الاوردرات!$B$1:$C$600,2,0),"")</f>
        <v/>
      </c>
      <c r="J3316" s="63"/>
      <c r="L3316" s="125" t="str">
        <f>IF(F3316="","",_xlfn.IFNA((VLOOKUP(F3316,help!L:M,2,0))*G3316,"غير مسجلة في المشتريات"))</f>
        <v/>
      </c>
    </row>
    <row r="3317" spans="2:12" x14ac:dyDescent="0.2">
      <c r="B3317" s="14">
        <f>COUNTIFS($E$3:E3317,تقرير!$E$4)</f>
        <v>21</v>
      </c>
      <c r="C3317" s="48"/>
      <c r="D3317" s="48"/>
      <c r="E3317" s="48"/>
      <c r="F3317" s="50"/>
      <c r="G3317" s="51"/>
      <c r="H3317" s="128" t="str">
        <f>IF(F3317="","",_xlfn.IFNA(VLOOKUP(F3317,'سجل المشتريات'!E:M,9,0),"غير مسجلة في المشتريات"))</f>
        <v/>
      </c>
      <c r="I3317" s="27" t="str">
        <f>_xlfn.IFNA(VLOOKUP(E3317,الاوردرات!$B$1:$C$600,2,0),"")</f>
        <v/>
      </c>
      <c r="J3317" s="63"/>
      <c r="L3317" s="125" t="str">
        <f>IF(F3317="","",_xlfn.IFNA((VLOOKUP(F3317,help!L:M,2,0))*G3317,"غير مسجلة في المشتريات"))</f>
        <v/>
      </c>
    </row>
    <row r="3318" spans="2:12" x14ac:dyDescent="0.2">
      <c r="B3318" s="14">
        <f>COUNTIFS($E$3:E3318,تقرير!$E$4)</f>
        <v>21</v>
      </c>
      <c r="C3318" s="48"/>
      <c r="D3318" s="48"/>
      <c r="E3318" s="48"/>
      <c r="F3318" s="50"/>
      <c r="G3318" s="51"/>
      <c r="H3318" s="128" t="str">
        <f>IF(F3318="","",_xlfn.IFNA(VLOOKUP(F3318,'سجل المشتريات'!E:M,9,0),"غير مسجلة في المشتريات"))</f>
        <v/>
      </c>
      <c r="I3318" s="27" t="str">
        <f>_xlfn.IFNA(VLOOKUP(E3318,الاوردرات!$B$1:$C$600,2,0),"")</f>
        <v/>
      </c>
      <c r="J3318" s="63"/>
      <c r="L3318" s="125" t="str">
        <f>IF(F3318="","",_xlfn.IFNA((VLOOKUP(F3318,help!L:M,2,0))*G3318,"غير مسجلة في المشتريات"))</f>
        <v/>
      </c>
    </row>
    <row r="3319" spans="2:12" x14ac:dyDescent="0.2">
      <c r="B3319" s="14">
        <f>COUNTIFS($E$3:E3319,تقرير!$E$4)</f>
        <v>21</v>
      </c>
      <c r="C3319" s="48"/>
      <c r="D3319" s="48"/>
      <c r="E3319" s="48"/>
      <c r="F3319" s="50"/>
      <c r="G3319" s="51"/>
      <c r="H3319" s="128" t="str">
        <f>IF(F3319="","",_xlfn.IFNA(VLOOKUP(F3319,'سجل المشتريات'!E:M,9,0),"غير مسجلة في المشتريات"))</f>
        <v/>
      </c>
      <c r="I3319" s="27" t="str">
        <f>_xlfn.IFNA(VLOOKUP(E3319,الاوردرات!$B$1:$C$600,2,0),"")</f>
        <v/>
      </c>
      <c r="J3319" s="63"/>
      <c r="L3319" s="125" t="str">
        <f>IF(F3319="","",_xlfn.IFNA((VLOOKUP(F3319,help!L:M,2,0))*G3319,"غير مسجلة في المشتريات"))</f>
        <v/>
      </c>
    </row>
    <row r="3320" spans="2:12" x14ac:dyDescent="0.2">
      <c r="B3320" s="14">
        <f>COUNTIFS($E$3:E3320,تقرير!$E$4)</f>
        <v>21</v>
      </c>
      <c r="C3320" s="48"/>
      <c r="D3320" s="48"/>
      <c r="E3320" s="48"/>
      <c r="F3320" s="50"/>
      <c r="G3320" s="51"/>
      <c r="H3320" s="128" t="str">
        <f>IF(F3320="","",_xlfn.IFNA(VLOOKUP(F3320,'سجل المشتريات'!E:M,9,0),"غير مسجلة في المشتريات"))</f>
        <v/>
      </c>
      <c r="I3320" s="27" t="str">
        <f>_xlfn.IFNA(VLOOKUP(E3320,الاوردرات!$B$1:$C$600,2,0),"")</f>
        <v/>
      </c>
      <c r="J3320" s="63"/>
      <c r="L3320" s="125" t="str">
        <f>IF(F3320="","",_xlfn.IFNA((VLOOKUP(F3320,help!L:M,2,0))*G3320,"غير مسجلة في المشتريات"))</f>
        <v/>
      </c>
    </row>
    <row r="3321" spans="2:12" x14ac:dyDescent="0.2">
      <c r="B3321" s="14">
        <f>COUNTIFS($E$3:E3321,تقرير!$E$4)</f>
        <v>21</v>
      </c>
      <c r="C3321" s="48"/>
      <c r="D3321" s="48"/>
      <c r="E3321" s="48"/>
      <c r="F3321" s="50"/>
      <c r="G3321" s="51"/>
      <c r="H3321" s="128" t="str">
        <f>IF(F3321="","",_xlfn.IFNA(VLOOKUP(F3321,'سجل المشتريات'!E:M,9,0),"غير مسجلة في المشتريات"))</f>
        <v/>
      </c>
      <c r="I3321" s="27" t="str">
        <f>_xlfn.IFNA(VLOOKUP(E3321,الاوردرات!$B$1:$C$600,2,0),"")</f>
        <v/>
      </c>
      <c r="J3321" s="63"/>
      <c r="L3321" s="125" t="str">
        <f>IF(F3321="","",_xlfn.IFNA((VLOOKUP(F3321,help!L:M,2,0))*G3321,"غير مسجلة في المشتريات"))</f>
        <v/>
      </c>
    </row>
    <row r="3322" spans="2:12" x14ac:dyDescent="0.2">
      <c r="B3322" s="14">
        <f>COUNTIFS($E$3:E3322,تقرير!$E$4)</f>
        <v>21</v>
      </c>
      <c r="C3322" s="48"/>
      <c r="D3322" s="48"/>
      <c r="E3322" s="48"/>
      <c r="F3322" s="50"/>
      <c r="G3322" s="51"/>
      <c r="H3322" s="128" t="str">
        <f>IF(F3322="","",_xlfn.IFNA(VLOOKUP(F3322,'سجل المشتريات'!E:M,9,0),"غير مسجلة في المشتريات"))</f>
        <v/>
      </c>
      <c r="I3322" s="27" t="str">
        <f>_xlfn.IFNA(VLOOKUP(E3322,الاوردرات!$B$1:$C$600,2,0),"")</f>
        <v/>
      </c>
      <c r="J3322" s="63"/>
      <c r="L3322" s="125" t="str">
        <f>IF(F3322="","",_xlfn.IFNA((VLOOKUP(F3322,help!L:M,2,0))*G3322,"غير مسجلة في المشتريات"))</f>
        <v/>
      </c>
    </row>
    <row r="3323" spans="2:12" x14ac:dyDescent="0.2">
      <c r="B3323" s="14">
        <f>COUNTIFS($E$3:E3323,تقرير!$E$4)</f>
        <v>21</v>
      </c>
      <c r="C3323" s="48"/>
      <c r="D3323" s="48"/>
      <c r="E3323" s="48"/>
      <c r="F3323" s="50"/>
      <c r="G3323" s="51"/>
      <c r="H3323" s="128" t="str">
        <f>IF(F3323="","",_xlfn.IFNA(VLOOKUP(F3323,'سجل المشتريات'!E:M,9,0),"غير مسجلة في المشتريات"))</f>
        <v/>
      </c>
      <c r="I3323" s="27" t="str">
        <f>_xlfn.IFNA(VLOOKUP(E3323,الاوردرات!$B$1:$C$600,2,0),"")</f>
        <v/>
      </c>
      <c r="J3323" s="63"/>
      <c r="L3323" s="125" t="str">
        <f>IF(F3323="","",_xlfn.IFNA((VLOOKUP(F3323,help!L:M,2,0))*G3323,"غير مسجلة في المشتريات"))</f>
        <v/>
      </c>
    </row>
    <row r="3324" spans="2:12" x14ac:dyDescent="0.2">
      <c r="B3324" s="14">
        <f>COUNTIFS($E$3:E3324,تقرير!$E$4)</f>
        <v>21</v>
      </c>
      <c r="C3324" s="48"/>
      <c r="D3324" s="48"/>
      <c r="E3324" s="48"/>
      <c r="F3324" s="50"/>
      <c r="G3324" s="51"/>
      <c r="H3324" s="128" t="str">
        <f>IF(F3324="","",_xlfn.IFNA(VLOOKUP(F3324,'سجل المشتريات'!E:M,9,0),"غير مسجلة في المشتريات"))</f>
        <v/>
      </c>
      <c r="I3324" s="27" t="str">
        <f>_xlfn.IFNA(VLOOKUP(E3324,الاوردرات!$B$1:$C$600,2,0),"")</f>
        <v/>
      </c>
      <c r="J3324" s="63"/>
      <c r="L3324" s="125" t="str">
        <f>IF(F3324="","",_xlfn.IFNA((VLOOKUP(F3324,help!L:M,2,0))*G3324,"غير مسجلة في المشتريات"))</f>
        <v/>
      </c>
    </row>
    <row r="3325" spans="2:12" x14ac:dyDescent="0.2">
      <c r="B3325" s="14">
        <f>COUNTIFS($E$3:E3325,تقرير!$E$4)</f>
        <v>21</v>
      </c>
      <c r="C3325" s="48"/>
      <c r="D3325" s="48"/>
      <c r="E3325" s="48"/>
      <c r="F3325" s="50"/>
      <c r="G3325" s="51"/>
      <c r="H3325" s="128" t="str">
        <f>IF(F3325="","",_xlfn.IFNA(VLOOKUP(F3325,'سجل المشتريات'!E:M,9,0),"غير مسجلة في المشتريات"))</f>
        <v/>
      </c>
      <c r="I3325" s="27" t="str">
        <f>_xlfn.IFNA(VLOOKUP(E3325,الاوردرات!$B$1:$C$600,2,0),"")</f>
        <v/>
      </c>
      <c r="J3325" s="63"/>
      <c r="L3325" s="125" t="str">
        <f>IF(F3325="","",_xlfn.IFNA((VLOOKUP(F3325,help!L:M,2,0))*G3325,"غير مسجلة في المشتريات"))</f>
        <v/>
      </c>
    </row>
    <row r="3326" spans="2:12" x14ac:dyDescent="0.2">
      <c r="B3326" s="14">
        <f>COUNTIFS($E$3:E3326,تقرير!$E$4)</f>
        <v>21</v>
      </c>
      <c r="C3326" s="48"/>
      <c r="D3326" s="48"/>
      <c r="E3326" s="48"/>
      <c r="F3326" s="50"/>
      <c r="G3326" s="51"/>
      <c r="H3326" s="128" t="str">
        <f>IF(F3326="","",_xlfn.IFNA(VLOOKUP(F3326,'سجل المشتريات'!E:M,9,0),"غير مسجلة في المشتريات"))</f>
        <v/>
      </c>
      <c r="I3326" s="27" t="str">
        <f>_xlfn.IFNA(VLOOKUP(E3326,الاوردرات!$B$1:$C$600,2,0),"")</f>
        <v/>
      </c>
      <c r="J3326" s="63"/>
      <c r="L3326" s="125" t="str">
        <f>IF(F3326="","",_xlfn.IFNA((VLOOKUP(F3326,help!L:M,2,0))*G3326,"غير مسجلة في المشتريات"))</f>
        <v/>
      </c>
    </row>
    <row r="3327" spans="2:12" x14ac:dyDescent="0.2">
      <c r="B3327" s="14">
        <f>COUNTIFS($E$3:E3327,تقرير!$E$4)</f>
        <v>21</v>
      </c>
      <c r="C3327" s="48"/>
      <c r="D3327" s="48"/>
      <c r="E3327" s="48"/>
      <c r="F3327" s="50"/>
      <c r="G3327" s="51"/>
      <c r="H3327" s="128" t="str">
        <f>IF(F3327="","",_xlfn.IFNA(VLOOKUP(F3327,'سجل المشتريات'!E:M,9,0),"غير مسجلة في المشتريات"))</f>
        <v/>
      </c>
      <c r="I3327" s="27" t="str">
        <f>_xlfn.IFNA(VLOOKUP(E3327,الاوردرات!$B$1:$C$600,2,0),"")</f>
        <v/>
      </c>
      <c r="J3327" s="63"/>
      <c r="L3327" s="125" t="str">
        <f>IF(F3327="","",_xlfn.IFNA((VLOOKUP(F3327,help!L:M,2,0))*G3327,"غير مسجلة في المشتريات"))</f>
        <v/>
      </c>
    </row>
    <row r="3328" spans="2:12" x14ac:dyDescent="0.2">
      <c r="B3328" s="14">
        <f>COUNTIFS($E$3:E3328,تقرير!$E$4)</f>
        <v>21</v>
      </c>
      <c r="C3328" s="48"/>
      <c r="D3328" s="48"/>
      <c r="E3328" s="48"/>
      <c r="F3328" s="50"/>
      <c r="G3328" s="51"/>
      <c r="H3328" s="128" t="str">
        <f>IF(F3328="","",_xlfn.IFNA(VLOOKUP(F3328,'سجل المشتريات'!E:M,9,0),"غير مسجلة في المشتريات"))</f>
        <v/>
      </c>
      <c r="I3328" s="27" t="str">
        <f>_xlfn.IFNA(VLOOKUP(E3328,الاوردرات!$B$1:$C$600,2,0),"")</f>
        <v/>
      </c>
      <c r="J3328" s="63"/>
      <c r="L3328" s="125" t="str">
        <f>IF(F3328="","",_xlfn.IFNA((VLOOKUP(F3328,help!L:M,2,0))*G3328,"غير مسجلة في المشتريات"))</f>
        <v/>
      </c>
    </row>
    <row r="3329" spans="2:12" x14ac:dyDescent="0.2">
      <c r="B3329" s="14">
        <f>COUNTIFS($E$3:E3329,تقرير!$E$4)</f>
        <v>21</v>
      </c>
      <c r="C3329" s="48"/>
      <c r="D3329" s="48"/>
      <c r="E3329" s="48"/>
      <c r="F3329" s="50"/>
      <c r="G3329" s="51"/>
      <c r="H3329" s="128" t="str">
        <f>IF(F3329="","",_xlfn.IFNA(VLOOKUP(F3329,'سجل المشتريات'!E:M,9,0),"غير مسجلة في المشتريات"))</f>
        <v/>
      </c>
      <c r="I3329" s="27" t="str">
        <f>_xlfn.IFNA(VLOOKUP(E3329,الاوردرات!$B$1:$C$600,2,0),"")</f>
        <v/>
      </c>
      <c r="J3329" s="63"/>
      <c r="L3329" s="125" t="str">
        <f>IF(F3329="","",_xlfn.IFNA((VLOOKUP(F3329,help!L:M,2,0))*G3329,"غير مسجلة في المشتريات"))</f>
        <v/>
      </c>
    </row>
    <row r="3330" spans="2:12" x14ac:dyDescent="0.2">
      <c r="B3330" s="14">
        <f>COUNTIFS($E$3:E3330,تقرير!$E$4)</f>
        <v>21</v>
      </c>
      <c r="C3330" s="48"/>
      <c r="D3330" s="48"/>
      <c r="E3330" s="48"/>
      <c r="F3330" s="50"/>
      <c r="G3330" s="51"/>
      <c r="H3330" s="128" t="str">
        <f>IF(F3330="","",_xlfn.IFNA(VLOOKUP(F3330,'سجل المشتريات'!E:M,9,0),"غير مسجلة في المشتريات"))</f>
        <v/>
      </c>
      <c r="I3330" s="27" t="str">
        <f>_xlfn.IFNA(VLOOKUP(E3330,الاوردرات!$B$1:$C$600,2,0),"")</f>
        <v/>
      </c>
      <c r="J3330" s="63"/>
      <c r="L3330" s="125" t="str">
        <f>IF(F3330="","",_xlfn.IFNA((VLOOKUP(F3330,help!L:M,2,0))*G3330,"غير مسجلة في المشتريات"))</f>
        <v/>
      </c>
    </row>
    <row r="3331" spans="2:12" x14ac:dyDescent="0.2">
      <c r="B3331" s="14">
        <f>COUNTIFS($E$3:E3331,تقرير!$E$4)</f>
        <v>21</v>
      </c>
      <c r="C3331" s="48"/>
      <c r="D3331" s="48"/>
      <c r="E3331" s="48"/>
      <c r="F3331" s="50"/>
      <c r="G3331" s="51"/>
      <c r="H3331" s="128" t="str">
        <f>IF(F3331="","",_xlfn.IFNA(VLOOKUP(F3331,'سجل المشتريات'!E:M,9,0),"غير مسجلة في المشتريات"))</f>
        <v/>
      </c>
      <c r="I3331" s="27" t="str">
        <f>_xlfn.IFNA(VLOOKUP(E3331,الاوردرات!$B$1:$C$600,2,0),"")</f>
        <v/>
      </c>
      <c r="J3331" s="63"/>
      <c r="L3331" s="125" t="str">
        <f>IF(F3331="","",_xlfn.IFNA((VLOOKUP(F3331,help!L:M,2,0))*G3331,"غير مسجلة في المشتريات"))</f>
        <v/>
      </c>
    </row>
    <row r="3332" spans="2:12" x14ac:dyDescent="0.2">
      <c r="B3332" s="14">
        <f>COUNTIFS($E$3:E3332,تقرير!$E$4)</f>
        <v>21</v>
      </c>
      <c r="C3332" s="48"/>
      <c r="D3332" s="48"/>
      <c r="E3332" s="48"/>
      <c r="F3332" s="50"/>
      <c r="G3332" s="51"/>
      <c r="H3332" s="128" t="str">
        <f>IF(F3332="","",_xlfn.IFNA(VLOOKUP(F3332,'سجل المشتريات'!E:M,9,0),"غير مسجلة في المشتريات"))</f>
        <v/>
      </c>
      <c r="I3332" s="27" t="str">
        <f>_xlfn.IFNA(VLOOKUP(E3332,الاوردرات!$B$1:$C$600,2,0),"")</f>
        <v/>
      </c>
      <c r="J3332" s="63"/>
      <c r="L3332" s="125" t="str">
        <f>IF(F3332="","",_xlfn.IFNA((VLOOKUP(F3332,help!L:M,2,0))*G3332,"غير مسجلة في المشتريات"))</f>
        <v/>
      </c>
    </row>
    <row r="3333" spans="2:12" x14ac:dyDescent="0.2">
      <c r="B3333" s="14">
        <f>COUNTIFS($E$3:E3333,تقرير!$E$4)</f>
        <v>21</v>
      </c>
      <c r="C3333" s="48"/>
      <c r="D3333" s="48"/>
      <c r="E3333" s="48"/>
      <c r="F3333" s="50"/>
      <c r="G3333" s="51"/>
      <c r="H3333" s="128" t="str">
        <f>IF(F3333="","",_xlfn.IFNA(VLOOKUP(F3333,'سجل المشتريات'!E:M,9,0),"غير مسجلة في المشتريات"))</f>
        <v/>
      </c>
      <c r="I3333" s="27" t="str">
        <f>_xlfn.IFNA(VLOOKUP(E3333,الاوردرات!$B$1:$C$600,2,0),"")</f>
        <v/>
      </c>
      <c r="J3333" s="63"/>
      <c r="L3333" s="125" t="str">
        <f>IF(F3333="","",_xlfn.IFNA((VLOOKUP(F3333,help!L:M,2,0))*G3333,"غير مسجلة في المشتريات"))</f>
        <v/>
      </c>
    </row>
    <row r="3334" spans="2:12" x14ac:dyDescent="0.2">
      <c r="B3334" s="14">
        <f>COUNTIFS($E$3:E3334,تقرير!$E$4)</f>
        <v>21</v>
      </c>
      <c r="C3334" s="48"/>
      <c r="D3334" s="48"/>
      <c r="E3334" s="48"/>
      <c r="F3334" s="50"/>
      <c r="G3334" s="51"/>
      <c r="H3334" s="128" t="str">
        <f>IF(F3334="","",_xlfn.IFNA(VLOOKUP(F3334,'سجل المشتريات'!E:M,9,0),"غير مسجلة في المشتريات"))</f>
        <v/>
      </c>
      <c r="I3334" s="27" t="str">
        <f>_xlfn.IFNA(VLOOKUP(E3334,الاوردرات!$B$1:$C$600,2,0),"")</f>
        <v/>
      </c>
      <c r="J3334" s="63"/>
      <c r="L3334" s="125" t="str">
        <f>IF(F3334="","",_xlfn.IFNA((VLOOKUP(F3334,help!L:M,2,0))*G3334,"غير مسجلة في المشتريات"))</f>
        <v/>
      </c>
    </row>
    <row r="3335" spans="2:12" x14ac:dyDescent="0.2">
      <c r="B3335" s="14">
        <f>COUNTIFS($E$3:E3335,تقرير!$E$4)</f>
        <v>21</v>
      </c>
      <c r="C3335" s="48"/>
      <c r="D3335" s="48"/>
      <c r="E3335" s="48"/>
      <c r="F3335" s="50"/>
      <c r="G3335" s="51"/>
      <c r="H3335" s="128" t="str">
        <f>IF(F3335="","",_xlfn.IFNA(VLOOKUP(F3335,'سجل المشتريات'!E:M,9,0),"غير مسجلة في المشتريات"))</f>
        <v/>
      </c>
      <c r="I3335" s="27" t="str">
        <f>_xlfn.IFNA(VLOOKUP(E3335,الاوردرات!$B$1:$C$600,2,0),"")</f>
        <v/>
      </c>
      <c r="J3335" s="63"/>
      <c r="L3335" s="125" t="str">
        <f>IF(F3335="","",_xlfn.IFNA((VLOOKUP(F3335,help!L:M,2,0))*G3335,"غير مسجلة في المشتريات"))</f>
        <v/>
      </c>
    </row>
    <row r="3336" spans="2:12" x14ac:dyDescent="0.2">
      <c r="B3336" s="14">
        <f>COUNTIFS($E$3:E3336,تقرير!$E$4)</f>
        <v>21</v>
      </c>
      <c r="C3336" s="48"/>
      <c r="D3336" s="48"/>
      <c r="E3336" s="48"/>
      <c r="F3336" s="50"/>
      <c r="G3336" s="51"/>
      <c r="H3336" s="128" t="str">
        <f>IF(F3336="","",_xlfn.IFNA(VLOOKUP(F3336,'سجل المشتريات'!E:M,9,0),"غير مسجلة في المشتريات"))</f>
        <v/>
      </c>
      <c r="I3336" s="27" t="str">
        <f>_xlfn.IFNA(VLOOKUP(E3336,الاوردرات!$B$1:$C$600,2,0),"")</f>
        <v/>
      </c>
      <c r="J3336" s="63"/>
      <c r="L3336" s="125" t="str">
        <f>IF(F3336="","",_xlfn.IFNA((VLOOKUP(F3336,help!L:M,2,0))*G3336,"غير مسجلة في المشتريات"))</f>
        <v/>
      </c>
    </row>
    <row r="3337" spans="2:12" x14ac:dyDescent="0.2">
      <c r="B3337" s="14">
        <f>COUNTIFS($E$3:E3337,تقرير!$E$4)</f>
        <v>21</v>
      </c>
      <c r="C3337" s="48"/>
      <c r="D3337" s="48"/>
      <c r="E3337" s="48"/>
      <c r="F3337" s="50"/>
      <c r="G3337" s="51"/>
      <c r="H3337" s="128" t="str">
        <f>IF(F3337="","",_xlfn.IFNA(VLOOKUP(F3337,'سجل المشتريات'!E:M,9,0),"غير مسجلة في المشتريات"))</f>
        <v/>
      </c>
      <c r="I3337" s="27" t="str">
        <f>_xlfn.IFNA(VLOOKUP(E3337,الاوردرات!$B$1:$C$600,2,0),"")</f>
        <v/>
      </c>
      <c r="J3337" s="63"/>
      <c r="L3337" s="125" t="str">
        <f>IF(F3337="","",_xlfn.IFNA((VLOOKUP(F3337,help!L:M,2,0))*G3337,"غير مسجلة في المشتريات"))</f>
        <v/>
      </c>
    </row>
    <row r="3338" spans="2:12" x14ac:dyDescent="0.2">
      <c r="B3338" s="14">
        <f>COUNTIFS($E$3:E3338,تقرير!$E$4)</f>
        <v>21</v>
      </c>
      <c r="C3338" s="48"/>
      <c r="D3338" s="48"/>
      <c r="E3338" s="48"/>
      <c r="F3338" s="50"/>
      <c r="G3338" s="51"/>
      <c r="H3338" s="128" t="str">
        <f>IF(F3338="","",_xlfn.IFNA(VLOOKUP(F3338,'سجل المشتريات'!E:M,9,0),"غير مسجلة في المشتريات"))</f>
        <v/>
      </c>
      <c r="I3338" s="27" t="str">
        <f>_xlfn.IFNA(VLOOKUP(E3338,الاوردرات!$B$1:$C$600,2,0),"")</f>
        <v/>
      </c>
      <c r="J3338" s="63"/>
      <c r="L3338" s="125" t="str">
        <f>IF(F3338="","",_xlfn.IFNA((VLOOKUP(F3338,help!L:M,2,0))*G3338,"غير مسجلة في المشتريات"))</f>
        <v/>
      </c>
    </row>
    <row r="3339" spans="2:12" x14ac:dyDescent="0.2">
      <c r="B3339" s="14">
        <f>COUNTIFS($E$3:E3339,تقرير!$E$4)</f>
        <v>21</v>
      </c>
      <c r="C3339" s="48"/>
      <c r="D3339" s="48"/>
      <c r="E3339" s="48"/>
      <c r="F3339" s="50"/>
      <c r="G3339" s="51"/>
      <c r="H3339" s="128" t="str">
        <f>IF(F3339="","",_xlfn.IFNA(VLOOKUP(F3339,'سجل المشتريات'!E:M,9,0),"غير مسجلة في المشتريات"))</f>
        <v/>
      </c>
      <c r="I3339" s="27" t="str">
        <f>_xlfn.IFNA(VLOOKUP(E3339,الاوردرات!$B$1:$C$600,2,0),"")</f>
        <v/>
      </c>
      <c r="J3339" s="63"/>
      <c r="L3339" s="125" t="str">
        <f>IF(F3339="","",_xlfn.IFNA((VLOOKUP(F3339,help!L:M,2,0))*G3339,"غير مسجلة في المشتريات"))</f>
        <v/>
      </c>
    </row>
    <row r="3340" spans="2:12" x14ac:dyDescent="0.2">
      <c r="B3340" s="14">
        <f>COUNTIFS($E$3:E3340,تقرير!$E$4)</f>
        <v>21</v>
      </c>
      <c r="C3340" s="48"/>
      <c r="D3340" s="48"/>
      <c r="E3340" s="48"/>
      <c r="F3340" s="50"/>
      <c r="G3340" s="51"/>
      <c r="H3340" s="128" t="str">
        <f>IF(F3340="","",_xlfn.IFNA(VLOOKUP(F3340,'سجل المشتريات'!E:M,9,0),"غير مسجلة في المشتريات"))</f>
        <v/>
      </c>
      <c r="I3340" s="27" t="str">
        <f>_xlfn.IFNA(VLOOKUP(E3340,الاوردرات!$B$1:$C$600,2,0),"")</f>
        <v/>
      </c>
      <c r="J3340" s="63"/>
      <c r="L3340" s="125" t="str">
        <f>IF(F3340="","",_xlfn.IFNA((VLOOKUP(F3340,help!L:M,2,0))*G3340,"غير مسجلة في المشتريات"))</f>
        <v/>
      </c>
    </row>
    <row r="3341" spans="2:12" x14ac:dyDescent="0.2">
      <c r="B3341" s="14">
        <f>COUNTIFS($E$3:E3341,تقرير!$E$4)</f>
        <v>21</v>
      </c>
      <c r="C3341" s="48"/>
      <c r="D3341" s="48"/>
      <c r="E3341" s="48"/>
      <c r="F3341" s="50"/>
      <c r="G3341" s="51"/>
      <c r="H3341" s="128" t="str">
        <f>IF(F3341="","",_xlfn.IFNA(VLOOKUP(F3341,'سجل المشتريات'!E:M,9,0),"غير مسجلة في المشتريات"))</f>
        <v/>
      </c>
      <c r="I3341" s="27" t="str">
        <f>_xlfn.IFNA(VLOOKUP(E3341,الاوردرات!$B$1:$C$600,2,0),"")</f>
        <v/>
      </c>
      <c r="J3341" s="63"/>
      <c r="L3341" s="125" t="str">
        <f>IF(F3341="","",_xlfn.IFNA((VLOOKUP(F3341,help!L:M,2,0))*G3341,"غير مسجلة في المشتريات"))</f>
        <v/>
      </c>
    </row>
    <row r="3342" spans="2:12" x14ac:dyDescent="0.2">
      <c r="B3342" s="14">
        <f>COUNTIFS($E$3:E3342,تقرير!$E$4)</f>
        <v>21</v>
      </c>
      <c r="C3342" s="48"/>
      <c r="D3342" s="48"/>
      <c r="E3342" s="48"/>
      <c r="F3342" s="50"/>
      <c r="G3342" s="51"/>
      <c r="H3342" s="128" t="str">
        <f>IF(F3342="","",_xlfn.IFNA(VLOOKUP(F3342,'سجل المشتريات'!E:M,9,0),"غير مسجلة في المشتريات"))</f>
        <v/>
      </c>
      <c r="I3342" s="27" t="str">
        <f>_xlfn.IFNA(VLOOKUP(E3342,الاوردرات!$B$1:$C$600,2,0),"")</f>
        <v/>
      </c>
      <c r="J3342" s="63"/>
      <c r="L3342" s="125" t="str">
        <f>IF(F3342="","",_xlfn.IFNA((VLOOKUP(F3342,help!L:M,2,0))*G3342,"غير مسجلة في المشتريات"))</f>
        <v/>
      </c>
    </row>
    <row r="3343" spans="2:12" x14ac:dyDescent="0.2">
      <c r="B3343" s="14">
        <f>COUNTIFS($E$3:E3343,تقرير!$E$4)</f>
        <v>21</v>
      </c>
      <c r="C3343" s="48"/>
      <c r="D3343" s="48"/>
      <c r="E3343" s="48"/>
      <c r="F3343" s="50"/>
      <c r="G3343" s="51"/>
      <c r="H3343" s="128" t="str">
        <f>IF(F3343="","",_xlfn.IFNA(VLOOKUP(F3343,'سجل المشتريات'!E:M,9,0),"غير مسجلة في المشتريات"))</f>
        <v/>
      </c>
      <c r="I3343" s="27" t="str">
        <f>_xlfn.IFNA(VLOOKUP(E3343,الاوردرات!$B$1:$C$600,2,0),"")</f>
        <v/>
      </c>
      <c r="J3343" s="63"/>
      <c r="L3343" s="125" t="str">
        <f>IF(F3343="","",_xlfn.IFNA((VLOOKUP(F3343,help!L:M,2,0))*G3343,"غير مسجلة في المشتريات"))</f>
        <v/>
      </c>
    </row>
    <row r="3344" spans="2:12" x14ac:dyDescent="0.2">
      <c r="B3344" s="14">
        <f>COUNTIFS($E$3:E3344,تقرير!$E$4)</f>
        <v>21</v>
      </c>
      <c r="C3344" s="48"/>
      <c r="D3344" s="48"/>
      <c r="E3344" s="48"/>
      <c r="F3344" s="50"/>
      <c r="G3344" s="51"/>
      <c r="H3344" s="128" t="str">
        <f>IF(F3344="","",_xlfn.IFNA(VLOOKUP(F3344,'سجل المشتريات'!E:M,9,0),"غير مسجلة في المشتريات"))</f>
        <v/>
      </c>
      <c r="I3344" s="27" t="str">
        <f>_xlfn.IFNA(VLOOKUP(E3344,الاوردرات!$B$1:$C$600,2,0),"")</f>
        <v/>
      </c>
      <c r="J3344" s="63"/>
      <c r="L3344" s="125" t="str">
        <f>IF(F3344="","",_xlfn.IFNA((VLOOKUP(F3344,help!L:M,2,0))*G3344,"غير مسجلة في المشتريات"))</f>
        <v/>
      </c>
    </row>
    <row r="3345" spans="2:12" x14ac:dyDescent="0.2">
      <c r="B3345" s="14">
        <f>COUNTIFS($E$3:E3345,تقرير!$E$4)</f>
        <v>21</v>
      </c>
      <c r="C3345" s="48"/>
      <c r="D3345" s="48"/>
      <c r="E3345" s="48"/>
      <c r="F3345" s="50"/>
      <c r="G3345" s="51"/>
      <c r="H3345" s="128" t="str">
        <f>IF(F3345="","",_xlfn.IFNA(VLOOKUP(F3345,'سجل المشتريات'!E:M,9,0),"غير مسجلة في المشتريات"))</f>
        <v/>
      </c>
      <c r="I3345" s="27" t="str">
        <f>_xlfn.IFNA(VLOOKUP(E3345,الاوردرات!$B$1:$C$600,2,0),"")</f>
        <v/>
      </c>
      <c r="J3345" s="63"/>
      <c r="L3345" s="125" t="str">
        <f>IF(F3345="","",_xlfn.IFNA((VLOOKUP(F3345,help!L:M,2,0))*G3345,"غير مسجلة في المشتريات"))</f>
        <v/>
      </c>
    </row>
    <row r="3346" spans="2:12" x14ac:dyDescent="0.2">
      <c r="B3346" s="14">
        <f>COUNTIFS($E$3:E3346,تقرير!$E$4)</f>
        <v>21</v>
      </c>
      <c r="C3346" s="48"/>
      <c r="D3346" s="48"/>
      <c r="E3346" s="48"/>
      <c r="F3346" s="50"/>
      <c r="G3346" s="51"/>
      <c r="H3346" s="128" t="str">
        <f>IF(F3346="","",_xlfn.IFNA(VLOOKUP(F3346,'سجل المشتريات'!E:M,9,0),"غير مسجلة في المشتريات"))</f>
        <v/>
      </c>
      <c r="I3346" s="27" t="str">
        <f>_xlfn.IFNA(VLOOKUP(E3346,الاوردرات!$B$1:$C$600,2,0),"")</f>
        <v/>
      </c>
      <c r="J3346" s="63"/>
      <c r="L3346" s="125" t="str">
        <f>IF(F3346="","",_xlfn.IFNA((VLOOKUP(F3346,help!L:M,2,0))*G3346,"غير مسجلة في المشتريات"))</f>
        <v/>
      </c>
    </row>
    <row r="3347" spans="2:12" x14ac:dyDescent="0.2">
      <c r="B3347" s="14">
        <f>COUNTIFS($E$3:E3347,تقرير!$E$4)</f>
        <v>21</v>
      </c>
      <c r="C3347" s="48"/>
      <c r="D3347" s="48"/>
      <c r="E3347" s="48"/>
      <c r="F3347" s="50"/>
      <c r="G3347" s="51"/>
      <c r="H3347" s="128" t="str">
        <f>IF(F3347="","",_xlfn.IFNA(VLOOKUP(F3347,'سجل المشتريات'!E:M,9,0),"غير مسجلة في المشتريات"))</f>
        <v/>
      </c>
      <c r="I3347" s="27" t="str">
        <f>_xlfn.IFNA(VLOOKUP(E3347,الاوردرات!$B$1:$C$600,2,0),"")</f>
        <v/>
      </c>
      <c r="J3347" s="63"/>
      <c r="L3347" s="125" t="str">
        <f>IF(F3347="","",_xlfn.IFNA((VLOOKUP(F3347,help!L:M,2,0))*G3347,"غير مسجلة في المشتريات"))</f>
        <v/>
      </c>
    </row>
    <row r="3348" spans="2:12" x14ac:dyDescent="0.2">
      <c r="B3348" s="14">
        <f>COUNTIFS($E$3:E3348,تقرير!$E$4)</f>
        <v>21</v>
      </c>
      <c r="C3348" s="48"/>
      <c r="D3348" s="48"/>
      <c r="E3348" s="48"/>
      <c r="F3348" s="50"/>
      <c r="G3348" s="51"/>
      <c r="H3348" s="128" t="str">
        <f>IF(F3348="","",_xlfn.IFNA(VLOOKUP(F3348,'سجل المشتريات'!E:M,9,0),"غير مسجلة في المشتريات"))</f>
        <v/>
      </c>
      <c r="I3348" s="27" t="str">
        <f>_xlfn.IFNA(VLOOKUP(E3348,الاوردرات!$B$1:$C$600,2,0),"")</f>
        <v/>
      </c>
      <c r="J3348" s="63"/>
      <c r="L3348" s="125" t="str">
        <f>IF(F3348="","",_xlfn.IFNA((VLOOKUP(F3348,help!L:M,2,0))*G3348,"غير مسجلة في المشتريات"))</f>
        <v/>
      </c>
    </row>
    <row r="3349" spans="2:12" x14ac:dyDescent="0.2">
      <c r="B3349" s="14">
        <f>COUNTIFS($E$3:E3349,تقرير!$E$4)</f>
        <v>21</v>
      </c>
      <c r="C3349" s="48"/>
      <c r="D3349" s="48"/>
      <c r="E3349" s="48"/>
      <c r="F3349" s="50"/>
      <c r="G3349" s="51"/>
      <c r="H3349" s="128" t="str">
        <f>IF(F3349="","",_xlfn.IFNA(VLOOKUP(F3349,'سجل المشتريات'!E:M,9,0),"غير مسجلة في المشتريات"))</f>
        <v/>
      </c>
      <c r="I3349" s="27" t="str">
        <f>_xlfn.IFNA(VLOOKUP(E3349,الاوردرات!$B$1:$C$600,2,0),"")</f>
        <v/>
      </c>
      <c r="J3349" s="63"/>
      <c r="L3349" s="125" t="str">
        <f>IF(F3349="","",_xlfn.IFNA((VLOOKUP(F3349,help!L:M,2,0))*G3349,"غير مسجلة في المشتريات"))</f>
        <v/>
      </c>
    </row>
    <row r="3350" spans="2:12" x14ac:dyDescent="0.2">
      <c r="B3350" s="14">
        <f>COUNTIFS($E$3:E3350,تقرير!$E$4)</f>
        <v>21</v>
      </c>
      <c r="C3350" s="48"/>
      <c r="D3350" s="48"/>
      <c r="E3350" s="48"/>
      <c r="F3350" s="50"/>
      <c r="G3350" s="51"/>
      <c r="H3350" s="128" t="str">
        <f>IF(F3350="","",_xlfn.IFNA(VLOOKUP(F3350,'سجل المشتريات'!E:M,9,0),"غير مسجلة في المشتريات"))</f>
        <v/>
      </c>
      <c r="I3350" s="27" t="str">
        <f>_xlfn.IFNA(VLOOKUP(E3350,الاوردرات!$B$1:$C$600,2,0),"")</f>
        <v/>
      </c>
      <c r="J3350" s="63"/>
      <c r="L3350" s="125" t="str">
        <f>IF(F3350="","",_xlfn.IFNA((VLOOKUP(F3350,help!L:M,2,0))*G3350,"غير مسجلة في المشتريات"))</f>
        <v/>
      </c>
    </row>
    <row r="3351" spans="2:12" x14ac:dyDescent="0.2">
      <c r="B3351" s="14">
        <f>COUNTIFS($E$3:E3351,تقرير!$E$4)</f>
        <v>21</v>
      </c>
      <c r="C3351" s="48"/>
      <c r="D3351" s="48"/>
      <c r="E3351" s="48"/>
      <c r="F3351" s="50"/>
      <c r="G3351" s="51"/>
      <c r="H3351" s="128" t="str">
        <f>IF(F3351="","",_xlfn.IFNA(VLOOKUP(F3351,'سجل المشتريات'!E:M,9,0),"غير مسجلة في المشتريات"))</f>
        <v/>
      </c>
      <c r="I3351" s="27" t="str">
        <f>_xlfn.IFNA(VLOOKUP(E3351,الاوردرات!$B$1:$C$600,2,0),"")</f>
        <v/>
      </c>
      <c r="J3351" s="63"/>
      <c r="L3351" s="125" t="str">
        <f>IF(F3351="","",_xlfn.IFNA((VLOOKUP(F3351,help!L:M,2,0))*G3351,"غير مسجلة في المشتريات"))</f>
        <v/>
      </c>
    </row>
    <row r="3352" spans="2:12" x14ac:dyDescent="0.2">
      <c r="B3352" s="14">
        <f>COUNTIFS($E$3:E3352,تقرير!$E$4)</f>
        <v>21</v>
      </c>
      <c r="C3352" s="48"/>
      <c r="D3352" s="48"/>
      <c r="E3352" s="48"/>
      <c r="F3352" s="50"/>
      <c r="G3352" s="51"/>
      <c r="H3352" s="128" t="str">
        <f>IF(F3352="","",_xlfn.IFNA(VLOOKUP(F3352,'سجل المشتريات'!E:M,9,0),"غير مسجلة في المشتريات"))</f>
        <v/>
      </c>
      <c r="I3352" s="27" t="str">
        <f>_xlfn.IFNA(VLOOKUP(E3352,الاوردرات!$B$1:$C$600,2,0),"")</f>
        <v/>
      </c>
      <c r="J3352" s="63"/>
      <c r="L3352" s="125" t="str">
        <f>IF(F3352="","",_xlfn.IFNA((VLOOKUP(F3352,help!L:M,2,0))*G3352,"غير مسجلة في المشتريات"))</f>
        <v/>
      </c>
    </row>
    <row r="3353" spans="2:12" x14ac:dyDescent="0.2">
      <c r="B3353" s="14">
        <f>COUNTIFS($E$3:E3353,تقرير!$E$4)</f>
        <v>21</v>
      </c>
      <c r="C3353" s="48"/>
      <c r="D3353" s="48"/>
      <c r="E3353" s="48"/>
      <c r="F3353" s="50"/>
      <c r="G3353" s="51"/>
      <c r="H3353" s="128" t="str">
        <f>IF(F3353="","",_xlfn.IFNA(VLOOKUP(F3353,'سجل المشتريات'!E:M,9,0),"غير مسجلة في المشتريات"))</f>
        <v/>
      </c>
      <c r="I3353" s="27" t="str">
        <f>_xlfn.IFNA(VLOOKUP(E3353,الاوردرات!$B$1:$C$600,2,0),"")</f>
        <v/>
      </c>
      <c r="J3353" s="63"/>
      <c r="L3353" s="125" t="str">
        <f>IF(F3353="","",_xlfn.IFNA((VLOOKUP(F3353,help!L:M,2,0))*G3353,"غير مسجلة في المشتريات"))</f>
        <v/>
      </c>
    </row>
    <row r="3354" spans="2:12" x14ac:dyDescent="0.2">
      <c r="B3354" s="14">
        <f>COUNTIFS($E$3:E3354,تقرير!$E$4)</f>
        <v>21</v>
      </c>
      <c r="C3354" s="48"/>
      <c r="D3354" s="48"/>
      <c r="E3354" s="48"/>
      <c r="F3354" s="50"/>
      <c r="G3354" s="51"/>
      <c r="H3354" s="128" t="str">
        <f>IF(F3354="","",_xlfn.IFNA(VLOOKUP(F3354,'سجل المشتريات'!E:M,9,0),"غير مسجلة في المشتريات"))</f>
        <v/>
      </c>
      <c r="I3354" s="27" t="str">
        <f>_xlfn.IFNA(VLOOKUP(E3354,الاوردرات!$B$1:$C$600,2,0),"")</f>
        <v/>
      </c>
      <c r="J3354" s="63"/>
      <c r="L3354" s="125" t="str">
        <f>IF(F3354="","",_xlfn.IFNA((VLOOKUP(F3354,help!L:M,2,0))*G3354,"غير مسجلة في المشتريات"))</f>
        <v/>
      </c>
    </row>
    <row r="3355" spans="2:12" x14ac:dyDescent="0.2">
      <c r="B3355" s="14">
        <f>COUNTIFS($E$3:E3355,تقرير!$E$4)</f>
        <v>21</v>
      </c>
      <c r="C3355" s="48"/>
      <c r="D3355" s="48"/>
      <c r="E3355" s="48"/>
      <c r="F3355" s="50"/>
      <c r="G3355" s="51"/>
      <c r="H3355" s="128" t="str">
        <f>IF(F3355="","",_xlfn.IFNA(VLOOKUP(F3355,'سجل المشتريات'!E:M,9,0),"غير مسجلة في المشتريات"))</f>
        <v/>
      </c>
      <c r="I3355" s="27" t="str">
        <f>_xlfn.IFNA(VLOOKUP(E3355,الاوردرات!$B$1:$C$600,2,0),"")</f>
        <v/>
      </c>
      <c r="J3355" s="63"/>
      <c r="L3355" s="125" t="str">
        <f>IF(F3355="","",_xlfn.IFNA((VLOOKUP(F3355,help!L:M,2,0))*G3355,"غير مسجلة في المشتريات"))</f>
        <v/>
      </c>
    </row>
    <row r="3356" spans="2:12" x14ac:dyDescent="0.2">
      <c r="B3356" s="14">
        <f>COUNTIFS($E$3:E3356,تقرير!$E$4)</f>
        <v>21</v>
      </c>
      <c r="C3356" s="48"/>
      <c r="D3356" s="48"/>
      <c r="E3356" s="48"/>
      <c r="F3356" s="50"/>
      <c r="G3356" s="51"/>
      <c r="H3356" s="128" t="str">
        <f>IF(F3356="","",_xlfn.IFNA(VLOOKUP(F3356,'سجل المشتريات'!E:M,9,0),"غير مسجلة في المشتريات"))</f>
        <v/>
      </c>
      <c r="I3356" s="27" t="str">
        <f>_xlfn.IFNA(VLOOKUP(E3356,الاوردرات!$B$1:$C$600,2,0),"")</f>
        <v/>
      </c>
      <c r="J3356" s="63"/>
      <c r="L3356" s="125" t="str">
        <f>IF(F3356="","",_xlfn.IFNA((VLOOKUP(F3356,help!L:M,2,0))*G3356,"غير مسجلة في المشتريات"))</f>
        <v/>
      </c>
    </row>
    <row r="3357" spans="2:12" x14ac:dyDescent="0.2">
      <c r="B3357" s="14">
        <f>COUNTIFS($E$3:E3357,تقرير!$E$4)</f>
        <v>21</v>
      </c>
      <c r="C3357" s="48"/>
      <c r="D3357" s="48"/>
      <c r="E3357" s="48"/>
      <c r="F3357" s="50"/>
      <c r="G3357" s="51"/>
      <c r="H3357" s="128" t="str">
        <f>IF(F3357="","",_xlfn.IFNA(VLOOKUP(F3357,'سجل المشتريات'!E:M,9,0),"غير مسجلة في المشتريات"))</f>
        <v/>
      </c>
      <c r="I3357" s="27" t="str">
        <f>_xlfn.IFNA(VLOOKUP(E3357,الاوردرات!$B$1:$C$600,2,0),"")</f>
        <v/>
      </c>
      <c r="J3357" s="63"/>
      <c r="L3357" s="125" t="str">
        <f>IF(F3357="","",_xlfn.IFNA((VLOOKUP(F3357,help!L:M,2,0))*G3357,"غير مسجلة في المشتريات"))</f>
        <v/>
      </c>
    </row>
    <row r="3358" spans="2:12" x14ac:dyDescent="0.2">
      <c r="B3358" s="14">
        <f>COUNTIFS($E$3:E3358,تقرير!$E$4)</f>
        <v>21</v>
      </c>
      <c r="C3358" s="48"/>
      <c r="D3358" s="48"/>
      <c r="E3358" s="48"/>
      <c r="F3358" s="50"/>
      <c r="G3358" s="51"/>
      <c r="H3358" s="128" t="str">
        <f>IF(F3358="","",_xlfn.IFNA(VLOOKUP(F3358,'سجل المشتريات'!E:M,9,0),"غير مسجلة في المشتريات"))</f>
        <v/>
      </c>
      <c r="I3358" s="27" t="str">
        <f>_xlfn.IFNA(VLOOKUP(E3358,الاوردرات!$B$1:$C$600,2,0),"")</f>
        <v/>
      </c>
      <c r="J3358" s="63"/>
      <c r="L3358" s="125" t="str">
        <f>IF(F3358="","",_xlfn.IFNA((VLOOKUP(F3358,help!L:M,2,0))*G3358,"غير مسجلة في المشتريات"))</f>
        <v/>
      </c>
    </row>
    <row r="3359" spans="2:12" x14ac:dyDescent="0.2">
      <c r="B3359" s="14">
        <f>COUNTIFS($E$3:E3359,تقرير!$E$4)</f>
        <v>21</v>
      </c>
      <c r="C3359" s="48"/>
      <c r="D3359" s="48"/>
      <c r="E3359" s="48"/>
      <c r="F3359" s="50"/>
      <c r="G3359" s="51"/>
      <c r="H3359" s="128" t="str">
        <f>IF(F3359="","",_xlfn.IFNA(VLOOKUP(F3359,'سجل المشتريات'!E:M,9,0),"غير مسجلة في المشتريات"))</f>
        <v/>
      </c>
      <c r="I3359" s="27" t="str">
        <f>_xlfn.IFNA(VLOOKUP(E3359,الاوردرات!$B$1:$C$600,2,0),"")</f>
        <v/>
      </c>
      <c r="J3359" s="63"/>
      <c r="L3359" s="125" t="str">
        <f>IF(F3359="","",_xlfn.IFNA((VLOOKUP(F3359,help!L:M,2,0))*G3359,"غير مسجلة في المشتريات"))</f>
        <v/>
      </c>
    </row>
    <row r="3360" spans="2:12" x14ac:dyDescent="0.2">
      <c r="B3360" s="14">
        <f>COUNTIFS($E$3:E3360,تقرير!$E$4)</f>
        <v>21</v>
      </c>
      <c r="C3360" s="48"/>
      <c r="D3360" s="48"/>
      <c r="E3360" s="48"/>
      <c r="F3360" s="50"/>
      <c r="G3360" s="51"/>
      <c r="H3360" s="128" t="str">
        <f>IF(F3360="","",_xlfn.IFNA(VLOOKUP(F3360,'سجل المشتريات'!E:M,9,0),"غير مسجلة في المشتريات"))</f>
        <v/>
      </c>
      <c r="I3360" s="27" t="str">
        <f>_xlfn.IFNA(VLOOKUP(E3360,الاوردرات!$B$1:$C$600,2,0),"")</f>
        <v/>
      </c>
      <c r="J3360" s="63"/>
      <c r="L3360" s="125" t="str">
        <f>IF(F3360="","",_xlfn.IFNA((VLOOKUP(F3360,help!L:M,2,0))*G3360,"غير مسجلة في المشتريات"))</f>
        <v/>
      </c>
    </row>
    <row r="3361" spans="2:12" x14ac:dyDescent="0.2">
      <c r="B3361" s="14">
        <f>COUNTIFS($E$3:E3361,تقرير!$E$4)</f>
        <v>21</v>
      </c>
      <c r="C3361" s="48"/>
      <c r="D3361" s="48"/>
      <c r="E3361" s="48"/>
      <c r="F3361" s="50"/>
      <c r="G3361" s="51"/>
      <c r="H3361" s="128" t="str">
        <f>IF(F3361="","",_xlfn.IFNA(VLOOKUP(F3361,'سجل المشتريات'!E:M,9,0),"غير مسجلة في المشتريات"))</f>
        <v/>
      </c>
      <c r="I3361" s="27" t="str">
        <f>_xlfn.IFNA(VLOOKUP(E3361,الاوردرات!$B$1:$C$600,2,0),"")</f>
        <v/>
      </c>
      <c r="J3361" s="63"/>
      <c r="L3361" s="125" t="str">
        <f>IF(F3361="","",_xlfn.IFNA((VLOOKUP(F3361,help!L:M,2,0))*G3361,"غير مسجلة في المشتريات"))</f>
        <v/>
      </c>
    </row>
    <row r="3362" spans="2:12" x14ac:dyDescent="0.2">
      <c r="B3362" s="14">
        <f>COUNTIFS($E$3:E3362,تقرير!$E$4)</f>
        <v>21</v>
      </c>
      <c r="C3362" s="48"/>
      <c r="D3362" s="48"/>
      <c r="E3362" s="48"/>
      <c r="F3362" s="50"/>
      <c r="G3362" s="51"/>
      <c r="H3362" s="128" t="str">
        <f>IF(F3362="","",_xlfn.IFNA(VLOOKUP(F3362,'سجل المشتريات'!E:M,9,0),"غير مسجلة في المشتريات"))</f>
        <v/>
      </c>
      <c r="I3362" s="27" t="str">
        <f>_xlfn.IFNA(VLOOKUP(E3362,الاوردرات!$B$1:$C$600,2,0),"")</f>
        <v/>
      </c>
      <c r="J3362" s="63"/>
      <c r="L3362" s="125" t="str">
        <f>IF(F3362="","",_xlfn.IFNA((VLOOKUP(F3362,help!L:M,2,0))*G3362,"غير مسجلة في المشتريات"))</f>
        <v/>
      </c>
    </row>
    <row r="3363" spans="2:12" x14ac:dyDescent="0.2">
      <c r="B3363" s="14">
        <f>COUNTIFS($E$3:E3363,تقرير!$E$4)</f>
        <v>21</v>
      </c>
      <c r="C3363" s="48"/>
      <c r="D3363" s="48"/>
      <c r="E3363" s="48"/>
      <c r="F3363" s="50"/>
      <c r="G3363" s="51"/>
      <c r="H3363" s="128" t="str">
        <f>IF(F3363="","",_xlfn.IFNA(VLOOKUP(F3363,'سجل المشتريات'!E:M,9,0),"غير مسجلة في المشتريات"))</f>
        <v/>
      </c>
      <c r="I3363" s="27" t="str">
        <f>_xlfn.IFNA(VLOOKUP(E3363,الاوردرات!$B$1:$C$600,2,0),"")</f>
        <v/>
      </c>
      <c r="J3363" s="63"/>
      <c r="L3363" s="125" t="str">
        <f>IF(F3363="","",_xlfn.IFNA((VLOOKUP(F3363,help!L:M,2,0))*G3363,"غير مسجلة في المشتريات"))</f>
        <v/>
      </c>
    </row>
    <row r="3364" spans="2:12" x14ac:dyDescent="0.2">
      <c r="B3364" s="14">
        <f>COUNTIFS($E$3:E3364,تقرير!$E$4)</f>
        <v>21</v>
      </c>
      <c r="C3364" s="48"/>
      <c r="D3364" s="48"/>
      <c r="E3364" s="48"/>
      <c r="F3364" s="50"/>
      <c r="G3364" s="51"/>
      <c r="H3364" s="128" t="str">
        <f>IF(F3364="","",_xlfn.IFNA(VLOOKUP(F3364,'سجل المشتريات'!E:M,9,0),"غير مسجلة في المشتريات"))</f>
        <v/>
      </c>
      <c r="I3364" s="27" t="str">
        <f>_xlfn.IFNA(VLOOKUP(E3364,الاوردرات!$B$1:$C$600,2,0),"")</f>
        <v/>
      </c>
      <c r="J3364" s="63"/>
      <c r="L3364" s="125" t="str">
        <f>IF(F3364="","",_xlfn.IFNA((VLOOKUP(F3364,help!L:M,2,0))*G3364,"غير مسجلة في المشتريات"))</f>
        <v/>
      </c>
    </row>
    <row r="3365" spans="2:12" x14ac:dyDescent="0.2">
      <c r="B3365" s="14">
        <f>COUNTIFS($E$3:E3365,تقرير!$E$4)</f>
        <v>21</v>
      </c>
      <c r="C3365" s="48"/>
      <c r="D3365" s="48"/>
      <c r="E3365" s="48"/>
      <c r="F3365" s="50"/>
      <c r="G3365" s="51"/>
      <c r="H3365" s="128" t="str">
        <f>IF(F3365="","",_xlfn.IFNA(VLOOKUP(F3365,'سجل المشتريات'!E:M,9,0),"غير مسجلة في المشتريات"))</f>
        <v/>
      </c>
      <c r="I3365" s="27" t="str">
        <f>_xlfn.IFNA(VLOOKUP(E3365,الاوردرات!$B$1:$C$600,2,0),"")</f>
        <v/>
      </c>
      <c r="J3365" s="63"/>
      <c r="L3365" s="125" t="str">
        <f>IF(F3365="","",_xlfn.IFNA((VLOOKUP(F3365,help!L:M,2,0))*G3365,"غير مسجلة في المشتريات"))</f>
        <v/>
      </c>
    </row>
    <row r="3366" spans="2:12" x14ac:dyDescent="0.2">
      <c r="B3366" s="14">
        <f>COUNTIFS($E$3:E3366,تقرير!$E$4)</f>
        <v>21</v>
      </c>
      <c r="C3366" s="48"/>
      <c r="D3366" s="48"/>
      <c r="E3366" s="48"/>
      <c r="F3366" s="50"/>
      <c r="G3366" s="51"/>
      <c r="H3366" s="128" t="str">
        <f>IF(F3366="","",_xlfn.IFNA(VLOOKUP(F3366,'سجل المشتريات'!E:M,9,0),"غير مسجلة في المشتريات"))</f>
        <v/>
      </c>
      <c r="I3366" s="27" t="str">
        <f>_xlfn.IFNA(VLOOKUP(E3366,الاوردرات!$B$1:$C$600,2,0),"")</f>
        <v/>
      </c>
      <c r="J3366" s="63"/>
      <c r="L3366" s="125" t="str">
        <f>IF(F3366="","",_xlfn.IFNA((VLOOKUP(F3366,help!L:M,2,0))*G3366,"غير مسجلة في المشتريات"))</f>
        <v/>
      </c>
    </row>
    <row r="3367" spans="2:12" x14ac:dyDescent="0.2">
      <c r="B3367" s="14">
        <f>COUNTIFS($E$3:E3367,تقرير!$E$4)</f>
        <v>21</v>
      </c>
      <c r="C3367" s="48"/>
      <c r="D3367" s="48"/>
      <c r="E3367" s="48"/>
      <c r="F3367" s="50"/>
      <c r="G3367" s="51"/>
      <c r="H3367" s="128" t="str">
        <f>IF(F3367="","",_xlfn.IFNA(VLOOKUP(F3367,'سجل المشتريات'!E:M,9,0),"غير مسجلة في المشتريات"))</f>
        <v/>
      </c>
      <c r="I3367" s="27" t="str">
        <f>_xlfn.IFNA(VLOOKUP(E3367,الاوردرات!$B$1:$C$600,2,0),"")</f>
        <v/>
      </c>
      <c r="J3367" s="63"/>
      <c r="L3367" s="125" t="str">
        <f>IF(F3367="","",_xlfn.IFNA((VLOOKUP(F3367,help!L:M,2,0))*G3367,"غير مسجلة في المشتريات"))</f>
        <v/>
      </c>
    </row>
    <row r="3368" spans="2:12" x14ac:dyDescent="0.2">
      <c r="B3368" s="14">
        <f>COUNTIFS($E$3:E3368,تقرير!$E$4)</f>
        <v>21</v>
      </c>
      <c r="C3368" s="48"/>
      <c r="D3368" s="48"/>
      <c r="E3368" s="48"/>
      <c r="F3368" s="50"/>
      <c r="G3368" s="51"/>
      <c r="H3368" s="128" t="str">
        <f>IF(F3368="","",_xlfn.IFNA(VLOOKUP(F3368,'سجل المشتريات'!E:M,9,0),"غير مسجلة في المشتريات"))</f>
        <v/>
      </c>
      <c r="I3368" s="27" t="str">
        <f>_xlfn.IFNA(VLOOKUP(E3368,الاوردرات!$B$1:$C$600,2,0),"")</f>
        <v/>
      </c>
      <c r="J3368" s="63"/>
      <c r="L3368" s="125" t="str">
        <f>IF(F3368="","",_xlfn.IFNA((VLOOKUP(F3368,help!L:M,2,0))*G3368,"غير مسجلة في المشتريات"))</f>
        <v/>
      </c>
    </row>
    <row r="3369" spans="2:12" x14ac:dyDescent="0.2">
      <c r="B3369" s="14">
        <f>COUNTIFS($E$3:E3369,تقرير!$E$4)</f>
        <v>21</v>
      </c>
      <c r="C3369" s="48"/>
      <c r="D3369" s="48"/>
      <c r="E3369" s="48"/>
      <c r="F3369" s="50"/>
      <c r="G3369" s="51"/>
      <c r="H3369" s="128" t="str">
        <f>IF(F3369="","",_xlfn.IFNA(VLOOKUP(F3369,'سجل المشتريات'!E:M,9,0),"غير مسجلة في المشتريات"))</f>
        <v/>
      </c>
      <c r="I3369" s="27" t="str">
        <f>_xlfn.IFNA(VLOOKUP(E3369,الاوردرات!$B$1:$C$600,2,0),"")</f>
        <v/>
      </c>
      <c r="J3369" s="63"/>
      <c r="L3369" s="125" t="str">
        <f>IF(F3369="","",_xlfn.IFNA((VLOOKUP(F3369,help!L:M,2,0))*G3369,"غير مسجلة في المشتريات"))</f>
        <v/>
      </c>
    </row>
    <row r="3370" spans="2:12" x14ac:dyDescent="0.2">
      <c r="B3370" s="14">
        <f>COUNTIFS($E$3:E3370,تقرير!$E$4)</f>
        <v>21</v>
      </c>
      <c r="C3370" s="48"/>
      <c r="D3370" s="48"/>
      <c r="E3370" s="48"/>
      <c r="F3370" s="50"/>
      <c r="G3370" s="51"/>
      <c r="H3370" s="128" t="str">
        <f>IF(F3370="","",_xlfn.IFNA(VLOOKUP(F3370,'سجل المشتريات'!E:M,9,0),"غير مسجلة في المشتريات"))</f>
        <v/>
      </c>
      <c r="I3370" s="27" t="str">
        <f>_xlfn.IFNA(VLOOKUP(E3370,الاوردرات!$B$1:$C$600,2,0),"")</f>
        <v/>
      </c>
      <c r="J3370" s="63"/>
      <c r="L3370" s="125" t="str">
        <f>IF(F3370="","",_xlfn.IFNA((VLOOKUP(F3370,help!L:M,2,0))*G3370,"غير مسجلة في المشتريات"))</f>
        <v/>
      </c>
    </row>
    <row r="3371" spans="2:12" x14ac:dyDescent="0.2">
      <c r="B3371" s="14">
        <f>COUNTIFS($E$3:E3371,تقرير!$E$4)</f>
        <v>21</v>
      </c>
      <c r="C3371" s="48"/>
      <c r="D3371" s="48"/>
      <c r="E3371" s="48"/>
      <c r="F3371" s="50"/>
      <c r="G3371" s="51"/>
      <c r="H3371" s="128" t="str">
        <f>IF(F3371="","",_xlfn.IFNA(VLOOKUP(F3371,'سجل المشتريات'!E:M,9,0),"غير مسجلة في المشتريات"))</f>
        <v/>
      </c>
      <c r="I3371" s="27" t="str">
        <f>_xlfn.IFNA(VLOOKUP(E3371,الاوردرات!$B$1:$C$600,2,0),"")</f>
        <v/>
      </c>
      <c r="J3371" s="63"/>
      <c r="L3371" s="125" t="str">
        <f>IF(F3371="","",_xlfn.IFNA((VLOOKUP(F3371,help!L:M,2,0))*G3371,"غير مسجلة في المشتريات"))</f>
        <v/>
      </c>
    </row>
    <row r="3372" spans="2:12" x14ac:dyDescent="0.2">
      <c r="B3372" s="14">
        <f>COUNTIFS($E$3:E3372,تقرير!$E$4)</f>
        <v>21</v>
      </c>
      <c r="C3372" s="48"/>
      <c r="D3372" s="48"/>
      <c r="E3372" s="48"/>
      <c r="F3372" s="50"/>
      <c r="G3372" s="51"/>
      <c r="H3372" s="128" t="str">
        <f>IF(F3372="","",_xlfn.IFNA(VLOOKUP(F3372,'سجل المشتريات'!E:M,9,0),"غير مسجلة في المشتريات"))</f>
        <v/>
      </c>
      <c r="I3372" s="27" t="str">
        <f>_xlfn.IFNA(VLOOKUP(E3372,الاوردرات!$B$1:$C$600,2,0),"")</f>
        <v/>
      </c>
      <c r="J3372" s="63"/>
      <c r="L3372" s="125" t="str">
        <f>IF(F3372="","",_xlfn.IFNA((VLOOKUP(F3372,help!L:M,2,0))*G3372,"غير مسجلة في المشتريات"))</f>
        <v/>
      </c>
    </row>
    <row r="3373" spans="2:12" x14ac:dyDescent="0.2">
      <c r="B3373" s="14">
        <f>COUNTIFS($E$3:E3373,تقرير!$E$4)</f>
        <v>21</v>
      </c>
      <c r="C3373" s="48"/>
      <c r="D3373" s="48"/>
      <c r="E3373" s="48"/>
      <c r="F3373" s="50"/>
      <c r="G3373" s="51"/>
      <c r="H3373" s="128" t="str">
        <f>IF(F3373="","",_xlfn.IFNA(VLOOKUP(F3373,'سجل المشتريات'!E:M,9,0),"غير مسجلة في المشتريات"))</f>
        <v/>
      </c>
      <c r="I3373" s="27" t="str">
        <f>_xlfn.IFNA(VLOOKUP(E3373,الاوردرات!$B$1:$C$600,2,0),"")</f>
        <v/>
      </c>
      <c r="J3373" s="63"/>
      <c r="L3373" s="125" t="str">
        <f>IF(F3373="","",_xlfn.IFNA((VLOOKUP(F3373,help!L:M,2,0))*G3373,"غير مسجلة في المشتريات"))</f>
        <v/>
      </c>
    </row>
    <row r="3374" spans="2:12" x14ac:dyDescent="0.2">
      <c r="B3374" s="14">
        <f>COUNTIFS($E$3:E3374,تقرير!$E$4)</f>
        <v>21</v>
      </c>
      <c r="C3374" s="48"/>
      <c r="D3374" s="48"/>
      <c r="E3374" s="48"/>
      <c r="F3374" s="50"/>
      <c r="G3374" s="51"/>
      <c r="H3374" s="128" t="str">
        <f>IF(F3374="","",_xlfn.IFNA(VLOOKUP(F3374,'سجل المشتريات'!E:M,9,0),"غير مسجلة في المشتريات"))</f>
        <v/>
      </c>
      <c r="I3374" s="27" t="str">
        <f>_xlfn.IFNA(VLOOKUP(E3374,الاوردرات!$B$1:$C$600,2,0),"")</f>
        <v/>
      </c>
      <c r="J3374" s="63"/>
      <c r="L3374" s="125" t="str">
        <f>IF(F3374="","",_xlfn.IFNA((VLOOKUP(F3374,help!L:M,2,0))*G3374,"غير مسجلة في المشتريات"))</f>
        <v/>
      </c>
    </row>
    <row r="3375" spans="2:12" x14ac:dyDescent="0.2">
      <c r="B3375" s="14">
        <f>COUNTIFS($E$3:E3375,تقرير!$E$4)</f>
        <v>21</v>
      </c>
      <c r="C3375" s="48"/>
      <c r="D3375" s="48"/>
      <c r="E3375" s="48"/>
      <c r="F3375" s="50"/>
      <c r="G3375" s="51"/>
      <c r="H3375" s="128" t="str">
        <f>IF(F3375="","",_xlfn.IFNA(VLOOKUP(F3375,'سجل المشتريات'!E:M,9,0),"غير مسجلة في المشتريات"))</f>
        <v/>
      </c>
      <c r="I3375" s="27" t="str">
        <f>_xlfn.IFNA(VLOOKUP(E3375,الاوردرات!$B$1:$C$600,2,0),"")</f>
        <v/>
      </c>
      <c r="J3375" s="63"/>
      <c r="L3375" s="125" t="str">
        <f>IF(F3375="","",_xlfn.IFNA((VLOOKUP(F3375,help!L:M,2,0))*G3375,"غير مسجلة في المشتريات"))</f>
        <v/>
      </c>
    </row>
    <row r="3376" spans="2:12" x14ac:dyDescent="0.2">
      <c r="B3376" s="14">
        <f>COUNTIFS($E$3:E3376,تقرير!$E$4)</f>
        <v>21</v>
      </c>
      <c r="C3376" s="48"/>
      <c r="D3376" s="48"/>
      <c r="E3376" s="48"/>
      <c r="F3376" s="50"/>
      <c r="G3376" s="51"/>
      <c r="H3376" s="128" t="str">
        <f>IF(F3376="","",_xlfn.IFNA(VLOOKUP(F3376,'سجل المشتريات'!E:M,9,0),"غير مسجلة في المشتريات"))</f>
        <v/>
      </c>
      <c r="I3376" s="27" t="str">
        <f>_xlfn.IFNA(VLOOKUP(E3376,الاوردرات!$B$1:$C$600,2,0),"")</f>
        <v/>
      </c>
      <c r="J3376" s="63"/>
      <c r="L3376" s="125" t="str">
        <f>IF(F3376="","",_xlfn.IFNA((VLOOKUP(F3376,help!L:M,2,0))*G3376,"غير مسجلة في المشتريات"))</f>
        <v/>
      </c>
    </row>
    <row r="3377" spans="2:12" x14ac:dyDescent="0.2">
      <c r="B3377" s="14">
        <f>COUNTIFS($E$3:E3377,تقرير!$E$4)</f>
        <v>21</v>
      </c>
      <c r="C3377" s="48"/>
      <c r="D3377" s="48"/>
      <c r="E3377" s="48"/>
      <c r="F3377" s="50"/>
      <c r="G3377" s="51"/>
      <c r="H3377" s="128" t="str">
        <f>IF(F3377="","",_xlfn.IFNA(VLOOKUP(F3377,'سجل المشتريات'!E:M,9,0),"غير مسجلة في المشتريات"))</f>
        <v/>
      </c>
      <c r="I3377" s="27" t="str">
        <f>_xlfn.IFNA(VLOOKUP(E3377,الاوردرات!$B$1:$C$600,2,0),"")</f>
        <v/>
      </c>
      <c r="J3377" s="63"/>
      <c r="L3377" s="125" t="str">
        <f>IF(F3377="","",_xlfn.IFNA((VLOOKUP(F3377,help!L:M,2,0))*G3377,"غير مسجلة في المشتريات"))</f>
        <v/>
      </c>
    </row>
    <row r="3378" spans="2:12" x14ac:dyDescent="0.2">
      <c r="B3378" s="14">
        <f>COUNTIFS($E$3:E3378,تقرير!$E$4)</f>
        <v>21</v>
      </c>
      <c r="C3378" s="48"/>
      <c r="D3378" s="48"/>
      <c r="E3378" s="48"/>
      <c r="F3378" s="50"/>
      <c r="G3378" s="51"/>
      <c r="H3378" s="128" t="str">
        <f>IF(F3378="","",_xlfn.IFNA(VLOOKUP(F3378,'سجل المشتريات'!E:M,9,0),"غير مسجلة في المشتريات"))</f>
        <v/>
      </c>
      <c r="I3378" s="27" t="str">
        <f>_xlfn.IFNA(VLOOKUP(E3378,الاوردرات!$B$1:$C$600,2,0),"")</f>
        <v/>
      </c>
      <c r="J3378" s="63"/>
      <c r="L3378" s="125" t="str">
        <f>IF(F3378="","",_xlfn.IFNA((VLOOKUP(F3378,help!L:M,2,0))*G3378,"غير مسجلة في المشتريات"))</f>
        <v/>
      </c>
    </row>
    <row r="3379" spans="2:12" x14ac:dyDescent="0.2">
      <c r="B3379" s="14">
        <f>COUNTIFS($E$3:E3379,تقرير!$E$4)</f>
        <v>21</v>
      </c>
      <c r="C3379" s="48"/>
      <c r="D3379" s="48"/>
      <c r="E3379" s="48"/>
      <c r="F3379" s="50"/>
      <c r="G3379" s="51"/>
      <c r="H3379" s="128" t="str">
        <f>IF(F3379="","",_xlfn.IFNA(VLOOKUP(F3379,'سجل المشتريات'!E:M,9,0),"غير مسجلة في المشتريات"))</f>
        <v/>
      </c>
      <c r="I3379" s="27" t="str">
        <f>_xlfn.IFNA(VLOOKUP(E3379,الاوردرات!$B$1:$C$600,2,0),"")</f>
        <v/>
      </c>
      <c r="J3379" s="63"/>
      <c r="L3379" s="125" t="str">
        <f>IF(F3379="","",_xlfn.IFNA((VLOOKUP(F3379,help!L:M,2,0))*G3379,"غير مسجلة في المشتريات"))</f>
        <v/>
      </c>
    </row>
    <row r="3380" spans="2:12" x14ac:dyDescent="0.2">
      <c r="B3380" s="14">
        <f>COUNTIFS($E$3:E3380,تقرير!$E$4)</f>
        <v>21</v>
      </c>
      <c r="C3380" s="48"/>
      <c r="D3380" s="48"/>
      <c r="E3380" s="48"/>
      <c r="F3380" s="50"/>
      <c r="G3380" s="51"/>
      <c r="H3380" s="128" t="str">
        <f>IF(F3380="","",_xlfn.IFNA(VLOOKUP(F3380,'سجل المشتريات'!E:M,9,0),"غير مسجلة في المشتريات"))</f>
        <v/>
      </c>
      <c r="I3380" s="27" t="str">
        <f>_xlfn.IFNA(VLOOKUP(E3380,الاوردرات!$B$1:$C$600,2,0),"")</f>
        <v/>
      </c>
      <c r="J3380" s="63"/>
      <c r="L3380" s="125" t="str">
        <f>IF(F3380="","",_xlfn.IFNA((VLOOKUP(F3380,help!L:M,2,0))*G3380,"غير مسجلة في المشتريات"))</f>
        <v/>
      </c>
    </row>
    <row r="3381" spans="2:12" x14ac:dyDescent="0.2">
      <c r="B3381" s="14">
        <f>COUNTIFS($E$3:E3381,تقرير!$E$4)</f>
        <v>21</v>
      </c>
      <c r="C3381" s="48"/>
      <c r="D3381" s="48"/>
      <c r="E3381" s="48"/>
      <c r="F3381" s="50"/>
      <c r="G3381" s="51"/>
      <c r="H3381" s="128" t="str">
        <f>IF(F3381="","",_xlfn.IFNA(VLOOKUP(F3381,'سجل المشتريات'!E:M,9,0),"غير مسجلة في المشتريات"))</f>
        <v/>
      </c>
      <c r="I3381" s="27" t="str">
        <f>_xlfn.IFNA(VLOOKUP(E3381,الاوردرات!$B$1:$C$600,2,0),"")</f>
        <v/>
      </c>
      <c r="J3381" s="63"/>
      <c r="L3381" s="125" t="str">
        <f>IF(F3381="","",_xlfn.IFNA((VLOOKUP(F3381,help!L:M,2,0))*G3381,"غير مسجلة في المشتريات"))</f>
        <v/>
      </c>
    </row>
    <row r="3382" spans="2:12" x14ac:dyDescent="0.2">
      <c r="B3382" s="14">
        <f>COUNTIFS($E$3:E3382,تقرير!$E$4)</f>
        <v>21</v>
      </c>
      <c r="C3382" s="48"/>
      <c r="D3382" s="48"/>
      <c r="E3382" s="48"/>
      <c r="F3382" s="50"/>
      <c r="G3382" s="51"/>
      <c r="H3382" s="128" t="str">
        <f>IF(F3382="","",_xlfn.IFNA(VLOOKUP(F3382,'سجل المشتريات'!E:M,9,0),"غير مسجلة في المشتريات"))</f>
        <v/>
      </c>
      <c r="I3382" s="27" t="str">
        <f>_xlfn.IFNA(VLOOKUP(E3382,الاوردرات!$B$1:$C$600,2,0),"")</f>
        <v/>
      </c>
      <c r="J3382" s="63"/>
      <c r="L3382" s="125" t="str">
        <f>IF(F3382="","",_xlfn.IFNA((VLOOKUP(F3382,help!L:M,2,0))*G3382,"غير مسجلة في المشتريات"))</f>
        <v/>
      </c>
    </row>
    <row r="3383" spans="2:12" x14ac:dyDescent="0.2">
      <c r="B3383" s="14">
        <f>COUNTIFS($E$3:E3383,تقرير!$E$4)</f>
        <v>21</v>
      </c>
      <c r="C3383" s="48"/>
      <c r="D3383" s="48"/>
      <c r="E3383" s="48"/>
      <c r="F3383" s="50"/>
      <c r="G3383" s="51"/>
      <c r="H3383" s="128" t="str">
        <f>IF(F3383="","",_xlfn.IFNA(VLOOKUP(F3383,'سجل المشتريات'!E:M,9,0),"غير مسجلة في المشتريات"))</f>
        <v/>
      </c>
      <c r="I3383" s="27" t="str">
        <f>_xlfn.IFNA(VLOOKUP(E3383,الاوردرات!$B$1:$C$600,2,0),"")</f>
        <v/>
      </c>
      <c r="J3383" s="63"/>
      <c r="L3383" s="125" t="str">
        <f>IF(F3383="","",_xlfn.IFNA((VLOOKUP(F3383,help!L:M,2,0))*G3383,"غير مسجلة في المشتريات"))</f>
        <v/>
      </c>
    </row>
    <row r="3384" spans="2:12" x14ac:dyDescent="0.2">
      <c r="B3384" s="14">
        <f>COUNTIFS($E$3:E3384,تقرير!$E$4)</f>
        <v>21</v>
      </c>
      <c r="C3384" s="48"/>
      <c r="D3384" s="48"/>
      <c r="E3384" s="48"/>
      <c r="F3384" s="50"/>
      <c r="G3384" s="51"/>
      <c r="H3384" s="128" t="str">
        <f>IF(F3384="","",_xlfn.IFNA(VLOOKUP(F3384,'سجل المشتريات'!E:M,9,0),"غير مسجلة في المشتريات"))</f>
        <v/>
      </c>
      <c r="I3384" s="27" t="str">
        <f>_xlfn.IFNA(VLOOKUP(E3384,الاوردرات!$B$1:$C$600,2,0),"")</f>
        <v/>
      </c>
      <c r="J3384" s="63"/>
      <c r="L3384" s="125" t="str">
        <f>IF(F3384="","",_xlfn.IFNA((VLOOKUP(F3384,help!L:M,2,0))*G3384,"غير مسجلة في المشتريات"))</f>
        <v/>
      </c>
    </row>
    <row r="3385" spans="2:12" x14ac:dyDescent="0.2">
      <c r="B3385" s="14">
        <f>COUNTIFS($E$3:E3385,تقرير!$E$4)</f>
        <v>21</v>
      </c>
      <c r="C3385" s="48"/>
      <c r="D3385" s="48"/>
      <c r="E3385" s="48"/>
      <c r="F3385" s="50"/>
      <c r="G3385" s="51"/>
      <c r="H3385" s="128" t="str">
        <f>IF(F3385="","",_xlfn.IFNA(VLOOKUP(F3385,'سجل المشتريات'!E:M,9,0),"غير مسجلة في المشتريات"))</f>
        <v/>
      </c>
      <c r="I3385" s="27" t="str">
        <f>_xlfn.IFNA(VLOOKUP(E3385,الاوردرات!$B$1:$C$600,2,0),"")</f>
        <v/>
      </c>
      <c r="J3385" s="63"/>
      <c r="L3385" s="125" t="str">
        <f>IF(F3385="","",_xlfn.IFNA((VLOOKUP(F3385,help!L:M,2,0))*G3385,"غير مسجلة في المشتريات"))</f>
        <v/>
      </c>
    </row>
    <row r="3386" spans="2:12" x14ac:dyDescent="0.2">
      <c r="B3386" s="14">
        <f>COUNTIFS($E$3:E3386,تقرير!$E$4)</f>
        <v>21</v>
      </c>
      <c r="C3386" s="48"/>
      <c r="D3386" s="48"/>
      <c r="E3386" s="48"/>
      <c r="F3386" s="50"/>
      <c r="G3386" s="51"/>
      <c r="H3386" s="128" t="str">
        <f>IF(F3386="","",_xlfn.IFNA(VLOOKUP(F3386,'سجل المشتريات'!E:M,9,0),"غير مسجلة في المشتريات"))</f>
        <v/>
      </c>
      <c r="I3386" s="27" t="str">
        <f>_xlfn.IFNA(VLOOKUP(E3386,الاوردرات!$B$1:$C$600,2,0),"")</f>
        <v/>
      </c>
      <c r="J3386" s="63"/>
      <c r="L3386" s="125" t="str">
        <f>IF(F3386="","",_xlfn.IFNA((VLOOKUP(F3386,help!L:M,2,0))*G3386,"غير مسجلة في المشتريات"))</f>
        <v/>
      </c>
    </row>
    <row r="3387" spans="2:12" x14ac:dyDescent="0.2">
      <c r="B3387" s="14">
        <f>COUNTIFS($E$3:E3387,تقرير!$E$4)</f>
        <v>21</v>
      </c>
      <c r="C3387" s="48"/>
      <c r="D3387" s="48"/>
      <c r="E3387" s="48"/>
      <c r="F3387" s="50"/>
      <c r="G3387" s="51"/>
      <c r="H3387" s="128" t="str">
        <f>IF(F3387="","",_xlfn.IFNA(VLOOKUP(F3387,'سجل المشتريات'!E:M,9,0),"غير مسجلة في المشتريات"))</f>
        <v/>
      </c>
      <c r="I3387" s="27" t="str">
        <f>_xlfn.IFNA(VLOOKUP(E3387,الاوردرات!$B$1:$C$600,2,0),"")</f>
        <v/>
      </c>
      <c r="J3387" s="63"/>
      <c r="L3387" s="125" t="str">
        <f>IF(F3387="","",_xlfn.IFNA((VLOOKUP(F3387,help!L:M,2,0))*G3387,"غير مسجلة في المشتريات"))</f>
        <v/>
      </c>
    </row>
    <row r="3388" spans="2:12" x14ac:dyDescent="0.2">
      <c r="B3388" s="14">
        <f>COUNTIFS($E$3:E3388,تقرير!$E$4)</f>
        <v>21</v>
      </c>
      <c r="C3388" s="48"/>
      <c r="D3388" s="48"/>
      <c r="E3388" s="48"/>
      <c r="F3388" s="50"/>
      <c r="G3388" s="51"/>
      <c r="H3388" s="128" t="str">
        <f>IF(F3388="","",_xlfn.IFNA(VLOOKUP(F3388,'سجل المشتريات'!E:M,9,0),"غير مسجلة في المشتريات"))</f>
        <v/>
      </c>
      <c r="I3388" s="27" t="str">
        <f>_xlfn.IFNA(VLOOKUP(E3388,الاوردرات!$B$1:$C$600,2,0),"")</f>
        <v/>
      </c>
      <c r="J3388" s="63"/>
      <c r="L3388" s="125" t="str">
        <f>IF(F3388="","",_xlfn.IFNA((VLOOKUP(F3388,help!L:M,2,0))*G3388,"غير مسجلة في المشتريات"))</f>
        <v/>
      </c>
    </row>
    <row r="3389" spans="2:12" x14ac:dyDescent="0.2">
      <c r="B3389" s="14">
        <f>COUNTIFS($E$3:E3389,تقرير!$E$4)</f>
        <v>21</v>
      </c>
      <c r="C3389" s="48"/>
      <c r="D3389" s="48"/>
      <c r="E3389" s="48"/>
      <c r="F3389" s="50"/>
      <c r="G3389" s="51"/>
      <c r="H3389" s="128" t="str">
        <f>IF(F3389="","",_xlfn.IFNA(VLOOKUP(F3389,'سجل المشتريات'!E:M,9,0),"غير مسجلة في المشتريات"))</f>
        <v/>
      </c>
      <c r="I3389" s="27" t="str">
        <f>_xlfn.IFNA(VLOOKUP(E3389,الاوردرات!$B$1:$C$600,2,0),"")</f>
        <v/>
      </c>
      <c r="J3389" s="63"/>
      <c r="L3389" s="125" t="str">
        <f>IF(F3389="","",_xlfn.IFNA((VLOOKUP(F3389,help!L:M,2,0))*G3389,"غير مسجلة في المشتريات"))</f>
        <v/>
      </c>
    </row>
    <row r="3390" spans="2:12" x14ac:dyDescent="0.2">
      <c r="B3390" s="14">
        <f>COUNTIFS($E$3:E3390,تقرير!$E$4)</f>
        <v>21</v>
      </c>
      <c r="C3390" s="48"/>
      <c r="D3390" s="48"/>
      <c r="E3390" s="48"/>
      <c r="F3390" s="50"/>
      <c r="G3390" s="51"/>
      <c r="H3390" s="128" t="str">
        <f>IF(F3390="","",_xlfn.IFNA(VLOOKUP(F3390,'سجل المشتريات'!E:M,9,0),"غير مسجلة في المشتريات"))</f>
        <v/>
      </c>
      <c r="I3390" s="27" t="str">
        <f>_xlfn.IFNA(VLOOKUP(E3390,الاوردرات!$B$1:$C$600,2,0),"")</f>
        <v/>
      </c>
      <c r="J3390" s="63"/>
      <c r="L3390" s="125" t="str">
        <f>IF(F3390="","",_xlfn.IFNA((VLOOKUP(F3390,help!L:M,2,0))*G3390,"غير مسجلة في المشتريات"))</f>
        <v/>
      </c>
    </row>
    <row r="3391" spans="2:12" x14ac:dyDescent="0.2">
      <c r="B3391" s="14">
        <f>COUNTIFS($E$3:E3391,تقرير!$E$4)</f>
        <v>21</v>
      </c>
      <c r="C3391" s="48"/>
      <c r="D3391" s="48"/>
      <c r="E3391" s="48"/>
      <c r="F3391" s="50"/>
      <c r="G3391" s="51"/>
      <c r="H3391" s="128" t="str">
        <f>IF(F3391="","",_xlfn.IFNA(VLOOKUP(F3391,'سجل المشتريات'!E:M,9,0),"غير مسجلة في المشتريات"))</f>
        <v/>
      </c>
      <c r="I3391" s="27" t="str">
        <f>_xlfn.IFNA(VLOOKUP(E3391,الاوردرات!$B$1:$C$600,2,0),"")</f>
        <v/>
      </c>
      <c r="J3391" s="63"/>
      <c r="L3391" s="125" t="str">
        <f>IF(F3391="","",_xlfn.IFNA((VLOOKUP(F3391,help!L:M,2,0))*G3391,"غير مسجلة في المشتريات"))</f>
        <v/>
      </c>
    </row>
    <row r="3392" spans="2:12" x14ac:dyDescent="0.2">
      <c r="B3392" s="14">
        <f>COUNTIFS($E$3:E3392,تقرير!$E$4)</f>
        <v>21</v>
      </c>
      <c r="C3392" s="48"/>
      <c r="D3392" s="48"/>
      <c r="E3392" s="48"/>
      <c r="F3392" s="50"/>
      <c r="G3392" s="51"/>
      <c r="H3392" s="128" t="str">
        <f>IF(F3392="","",_xlfn.IFNA(VLOOKUP(F3392,'سجل المشتريات'!E:M,9,0),"غير مسجلة في المشتريات"))</f>
        <v/>
      </c>
      <c r="I3392" s="27" t="str">
        <f>_xlfn.IFNA(VLOOKUP(E3392,الاوردرات!$B$1:$C$600,2,0),"")</f>
        <v/>
      </c>
      <c r="J3392" s="63"/>
      <c r="L3392" s="125" t="str">
        <f>IF(F3392="","",_xlfn.IFNA((VLOOKUP(F3392,help!L:M,2,0))*G3392,"غير مسجلة في المشتريات"))</f>
        <v/>
      </c>
    </row>
    <row r="3393" spans="2:12" x14ac:dyDescent="0.2">
      <c r="B3393" s="14">
        <f>COUNTIFS($E$3:E3393,تقرير!$E$4)</f>
        <v>21</v>
      </c>
      <c r="C3393" s="48"/>
      <c r="D3393" s="48"/>
      <c r="E3393" s="48"/>
      <c r="F3393" s="50"/>
      <c r="G3393" s="51"/>
      <c r="H3393" s="128" t="str">
        <f>IF(F3393="","",_xlfn.IFNA(VLOOKUP(F3393,'سجل المشتريات'!E:M,9,0),"غير مسجلة في المشتريات"))</f>
        <v/>
      </c>
      <c r="I3393" s="27" t="str">
        <f>_xlfn.IFNA(VLOOKUP(E3393,الاوردرات!$B$1:$C$600,2,0),"")</f>
        <v/>
      </c>
      <c r="J3393" s="63"/>
      <c r="L3393" s="125" t="str">
        <f>IF(F3393="","",_xlfn.IFNA((VLOOKUP(F3393,help!L:M,2,0))*G3393,"غير مسجلة في المشتريات"))</f>
        <v/>
      </c>
    </row>
    <row r="3394" spans="2:12" x14ac:dyDescent="0.2">
      <c r="B3394" s="14">
        <f>COUNTIFS($E$3:E3394,تقرير!$E$4)</f>
        <v>21</v>
      </c>
      <c r="C3394" s="48"/>
      <c r="D3394" s="48"/>
      <c r="E3394" s="48"/>
      <c r="F3394" s="50"/>
      <c r="G3394" s="51"/>
      <c r="H3394" s="128" t="str">
        <f>IF(F3394="","",_xlfn.IFNA(VLOOKUP(F3394,'سجل المشتريات'!E:M,9,0),"غير مسجلة في المشتريات"))</f>
        <v/>
      </c>
      <c r="I3394" s="27" t="str">
        <f>_xlfn.IFNA(VLOOKUP(E3394,الاوردرات!$B$1:$C$600,2,0),"")</f>
        <v/>
      </c>
      <c r="J3394" s="63"/>
      <c r="L3394" s="125" t="str">
        <f>IF(F3394="","",_xlfn.IFNA((VLOOKUP(F3394,help!L:M,2,0))*G3394,"غير مسجلة في المشتريات"))</f>
        <v/>
      </c>
    </row>
    <row r="3395" spans="2:12" x14ac:dyDescent="0.2">
      <c r="B3395" s="14">
        <f>COUNTIFS($E$3:E3395,تقرير!$E$4)</f>
        <v>21</v>
      </c>
      <c r="C3395" s="48"/>
      <c r="D3395" s="48"/>
      <c r="E3395" s="48"/>
      <c r="F3395" s="50"/>
      <c r="G3395" s="51"/>
      <c r="H3395" s="128" t="str">
        <f>IF(F3395="","",_xlfn.IFNA(VLOOKUP(F3395,'سجل المشتريات'!E:M,9,0),"غير مسجلة في المشتريات"))</f>
        <v/>
      </c>
      <c r="I3395" s="27" t="str">
        <f>_xlfn.IFNA(VLOOKUP(E3395,الاوردرات!$B$1:$C$600,2,0),"")</f>
        <v/>
      </c>
      <c r="J3395" s="63"/>
      <c r="L3395" s="125" t="str">
        <f>IF(F3395="","",_xlfn.IFNA((VLOOKUP(F3395,help!L:M,2,0))*G3395,"غير مسجلة في المشتريات"))</f>
        <v/>
      </c>
    </row>
    <row r="3396" spans="2:12" x14ac:dyDescent="0.2">
      <c r="B3396" s="14">
        <f>COUNTIFS($E$3:E3396,تقرير!$E$4)</f>
        <v>21</v>
      </c>
      <c r="C3396" s="48"/>
      <c r="D3396" s="48"/>
      <c r="E3396" s="48"/>
      <c r="F3396" s="50"/>
      <c r="G3396" s="51"/>
      <c r="H3396" s="128" t="str">
        <f>IF(F3396="","",_xlfn.IFNA(VLOOKUP(F3396,'سجل المشتريات'!E:M,9,0),"غير مسجلة في المشتريات"))</f>
        <v/>
      </c>
      <c r="I3396" s="27" t="str">
        <f>_xlfn.IFNA(VLOOKUP(E3396,الاوردرات!$B$1:$C$600,2,0),"")</f>
        <v/>
      </c>
      <c r="J3396" s="63"/>
      <c r="L3396" s="125" t="str">
        <f>IF(F3396="","",_xlfn.IFNA((VLOOKUP(F3396,help!L:M,2,0))*G3396,"غير مسجلة في المشتريات"))</f>
        <v/>
      </c>
    </row>
    <row r="3397" spans="2:12" x14ac:dyDescent="0.2">
      <c r="B3397" s="14">
        <f>COUNTIFS($E$3:E3397,تقرير!$E$4)</f>
        <v>21</v>
      </c>
      <c r="C3397" s="48"/>
      <c r="D3397" s="48"/>
      <c r="E3397" s="48"/>
      <c r="F3397" s="50"/>
      <c r="G3397" s="51"/>
      <c r="H3397" s="128" t="str">
        <f>IF(F3397="","",_xlfn.IFNA(VLOOKUP(F3397,'سجل المشتريات'!E:M,9,0),"غير مسجلة في المشتريات"))</f>
        <v/>
      </c>
      <c r="I3397" s="27" t="str">
        <f>_xlfn.IFNA(VLOOKUP(E3397,الاوردرات!$B$1:$C$600,2,0),"")</f>
        <v/>
      </c>
      <c r="J3397" s="63"/>
      <c r="L3397" s="125" t="str">
        <f>IF(F3397="","",_xlfn.IFNA((VLOOKUP(F3397,help!L:M,2,0))*G3397,"غير مسجلة في المشتريات"))</f>
        <v/>
      </c>
    </row>
    <row r="3398" spans="2:12" x14ac:dyDescent="0.2">
      <c r="B3398" s="14">
        <f>COUNTIFS($E$3:E3398,تقرير!$E$4)</f>
        <v>21</v>
      </c>
      <c r="C3398" s="48"/>
      <c r="D3398" s="48"/>
      <c r="E3398" s="48"/>
      <c r="F3398" s="50"/>
      <c r="G3398" s="51"/>
      <c r="H3398" s="128" t="str">
        <f>IF(F3398="","",_xlfn.IFNA(VLOOKUP(F3398,'سجل المشتريات'!E:M,9,0),"غير مسجلة في المشتريات"))</f>
        <v/>
      </c>
      <c r="I3398" s="27" t="str">
        <f>_xlfn.IFNA(VLOOKUP(E3398,الاوردرات!$B$1:$C$600,2,0),"")</f>
        <v/>
      </c>
      <c r="J3398" s="63"/>
      <c r="L3398" s="125" t="str">
        <f>IF(F3398="","",_xlfn.IFNA((VLOOKUP(F3398,help!L:M,2,0))*G3398,"غير مسجلة في المشتريات"))</f>
        <v/>
      </c>
    </row>
    <row r="3399" spans="2:12" x14ac:dyDescent="0.2">
      <c r="B3399" s="14">
        <f>COUNTIFS($E$3:E3399,تقرير!$E$4)</f>
        <v>21</v>
      </c>
      <c r="C3399" s="48"/>
      <c r="D3399" s="48"/>
      <c r="E3399" s="48"/>
      <c r="F3399" s="50"/>
      <c r="G3399" s="51"/>
      <c r="H3399" s="128" t="str">
        <f>IF(F3399="","",_xlfn.IFNA(VLOOKUP(F3399,'سجل المشتريات'!E:M,9,0),"غير مسجلة في المشتريات"))</f>
        <v/>
      </c>
      <c r="I3399" s="27" t="str">
        <f>_xlfn.IFNA(VLOOKUP(E3399,الاوردرات!$B$1:$C$600,2,0),"")</f>
        <v/>
      </c>
      <c r="J3399" s="63"/>
      <c r="L3399" s="125" t="str">
        <f>IF(F3399="","",_xlfn.IFNA((VLOOKUP(F3399,help!L:M,2,0))*G3399,"غير مسجلة في المشتريات"))</f>
        <v/>
      </c>
    </row>
    <row r="3400" spans="2:12" x14ac:dyDescent="0.2">
      <c r="B3400" s="14">
        <f>COUNTIFS($E$3:E3400,تقرير!$E$4)</f>
        <v>21</v>
      </c>
      <c r="C3400" s="48"/>
      <c r="D3400" s="48"/>
      <c r="E3400" s="48"/>
      <c r="F3400" s="50"/>
      <c r="G3400" s="51"/>
      <c r="H3400" s="128" t="str">
        <f>IF(F3400="","",_xlfn.IFNA(VLOOKUP(F3400,'سجل المشتريات'!E:M,9,0),"غير مسجلة في المشتريات"))</f>
        <v/>
      </c>
      <c r="I3400" s="27" t="str">
        <f>_xlfn.IFNA(VLOOKUP(E3400,الاوردرات!$B$1:$C$600,2,0),"")</f>
        <v/>
      </c>
      <c r="J3400" s="63"/>
      <c r="L3400" s="125" t="str">
        <f>IF(F3400="","",_xlfn.IFNA((VLOOKUP(F3400,help!L:M,2,0))*G3400,"غير مسجلة في المشتريات"))</f>
        <v/>
      </c>
    </row>
    <row r="3401" spans="2:12" x14ac:dyDescent="0.2">
      <c r="B3401" s="14">
        <f>COUNTIFS($E$3:E3401,تقرير!$E$4)</f>
        <v>21</v>
      </c>
      <c r="C3401" s="48"/>
      <c r="D3401" s="48"/>
      <c r="E3401" s="48"/>
      <c r="F3401" s="50"/>
      <c r="G3401" s="51"/>
      <c r="H3401" s="128" t="str">
        <f>IF(F3401="","",_xlfn.IFNA(VLOOKUP(F3401,'سجل المشتريات'!E:M,9,0),"غير مسجلة في المشتريات"))</f>
        <v/>
      </c>
      <c r="I3401" s="27" t="str">
        <f>_xlfn.IFNA(VLOOKUP(E3401,الاوردرات!$B$1:$C$600,2,0),"")</f>
        <v/>
      </c>
      <c r="J3401" s="63"/>
      <c r="L3401" s="125" t="str">
        <f>IF(F3401="","",_xlfn.IFNA((VLOOKUP(F3401,help!L:M,2,0))*G3401,"غير مسجلة في المشتريات"))</f>
        <v/>
      </c>
    </row>
    <row r="3402" spans="2:12" x14ac:dyDescent="0.2">
      <c r="B3402" s="14">
        <f>COUNTIFS($E$3:E3402,تقرير!$E$4)</f>
        <v>21</v>
      </c>
      <c r="C3402" s="48"/>
      <c r="D3402" s="48"/>
      <c r="E3402" s="48"/>
      <c r="F3402" s="50"/>
      <c r="G3402" s="51"/>
      <c r="H3402" s="128" t="str">
        <f>IF(F3402="","",_xlfn.IFNA(VLOOKUP(F3402,'سجل المشتريات'!E:M,9,0),"غير مسجلة في المشتريات"))</f>
        <v/>
      </c>
      <c r="I3402" s="27" t="str">
        <f>_xlfn.IFNA(VLOOKUP(E3402,الاوردرات!$B$1:$C$600,2,0),"")</f>
        <v/>
      </c>
      <c r="J3402" s="63"/>
      <c r="L3402" s="125" t="str">
        <f>IF(F3402="","",_xlfn.IFNA((VLOOKUP(F3402,help!L:M,2,0))*G3402,"غير مسجلة في المشتريات"))</f>
        <v/>
      </c>
    </row>
    <row r="3403" spans="2:12" x14ac:dyDescent="0.2">
      <c r="B3403" s="14">
        <f>COUNTIFS($E$3:E3403,تقرير!$E$4)</f>
        <v>21</v>
      </c>
      <c r="C3403" s="48"/>
      <c r="D3403" s="48"/>
      <c r="E3403" s="48"/>
      <c r="F3403" s="50"/>
      <c r="G3403" s="51"/>
      <c r="H3403" s="128" t="str">
        <f>IF(F3403="","",_xlfn.IFNA(VLOOKUP(F3403,'سجل المشتريات'!E:M,9,0),"غير مسجلة في المشتريات"))</f>
        <v/>
      </c>
      <c r="I3403" s="27" t="str">
        <f>_xlfn.IFNA(VLOOKUP(E3403,الاوردرات!$B$1:$C$600,2,0),"")</f>
        <v/>
      </c>
      <c r="J3403" s="63"/>
      <c r="L3403" s="125" t="str">
        <f>IF(F3403="","",_xlfn.IFNA((VLOOKUP(F3403,help!L:M,2,0))*G3403,"غير مسجلة في المشتريات"))</f>
        <v/>
      </c>
    </row>
    <row r="3404" spans="2:12" x14ac:dyDescent="0.2">
      <c r="B3404" s="14">
        <f>COUNTIFS($E$3:E3404,تقرير!$E$4)</f>
        <v>21</v>
      </c>
      <c r="C3404" s="48"/>
      <c r="D3404" s="48"/>
      <c r="E3404" s="48"/>
      <c r="F3404" s="50"/>
      <c r="G3404" s="51"/>
      <c r="H3404" s="128" t="str">
        <f>IF(F3404="","",_xlfn.IFNA(VLOOKUP(F3404,'سجل المشتريات'!E:M,9,0),"غير مسجلة في المشتريات"))</f>
        <v/>
      </c>
      <c r="I3404" s="27" t="str">
        <f>_xlfn.IFNA(VLOOKUP(E3404,الاوردرات!$B$1:$C$600,2,0),"")</f>
        <v/>
      </c>
      <c r="J3404" s="63"/>
      <c r="L3404" s="125" t="str">
        <f>IF(F3404="","",_xlfn.IFNA((VLOOKUP(F3404,help!L:M,2,0))*G3404,"غير مسجلة في المشتريات"))</f>
        <v/>
      </c>
    </row>
    <row r="3405" spans="2:12" x14ac:dyDescent="0.2">
      <c r="B3405" s="14">
        <f>COUNTIFS($E$3:E3405,تقرير!$E$4)</f>
        <v>21</v>
      </c>
      <c r="C3405" s="48"/>
      <c r="D3405" s="48"/>
      <c r="E3405" s="48"/>
      <c r="F3405" s="50"/>
      <c r="G3405" s="51"/>
      <c r="H3405" s="128" t="str">
        <f>IF(F3405="","",_xlfn.IFNA(VLOOKUP(F3405,'سجل المشتريات'!E:M,9,0),"غير مسجلة في المشتريات"))</f>
        <v/>
      </c>
      <c r="I3405" s="27" t="str">
        <f>_xlfn.IFNA(VLOOKUP(E3405,الاوردرات!$B$1:$C$600,2,0),"")</f>
        <v/>
      </c>
      <c r="J3405" s="63"/>
      <c r="L3405" s="125" t="str">
        <f>IF(F3405="","",_xlfn.IFNA((VLOOKUP(F3405,help!L:M,2,0))*G3405,"غير مسجلة في المشتريات"))</f>
        <v/>
      </c>
    </row>
    <row r="3406" spans="2:12" x14ac:dyDescent="0.2">
      <c r="B3406" s="14">
        <f>COUNTIFS($E$3:E3406,تقرير!$E$4)</f>
        <v>21</v>
      </c>
      <c r="C3406" s="48"/>
      <c r="D3406" s="48"/>
      <c r="E3406" s="48"/>
      <c r="F3406" s="50"/>
      <c r="G3406" s="51"/>
      <c r="H3406" s="128" t="str">
        <f>IF(F3406="","",_xlfn.IFNA(VLOOKUP(F3406,'سجل المشتريات'!E:M,9,0),"غير مسجلة في المشتريات"))</f>
        <v/>
      </c>
      <c r="I3406" s="27" t="str">
        <f>_xlfn.IFNA(VLOOKUP(E3406,الاوردرات!$B$1:$C$600,2,0),"")</f>
        <v/>
      </c>
      <c r="J3406" s="63"/>
      <c r="L3406" s="125" t="str">
        <f>IF(F3406="","",_xlfn.IFNA((VLOOKUP(F3406,help!L:M,2,0))*G3406,"غير مسجلة في المشتريات"))</f>
        <v/>
      </c>
    </row>
    <row r="3407" spans="2:12" x14ac:dyDescent="0.2">
      <c r="B3407" s="14">
        <f>COUNTIFS($E$3:E3407,تقرير!$E$4)</f>
        <v>21</v>
      </c>
      <c r="C3407" s="48"/>
      <c r="D3407" s="48"/>
      <c r="E3407" s="48"/>
      <c r="F3407" s="50"/>
      <c r="G3407" s="51"/>
      <c r="H3407" s="128" t="str">
        <f>IF(F3407="","",_xlfn.IFNA(VLOOKUP(F3407,'سجل المشتريات'!E:M,9,0),"غير مسجلة في المشتريات"))</f>
        <v/>
      </c>
      <c r="I3407" s="27" t="str">
        <f>_xlfn.IFNA(VLOOKUP(E3407,الاوردرات!$B$1:$C$600,2,0),"")</f>
        <v/>
      </c>
      <c r="J3407" s="63"/>
      <c r="L3407" s="125" t="str">
        <f>IF(F3407="","",_xlfn.IFNA((VLOOKUP(F3407,help!L:M,2,0))*G3407,"غير مسجلة في المشتريات"))</f>
        <v/>
      </c>
    </row>
    <row r="3408" spans="2:12" x14ac:dyDescent="0.2">
      <c r="B3408" s="14">
        <f>COUNTIFS($E$3:E3408,تقرير!$E$4)</f>
        <v>21</v>
      </c>
      <c r="C3408" s="48"/>
      <c r="D3408" s="48"/>
      <c r="E3408" s="48"/>
      <c r="F3408" s="50"/>
      <c r="G3408" s="51"/>
      <c r="H3408" s="128" t="str">
        <f>IF(F3408="","",_xlfn.IFNA(VLOOKUP(F3408,'سجل المشتريات'!E:M,9,0),"غير مسجلة في المشتريات"))</f>
        <v/>
      </c>
      <c r="I3408" s="27" t="str">
        <f>_xlfn.IFNA(VLOOKUP(E3408,الاوردرات!$B$1:$C$600,2,0),"")</f>
        <v/>
      </c>
      <c r="J3408" s="63"/>
      <c r="L3408" s="125" t="str">
        <f>IF(F3408="","",_xlfn.IFNA((VLOOKUP(F3408,help!L:M,2,0))*G3408,"غير مسجلة في المشتريات"))</f>
        <v/>
      </c>
    </row>
    <row r="3409" spans="2:12" x14ac:dyDescent="0.2">
      <c r="B3409" s="14">
        <f>COUNTIFS($E$3:E3409,تقرير!$E$4)</f>
        <v>21</v>
      </c>
      <c r="C3409" s="48"/>
      <c r="D3409" s="48"/>
      <c r="E3409" s="48"/>
      <c r="F3409" s="50"/>
      <c r="G3409" s="51"/>
      <c r="H3409" s="128" t="str">
        <f>IF(F3409="","",_xlfn.IFNA(VLOOKUP(F3409,'سجل المشتريات'!E:M,9,0),"غير مسجلة في المشتريات"))</f>
        <v/>
      </c>
      <c r="I3409" s="27" t="str">
        <f>_xlfn.IFNA(VLOOKUP(E3409,الاوردرات!$B$1:$C$600,2,0),"")</f>
        <v/>
      </c>
      <c r="J3409" s="63"/>
      <c r="L3409" s="125" t="str">
        <f>IF(F3409="","",_xlfn.IFNA((VLOOKUP(F3409,help!L:M,2,0))*G3409,"غير مسجلة في المشتريات"))</f>
        <v/>
      </c>
    </row>
    <row r="3410" spans="2:12" x14ac:dyDescent="0.2">
      <c r="B3410" s="14">
        <f>COUNTIFS($E$3:E3410,تقرير!$E$4)</f>
        <v>21</v>
      </c>
      <c r="C3410" s="48"/>
      <c r="D3410" s="48"/>
      <c r="E3410" s="48"/>
      <c r="F3410" s="50"/>
      <c r="G3410" s="51"/>
      <c r="H3410" s="128" t="str">
        <f>IF(F3410="","",_xlfn.IFNA(VLOOKUP(F3410,'سجل المشتريات'!E:M,9,0),"غير مسجلة في المشتريات"))</f>
        <v/>
      </c>
      <c r="I3410" s="27" t="str">
        <f>_xlfn.IFNA(VLOOKUP(E3410,الاوردرات!$B$1:$C$600,2,0),"")</f>
        <v/>
      </c>
      <c r="J3410" s="63"/>
      <c r="L3410" s="125" t="str">
        <f>IF(F3410="","",_xlfn.IFNA((VLOOKUP(F3410,help!L:M,2,0))*G3410,"غير مسجلة في المشتريات"))</f>
        <v/>
      </c>
    </row>
    <row r="3411" spans="2:12" x14ac:dyDescent="0.2">
      <c r="B3411" s="14">
        <f>COUNTIFS($E$3:E3411,تقرير!$E$4)</f>
        <v>21</v>
      </c>
      <c r="C3411" s="48"/>
      <c r="D3411" s="48"/>
      <c r="E3411" s="48"/>
      <c r="F3411" s="50"/>
      <c r="G3411" s="51"/>
      <c r="H3411" s="128" t="str">
        <f>IF(F3411="","",_xlfn.IFNA(VLOOKUP(F3411,'سجل المشتريات'!E:M,9,0),"غير مسجلة في المشتريات"))</f>
        <v/>
      </c>
      <c r="I3411" s="27" t="str">
        <f>_xlfn.IFNA(VLOOKUP(E3411,الاوردرات!$B$1:$C$600,2,0),"")</f>
        <v/>
      </c>
      <c r="J3411" s="63"/>
      <c r="L3411" s="125" t="str">
        <f>IF(F3411="","",_xlfn.IFNA((VLOOKUP(F3411,help!L:M,2,0))*G3411,"غير مسجلة في المشتريات"))</f>
        <v/>
      </c>
    </row>
    <row r="3412" spans="2:12" x14ac:dyDescent="0.2">
      <c r="B3412" s="14">
        <f>COUNTIFS($E$3:E3412,تقرير!$E$4)</f>
        <v>21</v>
      </c>
      <c r="C3412" s="48"/>
      <c r="D3412" s="48"/>
      <c r="E3412" s="48"/>
      <c r="F3412" s="50"/>
      <c r="G3412" s="51"/>
      <c r="H3412" s="128" t="str">
        <f>IF(F3412="","",_xlfn.IFNA(VLOOKUP(F3412,'سجل المشتريات'!E:M,9,0),"غير مسجلة في المشتريات"))</f>
        <v/>
      </c>
      <c r="I3412" s="27" t="str">
        <f>_xlfn.IFNA(VLOOKUP(E3412,الاوردرات!$B$1:$C$600,2,0),"")</f>
        <v/>
      </c>
      <c r="J3412" s="63"/>
      <c r="L3412" s="125" t="str">
        <f>IF(F3412="","",_xlfn.IFNA((VLOOKUP(F3412,help!L:M,2,0))*G3412,"غير مسجلة في المشتريات"))</f>
        <v/>
      </c>
    </row>
    <row r="3413" spans="2:12" x14ac:dyDescent="0.2">
      <c r="B3413" s="14">
        <f>COUNTIFS($E$3:E3413,تقرير!$E$4)</f>
        <v>21</v>
      </c>
      <c r="C3413" s="48"/>
      <c r="D3413" s="48"/>
      <c r="E3413" s="48"/>
      <c r="F3413" s="50"/>
      <c r="G3413" s="51"/>
      <c r="H3413" s="128" t="str">
        <f>IF(F3413="","",_xlfn.IFNA(VLOOKUP(F3413,'سجل المشتريات'!E:M,9,0),"غير مسجلة في المشتريات"))</f>
        <v/>
      </c>
      <c r="I3413" s="27" t="str">
        <f>_xlfn.IFNA(VLOOKUP(E3413,الاوردرات!$B$1:$C$600,2,0),"")</f>
        <v/>
      </c>
      <c r="J3413" s="63"/>
      <c r="L3413" s="125" t="str">
        <f>IF(F3413="","",_xlfn.IFNA((VLOOKUP(F3413,help!L:M,2,0))*G3413,"غير مسجلة في المشتريات"))</f>
        <v/>
      </c>
    </row>
    <row r="3414" spans="2:12" x14ac:dyDescent="0.2">
      <c r="B3414" s="14">
        <f>COUNTIFS($E$3:E3414,تقرير!$E$4)</f>
        <v>21</v>
      </c>
      <c r="C3414" s="48"/>
      <c r="D3414" s="48"/>
      <c r="E3414" s="48"/>
      <c r="F3414" s="50"/>
      <c r="G3414" s="51"/>
      <c r="H3414" s="128" t="str">
        <f>IF(F3414="","",_xlfn.IFNA(VLOOKUP(F3414,'سجل المشتريات'!E:M,9,0),"غير مسجلة في المشتريات"))</f>
        <v/>
      </c>
      <c r="I3414" s="27" t="str">
        <f>_xlfn.IFNA(VLOOKUP(E3414,الاوردرات!$B$1:$C$600,2,0),"")</f>
        <v/>
      </c>
      <c r="J3414" s="63"/>
      <c r="L3414" s="125" t="str">
        <f>IF(F3414="","",_xlfn.IFNA((VLOOKUP(F3414,help!L:M,2,0))*G3414,"غير مسجلة في المشتريات"))</f>
        <v/>
      </c>
    </row>
    <row r="3415" spans="2:12" x14ac:dyDescent="0.2">
      <c r="B3415" s="14">
        <f>COUNTIFS($E$3:E3415,تقرير!$E$4)</f>
        <v>21</v>
      </c>
      <c r="C3415" s="48"/>
      <c r="D3415" s="48"/>
      <c r="E3415" s="48"/>
      <c r="F3415" s="50"/>
      <c r="G3415" s="51"/>
      <c r="H3415" s="128" t="str">
        <f>IF(F3415="","",_xlfn.IFNA(VLOOKUP(F3415,'سجل المشتريات'!E:M,9,0),"غير مسجلة في المشتريات"))</f>
        <v/>
      </c>
      <c r="I3415" s="27" t="str">
        <f>_xlfn.IFNA(VLOOKUP(E3415,الاوردرات!$B$1:$C$600,2,0),"")</f>
        <v/>
      </c>
      <c r="J3415" s="63"/>
      <c r="L3415" s="125" t="str">
        <f>IF(F3415="","",_xlfn.IFNA((VLOOKUP(F3415,help!L:M,2,0))*G3415,"غير مسجلة في المشتريات"))</f>
        <v/>
      </c>
    </row>
    <row r="3416" spans="2:12" x14ac:dyDescent="0.2">
      <c r="B3416" s="14">
        <f>COUNTIFS($E$3:E3416,تقرير!$E$4)</f>
        <v>21</v>
      </c>
      <c r="C3416" s="48"/>
      <c r="D3416" s="48"/>
      <c r="E3416" s="48"/>
      <c r="F3416" s="50"/>
      <c r="G3416" s="51"/>
      <c r="H3416" s="128" t="str">
        <f>IF(F3416="","",_xlfn.IFNA(VLOOKUP(F3416,'سجل المشتريات'!E:M,9,0),"غير مسجلة في المشتريات"))</f>
        <v/>
      </c>
      <c r="I3416" s="27" t="str">
        <f>_xlfn.IFNA(VLOOKUP(E3416,الاوردرات!$B$1:$C$600,2,0),"")</f>
        <v/>
      </c>
      <c r="J3416" s="63"/>
      <c r="L3416" s="125" t="str">
        <f>IF(F3416="","",_xlfn.IFNA((VLOOKUP(F3416,help!L:M,2,0))*G3416,"غير مسجلة في المشتريات"))</f>
        <v/>
      </c>
    </row>
    <row r="3417" spans="2:12" x14ac:dyDescent="0.2">
      <c r="B3417" s="14">
        <f>COUNTIFS($E$3:E3417,تقرير!$E$4)</f>
        <v>21</v>
      </c>
      <c r="C3417" s="48"/>
      <c r="D3417" s="48"/>
      <c r="E3417" s="48"/>
      <c r="F3417" s="50"/>
      <c r="G3417" s="51"/>
      <c r="H3417" s="128" t="str">
        <f>IF(F3417="","",_xlfn.IFNA(VLOOKUP(F3417,'سجل المشتريات'!E:M,9,0),"غير مسجلة في المشتريات"))</f>
        <v/>
      </c>
      <c r="I3417" s="27" t="str">
        <f>_xlfn.IFNA(VLOOKUP(E3417,الاوردرات!$B$1:$C$600,2,0),"")</f>
        <v/>
      </c>
      <c r="J3417" s="63"/>
      <c r="L3417" s="125" t="str">
        <f>IF(F3417="","",_xlfn.IFNA((VLOOKUP(F3417,help!L:M,2,0))*G3417,"غير مسجلة في المشتريات"))</f>
        <v/>
      </c>
    </row>
    <row r="3418" spans="2:12" x14ac:dyDescent="0.2">
      <c r="B3418" s="14">
        <f>COUNTIFS($E$3:E3418,تقرير!$E$4)</f>
        <v>21</v>
      </c>
      <c r="C3418" s="48"/>
      <c r="D3418" s="48"/>
      <c r="E3418" s="48"/>
      <c r="F3418" s="50"/>
      <c r="G3418" s="51"/>
      <c r="H3418" s="128" t="str">
        <f>IF(F3418="","",_xlfn.IFNA(VLOOKUP(F3418,'سجل المشتريات'!E:M,9,0),"غير مسجلة في المشتريات"))</f>
        <v/>
      </c>
      <c r="I3418" s="27" t="str">
        <f>_xlfn.IFNA(VLOOKUP(E3418,الاوردرات!$B$1:$C$600,2,0),"")</f>
        <v/>
      </c>
      <c r="J3418" s="63"/>
      <c r="L3418" s="125" t="str">
        <f>IF(F3418="","",_xlfn.IFNA((VLOOKUP(F3418,help!L:M,2,0))*G3418,"غير مسجلة في المشتريات"))</f>
        <v/>
      </c>
    </row>
    <row r="3419" spans="2:12" x14ac:dyDescent="0.2">
      <c r="B3419" s="14">
        <f>COUNTIFS($E$3:E3419,تقرير!$E$4)</f>
        <v>21</v>
      </c>
      <c r="C3419" s="48"/>
      <c r="D3419" s="48"/>
      <c r="E3419" s="48"/>
      <c r="F3419" s="50"/>
      <c r="G3419" s="51"/>
      <c r="H3419" s="128" t="str">
        <f>IF(F3419="","",_xlfn.IFNA(VLOOKUP(F3419,'سجل المشتريات'!E:M,9,0),"غير مسجلة في المشتريات"))</f>
        <v/>
      </c>
      <c r="I3419" s="27" t="str">
        <f>_xlfn.IFNA(VLOOKUP(E3419,الاوردرات!$B$1:$C$600,2,0),"")</f>
        <v/>
      </c>
      <c r="J3419" s="63"/>
      <c r="L3419" s="125" t="str">
        <f>IF(F3419="","",_xlfn.IFNA((VLOOKUP(F3419,help!L:M,2,0))*G3419,"غير مسجلة في المشتريات"))</f>
        <v/>
      </c>
    </row>
    <row r="3420" spans="2:12" x14ac:dyDescent="0.2">
      <c r="B3420" s="14">
        <f>COUNTIFS($E$3:E3420,تقرير!$E$4)</f>
        <v>21</v>
      </c>
      <c r="C3420" s="48"/>
      <c r="D3420" s="48"/>
      <c r="E3420" s="48"/>
      <c r="F3420" s="50"/>
      <c r="G3420" s="51"/>
      <c r="H3420" s="128" t="str">
        <f>IF(F3420="","",_xlfn.IFNA(VLOOKUP(F3420,'سجل المشتريات'!E:M,9,0),"غير مسجلة في المشتريات"))</f>
        <v/>
      </c>
      <c r="I3420" s="27" t="str">
        <f>_xlfn.IFNA(VLOOKUP(E3420,الاوردرات!$B$1:$C$600,2,0),"")</f>
        <v/>
      </c>
      <c r="J3420" s="63"/>
      <c r="L3420" s="125" t="str">
        <f>IF(F3420="","",_xlfn.IFNA((VLOOKUP(F3420,help!L:M,2,0))*G3420,"غير مسجلة في المشتريات"))</f>
        <v/>
      </c>
    </row>
    <row r="3421" spans="2:12" x14ac:dyDescent="0.2">
      <c r="B3421" s="14">
        <f>COUNTIFS($E$3:E3421,تقرير!$E$4)</f>
        <v>21</v>
      </c>
      <c r="C3421" s="48"/>
      <c r="D3421" s="48"/>
      <c r="E3421" s="48"/>
      <c r="F3421" s="50"/>
      <c r="G3421" s="51"/>
      <c r="H3421" s="128" t="str">
        <f>IF(F3421="","",_xlfn.IFNA(VLOOKUP(F3421,'سجل المشتريات'!E:M,9,0),"غير مسجلة في المشتريات"))</f>
        <v/>
      </c>
      <c r="I3421" s="27" t="str">
        <f>_xlfn.IFNA(VLOOKUP(E3421,الاوردرات!$B$1:$C$600,2,0),"")</f>
        <v/>
      </c>
      <c r="J3421" s="63"/>
      <c r="L3421" s="125" t="str">
        <f>IF(F3421="","",_xlfn.IFNA((VLOOKUP(F3421,help!L:M,2,0))*G3421,"غير مسجلة في المشتريات"))</f>
        <v/>
      </c>
    </row>
    <row r="3422" spans="2:12" x14ac:dyDescent="0.2">
      <c r="B3422" s="14">
        <f>COUNTIFS($E$3:E3422,تقرير!$E$4)</f>
        <v>21</v>
      </c>
      <c r="C3422" s="48"/>
      <c r="D3422" s="48"/>
      <c r="E3422" s="48"/>
      <c r="F3422" s="50"/>
      <c r="G3422" s="51"/>
      <c r="H3422" s="128" t="str">
        <f>IF(F3422="","",_xlfn.IFNA(VLOOKUP(F3422,'سجل المشتريات'!E:M,9,0),"غير مسجلة في المشتريات"))</f>
        <v/>
      </c>
      <c r="I3422" s="27" t="str">
        <f>_xlfn.IFNA(VLOOKUP(E3422,الاوردرات!$B$1:$C$600,2,0),"")</f>
        <v/>
      </c>
      <c r="J3422" s="63"/>
      <c r="L3422" s="125" t="str">
        <f>IF(F3422="","",_xlfn.IFNA((VLOOKUP(F3422,help!L:M,2,0))*G3422,"غير مسجلة في المشتريات"))</f>
        <v/>
      </c>
    </row>
    <row r="3423" spans="2:12" x14ac:dyDescent="0.2">
      <c r="B3423" s="14">
        <f>COUNTIFS($E$3:E3423,تقرير!$E$4)</f>
        <v>21</v>
      </c>
      <c r="C3423" s="48"/>
      <c r="D3423" s="48"/>
      <c r="E3423" s="48"/>
      <c r="F3423" s="50"/>
      <c r="G3423" s="51"/>
      <c r="H3423" s="128" t="str">
        <f>IF(F3423="","",_xlfn.IFNA(VLOOKUP(F3423,'سجل المشتريات'!E:M,9,0),"غير مسجلة في المشتريات"))</f>
        <v/>
      </c>
      <c r="I3423" s="27" t="str">
        <f>_xlfn.IFNA(VLOOKUP(E3423,الاوردرات!$B$1:$C$600,2,0),"")</f>
        <v/>
      </c>
      <c r="J3423" s="63"/>
      <c r="L3423" s="125" t="str">
        <f>IF(F3423="","",_xlfn.IFNA((VLOOKUP(F3423,help!L:M,2,0))*G3423,"غير مسجلة في المشتريات"))</f>
        <v/>
      </c>
    </row>
    <row r="3424" spans="2:12" x14ac:dyDescent="0.2">
      <c r="B3424" s="14">
        <f>COUNTIFS($E$3:E3424,تقرير!$E$4)</f>
        <v>21</v>
      </c>
      <c r="C3424" s="48"/>
      <c r="D3424" s="48"/>
      <c r="E3424" s="48"/>
      <c r="F3424" s="50"/>
      <c r="G3424" s="51"/>
      <c r="H3424" s="128" t="str">
        <f>IF(F3424="","",_xlfn.IFNA(VLOOKUP(F3424,'سجل المشتريات'!E:M,9,0),"غير مسجلة في المشتريات"))</f>
        <v/>
      </c>
      <c r="I3424" s="27" t="str">
        <f>_xlfn.IFNA(VLOOKUP(E3424,الاوردرات!$B$1:$C$600,2,0),"")</f>
        <v/>
      </c>
      <c r="J3424" s="63"/>
      <c r="L3424" s="125" t="str">
        <f>IF(F3424="","",_xlfn.IFNA((VLOOKUP(F3424,help!L:M,2,0))*G3424,"غير مسجلة في المشتريات"))</f>
        <v/>
      </c>
    </row>
    <row r="3425" spans="2:12" x14ac:dyDescent="0.2">
      <c r="B3425" s="14">
        <f>COUNTIFS($E$3:E3425,تقرير!$E$4)</f>
        <v>21</v>
      </c>
      <c r="C3425" s="48"/>
      <c r="D3425" s="48"/>
      <c r="E3425" s="48"/>
      <c r="F3425" s="50"/>
      <c r="G3425" s="51"/>
      <c r="H3425" s="128" t="str">
        <f>IF(F3425="","",_xlfn.IFNA(VLOOKUP(F3425,'سجل المشتريات'!E:M,9,0),"غير مسجلة في المشتريات"))</f>
        <v/>
      </c>
      <c r="I3425" s="27" t="str">
        <f>_xlfn.IFNA(VLOOKUP(E3425,الاوردرات!$B$1:$C$600,2,0),"")</f>
        <v/>
      </c>
      <c r="J3425" s="63"/>
      <c r="L3425" s="125" t="str">
        <f>IF(F3425="","",_xlfn.IFNA((VLOOKUP(F3425,help!L:M,2,0))*G3425,"غير مسجلة في المشتريات"))</f>
        <v/>
      </c>
    </row>
    <row r="3426" spans="2:12" x14ac:dyDescent="0.2">
      <c r="B3426" s="14">
        <f>COUNTIFS($E$3:E3426,تقرير!$E$4)</f>
        <v>21</v>
      </c>
      <c r="C3426" s="48"/>
      <c r="D3426" s="48"/>
      <c r="E3426" s="48"/>
      <c r="F3426" s="50"/>
      <c r="G3426" s="51"/>
      <c r="H3426" s="128" t="str">
        <f>IF(F3426="","",_xlfn.IFNA(VLOOKUP(F3426,'سجل المشتريات'!E:M,9,0),"غير مسجلة في المشتريات"))</f>
        <v/>
      </c>
      <c r="I3426" s="27" t="str">
        <f>_xlfn.IFNA(VLOOKUP(E3426,الاوردرات!$B$1:$C$600,2,0),"")</f>
        <v/>
      </c>
      <c r="J3426" s="63"/>
      <c r="L3426" s="125" t="str">
        <f>IF(F3426="","",_xlfn.IFNA((VLOOKUP(F3426,help!L:M,2,0))*G3426,"غير مسجلة في المشتريات"))</f>
        <v/>
      </c>
    </row>
    <row r="3427" spans="2:12" x14ac:dyDescent="0.2">
      <c r="B3427" s="14">
        <f>COUNTIFS($E$3:E3427,تقرير!$E$4)</f>
        <v>21</v>
      </c>
      <c r="C3427" s="48"/>
      <c r="D3427" s="48"/>
      <c r="E3427" s="48"/>
      <c r="F3427" s="50"/>
      <c r="G3427" s="51"/>
      <c r="H3427" s="128" t="str">
        <f>IF(F3427="","",_xlfn.IFNA(VLOOKUP(F3427,'سجل المشتريات'!E:M,9,0),"غير مسجلة في المشتريات"))</f>
        <v/>
      </c>
      <c r="I3427" s="27" t="str">
        <f>_xlfn.IFNA(VLOOKUP(E3427,الاوردرات!$B$1:$C$600,2,0),"")</f>
        <v/>
      </c>
      <c r="J3427" s="63"/>
      <c r="L3427" s="125" t="str">
        <f>IF(F3427="","",_xlfn.IFNA((VLOOKUP(F3427,help!L:M,2,0))*G3427,"غير مسجلة في المشتريات"))</f>
        <v/>
      </c>
    </row>
    <row r="3428" spans="2:12" x14ac:dyDescent="0.2">
      <c r="B3428" s="14">
        <f>COUNTIFS($E$3:E3428,تقرير!$E$4)</f>
        <v>21</v>
      </c>
      <c r="C3428" s="48"/>
      <c r="D3428" s="48"/>
      <c r="E3428" s="48"/>
      <c r="F3428" s="50"/>
      <c r="G3428" s="51"/>
      <c r="H3428" s="128" t="str">
        <f>IF(F3428="","",_xlfn.IFNA(VLOOKUP(F3428,'سجل المشتريات'!E:M,9,0),"غير مسجلة في المشتريات"))</f>
        <v/>
      </c>
      <c r="I3428" s="27" t="str">
        <f>_xlfn.IFNA(VLOOKUP(E3428,الاوردرات!$B$1:$C$600,2,0),"")</f>
        <v/>
      </c>
      <c r="J3428" s="63"/>
      <c r="L3428" s="125" t="str">
        <f>IF(F3428="","",_xlfn.IFNA((VLOOKUP(F3428,help!L:M,2,0))*G3428,"غير مسجلة في المشتريات"))</f>
        <v/>
      </c>
    </row>
    <row r="3429" spans="2:12" x14ac:dyDescent="0.2">
      <c r="B3429" s="14">
        <f>COUNTIFS($E$3:E3429,تقرير!$E$4)</f>
        <v>21</v>
      </c>
      <c r="C3429" s="48"/>
      <c r="D3429" s="48"/>
      <c r="E3429" s="48"/>
      <c r="F3429" s="50"/>
      <c r="G3429" s="51"/>
      <c r="H3429" s="128" t="str">
        <f>IF(F3429="","",_xlfn.IFNA(VLOOKUP(F3429,'سجل المشتريات'!E:M,9,0),"غير مسجلة في المشتريات"))</f>
        <v/>
      </c>
      <c r="I3429" s="27" t="str">
        <f>_xlfn.IFNA(VLOOKUP(E3429,الاوردرات!$B$1:$C$600,2,0),"")</f>
        <v/>
      </c>
      <c r="J3429" s="63"/>
      <c r="L3429" s="125" t="str">
        <f>IF(F3429="","",_xlfn.IFNA((VLOOKUP(F3429,help!L:M,2,0))*G3429,"غير مسجلة في المشتريات"))</f>
        <v/>
      </c>
    </row>
    <row r="3430" spans="2:12" x14ac:dyDescent="0.2">
      <c r="B3430" s="14">
        <f>COUNTIFS($E$3:E3430,تقرير!$E$4)</f>
        <v>21</v>
      </c>
      <c r="C3430" s="48"/>
      <c r="D3430" s="48"/>
      <c r="E3430" s="48"/>
      <c r="F3430" s="50"/>
      <c r="G3430" s="51"/>
      <c r="H3430" s="128" t="str">
        <f>IF(F3430="","",_xlfn.IFNA(VLOOKUP(F3430,'سجل المشتريات'!E:M,9,0),"غير مسجلة في المشتريات"))</f>
        <v/>
      </c>
      <c r="I3430" s="27" t="str">
        <f>_xlfn.IFNA(VLOOKUP(E3430,الاوردرات!$B$1:$C$600,2,0),"")</f>
        <v/>
      </c>
      <c r="J3430" s="63"/>
      <c r="L3430" s="125" t="str">
        <f>IF(F3430="","",_xlfn.IFNA((VLOOKUP(F3430,help!L:M,2,0))*G3430,"غير مسجلة في المشتريات"))</f>
        <v/>
      </c>
    </row>
    <row r="3431" spans="2:12" x14ac:dyDescent="0.2">
      <c r="B3431" s="14">
        <f>COUNTIFS($E$3:E3431,تقرير!$E$4)</f>
        <v>21</v>
      </c>
      <c r="C3431" s="48"/>
      <c r="D3431" s="48"/>
      <c r="E3431" s="48"/>
      <c r="F3431" s="50"/>
      <c r="G3431" s="51"/>
      <c r="H3431" s="128" t="str">
        <f>IF(F3431="","",_xlfn.IFNA(VLOOKUP(F3431,'سجل المشتريات'!E:M,9,0),"غير مسجلة في المشتريات"))</f>
        <v/>
      </c>
      <c r="I3431" s="27" t="str">
        <f>_xlfn.IFNA(VLOOKUP(E3431,الاوردرات!$B$1:$C$600,2,0),"")</f>
        <v/>
      </c>
      <c r="J3431" s="63"/>
      <c r="L3431" s="125" t="str">
        <f>IF(F3431="","",_xlfn.IFNA((VLOOKUP(F3431,help!L:M,2,0))*G3431,"غير مسجلة في المشتريات"))</f>
        <v/>
      </c>
    </row>
    <row r="3432" spans="2:12" x14ac:dyDescent="0.2">
      <c r="B3432" s="14">
        <f>COUNTIFS($E$3:E3432,تقرير!$E$4)</f>
        <v>21</v>
      </c>
      <c r="C3432" s="48"/>
      <c r="D3432" s="48"/>
      <c r="E3432" s="48"/>
      <c r="F3432" s="50"/>
      <c r="G3432" s="51"/>
      <c r="H3432" s="128" t="str">
        <f>IF(F3432="","",_xlfn.IFNA(VLOOKUP(F3432,'سجل المشتريات'!E:M,9,0),"غير مسجلة في المشتريات"))</f>
        <v/>
      </c>
      <c r="I3432" s="27" t="str">
        <f>_xlfn.IFNA(VLOOKUP(E3432,الاوردرات!$B$1:$C$600,2,0),"")</f>
        <v/>
      </c>
      <c r="J3432" s="63"/>
      <c r="L3432" s="125" t="str">
        <f>IF(F3432="","",_xlfn.IFNA((VLOOKUP(F3432,help!L:M,2,0))*G3432,"غير مسجلة في المشتريات"))</f>
        <v/>
      </c>
    </row>
    <row r="3433" spans="2:12" x14ac:dyDescent="0.2">
      <c r="B3433" s="14">
        <f>COUNTIFS($E$3:E3433,تقرير!$E$4)</f>
        <v>21</v>
      </c>
      <c r="C3433" s="48"/>
      <c r="D3433" s="48"/>
      <c r="E3433" s="48"/>
      <c r="F3433" s="50"/>
      <c r="G3433" s="51"/>
      <c r="H3433" s="128" t="str">
        <f>IF(F3433="","",_xlfn.IFNA(VLOOKUP(F3433,'سجل المشتريات'!E:M,9,0),"غير مسجلة في المشتريات"))</f>
        <v/>
      </c>
      <c r="I3433" s="27" t="str">
        <f>_xlfn.IFNA(VLOOKUP(E3433,الاوردرات!$B$1:$C$600,2,0),"")</f>
        <v/>
      </c>
      <c r="J3433" s="63"/>
      <c r="L3433" s="125" t="str">
        <f>IF(F3433="","",_xlfn.IFNA((VLOOKUP(F3433,help!L:M,2,0))*G3433,"غير مسجلة في المشتريات"))</f>
        <v/>
      </c>
    </row>
    <row r="3434" spans="2:12" x14ac:dyDescent="0.2">
      <c r="B3434" s="14">
        <f>COUNTIFS($E$3:E3434,تقرير!$E$4)</f>
        <v>21</v>
      </c>
      <c r="C3434" s="48"/>
      <c r="D3434" s="48"/>
      <c r="E3434" s="48"/>
      <c r="F3434" s="50"/>
      <c r="G3434" s="51"/>
      <c r="H3434" s="128" t="str">
        <f>IF(F3434="","",_xlfn.IFNA(VLOOKUP(F3434,'سجل المشتريات'!E:M,9,0),"غير مسجلة في المشتريات"))</f>
        <v/>
      </c>
      <c r="I3434" s="27" t="str">
        <f>_xlfn.IFNA(VLOOKUP(E3434,الاوردرات!$B$1:$C$600,2,0),"")</f>
        <v/>
      </c>
      <c r="J3434" s="63"/>
      <c r="L3434" s="125" t="str">
        <f>IF(F3434="","",_xlfn.IFNA((VLOOKUP(F3434,help!L:M,2,0))*G3434,"غير مسجلة في المشتريات"))</f>
        <v/>
      </c>
    </row>
    <row r="3435" spans="2:12" x14ac:dyDescent="0.2">
      <c r="B3435" s="14">
        <f>COUNTIFS($E$3:E3435,تقرير!$E$4)</f>
        <v>21</v>
      </c>
      <c r="C3435" s="48"/>
      <c r="D3435" s="48"/>
      <c r="E3435" s="48"/>
      <c r="F3435" s="50"/>
      <c r="G3435" s="51"/>
      <c r="H3435" s="128" t="str">
        <f>IF(F3435="","",_xlfn.IFNA(VLOOKUP(F3435,'سجل المشتريات'!E:M,9,0),"غير مسجلة في المشتريات"))</f>
        <v/>
      </c>
      <c r="I3435" s="27" t="str">
        <f>_xlfn.IFNA(VLOOKUP(E3435,الاوردرات!$B$1:$C$600,2,0),"")</f>
        <v/>
      </c>
      <c r="J3435" s="63"/>
      <c r="L3435" s="125" t="str">
        <f>IF(F3435="","",_xlfn.IFNA((VLOOKUP(F3435,help!L:M,2,0))*G3435,"غير مسجلة في المشتريات"))</f>
        <v/>
      </c>
    </row>
    <row r="3436" spans="2:12" x14ac:dyDescent="0.2">
      <c r="B3436" s="14">
        <f>COUNTIFS($E$3:E3436,تقرير!$E$4)</f>
        <v>21</v>
      </c>
      <c r="C3436" s="48"/>
      <c r="D3436" s="48"/>
      <c r="E3436" s="48"/>
      <c r="F3436" s="50"/>
      <c r="G3436" s="51"/>
      <c r="H3436" s="128" t="str">
        <f>IF(F3436="","",_xlfn.IFNA(VLOOKUP(F3436,'سجل المشتريات'!E:M,9,0),"غير مسجلة في المشتريات"))</f>
        <v/>
      </c>
      <c r="I3436" s="27" t="str">
        <f>_xlfn.IFNA(VLOOKUP(E3436,الاوردرات!$B$1:$C$600,2,0),"")</f>
        <v/>
      </c>
      <c r="J3436" s="63"/>
      <c r="L3436" s="125" t="str">
        <f>IF(F3436="","",_xlfn.IFNA((VLOOKUP(F3436,help!L:M,2,0))*G3436,"غير مسجلة في المشتريات"))</f>
        <v/>
      </c>
    </row>
    <row r="3437" spans="2:12" x14ac:dyDescent="0.2">
      <c r="B3437" s="14">
        <f>COUNTIFS($E$3:E3437,تقرير!$E$4)</f>
        <v>21</v>
      </c>
      <c r="C3437" s="48"/>
      <c r="D3437" s="48"/>
      <c r="E3437" s="48"/>
      <c r="F3437" s="50"/>
      <c r="G3437" s="51"/>
      <c r="H3437" s="128" t="str">
        <f>IF(F3437="","",_xlfn.IFNA(VLOOKUP(F3437,'سجل المشتريات'!E:M,9,0),"غير مسجلة في المشتريات"))</f>
        <v/>
      </c>
      <c r="I3437" s="27" t="str">
        <f>_xlfn.IFNA(VLOOKUP(E3437,الاوردرات!$B$1:$C$600,2,0),"")</f>
        <v/>
      </c>
      <c r="J3437" s="63"/>
      <c r="L3437" s="125" t="str">
        <f>IF(F3437="","",_xlfn.IFNA((VLOOKUP(F3437,help!L:M,2,0))*G3437,"غير مسجلة في المشتريات"))</f>
        <v/>
      </c>
    </row>
    <row r="3438" spans="2:12" x14ac:dyDescent="0.2">
      <c r="B3438" s="14">
        <f>COUNTIFS($E$3:E3438,تقرير!$E$4)</f>
        <v>21</v>
      </c>
      <c r="C3438" s="48"/>
      <c r="D3438" s="48"/>
      <c r="E3438" s="48"/>
      <c r="F3438" s="50"/>
      <c r="G3438" s="51"/>
      <c r="H3438" s="128" t="str">
        <f>IF(F3438="","",_xlfn.IFNA(VLOOKUP(F3438,'سجل المشتريات'!E:M,9,0),"غير مسجلة في المشتريات"))</f>
        <v/>
      </c>
      <c r="I3438" s="27" t="str">
        <f>_xlfn.IFNA(VLOOKUP(E3438,الاوردرات!$B$1:$C$600,2,0),"")</f>
        <v/>
      </c>
      <c r="J3438" s="63"/>
      <c r="L3438" s="125" t="str">
        <f>IF(F3438="","",_xlfn.IFNA((VLOOKUP(F3438,help!L:M,2,0))*G3438,"غير مسجلة في المشتريات"))</f>
        <v/>
      </c>
    </row>
    <row r="3439" spans="2:12" x14ac:dyDescent="0.2">
      <c r="B3439" s="14">
        <f>COUNTIFS($E$3:E3439,تقرير!$E$4)</f>
        <v>21</v>
      </c>
      <c r="C3439" s="48"/>
      <c r="D3439" s="48"/>
      <c r="E3439" s="48"/>
      <c r="F3439" s="50"/>
      <c r="G3439" s="51"/>
      <c r="H3439" s="128" t="str">
        <f>IF(F3439="","",_xlfn.IFNA(VLOOKUP(F3439,'سجل المشتريات'!E:M,9,0),"غير مسجلة في المشتريات"))</f>
        <v/>
      </c>
      <c r="I3439" s="27" t="str">
        <f>_xlfn.IFNA(VLOOKUP(E3439,الاوردرات!$B$1:$C$600,2,0),"")</f>
        <v/>
      </c>
      <c r="J3439" s="63"/>
      <c r="L3439" s="125" t="str">
        <f>IF(F3439="","",_xlfn.IFNA((VLOOKUP(F3439,help!L:M,2,0))*G3439,"غير مسجلة في المشتريات"))</f>
        <v/>
      </c>
    </row>
    <row r="3440" spans="2:12" x14ac:dyDescent="0.2">
      <c r="B3440" s="14">
        <f>COUNTIFS($E$3:E3440,تقرير!$E$4)</f>
        <v>21</v>
      </c>
      <c r="C3440" s="48"/>
      <c r="D3440" s="48"/>
      <c r="E3440" s="48"/>
      <c r="F3440" s="50"/>
      <c r="G3440" s="51"/>
      <c r="H3440" s="128" t="str">
        <f>IF(F3440="","",_xlfn.IFNA(VLOOKUP(F3440,'سجل المشتريات'!E:M,9,0),"غير مسجلة في المشتريات"))</f>
        <v/>
      </c>
      <c r="I3440" s="27" t="str">
        <f>_xlfn.IFNA(VLOOKUP(E3440,الاوردرات!$B$1:$C$600,2,0),"")</f>
        <v/>
      </c>
      <c r="J3440" s="63"/>
      <c r="L3440" s="125" t="str">
        <f>IF(F3440="","",_xlfn.IFNA((VLOOKUP(F3440,help!L:M,2,0))*G3440,"غير مسجلة في المشتريات"))</f>
        <v/>
      </c>
    </row>
    <row r="3441" spans="2:12" x14ac:dyDescent="0.2">
      <c r="B3441" s="14">
        <f>COUNTIFS($E$3:E3441,تقرير!$E$4)</f>
        <v>21</v>
      </c>
      <c r="C3441" s="48"/>
      <c r="D3441" s="48"/>
      <c r="E3441" s="48"/>
      <c r="F3441" s="50"/>
      <c r="G3441" s="51"/>
      <c r="H3441" s="128" t="str">
        <f>IF(F3441="","",_xlfn.IFNA(VLOOKUP(F3441,'سجل المشتريات'!E:M,9,0),"غير مسجلة في المشتريات"))</f>
        <v/>
      </c>
      <c r="I3441" s="27" t="str">
        <f>_xlfn.IFNA(VLOOKUP(E3441,الاوردرات!$B$1:$C$600,2,0),"")</f>
        <v/>
      </c>
      <c r="J3441" s="63"/>
      <c r="L3441" s="125" t="str">
        <f>IF(F3441="","",_xlfn.IFNA((VLOOKUP(F3441,help!L:M,2,0))*G3441,"غير مسجلة في المشتريات"))</f>
        <v/>
      </c>
    </row>
    <row r="3442" spans="2:12" x14ac:dyDescent="0.2">
      <c r="B3442" s="14">
        <f>COUNTIFS($E$3:E3442,تقرير!$E$4)</f>
        <v>21</v>
      </c>
      <c r="C3442" s="48"/>
      <c r="D3442" s="48"/>
      <c r="E3442" s="48"/>
      <c r="F3442" s="50"/>
      <c r="G3442" s="51"/>
      <c r="H3442" s="128" t="str">
        <f>IF(F3442="","",_xlfn.IFNA(VLOOKUP(F3442,'سجل المشتريات'!E:M,9,0),"غير مسجلة في المشتريات"))</f>
        <v/>
      </c>
      <c r="I3442" s="27" t="str">
        <f>_xlfn.IFNA(VLOOKUP(E3442,الاوردرات!$B$1:$C$600,2,0),"")</f>
        <v/>
      </c>
      <c r="J3442" s="63"/>
      <c r="L3442" s="125" t="str">
        <f>IF(F3442="","",_xlfn.IFNA((VLOOKUP(F3442,help!L:M,2,0))*G3442,"غير مسجلة في المشتريات"))</f>
        <v/>
      </c>
    </row>
    <row r="3443" spans="2:12" x14ac:dyDescent="0.2">
      <c r="B3443" s="14">
        <f>COUNTIFS($E$3:E3443,تقرير!$E$4)</f>
        <v>21</v>
      </c>
      <c r="C3443" s="48"/>
      <c r="D3443" s="48"/>
      <c r="E3443" s="48"/>
      <c r="F3443" s="50"/>
      <c r="G3443" s="51"/>
      <c r="H3443" s="128" t="str">
        <f>IF(F3443="","",_xlfn.IFNA(VLOOKUP(F3443,'سجل المشتريات'!E:M,9,0),"غير مسجلة في المشتريات"))</f>
        <v/>
      </c>
      <c r="I3443" s="27" t="str">
        <f>_xlfn.IFNA(VLOOKUP(E3443,الاوردرات!$B$1:$C$600,2,0),"")</f>
        <v/>
      </c>
      <c r="J3443" s="63"/>
      <c r="L3443" s="125" t="str">
        <f>IF(F3443="","",_xlfn.IFNA((VLOOKUP(F3443,help!L:M,2,0))*G3443,"غير مسجلة في المشتريات"))</f>
        <v/>
      </c>
    </row>
    <row r="3444" spans="2:12" x14ac:dyDescent="0.2">
      <c r="B3444" s="14">
        <f>COUNTIFS($E$3:E3444,تقرير!$E$4)</f>
        <v>21</v>
      </c>
      <c r="C3444" s="48"/>
      <c r="D3444" s="48"/>
      <c r="E3444" s="48"/>
      <c r="F3444" s="50"/>
      <c r="G3444" s="51"/>
      <c r="H3444" s="128" t="str">
        <f>IF(F3444="","",_xlfn.IFNA(VLOOKUP(F3444,'سجل المشتريات'!E:M,9,0),"غير مسجلة في المشتريات"))</f>
        <v/>
      </c>
      <c r="I3444" s="27" t="str">
        <f>_xlfn.IFNA(VLOOKUP(E3444,الاوردرات!$B$1:$C$600,2,0),"")</f>
        <v/>
      </c>
      <c r="J3444" s="63"/>
      <c r="L3444" s="125" t="str">
        <f>IF(F3444="","",_xlfn.IFNA((VLOOKUP(F3444,help!L:M,2,0))*G3444,"غير مسجلة في المشتريات"))</f>
        <v/>
      </c>
    </row>
    <row r="3445" spans="2:12" x14ac:dyDescent="0.2">
      <c r="B3445" s="14">
        <f>COUNTIFS($E$3:E3445,تقرير!$E$4)</f>
        <v>21</v>
      </c>
      <c r="C3445" s="48"/>
      <c r="D3445" s="48"/>
      <c r="E3445" s="48"/>
      <c r="F3445" s="50"/>
      <c r="G3445" s="51"/>
      <c r="H3445" s="128" t="str">
        <f>IF(F3445="","",_xlfn.IFNA(VLOOKUP(F3445,'سجل المشتريات'!E:M,9,0),"غير مسجلة في المشتريات"))</f>
        <v/>
      </c>
      <c r="I3445" s="27" t="str">
        <f>_xlfn.IFNA(VLOOKUP(E3445,الاوردرات!$B$1:$C$600,2,0),"")</f>
        <v/>
      </c>
      <c r="J3445" s="63"/>
      <c r="L3445" s="125" t="str">
        <f>IF(F3445="","",_xlfn.IFNA((VLOOKUP(F3445,help!L:M,2,0))*G3445,"غير مسجلة في المشتريات"))</f>
        <v/>
      </c>
    </row>
    <row r="3446" spans="2:12" x14ac:dyDescent="0.2">
      <c r="B3446" s="14">
        <f>COUNTIFS($E$3:E3446,تقرير!$E$4)</f>
        <v>21</v>
      </c>
      <c r="C3446" s="48"/>
      <c r="D3446" s="48"/>
      <c r="E3446" s="48"/>
      <c r="F3446" s="50"/>
      <c r="G3446" s="51"/>
      <c r="H3446" s="128" t="str">
        <f>IF(F3446="","",_xlfn.IFNA(VLOOKUP(F3446,'سجل المشتريات'!E:M,9,0),"غير مسجلة في المشتريات"))</f>
        <v/>
      </c>
      <c r="I3446" s="27" t="str">
        <f>_xlfn.IFNA(VLOOKUP(E3446,الاوردرات!$B$1:$C$600,2,0),"")</f>
        <v/>
      </c>
      <c r="J3446" s="63"/>
      <c r="L3446" s="125" t="str">
        <f>IF(F3446="","",_xlfn.IFNA((VLOOKUP(F3446,help!L:M,2,0))*G3446,"غير مسجلة في المشتريات"))</f>
        <v/>
      </c>
    </row>
    <row r="3447" spans="2:12" x14ac:dyDescent="0.2">
      <c r="B3447" s="14">
        <f>COUNTIFS($E$3:E3447,تقرير!$E$4)</f>
        <v>21</v>
      </c>
      <c r="C3447" s="48"/>
      <c r="D3447" s="48"/>
      <c r="E3447" s="48"/>
      <c r="F3447" s="50"/>
      <c r="G3447" s="51"/>
      <c r="H3447" s="128" t="str">
        <f>IF(F3447="","",_xlfn.IFNA(VLOOKUP(F3447,'سجل المشتريات'!E:M,9,0),"غير مسجلة في المشتريات"))</f>
        <v/>
      </c>
      <c r="I3447" s="27" t="str">
        <f>_xlfn.IFNA(VLOOKUP(E3447,الاوردرات!$B$1:$C$600,2,0),"")</f>
        <v/>
      </c>
      <c r="J3447" s="63"/>
      <c r="L3447" s="125" t="str">
        <f>IF(F3447="","",_xlfn.IFNA((VLOOKUP(F3447,help!L:M,2,0))*G3447,"غير مسجلة في المشتريات"))</f>
        <v/>
      </c>
    </row>
    <row r="3448" spans="2:12" x14ac:dyDescent="0.2">
      <c r="B3448" s="14">
        <f>COUNTIFS($E$3:E3448,تقرير!$E$4)</f>
        <v>21</v>
      </c>
      <c r="C3448" s="48"/>
      <c r="D3448" s="48"/>
      <c r="E3448" s="48"/>
      <c r="F3448" s="50"/>
      <c r="G3448" s="51"/>
      <c r="H3448" s="128" t="str">
        <f>IF(F3448="","",_xlfn.IFNA(VLOOKUP(F3448,'سجل المشتريات'!E:M,9,0),"غير مسجلة في المشتريات"))</f>
        <v/>
      </c>
      <c r="I3448" s="27" t="str">
        <f>_xlfn.IFNA(VLOOKUP(E3448,الاوردرات!$B$1:$C$600,2,0),"")</f>
        <v/>
      </c>
      <c r="J3448" s="63"/>
      <c r="L3448" s="125" t="str">
        <f>IF(F3448="","",_xlfn.IFNA((VLOOKUP(F3448,help!L:M,2,0))*G3448,"غير مسجلة في المشتريات"))</f>
        <v/>
      </c>
    </row>
    <row r="3449" spans="2:12" x14ac:dyDescent="0.2">
      <c r="B3449" s="14">
        <f>COUNTIFS($E$3:E3449,تقرير!$E$4)</f>
        <v>21</v>
      </c>
      <c r="C3449" s="48"/>
      <c r="D3449" s="48"/>
      <c r="E3449" s="48"/>
      <c r="F3449" s="50"/>
      <c r="G3449" s="51"/>
      <c r="H3449" s="128" t="str">
        <f>IF(F3449="","",_xlfn.IFNA(VLOOKUP(F3449,'سجل المشتريات'!E:M,9,0),"غير مسجلة في المشتريات"))</f>
        <v/>
      </c>
      <c r="I3449" s="27" t="str">
        <f>_xlfn.IFNA(VLOOKUP(E3449,الاوردرات!$B$1:$C$600,2,0),"")</f>
        <v/>
      </c>
      <c r="J3449" s="63"/>
      <c r="L3449" s="125" t="str">
        <f>IF(F3449="","",_xlfn.IFNA((VLOOKUP(F3449,help!L:M,2,0))*G3449,"غير مسجلة في المشتريات"))</f>
        <v/>
      </c>
    </row>
    <row r="3450" spans="2:12" x14ac:dyDescent="0.2">
      <c r="B3450" s="14">
        <f>COUNTIFS($E$3:E3450,تقرير!$E$4)</f>
        <v>21</v>
      </c>
      <c r="C3450" s="48"/>
      <c r="D3450" s="48"/>
      <c r="E3450" s="48"/>
      <c r="F3450" s="50"/>
      <c r="G3450" s="51"/>
      <c r="H3450" s="128" t="str">
        <f>IF(F3450="","",_xlfn.IFNA(VLOOKUP(F3450,'سجل المشتريات'!E:M,9,0),"غير مسجلة في المشتريات"))</f>
        <v/>
      </c>
      <c r="I3450" s="27" t="str">
        <f>_xlfn.IFNA(VLOOKUP(E3450,الاوردرات!$B$1:$C$600,2,0),"")</f>
        <v/>
      </c>
      <c r="J3450" s="63"/>
      <c r="L3450" s="125" t="str">
        <f>IF(F3450="","",_xlfn.IFNA((VLOOKUP(F3450,help!L:M,2,0))*G3450,"غير مسجلة في المشتريات"))</f>
        <v/>
      </c>
    </row>
    <row r="3451" spans="2:12" x14ac:dyDescent="0.2">
      <c r="B3451" s="14">
        <f>COUNTIFS($E$3:E3451,تقرير!$E$4)</f>
        <v>21</v>
      </c>
      <c r="C3451" s="48"/>
      <c r="D3451" s="48"/>
      <c r="E3451" s="48"/>
      <c r="F3451" s="50"/>
      <c r="G3451" s="51"/>
      <c r="H3451" s="128" t="str">
        <f>IF(F3451="","",_xlfn.IFNA(VLOOKUP(F3451,'سجل المشتريات'!E:M,9,0),"غير مسجلة في المشتريات"))</f>
        <v/>
      </c>
      <c r="I3451" s="27" t="str">
        <f>_xlfn.IFNA(VLOOKUP(E3451,الاوردرات!$B$1:$C$600,2,0),"")</f>
        <v/>
      </c>
      <c r="J3451" s="63"/>
      <c r="L3451" s="125" t="str">
        <f>IF(F3451="","",_xlfn.IFNA((VLOOKUP(F3451,help!L:M,2,0))*G3451,"غير مسجلة في المشتريات"))</f>
        <v/>
      </c>
    </row>
    <row r="3452" spans="2:12" x14ac:dyDescent="0.2">
      <c r="B3452" s="14">
        <f>COUNTIFS($E$3:E3452,تقرير!$E$4)</f>
        <v>21</v>
      </c>
      <c r="C3452" s="48"/>
      <c r="D3452" s="48"/>
      <c r="E3452" s="48"/>
      <c r="F3452" s="50"/>
      <c r="G3452" s="51"/>
      <c r="H3452" s="128" t="str">
        <f>IF(F3452="","",_xlfn.IFNA(VLOOKUP(F3452,'سجل المشتريات'!E:M,9,0),"غير مسجلة في المشتريات"))</f>
        <v/>
      </c>
      <c r="I3452" s="27" t="str">
        <f>_xlfn.IFNA(VLOOKUP(E3452,الاوردرات!$B$1:$C$600,2,0),"")</f>
        <v/>
      </c>
      <c r="J3452" s="63"/>
      <c r="L3452" s="125" t="str">
        <f>IF(F3452="","",_xlfn.IFNA((VLOOKUP(F3452,help!L:M,2,0))*G3452,"غير مسجلة في المشتريات"))</f>
        <v/>
      </c>
    </row>
    <row r="3453" spans="2:12" x14ac:dyDescent="0.2">
      <c r="B3453" s="14">
        <f>COUNTIFS($E$3:E3453,تقرير!$E$4)</f>
        <v>21</v>
      </c>
      <c r="C3453" s="48"/>
      <c r="D3453" s="48"/>
      <c r="E3453" s="48"/>
      <c r="F3453" s="50"/>
      <c r="G3453" s="51"/>
      <c r="H3453" s="128" t="str">
        <f>IF(F3453="","",_xlfn.IFNA(VLOOKUP(F3453,'سجل المشتريات'!E:M,9,0),"غير مسجلة في المشتريات"))</f>
        <v/>
      </c>
      <c r="I3453" s="27" t="str">
        <f>_xlfn.IFNA(VLOOKUP(E3453,الاوردرات!$B$1:$C$600,2,0),"")</f>
        <v/>
      </c>
      <c r="J3453" s="63"/>
      <c r="L3453" s="125" t="str">
        <f>IF(F3453="","",_xlfn.IFNA((VLOOKUP(F3453,help!L:M,2,0))*G3453,"غير مسجلة في المشتريات"))</f>
        <v/>
      </c>
    </row>
    <row r="3454" spans="2:12" x14ac:dyDescent="0.2">
      <c r="B3454" s="14">
        <f>COUNTIFS($E$3:E3454,تقرير!$E$4)</f>
        <v>21</v>
      </c>
      <c r="C3454" s="48"/>
      <c r="D3454" s="48"/>
      <c r="E3454" s="48"/>
      <c r="F3454" s="50"/>
      <c r="G3454" s="51"/>
      <c r="H3454" s="128" t="str">
        <f>IF(F3454="","",_xlfn.IFNA(VLOOKUP(F3454,'سجل المشتريات'!E:M,9,0),"غير مسجلة في المشتريات"))</f>
        <v/>
      </c>
      <c r="I3454" s="27" t="str">
        <f>_xlfn.IFNA(VLOOKUP(E3454,الاوردرات!$B$1:$C$600,2,0),"")</f>
        <v/>
      </c>
      <c r="J3454" s="63"/>
      <c r="L3454" s="125" t="str">
        <f>IF(F3454="","",_xlfn.IFNA((VLOOKUP(F3454,help!L:M,2,0))*G3454,"غير مسجلة في المشتريات"))</f>
        <v/>
      </c>
    </row>
    <row r="3455" spans="2:12" x14ac:dyDescent="0.2">
      <c r="B3455" s="14">
        <f>COUNTIFS($E$3:E3455,تقرير!$E$4)</f>
        <v>21</v>
      </c>
      <c r="C3455" s="48"/>
      <c r="D3455" s="48"/>
      <c r="E3455" s="48"/>
      <c r="F3455" s="50"/>
      <c r="G3455" s="51"/>
      <c r="H3455" s="128" t="str">
        <f>IF(F3455="","",_xlfn.IFNA(VLOOKUP(F3455,'سجل المشتريات'!E:M,9,0),"غير مسجلة في المشتريات"))</f>
        <v/>
      </c>
      <c r="I3455" s="27" t="str">
        <f>_xlfn.IFNA(VLOOKUP(E3455,الاوردرات!$B$1:$C$600,2,0),"")</f>
        <v/>
      </c>
      <c r="J3455" s="63"/>
      <c r="L3455" s="125" t="str">
        <f>IF(F3455="","",_xlfn.IFNA((VLOOKUP(F3455,help!L:M,2,0))*G3455,"غير مسجلة في المشتريات"))</f>
        <v/>
      </c>
    </row>
    <row r="3456" spans="2:12" x14ac:dyDescent="0.2">
      <c r="B3456" s="14">
        <f>COUNTIFS($E$3:E3456,تقرير!$E$4)</f>
        <v>21</v>
      </c>
      <c r="C3456" s="48"/>
      <c r="D3456" s="48"/>
      <c r="E3456" s="48"/>
      <c r="F3456" s="50"/>
      <c r="G3456" s="51"/>
      <c r="H3456" s="128" t="str">
        <f>IF(F3456="","",_xlfn.IFNA(VLOOKUP(F3456,'سجل المشتريات'!E:M,9,0),"غير مسجلة في المشتريات"))</f>
        <v/>
      </c>
      <c r="I3456" s="27" t="str">
        <f>_xlfn.IFNA(VLOOKUP(E3456,الاوردرات!$B$1:$C$600,2,0),"")</f>
        <v/>
      </c>
      <c r="J3456" s="63"/>
      <c r="L3456" s="125" t="str">
        <f>IF(F3456="","",_xlfn.IFNA((VLOOKUP(F3456,help!L:M,2,0))*G3456,"غير مسجلة في المشتريات"))</f>
        <v/>
      </c>
    </row>
    <row r="3457" spans="2:12" x14ac:dyDescent="0.2">
      <c r="B3457" s="14">
        <f>COUNTIFS($E$3:E3457,تقرير!$E$4)</f>
        <v>21</v>
      </c>
      <c r="C3457" s="48"/>
      <c r="D3457" s="48"/>
      <c r="E3457" s="48"/>
      <c r="F3457" s="50"/>
      <c r="G3457" s="51"/>
      <c r="H3457" s="128" t="str">
        <f>IF(F3457="","",_xlfn.IFNA(VLOOKUP(F3457,'سجل المشتريات'!E:M,9,0),"غير مسجلة في المشتريات"))</f>
        <v/>
      </c>
      <c r="I3457" s="27" t="str">
        <f>_xlfn.IFNA(VLOOKUP(E3457,الاوردرات!$B$1:$C$600,2,0),"")</f>
        <v/>
      </c>
      <c r="J3457" s="63"/>
      <c r="L3457" s="125" t="str">
        <f>IF(F3457="","",_xlfn.IFNA((VLOOKUP(F3457,help!L:M,2,0))*G3457,"غير مسجلة في المشتريات"))</f>
        <v/>
      </c>
    </row>
    <row r="3458" spans="2:12" x14ac:dyDescent="0.2">
      <c r="B3458" s="14">
        <f>COUNTIFS($E$3:E3458,تقرير!$E$4)</f>
        <v>21</v>
      </c>
      <c r="C3458" s="48"/>
      <c r="D3458" s="48"/>
      <c r="E3458" s="48"/>
      <c r="F3458" s="50"/>
      <c r="G3458" s="51"/>
      <c r="H3458" s="128" t="str">
        <f>IF(F3458="","",_xlfn.IFNA(VLOOKUP(F3458,'سجل المشتريات'!E:M,9,0),"غير مسجلة في المشتريات"))</f>
        <v/>
      </c>
      <c r="I3458" s="27" t="str">
        <f>_xlfn.IFNA(VLOOKUP(E3458,الاوردرات!$B$1:$C$600,2,0),"")</f>
        <v/>
      </c>
      <c r="J3458" s="63"/>
      <c r="L3458" s="125" t="str">
        <f>IF(F3458="","",_xlfn.IFNA((VLOOKUP(F3458,help!L:M,2,0))*G3458,"غير مسجلة في المشتريات"))</f>
        <v/>
      </c>
    </row>
    <row r="3459" spans="2:12" x14ac:dyDescent="0.2">
      <c r="B3459" s="14">
        <f>COUNTIFS($E$3:E3459,تقرير!$E$4)</f>
        <v>21</v>
      </c>
      <c r="C3459" s="48"/>
      <c r="D3459" s="48"/>
      <c r="E3459" s="48"/>
      <c r="F3459" s="50"/>
      <c r="G3459" s="51"/>
      <c r="H3459" s="128" t="str">
        <f>IF(F3459="","",_xlfn.IFNA(VLOOKUP(F3459,'سجل المشتريات'!E:M,9,0),"غير مسجلة في المشتريات"))</f>
        <v/>
      </c>
      <c r="I3459" s="27" t="str">
        <f>_xlfn.IFNA(VLOOKUP(E3459,الاوردرات!$B$1:$C$600,2,0),"")</f>
        <v/>
      </c>
      <c r="J3459" s="63"/>
      <c r="L3459" s="125" t="str">
        <f>IF(F3459="","",_xlfn.IFNA((VLOOKUP(F3459,help!L:M,2,0))*G3459,"غير مسجلة في المشتريات"))</f>
        <v/>
      </c>
    </row>
    <row r="3460" spans="2:12" x14ac:dyDescent="0.2">
      <c r="B3460" s="14">
        <f>COUNTIFS($E$3:E3460,تقرير!$E$4)</f>
        <v>21</v>
      </c>
      <c r="C3460" s="48"/>
      <c r="D3460" s="48"/>
      <c r="E3460" s="48"/>
      <c r="F3460" s="50"/>
      <c r="G3460" s="51"/>
      <c r="H3460" s="128" t="str">
        <f>IF(F3460="","",_xlfn.IFNA(VLOOKUP(F3460,'سجل المشتريات'!E:M,9,0),"غير مسجلة في المشتريات"))</f>
        <v/>
      </c>
      <c r="I3460" s="27" t="str">
        <f>_xlfn.IFNA(VLOOKUP(E3460,الاوردرات!$B$1:$C$600,2,0),"")</f>
        <v/>
      </c>
      <c r="J3460" s="63"/>
      <c r="L3460" s="125" t="str">
        <f>IF(F3460="","",_xlfn.IFNA((VLOOKUP(F3460,help!L:M,2,0))*G3460,"غير مسجلة في المشتريات"))</f>
        <v/>
      </c>
    </row>
    <row r="3461" spans="2:12" x14ac:dyDescent="0.2">
      <c r="B3461" s="14">
        <f>COUNTIFS($E$3:E3461,تقرير!$E$4)</f>
        <v>21</v>
      </c>
      <c r="C3461" s="48"/>
      <c r="D3461" s="48"/>
      <c r="E3461" s="48"/>
      <c r="F3461" s="50"/>
      <c r="G3461" s="51"/>
      <c r="H3461" s="128" t="str">
        <f>IF(F3461="","",_xlfn.IFNA(VLOOKUP(F3461,'سجل المشتريات'!E:M,9,0),"غير مسجلة في المشتريات"))</f>
        <v/>
      </c>
      <c r="I3461" s="27" t="str">
        <f>_xlfn.IFNA(VLOOKUP(E3461,الاوردرات!$B$1:$C$600,2,0),"")</f>
        <v/>
      </c>
      <c r="J3461" s="63"/>
      <c r="L3461" s="125" t="str">
        <f>IF(F3461="","",_xlfn.IFNA((VLOOKUP(F3461,help!L:M,2,0))*G3461,"غير مسجلة في المشتريات"))</f>
        <v/>
      </c>
    </row>
    <row r="3462" spans="2:12" x14ac:dyDescent="0.2">
      <c r="B3462" s="14">
        <f>COUNTIFS($E$3:E3462,تقرير!$E$4)</f>
        <v>21</v>
      </c>
      <c r="C3462" s="48"/>
      <c r="D3462" s="48"/>
      <c r="E3462" s="48"/>
      <c r="F3462" s="50"/>
      <c r="G3462" s="51"/>
      <c r="H3462" s="128" t="str">
        <f>IF(F3462="","",_xlfn.IFNA(VLOOKUP(F3462,'سجل المشتريات'!E:M,9,0),"غير مسجلة في المشتريات"))</f>
        <v/>
      </c>
      <c r="I3462" s="27" t="str">
        <f>_xlfn.IFNA(VLOOKUP(E3462,الاوردرات!$B$1:$C$600,2,0),"")</f>
        <v/>
      </c>
      <c r="J3462" s="63"/>
      <c r="L3462" s="125" t="str">
        <f>IF(F3462="","",_xlfn.IFNA((VLOOKUP(F3462,help!L:M,2,0))*G3462,"غير مسجلة في المشتريات"))</f>
        <v/>
      </c>
    </row>
    <row r="3463" spans="2:12" x14ac:dyDescent="0.2">
      <c r="B3463" s="14">
        <f>COUNTIFS($E$3:E3463,تقرير!$E$4)</f>
        <v>21</v>
      </c>
      <c r="C3463" s="48"/>
      <c r="D3463" s="48"/>
      <c r="E3463" s="48"/>
      <c r="F3463" s="50"/>
      <c r="G3463" s="51"/>
      <c r="H3463" s="128" t="str">
        <f>IF(F3463="","",_xlfn.IFNA(VLOOKUP(F3463,'سجل المشتريات'!E:M,9,0),"غير مسجلة في المشتريات"))</f>
        <v/>
      </c>
      <c r="I3463" s="27" t="str">
        <f>_xlfn.IFNA(VLOOKUP(E3463,الاوردرات!$B$1:$C$600,2,0),"")</f>
        <v/>
      </c>
      <c r="J3463" s="63"/>
      <c r="L3463" s="125" t="str">
        <f>IF(F3463="","",_xlfn.IFNA((VLOOKUP(F3463,help!L:M,2,0))*G3463,"غير مسجلة في المشتريات"))</f>
        <v/>
      </c>
    </row>
    <row r="3464" spans="2:12" x14ac:dyDescent="0.2">
      <c r="B3464" s="14">
        <f>COUNTIFS($E$3:E3464,تقرير!$E$4)</f>
        <v>21</v>
      </c>
      <c r="C3464" s="48"/>
      <c r="D3464" s="48"/>
      <c r="E3464" s="48"/>
      <c r="F3464" s="50"/>
      <c r="G3464" s="51"/>
      <c r="H3464" s="128" t="str">
        <f>IF(F3464="","",_xlfn.IFNA(VLOOKUP(F3464,'سجل المشتريات'!E:M,9,0),"غير مسجلة في المشتريات"))</f>
        <v/>
      </c>
      <c r="I3464" s="27" t="str">
        <f>_xlfn.IFNA(VLOOKUP(E3464,الاوردرات!$B$1:$C$600,2,0),"")</f>
        <v/>
      </c>
      <c r="J3464" s="63"/>
      <c r="L3464" s="125" t="str">
        <f>IF(F3464="","",_xlfn.IFNA((VLOOKUP(F3464,help!L:M,2,0))*G3464,"غير مسجلة في المشتريات"))</f>
        <v/>
      </c>
    </row>
    <row r="3465" spans="2:12" x14ac:dyDescent="0.2">
      <c r="B3465" s="14">
        <f>COUNTIFS($E$3:E3465,تقرير!$E$4)</f>
        <v>21</v>
      </c>
      <c r="C3465" s="48"/>
      <c r="D3465" s="48"/>
      <c r="E3465" s="48"/>
      <c r="F3465" s="50"/>
      <c r="G3465" s="51"/>
      <c r="H3465" s="128" t="str">
        <f>IF(F3465="","",_xlfn.IFNA(VLOOKUP(F3465,'سجل المشتريات'!E:M,9,0),"غير مسجلة في المشتريات"))</f>
        <v/>
      </c>
      <c r="I3465" s="27" t="str">
        <f>_xlfn.IFNA(VLOOKUP(E3465,الاوردرات!$B$1:$C$600,2,0),"")</f>
        <v/>
      </c>
      <c r="J3465" s="63"/>
      <c r="L3465" s="125" t="str">
        <f>IF(F3465="","",_xlfn.IFNA((VLOOKUP(F3465,help!L:M,2,0))*G3465,"غير مسجلة في المشتريات"))</f>
        <v/>
      </c>
    </row>
    <row r="3466" spans="2:12" x14ac:dyDescent="0.2">
      <c r="B3466" s="14">
        <f>COUNTIFS($E$3:E3466,تقرير!$E$4)</f>
        <v>21</v>
      </c>
      <c r="C3466" s="48"/>
      <c r="D3466" s="48"/>
      <c r="E3466" s="48"/>
      <c r="F3466" s="50"/>
      <c r="G3466" s="51"/>
      <c r="H3466" s="128" t="str">
        <f>IF(F3466="","",_xlfn.IFNA(VLOOKUP(F3466,'سجل المشتريات'!E:M,9,0),"غير مسجلة في المشتريات"))</f>
        <v/>
      </c>
      <c r="I3466" s="27" t="str">
        <f>_xlfn.IFNA(VLOOKUP(E3466,الاوردرات!$B$1:$C$600,2,0),"")</f>
        <v/>
      </c>
      <c r="J3466" s="63"/>
      <c r="L3466" s="125" t="str">
        <f>IF(F3466="","",_xlfn.IFNA((VLOOKUP(F3466,help!L:M,2,0))*G3466,"غير مسجلة في المشتريات"))</f>
        <v/>
      </c>
    </row>
    <row r="3467" spans="2:12" x14ac:dyDescent="0.2">
      <c r="B3467" s="14">
        <f>COUNTIFS($E$3:E3467,تقرير!$E$4)</f>
        <v>21</v>
      </c>
      <c r="C3467" s="48"/>
      <c r="D3467" s="48"/>
      <c r="E3467" s="48"/>
      <c r="F3467" s="50"/>
      <c r="G3467" s="51"/>
      <c r="H3467" s="128" t="str">
        <f>IF(F3467="","",_xlfn.IFNA(VLOOKUP(F3467,'سجل المشتريات'!E:M,9,0),"غير مسجلة في المشتريات"))</f>
        <v/>
      </c>
      <c r="I3467" s="27" t="str">
        <f>_xlfn.IFNA(VLOOKUP(E3467,الاوردرات!$B$1:$C$600,2,0),"")</f>
        <v/>
      </c>
      <c r="J3467" s="63"/>
      <c r="L3467" s="125" t="str">
        <f>IF(F3467="","",_xlfn.IFNA((VLOOKUP(F3467,help!L:M,2,0))*G3467,"غير مسجلة في المشتريات"))</f>
        <v/>
      </c>
    </row>
    <row r="3468" spans="2:12" x14ac:dyDescent="0.2">
      <c r="B3468" s="14">
        <f>COUNTIFS($E$3:E3468,تقرير!$E$4)</f>
        <v>21</v>
      </c>
      <c r="C3468" s="48"/>
      <c r="D3468" s="48"/>
      <c r="E3468" s="48"/>
      <c r="F3468" s="50"/>
      <c r="G3468" s="51"/>
      <c r="H3468" s="128" t="str">
        <f>IF(F3468="","",_xlfn.IFNA(VLOOKUP(F3468,'سجل المشتريات'!E:M,9,0),"غير مسجلة في المشتريات"))</f>
        <v/>
      </c>
      <c r="I3468" s="27" t="str">
        <f>_xlfn.IFNA(VLOOKUP(E3468,الاوردرات!$B$1:$C$600,2,0),"")</f>
        <v/>
      </c>
      <c r="J3468" s="63"/>
      <c r="L3468" s="125" t="str">
        <f>IF(F3468="","",_xlfn.IFNA((VLOOKUP(F3468,help!L:M,2,0))*G3468,"غير مسجلة في المشتريات"))</f>
        <v/>
      </c>
    </row>
    <row r="3469" spans="2:12" x14ac:dyDescent="0.2">
      <c r="B3469" s="14">
        <f>COUNTIFS($E$3:E3469,تقرير!$E$4)</f>
        <v>21</v>
      </c>
      <c r="C3469" s="48"/>
      <c r="D3469" s="48"/>
      <c r="E3469" s="48"/>
      <c r="F3469" s="50"/>
      <c r="G3469" s="51"/>
      <c r="H3469" s="128" t="str">
        <f>IF(F3469="","",_xlfn.IFNA(VLOOKUP(F3469,'سجل المشتريات'!E:M,9,0),"غير مسجلة في المشتريات"))</f>
        <v/>
      </c>
      <c r="I3469" s="27" t="str">
        <f>_xlfn.IFNA(VLOOKUP(E3469,الاوردرات!$B$1:$C$600,2,0),"")</f>
        <v/>
      </c>
      <c r="J3469" s="63"/>
      <c r="L3469" s="125" t="str">
        <f>IF(F3469="","",_xlfn.IFNA((VLOOKUP(F3469,help!L:M,2,0))*G3469,"غير مسجلة في المشتريات"))</f>
        <v/>
      </c>
    </row>
    <row r="3470" spans="2:12" x14ac:dyDescent="0.2">
      <c r="B3470" s="14">
        <f>COUNTIFS($E$3:E3470,تقرير!$E$4)</f>
        <v>21</v>
      </c>
      <c r="C3470" s="48"/>
      <c r="D3470" s="48"/>
      <c r="E3470" s="48"/>
      <c r="F3470" s="50"/>
      <c r="G3470" s="51"/>
      <c r="H3470" s="128" t="str">
        <f>IF(F3470="","",_xlfn.IFNA(VLOOKUP(F3470,'سجل المشتريات'!E:M,9,0),"غير مسجلة في المشتريات"))</f>
        <v/>
      </c>
      <c r="I3470" s="27" t="str">
        <f>_xlfn.IFNA(VLOOKUP(E3470,الاوردرات!$B$1:$C$600,2,0),"")</f>
        <v/>
      </c>
      <c r="J3470" s="63"/>
      <c r="L3470" s="125" t="str">
        <f>IF(F3470="","",_xlfn.IFNA((VLOOKUP(F3470,help!L:M,2,0))*G3470,"غير مسجلة في المشتريات"))</f>
        <v/>
      </c>
    </row>
    <row r="3471" spans="2:12" x14ac:dyDescent="0.2">
      <c r="B3471" s="14">
        <f>COUNTIFS($E$3:E3471,تقرير!$E$4)</f>
        <v>21</v>
      </c>
      <c r="C3471" s="48"/>
      <c r="D3471" s="48"/>
      <c r="E3471" s="48"/>
      <c r="F3471" s="50"/>
      <c r="G3471" s="51"/>
      <c r="H3471" s="128" t="str">
        <f>IF(F3471="","",_xlfn.IFNA(VLOOKUP(F3471,'سجل المشتريات'!E:M,9,0),"غير مسجلة في المشتريات"))</f>
        <v/>
      </c>
      <c r="I3471" s="27" t="str">
        <f>_xlfn.IFNA(VLOOKUP(E3471,الاوردرات!$B$1:$C$600,2,0),"")</f>
        <v/>
      </c>
      <c r="J3471" s="63"/>
      <c r="L3471" s="125" t="str">
        <f>IF(F3471="","",_xlfn.IFNA((VLOOKUP(F3471,help!L:M,2,0))*G3471,"غير مسجلة في المشتريات"))</f>
        <v/>
      </c>
    </row>
    <row r="3472" spans="2:12" x14ac:dyDescent="0.2">
      <c r="B3472" s="14">
        <f>COUNTIFS($E$3:E3472,تقرير!$E$4)</f>
        <v>21</v>
      </c>
      <c r="C3472" s="48"/>
      <c r="D3472" s="48"/>
      <c r="E3472" s="48"/>
      <c r="F3472" s="50"/>
      <c r="G3472" s="51"/>
      <c r="H3472" s="128" t="str">
        <f>IF(F3472="","",_xlfn.IFNA(VLOOKUP(F3472,'سجل المشتريات'!E:M,9,0),"غير مسجلة في المشتريات"))</f>
        <v/>
      </c>
      <c r="I3472" s="27" t="str">
        <f>_xlfn.IFNA(VLOOKUP(E3472,الاوردرات!$B$1:$C$600,2,0),"")</f>
        <v/>
      </c>
      <c r="J3472" s="63"/>
      <c r="L3472" s="125" t="str">
        <f>IF(F3472="","",_xlfn.IFNA((VLOOKUP(F3472,help!L:M,2,0))*G3472,"غير مسجلة في المشتريات"))</f>
        <v/>
      </c>
    </row>
    <row r="3473" spans="2:12" x14ac:dyDescent="0.2">
      <c r="B3473" s="14">
        <f>COUNTIFS($E$3:E3473,تقرير!$E$4)</f>
        <v>21</v>
      </c>
      <c r="C3473" s="48"/>
      <c r="D3473" s="48"/>
      <c r="E3473" s="48"/>
      <c r="F3473" s="50"/>
      <c r="G3473" s="51"/>
      <c r="H3473" s="128" t="str">
        <f>IF(F3473="","",_xlfn.IFNA(VLOOKUP(F3473,'سجل المشتريات'!E:M,9,0),"غير مسجلة في المشتريات"))</f>
        <v/>
      </c>
      <c r="I3473" s="27" t="str">
        <f>_xlfn.IFNA(VLOOKUP(E3473,الاوردرات!$B$1:$C$600,2,0),"")</f>
        <v/>
      </c>
      <c r="J3473" s="63"/>
      <c r="L3473" s="125" t="str">
        <f>IF(F3473="","",_xlfn.IFNA((VLOOKUP(F3473,help!L:M,2,0))*G3473,"غير مسجلة في المشتريات"))</f>
        <v/>
      </c>
    </row>
    <row r="3474" spans="2:12" x14ac:dyDescent="0.2">
      <c r="B3474" s="14">
        <f>COUNTIFS($E$3:E3474,تقرير!$E$4)</f>
        <v>21</v>
      </c>
      <c r="C3474" s="48"/>
      <c r="D3474" s="48"/>
      <c r="E3474" s="48"/>
      <c r="F3474" s="50"/>
      <c r="G3474" s="51"/>
      <c r="H3474" s="128" t="str">
        <f>IF(F3474="","",_xlfn.IFNA(VLOOKUP(F3474,'سجل المشتريات'!E:M,9,0),"غير مسجلة في المشتريات"))</f>
        <v/>
      </c>
      <c r="I3474" s="27" t="str">
        <f>_xlfn.IFNA(VLOOKUP(E3474,الاوردرات!$B$1:$C$600,2,0),"")</f>
        <v/>
      </c>
      <c r="J3474" s="63"/>
      <c r="L3474" s="125" t="str">
        <f>IF(F3474="","",_xlfn.IFNA((VLOOKUP(F3474,help!L:M,2,0))*G3474,"غير مسجلة في المشتريات"))</f>
        <v/>
      </c>
    </row>
    <row r="3475" spans="2:12" x14ac:dyDescent="0.2">
      <c r="B3475" s="14">
        <f>COUNTIFS($E$3:E3475,تقرير!$E$4)</f>
        <v>21</v>
      </c>
      <c r="C3475" s="48"/>
      <c r="D3475" s="48"/>
      <c r="E3475" s="48"/>
      <c r="F3475" s="50"/>
      <c r="G3475" s="51"/>
      <c r="H3475" s="128" t="str">
        <f>IF(F3475="","",_xlfn.IFNA(VLOOKUP(F3475,'سجل المشتريات'!E:M,9,0),"غير مسجلة في المشتريات"))</f>
        <v/>
      </c>
      <c r="I3475" s="27" t="str">
        <f>_xlfn.IFNA(VLOOKUP(E3475,الاوردرات!$B$1:$C$600,2,0),"")</f>
        <v/>
      </c>
      <c r="J3475" s="63"/>
      <c r="L3475" s="125" t="str">
        <f>IF(F3475="","",_xlfn.IFNA((VLOOKUP(F3475,help!L:M,2,0))*G3475,"غير مسجلة في المشتريات"))</f>
        <v/>
      </c>
    </row>
    <row r="3476" spans="2:12" x14ac:dyDescent="0.2">
      <c r="B3476" s="14">
        <f>COUNTIFS($E$3:E3476,تقرير!$E$4)</f>
        <v>21</v>
      </c>
      <c r="C3476" s="48"/>
      <c r="D3476" s="48"/>
      <c r="E3476" s="48"/>
      <c r="F3476" s="50"/>
      <c r="G3476" s="51"/>
      <c r="H3476" s="128" t="str">
        <f>IF(F3476="","",_xlfn.IFNA(VLOOKUP(F3476,'سجل المشتريات'!E:M,9,0),"غير مسجلة في المشتريات"))</f>
        <v/>
      </c>
      <c r="I3476" s="27" t="str">
        <f>_xlfn.IFNA(VLOOKUP(E3476,الاوردرات!$B$1:$C$600,2,0),"")</f>
        <v/>
      </c>
      <c r="J3476" s="63"/>
      <c r="L3476" s="125" t="str">
        <f>IF(F3476="","",_xlfn.IFNA((VLOOKUP(F3476,help!L:M,2,0))*G3476,"غير مسجلة في المشتريات"))</f>
        <v/>
      </c>
    </row>
    <row r="3477" spans="2:12" x14ac:dyDescent="0.2">
      <c r="B3477" s="14">
        <f>COUNTIFS($E$3:E3477,تقرير!$E$4)</f>
        <v>21</v>
      </c>
      <c r="C3477" s="48"/>
      <c r="D3477" s="48"/>
      <c r="E3477" s="48"/>
      <c r="F3477" s="50"/>
      <c r="G3477" s="51"/>
      <c r="H3477" s="128" t="str">
        <f>IF(F3477="","",_xlfn.IFNA(VLOOKUP(F3477,'سجل المشتريات'!E:M,9,0),"غير مسجلة في المشتريات"))</f>
        <v/>
      </c>
      <c r="I3477" s="27" t="str">
        <f>_xlfn.IFNA(VLOOKUP(E3477,الاوردرات!$B$1:$C$600,2,0),"")</f>
        <v/>
      </c>
      <c r="J3477" s="63"/>
      <c r="L3477" s="125" t="str">
        <f>IF(F3477="","",_xlfn.IFNA((VLOOKUP(F3477,help!L:M,2,0))*G3477,"غير مسجلة في المشتريات"))</f>
        <v/>
      </c>
    </row>
    <row r="3478" spans="2:12" x14ac:dyDescent="0.2">
      <c r="B3478" s="14">
        <f>COUNTIFS($E$3:E3478,تقرير!$E$4)</f>
        <v>21</v>
      </c>
      <c r="C3478" s="48"/>
      <c r="D3478" s="48"/>
      <c r="E3478" s="48"/>
      <c r="F3478" s="50"/>
      <c r="G3478" s="51"/>
      <c r="H3478" s="128" t="str">
        <f>IF(F3478="","",_xlfn.IFNA(VLOOKUP(F3478,'سجل المشتريات'!E:M,9,0),"غير مسجلة في المشتريات"))</f>
        <v/>
      </c>
      <c r="I3478" s="27" t="str">
        <f>_xlfn.IFNA(VLOOKUP(E3478,الاوردرات!$B$1:$C$600,2,0),"")</f>
        <v/>
      </c>
      <c r="J3478" s="63"/>
      <c r="L3478" s="125" t="str">
        <f>IF(F3478="","",_xlfn.IFNA((VLOOKUP(F3478,help!L:M,2,0))*G3478,"غير مسجلة في المشتريات"))</f>
        <v/>
      </c>
    </row>
    <row r="3479" spans="2:12" x14ac:dyDescent="0.2">
      <c r="B3479" s="14">
        <f>COUNTIFS($E$3:E3479,تقرير!$E$4)</f>
        <v>21</v>
      </c>
      <c r="C3479" s="48"/>
      <c r="D3479" s="48"/>
      <c r="E3479" s="48"/>
      <c r="F3479" s="50"/>
      <c r="G3479" s="51"/>
      <c r="H3479" s="128" t="str">
        <f>IF(F3479="","",_xlfn.IFNA(VLOOKUP(F3479,'سجل المشتريات'!E:M,9,0),"غير مسجلة في المشتريات"))</f>
        <v/>
      </c>
      <c r="I3479" s="27" t="str">
        <f>_xlfn.IFNA(VLOOKUP(E3479,الاوردرات!$B$1:$C$600,2,0),"")</f>
        <v/>
      </c>
      <c r="J3479" s="63"/>
      <c r="L3479" s="125" t="str">
        <f>IF(F3479="","",_xlfn.IFNA((VLOOKUP(F3479,help!L:M,2,0))*G3479,"غير مسجلة في المشتريات"))</f>
        <v/>
      </c>
    </row>
    <row r="3480" spans="2:12" x14ac:dyDescent="0.2">
      <c r="B3480" s="14">
        <f>COUNTIFS($E$3:E3480,تقرير!$E$4)</f>
        <v>21</v>
      </c>
      <c r="C3480" s="48"/>
      <c r="D3480" s="48"/>
      <c r="E3480" s="48"/>
      <c r="F3480" s="50"/>
      <c r="G3480" s="51"/>
      <c r="H3480" s="128" t="str">
        <f>IF(F3480="","",_xlfn.IFNA(VLOOKUP(F3480,'سجل المشتريات'!E:M,9,0),"غير مسجلة في المشتريات"))</f>
        <v/>
      </c>
      <c r="I3480" s="27" t="str">
        <f>_xlfn.IFNA(VLOOKUP(E3480,الاوردرات!$B$1:$C$600,2,0),"")</f>
        <v/>
      </c>
      <c r="J3480" s="63"/>
      <c r="L3480" s="125" t="str">
        <f>IF(F3480="","",_xlfn.IFNA((VLOOKUP(F3480,help!L:M,2,0))*G3480,"غير مسجلة في المشتريات"))</f>
        <v/>
      </c>
    </row>
    <row r="3481" spans="2:12" x14ac:dyDescent="0.2">
      <c r="B3481" s="14">
        <f>COUNTIFS($E$3:E3481,تقرير!$E$4)</f>
        <v>21</v>
      </c>
      <c r="C3481" s="48"/>
      <c r="D3481" s="48"/>
      <c r="E3481" s="48"/>
      <c r="F3481" s="50"/>
      <c r="G3481" s="51"/>
      <c r="H3481" s="128" t="str">
        <f>IF(F3481="","",_xlfn.IFNA(VLOOKUP(F3481,'سجل المشتريات'!E:M,9,0),"غير مسجلة في المشتريات"))</f>
        <v/>
      </c>
      <c r="I3481" s="27" t="str">
        <f>_xlfn.IFNA(VLOOKUP(E3481,الاوردرات!$B$1:$C$600,2,0),"")</f>
        <v/>
      </c>
      <c r="J3481" s="63"/>
      <c r="L3481" s="125" t="str">
        <f>IF(F3481="","",_xlfn.IFNA((VLOOKUP(F3481,help!L:M,2,0))*G3481,"غير مسجلة في المشتريات"))</f>
        <v/>
      </c>
    </row>
    <row r="3482" spans="2:12" x14ac:dyDescent="0.2">
      <c r="B3482" s="14">
        <f>COUNTIFS($E$3:E3482,تقرير!$E$4)</f>
        <v>21</v>
      </c>
      <c r="C3482" s="48"/>
      <c r="D3482" s="48"/>
      <c r="E3482" s="48"/>
      <c r="F3482" s="50"/>
      <c r="G3482" s="51"/>
      <c r="H3482" s="128" t="str">
        <f>IF(F3482="","",_xlfn.IFNA(VLOOKUP(F3482,'سجل المشتريات'!E:M,9,0),"غير مسجلة في المشتريات"))</f>
        <v/>
      </c>
      <c r="I3482" s="27" t="str">
        <f>_xlfn.IFNA(VLOOKUP(E3482,الاوردرات!$B$1:$C$600,2,0),"")</f>
        <v/>
      </c>
      <c r="J3482" s="63"/>
      <c r="L3482" s="125" t="str">
        <f>IF(F3482="","",_xlfn.IFNA((VLOOKUP(F3482,help!L:M,2,0))*G3482,"غير مسجلة في المشتريات"))</f>
        <v/>
      </c>
    </row>
    <row r="3483" spans="2:12" x14ac:dyDescent="0.2">
      <c r="B3483" s="14">
        <f>COUNTIFS($E$3:E3483,تقرير!$E$4)</f>
        <v>21</v>
      </c>
      <c r="C3483" s="48"/>
      <c r="D3483" s="48"/>
      <c r="E3483" s="48"/>
      <c r="F3483" s="50"/>
      <c r="G3483" s="51"/>
      <c r="H3483" s="128" t="str">
        <f>IF(F3483="","",_xlfn.IFNA(VLOOKUP(F3483,'سجل المشتريات'!E:M,9,0),"غير مسجلة في المشتريات"))</f>
        <v/>
      </c>
      <c r="I3483" s="27" t="str">
        <f>_xlfn.IFNA(VLOOKUP(E3483,الاوردرات!$B$1:$C$600,2,0),"")</f>
        <v/>
      </c>
      <c r="J3483" s="63"/>
      <c r="L3483" s="125" t="str">
        <f>IF(F3483="","",_xlfn.IFNA((VLOOKUP(F3483,help!L:M,2,0))*G3483,"غير مسجلة في المشتريات"))</f>
        <v/>
      </c>
    </row>
    <row r="3484" spans="2:12" x14ac:dyDescent="0.2">
      <c r="B3484" s="14">
        <f>COUNTIFS($E$3:E3484,تقرير!$E$4)</f>
        <v>21</v>
      </c>
      <c r="C3484" s="48"/>
      <c r="D3484" s="48"/>
      <c r="E3484" s="48"/>
      <c r="F3484" s="50"/>
      <c r="G3484" s="51"/>
      <c r="H3484" s="128" t="str">
        <f>IF(F3484="","",_xlfn.IFNA(VLOOKUP(F3484,'سجل المشتريات'!E:M,9,0),"غير مسجلة في المشتريات"))</f>
        <v/>
      </c>
      <c r="I3484" s="27" t="str">
        <f>_xlfn.IFNA(VLOOKUP(E3484,الاوردرات!$B$1:$C$600,2,0),"")</f>
        <v/>
      </c>
      <c r="J3484" s="63"/>
      <c r="L3484" s="125" t="str">
        <f>IF(F3484="","",_xlfn.IFNA((VLOOKUP(F3484,help!L:M,2,0))*G3484,"غير مسجلة في المشتريات"))</f>
        <v/>
      </c>
    </row>
    <row r="3485" spans="2:12" x14ac:dyDescent="0.2">
      <c r="B3485" s="14">
        <f>COUNTIFS($E$3:E3485,تقرير!$E$4)</f>
        <v>21</v>
      </c>
      <c r="C3485" s="48"/>
      <c r="D3485" s="48"/>
      <c r="E3485" s="48"/>
      <c r="F3485" s="50"/>
      <c r="G3485" s="51"/>
      <c r="H3485" s="128" t="str">
        <f>IF(F3485="","",_xlfn.IFNA(VLOOKUP(F3485,'سجل المشتريات'!E:M,9,0),"غير مسجلة في المشتريات"))</f>
        <v/>
      </c>
      <c r="I3485" s="27" t="str">
        <f>_xlfn.IFNA(VLOOKUP(E3485,الاوردرات!$B$1:$C$600,2,0),"")</f>
        <v/>
      </c>
      <c r="J3485" s="63"/>
      <c r="L3485" s="125" t="str">
        <f>IF(F3485="","",_xlfn.IFNA((VLOOKUP(F3485,help!L:M,2,0))*G3485,"غير مسجلة في المشتريات"))</f>
        <v/>
      </c>
    </row>
    <row r="3486" spans="2:12" x14ac:dyDescent="0.2">
      <c r="B3486" s="14">
        <f>COUNTIFS($E$3:E3486,تقرير!$E$4)</f>
        <v>21</v>
      </c>
      <c r="C3486" s="48"/>
      <c r="D3486" s="48"/>
      <c r="E3486" s="48"/>
      <c r="F3486" s="50"/>
      <c r="G3486" s="51"/>
      <c r="H3486" s="128" t="str">
        <f>IF(F3486="","",_xlfn.IFNA(VLOOKUP(F3486,'سجل المشتريات'!E:M,9,0),"غير مسجلة في المشتريات"))</f>
        <v/>
      </c>
      <c r="I3486" s="27" t="str">
        <f>_xlfn.IFNA(VLOOKUP(E3486,الاوردرات!$B$1:$C$600,2,0),"")</f>
        <v/>
      </c>
      <c r="J3486" s="63"/>
      <c r="L3486" s="125" t="str">
        <f>IF(F3486="","",_xlfn.IFNA((VLOOKUP(F3486,help!L:M,2,0))*G3486,"غير مسجلة في المشتريات"))</f>
        <v/>
      </c>
    </row>
    <row r="3487" spans="2:12" x14ac:dyDescent="0.2">
      <c r="B3487" s="14">
        <f>COUNTIFS($E$3:E3487,تقرير!$E$4)</f>
        <v>21</v>
      </c>
      <c r="C3487" s="48"/>
      <c r="D3487" s="48"/>
      <c r="E3487" s="48"/>
      <c r="F3487" s="50"/>
      <c r="G3487" s="51"/>
      <c r="H3487" s="128" t="str">
        <f>IF(F3487="","",_xlfn.IFNA(VLOOKUP(F3487,'سجل المشتريات'!E:M,9,0),"غير مسجلة في المشتريات"))</f>
        <v/>
      </c>
      <c r="I3487" s="27" t="str">
        <f>_xlfn.IFNA(VLOOKUP(E3487,الاوردرات!$B$1:$C$600,2,0),"")</f>
        <v/>
      </c>
      <c r="J3487" s="63"/>
      <c r="L3487" s="125" t="str">
        <f>IF(F3487="","",_xlfn.IFNA((VLOOKUP(F3487,help!L:M,2,0))*G3487,"غير مسجلة في المشتريات"))</f>
        <v/>
      </c>
    </row>
    <row r="3488" spans="2:12" x14ac:dyDescent="0.2">
      <c r="B3488" s="14">
        <f>COUNTIFS($E$3:E3488,تقرير!$E$4)</f>
        <v>21</v>
      </c>
      <c r="C3488" s="48"/>
      <c r="D3488" s="48"/>
      <c r="E3488" s="48"/>
      <c r="F3488" s="50"/>
      <c r="G3488" s="51"/>
      <c r="H3488" s="128" t="str">
        <f>IF(F3488="","",_xlfn.IFNA(VLOOKUP(F3488,'سجل المشتريات'!E:M,9,0),"غير مسجلة في المشتريات"))</f>
        <v/>
      </c>
      <c r="I3488" s="27" t="str">
        <f>_xlfn.IFNA(VLOOKUP(E3488,الاوردرات!$B$1:$C$600,2,0),"")</f>
        <v/>
      </c>
      <c r="J3488" s="63"/>
      <c r="L3488" s="125" t="str">
        <f>IF(F3488="","",_xlfn.IFNA((VLOOKUP(F3488,help!L:M,2,0))*G3488,"غير مسجلة في المشتريات"))</f>
        <v/>
      </c>
    </row>
    <row r="3489" spans="2:12" x14ac:dyDescent="0.2">
      <c r="B3489" s="14">
        <f>COUNTIFS($E$3:E3489,تقرير!$E$4)</f>
        <v>21</v>
      </c>
      <c r="C3489" s="48"/>
      <c r="D3489" s="48"/>
      <c r="E3489" s="48"/>
      <c r="F3489" s="50"/>
      <c r="G3489" s="51"/>
      <c r="H3489" s="128" t="str">
        <f>IF(F3489="","",_xlfn.IFNA(VLOOKUP(F3489,'سجل المشتريات'!E:M,9,0),"غير مسجلة في المشتريات"))</f>
        <v/>
      </c>
      <c r="I3489" s="27" t="str">
        <f>_xlfn.IFNA(VLOOKUP(E3489,الاوردرات!$B$1:$C$600,2,0),"")</f>
        <v/>
      </c>
      <c r="J3489" s="63"/>
      <c r="L3489" s="125" t="str">
        <f>IF(F3489="","",_xlfn.IFNA((VLOOKUP(F3489,help!L:M,2,0))*G3489,"غير مسجلة في المشتريات"))</f>
        <v/>
      </c>
    </row>
    <row r="3490" spans="2:12" x14ac:dyDescent="0.2">
      <c r="B3490" s="14">
        <f>COUNTIFS($E$3:E3490,تقرير!$E$4)</f>
        <v>21</v>
      </c>
      <c r="C3490" s="48"/>
      <c r="D3490" s="48"/>
      <c r="E3490" s="48"/>
      <c r="F3490" s="50"/>
      <c r="G3490" s="51"/>
      <c r="H3490" s="128" t="str">
        <f>IF(F3490="","",_xlfn.IFNA(VLOOKUP(F3490,'سجل المشتريات'!E:M,9,0),"غير مسجلة في المشتريات"))</f>
        <v/>
      </c>
      <c r="I3490" s="27" t="str">
        <f>_xlfn.IFNA(VLOOKUP(E3490,الاوردرات!$B$1:$C$600,2,0),"")</f>
        <v/>
      </c>
      <c r="J3490" s="63"/>
      <c r="L3490" s="125" t="str">
        <f>IF(F3490="","",_xlfn.IFNA((VLOOKUP(F3490,help!L:M,2,0))*G3490,"غير مسجلة في المشتريات"))</f>
        <v/>
      </c>
    </row>
    <row r="3491" spans="2:12" x14ac:dyDescent="0.2">
      <c r="B3491" s="14">
        <f>COUNTIFS($E$3:E3491,تقرير!$E$4)</f>
        <v>21</v>
      </c>
      <c r="C3491" s="48"/>
      <c r="D3491" s="48"/>
      <c r="E3491" s="48"/>
      <c r="F3491" s="50"/>
      <c r="G3491" s="51"/>
      <c r="H3491" s="128" t="str">
        <f>IF(F3491="","",_xlfn.IFNA(VLOOKUP(F3491,'سجل المشتريات'!E:M,9,0),"غير مسجلة في المشتريات"))</f>
        <v/>
      </c>
      <c r="I3491" s="27" t="str">
        <f>_xlfn.IFNA(VLOOKUP(E3491,الاوردرات!$B$1:$C$600,2,0),"")</f>
        <v/>
      </c>
      <c r="J3491" s="63"/>
      <c r="L3491" s="125" t="str">
        <f>IF(F3491="","",_xlfn.IFNA((VLOOKUP(F3491,help!L:M,2,0))*G3491,"غير مسجلة في المشتريات"))</f>
        <v/>
      </c>
    </row>
    <row r="3492" spans="2:12" x14ac:dyDescent="0.2">
      <c r="B3492" s="14">
        <f>COUNTIFS($E$3:E3492,تقرير!$E$4)</f>
        <v>21</v>
      </c>
      <c r="C3492" s="48"/>
      <c r="D3492" s="48"/>
      <c r="E3492" s="48"/>
      <c r="F3492" s="50"/>
      <c r="G3492" s="51"/>
      <c r="H3492" s="128" t="str">
        <f>IF(F3492="","",_xlfn.IFNA(VLOOKUP(F3492,'سجل المشتريات'!E:M,9,0),"غير مسجلة في المشتريات"))</f>
        <v/>
      </c>
      <c r="I3492" s="27" t="str">
        <f>_xlfn.IFNA(VLOOKUP(E3492,الاوردرات!$B$1:$C$600,2,0),"")</f>
        <v/>
      </c>
      <c r="J3492" s="63"/>
      <c r="L3492" s="125" t="str">
        <f>IF(F3492="","",_xlfn.IFNA((VLOOKUP(F3492,help!L:M,2,0))*G3492,"غير مسجلة في المشتريات"))</f>
        <v/>
      </c>
    </row>
    <row r="3493" spans="2:12" x14ac:dyDescent="0.2">
      <c r="B3493" s="14">
        <f>COUNTIFS($E$3:E3493,تقرير!$E$4)</f>
        <v>21</v>
      </c>
      <c r="C3493" s="48"/>
      <c r="D3493" s="48"/>
      <c r="E3493" s="48"/>
      <c r="F3493" s="50"/>
      <c r="G3493" s="51"/>
      <c r="H3493" s="128" t="str">
        <f>IF(F3493="","",_xlfn.IFNA(VLOOKUP(F3493,'سجل المشتريات'!E:M,9,0),"غير مسجلة في المشتريات"))</f>
        <v/>
      </c>
      <c r="I3493" s="27" t="str">
        <f>_xlfn.IFNA(VLOOKUP(E3493,الاوردرات!$B$1:$C$600,2,0),"")</f>
        <v/>
      </c>
      <c r="J3493" s="63"/>
      <c r="L3493" s="125" t="str">
        <f>IF(F3493="","",_xlfn.IFNA((VLOOKUP(F3493,help!L:M,2,0))*G3493,"غير مسجلة في المشتريات"))</f>
        <v/>
      </c>
    </row>
    <row r="3494" spans="2:12" x14ac:dyDescent="0.2">
      <c r="B3494" s="14">
        <f>COUNTIFS($E$3:E3494,تقرير!$E$4)</f>
        <v>21</v>
      </c>
      <c r="C3494" s="48"/>
      <c r="D3494" s="48"/>
      <c r="E3494" s="48"/>
      <c r="F3494" s="50"/>
      <c r="G3494" s="51"/>
      <c r="H3494" s="128" t="str">
        <f>IF(F3494="","",_xlfn.IFNA(VLOOKUP(F3494,'سجل المشتريات'!E:M,9,0),"غير مسجلة في المشتريات"))</f>
        <v/>
      </c>
      <c r="I3494" s="27" t="str">
        <f>_xlfn.IFNA(VLOOKUP(E3494,الاوردرات!$B$1:$C$600,2,0),"")</f>
        <v/>
      </c>
      <c r="J3494" s="63"/>
      <c r="L3494" s="125" t="str">
        <f>IF(F3494="","",_xlfn.IFNA((VLOOKUP(F3494,help!L:M,2,0))*G3494,"غير مسجلة في المشتريات"))</f>
        <v/>
      </c>
    </row>
    <row r="3495" spans="2:12" x14ac:dyDescent="0.2">
      <c r="B3495" s="14">
        <f>COUNTIFS($E$3:E3495,تقرير!$E$4)</f>
        <v>21</v>
      </c>
      <c r="C3495" s="48"/>
      <c r="D3495" s="48"/>
      <c r="E3495" s="48"/>
      <c r="F3495" s="50"/>
      <c r="G3495" s="51"/>
      <c r="H3495" s="128" t="str">
        <f>IF(F3495="","",_xlfn.IFNA(VLOOKUP(F3495,'سجل المشتريات'!E:M,9,0),"غير مسجلة في المشتريات"))</f>
        <v/>
      </c>
      <c r="I3495" s="27" t="str">
        <f>_xlfn.IFNA(VLOOKUP(E3495,الاوردرات!$B$1:$C$600,2,0),"")</f>
        <v/>
      </c>
      <c r="J3495" s="63"/>
      <c r="L3495" s="125" t="str">
        <f>IF(F3495="","",_xlfn.IFNA((VLOOKUP(F3495,help!L:M,2,0))*G3495,"غير مسجلة في المشتريات"))</f>
        <v/>
      </c>
    </row>
    <row r="3496" spans="2:12" x14ac:dyDescent="0.2">
      <c r="B3496" s="14">
        <f>COUNTIFS($E$3:E3496,تقرير!$E$4)</f>
        <v>21</v>
      </c>
      <c r="C3496" s="48"/>
      <c r="D3496" s="48"/>
      <c r="E3496" s="48"/>
      <c r="F3496" s="50"/>
      <c r="G3496" s="51"/>
      <c r="H3496" s="128" t="str">
        <f>IF(F3496="","",_xlfn.IFNA(VLOOKUP(F3496,'سجل المشتريات'!E:M,9,0),"غير مسجلة في المشتريات"))</f>
        <v/>
      </c>
      <c r="I3496" s="27" t="str">
        <f>_xlfn.IFNA(VLOOKUP(E3496,الاوردرات!$B$1:$C$600,2,0),"")</f>
        <v/>
      </c>
      <c r="J3496" s="63"/>
      <c r="L3496" s="125" t="str">
        <f>IF(F3496="","",_xlfn.IFNA((VLOOKUP(F3496,help!L:M,2,0))*G3496,"غير مسجلة في المشتريات"))</f>
        <v/>
      </c>
    </row>
    <row r="3497" spans="2:12" x14ac:dyDescent="0.2">
      <c r="B3497" s="14">
        <f>COUNTIFS($E$3:E3497,تقرير!$E$4)</f>
        <v>21</v>
      </c>
      <c r="C3497" s="48"/>
      <c r="D3497" s="48"/>
      <c r="E3497" s="48"/>
      <c r="F3497" s="50"/>
      <c r="G3497" s="51"/>
      <c r="H3497" s="128" t="str">
        <f>IF(F3497="","",_xlfn.IFNA(VLOOKUP(F3497,'سجل المشتريات'!E:M,9,0),"غير مسجلة في المشتريات"))</f>
        <v/>
      </c>
      <c r="I3497" s="27" t="str">
        <f>_xlfn.IFNA(VLOOKUP(E3497,الاوردرات!$B$1:$C$600,2,0),"")</f>
        <v/>
      </c>
      <c r="J3497" s="63"/>
      <c r="L3497" s="125" t="str">
        <f>IF(F3497="","",_xlfn.IFNA((VLOOKUP(F3497,help!L:M,2,0))*G3497,"غير مسجلة في المشتريات"))</f>
        <v/>
      </c>
    </row>
    <row r="3498" spans="2:12" x14ac:dyDescent="0.2">
      <c r="B3498" s="14">
        <f>COUNTIFS($E$3:E3498,تقرير!$E$4)</f>
        <v>21</v>
      </c>
      <c r="C3498" s="48"/>
      <c r="D3498" s="48"/>
      <c r="E3498" s="48"/>
      <c r="F3498" s="50"/>
      <c r="G3498" s="51"/>
      <c r="H3498" s="128" t="str">
        <f>IF(F3498="","",_xlfn.IFNA(VLOOKUP(F3498,'سجل المشتريات'!E:M,9,0),"غير مسجلة في المشتريات"))</f>
        <v/>
      </c>
      <c r="I3498" s="27" t="str">
        <f>_xlfn.IFNA(VLOOKUP(E3498,الاوردرات!$B$1:$C$600,2,0),"")</f>
        <v/>
      </c>
      <c r="J3498" s="63"/>
      <c r="L3498" s="125" t="str">
        <f>IF(F3498="","",_xlfn.IFNA((VLOOKUP(F3498,help!L:M,2,0))*G3498,"غير مسجلة في المشتريات"))</f>
        <v/>
      </c>
    </row>
    <row r="3499" spans="2:12" x14ac:dyDescent="0.2">
      <c r="B3499" s="14">
        <f>COUNTIFS($E$3:E3499,تقرير!$E$4)</f>
        <v>21</v>
      </c>
      <c r="C3499" s="48"/>
      <c r="D3499" s="48"/>
      <c r="E3499" s="48"/>
      <c r="F3499" s="50"/>
      <c r="G3499" s="51"/>
      <c r="H3499" s="128" t="str">
        <f>IF(F3499="","",_xlfn.IFNA(VLOOKUP(F3499,'سجل المشتريات'!E:M,9,0),"غير مسجلة في المشتريات"))</f>
        <v/>
      </c>
      <c r="I3499" s="27" t="str">
        <f>_xlfn.IFNA(VLOOKUP(E3499,الاوردرات!$B$1:$C$600,2,0),"")</f>
        <v/>
      </c>
      <c r="J3499" s="63"/>
      <c r="L3499" s="125" t="str">
        <f>IF(F3499="","",_xlfn.IFNA((VLOOKUP(F3499,help!L:M,2,0))*G3499,"غير مسجلة في المشتريات"))</f>
        <v/>
      </c>
    </row>
    <row r="3500" spans="2:12" x14ac:dyDescent="0.2">
      <c r="B3500" s="14">
        <f>COUNTIFS($E$3:E3500,تقرير!$E$4)</f>
        <v>21</v>
      </c>
      <c r="C3500" s="48"/>
      <c r="D3500" s="48"/>
      <c r="E3500" s="48"/>
      <c r="F3500" s="50"/>
      <c r="G3500" s="51"/>
      <c r="H3500" s="128" t="str">
        <f>IF(F3500="","",_xlfn.IFNA(VLOOKUP(F3500,'سجل المشتريات'!E:M,9,0),"غير مسجلة في المشتريات"))</f>
        <v/>
      </c>
      <c r="I3500" s="27" t="str">
        <f>_xlfn.IFNA(VLOOKUP(E3500,الاوردرات!$B$1:$C$600,2,0),"")</f>
        <v/>
      </c>
      <c r="J3500" s="63"/>
      <c r="L3500" s="125" t="str">
        <f>IF(F3500="","",_xlfn.IFNA((VLOOKUP(F3500,help!L:M,2,0))*G3500,"غير مسجلة في المشتريات"))</f>
        <v/>
      </c>
    </row>
    <row r="3501" spans="2:12" x14ac:dyDescent="0.2">
      <c r="B3501" s="14">
        <f>COUNTIFS($E$3:E3501,تقرير!$E$4)</f>
        <v>21</v>
      </c>
      <c r="C3501" s="48"/>
      <c r="D3501" s="48"/>
      <c r="E3501" s="48"/>
      <c r="F3501" s="50"/>
      <c r="G3501" s="51"/>
      <c r="H3501" s="128" t="str">
        <f>IF(F3501="","",_xlfn.IFNA(VLOOKUP(F3501,'سجل المشتريات'!E:M,9,0),"غير مسجلة في المشتريات"))</f>
        <v/>
      </c>
      <c r="I3501" s="27" t="str">
        <f>_xlfn.IFNA(VLOOKUP(E3501,الاوردرات!$B$1:$C$600,2,0),"")</f>
        <v/>
      </c>
      <c r="J3501" s="63"/>
      <c r="L3501" s="125" t="str">
        <f>IF(F3501="","",_xlfn.IFNA((VLOOKUP(F3501,help!L:M,2,0))*G3501,"غير مسجلة في المشتريات"))</f>
        <v/>
      </c>
    </row>
    <row r="3502" spans="2:12" x14ac:dyDescent="0.2">
      <c r="B3502" s="14">
        <f>COUNTIFS($E$3:E3502,تقرير!$E$4)</f>
        <v>21</v>
      </c>
      <c r="C3502" s="48"/>
      <c r="D3502" s="48"/>
      <c r="E3502" s="48"/>
      <c r="F3502" s="50"/>
      <c r="G3502" s="51"/>
      <c r="H3502" s="128" t="str">
        <f>IF(F3502="","",_xlfn.IFNA(VLOOKUP(F3502,'سجل المشتريات'!E:M,9,0),"غير مسجلة في المشتريات"))</f>
        <v/>
      </c>
      <c r="I3502" s="27" t="str">
        <f>_xlfn.IFNA(VLOOKUP(E3502,الاوردرات!$B$1:$C$600,2,0),"")</f>
        <v/>
      </c>
      <c r="J3502" s="63"/>
      <c r="L3502" s="125" t="str">
        <f>IF(F3502="","",_xlfn.IFNA((VLOOKUP(F3502,help!L:M,2,0))*G3502,"غير مسجلة في المشتريات"))</f>
        <v/>
      </c>
    </row>
    <row r="3503" spans="2:12" x14ac:dyDescent="0.2">
      <c r="B3503" s="14">
        <f>COUNTIFS($E$3:E3503,تقرير!$E$4)</f>
        <v>21</v>
      </c>
      <c r="C3503" s="48"/>
      <c r="D3503" s="48"/>
      <c r="E3503" s="48"/>
      <c r="F3503" s="50"/>
      <c r="G3503" s="51"/>
      <c r="H3503" s="128" t="str">
        <f>IF(F3503="","",_xlfn.IFNA(VLOOKUP(F3503,'سجل المشتريات'!E:M,9,0),"غير مسجلة في المشتريات"))</f>
        <v/>
      </c>
      <c r="I3503" s="27" t="str">
        <f>_xlfn.IFNA(VLOOKUP(E3503,الاوردرات!$B$1:$C$600,2,0),"")</f>
        <v/>
      </c>
      <c r="J3503" s="63"/>
      <c r="L3503" s="125" t="str">
        <f>IF(F3503="","",_xlfn.IFNA((VLOOKUP(F3503,help!L:M,2,0))*G3503,"غير مسجلة في المشتريات"))</f>
        <v/>
      </c>
    </row>
    <row r="3504" spans="2:12" x14ac:dyDescent="0.2">
      <c r="B3504" s="14">
        <f>COUNTIFS($E$3:E3504,تقرير!$E$4)</f>
        <v>21</v>
      </c>
      <c r="C3504" s="48"/>
      <c r="D3504" s="48"/>
      <c r="E3504" s="48"/>
      <c r="F3504" s="50"/>
      <c r="G3504" s="51"/>
      <c r="H3504" s="128" t="str">
        <f>IF(F3504="","",_xlfn.IFNA(VLOOKUP(F3504,'سجل المشتريات'!E:M,9,0),"غير مسجلة في المشتريات"))</f>
        <v/>
      </c>
      <c r="I3504" s="27" t="str">
        <f>_xlfn.IFNA(VLOOKUP(E3504,الاوردرات!$B$1:$C$600,2,0),"")</f>
        <v/>
      </c>
      <c r="J3504" s="63"/>
      <c r="L3504" s="125" t="str">
        <f>IF(F3504="","",_xlfn.IFNA((VLOOKUP(F3504,help!L:M,2,0))*G3504,"غير مسجلة في المشتريات"))</f>
        <v/>
      </c>
    </row>
    <row r="3505" spans="2:12" x14ac:dyDescent="0.2">
      <c r="B3505" s="14">
        <f>COUNTIFS($E$3:E3505,تقرير!$E$4)</f>
        <v>21</v>
      </c>
      <c r="C3505" s="48"/>
      <c r="D3505" s="48"/>
      <c r="E3505" s="48"/>
      <c r="F3505" s="50"/>
      <c r="G3505" s="51"/>
      <c r="H3505" s="128" t="str">
        <f>IF(F3505="","",_xlfn.IFNA(VLOOKUP(F3505,'سجل المشتريات'!E:M,9,0),"غير مسجلة في المشتريات"))</f>
        <v/>
      </c>
      <c r="I3505" s="27" t="str">
        <f>_xlfn.IFNA(VLOOKUP(E3505,الاوردرات!$B$1:$C$600,2,0),"")</f>
        <v/>
      </c>
      <c r="J3505" s="63"/>
      <c r="L3505" s="125" t="str">
        <f>IF(F3505="","",_xlfn.IFNA((VLOOKUP(F3505,help!L:M,2,0))*G3505,"غير مسجلة في المشتريات"))</f>
        <v/>
      </c>
    </row>
    <row r="3506" spans="2:12" x14ac:dyDescent="0.2">
      <c r="B3506" s="14">
        <f>COUNTIFS($E$3:E3506,تقرير!$E$4)</f>
        <v>21</v>
      </c>
      <c r="C3506" s="48"/>
      <c r="D3506" s="48"/>
      <c r="E3506" s="48"/>
      <c r="F3506" s="50"/>
      <c r="G3506" s="51"/>
      <c r="H3506" s="128" t="str">
        <f>IF(F3506="","",_xlfn.IFNA(VLOOKUP(F3506,'سجل المشتريات'!E:M,9,0),"غير مسجلة في المشتريات"))</f>
        <v/>
      </c>
      <c r="I3506" s="27" t="str">
        <f>_xlfn.IFNA(VLOOKUP(E3506,الاوردرات!$B$1:$C$600,2,0),"")</f>
        <v/>
      </c>
      <c r="J3506" s="63"/>
      <c r="L3506" s="125" t="str">
        <f>IF(F3506="","",_xlfn.IFNA((VLOOKUP(F3506,help!L:M,2,0))*G3506,"غير مسجلة في المشتريات"))</f>
        <v/>
      </c>
    </row>
    <row r="3507" spans="2:12" x14ac:dyDescent="0.2">
      <c r="B3507" s="14">
        <f>COUNTIFS($E$3:E3507,تقرير!$E$4)</f>
        <v>21</v>
      </c>
      <c r="C3507" s="48"/>
      <c r="D3507" s="48"/>
      <c r="E3507" s="48"/>
      <c r="F3507" s="50"/>
      <c r="G3507" s="51"/>
      <c r="H3507" s="128" t="str">
        <f>IF(F3507="","",_xlfn.IFNA(VLOOKUP(F3507,'سجل المشتريات'!E:M,9,0),"غير مسجلة في المشتريات"))</f>
        <v/>
      </c>
      <c r="I3507" s="27" t="str">
        <f>_xlfn.IFNA(VLOOKUP(E3507,الاوردرات!$B$1:$C$600,2,0),"")</f>
        <v/>
      </c>
      <c r="J3507" s="63"/>
      <c r="L3507" s="125" t="str">
        <f>IF(F3507="","",_xlfn.IFNA((VLOOKUP(F3507,help!L:M,2,0))*G3507,"غير مسجلة في المشتريات"))</f>
        <v/>
      </c>
    </row>
    <row r="3508" spans="2:12" x14ac:dyDescent="0.2">
      <c r="B3508" s="14">
        <f>COUNTIFS($E$3:E3508,تقرير!$E$4)</f>
        <v>21</v>
      </c>
      <c r="C3508" s="48"/>
      <c r="D3508" s="48"/>
      <c r="E3508" s="48"/>
      <c r="F3508" s="50"/>
      <c r="G3508" s="51"/>
      <c r="H3508" s="128" t="str">
        <f>IF(F3508="","",_xlfn.IFNA(VLOOKUP(F3508,'سجل المشتريات'!E:M,9,0),"غير مسجلة في المشتريات"))</f>
        <v/>
      </c>
      <c r="I3508" s="27" t="str">
        <f>_xlfn.IFNA(VLOOKUP(E3508,الاوردرات!$B$1:$C$600,2,0),"")</f>
        <v/>
      </c>
      <c r="J3508" s="63"/>
      <c r="L3508" s="125" t="str">
        <f>IF(F3508="","",_xlfn.IFNA((VLOOKUP(F3508,help!L:M,2,0))*G3508,"غير مسجلة في المشتريات"))</f>
        <v/>
      </c>
    </row>
    <row r="3509" spans="2:12" x14ac:dyDescent="0.2">
      <c r="B3509" s="14">
        <f>COUNTIFS($E$3:E3509,تقرير!$E$4)</f>
        <v>21</v>
      </c>
      <c r="C3509" s="48"/>
      <c r="D3509" s="48"/>
      <c r="E3509" s="48"/>
      <c r="F3509" s="50"/>
      <c r="G3509" s="51"/>
      <c r="H3509" s="128" t="str">
        <f>IF(F3509="","",_xlfn.IFNA(VLOOKUP(F3509,'سجل المشتريات'!E:M,9,0),"غير مسجلة في المشتريات"))</f>
        <v/>
      </c>
      <c r="I3509" s="27" t="str">
        <f>_xlfn.IFNA(VLOOKUP(E3509,الاوردرات!$B$1:$C$600,2,0),"")</f>
        <v/>
      </c>
      <c r="J3509" s="63"/>
      <c r="L3509" s="125" t="str">
        <f>IF(F3509="","",_xlfn.IFNA((VLOOKUP(F3509,help!L:M,2,0))*G3509,"غير مسجلة في المشتريات"))</f>
        <v/>
      </c>
    </row>
    <row r="3510" spans="2:12" x14ac:dyDescent="0.2">
      <c r="B3510" s="14">
        <f>COUNTIFS($E$3:E3510,تقرير!$E$4)</f>
        <v>21</v>
      </c>
      <c r="C3510" s="48"/>
      <c r="D3510" s="48"/>
      <c r="E3510" s="48"/>
      <c r="F3510" s="50"/>
      <c r="G3510" s="51"/>
      <c r="H3510" s="128" t="str">
        <f>IF(F3510="","",_xlfn.IFNA(VLOOKUP(F3510,'سجل المشتريات'!E:M,9,0),"غير مسجلة في المشتريات"))</f>
        <v/>
      </c>
      <c r="I3510" s="27" t="str">
        <f>_xlfn.IFNA(VLOOKUP(E3510,الاوردرات!$B$1:$C$600,2,0),"")</f>
        <v/>
      </c>
      <c r="J3510" s="63"/>
      <c r="L3510" s="125" t="str">
        <f>IF(F3510="","",_xlfn.IFNA((VLOOKUP(F3510,help!L:M,2,0))*G3510,"غير مسجلة في المشتريات"))</f>
        <v/>
      </c>
    </row>
    <row r="3511" spans="2:12" x14ac:dyDescent="0.2">
      <c r="B3511" s="14">
        <f>COUNTIFS($E$3:E3511,تقرير!$E$4)</f>
        <v>21</v>
      </c>
      <c r="C3511" s="48"/>
      <c r="D3511" s="48"/>
      <c r="E3511" s="48"/>
      <c r="F3511" s="50"/>
      <c r="G3511" s="51"/>
      <c r="H3511" s="128" t="str">
        <f>IF(F3511="","",_xlfn.IFNA(VLOOKUP(F3511,'سجل المشتريات'!E:M,9,0),"غير مسجلة في المشتريات"))</f>
        <v/>
      </c>
      <c r="I3511" s="27" t="str">
        <f>_xlfn.IFNA(VLOOKUP(E3511,الاوردرات!$B$1:$C$600,2,0),"")</f>
        <v/>
      </c>
      <c r="J3511" s="63"/>
      <c r="L3511" s="125" t="str">
        <f>IF(F3511="","",_xlfn.IFNA((VLOOKUP(F3511,help!L:M,2,0))*G3511,"غير مسجلة في المشتريات"))</f>
        <v/>
      </c>
    </row>
    <row r="3512" spans="2:12" x14ac:dyDescent="0.2">
      <c r="B3512" s="14">
        <f>COUNTIFS($E$3:E3512,تقرير!$E$4)</f>
        <v>21</v>
      </c>
      <c r="C3512" s="48"/>
      <c r="D3512" s="48"/>
      <c r="E3512" s="48"/>
      <c r="F3512" s="50"/>
      <c r="G3512" s="51"/>
      <c r="H3512" s="128" t="str">
        <f>IF(F3512="","",_xlfn.IFNA(VLOOKUP(F3512,'سجل المشتريات'!E:M,9,0),"غير مسجلة في المشتريات"))</f>
        <v/>
      </c>
      <c r="I3512" s="27" t="str">
        <f>_xlfn.IFNA(VLOOKUP(E3512,الاوردرات!$B$1:$C$600,2,0),"")</f>
        <v/>
      </c>
      <c r="J3512" s="63"/>
      <c r="L3512" s="125" t="str">
        <f>IF(F3512="","",_xlfn.IFNA((VLOOKUP(F3512,help!L:M,2,0))*G3512,"غير مسجلة في المشتريات"))</f>
        <v/>
      </c>
    </row>
    <row r="3513" spans="2:12" x14ac:dyDescent="0.2">
      <c r="B3513" s="14">
        <f>COUNTIFS($E$3:E3513,تقرير!$E$4)</f>
        <v>21</v>
      </c>
      <c r="C3513" s="48"/>
      <c r="D3513" s="48"/>
      <c r="E3513" s="48"/>
      <c r="F3513" s="50"/>
      <c r="G3513" s="51"/>
      <c r="H3513" s="128" t="str">
        <f>IF(F3513="","",_xlfn.IFNA(VLOOKUP(F3513,'سجل المشتريات'!E:M,9,0),"غير مسجلة في المشتريات"))</f>
        <v/>
      </c>
      <c r="I3513" s="27" t="str">
        <f>_xlfn.IFNA(VLOOKUP(E3513,الاوردرات!$B$1:$C$600,2,0),"")</f>
        <v/>
      </c>
      <c r="J3513" s="63"/>
      <c r="L3513" s="125" t="str">
        <f>IF(F3513="","",_xlfn.IFNA((VLOOKUP(F3513,help!L:M,2,0))*G3513,"غير مسجلة في المشتريات"))</f>
        <v/>
      </c>
    </row>
    <row r="3514" spans="2:12" x14ac:dyDescent="0.2">
      <c r="B3514" s="14">
        <f>COUNTIFS($E$3:E3514,تقرير!$E$4)</f>
        <v>21</v>
      </c>
      <c r="C3514" s="48"/>
      <c r="D3514" s="48"/>
      <c r="E3514" s="48"/>
      <c r="F3514" s="50"/>
      <c r="G3514" s="51"/>
      <c r="H3514" s="128" t="str">
        <f>IF(F3514="","",_xlfn.IFNA(VLOOKUP(F3514,'سجل المشتريات'!E:M,9,0),"غير مسجلة في المشتريات"))</f>
        <v/>
      </c>
      <c r="I3514" s="27" t="str">
        <f>_xlfn.IFNA(VLOOKUP(E3514,الاوردرات!$B$1:$C$600,2,0),"")</f>
        <v/>
      </c>
      <c r="J3514" s="63"/>
      <c r="L3514" s="125" t="str">
        <f>IF(F3514="","",_xlfn.IFNA((VLOOKUP(F3514,help!L:M,2,0))*G3514,"غير مسجلة في المشتريات"))</f>
        <v/>
      </c>
    </row>
    <row r="3515" spans="2:12" x14ac:dyDescent="0.2">
      <c r="B3515" s="14">
        <f>COUNTIFS($E$3:E3515,تقرير!$E$4)</f>
        <v>21</v>
      </c>
      <c r="C3515" s="48"/>
      <c r="D3515" s="48"/>
      <c r="E3515" s="48"/>
      <c r="F3515" s="50"/>
      <c r="G3515" s="51"/>
      <c r="H3515" s="128" t="str">
        <f>IF(F3515="","",_xlfn.IFNA(VLOOKUP(F3515,'سجل المشتريات'!E:M,9,0),"غير مسجلة في المشتريات"))</f>
        <v/>
      </c>
      <c r="I3515" s="27" t="str">
        <f>_xlfn.IFNA(VLOOKUP(E3515,الاوردرات!$B$1:$C$600,2,0),"")</f>
        <v/>
      </c>
      <c r="J3515" s="63"/>
      <c r="L3515" s="125" t="str">
        <f>IF(F3515="","",_xlfn.IFNA((VLOOKUP(F3515,help!L:M,2,0))*G3515,"غير مسجلة في المشتريات"))</f>
        <v/>
      </c>
    </row>
    <row r="3516" spans="2:12" x14ac:dyDescent="0.2">
      <c r="B3516" s="14">
        <f>COUNTIFS($E$3:E3516,تقرير!$E$4)</f>
        <v>21</v>
      </c>
      <c r="C3516" s="48"/>
      <c r="D3516" s="48"/>
      <c r="E3516" s="48"/>
      <c r="F3516" s="50"/>
      <c r="G3516" s="51"/>
      <c r="H3516" s="128" t="str">
        <f>IF(F3516="","",_xlfn.IFNA(VLOOKUP(F3516,'سجل المشتريات'!E:M,9,0),"غير مسجلة في المشتريات"))</f>
        <v/>
      </c>
      <c r="I3516" s="27" t="str">
        <f>_xlfn.IFNA(VLOOKUP(E3516,الاوردرات!$B$1:$C$600,2,0),"")</f>
        <v/>
      </c>
      <c r="J3516" s="63"/>
      <c r="L3516" s="125" t="str">
        <f>IF(F3516="","",_xlfn.IFNA((VLOOKUP(F3516,help!L:M,2,0))*G3516,"غير مسجلة في المشتريات"))</f>
        <v/>
      </c>
    </row>
    <row r="3517" spans="2:12" x14ac:dyDescent="0.2">
      <c r="B3517" s="14">
        <f>COUNTIFS($E$3:E3517,تقرير!$E$4)</f>
        <v>21</v>
      </c>
      <c r="C3517" s="48"/>
      <c r="D3517" s="48"/>
      <c r="E3517" s="48"/>
      <c r="F3517" s="50"/>
      <c r="G3517" s="51"/>
      <c r="H3517" s="128" t="str">
        <f>IF(F3517="","",_xlfn.IFNA(VLOOKUP(F3517,'سجل المشتريات'!E:M,9,0),"غير مسجلة في المشتريات"))</f>
        <v/>
      </c>
      <c r="I3517" s="27" t="str">
        <f>_xlfn.IFNA(VLOOKUP(E3517,الاوردرات!$B$1:$C$600,2,0),"")</f>
        <v/>
      </c>
      <c r="J3517" s="63"/>
      <c r="L3517" s="125" t="str">
        <f>IF(F3517="","",_xlfn.IFNA((VLOOKUP(F3517,help!L:M,2,0))*G3517,"غير مسجلة في المشتريات"))</f>
        <v/>
      </c>
    </row>
    <row r="3518" spans="2:12" x14ac:dyDescent="0.2">
      <c r="B3518" s="14">
        <f>COUNTIFS($E$3:E3518,تقرير!$E$4)</f>
        <v>21</v>
      </c>
      <c r="C3518" s="48"/>
      <c r="D3518" s="48"/>
      <c r="E3518" s="48"/>
      <c r="F3518" s="50"/>
      <c r="G3518" s="51"/>
      <c r="H3518" s="128" t="str">
        <f>IF(F3518="","",_xlfn.IFNA(VLOOKUP(F3518,'سجل المشتريات'!E:M,9,0),"غير مسجلة في المشتريات"))</f>
        <v/>
      </c>
      <c r="I3518" s="27" t="str">
        <f>_xlfn.IFNA(VLOOKUP(E3518,الاوردرات!$B$1:$C$600,2,0),"")</f>
        <v/>
      </c>
      <c r="J3518" s="63"/>
      <c r="L3518" s="125" t="str">
        <f>IF(F3518="","",_xlfn.IFNA((VLOOKUP(F3518,help!L:M,2,0))*G3518,"غير مسجلة في المشتريات"))</f>
        <v/>
      </c>
    </row>
    <row r="3519" spans="2:12" x14ac:dyDescent="0.2">
      <c r="B3519" s="14">
        <f>COUNTIFS($E$3:E3519,تقرير!$E$4)</f>
        <v>21</v>
      </c>
      <c r="C3519" s="48"/>
      <c r="D3519" s="48"/>
      <c r="E3519" s="48"/>
      <c r="F3519" s="50"/>
      <c r="G3519" s="51"/>
      <c r="H3519" s="128" t="str">
        <f>IF(F3519="","",_xlfn.IFNA(VLOOKUP(F3519,'سجل المشتريات'!E:M,9,0),"غير مسجلة في المشتريات"))</f>
        <v/>
      </c>
      <c r="I3519" s="27" t="str">
        <f>_xlfn.IFNA(VLOOKUP(E3519,الاوردرات!$B$1:$C$600,2,0),"")</f>
        <v/>
      </c>
      <c r="J3519" s="63"/>
      <c r="L3519" s="125" t="str">
        <f>IF(F3519="","",_xlfn.IFNA((VLOOKUP(F3519,help!L:M,2,0))*G3519,"غير مسجلة في المشتريات"))</f>
        <v/>
      </c>
    </row>
    <row r="3520" spans="2:12" x14ac:dyDescent="0.2">
      <c r="B3520" s="14">
        <f>COUNTIFS($E$3:E3520,تقرير!$E$4)</f>
        <v>21</v>
      </c>
      <c r="C3520" s="48"/>
      <c r="D3520" s="48"/>
      <c r="E3520" s="48"/>
      <c r="F3520" s="50"/>
      <c r="G3520" s="51"/>
      <c r="H3520" s="128" t="str">
        <f>IF(F3520="","",_xlfn.IFNA(VLOOKUP(F3520,'سجل المشتريات'!E:M,9,0),"غير مسجلة في المشتريات"))</f>
        <v/>
      </c>
      <c r="I3520" s="27" t="str">
        <f>_xlfn.IFNA(VLOOKUP(E3520,الاوردرات!$B$1:$C$600,2,0),"")</f>
        <v/>
      </c>
      <c r="J3520" s="63"/>
      <c r="L3520" s="125" t="str">
        <f>IF(F3520="","",_xlfn.IFNA((VLOOKUP(F3520,help!L:M,2,0))*G3520,"غير مسجلة في المشتريات"))</f>
        <v/>
      </c>
    </row>
    <row r="3521" spans="2:12" x14ac:dyDescent="0.2">
      <c r="B3521" s="14">
        <f>COUNTIFS($E$3:E3521,تقرير!$E$4)</f>
        <v>21</v>
      </c>
      <c r="C3521" s="48"/>
      <c r="D3521" s="48"/>
      <c r="E3521" s="48"/>
      <c r="F3521" s="50"/>
      <c r="G3521" s="51"/>
      <c r="H3521" s="128" t="str">
        <f>IF(F3521="","",_xlfn.IFNA(VLOOKUP(F3521,'سجل المشتريات'!E:M,9,0),"غير مسجلة في المشتريات"))</f>
        <v/>
      </c>
      <c r="I3521" s="27" t="str">
        <f>_xlfn.IFNA(VLOOKUP(E3521,الاوردرات!$B$1:$C$600,2,0),"")</f>
        <v/>
      </c>
      <c r="J3521" s="63"/>
      <c r="L3521" s="125" t="str">
        <f>IF(F3521="","",_xlfn.IFNA((VLOOKUP(F3521,help!L:M,2,0))*G3521,"غير مسجلة في المشتريات"))</f>
        <v/>
      </c>
    </row>
    <row r="3522" spans="2:12" x14ac:dyDescent="0.2">
      <c r="B3522" s="14">
        <f>COUNTIFS($E$3:E3522,تقرير!$E$4)</f>
        <v>21</v>
      </c>
      <c r="C3522" s="48"/>
      <c r="D3522" s="48"/>
      <c r="E3522" s="48"/>
      <c r="F3522" s="50"/>
      <c r="G3522" s="51"/>
      <c r="H3522" s="128" t="str">
        <f>IF(F3522="","",_xlfn.IFNA(VLOOKUP(F3522,'سجل المشتريات'!E:M,9,0),"غير مسجلة في المشتريات"))</f>
        <v/>
      </c>
      <c r="I3522" s="27" t="str">
        <f>_xlfn.IFNA(VLOOKUP(E3522,الاوردرات!$B$1:$C$600,2,0),"")</f>
        <v/>
      </c>
      <c r="J3522" s="63"/>
      <c r="L3522" s="125" t="str">
        <f>IF(F3522="","",_xlfn.IFNA((VLOOKUP(F3522,help!L:M,2,0))*G3522,"غير مسجلة في المشتريات"))</f>
        <v/>
      </c>
    </row>
    <row r="3523" spans="2:12" x14ac:dyDescent="0.2">
      <c r="B3523" s="14">
        <f>COUNTIFS($E$3:E3523,تقرير!$E$4)</f>
        <v>21</v>
      </c>
      <c r="C3523" s="48"/>
      <c r="D3523" s="48"/>
      <c r="E3523" s="48"/>
      <c r="F3523" s="50"/>
      <c r="G3523" s="51"/>
      <c r="H3523" s="128" t="str">
        <f>IF(F3523="","",_xlfn.IFNA(VLOOKUP(F3523,'سجل المشتريات'!E:M,9,0),"غير مسجلة في المشتريات"))</f>
        <v/>
      </c>
      <c r="I3523" s="27" t="str">
        <f>_xlfn.IFNA(VLOOKUP(E3523,الاوردرات!$B$1:$C$600,2,0),"")</f>
        <v/>
      </c>
      <c r="J3523" s="63"/>
      <c r="L3523" s="125" t="str">
        <f>IF(F3523="","",_xlfn.IFNA((VLOOKUP(F3523,help!L:M,2,0))*G3523,"غير مسجلة في المشتريات"))</f>
        <v/>
      </c>
    </row>
    <row r="3524" spans="2:12" x14ac:dyDescent="0.2">
      <c r="B3524" s="14">
        <f>COUNTIFS($E$3:E3524,تقرير!$E$4)</f>
        <v>21</v>
      </c>
      <c r="C3524" s="48"/>
      <c r="D3524" s="48"/>
      <c r="E3524" s="48"/>
      <c r="F3524" s="50"/>
      <c r="G3524" s="51"/>
      <c r="H3524" s="128" t="str">
        <f>IF(F3524="","",_xlfn.IFNA(VLOOKUP(F3524,'سجل المشتريات'!E:M,9,0),"غير مسجلة في المشتريات"))</f>
        <v/>
      </c>
      <c r="I3524" s="27" t="str">
        <f>_xlfn.IFNA(VLOOKUP(E3524,الاوردرات!$B$1:$C$600,2,0),"")</f>
        <v/>
      </c>
      <c r="J3524" s="63"/>
      <c r="L3524" s="125" t="str">
        <f>IF(F3524="","",_xlfn.IFNA((VLOOKUP(F3524,help!L:M,2,0))*G3524,"غير مسجلة في المشتريات"))</f>
        <v/>
      </c>
    </row>
    <row r="3525" spans="2:12" x14ac:dyDescent="0.2">
      <c r="B3525" s="14">
        <f>COUNTIFS($E$3:E3525,تقرير!$E$4)</f>
        <v>21</v>
      </c>
      <c r="C3525" s="48"/>
      <c r="D3525" s="48"/>
      <c r="E3525" s="48"/>
      <c r="F3525" s="50"/>
      <c r="G3525" s="51"/>
      <c r="H3525" s="128" t="str">
        <f>IF(F3525="","",_xlfn.IFNA(VLOOKUP(F3525,'سجل المشتريات'!E:M,9,0),"غير مسجلة في المشتريات"))</f>
        <v/>
      </c>
      <c r="I3525" s="27" t="str">
        <f>_xlfn.IFNA(VLOOKUP(E3525,الاوردرات!$B$1:$C$600,2,0),"")</f>
        <v/>
      </c>
      <c r="J3525" s="63"/>
      <c r="L3525" s="125" t="str">
        <f>IF(F3525="","",_xlfn.IFNA((VLOOKUP(F3525,help!L:M,2,0))*G3525,"غير مسجلة في المشتريات"))</f>
        <v/>
      </c>
    </row>
    <row r="3526" spans="2:12" x14ac:dyDescent="0.2">
      <c r="B3526" s="14">
        <f>COUNTIFS($E$3:E3526,تقرير!$E$4)</f>
        <v>21</v>
      </c>
      <c r="C3526" s="48"/>
      <c r="D3526" s="48"/>
      <c r="E3526" s="48"/>
      <c r="F3526" s="50"/>
      <c r="G3526" s="51"/>
      <c r="H3526" s="128" t="str">
        <f>IF(F3526="","",_xlfn.IFNA(VLOOKUP(F3526,'سجل المشتريات'!E:M,9,0),"غير مسجلة في المشتريات"))</f>
        <v/>
      </c>
      <c r="I3526" s="27" t="str">
        <f>_xlfn.IFNA(VLOOKUP(E3526,الاوردرات!$B$1:$C$600,2,0),"")</f>
        <v/>
      </c>
      <c r="J3526" s="63"/>
      <c r="L3526" s="125" t="str">
        <f>IF(F3526="","",_xlfn.IFNA((VLOOKUP(F3526,help!L:M,2,0))*G3526,"غير مسجلة في المشتريات"))</f>
        <v/>
      </c>
    </row>
    <row r="3527" spans="2:12" x14ac:dyDescent="0.2">
      <c r="B3527" s="14">
        <f>COUNTIFS($E$3:E3527,تقرير!$E$4)</f>
        <v>21</v>
      </c>
      <c r="C3527" s="48"/>
      <c r="D3527" s="48"/>
      <c r="E3527" s="48"/>
      <c r="F3527" s="50"/>
      <c r="G3527" s="51"/>
      <c r="H3527" s="128" t="str">
        <f>IF(F3527="","",_xlfn.IFNA(VLOOKUP(F3527,'سجل المشتريات'!E:M,9,0),"غير مسجلة في المشتريات"))</f>
        <v/>
      </c>
      <c r="I3527" s="27" t="str">
        <f>_xlfn.IFNA(VLOOKUP(E3527,الاوردرات!$B$1:$C$600,2,0),"")</f>
        <v/>
      </c>
      <c r="J3527" s="63"/>
      <c r="L3527" s="125" t="str">
        <f>IF(F3527="","",_xlfn.IFNA((VLOOKUP(F3527,help!L:M,2,0))*G3527,"غير مسجلة في المشتريات"))</f>
        <v/>
      </c>
    </row>
    <row r="3528" spans="2:12" x14ac:dyDescent="0.2">
      <c r="B3528" s="14">
        <f>COUNTIFS($E$3:E3528,تقرير!$E$4)</f>
        <v>21</v>
      </c>
      <c r="C3528" s="48"/>
      <c r="D3528" s="48"/>
      <c r="E3528" s="48"/>
      <c r="F3528" s="50"/>
      <c r="G3528" s="51"/>
      <c r="H3528" s="128" t="str">
        <f>IF(F3528="","",_xlfn.IFNA(VLOOKUP(F3528,'سجل المشتريات'!E:M,9,0),"غير مسجلة في المشتريات"))</f>
        <v/>
      </c>
      <c r="I3528" s="27" t="str">
        <f>_xlfn.IFNA(VLOOKUP(E3528,الاوردرات!$B$1:$C$600,2,0),"")</f>
        <v/>
      </c>
      <c r="J3528" s="63"/>
      <c r="L3528" s="125" t="str">
        <f>IF(F3528="","",_xlfn.IFNA((VLOOKUP(F3528,help!L:M,2,0))*G3528,"غير مسجلة في المشتريات"))</f>
        <v/>
      </c>
    </row>
    <row r="3529" spans="2:12" x14ac:dyDescent="0.2">
      <c r="B3529" s="14">
        <f>COUNTIFS($E$3:E3529,تقرير!$E$4)</f>
        <v>21</v>
      </c>
      <c r="C3529" s="48"/>
      <c r="D3529" s="48"/>
      <c r="E3529" s="48"/>
      <c r="F3529" s="50"/>
      <c r="G3529" s="51"/>
      <c r="H3529" s="128" t="str">
        <f>IF(F3529="","",_xlfn.IFNA(VLOOKUP(F3529,'سجل المشتريات'!E:M,9,0),"غير مسجلة في المشتريات"))</f>
        <v/>
      </c>
      <c r="I3529" s="27" t="str">
        <f>_xlfn.IFNA(VLOOKUP(E3529,الاوردرات!$B$1:$C$600,2,0),"")</f>
        <v/>
      </c>
      <c r="J3529" s="63"/>
      <c r="L3529" s="125" t="str">
        <f>IF(F3529="","",_xlfn.IFNA((VLOOKUP(F3529,help!L:M,2,0))*G3529,"غير مسجلة في المشتريات"))</f>
        <v/>
      </c>
    </row>
    <row r="3530" spans="2:12" x14ac:dyDescent="0.2">
      <c r="B3530" s="14">
        <f>COUNTIFS($E$3:E3530,تقرير!$E$4)</f>
        <v>21</v>
      </c>
      <c r="C3530" s="48"/>
      <c r="D3530" s="48"/>
      <c r="E3530" s="48"/>
      <c r="F3530" s="50"/>
      <c r="G3530" s="51"/>
      <c r="H3530" s="128" t="str">
        <f>IF(F3530="","",_xlfn.IFNA(VLOOKUP(F3530,'سجل المشتريات'!E:M,9,0),"غير مسجلة في المشتريات"))</f>
        <v/>
      </c>
      <c r="I3530" s="27" t="str">
        <f>_xlfn.IFNA(VLOOKUP(E3530,الاوردرات!$B$1:$C$600,2,0),"")</f>
        <v/>
      </c>
      <c r="J3530" s="63"/>
      <c r="L3530" s="125" t="str">
        <f>IF(F3530="","",_xlfn.IFNA((VLOOKUP(F3530,help!L:M,2,0))*G3530,"غير مسجلة في المشتريات"))</f>
        <v/>
      </c>
    </row>
    <row r="3531" spans="2:12" x14ac:dyDescent="0.2">
      <c r="B3531" s="14">
        <f>COUNTIFS($E$3:E3531,تقرير!$E$4)</f>
        <v>21</v>
      </c>
      <c r="C3531" s="48"/>
      <c r="D3531" s="48"/>
      <c r="E3531" s="48"/>
      <c r="F3531" s="50"/>
      <c r="G3531" s="51"/>
      <c r="H3531" s="128" t="str">
        <f>IF(F3531="","",_xlfn.IFNA(VLOOKUP(F3531,'سجل المشتريات'!E:M,9,0),"غير مسجلة في المشتريات"))</f>
        <v/>
      </c>
      <c r="I3531" s="27" t="str">
        <f>_xlfn.IFNA(VLOOKUP(E3531,الاوردرات!$B$1:$C$600,2,0),"")</f>
        <v/>
      </c>
      <c r="J3531" s="63"/>
      <c r="L3531" s="125" t="str">
        <f>IF(F3531="","",_xlfn.IFNA((VLOOKUP(F3531,help!L:M,2,0))*G3531,"غير مسجلة في المشتريات"))</f>
        <v/>
      </c>
    </row>
    <row r="3532" spans="2:12" x14ac:dyDescent="0.2">
      <c r="B3532" s="14">
        <f>COUNTIFS($E$3:E3532,تقرير!$E$4)</f>
        <v>21</v>
      </c>
      <c r="C3532" s="48"/>
      <c r="D3532" s="48"/>
      <c r="E3532" s="48"/>
      <c r="F3532" s="50"/>
      <c r="G3532" s="51"/>
      <c r="H3532" s="128" t="str">
        <f>IF(F3532="","",_xlfn.IFNA(VLOOKUP(F3532,'سجل المشتريات'!E:M,9,0),"غير مسجلة في المشتريات"))</f>
        <v/>
      </c>
      <c r="I3532" s="27" t="str">
        <f>_xlfn.IFNA(VLOOKUP(E3532,الاوردرات!$B$1:$C$600,2,0),"")</f>
        <v/>
      </c>
      <c r="J3532" s="63"/>
      <c r="L3532" s="125" t="str">
        <f>IF(F3532="","",_xlfn.IFNA((VLOOKUP(F3532,help!L:M,2,0))*G3532,"غير مسجلة في المشتريات"))</f>
        <v/>
      </c>
    </row>
    <row r="3533" spans="2:12" x14ac:dyDescent="0.2">
      <c r="B3533" s="14">
        <f>COUNTIFS($E$3:E3533,تقرير!$E$4)</f>
        <v>21</v>
      </c>
      <c r="C3533" s="48"/>
      <c r="D3533" s="48"/>
      <c r="E3533" s="48"/>
      <c r="F3533" s="50"/>
      <c r="G3533" s="51"/>
      <c r="H3533" s="128" t="str">
        <f>IF(F3533="","",_xlfn.IFNA(VLOOKUP(F3533,'سجل المشتريات'!E:M,9,0),"غير مسجلة في المشتريات"))</f>
        <v/>
      </c>
      <c r="I3533" s="27" t="str">
        <f>_xlfn.IFNA(VLOOKUP(E3533,الاوردرات!$B$1:$C$600,2,0),"")</f>
        <v/>
      </c>
      <c r="J3533" s="63"/>
      <c r="L3533" s="125" t="str">
        <f>IF(F3533="","",_xlfn.IFNA((VLOOKUP(F3533,help!L:M,2,0))*G3533,"غير مسجلة في المشتريات"))</f>
        <v/>
      </c>
    </row>
    <row r="3534" spans="2:12" x14ac:dyDescent="0.2">
      <c r="B3534" s="14">
        <f>COUNTIFS($E$3:E3534,تقرير!$E$4)</f>
        <v>21</v>
      </c>
      <c r="C3534" s="48"/>
      <c r="D3534" s="48"/>
      <c r="E3534" s="48"/>
      <c r="F3534" s="50"/>
      <c r="G3534" s="51"/>
      <c r="H3534" s="128" t="str">
        <f>IF(F3534="","",_xlfn.IFNA(VLOOKUP(F3534,'سجل المشتريات'!E:M,9,0),"غير مسجلة في المشتريات"))</f>
        <v/>
      </c>
      <c r="I3534" s="27" t="str">
        <f>_xlfn.IFNA(VLOOKUP(E3534,الاوردرات!$B$1:$C$600,2,0),"")</f>
        <v/>
      </c>
      <c r="J3534" s="63"/>
      <c r="L3534" s="125" t="str">
        <f>IF(F3534="","",_xlfn.IFNA((VLOOKUP(F3534,help!L:M,2,0))*G3534,"غير مسجلة في المشتريات"))</f>
        <v/>
      </c>
    </row>
    <row r="3535" spans="2:12" x14ac:dyDescent="0.2">
      <c r="B3535" s="14">
        <f>COUNTIFS($E$3:E3535,تقرير!$E$4)</f>
        <v>21</v>
      </c>
      <c r="C3535" s="48"/>
      <c r="D3535" s="48"/>
      <c r="E3535" s="48"/>
      <c r="F3535" s="50"/>
      <c r="G3535" s="51"/>
      <c r="H3535" s="128" t="str">
        <f>IF(F3535="","",_xlfn.IFNA(VLOOKUP(F3535,'سجل المشتريات'!E:M,9,0),"غير مسجلة في المشتريات"))</f>
        <v/>
      </c>
      <c r="I3535" s="27" t="str">
        <f>_xlfn.IFNA(VLOOKUP(E3535,الاوردرات!$B$1:$C$600,2,0),"")</f>
        <v/>
      </c>
      <c r="J3535" s="63"/>
      <c r="L3535" s="125" t="str">
        <f>IF(F3535="","",_xlfn.IFNA((VLOOKUP(F3535,help!L:M,2,0))*G3535,"غير مسجلة في المشتريات"))</f>
        <v/>
      </c>
    </row>
    <row r="3536" spans="2:12" x14ac:dyDescent="0.2">
      <c r="B3536" s="14">
        <f>COUNTIFS($E$3:E3536,تقرير!$E$4)</f>
        <v>21</v>
      </c>
      <c r="C3536" s="48"/>
      <c r="D3536" s="48"/>
      <c r="E3536" s="48"/>
      <c r="F3536" s="50"/>
      <c r="G3536" s="51"/>
      <c r="H3536" s="128" t="str">
        <f>IF(F3536="","",_xlfn.IFNA(VLOOKUP(F3536,'سجل المشتريات'!E:M,9,0),"غير مسجلة في المشتريات"))</f>
        <v/>
      </c>
      <c r="I3536" s="27" t="str">
        <f>_xlfn.IFNA(VLOOKUP(E3536,الاوردرات!$B$1:$C$600,2,0),"")</f>
        <v/>
      </c>
      <c r="J3536" s="63"/>
      <c r="L3536" s="125" t="str">
        <f>IF(F3536="","",_xlfn.IFNA((VLOOKUP(F3536,help!L:M,2,0))*G3536,"غير مسجلة في المشتريات"))</f>
        <v/>
      </c>
    </row>
    <row r="3537" spans="2:12" x14ac:dyDescent="0.2">
      <c r="B3537" s="14">
        <f>COUNTIFS($E$3:E3537,تقرير!$E$4)</f>
        <v>21</v>
      </c>
      <c r="C3537" s="48"/>
      <c r="D3537" s="48"/>
      <c r="E3537" s="48"/>
      <c r="F3537" s="50"/>
      <c r="G3537" s="51"/>
      <c r="H3537" s="128" t="str">
        <f>IF(F3537="","",_xlfn.IFNA(VLOOKUP(F3537,'سجل المشتريات'!E:M,9,0),"غير مسجلة في المشتريات"))</f>
        <v/>
      </c>
      <c r="I3537" s="27" t="str">
        <f>_xlfn.IFNA(VLOOKUP(E3537,الاوردرات!$B$1:$C$600,2,0),"")</f>
        <v/>
      </c>
      <c r="J3537" s="63"/>
      <c r="L3537" s="125" t="str">
        <f>IF(F3537="","",_xlfn.IFNA((VLOOKUP(F3537,help!L:M,2,0))*G3537,"غير مسجلة في المشتريات"))</f>
        <v/>
      </c>
    </row>
    <row r="3538" spans="2:12" x14ac:dyDescent="0.2">
      <c r="B3538" s="14">
        <f>COUNTIFS($E$3:E3538,تقرير!$E$4)</f>
        <v>21</v>
      </c>
      <c r="C3538" s="48"/>
      <c r="D3538" s="48"/>
      <c r="E3538" s="48"/>
      <c r="F3538" s="50"/>
      <c r="G3538" s="51"/>
      <c r="H3538" s="128" t="str">
        <f>IF(F3538="","",_xlfn.IFNA(VLOOKUP(F3538,'سجل المشتريات'!E:M,9,0),"غير مسجلة في المشتريات"))</f>
        <v/>
      </c>
      <c r="I3538" s="27" t="str">
        <f>_xlfn.IFNA(VLOOKUP(E3538,الاوردرات!$B$1:$C$600,2,0),"")</f>
        <v/>
      </c>
      <c r="J3538" s="63"/>
      <c r="L3538" s="125" t="str">
        <f>IF(F3538="","",_xlfn.IFNA((VLOOKUP(F3538,help!L:M,2,0))*G3538,"غير مسجلة في المشتريات"))</f>
        <v/>
      </c>
    </row>
    <row r="3539" spans="2:12" x14ac:dyDescent="0.2">
      <c r="B3539" s="14">
        <f>COUNTIFS($E$3:E3539,تقرير!$E$4)</f>
        <v>21</v>
      </c>
      <c r="C3539" s="48"/>
      <c r="D3539" s="48"/>
      <c r="E3539" s="48"/>
      <c r="F3539" s="50"/>
      <c r="G3539" s="51"/>
      <c r="H3539" s="128" t="str">
        <f>IF(F3539="","",_xlfn.IFNA(VLOOKUP(F3539,'سجل المشتريات'!E:M,9,0),"غير مسجلة في المشتريات"))</f>
        <v/>
      </c>
      <c r="I3539" s="27" t="str">
        <f>_xlfn.IFNA(VLOOKUP(E3539,الاوردرات!$B$1:$C$600,2,0),"")</f>
        <v/>
      </c>
      <c r="J3539" s="63"/>
      <c r="L3539" s="125" t="str">
        <f>IF(F3539="","",_xlfn.IFNA((VLOOKUP(F3539,help!L:M,2,0))*G3539,"غير مسجلة في المشتريات"))</f>
        <v/>
      </c>
    </row>
    <row r="3540" spans="2:12" x14ac:dyDescent="0.2">
      <c r="B3540" s="14">
        <f>COUNTIFS($E$3:E3540,تقرير!$E$4)</f>
        <v>21</v>
      </c>
      <c r="C3540" s="48"/>
      <c r="D3540" s="48"/>
      <c r="E3540" s="48"/>
      <c r="F3540" s="50"/>
      <c r="G3540" s="51"/>
      <c r="H3540" s="128" t="str">
        <f>IF(F3540="","",_xlfn.IFNA(VLOOKUP(F3540,'سجل المشتريات'!E:M,9,0),"غير مسجلة في المشتريات"))</f>
        <v/>
      </c>
      <c r="I3540" s="27" t="str">
        <f>_xlfn.IFNA(VLOOKUP(E3540,الاوردرات!$B$1:$C$600,2,0),"")</f>
        <v/>
      </c>
      <c r="J3540" s="63"/>
      <c r="L3540" s="125" t="str">
        <f>IF(F3540="","",_xlfn.IFNA((VLOOKUP(F3540,help!L:M,2,0))*G3540,"غير مسجلة في المشتريات"))</f>
        <v/>
      </c>
    </row>
    <row r="3541" spans="2:12" x14ac:dyDescent="0.2">
      <c r="B3541" s="14">
        <f>COUNTIFS($E$3:E3541,تقرير!$E$4)</f>
        <v>21</v>
      </c>
      <c r="C3541" s="48"/>
      <c r="D3541" s="48"/>
      <c r="E3541" s="48"/>
      <c r="F3541" s="50"/>
      <c r="G3541" s="51"/>
      <c r="H3541" s="128" t="str">
        <f>IF(F3541="","",_xlfn.IFNA(VLOOKUP(F3541,'سجل المشتريات'!E:M,9,0),"غير مسجلة في المشتريات"))</f>
        <v/>
      </c>
      <c r="I3541" s="27" t="str">
        <f>_xlfn.IFNA(VLOOKUP(E3541,الاوردرات!$B$1:$C$600,2,0),"")</f>
        <v/>
      </c>
      <c r="J3541" s="63"/>
      <c r="L3541" s="125" t="str">
        <f>IF(F3541="","",_xlfn.IFNA((VLOOKUP(F3541,help!L:M,2,0))*G3541,"غير مسجلة في المشتريات"))</f>
        <v/>
      </c>
    </row>
    <row r="3542" spans="2:12" x14ac:dyDescent="0.2">
      <c r="B3542" s="14">
        <f>COUNTIFS($E$3:E3542,تقرير!$E$4)</f>
        <v>21</v>
      </c>
      <c r="C3542" s="48"/>
      <c r="D3542" s="48"/>
      <c r="E3542" s="48"/>
      <c r="F3542" s="50"/>
      <c r="G3542" s="51"/>
      <c r="H3542" s="128" t="str">
        <f>IF(F3542="","",_xlfn.IFNA(VLOOKUP(F3542,'سجل المشتريات'!E:M,9,0),"غير مسجلة في المشتريات"))</f>
        <v/>
      </c>
      <c r="I3542" s="27" t="str">
        <f>_xlfn.IFNA(VLOOKUP(E3542,الاوردرات!$B$1:$C$600,2,0),"")</f>
        <v/>
      </c>
      <c r="J3542" s="63"/>
      <c r="L3542" s="125" t="str">
        <f>IF(F3542="","",_xlfn.IFNA((VLOOKUP(F3542,help!L:M,2,0))*G3542,"غير مسجلة في المشتريات"))</f>
        <v/>
      </c>
    </row>
    <row r="3543" spans="2:12" x14ac:dyDescent="0.2">
      <c r="B3543" s="14">
        <f>COUNTIFS($E$3:E3543,تقرير!$E$4)</f>
        <v>21</v>
      </c>
      <c r="C3543" s="48"/>
      <c r="D3543" s="48"/>
      <c r="E3543" s="48"/>
      <c r="F3543" s="50"/>
      <c r="G3543" s="51"/>
      <c r="H3543" s="128" t="str">
        <f>IF(F3543="","",_xlfn.IFNA(VLOOKUP(F3543,'سجل المشتريات'!E:M,9,0),"غير مسجلة في المشتريات"))</f>
        <v/>
      </c>
      <c r="I3543" s="27" t="str">
        <f>_xlfn.IFNA(VLOOKUP(E3543,الاوردرات!$B$1:$C$600,2,0),"")</f>
        <v/>
      </c>
      <c r="J3543" s="63"/>
      <c r="L3543" s="125" t="str">
        <f>IF(F3543="","",_xlfn.IFNA((VLOOKUP(F3543,help!L:M,2,0))*G3543,"غير مسجلة في المشتريات"))</f>
        <v/>
      </c>
    </row>
    <row r="3544" spans="2:12" x14ac:dyDescent="0.2">
      <c r="B3544" s="14">
        <f>COUNTIFS($E$3:E3544,تقرير!$E$4)</f>
        <v>21</v>
      </c>
      <c r="C3544" s="48"/>
      <c r="D3544" s="48"/>
      <c r="E3544" s="48"/>
      <c r="F3544" s="50"/>
      <c r="G3544" s="51"/>
      <c r="H3544" s="128" t="str">
        <f>IF(F3544="","",_xlfn.IFNA(VLOOKUP(F3544,'سجل المشتريات'!E:M,9,0),"غير مسجلة في المشتريات"))</f>
        <v/>
      </c>
      <c r="I3544" s="27" t="str">
        <f>_xlfn.IFNA(VLOOKUP(E3544,الاوردرات!$B$1:$C$600,2,0),"")</f>
        <v/>
      </c>
      <c r="J3544" s="63"/>
      <c r="L3544" s="125" t="str">
        <f>IF(F3544="","",_xlfn.IFNA((VLOOKUP(F3544,help!L:M,2,0))*G3544,"غير مسجلة في المشتريات"))</f>
        <v/>
      </c>
    </row>
    <row r="3545" spans="2:12" x14ac:dyDescent="0.2">
      <c r="B3545" s="14">
        <f>COUNTIFS($E$3:E3545,تقرير!$E$4)</f>
        <v>21</v>
      </c>
      <c r="C3545" s="48"/>
      <c r="D3545" s="48"/>
      <c r="E3545" s="48"/>
      <c r="F3545" s="50"/>
      <c r="G3545" s="51"/>
      <c r="H3545" s="128" t="str">
        <f>IF(F3545="","",_xlfn.IFNA(VLOOKUP(F3545,'سجل المشتريات'!E:M,9,0),"غير مسجلة في المشتريات"))</f>
        <v/>
      </c>
      <c r="I3545" s="27" t="str">
        <f>_xlfn.IFNA(VLOOKUP(E3545,الاوردرات!$B$1:$C$600,2,0),"")</f>
        <v/>
      </c>
      <c r="J3545" s="63"/>
      <c r="L3545" s="125" t="str">
        <f>IF(F3545="","",_xlfn.IFNA((VLOOKUP(F3545,help!L:M,2,0))*G3545,"غير مسجلة في المشتريات"))</f>
        <v/>
      </c>
    </row>
    <row r="3546" spans="2:12" x14ac:dyDescent="0.2">
      <c r="B3546" s="14">
        <f>COUNTIFS($E$3:E3546,تقرير!$E$4)</f>
        <v>21</v>
      </c>
      <c r="C3546" s="48"/>
      <c r="D3546" s="48"/>
      <c r="E3546" s="48"/>
      <c r="F3546" s="50"/>
      <c r="G3546" s="51"/>
      <c r="H3546" s="128" t="str">
        <f>IF(F3546="","",_xlfn.IFNA(VLOOKUP(F3546,'سجل المشتريات'!E:M,9,0),"غير مسجلة في المشتريات"))</f>
        <v/>
      </c>
      <c r="I3546" s="27" t="str">
        <f>_xlfn.IFNA(VLOOKUP(E3546,الاوردرات!$B$1:$C$600,2,0),"")</f>
        <v/>
      </c>
      <c r="J3546" s="63"/>
      <c r="L3546" s="125" t="str">
        <f>IF(F3546="","",_xlfn.IFNA((VLOOKUP(F3546,help!L:M,2,0))*G3546,"غير مسجلة في المشتريات"))</f>
        <v/>
      </c>
    </row>
    <row r="3547" spans="2:12" x14ac:dyDescent="0.2">
      <c r="B3547" s="14">
        <f>COUNTIFS($E$3:E3547,تقرير!$E$4)</f>
        <v>21</v>
      </c>
      <c r="C3547" s="48"/>
      <c r="D3547" s="48"/>
      <c r="E3547" s="48"/>
      <c r="F3547" s="50"/>
      <c r="G3547" s="51"/>
      <c r="H3547" s="128" t="str">
        <f>IF(F3547="","",_xlfn.IFNA(VLOOKUP(F3547,'سجل المشتريات'!E:M,9,0),"غير مسجلة في المشتريات"))</f>
        <v/>
      </c>
      <c r="I3547" s="27" t="str">
        <f>_xlfn.IFNA(VLOOKUP(E3547,الاوردرات!$B$1:$C$600,2,0),"")</f>
        <v/>
      </c>
      <c r="J3547" s="63"/>
      <c r="L3547" s="125" t="str">
        <f>IF(F3547="","",_xlfn.IFNA((VLOOKUP(F3547,help!L:M,2,0))*G3547,"غير مسجلة في المشتريات"))</f>
        <v/>
      </c>
    </row>
    <row r="3548" spans="2:12" x14ac:dyDescent="0.2">
      <c r="B3548" s="14">
        <f>COUNTIFS($E$3:E3548,تقرير!$E$4)</f>
        <v>21</v>
      </c>
      <c r="C3548" s="48"/>
      <c r="D3548" s="48"/>
      <c r="E3548" s="48"/>
      <c r="F3548" s="50"/>
      <c r="G3548" s="51"/>
      <c r="H3548" s="128" t="str">
        <f>IF(F3548="","",_xlfn.IFNA(VLOOKUP(F3548,'سجل المشتريات'!E:M,9,0),"غير مسجلة في المشتريات"))</f>
        <v/>
      </c>
      <c r="I3548" s="27" t="str">
        <f>_xlfn.IFNA(VLOOKUP(E3548,الاوردرات!$B$1:$C$600,2,0),"")</f>
        <v/>
      </c>
      <c r="J3548" s="63"/>
      <c r="L3548" s="125" t="str">
        <f>IF(F3548="","",_xlfn.IFNA((VLOOKUP(F3548,help!L:M,2,0))*G3548,"غير مسجلة في المشتريات"))</f>
        <v/>
      </c>
    </row>
    <row r="3549" spans="2:12" x14ac:dyDescent="0.2">
      <c r="B3549" s="14">
        <f>COUNTIFS($E$3:E3549,تقرير!$E$4)</f>
        <v>21</v>
      </c>
      <c r="C3549" s="48"/>
      <c r="D3549" s="48"/>
      <c r="E3549" s="48"/>
      <c r="F3549" s="50"/>
      <c r="G3549" s="51"/>
      <c r="H3549" s="128" t="str">
        <f>IF(F3549="","",_xlfn.IFNA(VLOOKUP(F3549,'سجل المشتريات'!E:M,9,0),"غير مسجلة في المشتريات"))</f>
        <v/>
      </c>
      <c r="I3549" s="27" t="str">
        <f>_xlfn.IFNA(VLOOKUP(E3549,الاوردرات!$B$1:$C$600,2,0),"")</f>
        <v/>
      </c>
      <c r="J3549" s="63"/>
      <c r="L3549" s="125" t="str">
        <f>IF(F3549="","",_xlfn.IFNA((VLOOKUP(F3549,help!L:M,2,0))*G3549,"غير مسجلة في المشتريات"))</f>
        <v/>
      </c>
    </row>
    <row r="3550" spans="2:12" x14ac:dyDescent="0.2">
      <c r="B3550" s="14">
        <f>COUNTIFS($E$3:E3550,تقرير!$E$4)</f>
        <v>21</v>
      </c>
      <c r="C3550" s="48"/>
      <c r="D3550" s="48"/>
      <c r="E3550" s="48"/>
      <c r="F3550" s="50"/>
      <c r="G3550" s="51"/>
      <c r="H3550" s="128" t="str">
        <f>IF(F3550="","",_xlfn.IFNA(VLOOKUP(F3550,'سجل المشتريات'!E:M,9,0),"غير مسجلة في المشتريات"))</f>
        <v/>
      </c>
      <c r="I3550" s="27" t="str">
        <f>_xlfn.IFNA(VLOOKUP(E3550,الاوردرات!$B$1:$C$600,2,0),"")</f>
        <v/>
      </c>
      <c r="J3550" s="63"/>
      <c r="L3550" s="125" t="str">
        <f>IF(F3550="","",_xlfn.IFNA((VLOOKUP(F3550,help!L:M,2,0))*G3550,"غير مسجلة في المشتريات"))</f>
        <v/>
      </c>
    </row>
    <row r="3551" spans="2:12" x14ac:dyDescent="0.2">
      <c r="B3551" s="14">
        <f>COUNTIFS($E$3:E3551,تقرير!$E$4)</f>
        <v>21</v>
      </c>
      <c r="C3551" s="48"/>
      <c r="D3551" s="48"/>
      <c r="E3551" s="48"/>
      <c r="F3551" s="50"/>
      <c r="G3551" s="51"/>
      <c r="H3551" s="128" t="str">
        <f>IF(F3551="","",_xlfn.IFNA(VLOOKUP(F3551,'سجل المشتريات'!E:M,9,0),"غير مسجلة في المشتريات"))</f>
        <v/>
      </c>
      <c r="I3551" s="27" t="str">
        <f>_xlfn.IFNA(VLOOKUP(E3551,الاوردرات!$B$1:$C$600,2,0),"")</f>
        <v/>
      </c>
      <c r="J3551" s="63"/>
      <c r="L3551" s="125" t="str">
        <f>IF(F3551="","",_xlfn.IFNA((VLOOKUP(F3551,help!L:M,2,0))*G3551,"غير مسجلة في المشتريات"))</f>
        <v/>
      </c>
    </row>
    <row r="3552" spans="2:12" x14ac:dyDescent="0.2">
      <c r="B3552" s="14">
        <f>COUNTIFS($E$3:E3552,تقرير!$E$4)</f>
        <v>21</v>
      </c>
      <c r="C3552" s="48"/>
      <c r="D3552" s="48"/>
      <c r="E3552" s="48"/>
      <c r="F3552" s="50"/>
      <c r="G3552" s="51"/>
      <c r="H3552" s="128" t="str">
        <f>IF(F3552="","",_xlfn.IFNA(VLOOKUP(F3552,'سجل المشتريات'!E:M,9,0),"غير مسجلة في المشتريات"))</f>
        <v/>
      </c>
      <c r="I3552" s="27" t="str">
        <f>_xlfn.IFNA(VLOOKUP(E3552,الاوردرات!$B$1:$C$600,2,0),"")</f>
        <v/>
      </c>
      <c r="J3552" s="63"/>
      <c r="L3552" s="125" t="str">
        <f>IF(F3552="","",_xlfn.IFNA((VLOOKUP(F3552,help!L:M,2,0))*G3552,"غير مسجلة في المشتريات"))</f>
        <v/>
      </c>
    </row>
    <row r="3553" spans="2:12" x14ac:dyDescent="0.2">
      <c r="B3553" s="14">
        <f>COUNTIFS($E$3:E3553,تقرير!$E$4)</f>
        <v>21</v>
      </c>
      <c r="C3553" s="48"/>
      <c r="D3553" s="48"/>
      <c r="E3553" s="48"/>
      <c r="F3553" s="50"/>
      <c r="G3553" s="51"/>
      <c r="H3553" s="128" t="str">
        <f>IF(F3553="","",_xlfn.IFNA(VLOOKUP(F3553,'سجل المشتريات'!E:M,9,0),"غير مسجلة في المشتريات"))</f>
        <v/>
      </c>
      <c r="I3553" s="27" t="str">
        <f>_xlfn.IFNA(VLOOKUP(E3553,الاوردرات!$B$1:$C$600,2,0),"")</f>
        <v/>
      </c>
      <c r="J3553" s="63"/>
      <c r="L3553" s="125" t="str">
        <f>IF(F3553="","",_xlfn.IFNA((VLOOKUP(F3553,help!L:M,2,0))*G3553,"غير مسجلة في المشتريات"))</f>
        <v/>
      </c>
    </row>
    <row r="3554" spans="2:12" x14ac:dyDescent="0.2">
      <c r="B3554" s="14">
        <f>COUNTIFS($E$3:E3554,تقرير!$E$4)</f>
        <v>21</v>
      </c>
      <c r="C3554" s="48"/>
      <c r="D3554" s="48"/>
      <c r="E3554" s="48"/>
      <c r="F3554" s="50"/>
      <c r="G3554" s="51"/>
      <c r="H3554" s="128" t="str">
        <f>IF(F3554="","",_xlfn.IFNA(VLOOKUP(F3554,'سجل المشتريات'!E:M,9,0),"غير مسجلة في المشتريات"))</f>
        <v/>
      </c>
      <c r="I3554" s="27" t="str">
        <f>_xlfn.IFNA(VLOOKUP(E3554,الاوردرات!$B$1:$C$600,2,0),"")</f>
        <v/>
      </c>
      <c r="J3554" s="63"/>
      <c r="L3554" s="125" t="str">
        <f>IF(F3554="","",_xlfn.IFNA((VLOOKUP(F3554,help!L:M,2,0))*G3554,"غير مسجلة في المشتريات"))</f>
        <v/>
      </c>
    </row>
    <row r="3555" spans="2:12" x14ac:dyDescent="0.2">
      <c r="B3555" s="14">
        <f>COUNTIFS($E$3:E3555,تقرير!$E$4)</f>
        <v>21</v>
      </c>
      <c r="C3555" s="48"/>
      <c r="D3555" s="48"/>
      <c r="E3555" s="48"/>
      <c r="F3555" s="50"/>
      <c r="G3555" s="51"/>
      <c r="H3555" s="128" t="str">
        <f>IF(F3555="","",_xlfn.IFNA(VLOOKUP(F3555,'سجل المشتريات'!E:M,9,0),"غير مسجلة في المشتريات"))</f>
        <v/>
      </c>
      <c r="I3555" s="27" t="str">
        <f>_xlfn.IFNA(VLOOKUP(E3555,الاوردرات!$B$1:$C$600,2,0),"")</f>
        <v/>
      </c>
      <c r="J3555" s="63"/>
      <c r="L3555" s="125" t="str">
        <f>IF(F3555="","",_xlfn.IFNA((VLOOKUP(F3555,help!L:M,2,0))*G3555,"غير مسجلة في المشتريات"))</f>
        <v/>
      </c>
    </row>
    <row r="3556" spans="2:12" x14ac:dyDescent="0.2">
      <c r="B3556" s="14">
        <f>COUNTIFS($E$3:E3556,تقرير!$E$4)</f>
        <v>21</v>
      </c>
      <c r="C3556" s="48"/>
      <c r="D3556" s="48"/>
      <c r="E3556" s="48"/>
      <c r="F3556" s="50"/>
      <c r="G3556" s="51"/>
      <c r="H3556" s="128" t="str">
        <f>IF(F3556="","",_xlfn.IFNA(VLOOKUP(F3556,'سجل المشتريات'!E:M,9,0),"غير مسجلة في المشتريات"))</f>
        <v/>
      </c>
      <c r="I3556" s="27" t="str">
        <f>_xlfn.IFNA(VLOOKUP(E3556,الاوردرات!$B$1:$C$600,2,0),"")</f>
        <v/>
      </c>
      <c r="J3556" s="63"/>
      <c r="L3556" s="125" t="str">
        <f>IF(F3556="","",_xlfn.IFNA((VLOOKUP(F3556,help!L:M,2,0))*G3556,"غير مسجلة في المشتريات"))</f>
        <v/>
      </c>
    </row>
    <row r="3557" spans="2:12" x14ac:dyDescent="0.2">
      <c r="B3557" s="14">
        <f>COUNTIFS($E$3:E3557,تقرير!$E$4)</f>
        <v>21</v>
      </c>
      <c r="C3557" s="48"/>
      <c r="D3557" s="48"/>
      <c r="E3557" s="48"/>
      <c r="F3557" s="50"/>
      <c r="G3557" s="51"/>
      <c r="H3557" s="128" t="str">
        <f>IF(F3557="","",_xlfn.IFNA(VLOOKUP(F3557,'سجل المشتريات'!E:M,9,0),"غير مسجلة في المشتريات"))</f>
        <v/>
      </c>
      <c r="I3557" s="27" t="str">
        <f>_xlfn.IFNA(VLOOKUP(E3557,الاوردرات!$B$1:$C$600,2,0),"")</f>
        <v/>
      </c>
      <c r="J3557" s="63"/>
      <c r="L3557" s="125" t="str">
        <f>IF(F3557="","",_xlfn.IFNA((VLOOKUP(F3557,help!L:M,2,0))*G3557,"غير مسجلة في المشتريات"))</f>
        <v/>
      </c>
    </row>
    <row r="3558" spans="2:12" x14ac:dyDescent="0.2">
      <c r="B3558" s="14">
        <f>COUNTIFS($E$3:E3558,تقرير!$E$4)</f>
        <v>21</v>
      </c>
      <c r="C3558" s="48"/>
      <c r="D3558" s="48"/>
      <c r="E3558" s="48"/>
      <c r="F3558" s="50"/>
      <c r="G3558" s="51"/>
      <c r="H3558" s="128" t="str">
        <f>IF(F3558="","",_xlfn.IFNA(VLOOKUP(F3558,'سجل المشتريات'!E:M,9,0),"غير مسجلة في المشتريات"))</f>
        <v/>
      </c>
      <c r="I3558" s="27" t="str">
        <f>_xlfn.IFNA(VLOOKUP(E3558,الاوردرات!$B$1:$C$600,2,0),"")</f>
        <v/>
      </c>
      <c r="J3558" s="63"/>
      <c r="L3558" s="125" t="str">
        <f>IF(F3558="","",_xlfn.IFNA((VLOOKUP(F3558,help!L:M,2,0))*G3558,"غير مسجلة في المشتريات"))</f>
        <v/>
      </c>
    </row>
    <row r="3559" spans="2:12" x14ac:dyDescent="0.2">
      <c r="B3559" s="14">
        <f>COUNTIFS($E$3:E3559,تقرير!$E$4)</f>
        <v>21</v>
      </c>
      <c r="C3559" s="48"/>
      <c r="D3559" s="48"/>
      <c r="E3559" s="48"/>
      <c r="F3559" s="50"/>
      <c r="G3559" s="51"/>
      <c r="H3559" s="128" t="str">
        <f>IF(F3559="","",_xlfn.IFNA(VLOOKUP(F3559,'سجل المشتريات'!E:M,9,0),"غير مسجلة في المشتريات"))</f>
        <v/>
      </c>
      <c r="I3559" s="27" t="str">
        <f>_xlfn.IFNA(VLOOKUP(E3559,الاوردرات!$B$1:$C$600,2,0),"")</f>
        <v/>
      </c>
      <c r="J3559" s="63"/>
      <c r="L3559" s="125" t="str">
        <f>IF(F3559="","",_xlfn.IFNA((VLOOKUP(F3559,help!L:M,2,0))*G3559,"غير مسجلة في المشتريات"))</f>
        <v/>
      </c>
    </row>
    <row r="3560" spans="2:12" x14ac:dyDescent="0.2">
      <c r="B3560" s="14">
        <f>COUNTIFS($E$3:E3560,تقرير!$E$4)</f>
        <v>21</v>
      </c>
      <c r="C3560" s="48"/>
      <c r="D3560" s="48"/>
      <c r="E3560" s="48"/>
      <c r="F3560" s="50"/>
      <c r="G3560" s="51"/>
      <c r="H3560" s="128" t="str">
        <f>IF(F3560="","",_xlfn.IFNA(VLOOKUP(F3560,'سجل المشتريات'!E:M,9,0),"غير مسجلة في المشتريات"))</f>
        <v/>
      </c>
      <c r="I3560" s="27" t="str">
        <f>_xlfn.IFNA(VLOOKUP(E3560,الاوردرات!$B$1:$C$600,2,0),"")</f>
        <v/>
      </c>
      <c r="J3560" s="63"/>
      <c r="L3560" s="125" t="str">
        <f>IF(F3560="","",_xlfn.IFNA((VLOOKUP(F3560,help!L:M,2,0))*G3560,"غير مسجلة في المشتريات"))</f>
        <v/>
      </c>
    </row>
    <row r="3561" spans="2:12" x14ac:dyDescent="0.2">
      <c r="B3561" s="14">
        <f>COUNTIFS($E$3:E3561,تقرير!$E$4)</f>
        <v>21</v>
      </c>
      <c r="C3561" s="48"/>
      <c r="D3561" s="48"/>
      <c r="E3561" s="48"/>
      <c r="F3561" s="50"/>
      <c r="G3561" s="51"/>
      <c r="H3561" s="128" t="str">
        <f>IF(F3561="","",_xlfn.IFNA(VLOOKUP(F3561,'سجل المشتريات'!E:M,9,0),"غير مسجلة في المشتريات"))</f>
        <v/>
      </c>
      <c r="I3561" s="27" t="str">
        <f>_xlfn.IFNA(VLOOKUP(E3561,الاوردرات!$B$1:$C$600,2,0),"")</f>
        <v/>
      </c>
      <c r="J3561" s="63"/>
      <c r="L3561" s="125" t="str">
        <f>IF(F3561="","",_xlfn.IFNA((VLOOKUP(F3561,help!L:M,2,0))*G3561,"غير مسجلة في المشتريات"))</f>
        <v/>
      </c>
    </row>
    <row r="3562" spans="2:12" x14ac:dyDescent="0.2">
      <c r="B3562" s="14">
        <f>COUNTIFS($E$3:E3562,تقرير!$E$4)</f>
        <v>21</v>
      </c>
      <c r="C3562" s="48"/>
      <c r="D3562" s="48"/>
      <c r="E3562" s="48"/>
      <c r="F3562" s="50"/>
      <c r="G3562" s="51"/>
      <c r="H3562" s="128" t="str">
        <f>IF(F3562="","",_xlfn.IFNA(VLOOKUP(F3562,'سجل المشتريات'!E:M,9,0),"غير مسجلة في المشتريات"))</f>
        <v/>
      </c>
      <c r="I3562" s="27" t="str">
        <f>_xlfn.IFNA(VLOOKUP(E3562,الاوردرات!$B$1:$C$600,2,0),"")</f>
        <v/>
      </c>
      <c r="J3562" s="63"/>
      <c r="L3562" s="125" t="str">
        <f>IF(F3562="","",_xlfn.IFNA((VLOOKUP(F3562,help!L:M,2,0))*G3562,"غير مسجلة في المشتريات"))</f>
        <v/>
      </c>
    </row>
    <row r="3563" spans="2:12" x14ac:dyDescent="0.2">
      <c r="B3563" s="14">
        <f>COUNTIFS($E$3:E3563,تقرير!$E$4)</f>
        <v>21</v>
      </c>
      <c r="C3563" s="48"/>
      <c r="D3563" s="48"/>
      <c r="E3563" s="48"/>
      <c r="F3563" s="50"/>
      <c r="G3563" s="51"/>
      <c r="H3563" s="128" t="str">
        <f>IF(F3563="","",_xlfn.IFNA(VLOOKUP(F3563,'سجل المشتريات'!E:M,9,0),"غير مسجلة في المشتريات"))</f>
        <v/>
      </c>
      <c r="I3563" s="27" t="str">
        <f>_xlfn.IFNA(VLOOKUP(E3563,الاوردرات!$B$1:$C$600,2,0),"")</f>
        <v/>
      </c>
      <c r="J3563" s="63"/>
      <c r="L3563" s="125" t="str">
        <f>IF(F3563="","",_xlfn.IFNA((VLOOKUP(F3563,help!L:M,2,0))*G3563,"غير مسجلة في المشتريات"))</f>
        <v/>
      </c>
    </row>
    <row r="3564" spans="2:12" x14ac:dyDescent="0.2">
      <c r="B3564" s="14">
        <f>COUNTIFS($E$3:E3564,تقرير!$E$4)</f>
        <v>21</v>
      </c>
      <c r="C3564" s="48"/>
      <c r="D3564" s="48"/>
      <c r="E3564" s="48"/>
      <c r="F3564" s="50"/>
      <c r="G3564" s="51"/>
      <c r="H3564" s="128" t="str">
        <f>IF(F3564="","",_xlfn.IFNA(VLOOKUP(F3564,'سجل المشتريات'!E:M,9,0),"غير مسجلة في المشتريات"))</f>
        <v/>
      </c>
      <c r="I3564" s="27" t="str">
        <f>_xlfn.IFNA(VLOOKUP(E3564,الاوردرات!$B$1:$C$600,2,0),"")</f>
        <v/>
      </c>
      <c r="J3564" s="63"/>
      <c r="L3564" s="125" t="str">
        <f>IF(F3564="","",_xlfn.IFNA((VLOOKUP(F3564,help!L:M,2,0))*G3564,"غير مسجلة في المشتريات"))</f>
        <v/>
      </c>
    </row>
    <row r="3565" spans="2:12" x14ac:dyDescent="0.2">
      <c r="B3565" s="14">
        <f>COUNTIFS($E$3:E3565,تقرير!$E$4)</f>
        <v>21</v>
      </c>
      <c r="C3565" s="48"/>
      <c r="D3565" s="48"/>
      <c r="E3565" s="48"/>
      <c r="F3565" s="50"/>
      <c r="G3565" s="51"/>
      <c r="H3565" s="128" t="str">
        <f>IF(F3565="","",_xlfn.IFNA(VLOOKUP(F3565,'سجل المشتريات'!E:M,9,0),"غير مسجلة في المشتريات"))</f>
        <v/>
      </c>
      <c r="I3565" s="27" t="str">
        <f>_xlfn.IFNA(VLOOKUP(E3565,الاوردرات!$B$1:$C$600,2,0),"")</f>
        <v/>
      </c>
      <c r="J3565" s="63"/>
      <c r="L3565" s="125" t="str">
        <f>IF(F3565="","",_xlfn.IFNA((VLOOKUP(F3565,help!L:M,2,0))*G3565,"غير مسجلة في المشتريات"))</f>
        <v/>
      </c>
    </row>
    <row r="3566" spans="2:12" x14ac:dyDescent="0.2">
      <c r="B3566" s="14">
        <f>COUNTIFS($E$3:E3566,تقرير!$E$4)</f>
        <v>21</v>
      </c>
      <c r="C3566" s="48"/>
      <c r="D3566" s="48"/>
      <c r="E3566" s="48"/>
      <c r="F3566" s="50"/>
      <c r="G3566" s="51"/>
      <c r="H3566" s="128" t="str">
        <f>IF(F3566="","",_xlfn.IFNA(VLOOKUP(F3566,'سجل المشتريات'!E:M,9,0),"غير مسجلة في المشتريات"))</f>
        <v/>
      </c>
      <c r="I3566" s="27" t="str">
        <f>_xlfn.IFNA(VLOOKUP(E3566,الاوردرات!$B$1:$C$600,2,0),"")</f>
        <v/>
      </c>
      <c r="J3566" s="63"/>
      <c r="L3566" s="125" t="str">
        <f>IF(F3566="","",_xlfn.IFNA((VLOOKUP(F3566,help!L:M,2,0))*G3566,"غير مسجلة في المشتريات"))</f>
        <v/>
      </c>
    </row>
    <row r="3567" spans="2:12" x14ac:dyDescent="0.2">
      <c r="B3567" s="14">
        <f>COUNTIFS($E$3:E3567,تقرير!$E$4)</f>
        <v>21</v>
      </c>
      <c r="C3567" s="48"/>
      <c r="D3567" s="48"/>
      <c r="E3567" s="48"/>
      <c r="F3567" s="50"/>
      <c r="G3567" s="51"/>
      <c r="H3567" s="128" t="str">
        <f>IF(F3567="","",_xlfn.IFNA(VLOOKUP(F3567,'سجل المشتريات'!E:M,9,0),"غير مسجلة في المشتريات"))</f>
        <v/>
      </c>
      <c r="I3567" s="27" t="str">
        <f>_xlfn.IFNA(VLOOKUP(E3567,الاوردرات!$B$1:$C$600,2,0),"")</f>
        <v/>
      </c>
      <c r="J3567" s="63"/>
      <c r="L3567" s="125" t="str">
        <f>IF(F3567="","",_xlfn.IFNA((VLOOKUP(F3567,help!L:M,2,0))*G3567,"غير مسجلة في المشتريات"))</f>
        <v/>
      </c>
    </row>
    <row r="3568" spans="2:12" x14ac:dyDescent="0.2">
      <c r="B3568" s="14">
        <f>COUNTIFS($E$3:E3568,تقرير!$E$4)</f>
        <v>21</v>
      </c>
      <c r="C3568" s="48"/>
      <c r="D3568" s="48"/>
      <c r="E3568" s="48"/>
      <c r="F3568" s="50"/>
      <c r="G3568" s="51"/>
      <c r="H3568" s="128" t="str">
        <f>IF(F3568="","",_xlfn.IFNA(VLOOKUP(F3568,'سجل المشتريات'!E:M,9,0),"غير مسجلة في المشتريات"))</f>
        <v/>
      </c>
      <c r="I3568" s="27" t="str">
        <f>_xlfn.IFNA(VLOOKUP(E3568,الاوردرات!$B$1:$C$600,2,0),"")</f>
        <v/>
      </c>
      <c r="J3568" s="63"/>
      <c r="L3568" s="125" t="str">
        <f>IF(F3568="","",_xlfn.IFNA((VLOOKUP(F3568,help!L:M,2,0))*G3568,"غير مسجلة في المشتريات"))</f>
        <v/>
      </c>
    </row>
    <row r="3569" spans="2:12" x14ac:dyDescent="0.2">
      <c r="B3569" s="14">
        <f>COUNTIFS($E$3:E3569,تقرير!$E$4)</f>
        <v>21</v>
      </c>
      <c r="C3569" s="48"/>
      <c r="D3569" s="48"/>
      <c r="E3569" s="48"/>
      <c r="F3569" s="50"/>
      <c r="G3569" s="51"/>
      <c r="H3569" s="128" t="str">
        <f>IF(F3569="","",_xlfn.IFNA(VLOOKUP(F3569,'سجل المشتريات'!E:M,9,0),"غير مسجلة في المشتريات"))</f>
        <v/>
      </c>
      <c r="I3569" s="27" t="str">
        <f>_xlfn.IFNA(VLOOKUP(E3569,الاوردرات!$B$1:$C$600,2,0),"")</f>
        <v/>
      </c>
      <c r="J3569" s="63"/>
      <c r="L3569" s="125" t="str">
        <f>IF(F3569="","",_xlfn.IFNA((VLOOKUP(F3569,help!L:M,2,0))*G3569,"غير مسجلة في المشتريات"))</f>
        <v/>
      </c>
    </row>
    <row r="3570" spans="2:12" x14ac:dyDescent="0.2">
      <c r="B3570" s="14">
        <f>COUNTIFS($E$3:E3570,تقرير!$E$4)</f>
        <v>21</v>
      </c>
      <c r="C3570" s="48"/>
      <c r="D3570" s="48"/>
      <c r="E3570" s="48"/>
      <c r="F3570" s="50"/>
      <c r="G3570" s="51"/>
      <c r="H3570" s="128" t="str">
        <f>IF(F3570="","",_xlfn.IFNA(VLOOKUP(F3570,'سجل المشتريات'!E:M,9,0),"غير مسجلة في المشتريات"))</f>
        <v/>
      </c>
      <c r="I3570" s="27" t="str">
        <f>_xlfn.IFNA(VLOOKUP(E3570,الاوردرات!$B$1:$C$600,2,0),"")</f>
        <v/>
      </c>
      <c r="J3570" s="63"/>
      <c r="L3570" s="125" t="str">
        <f>IF(F3570="","",_xlfn.IFNA((VLOOKUP(F3570,help!L:M,2,0))*G3570,"غير مسجلة في المشتريات"))</f>
        <v/>
      </c>
    </row>
    <row r="3571" spans="2:12" x14ac:dyDescent="0.2">
      <c r="B3571" s="14">
        <f>COUNTIFS($E$3:E3571,تقرير!$E$4)</f>
        <v>21</v>
      </c>
      <c r="C3571" s="48"/>
      <c r="D3571" s="48"/>
      <c r="E3571" s="48"/>
      <c r="F3571" s="50"/>
      <c r="G3571" s="51"/>
      <c r="H3571" s="128" t="str">
        <f>IF(F3571="","",_xlfn.IFNA(VLOOKUP(F3571,'سجل المشتريات'!E:M,9,0),"غير مسجلة في المشتريات"))</f>
        <v/>
      </c>
      <c r="I3571" s="27" t="str">
        <f>_xlfn.IFNA(VLOOKUP(E3571,الاوردرات!$B$1:$C$600,2,0),"")</f>
        <v/>
      </c>
      <c r="J3571" s="63"/>
      <c r="L3571" s="125" t="str">
        <f>IF(F3571="","",_xlfn.IFNA((VLOOKUP(F3571,help!L:M,2,0))*G3571,"غير مسجلة في المشتريات"))</f>
        <v/>
      </c>
    </row>
    <row r="3572" spans="2:12" x14ac:dyDescent="0.2">
      <c r="B3572" s="14">
        <f>COUNTIFS($E$3:E3572,تقرير!$E$4)</f>
        <v>21</v>
      </c>
      <c r="C3572" s="48"/>
      <c r="D3572" s="48"/>
      <c r="E3572" s="48"/>
      <c r="F3572" s="50"/>
      <c r="G3572" s="51"/>
      <c r="H3572" s="128" t="str">
        <f>IF(F3572="","",_xlfn.IFNA(VLOOKUP(F3572,'سجل المشتريات'!E:M,9,0),"غير مسجلة في المشتريات"))</f>
        <v/>
      </c>
      <c r="I3572" s="27" t="str">
        <f>_xlfn.IFNA(VLOOKUP(E3572,الاوردرات!$B$1:$C$600,2,0),"")</f>
        <v/>
      </c>
      <c r="J3572" s="63"/>
      <c r="L3572" s="125" t="str">
        <f>IF(F3572="","",_xlfn.IFNA((VLOOKUP(F3572,help!L:M,2,0))*G3572,"غير مسجلة في المشتريات"))</f>
        <v/>
      </c>
    </row>
    <row r="3573" spans="2:12" x14ac:dyDescent="0.2">
      <c r="B3573" s="14">
        <f>COUNTIFS($E$3:E3573,تقرير!$E$4)</f>
        <v>21</v>
      </c>
      <c r="C3573" s="48"/>
      <c r="D3573" s="48"/>
      <c r="E3573" s="48"/>
      <c r="F3573" s="50"/>
      <c r="G3573" s="51"/>
      <c r="H3573" s="128" t="str">
        <f>IF(F3573="","",_xlfn.IFNA(VLOOKUP(F3573,'سجل المشتريات'!E:M,9,0),"غير مسجلة في المشتريات"))</f>
        <v/>
      </c>
      <c r="I3573" s="27" t="str">
        <f>_xlfn.IFNA(VLOOKUP(E3573,الاوردرات!$B$1:$C$600,2,0),"")</f>
        <v/>
      </c>
      <c r="J3573" s="63"/>
      <c r="L3573" s="125" t="str">
        <f>IF(F3573="","",_xlfn.IFNA((VLOOKUP(F3573,help!L:M,2,0))*G3573,"غير مسجلة في المشتريات"))</f>
        <v/>
      </c>
    </row>
    <row r="3574" spans="2:12" x14ac:dyDescent="0.2">
      <c r="B3574" s="14">
        <f>COUNTIFS($E$3:E3574,تقرير!$E$4)</f>
        <v>21</v>
      </c>
      <c r="C3574" s="48"/>
      <c r="D3574" s="48"/>
      <c r="E3574" s="48"/>
      <c r="F3574" s="50"/>
      <c r="G3574" s="51"/>
      <c r="H3574" s="128" t="str">
        <f>IF(F3574="","",_xlfn.IFNA(VLOOKUP(F3574,'سجل المشتريات'!E:M,9,0),"غير مسجلة في المشتريات"))</f>
        <v/>
      </c>
      <c r="I3574" s="27" t="str">
        <f>_xlfn.IFNA(VLOOKUP(E3574,الاوردرات!$B$1:$C$600,2,0),"")</f>
        <v/>
      </c>
      <c r="J3574" s="63"/>
      <c r="L3574" s="125" t="str">
        <f>IF(F3574="","",_xlfn.IFNA((VLOOKUP(F3574,help!L:M,2,0))*G3574,"غير مسجلة في المشتريات"))</f>
        <v/>
      </c>
    </row>
    <row r="3575" spans="2:12" x14ac:dyDescent="0.2">
      <c r="B3575" s="14">
        <f>COUNTIFS($E$3:E3575,تقرير!$E$4)</f>
        <v>21</v>
      </c>
      <c r="C3575" s="48"/>
      <c r="D3575" s="48"/>
      <c r="E3575" s="48"/>
      <c r="F3575" s="50"/>
      <c r="G3575" s="51"/>
      <c r="H3575" s="128" t="str">
        <f>IF(F3575="","",_xlfn.IFNA(VLOOKUP(F3575,'سجل المشتريات'!E:M,9,0),"غير مسجلة في المشتريات"))</f>
        <v/>
      </c>
      <c r="I3575" s="27" t="str">
        <f>_xlfn.IFNA(VLOOKUP(E3575,الاوردرات!$B$1:$C$600,2,0),"")</f>
        <v/>
      </c>
      <c r="J3575" s="63"/>
      <c r="L3575" s="125" t="str">
        <f>IF(F3575="","",_xlfn.IFNA((VLOOKUP(F3575,help!L:M,2,0))*G3575,"غير مسجلة في المشتريات"))</f>
        <v/>
      </c>
    </row>
    <row r="3576" spans="2:12" x14ac:dyDescent="0.2">
      <c r="B3576" s="14">
        <f>COUNTIFS($E$3:E3576,تقرير!$E$4)</f>
        <v>21</v>
      </c>
      <c r="C3576" s="48"/>
      <c r="D3576" s="48"/>
      <c r="E3576" s="48"/>
      <c r="F3576" s="50"/>
      <c r="G3576" s="51"/>
      <c r="H3576" s="128" t="str">
        <f>IF(F3576="","",_xlfn.IFNA(VLOOKUP(F3576,'سجل المشتريات'!E:M,9,0),"غير مسجلة في المشتريات"))</f>
        <v/>
      </c>
      <c r="I3576" s="27" t="str">
        <f>_xlfn.IFNA(VLOOKUP(E3576,الاوردرات!$B$1:$C$600,2,0),"")</f>
        <v/>
      </c>
      <c r="J3576" s="63"/>
      <c r="L3576" s="125" t="str">
        <f>IF(F3576="","",_xlfn.IFNA((VLOOKUP(F3576,help!L:M,2,0))*G3576,"غير مسجلة في المشتريات"))</f>
        <v/>
      </c>
    </row>
    <row r="3577" spans="2:12" x14ac:dyDescent="0.2">
      <c r="B3577" s="14">
        <f>COUNTIFS($E$3:E3577,تقرير!$E$4)</f>
        <v>21</v>
      </c>
      <c r="C3577" s="48"/>
      <c r="D3577" s="48"/>
      <c r="E3577" s="48"/>
      <c r="F3577" s="50"/>
      <c r="G3577" s="51"/>
      <c r="H3577" s="128" t="str">
        <f>IF(F3577="","",_xlfn.IFNA(VLOOKUP(F3577,'سجل المشتريات'!E:M,9,0),"غير مسجلة في المشتريات"))</f>
        <v/>
      </c>
      <c r="I3577" s="27" t="str">
        <f>_xlfn.IFNA(VLOOKUP(E3577,الاوردرات!$B$1:$C$600,2,0),"")</f>
        <v/>
      </c>
      <c r="J3577" s="63"/>
      <c r="L3577" s="125" t="str">
        <f>IF(F3577="","",_xlfn.IFNA((VLOOKUP(F3577,help!L:M,2,0))*G3577,"غير مسجلة في المشتريات"))</f>
        <v/>
      </c>
    </row>
    <row r="3578" spans="2:12" x14ac:dyDescent="0.2">
      <c r="B3578" s="14">
        <f>COUNTIFS($E$3:E3578,تقرير!$E$4)</f>
        <v>21</v>
      </c>
      <c r="C3578" s="48"/>
      <c r="D3578" s="48"/>
      <c r="E3578" s="48"/>
      <c r="F3578" s="50"/>
      <c r="G3578" s="51"/>
      <c r="H3578" s="128" t="str">
        <f>IF(F3578="","",_xlfn.IFNA(VLOOKUP(F3578,'سجل المشتريات'!E:M,9,0),"غير مسجلة في المشتريات"))</f>
        <v/>
      </c>
      <c r="I3578" s="27" t="str">
        <f>_xlfn.IFNA(VLOOKUP(E3578,الاوردرات!$B$1:$C$600,2,0),"")</f>
        <v/>
      </c>
      <c r="J3578" s="63"/>
      <c r="L3578" s="125" t="str">
        <f>IF(F3578="","",_xlfn.IFNA((VLOOKUP(F3578,help!L:M,2,0))*G3578,"غير مسجلة في المشتريات"))</f>
        <v/>
      </c>
    </row>
    <row r="3579" spans="2:12" x14ac:dyDescent="0.2">
      <c r="B3579" s="14">
        <f>COUNTIFS($E$3:E3579,تقرير!$E$4)</f>
        <v>21</v>
      </c>
      <c r="C3579" s="48"/>
      <c r="D3579" s="48"/>
      <c r="E3579" s="48"/>
      <c r="F3579" s="50"/>
      <c r="G3579" s="51"/>
      <c r="H3579" s="128" t="str">
        <f>IF(F3579="","",_xlfn.IFNA(VLOOKUP(F3579,'سجل المشتريات'!E:M,9,0),"غير مسجلة في المشتريات"))</f>
        <v/>
      </c>
      <c r="I3579" s="27" t="str">
        <f>_xlfn.IFNA(VLOOKUP(E3579,الاوردرات!$B$1:$C$600,2,0),"")</f>
        <v/>
      </c>
      <c r="J3579" s="63"/>
      <c r="L3579" s="125" t="str">
        <f>IF(F3579="","",_xlfn.IFNA((VLOOKUP(F3579,help!L:M,2,0))*G3579,"غير مسجلة في المشتريات"))</f>
        <v/>
      </c>
    </row>
    <row r="3580" spans="2:12" x14ac:dyDescent="0.2">
      <c r="B3580" s="14">
        <f>COUNTIFS($E$3:E3580,تقرير!$E$4)</f>
        <v>21</v>
      </c>
      <c r="C3580" s="48"/>
      <c r="D3580" s="48"/>
      <c r="E3580" s="48"/>
      <c r="F3580" s="50"/>
      <c r="G3580" s="51"/>
      <c r="H3580" s="128" t="str">
        <f>IF(F3580="","",_xlfn.IFNA(VLOOKUP(F3580,'سجل المشتريات'!E:M,9,0),"غير مسجلة في المشتريات"))</f>
        <v/>
      </c>
      <c r="I3580" s="27" t="str">
        <f>_xlfn.IFNA(VLOOKUP(E3580,الاوردرات!$B$1:$C$600,2,0),"")</f>
        <v/>
      </c>
      <c r="J3580" s="63"/>
      <c r="L3580" s="125" t="str">
        <f>IF(F3580="","",_xlfn.IFNA((VLOOKUP(F3580,help!L:M,2,0))*G3580,"غير مسجلة في المشتريات"))</f>
        <v/>
      </c>
    </row>
    <row r="3581" spans="2:12" x14ac:dyDescent="0.2">
      <c r="B3581" s="14">
        <f>COUNTIFS($E$3:E3581,تقرير!$E$4)</f>
        <v>21</v>
      </c>
      <c r="C3581" s="48"/>
      <c r="D3581" s="48"/>
      <c r="E3581" s="48"/>
      <c r="F3581" s="50"/>
      <c r="G3581" s="51"/>
      <c r="H3581" s="128" t="str">
        <f>IF(F3581="","",_xlfn.IFNA(VLOOKUP(F3581,'سجل المشتريات'!E:M,9,0),"غير مسجلة في المشتريات"))</f>
        <v/>
      </c>
      <c r="I3581" s="27" t="str">
        <f>_xlfn.IFNA(VLOOKUP(E3581,الاوردرات!$B$1:$C$600,2,0),"")</f>
        <v/>
      </c>
      <c r="J3581" s="63"/>
      <c r="L3581" s="125" t="str">
        <f>IF(F3581="","",_xlfn.IFNA((VLOOKUP(F3581,help!L:M,2,0))*G3581,"غير مسجلة في المشتريات"))</f>
        <v/>
      </c>
    </row>
    <row r="3582" spans="2:12" x14ac:dyDescent="0.2">
      <c r="B3582" s="14">
        <f>COUNTIFS($E$3:E3582,تقرير!$E$4)</f>
        <v>21</v>
      </c>
      <c r="C3582" s="48"/>
      <c r="D3582" s="48"/>
      <c r="E3582" s="48"/>
      <c r="F3582" s="50"/>
      <c r="G3582" s="51"/>
      <c r="H3582" s="128" t="str">
        <f>IF(F3582="","",_xlfn.IFNA(VLOOKUP(F3582,'سجل المشتريات'!E:M,9,0),"غير مسجلة في المشتريات"))</f>
        <v/>
      </c>
      <c r="I3582" s="27" t="str">
        <f>_xlfn.IFNA(VLOOKUP(E3582,الاوردرات!$B$1:$C$600,2,0),"")</f>
        <v/>
      </c>
      <c r="J3582" s="63"/>
      <c r="L3582" s="125" t="str">
        <f>IF(F3582="","",_xlfn.IFNA((VLOOKUP(F3582,help!L:M,2,0))*G3582,"غير مسجلة في المشتريات"))</f>
        <v/>
      </c>
    </row>
    <row r="3583" spans="2:12" x14ac:dyDescent="0.2">
      <c r="B3583" s="14">
        <f>COUNTIFS($E$3:E3583,تقرير!$E$4)</f>
        <v>21</v>
      </c>
      <c r="C3583" s="48"/>
      <c r="D3583" s="48"/>
      <c r="E3583" s="48"/>
      <c r="F3583" s="50"/>
      <c r="G3583" s="51"/>
      <c r="H3583" s="128" t="str">
        <f>IF(F3583="","",_xlfn.IFNA(VLOOKUP(F3583,'سجل المشتريات'!E:M,9,0),"غير مسجلة في المشتريات"))</f>
        <v/>
      </c>
      <c r="I3583" s="27" t="str">
        <f>_xlfn.IFNA(VLOOKUP(E3583,الاوردرات!$B$1:$C$600,2,0),"")</f>
        <v/>
      </c>
      <c r="J3583" s="63"/>
      <c r="L3583" s="125" t="str">
        <f>IF(F3583="","",_xlfn.IFNA((VLOOKUP(F3583,help!L:M,2,0))*G3583,"غير مسجلة في المشتريات"))</f>
        <v/>
      </c>
    </row>
    <row r="3584" spans="2:12" x14ac:dyDescent="0.2">
      <c r="B3584" s="14">
        <f>COUNTIFS($E$3:E3584,تقرير!$E$4)</f>
        <v>21</v>
      </c>
      <c r="C3584" s="48"/>
      <c r="D3584" s="48"/>
      <c r="E3584" s="48"/>
      <c r="F3584" s="50"/>
      <c r="G3584" s="51"/>
      <c r="H3584" s="128" t="str">
        <f>IF(F3584="","",_xlfn.IFNA(VLOOKUP(F3584,'سجل المشتريات'!E:M,9,0),"غير مسجلة في المشتريات"))</f>
        <v/>
      </c>
      <c r="I3584" s="27" t="str">
        <f>_xlfn.IFNA(VLOOKUP(E3584,الاوردرات!$B$1:$C$600,2,0),"")</f>
        <v/>
      </c>
      <c r="J3584" s="63"/>
      <c r="L3584" s="125" t="str">
        <f>IF(F3584="","",_xlfn.IFNA((VLOOKUP(F3584,help!L:M,2,0))*G3584,"غير مسجلة في المشتريات"))</f>
        <v/>
      </c>
    </row>
    <row r="3585" spans="2:12" x14ac:dyDescent="0.2">
      <c r="B3585" s="14">
        <f>COUNTIFS($E$3:E3585,تقرير!$E$4)</f>
        <v>21</v>
      </c>
      <c r="C3585" s="48"/>
      <c r="D3585" s="48"/>
      <c r="E3585" s="48"/>
      <c r="F3585" s="50"/>
      <c r="G3585" s="51"/>
      <c r="H3585" s="128" t="str">
        <f>IF(F3585="","",_xlfn.IFNA(VLOOKUP(F3585,'سجل المشتريات'!E:M,9,0),"غير مسجلة في المشتريات"))</f>
        <v/>
      </c>
      <c r="I3585" s="27" t="str">
        <f>_xlfn.IFNA(VLOOKUP(E3585,الاوردرات!$B$1:$C$600,2,0),"")</f>
        <v/>
      </c>
      <c r="J3585" s="63"/>
      <c r="L3585" s="125" t="str">
        <f>IF(F3585="","",_xlfn.IFNA((VLOOKUP(F3585,help!L:M,2,0))*G3585,"غير مسجلة في المشتريات"))</f>
        <v/>
      </c>
    </row>
    <row r="3586" spans="2:12" x14ac:dyDescent="0.2">
      <c r="B3586" s="14">
        <f>COUNTIFS($E$3:E3586,تقرير!$E$4)</f>
        <v>21</v>
      </c>
      <c r="C3586" s="48"/>
      <c r="D3586" s="48"/>
      <c r="E3586" s="48"/>
      <c r="F3586" s="50"/>
      <c r="G3586" s="51"/>
      <c r="H3586" s="128" t="str">
        <f>IF(F3586="","",_xlfn.IFNA(VLOOKUP(F3586,'سجل المشتريات'!E:M,9,0),"غير مسجلة في المشتريات"))</f>
        <v/>
      </c>
      <c r="I3586" s="27" t="str">
        <f>_xlfn.IFNA(VLOOKUP(E3586,الاوردرات!$B$1:$C$600,2,0),"")</f>
        <v/>
      </c>
      <c r="J3586" s="63"/>
      <c r="L3586" s="125" t="str">
        <f>IF(F3586="","",_xlfn.IFNA((VLOOKUP(F3586,help!L:M,2,0))*G3586,"غير مسجلة في المشتريات"))</f>
        <v/>
      </c>
    </row>
    <row r="3587" spans="2:12" x14ac:dyDescent="0.2">
      <c r="B3587" s="14">
        <f>COUNTIFS($E$3:E3587,تقرير!$E$4)</f>
        <v>21</v>
      </c>
      <c r="C3587" s="48"/>
      <c r="D3587" s="48"/>
      <c r="E3587" s="48"/>
      <c r="F3587" s="50"/>
      <c r="G3587" s="51"/>
      <c r="H3587" s="128" t="str">
        <f>IF(F3587="","",_xlfn.IFNA(VLOOKUP(F3587,'سجل المشتريات'!E:M,9,0),"غير مسجلة في المشتريات"))</f>
        <v/>
      </c>
      <c r="I3587" s="27" t="str">
        <f>_xlfn.IFNA(VLOOKUP(E3587,الاوردرات!$B$1:$C$600,2,0),"")</f>
        <v/>
      </c>
      <c r="J3587" s="63"/>
      <c r="L3587" s="125" t="str">
        <f>IF(F3587="","",_xlfn.IFNA((VLOOKUP(F3587,help!L:M,2,0))*G3587,"غير مسجلة في المشتريات"))</f>
        <v/>
      </c>
    </row>
    <row r="3588" spans="2:12" x14ac:dyDescent="0.2">
      <c r="B3588" s="14">
        <f>COUNTIFS($E$3:E3588,تقرير!$E$4)</f>
        <v>21</v>
      </c>
      <c r="C3588" s="48"/>
      <c r="D3588" s="48"/>
      <c r="E3588" s="48"/>
      <c r="F3588" s="50"/>
      <c r="G3588" s="51"/>
      <c r="H3588" s="128" t="str">
        <f>IF(F3588="","",_xlfn.IFNA(VLOOKUP(F3588,'سجل المشتريات'!E:M,9,0),"غير مسجلة في المشتريات"))</f>
        <v/>
      </c>
      <c r="I3588" s="27" t="str">
        <f>_xlfn.IFNA(VLOOKUP(E3588,الاوردرات!$B$1:$C$600,2,0),"")</f>
        <v/>
      </c>
      <c r="J3588" s="63"/>
      <c r="L3588" s="125" t="str">
        <f>IF(F3588="","",_xlfn.IFNA((VLOOKUP(F3588,help!L:M,2,0))*G3588,"غير مسجلة في المشتريات"))</f>
        <v/>
      </c>
    </row>
    <row r="3589" spans="2:12" x14ac:dyDescent="0.2">
      <c r="B3589" s="14">
        <f>COUNTIFS($E$3:E3589,تقرير!$E$4)</f>
        <v>21</v>
      </c>
      <c r="C3589" s="48"/>
      <c r="D3589" s="48"/>
      <c r="E3589" s="48"/>
      <c r="F3589" s="50"/>
      <c r="G3589" s="51"/>
      <c r="H3589" s="128" t="str">
        <f>IF(F3589="","",_xlfn.IFNA(VLOOKUP(F3589,'سجل المشتريات'!E:M,9,0),"غير مسجلة في المشتريات"))</f>
        <v/>
      </c>
      <c r="I3589" s="27" t="str">
        <f>_xlfn.IFNA(VLOOKUP(E3589,الاوردرات!$B$1:$C$600,2,0),"")</f>
        <v/>
      </c>
      <c r="J3589" s="63"/>
      <c r="L3589" s="125" t="str">
        <f>IF(F3589="","",_xlfn.IFNA((VLOOKUP(F3589,help!L:M,2,0))*G3589,"غير مسجلة في المشتريات"))</f>
        <v/>
      </c>
    </row>
    <row r="3590" spans="2:12" x14ac:dyDescent="0.2">
      <c r="B3590" s="14">
        <f>COUNTIFS($E$3:E3590,تقرير!$E$4)</f>
        <v>21</v>
      </c>
      <c r="C3590" s="48"/>
      <c r="D3590" s="48"/>
      <c r="E3590" s="48"/>
      <c r="F3590" s="50"/>
      <c r="G3590" s="51"/>
      <c r="H3590" s="128" t="str">
        <f>IF(F3590="","",_xlfn.IFNA(VLOOKUP(F3590,'سجل المشتريات'!E:M,9,0),"غير مسجلة في المشتريات"))</f>
        <v/>
      </c>
      <c r="I3590" s="27" t="str">
        <f>_xlfn.IFNA(VLOOKUP(E3590,الاوردرات!$B$1:$C$600,2,0),"")</f>
        <v/>
      </c>
      <c r="J3590" s="63"/>
      <c r="L3590" s="125" t="str">
        <f>IF(F3590="","",_xlfn.IFNA((VLOOKUP(F3590,help!L:M,2,0))*G3590,"غير مسجلة في المشتريات"))</f>
        <v/>
      </c>
    </row>
    <row r="3591" spans="2:12" x14ac:dyDescent="0.2">
      <c r="B3591" s="14">
        <f>COUNTIFS($E$3:E3591,تقرير!$E$4)</f>
        <v>21</v>
      </c>
      <c r="C3591" s="48"/>
      <c r="D3591" s="48"/>
      <c r="E3591" s="48"/>
      <c r="F3591" s="50"/>
      <c r="G3591" s="51"/>
      <c r="H3591" s="128" t="str">
        <f>IF(F3591="","",_xlfn.IFNA(VLOOKUP(F3591,'سجل المشتريات'!E:M,9,0),"غير مسجلة في المشتريات"))</f>
        <v/>
      </c>
      <c r="I3591" s="27" t="str">
        <f>_xlfn.IFNA(VLOOKUP(E3591,الاوردرات!$B$1:$C$600,2,0),"")</f>
        <v/>
      </c>
      <c r="J3591" s="63"/>
      <c r="L3591" s="125" t="str">
        <f>IF(F3591="","",_xlfn.IFNA((VLOOKUP(F3591,help!L:M,2,0))*G3591,"غير مسجلة في المشتريات"))</f>
        <v/>
      </c>
    </row>
    <row r="3592" spans="2:12" x14ac:dyDescent="0.2">
      <c r="B3592" s="14">
        <f>COUNTIFS($E$3:E3592,تقرير!$E$4)</f>
        <v>21</v>
      </c>
      <c r="C3592" s="48"/>
      <c r="D3592" s="48"/>
      <c r="E3592" s="48"/>
      <c r="F3592" s="50"/>
      <c r="G3592" s="51"/>
      <c r="H3592" s="128" t="str">
        <f>IF(F3592="","",_xlfn.IFNA(VLOOKUP(F3592,'سجل المشتريات'!E:M,9,0),"غير مسجلة في المشتريات"))</f>
        <v/>
      </c>
      <c r="I3592" s="27" t="str">
        <f>_xlfn.IFNA(VLOOKUP(E3592,الاوردرات!$B$1:$C$600,2,0),"")</f>
        <v/>
      </c>
      <c r="J3592" s="63"/>
      <c r="L3592" s="125" t="str">
        <f>IF(F3592="","",_xlfn.IFNA((VLOOKUP(F3592,help!L:M,2,0))*G3592,"غير مسجلة في المشتريات"))</f>
        <v/>
      </c>
    </row>
    <row r="3593" spans="2:12" x14ac:dyDescent="0.2">
      <c r="B3593" s="14">
        <f>COUNTIFS($E$3:E3593,تقرير!$E$4)</f>
        <v>21</v>
      </c>
      <c r="C3593" s="48"/>
      <c r="D3593" s="48"/>
      <c r="E3593" s="48"/>
      <c r="F3593" s="50"/>
      <c r="G3593" s="51"/>
      <c r="H3593" s="128" t="str">
        <f>IF(F3593="","",_xlfn.IFNA(VLOOKUP(F3593,'سجل المشتريات'!E:M,9,0),"غير مسجلة في المشتريات"))</f>
        <v/>
      </c>
      <c r="I3593" s="27" t="str">
        <f>_xlfn.IFNA(VLOOKUP(E3593,الاوردرات!$B$1:$C$600,2,0),"")</f>
        <v/>
      </c>
      <c r="J3593" s="63"/>
      <c r="L3593" s="125" t="str">
        <f>IF(F3593="","",_xlfn.IFNA((VLOOKUP(F3593,help!L:M,2,0))*G3593,"غير مسجلة في المشتريات"))</f>
        <v/>
      </c>
    </row>
    <row r="3594" spans="2:12" x14ac:dyDescent="0.2">
      <c r="B3594" s="14">
        <f>COUNTIFS($E$3:E3594,تقرير!$E$4)</f>
        <v>21</v>
      </c>
      <c r="C3594" s="48"/>
      <c r="D3594" s="48"/>
      <c r="E3594" s="48"/>
      <c r="F3594" s="50"/>
      <c r="G3594" s="51"/>
      <c r="H3594" s="128" t="str">
        <f>IF(F3594="","",_xlfn.IFNA(VLOOKUP(F3594,'سجل المشتريات'!E:M,9,0),"غير مسجلة في المشتريات"))</f>
        <v/>
      </c>
      <c r="I3594" s="27" t="str">
        <f>_xlfn.IFNA(VLOOKUP(E3594,الاوردرات!$B$1:$C$600,2,0),"")</f>
        <v/>
      </c>
      <c r="J3594" s="63"/>
      <c r="L3594" s="125" t="str">
        <f>IF(F3594="","",_xlfn.IFNA((VLOOKUP(F3594,help!L:M,2,0))*G3594,"غير مسجلة في المشتريات"))</f>
        <v/>
      </c>
    </row>
    <row r="3595" spans="2:12" x14ac:dyDescent="0.2">
      <c r="B3595" s="14">
        <f>COUNTIFS($E$3:E3595,تقرير!$E$4)</f>
        <v>21</v>
      </c>
      <c r="C3595" s="48"/>
      <c r="D3595" s="48"/>
      <c r="E3595" s="48"/>
      <c r="F3595" s="50"/>
      <c r="G3595" s="51"/>
      <c r="H3595" s="128" t="str">
        <f>IF(F3595="","",_xlfn.IFNA(VLOOKUP(F3595,'سجل المشتريات'!E:M,9,0),"غير مسجلة في المشتريات"))</f>
        <v/>
      </c>
      <c r="I3595" s="27" t="str">
        <f>_xlfn.IFNA(VLOOKUP(E3595,الاوردرات!$B$1:$C$600,2,0),"")</f>
        <v/>
      </c>
      <c r="J3595" s="63"/>
      <c r="L3595" s="125" t="str">
        <f>IF(F3595="","",_xlfn.IFNA((VLOOKUP(F3595,help!L:M,2,0))*G3595,"غير مسجلة في المشتريات"))</f>
        <v/>
      </c>
    </row>
    <row r="3596" spans="2:12" x14ac:dyDescent="0.2">
      <c r="B3596" s="14">
        <f>COUNTIFS($E$3:E3596,تقرير!$E$4)</f>
        <v>21</v>
      </c>
      <c r="C3596" s="48"/>
      <c r="D3596" s="48"/>
      <c r="E3596" s="48"/>
      <c r="F3596" s="50"/>
      <c r="G3596" s="51"/>
      <c r="H3596" s="128" t="str">
        <f>IF(F3596="","",_xlfn.IFNA(VLOOKUP(F3596,'سجل المشتريات'!E:M,9,0),"غير مسجلة في المشتريات"))</f>
        <v/>
      </c>
      <c r="I3596" s="27" t="str">
        <f>_xlfn.IFNA(VLOOKUP(E3596,الاوردرات!$B$1:$C$600,2,0),"")</f>
        <v/>
      </c>
      <c r="J3596" s="63"/>
      <c r="L3596" s="125" t="str">
        <f>IF(F3596="","",_xlfn.IFNA((VLOOKUP(F3596,help!L:M,2,0))*G3596,"غير مسجلة في المشتريات"))</f>
        <v/>
      </c>
    </row>
    <row r="3597" spans="2:12" x14ac:dyDescent="0.2">
      <c r="B3597" s="14">
        <f>COUNTIFS($E$3:E3597,تقرير!$E$4)</f>
        <v>21</v>
      </c>
      <c r="C3597" s="48"/>
      <c r="D3597" s="48"/>
      <c r="E3597" s="48"/>
      <c r="F3597" s="50"/>
      <c r="G3597" s="51"/>
      <c r="H3597" s="128" t="str">
        <f>IF(F3597="","",_xlfn.IFNA(VLOOKUP(F3597,'سجل المشتريات'!E:M,9,0),"غير مسجلة في المشتريات"))</f>
        <v/>
      </c>
      <c r="I3597" s="27" t="str">
        <f>_xlfn.IFNA(VLOOKUP(E3597,الاوردرات!$B$1:$C$600,2,0),"")</f>
        <v/>
      </c>
      <c r="J3597" s="63"/>
      <c r="L3597" s="125" t="str">
        <f>IF(F3597="","",_xlfn.IFNA((VLOOKUP(F3597,help!L:M,2,0))*G3597,"غير مسجلة في المشتريات"))</f>
        <v/>
      </c>
    </row>
    <row r="3598" spans="2:12" x14ac:dyDescent="0.2">
      <c r="B3598" s="14">
        <f>COUNTIFS($E$3:E3598,تقرير!$E$4)</f>
        <v>21</v>
      </c>
      <c r="C3598" s="48"/>
      <c r="D3598" s="48"/>
      <c r="E3598" s="48"/>
      <c r="F3598" s="50"/>
      <c r="G3598" s="51"/>
      <c r="H3598" s="128" t="str">
        <f>IF(F3598="","",_xlfn.IFNA(VLOOKUP(F3598,'سجل المشتريات'!E:M,9,0),"غير مسجلة في المشتريات"))</f>
        <v/>
      </c>
      <c r="I3598" s="27" t="str">
        <f>_xlfn.IFNA(VLOOKUP(E3598,الاوردرات!$B$1:$C$600,2,0),"")</f>
        <v/>
      </c>
      <c r="J3598" s="63"/>
      <c r="L3598" s="125" t="str">
        <f>IF(F3598="","",_xlfn.IFNA((VLOOKUP(F3598,help!L:M,2,0))*G3598,"غير مسجلة في المشتريات"))</f>
        <v/>
      </c>
    </row>
    <row r="3599" spans="2:12" x14ac:dyDescent="0.2">
      <c r="B3599" s="14">
        <f>COUNTIFS($E$3:E3599,تقرير!$E$4)</f>
        <v>21</v>
      </c>
      <c r="C3599" s="48"/>
      <c r="D3599" s="48"/>
      <c r="E3599" s="48"/>
      <c r="F3599" s="50"/>
      <c r="G3599" s="51"/>
      <c r="H3599" s="128" t="str">
        <f>IF(F3599="","",_xlfn.IFNA(VLOOKUP(F3599,'سجل المشتريات'!E:M,9,0),"غير مسجلة في المشتريات"))</f>
        <v/>
      </c>
      <c r="I3599" s="27" t="str">
        <f>_xlfn.IFNA(VLOOKUP(E3599,الاوردرات!$B$1:$C$600,2,0),"")</f>
        <v/>
      </c>
      <c r="J3599" s="63"/>
      <c r="L3599" s="125" t="str">
        <f>IF(F3599="","",_xlfn.IFNA((VLOOKUP(F3599,help!L:M,2,0))*G3599,"غير مسجلة في المشتريات"))</f>
        <v/>
      </c>
    </row>
    <row r="3600" spans="2:12" x14ac:dyDescent="0.2">
      <c r="B3600" s="14">
        <f>COUNTIFS($E$3:E3600,تقرير!$E$4)</f>
        <v>21</v>
      </c>
      <c r="C3600" s="48"/>
      <c r="D3600" s="48"/>
      <c r="E3600" s="48"/>
      <c r="F3600" s="50"/>
      <c r="G3600" s="51"/>
      <c r="H3600" s="128" t="str">
        <f>IF(F3600="","",_xlfn.IFNA(VLOOKUP(F3600,'سجل المشتريات'!E:M,9,0),"غير مسجلة في المشتريات"))</f>
        <v/>
      </c>
      <c r="I3600" s="27" t="str">
        <f>_xlfn.IFNA(VLOOKUP(E3600,الاوردرات!$B$1:$C$600,2,0),"")</f>
        <v/>
      </c>
      <c r="J3600" s="63"/>
      <c r="L3600" s="125" t="str">
        <f>IF(F3600="","",_xlfn.IFNA((VLOOKUP(F3600,help!L:M,2,0))*G3600,"غير مسجلة في المشتريات"))</f>
        <v/>
      </c>
    </row>
    <row r="3601" spans="2:12" x14ac:dyDescent="0.2">
      <c r="B3601" s="14">
        <f>COUNTIFS($E$3:E3601,تقرير!$E$4)</f>
        <v>21</v>
      </c>
      <c r="C3601" s="48"/>
      <c r="D3601" s="48"/>
      <c r="E3601" s="48"/>
      <c r="F3601" s="50"/>
      <c r="G3601" s="51"/>
      <c r="H3601" s="128" t="str">
        <f>IF(F3601="","",_xlfn.IFNA(VLOOKUP(F3601,'سجل المشتريات'!E:M,9,0),"غير مسجلة في المشتريات"))</f>
        <v/>
      </c>
      <c r="I3601" s="27" t="str">
        <f>_xlfn.IFNA(VLOOKUP(E3601,الاوردرات!$B$1:$C$600,2,0),"")</f>
        <v/>
      </c>
      <c r="J3601" s="63"/>
      <c r="L3601" s="125" t="str">
        <f>IF(F3601="","",_xlfn.IFNA((VLOOKUP(F3601,help!L:M,2,0))*G3601,"غير مسجلة في المشتريات"))</f>
        <v/>
      </c>
    </row>
    <row r="3602" spans="2:12" x14ac:dyDescent="0.2">
      <c r="B3602" s="14">
        <f>COUNTIFS($E$3:E3602,تقرير!$E$4)</f>
        <v>21</v>
      </c>
      <c r="C3602" s="48"/>
      <c r="D3602" s="48"/>
      <c r="E3602" s="48"/>
      <c r="F3602" s="50"/>
      <c r="G3602" s="51"/>
      <c r="H3602" s="128" t="str">
        <f>IF(F3602="","",_xlfn.IFNA(VLOOKUP(F3602,'سجل المشتريات'!E:M,9,0),"غير مسجلة في المشتريات"))</f>
        <v/>
      </c>
      <c r="I3602" s="27" t="str">
        <f>_xlfn.IFNA(VLOOKUP(E3602,الاوردرات!$B$1:$C$600,2,0),"")</f>
        <v/>
      </c>
      <c r="J3602" s="63"/>
      <c r="L3602" s="125" t="str">
        <f>IF(F3602="","",_xlfn.IFNA((VLOOKUP(F3602,help!L:M,2,0))*G3602,"غير مسجلة في المشتريات"))</f>
        <v/>
      </c>
    </row>
    <row r="3603" spans="2:12" x14ac:dyDescent="0.2">
      <c r="B3603" s="14">
        <f>COUNTIFS($E$3:E3603,تقرير!$E$4)</f>
        <v>21</v>
      </c>
      <c r="C3603" s="48"/>
      <c r="D3603" s="48"/>
      <c r="E3603" s="48"/>
      <c r="F3603" s="50"/>
      <c r="G3603" s="51"/>
      <c r="H3603" s="128" t="str">
        <f>IF(F3603="","",_xlfn.IFNA(VLOOKUP(F3603,'سجل المشتريات'!E:M,9,0),"غير مسجلة في المشتريات"))</f>
        <v/>
      </c>
      <c r="I3603" s="27" t="str">
        <f>_xlfn.IFNA(VLOOKUP(E3603,الاوردرات!$B$1:$C$600,2,0),"")</f>
        <v/>
      </c>
      <c r="J3603" s="63"/>
      <c r="L3603" s="125" t="str">
        <f>IF(F3603="","",_xlfn.IFNA((VLOOKUP(F3603,help!L:M,2,0))*G3603,"غير مسجلة في المشتريات"))</f>
        <v/>
      </c>
    </row>
    <row r="3604" spans="2:12" x14ac:dyDescent="0.2">
      <c r="B3604" s="14">
        <f>COUNTIFS($E$3:E3604,تقرير!$E$4)</f>
        <v>21</v>
      </c>
      <c r="C3604" s="48"/>
      <c r="D3604" s="48"/>
      <c r="E3604" s="48"/>
      <c r="F3604" s="50"/>
      <c r="G3604" s="51"/>
      <c r="H3604" s="128" t="str">
        <f>IF(F3604="","",_xlfn.IFNA(VLOOKUP(F3604,'سجل المشتريات'!E:M,9,0),"غير مسجلة في المشتريات"))</f>
        <v/>
      </c>
      <c r="I3604" s="27" t="str">
        <f>_xlfn.IFNA(VLOOKUP(E3604,الاوردرات!$B$1:$C$600,2,0),"")</f>
        <v/>
      </c>
      <c r="J3604" s="63"/>
      <c r="L3604" s="125" t="str">
        <f>IF(F3604="","",_xlfn.IFNA((VLOOKUP(F3604,help!L:M,2,0))*G3604,"غير مسجلة في المشتريات"))</f>
        <v/>
      </c>
    </row>
    <row r="3605" spans="2:12" x14ac:dyDescent="0.2">
      <c r="B3605" s="14">
        <f>COUNTIFS($E$3:E3605,تقرير!$E$4)</f>
        <v>21</v>
      </c>
      <c r="C3605" s="48"/>
      <c r="D3605" s="48"/>
      <c r="E3605" s="48"/>
      <c r="F3605" s="50"/>
      <c r="G3605" s="51"/>
      <c r="H3605" s="128" t="str">
        <f>IF(F3605="","",_xlfn.IFNA(VLOOKUP(F3605,'سجل المشتريات'!E:M,9,0),"غير مسجلة في المشتريات"))</f>
        <v/>
      </c>
      <c r="I3605" s="27" t="str">
        <f>_xlfn.IFNA(VLOOKUP(E3605,الاوردرات!$B$1:$C$600,2,0),"")</f>
        <v/>
      </c>
      <c r="J3605" s="63"/>
      <c r="L3605" s="125" t="str">
        <f>IF(F3605="","",_xlfn.IFNA((VLOOKUP(F3605,help!L:M,2,0))*G3605,"غير مسجلة في المشتريات"))</f>
        <v/>
      </c>
    </row>
    <row r="3606" spans="2:12" x14ac:dyDescent="0.2">
      <c r="B3606" s="14">
        <f>COUNTIFS($E$3:E3606,تقرير!$E$4)</f>
        <v>21</v>
      </c>
      <c r="C3606" s="48"/>
      <c r="D3606" s="48"/>
      <c r="E3606" s="48"/>
      <c r="F3606" s="50"/>
      <c r="G3606" s="51"/>
      <c r="H3606" s="128" t="str">
        <f>IF(F3606="","",_xlfn.IFNA(VLOOKUP(F3606,'سجل المشتريات'!E:M,9,0),"غير مسجلة في المشتريات"))</f>
        <v/>
      </c>
      <c r="I3606" s="27" t="str">
        <f>_xlfn.IFNA(VLOOKUP(E3606,الاوردرات!$B$1:$C$600,2,0),"")</f>
        <v/>
      </c>
      <c r="J3606" s="63"/>
      <c r="L3606" s="125" t="str">
        <f>IF(F3606="","",_xlfn.IFNA((VLOOKUP(F3606,help!L:M,2,0))*G3606,"غير مسجلة في المشتريات"))</f>
        <v/>
      </c>
    </row>
    <row r="3607" spans="2:12" x14ac:dyDescent="0.2">
      <c r="B3607" s="14">
        <f>COUNTIFS($E$3:E3607,تقرير!$E$4)</f>
        <v>21</v>
      </c>
      <c r="C3607" s="48"/>
      <c r="D3607" s="48"/>
      <c r="E3607" s="48"/>
      <c r="F3607" s="50"/>
      <c r="G3607" s="51"/>
      <c r="H3607" s="128" t="str">
        <f>IF(F3607="","",_xlfn.IFNA(VLOOKUP(F3607,'سجل المشتريات'!E:M,9,0),"غير مسجلة في المشتريات"))</f>
        <v/>
      </c>
      <c r="I3607" s="27" t="str">
        <f>_xlfn.IFNA(VLOOKUP(E3607,الاوردرات!$B$1:$C$600,2,0),"")</f>
        <v/>
      </c>
      <c r="J3607" s="63"/>
      <c r="L3607" s="125" t="str">
        <f>IF(F3607="","",_xlfn.IFNA((VLOOKUP(F3607,help!L:M,2,0))*G3607,"غير مسجلة في المشتريات"))</f>
        <v/>
      </c>
    </row>
    <row r="3608" spans="2:12" x14ac:dyDescent="0.2">
      <c r="B3608" s="14">
        <f>COUNTIFS($E$3:E3608,تقرير!$E$4)</f>
        <v>21</v>
      </c>
      <c r="C3608" s="48"/>
      <c r="D3608" s="48"/>
      <c r="E3608" s="48"/>
      <c r="F3608" s="50"/>
      <c r="G3608" s="51"/>
      <c r="H3608" s="128" t="str">
        <f>IF(F3608="","",_xlfn.IFNA(VLOOKUP(F3608,'سجل المشتريات'!E:M,9,0),"غير مسجلة في المشتريات"))</f>
        <v/>
      </c>
      <c r="I3608" s="27" t="str">
        <f>_xlfn.IFNA(VLOOKUP(E3608,الاوردرات!$B$1:$C$600,2,0),"")</f>
        <v/>
      </c>
      <c r="J3608" s="63"/>
      <c r="L3608" s="125" t="str">
        <f>IF(F3608="","",_xlfn.IFNA((VLOOKUP(F3608,help!L:M,2,0))*G3608,"غير مسجلة في المشتريات"))</f>
        <v/>
      </c>
    </row>
    <row r="3609" spans="2:12" x14ac:dyDescent="0.2">
      <c r="B3609" s="14">
        <f>COUNTIFS($E$3:E3609,تقرير!$E$4)</f>
        <v>21</v>
      </c>
      <c r="C3609" s="48"/>
      <c r="D3609" s="48"/>
      <c r="E3609" s="48"/>
      <c r="F3609" s="50"/>
      <c r="G3609" s="51"/>
      <c r="H3609" s="128" t="str">
        <f>IF(F3609="","",_xlfn.IFNA(VLOOKUP(F3609,'سجل المشتريات'!E:M,9,0),"غير مسجلة في المشتريات"))</f>
        <v/>
      </c>
      <c r="I3609" s="27" t="str">
        <f>_xlfn.IFNA(VLOOKUP(E3609,الاوردرات!$B$1:$C$600,2,0),"")</f>
        <v/>
      </c>
      <c r="J3609" s="63"/>
      <c r="L3609" s="125" t="str">
        <f>IF(F3609="","",_xlfn.IFNA((VLOOKUP(F3609,help!L:M,2,0))*G3609,"غير مسجلة في المشتريات"))</f>
        <v/>
      </c>
    </row>
    <row r="3610" spans="2:12" x14ac:dyDescent="0.2">
      <c r="B3610" s="14">
        <f>COUNTIFS($E$3:E3610,تقرير!$E$4)</f>
        <v>21</v>
      </c>
      <c r="C3610" s="48"/>
      <c r="D3610" s="48"/>
      <c r="E3610" s="48"/>
      <c r="F3610" s="50"/>
      <c r="G3610" s="51"/>
      <c r="H3610" s="128" t="str">
        <f>IF(F3610="","",_xlfn.IFNA(VLOOKUP(F3610,'سجل المشتريات'!E:M,9,0),"غير مسجلة في المشتريات"))</f>
        <v/>
      </c>
      <c r="I3610" s="27" t="str">
        <f>_xlfn.IFNA(VLOOKUP(E3610,الاوردرات!$B$1:$C$600,2,0),"")</f>
        <v/>
      </c>
      <c r="J3610" s="63"/>
      <c r="L3610" s="125" t="str">
        <f>IF(F3610="","",_xlfn.IFNA((VLOOKUP(F3610,help!L:M,2,0))*G3610,"غير مسجلة في المشتريات"))</f>
        <v/>
      </c>
    </row>
    <row r="3611" spans="2:12" x14ac:dyDescent="0.2">
      <c r="B3611" s="14">
        <f>COUNTIFS($E$3:E3611,تقرير!$E$4)</f>
        <v>21</v>
      </c>
      <c r="C3611" s="48"/>
      <c r="D3611" s="48"/>
      <c r="E3611" s="48"/>
      <c r="F3611" s="50"/>
      <c r="G3611" s="51"/>
      <c r="H3611" s="128" t="str">
        <f>IF(F3611="","",_xlfn.IFNA(VLOOKUP(F3611,'سجل المشتريات'!E:M,9,0),"غير مسجلة في المشتريات"))</f>
        <v/>
      </c>
      <c r="I3611" s="27" t="str">
        <f>_xlfn.IFNA(VLOOKUP(E3611,الاوردرات!$B$1:$C$600,2,0),"")</f>
        <v/>
      </c>
      <c r="J3611" s="63"/>
      <c r="L3611" s="125" t="str">
        <f>IF(F3611="","",_xlfn.IFNA((VLOOKUP(F3611,help!L:M,2,0))*G3611,"غير مسجلة في المشتريات"))</f>
        <v/>
      </c>
    </row>
    <row r="3612" spans="2:12" x14ac:dyDescent="0.2">
      <c r="B3612" s="14">
        <f>COUNTIFS($E$3:E3612,تقرير!$E$4)</f>
        <v>21</v>
      </c>
      <c r="C3612" s="48"/>
      <c r="D3612" s="48"/>
      <c r="E3612" s="48"/>
      <c r="F3612" s="50"/>
      <c r="G3612" s="51"/>
      <c r="H3612" s="128" t="str">
        <f>IF(F3612="","",_xlfn.IFNA(VLOOKUP(F3612,'سجل المشتريات'!E:M,9,0),"غير مسجلة في المشتريات"))</f>
        <v/>
      </c>
      <c r="I3612" s="27" t="str">
        <f>_xlfn.IFNA(VLOOKUP(E3612,الاوردرات!$B$1:$C$600,2,0),"")</f>
        <v/>
      </c>
      <c r="J3612" s="63"/>
      <c r="L3612" s="125" t="str">
        <f>IF(F3612="","",_xlfn.IFNA((VLOOKUP(F3612,help!L:M,2,0))*G3612,"غير مسجلة في المشتريات"))</f>
        <v/>
      </c>
    </row>
    <row r="3613" spans="2:12" x14ac:dyDescent="0.2">
      <c r="B3613" s="14">
        <f>COUNTIFS($E$3:E3613,تقرير!$E$4)</f>
        <v>21</v>
      </c>
      <c r="C3613" s="48"/>
      <c r="D3613" s="48"/>
      <c r="E3613" s="48"/>
      <c r="F3613" s="50"/>
      <c r="G3613" s="51"/>
      <c r="H3613" s="128" t="str">
        <f>IF(F3613="","",_xlfn.IFNA(VLOOKUP(F3613,'سجل المشتريات'!E:M,9,0),"غير مسجلة في المشتريات"))</f>
        <v/>
      </c>
      <c r="I3613" s="27" t="str">
        <f>_xlfn.IFNA(VLOOKUP(E3613,الاوردرات!$B$1:$C$600,2,0),"")</f>
        <v/>
      </c>
      <c r="J3613" s="63"/>
      <c r="L3613" s="125" t="str">
        <f>IF(F3613="","",_xlfn.IFNA((VLOOKUP(F3613,help!L:M,2,0))*G3613,"غير مسجلة في المشتريات"))</f>
        <v/>
      </c>
    </row>
    <row r="3614" spans="2:12" x14ac:dyDescent="0.2">
      <c r="B3614" s="14">
        <f>COUNTIFS($E$3:E3614,تقرير!$E$4)</f>
        <v>21</v>
      </c>
      <c r="C3614" s="48"/>
      <c r="D3614" s="48"/>
      <c r="E3614" s="48"/>
      <c r="F3614" s="50"/>
      <c r="G3614" s="51"/>
      <c r="H3614" s="128" t="str">
        <f>IF(F3614="","",_xlfn.IFNA(VLOOKUP(F3614,'سجل المشتريات'!E:M,9,0),"غير مسجلة في المشتريات"))</f>
        <v/>
      </c>
      <c r="I3614" s="27" t="str">
        <f>_xlfn.IFNA(VLOOKUP(E3614,الاوردرات!$B$1:$C$600,2,0),"")</f>
        <v/>
      </c>
      <c r="J3614" s="63"/>
      <c r="L3614" s="125" t="str">
        <f>IF(F3614="","",_xlfn.IFNA((VLOOKUP(F3614,help!L:M,2,0))*G3614,"غير مسجلة في المشتريات"))</f>
        <v/>
      </c>
    </row>
    <row r="3615" spans="2:12" x14ac:dyDescent="0.2">
      <c r="B3615" s="14">
        <f>COUNTIFS($E$3:E3615,تقرير!$E$4)</f>
        <v>21</v>
      </c>
      <c r="C3615" s="48"/>
      <c r="D3615" s="48"/>
      <c r="E3615" s="48"/>
      <c r="F3615" s="50"/>
      <c r="G3615" s="51"/>
      <c r="H3615" s="128" t="str">
        <f>IF(F3615="","",_xlfn.IFNA(VLOOKUP(F3615,'سجل المشتريات'!E:M,9,0),"غير مسجلة في المشتريات"))</f>
        <v/>
      </c>
      <c r="I3615" s="27" t="str">
        <f>_xlfn.IFNA(VLOOKUP(E3615,الاوردرات!$B$1:$C$600,2,0),"")</f>
        <v/>
      </c>
      <c r="J3615" s="63"/>
      <c r="L3615" s="125" t="str">
        <f>IF(F3615="","",_xlfn.IFNA((VLOOKUP(F3615,help!L:M,2,0))*G3615,"غير مسجلة في المشتريات"))</f>
        <v/>
      </c>
    </row>
    <row r="3616" spans="2:12" x14ac:dyDescent="0.2">
      <c r="B3616" s="14">
        <f>COUNTIFS($E$3:E3616,تقرير!$E$4)</f>
        <v>21</v>
      </c>
      <c r="C3616" s="48"/>
      <c r="D3616" s="48"/>
      <c r="E3616" s="48"/>
      <c r="F3616" s="50"/>
      <c r="G3616" s="51"/>
      <c r="H3616" s="128" t="str">
        <f>IF(F3616="","",_xlfn.IFNA(VLOOKUP(F3616,'سجل المشتريات'!E:M,9,0),"غير مسجلة في المشتريات"))</f>
        <v/>
      </c>
      <c r="I3616" s="27" t="str">
        <f>_xlfn.IFNA(VLOOKUP(E3616,الاوردرات!$B$1:$C$600,2,0),"")</f>
        <v/>
      </c>
      <c r="J3616" s="63"/>
      <c r="L3616" s="125" t="str">
        <f>IF(F3616="","",_xlfn.IFNA((VLOOKUP(F3616,help!L:M,2,0))*G3616,"غير مسجلة في المشتريات"))</f>
        <v/>
      </c>
    </row>
    <row r="3617" spans="2:12" x14ac:dyDescent="0.2">
      <c r="B3617" s="14">
        <f>COUNTIFS($E$3:E3617,تقرير!$E$4)</f>
        <v>21</v>
      </c>
      <c r="C3617" s="48"/>
      <c r="D3617" s="48"/>
      <c r="E3617" s="48"/>
      <c r="F3617" s="50"/>
      <c r="G3617" s="51"/>
      <c r="H3617" s="128" t="str">
        <f>IF(F3617="","",_xlfn.IFNA(VLOOKUP(F3617,'سجل المشتريات'!E:M,9,0),"غير مسجلة في المشتريات"))</f>
        <v/>
      </c>
      <c r="I3617" s="27" t="str">
        <f>_xlfn.IFNA(VLOOKUP(E3617,الاوردرات!$B$1:$C$600,2,0),"")</f>
        <v/>
      </c>
      <c r="J3617" s="63"/>
      <c r="L3617" s="125" t="str">
        <f>IF(F3617="","",_xlfn.IFNA((VLOOKUP(F3617,help!L:M,2,0))*G3617,"غير مسجلة في المشتريات"))</f>
        <v/>
      </c>
    </row>
    <row r="3618" spans="2:12" x14ac:dyDescent="0.2">
      <c r="B3618" s="14">
        <f>COUNTIFS($E$3:E3618,تقرير!$E$4)</f>
        <v>21</v>
      </c>
      <c r="C3618" s="48"/>
      <c r="D3618" s="48"/>
      <c r="E3618" s="48"/>
      <c r="F3618" s="50"/>
      <c r="G3618" s="51"/>
      <c r="H3618" s="128" t="str">
        <f>IF(F3618="","",_xlfn.IFNA(VLOOKUP(F3618,'سجل المشتريات'!E:M,9,0),"غير مسجلة في المشتريات"))</f>
        <v/>
      </c>
      <c r="I3618" s="27" t="str">
        <f>_xlfn.IFNA(VLOOKUP(E3618,الاوردرات!$B$1:$C$600,2,0),"")</f>
        <v/>
      </c>
      <c r="J3618" s="63"/>
      <c r="L3618" s="125" t="str">
        <f>IF(F3618="","",_xlfn.IFNA((VLOOKUP(F3618,help!L:M,2,0))*G3618,"غير مسجلة في المشتريات"))</f>
        <v/>
      </c>
    </row>
    <row r="3619" spans="2:12" x14ac:dyDescent="0.2">
      <c r="B3619" s="14">
        <f>COUNTIFS($E$3:E3619,تقرير!$E$4)</f>
        <v>21</v>
      </c>
      <c r="C3619" s="48"/>
      <c r="D3619" s="48"/>
      <c r="E3619" s="48"/>
      <c r="F3619" s="50"/>
      <c r="G3619" s="51"/>
      <c r="H3619" s="128" t="str">
        <f>IF(F3619="","",_xlfn.IFNA(VLOOKUP(F3619,'سجل المشتريات'!E:M,9,0),"غير مسجلة في المشتريات"))</f>
        <v/>
      </c>
      <c r="I3619" s="27" t="str">
        <f>_xlfn.IFNA(VLOOKUP(E3619,الاوردرات!$B$1:$C$600,2,0),"")</f>
        <v/>
      </c>
      <c r="J3619" s="63"/>
      <c r="L3619" s="125" t="str">
        <f>IF(F3619="","",_xlfn.IFNA((VLOOKUP(F3619,help!L:M,2,0))*G3619,"غير مسجلة في المشتريات"))</f>
        <v/>
      </c>
    </row>
    <row r="3620" spans="2:12" x14ac:dyDescent="0.2">
      <c r="B3620" s="14">
        <f>COUNTIFS($E$3:E3620,تقرير!$E$4)</f>
        <v>21</v>
      </c>
      <c r="C3620" s="48"/>
      <c r="D3620" s="48"/>
      <c r="E3620" s="48"/>
      <c r="F3620" s="50"/>
      <c r="G3620" s="51"/>
      <c r="H3620" s="128" t="str">
        <f>IF(F3620="","",_xlfn.IFNA(VLOOKUP(F3620,'سجل المشتريات'!E:M,9,0),"غير مسجلة في المشتريات"))</f>
        <v/>
      </c>
      <c r="I3620" s="27" t="str">
        <f>_xlfn.IFNA(VLOOKUP(E3620,الاوردرات!$B$1:$C$600,2,0),"")</f>
        <v/>
      </c>
      <c r="J3620" s="63"/>
      <c r="L3620" s="125" t="str">
        <f>IF(F3620="","",_xlfn.IFNA((VLOOKUP(F3620,help!L:M,2,0))*G3620,"غير مسجلة في المشتريات"))</f>
        <v/>
      </c>
    </row>
    <row r="3621" spans="2:12" x14ac:dyDescent="0.2">
      <c r="B3621" s="14">
        <f>COUNTIFS($E$3:E3621,تقرير!$E$4)</f>
        <v>21</v>
      </c>
      <c r="C3621" s="48"/>
      <c r="D3621" s="48"/>
      <c r="E3621" s="48"/>
      <c r="F3621" s="50"/>
      <c r="G3621" s="51"/>
      <c r="H3621" s="128" t="str">
        <f>IF(F3621="","",_xlfn.IFNA(VLOOKUP(F3621,'سجل المشتريات'!E:M,9,0),"غير مسجلة في المشتريات"))</f>
        <v/>
      </c>
      <c r="I3621" s="27" t="str">
        <f>_xlfn.IFNA(VLOOKUP(E3621,الاوردرات!$B$1:$C$600,2,0),"")</f>
        <v/>
      </c>
      <c r="J3621" s="63"/>
      <c r="L3621" s="125" t="str">
        <f>IF(F3621="","",_xlfn.IFNA((VLOOKUP(F3621,help!L:M,2,0))*G3621,"غير مسجلة في المشتريات"))</f>
        <v/>
      </c>
    </row>
    <row r="3622" spans="2:12" x14ac:dyDescent="0.2">
      <c r="B3622" s="14">
        <f>COUNTIFS($E$3:E3622,تقرير!$E$4)</f>
        <v>21</v>
      </c>
      <c r="C3622" s="48"/>
      <c r="D3622" s="48"/>
      <c r="E3622" s="48"/>
      <c r="F3622" s="50"/>
      <c r="G3622" s="51"/>
      <c r="H3622" s="128" t="str">
        <f>IF(F3622="","",_xlfn.IFNA(VLOOKUP(F3622,'سجل المشتريات'!E:M,9,0),"غير مسجلة في المشتريات"))</f>
        <v/>
      </c>
      <c r="I3622" s="27" t="str">
        <f>_xlfn.IFNA(VLOOKUP(E3622,الاوردرات!$B$1:$C$600,2,0),"")</f>
        <v/>
      </c>
      <c r="J3622" s="63"/>
      <c r="L3622" s="125" t="str">
        <f>IF(F3622="","",_xlfn.IFNA((VLOOKUP(F3622,help!L:M,2,0))*G3622,"غير مسجلة في المشتريات"))</f>
        <v/>
      </c>
    </row>
    <row r="3623" spans="2:12" x14ac:dyDescent="0.2">
      <c r="B3623" s="14">
        <f>COUNTIFS($E$3:E3623,تقرير!$E$4)</f>
        <v>21</v>
      </c>
      <c r="C3623" s="48"/>
      <c r="D3623" s="48"/>
      <c r="E3623" s="48"/>
      <c r="F3623" s="50"/>
      <c r="G3623" s="51"/>
      <c r="H3623" s="128" t="str">
        <f>IF(F3623="","",_xlfn.IFNA(VLOOKUP(F3623,'سجل المشتريات'!E:M,9,0),"غير مسجلة في المشتريات"))</f>
        <v/>
      </c>
      <c r="I3623" s="27" t="str">
        <f>_xlfn.IFNA(VLOOKUP(E3623,الاوردرات!$B$1:$C$600,2,0),"")</f>
        <v/>
      </c>
      <c r="J3623" s="63"/>
      <c r="L3623" s="125" t="str">
        <f>IF(F3623="","",_xlfn.IFNA((VLOOKUP(F3623,help!L:M,2,0))*G3623,"غير مسجلة في المشتريات"))</f>
        <v/>
      </c>
    </row>
    <row r="3624" spans="2:12" x14ac:dyDescent="0.2">
      <c r="B3624" s="14">
        <f>COUNTIFS($E$3:E3624,تقرير!$E$4)</f>
        <v>21</v>
      </c>
      <c r="C3624" s="48"/>
      <c r="D3624" s="48"/>
      <c r="E3624" s="48"/>
      <c r="F3624" s="50"/>
      <c r="G3624" s="51"/>
      <c r="H3624" s="128" t="str">
        <f>IF(F3624="","",_xlfn.IFNA(VLOOKUP(F3624,'سجل المشتريات'!E:M,9,0),"غير مسجلة في المشتريات"))</f>
        <v/>
      </c>
      <c r="I3624" s="27" t="str">
        <f>_xlfn.IFNA(VLOOKUP(E3624,الاوردرات!$B$1:$C$600,2,0),"")</f>
        <v/>
      </c>
      <c r="J3624" s="63"/>
      <c r="L3624" s="125" t="str">
        <f>IF(F3624="","",_xlfn.IFNA((VLOOKUP(F3624,help!L:M,2,0))*G3624,"غير مسجلة في المشتريات"))</f>
        <v/>
      </c>
    </row>
    <row r="3625" spans="2:12" x14ac:dyDescent="0.2">
      <c r="B3625" s="14">
        <f>COUNTIFS($E$3:E3625,تقرير!$E$4)</f>
        <v>21</v>
      </c>
      <c r="C3625" s="48"/>
      <c r="D3625" s="48"/>
      <c r="E3625" s="48"/>
      <c r="F3625" s="50"/>
      <c r="G3625" s="51"/>
      <c r="H3625" s="128" t="str">
        <f>IF(F3625="","",_xlfn.IFNA(VLOOKUP(F3625,'سجل المشتريات'!E:M,9,0),"غير مسجلة في المشتريات"))</f>
        <v/>
      </c>
      <c r="I3625" s="27" t="str">
        <f>_xlfn.IFNA(VLOOKUP(E3625,الاوردرات!$B$1:$C$600,2,0),"")</f>
        <v/>
      </c>
      <c r="J3625" s="63"/>
      <c r="L3625" s="125" t="str">
        <f>IF(F3625="","",_xlfn.IFNA((VLOOKUP(F3625,help!L:M,2,0))*G3625,"غير مسجلة في المشتريات"))</f>
        <v/>
      </c>
    </row>
    <row r="3626" spans="2:12" x14ac:dyDescent="0.2">
      <c r="B3626" s="14">
        <f>COUNTIFS($E$3:E3626,تقرير!$E$4)</f>
        <v>21</v>
      </c>
      <c r="C3626" s="48"/>
      <c r="D3626" s="48"/>
      <c r="E3626" s="48"/>
      <c r="F3626" s="50"/>
      <c r="G3626" s="51"/>
      <c r="H3626" s="128" t="str">
        <f>IF(F3626="","",_xlfn.IFNA(VLOOKUP(F3626,'سجل المشتريات'!E:M,9,0),"غير مسجلة في المشتريات"))</f>
        <v/>
      </c>
      <c r="I3626" s="27" t="str">
        <f>_xlfn.IFNA(VLOOKUP(E3626,الاوردرات!$B$1:$C$600,2,0),"")</f>
        <v/>
      </c>
      <c r="J3626" s="63"/>
      <c r="L3626" s="125" t="str">
        <f>IF(F3626="","",_xlfn.IFNA((VLOOKUP(F3626,help!L:M,2,0))*G3626,"غير مسجلة في المشتريات"))</f>
        <v/>
      </c>
    </row>
    <row r="3627" spans="2:12" x14ac:dyDescent="0.2">
      <c r="B3627" s="14">
        <f>COUNTIFS($E$3:E3627,تقرير!$E$4)</f>
        <v>21</v>
      </c>
      <c r="C3627" s="48"/>
      <c r="D3627" s="48"/>
      <c r="E3627" s="48"/>
      <c r="F3627" s="50"/>
      <c r="G3627" s="51"/>
      <c r="H3627" s="128" t="str">
        <f>IF(F3627="","",_xlfn.IFNA(VLOOKUP(F3627,'سجل المشتريات'!E:M,9,0),"غير مسجلة في المشتريات"))</f>
        <v/>
      </c>
      <c r="I3627" s="27" t="str">
        <f>_xlfn.IFNA(VLOOKUP(E3627,الاوردرات!$B$1:$C$600,2,0),"")</f>
        <v/>
      </c>
      <c r="J3627" s="63"/>
      <c r="L3627" s="125" t="str">
        <f>IF(F3627="","",_xlfn.IFNA((VLOOKUP(F3627,help!L:M,2,0))*G3627,"غير مسجلة في المشتريات"))</f>
        <v/>
      </c>
    </row>
    <row r="3628" spans="2:12" x14ac:dyDescent="0.2">
      <c r="B3628" s="14">
        <f>COUNTIFS($E$3:E3628,تقرير!$E$4)</f>
        <v>21</v>
      </c>
      <c r="C3628" s="48"/>
      <c r="D3628" s="48"/>
      <c r="E3628" s="48"/>
      <c r="F3628" s="50"/>
      <c r="G3628" s="51"/>
      <c r="H3628" s="128" t="str">
        <f>IF(F3628="","",_xlfn.IFNA(VLOOKUP(F3628,'سجل المشتريات'!E:M,9,0),"غير مسجلة في المشتريات"))</f>
        <v/>
      </c>
      <c r="I3628" s="27" t="str">
        <f>_xlfn.IFNA(VLOOKUP(E3628,الاوردرات!$B$1:$C$600,2,0),"")</f>
        <v/>
      </c>
      <c r="J3628" s="63"/>
      <c r="L3628" s="125" t="str">
        <f>IF(F3628="","",_xlfn.IFNA((VLOOKUP(F3628,help!L:M,2,0))*G3628,"غير مسجلة في المشتريات"))</f>
        <v/>
      </c>
    </row>
    <row r="3629" spans="2:12" x14ac:dyDescent="0.2">
      <c r="B3629" s="14">
        <f>COUNTIFS($E$3:E3629,تقرير!$E$4)</f>
        <v>21</v>
      </c>
      <c r="C3629" s="48"/>
      <c r="D3629" s="48"/>
      <c r="E3629" s="48"/>
      <c r="F3629" s="50"/>
      <c r="G3629" s="51"/>
      <c r="H3629" s="128" t="str">
        <f>IF(F3629="","",_xlfn.IFNA(VLOOKUP(F3629,'سجل المشتريات'!E:M,9,0),"غير مسجلة في المشتريات"))</f>
        <v/>
      </c>
      <c r="I3629" s="27" t="str">
        <f>_xlfn.IFNA(VLOOKUP(E3629,الاوردرات!$B$1:$C$600,2,0),"")</f>
        <v/>
      </c>
      <c r="J3629" s="63"/>
      <c r="L3629" s="125" t="str">
        <f>IF(F3629="","",_xlfn.IFNA((VLOOKUP(F3629,help!L:M,2,0))*G3629,"غير مسجلة في المشتريات"))</f>
        <v/>
      </c>
    </row>
    <row r="3630" spans="2:12" x14ac:dyDescent="0.2">
      <c r="B3630" s="14">
        <f>COUNTIFS($E$3:E3630,تقرير!$E$4)</f>
        <v>21</v>
      </c>
      <c r="C3630" s="48"/>
      <c r="D3630" s="48"/>
      <c r="E3630" s="48"/>
      <c r="F3630" s="50"/>
      <c r="G3630" s="51"/>
      <c r="H3630" s="128" t="str">
        <f>IF(F3630="","",_xlfn.IFNA(VLOOKUP(F3630,'سجل المشتريات'!E:M,9,0),"غير مسجلة في المشتريات"))</f>
        <v/>
      </c>
      <c r="I3630" s="27" t="str">
        <f>_xlfn.IFNA(VLOOKUP(E3630,الاوردرات!$B$1:$C$600,2,0),"")</f>
        <v/>
      </c>
      <c r="J3630" s="63"/>
      <c r="L3630" s="125" t="str">
        <f>IF(F3630="","",_xlfn.IFNA((VLOOKUP(F3630,help!L:M,2,0))*G3630,"غير مسجلة في المشتريات"))</f>
        <v/>
      </c>
    </row>
    <row r="3631" spans="2:12" x14ac:dyDescent="0.2">
      <c r="B3631" s="14">
        <f>COUNTIFS($E$3:E3631,تقرير!$E$4)</f>
        <v>21</v>
      </c>
      <c r="C3631" s="48"/>
      <c r="D3631" s="48"/>
      <c r="E3631" s="48"/>
      <c r="F3631" s="50"/>
      <c r="G3631" s="51"/>
      <c r="H3631" s="128" t="str">
        <f>IF(F3631="","",_xlfn.IFNA(VLOOKUP(F3631,'سجل المشتريات'!E:M,9,0),"غير مسجلة في المشتريات"))</f>
        <v/>
      </c>
      <c r="I3631" s="27" t="str">
        <f>_xlfn.IFNA(VLOOKUP(E3631,الاوردرات!$B$1:$C$600,2,0),"")</f>
        <v/>
      </c>
      <c r="J3631" s="63"/>
      <c r="L3631" s="125" t="str">
        <f>IF(F3631="","",_xlfn.IFNA((VLOOKUP(F3631,help!L:M,2,0))*G3631,"غير مسجلة في المشتريات"))</f>
        <v/>
      </c>
    </row>
    <row r="3632" spans="2:12" x14ac:dyDescent="0.2">
      <c r="B3632" s="14">
        <f>COUNTIFS($E$3:E3632,تقرير!$E$4)</f>
        <v>21</v>
      </c>
      <c r="C3632" s="48"/>
      <c r="D3632" s="48"/>
      <c r="E3632" s="48"/>
      <c r="F3632" s="50"/>
      <c r="G3632" s="51"/>
      <c r="H3632" s="128" t="str">
        <f>IF(F3632="","",_xlfn.IFNA(VLOOKUP(F3632,'سجل المشتريات'!E:M,9,0),"غير مسجلة في المشتريات"))</f>
        <v/>
      </c>
      <c r="I3632" s="27" t="str">
        <f>_xlfn.IFNA(VLOOKUP(E3632,الاوردرات!$B$1:$C$600,2,0),"")</f>
        <v/>
      </c>
      <c r="J3632" s="63"/>
      <c r="L3632" s="125" t="str">
        <f>IF(F3632="","",_xlfn.IFNA((VLOOKUP(F3632,help!L:M,2,0))*G3632,"غير مسجلة في المشتريات"))</f>
        <v/>
      </c>
    </row>
    <row r="3633" spans="2:12" x14ac:dyDescent="0.2">
      <c r="B3633" s="14">
        <f>COUNTIFS($E$3:E3633,تقرير!$E$4)</f>
        <v>21</v>
      </c>
      <c r="C3633" s="48"/>
      <c r="D3633" s="48"/>
      <c r="E3633" s="48"/>
      <c r="F3633" s="50"/>
      <c r="G3633" s="51"/>
      <c r="H3633" s="128" t="str">
        <f>IF(F3633="","",_xlfn.IFNA(VLOOKUP(F3633,'سجل المشتريات'!E:M,9,0),"غير مسجلة في المشتريات"))</f>
        <v/>
      </c>
      <c r="I3633" s="27" t="str">
        <f>_xlfn.IFNA(VLOOKUP(E3633,الاوردرات!$B$1:$C$600,2,0),"")</f>
        <v/>
      </c>
      <c r="J3633" s="63"/>
      <c r="L3633" s="125" t="str">
        <f>IF(F3633="","",_xlfn.IFNA((VLOOKUP(F3633,help!L:M,2,0))*G3633,"غير مسجلة في المشتريات"))</f>
        <v/>
      </c>
    </row>
    <row r="3634" spans="2:12" x14ac:dyDescent="0.2">
      <c r="B3634" s="14">
        <f>COUNTIFS($E$3:E3634,تقرير!$E$4)</f>
        <v>21</v>
      </c>
      <c r="C3634" s="48"/>
      <c r="D3634" s="48"/>
      <c r="E3634" s="48"/>
      <c r="F3634" s="50"/>
      <c r="G3634" s="51"/>
      <c r="H3634" s="128" t="str">
        <f>IF(F3634="","",_xlfn.IFNA(VLOOKUP(F3634,'سجل المشتريات'!E:M,9,0),"غير مسجلة في المشتريات"))</f>
        <v/>
      </c>
      <c r="I3634" s="27" t="str">
        <f>_xlfn.IFNA(VLOOKUP(E3634,الاوردرات!$B$1:$C$600,2,0),"")</f>
        <v/>
      </c>
      <c r="J3634" s="63"/>
      <c r="L3634" s="125" t="str">
        <f>IF(F3634="","",_xlfn.IFNA((VLOOKUP(F3634,help!L:M,2,0))*G3634,"غير مسجلة في المشتريات"))</f>
        <v/>
      </c>
    </row>
    <row r="3635" spans="2:12" x14ac:dyDescent="0.2">
      <c r="B3635" s="14">
        <f>COUNTIFS($E$3:E3635,تقرير!$E$4)</f>
        <v>21</v>
      </c>
      <c r="C3635" s="48"/>
      <c r="D3635" s="48"/>
      <c r="E3635" s="48"/>
      <c r="F3635" s="50"/>
      <c r="G3635" s="51"/>
      <c r="H3635" s="128" t="str">
        <f>IF(F3635="","",_xlfn.IFNA(VLOOKUP(F3635,'سجل المشتريات'!E:M,9,0),"غير مسجلة في المشتريات"))</f>
        <v/>
      </c>
      <c r="I3635" s="27" t="str">
        <f>_xlfn.IFNA(VLOOKUP(E3635,الاوردرات!$B$1:$C$600,2,0),"")</f>
        <v/>
      </c>
      <c r="J3635" s="63"/>
      <c r="L3635" s="125" t="str">
        <f>IF(F3635="","",_xlfn.IFNA((VLOOKUP(F3635,help!L:M,2,0))*G3635,"غير مسجلة في المشتريات"))</f>
        <v/>
      </c>
    </row>
    <row r="3636" spans="2:12" x14ac:dyDescent="0.2">
      <c r="B3636" s="14">
        <f>COUNTIFS($E$3:E3636,تقرير!$E$4)</f>
        <v>21</v>
      </c>
      <c r="C3636" s="48"/>
      <c r="D3636" s="48"/>
      <c r="E3636" s="48"/>
      <c r="F3636" s="50"/>
      <c r="G3636" s="51"/>
      <c r="H3636" s="128" t="str">
        <f>IF(F3636="","",_xlfn.IFNA(VLOOKUP(F3636,'سجل المشتريات'!E:M,9,0),"غير مسجلة في المشتريات"))</f>
        <v/>
      </c>
      <c r="I3636" s="27" t="str">
        <f>_xlfn.IFNA(VLOOKUP(E3636,الاوردرات!$B$1:$C$600,2,0),"")</f>
        <v/>
      </c>
      <c r="J3636" s="63"/>
      <c r="L3636" s="125" t="str">
        <f>IF(F3636="","",_xlfn.IFNA((VLOOKUP(F3636,help!L:M,2,0))*G3636,"غير مسجلة في المشتريات"))</f>
        <v/>
      </c>
    </row>
    <row r="3637" spans="2:12" x14ac:dyDescent="0.2">
      <c r="B3637" s="14">
        <f>COUNTIFS($E$3:E3637,تقرير!$E$4)</f>
        <v>21</v>
      </c>
      <c r="C3637" s="48"/>
      <c r="D3637" s="48"/>
      <c r="E3637" s="48"/>
      <c r="F3637" s="50"/>
      <c r="G3637" s="51"/>
      <c r="H3637" s="128" t="str">
        <f>IF(F3637="","",_xlfn.IFNA(VLOOKUP(F3637,'سجل المشتريات'!E:M,9,0),"غير مسجلة في المشتريات"))</f>
        <v/>
      </c>
      <c r="I3637" s="27" t="str">
        <f>_xlfn.IFNA(VLOOKUP(E3637,الاوردرات!$B$1:$C$600,2,0),"")</f>
        <v/>
      </c>
      <c r="J3637" s="63"/>
      <c r="L3637" s="125" t="str">
        <f>IF(F3637="","",_xlfn.IFNA((VLOOKUP(F3637,help!L:M,2,0))*G3637,"غير مسجلة في المشتريات"))</f>
        <v/>
      </c>
    </row>
    <row r="3638" spans="2:12" x14ac:dyDescent="0.2">
      <c r="B3638" s="14">
        <f>COUNTIFS($E$3:E3638,تقرير!$E$4)</f>
        <v>21</v>
      </c>
      <c r="C3638" s="48"/>
      <c r="D3638" s="48"/>
      <c r="E3638" s="48"/>
      <c r="F3638" s="50"/>
      <c r="G3638" s="51"/>
      <c r="H3638" s="128" t="str">
        <f>IF(F3638="","",_xlfn.IFNA(VLOOKUP(F3638,'سجل المشتريات'!E:M,9,0),"غير مسجلة في المشتريات"))</f>
        <v/>
      </c>
      <c r="I3638" s="27" t="str">
        <f>_xlfn.IFNA(VLOOKUP(E3638,الاوردرات!$B$1:$C$600,2,0),"")</f>
        <v/>
      </c>
      <c r="J3638" s="63"/>
      <c r="L3638" s="125" t="str">
        <f>IF(F3638="","",_xlfn.IFNA((VLOOKUP(F3638,help!L:M,2,0))*G3638,"غير مسجلة في المشتريات"))</f>
        <v/>
      </c>
    </row>
    <row r="3639" spans="2:12" x14ac:dyDescent="0.2">
      <c r="B3639" s="14">
        <f>COUNTIFS($E$3:E3639,تقرير!$E$4)</f>
        <v>21</v>
      </c>
      <c r="C3639" s="48"/>
      <c r="D3639" s="48"/>
      <c r="E3639" s="48"/>
      <c r="F3639" s="50"/>
      <c r="G3639" s="51"/>
      <c r="H3639" s="128" t="str">
        <f>IF(F3639="","",_xlfn.IFNA(VLOOKUP(F3639,'سجل المشتريات'!E:M,9,0),"غير مسجلة في المشتريات"))</f>
        <v/>
      </c>
      <c r="I3639" s="27" t="str">
        <f>_xlfn.IFNA(VLOOKUP(E3639,الاوردرات!$B$1:$C$600,2,0),"")</f>
        <v/>
      </c>
      <c r="J3639" s="63"/>
      <c r="L3639" s="125" t="str">
        <f>IF(F3639="","",_xlfn.IFNA((VLOOKUP(F3639,help!L:M,2,0))*G3639,"غير مسجلة في المشتريات"))</f>
        <v/>
      </c>
    </row>
    <row r="3640" spans="2:12" x14ac:dyDescent="0.2">
      <c r="B3640" s="14">
        <f>COUNTIFS($E$3:E3640,تقرير!$E$4)</f>
        <v>21</v>
      </c>
      <c r="C3640" s="48"/>
      <c r="D3640" s="48"/>
      <c r="E3640" s="48"/>
      <c r="F3640" s="50"/>
      <c r="G3640" s="51"/>
      <c r="H3640" s="128" t="str">
        <f>IF(F3640="","",_xlfn.IFNA(VLOOKUP(F3640,'سجل المشتريات'!E:M,9,0),"غير مسجلة في المشتريات"))</f>
        <v/>
      </c>
      <c r="I3640" s="27" t="str">
        <f>_xlfn.IFNA(VLOOKUP(E3640,الاوردرات!$B$1:$C$600,2,0),"")</f>
        <v/>
      </c>
      <c r="J3640" s="63"/>
      <c r="L3640" s="125" t="str">
        <f>IF(F3640="","",_xlfn.IFNA((VLOOKUP(F3640,help!L:M,2,0))*G3640,"غير مسجلة في المشتريات"))</f>
        <v/>
      </c>
    </row>
    <row r="3641" spans="2:12" x14ac:dyDescent="0.2">
      <c r="B3641" s="14">
        <f>COUNTIFS($E$3:E3641,تقرير!$E$4)</f>
        <v>21</v>
      </c>
      <c r="C3641" s="48"/>
      <c r="D3641" s="48"/>
      <c r="E3641" s="48"/>
      <c r="F3641" s="50"/>
      <c r="G3641" s="51"/>
      <c r="H3641" s="128" t="str">
        <f>IF(F3641="","",_xlfn.IFNA(VLOOKUP(F3641,'سجل المشتريات'!E:M,9,0),"غير مسجلة في المشتريات"))</f>
        <v/>
      </c>
      <c r="I3641" s="27" t="str">
        <f>_xlfn.IFNA(VLOOKUP(E3641,الاوردرات!$B$1:$C$600,2,0),"")</f>
        <v/>
      </c>
      <c r="J3641" s="63"/>
      <c r="L3641" s="125" t="str">
        <f>IF(F3641="","",_xlfn.IFNA((VLOOKUP(F3641,help!L:M,2,0))*G3641,"غير مسجلة في المشتريات"))</f>
        <v/>
      </c>
    </row>
    <row r="3642" spans="2:12" x14ac:dyDescent="0.2">
      <c r="B3642" s="14">
        <f>COUNTIFS($E$3:E3642,تقرير!$E$4)</f>
        <v>21</v>
      </c>
      <c r="C3642" s="48"/>
      <c r="D3642" s="48"/>
      <c r="E3642" s="48"/>
      <c r="F3642" s="50"/>
      <c r="G3642" s="51"/>
      <c r="H3642" s="128" t="str">
        <f>IF(F3642="","",_xlfn.IFNA(VLOOKUP(F3642,'سجل المشتريات'!E:M,9,0),"غير مسجلة في المشتريات"))</f>
        <v/>
      </c>
      <c r="I3642" s="27" t="str">
        <f>_xlfn.IFNA(VLOOKUP(E3642,الاوردرات!$B$1:$C$600,2,0),"")</f>
        <v/>
      </c>
      <c r="J3642" s="63"/>
      <c r="L3642" s="125" t="str">
        <f>IF(F3642="","",_xlfn.IFNA((VLOOKUP(F3642,help!L:M,2,0))*G3642,"غير مسجلة في المشتريات"))</f>
        <v/>
      </c>
    </row>
    <row r="3643" spans="2:12" x14ac:dyDescent="0.2">
      <c r="B3643" s="14">
        <f>COUNTIFS($E$3:E3643,تقرير!$E$4)</f>
        <v>21</v>
      </c>
      <c r="C3643" s="48"/>
      <c r="D3643" s="48"/>
      <c r="E3643" s="48"/>
      <c r="F3643" s="50"/>
      <c r="G3643" s="51"/>
      <c r="H3643" s="128" t="str">
        <f>IF(F3643="","",_xlfn.IFNA(VLOOKUP(F3643,'سجل المشتريات'!E:M,9,0),"غير مسجلة في المشتريات"))</f>
        <v/>
      </c>
      <c r="I3643" s="27" t="str">
        <f>_xlfn.IFNA(VLOOKUP(E3643,الاوردرات!$B$1:$C$600,2,0),"")</f>
        <v/>
      </c>
      <c r="J3643" s="63"/>
      <c r="L3643" s="125" t="str">
        <f>IF(F3643="","",_xlfn.IFNA((VLOOKUP(F3643,help!L:M,2,0))*G3643,"غير مسجلة في المشتريات"))</f>
        <v/>
      </c>
    </row>
    <row r="3644" spans="2:12" x14ac:dyDescent="0.2">
      <c r="B3644" s="14">
        <f>COUNTIFS($E$3:E3644,تقرير!$E$4)</f>
        <v>21</v>
      </c>
      <c r="C3644" s="48"/>
      <c r="D3644" s="48"/>
      <c r="E3644" s="48"/>
      <c r="F3644" s="50"/>
      <c r="G3644" s="51"/>
      <c r="H3644" s="128" t="str">
        <f>IF(F3644="","",_xlfn.IFNA(VLOOKUP(F3644,'سجل المشتريات'!E:M,9,0),"غير مسجلة في المشتريات"))</f>
        <v/>
      </c>
      <c r="I3644" s="27" t="str">
        <f>_xlfn.IFNA(VLOOKUP(E3644,الاوردرات!$B$1:$C$600,2,0),"")</f>
        <v/>
      </c>
      <c r="J3644" s="63"/>
      <c r="L3644" s="125" t="str">
        <f>IF(F3644="","",_xlfn.IFNA((VLOOKUP(F3644,help!L:M,2,0))*G3644,"غير مسجلة في المشتريات"))</f>
        <v/>
      </c>
    </row>
    <row r="3645" spans="2:12" x14ac:dyDescent="0.2">
      <c r="B3645" s="14">
        <f>COUNTIFS($E$3:E3645,تقرير!$E$4)</f>
        <v>21</v>
      </c>
      <c r="C3645" s="48"/>
      <c r="D3645" s="48"/>
      <c r="E3645" s="48"/>
      <c r="F3645" s="50"/>
      <c r="G3645" s="51"/>
      <c r="H3645" s="128" t="str">
        <f>IF(F3645="","",_xlfn.IFNA(VLOOKUP(F3645,'سجل المشتريات'!E:M,9,0),"غير مسجلة في المشتريات"))</f>
        <v/>
      </c>
      <c r="I3645" s="27" t="str">
        <f>_xlfn.IFNA(VLOOKUP(E3645,الاوردرات!$B$1:$C$600,2,0),"")</f>
        <v/>
      </c>
      <c r="J3645" s="63"/>
      <c r="L3645" s="125" t="str">
        <f>IF(F3645="","",_xlfn.IFNA((VLOOKUP(F3645,help!L:M,2,0))*G3645,"غير مسجلة في المشتريات"))</f>
        <v/>
      </c>
    </row>
    <row r="3646" spans="2:12" x14ac:dyDescent="0.2">
      <c r="B3646" s="14">
        <f>COUNTIFS($E$3:E3646,تقرير!$E$4)</f>
        <v>21</v>
      </c>
      <c r="C3646" s="48"/>
      <c r="D3646" s="48"/>
      <c r="E3646" s="48"/>
      <c r="F3646" s="50"/>
      <c r="G3646" s="51"/>
      <c r="H3646" s="128" t="str">
        <f>IF(F3646="","",_xlfn.IFNA(VLOOKUP(F3646,'سجل المشتريات'!E:M,9,0),"غير مسجلة في المشتريات"))</f>
        <v/>
      </c>
      <c r="I3646" s="27" t="str">
        <f>_xlfn.IFNA(VLOOKUP(E3646,الاوردرات!$B$1:$C$600,2,0),"")</f>
        <v/>
      </c>
      <c r="J3646" s="63"/>
      <c r="L3646" s="125" t="str">
        <f>IF(F3646="","",_xlfn.IFNA((VLOOKUP(F3646,help!L:M,2,0))*G3646,"غير مسجلة في المشتريات"))</f>
        <v/>
      </c>
    </row>
    <row r="3647" spans="2:12" x14ac:dyDescent="0.2">
      <c r="B3647" s="14">
        <f>COUNTIFS($E$3:E3647,تقرير!$E$4)</f>
        <v>21</v>
      </c>
      <c r="C3647" s="48"/>
      <c r="D3647" s="48"/>
      <c r="E3647" s="48"/>
      <c r="F3647" s="50"/>
      <c r="G3647" s="51"/>
      <c r="H3647" s="128" t="str">
        <f>IF(F3647="","",_xlfn.IFNA(VLOOKUP(F3647,'سجل المشتريات'!E:M,9,0),"غير مسجلة في المشتريات"))</f>
        <v/>
      </c>
      <c r="I3647" s="27" t="str">
        <f>_xlfn.IFNA(VLOOKUP(E3647,الاوردرات!$B$1:$C$600,2,0),"")</f>
        <v/>
      </c>
      <c r="J3647" s="63"/>
      <c r="L3647" s="125" t="str">
        <f>IF(F3647="","",_xlfn.IFNA((VLOOKUP(F3647,help!L:M,2,0))*G3647,"غير مسجلة في المشتريات"))</f>
        <v/>
      </c>
    </row>
    <row r="3648" spans="2:12" x14ac:dyDescent="0.2">
      <c r="B3648" s="14">
        <f>COUNTIFS($E$3:E3648,تقرير!$E$4)</f>
        <v>21</v>
      </c>
      <c r="C3648" s="48"/>
      <c r="D3648" s="48"/>
      <c r="E3648" s="48"/>
      <c r="F3648" s="50"/>
      <c r="G3648" s="51"/>
      <c r="H3648" s="128" t="str">
        <f>IF(F3648="","",_xlfn.IFNA(VLOOKUP(F3648,'سجل المشتريات'!E:M,9,0),"غير مسجلة في المشتريات"))</f>
        <v/>
      </c>
      <c r="I3648" s="27" t="str">
        <f>_xlfn.IFNA(VLOOKUP(E3648,الاوردرات!$B$1:$C$600,2,0),"")</f>
        <v/>
      </c>
      <c r="J3648" s="63"/>
      <c r="L3648" s="125" t="str">
        <f>IF(F3648="","",_xlfn.IFNA((VLOOKUP(F3648,help!L:M,2,0))*G3648,"غير مسجلة في المشتريات"))</f>
        <v/>
      </c>
    </row>
    <row r="3649" spans="2:12" x14ac:dyDescent="0.2">
      <c r="B3649" s="14">
        <f>COUNTIFS($E$3:E3649,تقرير!$E$4)</f>
        <v>21</v>
      </c>
      <c r="C3649" s="48"/>
      <c r="D3649" s="48"/>
      <c r="E3649" s="48"/>
      <c r="F3649" s="50"/>
      <c r="G3649" s="51"/>
      <c r="H3649" s="128" t="str">
        <f>IF(F3649="","",_xlfn.IFNA(VLOOKUP(F3649,'سجل المشتريات'!E:M,9,0),"غير مسجلة في المشتريات"))</f>
        <v/>
      </c>
      <c r="I3649" s="27" t="str">
        <f>_xlfn.IFNA(VLOOKUP(E3649,الاوردرات!$B$1:$C$600,2,0),"")</f>
        <v/>
      </c>
      <c r="J3649" s="63"/>
      <c r="L3649" s="125" t="str">
        <f>IF(F3649="","",_xlfn.IFNA((VLOOKUP(F3649,help!L:M,2,0))*G3649,"غير مسجلة في المشتريات"))</f>
        <v/>
      </c>
    </row>
    <row r="3650" spans="2:12" x14ac:dyDescent="0.2">
      <c r="B3650" s="14">
        <f>COUNTIFS($E$3:E3650,تقرير!$E$4)</f>
        <v>21</v>
      </c>
      <c r="C3650" s="48"/>
      <c r="D3650" s="48"/>
      <c r="E3650" s="48"/>
      <c r="F3650" s="50"/>
      <c r="G3650" s="51"/>
      <c r="H3650" s="128" t="str">
        <f>IF(F3650="","",_xlfn.IFNA(VLOOKUP(F3650,'سجل المشتريات'!E:M,9,0),"غير مسجلة في المشتريات"))</f>
        <v/>
      </c>
      <c r="I3650" s="27" t="str">
        <f>_xlfn.IFNA(VLOOKUP(E3650,الاوردرات!$B$1:$C$600,2,0),"")</f>
        <v/>
      </c>
      <c r="J3650" s="63"/>
      <c r="L3650" s="125" t="str">
        <f>IF(F3650="","",_xlfn.IFNA((VLOOKUP(F3650,help!L:M,2,0))*G3650,"غير مسجلة في المشتريات"))</f>
        <v/>
      </c>
    </row>
    <row r="3651" spans="2:12" x14ac:dyDescent="0.2">
      <c r="B3651" s="14">
        <f>COUNTIFS($E$3:E3651,تقرير!$E$4)</f>
        <v>21</v>
      </c>
      <c r="C3651" s="48"/>
      <c r="D3651" s="48"/>
      <c r="E3651" s="48"/>
      <c r="F3651" s="50"/>
      <c r="G3651" s="51"/>
      <c r="H3651" s="128" t="str">
        <f>IF(F3651="","",_xlfn.IFNA(VLOOKUP(F3651,'سجل المشتريات'!E:M,9,0),"غير مسجلة في المشتريات"))</f>
        <v/>
      </c>
      <c r="I3651" s="27" t="str">
        <f>_xlfn.IFNA(VLOOKUP(E3651,الاوردرات!$B$1:$C$600,2,0),"")</f>
        <v/>
      </c>
      <c r="J3651" s="63"/>
      <c r="L3651" s="125" t="str">
        <f>IF(F3651="","",_xlfn.IFNA((VLOOKUP(F3651,help!L:M,2,0))*G3651,"غير مسجلة في المشتريات"))</f>
        <v/>
      </c>
    </row>
    <row r="3652" spans="2:12" x14ac:dyDescent="0.2">
      <c r="B3652" s="14">
        <f>COUNTIFS($E$3:E3652,تقرير!$E$4)</f>
        <v>21</v>
      </c>
      <c r="C3652" s="48"/>
      <c r="D3652" s="48"/>
      <c r="E3652" s="48"/>
      <c r="F3652" s="50"/>
      <c r="G3652" s="51"/>
      <c r="H3652" s="128" t="str">
        <f>IF(F3652="","",_xlfn.IFNA(VLOOKUP(F3652,'سجل المشتريات'!E:M,9,0),"غير مسجلة في المشتريات"))</f>
        <v/>
      </c>
      <c r="I3652" s="27" t="str">
        <f>_xlfn.IFNA(VLOOKUP(E3652,الاوردرات!$B$1:$C$600,2,0),"")</f>
        <v/>
      </c>
      <c r="J3652" s="63"/>
      <c r="L3652" s="125" t="str">
        <f>IF(F3652="","",_xlfn.IFNA((VLOOKUP(F3652,help!L:M,2,0))*G3652,"غير مسجلة في المشتريات"))</f>
        <v/>
      </c>
    </row>
    <row r="3653" spans="2:12" x14ac:dyDescent="0.2">
      <c r="B3653" s="14">
        <f>COUNTIFS($E$3:E3653,تقرير!$E$4)</f>
        <v>21</v>
      </c>
      <c r="C3653" s="48"/>
      <c r="D3653" s="48"/>
      <c r="E3653" s="48"/>
      <c r="F3653" s="50"/>
      <c r="G3653" s="51"/>
      <c r="H3653" s="128" t="str">
        <f>IF(F3653="","",_xlfn.IFNA(VLOOKUP(F3653,'سجل المشتريات'!E:M,9,0),"غير مسجلة في المشتريات"))</f>
        <v/>
      </c>
      <c r="I3653" s="27" t="str">
        <f>_xlfn.IFNA(VLOOKUP(E3653,الاوردرات!$B$1:$C$600,2,0),"")</f>
        <v/>
      </c>
      <c r="J3653" s="63"/>
      <c r="L3653" s="125" t="str">
        <f>IF(F3653="","",_xlfn.IFNA((VLOOKUP(F3653,help!L:M,2,0))*G3653,"غير مسجلة في المشتريات"))</f>
        <v/>
      </c>
    </row>
    <row r="3654" spans="2:12" x14ac:dyDescent="0.2">
      <c r="B3654" s="14">
        <f>COUNTIFS($E$3:E3654,تقرير!$E$4)</f>
        <v>21</v>
      </c>
      <c r="C3654" s="48"/>
      <c r="D3654" s="48"/>
      <c r="E3654" s="48"/>
      <c r="F3654" s="50"/>
      <c r="G3654" s="51"/>
      <c r="H3654" s="128" t="str">
        <f>IF(F3654="","",_xlfn.IFNA(VLOOKUP(F3654,'سجل المشتريات'!E:M,9,0),"غير مسجلة في المشتريات"))</f>
        <v/>
      </c>
      <c r="I3654" s="27" t="str">
        <f>_xlfn.IFNA(VLOOKUP(E3654,الاوردرات!$B$1:$C$600,2,0),"")</f>
        <v/>
      </c>
      <c r="J3654" s="63"/>
      <c r="L3654" s="125" t="str">
        <f>IF(F3654="","",_xlfn.IFNA((VLOOKUP(F3654,help!L:M,2,0))*G3654,"غير مسجلة في المشتريات"))</f>
        <v/>
      </c>
    </row>
    <row r="3655" spans="2:12" x14ac:dyDescent="0.2">
      <c r="B3655" s="14">
        <f>COUNTIFS($E$3:E3655,تقرير!$E$4)</f>
        <v>21</v>
      </c>
      <c r="C3655" s="48"/>
      <c r="D3655" s="48"/>
      <c r="E3655" s="48"/>
      <c r="F3655" s="50"/>
      <c r="G3655" s="51"/>
      <c r="H3655" s="128" t="str">
        <f>IF(F3655="","",_xlfn.IFNA(VLOOKUP(F3655,'سجل المشتريات'!E:M,9,0),"غير مسجلة في المشتريات"))</f>
        <v/>
      </c>
      <c r="I3655" s="27" t="str">
        <f>_xlfn.IFNA(VLOOKUP(E3655,الاوردرات!$B$1:$C$600,2,0),"")</f>
        <v/>
      </c>
      <c r="J3655" s="63"/>
      <c r="L3655" s="125" t="str">
        <f>IF(F3655="","",_xlfn.IFNA((VLOOKUP(F3655,help!L:M,2,0))*G3655,"غير مسجلة في المشتريات"))</f>
        <v/>
      </c>
    </row>
    <row r="3656" spans="2:12" x14ac:dyDescent="0.2">
      <c r="B3656" s="14">
        <f>COUNTIFS($E$3:E3656,تقرير!$E$4)</f>
        <v>21</v>
      </c>
      <c r="C3656" s="48"/>
      <c r="D3656" s="48"/>
      <c r="E3656" s="48"/>
      <c r="F3656" s="50"/>
      <c r="G3656" s="51"/>
      <c r="H3656" s="128" t="str">
        <f>IF(F3656="","",_xlfn.IFNA(VLOOKUP(F3656,'سجل المشتريات'!E:M,9,0),"غير مسجلة في المشتريات"))</f>
        <v/>
      </c>
      <c r="I3656" s="27" t="str">
        <f>_xlfn.IFNA(VLOOKUP(E3656,الاوردرات!$B$1:$C$600,2,0),"")</f>
        <v/>
      </c>
      <c r="J3656" s="63"/>
      <c r="L3656" s="125" t="str">
        <f>IF(F3656="","",_xlfn.IFNA((VLOOKUP(F3656,help!L:M,2,0))*G3656,"غير مسجلة في المشتريات"))</f>
        <v/>
      </c>
    </row>
    <row r="3657" spans="2:12" x14ac:dyDescent="0.2">
      <c r="B3657" s="14">
        <f>COUNTIFS($E$3:E3657,تقرير!$E$4)</f>
        <v>21</v>
      </c>
      <c r="C3657" s="48"/>
      <c r="D3657" s="48"/>
      <c r="E3657" s="48"/>
      <c r="F3657" s="50"/>
      <c r="G3657" s="51"/>
      <c r="H3657" s="128" t="str">
        <f>IF(F3657="","",_xlfn.IFNA(VLOOKUP(F3657,'سجل المشتريات'!E:M,9,0),"غير مسجلة في المشتريات"))</f>
        <v/>
      </c>
      <c r="I3657" s="27" t="str">
        <f>_xlfn.IFNA(VLOOKUP(E3657,الاوردرات!$B$1:$C$600,2,0),"")</f>
        <v/>
      </c>
      <c r="J3657" s="63"/>
      <c r="L3657" s="125" t="str">
        <f>IF(F3657="","",_xlfn.IFNA((VLOOKUP(F3657,help!L:M,2,0))*G3657,"غير مسجلة في المشتريات"))</f>
        <v/>
      </c>
    </row>
    <row r="3658" spans="2:12" x14ac:dyDescent="0.2">
      <c r="B3658" s="14">
        <f>COUNTIFS($E$3:E3658,تقرير!$E$4)</f>
        <v>21</v>
      </c>
      <c r="C3658" s="48"/>
      <c r="D3658" s="48"/>
      <c r="E3658" s="48"/>
      <c r="F3658" s="50"/>
      <c r="G3658" s="51"/>
      <c r="H3658" s="128" t="str">
        <f>IF(F3658="","",_xlfn.IFNA(VLOOKUP(F3658,'سجل المشتريات'!E:M,9,0),"غير مسجلة في المشتريات"))</f>
        <v/>
      </c>
      <c r="I3658" s="27" t="str">
        <f>_xlfn.IFNA(VLOOKUP(E3658,الاوردرات!$B$1:$C$600,2,0),"")</f>
        <v/>
      </c>
      <c r="J3658" s="63"/>
      <c r="L3658" s="125" t="str">
        <f>IF(F3658="","",_xlfn.IFNA((VLOOKUP(F3658,help!L:M,2,0))*G3658,"غير مسجلة في المشتريات"))</f>
        <v/>
      </c>
    </row>
    <row r="3659" spans="2:12" x14ac:dyDescent="0.2">
      <c r="B3659" s="14">
        <f>COUNTIFS($E$3:E3659,تقرير!$E$4)</f>
        <v>21</v>
      </c>
      <c r="C3659" s="48"/>
      <c r="D3659" s="48"/>
      <c r="E3659" s="48"/>
      <c r="F3659" s="50"/>
      <c r="G3659" s="51"/>
      <c r="H3659" s="128" t="str">
        <f>IF(F3659="","",_xlfn.IFNA(VLOOKUP(F3659,'سجل المشتريات'!E:M,9,0),"غير مسجلة في المشتريات"))</f>
        <v/>
      </c>
      <c r="I3659" s="27" t="str">
        <f>_xlfn.IFNA(VLOOKUP(E3659,الاوردرات!$B$1:$C$600,2,0),"")</f>
        <v/>
      </c>
      <c r="J3659" s="63"/>
      <c r="L3659" s="125" t="str">
        <f>IF(F3659="","",_xlfn.IFNA((VLOOKUP(F3659,help!L:M,2,0))*G3659,"غير مسجلة في المشتريات"))</f>
        <v/>
      </c>
    </row>
    <row r="3660" spans="2:12" x14ac:dyDescent="0.2">
      <c r="B3660" s="14">
        <f>COUNTIFS($E$3:E3660,تقرير!$E$4)</f>
        <v>21</v>
      </c>
      <c r="C3660" s="48"/>
      <c r="D3660" s="48"/>
      <c r="E3660" s="48"/>
      <c r="F3660" s="50"/>
      <c r="G3660" s="51"/>
      <c r="H3660" s="128" t="str">
        <f>IF(F3660="","",_xlfn.IFNA(VLOOKUP(F3660,'سجل المشتريات'!E:M,9,0),"غير مسجلة في المشتريات"))</f>
        <v/>
      </c>
      <c r="I3660" s="27" t="str">
        <f>_xlfn.IFNA(VLOOKUP(E3660,الاوردرات!$B$1:$C$600,2,0),"")</f>
        <v/>
      </c>
      <c r="J3660" s="63"/>
      <c r="L3660" s="125" t="str">
        <f>IF(F3660="","",_xlfn.IFNA((VLOOKUP(F3660,help!L:M,2,0))*G3660,"غير مسجلة في المشتريات"))</f>
        <v/>
      </c>
    </row>
    <row r="3661" spans="2:12" x14ac:dyDescent="0.2">
      <c r="B3661" s="14">
        <f>COUNTIFS($E$3:E3661,تقرير!$E$4)</f>
        <v>21</v>
      </c>
      <c r="C3661" s="48"/>
      <c r="D3661" s="48"/>
      <c r="E3661" s="48"/>
      <c r="F3661" s="50"/>
      <c r="G3661" s="51"/>
      <c r="H3661" s="128" t="str">
        <f>IF(F3661="","",_xlfn.IFNA(VLOOKUP(F3661,'سجل المشتريات'!E:M,9,0),"غير مسجلة في المشتريات"))</f>
        <v/>
      </c>
      <c r="I3661" s="27" t="str">
        <f>_xlfn.IFNA(VLOOKUP(E3661,الاوردرات!$B$1:$C$600,2,0),"")</f>
        <v/>
      </c>
      <c r="J3661" s="63"/>
      <c r="L3661" s="125" t="str">
        <f>IF(F3661="","",_xlfn.IFNA((VLOOKUP(F3661,help!L:M,2,0))*G3661,"غير مسجلة في المشتريات"))</f>
        <v/>
      </c>
    </row>
    <row r="3662" spans="2:12" x14ac:dyDescent="0.2">
      <c r="B3662" s="14">
        <f>COUNTIFS($E$3:E3662,تقرير!$E$4)</f>
        <v>21</v>
      </c>
      <c r="C3662" s="48"/>
      <c r="D3662" s="48"/>
      <c r="E3662" s="48"/>
      <c r="F3662" s="50"/>
      <c r="G3662" s="51"/>
      <c r="H3662" s="128" t="str">
        <f>IF(F3662="","",_xlfn.IFNA(VLOOKUP(F3662,'سجل المشتريات'!E:M,9,0),"غير مسجلة في المشتريات"))</f>
        <v/>
      </c>
      <c r="I3662" s="27" t="str">
        <f>_xlfn.IFNA(VLOOKUP(E3662,الاوردرات!$B$1:$C$600,2,0),"")</f>
        <v/>
      </c>
      <c r="J3662" s="63"/>
      <c r="L3662" s="125" t="str">
        <f>IF(F3662="","",_xlfn.IFNA((VLOOKUP(F3662,help!L:M,2,0))*G3662,"غير مسجلة في المشتريات"))</f>
        <v/>
      </c>
    </row>
    <row r="3663" spans="2:12" x14ac:dyDescent="0.2">
      <c r="B3663" s="14">
        <f>COUNTIFS($E$3:E3663,تقرير!$E$4)</f>
        <v>21</v>
      </c>
      <c r="C3663" s="48"/>
      <c r="D3663" s="48"/>
      <c r="E3663" s="48"/>
      <c r="F3663" s="50"/>
      <c r="G3663" s="51"/>
      <c r="H3663" s="128" t="str">
        <f>IF(F3663="","",_xlfn.IFNA(VLOOKUP(F3663,'سجل المشتريات'!E:M,9,0),"غير مسجلة في المشتريات"))</f>
        <v/>
      </c>
      <c r="I3663" s="27" t="str">
        <f>_xlfn.IFNA(VLOOKUP(E3663,الاوردرات!$B$1:$C$600,2,0),"")</f>
        <v/>
      </c>
      <c r="J3663" s="63"/>
      <c r="L3663" s="125" t="str">
        <f>IF(F3663="","",_xlfn.IFNA((VLOOKUP(F3663,help!L:M,2,0))*G3663,"غير مسجلة في المشتريات"))</f>
        <v/>
      </c>
    </row>
    <row r="3664" spans="2:12" x14ac:dyDescent="0.2">
      <c r="B3664" s="14">
        <f>COUNTIFS($E$3:E3664,تقرير!$E$4)</f>
        <v>21</v>
      </c>
      <c r="C3664" s="48"/>
      <c r="D3664" s="48"/>
      <c r="E3664" s="48"/>
      <c r="F3664" s="50"/>
      <c r="G3664" s="51"/>
      <c r="H3664" s="128" t="str">
        <f>IF(F3664="","",_xlfn.IFNA(VLOOKUP(F3664,'سجل المشتريات'!E:M,9,0),"غير مسجلة في المشتريات"))</f>
        <v/>
      </c>
      <c r="I3664" s="27" t="str">
        <f>_xlfn.IFNA(VLOOKUP(E3664,الاوردرات!$B$1:$C$600,2,0),"")</f>
        <v/>
      </c>
      <c r="J3664" s="63"/>
      <c r="L3664" s="125" t="str">
        <f>IF(F3664="","",_xlfn.IFNA((VLOOKUP(F3664,help!L:M,2,0))*G3664,"غير مسجلة في المشتريات"))</f>
        <v/>
      </c>
    </row>
    <row r="3665" spans="2:12" x14ac:dyDescent="0.2">
      <c r="B3665" s="14">
        <f>COUNTIFS($E$3:E3665,تقرير!$E$4)</f>
        <v>21</v>
      </c>
      <c r="C3665" s="48"/>
      <c r="D3665" s="48"/>
      <c r="E3665" s="48"/>
      <c r="F3665" s="50"/>
      <c r="G3665" s="51"/>
      <c r="H3665" s="128" t="str">
        <f>IF(F3665="","",_xlfn.IFNA(VLOOKUP(F3665,'سجل المشتريات'!E:M,9,0),"غير مسجلة في المشتريات"))</f>
        <v/>
      </c>
      <c r="I3665" s="27" t="str">
        <f>_xlfn.IFNA(VLOOKUP(E3665,الاوردرات!$B$1:$C$600,2,0),"")</f>
        <v/>
      </c>
      <c r="J3665" s="63"/>
      <c r="L3665" s="125" t="str">
        <f>IF(F3665="","",_xlfn.IFNA((VLOOKUP(F3665,help!L:M,2,0))*G3665,"غير مسجلة في المشتريات"))</f>
        <v/>
      </c>
    </row>
    <row r="3666" spans="2:12" x14ac:dyDescent="0.2">
      <c r="B3666" s="14">
        <f>COUNTIFS($E$3:E3666,تقرير!$E$4)</f>
        <v>21</v>
      </c>
      <c r="C3666" s="48"/>
      <c r="D3666" s="48"/>
      <c r="E3666" s="48"/>
      <c r="F3666" s="50"/>
      <c r="G3666" s="51"/>
      <c r="H3666" s="128" t="str">
        <f>IF(F3666="","",_xlfn.IFNA(VLOOKUP(F3666,'سجل المشتريات'!E:M,9,0),"غير مسجلة في المشتريات"))</f>
        <v/>
      </c>
      <c r="I3666" s="27" t="str">
        <f>_xlfn.IFNA(VLOOKUP(E3666,الاوردرات!$B$1:$C$600,2,0),"")</f>
        <v/>
      </c>
      <c r="J3666" s="63"/>
      <c r="L3666" s="125" t="str">
        <f>IF(F3666="","",_xlfn.IFNA((VLOOKUP(F3666,help!L:M,2,0))*G3666,"غير مسجلة في المشتريات"))</f>
        <v/>
      </c>
    </row>
    <row r="3667" spans="2:12" x14ac:dyDescent="0.2">
      <c r="B3667" s="14">
        <f>COUNTIFS($E$3:E3667,تقرير!$E$4)</f>
        <v>21</v>
      </c>
      <c r="C3667" s="48"/>
      <c r="D3667" s="48"/>
      <c r="E3667" s="48"/>
      <c r="F3667" s="50"/>
      <c r="G3667" s="51"/>
      <c r="H3667" s="128" t="str">
        <f>IF(F3667="","",_xlfn.IFNA(VLOOKUP(F3667,'سجل المشتريات'!E:M,9,0),"غير مسجلة في المشتريات"))</f>
        <v/>
      </c>
      <c r="I3667" s="27" t="str">
        <f>_xlfn.IFNA(VLOOKUP(E3667,الاوردرات!$B$1:$C$600,2,0),"")</f>
        <v/>
      </c>
      <c r="J3667" s="63"/>
      <c r="L3667" s="125" t="str">
        <f>IF(F3667="","",_xlfn.IFNA((VLOOKUP(F3667,help!L:M,2,0))*G3667,"غير مسجلة في المشتريات"))</f>
        <v/>
      </c>
    </row>
    <row r="3668" spans="2:12" x14ac:dyDescent="0.2">
      <c r="B3668" s="14">
        <f>COUNTIFS($E$3:E3668,تقرير!$E$4)</f>
        <v>21</v>
      </c>
      <c r="C3668" s="48"/>
      <c r="D3668" s="48"/>
      <c r="E3668" s="48"/>
      <c r="F3668" s="50"/>
      <c r="G3668" s="51"/>
      <c r="H3668" s="128" t="str">
        <f>IF(F3668="","",_xlfn.IFNA(VLOOKUP(F3668,'سجل المشتريات'!E:M,9,0),"غير مسجلة في المشتريات"))</f>
        <v/>
      </c>
      <c r="I3668" s="27" t="str">
        <f>_xlfn.IFNA(VLOOKUP(E3668,الاوردرات!$B$1:$C$600,2,0),"")</f>
        <v/>
      </c>
      <c r="J3668" s="63"/>
      <c r="L3668" s="125" t="str">
        <f>IF(F3668="","",_xlfn.IFNA((VLOOKUP(F3668,help!L:M,2,0))*G3668,"غير مسجلة في المشتريات"))</f>
        <v/>
      </c>
    </row>
    <row r="3669" spans="2:12" x14ac:dyDescent="0.2">
      <c r="B3669" s="14">
        <f>COUNTIFS($E$3:E3669,تقرير!$E$4)</f>
        <v>21</v>
      </c>
      <c r="C3669" s="48"/>
      <c r="D3669" s="48"/>
      <c r="E3669" s="48"/>
      <c r="F3669" s="50"/>
      <c r="G3669" s="51"/>
      <c r="H3669" s="128" t="str">
        <f>IF(F3669="","",_xlfn.IFNA(VLOOKUP(F3669,'سجل المشتريات'!E:M,9,0),"غير مسجلة في المشتريات"))</f>
        <v/>
      </c>
      <c r="I3669" s="27" t="str">
        <f>_xlfn.IFNA(VLOOKUP(E3669,الاوردرات!$B$1:$C$600,2,0),"")</f>
        <v/>
      </c>
      <c r="J3669" s="63"/>
      <c r="L3669" s="125" t="str">
        <f>IF(F3669="","",_xlfn.IFNA((VLOOKUP(F3669,help!L:M,2,0))*G3669,"غير مسجلة في المشتريات"))</f>
        <v/>
      </c>
    </row>
    <row r="3670" spans="2:12" x14ac:dyDescent="0.2">
      <c r="B3670" s="14">
        <f>COUNTIFS($E$3:E3670,تقرير!$E$4)</f>
        <v>21</v>
      </c>
      <c r="C3670" s="48"/>
      <c r="D3670" s="48"/>
      <c r="E3670" s="48"/>
      <c r="F3670" s="50"/>
      <c r="G3670" s="51"/>
      <c r="H3670" s="128" t="str">
        <f>IF(F3670="","",_xlfn.IFNA(VLOOKUP(F3670,'سجل المشتريات'!E:M,9,0),"غير مسجلة في المشتريات"))</f>
        <v/>
      </c>
      <c r="I3670" s="27" t="str">
        <f>_xlfn.IFNA(VLOOKUP(E3670,الاوردرات!$B$1:$C$600,2,0),"")</f>
        <v/>
      </c>
      <c r="J3670" s="63"/>
      <c r="L3670" s="125" t="str">
        <f>IF(F3670="","",_xlfn.IFNA((VLOOKUP(F3670,help!L:M,2,0))*G3670,"غير مسجلة في المشتريات"))</f>
        <v/>
      </c>
    </row>
    <row r="3671" spans="2:12" x14ac:dyDescent="0.2">
      <c r="B3671" s="14">
        <f>COUNTIFS($E$3:E3671,تقرير!$E$4)</f>
        <v>21</v>
      </c>
      <c r="C3671" s="48"/>
      <c r="D3671" s="48"/>
      <c r="E3671" s="48"/>
      <c r="F3671" s="50"/>
      <c r="G3671" s="51"/>
      <c r="H3671" s="128" t="str">
        <f>IF(F3671="","",_xlfn.IFNA(VLOOKUP(F3671,'سجل المشتريات'!E:M,9,0),"غير مسجلة في المشتريات"))</f>
        <v/>
      </c>
      <c r="I3671" s="27" t="str">
        <f>_xlfn.IFNA(VLOOKUP(E3671,الاوردرات!$B$1:$C$600,2,0),"")</f>
        <v/>
      </c>
      <c r="J3671" s="63"/>
      <c r="L3671" s="125" t="str">
        <f>IF(F3671="","",_xlfn.IFNA((VLOOKUP(F3671,help!L:M,2,0))*G3671,"غير مسجلة في المشتريات"))</f>
        <v/>
      </c>
    </row>
    <row r="3672" spans="2:12" x14ac:dyDescent="0.2">
      <c r="B3672" s="14">
        <f>COUNTIFS($E$3:E3672,تقرير!$E$4)</f>
        <v>21</v>
      </c>
      <c r="C3672" s="48"/>
      <c r="D3672" s="48"/>
      <c r="E3672" s="48"/>
      <c r="F3672" s="50"/>
      <c r="G3672" s="51"/>
      <c r="H3672" s="128" t="str">
        <f>IF(F3672="","",_xlfn.IFNA(VLOOKUP(F3672,'سجل المشتريات'!E:M,9,0),"غير مسجلة في المشتريات"))</f>
        <v/>
      </c>
      <c r="I3672" s="27" t="str">
        <f>_xlfn.IFNA(VLOOKUP(E3672,الاوردرات!$B$1:$C$600,2,0),"")</f>
        <v/>
      </c>
      <c r="J3672" s="63"/>
      <c r="L3672" s="125" t="str">
        <f>IF(F3672="","",_xlfn.IFNA((VLOOKUP(F3672,help!L:M,2,0))*G3672,"غير مسجلة في المشتريات"))</f>
        <v/>
      </c>
    </row>
    <row r="3673" spans="2:12" x14ac:dyDescent="0.2">
      <c r="B3673" s="14">
        <f>COUNTIFS($E$3:E3673,تقرير!$E$4)</f>
        <v>21</v>
      </c>
      <c r="C3673" s="48"/>
      <c r="D3673" s="48"/>
      <c r="E3673" s="48"/>
      <c r="F3673" s="50"/>
      <c r="G3673" s="51"/>
      <c r="H3673" s="128" t="str">
        <f>IF(F3673="","",_xlfn.IFNA(VLOOKUP(F3673,'سجل المشتريات'!E:M,9,0),"غير مسجلة في المشتريات"))</f>
        <v/>
      </c>
      <c r="I3673" s="27" t="str">
        <f>_xlfn.IFNA(VLOOKUP(E3673,الاوردرات!$B$1:$C$600,2,0),"")</f>
        <v/>
      </c>
      <c r="J3673" s="63"/>
      <c r="L3673" s="125" t="str">
        <f>IF(F3673="","",_xlfn.IFNA((VLOOKUP(F3673,help!L:M,2,0))*G3673,"غير مسجلة في المشتريات"))</f>
        <v/>
      </c>
    </row>
    <row r="3674" spans="2:12" x14ac:dyDescent="0.2">
      <c r="B3674" s="14">
        <f>COUNTIFS($E$3:E3674,تقرير!$E$4)</f>
        <v>21</v>
      </c>
      <c r="C3674" s="48"/>
      <c r="D3674" s="48"/>
      <c r="E3674" s="48"/>
      <c r="F3674" s="50"/>
      <c r="G3674" s="51"/>
      <c r="H3674" s="128" t="str">
        <f>IF(F3674="","",_xlfn.IFNA(VLOOKUP(F3674,'سجل المشتريات'!E:M,9,0),"غير مسجلة في المشتريات"))</f>
        <v/>
      </c>
      <c r="I3674" s="27" t="str">
        <f>_xlfn.IFNA(VLOOKUP(E3674,الاوردرات!$B$1:$C$600,2,0),"")</f>
        <v/>
      </c>
      <c r="J3674" s="63"/>
      <c r="L3674" s="125" t="str">
        <f>IF(F3674="","",_xlfn.IFNA((VLOOKUP(F3674,help!L:M,2,0))*G3674,"غير مسجلة في المشتريات"))</f>
        <v/>
      </c>
    </row>
    <row r="3675" spans="2:12" x14ac:dyDescent="0.2">
      <c r="B3675" s="14">
        <f>COUNTIFS($E$3:E3675,تقرير!$E$4)</f>
        <v>21</v>
      </c>
      <c r="C3675" s="48"/>
      <c r="D3675" s="48"/>
      <c r="E3675" s="48"/>
      <c r="F3675" s="50"/>
      <c r="G3675" s="51"/>
      <c r="H3675" s="128" t="str">
        <f>IF(F3675="","",_xlfn.IFNA(VLOOKUP(F3675,'سجل المشتريات'!E:M,9,0),"غير مسجلة في المشتريات"))</f>
        <v/>
      </c>
      <c r="I3675" s="27" t="str">
        <f>_xlfn.IFNA(VLOOKUP(E3675,الاوردرات!$B$1:$C$600,2,0),"")</f>
        <v/>
      </c>
      <c r="J3675" s="63"/>
      <c r="L3675" s="125" t="str">
        <f>IF(F3675="","",_xlfn.IFNA((VLOOKUP(F3675,help!L:M,2,0))*G3675,"غير مسجلة في المشتريات"))</f>
        <v/>
      </c>
    </row>
    <row r="3676" spans="2:12" x14ac:dyDescent="0.2">
      <c r="B3676" s="14">
        <f>COUNTIFS($E$3:E3676,تقرير!$E$4)</f>
        <v>21</v>
      </c>
      <c r="C3676" s="48"/>
      <c r="D3676" s="48"/>
      <c r="E3676" s="48"/>
      <c r="F3676" s="50"/>
      <c r="G3676" s="51"/>
      <c r="H3676" s="128" t="str">
        <f>IF(F3676="","",_xlfn.IFNA(VLOOKUP(F3676,'سجل المشتريات'!E:M,9,0),"غير مسجلة في المشتريات"))</f>
        <v/>
      </c>
      <c r="I3676" s="27" t="str">
        <f>_xlfn.IFNA(VLOOKUP(E3676,الاوردرات!$B$1:$C$600,2,0),"")</f>
        <v/>
      </c>
      <c r="J3676" s="63"/>
      <c r="L3676" s="125" t="str">
        <f>IF(F3676="","",_xlfn.IFNA((VLOOKUP(F3676,help!L:M,2,0))*G3676,"غير مسجلة في المشتريات"))</f>
        <v/>
      </c>
    </row>
    <row r="3677" spans="2:12" x14ac:dyDescent="0.2">
      <c r="B3677" s="14">
        <f>COUNTIFS($E$3:E3677,تقرير!$E$4)</f>
        <v>21</v>
      </c>
      <c r="C3677" s="48"/>
      <c r="D3677" s="48"/>
      <c r="E3677" s="48"/>
      <c r="F3677" s="50"/>
      <c r="G3677" s="51"/>
      <c r="H3677" s="128" t="str">
        <f>IF(F3677="","",_xlfn.IFNA(VLOOKUP(F3677,'سجل المشتريات'!E:M,9,0),"غير مسجلة في المشتريات"))</f>
        <v/>
      </c>
      <c r="I3677" s="27" t="str">
        <f>_xlfn.IFNA(VLOOKUP(E3677,الاوردرات!$B$1:$C$600,2,0),"")</f>
        <v/>
      </c>
      <c r="J3677" s="63"/>
      <c r="L3677" s="125" t="str">
        <f>IF(F3677="","",_xlfn.IFNA((VLOOKUP(F3677,help!L:M,2,0))*G3677,"غير مسجلة في المشتريات"))</f>
        <v/>
      </c>
    </row>
    <row r="3678" spans="2:12" x14ac:dyDescent="0.2">
      <c r="B3678" s="14">
        <f>COUNTIFS($E$3:E3678,تقرير!$E$4)</f>
        <v>21</v>
      </c>
      <c r="C3678" s="48"/>
      <c r="D3678" s="48"/>
      <c r="E3678" s="48"/>
      <c r="F3678" s="50"/>
      <c r="G3678" s="51"/>
      <c r="H3678" s="128" t="str">
        <f>IF(F3678="","",_xlfn.IFNA(VLOOKUP(F3678,'سجل المشتريات'!E:M,9,0),"غير مسجلة في المشتريات"))</f>
        <v/>
      </c>
      <c r="I3678" s="27" t="str">
        <f>_xlfn.IFNA(VLOOKUP(E3678,الاوردرات!$B$1:$C$600,2,0),"")</f>
        <v/>
      </c>
      <c r="J3678" s="63"/>
      <c r="L3678" s="125" t="str">
        <f>IF(F3678="","",_xlfn.IFNA((VLOOKUP(F3678,help!L:M,2,0))*G3678,"غير مسجلة في المشتريات"))</f>
        <v/>
      </c>
    </row>
    <row r="3679" spans="2:12" x14ac:dyDescent="0.2">
      <c r="B3679" s="14">
        <f>COUNTIFS($E$3:E3679,تقرير!$E$4)</f>
        <v>21</v>
      </c>
      <c r="C3679" s="48"/>
      <c r="D3679" s="48"/>
      <c r="E3679" s="48"/>
      <c r="F3679" s="50"/>
      <c r="G3679" s="51"/>
      <c r="H3679" s="128" t="str">
        <f>IF(F3679="","",_xlfn.IFNA(VLOOKUP(F3679,'سجل المشتريات'!E:M,9,0),"غير مسجلة في المشتريات"))</f>
        <v/>
      </c>
      <c r="I3679" s="27" t="str">
        <f>_xlfn.IFNA(VLOOKUP(E3679,الاوردرات!$B$1:$C$600,2,0),"")</f>
        <v/>
      </c>
      <c r="J3679" s="63"/>
      <c r="L3679" s="125" t="str">
        <f>IF(F3679="","",_xlfn.IFNA((VLOOKUP(F3679,help!L:M,2,0))*G3679,"غير مسجلة في المشتريات"))</f>
        <v/>
      </c>
    </row>
    <row r="3680" spans="2:12" x14ac:dyDescent="0.2">
      <c r="B3680" s="14">
        <f>COUNTIFS($E$3:E3680,تقرير!$E$4)</f>
        <v>21</v>
      </c>
      <c r="C3680" s="48"/>
      <c r="D3680" s="48"/>
      <c r="E3680" s="48"/>
      <c r="F3680" s="50"/>
      <c r="G3680" s="51"/>
      <c r="H3680" s="128" t="str">
        <f>IF(F3680="","",_xlfn.IFNA(VLOOKUP(F3680,'سجل المشتريات'!E:M,9,0),"غير مسجلة في المشتريات"))</f>
        <v/>
      </c>
      <c r="I3680" s="27" t="str">
        <f>_xlfn.IFNA(VLOOKUP(E3680,الاوردرات!$B$1:$C$600,2,0),"")</f>
        <v/>
      </c>
      <c r="J3680" s="63"/>
      <c r="L3680" s="125" t="str">
        <f>IF(F3680="","",_xlfn.IFNA((VLOOKUP(F3680,help!L:M,2,0))*G3680,"غير مسجلة في المشتريات"))</f>
        <v/>
      </c>
    </row>
    <row r="3681" spans="2:12" x14ac:dyDescent="0.2">
      <c r="B3681" s="14">
        <f>COUNTIFS($E$3:E3681,تقرير!$E$4)</f>
        <v>21</v>
      </c>
      <c r="C3681" s="48"/>
      <c r="D3681" s="48"/>
      <c r="E3681" s="48"/>
      <c r="F3681" s="50"/>
      <c r="G3681" s="51"/>
      <c r="H3681" s="128" t="str">
        <f>IF(F3681="","",_xlfn.IFNA(VLOOKUP(F3681,'سجل المشتريات'!E:M,9,0),"غير مسجلة في المشتريات"))</f>
        <v/>
      </c>
      <c r="I3681" s="27" t="str">
        <f>_xlfn.IFNA(VLOOKUP(E3681,الاوردرات!$B$1:$C$600,2,0),"")</f>
        <v/>
      </c>
      <c r="J3681" s="63"/>
      <c r="L3681" s="125" t="str">
        <f>IF(F3681="","",_xlfn.IFNA((VLOOKUP(F3681,help!L:M,2,0))*G3681,"غير مسجلة في المشتريات"))</f>
        <v/>
      </c>
    </row>
    <row r="3682" spans="2:12" x14ac:dyDescent="0.2">
      <c r="B3682" s="14">
        <f>COUNTIFS($E$3:E3682,تقرير!$E$4)</f>
        <v>21</v>
      </c>
      <c r="C3682" s="48"/>
      <c r="D3682" s="48"/>
      <c r="E3682" s="48"/>
      <c r="F3682" s="50"/>
      <c r="G3682" s="51"/>
      <c r="H3682" s="128" t="str">
        <f>IF(F3682="","",_xlfn.IFNA(VLOOKUP(F3682,'سجل المشتريات'!E:M,9,0),"غير مسجلة في المشتريات"))</f>
        <v/>
      </c>
      <c r="I3682" s="27" t="str">
        <f>_xlfn.IFNA(VLOOKUP(E3682,الاوردرات!$B$1:$C$600,2,0),"")</f>
        <v/>
      </c>
      <c r="J3682" s="63"/>
      <c r="L3682" s="125" t="str">
        <f>IF(F3682="","",_xlfn.IFNA((VLOOKUP(F3682,help!L:M,2,0))*G3682,"غير مسجلة في المشتريات"))</f>
        <v/>
      </c>
    </row>
    <row r="3683" spans="2:12" x14ac:dyDescent="0.2">
      <c r="B3683" s="14">
        <f>COUNTIFS($E$3:E3683,تقرير!$E$4)</f>
        <v>21</v>
      </c>
      <c r="C3683" s="48"/>
      <c r="D3683" s="48"/>
      <c r="E3683" s="48"/>
      <c r="F3683" s="50"/>
      <c r="G3683" s="51"/>
      <c r="H3683" s="128" t="str">
        <f>IF(F3683="","",_xlfn.IFNA(VLOOKUP(F3683,'سجل المشتريات'!E:M,9,0),"غير مسجلة في المشتريات"))</f>
        <v/>
      </c>
      <c r="I3683" s="27" t="str">
        <f>_xlfn.IFNA(VLOOKUP(E3683,الاوردرات!$B$1:$C$600,2,0),"")</f>
        <v/>
      </c>
      <c r="J3683" s="63"/>
      <c r="L3683" s="125" t="str">
        <f>IF(F3683="","",_xlfn.IFNA((VLOOKUP(F3683,help!L:M,2,0))*G3683,"غير مسجلة في المشتريات"))</f>
        <v/>
      </c>
    </row>
    <row r="3684" spans="2:12" x14ac:dyDescent="0.2">
      <c r="B3684" s="14">
        <f>COUNTIFS($E$3:E3684,تقرير!$E$4)</f>
        <v>21</v>
      </c>
      <c r="C3684" s="48"/>
      <c r="D3684" s="48"/>
      <c r="E3684" s="48"/>
      <c r="F3684" s="50"/>
      <c r="G3684" s="51"/>
      <c r="H3684" s="128" t="str">
        <f>IF(F3684="","",_xlfn.IFNA(VLOOKUP(F3684,'سجل المشتريات'!E:M,9,0),"غير مسجلة في المشتريات"))</f>
        <v/>
      </c>
      <c r="I3684" s="27" t="str">
        <f>_xlfn.IFNA(VLOOKUP(E3684,الاوردرات!$B$1:$C$600,2,0),"")</f>
        <v/>
      </c>
      <c r="J3684" s="63"/>
      <c r="L3684" s="125" t="str">
        <f>IF(F3684="","",_xlfn.IFNA((VLOOKUP(F3684,help!L:M,2,0))*G3684,"غير مسجلة في المشتريات"))</f>
        <v/>
      </c>
    </row>
    <row r="3685" spans="2:12" x14ac:dyDescent="0.2">
      <c r="B3685" s="14">
        <f>COUNTIFS($E$3:E3685,تقرير!$E$4)</f>
        <v>21</v>
      </c>
      <c r="C3685" s="48"/>
      <c r="D3685" s="48"/>
      <c r="E3685" s="48"/>
      <c r="F3685" s="50"/>
      <c r="G3685" s="51"/>
      <c r="H3685" s="128" t="str">
        <f>IF(F3685="","",_xlfn.IFNA(VLOOKUP(F3685,'سجل المشتريات'!E:M,9,0),"غير مسجلة في المشتريات"))</f>
        <v/>
      </c>
      <c r="I3685" s="27" t="str">
        <f>_xlfn.IFNA(VLOOKUP(E3685,الاوردرات!$B$1:$C$600,2,0),"")</f>
        <v/>
      </c>
      <c r="J3685" s="63"/>
      <c r="L3685" s="125" t="str">
        <f>IF(F3685="","",_xlfn.IFNA((VLOOKUP(F3685,help!L:M,2,0))*G3685,"غير مسجلة في المشتريات"))</f>
        <v/>
      </c>
    </row>
    <row r="3686" spans="2:12" x14ac:dyDescent="0.2">
      <c r="B3686" s="14">
        <f>COUNTIFS($E$3:E3686,تقرير!$E$4)</f>
        <v>21</v>
      </c>
      <c r="C3686" s="48"/>
      <c r="D3686" s="48"/>
      <c r="E3686" s="48"/>
      <c r="F3686" s="50"/>
      <c r="G3686" s="51"/>
      <c r="H3686" s="128" t="str">
        <f>IF(F3686="","",_xlfn.IFNA(VLOOKUP(F3686,'سجل المشتريات'!E:M,9,0),"غير مسجلة في المشتريات"))</f>
        <v/>
      </c>
      <c r="I3686" s="27" t="str">
        <f>_xlfn.IFNA(VLOOKUP(E3686,الاوردرات!$B$1:$C$600,2,0),"")</f>
        <v/>
      </c>
      <c r="J3686" s="63"/>
      <c r="L3686" s="125" t="str">
        <f>IF(F3686="","",_xlfn.IFNA((VLOOKUP(F3686,help!L:M,2,0))*G3686,"غير مسجلة في المشتريات"))</f>
        <v/>
      </c>
    </row>
    <row r="3687" spans="2:12" x14ac:dyDescent="0.2">
      <c r="B3687" s="14">
        <f>COUNTIFS($E$3:E3687,تقرير!$E$4)</f>
        <v>21</v>
      </c>
      <c r="C3687" s="48"/>
      <c r="D3687" s="48"/>
      <c r="E3687" s="48"/>
      <c r="F3687" s="50"/>
      <c r="G3687" s="51"/>
      <c r="H3687" s="128" t="str">
        <f>IF(F3687="","",_xlfn.IFNA(VLOOKUP(F3687,'سجل المشتريات'!E:M,9,0),"غير مسجلة في المشتريات"))</f>
        <v/>
      </c>
      <c r="I3687" s="27" t="str">
        <f>_xlfn.IFNA(VLOOKUP(E3687,الاوردرات!$B$1:$C$600,2,0),"")</f>
        <v/>
      </c>
      <c r="J3687" s="63"/>
      <c r="L3687" s="125" t="str">
        <f>IF(F3687="","",_xlfn.IFNA((VLOOKUP(F3687,help!L:M,2,0))*G3687,"غير مسجلة في المشتريات"))</f>
        <v/>
      </c>
    </row>
    <row r="3688" spans="2:12" x14ac:dyDescent="0.2">
      <c r="B3688" s="14">
        <f>COUNTIFS($E$3:E3688,تقرير!$E$4)</f>
        <v>21</v>
      </c>
      <c r="C3688" s="48"/>
      <c r="D3688" s="48"/>
      <c r="E3688" s="48"/>
      <c r="F3688" s="50"/>
      <c r="G3688" s="51"/>
      <c r="H3688" s="128" t="str">
        <f>IF(F3688="","",_xlfn.IFNA(VLOOKUP(F3688,'سجل المشتريات'!E:M,9,0),"غير مسجلة في المشتريات"))</f>
        <v/>
      </c>
      <c r="I3688" s="27" t="str">
        <f>_xlfn.IFNA(VLOOKUP(E3688,الاوردرات!$B$1:$C$600,2,0),"")</f>
        <v/>
      </c>
      <c r="J3688" s="63"/>
      <c r="L3688" s="125" t="str">
        <f>IF(F3688="","",_xlfn.IFNA((VLOOKUP(F3688,help!L:M,2,0))*G3688,"غير مسجلة في المشتريات"))</f>
        <v/>
      </c>
    </row>
    <row r="3689" spans="2:12" x14ac:dyDescent="0.2">
      <c r="B3689" s="14">
        <f>COUNTIFS($E$3:E3689,تقرير!$E$4)</f>
        <v>21</v>
      </c>
      <c r="C3689" s="48"/>
      <c r="D3689" s="48"/>
      <c r="E3689" s="48"/>
      <c r="F3689" s="50"/>
      <c r="G3689" s="51"/>
      <c r="H3689" s="128" t="str">
        <f>IF(F3689="","",_xlfn.IFNA(VLOOKUP(F3689,'سجل المشتريات'!E:M,9,0),"غير مسجلة في المشتريات"))</f>
        <v/>
      </c>
      <c r="I3689" s="27" t="str">
        <f>_xlfn.IFNA(VLOOKUP(E3689,الاوردرات!$B$1:$C$600,2,0),"")</f>
        <v/>
      </c>
      <c r="J3689" s="63"/>
      <c r="L3689" s="125" t="str">
        <f>IF(F3689="","",_xlfn.IFNA((VLOOKUP(F3689,help!L:M,2,0))*G3689,"غير مسجلة في المشتريات"))</f>
        <v/>
      </c>
    </row>
    <row r="3690" spans="2:12" x14ac:dyDescent="0.2">
      <c r="B3690" s="14">
        <f>COUNTIFS($E$3:E3690,تقرير!$E$4)</f>
        <v>21</v>
      </c>
      <c r="C3690" s="48"/>
      <c r="D3690" s="48"/>
      <c r="E3690" s="48"/>
      <c r="F3690" s="50"/>
      <c r="G3690" s="51"/>
      <c r="H3690" s="128" t="str">
        <f>IF(F3690="","",_xlfn.IFNA(VLOOKUP(F3690,'سجل المشتريات'!E:M,9,0),"غير مسجلة في المشتريات"))</f>
        <v/>
      </c>
      <c r="I3690" s="27" t="str">
        <f>_xlfn.IFNA(VLOOKUP(E3690,الاوردرات!$B$1:$C$600,2,0),"")</f>
        <v/>
      </c>
      <c r="J3690" s="63"/>
      <c r="L3690" s="125" t="str">
        <f>IF(F3690="","",_xlfn.IFNA((VLOOKUP(F3690,help!L:M,2,0))*G3690,"غير مسجلة في المشتريات"))</f>
        <v/>
      </c>
    </row>
    <row r="3691" spans="2:12" x14ac:dyDescent="0.2">
      <c r="B3691" s="14">
        <f>COUNTIFS($E$3:E3691,تقرير!$E$4)</f>
        <v>21</v>
      </c>
      <c r="C3691" s="48"/>
      <c r="D3691" s="48"/>
      <c r="E3691" s="48"/>
      <c r="F3691" s="50"/>
      <c r="G3691" s="51"/>
      <c r="H3691" s="128" t="str">
        <f>IF(F3691="","",_xlfn.IFNA(VLOOKUP(F3691,'سجل المشتريات'!E:M,9,0),"غير مسجلة في المشتريات"))</f>
        <v/>
      </c>
      <c r="I3691" s="27" t="str">
        <f>_xlfn.IFNA(VLOOKUP(E3691,الاوردرات!$B$1:$C$600,2,0),"")</f>
        <v/>
      </c>
      <c r="J3691" s="63"/>
      <c r="L3691" s="125" t="str">
        <f>IF(F3691="","",_xlfn.IFNA((VLOOKUP(F3691,help!L:M,2,0))*G3691,"غير مسجلة في المشتريات"))</f>
        <v/>
      </c>
    </row>
    <row r="3692" spans="2:12" x14ac:dyDescent="0.2">
      <c r="B3692" s="14">
        <f>COUNTIFS($E$3:E3692,تقرير!$E$4)</f>
        <v>21</v>
      </c>
      <c r="C3692" s="48"/>
      <c r="D3692" s="48"/>
      <c r="E3692" s="48"/>
      <c r="F3692" s="50"/>
      <c r="G3692" s="51"/>
      <c r="H3692" s="128" t="str">
        <f>IF(F3692="","",_xlfn.IFNA(VLOOKUP(F3692,'سجل المشتريات'!E:M,9,0),"غير مسجلة في المشتريات"))</f>
        <v/>
      </c>
      <c r="I3692" s="27" t="str">
        <f>_xlfn.IFNA(VLOOKUP(E3692,الاوردرات!$B$1:$C$600,2,0),"")</f>
        <v/>
      </c>
      <c r="J3692" s="63"/>
      <c r="L3692" s="125" t="str">
        <f>IF(F3692="","",_xlfn.IFNA((VLOOKUP(F3692,help!L:M,2,0))*G3692,"غير مسجلة في المشتريات"))</f>
        <v/>
      </c>
    </row>
    <row r="3693" spans="2:12" x14ac:dyDescent="0.2">
      <c r="B3693" s="14">
        <f>COUNTIFS($E$3:E3693,تقرير!$E$4)</f>
        <v>21</v>
      </c>
      <c r="C3693" s="48"/>
      <c r="D3693" s="48"/>
      <c r="E3693" s="48"/>
      <c r="F3693" s="50"/>
      <c r="G3693" s="51"/>
      <c r="H3693" s="128" t="str">
        <f>IF(F3693="","",_xlfn.IFNA(VLOOKUP(F3693,'سجل المشتريات'!E:M,9,0),"غير مسجلة في المشتريات"))</f>
        <v/>
      </c>
      <c r="I3693" s="27" t="str">
        <f>_xlfn.IFNA(VLOOKUP(E3693,الاوردرات!$B$1:$C$600,2,0),"")</f>
        <v/>
      </c>
      <c r="J3693" s="63"/>
      <c r="L3693" s="125" t="str">
        <f>IF(F3693="","",_xlfn.IFNA((VLOOKUP(F3693,help!L:M,2,0))*G3693,"غير مسجلة في المشتريات"))</f>
        <v/>
      </c>
    </row>
    <row r="3694" spans="2:12" x14ac:dyDescent="0.2">
      <c r="B3694" s="14">
        <f>COUNTIFS($E$3:E3694,تقرير!$E$4)</f>
        <v>21</v>
      </c>
      <c r="C3694" s="48"/>
      <c r="D3694" s="48"/>
      <c r="E3694" s="48"/>
      <c r="F3694" s="50"/>
      <c r="G3694" s="51"/>
      <c r="H3694" s="128" t="str">
        <f>IF(F3694="","",_xlfn.IFNA(VLOOKUP(F3694,'سجل المشتريات'!E:M,9,0),"غير مسجلة في المشتريات"))</f>
        <v/>
      </c>
      <c r="I3694" s="27" t="str">
        <f>_xlfn.IFNA(VLOOKUP(E3694,الاوردرات!$B$1:$C$600,2,0),"")</f>
        <v/>
      </c>
      <c r="J3694" s="63"/>
      <c r="L3694" s="125" t="str">
        <f>IF(F3694="","",_xlfn.IFNA((VLOOKUP(F3694,help!L:M,2,0))*G3694,"غير مسجلة في المشتريات"))</f>
        <v/>
      </c>
    </row>
    <row r="3695" spans="2:12" x14ac:dyDescent="0.2">
      <c r="B3695" s="14">
        <f>COUNTIFS($E$3:E3695,تقرير!$E$4)</f>
        <v>21</v>
      </c>
      <c r="C3695" s="48"/>
      <c r="D3695" s="48"/>
      <c r="E3695" s="48"/>
      <c r="F3695" s="50"/>
      <c r="G3695" s="51"/>
      <c r="H3695" s="128" t="str">
        <f>IF(F3695="","",_xlfn.IFNA(VLOOKUP(F3695,'سجل المشتريات'!E:M,9,0),"غير مسجلة في المشتريات"))</f>
        <v/>
      </c>
      <c r="I3695" s="27" t="str">
        <f>_xlfn.IFNA(VLOOKUP(E3695,الاوردرات!$B$1:$C$600,2,0),"")</f>
        <v/>
      </c>
      <c r="J3695" s="63"/>
      <c r="L3695" s="125" t="str">
        <f>IF(F3695="","",_xlfn.IFNA((VLOOKUP(F3695,help!L:M,2,0))*G3695,"غير مسجلة في المشتريات"))</f>
        <v/>
      </c>
    </row>
    <row r="3696" spans="2:12" x14ac:dyDescent="0.2">
      <c r="B3696" s="14">
        <f>COUNTIFS($E$3:E3696,تقرير!$E$4)</f>
        <v>21</v>
      </c>
      <c r="C3696" s="48"/>
      <c r="D3696" s="48"/>
      <c r="E3696" s="48"/>
      <c r="F3696" s="50"/>
      <c r="G3696" s="51"/>
      <c r="H3696" s="128" t="str">
        <f>IF(F3696="","",_xlfn.IFNA(VLOOKUP(F3696,'سجل المشتريات'!E:M,9,0),"غير مسجلة في المشتريات"))</f>
        <v/>
      </c>
      <c r="I3696" s="27" t="str">
        <f>_xlfn.IFNA(VLOOKUP(E3696,الاوردرات!$B$1:$C$600,2,0),"")</f>
        <v/>
      </c>
      <c r="J3696" s="63"/>
      <c r="L3696" s="125" t="str">
        <f>IF(F3696="","",_xlfn.IFNA((VLOOKUP(F3696,help!L:M,2,0))*G3696,"غير مسجلة في المشتريات"))</f>
        <v/>
      </c>
    </row>
    <row r="3697" spans="2:12" x14ac:dyDescent="0.2">
      <c r="B3697" s="14">
        <f>COUNTIFS($E$3:E3697,تقرير!$E$4)</f>
        <v>21</v>
      </c>
      <c r="C3697" s="48"/>
      <c r="D3697" s="48"/>
      <c r="E3697" s="48"/>
      <c r="F3697" s="50"/>
      <c r="G3697" s="51"/>
      <c r="H3697" s="128" t="str">
        <f>IF(F3697="","",_xlfn.IFNA(VLOOKUP(F3697,'سجل المشتريات'!E:M,9,0),"غير مسجلة في المشتريات"))</f>
        <v/>
      </c>
      <c r="I3697" s="27" t="str">
        <f>_xlfn.IFNA(VLOOKUP(E3697,الاوردرات!$B$1:$C$600,2,0),"")</f>
        <v/>
      </c>
      <c r="J3697" s="63"/>
      <c r="L3697" s="125" t="str">
        <f>IF(F3697="","",_xlfn.IFNA((VLOOKUP(F3697,help!L:M,2,0))*G3697,"غير مسجلة في المشتريات"))</f>
        <v/>
      </c>
    </row>
    <row r="3698" spans="2:12" x14ac:dyDescent="0.2">
      <c r="B3698" s="14">
        <f>COUNTIFS($E$3:E3698,تقرير!$E$4)</f>
        <v>21</v>
      </c>
      <c r="C3698" s="48"/>
      <c r="D3698" s="48"/>
      <c r="E3698" s="48"/>
      <c r="F3698" s="50"/>
      <c r="G3698" s="51"/>
      <c r="H3698" s="128" t="str">
        <f>IF(F3698="","",_xlfn.IFNA(VLOOKUP(F3698,'سجل المشتريات'!E:M,9,0),"غير مسجلة في المشتريات"))</f>
        <v/>
      </c>
      <c r="I3698" s="27" t="str">
        <f>_xlfn.IFNA(VLOOKUP(E3698,الاوردرات!$B$1:$C$600,2,0),"")</f>
        <v/>
      </c>
      <c r="J3698" s="63"/>
      <c r="L3698" s="125" t="str">
        <f>IF(F3698="","",_xlfn.IFNA((VLOOKUP(F3698,help!L:M,2,0))*G3698,"غير مسجلة في المشتريات"))</f>
        <v/>
      </c>
    </row>
    <row r="3699" spans="2:12" x14ac:dyDescent="0.2">
      <c r="B3699" s="14">
        <f>COUNTIFS($E$3:E3699,تقرير!$E$4)</f>
        <v>21</v>
      </c>
      <c r="C3699" s="48"/>
      <c r="D3699" s="48"/>
      <c r="E3699" s="48"/>
      <c r="F3699" s="50"/>
      <c r="G3699" s="51"/>
      <c r="H3699" s="128" t="str">
        <f>IF(F3699="","",_xlfn.IFNA(VLOOKUP(F3699,'سجل المشتريات'!E:M,9,0),"غير مسجلة في المشتريات"))</f>
        <v/>
      </c>
      <c r="I3699" s="27" t="str">
        <f>_xlfn.IFNA(VLOOKUP(E3699,الاوردرات!$B$1:$C$600,2,0),"")</f>
        <v/>
      </c>
      <c r="J3699" s="63"/>
      <c r="L3699" s="125" t="str">
        <f>IF(F3699="","",_xlfn.IFNA((VLOOKUP(F3699,help!L:M,2,0))*G3699,"غير مسجلة في المشتريات"))</f>
        <v/>
      </c>
    </row>
    <row r="3700" spans="2:12" x14ac:dyDescent="0.2">
      <c r="B3700" s="14">
        <f>COUNTIFS($E$3:E3700,تقرير!$E$4)</f>
        <v>21</v>
      </c>
      <c r="C3700" s="48"/>
      <c r="D3700" s="48"/>
      <c r="E3700" s="48"/>
      <c r="F3700" s="50"/>
      <c r="G3700" s="51"/>
      <c r="H3700" s="128" t="str">
        <f>IF(F3700="","",_xlfn.IFNA(VLOOKUP(F3700,'سجل المشتريات'!E:M,9,0),"غير مسجلة في المشتريات"))</f>
        <v/>
      </c>
      <c r="I3700" s="27" t="str">
        <f>_xlfn.IFNA(VLOOKUP(E3700,الاوردرات!$B$1:$C$600,2,0),"")</f>
        <v/>
      </c>
      <c r="J3700" s="63"/>
      <c r="L3700" s="125" t="str">
        <f>IF(F3700="","",_xlfn.IFNA((VLOOKUP(F3700,help!L:M,2,0))*G3700,"غير مسجلة في المشتريات"))</f>
        <v/>
      </c>
    </row>
    <row r="3701" spans="2:12" x14ac:dyDescent="0.2">
      <c r="B3701" s="14">
        <f>COUNTIFS($E$3:E3701,تقرير!$E$4)</f>
        <v>21</v>
      </c>
      <c r="C3701" s="48"/>
      <c r="D3701" s="48"/>
      <c r="E3701" s="48"/>
      <c r="F3701" s="50"/>
      <c r="G3701" s="51"/>
      <c r="H3701" s="128" t="str">
        <f>IF(F3701="","",_xlfn.IFNA(VLOOKUP(F3701,'سجل المشتريات'!E:M,9,0),"غير مسجلة في المشتريات"))</f>
        <v/>
      </c>
      <c r="I3701" s="27" t="str">
        <f>_xlfn.IFNA(VLOOKUP(E3701,الاوردرات!$B$1:$C$600,2,0),"")</f>
        <v/>
      </c>
      <c r="J3701" s="63"/>
      <c r="L3701" s="125" t="str">
        <f>IF(F3701="","",_xlfn.IFNA((VLOOKUP(F3701,help!L:M,2,0))*G3701,"غير مسجلة في المشتريات"))</f>
        <v/>
      </c>
    </row>
    <row r="3702" spans="2:12" x14ac:dyDescent="0.2">
      <c r="B3702" s="14">
        <f>COUNTIFS($E$3:E3702,تقرير!$E$4)</f>
        <v>21</v>
      </c>
      <c r="C3702" s="48"/>
      <c r="D3702" s="48"/>
      <c r="E3702" s="48"/>
      <c r="F3702" s="50"/>
      <c r="G3702" s="51"/>
      <c r="H3702" s="128" t="str">
        <f>IF(F3702="","",_xlfn.IFNA(VLOOKUP(F3702,'سجل المشتريات'!E:M,9,0),"غير مسجلة في المشتريات"))</f>
        <v/>
      </c>
      <c r="I3702" s="27" t="str">
        <f>_xlfn.IFNA(VLOOKUP(E3702,الاوردرات!$B$1:$C$600,2,0),"")</f>
        <v/>
      </c>
      <c r="J3702" s="63"/>
      <c r="L3702" s="125" t="str">
        <f>IF(F3702="","",_xlfn.IFNA((VLOOKUP(F3702,help!L:M,2,0))*G3702,"غير مسجلة في المشتريات"))</f>
        <v/>
      </c>
    </row>
    <row r="3703" spans="2:12" x14ac:dyDescent="0.2">
      <c r="B3703" s="14">
        <f>COUNTIFS($E$3:E3703,تقرير!$E$4)</f>
        <v>21</v>
      </c>
      <c r="C3703" s="48"/>
      <c r="D3703" s="48"/>
      <c r="E3703" s="48"/>
      <c r="F3703" s="50"/>
      <c r="G3703" s="51"/>
      <c r="H3703" s="128" t="str">
        <f>IF(F3703="","",_xlfn.IFNA(VLOOKUP(F3703,'سجل المشتريات'!E:M,9,0),"غير مسجلة في المشتريات"))</f>
        <v/>
      </c>
      <c r="I3703" s="27" t="str">
        <f>_xlfn.IFNA(VLOOKUP(E3703,الاوردرات!$B$1:$C$600,2,0),"")</f>
        <v/>
      </c>
      <c r="J3703" s="63"/>
      <c r="L3703" s="125" t="str">
        <f>IF(F3703="","",_xlfn.IFNA((VLOOKUP(F3703,help!L:M,2,0))*G3703,"غير مسجلة في المشتريات"))</f>
        <v/>
      </c>
    </row>
    <row r="3704" spans="2:12" x14ac:dyDescent="0.2">
      <c r="B3704" s="14">
        <f>COUNTIFS($E$3:E3704,تقرير!$E$4)</f>
        <v>21</v>
      </c>
      <c r="C3704" s="48"/>
      <c r="D3704" s="48"/>
      <c r="E3704" s="48"/>
      <c r="F3704" s="50"/>
      <c r="G3704" s="51"/>
      <c r="H3704" s="128" t="str">
        <f>IF(F3704="","",_xlfn.IFNA(VLOOKUP(F3704,'سجل المشتريات'!E:M,9,0),"غير مسجلة في المشتريات"))</f>
        <v/>
      </c>
      <c r="I3704" s="27" t="str">
        <f>_xlfn.IFNA(VLOOKUP(E3704,الاوردرات!$B$1:$C$600,2,0),"")</f>
        <v/>
      </c>
      <c r="J3704" s="63"/>
      <c r="L3704" s="125" t="str">
        <f>IF(F3704="","",_xlfn.IFNA((VLOOKUP(F3704,help!L:M,2,0))*G3704,"غير مسجلة في المشتريات"))</f>
        <v/>
      </c>
    </row>
    <row r="3705" spans="2:12" x14ac:dyDescent="0.2">
      <c r="B3705" s="14">
        <f>COUNTIFS($E$3:E3705,تقرير!$E$4)</f>
        <v>21</v>
      </c>
      <c r="C3705" s="48"/>
      <c r="D3705" s="48"/>
      <c r="E3705" s="48"/>
      <c r="F3705" s="50"/>
      <c r="G3705" s="51"/>
      <c r="H3705" s="128" t="str">
        <f>IF(F3705="","",_xlfn.IFNA(VLOOKUP(F3705,'سجل المشتريات'!E:M,9,0),"غير مسجلة في المشتريات"))</f>
        <v/>
      </c>
      <c r="I3705" s="27" t="str">
        <f>_xlfn.IFNA(VLOOKUP(E3705,الاوردرات!$B$1:$C$600,2,0),"")</f>
        <v/>
      </c>
      <c r="J3705" s="63"/>
      <c r="L3705" s="125" t="str">
        <f>IF(F3705="","",_xlfn.IFNA((VLOOKUP(F3705,help!L:M,2,0))*G3705,"غير مسجلة في المشتريات"))</f>
        <v/>
      </c>
    </row>
    <row r="3706" spans="2:12" x14ac:dyDescent="0.2">
      <c r="B3706" s="14">
        <f>COUNTIFS($E$3:E3706,تقرير!$E$4)</f>
        <v>21</v>
      </c>
      <c r="C3706" s="48"/>
      <c r="D3706" s="48"/>
      <c r="E3706" s="48"/>
      <c r="F3706" s="50"/>
      <c r="G3706" s="51"/>
      <c r="H3706" s="128" t="str">
        <f>IF(F3706="","",_xlfn.IFNA(VLOOKUP(F3706,'سجل المشتريات'!E:M,9,0),"غير مسجلة في المشتريات"))</f>
        <v/>
      </c>
      <c r="I3706" s="27" t="str">
        <f>_xlfn.IFNA(VLOOKUP(E3706,الاوردرات!$B$1:$C$600,2,0),"")</f>
        <v/>
      </c>
      <c r="J3706" s="63"/>
      <c r="L3706" s="125" t="str">
        <f>IF(F3706="","",_xlfn.IFNA((VLOOKUP(F3706,help!L:M,2,0))*G3706,"غير مسجلة في المشتريات"))</f>
        <v/>
      </c>
    </row>
    <row r="3707" spans="2:12" x14ac:dyDescent="0.2">
      <c r="B3707" s="14">
        <f>COUNTIFS($E$3:E3707,تقرير!$E$4)</f>
        <v>21</v>
      </c>
      <c r="C3707" s="48"/>
      <c r="D3707" s="48"/>
      <c r="E3707" s="48"/>
      <c r="F3707" s="50"/>
      <c r="G3707" s="51"/>
      <c r="H3707" s="128" t="str">
        <f>IF(F3707="","",_xlfn.IFNA(VLOOKUP(F3707,'سجل المشتريات'!E:M,9,0),"غير مسجلة في المشتريات"))</f>
        <v/>
      </c>
      <c r="I3707" s="27" t="str">
        <f>_xlfn.IFNA(VLOOKUP(E3707,الاوردرات!$B$1:$C$600,2,0),"")</f>
        <v/>
      </c>
      <c r="J3707" s="63"/>
      <c r="L3707" s="125" t="str">
        <f>IF(F3707="","",_xlfn.IFNA((VLOOKUP(F3707,help!L:M,2,0))*G3707,"غير مسجلة في المشتريات"))</f>
        <v/>
      </c>
    </row>
    <row r="3708" spans="2:12" x14ac:dyDescent="0.2">
      <c r="B3708" s="14">
        <f>COUNTIFS($E$3:E3708,تقرير!$E$4)</f>
        <v>21</v>
      </c>
      <c r="C3708" s="48"/>
      <c r="D3708" s="48"/>
      <c r="E3708" s="48"/>
      <c r="F3708" s="50"/>
      <c r="G3708" s="51"/>
      <c r="H3708" s="128" t="str">
        <f>IF(F3708="","",_xlfn.IFNA(VLOOKUP(F3708,'سجل المشتريات'!E:M,9,0),"غير مسجلة في المشتريات"))</f>
        <v/>
      </c>
      <c r="I3708" s="27" t="str">
        <f>_xlfn.IFNA(VLOOKUP(E3708,الاوردرات!$B$1:$C$600,2,0),"")</f>
        <v/>
      </c>
      <c r="J3708" s="63"/>
      <c r="L3708" s="125" t="str">
        <f>IF(F3708="","",_xlfn.IFNA((VLOOKUP(F3708,help!L:M,2,0))*G3708,"غير مسجلة في المشتريات"))</f>
        <v/>
      </c>
    </row>
    <row r="3709" spans="2:12" x14ac:dyDescent="0.2">
      <c r="B3709" s="14">
        <f>COUNTIFS($E$3:E3709,تقرير!$E$4)</f>
        <v>21</v>
      </c>
      <c r="C3709" s="48"/>
      <c r="D3709" s="48"/>
      <c r="E3709" s="48"/>
      <c r="F3709" s="50"/>
      <c r="G3709" s="51"/>
      <c r="H3709" s="128" t="str">
        <f>IF(F3709="","",_xlfn.IFNA(VLOOKUP(F3709,'سجل المشتريات'!E:M,9,0),"غير مسجلة في المشتريات"))</f>
        <v/>
      </c>
      <c r="I3709" s="27" t="str">
        <f>_xlfn.IFNA(VLOOKUP(E3709,الاوردرات!$B$1:$C$600,2,0),"")</f>
        <v/>
      </c>
      <c r="J3709" s="63"/>
      <c r="L3709" s="125" t="str">
        <f>IF(F3709="","",_xlfn.IFNA((VLOOKUP(F3709,help!L:M,2,0))*G3709,"غير مسجلة في المشتريات"))</f>
        <v/>
      </c>
    </row>
    <row r="3710" spans="2:12" x14ac:dyDescent="0.2">
      <c r="B3710" s="14">
        <f>COUNTIFS($E$3:E3710,تقرير!$E$4)</f>
        <v>21</v>
      </c>
      <c r="C3710" s="48"/>
      <c r="D3710" s="48"/>
      <c r="E3710" s="48"/>
      <c r="F3710" s="50"/>
      <c r="G3710" s="51"/>
      <c r="H3710" s="128" t="str">
        <f>IF(F3710="","",_xlfn.IFNA(VLOOKUP(F3710,'سجل المشتريات'!E:M,9,0),"غير مسجلة في المشتريات"))</f>
        <v/>
      </c>
      <c r="I3710" s="27" t="str">
        <f>_xlfn.IFNA(VLOOKUP(E3710,الاوردرات!$B$1:$C$600,2,0),"")</f>
        <v/>
      </c>
      <c r="J3710" s="63"/>
      <c r="L3710" s="125" t="str">
        <f>IF(F3710="","",_xlfn.IFNA((VLOOKUP(F3710,help!L:M,2,0))*G3710,"غير مسجلة في المشتريات"))</f>
        <v/>
      </c>
    </row>
    <row r="3711" spans="2:12" x14ac:dyDescent="0.2">
      <c r="B3711" s="14">
        <f>COUNTIFS($E$3:E3711,تقرير!$E$4)</f>
        <v>21</v>
      </c>
      <c r="C3711" s="48"/>
      <c r="D3711" s="48"/>
      <c r="E3711" s="48"/>
      <c r="F3711" s="50"/>
      <c r="G3711" s="51"/>
      <c r="H3711" s="128" t="str">
        <f>IF(F3711="","",_xlfn.IFNA(VLOOKUP(F3711,'سجل المشتريات'!E:M,9,0),"غير مسجلة في المشتريات"))</f>
        <v/>
      </c>
      <c r="I3711" s="27" t="str">
        <f>_xlfn.IFNA(VLOOKUP(E3711,الاوردرات!$B$1:$C$600,2,0),"")</f>
        <v/>
      </c>
      <c r="J3711" s="63"/>
      <c r="L3711" s="125" t="str">
        <f>IF(F3711="","",_xlfn.IFNA((VLOOKUP(F3711,help!L:M,2,0))*G3711,"غير مسجلة في المشتريات"))</f>
        <v/>
      </c>
    </row>
    <row r="3712" spans="2:12" x14ac:dyDescent="0.2">
      <c r="B3712" s="14">
        <f>COUNTIFS($E$3:E3712,تقرير!$E$4)</f>
        <v>21</v>
      </c>
      <c r="C3712" s="48"/>
      <c r="D3712" s="48"/>
      <c r="E3712" s="48"/>
      <c r="F3712" s="50"/>
      <c r="G3712" s="51"/>
      <c r="H3712" s="128" t="str">
        <f>IF(F3712="","",_xlfn.IFNA(VLOOKUP(F3712,'سجل المشتريات'!E:M,9,0),"غير مسجلة في المشتريات"))</f>
        <v/>
      </c>
      <c r="I3712" s="27" t="str">
        <f>_xlfn.IFNA(VLOOKUP(E3712,الاوردرات!$B$1:$C$600,2,0),"")</f>
        <v/>
      </c>
      <c r="J3712" s="63"/>
      <c r="L3712" s="125" t="str">
        <f>IF(F3712="","",_xlfn.IFNA((VLOOKUP(F3712,help!L:M,2,0))*G3712,"غير مسجلة في المشتريات"))</f>
        <v/>
      </c>
    </row>
    <row r="3713" spans="2:12" x14ac:dyDescent="0.2">
      <c r="B3713" s="14">
        <f>COUNTIFS($E$3:E3713,تقرير!$E$4)</f>
        <v>21</v>
      </c>
      <c r="C3713" s="48"/>
      <c r="D3713" s="48"/>
      <c r="E3713" s="48"/>
      <c r="F3713" s="50"/>
      <c r="G3713" s="51"/>
      <c r="H3713" s="128" t="str">
        <f>IF(F3713="","",_xlfn.IFNA(VLOOKUP(F3713,'سجل المشتريات'!E:M,9,0),"غير مسجلة في المشتريات"))</f>
        <v/>
      </c>
      <c r="I3713" s="27" t="str">
        <f>_xlfn.IFNA(VLOOKUP(E3713,الاوردرات!$B$1:$C$600,2,0),"")</f>
        <v/>
      </c>
      <c r="J3713" s="63"/>
      <c r="L3713" s="125" t="str">
        <f>IF(F3713="","",_xlfn.IFNA((VLOOKUP(F3713,help!L:M,2,0))*G3713,"غير مسجلة في المشتريات"))</f>
        <v/>
      </c>
    </row>
    <row r="3714" spans="2:12" x14ac:dyDescent="0.2">
      <c r="B3714" s="14">
        <f>COUNTIFS($E$3:E3714,تقرير!$E$4)</f>
        <v>21</v>
      </c>
      <c r="C3714" s="48"/>
      <c r="D3714" s="48"/>
      <c r="E3714" s="48"/>
      <c r="F3714" s="50"/>
      <c r="G3714" s="51"/>
      <c r="H3714" s="128" t="str">
        <f>IF(F3714="","",_xlfn.IFNA(VLOOKUP(F3714,'سجل المشتريات'!E:M,9,0),"غير مسجلة في المشتريات"))</f>
        <v/>
      </c>
      <c r="I3714" s="27" t="str">
        <f>_xlfn.IFNA(VLOOKUP(E3714,الاوردرات!$B$1:$C$600,2,0),"")</f>
        <v/>
      </c>
      <c r="J3714" s="63"/>
      <c r="L3714" s="125" t="str">
        <f>IF(F3714="","",_xlfn.IFNA((VLOOKUP(F3714,help!L:M,2,0))*G3714,"غير مسجلة في المشتريات"))</f>
        <v/>
      </c>
    </row>
    <row r="3715" spans="2:12" x14ac:dyDescent="0.2">
      <c r="B3715" s="14">
        <f>COUNTIFS($E$3:E3715,تقرير!$E$4)</f>
        <v>21</v>
      </c>
      <c r="C3715" s="48"/>
      <c r="D3715" s="48"/>
      <c r="E3715" s="48"/>
      <c r="F3715" s="50"/>
      <c r="G3715" s="51"/>
      <c r="H3715" s="128" t="str">
        <f>IF(F3715="","",_xlfn.IFNA(VLOOKUP(F3715,'سجل المشتريات'!E:M,9,0),"غير مسجلة في المشتريات"))</f>
        <v/>
      </c>
      <c r="I3715" s="27" t="str">
        <f>_xlfn.IFNA(VLOOKUP(E3715,الاوردرات!$B$1:$C$600,2,0),"")</f>
        <v/>
      </c>
      <c r="J3715" s="63"/>
      <c r="L3715" s="125" t="str">
        <f>IF(F3715="","",_xlfn.IFNA((VLOOKUP(F3715,help!L:M,2,0))*G3715,"غير مسجلة في المشتريات"))</f>
        <v/>
      </c>
    </row>
    <row r="3716" spans="2:12" x14ac:dyDescent="0.2">
      <c r="B3716" s="14">
        <f>COUNTIFS($E$3:E3716,تقرير!$E$4)</f>
        <v>21</v>
      </c>
      <c r="C3716" s="48"/>
      <c r="D3716" s="48"/>
      <c r="E3716" s="48"/>
      <c r="F3716" s="50"/>
      <c r="G3716" s="51"/>
      <c r="H3716" s="128" t="str">
        <f>IF(F3716="","",_xlfn.IFNA(VLOOKUP(F3716,'سجل المشتريات'!E:M,9,0),"غير مسجلة في المشتريات"))</f>
        <v/>
      </c>
      <c r="I3716" s="27" t="str">
        <f>_xlfn.IFNA(VLOOKUP(E3716,الاوردرات!$B$1:$C$600,2,0),"")</f>
        <v/>
      </c>
      <c r="J3716" s="63"/>
      <c r="L3716" s="125" t="str">
        <f>IF(F3716="","",_xlfn.IFNA((VLOOKUP(F3716,help!L:M,2,0))*G3716,"غير مسجلة في المشتريات"))</f>
        <v/>
      </c>
    </row>
    <row r="3717" spans="2:12" x14ac:dyDescent="0.2">
      <c r="B3717" s="14">
        <f>COUNTIFS($E$3:E3717,تقرير!$E$4)</f>
        <v>21</v>
      </c>
      <c r="C3717" s="48"/>
      <c r="D3717" s="48"/>
      <c r="E3717" s="48"/>
      <c r="F3717" s="50"/>
      <c r="G3717" s="51"/>
      <c r="H3717" s="128" t="str">
        <f>IF(F3717="","",_xlfn.IFNA(VLOOKUP(F3717,'سجل المشتريات'!E:M,9,0),"غير مسجلة في المشتريات"))</f>
        <v/>
      </c>
      <c r="I3717" s="27" t="str">
        <f>_xlfn.IFNA(VLOOKUP(E3717,الاوردرات!$B$1:$C$600,2,0),"")</f>
        <v/>
      </c>
      <c r="J3717" s="63"/>
      <c r="L3717" s="125" t="str">
        <f>IF(F3717="","",_xlfn.IFNA((VLOOKUP(F3717,help!L:M,2,0))*G3717,"غير مسجلة في المشتريات"))</f>
        <v/>
      </c>
    </row>
    <row r="3718" spans="2:12" x14ac:dyDescent="0.2">
      <c r="B3718" s="14">
        <f>COUNTIFS($E$3:E3718,تقرير!$E$4)</f>
        <v>21</v>
      </c>
      <c r="C3718" s="48"/>
      <c r="D3718" s="48"/>
      <c r="E3718" s="48"/>
      <c r="F3718" s="50"/>
      <c r="G3718" s="51"/>
      <c r="H3718" s="128" t="str">
        <f>IF(F3718="","",_xlfn.IFNA(VLOOKUP(F3718,'سجل المشتريات'!E:M,9,0),"غير مسجلة في المشتريات"))</f>
        <v/>
      </c>
      <c r="I3718" s="27" t="str">
        <f>_xlfn.IFNA(VLOOKUP(E3718,الاوردرات!$B$1:$C$600,2,0),"")</f>
        <v/>
      </c>
      <c r="J3718" s="63"/>
      <c r="L3718" s="125" t="str">
        <f>IF(F3718="","",_xlfn.IFNA((VLOOKUP(F3718,help!L:M,2,0))*G3718,"غير مسجلة في المشتريات"))</f>
        <v/>
      </c>
    </row>
    <row r="3719" spans="2:12" x14ac:dyDescent="0.2">
      <c r="B3719" s="14">
        <f>COUNTIFS($E$3:E3719,تقرير!$E$4)</f>
        <v>21</v>
      </c>
      <c r="C3719" s="48"/>
      <c r="D3719" s="48"/>
      <c r="E3719" s="48"/>
      <c r="F3719" s="50"/>
      <c r="G3719" s="51"/>
      <c r="H3719" s="128" t="str">
        <f>IF(F3719="","",_xlfn.IFNA(VLOOKUP(F3719,'سجل المشتريات'!E:M,9,0),"غير مسجلة في المشتريات"))</f>
        <v/>
      </c>
      <c r="I3719" s="27" t="str">
        <f>_xlfn.IFNA(VLOOKUP(E3719,الاوردرات!$B$1:$C$600,2,0),"")</f>
        <v/>
      </c>
      <c r="J3719" s="63"/>
      <c r="L3719" s="125" t="str">
        <f>IF(F3719="","",_xlfn.IFNA((VLOOKUP(F3719,help!L:M,2,0))*G3719,"غير مسجلة في المشتريات"))</f>
        <v/>
      </c>
    </row>
    <row r="3720" spans="2:12" x14ac:dyDescent="0.2">
      <c r="B3720" s="14">
        <f>COUNTIFS($E$3:E3720,تقرير!$E$4)</f>
        <v>21</v>
      </c>
      <c r="C3720" s="48"/>
      <c r="D3720" s="48"/>
      <c r="E3720" s="48"/>
      <c r="F3720" s="50"/>
      <c r="G3720" s="51"/>
      <c r="H3720" s="128" t="str">
        <f>IF(F3720="","",_xlfn.IFNA(VLOOKUP(F3720,'سجل المشتريات'!E:M,9,0),"غير مسجلة في المشتريات"))</f>
        <v/>
      </c>
      <c r="I3720" s="27" t="str">
        <f>_xlfn.IFNA(VLOOKUP(E3720,الاوردرات!$B$1:$C$600,2,0),"")</f>
        <v/>
      </c>
      <c r="J3720" s="63"/>
      <c r="L3720" s="125" t="str">
        <f>IF(F3720="","",_xlfn.IFNA((VLOOKUP(F3720,help!L:M,2,0))*G3720,"غير مسجلة في المشتريات"))</f>
        <v/>
      </c>
    </row>
    <row r="3721" spans="2:12" x14ac:dyDescent="0.2">
      <c r="B3721" s="14">
        <f>COUNTIFS($E$3:E3721,تقرير!$E$4)</f>
        <v>21</v>
      </c>
      <c r="C3721" s="48"/>
      <c r="D3721" s="48"/>
      <c r="E3721" s="48"/>
      <c r="F3721" s="50"/>
      <c r="G3721" s="51"/>
      <c r="H3721" s="128" t="str">
        <f>IF(F3721="","",_xlfn.IFNA(VLOOKUP(F3721,'سجل المشتريات'!E:M,9,0),"غير مسجلة في المشتريات"))</f>
        <v/>
      </c>
      <c r="I3721" s="27" t="str">
        <f>_xlfn.IFNA(VLOOKUP(E3721,الاوردرات!$B$1:$C$600,2,0),"")</f>
        <v/>
      </c>
      <c r="J3721" s="63"/>
      <c r="L3721" s="125" t="str">
        <f>IF(F3721="","",_xlfn.IFNA((VLOOKUP(F3721,help!L:M,2,0))*G3721,"غير مسجلة في المشتريات"))</f>
        <v/>
      </c>
    </row>
    <row r="3722" spans="2:12" x14ac:dyDescent="0.2">
      <c r="B3722" s="14">
        <f>COUNTIFS($E$3:E3722,تقرير!$E$4)</f>
        <v>21</v>
      </c>
      <c r="C3722" s="48"/>
      <c r="D3722" s="48"/>
      <c r="E3722" s="48"/>
      <c r="F3722" s="50"/>
      <c r="G3722" s="51"/>
      <c r="H3722" s="128" t="str">
        <f>IF(F3722="","",_xlfn.IFNA(VLOOKUP(F3722,'سجل المشتريات'!E:M,9,0),"غير مسجلة في المشتريات"))</f>
        <v/>
      </c>
      <c r="I3722" s="27" t="str">
        <f>_xlfn.IFNA(VLOOKUP(E3722,الاوردرات!$B$1:$C$600,2,0),"")</f>
        <v/>
      </c>
      <c r="J3722" s="63"/>
      <c r="L3722" s="125" t="str">
        <f>IF(F3722="","",_xlfn.IFNA((VLOOKUP(F3722,help!L:M,2,0))*G3722,"غير مسجلة في المشتريات"))</f>
        <v/>
      </c>
    </row>
    <row r="3723" spans="2:12" x14ac:dyDescent="0.2">
      <c r="B3723" s="14">
        <f>COUNTIFS($E$3:E3723,تقرير!$E$4)</f>
        <v>21</v>
      </c>
      <c r="C3723" s="48"/>
      <c r="D3723" s="48"/>
      <c r="E3723" s="48"/>
      <c r="F3723" s="50"/>
      <c r="G3723" s="51"/>
      <c r="H3723" s="128" t="str">
        <f>IF(F3723="","",_xlfn.IFNA(VLOOKUP(F3723,'سجل المشتريات'!E:M,9,0),"غير مسجلة في المشتريات"))</f>
        <v/>
      </c>
      <c r="I3723" s="27" t="str">
        <f>_xlfn.IFNA(VLOOKUP(E3723,الاوردرات!$B$1:$C$600,2,0),"")</f>
        <v/>
      </c>
      <c r="J3723" s="63"/>
      <c r="L3723" s="125" t="str">
        <f>IF(F3723="","",_xlfn.IFNA((VLOOKUP(F3723,help!L:M,2,0))*G3723,"غير مسجلة في المشتريات"))</f>
        <v/>
      </c>
    </row>
    <row r="3724" spans="2:12" x14ac:dyDescent="0.2">
      <c r="B3724" s="14">
        <f>COUNTIFS($E$3:E3724,تقرير!$E$4)</f>
        <v>21</v>
      </c>
      <c r="C3724" s="48"/>
      <c r="D3724" s="48"/>
      <c r="E3724" s="48"/>
      <c r="F3724" s="50"/>
      <c r="G3724" s="51"/>
      <c r="H3724" s="128" t="str">
        <f>IF(F3724="","",_xlfn.IFNA(VLOOKUP(F3724,'سجل المشتريات'!E:M,9,0),"غير مسجلة في المشتريات"))</f>
        <v/>
      </c>
      <c r="I3724" s="27" t="str">
        <f>_xlfn.IFNA(VLOOKUP(E3724,الاوردرات!$B$1:$C$600,2,0),"")</f>
        <v/>
      </c>
      <c r="J3724" s="63"/>
      <c r="L3724" s="125" t="str">
        <f>IF(F3724="","",_xlfn.IFNA((VLOOKUP(F3724,help!L:M,2,0))*G3724,"غير مسجلة في المشتريات"))</f>
        <v/>
      </c>
    </row>
    <row r="3725" spans="2:12" x14ac:dyDescent="0.2">
      <c r="B3725" s="14">
        <f>COUNTIFS($E$3:E3725,تقرير!$E$4)</f>
        <v>21</v>
      </c>
      <c r="C3725" s="48"/>
      <c r="D3725" s="48"/>
      <c r="E3725" s="48"/>
      <c r="F3725" s="50"/>
      <c r="G3725" s="51"/>
      <c r="H3725" s="128" t="str">
        <f>IF(F3725="","",_xlfn.IFNA(VLOOKUP(F3725,'سجل المشتريات'!E:M,9,0),"غير مسجلة في المشتريات"))</f>
        <v/>
      </c>
      <c r="I3725" s="27" t="str">
        <f>_xlfn.IFNA(VLOOKUP(E3725,الاوردرات!$B$1:$C$600,2,0),"")</f>
        <v/>
      </c>
      <c r="J3725" s="63"/>
      <c r="L3725" s="125" t="str">
        <f>IF(F3725="","",_xlfn.IFNA((VLOOKUP(F3725,help!L:M,2,0))*G3725,"غير مسجلة في المشتريات"))</f>
        <v/>
      </c>
    </row>
    <row r="3726" spans="2:12" x14ac:dyDescent="0.2">
      <c r="B3726" s="14">
        <f>COUNTIFS($E$3:E3726,تقرير!$E$4)</f>
        <v>21</v>
      </c>
      <c r="C3726" s="48"/>
      <c r="D3726" s="48"/>
      <c r="E3726" s="48"/>
      <c r="F3726" s="50"/>
      <c r="G3726" s="51"/>
      <c r="H3726" s="128" t="str">
        <f>IF(F3726="","",_xlfn.IFNA(VLOOKUP(F3726,'سجل المشتريات'!E:M,9,0),"غير مسجلة في المشتريات"))</f>
        <v/>
      </c>
      <c r="I3726" s="27" t="str">
        <f>_xlfn.IFNA(VLOOKUP(E3726,الاوردرات!$B$1:$C$600,2,0),"")</f>
        <v/>
      </c>
      <c r="J3726" s="63"/>
      <c r="L3726" s="125" t="str">
        <f>IF(F3726="","",_xlfn.IFNA((VLOOKUP(F3726,help!L:M,2,0))*G3726,"غير مسجلة في المشتريات"))</f>
        <v/>
      </c>
    </row>
    <row r="3727" spans="2:12" x14ac:dyDescent="0.2">
      <c r="B3727" s="14">
        <f>COUNTIFS($E$3:E3727,تقرير!$E$4)</f>
        <v>21</v>
      </c>
      <c r="C3727" s="48"/>
      <c r="D3727" s="48"/>
      <c r="E3727" s="48"/>
      <c r="F3727" s="50"/>
      <c r="G3727" s="51"/>
      <c r="H3727" s="128" t="str">
        <f>IF(F3727="","",_xlfn.IFNA(VLOOKUP(F3727,'سجل المشتريات'!E:M,9,0),"غير مسجلة في المشتريات"))</f>
        <v/>
      </c>
      <c r="I3727" s="27" t="str">
        <f>_xlfn.IFNA(VLOOKUP(E3727,الاوردرات!$B$1:$C$600,2,0),"")</f>
        <v/>
      </c>
      <c r="J3727" s="63"/>
      <c r="L3727" s="125" t="str">
        <f>IF(F3727="","",_xlfn.IFNA((VLOOKUP(F3727,help!L:M,2,0))*G3727,"غير مسجلة في المشتريات"))</f>
        <v/>
      </c>
    </row>
    <row r="3728" spans="2:12" x14ac:dyDescent="0.2">
      <c r="B3728" s="14">
        <f>COUNTIFS($E$3:E3728,تقرير!$E$4)</f>
        <v>21</v>
      </c>
      <c r="C3728" s="48"/>
      <c r="D3728" s="48"/>
      <c r="E3728" s="48"/>
      <c r="F3728" s="50"/>
      <c r="G3728" s="51"/>
      <c r="H3728" s="128" t="str">
        <f>IF(F3728="","",_xlfn.IFNA(VLOOKUP(F3728,'سجل المشتريات'!E:M,9,0),"غير مسجلة في المشتريات"))</f>
        <v/>
      </c>
      <c r="I3728" s="27" t="str">
        <f>_xlfn.IFNA(VLOOKUP(E3728,الاوردرات!$B$1:$C$600,2,0),"")</f>
        <v/>
      </c>
      <c r="J3728" s="63"/>
      <c r="L3728" s="125" t="str">
        <f>IF(F3728="","",_xlfn.IFNA((VLOOKUP(F3728,help!L:M,2,0))*G3728,"غير مسجلة في المشتريات"))</f>
        <v/>
      </c>
    </row>
    <row r="3729" spans="2:12" x14ac:dyDescent="0.2">
      <c r="B3729" s="14">
        <f>COUNTIFS($E$3:E3729,تقرير!$E$4)</f>
        <v>21</v>
      </c>
      <c r="C3729" s="48"/>
      <c r="D3729" s="48"/>
      <c r="E3729" s="48"/>
      <c r="F3729" s="50"/>
      <c r="G3729" s="51"/>
      <c r="H3729" s="128" t="str">
        <f>IF(F3729="","",_xlfn.IFNA(VLOOKUP(F3729,'سجل المشتريات'!E:M,9,0),"غير مسجلة في المشتريات"))</f>
        <v/>
      </c>
      <c r="I3729" s="27" t="str">
        <f>_xlfn.IFNA(VLOOKUP(E3729,الاوردرات!$B$1:$C$600,2,0),"")</f>
        <v/>
      </c>
      <c r="J3729" s="63"/>
      <c r="L3729" s="125" t="str">
        <f>IF(F3729="","",_xlfn.IFNA((VLOOKUP(F3729,help!L:M,2,0))*G3729,"غير مسجلة في المشتريات"))</f>
        <v/>
      </c>
    </row>
    <row r="3730" spans="2:12" x14ac:dyDescent="0.2">
      <c r="B3730" s="14">
        <f>COUNTIFS($E$3:E3730,تقرير!$E$4)</f>
        <v>21</v>
      </c>
      <c r="C3730" s="48"/>
      <c r="D3730" s="48"/>
      <c r="E3730" s="48"/>
      <c r="F3730" s="50"/>
      <c r="G3730" s="51"/>
      <c r="H3730" s="128" t="str">
        <f>IF(F3730="","",_xlfn.IFNA(VLOOKUP(F3730,'سجل المشتريات'!E:M,9,0),"غير مسجلة في المشتريات"))</f>
        <v/>
      </c>
      <c r="I3730" s="27" t="str">
        <f>_xlfn.IFNA(VLOOKUP(E3730,الاوردرات!$B$1:$C$600,2,0),"")</f>
        <v/>
      </c>
      <c r="J3730" s="63"/>
      <c r="L3730" s="125" t="str">
        <f>IF(F3730="","",_xlfn.IFNA((VLOOKUP(F3730,help!L:M,2,0))*G3730,"غير مسجلة في المشتريات"))</f>
        <v/>
      </c>
    </row>
    <row r="3731" spans="2:12" x14ac:dyDescent="0.2">
      <c r="B3731" s="14">
        <f>COUNTIFS($E$3:E3731,تقرير!$E$4)</f>
        <v>21</v>
      </c>
      <c r="C3731" s="48"/>
      <c r="D3731" s="48"/>
      <c r="E3731" s="48"/>
      <c r="F3731" s="50"/>
      <c r="G3731" s="51"/>
      <c r="H3731" s="128" t="str">
        <f>IF(F3731="","",_xlfn.IFNA(VLOOKUP(F3731,'سجل المشتريات'!E:M,9,0),"غير مسجلة في المشتريات"))</f>
        <v/>
      </c>
      <c r="I3731" s="27" t="str">
        <f>_xlfn.IFNA(VLOOKUP(E3731,الاوردرات!$B$1:$C$600,2,0),"")</f>
        <v/>
      </c>
      <c r="J3731" s="63"/>
      <c r="L3731" s="125" t="str">
        <f>IF(F3731="","",_xlfn.IFNA((VLOOKUP(F3731,help!L:M,2,0))*G3731,"غير مسجلة في المشتريات"))</f>
        <v/>
      </c>
    </row>
    <row r="3732" spans="2:12" x14ac:dyDescent="0.2">
      <c r="B3732" s="14">
        <f>COUNTIFS($E$3:E3732,تقرير!$E$4)</f>
        <v>21</v>
      </c>
      <c r="C3732" s="48"/>
      <c r="D3732" s="48"/>
      <c r="E3732" s="48"/>
      <c r="F3732" s="50"/>
      <c r="G3732" s="51"/>
      <c r="H3732" s="128" t="str">
        <f>IF(F3732="","",_xlfn.IFNA(VLOOKUP(F3732,'سجل المشتريات'!E:M,9,0),"غير مسجلة في المشتريات"))</f>
        <v/>
      </c>
      <c r="I3732" s="27" t="str">
        <f>_xlfn.IFNA(VLOOKUP(E3732,الاوردرات!$B$1:$C$600,2,0),"")</f>
        <v/>
      </c>
      <c r="J3732" s="63"/>
      <c r="L3732" s="125" t="str">
        <f>IF(F3732="","",_xlfn.IFNA((VLOOKUP(F3732,help!L:M,2,0))*G3732,"غير مسجلة في المشتريات"))</f>
        <v/>
      </c>
    </row>
    <row r="3733" spans="2:12" x14ac:dyDescent="0.2">
      <c r="B3733" s="14">
        <f>COUNTIFS($E$3:E3733,تقرير!$E$4)</f>
        <v>21</v>
      </c>
      <c r="C3733" s="48"/>
      <c r="D3733" s="48"/>
      <c r="E3733" s="48"/>
      <c r="F3733" s="50"/>
      <c r="G3733" s="51"/>
      <c r="H3733" s="128" t="str">
        <f>IF(F3733="","",_xlfn.IFNA(VLOOKUP(F3733,'سجل المشتريات'!E:M,9,0),"غير مسجلة في المشتريات"))</f>
        <v/>
      </c>
      <c r="I3733" s="27" t="str">
        <f>_xlfn.IFNA(VLOOKUP(E3733,الاوردرات!$B$1:$C$600,2,0),"")</f>
        <v/>
      </c>
      <c r="J3733" s="63"/>
      <c r="L3733" s="125" t="str">
        <f>IF(F3733="","",_xlfn.IFNA((VLOOKUP(F3733,help!L:M,2,0))*G3733,"غير مسجلة في المشتريات"))</f>
        <v/>
      </c>
    </row>
    <row r="3734" spans="2:12" x14ac:dyDescent="0.2">
      <c r="B3734" s="14">
        <f>COUNTIFS($E$3:E3734,تقرير!$E$4)</f>
        <v>21</v>
      </c>
      <c r="C3734" s="48"/>
      <c r="D3734" s="48"/>
      <c r="E3734" s="48"/>
      <c r="F3734" s="50"/>
      <c r="G3734" s="51"/>
      <c r="H3734" s="128" t="str">
        <f>IF(F3734="","",_xlfn.IFNA(VLOOKUP(F3734,'سجل المشتريات'!E:M,9,0),"غير مسجلة في المشتريات"))</f>
        <v/>
      </c>
      <c r="I3734" s="27" t="str">
        <f>_xlfn.IFNA(VLOOKUP(E3734,الاوردرات!$B$1:$C$600,2,0),"")</f>
        <v/>
      </c>
      <c r="J3734" s="63"/>
      <c r="L3734" s="125" t="str">
        <f>IF(F3734="","",_xlfn.IFNA((VLOOKUP(F3734,help!L:M,2,0))*G3734,"غير مسجلة في المشتريات"))</f>
        <v/>
      </c>
    </row>
    <row r="3735" spans="2:12" x14ac:dyDescent="0.2">
      <c r="B3735" s="14">
        <f>COUNTIFS($E$3:E3735,تقرير!$E$4)</f>
        <v>21</v>
      </c>
      <c r="C3735" s="48"/>
      <c r="D3735" s="48"/>
      <c r="E3735" s="48"/>
      <c r="F3735" s="50"/>
      <c r="G3735" s="51"/>
      <c r="H3735" s="128" t="str">
        <f>IF(F3735="","",_xlfn.IFNA(VLOOKUP(F3735,'سجل المشتريات'!E:M,9,0),"غير مسجلة في المشتريات"))</f>
        <v/>
      </c>
      <c r="I3735" s="27" t="str">
        <f>_xlfn.IFNA(VLOOKUP(E3735,الاوردرات!$B$1:$C$600,2,0),"")</f>
        <v/>
      </c>
      <c r="J3735" s="63"/>
      <c r="L3735" s="125" t="str">
        <f>IF(F3735="","",_xlfn.IFNA((VLOOKUP(F3735,help!L:M,2,0))*G3735,"غير مسجلة في المشتريات"))</f>
        <v/>
      </c>
    </row>
    <row r="3736" spans="2:12" x14ac:dyDescent="0.2">
      <c r="B3736" s="14">
        <f>COUNTIFS($E$3:E3736,تقرير!$E$4)</f>
        <v>21</v>
      </c>
      <c r="C3736" s="48"/>
      <c r="D3736" s="48"/>
      <c r="E3736" s="48"/>
      <c r="F3736" s="50"/>
      <c r="G3736" s="51"/>
      <c r="H3736" s="128" t="str">
        <f>IF(F3736="","",_xlfn.IFNA(VLOOKUP(F3736,'سجل المشتريات'!E:M,9,0),"غير مسجلة في المشتريات"))</f>
        <v/>
      </c>
      <c r="I3736" s="27" t="str">
        <f>_xlfn.IFNA(VLOOKUP(E3736,الاوردرات!$B$1:$C$600,2,0),"")</f>
        <v/>
      </c>
      <c r="J3736" s="63"/>
      <c r="L3736" s="125" t="str">
        <f>IF(F3736="","",_xlfn.IFNA((VLOOKUP(F3736,help!L:M,2,0))*G3736,"غير مسجلة في المشتريات"))</f>
        <v/>
      </c>
    </row>
    <row r="3737" spans="2:12" x14ac:dyDescent="0.2">
      <c r="B3737" s="14">
        <f>COUNTIFS($E$3:E3737,تقرير!$E$4)</f>
        <v>21</v>
      </c>
      <c r="C3737" s="48"/>
      <c r="D3737" s="48"/>
      <c r="E3737" s="48"/>
      <c r="F3737" s="50"/>
      <c r="G3737" s="51"/>
      <c r="H3737" s="128" t="str">
        <f>IF(F3737="","",_xlfn.IFNA(VLOOKUP(F3737,'سجل المشتريات'!E:M,9,0),"غير مسجلة في المشتريات"))</f>
        <v/>
      </c>
      <c r="I3737" s="27" t="str">
        <f>_xlfn.IFNA(VLOOKUP(E3737,الاوردرات!$B$1:$C$600,2,0),"")</f>
        <v/>
      </c>
      <c r="J3737" s="63"/>
      <c r="L3737" s="125" t="str">
        <f>IF(F3737="","",_xlfn.IFNA((VLOOKUP(F3737,help!L:M,2,0))*G3737,"غير مسجلة في المشتريات"))</f>
        <v/>
      </c>
    </row>
    <row r="3738" spans="2:12" x14ac:dyDescent="0.2">
      <c r="B3738" s="14">
        <f>COUNTIFS($E$3:E3738,تقرير!$E$4)</f>
        <v>21</v>
      </c>
      <c r="C3738" s="48"/>
      <c r="D3738" s="48"/>
      <c r="E3738" s="48"/>
      <c r="F3738" s="50"/>
      <c r="G3738" s="51"/>
      <c r="H3738" s="128" t="str">
        <f>IF(F3738="","",_xlfn.IFNA(VLOOKUP(F3738,'سجل المشتريات'!E:M,9,0),"غير مسجلة في المشتريات"))</f>
        <v/>
      </c>
      <c r="I3738" s="27" t="str">
        <f>_xlfn.IFNA(VLOOKUP(E3738,الاوردرات!$B$1:$C$600,2,0),"")</f>
        <v/>
      </c>
      <c r="J3738" s="63"/>
      <c r="L3738" s="125" t="str">
        <f>IF(F3738="","",_xlfn.IFNA((VLOOKUP(F3738,help!L:M,2,0))*G3738,"غير مسجلة في المشتريات"))</f>
        <v/>
      </c>
    </row>
    <row r="3739" spans="2:12" x14ac:dyDescent="0.2">
      <c r="B3739" s="14">
        <f>COUNTIFS($E$3:E3739,تقرير!$E$4)</f>
        <v>21</v>
      </c>
      <c r="C3739" s="48"/>
      <c r="D3739" s="48"/>
      <c r="E3739" s="48"/>
      <c r="F3739" s="50"/>
      <c r="G3739" s="51"/>
      <c r="H3739" s="128" t="str">
        <f>IF(F3739="","",_xlfn.IFNA(VLOOKUP(F3739,'سجل المشتريات'!E:M,9,0),"غير مسجلة في المشتريات"))</f>
        <v/>
      </c>
      <c r="I3739" s="27" t="str">
        <f>_xlfn.IFNA(VLOOKUP(E3739,الاوردرات!$B$1:$C$600,2,0),"")</f>
        <v/>
      </c>
      <c r="J3739" s="63"/>
      <c r="L3739" s="125" t="str">
        <f>IF(F3739="","",_xlfn.IFNA((VLOOKUP(F3739,help!L:M,2,0))*G3739,"غير مسجلة في المشتريات"))</f>
        <v/>
      </c>
    </row>
    <row r="3740" spans="2:12" x14ac:dyDescent="0.2">
      <c r="B3740" s="14">
        <f>COUNTIFS($E$3:E3740,تقرير!$E$4)</f>
        <v>21</v>
      </c>
      <c r="C3740" s="48"/>
      <c r="D3740" s="48"/>
      <c r="E3740" s="48"/>
      <c r="F3740" s="50"/>
      <c r="G3740" s="51"/>
      <c r="H3740" s="128" t="str">
        <f>IF(F3740="","",_xlfn.IFNA(VLOOKUP(F3740,'سجل المشتريات'!E:M,9,0),"غير مسجلة في المشتريات"))</f>
        <v/>
      </c>
      <c r="I3740" s="27" t="str">
        <f>_xlfn.IFNA(VLOOKUP(E3740,الاوردرات!$B$1:$C$600,2,0),"")</f>
        <v/>
      </c>
      <c r="J3740" s="63"/>
      <c r="L3740" s="125" t="str">
        <f>IF(F3740="","",_xlfn.IFNA((VLOOKUP(F3740,help!L:M,2,0))*G3740,"غير مسجلة في المشتريات"))</f>
        <v/>
      </c>
    </row>
    <row r="3741" spans="2:12" x14ac:dyDescent="0.2">
      <c r="B3741" s="14">
        <f>COUNTIFS($E$3:E3741,تقرير!$E$4)</f>
        <v>21</v>
      </c>
      <c r="C3741" s="48"/>
      <c r="D3741" s="48"/>
      <c r="E3741" s="48"/>
      <c r="F3741" s="50"/>
      <c r="G3741" s="51"/>
      <c r="H3741" s="128" t="str">
        <f>IF(F3741="","",_xlfn.IFNA(VLOOKUP(F3741,'سجل المشتريات'!E:M,9,0),"غير مسجلة في المشتريات"))</f>
        <v/>
      </c>
      <c r="I3741" s="27" t="str">
        <f>_xlfn.IFNA(VLOOKUP(E3741,الاوردرات!$B$1:$C$600,2,0),"")</f>
        <v/>
      </c>
      <c r="J3741" s="63"/>
      <c r="L3741" s="125" t="str">
        <f>IF(F3741="","",_xlfn.IFNA((VLOOKUP(F3741,help!L:M,2,0))*G3741,"غير مسجلة في المشتريات"))</f>
        <v/>
      </c>
    </row>
    <row r="3742" spans="2:12" x14ac:dyDescent="0.2">
      <c r="B3742" s="14">
        <f>COUNTIFS($E$3:E3742,تقرير!$E$4)</f>
        <v>21</v>
      </c>
      <c r="C3742" s="48"/>
      <c r="D3742" s="48"/>
      <c r="E3742" s="48"/>
      <c r="F3742" s="50"/>
      <c r="G3742" s="51"/>
      <c r="H3742" s="128" t="str">
        <f>IF(F3742="","",_xlfn.IFNA(VLOOKUP(F3742,'سجل المشتريات'!E:M,9,0),"غير مسجلة في المشتريات"))</f>
        <v/>
      </c>
      <c r="I3742" s="27" t="str">
        <f>_xlfn.IFNA(VLOOKUP(E3742,الاوردرات!$B$1:$C$600,2,0),"")</f>
        <v/>
      </c>
      <c r="J3742" s="63"/>
      <c r="L3742" s="125" t="str">
        <f>IF(F3742="","",_xlfn.IFNA((VLOOKUP(F3742,help!L:M,2,0))*G3742,"غير مسجلة في المشتريات"))</f>
        <v/>
      </c>
    </row>
    <row r="3743" spans="2:12" x14ac:dyDescent="0.2">
      <c r="B3743" s="14">
        <f>COUNTIFS($E$3:E3743,تقرير!$E$4)</f>
        <v>21</v>
      </c>
      <c r="C3743" s="48"/>
      <c r="D3743" s="48"/>
      <c r="E3743" s="48"/>
      <c r="F3743" s="50"/>
      <c r="G3743" s="51"/>
      <c r="H3743" s="128" t="str">
        <f>IF(F3743="","",_xlfn.IFNA(VLOOKUP(F3743,'سجل المشتريات'!E:M,9,0),"غير مسجلة في المشتريات"))</f>
        <v/>
      </c>
      <c r="I3743" s="27" t="str">
        <f>_xlfn.IFNA(VLOOKUP(E3743,الاوردرات!$B$1:$C$600,2,0),"")</f>
        <v/>
      </c>
      <c r="J3743" s="63"/>
      <c r="L3743" s="125" t="str">
        <f>IF(F3743="","",_xlfn.IFNA((VLOOKUP(F3743,help!L:M,2,0))*G3743,"غير مسجلة في المشتريات"))</f>
        <v/>
      </c>
    </row>
    <row r="3744" spans="2:12" x14ac:dyDescent="0.2">
      <c r="B3744" s="14">
        <f>COUNTIFS($E$3:E3744,تقرير!$E$4)</f>
        <v>21</v>
      </c>
      <c r="C3744" s="48"/>
      <c r="D3744" s="48"/>
      <c r="E3744" s="48"/>
      <c r="F3744" s="50"/>
      <c r="G3744" s="51"/>
      <c r="H3744" s="128" t="str">
        <f>IF(F3744="","",_xlfn.IFNA(VLOOKUP(F3744,'سجل المشتريات'!E:M,9,0),"غير مسجلة في المشتريات"))</f>
        <v/>
      </c>
      <c r="I3744" s="27" t="str">
        <f>_xlfn.IFNA(VLOOKUP(E3744,الاوردرات!$B$1:$C$600,2,0),"")</f>
        <v/>
      </c>
      <c r="J3744" s="63"/>
      <c r="L3744" s="125" t="str">
        <f>IF(F3744="","",_xlfn.IFNA((VLOOKUP(F3744,help!L:M,2,0))*G3744,"غير مسجلة في المشتريات"))</f>
        <v/>
      </c>
    </row>
    <row r="3745" spans="2:12" x14ac:dyDescent="0.2">
      <c r="B3745" s="14">
        <f>COUNTIFS($E$3:E3745,تقرير!$E$4)</f>
        <v>21</v>
      </c>
      <c r="C3745" s="48"/>
      <c r="D3745" s="48"/>
      <c r="E3745" s="48"/>
      <c r="F3745" s="50"/>
      <c r="G3745" s="51"/>
      <c r="H3745" s="128" t="str">
        <f>IF(F3745="","",_xlfn.IFNA(VLOOKUP(F3745,'سجل المشتريات'!E:M,9,0),"غير مسجلة في المشتريات"))</f>
        <v/>
      </c>
      <c r="I3745" s="27" t="str">
        <f>_xlfn.IFNA(VLOOKUP(E3745,الاوردرات!$B$1:$C$600,2,0),"")</f>
        <v/>
      </c>
      <c r="J3745" s="63"/>
      <c r="L3745" s="125" t="str">
        <f>IF(F3745="","",_xlfn.IFNA((VLOOKUP(F3745,help!L:M,2,0))*G3745,"غير مسجلة في المشتريات"))</f>
        <v/>
      </c>
    </row>
    <row r="3746" spans="2:12" x14ac:dyDescent="0.2">
      <c r="B3746" s="14">
        <f>COUNTIFS($E$3:E3746,تقرير!$E$4)</f>
        <v>21</v>
      </c>
      <c r="C3746" s="48"/>
      <c r="D3746" s="48"/>
      <c r="E3746" s="48"/>
      <c r="F3746" s="50"/>
      <c r="G3746" s="51"/>
      <c r="H3746" s="128" t="str">
        <f>IF(F3746="","",_xlfn.IFNA(VLOOKUP(F3746,'سجل المشتريات'!E:M,9,0),"غير مسجلة في المشتريات"))</f>
        <v/>
      </c>
      <c r="I3746" s="27" t="str">
        <f>_xlfn.IFNA(VLOOKUP(E3746,الاوردرات!$B$1:$C$600,2,0),"")</f>
        <v/>
      </c>
      <c r="J3746" s="63"/>
      <c r="L3746" s="125" t="str">
        <f>IF(F3746="","",_xlfn.IFNA((VLOOKUP(F3746,help!L:M,2,0))*G3746,"غير مسجلة في المشتريات"))</f>
        <v/>
      </c>
    </row>
    <row r="3747" spans="2:12" x14ac:dyDescent="0.2">
      <c r="B3747" s="14">
        <f>COUNTIFS($E$3:E3747,تقرير!$E$4)</f>
        <v>21</v>
      </c>
      <c r="C3747" s="48"/>
      <c r="D3747" s="48"/>
      <c r="E3747" s="48"/>
      <c r="F3747" s="50"/>
      <c r="G3747" s="51"/>
      <c r="H3747" s="128" t="str">
        <f>IF(F3747="","",_xlfn.IFNA(VLOOKUP(F3747,'سجل المشتريات'!E:M,9,0),"غير مسجلة في المشتريات"))</f>
        <v/>
      </c>
      <c r="I3747" s="27" t="str">
        <f>_xlfn.IFNA(VLOOKUP(E3747,الاوردرات!$B$1:$C$600,2,0),"")</f>
        <v/>
      </c>
      <c r="J3747" s="63"/>
      <c r="L3747" s="125" t="str">
        <f>IF(F3747="","",_xlfn.IFNA((VLOOKUP(F3747,help!L:M,2,0))*G3747,"غير مسجلة في المشتريات"))</f>
        <v/>
      </c>
    </row>
    <row r="3748" spans="2:12" x14ac:dyDescent="0.2">
      <c r="B3748" s="14">
        <f>COUNTIFS($E$3:E3748,تقرير!$E$4)</f>
        <v>21</v>
      </c>
      <c r="C3748" s="48"/>
      <c r="D3748" s="48"/>
      <c r="E3748" s="48"/>
      <c r="F3748" s="50"/>
      <c r="G3748" s="51"/>
      <c r="H3748" s="128" t="str">
        <f>IF(F3748="","",_xlfn.IFNA(VLOOKUP(F3748,'سجل المشتريات'!E:M,9,0),"غير مسجلة في المشتريات"))</f>
        <v/>
      </c>
      <c r="I3748" s="27" t="str">
        <f>_xlfn.IFNA(VLOOKUP(E3748,الاوردرات!$B$1:$C$600,2,0),"")</f>
        <v/>
      </c>
      <c r="J3748" s="63"/>
      <c r="L3748" s="125" t="str">
        <f>IF(F3748="","",_xlfn.IFNA((VLOOKUP(F3748,help!L:M,2,0))*G3748,"غير مسجلة في المشتريات"))</f>
        <v/>
      </c>
    </row>
    <row r="3749" spans="2:12" x14ac:dyDescent="0.2">
      <c r="B3749" s="14">
        <f>COUNTIFS($E$3:E3749,تقرير!$E$4)</f>
        <v>21</v>
      </c>
      <c r="C3749" s="48"/>
      <c r="D3749" s="48"/>
      <c r="E3749" s="48"/>
      <c r="F3749" s="50"/>
      <c r="G3749" s="51"/>
      <c r="H3749" s="128" t="str">
        <f>IF(F3749="","",_xlfn.IFNA(VLOOKUP(F3749,'سجل المشتريات'!E:M,9,0),"غير مسجلة في المشتريات"))</f>
        <v/>
      </c>
      <c r="I3749" s="27" t="str">
        <f>_xlfn.IFNA(VLOOKUP(E3749,الاوردرات!$B$1:$C$600,2,0),"")</f>
        <v/>
      </c>
      <c r="J3749" s="63"/>
      <c r="L3749" s="125" t="str">
        <f>IF(F3749="","",_xlfn.IFNA((VLOOKUP(F3749,help!L:M,2,0))*G3749,"غير مسجلة في المشتريات"))</f>
        <v/>
      </c>
    </row>
    <row r="3750" spans="2:12" x14ac:dyDescent="0.2">
      <c r="B3750" s="14">
        <f>COUNTIFS($E$3:E3750,تقرير!$E$4)</f>
        <v>21</v>
      </c>
      <c r="C3750" s="48"/>
      <c r="D3750" s="48"/>
      <c r="E3750" s="48"/>
      <c r="F3750" s="50"/>
      <c r="G3750" s="51"/>
      <c r="H3750" s="128" t="str">
        <f>IF(F3750="","",_xlfn.IFNA(VLOOKUP(F3750,'سجل المشتريات'!E:M,9,0),"غير مسجلة في المشتريات"))</f>
        <v/>
      </c>
      <c r="I3750" s="27" t="str">
        <f>_xlfn.IFNA(VLOOKUP(E3750,الاوردرات!$B$1:$C$600,2,0),"")</f>
        <v/>
      </c>
      <c r="J3750" s="63"/>
      <c r="L3750" s="125" t="str">
        <f>IF(F3750="","",_xlfn.IFNA((VLOOKUP(F3750,help!L:M,2,0))*G3750,"غير مسجلة في المشتريات"))</f>
        <v/>
      </c>
    </row>
    <row r="3751" spans="2:12" x14ac:dyDescent="0.2">
      <c r="B3751" s="14">
        <f>COUNTIFS($E$3:E3751,تقرير!$E$4)</f>
        <v>21</v>
      </c>
      <c r="C3751" s="48"/>
      <c r="D3751" s="48"/>
      <c r="E3751" s="48"/>
      <c r="F3751" s="50"/>
      <c r="G3751" s="51"/>
      <c r="H3751" s="128" t="str">
        <f>IF(F3751="","",_xlfn.IFNA(VLOOKUP(F3751,'سجل المشتريات'!E:M,9,0),"غير مسجلة في المشتريات"))</f>
        <v/>
      </c>
      <c r="I3751" s="27" t="str">
        <f>_xlfn.IFNA(VLOOKUP(E3751,الاوردرات!$B$1:$C$600,2,0),"")</f>
        <v/>
      </c>
      <c r="J3751" s="63"/>
      <c r="L3751" s="125" t="str">
        <f>IF(F3751="","",_xlfn.IFNA((VLOOKUP(F3751,help!L:M,2,0))*G3751,"غير مسجلة في المشتريات"))</f>
        <v/>
      </c>
    </row>
    <row r="3752" spans="2:12" x14ac:dyDescent="0.2">
      <c r="B3752" s="14">
        <f>COUNTIFS($E$3:E3752,تقرير!$E$4)</f>
        <v>21</v>
      </c>
      <c r="C3752" s="48"/>
      <c r="D3752" s="48"/>
      <c r="E3752" s="48"/>
      <c r="F3752" s="50"/>
      <c r="G3752" s="51"/>
      <c r="H3752" s="128" t="str">
        <f>IF(F3752="","",_xlfn.IFNA(VLOOKUP(F3752,'سجل المشتريات'!E:M,9,0),"غير مسجلة في المشتريات"))</f>
        <v/>
      </c>
      <c r="I3752" s="27" t="str">
        <f>_xlfn.IFNA(VLOOKUP(E3752,الاوردرات!$B$1:$C$600,2,0),"")</f>
        <v/>
      </c>
      <c r="J3752" s="63"/>
      <c r="L3752" s="125" t="str">
        <f>IF(F3752="","",_xlfn.IFNA((VLOOKUP(F3752,help!L:M,2,0))*G3752,"غير مسجلة في المشتريات"))</f>
        <v/>
      </c>
    </row>
    <row r="3753" spans="2:12" x14ac:dyDescent="0.2">
      <c r="B3753" s="14">
        <f>COUNTIFS($E$3:E3753,تقرير!$E$4)</f>
        <v>21</v>
      </c>
      <c r="C3753" s="48"/>
      <c r="D3753" s="48"/>
      <c r="E3753" s="48"/>
      <c r="F3753" s="50"/>
      <c r="G3753" s="51"/>
      <c r="H3753" s="128" t="str">
        <f>IF(F3753="","",_xlfn.IFNA(VLOOKUP(F3753,'سجل المشتريات'!E:M,9,0),"غير مسجلة في المشتريات"))</f>
        <v/>
      </c>
      <c r="I3753" s="27" t="str">
        <f>_xlfn.IFNA(VLOOKUP(E3753,الاوردرات!$B$1:$C$600,2,0),"")</f>
        <v/>
      </c>
      <c r="J3753" s="63"/>
      <c r="L3753" s="125" t="str">
        <f>IF(F3753="","",_xlfn.IFNA((VLOOKUP(F3753,help!L:M,2,0))*G3753,"غير مسجلة في المشتريات"))</f>
        <v/>
      </c>
    </row>
    <row r="3754" spans="2:12" x14ac:dyDescent="0.2">
      <c r="B3754" s="14">
        <f>COUNTIFS($E$3:E3754,تقرير!$E$4)</f>
        <v>21</v>
      </c>
      <c r="C3754" s="48"/>
      <c r="D3754" s="48"/>
      <c r="E3754" s="48"/>
      <c r="F3754" s="50"/>
      <c r="G3754" s="51"/>
      <c r="H3754" s="128" t="str">
        <f>IF(F3754="","",_xlfn.IFNA(VLOOKUP(F3754,'سجل المشتريات'!E:M,9,0),"غير مسجلة في المشتريات"))</f>
        <v/>
      </c>
      <c r="I3754" s="27" t="str">
        <f>_xlfn.IFNA(VLOOKUP(E3754,الاوردرات!$B$1:$C$600,2,0),"")</f>
        <v/>
      </c>
      <c r="J3754" s="63"/>
      <c r="L3754" s="125" t="str">
        <f>IF(F3754="","",_xlfn.IFNA((VLOOKUP(F3754,help!L:M,2,0))*G3754,"غير مسجلة في المشتريات"))</f>
        <v/>
      </c>
    </row>
    <row r="3755" spans="2:12" x14ac:dyDescent="0.2">
      <c r="B3755" s="14">
        <f>COUNTIFS($E$3:E3755,تقرير!$E$4)</f>
        <v>21</v>
      </c>
      <c r="C3755" s="48"/>
      <c r="D3755" s="48"/>
      <c r="E3755" s="48"/>
      <c r="F3755" s="50"/>
      <c r="G3755" s="51"/>
      <c r="H3755" s="128" t="str">
        <f>IF(F3755="","",_xlfn.IFNA(VLOOKUP(F3755,'سجل المشتريات'!E:M,9,0),"غير مسجلة في المشتريات"))</f>
        <v/>
      </c>
      <c r="I3755" s="27" t="str">
        <f>_xlfn.IFNA(VLOOKUP(E3755,الاوردرات!$B$1:$C$600,2,0),"")</f>
        <v/>
      </c>
      <c r="J3755" s="63"/>
      <c r="L3755" s="125" t="str">
        <f>IF(F3755="","",_xlfn.IFNA((VLOOKUP(F3755,help!L:M,2,0))*G3755,"غير مسجلة في المشتريات"))</f>
        <v/>
      </c>
    </row>
    <row r="3756" spans="2:12" x14ac:dyDescent="0.2">
      <c r="B3756" s="14">
        <f>COUNTIFS($E$3:E3756,تقرير!$E$4)</f>
        <v>21</v>
      </c>
      <c r="C3756" s="48"/>
      <c r="D3756" s="48"/>
      <c r="E3756" s="48"/>
      <c r="F3756" s="50"/>
      <c r="G3756" s="51"/>
      <c r="H3756" s="128" t="str">
        <f>IF(F3756="","",_xlfn.IFNA(VLOOKUP(F3756,'سجل المشتريات'!E:M,9,0),"غير مسجلة في المشتريات"))</f>
        <v/>
      </c>
      <c r="I3756" s="27" t="str">
        <f>_xlfn.IFNA(VLOOKUP(E3756,الاوردرات!$B$1:$C$600,2,0),"")</f>
        <v/>
      </c>
      <c r="J3756" s="63"/>
      <c r="L3756" s="125" t="str">
        <f>IF(F3756="","",_xlfn.IFNA((VLOOKUP(F3756,help!L:M,2,0))*G3756,"غير مسجلة في المشتريات"))</f>
        <v/>
      </c>
    </row>
    <row r="3757" spans="2:12" x14ac:dyDescent="0.2">
      <c r="B3757" s="14">
        <f>COUNTIFS($E$3:E3757,تقرير!$E$4)</f>
        <v>21</v>
      </c>
      <c r="C3757" s="48"/>
      <c r="D3757" s="48"/>
      <c r="E3757" s="48"/>
      <c r="F3757" s="50"/>
      <c r="G3757" s="51"/>
      <c r="H3757" s="128" t="str">
        <f>IF(F3757="","",_xlfn.IFNA(VLOOKUP(F3757,'سجل المشتريات'!E:M,9,0),"غير مسجلة في المشتريات"))</f>
        <v/>
      </c>
      <c r="I3757" s="27" t="str">
        <f>_xlfn.IFNA(VLOOKUP(E3757,الاوردرات!$B$1:$C$600,2,0),"")</f>
        <v/>
      </c>
      <c r="J3757" s="63"/>
      <c r="L3757" s="125" t="str">
        <f>IF(F3757="","",_xlfn.IFNA((VLOOKUP(F3757,help!L:M,2,0))*G3757,"غير مسجلة في المشتريات"))</f>
        <v/>
      </c>
    </row>
    <row r="3758" spans="2:12" x14ac:dyDescent="0.2">
      <c r="B3758" s="14">
        <f>COUNTIFS($E$3:E3758,تقرير!$E$4)</f>
        <v>21</v>
      </c>
      <c r="C3758" s="48"/>
      <c r="D3758" s="48"/>
      <c r="E3758" s="48"/>
      <c r="F3758" s="50"/>
      <c r="G3758" s="51"/>
      <c r="H3758" s="128" t="str">
        <f>IF(F3758="","",_xlfn.IFNA(VLOOKUP(F3758,'سجل المشتريات'!E:M,9,0),"غير مسجلة في المشتريات"))</f>
        <v/>
      </c>
      <c r="I3758" s="27" t="str">
        <f>_xlfn.IFNA(VLOOKUP(E3758,الاوردرات!$B$1:$C$600,2,0),"")</f>
        <v/>
      </c>
      <c r="J3758" s="63"/>
      <c r="L3758" s="125" t="str">
        <f>IF(F3758="","",_xlfn.IFNA((VLOOKUP(F3758,help!L:M,2,0))*G3758,"غير مسجلة في المشتريات"))</f>
        <v/>
      </c>
    </row>
    <row r="3759" spans="2:12" x14ac:dyDescent="0.2">
      <c r="B3759" s="14">
        <f>COUNTIFS($E$3:E3759,تقرير!$E$4)</f>
        <v>21</v>
      </c>
      <c r="C3759" s="48"/>
      <c r="D3759" s="48"/>
      <c r="E3759" s="48"/>
      <c r="F3759" s="50"/>
      <c r="G3759" s="51"/>
      <c r="H3759" s="128" t="str">
        <f>IF(F3759="","",_xlfn.IFNA(VLOOKUP(F3759,'سجل المشتريات'!E:M,9,0),"غير مسجلة في المشتريات"))</f>
        <v/>
      </c>
      <c r="I3759" s="27" t="str">
        <f>_xlfn.IFNA(VLOOKUP(E3759,الاوردرات!$B$1:$C$600,2,0),"")</f>
        <v/>
      </c>
      <c r="J3759" s="63"/>
      <c r="L3759" s="125" t="str">
        <f>IF(F3759="","",_xlfn.IFNA((VLOOKUP(F3759,help!L:M,2,0))*G3759,"غير مسجلة في المشتريات"))</f>
        <v/>
      </c>
    </row>
    <row r="3760" spans="2:12" x14ac:dyDescent="0.2">
      <c r="B3760" s="14">
        <f>COUNTIFS($E$3:E3760,تقرير!$E$4)</f>
        <v>21</v>
      </c>
      <c r="C3760" s="48"/>
      <c r="D3760" s="48"/>
      <c r="E3760" s="48"/>
      <c r="F3760" s="50"/>
      <c r="G3760" s="51"/>
      <c r="H3760" s="128" t="str">
        <f>IF(F3760="","",_xlfn.IFNA(VLOOKUP(F3760,'سجل المشتريات'!E:M,9,0),"غير مسجلة في المشتريات"))</f>
        <v/>
      </c>
      <c r="I3760" s="27" t="str">
        <f>_xlfn.IFNA(VLOOKUP(E3760,الاوردرات!$B$1:$C$600,2,0),"")</f>
        <v/>
      </c>
      <c r="J3760" s="63"/>
      <c r="L3760" s="125" t="str">
        <f>IF(F3760="","",_xlfn.IFNA((VLOOKUP(F3760,help!L:M,2,0))*G3760,"غير مسجلة في المشتريات"))</f>
        <v/>
      </c>
    </row>
    <row r="3761" spans="2:12" x14ac:dyDescent="0.2">
      <c r="B3761" s="14">
        <f>COUNTIFS($E$3:E3761,تقرير!$E$4)</f>
        <v>21</v>
      </c>
      <c r="C3761" s="48"/>
      <c r="D3761" s="48"/>
      <c r="E3761" s="48"/>
      <c r="F3761" s="50"/>
      <c r="G3761" s="51"/>
      <c r="H3761" s="128" t="str">
        <f>IF(F3761="","",_xlfn.IFNA(VLOOKUP(F3761,'سجل المشتريات'!E:M,9,0),"غير مسجلة في المشتريات"))</f>
        <v/>
      </c>
      <c r="I3761" s="27" t="str">
        <f>_xlfn.IFNA(VLOOKUP(E3761,الاوردرات!$B$1:$C$600,2,0),"")</f>
        <v/>
      </c>
      <c r="J3761" s="63"/>
      <c r="L3761" s="125" t="str">
        <f>IF(F3761="","",_xlfn.IFNA((VLOOKUP(F3761,help!L:M,2,0))*G3761,"غير مسجلة في المشتريات"))</f>
        <v/>
      </c>
    </row>
    <row r="3762" spans="2:12" x14ac:dyDescent="0.2">
      <c r="B3762" s="14">
        <f>COUNTIFS($E$3:E3762,تقرير!$E$4)</f>
        <v>21</v>
      </c>
      <c r="C3762" s="48"/>
      <c r="D3762" s="48"/>
      <c r="E3762" s="48"/>
      <c r="F3762" s="50"/>
      <c r="G3762" s="51"/>
      <c r="H3762" s="128" t="str">
        <f>IF(F3762="","",_xlfn.IFNA(VLOOKUP(F3762,'سجل المشتريات'!E:M,9,0),"غير مسجلة في المشتريات"))</f>
        <v/>
      </c>
      <c r="I3762" s="27" t="str">
        <f>_xlfn.IFNA(VLOOKUP(E3762,الاوردرات!$B$1:$C$600,2,0),"")</f>
        <v/>
      </c>
      <c r="J3762" s="63"/>
      <c r="L3762" s="125" t="str">
        <f>IF(F3762="","",_xlfn.IFNA((VLOOKUP(F3762,help!L:M,2,0))*G3762,"غير مسجلة في المشتريات"))</f>
        <v/>
      </c>
    </row>
    <row r="3763" spans="2:12" x14ac:dyDescent="0.2">
      <c r="B3763" s="14">
        <f>COUNTIFS($E$3:E3763,تقرير!$E$4)</f>
        <v>21</v>
      </c>
      <c r="C3763" s="48"/>
      <c r="D3763" s="48"/>
      <c r="E3763" s="48"/>
      <c r="F3763" s="50"/>
      <c r="G3763" s="51"/>
      <c r="H3763" s="128" t="str">
        <f>IF(F3763="","",_xlfn.IFNA(VLOOKUP(F3763,'سجل المشتريات'!E:M,9,0),"غير مسجلة في المشتريات"))</f>
        <v/>
      </c>
      <c r="I3763" s="27" t="str">
        <f>_xlfn.IFNA(VLOOKUP(E3763,الاوردرات!$B$1:$C$600,2,0),"")</f>
        <v/>
      </c>
      <c r="J3763" s="63"/>
      <c r="L3763" s="125" t="str">
        <f>IF(F3763="","",_xlfn.IFNA((VLOOKUP(F3763,help!L:M,2,0))*G3763,"غير مسجلة في المشتريات"))</f>
        <v/>
      </c>
    </row>
    <row r="3764" spans="2:12" x14ac:dyDescent="0.2">
      <c r="B3764" s="14">
        <f>COUNTIFS($E$3:E3764,تقرير!$E$4)</f>
        <v>21</v>
      </c>
      <c r="C3764" s="48"/>
      <c r="D3764" s="48"/>
      <c r="E3764" s="48"/>
      <c r="F3764" s="50"/>
      <c r="G3764" s="51"/>
      <c r="H3764" s="128" t="str">
        <f>IF(F3764="","",_xlfn.IFNA(VLOOKUP(F3764,'سجل المشتريات'!E:M,9,0),"غير مسجلة في المشتريات"))</f>
        <v/>
      </c>
      <c r="I3764" s="27" t="str">
        <f>_xlfn.IFNA(VLOOKUP(E3764,الاوردرات!$B$1:$C$600,2,0),"")</f>
        <v/>
      </c>
      <c r="J3764" s="63"/>
      <c r="L3764" s="125" t="str">
        <f>IF(F3764="","",_xlfn.IFNA((VLOOKUP(F3764,help!L:M,2,0))*G3764,"غير مسجلة في المشتريات"))</f>
        <v/>
      </c>
    </row>
    <row r="3765" spans="2:12" x14ac:dyDescent="0.2">
      <c r="B3765" s="14">
        <f>COUNTIFS($E$3:E3765,تقرير!$E$4)</f>
        <v>21</v>
      </c>
      <c r="C3765" s="48"/>
      <c r="D3765" s="48"/>
      <c r="E3765" s="48"/>
      <c r="F3765" s="50"/>
      <c r="G3765" s="51"/>
      <c r="H3765" s="128" t="str">
        <f>IF(F3765="","",_xlfn.IFNA(VLOOKUP(F3765,'سجل المشتريات'!E:M,9,0),"غير مسجلة في المشتريات"))</f>
        <v/>
      </c>
      <c r="I3765" s="27" t="str">
        <f>_xlfn.IFNA(VLOOKUP(E3765,الاوردرات!$B$1:$C$600,2,0),"")</f>
        <v/>
      </c>
      <c r="J3765" s="63"/>
      <c r="L3765" s="125" t="str">
        <f>IF(F3765="","",_xlfn.IFNA((VLOOKUP(F3765,help!L:M,2,0))*G3765,"غير مسجلة في المشتريات"))</f>
        <v/>
      </c>
    </row>
    <row r="3766" spans="2:12" x14ac:dyDescent="0.2">
      <c r="B3766" s="14">
        <f>COUNTIFS($E$3:E3766,تقرير!$E$4)</f>
        <v>21</v>
      </c>
      <c r="C3766" s="48"/>
      <c r="D3766" s="48"/>
      <c r="E3766" s="48"/>
      <c r="F3766" s="50"/>
      <c r="G3766" s="51"/>
      <c r="H3766" s="128" t="str">
        <f>IF(F3766="","",_xlfn.IFNA(VLOOKUP(F3766,'سجل المشتريات'!E:M,9,0),"غير مسجلة في المشتريات"))</f>
        <v/>
      </c>
      <c r="I3766" s="27" t="str">
        <f>_xlfn.IFNA(VLOOKUP(E3766,الاوردرات!$B$1:$C$600,2,0),"")</f>
        <v/>
      </c>
      <c r="J3766" s="63"/>
      <c r="L3766" s="125" t="str">
        <f>IF(F3766="","",_xlfn.IFNA((VLOOKUP(F3766,help!L:M,2,0))*G3766,"غير مسجلة في المشتريات"))</f>
        <v/>
      </c>
    </row>
    <row r="3767" spans="2:12" x14ac:dyDescent="0.2">
      <c r="B3767" s="14">
        <f>COUNTIFS($E$3:E3767,تقرير!$E$4)</f>
        <v>21</v>
      </c>
      <c r="C3767" s="48"/>
      <c r="D3767" s="48"/>
      <c r="E3767" s="48"/>
      <c r="F3767" s="50"/>
      <c r="G3767" s="51"/>
      <c r="H3767" s="128" t="str">
        <f>IF(F3767="","",_xlfn.IFNA(VLOOKUP(F3767,'سجل المشتريات'!E:M,9,0),"غير مسجلة في المشتريات"))</f>
        <v/>
      </c>
      <c r="I3767" s="27" t="str">
        <f>_xlfn.IFNA(VLOOKUP(E3767,الاوردرات!$B$1:$C$600,2,0),"")</f>
        <v/>
      </c>
      <c r="J3767" s="63"/>
      <c r="L3767" s="125" t="str">
        <f>IF(F3767="","",_xlfn.IFNA((VLOOKUP(F3767,help!L:M,2,0))*G3767,"غير مسجلة في المشتريات"))</f>
        <v/>
      </c>
    </row>
    <row r="3768" spans="2:12" x14ac:dyDescent="0.2">
      <c r="B3768" s="14">
        <f>COUNTIFS($E$3:E3768,تقرير!$E$4)</f>
        <v>21</v>
      </c>
      <c r="C3768" s="48"/>
      <c r="D3768" s="48"/>
      <c r="E3768" s="48"/>
      <c r="F3768" s="50"/>
      <c r="G3768" s="51"/>
      <c r="H3768" s="128" t="str">
        <f>IF(F3768="","",_xlfn.IFNA(VLOOKUP(F3768,'سجل المشتريات'!E:M,9,0),"غير مسجلة في المشتريات"))</f>
        <v/>
      </c>
      <c r="I3768" s="27" t="str">
        <f>_xlfn.IFNA(VLOOKUP(E3768,الاوردرات!$B$1:$C$600,2,0),"")</f>
        <v/>
      </c>
      <c r="J3768" s="63"/>
      <c r="L3768" s="125" t="str">
        <f>IF(F3768="","",_xlfn.IFNA((VLOOKUP(F3768,help!L:M,2,0))*G3768,"غير مسجلة في المشتريات"))</f>
        <v/>
      </c>
    </row>
    <row r="3769" spans="2:12" x14ac:dyDescent="0.2">
      <c r="B3769" s="14">
        <f>COUNTIFS($E$3:E3769,تقرير!$E$4)</f>
        <v>21</v>
      </c>
      <c r="C3769" s="48"/>
      <c r="D3769" s="48"/>
      <c r="E3769" s="48"/>
      <c r="F3769" s="50"/>
      <c r="G3769" s="51"/>
      <c r="H3769" s="128" t="str">
        <f>IF(F3769="","",_xlfn.IFNA(VLOOKUP(F3769,'سجل المشتريات'!E:M,9,0),"غير مسجلة في المشتريات"))</f>
        <v/>
      </c>
      <c r="I3769" s="27" t="str">
        <f>_xlfn.IFNA(VLOOKUP(E3769,الاوردرات!$B$1:$C$600,2,0),"")</f>
        <v/>
      </c>
      <c r="J3769" s="63"/>
      <c r="L3769" s="125" t="str">
        <f>IF(F3769="","",_xlfn.IFNA((VLOOKUP(F3769,help!L:M,2,0))*G3769,"غير مسجلة في المشتريات"))</f>
        <v/>
      </c>
    </row>
    <row r="3770" spans="2:12" x14ac:dyDescent="0.2">
      <c r="B3770" s="14">
        <f>COUNTIFS($E$3:E3770,تقرير!$E$4)</f>
        <v>21</v>
      </c>
      <c r="C3770" s="48"/>
      <c r="D3770" s="48"/>
      <c r="E3770" s="48"/>
      <c r="F3770" s="50"/>
      <c r="G3770" s="51"/>
      <c r="H3770" s="128" t="str">
        <f>IF(F3770="","",_xlfn.IFNA(VLOOKUP(F3770,'سجل المشتريات'!E:M,9,0),"غير مسجلة في المشتريات"))</f>
        <v/>
      </c>
      <c r="I3770" s="27" t="str">
        <f>_xlfn.IFNA(VLOOKUP(E3770,الاوردرات!$B$1:$C$600,2,0),"")</f>
        <v/>
      </c>
      <c r="J3770" s="63"/>
      <c r="L3770" s="125" t="str">
        <f>IF(F3770="","",_xlfn.IFNA((VLOOKUP(F3770,help!L:M,2,0))*G3770,"غير مسجلة في المشتريات"))</f>
        <v/>
      </c>
    </row>
    <row r="3771" spans="2:12" x14ac:dyDescent="0.2">
      <c r="B3771" s="14">
        <f>COUNTIFS($E$3:E3771,تقرير!$E$4)</f>
        <v>21</v>
      </c>
      <c r="C3771" s="48"/>
      <c r="D3771" s="48"/>
      <c r="E3771" s="48"/>
      <c r="F3771" s="50"/>
      <c r="G3771" s="51"/>
      <c r="H3771" s="128" t="str">
        <f>IF(F3771="","",_xlfn.IFNA(VLOOKUP(F3771,'سجل المشتريات'!E:M,9,0),"غير مسجلة في المشتريات"))</f>
        <v/>
      </c>
      <c r="I3771" s="27" t="str">
        <f>_xlfn.IFNA(VLOOKUP(E3771,الاوردرات!$B$1:$C$600,2,0),"")</f>
        <v/>
      </c>
      <c r="J3771" s="63"/>
      <c r="L3771" s="125" t="str">
        <f>IF(F3771="","",_xlfn.IFNA((VLOOKUP(F3771,help!L:M,2,0))*G3771,"غير مسجلة في المشتريات"))</f>
        <v/>
      </c>
    </row>
    <row r="3772" spans="2:12" x14ac:dyDescent="0.2">
      <c r="B3772" s="14">
        <f>COUNTIFS($E$3:E3772,تقرير!$E$4)</f>
        <v>21</v>
      </c>
      <c r="C3772" s="48"/>
      <c r="D3772" s="48"/>
      <c r="E3772" s="48"/>
      <c r="F3772" s="50"/>
      <c r="G3772" s="51"/>
      <c r="H3772" s="128" t="str">
        <f>IF(F3772="","",_xlfn.IFNA(VLOOKUP(F3772,'سجل المشتريات'!E:M,9,0),"غير مسجلة في المشتريات"))</f>
        <v/>
      </c>
      <c r="I3772" s="27" t="str">
        <f>_xlfn.IFNA(VLOOKUP(E3772,الاوردرات!$B$1:$C$600,2,0),"")</f>
        <v/>
      </c>
      <c r="J3772" s="63"/>
      <c r="L3772" s="125" t="str">
        <f>IF(F3772="","",_xlfn.IFNA((VLOOKUP(F3772,help!L:M,2,0))*G3772,"غير مسجلة في المشتريات"))</f>
        <v/>
      </c>
    </row>
    <row r="3773" spans="2:12" x14ac:dyDescent="0.2">
      <c r="B3773" s="14">
        <f>COUNTIFS($E$3:E3773,تقرير!$E$4)</f>
        <v>21</v>
      </c>
      <c r="C3773" s="48"/>
      <c r="D3773" s="48"/>
      <c r="E3773" s="48"/>
      <c r="F3773" s="50"/>
      <c r="G3773" s="51"/>
      <c r="H3773" s="128" t="str">
        <f>IF(F3773="","",_xlfn.IFNA(VLOOKUP(F3773,'سجل المشتريات'!E:M,9,0),"غير مسجلة في المشتريات"))</f>
        <v/>
      </c>
      <c r="I3773" s="27" t="str">
        <f>_xlfn.IFNA(VLOOKUP(E3773,الاوردرات!$B$1:$C$600,2,0),"")</f>
        <v/>
      </c>
      <c r="J3773" s="63"/>
      <c r="L3773" s="125" t="str">
        <f>IF(F3773="","",_xlfn.IFNA((VLOOKUP(F3773,help!L:M,2,0))*G3773,"غير مسجلة في المشتريات"))</f>
        <v/>
      </c>
    </row>
    <row r="3774" spans="2:12" x14ac:dyDescent="0.2">
      <c r="B3774" s="14">
        <f>COUNTIFS($E$3:E3774,تقرير!$E$4)</f>
        <v>21</v>
      </c>
      <c r="C3774" s="48"/>
      <c r="D3774" s="48"/>
      <c r="E3774" s="48"/>
      <c r="F3774" s="50"/>
      <c r="G3774" s="51"/>
      <c r="H3774" s="128" t="str">
        <f>IF(F3774="","",_xlfn.IFNA(VLOOKUP(F3774,'سجل المشتريات'!E:M,9,0),"غير مسجلة في المشتريات"))</f>
        <v/>
      </c>
      <c r="I3774" s="27" t="str">
        <f>_xlfn.IFNA(VLOOKUP(E3774,الاوردرات!$B$1:$C$600,2,0),"")</f>
        <v/>
      </c>
      <c r="J3774" s="63"/>
      <c r="L3774" s="125" t="str">
        <f>IF(F3774="","",_xlfn.IFNA((VLOOKUP(F3774,help!L:M,2,0))*G3774,"غير مسجلة في المشتريات"))</f>
        <v/>
      </c>
    </row>
    <row r="3775" spans="2:12" x14ac:dyDescent="0.2">
      <c r="B3775" s="14">
        <f>COUNTIFS($E$3:E3775,تقرير!$E$4)</f>
        <v>21</v>
      </c>
      <c r="C3775" s="48"/>
      <c r="D3775" s="48"/>
      <c r="E3775" s="48"/>
      <c r="F3775" s="50"/>
      <c r="G3775" s="51"/>
      <c r="H3775" s="128" t="str">
        <f>IF(F3775="","",_xlfn.IFNA(VLOOKUP(F3775,'سجل المشتريات'!E:M,9,0),"غير مسجلة في المشتريات"))</f>
        <v/>
      </c>
      <c r="I3775" s="27" t="str">
        <f>_xlfn.IFNA(VLOOKUP(E3775,الاوردرات!$B$1:$C$600,2,0),"")</f>
        <v/>
      </c>
      <c r="J3775" s="63"/>
      <c r="L3775" s="125" t="str">
        <f>IF(F3775="","",_xlfn.IFNA((VLOOKUP(F3775,help!L:M,2,0))*G3775,"غير مسجلة في المشتريات"))</f>
        <v/>
      </c>
    </row>
    <row r="3776" spans="2:12" x14ac:dyDescent="0.2">
      <c r="B3776" s="14">
        <f>COUNTIFS($E$3:E3776,تقرير!$E$4)</f>
        <v>21</v>
      </c>
      <c r="C3776" s="48"/>
      <c r="D3776" s="48"/>
      <c r="E3776" s="48"/>
      <c r="F3776" s="50"/>
      <c r="G3776" s="51"/>
      <c r="H3776" s="128" t="str">
        <f>IF(F3776="","",_xlfn.IFNA(VLOOKUP(F3776,'سجل المشتريات'!E:M,9,0),"غير مسجلة في المشتريات"))</f>
        <v/>
      </c>
      <c r="I3776" s="27" t="str">
        <f>_xlfn.IFNA(VLOOKUP(E3776,الاوردرات!$B$1:$C$600,2,0),"")</f>
        <v/>
      </c>
      <c r="J3776" s="63"/>
      <c r="L3776" s="125" t="str">
        <f>IF(F3776="","",_xlfn.IFNA((VLOOKUP(F3776,help!L:M,2,0))*G3776,"غير مسجلة في المشتريات"))</f>
        <v/>
      </c>
    </row>
    <row r="3777" spans="2:12" x14ac:dyDescent="0.2">
      <c r="B3777" s="14">
        <f>COUNTIFS($E$3:E3777,تقرير!$E$4)</f>
        <v>21</v>
      </c>
      <c r="C3777" s="48"/>
      <c r="D3777" s="48"/>
      <c r="E3777" s="48"/>
      <c r="F3777" s="50"/>
      <c r="G3777" s="51"/>
      <c r="H3777" s="128" t="str">
        <f>IF(F3777="","",_xlfn.IFNA(VLOOKUP(F3777,'سجل المشتريات'!E:M,9,0),"غير مسجلة في المشتريات"))</f>
        <v/>
      </c>
      <c r="I3777" s="27" t="str">
        <f>_xlfn.IFNA(VLOOKUP(E3777,الاوردرات!$B$1:$C$600,2,0),"")</f>
        <v/>
      </c>
      <c r="J3777" s="63"/>
      <c r="L3777" s="125" t="str">
        <f>IF(F3777="","",_xlfn.IFNA((VLOOKUP(F3777,help!L:M,2,0))*G3777,"غير مسجلة في المشتريات"))</f>
        <v/>
      </c>
    </row>
    <row r="3778" spans="2:12" x14ac:dyDescent="0.2">
      <c r="B3778" s="14">
        <f>COUNTIFS($E$3:E3778,تقرير!$E$4)</f>
        <v>21</v>
      </c>
      <c r="C3778" s="48"/>
      <c r="D3778" s="48"/>
      <c r="E3778" s="48"/>
      <c r="F3778" s="50"/>
      <c r="G3778" s="51"/>
      <c r="H3778" s="128" t="str">
        <f>IF(F3778="","",_xlfn.IFNA(VLOOKUP(F3778,'سجل المشتريات'!E:M,9,0),"غير مسجلة في المشتريات"))</f>
        <v/>
      </c>
      <c r="I3778" s="27" t="str">
        <f>_xlfn.IFNA(VLOOKUP(E3778,الاوردرات!$B$1:$C$600,2,0),"")</f>
        <v/>
      </c>
      <c r="J3778" s="63"/>
      <c r="L3778" s="125" t="str">
        <f>IF(F3778="","",_xlfn.IFNA((VLOOKUP(F3778,help!L:M,2,0))*G3778,"غير مسجلة في المشتريات"))</f>
        <v/>
      </c>
    </row>
    <row r="3779" spans="2:12" x14ac:dyDescent="0.2">
      <c r="B3779" s="14">
        <f>COUNTIFS($E$3:E3779,تقرير!$E$4)</f>
        <v>21</v>
      </c>
      <c r="C3779" s="48"/>
      <c r="D3779" s="48"/>
      <c r="E3779" s="48"/>
      <c r="F3779" s="50"/>
      <c r="G3779" s="51"/>
      <c r="H3779" s="128" t="str">
        <f>IF(F3779="","",_xlfn.IFNA(VLOOKUP(F3779,'سجل المشتريات'!E:M,9,0),"غير مسجلة في المشتريات"))</f>
        <v/>
      </c>
      <c r="I3779" s="27" t="str">
        <f>_xlfn.IFNA(VLOOKUP(E3779,الاوردرات!$B$1:$C$600,2,0),"")</f>
        <v/>
      </c>
      <c r="J3779" s="63"/>
      <c r="L3779" s="125" t="str">
        <f>IF(F3779="","",_xlfn.IFNA((VLOOKUP(F3779,help!L:M,2,0))*G3779,"غير مسجلة في المشتريات"))</f>
        <v/>
      </c>
    </row>
    <row r="3780" spans="2:12" x14ac:dyDescent="0.2">
      <c r="B3780" s="14">
        <f>COUNTIFS($E$3:E3780,تقرير!$E$4)</f>
        <v>21</v>
      </c>
      <c r="C3780" s="48"/>
      <c r="D3780" s="48"/>
      <c r="E3780" s="48"/>
      <c r="F3780" s="50"/>
      <c r="G3780" s="51"/>
      <c r="H3780" s="128" t="str">
        <f>IF(F3780="","",_xlfn.IFNA(VLOOKUP(F3780,'سجل المشتريات'!E:M,9,0),"غير مسجلة في المشتريات"))</f>
        <v/>
      </c>
      <c r="I3780" s="27" t="str">
        <f>_xlfn.IFNA(VLOOKUP(E3780,الاوردرات!$B$1:$C$600,2,0),"")</f>
        <v/>
      </c>
      <c r="J3780" s="63"/>
      <c r="L3780" s="125" t="str">
        <f>IF(F3780="","",_xlfn.IFNA((VLOOKUP(F3780,help!L:M,2,0))*G3780,"غير مسجلة في المشتريات"))</f>
        <v/>
      </c>
    </row>
    <row r="3781" spans="2:12" x14ac:dyDescent="0.2">
      <c r="B3781" s="14">
        <f>COUNTIFS($E$3:E3781,تقرير!$E$4)</f>
        <v>21</v>
      </c>
      <c r="C3781" s="48"/>
      <c r="D3781" s="48"/>
      <c r="E3781" s="48"/>
      <c r="F3781" s="50"/>
      <c r="G3781" s="51"/>
      <c r="H3781" s="128" t="str">
        <f>IF(F3781="","",_xlfn.IFNA(VLOOKUP(F3781,'سجل المشتريات'!E:M,9,0),"غير مسجلة في المشتريات"))</f>
        <v/>
      </c>
      <c r="I3781" s="27" t="str">
        <f>_xlfn.IFNA(VLOOKUP(E3781,الاوردرات!$B$1:$C$600,2,0),"")</f>
        <v/>
      </c>
      <c r="J3781" s="63"/>
      <c r="L3781" s="125" t="str">
        <f>IF(F3781="","",_xlfn.IFNA((VLOOKUP(F3781,help!L:M,2,0))*G3781,"غير مسجلة في المشتريات"))</f>
        <v/>
      </c>
    </row>
    <row r="3782" spans="2:12" x14ac:dyDescent="0.2">
      <c r="B3782" s="14">
        <f>COUNTIFS($E$3:E3782,تقرير!$E$4)</f>
        <v>21</v>
      </c>
      <c r="C3782" s="48"/>
      <c r="D3782" s="48"/>
      <c r="E3782" s="48"/>
      <c r="F3782" s="50"/>
      <c r="G3782" s="51"/>
      <c r="H3782" s="128" t="str">
        <f>IF(F3782="","",_xlfn.IFNA(VLOOKUP(F3782,'سجل المشتريات'!E:M,9,0),"غير مسجلة في المشتريات"))</f>
        <v/>
      </c>
      <c r="I3782" s="27" t="str">
        <f>_xlfn.IFNA(VLOOKUP(E3782,الاوردرات!$B$1:$C$600,2,0),"")</f>
        <v/>
      </c>
      <c r="J3782" s="63"/>
      <c r="L3782" s="125" t="str">
        <f>IF(F3782="","",_xlfn.IFNA((VLOOKUP(F3782,help!L:M,2,0))*G3782,"غير مسجلة في المشتريات"))</f>
        <v/>
      </c>
    </row>
    <row r="3783" spans="2:12" x14ac:dyDescent="0.2">
      <c r="B3783" s="14">
        <f>COUNTIFS($E$3:E3783,تقرير!$E$4)</f>
        <v>21</v>
      </c>
      <c r="C3783" s="48"/>
      <c r="D3783" s="48"/>
      <c r="E3783" s="48"/>
      <c r="F3783" s="50"/>
      <c r="G3783" s="51"/>
      <c r="H3783" s="128" t="str">
        <f>IF(F3783="","",_xlfn.IFNA(VLOOKUP(F3783,'سجل المشتريات'!E:M,9,0),"غير مسجلة في المشتريات"))</f>
        <v/>
      </c>
      <c r="I3783" s="27" t="str">
        <f>_xlfn.IFNA(VLOOKUP(E3783,الاوردرات!$B$1:$C$600,2,0),"")</f>
        <v/>
      </c>
      <c r="J3783" s="63"/>
      <c r="L3783" s="125" t="str">
        <f>IF(F3783="","",_xlfn.IFNA((VLOOKUP(F3783,help!L:M,2,0))*G3783,"غير مسجلة في المشتريات"))</f>
        <v/>
      </c>
    </row>
    <row r="3784" spans="2:12" x14ac:dyDescent="0.2">
      <c r="B3784" s="14">
        <f>COUNTIFS($E$3:E3784,تقرير!$E$4)</f>
        <v>21</v>
      </c>
      <c r="C3784" s="48"/>
      <c r="D3784" s="48"/>
      <c r="E3784" s="48"/>
      <c r="F3784" s="50"/>
      <c r="G3784" s="51"/>
      <c r="H3784" s="128" t="str">
        <f>IF(F3784="","",_xlfn.IFNA(VLOOKUP(F3784,'سجل المشتريات'!E:M,9,0),"غير مسجلة في المشتريات"))</f>
        <v/>
      </c>
      <c r="I3784" s="27" t="str">
        <f>_xlfn.IFNA(VLOOKUP(E3784,الاوردرات!$B$1:$C$600,2,0),"")</f>
        <v/>
      </c>
      <c r="J3784" s="63"/>
      <c r="L3784" s="125" t="str">
        <f>IF(F3784="","",_xlfn.IFNA((VLOOKUP(F3784,help!L:M,2,0))*G3784,"غير مسجلة في المشتريات"))</f>
        <v/>
      </c>
    </row>
    <row r="3785" spans="2:12" x14ac:dyDescent="0.2">
      <c r="B3785" s="14">
        <f>COUNTIFS($E$3:E3785,تقرير!$E$4)</f>
        <v>21</v>
      </c>
      <c r="C3785" s="48"/>
      <c r="D3785" s="48"/>
      <c r="E3785" s="48"/>
      <c r="F3785" s="50"/>
      <c r="G3785" s="51"/>
      <c r="H3785" s="128" t="str">
        <f>IF(F3785="","",_xlfn.IFNA(VLOOKUP(F3785,'سجل المشتريات'!E:M,9,0),"غير مسجلة في المشتريات"))</f>
        <v/>
      </c>
      <c r="I3785" s="27" t="str">
        <f>_xlfn.IFNA(VLOOKUP(E3785,الاوردرات!$B$1:$C$600,2,0),"")</f>
        <v/>
      </c>
      <c r="J3785" s="63"/>
      <c r="L3785" s="125" t="str">
        <f>IF(F3785="","",_xlfn.IFNA((VLOOKUP(F3785,help!L:M,2,0))*G3785,"غير مسجلة في المشتريات"))</f>
        <v/>
      </c>
    </row>
    <row r="3786" spans="2:12" x14ac:dyDescent="0.2">
      <c r="B3786" s="14">
        <f>COUNTIFS($E$3:E3786,تقرير!$E$4)</f>
        <v>21</v>
      </c>
      <c r="C3786" s="48"/>
      <c r="D3786" s="48"/>
      <c r="E3786" s="48"/>
      <c r="F3786" s="50"/>
      <c r="G3786" s="51"/>
      <c r="H3786" s="128" t="str">
        <f>IF(F3786="","",_xlfn.IFNA(VLOOKUP(F3786,'سجل المشتريات'!E:M,9,0),"غير مسجلة في المشتريات"))</f>
        <v/>
      </c>
      <c r="I3786" s="27" t="str">
        <f>_xlfn.IFNA(VLOOKUP(E3786,الاوردرات!$B$1:$C$600,2,0),"")</f>
        <v/>
      </c>
      <c r="J3786" s="63"/>
      <c r="L3786" s="125" t="str">
        <f>IF(F3786="","",_xlfn.IFNA((VLOOKUP(F3786,help!L:M,2,0))*G3786,"غير مسجلة في المشتريات"))</f>
        <v/>
      </c>
    </row>
    <row r="3787" spans="2:12" x14ac:dyDescent="0.2">
      <c r="B3787" s="14">
        <f>COUNTIFS($E$3:E3787,تقرير!$E$4)</f>
        <v>21</v>
      </c>
      <c r="C3787" s="48"/>
      <c r="D3787" s="48"/>
      <c r="E3787" s="48"/>
      <c r="F3787" s="50"/>
      <c r="G3787" s="51"/>
      <c r="H3787" s="128" t="str">
        <f>IF(F3787="","",_xlfn.IFNA(VLOOKUP(F3787,'سجل المشتريات'!E:M,9,0),"غير مسجلة في المشتريات"))</f>
        <v/>
      </c>
      <c r="I3787" s="27" t="str">
        <f>_xlfn.IFNA(VLOOKUP(E3787,الاوردرات!$B$1:$C$600,2,0),"")</f>
        <v/>
      </c>
      <c r="J3787" s="63"/>
      <c r="L3787" s="125" t="str">
        <f>IF(F3787="","",_xlfn.IFNA((VLOOKUP(F3787,help!L:M,2,0))*G3787,"غير مسجلة في المشتريات"))</f>
        <v/>
      </c>
    </row>
    <row r="3788" spans="2:12" x14ac:dyDescent="0.2">
      <c r="B3788" s="14">
        <f>COUNTIFS($E$3:E3788,تقرير!$E$4)</f>
        <v>21</v>
      </c>
      <c r="C3788" s="48"/>
      <c r="D3788" s="48"/>
      <c r="E3788" s="48"/>
      <c r="F3788" s="50"/>
      <c r="G3788" s="51"/>
      <c r="H3788" s="128" t="str">
        <f>IF(F3788="","",_xlfn.IFNA(VLOOKUP(F3788,'سجل المشتريات'!E:M,9,0),"غير مسجلة في المشتريات"))</f>
        <v/>
      </c>
      <c r="I3788" s="27" t="str">
        <f>_xlfn.IFNA(VLOOKUP(E3788,الاوردرات!$B$1:$C$600,2,0),"")</f>
        <v/>
      </c>
      <c r="J3788" s="63"/>
      <c r="L3788" s="125" t="str">
        <f>IF(F3788="","",_xlfn.IFNA((VLOOKUP(F3788,help!L:M,2,0))*G3788,"غير مسجلة في المشتريات"))</f>
        <v/>
      </c>
    </row>
    <row r="3789" spans="2:12" x14ac:dyDescent="0.2">
      <c r="B3789" s="14">
        <f>COUNTIFS($E$3:E3789,تقرير!$E$4)</f>
        <v>21</v>
      </c>
      <c r="C3789" s="48"/>
      <c r="D3789" s="48"/>
      <c r="E3789" s="48"/>
      <c r="F3789" s="50"/>
      <c r="G3789" s="51"/>
      <c r="H3789" s="128" t="str">
        <f>IF(F3789="","",_xlfn.IFNA(VLOOKUP(F3789,'سجل المشتريات'!E:M,9,0),"غير مسجلة في المشتريات"))</f>
        <v/>
      </c>
      <c r="I3789" s="27" t="str">
        <f>_xlfn.IFNA(VLOOKUP(E3789,الاوردرات!$B$1:$C$600,2,0),"")</f>
        <v/>
      </c>
      <c r="J3789" s="63"/>
      <c r="L3789" s="125" t="str">
        <f>IF(F3789="","",_xlfn.IFNA((VLOOKUP(F3789,help!L:M,2,0))*G3789,"غير مسجلة في المشتريات"))</f>
        <v/>
      </c>
    </row>
    <row r="3790" spans="2:12" x14ac:dyDescent="0.2">
      <c r="B3790" s="14">
        <f>COUNTIFS($E$3:E3790,تقرير!$E$4)</f>
        <v>21</v>
      </c>
      <c r="C3790" s="48"/>
      <c r="D3790" s="48"/>
      <c r="E3790" s="48"/>
      <c r="F3790" s="50"/>
      <c r="G3790" s="51"/>
      <c r="H3790" s="128" t="str">
        <f>IF(F3790="","",_xlfn.IFNA(VLOOKUP(F3790,'سجل المشتريات'!E:M,9,0),"غير مسجلة في المشتريات"))</f>
        <v/>
      </c>
      <c r="I3790" s="27" t="str">
        <f>_xlfn.IFNA(VLOOKUP(E3790,الاوردرات!$B$1:$C$600,2,0),"")</f>
        <v/>
      </c>
      <c r="J3790" s="63"/>
      <c r="L3790" s="125" t="str">
        <f>IF(F3790="","",_xlfn.IFNA((VLOOKUP(F3790,help!L:M,2,0))*G3790,"غير مسجلة في المشتريات"))</f>
        <v/>
      </c>
    </row>
    <row r="3791" spans="2:12" x14ac:dyDescent="0.2">
      <c r="B3791" s="14">
        <f>COUNTIFS($E$3:E3791,تقرير!$E$4)</f>
        <v>21</v>
      </c>
      <c r="C3791" s="48"/>
      <c r="D3791" s="48"/>
      <c r="E3791" s="48"/>
      <c r="F3791" s="50"/>
      <c r="G3791" s="51"/>
      <c r="H3791" s="128" t="str">
        <f>IF(F3791="","",_xlfn.IFNA(VLOOKUP(F3791,'سجل المشتريات'!E:M,9,0),"غير مسجلة في المشتريات"))</f>
        <v/>
      </c>
      <c r="I3791" s="27" t="str">
        <f>_xlfn.IFNA(VLOOKUP(E3791,الاوردرات!$B$1:$C$600,2,0),"")</f>
        <v/>
      </c>
      <c r="J3791" s="63"/>
      <c r="L3791" s="125" t="str">
        <f>IF(F3791="","",_xlfn.IFNA((VLOOKUP(F3791,help!L:M,2,0))*G3791,"غير مسجلة في المشتريات"))</f>
        <v/>
      </c>
    </row>
    <row r="3792" spans="2:12" x14ac:dyDescent="0.2">
      <c r="B3792" s="14">
        <f>COUNTIFS($E$3:E3792,تقرير!$E$4)</f>
        <v>21</v>
      </c>
      <c r="C3792" s="48"/>
      <c r="D3792" s="48"/>
      <c r="E3792" s="48"/>
      <c r="F3792" s="50"/>
      <c r="G3792" s="51"/>
      <c r="H3792" s="128" t="str">
        <f>IF(F3792="","",_xlfn.IFNA(VLOOKUP(F3792,'سجل المشتريات'!E:M,9,0),"غير مسجلة في المشتريات"))</f>
        <v/>
      </c>
      <c r="I3792" s="27" t="str">
        <f>_xlfn.IFNA(VLOOKUP(E3792,الاوردرات!$B$1:$C$600,2,0),"")</f>
        <v/>
      </c>
      <c r="J3792" s="63"/>
      <c r="L3792" s="125" t="str">
        <f>IF(F3792="","",_xlfn.IFNA((VLOOKUP(F3792,help!L:M,2,0))*G3792,"غير مسجلة في المشتريات"))</f>
        <v/>
      </c>
    </row>
    <row r="3793" spans="2:12" x14ac:dyDescent="0.2">
      <c r="B3793" s="14">
        <f>COUNTIFS($E$3:E3793,تقرير!$E$4)</f>
        <v>21</v>
      </c>
      <c r="C3793" s="48"/>
      <c r="D3793" s="48"/>
      <c r="E3793" s="48"/>
      <c r="F3793" s="50"/>
      <c r="G3793" s="51"/>
      <c r="H3793" s="128" t="str">
        <f>IF(F3793="","",_xlfn.IFNA(VLOOKUP(F3793,'سجل المشتريات'!E:M,9,0),"غير مسجلة في المشتريات"))</f>
        <v/>
      </c>
      <c r="I3793" s="27" t="str">
        <f>_xlfn.IFNA(VLOOKUP(E3793,الاوردرات!$B$1:$C$600,2,0),"")</f>
        <v/>
      </c>
      <c r="J3793" s="63"/>
      <c r="L3793" s="125" t="str">
        <f>IF(F3793="","",_xlfn.IFNA((VLOOKUP(F3793,help!L:M,2,0))*G3793,"غير مسجلة في المشتريات"))</f>
        <v/>
      </c>
    </row>
    <row r="3794" spans="2:12" x14ac:dyDescent="0.2">
      <c r="B3794" s="14">
        <f>COUNTIFS($E$3:E3794,تقرير!$E$4)</f>
        <v>21</v>
      </c>
      <c r="C3794" s="48"/>
      <c r="D3794" s="48"/>
      <c r="E3794" s="48"/>
      <c r="F3794" s="50"/>
      <c r="G3794" s="51"/>
      <c r="H3794" s="128" t="str">
        <f>IF(F3794="","",_xlfn.IFNA(VLOOKUP(F3794,'سجل المشتريات'!E:M,9,0),"غير مسجلة في المشتريات"))</f>
        <v/>
      </c>
      <c r="I3794" s="27" t="str">
        <f>_xlfn.IFNA(VLOOKUP(E3794,الاوردرات!$B$1:$C$600,2,0),"")</f>
        <v/>
      </c>
      <c r="J3794" s="63"/>
      <c r="L3794" s="125" t="str">
        <f>IF(F3794="","",_xlfn.IFNA((VLOOKUP(F3794,help!L:M,2,0))*G3794,"غير مسجلة في المشتريات"))</f>
        <v/>
      </c>
    </row>
    <row r="3795" spans="2:12" x14ac:dyDescent="0.2">
      <c r="B3795" s="14">
        <f>COUNTIFS($E$3:E3795,تقرير!$E$4)</f>
        <v>21</v>
      </c>
      <c r="C3795" s="48"/>
      <c r="D3795" s="48"/>
      <c r="E3795" s="48"/>
      <c r="F3795" s="50"/>
      <c r="G3795" s="51"/>
      <c r="H3795" s="128" t="str">
        <f>IF(F3795="","",_xlfn.IFNA(VLOOKUP(F3795,'سجل المشتريات'!E:M,9,0),"غير مسجلة في المشتريات"))</f>
        <v/>
      </c>
      <c r="I3795" s="27" t="str">
        <f>_xlfn.IFNA(VLOOKUP(E3795,الاوردرات!$B$1:$C$600,2,0),"")</f>
        <v/>
      </c>
      <c r="J3795" s="63"/>
      <c r="L3795" s="125" t="str">
        <f>IF(F3795="","",_xlfn.IFNA((VLOOKUP(F3795,help!L:M,2,0))*G3795,"غير مسجلة في المشتريات"))</f>
        <v/>
      </c>
    </row>
    <row r="3796" spans="2:12" x14ac:dyDescent="0.2">
      <c r="B3796" s="14">
        <f>COUNTIFS($E$3:E3796,تقرير!$E$4)</f>
        <v>21</v>
      </c>
      <c r="C3796" s="48"/>
      <c r="D3796" s="48"/>
      <c r="E3796" s="48"/>
      <c r="F3796" s="50"/>
      <c r="G3796" s="51"/>
      <c r="H3796" s="128" t="str">
        <f>IF(F3796="","",_xlfn.IFNA(VLOOKUP(F3796,'سجل المشتريات'!E:M,9,0),"غير مسجلة في المشتريات"))</f>
        <v/>
      </c>
      <c r="I3796" s="27" t="str">
        <f>_xlfn.IFNA(VLOOKUP(E3796,الاوردرات!$B$1:$C$600,2,0),"")</f>
        <v/>
      </c>
      <c r="J3796" s="63"/>
      <c r="L3796" s="125" t="str">
        <f>IF(F3796="","",_xlfn.IFNA((VLOOKUP(F3796,help!L:M,2,0))*G3796,"غير مسجلة في المشتريات"))</f>
        <v/>
      </c>
    </row>
    <row r="3797" spans="2:12" x14ac:dyDescent="0.2">
      <c r="B3797" s="14">
        <f>COUNTIFS($E$3:E3797,تقرير!$E$4)</f>
        <v>21</v>
      </c>
      <c r="C3797" s="48"/>
      <c r="D3797" s="48"/>
      <c r="E3797" s="48"/>
      <c r="F3797" s="50"/>
      <c r="G3797" s="51"/>
      <c r="H3797" s="128" t="str">
        <f>IF(F3797="","",_xlfn.IFNA(VLOOKUP(F3797,'سجل المشتريات'!E:M,9,0),"غير مسجلة في المشتريات"))</f>
        <v/>
      </c>
      <c r="I3797" s="27" t="str">
        <f>_xlfn.IFNA(VLOOKUP(E3797,الاوردرات!$B$1:$C$600,2,0),"")</f>
        <v/>
      </c>
      <c r="J3797" s="63"/>
      <c r="L3797" s="125" t="str">
        <f>IF(F3797="","",_xlfn.IFNA((VLOOKUP(F3797,help!L:M,2,0))*G3797,"غير مسجلة في المشتريات"))</f>
        <v/>
      </c>
    </row>
    <row r="3798" spans="2:12" x14ac:dyDescent="0.2">
      <c r="B3798" s="14">
        <f>COUNTIFS($E$3:E3798,تقرير!$E$4)</f>
        <v>21</v>
      </c>
      <c r="C3798" s="48"/>
      <c r="D3798" s="48"/>
      <c r="E3798" s="48"/>
      <c r="F3798" s="50"/>
      <c r="G3798" s="51"/>
      <c r="H3798" s="128" t="str">
        <f>IF(F3798="","",_xlfn.IFNA(VLOOKUP(F3798,'سجل المشتريات'!E:M,9,0),"غير مسجلة في المشتريات"))</f>
        <v/>
      </c>
      <c r="I3798" s="27" t="str">
        <f>_xlfn.IFNA(VLOOKUP(E3798,الاوردرات!$B$1:$C$600,2,0),"")</f>
        <v/>
      </c>
      <c r="J3798" s="63"/>
      <c r="L3798" s="125" t="str">
        <f>IF(F3798="","",_xlfn.IFNA((VLOOKUP(F3798,help!L:M,2,0))*G3798,"غير مسجلة في المشتريات"))</f>
        <v/>
      </c>
    </row>
    <row r="3799" spans="2:12" x14ac:dyDescent="0.2">
      <c r="B3799" s="14">
        <f>COUNTIFS($E$3:E3799,تقرير!$E$4)</f>
        <v>21</v>
      </c>
      <c r="C3799" s="48"/>
      <c r="D3799" s="48"/>
      <c r="E3799" s="48"/>
      <c r="F3799" s="50"/>
      <c r="G3799" s="51"/>
      <c r="H3799" s="128" t="str">
        <f>IF(F3799="","",_xlfn.IFNA(VLOOKUP(F3799,'سجل المشتريات'!E:M,9,0),"غير مسجلة في المشتريات"))</f>
        <v/>
      </c>
      <c r="I3799" s="27" t="str">
        <f>_xlfn.IFNA(VLOOKUP(E3799,الاوردرات!$B$1:$C$600,2,0),"")</f>
        <v/>
      </c>
      <c r="J3799" s="63"/>
      <c r="L3799" s="125" t="str">
        <f>IF(F3799="","",_xlfn.IFNA((VLOOKUP(F3799,help!L:M,2,0))*G3799,"غير مسجلة في المشتريات"))</f>
        <v/>
      </c>
    </row>
    <row r="3800" spans="2:12" x14ac:dyDescent="0.2">
      <c r="B3800" s="14">
        <f>COUNTIFS($E$3:E3800,تقرير!$E$4)</f>
        <v>21</v>
      </c>
      <c r="C3800" s="48"/>
      <c r="D3800" s="48"/>
      <c r="E3800" s="48"/>
      <c r="F3800" s="50"/>
      <c r="G3800" s="51"/>
      <c r="H3800" s="128" t="str">
        <f>IF(F3800="","",_xlfn.IFNA(VLOOKUP(F3800,'سجل المشتريات'!E:M,9,0),"غير مسجلة في المشتريات"))</f>
        <v/>
      </c>
      <c r="I3800" s="27" t="str">
        <f>_xlfn.IFNA(VLOOKUP(E3800,الاوردرات!$B$1:$C$600,2,0),"")</f>
        <v/>
      </c>
      <c r="J3800" s="63"/>
      <c r="L3800" s="125" t="str">
        <f>IF(F3800="","",_xlfn.IFNA((VLOOKUP(F3800,help!L:M,2,0))*G3800,"غير مسجلة في المشتريات"))</f>
        <v/>
      </c>
    </row>
    <row r="3801" spans="2:12" x14ac:dyDescent="0.2">
      <c r="B3801" s="14">
        <f>COUNTIFS($E$3:E3801,تقرير!$E$4)</f>
        <v>21</v>
      </c>
      <c r="C3801" s="48"/>
      <c r="D3801" s="48"/>
      <c r="E3801" s="48"/>
      <c r="F3801" s="50"/>
      <c r="G3801" s="51"/>
      <c r="H3801" s="128" t="str">
        <f>IF(F3801="","",_xlfn.IFNA(VLOOKUP(F3801,'سجل المشتريات'!E:M,9,0),"غير مسجلة في المشتريات"))</f>
        <v/>
      </c>
      <c r="I3801" s="27" t="str">
        <f>_xlfn.IFNA(VLOOKUP(E3801,الاوردرات!$B$1:$C$600,2,0),"")</f>
        <v/>
      </c>
      <c r="J3801" s="63"/>
      <c r="L3801" s="125" t="str">
        <f>IF(F3801="","",_xlfn.IFNA((VLOOKUP(F3801,help!L:M,2,0))*G3801,"غير مسجلة في المشتريات"))</f>
        <v/>
      </c>
    </row>
    <row r="3802" spans="2:12" x14ac:dyDescent="0.2">
      <c r="B3802" s="14">
        <f>COUNTIFS($E$3:E3802,تقرير!$E$4)</f>
        <v>21</v>
      </c>
      <c r="C3802" s="48"/>
      <c r="D3802" s="48"/>
      <c r="E3802" s="48"/>
      <c r="F3802" s="50"/>
      <c r="G3802" s="51"/>
      <c r="H3802" s="128" t="str">
        <f>IF(F3802="","",_xlfn.IFNA(VLOOKUP(F3802,'سجل المشتريات'!E:M,9,0),"غير مسجلة في المشتريات"))</f>
        <v/>
      </c>
      <c r="I3802" s="27" t="str">
        <f>_xlfn.IFNA(VLOOKUP(E3802,الاوردرات!$B$1:$C$600,2,0),"")</f>
        <v/>
      </c>
      <c r="J3802" s="63"/>
      <c r="L3802" s="125" t="str">
        <f>IF(F3802="","",_xlfn.IFNA((VLOOKUP(F3802,help!L:M,2,0))*G3802,"غير مسجلة في المشتريات"))</f>
        <v/>
      </c>
    </row>
    <row r="3803" spans="2:12" x14ac:dyDescent="0.2">
      <c r="B3803" s="14">
        <f>COUNTIFS($E$3:E3803,تقرير!$E$4)</f>
        <v>21</v>
      </c>
      <c r="C3803" s="48"/>
      <c r="D3803" s="48"/>
      <c r="E3803" s="48"/>
      <c r="F3803" s="50"/>
      <c r="G3803" s="51"/>
      <c r="H3803" s="128" t="str">
        <f>IF(F3803="","",_xlfn.IFNA(VLOOKUP(F3803,'سجل المشتريات'!E:M,9,0),"غير مسجلة في المشتريات"))</f>
        <v/>
      </c>
      <c r="I3803" s="27" t="str">
        <f>_xlfn.IFNA(VLOOKUP(E3803,الاوردرات!$B$1:$C$600,2,0),"")</f>
        <v/>
      </c>
      <c r="J3803" s="63"/>
      <c r="L3803" s="125" t="str">
        <f>IF(F3803="","",_xlfn.IFNA((VLOOKUP(F3803,help!L:M,2,0))*G3803,"غير مسجلة في المشتريات"))</f>
        <v/>
      </c>
    </row>
    <row r="3804" spans="2:12" x14ac:dyDescent="0.2">
      <c r="B3804" s="14">
        <f>COUNTIFS($E$3:E3804,تقرير!$E$4)</f>
        <v>21</v>
      </c>
      <c r="C3804" s="48"/>
      <c r="D3804" s="48"/>
      <c r="E3804" s="48"/>
      <c r="F3804" s="50"/>
      <c r="G3804" s="51"/>
      <c r="H3804" s="128" t="str">
        <f>IF(F3804="","",_xlfn.IFNA(VLOOKUP(F3804,'سجل المشتريات'!E:M,9,0),"غير مسجلة في المشتريات"))</f>
        <v/>
      </c>
      <c r="I3804" s="27" t="str">
        <f>_xlfn.IFNA(VLOOKUP(E3804,الاوردرات!$B$1:$C$600,2,0),"")</f>
        <v/>
      </c>
      <c r="J3804" s="63"/>
      <c r="L3804" s="125" t="str">
        <f>IF(F3804="","",_xlfn.IFNA((VLOOKUP(F3804,help!L:M,2,0))*G3804,"غير مسجلة في المشتريات"))</f>
        <v/>
      </c>
    </row>
    <row r="3805" spans="2:12" x14ac:dyDescent="0.2">
      <c r="B3805" s="14">
        <f>COUNTIFS($E$3:E3805,تقرير!$E$4)</f>
        <v>21</v>
      </c>
      <c r="C3805" s="48"/>
      <c r="D3805" s="48"/>
      <c r="E3805" s="48"/>
      <c r="F3805" s="50"/>
      <c r="G3805" s="51"/>
      <c r="H3805" s="128" t="str">
        <f>IF(F3805="","",_xlfn.IFNA(VLOOKUP(F3805,'سجل المشتريات'!E:M,9,0),"غير مسجلة في المشتريات"))</f>
        <v/>
      </c>
      <c r="I3805" s="27" t="str">
        <f>_xlfn.IFNA(VLOOKUP(E3805,الاوردرات!$B$1:$C$600,2,0),"")</f>
        <v/>
      </c>
      <c r="J3805" s="63"/>
      <c r="L3805" s="125" t="str">
        <f>IF(F3805="","",_xlfn.IFNA((VLOOKUP(F3805,help!L:M,2,0))*G3805,"غير مسجلة في المشتريات"))</f>
        <v/>
      </c>
    </row>
    <row r="3806" spans="2:12" x14ac:dyDescent="0.2">
      <c r="B3806" s="14">
        <f>COUNTIFS($E$3:E3806,تقرير!$E$4)</f>
        <v>21</v>
      </c>
      <c r="C3806" s="48"/>
      <c r="D3806" s="48"/>
      <c r="E3806" s="48"/>
      <c r="F3806" s="50"/>
      <c r="G3806" s="51"/>
      <c r="H3806" s="128" t="str">
        <f>IF(F3806="","",_xlfn.IFNA(VLOOKUP(F3806,'سجل المشتريات'!E:M,9,0),"غير مسجلة في المشتريات"))</f>
        <v/>
      </c>
      <c r="I3806" s="27" t="str">
        <f>_xlfn.IFNA(VLOOKUP(E3806,الاوردرات!$B$1:$C$600,2,0),"")</f>
        <v/>
      </c>
      <c r="J3806" s="63"/>
      <c r="L3806" s="125" t="str">
        <f>IF(F3806="","",_xlfn.IFNA((VLOOKUP(F3806,help!L:M,2,0))*G3806,"غير مسجلة في المشتريات"))</f>
        <v/>
      </c>
    </row>
    <row r="3807" spans="2:12" x14ac:dyDescent="0.2">
      <c r="B3807" s="14">
        <f>COUNTIFS($E$3:E3807,تقرير!$E$4)</f>
        <v>21</v>
      </c>
      <c r="C3807" s="48"/>
      <c r="D3807" s="48"/>
      <c r="E3807" s="48"/>
      <c r="F3807" s="50"/>
      <c r="G3807" s="51"/>
      <c r="H3807" s="128" t="str">
        <f>IF(F3807="","",_xlfn.IFNA(VLOOKUP(F3807,'سجل المشتريات'!E:M,9,0),"غير مسجلة في المشتريات"))</f>
        <v/>
      </c>
      <c r="I3807" s="27" t="str">
        <f>_xlfn.IFNA(VLOOKUP(E3807,الاوردرات!$B$1:$C$600,2,0),"")</f>
        <v/>
      </c>
      <c r="J3807" s="63"/>
      <c r="L3807" s="125" t="str">
        <f>IF(F3807="","",_xlfn.IFNA((VLOOKUP(F3807,help!L:M,2,0))*G3807,"غير مسجلة في المشتريات"))</f>
        <v/>
      </c>
    </row>
    <row r="3808" spans="2:12" x14ac:dyDescent="0.2">
      <c r="B3808" s="14">
        <f>COUNTIFS($E$3:E3808,تقرير!$E$4)</f>
        <v>21</v>
      </c>
      <c r="C3808" s="48"/>
      <c r="D3808" s="48"/>
      <c r="E3808" s="48"/>
      <c r="F3808" s="50"/>
      <c r="G3808" s="51"/>
      <c r="H3808" s="128" t="str">
        <f>IF(F3808="","",_xlfn.IFNA(VLOOKUP(F3808,'سجل المشتريات'!E:M,9,0),"غير مسجلة في المشتريات"))</f>
        <v/>
      </c>
      <c r="I3808" s="27" t="str">
        <f>_xlfn.IFNA(VLOOKUP(E3808,الاوردرات!$B$1:$C$600,2,0),"")</f>
        <v/>
      </c>
      <c r="J3808" s="63"/>
      <c r="L3808" s="125" t="str">
        <f>IF(F3808="","",_xlfn.IFNA((VLOOKUP(F3808,help!L:M,2,0))*G3808,"غير مسجلة في المشتريات"))</f>
        <v/>
      </c>
    </row>
    <row r="3809" spans="2:12" x14ac:dyDescent="0.2">
      <c r="B3809" s="14">
        <f>COUNTIFS($E$3:E3809,تقرير!$E$4)</f>
        <v>21</v>
      </c>
      <c r="C3809" s="48"/>
      <c r="D3809" s="48"/>
      <c r="E3809" s="48"/>
      <c r="F3809" s="50"/>
      <c r="G3809" s="51"/>
      <c r="H3809" s="128" t="str">
        <f>IF(F3809="","",_xlfn.IFNA(VLOOKUP(F3809,'سجل المشتريات'!E:M,9,0),"غير مسجلة في المشتريات"))</f>
        <v/>
      </c>
      <c r="I3809" s="27" t="str">
        <f>_xlfn.IFNA(VLOOKUP(E3809,الاوردرات!$B$1:$C$600,2,0),"")</f>
        <v/>
      </c>
      <c r="J3809" s="63"/>
      <c r="L3809" s="125" t="str">
        <f>IF(F3809="","",_xlfn.IFNA((VLOOKUP(F3809,help!L:M,2,0))*G3809,"غير مسجلة في المشتريات"))</f>
        <v/>
      </c>
    </row>
    <row r="3810" spans="2:12" x14ac:dyDescent="0.2">
      <c r="B3810" s="14">
        <f>COUNTIFS($E$3:E3810,تقرير!$E$4)</f>
        <v>21</v>
      </c>
      <c r="C3810" s="48"/>
      <c r="D3810" s="48"/>
      <c r="E3810" s="48"/>
      <c r="F3810" s="50"/>
      <c r="G3810" s="51"/>
      <c r="H3810" s="128" t="str">
        <f>IF(F3810="","",_xlfn.IFNA(VLOOKUP(F3810,'سجل المشتريات'!E:M,9,0),"غير مسجلة في المشتريات"))</f>
        <v/>
      </c>
      <c r="I3810" s="27" t="str">
        <f>_xlfn.IFNA(VLOOKUP(E3810,الاوردرات!$B$1:$C$600,2,0),"")</f>
        <v/>
      </c>
      <c r="J3810" s="63"/>
      <c r="L3810" s="125" t="str">
        <f>IF(F3810="","",_xlfn.IFNA((VLOOKUP(F3810,help!L:M,2,0))*G3810,"غير مسجلة في المشتريات"))</f>
        <v/>
      </c>
    </row>
    <row r="3811" spans="2:12" x14ac:dyDescent="0.2">
      <c r="B3811" s="14">
        <f>COUNTIFS($E$3:E3811,تقرير!$E$4)</f>
        <v>21</v>
      </c>
      <c r="C3811" s="48"/>
      <c r="D3811" s="48"/>
      <c r="E3811" s="48"/>
      <c r="F3811" s="50"/>
      <c r="G3811" s="51"/>
      <c r="H3811" s="128" t="str">
        <f>IF(F3811="","",_xlfn.IFNA(VLOOKUP(F3811,'سجل المشتريات'!E:M,9,0),"غير مسجلة في المشتريات"))</f>
        <v/>
      </c>
      <c r="I3811" s="27" t="str">
        <f>_xlfn.IFNA(VLOOKUP(E3811,الاوردرات!$B$1:$C$600,2,0),"")</f>
        <v/>
      </c>
      <c r="J3811" s="63"/>
      <c r="L3811" s="125" t="str">
        <f>IF(F3811="","",_xlfn.IFNA((VLOOKUP(F3811,help!L:M,2,0))*G3811,"غير مسجلة في المشتريات"))</f>
        <v/>
      </c>
    </row>
    <row r="3812" spans="2:12" x14ac:dyDescent="0.2">
      <c r="B3812" s="14">
        <f>COUNTIFS($E$3:E3812,تقرير!$E$4)</f>
        <v>21</v>
      </c>
      <c r="C3812" s="48"/>
      <c r="D3812" s="48"/>
      <c r="E3812" s="48"/>
      <c r="F3812" s="50"/>
      <c r="G3812" s="51"/>
      <c r="H3812" s="128" t="str">
        <f>IF(F3812="","",_xlfn.IFNA(VLOOKUP(F3812,'سجل المشتريات'!E:M,9,0),"غير مسجلة في المشتريات"))</f>
        <v/>
      </c>
      <c r="I3812" s="27" t="str">
        <f>_xlfn.IFNA(VLOOKUP(E3812,الاوردرات!$B$1:$C$600,2,0),"")</f>
        <v/>
      </c>
      <c r="J3812" s="63"/>
      <c r="L3812" s="125" t="str">
        <f>IF(F3812="","",_xlfn.IFNA((VLOOKUP(F3812,help!L:M,2,0))*G3812,"غير مسجلة في المشتريات"))</f>
        <v/>
      </c>
    </row>
    <row r="3813" spans="2:12" x14ac:dyDescent="0.2">
      <c r="B3813" s="14">
        <f>COUNTIFS($E$3:E3813,تقرير!$E$4)</f>
        <v>21</v>
      </c>
      <c r="C3813" s="48"/>
      <c r="D3813" s="48"/>
      <c r="E3813" s="48"/>
      <c r="F3813" s="50"/>
      <c r="G3813" s="51"/>
      <c r="H3813" s="128" t="str">
        <f>IF(F3813="","",_xlfn.IFNA(VLOOKUP(F3813,'سجل المشتريات'!E:M,9,0),"غير مسجلة في المشتريات"))</f>
        <v/>
      </c>
      <c r="I3813" s="27" t="str">
        <f>_xlfn.IFNA(VLOOKUP(E3813,الاوردرات!$B$1:$C$600,2,0),"")</f>
        <v/>
      </c>
      <c r="J3813" s="63"/>
      <c r="L3813" s="125" t="str">
        <f>IF(F3813="","",_xlfn.IFNA((VLOOKUP(F3813,help!L:M,2,0))*G3813,"غير مسجلة في المشتريات"))</f>
        <v/>
      </c>
    </row>
    <row r="3814" spans="2:12" x14ac:dyDescent="0.2">
      <c r="B3814" s="14">
        <f>COUNTIFS($E$3:E3814,تقرير!$E$4)</f>
        <v>21</v>
      </c>
      <c r="C3814" s="48"/>
      <c r="D3814" s="48"/>
      <c r="E3814" s="48"/>
      <c r="F3814" s="50"/>
      <c r="G3814" s="51"/>
      <c r="H3814" s="128" t="str">
        <f>IF(F3814="","",_xlfn.IFNA(VLOOKUP(F3814,'سجل المشتريات'!E:M,9,0),"غير مسجلة في المشتريات"))</f>
        <v/>
      </c>
      <c r="I3814" s="27" t="str">
        <f>_xlfn.IFNA(VLOOKUP(E3814,الاوردرات!$B$1:$C$600,2,0),"")</f>
        <v/>
      </c>
      <c r="J3814" s="63"/>
      <c r="L3814" s="125" t="str">
        <f>IF(F3814="","",_xlfn.IFNA((VLOOKUP(F3814,help!L:M,2,0))*G3814,"غير مسجلة في المشتريات"))</f>
        <v/>
      </c>
    </row>
    <row r="3815" spans="2:12" x14ac:dyDescent="0.2">
      <c r="B3815" s="14">
        <f>COUNTIFS($E$3:E3815,تقرير!$E$4)</f>
        <v>21</v>
      </c>
      <c r="C3815" s="48"/>
      <c r="D3815" s="48"/>
      <c r="E3815" s="48"/>
      <c r="F3815" s="50"/>
      <c r="G3815" s="51"/>
      <c r="H3815" s="128" t="str">
        <f>IF(F3815="","",_xlfn.IFNA(VLOOKUP(F3815,'سجل المشتريات'!E:M,9,0),"غير مسجلة في المشتريات"))</f>
        <v/>
      </c>
      <c r="I3815" s="27" t="str">
        <f>_xlfn.IFNA(VLOOKUP(E3815,الاوردرات!$B$1:$C$600,2,0),"")</f>
        <v/>
      </c>
      <c r="J3815" s="63"/>
      <c r="L3815" s="125" t="str">
        <f>IF(F3815="","",_xlfn.IFNA((VLOOKUP(F3815,help!L:M,2,0))*G3815,"غير مسجلة في المشتريات"))</f>
        <v/>
      </c>
    </row>
    <row r="3816" spans="2:12" x14ac:dyDescent="0.2">
      <c r="B3816" s="14">
        <f>COUNTIFS($E$3:E3816,تقرير!$E$4)</f>
        <v>21</v>
      </c>
      <c r="C3816" s="48"/>
      <c r="D3816" s="48"/>
      <c r="E3816" s="48"/>
      <c r="F3816" s="50"/>
      <c r="G3816" s="51"/>
      <c r="H3816" s="128" t="str">
        <f>IF(F3816="","",_xlfn.IFNA(VLOOKUP(F3816,'سجل المشتريات'!E:M,9,0),"غير مسجلة في المشتريات"))</f>
        <v/>
      </c>
      <c r="I3816" s="27" t="str">
        <f>_xlfn.IFNA(VLOOKUP(E3816,الاوردرات!$B$1:$C$600,2,0),"")</f>
        <v/>
      </c>
      <c r="J3816" s="63"/>
      <c r="L3816" s="125" t="str">
        <f>IF(F3816="","",_xlfn.IFNA((VLOOKUP(F3816,help!L:M,2,0))*G3816,"غير مسجلة في المشتريات"))</f>
        <v/>
      </c>
    </row>
    <row r="3817" spans="2:12" x14ac:dyDescent="0.2">
      <c r="B3817" s="14">
        <f>COUNTIFS($E$3:E3817,تقرير!$E$4)</f>
        <v>21</v>
      </c>
      <c r="C3817" s="48"/>
      <c r="D3817" s="48"/>
      <c r="E3817" s="48"/>
      <c r="F3817" s="50"/>
      <c r="G3817" s="51"/>
      <c r="H3817" s="128" t="str">
        <f>IF(F3817="","",_xlfn.IFNA(VLOOKUP(F3817,'سجل المشتريات'!E:M,9,0),"غير مسجلة في المشتريات"))</f>
        <v/>
      </c>
      <c r="I3817" s="27" t="str">
        <f>_xlfn.IFNA(VLOOKUP(E3817,الاوردرات!$B$1:$C$600,2,0),"")</f>
        <v/>
      </c>
      <c r="J3817" s="63"/>
      <c r="L3817" s="125" t="str">
        <f>IF(F3817="","",_xlfn.IFNA((VLOOKUP(F3817,help!L:M,2,0))*G3817,"غير مسجلة في المشتريات"))</f>
        <v/>
      </c>
    </row>
    <row r="3818" spans="2:12" x14ac:dyDescent="0.2">
      <c r="B3818" s="14">
        <f>COUNTIFS($E$3:E3818,تقرير!$E$4)</f>
        <v>21</v>
      </c>
      <c r="C3818" s="48"/>
      <c r="D3818" s="48"/>
      <c r="E3818" s="48"/>
      <c r="F3818" s="50"/>
      <c r="G3818" s="51"/>
      <c r="H3818" s="128" t="str">
        <f>IF(F3818="","",_xlfn.IFNA(VLOOKUP(F3818,'سجل المشتريات'!E:M,9,0),"غير مسجلة في المشتريات"))</f>
        <v/>
      </c>
      <c r="I3818" s="27" t="str">
        <f>_xlfn.IFNA(VLOOKUP(E3818,الاوردرات!$B$1:$C$600,2,0),"")</f>
        <v/>
      </c>
      <c r="J3818" s="63"/>
      <c r="L3818" s="125" t="str">
        <f>IF(F3818="","",_xlfn.IFNA((VLOOKUP(F3818,help!L:M,2,0))*G3818,"غير مسجلة في المشتريات"))</f>
        <v/>
      </c>
    </row>
    <row r="3819" spans="2:12" x14ac:dyDescent="0.2">
      <c r="B3819" s="14">
        <f>COUNTIFS($E$3:E3819,تقرير!$E$4)</f>
        <v>21</v>
      </c>
      <c r="C3819" s="48"/>
      <c r="D3819" s="48"/>
      <c r="E3819" s="48"/>
      <c r="F3819" s="50"/>
      <c r="G3819" s="51"/>
      <c r="H3819" s="128" t="str">
        <f>IF(F3819="","",_xlfn.IFNA(VLOOKUP(F3819,'سجل المشتريات'!E:M,9,0),"غير مسجلة في المشتريات"))</f>
        <v/>
      </c>
      <c r="I3819" s="27" t="str">
        <f>_xlfn.IFNA(VLOOKUP(E3819,الاوردرات!$B$1:$C$600,2,0),"")</f>
        <v/>
      </c>
      <c r="J3819" s="63"/>
      <c r="L3819" s="125" t="str">
        <f>IF(F3819="","",_xlfn.IFNA((VLOOKUP(F3819,help!L:M,2,0))*G3819,"غير مسجلة في المشتريات"))</f>
        <v/>
      </c>
    </row>
    <row r="3820" spans="2:12" x14ac:dyDescent="0.2">
      <c r="B3820" s="14">
        <f>COUNTIFS($E$3:E3820,تقرير!$E$4)</f>
        <v>21</v>
      </c>
      <c r="C3820" s="48"/>
      <c r="D3820" s="48"/>
      <c r="E3820" s="48"/>
      <c r="F3820" s="50"/>
      <c r="G3820" s="51"/>
      <c r="H3820" s="128" t="str">
        <f>IF(F3820="","",_xlfn.IFNA(VLOOKUP(F3820,'سجل المشتريات'!E:M,9,0),"غير مسجلة في المشتريات"))</f>
        <v/>
      </c>
      <c r="I3820" s="27" t="str">
        <f>_xlfn.IFNA(VLOOKUP(E3820,الاوردرات!$B$1:$C$600,2,0),"")</f>
        <v/>
      </c>
      <c r="J3820" s="63"/>
      <c r="L3820" s="125" t="str">
        <f>IF(F3820="","",_xlfn.IFNA((VLOOKUP(F3820,help!L:M,2,0))*G3820,"غير مسجلة في المشتريات"))</f>
        <v/>
      </c>
    </row>
    <row r="3821" spans="2:12" x14ac:dyDescent="0.2">
      <c r="B3821" s="14">
        <f>COUNTIFS($E$3:E3821,تقرير!$E$4)</f>
        <v>21</v>
      </c>
      <c r="C3821" s="48"/>
      <c r="D3821" s="48"/>
      <c r="E3821" s="48"/>
      <c r="F3821" s="50"/>
      <c r="G3821" s="51"/>
      <c r="H3821" s="128" t="str">
        <f>IF(F3821="","",_xlfn.IFNA(VLOOKUP(F3821,'سجل المشتريات'!E:M,9,0),"غير مسجلة في المشتريات"))</f>
        <v/>
      </c>
      <c r="I3821" s="27" t="str">
        <f>_xlfn.IFNA(VLOOKUP(E3821,الاوردرات!$B$1:$C$600,2,0),"")</f>
        <v/>
      </c>
      <c r="J3821" s="63"/>
      <c r="L3821" s="125" t="str">
        <f>IF(F3821="","",_xlfn.IFNA((VLOOKUP(F3821,help!L:M,2,0))*G3821,"غير مسجلة في المشتريات"))</f>
        <v/>
      </c>
    </row>
    <row r="3822" spans="2:12" x14ac:dyDescent="0.2">
      <c r="B3822" s="14">
        <f>COUNTIFS($E$3:E3822,تقرير!$E$4)</f>
        <v>21</v>
      </c>
      <c r="C3822" s="48"/>
      <c r="D3822" s="48"/>
      <c r="E3822" s="48"/>
      <c r="F3822" s="50"/>
      <c r="G3822" s="51"/>
      <c r="H3822" s="128" t="str">
        <f>IF(F3822="","",_xlfn.IFNA(VLOOKUP(F3822,'سجل المشتريات'!E:M,9,0),"غير مسجلة في المشتريات"))</f>
        <v/>
      </c>
      <c r="I3822" s="27" t="str">
        <f>_xlfn.IFNA(VLOOKUP(E3822,الاوردرات!$B$1:$C$600,2,0),"")</f>
        <v/>
      </c>
      <c r="J3822" s="63"/>
      <c r="L3822" s="125" t="str">
        <f>IF(F3822="","",_xlfn.IFNA((VLOOKUP(F3822,help!L:M,2,0))*G3822,"غير مسجلة في المشتريات"))</f>
        <v/>
      </c>
    </row>
    <row r="3823" spans="2:12" x14ac:dyDescent="0.2">
      <c r="B3823" s="14">
        <f>COUNTIFS($E$3:E3823,تقرير!$E$4)</f>
        <v>21</v>
      </c>
      <c r="C3823" s="48"/>
      <c r="D3823" s="48"/>
      <c r="E3823" s="48"/>
      <c r="F3823" s="50"/>
      <c r="G3823" s="51"/>
      <c r="H3823" s="128" t="str">
        <f>IF(F3823="","",_xlfn.IFNA(VLOOKUP(F3823,'سجل المشتريات'!E:M,9,0),"غير مسجلة في المشتريات"))</f>
        <v/>
      </c>
      <c r="I3823" s="27" t="str">
        <f>_xlfn.IFNA(VLOOKUP(E3823,الاوردرات!$B$1:$C$600,2,0),"")</f>
        <v/>
      </c>
      <c r="J3823" s="63"/>
      <c r="L3823" s="125" t="str">
        <f>IF(F3823="","",_xlfn.IFNA((VLOOKUP(F3823,help!L:M,2,0))*G3823,"غير مسجلة في المشتريات"))</f>
        <v/>
      </c>
    </row>
    <row r="3824" spans="2:12" x14ac:dyDescent="0.2">
      <c r="B3824" s="14">
        <f>COUNTIFS($E$3:E3824,تقرير!$E$4)</f>
        <v>21</v>
      </c>
      <c r="C3824" s="48"/>
      <c r="D3824" s="48"/>
      <c r="E3824" s="48"/>
      <c r="F3824" s="50"/>
      <c r="G3824" s="51"/>
      <c r="H3824" s="128" t="str">
        <f>IF(F3824="","",_xlfn.IFNA(VLOOKUP(F3824,'سجل المشتريات'!E:M,9,0),"غير مسجلة في المشتريات"))</f>
        <v/>
      </c>
      <c r="I3824" s="27" t="str">
        <f>_xlfn.IFNA(VLOOKUP(E3824,الاوردرات!$B$1:$C$600,2,0),"")</f>
        <v/>
      </c>
      <c r="J3824" s="63"/>
      <c r="L3824" s="125" t="str">
        <f>IF(F3824="","",_xlfn.IFNA((VLOOKUP(F3824,help!L:M,2,0))*G3824,"غير مسجلة في المشتريات"))</f>
        <v/>
      </c>
    </row>
    <row r="3825" spans="2:12" x14ac:dyDescent="0.2">
      <c r="B3825" s="14">
        <f>COUNTIFS($E$3:E3825,تقرير!$E$4)</f>
        <v>21</v>
      </c>
      <c r="C3825" s="48"/>
      <c r="D3825" s="48"/>
      <c r="E3825" s="48"/>
      <c r="F3825" s="50"/>
      <c r="G3825" s="51"/>
      <c r="H3825" s="128" t="str">
        <f>IF(F3825="","",_xlfn.IFNA(VLOOKUP(F3825,'سجل المشتريات'!E:M,9,0),"غير مسجلة في المشتريات"))</f>
        <v/>
      </c>
      <c r="I3825" s="27" t="str">
        <f>_xlfn.IFNA(VLOOKUP(E3825,الاوردرات!$B$1:$C$600,2,0),"")</f>
        <v/>
      </c>
      <c r="J3825" s="63"/>
      <c r="L3825" s="125" t="str">
        <f>IF(F3825="","",_xlfn.IFNA((VLOOKUP(F3825,help!L:M,2,0))*G3825,"غير مسجلة في المشتريات"))</f>
        <v/>
      </c>
    </row>
    <row r="3826" spans="2:12" x14ac:dyDescent="0.2">
      <c r="B3826" s="14">
        <f>COUNTIFS($E$3:E3826,تقرير!$E$4)</f>
        <v>21</v>
      </c>
      <c r="C3826" s="48"/>
      <c r="D3826" s="48"/>
      <c r="E3826" s="48"/>
      <c r="F3826" s="50"/>
      <c r="G3826" s="51"/>
      <c r="H3826" s="128" t="str">
        <f>IF(F3826="","",_xlfn.IFNA(VLOOKUP(F3826,'سجل المشتريات'!E:M,9,0),"غير مسجلة في المشتريات"))</f>
        <v/>
      </c>
      <c r="I3826" s="27" t="str">
        <f>_xlfn.IFNA(VLOOKUP(E3826,الاوردرات!$B$1:$C$600,2,0),"")</f>
        <v/>
      </c>
      <c r="J3826" s="63"/>
      <c r="L3826" s="125" t="str">
        <f>IF(F3826="","",_xlfn.IFNA((VLOOKUP(F3826,help!L:M,2,0))*G3826,"غير مسجلة في المشتريات"))</f>
        <v/>
      </c>
    </row>
    <row r="3827" spans="2:12" x14ac:dyDescent="0.2">
      <c r="B3827" s="14">
        <f>COUNTIFS($E$3:E3827,تقرير!$E$4)</f>
        <v>21</v>
      </c>
      <c r="C3827" s="48"/>
      <c r="D3827" s="48"/>
      <c r="E3827" s="48"/>
      <c r="F3827" s="50"/>
      <c r="G3827" s="51"/>
      <c r="H3827" s="128" t="str">
        <f>IF(F3827="","",_xlfn.IFNA(VLOOKUP(F3827,'سجل المشتريات'!E:M,9,0),"غير مسجلة في المشتريات"))</f>
        <v/>
      </c>
      <c r="I3827" s="27" t="str">
        <f>_xlfn.IFNA(VLOOKUP(E3827,الاوردرات!$B$1:$C$600,2,0),"")</f>
        <v/>
      </c>
      <c r="J3827" s="63"/>
      <c r="L3827" s="125" t="str">
        <f>IF(F3827="","",_xlfn.IFNA((VLOOKUP(F3827,help!L:M,2,0))*G3827,"غير مسجلة في المشتريات"))</f>
        <v/>
      </c>
    </row>
    <row r="3828" spans="2:12" x14ac:dyDescent="0.2">
      <c r="B3828" s="14">
        <f>COUNTIFS($E$3:E3828,تقرير!$E$4)</f>
        <v>21</v>
      </c>
      <c r="C3828" s="48"/>
      <c r="D3828" s="48"/>
      <c r="E3828" s="48"/>
      <c r="F3828" s="50"/>
      <c r="G3828" s="51"/>
      <c r="H3828" s="128" t="str">
        <f>IF(F3828="","",_xlfn.IFNA(VLOOKUP(F3828,'سجل المشتريات'!E:M,9,0),"غير مسجلة في المشتريات"))</f>
        <v/>
      </c>
      <c r="I3828" s="27" t="str">
        <f>_xlfn.IFNA(VLOOKUP(E3828,الاوردرات!$B$1:$C$600,2,0),"")</f>
        <v/>
      </c>
      <c r="J3828" s="63"/>
      <c r="L3828" s="125" t="str">
        <f>IF(F3828="","",_xlfn.IFNA((VLOOKUP(F3828,help!L:M,2,0))*G3828,"غير مسجلة في المشتريات"))</f>
        <v/>
      </c>
    </row>
    <row r="3829" spans="2:12" x14ac:dyDescent="0.2">
      <c r="B3829" s="14">
        <f>COUNTIFS($E$3:E3829,تقرير!$E$4)</f>
        <v>21</v>
      </c>
      <c r="C3829" s="48"/>
      <c r="D3829" s="48"/>
      <c r="E3829" s="48"/>
      <c r="F3829" s="50"/>
      <c r="G3829" s="51"/>
      <c r="H3829" s="128" t="str">
        <f>IF(F3829="","",_xlfn.IFNA(VLOOKUP(F3829,'سجل المشتريات'!E:M,9,0),"غير مسجلة في المشتريات"))</f>
        <v/>
      </c>
      <c r="I3829" s="27" t="str">
        <f>_xlfn.IFNA(VLOOKUP(E3829,الاوردرات!$B$1:$C$600,2,0),"")</f>
        <v/>
      </c>
      <c r="J3829" s="63"/>
      <c r="L3829" s="125" t="str">
        <f>IF(F3829="","",_xlfn.IFNA((VLOOKUP(F3829,help!L:M,2,0))*G3829,"غير مسجلة في المشتريات"))</f>
        <v/>
      </c>
    </row>
    <row r="3830" spans="2:12" x14ac:dyDescent="0.2">
      <c r="B3830" s="14">
        <f>COUNTIFS($E$3:E3830,تقرير!$E$4)</f>
        <v>21</v>
      </c>
      <c r="C3830" s="48"/>
      <c r="D3830" s="48"/>
      <c r="E3830" s="48"/>
      <c r="F3830" s="50"/>
      <c r="G3830" s="51"/>
      <c r="H3830" s="128" t="str">
        <f>IF(F3830="","",_xlfn.IFNA(VLOOKUP(F3830,'سجل المشتريات'!E:M,9,0),"غير مسجلة في المشتريات"))</f>
        <v/>
      </c>
      <c r="I3830" s="27" t="str">
        <f>_xlfn.IFNA(VLOOKUP(E3830,الاوردرات!$B$1:$C$600,2,0),"")</f>
        <v/>
      </c>
      <c r="J3830" s="63"/>
      <c r="L3830" s="125" t="str">
        <f>IF(F3830="","",_xlfn.IFNA((VLOOKUP(F3830,help!L:M,2,0))*G3830,"غير مسجلة في المشتريات"))</f>
        <v/>
      </c>
    </row>
    <row r="3831" spans="2:12" x14ac:dyDescent="0.2">
      <c r="B3831" s="14">
        <f>COUNTIFS($E$3:E3831,تقرير!$E$4)</f>
        <v>21</v>
      </c>
      <c r="C3831" s="48"/>
      <c r="D3831" s="48"/>
      <c r="E3831" s="48"/>
      <c r="F3831" s="50"/>
      <c r="G3831" s="51"/>
      <c r="H3831" s="128" t="str">
        <f>IF(F3831="","",_xlfn.IFNA(VLOOKUP(F3831,'سجل المشتريات'!E:M,9,0),"غير مسجلة في المشتريات"))</f>
        <v/>
      </c>
      <c r="I3831" s="27" t="str">
        <f>_xlfn.IFNA(VLOOKUP(E3831,الاوردرات!$B$1:$C$600,2,0),"")</f>
        <v/>
      </c>
      <c r="J3831" s="63"/>
      <c r="L3831" s="125" t="str">
        <f>IF(F3831="","",_xlfn.IFNA((VLOOKUP(F3831,help!L:M,2,0))*G3831,"غير مسجلة في المشتريات"))</f>
        <v/>
      </c>
    </row>
    <row r="3832" spans="2:12" x14ac:dyDescent="0.2">
      <c r="B3832" s="14">
        <f>COUNTIFS($E$3:E3832,تقرير!$E$4)</f>
        <v>21</v>
      </c>
      <c r="C3832" s="48"/>
      <c r="D3832" s="48"/>
      <c r="E3832" s="48"/>
      <c r="F3832" s="50"/>
      <c r="G3832" s="51"/>
      <c r="H3832" s="128" t="str">
        <f>IF(F3832="","",_xlfn.IFNA(VLOOKUP(F3832,'سجل المشتريات'!E:M,9,0),"غير مسجلة في المشتريات"))</f>
        <v/>
      </c>
      <c r="I3832" s="27" t="str">
        <f>_xlfn.IFNA(VLOOKUP(E3832,الاوردرات!$B$1:$C$600,2,0),"")</f>
        <v/>
      </c>
      <c r="J3832" s="63"/>
      <c r="L3832" s="125" t="str">
        <f>IF(F3832="","",_xlfn.IFNA((VLOOKUP(F3832,help!L:M,2,0))*G3832,"غير مسجلة في المشتريات"))</f>
        <v/>
      </c>
    </row>
    <row r="3833" spans="2:12" x14ac:dyDescent="0.2">
      <c r="B3833" s="14">
        <f>COUNTIFS($E$3:E3833,تقرير!$E$4)</f>
        <v>21</v>
      </c>
      <c r="C3833" s="48"/>
      <c r="D3833" s="48"/>
      <c r="E3833" s="48"/>
      <c r="F3833" s="50"/>
      <c r="G3833" s="51"/>
      <c r="H3833" s="128" t="str">
        <f>IF(F3833="","",_xlfn.IFNA(VLOOKUP(F3833,'سجل المشتريات'!E:M,9,0),"غير مسجلة في المشتريات"))</f>
        <v/>
      </c>
      <c r="I3833" s="27" t="str">
        <f>_xlfn.IFNA(VLOOKUP(E3833,الاوردرات!$B$1:$C$600,2,0),"")</f>
        <v/>
      </c>
      <c r="J3833" s="63"/>
      <c r="L3833" s="125" t="str">
        <f>IF(F3833="","",_xlfn.IFNA((VLOOKUP(F3833,help!L:M,2,0))*G3833,"غير مسجلة في المشتريات"))</f>
        <v/>
      </c>
    </row>
    <row r="3834" spans="2:12" x14ac:dyDescent="0.2">
      <c r="B3834" s="14">
        <f>COUNTIFS($E$3:E3834,تقرير!$E$4)</f>
        <v>21</v>
      </c>
      <c r="C3834" s="48"/>
      <c r="D3834" s="48"/>
      <c r="E3834" s="48"/>
      <c r="F3834" s="50"/>
      <c r="G3834" s="51"/>
      <c r="H3834" s="128" t="str">
        <f>IF(F3834="","",_xlfn.IFNA(VLOOKUP(F3834,'سجل المشتريات'!E:M,9,0),"غير مسجلة في المشتريات"))</f>
        <v/>
      </c>
      <c r="I3834" s="27" t="str">
        <f>_xlfn.IFNA(VLOOKUP(E3834,الاوردرات!$B$1:$C$600,2,0),"")</f>
        <v/>
      </c>
      <c r="J3834" s="63"/>
      <c r="L3834" s="125" t="str">
        <f>IF(F3834="","",_xlfn.IFNA((VLOOKUP(F3834,help!L:M,2,0))*G3834,"غير مسجلة في المشتريات"))</f>
        <v/>
      </c>
    </row>
    <row r="3835" spans="2:12" x14ac:dyDescent="0.2">
      <c r="B3835" s="14">
        <f>COUNTIFS($E$3:E3835,تقرير!$E$4)</f>
        <v>21</v>
      </c>
      <c r="C3835" s="48"/>
      <c r="D3835" s="48"/>
      <c r="E3835" s="48"/>
      <c r="F3835" s="50"/>
      <c r="G3835" s="51"/>
      <c r="H3835" s="128" t="str">
        <f>IF(F3835="","",_xlfn.IFNA(VLOOKUP(F3835,'سجل المشتريات'!E:M,9,0),"غير مسجلة في المشتريات"))</f>
        <v/>
      </c>
      <c r="I3835" s="27" t="str">
        <f>_xlfn.IFNA(VLOOKUP(E3835,الاوردرات!$B$1:$C$600,2,0),"")</f>
        <v/>
      </c>
      <c r="J3835" s="63"/>
      <c r="L3835" s="125" t="str">
        <f>IF(F3835="","",_xlfn.IFNA((VLOOKUP(F3835,help!L:M,2,0))*G3835,"غير مسجلة في المشتريات"))</f>
        <v/>
      </c>
    </row>
    <row r="3836" spans="2:12" x14ac:dyDescent="0.2">
      <c r="B3836" s="14">
        <f>COUNTIFS($E$3:E3836,تقرير!$E$4)</f>
        <v>21</v>
      </c>
      <c r="C3836" s="48"/>
      <c r="D3836" s="48"/>
      <c r="E3836" s="48"/>
      <c r="F3836" s="50"/>
      <c r="G3836" s="51"/>
      <c r="H3836" s="128" t="str">
        <f>IF(F3836="","",_xlfn.IFNA(VLOOKUP(F3836,'سجل المشتريات'!E:M,9,0),"غير مسجلة في المشتريات"))</f>
        <v/>
      </c>
      <c r="I3836" s="27" t="str">
        <f>_xlfn.IFNA(VLOOKUP(E3836,الاوردرات!$B$1:$C$600,2,0),"")</f>
        <v/>
      </c>
      <c r="J3836" s="63"/>
      <c r="L3836" s="125" t="str">
        <f>IF(F3836="","",_xlfn.IFNA((VLOOKUP(F3836,help!L:M,2,0))*G3836,"غير مسجلة في المشتريات"))</f>
        <v/>
      </c>
    </row>
    <row r="3837" spans="2:12" x14ac:dyDescent="0.2">
      <c r="B3837" s="14">
        <f>COUNTIFS($E$3:E3837,تقرير!$E$4)</f>
        <v>21</v>
      </c>
      <c r="C3837" s="48"/>
      <c r="D3837" s="48"/>
      <c r="E3837" s="48"/>
      <c r="F3837" s="50"/>
      <c r="G3837" s="51"/>
      <c r="H3837" s="128" t="str">
        <f>IF(F3837="","",_xlfn.IFNA(VLOOKUP(F3837,'سجل المشتريات'!E:M,9,0),"غير مسجلة في المشتريات"))</f>
        <v/>
      </c>
      <c r="I3837" s="27" t="str">
        <f>_xlfn.IFNA(VLOOKUP(E3837,الاوردرات!$B$1:$C$600,2,0),"")</f>
        <v/>
      </c>
      <c r="J3837" s="63"/>
      <c r="L3837" s="125" t="str">
        <f>IF(F3837="","",_xlfn.IFNA((VLOOKUP(F3837,help!L:M,2,0))*G3837,"غير مسجلة في المشتريات"))</f>
        <v/>
      </c>
    </row>
    <row r="3838" spans="2:12" x14ac:dyDescent="0.2">
      <c r="B3838" s="14">
        <f>COUNTIFS($E$3:E3838,تقرير!$E$4)</f>
        <v>21</v>
      </c>
      <c r="C3838" s="48"/>
      <c r="D3838" s="48"/>
      <c r="E3838" s="48"/>
      <c r="F3838" s="50"/>
      <c r="G3838" s="51"/>
      <c r="H3838" s="128" t="str">
        <f>IF(F3838="","",_xlfn.IFNA(VLOOKUP(F3838,'سجل المشتريات'!E:M,9,0),"غير مسجلة في المشتريات"))</f>
        <v/>
      </c>
      <c r="I3838" s="27" t="str">
        <f>_xlfn.IFNA(VLOOKUP(E3838,الاوردرات!$B$1:$C$600,2,0),"")</f>
        <v/>
      </c>
      <c r="J3838" s="63"/>
      <c r="L3838" s="125" t="str">
        <f>IF(F3838="","",_xlfn.IFNA((VLOOKUP(F3838,help!L:M,2,0))*G3838,"غير مسجلة في المشتريات"))</f>
        <v/>
      </c>
    </row>
    <row r="3839" spans="2:12" x14ac:dyDescent="0.2">
      <c r="B3839" s="14">
        <f>COUNTIFS($E$3:E3839,تقرير!$E$4)</f>
        <v>21</v>
      </c>
      <c r="C3839" s="48"/>
      <c r="D3839" s="48"/>
      <c r="E3839" s="48"/>
      <c r="F3839" s="50"/>
      <c r="G3839" s="51"/>
      <c r="H3839" s="128" t="str">
        <f>IF(F3839="","",_xlfn.IFNA(VLOOKUP(F3839,'سجل المشتريات'!E:M,9,0),"غير مسجلة في المشتريات"))</f>
        <v/>
      </c>
      <c r="I3839" s="27" t="str">
        <f>_xlfn.IFNA(VLOOKUP(E3839,الاوردرات!$B$1:$C$600,2,0),"")</f>
        <v/>
      </c>
      <c r="J3839" s="63"/>
      <c r="L3839" s="125" t="str">
        <f>IF(F3839="","",_xlfn.IFNA((VLOOKUP(F3839,help!L:M,2,0))*G3839,"غير مسجلة في المشتريات"))</f>
        <v/>
      </c>
    </row>
    <row r="3840" spans="2:12" x14ac:dyDescent="0.2">
      <c r="B3840" s="14">
        <f>COUNTIFS($E$3:E3840,تقرير!$E$4)</f>
        <v>21</v>
      </c>
      <c r="C3840" s="48"/>
      <c r="D3840" s="48"/>
      <c r="E3840" s="48"/>
      <c r="F3840" s="50"/>
      <c r="G3840" s="51"/>
      <c r="H3840" s="128" t="str">
        <f>IF(F3840="","",_xlfn.IFNA(VLOOKUP(F3840,'سجل المشتريات'!E:M,9,0),"غير مسجلة في المشتريات"))</f>
        <v/>
      </c>
      <c r="I3840" s="27" t="str">
        <f>_xlfn.IFNA(VLOOKUP(E3840,الاوردرات!$B$1:$C$600,2,0),"")</f>
        <v/>
      </c>
      <c r="J3840" s="63"/>
      <c r="L3840" s="125" t="str">
        <f>IF(F3840="","",_xlfn.IFNA((VLOOKUP(F3840,help!L:M,2,0))*G3840,"غير مسجلة في المشتريات"))</f>
        <v/>
      </c>
    </row>
    <row r="3841" spans="2:12" x14ac:dyDescent="0.2">
      <c r="B3841" s="14">
        <f>COUNTIFS($E$3:E3841,تقرير!$E$4)</f>
        <v>21</v>
      </c>
      <c r="C3841" s="48"/>
      <c r="D3841" s="48"/>
      <c r="E3841" s="48"/>
      <c r="F3841" s="50"/>
      <c r="G3841" s="51"/>
      <c r="H3841" s="128" t="str">
        <f>IF(F3841="","",_xlfn.IFNA(VLOOKUP(F3841,'سجل المشتريات'!E:M,9,0),"غير مسجلة في المشتريات"))</f>
        <v/>
      </c>
      <c r="I3841" s="27" t="str">
        <f>_xlfn.IFNA(VLOOKUP(E3841,الاوردرات!$B$1:$C$600,2,0),"")</f>
        <v/>
      </c>
      <c r="J3841" s="63"/>
      <c r="L3841" s="125" t="str">
        <f>IF(F3841="","",_xlfn.IFNA((VLOOKUP(F3841,help!L:M,2,0))*G3841,"غير مسجلة في المشتريات"))</f>
        <v/>
      </c>
    </row>
    <row r="3842" spans="2:12" x14ac:dyDescent="0.2">
      <c r="B3842" s="14">
        <f>COUNTIFS($E$3:E3842,تقرير!$E$4)</f>
        <v>21</v>
      </c>
      <c r="C3842" s="48"/>
      <c r="D3842" s="48"/>
      <c r="E3842" s="48"/>
      <c r="F3842" s="50"/>
      <c r="G3842" s="51"/>
      <c r="H3842" s="128" t="str">
        <f>IF(F3842="","",_xlfn.IFNA(VLOOKUP(F3842,'سجل المشتريات'!E:M,9,0),"غير مسجلة في المشتريات"))</f>
        <v/>
      </c>
      <c r="I3842" s="27" t="str">
        <f>_xlfn.IFNA(VLOOKUP(E3842,الاوردرات!$B$1:$C$600,2,0),"")</f>
        <v/>
      </c>
      <c r="J3842" s="63"/>
      <c r="L3842" s="125" t="str">
        <f>IF(F3842="","",_xlfn.IFNA((VLOOKUP(F3842,help!L:M,2,0))*G3842,"غير مسجلة في المشتريات"))</f>
        <v/>
      </c>
    </row>
    <row r="3843" spans="2:12" x14ac:dyDescent="0.2">
      <c r="B3843" s="14">
        <f>COUNTIFS($E$3:E3843,تقرير!$E$4)</f>
        <v>21</v>
      </c>
      <c r="C3843" s="48"/>
      <c r="D3843" s="48"/>
      <c r="E3843" s="48"/>
      <c r="F3843" s="50"/>
      <c r="G3843" s="51"/>
      <c r="H3843" s="128" t="str">
        <f>IF(F3843="","",_xlfn.IFNA(VLOOKUP(F3843,'سجل المشتريات'!E:M,9,0),"غير مسجلة في المشتريات"))</f>
        <v/>
      </c>
      <c r="I3843" s="27" t="str">
        <f>_xlfn.IFNA(VLOOKUP(E3843,الاوردرات!$B$1:$C$600,2,0),"")</f>
        <v/>
      </c>
      <c r="J3843" s="63"/>
      <c r="L3843" s="125" t="str">
        <f>IF(F3843="","",_xlfn.IFNA((VLOOKUP(F3843,help!L:M,2,0))*G3843,"غير مسجلة في المشتريات"))</f>
        <v/>
      </c>
    </row>
    <row r="3844" spans="2:12" x14ac:dyDescent="0.2">
      <c r="B3844" s="14">
        <f>COUNTIFS($E$3:E3844,تقرير!$E$4)</f>
        <v>21</v>
      </c>
      <c r="C3844" s="48"/>
      <c r="D3844" s="48"/>
      <c r="E3844" s="48"/>
      <c r="F3844" s="50"/>
      <c r="G3844" s="51"/>
      <c r="H3844" s="128" t="str">
        <f>IF(F3844="","",_xlfn.IFNA(VLOOKUP(F3844,'سجل المشتريات'!E:M,9,0),"غير مسجلة في المشتريات"))</f>
        <v/>
      </c>
      <c r="I3844" s="27" t="str">
        <f>_xlfn.IFNA(VLOOKUP(E3844,الاوردرات!$B$1:$C$600,2,0),"")</f>
        <v/>
      </c>
      <c r="J3844" s="63"/>
      <c r="L3844" s="125" t="str">
        <f>IF(F3844="","",_xlfn.IFNA((VLOOKUP(F3844,help!L:M,2,0))*G3844,"غير مسجلة في المشتريات"))</f>
        <v/>
      </c>
    </row>
    <row r="3845" spans="2:12" x14ac:dyDescent="0.2">
      <c r="B3845" s="14">
        <f>COUNTIFS($E$3:E3845,تقرير!$E$4)</f>
        <v>21</v>
      </c>
      <c r="C3845" s="48"/>
      <c r="D3845" s="48"/>
      <c r="E3845" s="48"/>
      <c r="F3845" s="50"/>
      <c r="G3845" s="51"/>
      <c r="H3845" s="128" t="str">
        <f>IF(F3845="","",_xlfn.IFNA(VLOOKUP(F3845,'سجل المشتريات'!E:M,9,0),"غير مسجلة في المشتريات"))</f>
        <v/>
      </c>
      <c r="I3845" s="27" t="str">
        <f>_xlfn.IFNA(VLOOKUP(E3845,الاوردرات!$B$1:$C$600,2,0),"")</f>
        <v/>
      </c>
      <c r="J3845" s="63"/>
      <c r="L3845" s="125" t="str">
        <f>IF(F3845="","",_xlfn.IFNA((VLOOKUP(F3845,help!L:M,2,0))*G3845,"غير مسجلة في المشتريات"))</f>
        <v/>
      </c>
    </row>
    <row r="3846" spans="2:12" x14ac:dyDescent="0.2">
      <c r="B3846" s="14">
        <f>COUNTIFS($E$3:E3846,تقرير!$E$4)</f>
        <v>21</v>
      </c>
      <c r="C3846" s="48"/>
      <c r="D3846" s="48"/>
      <c r="E3846" s="48"/>
      <c r="F3846" s="50"/>
      <c r="G3846" s="51"/>
      <c r="H3846" s="128" t="str">
        <f>IF(F3846="","",_xlfn.IFNA(VLOOKUP(F3846,'سجل المشتريات'!E:M,9,0),"غير مسجلة في المشتريات"))</f>
        <v/>
      </c>
      <c r="I3846" s="27" t="str">
        <f>_xlfn.IFNA(VLOOKUP(E3846,الاوردرات!$B$1:$C$600,2,0),"")</f>
        <v/>
      </c>
      <c r="J3846" s="63"/>
      <c r="L3846" s="125" t="str">
        <f>IF(F3846="","",_xlfn.IFNA((VLOOKUP(F3846,help!L:M,2,0))*G3846,"غير مسجلة في المشتريات"))</f>
        <v/>
      </c>
    </row>
    <row r="3847" spans="2:12" x14ac:dyDescent="0.2">
      <c r="B3847" s="14">
        <f>COUNTIFS($E$3:E3847,تقرير!$E$4)</f>
        <v>21</v>
      </c>
      <c r="C3847" s="48"/>
      <c r="D3847" s="48"/>
      <c r="E3847" s="48"/>
      <c r="F3847" s="50"/>
      <c r="G3847" s="51"/>
      <c r="H3847" s="128" t="str">
        <f>IF(F3847="","",_xlfn.IFNA(VLOOKUP(F3847,'سجل المشتريات'!E:M,9,0),"غير مسجلة في المشتريات"))</f>
        <v/>
      </c>
      <c r="I3847" s="27" t="str">
        <f>_xlfn.IFNA(VLOOKUP(E3847,الاوردرات!$B$1:$C$600,2,0),"")</f>
        <v/>
      </c>
      <c r="J3847" s="63"/>
      <c r="L3847" s="125" t="str">
        <f>IF(F3847="","",_xlfn.IFNA((VLOOKUP(F3847,help!L:M,2,0))*G3847,"غير مسجلة في المشتريات"))</f>
        <v/>
      </c>
    </row>
    <row r="3848" spans="2:12" x14ac:dyDescent="0.2">
      <c r="B3848" s="14">
        <f>COUNTIFS($E$3:E3848,تقرير!$E$4)</f>
        <v>21</v>
      </c>
      <c r="C3848" s="48"/>
      <c r="D3848" s="48"/>
      <c r="E3848" s="48"/>
      <c r="F3848" s="50"/>
      <c r="G3848" s="51"/>
      <c r="H3848" s="128" t="str">
        <f>IF(F3848="","",_xlfn.IFNA(VLOOKUP(F3848,'سجل المشتريات'!E:M,9,0),"غير مسجلة في المشتريات"))</f>
        <v/>
      </c>
      <c r="I3848" s="27" t="str">
        <f>_xlfn.IFNA(VLOOKUP(E3848,الاوردرات!$B$1:$C$600,2,0),"")</f>
        <v/>
      </c>
      <c r="J3848" s="63"/>
      <c r="L3848" s="125" t="str">
        <f>IF(F3848="","",_xlfn.IFNA((VLOOKUP(F3848,help!L:M,2,0))*G3848,"غير مسجلة في المشتريات"))</f>
        <v/>
      </c>
    </row>
    <row r="3849" spans="2:12" x14ac:dyDescent="0.2">
      <c r="B3849" s="14">
        <f>COUNTIFS($E$3:E3849,تقرير!$E$4)</f>
        <v>21</v>
      </c>
      <c r="C3849" s="48"/>
      <c r="D3849" s="48"/>
      <c r="E3849" s="48"/>
      <c r="F3849" s="50"/>
      <c r="G3849" s="51"/>
      <c r="H3849" s="128" t="str">
        <f>IF(F3849="","",_xlfn.IFNA(VLOOKUP(F3849,'سجل المشتريات'!E:M,9,0),"غير مسجلة في المشتريات"))</f>
        <v/>
      </c>
      <c r="I3849" s="27" t="str">
        <f>_xlfn.IFNA(VLOOKUP(E3849,الاوردرات!$B$1:$C$600,2,0),"")</f>
        <v/>
      </c>
      <c r="J3849" s="63"/>
      <c r="L3849" s="125" t="str">
        <f>IF(F3849="","",_xlfn.IFNA((VLOOKUP(F3849,help!L:M,2,0))*G3849,"غير مسجلة في المشتريات"))</f>
        <v/>
      </c>
    </row>
    <row r="3850" spans="2:12" x14ac:dyDescent="0.2">
      <c r="B3850" s="14">
        <f>COUNTIFS($E$3:E3850,تقرير!$E$4)</f>
        <v>21</v>
      </c>
      <c r="C3850" s="48"/>
      <c r="D3850" s="48"/>
      <c r="E3850" s="48"/>
      <c r="F3850" s="50"/>
      <c r="G3850" s="51"/>
      <c r="H3850" s="128" t="str">
        <f>IF(F3850="","",_xlfn.IFNA(VLOOKUP(F3850,'سجل المشتريات'!E:M,9,0),"غير مسجلة في المشتريات"))</f>
        <v/>
      </c>
      <c r="I3850" s="27" t="str">
        <f>_xlfn.IFNA(VLOOKUP(E3850,الاوردرات!$B$1:$C$600,2,0),"")</f>
        <v/>
      </c>
      <c r="J3850" s="63"/>
      <c r="L3850" s="125" t="str">
        <f>IF(F3850="","",_xlfn.IFNA((VLOOKUP(F3850,help!L:M,2,0))*G3850,"غير مسجلة في المشتريات"))</f>
        <v/>
      </c>
    </row>
    <row r="3851" spans="2:12" x14ac:dyDescent="0.2">
      <c r="B3851" s="14">
        <f>COUNTIFS($E$3:E3851,تقرير!$E$4)</f>
        <v>21</v>
      </c>
      <c r="C3851" s="48"/>
      <c r="D3851" s="48"/>
      <c r="E3851" s="48"/>
      <c r="F3851" s="50"/>
      <c r="G3851" s="51"/>
      <c r="H3851" s="128" t="str">
        <f>IF(F3851="","",_xlfn.IFNA(VLOOKUP(F3851,'سجل المشتريات'!E:M,9,0),"غير مسجلة في المشتريات"))</f>
        <v/>
      </c>
      <c r="I3851" s="27" t="str">
        <f>_xlfn.IFNA(VLOOKUP(E3851,الاوردرات!$B$1:$C$600,2,0),"")</f>
        <v/>
      </c>
      <c r="J3851" s="63"/>
      <c r="L3851" s="125" t="str">
        <f>IF(F3851="","",_xlfn.IFNA((VLOOKUP(F3851,help!L:M,2,0))*G3851,"غير مسجلة في المشتريات"))</f>
        <v/>
      </c>
    </row>
    <row r="3852" spans="2:12" x14ac:dyDescent="0.2">
      <c r="B3852" s="14">
        <f>COUNTIFS($E$3:E3852,تقرير!$E$4)</f>
        <v>21</v>
      </c>
      <c r="C3852" s="48"/>
      <c r="D3852" s="48"/>
      <c r="E3852" s="48"/>
      <c r="F3852" s="50"/>
      <c r="G3852" s="51"/>
      <c r="H3852" s="128" t="str">
        <f>IF(F3852="","",_xlfn.IFNA(VLOOKUP(F3852,'سجل المشتريات'!E:M,9,0),"غير مسجلة في المشتريات"))</f>
        <v/>
      </c>
      <c r="I3852" s="27" t="str">
        <f>_xlfn.IFNA(VLOOKUP(E3852,الاوردرات!$B$1:$C$600,2,0),"")</f>
        <v/>
      </c>
      <c r="J3852" s="63"/>
      <c r="L3852" s="125" t="str">
        <f>IF(F3852="","",_xlfn.IFNA((VLOOKUP(F3852,help!L:M,2,0))*G3852,"غير مسجلة في المشتريات"))</f>
        <v/>
      </c>
    </row>
    <row r="3853" spans="2:12" x14ac:dyDescent="0.2">
      <c r="B3853" s="14">
        <f>COUNTIFS($E$3:E3853,تقرير!$E$4)</f>
        <v>21</v>
      </c>
      <c r="C3853" s="48"/>
      <c r="D3853" s="48"/>
      <c r="E3853" s="48"/>
      <c r="F3853" s="50"/>
      <c r="G3853" s="51"/>
      <c r="H3853" s="128" t="str">
        <f>IF(F3853="","",_xlfn.IFNA(VLOOKUP(F3853,'سجل المشتريات'!E:M,9,0),"غير مسجلة في المشتريات"))</f>
        <v/>
      </c>
      <c r="I3853" s="27" t="str">
        <f>_xlfn.IFNA(VLOOKUP(E3853,الاوردرات!$B$1:$C$600,2,0),"")</f>
        <v/>
      </c>
      <c r="J3853" s="63"/>
      <c r="L3853" s="125" t="str">
        <f>IF(F3853="","",_xlfn.IFNA((VLOOKUP(F3853,help!L:M,2,0))*G3853,"غير مسجلة في المشتريات"))</f>
        <v/>
      </c>
    </row>
    <row r="3854" spans="2:12" x14ac:dyDescent="0.2">
      <c r="B3854" s="14">
        <f>COUNTIFS($E$3:E3854,تقرير!$E$4)</f>
        <v>21</v>
      </c>
      <c r="C3854" s="48"/>
      <c r="D3854" s="48"/>
      <c r="E3854" s="48"/>
      <c r="F3854" s="50"/>
      <c r="G3854" s="51"/>
      <c r="H3854" s="128" t="str">
        <f>IF(F3854="","",_xlfn.IFNA(VLOOKUP(F3854,'سجل المشتريات'!E:M,9,0),"غير مسجلة في المشتريات"))</f>
        <v/>
      </c>
      <c r="I3854" s="27" t="str">
        <f>_xlfn.IFNA(VLOOKUP(E3854,الاوردرات!$B$1:$C$600,2,0),"")</f>
        <v/>
      </c>
      <c r="J3854" s="63"/>
      <c r="L3854" s="125" t="str">
        <f>IF(F3854="","",_xlfn.IFNA((VLOOKUP(F3854,help!L:M,2,0))*G3854,"غير مسجلة في المشتريات"))</f>
        <v/>
      </c>
    </row>
    <row r="3855" spans="2:12" x14ac:dyDescent="0.2">
      <c r="B3855" s="14">
        <f>COUNTIFS($E$3:E3855,تقرير!$E$4)</f>
        <v>21</v>
      </c>
      <c r="C3855" s="48"/>
      <c r="D3855" s="48"/>
      <c r="E3855" s="48"/>
      <c r="F3855" s="50"/>
      <c r="G3855" s="51"/>
      <c r="H3855" s="128" t="str">
        <f>IF(F3855="","",_xlfn.IFNA(VLOOKUP(F3855,'سجل المشتريات'!E:M,9,0),"غير مسجلة في المشتريات"))</f>
        <v/>
      </c>
      <c r="I3855" s="27" t="str">
        <f>_xlfn.IFNA(VLOOKUP(E3855,الاوردرات!$B$1:$C$600,2,0),"")</f>
        <v/>
      </c>
      <c r="J3855" s="63"/>
      <c r="L3855" s="125" t="str">
        <f>IF(F3855="","",_xlfn.IFNA((VLOOKUP(F3855,help!L:M,2,0))*G3855,"غير مسجلة في المشتريات"))</f>
        <v/>
      </c>
    </row>
    <row r="3856" spans="2:12" x14ac:dyDescent="0.2">
      <c r="B3856" s="14">
        <f>COUNTIFS($E$3:E3856,تقرير!$E$4)</f>
        <v>21</v>
      </c>
      <c r="C3856" s="48"/>
      <c r="D3856" s="48"/>
      <c r="E3856" s="48"/>
      <c r="F3856" s="50"/>
      <c r="G3856" s="51"/>
      <c r="H3856" s="128" t="str">
        <f>IF(F3856="","",_xlfn.IFNA(VLOOKUP(F3856,'سجل المشتريات'!E:M,9,0),"غير مسجلة في المشتريات"))</f>
        <v/>
      </c>
      <c r="I3856" s="27" t="str">
        <f>_xlfn.IFNA(VLOOKUP(E3856,الاوردرات!$B$1:$C$600,2,0),"")</f>
        <v/>
      </c>
      <c r="J3856" s="63"/>
      <c r="L3856" s="125" t="str">
        <f>IF(F3856="","",_xlfn.IFNA((VLOOKUP(F3856,help!L:M,2,0))*G3856,"غير مسجلة في المشتريات"))</f>
        <v/>
      </c>
    </row>
    <row r="3857" spans="2:12" x14ac:dyDescent="0.2">
      <c r="B3857" s="14">
        <f>COUNTIFS($E$3:E3857,تقرير!$E$4)</f>
        <v>21</v>
      </c>
      <c r="C3857" s="48"/>
      <c r="D3857" s="48"/>
      <c r="E3857" s="48"/>
      <c r="F3857" s="50"/>
      <c r="G3857" s="51"/>
      <c r="H3857" s="128" t="str">
        <f>IF(F3857="","",_xlfn.IFNA(VLOOKUP(F3857,'سجل المشتريات'!E:M,9,0),"غير مسجلة في المشتريات"))</f>
        <v/>
      </c>
      <c r="I3857" s="27" t="str">
        <f>_xlfn.IFNA(VLOOKUP(E3857,الاوردرات!$B$1:$C$600,2,0),"")</f>
        <v/>
      </c>
      <c r="J3857" s="63"/>
      <c r="L3857" s="125" t="str">
        <f>IF(F3857="","",_xlfn.IFNA((VLOOKUP(F3857,help!L:M,2,0))*G3857,"غير مسجلة في المشتريات"))</f>
        <v/>
      </c>
    </row>
    <row r="3858" spans="2:12" x14ac:dyDescent="0.2">
      <c r="B3858" s="14">
        <f>COUNTIFS($E$3:E3858,تقرير!$E$4)</f>
        <v>21</v>
      </c>
      <c r="C3858" s="48"/>
      <c r="D3858" s="48"/>
      <c r="E3858" s="48"/>
      <c r="F3858" s="50"/>
      <c r="G3858" s="51"/>
      <c r="H3858" s="128" t="str">
        <f>IF(F3858="","",_xlfn.IFNA(VLOOKUP(F3858,'سجل المشتريات'!E:M,9,0),"غير مسجلة في المشتريات"))</f>
        <v/>
      </c>
      <c r="I3858" s="27" t="str">
        <f>_xlfn.IFNA(VLOOKUP(E3858,الاوردرات!$B$1:$C$600,2,0),"")</f>
        <v/>
      </c>
      <c r="J3858" s="63"/>
      <c r="L3858" s="125" t="str">
        <f>IF(F3858="","",_xlfn.IFNA((VLOOKUP(F3858,help!L:M,2,0))*G3858,"غير مسجلة في المشتريات"))</f>
        <v/>
      </c>
    </row>
    <row r="3859" spans="2:12" x14ac:dyDescent="0.2">
      <c r="B3859" s="14">
        <f>COUNTIFS($E$3:E3859,تقرير!$E$4)</f>
        <v>21</v>
      </c>
      <c r="C3859" s="48"/>
      <c r="D3859" s="48"/>
      <c r="E3859" s="48"/>
      <c r="F3859" s="50"/>
      <c r="G3859" s="51"/>
      <c r="H3859" s="128" t="str">
        <f>IF(F3859="","",_xlfn.IFNA(VLOOKUP(F3859,'سجل المشتريات'!E:M,9,0),"غير مسجلة في المشتريات"))</f>
        <v/>
      </c>
      <c r="I3859" s="27" t="str">
        <f>_xlfn.IFNA(VLOOKUP(E3859,الاوردرات!$B$1:$C$600,2,0),"")</f>
        <v/>
      </c>
      <c r="J3859" s="63"/>
      <c r="L3859" s="125" t="str">
        <f>IF(F3859="","",_xlfn.IFNA((VLOOKUP(F3859,help!L:M,2,0))*G3859,"غير مسجلة في المشتريات"))</f>
        <v/>
      </c>
    </row>
    <row r="3860" spans="2:12" x14ac:dyDescent="0.2">
      <c r="B3860" s="14">
        <f>COUNTIFS($E$3:E3860,تقرير!$E$4)</f>
        <v>21</v>
      </c>
      <c r="C3860" s="48"/>
      <c r="D3860" s="48"/>
      <c r="E3860" s="48"/>
      <c r="F3860" s="50"/>
      <c r="G3860" s="51"/>
      <c r="H3860" s="128" t="str">
        <f>IF(F3860="","",_xlfn.IFNA(VLOOKUP(F3860,'سجل المشتريات'!E:M,9,0),"غير مسجلة في المشتريات"))</f>
        <v/>
      </c>
      <c r="I3860" s="27" t="str">
        <f>_xlfn.IFNA(VLOOKUP(E3860,الاوردرات!$B$1:$C$600,2,0),"")</f>
        <v/>
      </c>
      <c r="J3860" s="63"/>
      <c r="L3860" s="125" t="str">
        <f>IF(F3860="","",_xlfn.IFNA((VLOOKUP(F3860,help!L:M,2,0))*G3860,"غير مسجلة في المشتريات"))</f>
        <v/>
      </c>
    </row>
    <row r="3861" spans="2:12" x14ac:dyDescent="0.2">
      <c r="B3861" s="14">
        <f>COUNTIFS($E$3:E3861,تقرير!$E$4)</f>
        <v>21</v>
      </c>
      <c r="C3861" s="48"/>
      <c r="D3861" s="48"/>
      <c r="E3861" s="48"/>
      <c r="F3861" s="50"/>
      <c r="G3861" s="51"/>
      <c r="H3861" s="128" t="str">
        <f>IF(F3861="","",_xlfn.IFNA(VLOOKUP(F3861,'سجل المشتريات'!E:M,9,0),"غير مسجلة في المشتريات"))</f>
        <v/>
      </c>
      <c r="I3861" s="27" t="str">
        <f>_xlfn.IFNA(VLOOKUP(E3861,الاوردرات!$B$1:$C$600,2,0),"")</f>
        <v/>
      </c>
      <c r="J3861" s="63"/>
      <c r="L3861" s="125" t="str">
        <f>IF(F3861="","",_xlfn.IFNA((VLOOKUP(F3861,help!L:M,2,0))*G3861,"غير مسجلة في المشتريات"))</f>
        <v/>
      </c>
    </row>
    <row r="3862" spans="2:12" x14ac:dyDescent="0.2">
      <c r="B3862" s="14">
        <f>COUNTIFS($E$3:E3862,تقرير!$E$4)</f>
        <v>21</v>
      </c>
      <c r="C3862" s="48"/>
      <c r="D3862" s="48"/>
      <c r="E3862" s="48"/>
      <c r="F3862" s="50"/>
      <c r="G3862" s="51"/>
      <c r="H3862" s="128" t="str">
        <f>IF(F3862="","",_xlfn.IFNA(VLOOKUP(F3862,'سجل المشتريات'!E:M,9,0),"غير مسجلة في المشتريات"))</f>
        <v/>
      </c>
      <c r="I3862" s="27" t="str">
        <f>_xlfn.IFNA(VLOOKUP(E3862,الاوردرات!$B$1:$C$600,2,0),"")</f>
        <v/>
      </c>
      <c r="J3862" s="63"/>
      <c r="L3862" s="125" t="str">
        <f>IF(F3862="","",_xlfn.IFNA((VLOOKUP(F3862,help!L:M,2,0))*G3862,"غير مسجلة في المشتريات"))</f>
        <v/>
      </c>
    </row>
    <row r="3863" spans="2:12" x14ac:dyDescent="0.2">
      <c r="B3863" s="14">
        <f>COUNTIFS($E$3:E3863,تقرير!$E$4)</f>
        <v>21</v>
      </c>
      <c r="C3863" s="48"/>
      <c r="D3863" s="48"/>
      <c r="E3863" s="48"/>
      <c r="F3863" s="50"/>
      <c r="G3863" s="51"/>
      <c r="H3863" s="128" t="str">
        <f>IF(F3863="","",_xlfn.IFNA(VLOOKUP(F3863,'سجل المشتريات'!E:M,9,0),"غير مسجلة في المشتريات"))</f>
        <v/>
      </c>
      <c r="I3863" s="27" t="str">
        <f>_xlfn.IFNA(VLOOKUP(E3863,الاوردرات!$B$1:$C$600,2,0),"")</f>
        <v/>
      </c>
      <c r="J3863" s="63"/>
      <c r="L3863" s="125" t="str">
        <f>IF(F3863="","",_xlfn.IFNA((VLOOKUP(F3863,help!L:M,2,0))*G3863,"غير مسجلة في المشتريات"))</f>
        <v/>
      </c>
    </row>
    <row r="3864" spans="2:12" x14ac:dyDescent="0.2">
      <c r="B3864" s="14">
        <f>COUNTIFS($E$3:E3864,تقرير!$E$4)</f>
        <v>21</v>
      </c>
      <c r="C3864" s="48"/>
      <c r="D3864" s="48"/>
      <c r="E3864" s="48"/>
      <c r="F3864" s="50"/>
      <c r="G3864" s="51"/>
      <c r="H3864" s="128" t="str">
        <f>IF(F3864="","",_xlfn.IFNA(VLOOKUP(F3864,'سجل المشتريات'!E:M,9,0),"غير مسجلة في المشتريات"))</f>
        <v/>
      </c>
      <c r="I3864" s="27" t="str">
        <f>_xlfn.IFNA(VLOOKUP(E3864,الاوردرات!$B$1:$C$600,2,0),"")</f>
        <v/>
      </c>
      <c r="J3864" s="63"/>
      <c r="L3864" s="125" t="str">
        <f>IF(F3864="","",_xlfn.IFNA((VLOOKUP(F3864,help!L:M,2,0))*G3864,"غير مسجلة في المشتريات"))</f>
        <v/>
      </c>
    </row>
    <row r="3865" spans="2:12" x14ac:dyDescent="0.2">
      <c r="B3865" s="14">
        <f>COUNTIFS($E$3:E3865,تقرير!$E$4)</f>
        <v>21</v>
      </c>
      <c r="C3865" s="48"/>
      <c r="D3865" s="48"/>
      <c r="E3865" s="48"/>
      <c r="F3865" s="50"/>
      <c r="G3865" s="51"/>
      <c r="H3865" s="128" t="str">
        <f>IF(F3865="","",_xlfn.IFNA(VLOOKUP(F3865,'سجل المشتريات'!E:M,9,0),"غير مسجلة في المشتريات"))</f>
        <v/>
      </c>
      <c r="I3865" s="27" t="str">
        <f>_xlfn.IFNA(VLOOKUP(E3865,الاوردرات!$B$1:$C$600,2,0),"")</f>
        <v/>
      </c>
      <c r="J3865" s="63"/>
      <c r="L3865" s="125" t="str">
        <f>IF(F3865="","",_xlfn.IFNA((VLOOKUP(F3865,help!L:M,2,0))*G3865,"غير مسجلة في المشتريات"))</f>
        <v/>
      </c>
    </row>
    <row r="3866" spans="2:12" x14ac:dyDescent="0.2">
      <c r="B3866" s="14">
        <f>COUNTIFS($E$3:E3866,تقرير!$E$4)</f>
        <v>21</v>
      </c>
      <c r="C3866" s="48"/>
      <c r="D3866" s="48"/>
      <c r="E3866" s="48"/>
      <c r="F3866" s="50"/>
      <c r="G3866" s="51"/>
      <c r="H3866" s="128" t="str">
        <f>IF(F3866="","",_xlfn.IFNA(VLOOKUP(F3866,'سجل المشتريات'!E:M,9,0),"غير مسجلة في المشتريات"))</f>
        <v/>
      </c>
      <c r="I3866" s="27" t="str">
        <f>_xlfn.IFNA(VLOOKUP(E3866,الاوردرات!$B$1:$C$600,2,0),"")</f>
        <v/>
      </c>
      <c r="J3866" s="63"/>
      <c r="L3866" s="125" t="str">
        <f>IF(F3866="","",_xlfn.IFNA((VLOOKUP(F3866,help!L:M,2,0))*G3866,"غير مسجلة في المشتريات"))</f>
        <v/>
      </c>
    </row>
    <row r="3867" spans="2:12" x14ac:dyDescent="0.2">
      <c r="B3867" s="14">
        <f>COUNTIFS($E$3:E3867,تقرير!$E$4)</f>
        <v>21</v>
      </c>
      <c r="C3867" s="48"/>
      <c r="D3867" s="48"/>
      <c r="E3867" s="48"/>
      <c r="F3867" s="50"/>
      <c r="G3867" s="51"/>
      <c r="H3867" s="128" t="str">
        <f>IF(F3867="","",_xlfn.IFNA(VLOOKUP(F3867,'سجل المشتريات'!E:M,9,0),"غير مسجلة في المشتريات"))</f>
        <v/>
      </c>
      <c r="I3867" s="27" t="str">
        <f>_xlfn.IFNA(VLOOKUP(E3867,الاوردرات!$B$1:$C$600,2,0),"")</f>
        <v/>
      </c>
      <c r="J3867" s="63"/>
      <c r="L3867" s="125" t="str">
        <f>IF(F3867="","",_xlfn.IFNA((VLOOKUP(F3867,help!L:M,2,0))*G3867,"غير مسجلة في المشتريات"))</f>
        <v/>
      </c>
    </row>
    <row r="3868" spans="2:12" x14ac:dyDescent="0.2">
      <c r="B3868" s="14">
        <f>COUNTIFS($E$3:E3868,تقرير!$E$4)</f>
        <v>21</v>
      </c>
      <c r="C3868" s="48"/>
      <c r="D3868" s="48"/>
      <c r="E3868" s="48"/>
      <c r="F3868" s="50"/>
      <c r="G3868" s="51"/>
      <c r="H3868" s="128" t="str">
        <f>IF(F3868="","",_xlfn.IFNA(VLOOKUP(F3868,'سجل المشتريات'!E:M,9,0),"غير مسجلة في المشتريات"))</f>
        <v/>
      </c>
      <c r="I3868" s="27" t="str">
        <f>_xlfn.IFNA(VLOOKUP(E3868,الاوردرات!$B$1:$C$600,2,0),"")</f>
        <v/>
      </c>
      <c r="J3868" s="63"/>
      <c r="L3868" s="125" t="str">
        <f>IF(F3868="","",_xlfn.IFNA((VLOOKUP(F3868,help!L:M,2,0))*G3868,"غير مسجلة في المشتريات"))</f>
        <v/>
      </c>
    </row>
    <row r="3869" spans="2:12" x14ac:dyDescent="0.2">
      <c r="B3869" s="14">
        <f>COUNTIFS($E$3:E3869,تقرير!$E$4)</f>
        <v>21</v>
      </c>
      <c r="C3869" s="48"/>
      <c r="D3869" s="48"/>
      <c r="E3869" s="48"/>
      <c r="F3869" s="50"/>
      <c r="G3869" s="51"/>
      <c r="H3869" s="128" t="str">
        <f>IF(F3869="","",_xlfn.IFNA(VLOOKUP(F3869,'سجل المشتريات'!E:M,9,0),"غير مسجلة في المشتريات"))</f>
        <v/>
      </c>
      <c r="I3869" s="27" t="str">
        <f>_xlfn.IFNA(VLOOKUP(E3869,الاوردرات!$B$1:$C$600,2,0),"")</f>
        <v/>
      </c>
      <c r="J3869" s="63"/>
      <c r="L3869" s="125" t="str">
        <f>IF(F3869="","",_xlfn.IFNA((VLOOKUP(F3869,help!L:M,2,0))*G3869,"غير مسجلة في المشتريات"))</f>
        <v/>
      </c>
    </row>
    <row r="3870" spans="2:12" x14ac:dyDescent="0.2">
      <c r="B3870" s="14">
        <f>COUNTIFS($E$3:E3870,تقرير!$E$4)</f>
        <v>21</v>
      </c>
      <c r="C3870" s="48"/>
      <c r="D3870" s="48"/>
      <c r="E3870" s="48"/>
      <c r="F3870" s="50"/>
      <c r="G3870" s="51"/>
      <c r="H3870" s="128" t="str">
        <f>IF(F3870="","",_xlfn.IFNA(VLOOKUP(F3870,'سجل المشتريات'!E:M,9,0),"غير مسجلة في المشتريات"))</f>
        <v/>
      </c>
      <c r="I3870" s="27" t="str">
        <f>_xlfn.IFNA(VLOOKUP(E3870,الاوردرات!$B$1:$C$600,2,0),"")</f>
        <v/>
      </c>
      <c r="J3870" s="63"/>
      <c r="L3870" s="125" t="str">
        <f>IF(F3870="","",_xlfn.IFNA((VLOOKUP(F3870,help!L:M,2,0))*G3870,"غير مسجلة في المشتريات"))</f>
        <v/>
      </c>
    </row>
    <row r="3871" spans="2:12" x14ac:dyDescent="0.2">
      <c r="B3871" s="14">
        <f>COUNTIFS($E$3:E3871,تقرير!$E$4)</f>
        <v>21</v>
      </c>
      <c r="C3871" s="48"/>
      <c r="D3871" s="48"/>
      <c r="E3871" s="48"/>
      <c r="F3871" s="50"/>
      <c r="G3871" s="51"/>
      <c r="H3871" s="128" t="str">
        <f>IF(F3871="","",_xlfn.IFNA(VLOOKUP(F3871,'سجل المشتريات'!E:M,9,0),"غير مسجلة في المشتريات"))</f>
        <v/>
      </c>
      <c r="I3871" s="27" t="str">
        <f>_xlfn.IFNA(VLOOKUP(E3871,الاوردرات!$B$1:$C$600,2,0),"")</f>
        <v/>
      </c>
      <c r="J3871" s="63"/>
      <c r="L3871" s="125" t="str">
        <f>IF(F3871="","",_xlfn.IFNA((VLOOKUP(F3871,help!L:M,2,0))*G3871,"غير مسجلة في المشتريات"))</f>
        <v/>
      </c>
    </row>
    <row r="3872" spans="2:12" x14ac:dyDescent="0.2">
      <c r="B3872" s="14">
        <f>COUNTIFS($E$3:E3872,تقرير!$E$4)</f>
        <v>21</v>
      </c>
      <c r="C3872" s="48"/>
      <c r="D3872" s="48"/>
      <c r="E3872" s="48"/>
      <c r="F3872" s="50"/>
      <c r="G3872" s="51"/>
      <c r="H3872" s="128" t="str">
        <f>IF(F3872="","",_xlfn.IFNA(VLOOKUP(F3872,'سجل المشتريات'!E:M,9,0),"غير مسجلة في المشتريات"))</f>
        <v/>
      </c>
      <c r="I3872" s="27" t="str">
        <f>_xlfn.IFNA(VLOOKUP(E3872,الاوردرات!$B$1:$C$600,2,0),"")</f>
        <v/>
      </c>
      <c r="J3872" s="63"/>
      <c r="L3872" s="125" t="str">
        <f>IF(F3872="","",_xlfn.IFNA((VLOOKUP(F3872,help!L:M,2,0))*G3872,"غير مسجلة في المشتريات"))</f>
        <v/>
      </c>
    </row>
    <row r="3873" spans="2:12" x14ac:dyDescent="0.2">
      <c r="B3873" s="14">
        <f>COUNTIFS($E$3:E3873,تقرير!$E$4)</f>
        <v>21</v>
      </c>
      <c r="C3873" s="48"/>
      <c r="D3873" s="48"/>
      <c r="E3873" s="48"/>
      <c r="F3873" s="50"/>
      <c r="G3873" s="51"/>
      <c r="H3873" s="128" t="str">
        <f>IF(F3873="","",_xlfn.IFNA(VLOOKUP(F3873,'سجل المشتريات'!E:M,9,0),"غير مسجلة في المشتريات"))</f>
        <v/>
      </c>
      <c r="I3873" s="27" t="str">
        <f>_xlfn.IFNA(VLOOKUP(E3873,الاوردرات!$B$1:$C$600,2,0),"")</f>
        <v/>
      </c>
      <c r="J3873" s="63"/>
      <c r="L3873" s="125" t="str">
        <f>IF(F3873="","",_xlfn.IFNA((VLOOKUP(F3873,help!L:M,2,0))*G3873,"غير مسجلة في المشتريات"))</f>
        <v/>
      </c>
    </row>
    <row r="3874" spans="2:12" x14ac:dyDescent="0.2">
      <c r="B3874" s="14">
        <f>COUNTIFS($E$3:E3874,تقرير!$E$4)</f>
        <v>21</v>
      </c>
      <c r="C3874" s="48"/>
      <c r="D3874" s="48"/>
      <c r="E3874" s="48"/>
      <c r="F3874" s="50"/>
      <c r="G3874" s="51"/>
      <c r="H3874" s="128" t="str">
        <f>IF(F3874="","",_xlfn.IFNA(VLOOKUP(F3874,'سجل المشتريات'!E:M,9,0),"غير مسجلة في المشتريات"))</f>
        <v/>
      </c>
      <c r="I3874" s="27" t="str">
        <f>_xlfn.IFNA(VLOOKUP(E3874,الاوردرات!$B$1:$C$600,2,0),"")</f>
        <v/>
      </c>
      <c r="J3874" s="63"/>
      <c r="L3874" s="125" t="str">
        <f>IF(F3874="","",_xlfn.IFNA((VLOOKUP(F3874,help!L:M,2,0))*G3874,"غير مسجلة في المشتريات"))</f>
        <v/>
      </c>
    </row>
    <row r="3875" spans="2:12" x14ac:dyDescent="0.2">
      <c r="B3875" s="14">
        <f>COUNTIFS($E$3:E3875,تقرير!$E$4)</f>
        <v>21</v>
      </c>
      <c r="C3875" s="48"/>
      <c r="D3875" s="48"/>
      <c r="E3875" s="48"/>
      <c r="F3875" s="50"/>
      <c r="G3875" s="51"/>
      <c r="H3875" s="128" t="str">
        <f>IF(F3875="","",_xlfn.IFNA(VLOOKUP(F3875,'سجل المشتريات'!E:M,9,0),"غير مسجلة في المشتريات"))</f>
        <v/>
      </c>
      <c r="I3875" s="27" t="str">
        <f>_xlfn.IFNA(VLOOKUP(E3875,الاوردرات!$B$1:$C$600,2,0),"")</f>
        <v/>
      </c>
      <c r="J3875" s="63"/>
      <c r="L3875" s="125" t="str">
        <f>IF(F3875="","",_xlfn.IFNA((VLOOKUP(F3875,help!L:M,2,0))*G3875,"غير مسجلة في المشتريات"))</f>
        <v/>
      </c>
    </row>
    <row r="3876" spans="2:12" x14ac:dyDescent="0.2">
      <c r="B3876" s="14">
        <f>COUNTIFS($E$3:E3876,تقرير!$E$4)</f>
        <v>21</v>
      </c>
      <c r="C3876" s="48"/>
      <c r="D3876" s="48"/>
      <c r="E3876" s="48"/>
      <c r="F3876" s="50"/>
      <c r="G3876" s="51"/>
      <c r="H3876" s="128" t="str">
        <f>IF(F3876="","",_xlfn.IFNA(VLOOKUP(F3876,'سجل المشتريات'!E:M,9,0),"غير مسجلة في المشتريات"))</f>
        <v/>
      </c>
      <c r="I3876" s="27" t="str">
        <f>_xlfn.IFNA(VLOOKUP(E3876,الاوردرات!$B$1:$C$600,2,0),"")</f>
        <v/>
      </c>
      <c r="J3876" s="63"/>
      <c r="L3876" s="125" t="str">
        <f>IF(F3876="","",_xlfn.IFNA((VLOOKUP(F3876,help!L:M,2,0))*G3876,"غير مسجلة في المشتريات"))</f>
        <v/>
      </c>
    </row>
    <row r="3877" spans="2:12" x14ac:dyDescent="0.2">
      <c r="B3877" s="14">
        <f>COUNTIFS($E$3:E3877,تقرير!$E$4)</f>
        <v>21</v>
      </c>
      <c r="C3877" s="48"/>
      <c r="D3877" s="48"/>
      <c r="E3877" s="48"/>
      <c r="F3877" s="50"/>
      <c r="G3877" s="51"/>
      <c r="H3877" s="128" t="str">
        <f>IF(F3877="","",_xlfn.IFNA(VLOOKUP(F3877,'سجل المشتريات'!E:M,9,0),"غير مسجلة في المشتريات"))</f>
        <v/>
      </c>
      <c r="I3877" s="27" t="str">
        <f>_xlfn.IFNA(VLOOKUP(E3877,الاوردرات!$B$1:$C$600,2,0),"")</f>
        <v/>
      </c>
      <c r="J3877" s="63"/>
      <c r="L3877" s="125" t="str">
        <f>IF(F3877="","",_xlfn.IFNA((VLOOKUP(F3877,help!L:M,2,0))*G3877,"غير مسجلة في المشتريات"))</f>
        <v/>
      </c>
    </row>
    <row r="3878" spans="2:12" x14ac:dyDescent="0.2">
      <c r="B3878" s="14">
        <f>COUNTIFS($E$3:E3878,تقرير!$E$4)</f>
        <v>21</v>
      </c>
      <c r="C3878" s="48"/>
      <c r="D3878" s="48"/>
      <c r="E3878" s="48"/>
      <c r="F3878" s="50"/>
      <c r="G3878" s="51"/>
      <c r="H3878" s="128" t="str">
        <f>IF(F3878="","",_xlfn.IFNA(VLOOKUP(F3878,'سجل المشتريات'!E:M,9,0),"غير مسجلة في المشتريات"))</f>
        <v/>
      </c>
      <c r="I3878" s="27" t="str">
        <f>_xlfn.IFNA(VLOOKUP(E3878,الاوردرات!$B$1:$C$600,2,0),"")</f>
        <v/>
      </c>
      <c r="J3878" s="63"/>
      <c r="L3878" s="125" t="str">
        <f>IF(F3878="","",_xlfn.IFNA((VLOOKUP(F3878,help!L:M,2,0))*G3878,"غير مسجلة في المشتريات"))</f>
        <v/>
      </c>
    </row>
    <row r="3879" spans="2:12" x14ac:dyDescent="0.2">
      <c r="B3879" s="14">
        <f>COUNTIFS($E$3:E3879,تقرير!$E$4)</f>
        <v>21</v>
      </c>
      <c r="C3879" s="48"/>
      <c r="D3879" s="48"/>
      <c r="E3879" s="48"/>
      <c r="F3879" s="50"/>
      <c r="G3879" s="51"/>
      <c r="H3879" s="128" t="str">
        <f>IF(F3879="","",_xlfn.IFNA(VLOOKUP(F3879,'سجل المشتريات'!E:M,9,0),"غير مسجلة في المشتريات"))</f>
        <v/>
      </c>
      <c r="I3879" s="27" t="str">
        <f>_xlfn.IFNA(VLOOKUP(E3879,الاوردرات!$B$1:$C$600,2,0),"")</f>
        <v/>
      </c>
      <c r="J3879" s="63"/>
      <c r="L3879" s="125" t="str">
        <f>IF(F3879="","",_xlfn.IFNA((VLOOKUP(F3879,help!L:M,2,0))*G3879,"غير مسجلة في المشتريات"))</f>
        <v/>
      </c>
    </row>
    <row r="3880" spans="2:12" x14ac:dyDescent="0.2">
      <c r="B3880" s="14">
        <f>COUNTIFS($E$3:E3880,تقرير!$E$4)</f>
        <v>21</v>
      </c>
      <c r="C3880" s="48"/>
      <c r="D3880" s="48"/>
      <c r="E3880" s="48"/>
      <c r="F3880" s="50"/>
      <c r="G3880" s="51"/>
      <c r="H3880" s="128" t="str">
        <f>IF(F3880="","",_xlfn.IFNA(VLOOKUP(F3880,'سجل المشتريات'!E:M,9,0),"غير مسجلة في المشتريات"))</f>
        <v/>
      </c>
      <c r="I3880" s="27" t="str">
        <f>_xlfn.IFNA(VLOOKUP(E3880,الاوردرات!$B$1:$C$600,2,0),"")</f>
        <v/>
      </c>
      <c r="J3880" s="63"/>
      <c r="L3880" s="125" t="str">
        <f>IF(F3880="","",_xlfn.IFNA((VLOOKUP(F3880,help!L:M,2,0))*G3880,"غير مسجلة في المشتريات"))</f>
        <v/>
      </c>
    </row>
    <row r="3881" spans="2:12" x14ac:dyDescent="0.2">
      <c r="B3881" s="14">
        <f>COUNTIFS($E$3:E3881,تقرير!$E$4)</f>
        <v>21</v>
      </c>
      <c r="C3881" s="48"/>
      <c r="D3881" s="48"/>
      <c r="E3881" s="48"/>
      <c r="F3881" s="50"/>
      <c r="G3881" s="51"/>
      <c r="H3881" s="128" t="str">
        <f>IF(F3881="","",_xlfn.IFNA(VLOOKUP(F3881,'سجل المشتريات'!E:M,9,0),"غير مسجلة في المشتريات"))</f>
        <v/>
      </c>
      <c r="I3881" s="27" t="str">
        <f>_xlfn.IFNA(VLOOKUP(E3881,الاوردرات!$B$1:$C$600,2,0),"")</f>
        <v/>
      </c>
      <c r="J3881" s="63"/>
      <c r="L3881" s="125" t="str">
        <f>IF(F3881="","",_xlfn.IFNA((VLOOKUP(F3881,help!L:M,2,0))*G3881,"غير مسجلة في المشتريات"))</f>
        <v/>
      </c>
    </row>
    <row r="3882" spans="2:12" x14ac:dyDescent="0.2">
      <c r="B3882" s="14">
        <f>COUNTIFS($E$3:E3882,تقرير!$E$4)</f>
        <v>21</v>
      </c>
      <c r="C3882" s="48"/>
      <c r="D3882" s="48"/>
      <c r="E3882" s="48"/>
      <c r="F3882" s="50"/>
      <c r="G3882" s="51"/>
      <c r="H3882" s="128" t="str">
        <f>IF(F3882="","",_xlfn.IFNA(VLOOKUP(F3882,'سجل المشتريات'!E:M,9,0),"غير مسجلة في المشتريات"))</f>
        <v/>
      </c>
      <c r="I3882" s="27" t="str">
        <f>_xlfn.IFNA(VLOOKUP(E3882,الاوردرات!$B$1:$C$600,2,0),"")</f>
        <v/>
      </c>
      <c r="J3882" s="63"/>
      <c r="L3882" s="125" t="str">
        <f>IF(F3882="","",_xlfn.IFNA((VLOOKUP(F3882,help!L:M,2,0))*G3882,"غير مسجلة في المشتريات"))</f>
        <v/>
      </c>
    </row>
    <row r="3883" spans="2:12" x14ac:dyDescent="0.2">
      <c r="B3883" s="14">
        <f>COUNTIFS($E$3:E3883,تقرير!$E$4)</f>
        <v>21</v>
      </c>
      <c r="C3883" s="48"/>
      <c r="D3883" s="48"/>
      <c r="E3883" s="48"/>
      <c r="F3883" s="50"/>
      <c r="G3883" s="51"/>
      <c r="H3883" s="128" t="str">
        <f>IF(F3883="","",_xlfn.IFNA(VLOOKUP(F3883,'سجل المشتريات'!E:M,9,0),"غير مسجلة في المشتريات"))</f>
        <v/>
      </c>
      <c r="I3883" s="27" t="str">
        <f>_xlfn.IFNA(VLOOKUP(E3883,الاوردرات!$B$1:$C$600,2,0),"")</f>
        <v/>
      </c>
      <c r="J3883" s="63"/>
      <c r="L3883" s="125" t="str">
        <f>IF(F3883="","",_xlfn.IFNA((VLOOKUP(F3883,help!L:M,2,0))*G3883,"غير مسجلة في المشتريات"))</f>
        <v/>
      </c>
    </row>
    <row r="3884" spans="2:12" x14ac:dyDescent="0.2">
      <c r="B3884" s="14">
        <f>COUNTIFS($E$3:E3884,تقرير!$E$4)</f>
        <v>21</v>
      </c>
      <c r="C3884" s="48"/>
      <c r="D3884" s="48"/>
      <c r="E3884" s="48"/>
      <c r="F3884" s="50"/>
      <c r="G3884" s="51"/>
      <c r="H3884" s="128" t="str">
        <f>IF(F3884="","",_xlfn.IFNA(VLOOKUP(F3884,'سجل المشتريات'!E:M,9,0),"غير مسجلة في المشتريات"))</f>
        <v/>
      </c>
      <c r="I3884" s="27" t="str">
        <f>_xlfn.IFNA(VLOOKUP(E3884,الاوردرات!$B$1:$C$600,2,0),"")</f>
        <v/>
      </c>
      <c r="J3884" s="63"/>
      <c r="L3884" s="125" t="str">
        <f>IF(F3884="","",_xlfn.IFNA((VLOOKUP(F3884,help!L:M,2,0))*G3884,"غير مسجلة في المشتريات"))</f>
        <v/>
      </c>
    </row>
    <row r="3885" spans="2:12" x14ac:dyDescent="0.2">
      <c r="B3885" s="14">
        <f>COUNTIFS($E$3:E3885,تقرير!$E$4)</f>
        <v>21</v>
      </c>
      <c r="C3885" s="48"/>
      <c r="D3885" s="48"/>
      <c r="E3885" s="48"/>
      <c r="F3885" s="50"/>
      <c r="G3885" s="51"/>
      <c r="H3885" s="128" t="str">
        <f>IF(F3885="","",_xlfn.IFNA(VLOOKUP(F3885,'سجل المشتريات'!E:M,9,0),"غير مسجلة في المشتريات"))</f>
        <v/>
      </c>
      <c r="I3885" s="27" t="str">
        <f>_xlfn.IFNA(VLOOKUP(E3885,الاوردرات!$B$1:$C$600,2,0),"")</f>
        <v/>
      </c>
      <c r="J3885" s="63"/>
      <c r="L3885" s="125" t="str">
        <f>IF(F3885="","",_xlfn.IFNA((VLOOKUP(F3885,help!L:M,2,0))*G3885,"غير مسجلة في المشتريات"))</f>
        <v/>
      </c>
    </row>
    <row r="3886" spans="2:12" x14ac:dyDescent="0.2">
      <c r="B3886" s="14">
        <f>COUNTIFS($E$3:E3886,تقرير!$E$4)</f>
        <v>21</v>
      </c>
      <c r="C3886" s="48"/>
      <c r="D3886" s="48"/>
      <c r="E3886" s="48"/>
      <c r="F3886" s="50"/>
      <c r="G3886" s="51"/>
      <c r="H3886" s="128" t="str">
        <f>IF(F3886="","",_xlfn.IFNA(VLOOKUP(F3886,'سجل المشتريات'!E:M,9,0),"غير مسجلة في المشتريات"))</f>
        <v/>
      </c>
      <c r="I3886" s="27" t="str">
        <f>_xlfn.IFNA(VLOOKUP(E3886,الاوردرات!$B$1:$C$600,2,0),"")</f>
        <v/>
      </c>
      <c r="J3886" s="63"/>
      <c r="L3886" s="125" t="str">
        <f>IF(F3886="","",_xlfn.IFNA((VLOOKUP(F3886,help!L:M,2,0))*G3886,"غير مسجلة في المشتريات"))</f>
        <v/>
      </c>
    </row>
    <row r="3887" spans="2:12" x14ac:dyDescent="0.2">
      <c r="B3887" s="14">
        <f>COUNTIFS($E$3:E3887,تقرير!$E$4)</f>
        <v>21</v>
      </c>
      <c r="C3887" s="48"/>
      <c r="D3887" s="48"/>
      <c r="E3887" s="48"/>
      <c r="F3887" s="50"/>
      <c r="G3887" s="51"/>
      <c r="H3887" s="128" t="str">
        <f>IF(F3887="","",_xlfn.IFNA(VLOOKUP(F3887,'سجل المشتريات'!E:M,9,0),"غير مسجلة في المشتريات"))</f>
        <v/>
      </c>
      <c r="I3887" s="27" t="str">
        <f>_xlfn.IFNA(VLOOKUP(E3887,الاوردرات!$B$1:$C$600,2,0),"")</f>
        <v/>
      </c>
      <c r="J3887" s="63"/>
      <c r="L3887" s="125" t="str">
        <f>IF(F3887="","",_xlfn.IFNA((VLOOKUP(F3887,help!L:M,2,0))*G3887,"غير مسجلة في المشتريات"))</f>
        <v/>
      </c>
    </row>
    <row r="3888" spans="2:12" x14ac:dyDescent="0.2">
      <c r="B3888" s="14">
        <f>COUNTIFS($E$3:E3888,تقرير!$E$4)</f>
        <v>21</v>
      </c>
      <c r="C3888" s="48"/>
      <c r="D3888" s="48"/>
      <c r="E3888" s="48"/>
      <c r="F3888" s="50"/>
      <c r="G3888" s="51"/>
      <c r="H3888" s="128" t="str">
        <f>IF(F3888="","",_xlfn.IFNA(VLOOKUP(F3888,'سجل المشتريات'!E:M,9,0),"غير مسجلة في المشتريات"))</f>
        <v/>
      </c>
      <c r="I3888" s="27" t="str">
        <f>_xlfn.IFNA(VLOOKUP(E3888,الاوردرات!$B$1:$C$600,2,0),"")</f>
        <v/>
      </c>
      <c r="J3888" s="63"/>
      <c r="L3888" s="125" t="str">
        <f>IF(F3888="","",_xlfn.IFNA((VLOOKUP(F3888,help!L:M,2,0))*G3888,"غير مسجلة في المشتريات"))</f>
        <v/>
      </c>
    </row>
    <row r="3889" spans="2:12" x14ac:dyDescent="0.2">
      <c r="B3889" s="14">
        <f>COUNTIFS($E$3:E3889,تقرير!$E$4)</f>
        <v>21</v>
      </c>
      <c r="C3889" s="48"/>
      <c r="D3889" s="48"/>
      <c r="E3889" s="48"/>
      <c r="F3889" s="50"/>
      <c r="G3889" s="51"/>
      <c r="H3889" s="128" t="str">
        <f>IF(F3889="","",_xlfn.IFNA(VLOOKUP(F3889,'سجل المشتريات'!E:M,9,0),"غير مسجلة في المشتريات"))</f>
        <v/>
      </c>
      <c r="I3889" s="27" t="str">
        <f>_xlfn.IFNA(VLOOKUP(E3889,الاوردرات!$B$1:$C$600,2,0),"")</f>
        <v/>
      </c>
      <c r="J3889" s="63"/>
      <c r="L3889" s="125" t="str">
        <f>IF(F3889="","",_xlfn.IFNA((VLOOKUP(F3889,help!L:M,2,0))*G3889,"غير مسجلة في المشتريات"))</f>
        <v/>
      </c>
    </row>
    <row r="3890" spans="2:12" x14ac:dyDescent="0.2">
      <c r="B3890" s="14">
        <f>COUNTIFS($E$3:E3890,تقرير!$E$4)</f>
        <v>21</v>
      </c>
      <c r="C3890" s="48"/>
      <c r="D3890" s="48"/>
      <c r="E3890" s="48"/>
      <c r="F3890" s="50"/>
      <c r="G3890" s="51"/>
      <c r="H3890" s="128" t="str">
        <f>IF(F3890="","",_xlfn.IFNA(VLOOKUP(F3890,'سجل المشتريات'!E:M,9,0),"غير مسجلة في المشتريات"))</f>
        <v/>
      </c>
      <c r="I3890" s="27" t="str">
        <f>_xlfn.IFNA(VLOOKUP(E3890,الاوردرات!$B$1:$C$600,2,0),"")</f>
        <v/>
      </c>
      <c r="J3890" s="63"/>
      <c r="L3890" s="125" t="str">
        <f>IF(F3890="","",_xlfn.IFNA((VLOOKUP(F3890,help!L:M,2,0))*G3890,"غير مسجلة في المشتريات"))</f>
        <v/>
      </c>
    </row>
    <row r="3891" spans="2:12" x14ac:dyDescent="0.2">
      <c r="B3891" s="14">
        <f>COUNTIFS($E$3:E3891,تقرير!$E$4)</f>
        <v>21</v>
      </c>
      <c r="C3891" s="48"/>
      <c r="D3891" s="48"/>
      <c r="E3891" s="48"/>
      <c r="F3891" s="50"/>
      <c r="G3891" s="51"/>
      <c r="H3891" s="128" t="str">
        <f>IF(F3891="","",_xlfn.IFNA(VLOOKUP(F3891,'سجل المشتريات'!E:M,9,0),"غير مسجلة في المشتريات"))</f>
        <v/>
      </c>
      <c r="I3891" s="27" t="str">
        <f>_xlfn.IFNA(VLOOKUP(E3891,الاوردرات!$B$1:$C$600,2,0),"")</f>
        <v/>
      </c>
      <c r="J3891" s="63"/>
      <c r="L3891" s="125" t="str">
        <f>IF(F3891="","",_xlfn.IFNA((VLOOKUP(F3891,help!L:M,2,0))*G3891,"غير مسجلة في المشتريات"))</f>
        <v/>
      </c>
    </row>
    <row r="3892" spans="2:12" x14ac:dyDescent="0.2">
      <c r="B3892" s="14">
        <f>COUNTIFS($E$3:E3892,تقرير!$E$4)</f>
        <v>21</v>
      </c>
      <c r="C3892" s="48"/>
      <c r="D3892" s="48"/>
      <c r="E3892" s="48"/>
      <c r="F3892" s="50"/>
      <c r="G3892" s="51"/>
      <c r="H3892" s="128" t="str">
        <f>IF(F3892="","",_xlfn.IFNA(VLOOKUP(F3892,'سجل المشتريات'!E:M,9,0),"غير مسجلة في المشتريات"))</f>
        <v/>
      </c>
      <c r="I3892" s="27" t="str">
        <f>_xlfn.IFNA(VLOOKUP(E3892,الاوردرات!$B$1:$C$600,2,0),"")</f>
        <v/>
      </c>
      <c r="J3892" s="63"/>
      <c r="L3892" s="125" t="str">
        <f>IF(F3892="","",_xlfn.IFNA((VLOOKUP(F3892,help!L:M,2,0))*G3892,"غير مسجلة في المشتريات"))</f>
        <v/>
      </c>
    </row>
    <row r="3893" spans="2:12" x14ac:dyDescent="0.2">
      <c r="B3893" s="14">
        <f>COUNTIFS($E$3:E3893,تقرير!$E$4)</f>
        <v>21</v>
      </c>
      <c r="C3893" s="48"/>
      <c r="D3893" s="48"/>
      <c r="E3893" s="48"/>
      <c r="F3893" s="50"/>
      <c r="G3893" s="51"/>
      <c r="H3893" s="128" t="str">
        <f>IF(F3893="","",_xlfn.IFNA(VLOOKUP(F3893,'سجل المشتريات'!E:M,9,0),"غير مسجلة في المشتريات"))</f>
        <v/>
      </c>
      <c r="I3893" s="27" t="str">
        <f>_xlfn.IFNA(VLOOKUP(E3893,الاوردرات!$B$1:$C$600,2,0),"")</f>
        <v/>
      </c>
      <c r="J3893" s="63"/>
      <c r="L3893" s="125" t="str">
        <f>IF(F3893="","",_xlfn.IFNA((VLOOKUP(F3893,help!L:M,2,0))*G3893,"غير مسجلة في المشتريات"))</f>
        <v/>
      </c>
    </row>
    <row r="3894" spans="2:12" x14ac:dyDescent="0.2">
      <c r="B3894" s="14">
        <f>COUNTIFS($E$3:E3894,تقرير!$E$4)</f>
        <v>21</v>
      </c>
      <c r="C3894" s="48"/>
      <c r="D3894" s="48"/>
      <c r="E3894" s="48"/>
      <c r="F3894" s="50"/>
      <c r="G3894" s="51"/>
      <c r="H3894" s="128" t="str">
        <f>IF(F3894="","",_xlfn.IFNA(VLOOKUP(F3894,'سجل المشتريات'!E:M,9,0),"غير مسجلة في المشتريات"))</f>
        <v/>
      </c>
      <c r="I3894" s="27" t="str">
        <f>_xlfn.IFNA(VLOOKUP(E3894,الاوردرات!$B$1:$C$600,2,0),"")</f>
        <v/>
      </c>
      <c r="J3894" s="63"/>
      <c r="L3894" s="125" t="str">
        <f>IF(F3894="","",_xlfn.IFNA((VLOOKUP(F3894,help!L:M,2,0))*G3894,"غير مسجلة في المشتريات"))</f>
        <v/>
      </c>
    </row>
    <row r="3895" spans="2:12" x14ac:dyDescent="0.2">
      <c r="B3895" s="14">
        <f>COUNTIFS($E$3:E3895,تقرير!$E$4)</f>
        <v>21</v>
      </c>
      <c r="C3895" s="48"/>
      <c r="D3895" s="48"/>
      <c r="E3895" s="48"/>
      <c r="F3895" s="50"/>
      <c r="G3895" s="51"/>
      <c r="H3895" s="128" t="str">
        <f>IF(F3895="","",_xlfn.IFNA(VLOOKUP(F3895,'سجل المشتريات'!E:M,9,0),"غير مسجلة في المشتريات"))</f>
        <v/>
      </c>
      <c r="I3895" s="27" t="str">
        <f>_xlfn.IFNA(VLOOKUP(E3895,الاوردرات!$B$1:$C$600,2,0),"")</f>
        <v/>
      </c>
      <c r="J3895" s="63"/>
      <c r="L3895" s="125" t="str">
        <f>IF(F3895="","",_xlfn.IFNA((VLOOKUP(F3895,help!L:M,2,0))*G3895,"غير مسجلة في المشتريات"))</f>
        <v/>
      </c>
    </row>
    <row r="3896" spans="2:12" x14ac:dyDescent="0.2">
      <c r="B3896" s="14">
        <f>COUNTIFS($E$3:E3896,تقرير!$E$4)</f>
        <v>21</v>
      </c>
      <c r="C3896" s="48"/>
      <c r="D3896" s="48"/>
      <c r="E3896" s="48"/>
      <c r="F3896" s="50"/>
      <c r="G3896" s="51"/>
      <c r="H3896" s="128" t="str">
        <f>IF(F3896="","",_xlfn.IFNA(VLOOKUP(F3896,'سجل المشتريات'!E:M,9,0),"غير مسجلة في المشتريات"))</f>
        <v/>
      </c>
      <c r="I3896" s="27" t="str">
        <f>_xlfn.IFNA(VLOOKUP(E3896,الاوردرات!$B$1:$C$600,2,0),"")</f>
        <v/>
      </c>
      <c r="J3896" s="63"/>
      <c r="L3896" s="125" t="str">
        <f>IF(F3896="","",_xlfn.IFNA((VLOOKUP(F3896,help!L:M,2,0))*G3896,"غير مسجلة في المشتريات"))</f>
        <v/>
      </c>
    </row>
    <row r="3897" spans="2:12" x14ac:dyDescent="0.2">
      <c r="B3897" s="14">
        <f>COUNTIFS($E$3:E3897,تقرير!$E$4)</f>
        <v>21</v>
      </c>
      <c r="C3897" s="48"/>
      <c r="D3897" s="48"/>
      <c r="E3897" s="48"/>
      <c r="F3897" s="50"/>
      <c r="G3897" s="51"/>
      <c r="H3897" s="128" t="str">
        <f>IF(F3897="","",_xlfn.IFNA(VLOOKUP(F3897,'سجل المشتريات'!E:M,9,0),"غير مسجلة في المشتريات"))</f>
        <v/>
      </c>
      <c r="I3897" s="27" t="str">
        <f>_xlfn.IFNA(VLOOKUP(E3897,الاوردرات!$B$1:$C$600,2,0),"")</f>
        <v/>
      </c>
      <c r="J3897" s="63"/>
      <c r="L3897" s="125" t="str">
        <f>IF(F3897="","",_xlfn.IFNA((VLOOKUP(F3897,help!L:M,2,0))*G3897,"غير مسجلة في المشتريات"))</f>
        <v/>
      </c>
    </row>
    <row r="3898" spans="2:12" x14ac:dyDescent="0.2">
      <c r="B3898" s="14">
        <f>COUNTIFS($E$3:E3898,تقرير!$E$4)</f>
        <v>21</v>
      </c>
      <c r="C3898" s="48"/>
      <c r="D3898" s="48"/>
      <c r="E3898" s="48"/>
      <c r="F3898" s="50"/>
      <c r="G3898" s="51"/>
      <c r="H3898" s="128" t="str">
        <f>IF(F3898="","",_xlfn.IFNA(VLOOKUP(F3898,'سجل المشتريات'!E:M,9,0),"غير مسجلة في المشتريات"))</f>
        <v/>
      </c>
      <c r="I3898" s="27" t="str">
        <f>_xlfn.IFNA(VLOOKUP(E3898,الاوردرات!$B$1:$C$600,2,0),"")</f>
        <v/>
      </c>
      <c r="J3898" s="63"/>
      <c r="L3898" s="125" t="str">
        <f>IF(F3898="","",_xlfn.IFNA((VLOOKUP(F3898,help!L:M,2,0))*G3898,"غير مسجلة في المشتريات"))</f>
        <v/>
      </c>
    </row>
    <row r="3899" spans="2:12" x14ac:dyDescent="0.2">
      <c r="B3899" s="14">
        <f>COUNTIFS($E$3:E3899,تقرير!$E$4)</f>
        <v>21</v>
      </c>
      <c r="C3899" s="48"/>
      <c r="D3899" s="48"/>
      <c r="E3899" s="48"/>
      <c r="F3899" s="50"/>
      <c r="G3899" s="51"/>
      <c r="H3899" s="128" t="str">
        <f>IF(F3899="","",_xlfn.IFNA(VLOOKUP(F3899,'سجل المشتريات'!E:M,9,0),"غير مسجلة في المشتريات"))</f>
        <v/>
      </c>
      <c r="I3899" s="27" t="str">
        <f>_xlfn.IFNA(VLOOKUP(E3899,الاوردرات!$B$1:$C$600,2,0),"")</f>
        <v/>
      </c>
      <c r="J3899" s="63"/>
      <c r="L3899" s="125" t="str">
        <f>IF(F3899="","",_xlfn.IFNA((VLOOKUP(F3899,help!L:M,2,0))*G3899,"غير مسجلة في المشتريات"))</f>
        <v/>
      </c>
    </row>
    <row r="3900" spans="2:12" x14ac:dyDescent="0.2">
      <c r="B3900" s="14">
        <f>COUNTIFS($E$3:E3900,تقرير!$E$4)</f>
        <v>21</v>
      </c>
      <c r="C3900" s="48"/>
      <c r="D3900" s="48"/>
      <c r="E3900" s="48"/>
      <c r="F3900" s="50"/>
      <c r="G3900" s="51"/>
      <c r="H3900" s="128" t="str">
        <f>IF(F3900="","",_xlfn.IFNA(VLOOKUP(F3900,'سجل المشتريات'!E:M,9,0),"غير مسجلة في المشتريات"))</f>
        <v/>
      </c>
      <c r="I3900" s="27" t="str">
        <f>_xlfn.IFNA(VLOOKUP(E3900,الاوردرات!$B$1:$C$600,2,0),"")</f>
        <v/>
      </c>
      <c r="J3900" s="63"/>
      <c r="L3900" s="125" t="str">
        <f>IF(F3900="","",_xlfn.IFNA((VLOOKUP(F3900,help!L:M,2,0))*G3900,"غير مسجلة في المشتريات"))</f>
        <v/>
      </c>
    </row>
    <row r="3901" spans="2:12" x14ac:dyDescent="0.2">
      <c r="B3901" s="14">
        <f>COUNTIFS($E$3:E3901,تقرير!$E$4)</f>
        <v>21</v>
      </c>
      <c r="C3901" s="48"/>
      <c r="D3901" s="48"/>
      <c r="E3901" s="48"/>
      <c r="F3901" s="50"/>
      <c r="G3901" s="51"/>
      <c r="H3901" s="128" t="str">
        <f>IF(F3901="","",_xlfn.IFNA(VLOOKUP(F3901,'سجل المشتريات'!E:M,9,0),"غير مسجلة في المشتريات"))</f>
        <v/>
      </c>
      <c r="I3901" s="27" t="str">
        <f>_xlfn.IFNA(VLOOKUP(E3901,الاوردرات!$B$1:$C$600,2,0),"")</f>
        <v/>
      </c>
      <c r="J3901" s="63"/>
      <c r="L3901" s="125" t="str">
        <f>IF(F3901="","",_xlfn.IFNA((VLOOKUP(F3901,help!L:M,2,0))*G3901,"غير مسجلة في المشتريات"))</f>
        <v/>
      </c>
    </row>
    <row r="3902" spans="2:12" x14ac:dyDescent="0.2">
      <c r="B3902" s="14">
        <f>COUNTIFS($E$3:E3902,تقرير!$E$4)</f>
        <v>21</v>
      </c>
      <c r="C3902" s="48"/>
      <c r="D3902" s="48"/>
      <c r="E3902" s="48"/>
      <c r="F3902" s="50"/>
      <c r="G3902" s="51"/>
      <c r="H3902" s="128" t="str">
        <f>IF(F3902="","",_xlfn.IFNA(VLOOKUP(F3902,'سجل المشتريات'!E:M,9,0),"غير مسجلة في المشتريات"))</f>
        <v/>
      </c>
      <c r="I3902" s="27" t="str">
        <f>_xlfn.IFNA(VLOOKUP(E3902,الاوردرات!$B$1:$C$600,2,0),"")</f>
        <v/>
      </c>
      <c r="J3902" s="63"/>
      <c r="L3902" s="125" t="str">
        <f>IF(F3902="","",_xlfn.IFNA((VLOOKUP(F3902,help!L:M,2,0))*G3902,"غير مسجلة في المشتريات"))</f>
        <v/>
      </c>
    </row>
    <row r="3903" spans="2:12" x14ac:dyDescent="0.2">
      <c r="B3903" s="14">
        <f>COUNTIFS($E$3:E3903,تقرير!$E$4)</f>
        <v>21</v>
      </c>
      <c r="C3903" s="48"/>
      <c r="D3903" s="48"/>
      <c r="E3903" s="48"/>
      <c r="F3903" s="50"/>
      <c r="G3903" s="51"/>
      <c r="H3903" s="128" t="str">
        <f>IF(F3903="","",_xlfn.IFNA(VLOOKUP(F3903,'سجل المشتريات'!E:M,9,0),"غير مسجلة في المشتريات"))</f>
        <v/>
      </c>
      <c r="I3903" s="27" t="str">
        <f>_xlfn.IFNA(VLOOKUP(E3903,الاوردرات!$B$1:$C$600,2,0),"")</f>
        <v/>
      </c>
      <c r="J3903" s="63"/>
      <c r="L3903" s="125" t="str">
        <f>IF(F3903="","",_xlfn.IFNA((VLOOKUP(F3903,help!L:M,2,0))*G3903,"غير مسجلة في المشتريات"))</f>
        <v/>
      </c>
    </row>
    <row r="3904" spans="2:12" x14ac:dyDescent="0.2">
      <c r="B3904" s="14">
        <f>COUNTIFS($E$3:E3904,تقرير!$E$4)</f>
        <v>21</v>
      </c>
      <c r="C3904" s="48"/>
      <c r="D3904" s="48"/>
      <c r="E3904" s="48"/>
      <c r="F3904" s="50"/>
      <c r="G3904" s="51"/>
      <c r="H3904" s="128" t="str">
        <f>IF(F3904="","",_xlfn.IFNA(VLOOKUP(F3904,'سجل المشتريات'!E:M,9,0),"غير مسجلة في المشتريات"))</f>
        <v/>
      </c>
      <c r="I3904" s="27" t="str">
        <f>_xlfn.IFNA(VLOOKUP(E3904,الاوردرات!$B$1:$C$600,2,0),"")</f>
        <v/>
      </c>
      <c r="J3904" s="63"/>
      <c r="L3904" s="125" t="str">
        <f>IF(F3904="","",_xlfn.IFNA((VLOOKUP(F3904,help!L:M,2,0))*G3904,"غير مسجلة في المشتريات"))</f>
        <v/>
      </c>
    </row>
    <row r="3905" spans="2:12" x14ac:dyDescent="0.2">
      <c r="B3905" s="14">
        <f>COUNTIFS($E$3:E3905,تقرير!$E$4)</f>
        <v>21</v>
      </c>
      <c r="C3905" s="48"/>
      <c r="D3905" s="48"/>
      <c r="E3905" s="48"/>
      <c r="F3905" s="50"/>
      <c r="G3905" s="51"/>
      <c r="H3905" s="128" t="str">
        <f>IF(F3905="","",_xlfn.IFNA(VLOOKUP(F3905,'سجل المشتريات'!E:M,9,0),"غير مسجلة في المشتريات"))</f>
        <v/>
      </c>
      <c r="I3905" s="27" t="str">
        <f>_xlfn.IFNA(VLOOKUP(E3905,الاوردرات!$B$1:$C$600,2,0),"")</f>
        <v/>
      </c>
      <c r="J3905" s="63"/>
      <c r="L3905" s="125" t="str">
        <f>IF(F3905="","",_xlfn.IFNA((VLOOKUP(F3905,help!L:M,2,0))*G3905,"غير مسجلة في المشتريات"))</f>
        <v/>
      </c>
    </row>
    <row r="3906" spans="2:12" x14ac:dyDescent="0.2">
      <c r="B3906" s="14">
        <f>COUNTIFS($E$3:E3906,تقرير!$E$4)</f>
        <v>21</v>
      </c>
      <c r="C3906" s="48"/>
      <c r="D3906" s="48"/>
      <c r="E3906" s="48"/>
      <c r="F3906" s="50"/>
      <c r="G3906" s="51"/>
      <c r="H3906" s="128" t="str">
        <f>IF(F3906="","",_xlfn.IFNA(VLOOKUP(F3906,'سجل المشتريات'!E:M,9,0),"غير مسجلة في المشتريات"))</f>
        <v/>
      </c>
      <c r="I3906" s="27" t="str">
        <f>_xlfn.IFNA(VLOOKUP(E3906,الاوردرات!$B$1:$C$600,2,0),"")</f>
        <v/>
      </c>
      <c r="J3906" s="63"/>
      <c r="L3906" s="125" t="str">
        <f>IF(F3906="","",_xlfn.IFNA((VLOOKUP(F3906,help!L:M,2,0))*G3906,"غير مسجلة في المشتريات"))</f>
        <v/>
      </c>
    </row>
    <row r="3907" spans="2:12" x14ac:dyDescent="0.2">
      <c r="B3907" s="14">
        <f>COUNTIFS($E$3:E3907,تقرير!$E$4)</f>
        <v>21</v>
      </c>
      <c r="C3907" s="48"/>
      <c r="D3907" s="48"/>
      <c r="E3907" s="48"/>
      <c r="F3907" s="50"/>
      <c r="G3907" s="51"/>
      <c r="H3907" s="128" t="str">
        <f>IF(F3907="","",_xlfn.IFNA(VLOOKUP(F3907,'سجل المشتريات'!E:M,9,0),"غير مسجلة في المشتريات"))</f>
        <v/>
      </c>
      <c r="I3907" s="27" t="str">
        <f>_xlfn.IFNA(VLOOKUP(E3907,الاوردرات!$B$1:$C$600,2,0),"")</f>
        <v/>
      </c>
      <c r="J3907" s="63"/>
      <c r="L3907" s="125" t="str">
        <f>IF(F3907="","",_xlfn.IFNA((VLOOKUP(F3907,help!L:M,2,0))*G3907,"غير مسجلة في المشتريات"))</f>
        <v/>
      </c>
    </row>
    <row r="3908" spans="2:12" x14ac:dyDescent="0.2">
      <c r="B3908" s="14">
        <f>COUNTIFS($E$3:E3908,تقرير!$E$4)</f>
        <v>21</v>
      </c>
      <c r="C3908" s="48"/>
      <c r="D3908" s="48"/>
      <c r="E3908" s="48"/>
      <c r="F3908" s="50"/>
      <c r="G3908" s="51"/>
      <c r="H3908" s="128" t="str">
        <f>IF(F3908="","",_xlfn.IFNA(VLOOKUP(F3908,'سجل المشتريات'!E:M,9,0),"غير مسجلة في المشتريات"))</f>
        <v/>
      </c>
      <c r="I3908" s="27" t="str">
        <f>_xlfn.IFNA(VLOOKUP(E3908,الاوردرات!$B$1:$C$600,2,0),"")</f>
        <v/>
      </c>
      <c r="J3908" s="63"/>
      <c r="L3908" s="125" t="str">
        <f>IF(F3908="","",_xlfn.IFNA((VLOOKUP(F3908,help!L:M,2,0))*G3908,"غير مسجلة في المشتريات"))</f>
        <v/>
      </c>
    </row>
    <row r="3909" spans="2:12" x14ac:dyDescent="0.2">
      <c r="B3909" s="14">
        <f>COUNTIFS($E$3:E3909,تقرير!$E$4)</f>
        <v>21</v>
      </c>
      <c r="C3909" s="48"/>
      <c r="D3909" s="48"/>
      <c r="E3909" s="48"/>
      <c r="F3909" s="50"/>
      <c r="G3909" s="51"/>
      <c r="H3909" s="128" t="str">
        <f>IF(F3909="","",_xlfn.IFNA(VLOOKUP(F3909,'سجل المشتريات'!E:M,9,0),"غير مسجلة في المشتريات"))</f>
        <v/>
      </c>
      <c r="I3909" s="27" t="str">
        <f>_xlfn.IFNA(VLOOKUP(E3909,الاوردرات!$B$1:$C$600,2,0),"")</f>
        <v/>
      </c>
      <c r="J3909" s="63"/>
      <c r="L3909" s="125" t="str">
        <f>IF(F3909="","",_xlfn.IFNA((VLOOKUP(F3909,help!L:M,2,0))*G3909,"غير مسجلة في المشتريات"))</f>
        <v/>
      </c>
    </row>
    <row r="3910" spans="2:12" x14ac:dyDescent="0.2">
      <c r="B3910" s="14">
        <f>COUNTIFS($E$3:E3910,تقرير!$E$4)</f>
        <v>21</v>
      </c>
      <c r="C3910" s="48"/>
      <c r="D3910" s="48"/>
      <c r="E3910" s="48"/>
      <c r="F3910" s="50"/>
      <c r="G3910" s="51"/>
      <c r="H3910" s="128" t="str">
        <f>IF(F3910="","",_xlfn.IFNA(VLOOKUP(F3910,'سجل المشتريات'!E:M,9,0),"غير مسجلة في المشتريات"))</f>
        <v/>
      </c>
      <c r="I3910" s="27" t="str">
        <f>_xlfn.IFNA(VLOOKUP(E3910,الاوردرات!$B$1:$C$600,2,0),"")</f>
        <v/>
      </c>
      <c r="J3910" s="63"/>
      <c r="L3910" s="125" t="str">
        <f>IF(F3910="","",_xlfn.IFNA((VLOOKUP(F3910,help!L:M,2,0))*G3910,"غير مسجلة في المشتريات"))</f>
        <v/>
      </c>
    </row>
    <row r="3911" spans="2:12" x14ac:dyDescent="0.2">
      <c r="B3911" s="14">
        <f>COUNTIFS($E$3:E3911,تقرير!$E$4)</f>
        <v>21</v>
      </c>
      <c r="C3911" s="48"/>
      <c r="D3911" s="48"/>
      <c r="E3911" s="48"/>
      <c r="F3911" s="50"/>
      <c r="G3911" s="51"/>
      <c r="H3911" s="128" t="str">
        <f>IF(F3911="","",_xlfn.IFNA(VLOOKUP(F3911,'سجل المشتريات'!E:M,9,0),"غير مسجلة في المشتريات"))</f>
        <v/>
      </c>
      <c r="I3911" s="27" t="str">
        <f>_xlfn.IFNA(VLOOKUP(E3911,الاوردرات!$B$1:$C$600,2,0),"")</f>
        <v/>
      </c>
      <c r="J3911" s="63"/>
      <c r="L3911" s="125" t="str">
        <f>IF(F3911="","",_xlfn.IFNA((VLOOKUP(F3911,help!L:M,2,0))*G3911,"غير مسجلة في المشتريات"))</f>
        <v/>
      </c>
    </row>
    <row r="3912" spans="2:12" x14ac:dyDescent="0.2">
      <c r="B3912" s="14">
        <f>COUNTIFS($E$3:E3912,تقرير!$E$4)</f>
        <v>21</v>
      </c>
      <c r="C3912" s="48"/>
      <c r="D3912" s="48"/>
      <c r="E3912" s="48"/>
      <c r="F3912" s="50"/>
      <c r="G3912" s="51"/>
      <c r="H3912" s="128" t="str">
        <f>IF(F3912="","",_xlfn.IFNA(VLOOKUP(F3912,'سجل المشتريات'!E:M,9,0),"غير مسجلة في المشتريات"))</f>
        <v/>
      </c>
      <c r="I3912" s="27" t="str">
        <f>_xlfn.IFNA(VLOOKUP(E3912,الاوردرات!$B$1:$C$600,2,0),"")</f>
        <v/>
      </c>
      <c r="J3912" s="63"/>
      <c r="L3912" s="125" t="str">
        <f>IF(F3912="","",_xlfn.IFNA((VLOOKUP(F3912,help!L:M,2,0))*G3912,"غير مسجلة في المشتريات"))</f>
        <v/>
      </c>
    </row>
    <row r="3913" spans="2:12" x14ac:dyDescent="0.2">
      <c r="B3913" s="14">
        <f>COUNTIFS($E$3:E3913,تقرير!$E$4)</f>
        <v>21</v>
      </c>
      <c r="C3913" s="48"/>
      <c r="D3913" s="48"/>
      <c r="E3913" s="48"/>
      <c r="F3913" s="50"/>
      <c r="G3913" s="51"/>
      <c r="H3913" s="128" t="str">
        <f>IF(F3913="","",_xlfn.IFNA(VLOOKUP(F3913,'سجل المشتريات'!E:M,9,0),"غير مسجلة في المشتريات"))</f>
        <v/>
      </c>
      <c r="I3913" s="27" t="str">
        <f>_xlfn.IFNA(VLOOKUP(E3913,الاوردرات!$B$1:$C$600,2,0),"")</f>
        <v/>
      </c>
      <c r="J3913" s="63"/>
      <c r="L3913" s="125" t="str">
        <f>IF(F3913="","",_xlfn.IFNA((VLOOKUP(F3913,help!L:M,2,0))*G3913,"غير مسجلة في المشتريات"))</f>
        <v/>
      </c>
    </row>
    <row r="3914" spans="2:12" x14ac:dyDescent="0.2">
      <c r="B3914" s="14">
        <f>COUNTIFS($E$3:E3914,تقرير!$E$4)</f>
        <v>21</v>
      </c>
      <c r="C3914" s="48"/>
      <c r="D3914" s="48"/>
      <c r="E3914" s="48"/>
      <c r="F3914" s="50"/>
      <c r="G3914" s="51"/>
      <c r="H3914" s="128" t="str">
        <f>IF(F3914="","",_xlfn.IFNA(VLOOKUP(F3914,'سجل المشتريات'!E:M,9,0),"غير مسجلة في المشتريات"))</f>
        <v/>
      </c>
      <c r="I3914" s="27" t="str">
        <f>_xlfn.IFNA(VLOOKUP(E3914,الاوردرات!$B$1:$C$600,2,0),"")</f>
        <v/>
      </c>
      <c r="J3914" s="63"/>
      <c r="L3914" s="125" t="str">
        <f>IF(F3914="","",_xlfn.IFNA((VLOOKUP(F3914,help!L:M,2,0))*G3914,"غير مسجلة في المشتريات"))</f>
        <v/>
      </c>
    </row>
    <row r="3915" spans="2:12" x14ac:dyDescent="0.2">
      <c r="B3915" s="14">
        <f>COUNTIFS($E$3:E3915,تقرير!$E$4)</f>
        <v>21</v>
      </c>
      <c r="C3915" s="48"/>
      <c r="D3915" s="48"/>
      <c r="E3915" s="48"/>
      <c r="F3915" s="50"/>
      <c r="G3915" s="51"/>
      <c r="H3915" s="128" t="str">
        <f>IF(F3915="","",_xlfn.IFNA(VLOOKUP(F3915,'سجل المشتريات'!E:M,9,0),"غير مسجلة في المشتريات"))</f>
        <v/>
      </c>
      <c r="I3915" s="27" t="str">
        <f>_xlfn.IFNA(VLOOKUP(E3915,الاوردرات!$B$1:$C$600,2,0),"")</f>
        <v/>
      </c>
      <c r="J3915" s="63"/>
      <c r="L3915" s="125" t="str">
        <f>IF(F3915="","",_xlfn.IFNA((VLOOKUP(F3915,help!L:M,2,0))*G3915,"غير مسجلة في المشتريات"))</f>
        <v/>
      </c>
    </row>
    <row r="3916" spans="2:12" x14ac:dyDescent="0.2">
      <c r="B3916" s="14">
        <f>COUNTIFS($E$3:E3916,تقرير!$E$4)</f>
        <v>21</v>
      </c>
      <c r="C3916" s="48"/>
      <c r="D3916" s="48"/>
      <c r="E3916" s="48"/>
      <c r="F3916" s="50"/>
      <c r="G3916" s="51"/>
      <c r="H3916" s="128" t="str">
        <f>IF(F3916="","",_xlfn.IFNA(VLOOKUP(F3916,'سجل المشتريات'!E:M,9,0),"غير مسجلة في المشتريات"))</f>
        <v/>
      </c>
      <c r="I3916" s="27" t="str">
        <f>_xlfn.IFNA(VLOOKUP(E3916,الاوردرات!$B$1:$C$600,2,0),"")</f>
        <v/>
      </c>
      <c r="J3916" s="63"/>
      <c r="L3916" s="125" t="str">
        <f>IF(F3916="","",_xlfn.IFNA((VLOOKUP(F3916,help!L:M,2,0))*G3916,"غير مسجلة في المشتريات"))</f>
        <v/>
      </c>
    </row>
    <row r="3917" spans="2:12" x14ac:dyDescent="0.2">
      <c r="B3917" s="14">
        <f>COUNTIFS($E$3:E3917,تقرير!$E$4)</f>
        <v>21</v>
      </c>
      <c r="C3917" s="48"/>
      <c r="D3917" s="48"/>
      <c r="E3917" s="48"/>
      <c r="F3917" s="50"/>
      <c r="G3917" s="51"/>
      <c r="H3917" s="128" t="str">
        <f>IF(F3917="","",_xlfn.IFNA(VLOOKUP(F3917,'سجل المشتريات'!E:M,9,0),"غير مسجلة في المشتريات"))</f>
        <v/>
      </c>
      <c r="I3917" s="27" t="str">
        <f>_xlfn.IFNA(VLOOKUP(E3917,الاوردرات!$B$1:$C$600,2,0),"")</f>
        <v/>
      </c>
      <c r="J3917" s="63"/>
      <c r="L3917" s="125" t="str">
        <f>IF(F3917="","",_xlfn.IFNA((VLOOKUP(F3917,help!L:M,2,0))*G3917,"غير مسجلة في المشتريات"))</f>
        <v/>
      </c>
    </row>
    <row r="3918" spans="2:12" x14ac:dyDescent="0.2">
      <c r="B3918" s="14">
        <f>COUNTIFS($E$3:E3918,تقرير!$E$4)</f>
        <v>21</v>
      </c>
      <c r="C3918" s="48"/>
      <c r="D3918" s="48"/>
      <c r="E3918" s="48"/>
      <c r="F3918" s="50"/>
      <c r="G3918" s="51"/>
      <c r="H3918" s="128" t="str">
        <f>IF(F3918="","",_xlfn.IFNA(VLOOKUP(F3918,'سجل المشتريات'!E:M,9,0),"غير مسجلة في المشتريات"))</f>
        <v/>
      </c>
      <c r="I3918" s="27" t="str">
        <f>_xlfn.IFNA(VLOOKUP(E3918,الاوردرات!$B$1:$C$600,2,0),"")</f>
        <v/>
      </c>
      <c r="J3918" s="63"/>
      <c r="L3918" s="125" t="str">
        <f>IF(F3918="","",_xlfn.IFNA((VLOOKUP(F3918,help!L:M,2,0))*G3918,"غير مسجلة في المشتريات"))</f>
        <v/>
      </c>
    </row>
    <row r="3919" spans="2:12" x14ac:dyDescent="0.2">
      <c r="B3919" s="14">
        <f>COUNTIFS($E$3:E3919,تقرير!$E$4)</f>
        <v>21</v>
      </c>
      <c r="C3919" s="48"/>
      <c r="D3919" s="48"/>
      <c r="E3919" s="48"/>
      <c r="F3919" s="50"/>
      <c r="G3919" s="51"/>
      <c r="H3919" s="128" t="str">
        <f>IF(F3919="","",_xlfn.IFNA(VLOOKUP(F3919,'سجل المشتريات'!E:M,9,0),"غير مسجلة في المشتريات"))</f>
        <v/>
      </c>
      <c r="I3919" s="27" t="str">
        <f>_xlfn.IFNA(VLOOKUP(E3919,الاوردرات!$B$1:$C$600,2,0),"")</f>
        <v/>
      </c>
      <c r="J3919" s="63"/>
      <c r="L3919" s="125" t="str">
        <f>IF(F3919="","",_xlfn.IFNA((VLOOKUP(F3919,help!L:M,2,0))*G3919,"غير مسجلة في المشتريات"))</f>
        <v/>
      </c>
    </row>
    <row r="3920" spans="2:12" x14ac:dyDescent="0.2">
      <c r="B3920" s="14">
        <f>COUNTIFS($E$3:E3920,تقرير!$E$4)</f>
        <v>21</v>
      </c>
      <c r="C3920" s="48"/>
      <c r="D3920" s="48"/>
      <c r="E3920" s="48"/>
      <c r="F3920" s="50"/>
      <c r="G3920" s="51"/>
      <c r="H3920" s="128" t="str">
        <f>IF(F3920="","",_xlfn.IFNA(VLOOKUP(F3920,'سجل المشتريات'!E:M,9,0),"غير مسجلة في المشتريات"))</f>
        <v/>
      </c>
      <c r="I3920" s="27" t="str">
        <f>_xlfn.IFNA(VLOOKUP(E3920,الاوردرات!$B$1:$C$600,2,0),"")</f>
        <v/>
      </c>
      <c r="J3920" s="63"/>
      <c r="L3920" s="125" t="str">
        <f>IF(F3920="","",_xlfn.IFNA((VLOOKUP(F3920,help!L:M,2,0))*G3920,"غير مسجلة في المشتريات"))</f>
        <v/>
      </c>
    </row>
    <row r="3921" spans="2:12" x14ac:dyDescent="0.2">
      <c r="B3921" s="14">
        <f>COUNTIFS($E$3:E3921,تقرير!$E$4)</f>
        <v>21</v>
      </c>
      <c r="C3921" s="48"/>
      <c r="D3921" s="48"/>
      <c r="E3921" s="48"/>
      <c r="F3921" s="50"/>
      <c r="G3921" s="51"/>
      <c r="H3921" s="128" t="str">
        <f>IF(F3921="","",_xlfn.IFNA(VLOOKUP(F3921,'سجل المشتريات'!E:M,9,0),"غير مسجلة في المشتريات"))</f>
        <v/>
      </c>
      <c r="I3921" s="27" t="str">
        <f>_xlfn.IFNA(VLOOKUP(E3921,الاوردرات!$B$1:$C$600,2,0),"")</f>
        <v/>
      </c>
      <c r="J3921" s="63"/>
      <c r="L3921" s="125" t="str">
        <f>IF(F3921="","",_xlfn.IFNA((VLOOKUP(F3921,help!L:M,2,0))*G3921,"غير مسجلة في المشتريات"))</f>
        <v/>
      </c>
    </row>
    <row r="3922" spans="2:12" x14ac:dyDescent="0.2">
      <c r="B3922" s="14">
        <f>COUNTIFS($E$3:E3922,تقرير!$E$4)</f>
        <v>21</v>
      </c>
      <c r="C3922" s="48"/>
      <c r="D3922" s="48"/>
      <c r="E3922" s="48"/>
      <c r="F3922" s="50"/>
      <c r="G3922" s="51"/>
      <c r="H3922" s="128" t="str">
        <f>IF(F3922="","",_xlfn.IFNA(VLOOKUP(F3922,'سجل المشتريات'!E:M,9,0),"غير مسجلة في المشتريات"))</f>
        <v/>
      </c>
      <c r="I3922" s="27" t="str">
        <f>_xlfn.IFNA(VLOOKUP(E3922,الاوردرات!$B$1:$C$600,2,0),"")</f>
        <v/>
      </c>
      <c r="J3922" s="63"/>
      <c r="L3922" s="125" t="str">
        <f>IF(F3922="","",_xlfn.IFNA((VLOOKUP(F3922,help!L:M,2,0))*G3922,"غير مسجلة في المشتريات"))</f>
        <v/>
      </c>
    </row>
    <row r="3923" spans="2:12" x14ac:dyDescent="0.2">
      <c r="B3923" s="14">
        <f>COUNTIFS($E$3:E3923,تقرير!$E$4)</f>
        <v>21</v>
      </c>
      <c r="C3923" s="48"/>
      <c r="D3923" s="48"/>
      <c r="E3923" s="48"/>
      <c r="F3923" s="50"/>
      <c r="G3923" s="51"/>
      <c r="H3923" s="128" t="str">
        <f>IF(F3923="","",_xlfn.IFNA(VLOOKUP(F3923,'سجل المشتريات'!E:M,9,0),"غير مسجلة في المشتريات"))</f>
        <v/>
      </c>
      <c r="I3923" s="27" t="str">
        <f>_xlfn.IFNA(VLOOKUP(E3923,الاوردرات!$B$1:$C$600,2,0),"")</f>
        <v/>
      </c>
      <c r="J3923" s="63"/>
      <c r="L3923" s="125" t="str">
        <f>IF(F3923="","",_xlfn.IFNA((VLOOKUP(F3923,help!L:M,2,0))*G3923,"غير مسجلة في المشتريات"))</f>
        <v/>
      </c>
    </row>
    <row r="3924" spans="2:12" x14ac:dyDescent="0.2">
      <c r="B3924" s="14">
        <f>COUNTIFS($E$3:E3924,تقرير!$E$4)</f>
        <v>21</v>
      </c>
      <c r="C3924" s="48"/>
      <c r="D3924" s="48"/>
      <c r="E3924" s="48"/>
      <c r="F3924" s="50"/>
      <c r="G3924" s="51"/>
      <c r="H3924" s="128" t="str">
        <f>IF(F3924="","",_xlfn.IFNA(VLOOKUP(F3924,'سجل المشتريات'!E:M,9,0),"غير مسجلة في المشتريات"))</f>
        <v/>
      </c>
      <c r="I3924" s="27" t="str">
        <f>_xlfn.IFNA(VLOOKUP(E3924,الاوردرات!$B$1:$C$600,2,0),"")</f>
        <v/>
      </c>
      <c r="J3924" s="63"/>
      <c r="L3924" s="125" t="str">
        <f>IF(F3924="","",_xlfn.IFNA((VLOOKUP(F3924,help!L:M,2,0))*G3924,"غير مسجلة في المشتريات"))</f>
        <v/>
      </c>
    </row>
    <row r="3925" spans="2:12" x14ac:dyDescent="0.2">
      <c r="B3925" s="14">
        <f>COUNTIFS($E$3:E3925,تقرير!$E$4)</f>
        <v>21</v>
      </c>
      <c r="C3925" s="48"/>
      <c r="D3925" s="48"/>
      <c r="E3925" s="48"/>
      <c r="F3925" s="50"/>
      <c r="G3925" s="51"/>
      <c r="H3925" s="128" t="str">
        <f>IF(F3925="","",_xlfn.IFNA(VLOOKUP(F3925,'سجل المشتريات'!E:M,9,0),"غير مسجلة في المشتريات"))</f>
        <v/>
      </c>
      <c r="I3925" s="27" t="str">
        <f>_xlfn.IFNA(VLOOKUP(E3925,الاوردرات!$B$1:$C$600,2,0),"")</f>
        <v/>
      </c>
      <c r="J3925" s="63"/>
      <c r="L3925" s="125" t="str">
        <f>IF(F3925="","",_xlfn.IFNA((VLOOKUP(F3925,help!L:M,2,0))*G3925,"غير مسجلة في المشتريات"))</f>
        <v/>
      </c>
    </row>
    <row r="3926" spans="2:12" x14ac:dyDescent="0.2">
      <c r="B3926" s="14">
        <f>COUNTIFS($E$3:E3926,تقرير!$E$4)</f>
        <v>21</v>
      </c>
      <c r="C3926" s="48"/>
      <c r="D3926" s="48"/>
      <c r="E3926" s="48"/>
      <c r="F3926" s="50"/>
      <c r="G3926" s="51"/>
      <c r="H3926" s="128" t="str">
        <f>IF(F3926="","",_xlfn.IFNA(VLOOKUP(F3926,'سجل المشتريات'!E:M,9,0),"غير مسجلة في المشتريات"))</f>
        <v/>
      </c>
      <c r="I3926" s="27" t="str">
        <f>_xlfn.IFNA(VLOOKUP(E3926,الاوردرات!$B$1:$C$600,2,0),"")</f>
        <v/>
      </c>
      <c r="J3926" s="63"/>
      <c r="L3926" s="125" t="str">
        <f>IF(F3926="","",_xlfn.IFNA((VLOOKUP(F3926,help!L:M,2,0))*G3926,"غير مسجلة في المشتريات"))</f>
        <v/>
      </c>
    </row>
    <row r="3927" spans="2:12" x14ac:dyDescent="0.2">
      <c r="B3927" s="14">
        <f>COUNTIFS($E$3:E3927,تقرير!$E$4)</f>
        <v>21</v>
      </c>
      <c r="C3927" s="48"/>
      <c r="D3927" s="48"/>
      <c r="E3927" s="48"/>
      <c r="F3927" s="50"/>
      <c r="G3927" s="51"/>
      <c r="H3927" s="128" t="str">
        <f>IF(F3927="","",_xlfn.IFNA(VLOOKUP(F3927,'سجل المشتريات'!E:M,9,0),"غير مسجلة في المشتريات"))</f>
        <v/>
      </c>
      <c r="I3927" s="27" t="str">
        <f>_xlfn.IFNA(VLOOKUP(E3927,الاوردرات!$B$1:$C$600,2,0),"")</f>
        <v/>
      </c>
      <c r="J3927" s="63"/>
      <c r="L3927" s="125" t="str">
        <f>IF(F3927="","",_xlfn.IFNA((VLOOKUP(F3927,help!L:M,2,0))*G3927,"غير مسجلة في المشتريات"))</f>
        <v/>
      </c>
    </row>
    <row r="3928" spans="2:12" x14ac:dyDescent="0.2">
      <c r="B3928" s="14">
        <f>COUNTIFS($E$3:E3928,تقرير!$E$4)</f>
        <v>21</v>
      </c>
      <c r="C3928" s="48"/>
      <c r="D3928" s="48"/>
      <c r="E3928" s="48"/>
      <c r="F3928" s="50"/>
      <c r="G3928" s="51"/>
      <c r="H3928" s="128" t="str">
        <f>IF(F3928="","",_xlfn.IFNA(VLOOKUP(F3928,'سجل المشتريات'!E:M,9,0),"غير مسجلة في المشتريات"))</f>
        <v/>
      </c>
      <c r="I3928" s="27" t="str">
        <f>_xlfn.IFNA(VLOOKUP(E3928,الاوردرات!$B$1:$C$600,2,0),"")</f>
        <v/>
      </c>
      <c r="J3928" s="63"/>
      <c r="L3928" s="125" t="str">
        <f>IF(F3928="","",_xlfn.IFNA((VLOOKUP(F3928,help!L:M,2,0))*G3928,"غير مسجلة في المشتريات"))</f>
        <v/>
      </c>
    </row>
    <row r="3929" spans="2:12" x14ac:dyDescent="0.2">
      <c r="B3929" s="14">
        <f>COUNTIFS($E$3:E3929,تقرير!$E$4)</f>
        <v>21</v>
      </c>
      <c r="C3929" s="48"/>
      <c r="D3929" s="48"/>
      <c r="E3929" s="48"/>
      <c r="F3929" s="50"/>
      <c r="G3929" s="51"/>
      <c r="H3929" s="128" t="str">
        <f>IF(F3929="","",_xlfn.IFNA(VLOOKUP(F3929,'سجل المشتريات'!E:M,9,0),"غير مسجلة في المشتريات"))</f>
        <v/>
      </c>
      <c r="I3929" s="27" t="str">
        <f>_xlfn.IFNA(VLOOKUP(E3929,الاوردرات!$B$1:$C$600,2,0),"")</f>
        <v/>
      </c>
      <c r="J3929" s="63"/>
      <c r="L3929" s="125" t="str">
        <f>IF(F3929="","",_xlfn.IFNA((VLOOKUP(F3929,help!L:M,2,0))*G3929,"غير مسجلة في المشتريات"))</f>
        <v/>
      </c>
    </row>
    <row r="3930" spans="2:12" x14ac:dyDescent="0.2">
      <c r="B3930" s="14">
        <f>COUNTIFS($E$3:E3930,تقرير!$E$4)</f>
        <v>21</v>
      </c>
      <c r="C3930" s="48"/>
      <c r="D3930" s="48"/>
      <c r="E3930" s="48"/>
      <c r="F3930" s="50"/>
      <c r="G3930" s="51"/>
      <c r="H3930" s="128" t="str">
        <f>IF(F3930="","",_xlfn.IFNA(VLOOKUP(F3930,'سجل المشتريات'!E:M,9,0),"غير مسجلة في المشتريات"))</f>
        <v/>
      </c>
      <c r="I3930" s="27" t="str">
        <f>_xlfn.IFNA(VLOOKUP(E3930,الاوردرات!$B$1:$C$600,2,0),"")</f>
        <v/>
      </c>
      <c r="J3930" s="63"/>
      <c r="L3930" s="125" t="str">
        <f>IF(F3930="","",_xlfn.IFNA((VLOOKUP(F3930,help!L:M,2,0))*G3930,"غير مسجلة في المشتريات"))</f>
        <v/>
      </c>
    </row>
    <row r="3931" spans="2:12" x14ac:dyDescent="0.2">
      <c r="B3931" s="14">
        <f>COUNTIFS($E$3:E3931,تقرير!$E$4)</f>
        <v>21</v>
      </c>
      <c r="C3931" s="48"/>
      <c r="D3931" s="48"/>
      <c r="E3931" s="48"/>
      <c r="F3931" s="50"/>
      <c r="G3931" s="51"/>
      <c r="H3931" s="128" t="str">
        <f>IF(F3931="","",_xlfn.IFNA(VLOOKUP(F3931,'سجل المشتريات'!E:M,9,0),"غير مسجلة في المشتريات"))</f>
        <v/>
      </c>
      <c r="I3931" s="27" t="str">
        <f>_xlfn.IFNA(VLOOKUP(E3931,الاوردرات!$B$1:$C$600,2,0),"")</f>
        <v/>
      </c>
      <c r="J3931" s="63"/>
      <c r="L3931" s="125" t="str">
        <f>IF(F3931="","",_xlfn.IFNA((VLOOKUP(F3931,help!L:M,2,0))*G3931,"غير مسجلة في المشتريات"))</f>
        <v/>
      </c>
    </row>
    <row r="3932" spans="2:12" x14ac:dyDescent="0.2">
      <c r="B3932" s="14">
        <f>COUNTIFS($E$3:E3932,تقرير!$E$4)</f>
        <v>21</v>
      </c>
      <c r="C3932" s="48"/>
      <c r="D3932" s="48"/>
      <c r="E3932" s="48"/>
      <c r="F3932" s="50"/>
      <c r="G3932" s="51"/>
      <c r="H3932" s="128" t="str">
        <f>IF(F3932="","",_xlfn.IFNA(VLOOKUP(F3932,'سجل المشتريات'!E:M,9,0),"غير مسجلة في المشتريات"))</f>
        <v/>
      </c>
      <c r="I3932" s="27" t="str">
        <f>_xlfn.IFNA(VLOOKUP(E3932,الاوردرات!$B$1:$C$600,2,0),"")</f>
        <v/>
      </c>
      <c r="J3932" s="63"/>
      <c r="L3932" s="125" t="str">
        <f>IF(F3932="","",_xlfn.IFNA((VLOOKUP(F3932,help!L:M,2,0))*G3932,"غير مسجلة في المشتريات"))</f>
        <v/>
      </c>
    </row>
    <row r="3933" spans="2:12" x14ac:dyDescent="0.2">
      <c r="B3933" s="14">
        <f>COUNTIFS($E$3:E3933,تقرير!$E$4)</f>
        <v>21</v>
      </c>
      <c r="C3933" s="48"/>
      <c r="D3933" s="48"/>
      <c r="E3933" s="48"/>
      <c r="F3933" s="50"/>
      <c r="G3933" s="51"/>
      <c r="H3933" s="128" t="str">
        <f>IF(F3933="","",_xlfn.IFNA(VLOOKUP(F3933,'سجل المشتريات'!E:M,9,0),"غير مسجلة في المشتريات"))</f>
        <v/>
      </c>
      <c r="I3933" s="27" t="str">
        <f>_xlfn.IFNA(VLOOKUP(E3933,الاوردرات!$B$1:$C$600,2,0),"")</f>
        <v/>
      </c>
      <c r="J3933" s="63"/>
      <c r="L3933" s="125" t="str">
        <f>IF(F3933="","",_xlfn.IFNA((VLOOKUP(F3933,help!L:M,2,0))*G3933,"غير مسجلة في المشتريات"))</f>
        <v/>
      </c>
    </row>
    <row r="3934" spans="2:12" x14ac:dyDescent="0.2">
      <c r="B3934" s="14">
        <f>COUNTIFS($E$3:E3934,تقرير!$E$4)</f>
        <v>21</v>
      </c>
      <c r="C3934" s="48"/>
      <c r="D3934" s="48"/>
      <c r="E3934" s="48"/>
      <c r="F3934" s="50"/>
      <c r="G3934" s="51"/>
      <c r="H3934" s="128" t="str">
        <f>IF(F3934="","",_xlfn.IFNA(VLOOKUP(F3934,'سجل المشتريات'!E:M,9,0),"غير مسجلة في المشتريات"))</f>
        <v/>
      </c>
      <c r="I3934" s="27" t="str">
        <f>_xlfn.IFNA(VLOOKUP(E3934,الاوردرات!$B$1:$C$600,2,0),"")</f>
        <v/>
      </c>
      <c r="J3934" s="63"/>
      <c r="L3934" s="125" t="str">
        <f>IF(F3934="","",_xlfn.IFNA((VLOOKUP(F3934,help!L:M,2,0))*G3934,"غير مسجلة في المشتريات"))</f>
        <v/>
      </c>
    </row>
    <row r="3935" spans="2:12" x14ac:dyDescent="0.2">
      <c r="B3935" s="14">
        <f>COUNTIFS($E$3:E3935,تقرير!$E$4)</f>
        <v>21</v>
      </c>
      <c r="C3935" s="48"/>
      <c r="D3935" s="48"/>
      <c r="E3935" s="48"/>
      <c r="F3935" s="50"/>
      <c r="G3935" s="51"/>
      <c r="H3935" s="128" t="str">
        <f>IF(F3935="","",_xlfn.IFNA(VLOOKUP(F3935,'سجل المشتريات'!E:M,9,0),"غير مسجلة في المشتريات"))</f>
        <v/>
      </c>
      <c r="I3935" s="27" t="str">
        <f>_xlfn.IFNA(VLOOKUP(E3935,الاوردرات!$B$1:$C$600,2,0),"")</f>
        <v/>
      </c>
      <c r="J3935" s="63"/>
      <c r="L3935" s="125" t="str">
        <f>IF(F3935="","",_xlfn.IFNA((VLOOKUP(F3935,help!L:M,2,0))*G3935,"غير مسجلة في المشتريات"))</f>
        <v/>
      </c>
    </row>
    <row r="3936" spans="2:12" x14ac:dyDescent="0.2">
      <c r="B3936" s="14">
        <f>COUNTIFS($E$3:E3936,تقرير!$E$4)</f>
        <v>21</v>
      </c>
      <c r="C3936" s="48"/>
      <c r="D3936" s="48"/>
      <c r="E3936" s="48"/>
      <c r="F3936" s="50"/>
      <c r="G3936" s="51"/>
      <c r="H3936" s="128" t="str">
        <f>IF(F3936="","",_xlfn.IFNA(VLOOKUP(F3936,'سجل المشتريات'!E:M,9,0),"غير مسجلة في المشتريات"))</f>
        <v/>
      </c>
      <c r="I3936" s="27" t="str">
        <f>_xlfn.IFNA(VLOOKUP(E3936,الاوردرات!$B$1:$C$600,2,0),"")</f>
        <v/>
      </c>
      <c r="J3936" s="63"/>
      <c r="L3936" s="125" t="str">
        <f>IF(F3936="","",_xlfn.IFNA((VLOOKUP(F3936,help!L:M,2,0))*G3936,"غير مسجلة في المشتريات"))</f>
        <v/>
      </c>
    </row>
    <row r="3937" spans="2:12" x14ac:dyDescent="0.2">
      <c r="B3937" s="14">
        <f>COUNTIFS($E$3:E3937,تقرير!$E$4)</f>
        <v>21</v>
      </c>
      <c r="C3937" s="48"/>
      <c r="D3937" s="48"/>
      <c r="E3937" s="48"/>
      <c r="F3937" s="50"/>
      <c r="G3937" s="51"/>
      <c r="H3937" s="128" t="str">
        <f>IF(F3937="","",_xlfn.IFNA(VLOOKUP(F3937,'سجل المشتريات'!E:M,9,0),"غير مسجلة في المشتريات"))</f>
        <v/>
      </c>
      <c r="I3937" s="27" t="str">
        <f>_xlfn.IFNA(VLOOKUP(E3937,الاوردرات!$B$1:$C$600,2,0),"")</f>
        <v/>
      </c>
      <c r="J3937" s="63"/>
      <c r="L3937" s="125" t="str">
        <f>IF(F3937="","",_xlfn.IFNA((VLOOKUP(F3937,help!L:M,2,0))*G3937,"غير مسجلة في المشتريات"))</f>
        <v/>
      </c>
    </row>
    <row r="3938" spans="2:12" x14ac:dyDescent="0.2">
      <c r="B3938" s="14">
        <f>COUNTIFS($E$3:E3938,تقرير!$E$4)</f>
        <v>21</v>
      </c>
      <c r="C3938" s="48"/>
      <c r="D3938" s="48"/>
      <c r="E3938" s="48"/>
      <c r="F3938" s="50"/>
      <c r="G3938" s="51"/>
      <c r="H3938" s="128" t="str">
        <f>IF(F3938="","",_xlfn.IFNA(VLOOKUP(F3938,'سجل المشتريات'!E:M,9,0),"غير مسجلة في المشتريات"))</f>
        <v/>
      </c>
      <c r="I3938" s="27" t="str">
        <f>_xlfn.IFNA(VLOOKUP(E3938,الاوردرات!$B$1:$C$600,2,0),"")</f>
        <v/>
      </c>
      <c r="J3938" s="63"/>
      <c r="L3938" s="125" t="str">
        <f>IF(F3938="","",_xlfn.IFNA((VLOOKUP(F3938,help!L:M,2,0))*G3938,"غير مسجلة في المشتريات"))</f>
        <v/>
      </c>
    </row>
    <row r="3939" spans="2:12" x14ac:dyDescent="0.2">
      <c r="B3939" s="14">
        <f>COUNTIFS($E$3:E3939,تقرير!$E$4)</f>
        <v>21</v>
      </c>
      <c r="C3939" s="48"/>
      <c r="D3939" s="48"/>
      <c r="E3939" s="48"/>
      <c r="F3939" s="50"/>
      <c r="G3939" s="51"/>
      <c r="H3939" s="128" t="str">
        <f>IF(F3939="","",_xlfn.IFNA(VLOOKUP(F3939,'سجل المشتريات'!E:M,9,0),"غير مسجلة في المشتريات"))</f>
        <v/>
      </c>
      <c r="I3939" s="27" t="str">
        <f>_xlfn.IFNA(VLOOKUP(E3939,الاوردرات!$B$1:$C$600,2,0),"")</f>
        <v/>
      </c>
      <c r="J3939" s="63"/>
      <c r="L3939" s="125" t="str">
        <f>IF(F3939="","",_xlfn.IFNA((VLOOKUP(F3939,help!L:M,2,0))*G3939,"غير مسجلة في المشتريات"))</f>
        <v/>
      </c>
    </row>
    <row r="3940" spans="2:12" x14ac:dyDescent="0.2">
      <c r="B3940" s="14">
        <f>COUNTIFS($E$3:E3940,تقرير!$E$4)</f>
        <v>21</v>
      </c>
      <c r="C3940" s="48"/>
      <c r="D3940" s="48"/>
      <c r="E3940" s="48"/>
      <c r="F3940" s="50"/>
      <c r="G3940" s="51"/>
      <c r="H3940" s="128" t="str">
        <f>IF(F3940="","",_xlfn.IFNA(VLOOKUP(F3940,'سجل المشتريات'!E:M,9,0),"غير مسجلة في المشتريات"))</f>
        <v/>
      </c>
      <c r="I3940" s="27" t="str">
        <f>_xlfn.IFNA(VLOOKUP(E3940,الاوردرات!$B$1:$C$600,2,0),"")</f>
        <v/>
      </c>
      <c r="J3940" s="63"/>
      <c r="L3940" s="125" t="str">
        <f>IF(F3940="","",_xlfn.IFNA((VLOOKUP(F3940,help!L:M,2,0))*G3940,"غير مسجلة في المشتريات"))</f>
        <v/>
      </c>
    </row>
    <row r="3941" spans="2:12" x14ac:dyDescent="0.2">
      <c r="B3941" s="14">
        <f>COUNTIFS($E$3:E3941,تقرير!$E$4)</f>
        <v>21</v>
      </c>
      <c r="C3941" s="48"/>
      <c r="D3941" s="48"/>
      <c r="E3941" s="48"/>
      <c r="F3941" s="50"/>
      <c r="G3941" s="51"/>
      <c r="H3941" s="128" t="str">
        <f>IF(F3941="","",_xlfn.IFNA(VLOOKUP(F3941,'سجل المشتريات'!E:M,9,0),"غير مسجلة في المشتريات"))</f>
        <v/>
      </c>
      <c r="I3941" s="27" t="str">
        <f>_xlfn.IFNA(VLOOKUP(E3941,الاوردرات!$B$1:$C$600,2,0),"")</f>
        <v/>
      </c>
      <c r="J3941" s="63"/>
      <c r="L3941" s="125" t="str">
        <f>IF(F3941="","",_xlfn.IFNA((VLOOKUP(F3941,help!L:M,2,0))*G3941,"غير مسجلة في المشتريات"))</f>
        <v/>
      </c>
    </row>
    <row r="3942" spans="2:12" x14ac:dyDescent="0.2">
      <c r="B3942" s="14">
        <f>COUNTIFS($E$3:E3942,تقرير!$E$4)</f>
        <v>21</v>
      </c>
      <c r="C3942" s="48"/>
      <c r="D3942" s="48"/>
      <c r="E3942" s="48"/>
      <c r="F3942" s="50"/>
      <c r="G3942" s="51"/>
      <c r="H3942" s="128" t="str">
        <f>IF(F3942="","",_xlfn.IFNA(VLOOKUP(F3942,'سجل المشتريات'!E:M,9,0),"غير مسجلة في المشتريات"))</f>
        <v/>
      </c>
      <c r="I3942" s="27" t="str">
        <f>_xlfn.IFNA(VLOOKUP(E3942,الاوردرات!$B$1:$C$600,2,0),"")</f>
        <v/>
      </c>
      <c r="J3942" s="63"/>
      <c r="L3942" s="125" t="str">
        <f>IF(F3942="","",_xlfn.IFNA((VLOOKUP(F3942,help!L:M,2,0))*G3942,"غير مسجلة في المشتريات"))</f>
        <v/>
      </c>
    </row>
    <row r="3943" spans="2:12" x14ac:dyDescent="0.2">
      <c r="B3943" s="14">
        <f>COUNTIFS($E$3:E3943,تقرير!$E$4)</f>
        <v>21</v>
      </c>
      <c r="C3943" s="48"/>
      <c r="D3943" s="48"/>
      <c r="E3943" s="48"/>
      <c r="F3943" s="50"/>
      <c r="G3943" s="51"/>
      <c r="H3943" s="128" t="str">
        <f>IF(F3943="","",_xlfn.IFNA(VLOOKUP(F3943,'سجل المشتريات'!E:M,9,0),"غير مسجلة في المشتريات"))</f>
        <v/>
      </c>
      <c r="I3943" s="27" t="str">
        <f>_xlfn.IFNA(VLOOKUP(E3943,الاوردرات!$B$1:$C$600,2,0),"")</f>
        <v/>
      </c>
      <c r="J3943" s="63"/>
      <c r="L3943" s="125" t="str">
        <f>IF(F3943="","",_xlfn.IFNA((VLOOKUP(F3943,help!L:M,2,0))*G3943,"غير مسجلة في المشتريات"))</f>
        <v/>
      </c>
    </row>
    <row r="3944" spans="2:12" x14ac:dyDescent="0.2">
      <c r="B3944" s="14">
        <f>COUNTIFS($E$3:E3944,تقرير!$E$4)</f>
        <v>21</v>
      </c>
      <c r="C3944" s="48"/>
      <c r="D3944" s="48"/>
      <c r="E3944" s="48"/>
      <c r="F3944" s="50"/>
      <c r="G3944" s="51"/>
      <c r="H3944" s="128" t="str">
        <f>IF(F3944="","",_xlfn.IFNA(VLOOKUP(F3944,'سجل المشتريات'!E:M,9,0),"غير مسجلة في المشتريات"))</f>
        <v/>
      </c>
      <c r="I3944" s="27" t="str">
        <f>_xlfn.IFNA(VLOOKUP(E3944,الاوردرات!$B$1:$C$600,2,0),"")</f>
        <v/>
      </c>
      <c r="J3944" s="63"/>
      <c r="L3944" s="125" t="str">
        <f>IF(F3944="","",_xlfn.IFNA((VLOOKUP(F3944,help!L:M,2,0))*G3944,"غير مسجلة في المشتريات"))</f>
        <v/>
      </c>
    </row>
    <row r="3945" spans="2:12" x14ac:dyDescent="0.2">
      <c r="B3945" s="14">
        <f>COUNTIFS($E$3:E3945,تقرير!$E$4)</f>
        <v>21</v>
      </c>
      <c r="C3945" s="48"/>
      <c r="D3945" s="48"/>
      <c r="E3945" s="48"/>
      <c r="F3945" s="50"/>
      <c r="G3945" s="51"/>
      <c r="H3945" s="128" t="str">
        <f>IF(F3945="","",_xlfn.IFNA(VLOOKUP(F3945,'سجل المشتريات'!E:M,9,0),"غير مسجلة في المشتريات"))</f>
        <v/>
      </c>
      <c r="I3945" s="27" t="str">
        <f>_xlfn.IFNA(VLOOKUP(E3945,الاوردرات!$B$1:$C$600,2,0),"")</f>
        <v/>
      </c>
      <c r="J3945" s="63"/>
      <c r="L3945" s="125" t="str">
        <f>IF(F3945="","",_xlfn.IFNA((VLOOKUP(F3945,help!L:M,2,0))*G3945,"غير مسجلة في المشتريات"))</f>
        <v/>
      </c>
    </row>
    <row r="3946" spans="2:12" x14ac:dyDescent="0.2">
      <c r="B3946" s="14">
        <f>COUNTIFS($E$3:E3946,تقرير!$E$4)</f>
        <v>21</v>
      </c>
      <c r="C3946" s="48"/>
      <c r="D3946" s="48"/>
      <c r="E3946" s="48"/>
      <c r="F3946" s="50"/>
      <c r="G3946" s="51"/>
      <c r="H3946" s="128" t="str">
        <f>IF(F3946="","",_xlfn.IFNA(VLOOKUP(F3946,'سجل المشتريات'!E:M,9,0),"غير مسجلة في المشتريات"))</f>
        <v/>
      </c>
      <c r="I3946" s="27" t="str">
        <f>_xlfn.IFNA(VLOOKUP(E3946,الاوردرات!$B$1:$C$600,2,0),"")</f>
        <v/>
      </c>
      <c r="J3946" s="63"/>
      <c r="L3946" s="125" t="str">
        <f>IF(F3946="","",_xlfn.IFNA((VLOOKUP(F3946,help!L:M,2,0))*G3946,"غير مسجلة في المشتريات"))</f>
        <v/>
      </c>
    </row>
    <row r="3947" spans="2:12" x14ac:dyDescent="0.2">
      <c r="B3947" s="14">
        <f>COUNTIFS($E$3:E3947,تقرير!$E$4)</f>
        <v>21</v>
      </c>
      <c r="C3947" s="48"/>
      <c r="D3947" s="48"/>
      <c r="E3947" s="48"/>
      <c r="F3947" s="50"/>
      <c r="G3947" s="51"/>
      <c r="H3947" s="128" t="str">
        <f>IF(F3947="","",_xlfn.IFNA(VLOOKUP(F3947,'سجل المشتريات'!E:M,9,0),"غير مسجلة في المشتريات"))</f>
        <v/>
      </c>
      <c r="I3947" s="27" t="str">
        <f>_xlfn.IFNA(VLOOKUP(E3947,الاوردرات!$B$1:$C$600,2,0),"")</f>
        <v/>
      </c>
      <c r="J3947" s="63"/>
      <c r="L3947" s="125" t="str">
        <f>IF(F3947="","",_xlfn.IFNA((VLOOKUP(F3947,help!L:M,2,0))*G3947,"غير مسجلة في المشتريات"))</f>
        <v/>
      </c>
    </row>
    <row r="3948" spans="2:12" x14ac:dyDescent="0.2">
      <c r="B3948" s="14">
        <f>COUNTIFS($E$3:E3948,تقرير!$E$4)</f>
        <v>21</v>
      </c>
      <c r="C3948" s="48"/>
      <c r="D3948" s="48"/>
      <c r="E3948" s="48"/>
      <c r="F3948" s="50"/>
      <c r="G3948" s="51"/>
      <c r="H3948" s="128" t="str">
        <f>IF(F3948="","",_xlfn.IFNA(VLOOKUP(F3948,'سجل المشتريات'!E:M,9,0),"غير مسجلة في المشتريات"))</f>
        <v/>
      </c>
      <c r="I3948" s="27" t="str">
        <f>_xlfn.IFNA(VLOOKUP(E3948,الاوردرات!$B$1:$C$600,2,0),"")</f>
        <v/>
      </c>
      <c r="J3948" s="63"/>
      <c r="L3948" s="125" t="str">
        <f>IF(F3948="","",_xlfn.IFNA((VLOOKUP(F3948,help!L:M,2,0))*G3948,"غير مسجلة في المشتريات"))</f>
        <v/>
      </c>
    </row>
    <row r="3949" spans="2:12" x14ac:dyDescent="0.2">
      <c r="B3949" s="14">
        <f>COUNTIFS($E$3:E3949,تقرير!$E$4)</f>
        <v>21</v>
      </c>
      <c r="C3949" s="48"/>
      <c r="D3949" s="48"/>
      <c r="E3949" s="48"/>
      <c r="F3949" s="50"/>
      <c r="G3949" s="51"/>
      <c r="H3949" s="128" t="str">
        <f>IF(F3949="","",_xlfn.IFNA(VLOOKUP(F3949,'سجل المشتريات'!E:M,9,0),"غير مسجلة في المشتريات"))</f>
        <v/>
      </c>
      <c r="I3949" s="27" t="str">
        <f>_xlfn.IFNA(VLOOKUP(E3949,الاوردرات!$B$1:$C$600,2,0),"")</f>
        <v/>
      </c>
      <c r="J3949" s="63"/>
      <c r="L3949" s="125" t="str">
        <f>IF(F3949="","",_xlfn.IFNA((VLOOKUP(F3949,help!L:M,2,0))*G3949,"غير مسجلة في المشتريات"))</f>
        <v/>
      </c>
    </row>
    <row r="3950" spans="2:12" x14ac:dyDescent="0.2">
      <c r="B3950" s="14">
        <f>COUNTIFS($E$3:E3950,تقرير!$E$4)</f>
        <v>21</v>
      </c>
      <c r="C3950" s="48"/>
      <c r="D3950" s="48"/>
      <c r="E3950" s="48"/>
      <c r="F3950" s="50"/>
      <c r="G3950" s="51"/>
      <c r="H3950" s="128" t="str">
        <f>IF(F3950="","",_xlfn.IFNA(VLOOKUP(F3950,'سجل المشتريات'!E:M,9,0),"غير مسجلة في المشتريات"))</f>
        <v/>
      </c>
      <c r="I3950" s="27" t="str">
        <f>_xlfn.IFNA(VLOOKUP(E3950,الاوردرات!$B$1:$C$600,2,0),"")</f>
        <v/>
      </c>
      <c r="J3950" s="63"/>
      <c r="L3950" s="125" t="str">
        <f>IF(F3950="","",_xlfn.IFNA((VLOOKUP(F3950,help!L:M,2,0))*G3950,"غير مسجلة في المشتريات"))</f>
        <v/>
      </c>
    </row>
    <row r="3951" spans="2:12" x14ac:dyDescent="0.2">
      <c r="B3951" s="14">
        <f>COUNTIFS($E$3:E3951,تقرير!$E$4)</f>
        <v>21</v>
      </c>
      <c r="C3951" s="48"/>
      <c r="D3951" s="48"/>
      <c r="E3951" s="48"/>
      <c r="F3951" s="50"/>
      <c r="G3951" s="51"/>
      <c r="H3951" s="128" t="str">
        <f>IF(F3951="","",_xlfn.IFNA(VLOOKUP(F3951,'سجل المشتريات'!E:M,9,0),"غير مسجلة في المشتريات"))</f>
        <v/>
      </c>
      <c r="I3951" s="27" t="str">
        <f>_xlfn.IFNA(VLOOKUP(E3951,الاوردرات!$B$1:$C$600,2,0),"")</f>
        <v/>
      </c>
      <c r="J3951" s="63"/>
      <c r="L3951" s="125" t="str">
        <f>IF(F3951="","",_xlfn.IFNA((VLOOKUP(F3951,help!L:M,2,0))*G3951,"غير مسجلة في المشتريات"))</f>
        <v/>
      </c>
    </row>
    <row r="3952" spans="2:12" x14ac:dyDescent="0.2">
      <c r="B3952" s="14">
        <f>COUNTIFS($E$3:E3952,تقرير!$E$4)</f>
        <v>21</v>
      </c>
      <c r="C3952" s="48"/>
      <c r="D3952" s="48"/>
      <c r="E3952" s="48"/>
      <c r="F3952" s="50"/>
      <c r="G3952" s="51"/>
      <c r="H3952" s="128" t="str">
        <f>IF(F3952="","",_xlfn.IFNA(VLOOKUP(F3952,'سجل المشتريات'!E:M,9,0),"غير مسجلة في المشتريات"))</f>
        <v/>
      </c>
      <c r="I3952" s="27" t="str">
        <f>_xlfn.IFNA(VLOOKUP(E3952,الاوردرات!$B$1:$C$600,2,0),"")</f>
        <v/>
      </c>
      <c r="J3952" s="63"/>
      <c r="L3952" s="125" t="str">
        <f>IF(F3952="","",_xlfn.IFNA((VLOOKUP(F3952,help!L:M,2,0))*G3952,"غير مسجلة في المشتريات"))</f>
        <v/>
      </c>
    </row>
    <row r="3953" spans="2:12" x14ac:dyDescent="0.2">
      <c r="B3953" s="14">
        <f>COUNTIFS($E$3:E3953,تقرير!$E$4)</f>
        <v>21</v>
      </c>
      <c r="C3953" s="48"/>
      <c r="D3953" s="48"/>
      <c r="E3953" s="48"/>
      <c r="F3953" s="50"/>
      <c r="G3953" s="51"/>
      <c r="H3953" s="128" t="str">
        <f>IF(F3953="","",_xlfn.IFNA(VLOOKUP(F3953,'سجل المشتريات'!E:M,9,0),"غير مسجلة في المشتريات"))</f>
        <v/>
      </c>
      <c r="I3953" s="27" t="str">
        <f>_xlfn.IFNA(VLOOKUP(E3953,الاوردرات!$B$1:$C$600,2,0),"")</f>
        <v/>
      </c>
      <c r="J3953" s="63"/>
      <c r="L3953" s="125" t="str">
        <f>IF(F3953="","",_xlfn.IFNA((VLOOKUP(F3953,help!L:M,2,0))*G3953,"غير مسجلة في المشتريات"))</f>
        <v/>
      </c>
    </row>
    <row r="3954" spans="2:12" x14ac:dyDescent="0.2">
      <c r="B3954" s="14">
        <f>COUNTIFS($E$3:E3954,تقرير!$E$4)</f>
        <v>21</v>
      </c>
      <c r="C3954" s="48"/>
      <c r="D3954" s="48"/>
      <c r="E3954" s="48"/>
      <c r="F3954" s="50"/>
      <c r="G3954" s="51"/>
      <c r="H3954" s="128" t="str">
        <f>IF(F3954="","",_xlfn.IFNA(VLOOKUP(F3954,'سجل المشتريات'!E:M,9,0),"غير مسجلة في المشتريات"))</f>
        <v/>
      </c>
      <c r="I3954" s="27" t="str">
        <f>_xlfn.IFNA(VLOOKUP(E3954,الاوردرات!$B$1:$C$600,2,0),"")</f>
        <v/>
      </c>
      <c r="J3954" s="63"/>
      <c r="L3954" s="125" t="str">
        <f>IF(F3954="","",_xlfn.IFNA((VLOOKUP(F3954,help!L:M,2,0))*G3954,"غير مسجلة في المشتريات"))</f>
        <v/>
      </c>
    </row>
    <row r="3955" spans="2:12" x14ac:dyDescent="0.2">
      <c r="B3955" s="14">
        <f>COUNTIFS($E$3:E3955,تقرير!$E$4)</f>
        <v>21</v>
      </c>
      <c r="C3955" s="48"/>
      <c r="D3955" s="48"/>
      <c r="E3955" s="48"/>
      <c r="F3955" s="50"/>
      <c r="G3955" s="51"/>
      <c r="H3955" s="128" t="str">
        <f>IF(F3955="","",_xlfn.IFNA(VLOOKUP(F3955,'سجل المشتريات'!E:M,9,0),"غير مسجلة في المشتريات"))</f>
        <v/>
      </c>
      <c r="I3955" s="27" t="str">
        <f>_xlfn.IFNA(VLOOKUP(E3955,الاوردرات!$B$1:$C$600,2,0),"")</f>
        <v/>
      </c>
      <c r="J3955" s="63"/>
      <c r="L3955" s="125" t="str">
        <f>IF(F3955="","",_xlfn.IFNA((VLOOKUP(F3955,help!L:M,2,0))*G3955,"غير مسجلة في المشتريات"))</f>
        <v/>
      </c>
    </row>
    <row r="3956" spans="2:12" x14ac:dyDescent="0.2">
      <c r="B3956" s="14">
        <f>COUNTIFS($E$3:E3956,تقرير!$E$4)</f>
        <v>21</v>
      </c>
      <c r="C3956" s="48"/>
      <c r="D3956" s="48"/>
      <c r="E3956" s="48"/>
      <c r="F3956" s="50"/>
      <c r="G3956" s="51"/>
      <c r="H3956" s="128" t="str">
        <f>IF(F3956="","",_xlfn.IFNA(VLOOKUP(F3956,'سجل المشتريات'!E:M,9,0),"غير مسجلة في المشتريات"))</f>
        <v/>
      </c>
      <c r="I3956" s="27" t="str">
        <f>_xlfn.IFNA(VLOOKUP(E3956,الاوردرات!$B$1:$C$600,2,0),"")</f>
        <v/>
      </c>
      <c r="J3956" s="63"/>
      <c r="L3956" s="125" t="str">
        <f>IF(F3956="","",_xlfn.IFNA((VLOOKUP(F3956,help!L:M,2,0))*G3956,"غير مسجلة في المشتريات"))</f>
        <v/>
      </c>
    </row>
    <row r="3957" spans="2:12" x14ac:dyDescent="0.2">
      <c r="B3957" s="14">
        <f>COUNTIFS($E$3:E3957,تقرير!$E$4)</f>
        <v>21</v>
      </c>
      <c r="C3957" s="48"/>
      <c r="D3957" s="48"/>
      <c r="E3957" s="48"/>
      <c r="F3957" s="50"/>
      <c r="G3957" s="51"/>
      <c r="H3957" s="128" t="str">
        <f>IF(F3957="","",_xlfn.IFNA(VLOOKUP(F3957,'سجل المشتريات'!E:M,9,0),"غير مسجلة في المشتريات"))</f>
        <v/>
      </c>
      <c r="I3957" s="27" t="str">
        <f>_xlfn.IFNA(VLOOKUP(E3957,الاوردرات!$B$1:$C$600,2,0),"")</f>
        <v/>
      </c>
      <c r="J3957" s="63"/>
      <c r="L3957" s="125" t="str">
        <f>IF(F3957="","",_xlfn.IFNA((VLOOKUP(F3957,help!L:M,2,0))*G3957,"غير مسجلة في المشتريات"))</f>
        <v/>
      </c>
    </row>
    <row r="3958" spans="2:12" x14ac:dyDescent="0.2">
      <c r="B3958" s="14">
        <f>COUNTIFS($E$3:E3958,تقرير!$E$4)</f>
        <v>21</v>
      </c>
      <c r="C3958" s="48"/>
      <c r="D3958" s="48"/>
      <c r="E3958" s="48"/>
      <c r="F3958" s="50"/>
      <c r="G3958" s="51"/>
      <c r="H3958" s="128" t="str">
        <f>IF(F3958="","",_xlfn.IFNA(VLOOKUP(F3958,'سجل المشتريات'!E:M,9,0),"غير مسجلة في المشتريات"))</f>
        <v/>
      </c>
      <c r="I3958" s="27" t="str">
        <f>_xlfn.IFNA(VLOOKUP(E3958,الاوردرات!$B$1:$C$600,2,0),"")</f>
        <v/>
      </c>
      <c r="J3958" s="63"/>
      <c r="L3958" s="125" t="str">
        <f>IF(F3958="","",_xlfn.IFNA((VLOOKUP(F3958,help!L:M,2,0))*G3958,"غير مسجلة في المشتريات"))</f>
        <v/>
      </c>
    </row>
    <row r="3959" spans="2:12" x14ac:dyDescent="0.2">
      <c r="B3959" s="14">
        <f>COUNTIFS($E$3:E3959,تقرير!$E$4)</f>
        <v>21</v>
      </c>
      <c r="C3959" s="48"/>
      <c r="D3959" s="48"/>
      <c r="E3959" s="48"/>
      <c r="F3959" s="50"/>
      <c r="G3959" s="51"/>
      <c r="H3959" s="128" t="str">
        <f>IF(F3959="","",_xlfn.IFNA(VLOOKUP(F3959,'سجل المشتريات'!E:M,9,0),"غير مسجلة في المشتريات"))</f>
        <v/>
      </c>
      <c r="I3959" s="27" t="str">
        <f>_xlfn.IFNA(VLOOKUP(E3959,الاوردرات!$B$1:$C$600,2,0),"")</f>
        <v/>
      </c>
      <c r="J3959" s="63"/>
      <c r="L3959" s="125" t="str">
        <f>IF(F3959="","",_xlfn.IFNA((VLOOKUP(F3959,help!L:M,2,0))*G3959,"غير مسجلة في المشتريات"))</f>
        <v/>
      </c>
    </row>
    <row r="3960" spans="2:12" x14ac:dyDescent="0.2">
      <c r="B3960" s="14">
        <f>COUNTIFS($E$3:E3960,تقرير!$E$4)</f>
        <v>21</v>
      </c>
      <c r="C3960" s="48"/>
      <c r="D3960" s="48"/>
      <c r="E3960" s="48"/>
      <c r="F3960" s="50"/>
      <c r="G3960" s="51"/>
      <c r="H3960" s="128" t="str">
        <f>IF(F3960="","",_xlfn.IFNA(VLOOKUP(F3960,'سجل المشتريات'!E:M,9,0),"غير مسجلة في المشتريات"))</f>
        <v/>
      </c>
      <c r="I3960" s="27" t="str">
        <f>_xlfn.IFNA(VLOOKUP(E3960,الاوردرات!$B$1:$C$600,2,0),"")</f>
        <v/>
      </c>
      <c r="J3960" s="63"/>
      <c r="L3960" s="125" t="str">
        <f>IF(F3960="","",_xlfn.IFNA((VLOOKUP(F3960,help!L:M,2,0))*G3960,"غير مسجلة في المشتريات"))</f>
        <v/>
      </c>
    </row>
    <row r="3961" spans="2:12" x14ac:dyDescent="0.2">
      <c r="B3961" s="14">
        <f>COUNTIFS($E$3:E3961,تقرير!$E$4)</f>
        <v>21</v>
      </c>
      <c r="C3961" s="48"/>
      <c r="D3961" s="48"/>
      <c r="E3961" s="48"/>
      <c r="F3961" s="50"/>
      <c r="G3961" s="51"/>
      <c r="H3961" s="128" t="str">
        <f>IF(F3961="","",_xlfn.IFNA(VLOOKUP(F3961,'سجل المشتريات'!E:M,9,0),"غير مسجلة في المشتريات"))</f>
        <v/>
      </c>
      <c r="I3961" s="27" t="str">
        <f>_xlfn.IFNA(VLOOKUP(E3961,الاوردرات!$B$1:$C$600,2,0),"")</f>
        <v/>
      </c>
      <c r="J3961" s="63"/>
      <c r="L3961" s="125" t="str">
        <f>IF(F3961="","",_xlfn.IFNA((VLOOKUP(F3961,help!L:M,2,0))*G3961,"غير مسجلة في المشتريات"))</f>
        <v/>
      </c>
    </row>
    <row r="3962" spans="2:12" x14ac:dyDescent="0.2">
      <c r="B3962" s="14">
        <f>COUNTIFS($E$3:E3962,تقرير!$E$4)</f>
        <v>21</v>
      </c>
      <c r="C3962" s="48"/>
      <c r="D3962" s="48"/>
      <c r="E3962" s="48"/>
      <c r="F3962" s="50"/>
      <c r="G3962" s="51"/>
      <c r="H3962" s="128" t="str">
        <f>IF(F3962="","",_xlfn.IFNA(VLOOKUP(F3962,'سجل المشتريات'!E:M,9,0),"غير مسجلة في المشتريات"))</f>
        <v/>
      </c>
      <c r="I3962" s="27" t="str">
        <f>_xlfn.IFNA(VLOOKUP(E3962,الاوردرات!$B$1:$C$600,2,0),"")</f>
        <v/>
      </c>
      <c r="J3962" s="63"/>
      <c r="L3962" s="125" t="str">
        <f>IF(F3962="","",_xlfn.IFNA((VLOOKUP(F3962,help!L:M,2,0))*G3962,"غير مسجلة في المشتريات"))</f>
        <v/>
      </c>
    </row>
    <row r="3963" spans="2:12" x14ac:dyDescent="0.2">
      <c r="B3963" s="14">
        <f>COUNTIFS($E$3:E3963,تقرير!$E$4)</f>
        <v>21</v>
      </c>
      <c r="C3963" s="48"/>
      <c r="D3963" s="48"/>
      <c r="E3963" s="48"/>
      <c r="F3963" s="50"/>
      <c r="G3963" s="51"/>
      <c r="H3963" s="128" t="str">
        <f>IF(F3963="","",_xlfn.IFNA(VLOOKUP(F3963,'سجل المشتريات'!E:M,9,0),"غير مسجلة في المشتريات"))</f>
        <v/>
      </c>
      <c r="I3963" s="27" t="str">
        <f>_xlfn.IFNA(VLOOKUP(E3963,الاوردرات!$B$1:$C$600,2,0),"")</f>
        <v/>
      </c>
      <c r="J3963" s="63"/>
      <c r="L3963" s="125" t="str">
        <f>IF(F3963="","",_xlfn.IFNA((VLOOKUP(F3963,help!L:M,2,0))*G3963,"غير مسجلة في المشتريات"))</f>
        <v/>
      </c>
    </row>
    <row r="3964" spans="2:12" x14ac:dyDescent="0.2">
      <c r="B3964" s="14">
        <f>COUNTIFS($E$3:E3964,تقرير!$E$4)</f>
        <v>21</v>
      </c>
      <c r="C3964" s="48"/>
      <c r="D3964" s="48"/>
      <c r="E3964" s="48"/>
      <c r="F3964" s="50"/>
      <c r="G3964" s="51"/>
      <c r="H3964" s="128" t="str">
        <f>IF(F3964="","",_xlfn.IFNA(VLOOKUP(F3964,'سجل المشتريات'!E:M,9,0),"غير مسجلة في المشتريات"))</f>
        <v/>
      </c>
      <c r="I3964" s="27" t="str">
        <f>_xlfn.IFNA(VLOOKUP(E3964,الاوردرات!$B$1:$C$600,2,0),"")</f>
        <v/>
      </c>
      <c r="J3964" s="63"/>
      <c r="L3964" s="125" t="str">
        <f>IF(F3964="","",_xlfn.IFNA((VLOOKUP(F3964,help!L:M,2,0))*G3964,"غير مسجلة في المشتريات"))</f>
        <v/>
      </c>
    </row>
    <row r="3965" spans="2:12" x14ac:dyDescent="0.2">
      <c r="B3965" s="14">
        <f>COUNTIFS($E$3:E3965,تقرير!$E$4)</f>
        <v>21</v>
      </c>
      <c r="C3965" s="48"/>
      <c r="D3965" s="48"/>
      <c r="E3965" s="48"/>
      <c r="F3965" s="50"/>
      <c r="G3965" s="51"/>
      <c r="H3965" s="128" t="str">
        <f>IF(F3965="","",_xlfn.IFNA(VLOOKUP(F3965,'سجل المشتريات'!E:M,9,0),"غير مسجلة في المشتريات"))</f>
        <v/>
      </c>
      <c r="I3965" s="27" t="str">
        <f>_xlfn.IFNA(VLOOKUP(E3965,الاوردرات!$B$1:$C$600,2,0),"")</f>
        <v/>
      </c>
      <c r="J3965" s="63"/>
      <c r="L3965" s="125" t="str">
        <f>IF(F3965="","",_xlfn.IFNA((VLOOKUP(F3965,help!L:M,2,0))*G3965,"غير مسجلة في المشتريات"))</f>
        <v/>
      </c>
    </row>
    <row r="3966" spans="2:12" x14ac:dyDescent="0.2">
      <c r="B3966" s="14">
        <f>COUNTIFS($E$3:E3966,تقرير!$E$4)</f>
        <v>21</v>
      </c>
      <c r="C3966" s="48"/>
      <c r="D3966" s="48"/>
      <c r="E3966" s="48"/>
      <c r="F3966" s="50"/>
      <c r="G3966" s="51"/>
      <c r="H3966" s="128" t="str">
        <f>IF(F3966="","",_xlfn.IFNA(VLOOKUP(F3966,'سجل المشتريات'!E:M,9,0),"غير مسجلة في المشتريات"))</f>
        <v/>
      </c>
      <c r="I3966" s="27" t="str">
        <f>_xlfn.IFNA(VLOOKUP(E3966,الاوردرات!$B$1:$C$600,2,0),"")</f>
        <v/>
      </c>
      <c r="J3966" s="63"/>
      <c r="L3966" s="125" t="str">
        <f>IF(F3966="","",_xlfn.IFNA((VLOOKUP(F3966,help!L:M,2,0))*G3966,"غير مسجلة في المشتريات"))</f>
        <v/>
      </c>
    </row>
    <row r="3967" spans="2:12" x14ac:dyDescent="0.2">
      <c r="B3967" s="14">
        <f>COUNTIFS($E$3:E3967,تقرير!$E$4)</f>
        <v>21</v>
      </c>
      <c r="C3967" s="48"/>
      <c r="D3967" s="48"/>
      <c r="E3967" s="48"/>
      <c r="F3967" s="50"/>
      <c r="G3967" s="51"/>
      <c r="H3967" s="128" t="str">
        <f>IF(F3967="","",_xlfn.IFNA(VLOOKUP(F3967,'سجل المشتريات'!E:M,9,0),"غير مسجلة في المشتريات"))</f>
        <v/>
      </c>
      <c r="I3967" s="27" t="str">
        <f>_xlfn.IFNA(VLOOKUP(E3967,الاوردرات!$B$1:$C$600,2,0),"")</f>
        <v/>
      </c>
      <c r="J3967" s="63"/>
      <c r="L3967" s="125" t="str">
        <f>IF(F3967="","",_xlfn.IFNA((VLOOKUP(F3967,help!L:M,2,0))*G3967,"غير مسجلة في المشتريات"))</f>
        <v/>
      </c>
    </row>
    <row r="3968" spans="2:12" x14ac:dyDescent="0.2">
      <c r="B3968" s="14">
        <f>COUNTIFS($E$3:E3968,تقرير!$E$4)</f>
        <v>21</v>
      </c>
      <c r="C3968" s="48"/>
      <c r="D3968" s="48"/>
      <c r="E3968" s="48"/>
      <c r="F3968" s="50"/>
      <c r="G3968" s="51"/>
      <c r="H3968" s="128" t="str">
        <f>IF(F3968="","",_xlfn.IFNA(VLOOKUP(F3968,'سجل المشتريات'!E:M,9,0),"غير مسجلة في المشتريات"))</f>
        <v/>
      </c>
      <c r="I3968" s="27" t="str">
        <f>_xlfn.IFNA(VLOOKUP(E3968,الاوردرات!$B$1:$C$600,2,0),"")</f>
        <v/>
      </c>
      <c r="J3968" s="63"/>
      <c r="L3968" s="125" t="str">
        <f>IF(F3968="","",_xlfn.IFNA((VLOOKUP(F3968,help!L:M,2,0))*G3968,"غير مسجلة في المشتريات"))</f>
        <v/>
      </c>
    </row>
    <row r="3969" spans="2:12" x14ac:dyDescent="0.2">
      <c r="B3969" s="14">
        <f>COUNTIFS($E$3:E3969,تقرير!$E$4)</f>
        <v>21</v>
      </c>
      <c r="C3969" s="48"/>
      <c r="D3969" s="48"/>
      <c r="E3969" s="48"/>
      <c r="F3969" s="50"/>
      <c r="G3969" s="51"/>
      <c r="H3969" s="128" t="str">
        <f>IF(F3969="","",_xlfn.IFNA(VLOOKUP(F3969,'سجل المشتريات'!E:M,9,0),"غير مسجلة في المشتريات"))</f>
        <v/>
      </c>
      <c r="I3969" s="27" t="str">
        <f>_xlfn.IFNA(VLOOKUP(E3969,الاوردرات!$B$1:$C$600,2,0),"")</f>
        <v/>
      </c>
      <c r="J3969" s="63"/>
      <c r="L3969" s="125" t="str">
        <f>IF(F3969="","",_xlfn.IFNA((VLOOKUP(F3969,help!L:M,2,0))*G3969,"غير مسجلة في المشتريات"))</f>
        <v/>
      </c>
    </row>
    <row r="3970" spans="2:12" x14ac:dyDescent="0.2">
      <c r="B3970" s="14">
        <f>COUNTIFS($E$3:E3970,تقرير!$E$4)</f>
        <v>21</v>
      </c>
      <c r="C3970" s="48"/>
      <c r="D3970" s="48"/>
      <c r="E3970" s="48"/>
      <c r="F3970" s="50"/>
      <c r="G3970" s="51"/>
      <c r="H3970" s="128" t="str">
        <f>IF(F3970="","",_xlfn.IFNA(VLOOKUP(F3970,'سجل المشتريات'!E:M,9,0),"غير مسجلة في المشتريات"))</f>
        <v/>
      </c>
      <c r="I3970" s="27" t="str">
        <f>_xlfn.IFNA(VLOOKUP(E3970,الاوردرات!$B$1:$C$600,2,0),"")</f>
        <v/>
      </c>
      <c r="J3970" s="63"/>
      <c r="L3970" s="125" t="str">
        <f>IF(F3970="","",_xlfn.IFNA((VLOOKUP(F3970,help!L:M,2,0))*G3970,"غير مسجلة في المشتريات"))</f>
        <v/>
      </c>
    </row>
    <row r="3971" spans="2:12" x14ac:dyDescent="0.2">
      <c r="B3971" s="14">
        <f>COUNTIFS($E$3:E3971,تقرير!$E$4)</f>
        <v>21</v>
      </c>
      <c r="C3971" s="48"/>
      <c r="D3971" s="48"/>
      <c r="E3971" s="48"/>
      <c r="F3971" s="50"/>
      <c r="G3971" s="51"/>
      <c r="H3971" s="128" t="str">
        <f>IF(F3971="","",_xlfn.IFNA(VLOOKUP(F3971,'سجل المشتريات'!E:M,9,0),"غير مسجلة في المشتريات"))</f>
        <v/>
      </c>
      <c r="I3971" s="27" t="str">
        <f>_xlfn.IFNA(VLOOKUP(E3971,الاوردرات!$B$1:$C$600,2,0),"")</f>
        <v/>
      </c>
      <c r="J3971" s="63"/>
      <c r="L3971" s="125" t="str">
        <f>IF(F3971="","",_xlfn.IFNA((VLOOKUP(F3971,help!L:M,2,0))*G3971,"غير مسجلة في المشتريات"))</f>
        <v/>
      </c>
    </row>
    <row r="3972" spans="2:12" x14ac:dyDescent="0.2">
      <c r="B3972" s="14">
        <f>COUNTIFS($E$3:E3972,تقرير!$E$4)</f>
        <v>21</v>
      </c>
      <c r="C3972" s="48"/>
      <c r="D3972" s="48"/>
      <c r="E3972" s="48"/>
      <c r="F3972" s="50"/>
      <c r="G3972" s="51"/>
      <c r="H3972" s="128" t="str">
        <f>IF(F3972="","",_xlfn.IFNA(VLOOKUP(F3972,'سجل المشتريات'!E:M,9,0),"غير مسجلة في المشتريات"))</f>
        <v/>
      </c>
      <c r="I3972" s="27" t="str">
        <f>_xlfn.IFNA(VLOOKUP(E3972,الاوردرات!$B$1:$C$600,2,0),"")</f>
        <v/>
      </c>
      <c r="J3972" s="63"/>
      <c r="L3972" s="125" t="str">
        <f>IF(F3972="","",_xlfn.IFNA((VLOOKUP(F3972,help!L:M,2,0))*G3972,"غير مسجلة في المشتريات"))</f>
        <v/>
      </c>
    </row>
    <row r="3973" spans="2:12" x14ac:dyDescent="0.2">
      <c r="B3973" s="14">
        <f>COUNTIFS($E$3:E3973,تقرير!$E$4)</f>
        <v>21</v>
      </c>
      <c r="C3973" s="48"/>
      <c r="D3973" s="48"/>
      <c r="E3973" s="48"/>
      <c r="F3973" s="50"/>
      <c r="G3973" s="51"/>
      <c r="H3973" s="128" t="str">
        <f>IF(F3973="","",_xlfn.IFNA(VLOOKUP(F3973,'سجل المشتريات'!E:M,9,0),"غير مسجلة في المشتريات"))</f>
        <v/>
      </c>
      <c r="I3973" s="27" t="str">
        <f>_xlfn.IFNA(VLOOKUP(E3973,الاوردرات!$B$1:$C$600,2,0),"")</f>
        <v/>
      </c>
      <c r="J3973" s="63"/>
      <c r="L3973" s="125" t="str">
        <f>IF(F3973="","",_xlfn.IFNA((VLOOKUP(F3973,help!L:M,2,0))*G3973,"غير مسجلة في المشتريات"))</f>
        <v/>
      </c>
    </row>
    <row r="3974" spans="2:12" x14ac:dyDescent="0.2">
      <c r="B3974" s="14">
        <f>COUNTIFS($E$3:E3974,تقرير!$E$4)</f>
        <v>21</v>
      </c>
      <c r="C3974" s="48"/>
      <c r="D3974" s="48"/>
      <c r="E3974" s="48"/>
      <c r="F3974" s="50"/>
      <c r="G3974" s="51"/>
      <c r="H3974" s="128" t="str">
        <f>IF(F3974="","",_xlfn.IFNA(VLOOKUP(F3974,'سجل المشتريات'!E:M,9,0),"غير مسجلة في المشتريات"))</f>
        <v/>
      </c>
      <c r="I3974" s="27" t="str">
        <f>_xlfn.IFNA(VLOOKUP(E3974,الاوردرات!$B$1:$C$600,2,0),"")</f>
        <v/>
      </c>
      <c r="J3974" s="63"/>
      <c r="L3974" s="125" t="str">
        <f>IF(F3974="","",_xlfn.IFNA((VLOOKUP(F3974,help!L:M,2,0))*G3974,"غير مسجلة في المشتريات"))</f>
        <v/>
      </c>
    </row>
    <row r="3975" spans="2:12" x14ac:dyDescent="0.2">
      <c r="B3975" s="14">
        <f>COUNTIFS($E$3:E3975,تقرير!$E$4)</f>
        <v>21</v>
      </c>
      <c r="C3975" s="48"/>
      <c r="D3975" s="48"/>
      <c r="E3975" s="48"/>
      <c r="F3975" s="50"/>
      <c r="G3975" s="51"/>
      <c r="H3975" s="128" t="str">
        <f>IF(F3975="","",_xlfn.IFNA(VLOOKUP(F3975,'سجل المشتريات'!E:M,9,0),"غير مسجلة في المشتريات"))</f>
        <v/>
      </c>
      <c r="I3975" s="27" t="str">
        <f>_xlfn.IFNA(VLOOKUP(E3975,الاوردرات!$B$1:$C$600,2,0),"")</f>
        <v/>
      </c>
      <c r="J3975" s="63"/>
      <c r="L3975" s="125" t="str">
        <f>IF(F3975="","",_xlfn.IFNA((VLOOKUP(F3975,help!L:M,2,0))*G3975,"غير مسجلة في المشتريات"))</f>
        <v/>
      </c>
    </row>
    <row r="3976" spans="2:12" x14ac:dyDescent="0.2">
      <c r="B3976" s="14">
        <f>COUNTIFS($E$3:E3976,تقرير!$E$4)</f>
        <v>21</v>
      </c>
      <c r="C3976" s="48"/>
      <c r="D3976" s="48"/>
      <c r="E3976" s="48"/>
      <c r="F3976" s="50"/>
      <c r="G3976" s="51"/>
      <c r="H3976" s="128" t="str">
        <f>IF(F3976="","",_xlfn.IFNA(VLOOKUP(F3976,'سجل المشتريات'!E:M,9,0),"غير مسجلة في المشتريات"))</f>
        <v/>
      </c>
      <c r="I3976" s="27" t="str">
        <f>_xlfn.IFNA(VLOOKUP(E3976,الاوردرات!$B$1:$C$600,2,0),"")</f>
        <v/>
      </c>
      <c r="J3976" s="63"/>
      <c r="L3976" s="125" t="str">
        <f>IF(F3976="","",_xlfn.IFNA((VLOOKUP(F3976,help!L:M,2,0))*G3976,"غير مسجلة في المشتريات"))</f>
        <v/>
      </c>
    </row>
    <row r="3977" spans="2:12" x14ac:dyDescent="0.2">
      <c r="B3977" s="14">
        <f>COUNTIFS($E$3:E3977,تقرير!$E$4)</f>
        <v>21</v>
      </c>
      <c r="C3977" s="48"/>
      <c r="D3977" s="48"/>
      <c r="E3977" s="48"/>
      <c r="F3977" s="50"/>
      <c r="G3977" s="51"/>
      <c r="H3977" s="128" t="str">
        <f>IF(F3977="","",_xlfn.IFNA(VLOOKUP(F3977,'سجل المشتريات'!E:M,9,0),"غير مسجلة في المشتريات"))</f>
        <v/>
      </c>
      <c r="I3977" s="27" t="str">
        <f>_xlfn.IFNA(VLOOKUP(E3977,الاوردرات!$B$1:$C$600,2,0),"")</f>
        <v/>
      </c>
      <c r="J3977" s="63"/>
      <c r="L3977" s="125" t="str">
        <f>IF(F3977="","",_xlfn.IFNA((VLOOKUP(F3977,help!L:M,2,0))*G3977,"غير مسجلة في المشتريات"))</f>
        <v/>
      </c>
    </row>
    <row r="3978" spans="2:12" x14ac:dyDescent="0.2">
      <c r="B3978" s="14">
        <f>COUNTIFS($E$3:E3978,تقرير!$E$4)</f>
        <v>21</v>
      </c>
      <c r="C3978" s="48"/>
      <c r="D3978" s="48"/>
      <c r="E3978" s="48"/>
      <c r="F3978" s="50"/>
      <c r="G3978" s="51"/>
      <c r="H3978" s="128" t="str">
        <f>IF(F3978="","",_xlfn.IFNA(VLOOKUP(F3978,'سجل المشتريات'!E:M,9,0),"غير مسجلة في المشتريات"))</f>
        <v/>
      </c>
      <c r="I3978" s="27" t="str">
        <f>_xlfn.IFNA(VLOOKUP(E3978,الاوردرات!$B$1:$C$600,2,0),"")</f>
        <v/>
      </c>
      <c r="J3978" s="63"/>
      <c r="L3978" s="125" t="str">
        <f>IF(F3978="","",_xlfn.IFNA((VLOOKUP(F3978,help!L:M,2,0))*G3978,"غير مسجلة في المشتريات"))</f>
        <v/>
      </c>
    </row>
    <row r="3979" spans="2:12" x14ac:dyDescent="0.2">
      <c r="B3979" s="14">
        <f>COUNTIFS($E$3:E3979,تقرير!$E$4)</f>
        <v>21</v>
      </c>
      <c r="C3979" s="48"/>
      <c r="D3979" s="48"/>
      <c r="E3979" s="48"/>
      <c r="F3979" s="50"/>
      <c r="G3979" s="51"/>
      <c r="H3979" s="128" t="str">
        <f>IF(F3979="","",_xlfn.IFNA(VLOOKUP(F3979,'سجل المشتريات'!E:M,9,0),"غير مسجلة في المشتريات"))</f>
        <v/>
      </c>
      <c r="I3979" s="27" t="str">
        <f>_xlfn.IFNA(VLOOKUP(E3979,الاوردرات!$B$1:$C$600,2,0),"")</f>
        <v/>
      </c>
      <c r="J3979" s="63"/>
      <c r="L3979" s="125" t="str">
        <f>IF(F3979="","",_xlfn.IFNA((VLOOKUP(F3979,help!L:M,2,0))*G3979,"غير مسجلة في المشتريات"))</f>
        <v/>
      </c>
    </row>
    <row r="3980" spans="2:12" x14ac:dyDescent="0.2">
      <c r="B3980" s="14">
        <f>COUNTIFS($E$3:E3980,تقرير!$E$4)</f>
        <v>21</v>
      </c>
      <c r="C3980" s="48"/>
      <c r="D3980" s="48"/>
      <c r="E3980" s="48"/>
      <c r="F3980" s="50"/>
      <c r="G3980" s="51"/>
      <c r="H3980" s="128" t="str">
        <f>IF(F3980="","",_xlfn.IFNA(VLOOKUP(F3980,'سجل المشتريات'!E:M,9,0),"غير مسجلة في المشتريات"))</f>
        <v/>
      </c>
      <c r="I3980" s="27" t="str">
        <f>_xlfn.IFNA(VLOOKUP(E3980,الاوردرات!$B$1:$C$600,2,0),"")</f>
        <v/>
      </c>
      <c r="J3980" s="63"/>
      <c r="L3980" s="125" t="str">
        <f>IF(F3980="","",_xlfn.IFNA((VLOOKUP(F3980,help!L:M,2,0))*G3980,"غير مسجلة في المشتريات"))</f>
        <v/>
      </c>
    </row>
    <row r="3981" spans="2:12" x14ac:dyDescent="0.2">
      <c r="B3981" s="14">
        <f>COUNTIFS($E$3:E3981,تقرير!$E$4)</f>
        <v>21</v>
      </c>
      <c r="C3981" s="48"/>
      <c r="D3981" s="48"/>
      <c r="E3981" s="48"/>
      <c r="F3981" s="50"/>
      <c r="G3981" s="51"/>
      <c r="H3981" s="128" t="str">
        <f>IF(F3981="","",_xlfn.IFNA(VLOOKUP(F3981,'سجل المشتريات'!E:M,9,0),"غير مسجلة في المشتريات"))</f>
        <v/>
      </c>
      <c r="I3981" s="27" t="str">
        <f>_xlfn.IFNA(VLOOKUP(E3981,الاوردرات!$B$1:$C$600,2,0),"")</f>
        <v/>
      </c>
      <c r="J3981" s="63"/>
      <c r="L3981" s="125" t="str">
        <f>IF(F3981="","",_xlfn.IFNA((VLOOKUP(F3981,help!L:M,2,0))*G3981,"غير مسجلة في المشتريات"))</f>
        <v/>
      </c>
    </row>
    <row r="3982" spans="2:12" x14ac:dyDescent="0.2">
      <c r="B3982" s="14">
        <f>COUNTIFS($E$3:E3982,تقرير!$E$4)</f>
        <v>21</v>
      </c>
      <c r="C3982" s="48"/>
      <c r="D3982" s="48"/>
      <c r="E3982" s="48"/>
      <c r="F3982" s="50"/>
      <c r="G3982" s="51"/>
      <c r="H3982" s="128" t="str">
        <f>IF(F3982="","",_xlfn.IFNA(VLOOKUP(F3982,'سجل المشتريات'!E:M,9,0),"غير مسجلة في المشتريات"))</f>
        <v/>
      </c>
      <c r="I3982" s="27" t="str">
        <f>_xlfn.IFNA(VLOOKUP(E3982,الاوردرات!$B$1:$C$600,2,0),"")</f>
        <v/>
      </c>
      <c r="J3982" s="63"/>
      <c r="L3982" s="125" t="str">
        <f>IF(F3982="","",_xlfn.IFNA((VLOOKUP(F3982,help!L:M,2,0))*G3982,"غير مسجلة في المشتريات"))</f>
        <v/>
      </c>
    </row>
    <row r="3983" spans="2:12" x14ac:dyDescent="0.2">
      <c r="B3983" s="14">
        <f>COUNTIFS($E$3:E3983,تقرير!$E$4)</f>
        <v>21</v>
      </c>
      <c r="C3983" s="48"/>
      <c r="D3983" s="48"/>
      <c r="E3983" s="48"/>
      <c r="F3983" s="50"/>
      <c r="G3983" s="51"/>
      <c r="H3983" s="128" t="str">
        <f>IF(F3983="","",_xlfn.IFNA(VLOOKUP(F3983,'سجل المشتريات'!E:M,9,0),"غير مسجلة في المشتريات"))</f>
        <v/>
      </c>
      <c r="I3983" s="27" t="str">
        <f>_xlfn.IFNA(VLOOKUP(E3983,الاوردرات!$B$1:$C$600,2,0),"")</f>
        <v/>
      </c>
      <c r="J3983" s="63"/>
      <c r="L3983" s="125" t="str">
        <f>IF(F3983="","",_xlfn.IFNA((VLOOKUP(F3983,help!L:M,2,0))*G3983,"غير مسجلة في المشتريات"))</f>
        <v/>
      </c>
    </row>
    <row r="3984" spans="2:12" x14ac:dyDescent="0.2">
      <c r="B3984" s="14">
        <f>COUNTIFS($E$3:E3984,تقرير!$E$4)</f>
        <v>21</v>
      </c>
      <c r="C3984" s="48"/>
      <c r="D3984" s="48"/>
      <c r="E3984" s="48"/>
      <c r="F3984" s="50"/>
      <c r="G3984" s="51"/>
      <c r="H3984" s="128" t="str">
        <f>IF(F3984="","",_xlfn.IFNA(VLOOKUP(F3984,'سجل المشتريات'!E:M,9,0),"غير مسجلة في المشتريات"))</f>
        <v/>
      </c>
      <c r="I3984" s="27" t="str">
        <f>_xlfn.IFNA(VLOOKUP(E3984,الاوردرات!$B$1:$C$600,2,0),"")</f>
        <v/>
      </c>
      <c r="J3984" s="63"/>
      <c r="L3984" s="125" t="str">
        <f>IF(F3984="","",_xlfn.IFNA((VLOOKUP(F3984,help!L:M,2,0))*G3984,"غير مسجلة في المشتريات"))</f>
        <v/>
      </c>
    </row>
    <row r="3985" spans="2:12" x14ac:dyDescent="0.2">
      <c r="B3985" s="14">
        <f>COUNTIFS($E$3:E3985,تقرير!$E$4)</f>
        <v>21</v>
      </c>
      <c r="C3985" s="48"/>
      <c r="D3985" s="48"/>
      <c r="E3985" s="48"/>
      <c r="F3985" s="50"/>
      <c r="G3985" s="51"/>
      <c r="H3985" s="128" t="str">
        <f>IF(F3985="","",_xlfn.IFNA(VLOOKUP(F3985,'سجل المشتريات'!E:M,9,0),"غير مسجلة في المشتريات"))</f>
        <v/>
      </c>
      <c r="I3985" s="27" t="str">
        <f>_xlfn.IFNA(VLOOKUP(E3985,الاوردرات!$B$1:$C$600,2,0),"")</f>
        <v/>
      </c>
      <c r="J3985" s="63"/>
      <c r="L3985" s="125" t="str">
        <f>IF(F3985="","",_xlfn.IFNA((VLOOKUP(F3985,help!L:M,2,0))*G3985,"غير مسجلة في المشتريات"))</f>
        <v/>
      </c>
    </row>
    <row r="3986" spans="2:12" x14ac:dyDescent="0.2">
      <c r="B3986" s="14">
        <f>COUNTIFS($E$3:E3986,تقرير!$E$4)</f>
        <v>21</v>
      </c>
      <c r="C3986" s="48"/>
      <c r="D3986" s="48"/>
      <c r="E3986" s="48"/>
      <c r="F3986" s="50"/>
      <c r="G3986" s="51"/>
      <c r="H3986" s="128" t="str">
        <f>IF(F3986="","",_xlfn.IFNA(VLOOKUP(F3986,'سجل المشتريات'!E:M,9,0),"غير مسجلة في المشتريات"))</f>
        <v/>
      </c>
      <c r="I3986" s="27" t="str">
        <f>_xlfn.IFNA(VLOOKUP(E3986,الاوردرات!$B$1:$C$600,2,0),"")</f>
        <v/>
      </c>
      <c r="J3986" s="63"/>
      <c r="L3986" s="125" t="str">
        <f>IF(F3986="","",_xlfn.IFNA((VLOOKUP(F3986,help!L:M,2,0))*G3986,"غير مسجلة في المشتريات"))</f>
        <v/>
      </c>
    </row>
    <row r="3987" spans="2:12" x14ac:dyDescent="0.2">
      <c r="B3987" s="14">
        <f>COUNTIFS($E$3:E3987,تقرير!$E$4)</f>
        <v>21</v>
      </c>
      <c r="C3987" s="48"/>
      <c r="D3987" s="48"/>
      <c r="E3987" s="48"/>
      <c r="F3987" s="50"/>
      <c r="G3987" s="51"/>
      <c r="H3987" s="128" t="str">
        <f>IF(F3987="","",_xlfn.IFNA(VLOOKUP(F3987,'سجل المشتريات'!E:M,9,0),"غير مسجلة في المشتريات"))</f>
        <v/>
      </c>
      <c r="I3987" s="27" t="str">
        <f>_xlfn.IFNA(VLOOKUP(E3987,الاوردرات!$B$1:$C$600,2,0),"")</f>
        <v/>
      </c>
      <c r="J3987" s="63"/>
      <c r="L3987" s="125" t="str">
        <f>IF(F3987="","",_xlfn.IFNA((VLOOKUP(F3987,help!L:M,2,0))*G3987,"غير مسجلة في المشتريات"))</f>
        <v/>
      </c>
    </row>
    <row r="3988" spans="2:12" x14ac:dyDescent="0.2">
      <c r="B3988" s="14">
        <f>COUNTIFS($E$3:E3988,تقرير!$E$4)</f>
        <v>21</v>
      </c>
      <c r="C3988" s="48"/>
      <c r="D3988" s="48"/>
      <c r="E3988" s="48"/>
      <c r="F3988" s="50"/>
      <c r="G3988" s="51"/>
      <c r="H3988" s="128" t="str">
        <f>IF(F3988="","",_xlfn.IFNA(VLOOKUP(F3988,'سجل المشتريات'!E:M,9,0),"غير مسجلة في المشتريات"))</f>
        <v/>
      </c>
      <c r="I3988" s="27" t="str">
        <f>_xlfn.IFNA(VLOOKUP(E3988,الاوردرات!$B$1:$C$600,2,0),"")</f>
        <v/>
      </c>
      <c r="J3988" s="63"/>
      <c r="L3988" s="125" t="str">
        <f>IF(F3988="","",_xlfn.IFNA((VLOOKUP(F3988,help!L:M,2,0))*G3988,"غير مسجلة في المشتريات"))</f>
        <v/>
      </c>
    </row>
    <row r="3989" spans="2:12" x14ac:dyDescent="0.2">
      <c r="B3989" s="14">
        <f>COUNTIFS($E$3:E3989,تقرير!$E$4)</f>
        <v>21</v>
      </c>
      <c r="C3989" s="48"/>
      <c r="D3989" s="48"/>
      <c r="E3989" s="48"/>
      <c r="F3989" s="50"/>
      <c r="G3989" s="51"/>
      <c r="H3989" s="128" t="str">
        <f>IF(F3989="","",_xlfn.IFNA(VLOOKUP(F3989,'سجل المشتريات'!E:M,9,0),"غير مسجلة في المشتريات"))</f>
        <v/>
      </c>
      <c r="I3989" s="27" t="str">
        <f>_xlfn.IFNA(VLOOKUP(E3989,الاوردرات!$B$1:$C$600,2,0),"")</f>
        <v/>
      </c>
      <c r="J3989" s="63"/>
      <c r="L3989" s="125" t="str">
        <f>IF(F3989="","",_xlfn.IFNA((VLOOKUP(F3989,help!L:M,2,0))*G3989,"غير مسجلة في المشتريات"))</f>
        <v/>
      </c>
    </row>
    <row r="3990" spans="2:12" x14ac:dyDescent="0.2">
      <c r="B3990" s="14">
        <f>COUNTIFS($E$3:E3990,تقرير!$E$4)</f>
        <v>21</v>
      </c>
      <c r="C3990" s="48"/>
      <c r="D3990" s="48"/>
      <c r="E3990" s="48"/>
      <c r="F3990" s="50"/>
      <c r="G3990" s="51"/>
      <c r="H3990" s="128" t="str">
        <f>IF(F3990="","",_xlfn.IFNA(VLOOKUP(F3990,'سجل المشتريات'!E:M,9,0),"غير مسجلة في المشتريات"))</f>
        <v/>
      </c>
      <c r="I3990" s="27" t="str">
        <f>_xlfn.IFNA(VLOOKUP(E3990,الاوردرات!$B$1:$C$600,2,0),"")</f>
        <v/>
      </c>
      <c r="J3990" s="63"/>
      <c r="L3990" s="125" t="str">
        <f>IF(F3990="","",_xlfn.IFNA((VLOOKUP(F3990,help!L:M,2,0))*G3990,"غير مسجلة في المشتريات"))</f>
        <v/>
      </c>
    </row>
    <row r="3991" spans="2:12" x14ac:dyDescent="0.2">
      <c r="B3991" s="14">
        <f>COUNTIFS($E$3:E3991,تقرير!$E$4)</f>
        <v>21</v>
      </c>
      <c r="C3991" s="48"/>
      <c r="D3991" s="48"/>
      <c r="E3991" s="48"/>
      <c r="F3991" s="50"/>
      <c r="G3991" s="51"/>
      <c r="H3991" s="128" t="str">
        <f>IF(F3991="","",_xlfn.IFNA(VLOOKUP(F3991,'سجل المشتريات'!E:M,9,0),"غير مسجلة في المشتريات"))</f>
        <v/>
      </c>
      <c r="I3991" s="27" t="str">
        <f>_xlfn.IFNA(VLOOKUP(E3991,الاوردرات!$B$1:$C$600,2,0),"")</f>
        <v/>
      </c>
      <c r="J3991" s="63"/>
      <c r="L3991" s="125" t="str">
        <f>IF(F3991="","",_xlfn.IFNA((VLOOKUP(F3991,help!L:M,2,0))*G3991,"غير مسجلة في المشتريات"))</f>
        <v/>
      </c>
    </row>
    <row r="3992" spans="2:12" x14ac:dyDescent="0.2">
      <c r="B3992" s="14">
        <f>COUNTIFS($E$3:E3992,تقرير!$E$4)</f>
        <v>21</v>
      </c>
      <c r="C3992" s="48"/>
      <c r="D3992" s="48"/>
      <c r="E3992" s="48"/>
      <c r="F3992" s="50"/>
      <c r="G3992" s="51"/>
      <c r="H3992" s="128" t="str">
        <f>IF(F3992="","",_xlfn.IFNA(VLOOKUP(F3992,'سجل المشتريات'!E:M,9,0),"غير مسجلة في المشتريات"))</f>
        <v/>
      </c>
      <c r="I3992" s="27" t="str">
        <f>_xlfn.IFNA(VLOOKUP(E3992,الاوردرات!$B$1:$C$600,2,0),"")</f>
        <v/>
      </c>
      <c r="J3992" s="63"/>
      <c r="L3992" s="125" t="str">
        <f>IF(F3992="","",_xlfn.IFNA((VLOOKUP(F3992,help!L:M,2,0))*G3992,"غير مسجلة في المشتريات"))</f>
        <v/>
      </c>
    </row>
    <row r="3993" spans="2:12" x14ac:dyDescent="0.2">
      <c r="B3993" s="14">
        <f>COUNTIFS($E$3:E3993,تقرير!$E$4)</f>
        <v>21</v>
      </c>
      <c r="C3993" s="48"/>
      <c r="D3993" s="48"/>
      <c r="E3993" s="48"/>
      <c r="F3993" s="50"/>
      <c r="G3993" s="51"/>
      <c r="H3993" s="128" t="str">
        <f>IF(F3993="","",_xlfn.IFNA(VLOOKUP(F3993,'سجل المشتريات'!E:M,9,0),"غير مسجلة في المشتريات"))</f>
        <v/>
      </c>
      <c r="I3993" s="27" t="str">
        <f>_xlfn.IFNA(VLOOKUP(E3993,الاوردرات!$B$1:$C$600,2,0),"")</f>
        <v/>
      </c>
      <c r="J3993" s="63"/>
      <c r="L3993" s="125" t="str">
        <f>IF(F3993="","",_xlfn.IFNA((VLOOKUP(F3993,help!L:M,2,0))*G3993,"غير مسجلة في المشتريات"))</f>
        <v/>
      </c>
    </row>
    <row r="3994" spans="2:12" x14ac:dyDescent="0.2">
      <c r="B3994" s="14">
        <f>COUNTIFS($E$3:E3994,تقرير!$E$4)</f>
        <v>21</v>
      </c>
      <c r="C3994" s="48"/>
      <c r="D3994" s="48"/>
      <c r="E3994" s="48"/>
      <c r="F3994" s="50"/>
      <c r="G3994" s="51"/>
      <c r="H3994" s="128" t="str">
        <f>IF(F3994="","",_xlfn.IFNA(VLOOKUP(F3994,'سجل المشتريات'!E:M,9,0),"غير مسجلة في المشتريات"))</f>
        <v/>
      </c>
      <c r="I3994" s="27" t="str">
        <f>_xlfn.IFNA(VLOOKUP(E3994,الاوردرات!$B$1:$C$600,2,0),"")</f>
        <v/>
      </c>
      <c r="J3994" s="63"/>
      <c r="L3994" s="125" t="str">
        <f>IF(F3994="","",_xlfn.IFNA((VLOOKUP(F3994,help!L:M,2,0))*G3994,"غير مسجلة في المشتريات"))</f>
        <v/>
      </c>
    </row>
    <row r="3995" spans="2:12" x14ac:dyDescent="0.2">
      <c r="B3995" s="14">
        <f>COUNTIFS($E$3:E3995,تقرير!$E$4)</f>
        <v>21</v>
      </c>
      <c r="C3995" s="48"/>
      <c r="D3995" s="48"/>
      <c r="E3995" s="48"/>
      <c r="F3995" s="50"/>
      <c r="G3995" s="51"/>
      <c r="H3995" s="128" t="str">
        <f>IF(F3995="","",_xlfn.IFNA(VLOOKUP(F3995,'سجل المشتريات'!E:M,9,0),"غير مسجلة في المشتريات"))</f>
        <v/>
      </c>
      <c r="I3995" s="27" t="str">
        <f>_xlfn.IFNA(VLOOKUP(E3995,الاوردرات!$B$1:$C$600,2,0),"")</f>
        <v/>
      </c>
      <c r="J3995" s="63"/>
      <c r="L3995" s="125" t="str">
        <f>IF(F3995="","",_xlfn.IFNA((VLOOKUP(F3995,help!L:M,2,0))*G3995,"غير مسجلة في المشتريات"))</f>
        <v/>
      </c>
    </row>
    <row r="3996" spans="2:12" x14ac:dyDescent="0.2">
      <c r="B3996" s="14">
        <f>COUNTIFS($E$3:E3996,تقرير!$E$4)</f>
        <v>21</v>
      </c>
      <c r="C3996" s="48"/>
      <c r="D3996" s="48"/>
      <c r="E3996" s="48"/>
      <c r="F3996" s="50"/>
      <c r="G3996" s="51"/>
      <c r="H3996" s="128" t="str">
        <f>IF(F3996="","",_xlfn.IFNA(VLOOKUP(F3996,'سجل المشتريات'!E:M,9,0),"غير مسجلة في المشتريات"))</f>
        <v/>
      </c>
      <c r="I3996" s="27" t="str">
        <f>_xlfn.IFNA(VLOOKUP(E3996,الاوردرات!$B$1:$C$600,2,0),"")</f>
        <v/>
      </c>
      <c r="J3996" s="63"/>
      <c r="L3996" s="125" t="str">
        <f>IF(F3996="","",_xlfn.IFNA((VLOOKUP(F3996,help!L:M,2,0))*G3996,"غير مسجلة في المشتريات"))</f>
        <v/>
      </c>
    </row>
    <row r="3997" spans="2:12" x14ac:dyDescent="0.2">
      <c r="B3997" s="14">
        <f>COUNTIFS($E$3:E3997,تقرير!$E$4)</f>
        <v>21</v>
      </c>
      <c r="C3997" s="48"/>
      <c r="D3997" s="48"/>
      <c r="E3997" s="48"/>
      <c r="F3997" s="50"/>
      <c r="G3997" s="51"/>
      <c r="H3997" s="128" t="str">
        <f>IF(F3997="","",_xlfn.IFNA(VLOOKUP(F3997,'سجل المشتريات'!E:M,9,0),"غير مسجلة في المشتريات"))</f>
        <v/>
      </c>
      <c r="I3997" s="27" t="str">
        <f>_xlfn.IFNA(VLOOKUP(E3997,الاوردرات!$B$1:$C$600,2,0),"")</f>
        <v/>
      </c>
      <c r="J3997" s="63"/>
      <c r="L3997" s="125" t="str">
        <f>IF(F3997="","",_xlfn.IFNA((VLOOKUP(F3997,help!L:M,2,0))*G3997,"غير مسجلة في المشتريات"))</f>
        <v/>
      </c>
    </row>
    <row r="3998" spans="2:12" x14ac:dyDescent="0.2">
      <c r="B3998" s="14">
        <f>COUNTIFS($E$3:E3998,تقرير!$E$4)</f>
        <v>21</v>
      </c>
      <c r="C3998" s="48"/>
      <c r="D3998" s="48"/>
      <c r="E3998" s="48"/>
      <c r="F3998" s="50"/>
      <c r="G3998" s="51"/>
      <c r="H3998" s="128" t="str">
        <f>IF(F3998="","",_xlfn.IFNA(VLOOKUP(F3998,'سجل المشتريات'!E:M,9,0),"غير مسجلة في المشتريات"))</f>
        <v/>
      </c>
      <c r="I3998" s="27" t="str">
        <f>_xlfn.IFNA(VLOOKUP(E3998,الاوردرات!$B$1:$C$600,2,0),"")</f>
        <v/>
      </c>
      <c r="J3998" s="63"/>
      <c r="L3998" s="125" t="str">
        <f>IF(F3998="","",_xlfn.IFNA((VLOOKUP(F3998,help!L:M,2,0))*G3998,"غير مسجلة في المشتريات"))</f>
        <v/>
      </c>
    </row>
    <row r="3999" spans="2:12" x14ac:dyDescent="0.2">
      <c r="B3999" s="14">
        <f>COUNTIFS($E$3:E3999,تقرير!$E$4)</f>
        <v>21</v>
      </c>
      <c r="C3999" s="48"/>
      <c r="D3999" s="48"/>
      <c r="E3999" s="48"/>
      <c r="F3999" s="50"/>
      <c r="G3999" s="51"/>
      <c r="H3999" s="128" t="str">
        <f>IF(F3999="","",_xlfn.IFNA(VLOOKUP(F3999,'سجل المشتريات'!E:M,9,0),"غير مسجلة في المشتريات"))</f>
        <v/>
      </c>
      <c r="I3999" s="27" t="str">
        <f>_xlfn.IFNA(VLOOKUP(E3999,الاوردرات!$B$1:$C$600,2,0),"")</f>
        <v/>
      </c>
      <c r="J3999" s="63"/>
      <c r="L3999" s="125" t="str">
        <f>IF(F3999="","",_xlfn.IFNA((VLOOKUP(F3999,help!L:M,2,0))*G3999,"غير مسجلة في المشتريات"))</f>
        <v/>
      </c>
    </row>
    <row r="4000" spans="2:12" x14ac:dyDescent="0.2">
      <c r="B4000" s="14">
        <f>COUNTIFS($E$3:E4000,تقرير!$E$4)</f>
        <v>21</v>
      </c>
      <c r="C4000" s="48"/>
      <c r="D4000" s="48"/>
      <c r="E4000" s="48"/>
      <c r="F4000" s="50"/>
      <c r="G4000" s="51"/>
      <c r="H4000" s="128" t="str">
        <f>IF(F4000="","",_xlfn.IFNA(VLOOKUP(F4000,'سجل المشتريات'!E:M,9,0),"غير مسجلة في المشتريات"))</f>
        <v/>
      </c>
      <c r="I4000" s="27" t="str">
        <f>_xlfn.IFNA(VLOOKUP(E4000,الاوردرات!$B$1:$C$600,2,0),"")</f>
        <v/>
      </c>
      <c r="J4000" s="63"/>
      <c r="L4000" s="125" t="str">
        <f>IF(F4000="","",_xlfn.IFNA((VLOOKUP(F4000,help!L:M,2,0))*G4000,"غير مسجلة في المشتريات"))</f>
        <v/>
      </c>
    </row>
    <row r="4001" spans="2:12" x14ac:dyDescent="0.2">
      <c r="B4001" s="14">
        <f>COUNTIFS($E$3:E4001,تقرير!$E$4)</f>
        <v>21</v>
      </c>
      <c r="C4001" s="48"/>
      <c r="D4001" s="48"/>
      <c r="E4001" s="48"/>
      <c r="F4001" s="50"/>
      <c r="G4001" s="51"/>
      <c r="H4001" s="128" t="str">
        <f>IF(F4001="","",_xlfn.IFNA(VLOOKUP(F4001,'سجل المشتريات'!E:M,9,0),"غير مسجلة في المشتريات"))</f>
        <v/>
      </c>
      <c r="I4001" s="27" t="str">
        <f>_xlfn.IFNA(VLOOKUP(E4001,الاوردرات!$B$1:$C$600,2,0),"")</f>
        <v/>
      </c>
      <c r="J4001" s="63"/>
      <c r="L4001" s="125" t="str">
        <f>IF(F4001="","",_xlfn.IFNA((VLOOKUP(F4001,help!L:M,2,0))*G4001,"غير مسجلة في المشتريات"))</f>
        <v/>
      </c>
    </row>
    <row r="4002" spans="2:12" x14ac:dyDescent="0.2">
      <c r="B4002" s="14">
        <f>COUNTIFS($E$3:E4002,تقرير!$E$4)</f>
        <v>21</v>
      </c>
      <c r="C4002" s="48"/>
      <c r="D4002" s="48"/>
      <c r="E4002" s="48"/>
      <c r="F4002" s="50"/>
      <c r="G4002" s="51"/>
      <c r="H4002" s="128" t="str">
        <f>IF(F4002="","",_xlfn.IFNA(VLOOKUP(F4002,'سجل المشتريات'!E:M,9,0),"غير مسجلة في المشتريات"))</f>
        <v/>
      </c>
      <c r="I4002" s="27" t="str">
        <f>_xlfn.IFNA(VLOOKUP(E4002,الاوردرات!$B$1:$C$600,2,0),"")</f>
        <v/>
      </c>
      <c r="J4002" s="63"/>
      <c r="L4002" s="125" t="str">
        <f>IF(F4002="","",_xlfn.IFNA((VLOOKUP(F4002,help!L:M,2,0))*G4002,"غير مسجلة في المشتريات"))</f>
        <v/>
      </c>
    </row>
    <row r="4003" spans="2:12" x14ac:dyDescent="0.2">
      <c r="B4003" s="14">
        <f>COUNTIFS($E$3:E4003,تقرير!$E$4)</f>
        <v>21</v>
      </c>
      <c r="C4003" s="48"/>
      <c r="D4003" s="48"/>
      <c r="E4003" s="48"/>
      <c r="F4003" s="50"/>
      <c r="G4003" s="51"/>
      <c r="H4003" s="128" t="str">
        <f>IF(F4003="","",_xlfn.IFNA(VLOOKUP(F4003,'سجل المشتريات'!E:M,9,0),"غير مسجلة في المشتريات"))</f>
        <v/>
      </c>
      <c r="I4003" s="27" t="str">
        <f>_xlfn.IFNA(VLOOKUP(E4003,الاوردرات!$B$1:$C$600,2,0),"")</f>
        <v/>
      </c>
      <c r="J4003" s="63"/>
      <c r="L4003" s="125" t="str">
        <f>IF(F4003="","",_xlfn.IFNA((VLOOKUP(F4003,help!L:M,2,0))*G4003,"غير مسجلة في المشتريات"))</f>
        <v/>
      </c>
    </row>
    <row r="4004" spans="2:12" x14ac:dyDescent="0.2">
      <c r="B4004" s="14">
        <f>COUNTIFS($E$3:E4004,تقرير!$E$4)</f>
        <v>21</v>
      </c>
      <c r="C4004" s="48"/>
      <c r="D4004" s="48"/>
      <c r="E4004" s="48"/>
      <c r="F4004" s="50"/>
      <c r="G4004" s="51"/>
      <c r="H4004" s="128" t="str">
        <f>IF(F4004="","",_xlfn.IFNA(VLOOKUP(F4004,'سجل المشتريات'!E:M,9,0),"غير مسجلة في المشتريات"))</f>
        <v/>
      </c>
      <c r="I4004" s="27" t="str">
        <f>_xlfn.IFNA(VLOOKUP(E4004,الاوردرات!$B$1:$C$600,2,0),"")</f>
        <v/>
      </c>
      <c r="J4004" s="63"/>
      <c r="L4004" s="125" t="str">
        <f>IF(F4004="","",_xlfn.IFNA((VLOOKUP(F4004,help!L:M,2,0))*G4004,"غير مسجلة في المشتريات"))</f>
        <v/>
      </c>
    </row>
    <row r="4005" spans="2:12" x14ac:dyDescent="0.2">
      <c r="B4005" s="14">
        <f>COUNTIFS($E$3:E4005,تقرير!$E$4)</f>
        <v>21</v>
      </c>
      <c r="C4005" s="48"/>
      <c r="D4005" s="48"/>
      <c r="E4005" s="48"/>
      <c r="F4005" s="50"/>
      <c r="G4005" s="51"/>
      <c r="H4005" s="128" t="str">
        <f>IF(F4005="","",_xlfn.IFNA(VLOOKUP(F4005,'سجل المشتريات'!E:M,9,0),"غير مسجلة في المشتريات"))</f>
        <v/>
      </c>
      <c r="I4005" s="27" t="str">
        <f>_xlfn.IFNA(VLOOKUP(E4005,الاوردرات!$B$1:$C$600,2,0),"")</f>
        <v/>
      </c>
      <c r="J4005" s="63"/>
      <c r="L4005" s="125" t="str">
        <f>IF(F4005="","",_xlfn.IFNA((VLOOKUP(F4005,help!L:M,2,0))*G4005,"غير مسجلة في المشتريات"))</f>
        <v/>
      </c>
    </row>
    <row r="4006" spans="2:12" x14ac:dyDescent="0.2">
      <c r="B4006" s="14">
        <f>COUNTIFS($E$3:E4006,تقرير!$E$4)</f>
        <v>21</v>
      </c>
      <c r="C4006" s="48"/>
      <c r="D4006" s="48"/>
      <c r="E4006" s="48"/>
      <c r="F4006" s="50"/>
      <c r="G4006" s="51"/>
      <c r="H4006" s="128" t="str">
        <f>IF(F4006="","",_xlfn.IFNA(VLOOKUP(F4006,'سجل المشتريات'!E:M,9,0),"غير مسجلة في المشتريات"))</f>
        <v/>
      </c>
      <c r="I4006" s="27" t="str">
        <f>_xlfn.IFNA(VLOOKUP(E4006,الاوردرات!$B$1:$C$600,2,0),"")</f>
        <v/>
      </c>
      <c r="J4006" s="63"/>
      <c r="L4006" s="125" t="str">
        <f>IF(F4006="","",_xlfn.IFNA((VLOOKUP(F4006,help!L:M,2,0))*G4006,"غير مسجلة في المشتريات"))</f>
        <v/>
      </c>
    </row>
    <row r="4007" spans="2:12" x14ac:dyDescent="0.2">
      <c r="B4007" s="14">
        <f>COUNTIFS($E$3:E4007,تقرير!$E$4)</f>
        <v>21</v>
      </c>
      <c r="C4007" s="48"/>
      <c r="D4007" s="48"/>
      <c r="E4007" s="48"/>
      <c r="F4007" s="50"/>
      <c r="G4007" s="51"/>
      <c r="H4007" s="128" t="str">
        <f>IF(F4007="","",_xlfn.IFNA(VLOOKUP(F4007,'سجل المشتريات'!E:M,9,0),"غير مسجلة في المشتريات"))</f>
        <v/>
      </c>
      <c r="I4007" s="27" t="str">
        <f>_xlfn.IFNA(VLOOKUP(E4007,الاوردرات!$B$1:$C$600,2,0),"")</f>
        <v/>
      </c>
      <c r="J4007" s="63"/>
      <c r="L4007" s="125" t="str">
        <f>IF(F4007="","",_xlfn.IFNA((VLOOKUP(F4007,help!L:M,2,0))*G4007,"غير مسجلة في المشتريات"))</f>
        <v/>
      </c>
    </row>
    <row r="4008" spans="2:12" x14ac:dyDescent="0.2">
      <c r="B4008" s="14">
        <f>COUNTIFS($E$3:E4008,تقرير!$E$4)</f>
        <v>21</v>
      </c>
      <c r="C4008" s="48"/>
      <c r="D4008" s="48"/>
      <c r="E4008" s="48"/>
      <c r="F4008" s="50"/>
      <c r="G4008" s="51"/>
      <c r="H4008" s="128" t="str">
        <f>IF(F4008="","",_xlfn.IFNA(VLOOKUP(F4008,'سجل المشتريات'!E:M,9,0),"غير مسجلة في المشتريات"))</f>
        <v/>
      </c>
      <c r="I4008" s="27" t="str">
        <f>_xlfn.IFNA(VLOOKUP(E4008,الاوردرات!$B$1:$C$600,2,0),"")</f>
        <v/>
      </c>
      <c r="J4008" s="63"/>
      <c r="L4008" s="125" t="str">
        <f>IF(F4008="","",_xlfn.IFNA((VLOOKUP(F4008,help!L:M,2,0))*G4008,"غير مسجلة في المشتريات"))</f>
        <v/>
      </c>
    </row>
    <row r="4009" spans="2:12" x14ac:dyDescent="0.2">
      <c r="B4009" s="14">
        <f>COUNTIFS($E$3:E4009,تقرير!$E$4)</f>
        <v>21</v>
      </c>
      <c r="C4009" s="48"/>
      <c r="D4009" s="48"/>
      <c r="E4009" s="48"/>
      <c r="F4009" s="50"/>
      <c r="G4009" s="51"/>
      <c r="H4009" s="128" t="str">
        <f>IF(F4009="","",_xlfn.IFNA(VLOOKUP(F4009,'سجل المشتريات'!E:M,9,0),"غير مسجلة في المشتريات"))</f>
        <v/>
      </c>
      <c r="I4009" s="27" t="str">
        <f>_xlfn.IFNA(VLOOKUP(E4009,الاوردرات!$B$1:$C$600,2,0),"")</f>
        <v/>
      </c>
      <c r="J4009" s="63"/>
      <c r="L4009" s="125" t="str">
        <f>IF(F4009="","",_xlfn.IFNA((VLOOKUP(F4009,help!L:M,2,0))*G4009,"غير مسجلة في المشتريات"))</f>
        <v/>
      </c>
    </row>
    <row r="4010" spans="2:12" x14ac:dyDescent="0.2">
      <c r="B4010" s="14">
        <f>COUNTIFS($E$3:E4010,تقرير!$E$4)</f>
        <v>21</v>
      </c>
      <c r="C4010" s="48"/>
      <c r="D4010" s="48"/>
      <c r="E4010" s="48"/>
      <c r="F4010" s="50"/>
      <c r="G4010" s="51"/>
      <c r="H4010" s="128" t="str">
        <f>IF(F4010="","",_xlfn.IFNA(VLOOKUP(F4010,'سجل المشتريات'!E:M,9,0),"غير مسجلة في المشتريات"))</f>
        <v/>
      </c>
      <c r="I4010" s="27" t="str">
        <f>_xlfn.IFNA(VLOOKUP(E4010,الاوردرات!$B$1:$C$600,2,0),"")</f>
        <v/>
      </c>
      <c r="J4010" s="63"/>
      <c r="L4010" s="125" t="str">
        <f>IF(F4010="","",_xlfn.IFNA((VLOOKUP(F4010,help!L:M,2,0))*G4010,"غير مسجلة في المشتريات"))</f>
        <v/>
      </c>
    </row>
    <row r="4011" spans="2:12" x14ac:dyDescent="0.2">
      <c r="B4011" s="14">
        <f>COUNTIFS($E$3:E4011,تقرير!$E$4)</f>
        <v>21</v>
      </c>
      <c r="C4011" s="48"/>
      <c r="D4011" s="48"/>
      <c r="E4011" s="48"/>
      <c r="F4011" s="50"/>
      <c r="G4011" s="51"/>
      <c r="H4011" s="128" t="str">
        <f>IF(F4011="","",_xlfn.IFNA(VLOOKUP(F4011,'سجل المشتريات'!E:M,9,0),"غير مسجلة في المشتريات"))</f>
        <v/>
      </c>
      <c r="I4011" s="27" t="str">
        <f>_xlfn.IFNA(VLOOKUP(E4011,الاوردرات!$B$1:$C$600,2,0),"")</f>
        <v/>
      </c>
      <c r="J4011" s="63"/>
      <c r="L4011" s="125" t="str">
        <f>IF(F4011="","",_xlfn.IFNA((VLOOKUP(F4011,help!L:M,2,0))*G4011,"غير مسجلة في المشتريات"))</f>
        <v/>
      </c>
    </row>
    <row r="4012" spans="2:12" x14ac:dyDescent="0.2">
      <c r="B4012" s="14">
        <f>COUNTIFS($E$3:E4012,تقرير!$E$4)</f>
        <v>21</v>
      </c>
      <c r="C4012" s="48"/>
      <c r="D4012" s="48"/>
      <c r="E4012" s="48"/>
      <c r="F4012" s="50"/>
      <c r="G4012" s="51"/>
      <c r="H4012" s="128" t="str">
        <f>IF(F4012="","",_xlfn.IFNA(VLOOKUP(F4012,'سجل المشتريات'!E:M,9,0),"غير مسجلة في المشتريات"))</f>
        <v/>
      </c>
      <c r="I4012" s="27" t="str">
        <f>_xlfn.IFNA(VLOOKUP(E4012,الاوردرات!$B$1:$C$600,2,0),"")</f>
        <v/>
      </c>
      <c r="J4012" s="63"/>
      <c r="L4012" s="125" t="str">
        <f>IF(F4012="","",_xlfn.IFNA((VLOOKUP(F4012,help!L:M,2,0))*G4012,"غير مسجلة في المشتريات"))</f>
        <v/>
      </c>
    </row>
    <row r="4013" spans="2:12" x14ac:dyDescent="0.2">
      <c r="B4013" s="14">
        <f>COUNTIFS($E$3:E4013,تقرير!$E$4)</f>
        <v>21</v>
      </c>
      <c r="C4013" s="48"/>
      <c r="D4013" s="48"/>
      <c r="E4013" s="48"/>
      <c r="F4013" s="50"/>
      <c r="G4013" s="51"/>
      <c r="H4013" s="128" t="str">
        <f>IF(F4013="","",_xlfn.IFNA(VLOOKUP(F4013,'سجل المشتريات'!E:M,9,0),"غير مسجلة في المشتريات"))</f>
        <v/>
      </c>
      <c r="I4013" s="27" t="str">
        <f>_xlfn.IFNA(VLOOKUP(E4013,الاوردرات!$B$1:$C$600,2,0),"")</f>
        <v/>
      </c>
      <c r="J4013" s="63"/>
      <c r="L4013" s="125" t="str">
        <f>IF(F4013="","",_xlfn.IFNA((VLOOKUP(F4013,help!L:M,2,0))*G4013,"غير مسجلة في المشتريات"))</f>
        <v/>
      </c>
    </row>
    <row r="4014" spans="2:12" x14ac:dyDescent="0.2">
      <c r="B4014" s="14">
        <f>COUNTIFS($E$3:E4014,تقرير!$E$4)</f>
        <v>21</v>
      </c>
      <c r="C4014" s="48"/>
      <c r="D4014" s="48"/>
      <c r="E4014" s="48"/>
      <c r="F4014" s="50"/>
      <c r="G4014" s="51"/>
      <c r="H4014" s="128" t="str">
        <f>IF(F4014="","",_xlfn.IFNA(VLOOKUP(F4014,'سجل المشتريات'!E:M,9,0),"غير مسجلة في المشتريات"))</f>
        <v/>
      </c>
      <c r="I4014" s="27" t="str">
        <f>_xlfn.IFNA(VLOOKUP(E4014,الاوردرات!$B$1:$C$600,2,0),"")</f>
        <v/>
      </c>
      <c r="J4014" s="63"/>
      <c r="L4014" s="125" t="str">
        <f>IF(F4014="","",_xlfn.IFNA((VLOOKUP(F4014,help!L:M,2,0))*G4014,"غير مسجلة في المشتريات"))</f>
        <v/>
      </c>
    </row>
    <row r="4015" spans="2:12" x14ac:dyDescent="0.2">
      <c r="B4015" s="14">
        <f>COUNTIFS($E$3:E4015,تقرير!$E$4)</f>
        <v>21</v>
      </c>
      <c r="C4015" s="48"/>
      <c r="D4015" s="48"/>
      <c r="E4015" s="48"/>
      <c r="F4015" s="50"/>
      <c r="G4015" s="51"/>
      <c r="H4015" s="128" t="str">
        <f>IF(F4015="","",_xlfn.IFNA(VLOOKUP(F4015,'سجل المشتريات'!E:M,9,0),"غير مسجلة في المشتريات"))</f>
        <v/>
      </c>
      <c r="I4015" s="27" t="str">
        <f>_xlfn.IFNA(VLOOKUP(E4015,الاوردرات!$B$1:$C$600,2,0),"")</f>
        <v/>
      </c>
      <c r="J4015" s="63"/>
      <c r="L4015" s="125" t="str">
        <f>IF(F4015="","",_xlfn.IFNA((VLOOKUP(F4015,help!L:M,2,0))*G4015,"غير مسجلة في المشتريات"))</f>
        <v/>
      </c>
    </row>
    <row r="4016" spans="2:12" x14ac:dyDescent="0.2">
      <c r="B4016" s="14">
        <f>COUNTIFS($E$3:E4016,تقرير!$E$4)</f>
        <v>21</v>
      </c>
      <c r="C4016" s="48"/>
      <c r="D4016" s="48"/>
      <c r="E4016" s="48"/>
      <c r="F4016" s="50"/>
      <c r="G4016" s="51"/>
      <c r="H4016" s="128" t="str">
        <f>IF(F4016="","",_xlfn.IFNA(VLOOKUP(F4016,'سجل المشتريات'!E:M,9,0),"غير مسجلة في المشتريات"))</f>
        <v/>
      </c>
      <c r="I4016" s="27" t="str">
        <f>_xlfn.IFNA(VLOOKUP(E4016,الاوردرات!$B$1:$C$600,2,0),"")</f>
        <v/>
      </c>
      <c r="J4016" s="63"/>
      <c r="L4016" s="125" t="str">
        <f>IF(F4016="","",_xlfn.IFNA((VLOOKUP(F4016,help!L:M,2,0))*G4016,"غير مسجلة في المشتريات"))</f>
        <v/>
      </c>
    </row>
    <row r="4017" spans="2:12" x14ac:dyDescent="0.2">
      <c r="B4017" s="14">
        <f>COUNTIFS($E$3:E4017,تقرير!$E$4)</f>
        <v>21</v>
      </c>
      <c r="C4017" s="48"/>
      <c r="D4017" s="48"/>
      <c r="E4017" s="48"/>
      <c r="F4017" s="50"/>
      <c r="G4017" s="51"/>
      <c r="H4017" s="128" t="str">
        <f>IF(F4017="","",_xlfn.IFNA(VLOOKUP(F4017,'سجل المشتريات'!E:M,9,0),"غير مسجلة في المشتريات"))</f>
        <v/>
      </c>
      <c r="I4017" s="27" t="str">
        <f>_xlfn.IFNA(VLOOKUP(E4017,الاوردرات!$B$1:$C$600,2,0),"")</f>
        <v/>
      </c>
      <c r="J4017" s="63"/>
      <c r="L4017" s="125" t="str">
        <f>IF(F4017="","",_xlfn.IFNA((VLOOKUP(F4017,help!L:M,2,0))*G4017,"غير مسجلة في المشتريات"))</f>
        <v/>
      </c>
    </row>
    <row r="4018" spans="2:12" x14ac:dyDescent="0.2">
      <c r="B4018" s="14">
        <f>COUNTIFS($E$3:E4018,تقرير!$E$4)</f>
        <v>21</v>
      </c>
      <c r="C4018" s="48"/>
      <c r="D4018" s="48"/>
      <c r="E4018" s="48"/>
      <c r="F4018" s="50"/>
      <c r="G4018" s="51"/>
      <c r="H4018" s="128" t="str">
        <f>IF(F4018="","",_xlfn.IFNA(VLOOKUP(F4018,'سجل المشتريات'!E:M,9,0),"غير مسجلة في المشتريات"))</f>
        <v/>
      </c>
      <c r="I4018" s="27" t="str">
        <f>_xlfn.IFNA(VLOOKUP(E4018,الاوردرات!$B$1:$C$600,2,0),"")</f>
        <v/>
      </c>
      <c r="J4018" s="63"/>
      <c r="L4018" s="125" t="str">
        <f>IF(F4018="","",_xlfn.IFNA((VLOOKUP(F4018,help!L:M,2,0))*G4018,"غير مسجلة في المشتريات"))</f>
        <v/>
      </c>
    </row>
    <row r="4019" spans="2:12" x14ac:dyDescent="0.2">
      <c r="B4019" s="14">
        <f>COUNTIFS($E$3:E4019,تقرير!$E$4)</f>
        <v>21</v>
      </c>
      <c r="C4019" s="48"/>
      <c r="D4019" s="48"/>
      <c r="E4019" s="48"/>
      <c r="F4019" s="50"/>
      <c r="G4019" s="51"/>
      <c r="H4019" s="128" t="str">
        <f>IF(F4019="","",_xlfn.IFNA(VLOOKUP(F4019,'سجل المشتريات'!E:M,9,0),"غير مسجلة في المشتريات"))</f>
        <v/>
      </c>
      <c r="I4019" s="27" t="str">
        <f>_xlfn.IFNA(VLOOKUP(E4019,الاوردرات!$B$1:$C$600,2,0),"")</f>
        <v/>
      </c>
      <c r="J4019" s="63"/>
      <c r="L4019" s="125" t="str">
        <f>IF(F4019="","",_xlfn.IFNA((VLOOKUP(F4019,help!L:M,2,0))*G4019,"غير مسجلة في المشتريات"))</f>
        <v/>
      </c>
    </row>
    <row r="4020" spans="2:12" x14ac:dyDescent="0.2">
      <c r="B4020" s="14">
        <f>COUNTIFS($E$3:E4020,تقرير!$E$4)</f>
        <v>21</v>
      </c>
      <c r="C4020" s="48"/>
      <c r="D4020" s="48"/>
      <c r="E4020" s="48"/>
      <c r="F4020" s="50"/>
      <c r="G4020" s="51"/>
      <c r="H4020" s="128" t="str">
        <f>IF(F4020="","",_xlfn.IFNA(VLOOKUP(F4020,'سجل المشتريات'!E:M,9,0),"غير مسجلة في المشتريات"))</f>
        <v/>
      </c>
      <c r="I4020" s="27" t="str">
        <f>_xlfn.IFNA(VLOOKUP(E4020,الاوردرات!$B$1:$C$600,2,0),"")</f>
        <v/>
      </c>
      <c r="J4020" s="63"/>
      <c r="L4020" s="125" t="str">
        <f>IF(F4020="","",_xlfn.IFNA((VLOOKUP(F4020,help!L:M,2,0))*G4020,"غير مسجلة في المشتريات"))</f>
        <v/>
      </c>
    </row>
    <row r="4021" spans="2:12" x14ac:dyDescent="0.2">
      <c r="B4021" s="14">
        <f>COUNTIFS($E$3:E4021,تقرير!$E$4)</f>
        <v>21</v>
      </c>
      <c r="C4021" s="48"/>
      <c r="D4021" s="48"/>
      <c r="E4021" s="48"/>
      <c r="F4021" s="50"/>
      <c r="G4021" s="51"/>
      <c r="H4021" s="128" t="str">
        <f>IF(F4021="","",_xlfn.IFNA(VLOOKUP(F4021,'سجل المشتريات'!E:M,9,0),"غير مسجلة في المشتريات"))</f>
        <v/>
      </c>
      <c r="I4021" s="27" t="str">
        <f>_xlfn.IFNA(VLOOKUP(E4021,الاوردرات!$B$1:$C$600,2,0),"")</f>
        <v/>
      </c>
      <c r="J4021" s="63"/>
      <c r="L4021" s="125" t="str">
        <f>IF(F4021="","",_xlfn.IFNA((VLOOKUP(F4021,help!L:M,2,0))*G4021,"غير مسجلة في المشتريات"))</f>
        <v/>
      </c>
    </row>
    <row r="4022" spans="2:12" x14ac:dyDescent="0.2">
      <c r="B4022" s="14">
        <f>COUNTIFS($E$3:E4022,تقرير!$E$4)</f>
        <v>21</v>
      </c>
      <c r="C4022" s="48"/>
      <c r="D4022" s="48"/>
      <c r="E4022" s="48"/>
      <c r="F4022" s="50"/>
      <c r="G4022" s="51"/>
      <c r="H4022" s="128" t="str">
        <f>IF(F4022="","",_xlfn.IFNA(VLOOKUP(F4022,'سجل المشتريات'!E:M,9,0),"غير مسجلة في المشتريات"))</f>
        <v/>
      </c>
      <c r="I4022" s="27" t="str">
        <f>_xlfn.IFNA(VLOOKUP(E4022,الاوردرات!$B$1:$C$600,2,0),"")</f>
        <v/>
      </c>
      <c r="J4022" s="63"/>
      <c r="L4022" s="125" t="str">
        <f>IF(F4022="","",_xlfn.IFNA((VLOOKUP(F4022,help!L:M,2,0))*G4022,"غير مسجلة في المشتريات"))</f>
        <v/>
      </c>
    </row>
    <row r="4023" spans="2:12" x14ac:dyDescent="0.2">
      <c r="B4023" s="14">
        <f>COUNTIFS($E$3:E4023,تقرير!$E$4)</f>
        <v>21</v>
      </c>
      <c r="C4023" s="48"/>
      <c r="D4023" s="48"/>
      <c r="E4023" s="48"/>
      <c r="F4023" s="50"/>
      <c r="G4023" s="51"/>
      <c r="H4023" s="128" t="str">
        <f>IF(F4023="","",_xlfn.IFNA(VLOOKUP(F4023,'سجل المشتريات'!E:M,9,0),"غير مسجلة في المشتريات"))</f>
        <v/>
      </c>
      <c r="I4023" s="27" t="str">
        <f>_xlfn.IFNA(VLOOKUP(E4023,الاوردرات!$B$1:$C$600,2,0),"")</f>
        <v/>
      </c>
      <c r="J4023" s="63"/>
      <c r="L4023" s="125" t="str">
        <f>IF(F4023="","",_xlfn.IFNA((VLOOKUP(F4023,help!L:M,2,0))*G4023,"غير مسجلة في المشتريات"))</f>
        <v/>
      </c>
    </row>
    <row r="4024" spans="2:12" x14ac:dyDescent="0.2">
      <c r="B4024" s="14">
        <f>COUNTIFS($E$3:E4024,تقرير!$E$4)</f>
        <v>21</v>
      </c>
      <c r="C4024" s="48"/>
      <c r="D4024" s="48"/>
      <c r="E4024" s="48"/>
      <c r="F4024" s="50"/>
      <c r="G4024" s="51"/>
      <c r="H4024" s="128" t="str">
        <f>IF(F4024="","",_xlfn.IFNA(VLOOKUP(F4024,'سجل المشتريات'!E:M,9,0),"غير مسجلة في المشتريات"))</f>
        <v/>
      </c>
      <c r="I4024" s="27" t="str">
        <f>_xlfn.IFNA(VLOOKUP(E4024,الاوردرات!$B$1:$C$600,2,0),"")</f>
        <v/>
      </c>
      <c r="J4024" s="63"/>
      <c r="L4024" s="125" t="str">
        <f>IF(F4024="","",_xlfn.IFNA((VLOOKUP(F4024,help!L:M,2,0))*G4024,"غير مسجلة في المشتريات"))</f>
        <v/>
      </c>
    </row>
    <row r="4025" spans="2:12" x14ac:dyDescent="0.2">
      <c r="B4025" s="14">
        <f>COUNTIFS($E$3:E4025,تقرير!$E$4)</f>
        <v>21</v>
      </c>
      <c r="C4025" s="48"/>
      <c r="D4025" s="48"/>
      <c r="E4025" s="48"/>
      <c r="F4025" s="50"/>
      <c r="G4025" s="51"/>
      <c r="H4025" s="128" t="str">
        <f>IF(F4025="","",_xlfn.IFNA(VLOOKUP(F4025,'سجل المشتريات'!E:M,9,0),"غير مسجلة في المشتريات"))</f>
        <v/>
      </c>
      <c r="I4025" s="27" t="str">
        <f>_xlfn.IFNA(VLOOKUP(E4025,الاوردرات!$B$1:$C$600,2,0),"")</f>
        <v/>
      </c>
      <c r="J4025" s="63"/>
      <c r="L4025" s="125" t="str">
        <f>IF(F4025="","",_xlfn.IFNA((VLOOKUP(F4025,help!L:M,2,0))*G4025,"غير مسجلة في المشتريات"))</f>
        <v/>
      </c>
    </row>
    <row r="4026" spans="2:12" x14ac:dyDescent="0.2">
      <c r="B4026" s="14">
        <f>COUNTIFS($E$3:E4026,تقرير!$E$4)</f>
        <v>21</v>
      </c>
      <c r="C4026" s="48"/>
      <c r="D4026" s="48"/>
      <c r="E4026" s="48"/>
      <c r="F4026" s="50"/>
      <c r="G4026" s="51"/>
      <c r="H4026" s="128" t="str">
        <f>IF(F4026="","",_xlfn.IFNA(VLOOKUP(F4026,'سجل المشتريات'!E:M,9,0),"غير مسجلة في المشتريات"))</f>
        <v/>
      </c>
      <c r="I4026" s="27" t="str">
        <f>_xlfn.IFNA(VLOOKUP(E4026,الاوردرات!$B$1:$C$600,2,0),"")</f>
        <v/>
      </c>
      <c r="J4026" s="63"/>
      <c r="L4026" s="125" t="str">
        <f>IF(F4026="","",_xlfn.IFNA((VLOOKUP(F4026,help!L:M,2,0))*G4026,"غير مسجلة في المشتريات"))</f>
        <v/>
      </c>
    </row>
    <row r="4027" spans="2:12" x14ac:dyDescent="0.2">
      <c r="B4027" s="14">
        <f>COUNTIFS($E$3:E4027,تقرير!$E$4)</f>
        <v>21</v>
      </c>
      <c r="C4027" s="48"/>
      <c r="D4027" s="48"/>
      <c r="E4027" s="48"/>
      <c r="F4027" s="50"/>
      <c r="G4027" s="51"/>
      <c r="H4027" s="128" t="str">
        <f>IF(F4027="","",_xlfn.IFNA(VLOOKUP(F4027,'سجل المشتريات'!E:M,9,0),"غير مسجلة في المشتريات"))</f>
        <v/>
      </c>
      <c r="I4027" s="27" t="str">
        <f>_xlfn.IFNA(VLOOKUP(E4027,الاوردرات!$B$1:$C$600,2,0),"")</f>
        <v/>
      </c>
      <c r="J4027" s="63"/>
      <c r="L4027" s="125" t="str">
        <f>IF(F4027="","",_xlfn.IFNA((VLOOKUP(F4027,help!L:M,2,0))*G4027,"غير مسجلة في المشتريات"))</f>
        <v/>
      </c>
    </row>
    <row r="4028" spans="2:12" x14ac:dyDescent="0.2">
      <c r="B4028" s="14">
        <f>COUNTIFS($E$3:E4028,تقرير!$E$4)</f>
        <v>21</v>
      </c>
      <c r="C4028" s="48"/>
      <c r="D4028" s="48"/>
      <c r="E4028" s="48"/>
      <c r="F4028" s="50"/>
      <c r="G4028" s="51"/>
      <c r="H4028" s="128" t="str">
        <f>IF(F4028="","",_xlfn.IFNA(VLOOKUP(F4028,'سجل المشتريات'!E:M,9,0),"غير مسجلة في المشتريات"))</f>
        <v/>
      </c>
      <c r="I4028" s="27" t="str">
        <f>_xlfn.IFNA(VLOOKUP(E4028,الاوردرات!$B$1:$C$600,2,0),"")</f>
        <v/>
      </c>
      <c r="J4028" s="63"/>
      <c r="L4028" s="125" t="str">
        <f>IF(F4028="","",_xlfn.IFNA((VLOOKUP(F4028,help!L:M,2,0))*G4028,"غير مسجلة في المشتريات"))</f>
        <v/>
      </c>
    </row>
    <row r="4029" spans="2:12" x14ac:dyDescent="0.2">
      <c r="B4029" s="14">
        <f>COUNTIFS($E$3:E4029,تقرير!$E$4)</f>
        <v>21</v>
      </c>
      <c r="C4029" s="48"/>
      <c r="D4029" s="48"/>
      <c r="E4029" s="48"/>
      <c r="F4029" s="50"/>
      <c r="G4029" s="51"/>
      <c r="H4029" s="128" t="str">
        <f>IF(F4029="","",_xlfn.IFNA(VLOOKUP(F4029,'سجل المشتريات'!E:M,9,0),"غير مسجلة في المشتريات"))</f>
        <v/>
      </c>
      <c r="I4029" s="27" t="str">
        <f>_xlfn.IFNA(VLOOKUP(E4029,الاوردرات!$B$1:$C$600,2,0),"")</f>
        <v/>
      </c>
      <c r="J4029" s="63"/>
      <c r="L4029" s="125" t="str">
        <f>IF(F4029="","",_xlfn.IFNA((VLOOKUP(F4029,help!L:M,2,0))*G4029,"غير مسجلة في المشتريات"))</f>
        <v/>
      </c>
    </row>
    <row r="4030" spans="2:12" x14ac:dyDescent="0.2">
      <c r="B4030" s="14">
        <f>COUNTIFS($E$3:E4030,تقرير!$E$4)</f>
        <v>21</v>
      </c>
      <c r="C4030" s="48"/>
      <c r="D4030" s="48"/>
      <c r="E4030" s="48"/>
      <c r="F4030" s="50"/>
      <c r="G4030" s="51"/>
      <c r="H4030" s="128" t="str">
        <f>IF(F4030="","",_xlfn.IFNA(VLOOKUP(F4030,'سجل المشتريات'!E:M,9,0),"غير مسجلة في المشتريات"))</f>
        <v/>
      </c>
      <c r="I4030" s="27" t="str">
        <f>_xlfn.IFNA(VLOOKUP(E4030,الاوردرات!$B$1:$C$600,2,0),"")</f>
        <v/>
      </c>
      <c r="J4030" s="63"/>
      <c r="L4030" s="125" t="str">
        <f>IF(F4030="","",_xlfn.IFNA((VLOOKUP(F4030,help!L:M,2,0))*G4030,"غير مسجلة في المشتريات"))</f>
        <v/>
      </c>
    </row>
    <row r="4031" spans="2:12" x14ac:dyDescent="0.2">
      <c r="B4031" s="14">
        <f>COUNTIFS($E$3:E4031,تقرير!$E$4)</f>
        <v>21</v>
      </c>
      <c r="C4031" s="48"/>
      <c r="D4031" s="48"/>
      <c r="E4031" s="48"/>
      <c r="F4031" s="50"/>
      <c r="G4031" s="51"/>
      <c r="H4031" s="128" t="str">
        <f>IF(F4031="","",_xlfn.IFNA(VLOOKUP(F4031,'سجل المشتريات'!E:M,9,0),"غير مسجلة في المشتريات"))</f>
        <v/>
      </c>
      <c r="I4031" s="27" t="str">
        <f>_xlfn.IFNA(VLOOKUP(E4031,الاوردرات!$B$1:$C$600,2,0),"")</f>
        <v/>
      </c>
      <c r="J4031" s="63"/>
      <c r="L4031" s="125" t="str">
        <f>IF(F4031="","",_xlfn.IFNA((VLOOKUP(F4031,help!L:M,2,0))*G4031,"غير مسجلة في المشتريات"))</f>
        <v/>
      </c>
    </row>
    <row r="4032" spans="2:12" x14ac:dyDescent="0.2">
      <c r="B4032" s="14">
        <f>COUNTIFS($E$3:E4032,تقرير!$E$4)</f>
        <v>21</v>
      </c>
      <c r="C4032" s="48"/>
      <c r="D4032" s="48"/>
      <c r="E4032" s="48"/>
      <c r="F4032" s="50"/>
      <c r="G4032" s="51"/>
      <c r="H4032" s="128" t="str">
        <f>IF(F4032="","",_xlfn.IFNA(VLOOKUP(F4032,'سجل المشتريات'!E:M,9,0),"غير مسجلة في المشتريات"))</f>
        <v/>
      </c>
      <c r="I4032" s="27" t="str">
        <f>_xlfn.IFNA(VLOOKUP(E4032,الاوردرات!$B$1:$C$600,2,0),"")</f>
        <v/>
      </c>
      <c r="J4032" s="63"/>
      <c r="L4032" s="125" t="str">
        <f>IF(F4032="","",_xlfn.IFNA((VLOOKUP(F4032,help!L:M,2,0))*G4032,"غير مسجلة في المشتريات"))</f>
        <v/>
      </c>
    </row>
    <row r="4033" spans="2:12" x14ac:dyDescent="0.2">
      <c r="B4033" s="14">
        <f>COUNTIFS($E$3:E4033,تقرير!$E$4)</f>
        <v>21</v>
      </c>
      <c r="C4033" s="48"/>
      <c r="D4033" s="48"/>
      <c r="E4033" s="48"/>
      <c r="F4033" s="50"/>
      <c r="G4033" s="51"/>
      <c r="H4033" s="128" t="str">
        <f>IF(F4033="","",_xlfn.IFNA(VLOOKUP(F4033,'سجل المشتريات'!E:M,9,0),"غير مسجلة في المشتريات"))</f>
        <v/>
      </c>
      <c r="I4033" s="27" t="str">
        <f>_xlfn.IFNA(VLOOKUP(E4033,الاوردرات!$B$1:$C$600,2,0),"")</f>
        <v/>
      </c>
      <c r="J4033" s="63"/>
      <c r="L4033" s="125" t="str">
        <f>IF(F4033="","",_xlfn.IFNA((VLOOKUP(F4033,help!L:M,2,0))*G4033,"غير مسجلة في المشتريات"))</f>
        <v/>
      </c>
    </row>
    <row r="4034" spans="2:12" x14ac:dyDescent="0.2">
      <c r="B4034" s="14">
        <f>COUNTIFS($E$3:E4034,تقرير!$E$4)</f>
        <v>21</v>
      </c>
      <c r="C4034" s="48"/>
      <c r="D4034" s="48"/>
      <c r="E4034" s="48"/>
      <c r="F4034" s="50"/>
      <c r="G4034" s="51"/>
      <c r="H4034" s="128" t="str">
        <f>IF(F4034="","",_xlfn.IFNA(VLOOKUP(F4034,'سجل المشتريات'!E:M,9,0),"غير مسجلة في المشتريات"))</f>
        <v/>
      </c>
      <c r="I4034" s="27" t="str">
        <f>_xlfn.IFNA(VLOOKUP(E4034,الاوردرات!$B$1:$C$600,2,0),"")</f>
        <v/>
      </c>
      <c r="J4034" s="63"/>
      <c r="L4034" s="125" t="str">
        <f>IF(F4034="","",_xlfn.IFNA((VLOOKUP(F4034,help!L:M,2,0))*G4034,"غير مسجلة في المشتريات"))</f>
        <v/>
      </c>
    </row>
    <row r="4035" spans="2:12" x14ac:dyDescent="0.2">
      <c r="B4035" s="14">
        <f>COUNTIFS($E$3:E4035,تقرير!$E$4)</f>
        <v>21</v>
      </c>
      <c r="C4035" s="48"/>
      <c r="D4035" s="48"/>
      <c r="E4035" s="48"/>
      <c r="F4035" s="50"/>
      <c r="G4035" s="51"/>
      <c r="H4035" s="128" t="str">
        <f>IF(F4035="","",_xlfn.IFNA(VLOOKUP(F4035,'سجل المشتريات'!E:M,9,0),"غير مسجلة في المشتريات"))</f>
        <v/>
      </c>
      <c r="I4035" s="27" t="str">
        <f>_xlfn.IFNA(VLOOKUP(E4035,الاوردرات!$B$1:$C$600,2,0),"")</f>
        <v/>
      </c>
      <c r="J4035" s="63"/>
      <c r="L4035" s="125" t="str">
        <f>IF(F4035="","",_xlfn.IFNA((VLOOKUP(F4035,help!L:M,2,0))*G4035,"غير مسجلة في المشتريات"))</f>
        <v/>
      </c>
    </row>
    <row r="4036" spans="2:12" x14ac:dyDescent="0.2">
      <c r="B4036" s="14">
        <f>COUNTIFS($E$3:E4036,تقرير!$E$4)</f>
        <v>21</v>
      </c>
      <c r="C4036" s="48"/>
      <c r="D4036" s="48"/>
      <c r="E4036" s="48"/>
      <c r="F4036" s="50"/>
      <c r="G4036" s="51"/>
      <c r="H4036" s="128" t="str">
        <f>IF(F4036="","",_xlfn.IFNA(VLOOKUP(F4036,'سجل المشتريات'!E:M,9,0),"غير مسجلة في المشتريات"))</f>
        <v/>
      </c>
      <c r="I4036" s="27" t="str">
        <f>_xlfn.IFNA(VLOOKUP(E4036,الاوردرات!$B$1:$C$600,2,0),"")</f>
        <v/>
      </c>
      <c r="J4036" s="63"/>
      <c r="L4036" s="125" t="str">
        <f>IF(F4036="","",_xlfn.IFNA((VLOOKUP(F4036,help!L:M,2,0))*G4036,"غير مسجلة في المشتريات"))</f>
        <v/>
      </c>
    </row>
    <row r="4037" spans="2:12" x14ac:dyDescent="0.2">
      <c r="B4037" s="14">
        <f>COUNTIFS($E$3:E4037,تقرير!$E$4)</f>
        <v>21</v>
      </c>
      <c r="C4037" s="48"/>
      <c r="D4037" s="48"/>
      <c r="E4037" s="48"/>
      <c r="F4037" s="50"/>
      <c r="G4037" s="51"/>
      <c r="H4037" s="128" t="str">
        <f>IF(F4037="","",_xlfn.IFNA(VLOOKUP(F4037,'سجل المشتريات'!E:M,9,0),"غير مسجلة في المشتريات"))</f>
        <v/>
      </c>
      <c r="I4037" s="27" t="str">
        <f>_xlfn.IFNA(VLOOKUP(E4037,الاوردرات!$B$1:$C$600,2,0),"")</f>
        <v/>
      </c>
      <c r="J4037" s="63"/>
      <c r="L4037" s="125" t="str">
        <f>IF(F4037="","",_xlfn.IFNA((VLOOKUP(F4037,help!L:M,2,0))*G4037,"غير مسجلة في المشتريات"))</f>
        <v/>
      </c>
    </row>
    <row r="4038" spans="2:12" x14ac:dyDescent="0.2">
      <c r="B4038" s="14">
        <f>COUNTIFS($E$3:E4038,تقرير!$E$4)</f>
        <v>21</v>
      </c>
      <c r="C4038" s="48"/>
      <c r="D4038" s="48"/>
      <c r="E4038" s="48"/>
      <c r="F4038" s="50"/>
      <c r="G4038" s="51"/>
      <c r="H4038" s="128" t="str">
        <f>IF(F4038="","",_xlfn.IFNA(VLOOKUP(F4038,'سجل المشتريات'!E:M,9,0),"غير مسجلة في المشتريات"))</f>
        <v/>
      </c>
      <c r="I4038" s="27" t="str">
        <f>_xlfn.IFNA(VLOOKUP(E4038,الاوردرات!$B$1:$C$600,2,0),"")</f>
        <v/>
      </c>
      <c r="J4038" s="63"/>
      <c r="L4038" s="125" t="str">
        <f>IF(F4038="","",_xlfn.IFNA((VLOOKUP(F4038,help!L:M,2,0))*G4038,"غير مسجلة في المشتريات"))</f>
        <v/>
      </c>
    </row>
    <row r="4039" spans="2:12" x14ac:dyDescent="0.2">
      <c r="B4039" s="14">
        <f>COUNTIFS($E$3:E4039,تقرير!$E$4)</f>
        <v>21</v>
      </c>
      <c r="C4039" s="48"/>
      <c r="D4039" s="48"/>
      <c r="E4039" s="48"/>
      <c r="F4039" s="50"/>
      <c r="G4039" s="51"/>
      <c r="H4039" s="128" t="str">
        <f>IF(F4039="","",_xlfn.IFNA(VLOOKUP(F4039,'سجل المشتريات'!E:M,9,0),"غير مسجلة في المشتريات"))</f>
        <v/>
      </c>
      <c r="I4039" s="27" t="str">
        <f>_xlfn.IFNA(VLOOKUP(E4039,الاوردرات!$B$1:$C$600,2,0),"")</f>
        <v/>
      </c>
      <c r="J4039" s="63"/>
      <c r="L4039" s="125" t="str">
        <f>IF(F4039="","",_xlfn.IFNA((VLOOKUP(F4039,help!L:M,2,0))*G4039,"غير مسجلة في المشتريات"))</f>
        <v/>
      </c>
    </row>
    <row r="4040" spans="2:12" x14ac:dyDescent="0.2">
      <c r="B4040" s="14">
        <f>COUNTIFS($E$3:E4040,تقرير!$E$4)</f>
        <v>21</v>
      </c>
      <c r="C4040" s="48"/>
      <c r="D4040" s="48"/>
      <c r="E4040" s="48"/>
      <c r="F4040" s="50"/>
      <c r="G4040" s="51"/>
      <c r="H4040" s="128" t="str">
        <f>IF(F4040="","",_xlfn.IFNA(VLOOKUP(F4040,'سجل المشتريات'!E:M,9,0),"غير مسجلة في المشتريات"))</f>
        <v/>
      </c>
      <c r="I4040" s="27" t="str">
        <f>_xlfn.IFNA(VLOOKUP(E4040,الاوردرات!$B$1:$C$600,2,0),"")</f>
        <v/>
      </c>
      <c r="J4040" s="63"/>
      <c r="L4040" s="125" t="str">
        <f>IF(F4040="","",_xlfn.IFNA((VLOOKUP(F4040,help!L:M,2,0))*G4040,"غير مسجلة في المشتريات"))</f>
        <v/>
      </c>
    </row>
    <row r="4041" spans="2:12" x14ac:dyDescent="0.2">
      <c r="B4041" s="14">
        <f>COUNTIFS($E$3:E4041,تقرير!$E$4)</f>
        <v>21</v>
      </c>
      <c r="C4041" s="48"/>
      <c r="D4041" s="48"/>
      <c r="E4041" s="48"/>
      <c r="F4041" s="50"/>
      <c r="G4041" s="51"/>
      <c r="H4041" s="128" t="str">
        <f>IF(F4041="","",_xlfn.IFNA(VLOOKUP(F4041,'سجل المشتريات'!E:M,9,0),"غير مسجلة في المشتريات"))</f>
        <v/>
      </c>
      <c r="I4041" s="27" t="str">
        <f>_xlfn.IFNA(VLOOKUP(E4041,الاوردرات!$B$1:$C$600,2,0),"")</f>
        <v/>
      </c>
      <c r="J4041" s="63"/>
      <c r="L4041" s="125" t="str">
        <f>IF(F4041="","",_xlfn.IFNA((VLOOKUP(F4041,help!L:M,2,0))*G4041,"غير مسجلة في المشتريات"))</f>
        <v/>
      </c>
    </row>
    <row r="4042" spans="2:12" x14ac:dyDescent="0.2">
      <c r="B4042" s="14">
        <f>COUNTIFS($E$3:E4042,تقرير!$E$4)</f>
        <v>21</v>
      </c>
      <c r="C4042" s="48"/>
      <c r="D4042" s="48"/>
      <c r="E4042" s="48"/>
      <c r="F4042" s="50"/>
      <c r="G4042" s="51"/>
      <c r="H4042" s="128" t="str">
        <f>IF(F4042="","",_xlfn.IFNA(VLOOKUP(F4042,'سجل المشتريات'!E:M,9,0),"غير مسجلة في المشتريات"))</f>
        <v/>
      </c>
      <c r="I4042" s="27" t="str">
        <f>_xlfn.IFNA(VLOOKUP(E4042,الاوردرات!$B$1:$C$600,2,0),"")</f>
        <v/>
      </c>
      <c r="J4042" s="63"/>
      <c r="L4042" s="125" t="str">
        <f>IF(F4042="","",_xlfn.IFNA((VLOOKUP(F4042,help!L:M,2,0))*G4042,"غير مسجلة في المشتريات"))</f>
        <v/>
      </c>
    </row>
    <row r="4043" spans="2:12" x14ac:dyDescent="0.2">
      <c r="B4043" s="14">
        <f>COUNTIFS($E$3:E4043,تقرير!$E$4)</f>
        <v>21</v>
      </c>
      <c r="C4043" s="48"/>
      <c r="D4043" s="48"/>
      <c r="E4043" s="48"/>
      <c r="F4043" s="50"/>
      <c r="G4043" s="51"/>
      <c r="H4043" s="128" t="str">
        <f>IF(F4043="","",_xlfn.IFNA(VLOOKUP(F4043,'سجل المشتريات'!E:M,9,0),"غير مسجلة في المشتريات"))</f>
        <v/>
      </c>
      <c r="I4043" s="27" t="str">
        <f>_xlfn.IFNA(VLOOKUP(E4043,الاوردرات!$B$1:$C$600,2,0),"")</f>
        <v/>
      </c>
      <c r="J4043" s="63"/>
      <c r="L4043" s="125" t="str">
        <f>IF(F4043="","",_xlfn.IFNA((VLOOKUP(F4043,help!L:M,2,0))*G4043,"غير مسجلة في المشتريات"))</f>
        <v/>
      </c>
    </row>
    <row r="4044" spans="2:12" x14ac:dyDescent="0.2">
      <c r="B4044" s="14">
        <f>COUNTIFS($E$3:E4044,تقرير!$E$4)</f>
        <v>21</v>
      </c>
      <c r="C4044" s="48"/>
      <c r="D4044" s="48"/>
      <c r="E4044" s="48"/>
      <c r="F4044" s="50"/>
      <c r="G4044" s="51"/>
      <c r="H4044" s="128" t="str">
        <f>IF(F4044="","",_xlfn.IFNA(VLOOKUP(F4044,'سجل المشتريات'!E:M,9,0),"غير مسجلة في المشتريات"))</f>
        <v/>
      </c>
      <c r="I4044" s="27" t="str">
        <f>_xlfn.IFNA(VLOOKUP(E4044,الاوردرات!$B$1:$C$600,2,0),"")</f>
        <v/>
      </c>
      <c r="J4044" s="63"/>
      <c r="L4044" s="125" t="str">
        <f>IF(F4044="","",_xlfn.IFNA((VLOOKUP(F4044,help!L:M,2,0))*G4044,"غير مسجلة في المشتريات"))</f>
        <v/>
      </c>
    </row>
    <row r="4045" spans="2:12" x14ac:dyDescent="0.2">
      <c r="B4045" s="14">
        <f>COUNTIFS($E$3:E4045,تقرير!$E$4)</f>
        <v>21</v>
      </c>
      <c r="C4045" s="48"/>
      <c r="D4045" s="48"/>
      <c r="E4045" s="48"/>
      <c r="F4045" s="50"/>
      <c r="G4045" s="51"/>
      <c r="H4045" s="128" t="str">
        <f>IF(F4045="","",_xlfn.IFNA(VLOOKUP(F4045,'سجل المشتريات'!E:M,9,0),"غير مسجلة في المشتريات"))</f>
        <v/>
      </c>
      <c r="I4045" s="27" t="str">
        <f>_xlfn.IFNA(VLOOKUP(E4045,الاوردرات!$B$1:$C$600,2,0),"")</f>
        <v/>
      </c>
      <c r="J4045" s="63"/>
      <c r="L4045" s="125" t="str">
        <f>IF(F4045="","",_xlfn.IFNA((VLOOKUP(F4045,help!L:M,2,0))*G4045,"غير مسجلة في المشتريات"))</f>
        <v/>
      </c>
    </row>
    <row r="4046" spans="2:12" x14ac:dyDescent="0.2">
      <c r="B4046" s="14">
        <f>COUNTIFS($E$3:E4046,تقرير!$E$4)</f>
        <v>21</v>
      </c>
      <c r="C4046" s="48"/>
      <c r="D4046" s="48"/>
      <c r="E4046" s="48"/>
      <c r="F4046" s="50"/>
      <c r="G4046" s="51"/>
      <c r="H4046" s="128" t="str">
        <f>IF(F4046="","",_xlfn.IFNA(VLOOKUP(F4046,'سجل المشتريات'!E:M,9,0),"غير مسجلة في المشتريات"))</f>
        <v/>
      </c>
      <c r="I4046" s="27" t="str">
        <f>_xlfn.IFNA(VLOOKUP(E4046,الاوردرات!$B$1:$C$600,2,0),"")</f>
        <v/>
      </c>
      <c r="J4046" s="63"/>
      <c r="L4046" s="125" t="str">
        <f>IF(F4046="","",_xlfn.IFNA((VLOOKUP(F4046,help!L:M,2,0))*G4046,"غير مسجلة في المشتريات"))</f>
        <v/>
      </c>
    </row>
    <row r="4047" spans="2:12" x14ac:dyDescent="0.2">
      <c r="B4047" s="14">
        <f>COUNTIFS($E$3:E4047,تقرير!$E$4)</f>
        <v>21</v>
      </c>
      <c r="C4047" s="48"/>
      <c r="D4047" s="48"/>
      <c r="E4047" s="48"/>
      <c r="F4047" s="50"/>
      <c r="G4047" s="51"/>
      <c r="H4047" s="128" t="str">
        <f>IF(F4047="","",_xlfn.IFNA(VLOOKUP(F4047,'سجل المشتريات'!E:M,9,0),"غير مسجلة في المشتريات"))</f>
        <v/>
      </c>
      <c r="I4047" s="27" t="str">
        <f>_xlfn.IFNA(VLOOKUP(E4047,الاوردرات!$B$1:$C$600,2,0),"")</f>
        <v/>
      </c>
      <c r="J4047" s="63"/>
      <c r="L4047" s="125" t="str">
        <f>IF(F4047="","",_xlfn.IFNA((VLOOKUP(F4047,help!L:M,2,0))*G4047,"غير مسجلة في المشتريات"))</f>
        <v/>
      </c>
    </row>
    <row r="4048" spans="2:12" x14ac:dyDescent="0.2">
      <c r="B4048" s="14">
        <f>COUNTIFS($E$3:E4048,تقرير!$E$4)</f>
        <v>21</v>
      </c>
      <c r="C4048" s="48"/>
      <c r="D4048" s="48"/>
      <c r="E4048" s="48"/>
      <c r="F4048" s="50"/>
      <c r="G4048" s="51"/>
      <c r="H4048" s="128" t="str">
        <f>IF(F4048="","",_xlfn.IFNA(VLOOKUP(F4048,'سجل المشتريات'!E:M,9,0),"غير مسجلة في المشتريات"))</f>
        <v/>
      </c>
      <c r="I4048" s="27" t="str">
        <f>_xlfn.IFNA(VLOOKUP(E4048,الاوردرات!$B$1:$C$600,2,0),"")</f>
        <v/>
      </c>
      <c r="J4048" s="63"/>
      <c r="L4048" s="125" t="str">
        <f>IF(F4048="","",_xlfn.IFNA((VLOOKUP(F4048,help!L:M,2,0))*G4048,"غير مسجلة في المشتريات"))</f>
        <v/>
      </c>
    </row>
    <row r="4049" spans="2:12" x14ac:dyDescent="0.2">
      <c r="B4049" s="14">
        <f>COUNTIFS($E$3:E4049,تقرير!$E$4)</f>
        <v>21</v>
      </c>
      <c r="C4049" s="48"/>
      <c r="D4049" s="48"/>
      <c r="E4049" s="48"/>
      <c r="F4049" s="50"/>
      <c r="G4049" s="51"/>
      <c r="H4049" s="128" t="str">
        <f>IF(F4049="","",_xlfn.IFNA(VLOOKUP(F4049,'سجل المشتريات'!E:M,9,0),"غير مسجلة في المشتريات"))</f>
        <v/>
      </c>
      <c r="I4049" s="27" t="str">
        <f>_xlfn.IFNA(VLOOKUP(E4049,الاوردرات!$B$1:$C$600,2,0),"")</f>
        <v/>
      </c>
      <c r="J4049" s="63"/>
      <c r="L4049" s="125" t="str">
        <f>IF(F4049="","",_xlfn.IFNA((VLOOKUP(F4049,help!L:M,2,0))*G4049,"غير مسجلة في المشتريات"))</f>
        <v/>
      </c>
    </row>
    <row r="4050" spans="2:12" x14ac:dyDescent="0.2">
      <c r="B4050" s="14">
        <f>COUNTIFS($E$3:E4050,تقرير!$E$4)</f>
        <v>21</v>
      </c>
      <c r="C4050" s="48"/>
      <c r="D4050" s="48"/>
      <c r="E4050" s="48"/>
      <c r="F4050" s="50"/>
      <c r="G4050" s="51"/>
      <c r="H4050" s="128" t="str">
        <f>IF(F4050="","",_xlfn.IFNA(VLOOKUP(F4050,'سجل المشتريات'!E:M,9,0),"غير مسجلة في المشتريات"))</f>
        <v/>
      </c>
      <c r="I4050" s="27" t="str">
        <f>_xlfn.IFNA(VLOOKUP(E4050,الاوردرات!$B$1:$C$600,2,0),"")</f>
        <v/>
      </c>
      <c r="J4050" s="63"/>
      <c r="L4050" s="125" t="str">
        <f>IF(F4050="","",_xlfn.IFNA((VLOOKUP(F4050,help!L:M,2,0))*G4050,"غير مسجلة في المشتريات"))</f>
        <v/>
      </c>
    </row>
    <row r="4051" spans="2:12" x14ac:dyDescent="0.2">
      <c r="B4051" s="14">
        <f>COUNTIFS($E$3:E4051,تقرير!$E$4)</f>
        <v>21</v>
      </c>
      <c r="C4051" s="48"/>
      <c r="D4051" s="48"/>
      <c r="E4051" s="48"/>
      <c r="F4051" s="50"/>
      <c r="G4051" s="51"/>
      <c r="H4051" s="128" t="str">
        <f>IF(F4051="","",_xlfn.IFNA(VLOOKUP(F4051,'سجل المشتريات'!E:M,9,0),"غير مسجلة في المشتريات"))</f>
        <v/>
      </c>
      <c r="I4051" s="27" t="str">
        <f>_xlfn.IFNA(VLOOKUP(E4051,الاوردرات!$B$1:$C$600,2,0),"")</f>
        <v/>
      </c>
      <c r="J4051" s="63"/>
      <c r="L4051" s="125" t="str">
        <f>IF(F4051="","",_xlfn.IFNA((VLOOKUP(F4051,help!L:M,2,0))*G4051,"غير مسجلة في المشتريات"))</f>
        <v/>
      </c>
    </row>
    <row r="4052" spans="2:12" x14ac:dyDescent="0.2">
      <c r="B4052" s="14">
        <f>COUNTIFS($E$3:E4052,تقرير!$E$4)</f>
        <v>21</v>
      </c>
      <c r="C4052" s="48"/>
      <c r="D4052" s="48"/>
      <c r="E4052" s="48"/>
      <c r="F4052" s="50"/>
      <c r="G4052" s="51"/>
      <c r="H4052" s="128" t="str">
        <f>IF(F4052="","",_xlfn.IFNA(VLOOKUP(F4052,'سجل المشتريات'!E:M,9,0),"غير مسجلة في المشتريات"))</f>
        <v/>
      </c>
      <c r="I4052" s="27" t="str">
        <f>_xlfn.IFNA(VLOOKUP(E4052,الاوردرات!$B$1:$C$600,2,0),"")</f>
        <v/>
      </c>
      <c r="J4052" s="63"/>
      <c r="L4052" s="125" t="str">
        <f>IF(F4052="","",_xlfn.IFNA((VLOOKUP(F4052,help!L:M,2,0))*G4052,"غير مسجلة في المشتريات"))</f>
        <v/>
      </c>
    </row>
    <row r="4053" spans="2:12" x14ac:dyDescent="0.2">
      <c r="B4053" s="14">
        <f>COUNTIFS($E$3:E4053,تقرير!$E$4)</f>
        <v>21</v>
      </c>
      <c r="C4053" s="48"/>
      <c r="D4053" s="48"/>
      <c r="E4053" s="48"/>
      <c r="F4053" s="50"/>
      <c r="G4053" s="51"/>
      <c r="H4053" s="128" t="str">
        <f>IF(F4053="","",_xlfn.IFNA(VLOOKUP(F4053,'سجل المشتريات'!E:M,9,0),"غير مسجلة في المشتريات"))</f>
        <v/>
      </c>
      <c r="I4053" s="27" t="str">
        <f>_xlfn.IFNA(VLOOKUP(E4053,الاوردرات!$B$1:$C$600,2,0),"")</f>
        <v/>
      </c>
      <c r="J4053" s="63"/>
      <c r="L4053" s="125" t="str">
        <f>IF(F4053="","",_xlfn.IFNA((VLOOKUP(F4053,help!L:M,2,0))*G4053,"غير مسجلة في المشتريات"))</f>
        <v/>
      </c>
    </row>
    <row r="4054" spans="2:12" x14ac:dyDescent="0.2">
      <c r="B4054" s="14">
        <f>COUNTIFS($E$3:E4054,تقرير!$E$4)</f>
        <v>21</v>
      </c>
      <c r="C4054" s="48"/>
      <c r="D4054" s="48"/>
      <c r="E4054" s="48"/>
      <c r="F4054" s="50"/>
      <c r="G4054" s="51"/>
      <c r="H4054" s="128" t="str">
        <f>IF(F4054="","",_xlfn.IFNA(VLOOKUP(F4054,'سجل المشتريات'!E:M,9,0),"غير مسجلة في المشتريات"))</f>
        <v/>
      </c>
      <c r="I4054" s="27" t="str">
        <f>_xlfn.IFNA(VLOOKUP(E4054,الاوردرات!$B$1:$C$600,2,0),"")</f>
        <v/>
      </c>
      <c r="J4054" s="63"/>
      <c r="L4054" s="125" t="str">
        <f>IF(F4054="","",_xlfn.IFNA((VLOOKUP(F4054,help!L:M,2,0))*G4054,"غير مسجلة في المشتريات"))</f>
        <v/>
      </c>
    </row>
    <row r="4055" spans="2:12" x14ac:dyDescent="0.2">
      <c r="B4055" s="14">
        <f>COUNTIFS($E$3:E4055,تقرير!$E$4)</f>
        <v>21</v>
      </c>
      <c r="C4055" s="48"/>
      <c r="D4055" s="48"/>
      <c r="E4055" s="48"/>
      <c r="F4055" s="50"/>
      <c r="G4055" s="51"/>
      <c r="H4055" s="128" t="str">
        <f>IF(F4055="","",_xlfn.IFNA(VLOOKUP(F4055,'سجل المشتريات'!E:M,9,0),"غير مسجلة في المشتريات"))</f>
        <v/>
      </c>
      <c r="I4055" s="27" t="str">
        <f>_xlfn.IFNA(VLOOKUP(E4055,الاوردرات!$B$1:$C$600,2,0),"")</f>
        <v/>
      </c>
      <c r="J4055" s="63"/>
      <c r="L4055" s="125" t="str">
        <f>IF(F4055="","",_xlfn.IFNA((VLOOKUP(F4055,help!L:M,2,0))*G4055,"غير مسجلة في المشتريات"))</f>
        <v/>
      </c>
    </row>
    <row r="4056" spans="2:12" x14ac:dyDescent="0.2">
      <c r="B4056" s="14">
        <f>COUNTIFS($E$3:E4056,تقرير!$E$4)</f>
        <v>21</v>
      </c>
      <c r="C4056" s="48"/>
      <c r="D4056" s="48"/>
      <c r="E4056" s="48"/>
      <c r="F4056" s="50"/>
      <c r="G4056" s="51"/>
      <c r="H4056" s="128" t="str">
        <f>IF(F4056="","",_xlfn.IFNA(VLOOKUP(F4056,'سجل المشتريات'!E:M,9,0),"غير مسجلة في المشتريات"))</f>
        <v/>
      </c>
      <c r="I4056" s="27" t="str">
        <f>_xlfn.IFNA(VLOOKUP(E4056,الاوردرات!$B$1:$C$600,2,0),"")</f>
        <v/>
      </c>
      <c r="J4056" s="63"/>
      <c r="L4056" s="125" t="str">
        <f>IF(F4056="","",_xlfn.IFNA((VLOOKUP(F4056,help!L:M,2,0))*G4056,"غير مسجلة في المشتريات"))</f>
        <v/>
      </c>
    </row>
    <row r="4057" spans="2:12" x14ac:dyDescent="0.2">
      <c r="B4057" s="14">
        <f>COUNTIFS($E$3:E4057,تقرير!$E$4)</f>
        <v>21</v>
      </c>
      <c r="C4057" s="48"/>
      <c r="D4057" s="48"/>
      <c r="E4057" s="48"/>
      <c r="F4057" s="50"/>
      <c r="G4057" s="51"/>
      <c r="H4057" s="128" t="str">
        <f>IF(F4057="","",_xlfn.IFNA(VLOOKUP(F4057,'سجل المشتريات'!E:M,9,0),"غير مسجلة في المشتريات"))</f>
        <v/>
      </c>
      <c r="I4057" s="27" t="str">
        <f>_xlfn.IFNA(VLOOKUP(E4057,الاوردرات!$B$1:$C$600,2,0),"")</f>
        <v/>
      </c>
      <c r="J4057" s="63"/>
      <c r="L4057" s="125" t="str">
        <f>IF(F4057="","",_xlfn.IFNA((VLOOKUP(F4057,help!L:M,2,0))*G4057,"غير مسجلة في المشتريات"))</f>
        <v/>
      </c>
    </row>
    <row r="4058" spans="2:12" x14ac:dyDescent="0.2">
      <c r="B4058" s="14">
        <f>COUNTIFS($E$3:E4058,تقرير!$E$4)</f>
        <v>21</v>
      </c>
      <c r="C4058" s="48"/>
      <c r="D4058" s="48"/>
      <c r="E4058" s="48"/>
      <c r="F4058" s="50"/>
      <c r="G4058" s="51"/>
      <c r="H4058" s="128" t="str">
        <f>IF(F4058="","",_xlfn.IFNA(VLOOKUP(F4058,'سجل المشتريات'!E:M,9,0),"غير مسجلة في المشتريات"))</f>
        <v/>
      </c>
      <c r="I4058" s="27" t="str">
        <f>_xlfn.IFNA(VLOOKUP(E4058,الاوردرات!$B$1:$C$600,2,0),"")</f>
        <v/>
      </c>
      <c r="J4058" s="63"/>
      <c r="L4058" s="125" t="str">
        <f>IF(F4058="","",_xlfn.IFNA((VLOOKUP(F4058,help!L:M,2,0))*G4058,"غير مسجلة في المشتريات"))</f>
        <v/>
      </c>
    </row>
    <row r="4059" spans="2:12" x14ac:dyDescent="0.2">
      <c r="B4059" s="14">
        <f>COUNTIFS($E$3:E4059,تقرير!$E$4)</f>
        <v>21</v>
      </c>
      <c r="C4059" s="48"/>
      <c r="D4059" s="48"/>
      <c r="E4059" s="48"/>
      <c r="F4059" s="50"/>
      <c r="G4059" s="51"/>
      <c r="H4059" s="128" t="str">
        <f>IF(F4059="","",_xlfn.IFNA(VLOOKUP(F4059,'سجل المشتريات'!E:M,9,0),"غير مسجلة في المشتريات"))</f>
        <v/>
      </c>
      <c r="I4059" s="27" t="str">
        <f>_xlfn.IFNA(VLOOKUP(E4059,الاوردرات!$B$1:$C$600,2,0),"")</f>
        <v/>
      </c>
      <c r="J4059" s="63"/>
      <c r="L4059" s="125" t="str">
        <f>IF(F4059="","",_xlfn.IFNA((VLOOKUP(F4059,help!L:M,2,0))*G4059,"غير مسجلة في المشتريات"))</f>
        <v/>
      </c>
    </row>
    <row r="4060" spans="2:12" x14ac:dyDescent="0.2">
      <c r="B4060" s="14">
        <f>COUNTIFS($E$3:E4060,تقرير!$E$4)</f>
        <v>21</v>
      </c>
      <c r="C4060" s="48"/>
      <c r="D4060" s="48"/>
      <c r="E4060" s="48"/>
      <c r="F4060" s="50"/>
      <c r="G4060" s="51"/>
      <c r="H4060" s="128" t="str">
        <f>IF(F4060="","",_xlfn.IFNA(VLOOKUP(F4060,'سجل المشتريات'!E:M,9,0),"غير مسجلة في المشتريات"))</f>
        <v/>
      </c>
      <c r="I4060" s="27" t="str">
        <f>_xlfn.IFNA(VLOOKUP(E4060,الاوردرات!$B$1:$C$600,2,0),"")</f>
        <v/>
      </c>
      <c r="J4060" s="63"/>
      <c r="L4060" s="125" t="str">
        <f>IF(F4060="","",_xlfn.IFNA((VLOOKUP(F4060,help!L:M,2,0))*G4060,"غير مسجلة في المشتريات"))</f>
        <v/>
      </c>
    </row>
    <row r="4061" spans="2:12" x14ac:dyDescent="0.2">
      <c r="B4061" s="14">
        <f>COUNTIFS($E$3:E4061,تقرير!$E$4)</f>
        <v>21</v>
      </c>
      <c r="C4061" s="48"/>
      <c r="D4061" s="48"/>
      <c r="E4061" s="48"/>
      <c r="F4061" s="50"/>
      <c r="G4061" s="51"/>
      <c r="H4061" s="128" t="str">
        <f>IF(F4061="","",_xlfn.IFNA(VLOOKUP(F4061,'سجل المشتريات'!E:M,9,0),"غير مسجلة في المشتريات"))</f>
        <v/>
      </c>
      <c r="I4061" s="27" t="str">
        <f>_xlfn.IFNA(VLOOKUP(E4061,الاوردرات!$B$1:$C$600,2,0),"")</f>
        <v/>
      </c>
      <c r="J4061" s="63"/>
      <c r="L4061" s="125" t="str">
        <f>IF(F4061="","",_xlfn.IFNA((VLOOKUP(F4061,help!L:M,2,0))*G4061,"غير مسجلة في المشتريات"))</f>
        <v/>
      </c>
    </row>
    <row r="4062" spans="2:12" x14ac:dyDescent="0.2">
      <c r="B4062" s="14">
        <f>COUNTIFS($E$3:E4062,تقرير!$E$4)</f>
        <v>21</v>
      </c>
      <c r="C4062" s="48"/>
      <c r="D4062" s="48"/>
      <c r="E4062" s="48"/>
      <c r="F4062" s="50"/>
      <c r="G4062" s="51"/>
      <c r="H4062" s="128" t="str">
        <f>IF(F4062="","",_xlfn.IFNA(VLOOKUP(F4062,'سجل المشتريات'!E:M,9,0),"غير مسجلة في المشتريات"))</f>
        <v/>
      </c>
      <c r="I4062" s="27" t="str">
        <f>_xlfn.IFNA(VLOOKUP(E4062,الاوردرات!$B$1:$C$600,2,0),"")</f>
        <v/>
      </c>
      <c r="J4062" s="63"/>
      <c r="L4062" s="125" t="str">
        <f>IF(F4062="","",_xlfn.IFNA((VLOOKUP(F4062,help!L:M,2,0))*G4062,"غير مسجلة في المشتريات"))</f>
        <v/>
      </c>
    </row>
    <row r="4063" spans="2:12" x14ac:dyDescent="0.2">
      <c r="B4063" s="14">
        <f>COUNTIFS($E$3:E4063,تقرير!$E$4)</f>
        <v>21</v>
      </c>
      <c r="C4063" s="48"/>
      <c r="D4063" s="48"/>
      <c r="E4063" s="48"/>
      <c r="F4063" s="50"/>
      <c r="G4063" s="51"/>
      <c r="H4063" s="128" t="str">
        <f>IF(F4063="","",_xlfn.IFNA(VLOOKUP(F4063,'سجل المشتريات'!E:M,9,0),"غير مسجلة في المشتريات"))</f>
        <v/>
      </c>
      <c r="I4063" s="27" t="str">
        <f>_xlfn.IFNA(VLOOKUP(E4063,الاوردرات!$B$1:$C$600,2,0),"")</f>
        <v/>
      </c>
      <c r="J4063" s="63"/>
      <c r="L4063" s="125" t="str">
        <f>IF(F4063="","",_xlfn.IFNA((VLOOKUP(F4063,help!L:M,2,0))*G4063,"غير مسجلة في المشتريات"))</f>
        <v/>
      </c>
    </row>
    <row r="4064" spans="2:12" x14ac:dyDescent="0.2">
      <c r="B4064" s="14">
        <f>COUNTIFS($E$3:E4064,تقرير!$E$4)</f>
        <v>21</v>
      </c>
      <c r="C4064" s="48"/>
      <c r="D4064" s="48"/>
      <c r="E4064" s="48"/>
      <c r="F4064" s="50"/>
      <c r="G4064" s="51"/>
      <c r="H4064" s="128" t="str">
        <f>IF(F4064="","",_xlfn.IFNA(VLOOKUP(F4064,'سجل المشتريات'!E:M,9,0),"غير مسجلة في المشتريات"))</f>
        <v/>
      </c>
      <c r="I4064" s="27" t="str">
        <f>_xlfn.IFNA(VLOOKUP(E4064,الاوردرات!$B$1:$C$600,2,0),"")</f>
        <v/>
      </c>
      <c r="J4064" s="63"/>
      <c r="L4064" s="125" t="str">
        <f>IF(F4064="","",_xlfn.IFNA((VLOOKUP(F4064,help!L:M,2,0))*G4064,"غير مسجلة في المشتريات"))</f>
        <v/>
      </c>
    </row>
    <row r="4065" spans="2:12" x14ac:dyDescent="0.2">
      <c r="B4065" s="14">
        <f>COUNTIFS($E$3:E4065,تقرير!$E$4)</f>
        <v>21</v>
      </c>
      <c r="C4065" s="48"/>
      <c r="D4065" s="48"/>
      <c r="E4065" s="48"/>
      <c r="F4065" s="50"/>
      <c r="G4065" s="51"/>
      <c r="H4065" s="128" t="str">
        <f>IF(F4065="","",_xlfn.IFNA(VLOOKUP(F4065,'سجل المشتريات'!E:M,9,0),"غير مسجلة في المشتريات"))</f>
        <v/>
      </c>
      <c r="I4065" s="27" t="str">
        <f>_xlfn.IFNA(VLOOKUP(E4065,الاوردرات!$B$1:$C$600,2,0),"")</f>
        <v/>
      </c>
      <c r="J4065" s="63"/>
      <c r="L4065" s="125" t="str">
        <f>IF(F4065="","",_xlfn.IFNA((VLOOKUP(F4065,help!L:M,2,0))*G4065,"غير مسجلة في المشتريات"))</f>
        <v/>
      </c>
    </row>
    <row r="4066" spans="2:12" x14ac:dyDescent="0.2">
      <c r="B4066" s="14">
        <f>COUNTIFS($E$3:E4066,تقرير!$E$4)</f>
        <v>21</v>
      </c>
      <c r="C4066" s="48"/>
      <c r="D4066" s="48"/>
      <c r="E4066" s="48"/>
      <c r="F4066" s="50"/>
      <c r="G4066" s="51"/>
      <c r="H4066" s="128" t="str">
        <f>IF(F4066="","",_xlfn.IFNA(VLOOKUP(F4066,'سجل المشتريات'!E:M,9,0),"غير مسجلة في المشتريات"))</f>
        <v/>
      </c>
      <c r="I4066" s="27" t="str">
        <f>_xlfn.IFNA(VLOOKUP(E4066,الاوردرات!$B$1:$C$600,2,0),"")</f>
        <v/>
      </c>
      <c r="J4066" s="63"/>
      <c r="L4066" s="125" t="str">
        <f>IF(F4066="","",_xlfn.IFNA((VLOOKUP(F4066,help!L:M,2,0))*G4066,"غير مسجلة في المشتريات"))</f>
        <v/>
      </c>
    </row>
    <row r="4067" spans="2:12" x14ac:dyDescent="0.2">
      <c r="B4067" s="14">
        <f>COUNTIFS($E$3:E4067,تقرير!$E$4)</f>
        <v>21</v>
      </c>
      <c r="C4067" s="48"/>
      <c r="D4067" s="48"/>
      <c r="E4067" s="48"/>
      <c r="F4067" s="50"/>
      <c r="G4067" s="51"/>
      <c r="H4067" s="128" t="str">
        <f>IF(F4067="","",_xlfn.IFNA(VLOOKUP(F4067,'سجل المشتريات'!E:M,9,0),"غير مسجلة في المشتريات"))</f>
        <v/>
      </c>
      <c r="I4067" s="27" t="str">
        <f>_xlfn.IFNA(VLOOKUP(E4067,الاوردرات!$B$1:$C$600,2,0),"")</f>
        <v/>
      </c>
      <c r="J4067" s="63"/>
      <c r="L4067" s="125" t="str">
        <f>IF(F4067="","",_xlfn.IFNA((VLOOKUP(F4067,help!L:M,2,0))*G4067,"غير مسجلة في المشتريات"))</f>
        <v/>
      </c>
    </row>
    <row r="4068" spans="2:12" x14ac:dyDescent="0.2">
      <c r="B4068" s="14">
        <f>COUNTIFS($E$3:E4068,تقرير!$E$4)</f>
        <v>21</v>
      </c>
      <c r="C4068" s="48"/>
      <c r="D4068" s="48"/>
      <c r="E4068" s="48"/>
      <c r="F4068" s="50"/>
      <c r="G4068" s="51"/>
      <c r="H4068" s="128" t="str">
        <f>IF(F4068="","",_xlfn.IFNA(VLOOKUP(F4068,'سجل المشتريات'!E:M,9,0),"غير مسجلة في المشتريات"))</f>
        <v/>
      </c>
      <c r="I4068" s="27" t="str">
        <f>_xlfn.IFNA(VLOOKUP(E4068,الاوردرات!$B$1:$C$600,2,0),"")</f>
        <v/>
      </c>
      <c r="J4068" s="63"/>
      <c r="L4068" s="125" t="str">
        <f>IF(F4068="","",_xlfn.IFNA((VLOOKUP(F4068,help!L:M,2,0))*G4068,"غير مسجلة في المشتريات"))</f>
        <v/>
      </c>
    </row>
    <row r="4069" spans="2:12" x14ac:dyDescent="0.2">
      <c r="B4069" s="14">
        <f>COUNTIFS($E$3:E4069,تقرير!$E$4)</f>
        <v>21</v>
      </c>
      <c r="C4069" s="48"/>
      <c r="D4069" s="48"/>
      <c r="E4069" s="48"/>
      <c r="F4069" s="50"/>
      <c r="G4069" s="51"/>
      <c r="H4069" s="128" t="str">
        <f>IF(F4069="","",_xlfn.IFNA(VLOOKUP(F4069,'سجل المشتريات'!E:M,9,0),"غير مسجلة في المشتريات"))</f>
        <v/>
      </c>
      <c r="I4069" s="27" t="str">
        <f>_xlfn.IFNA(VLOOKUP(E4069,الاوردرات!$B$1:$C$600,2,0),"")</f>
        <v/>
      </c>
      <c r="J4069" s="63"/>
      <c r="L4069" s="125" t="str">
        <f>IF(F4069="","",_xlfn.IFNA((VLOOKUP(F4069,help!L:M,2,0))*G4069,"غير مسجلة في المشتريات"))</f>
        <v/>
      </c>
    </row>
    <row r="4070" spans="2:12" x14ac:dyDescent="0.2">
      <c r="B4070" s="14">
        <f>COUNTIFS($E$3:E4070,تقرير!$E$4)</f>
        <v>21</v>
      </c>
      <c r="C4070" s="48"/>
      <c r="D4070" s="48"/>
      <c r="E4070" s="48"/>
      <c r="F4070" s="50"/>
      <c r="G4070" s="51"/>
      <c r="H4070" s="128" t="str">
        <f>IF(F4070="","",_xlfn.IFNA(VLOOKUP(F4070,'سجل المشتريات'!E:M,9,0),"غير مسجلة في المشتريات"))</f>
        <v/>
      </c>
      <c r="I4070" s="27" t="str">
        <f>_xlfn.IFNA(VLOOKUP(E4070,الاوردرات!$B$1:$C$600,2,0),"")</f>
        <v/>
      </c>
      <c r="J4070" s="63"/>
      <c r="L4070" s="125" t="str">
        <f>IF(F4070="","",_xlfn.IFNA((VLOOKUP(F4070,help!L:M,2,0))*G4070,"غير مسجلة في المشتريات"))</f>
        <v/>
      </c>
    </row>
    <row r="4071" spans="2:12" x14ac:dyDescent="0.2">
      <c r="B4071" s="14">
        <f>COUNTIFS($E$3:E4071,تقرير!$E$4)</f>
        <v>21</v>
      </c>
      <c r="C4071" s="48"/>
      <c r="D4071" s="48"/>
      <c r="E4071" s="48"/>
      <c r="F4071" s="50"/>
      <c r="G4071" s="51"/>
      <c r="H4071" s="128" t="str">
        <f>IF(F4071="","",_xlfn.IFNA(VLOOKUP(F4071,'سجل المشتريات'!E:M,9,0),"غير مسجلة في المشتريات"))</f>
        <v/>
      </c>
      <c r="I4071" s="27" t="str">
        <f>_xlfn.IFNA(VLOOKUP(E4071,الاوردرات!$B$1:$C$600,2,0),"")</f>
        <v/>
      </c>
      <c r="J4071" s="63"/>
      <c r="L4071" s="125" t="str">
        <f>IF(F4071="","",_xlfn.IFNA((VLOOKUP(F4071,help!L:M,2,0))*G4071,"غير مسجلة في المشتريات"))</f>
        <v/>
      </c>
    </row>
    <row r="4072" spans="2:12" x14ac:dyDescent="0.2">
      <c r="B4072" s="14">
        <f>COUNTIFS($E$3:E4072,تقرير!$E$4)</f>
        <v>21</v>
      </c>
      <c r="C4072" s="48"/>
      <c r="D4072" s="48"/>
      <c r="E4072" s="48"/>
      <c r="F4072" s="50"/>
      <c r="G4072" s="51"/>
      <c r="H4072" s="128" t="str">
        <f>IF(F4072="","",_xlfn.IFNA(VLOOKUP(F4072,'سجل المشتريات'!E:M,9,0),"غير مسجلة في المشتريات"))</f>
        <v/>
      </c>
      <c r="I4072" s="27" t="str">
        <f>_xlfn.IFNA(VLOOKUP(E4072,الاوردرات!$B$1:$C$600,2,0),"")</f>
        <v/>
      </c>
      <c r="J4072" s="63"/>
      <c r="L4072" s="125" t="str">
        <f>IF(F4072="","",_xlfn.IFNA((VLOOKUP(F4072,help!L:M,2,0))*G4072,"غير مسجلة في المشتريات"))</f>
        <v/>
      </c>
    </row>
    <row r="4073" spans="2:12" x14ac:dyDescent="0.2">
      <c r="B4073" s="14">
        <f>COUNTIFS($E$3:E4073,تقرير!$E$4)</f>
        <v>21</v>
      </c>
      <c r="C4073" s="48"/>
      <c r="D4073" s="48"/>
      <c r="E4073" s="48"/>
      <c r="F4073" s="50"/>
      <c r="G4073" s="51"/>
      <c r="H4073" s="128" t="str">
        <f>IF(F4073="","",_xlfn.IFNA(VLOOKUP(F4073,'سجل المشتريات'!E:M,9,0),"غير مسجلة في المشتريات"))</f>
        <v/>
      </c>
      <c r="I4073" s="27" t="str">
        <f>_xlfn.IFNA(VLOOKUP(E4073,الاوردرات!$B$1:$C$600,2,0),"")</f>
        <v/>
      </c>
      <c r="J4073" s="63"/>
      <c r="L4073" s="125" t="str">
        <f>IF(F4073="","",_xlfn.IFNA((VLOOKUP(F4073,help!L:M,2,0))*G4073,"غير مسجلة في المشتريات"))</f>
        <v/>
      </c>
    </row>
    <row r="4074" spans="2:12" x14ac:dyDescent="0.2">
      <c r="B4074" s="14">
        <f>COUNTIFS($E$3:E4074,تقرير!$E$4)</f>
        <v>21</v>
      </c>
      <c r="C4074" s="48"/>
      <c r="D4074" s="48"/>
      <c r="E4074" s="48"/>
      <c r="F4074" s="50"/>
      <c r="G4074" s="51"/>
      <c r="H4074" s="128" t="str">
        <f>IF(F4074="","",_xlfn.IFNA(VLOOKUP(F4074,'سجل المشتريات'!E:M,9,0),"غير مسجلة في المشتريات"))</f>
        <v/>
      </c>
      <c r="I4074" s="27" t="str">
        <f>_xlfn.IFNA(VLOOKUP(E4074,الاوردرات!$B$1:$C$600,2,0),"")</f>
        <v/>
      </c>
      <c r="J4074" s="63"/>
      <c r="L4074" s="125" t="str">
        <f>IF(F4074="","",_xlfn.IFNA((VLOOKUP(F4074,help!L:M,2,0))*G4074,"غير مسجلة في المشتريات"))</f>
        <v/>
      </c>
    </row>
    <row r="4075" spans="2:12" x14ac:dyDescent="0.2">
      <c r="B4075" s="14">
        <f>COUNTIFS($E$3:E4075,تقرير!$E$4)</f>
        <v>21</v>
      </c>
      <c r="C4075" s="48"/>
      <c r="D4075" s="48"/>
      <c r="E4075" s="48"/>
      <c r="F4075" s="50"/>
      <c r="G4075" s="51"/>
      <c r="H4075" s="128" t="str">
        <f>IF(F4075="","",_xlfn.IFNA(VLOOKUP(F4075,'سجل المشتريات'!E:M,9,0),"غير مسجلة في المشتريات"))</f>
        <v/>
      </c>
      <c r="I4075" s="27" t="str">
        <f>_xlfn.IFNA(VLOOKUP(E4075,الاوردرات!$B$1:$C$600,2,0),"")</f>
        <v/>
      </c>
      <c r="J4075" s="63"/>
      <c r="L4075" s="125" t="str">
        <f>IF(F4075="","",_xlfn.IFNA((VLOOKUP(F4075,help!L:M,2,0))*G4075,"غير مسجلة في المشتريات"))</f>
        <v/>
      </c>
    </row>
    <row r="4076" spans="2:12" x14ac:dyDescent="0.2">
      <c r="B4076" s="14">
        <f>COUNTIFS($E$3:E4076,تقرير!$E$4)</f>
        <v>21</v>
      </c>
      <c r="C4076" s="48"/>
      <c r="D4076" s="48"/>
      <c r="E4076" s="48"/>
      <c r="F4076" s="50"/>
      <c r="G4076" s="51"/>
      <c r="H4076" s="128" t="str">
        <f>IF(F4076="","",_xlfn.IFNA(VLOOKUP(F4076,'سجل المشتريات'!E:M,9,0),"غير مسجلة في المشتريات"))</f>
        <v/>
      </c>
      <c r="I4076" s="27" t="str">
        <f>_xlfn.IFNA(VLOOKUP(E4076,الاوردرات!$B$1:$C$600,2,0),"")</f>
        <v/>
      </c>
      <c r="J4076" s="63"/>
      <c r="L4076" s="125" t="str">
        <f>IF(F4076="","",_xlfn.IFNA((VLOOKUP(F4076,help!L:M,2,0))*G4076,"غير مسجلة في المشتريات"))</f>
        <v/>
      </c>
    </row>
    <row r="4077" spans="2:12" x14ac:dyDescent="0.2">
      <c r="B4077" s="14">
        <f>COUNTIFS($E$3:E4077,تقرير!$E$4)</f>
        <v>21</v>
      </c>
      <c r="C4077" s="48"/>
      <c r="D4077" s="48"/>
      <c r="E4077" s="48"/>
      <c r="F4077" s="50"/>
      <c r="G4077" s="51"/>
      <c r="H4077" s="128" t="str">
        <f>IF(F4077="","",_xlfn.IFNA(VLOOKUP(F4077,'سجل المشتريات'!E:M,9,0),"غير مسجلة في المشتريات"))</f>
        <v/>
      </c>
      <c r="I4077" s="27" t="str">
        <f>_xlfn.IFNA(VLOOKUP(E4077,الاوردرات!$B$1:$C$600,2,0),"")</f>
        <v/>
      </c>
      <c r="J4077" s="63"/>
      <c r="L4077" s="125" t="str">
        <f>IF(F4077="","",_xlfn.IFNA((VLOOKUP(F4077,help!L:M,2,0))*G4077,"غير مسجلة في المشتريات"))</f>
        <v/>
      </c>
    </row>
    <row r="4078" spans="2:12" x14ac:dyDescent="0.2">
      <c r="B4078" s="14">
        <f>COUNTIFS($E$3:E4078,تقرير!$E$4)</f>
        <v>21</v>
      </c>
      <c r="C4078" s="48"/>
      <c r="D4078" s="48"/>
      <c r="E4078" s="48"/>
      <c r="F4078" s="50"/>
      <c r="G4078" s="51"/>
      <c r="H4078" s="128" t="str">
        <f>IF(F4078="","",_xlfn.IFNA(VLOOKUP(F4078,'سجل المشتريات'!E:M,9,0),"غير مسجلة في المشتريات"))</f>
        <v/>
      </c>
      <c r="I4078" s="27" t="str">
        <f>_xlfn.IFNA(VLOOKUP(E4078,الاوردرات!$B$1:$C$600,2,0),"")</f>
        <v/>
      </c>
      <c r="J4078" s="63"/>
      <c r="L4078" s="125" t="str">
        <f>IF(F4078="","",_xlfn.IFNA((VLOOKUP(F4078,help!L:M,2,0))*G4078,"غير مسجلة في المشتريات"))</f>
        <v/>
      </c>
    </row>
    <row r="4079" spans="2:12" x14ac:dyDescent="0.2">
      <c r="B4079" s="14">
        <f>COUNTIFS($E$3:E4079,تقرير!$E$4)</f>
        <v>21</v>
      </c>
      <c r="C4079" s="48"/>
      <c r="D4079" s="48"/>
      <c r="E4079" s="48"/>
      <c r="F4079" s="50"/>
      <c r="G4079" s="51"/>
      <c r="H4079" s="128" t="str">
        <f>IF(F4079="","",_xlfn.IFNA(VLOOKUP(F4079,'سجل المشتريات'!E:M,9,0),"غير مسجلة في المشتريات"))</f>
        <v/>
      </c>
      <c r="I4079" s="27" t="str">
        <f>_xlfn.IFNA(VLOOKUP(E4079,الاوردرات!$B$1:$C$600,2,0),"")</f>
        <v/>
      </c>
      <c r="J4079" s="63"/>
      <c r="L4079" s="125" t="str">
        <f>IF(F4079="","",_xlfn.IFNA((VLOOKUP(F4079,help!L:M,2,0))*G4079,"غير مسجلة في المشتريات"))</f>
        <v/>
      </c>
    </row>
    <row r="4080" spans="2:12" x14ac:dyDescent="0.2">
      <c r="B4080" s="14">
        <f>COUNTIFS($E$3:E4080,تقرير!$E$4)</f>
        <v>21</v>
      </c>
      <c r="C4080" s="48"/>
      <c r="D4080" s="48"/>
      <c r="E4080" s="48"/>
      <c r="F4080" s="50"/>
      <c r="G4080" s="51"/>
      <c r="H4080" s="128" t="str">
        <f>IF(F4080="","",_xlfn.IFNA(VLOOKUP(F4080,'سجل المشتريات'!E:M,9,0),"غير مسجلة في المشتريات"))</f>
        <v/>
      </c>
      <c r="I4080" s="27" t="str">
        <f>_xlfn.IFNA(VLOOKUP(E4080,الاوردرات!$B$1:$C$600,2,0),"")</f>
        <v/>
      </c>
      <c r="J4080" s="63"/>
      <c r="L4080" s="125" t="str">
        <f>IF(F4080="","",_xlfn.IFNA((VLOOKUP(F4080,help!L:M,2,0))*G4080,"غير مسجلة في المشتريات"))</f>
        <v/>
      </c>
    </row>
    <row r="4081" spans="2:12" x14ac:dyDescent="0.2">
      <c r="B4081" s="14">
        <f>COUNTIFS($E$3:E4081,تقرير!$E$4)</f>
        <v>21</v>
      </c>
      <c r="C4081" s="48"/>
      <c r="D4081" s="48"/>
      <c r="E4081" s="48"/>
      <c r="F4081" s="50"/>
      <c r="G4081" s="51"/>
      <c r="H4081" s="128" t="str">
        <f>IF(F4081="","",_xlfn.IFNA(VLOOKUP(F4081,'سجل المشتريات'!E:M,9,0),"غير مسجلة في المشتريات"))</f>
        <v/>
      </c>
      <c r="I4081" s="27" t="str">
        <f>_xlfn.IFNA(VLOOKUP(E4081,الاوردرات!$B$1:$C$600,2,0),"")</f>
        <v/>
      </c>
      <c r="J4081" s="63"/>
      <c r="L4081" s="125" t="str">
        <f>IF(F4081="","",_xlfn.IFNA((VLOOKUP(F4081,help!L:M,2,0))*G4081,"غير مسجلة في المشتريات"))</f>
        <v/>
      </c>
    </row>
    <row r="4082" spans="2:12" x14ac:dyDescent="0.2">
      <c r="B4082" s="14">
        <f>COUNTIFS($E$3:E4082,تقرير!$E$4)</f>
        <v>21</v>
      </c>
      <c r="C4082" s="48"/>
      <c r="D4082" s="48"/>
      <c r="E4082" s="48"/>
      <c r="F4082" s="50"/>
      <c r="G4082" s="51"/>
      <c r="H4082" s="128" t="str">
        <f>IF(F4082="","",_xlfn.IFNA(VLOOKUP(F4082,'سجل المشتريات'!E:M,9,0),"غير مسجلة في المشتريات"))</f>
        <v/>
      </c>
      <c r="I4082" s="27" t="str">
        <f>_xlfn.IFNA(VLOOKUP(E4082,الاوردرات!$B$1:$C$600,2,0),"")</f>
        <v/>
      </c>
      <c r="J4082" s="63"/>
      <c r="L4082" s="125" t="str">
        <f>IF(F4082="","",_xlfn.IFNA((VLOOKUP(F4082,help!L:M,2,0))*G4082,"غير مسجلة في المشتريات"))</f>
        <v/>
      </c>
    </row>
    <row r="4083" spans="2:12" x14ac:dyDescent="0.2">
      <c r="B4083" s="14">
        <f>COUNTIFS($E$3:E4083,تقرير!$E$4)</f>
        <v>21</v>
      </c>
      <c r="C4083" s="48"/>
      <c r="D4083" s="48"/>
      <c r="E4083" s="48"/>
      <c r="F4083" s="50"/>
      <c r="G4083" s="51"/>
      <c r="H4083" s="128" t="str">
        <f>IF(F4083="","",_xlfn.IFNA(VLOOKUP(F4083,'سجل المشتريات'!E:M,9,0),"غير مسجلة في المشتريات"))</f>
        <v/>
      </c>
      <c r="I4083" s="27" t="str">
        <f>_xlfn.IFNA(VLOOKUP(E4083,الاوردرات!$B$1:$C$600,2,0),"")</f>
        <v/>
      </c>
      <c r="J4083" s="63"/>
      <c r="L4083" s="125" t="str">
        <f>IF(F4083="","",_xlfn.IFNA((VLOOKUP(F4083,help!L:M,2,0))*G4083,"غير مسجلة في المشتريات"))</f>
        <v/>
      </c>
    </row>
    <row r="4084" spans="2:12" x14ac:dyDescent="0.2">
      <c r="B4084" s="14">
        <f>COUNTIFS($E$3:E4084,تقرير!$E$4)</f>
        <v>21</v>
      </c>
      <c r="C4084" s="48"/>
      <c r="D4084" s="48"/>
      <c r="E4084" s="48"/>
      <c r="F4084" s="50"/>
      <c r="G4084" s="51"/>
      <c r="H4084" s="128" t="str">
        <f>IF(F4084="","",_xlfn.IFNA(VLOOKUP(F4084,'سجل المشتريات'!E:M,9,0),"غير مسجلة في المشتريات"))</f>
        <v/>
      </c>
      <c r="I4084" s="27" t="str">
        <f>_xlfn.IFNA(VLOOKUP(E4084,الاوردرات!$B$1:$C$600,2,0),"")</f>
        <v/>
      </c>
      <c r="J4084" s="63"/>
      <c r="L4084" s="125" t="str">
        <f>IF(F4084="","",_xlfn.IFNA((VLOOKUP(F4084,help!L:M,2,0))*G4084,"غير مسجلة في المشتريات"))</f>
        <v/>
      </c>
    </row>
    <row r="4085" spans="2:12" x14ac:dyDescent="0.2">
      <c r="B4085" s="14">
        <f>COUNTIFS($E$3:E4085,تقرير!$E$4)</f>
        <v>21</v>
      </c>
      <c r="C4085" s="48"/>
      <c r="D4085" s="48"/>
      <c r="E4085" s="48"/>
      <c r="F4085" s="50"/>
      <c r="G4085" s="51"/>
      <c r="H4085" s="128" t="str">
        <f>IF(F4085="","",_xlfn.IFNA(VLOOKUP(F4085,'سجل المشتريات'!E:M,9,0),"غير مسجلة في المشتريات"))</f>
        <v/>
      </c>
      <c r="I4085" s="27" t="str">
        <f>_xlfn.IFNA(VLOOKUP(E4085,الاوردرات!$B$1:$C$600,2,0),"")</f>
        <v/>
      </c>
      <c r="J4085" s="63"/>
      <c r="L4085" s="125" t="str">
        <f>IF(F4085="","",_xlfn.IFNA((VLOOKUP(F4085,help!L:M,2,0))*G4085,"غير مسجلة في المشتريات"))</f>
        <v/>
      </c>
    </row>
    <row r="4086" spans="2:12" x14ac:dyDescent="0.2">
      <c r="B4086" s="14">
        <f>COUNTIFS($E$3:E4086,تقرير!$E$4)</f>
        <v>21</v>
      </c>
      <c r="C4086" s="48"/>
      <c r="D4086" s="48"/>
      <c r="E4086" s="48"/>
      <c r="F4086" s="50"/>
      <c r="G4086" s="51"/>
      <c r="H4086" s="128" t="str">
        <f>IF(F4086="","",_xlfn.IFNA(VLOOKUP(F4086,'سجل المشتريات'!E:M,9,0),"غير مسجلة في المشتريات"))</f>
        <v/>
      </c>
      <c r="I4086" s="27" t="str">
        <f>_xlfn.IFNA(VLOOKUP(E4086,الاوردرات!$B$1:$C$600,2,0),"")</f>
        <v/>
      </c>
      <c r="J4086" s="63"/>
      <c r="L4086" s="125" t="str">
        <f>IF(F4086="","",_xlfn.IFNA((VLOOKUP(F4086,help!L:M,2,0))*G4086,"غير مسجلة في المشتريات"))</f>
        <v/>
      </c>
    </row>
    <row r="4087" spans="2:12" x14ac:dyDescent="0.2">
      <c r="B4087" s="14">
        <f>COUNTIFS($E$3:E4087,تقرير!$E$4)</f>
        <v>21</v>
      </c>
      <c r="C4087" s="48"/>
      <c r="D4087" s="48"/>
      <c r="E4087" s="48"/>
      <c r="F4087" s="50"/>
      <c r="G4087" s="51"/>
      <c r="H4087" s="128" t="str">
        <f>IF(F4087="","",_xlfn.IFNA(VLOOKUP(F4087,'سجل المشتريات'!E:M,9,0),"غير مسجلة في المشتريات"))</f>
        <v/>
      </c>
      <c r="I4087" s="27" t="str">
        <f>_xlfn.IFNA(VLOOKUP(E4087,الاوردرات!$B$1:$C$600,2,0),"")</f>
        <v/>
      </c>
      <c r="J4087" s="63"/>
      <c r="L4087" s="125" t="str">
        <f>IF(F4087="","",_xlfn.IFNA((VLOOKUP(F4087,help!L:M,2,0))*G4087,"غير مسجلة في المشتريات"))</f>
        <v/>
      </c>
    </row>
    <row r="4088" spans="2:12" x14ac:dyDescent="0.2">
      <c r="B4088" s="14">
        <f>COUNTIFS($E$3:E4088,تقرير!$E$4)</f>
        <v>21</v>
      </c>
      <c r="C4088" s="48"/>
      <c r="D4088" s="48"/>
      <c r="E4088" s="48"/>
      <c r="F4088" s="50"/>
      <c r="G4088" s="51"/>
      <c r="H4088" s="128" t="str">
        <f>IF(F4088="","",_xlfn.IFNA(VLOOKUP(F4088,'سجل المشتريات'!E:M,9,0),"غير مسجلة في المشتريات"))</f>
        <v/>
      </c>
      <c r="I4088" s="27" t="str">
        <f>_xlfn.IFNA(VLOOKUP(E4088,الاوردرات!$B$1:$C$600,2,0),"")</f>
        <v/>
      </c>
      <c r="J4088" s="63"/>
      <c r="L4088" s="125" t="str">
        <f>IF(F4088="","",_xlfn.IFNA((VLOOKUP(F4088,help!L:M,2,0))*G4088,"غير مسجلة في المشتريات"))</f>
        <v/>
      </c>
    </row>
    <row r="4089" spans="2:12" x14ac:dyDescent="0.2">
      <c r="B4089" s="14">
        <f>COUNTIFS($E$3:E4089,تقرير!$E$4)</f>
        <v>21</v>
      </c>
      <c r="C4089" s="48"/>
      <c r="D4089" s="48"/>
      <c r="E4089" s="48"/>
      <c r="F4089" s="50"/>
      <c r="G4089" s="51"/>
      <c r="H4089" s="128" t="str">
        <f>IF(F4089="","",_xlfn.IFNA(VLOOKUP(F4089,'سجل المشتريات'!E:M,9,0),"غير مسجلة في المشتريات"))</f>
        <v/>
      </c>
      <c r="I4089" s="27" t="str">
        <f>_xlfn.IFNA(VLOOKUP(E4089,الاوردرات!$B$1:$C$600,2,0),"")</f>
        <v/>
      </c>
      <c r="J4089" s="63"/>
      <c r="L4089" s="125" t="str">
        <f>IF(F4089="","",_xlfn.IFNA((VLOOKUP(F4089,help!L:M,2,0))*G4089,"غير مسجلة في المشتريات"))</f>
        <v/>
      </c>
    </row>
    <row r="4090" spans="2:12" x14ac:dyDescent="0.2">
      <c r="B4090" s="14">
        <f>COUNTIFS($E$3:E4090,تقرير!$E$4)</f>
        <v>21</v>
      </c>
      <c r="C4090" s="48"/>
      <c r="D4090" s="48"/>
      <c r="E4090" s="48"/>
      <c r="F4090" s="50"/>
      <c r="G4090" s="51"/>
      <c r="H4090" s="128" t="str">
        <f>IF(F4090="","",_xlfn.IFNA(VLOOKUP(F4090,'سجل المشتريات'!E:M,9,0),"غير مسجلة في المشتريات"))</f>
        <v/>
      </c>
      <c r="I4090" s="27" t="str">
        <f>_xlfn.IFNA(VLOOKUP(E4090,الاوردرات!$B$1:$C$600,2,0),"")</f>
        <v/>
      </c>
      <c r="J4090" s="63"/>
      <c r="L4090" s="125" t="str">
        <f>IF(F4090="","",_xlfn.IFNA((VLOOKUP(F4090,help!L:M,2,0))*G4090,"غير مسجلة في المشتريات"))</f>
        <v/>
      </c>
    </row>
    <row r="4091" spans="2:12" x14ac:dyDescent="0.2">
      <c r="B4091" s="14">
        <f>COUNTIFS($E$3:E4091,تقرير!$E$4)</f>
        <v>21</v>
      </c>
      <c r="C4091" s="48"/>
      <c r="D4091" s="48"/>
      <c r="E4091" s="48"/>
      <c r="F4091" s="50"/>
      <c r="G4091" s="51"/>
      <c r="H4091" s="128" t="str">
        <f>IF(F4091="","",_xlfn.IFNA(VLOOKUP(F4091,'سجل المشتريات'!E:M,9,0),"غير مسجلة في المشتريات"))</f>
        <v/>
      </c>
      <c r="I4091" s="27" t="str">
        <f>_xlfn.IFNA(VLOOKUP(E4091,الاوردرات!$B$1:$C$600,2,0),"")</f>
        <v/>
      </c>
      <c r="J4091" s="63"/>
      <c r="L4091" s="125" t="str">
        <f>IF(F4091="","",_xlfn.IFNA((VLOOKUP(F4091,help!L:M,2,0))*G4091,"غير مسجلة في المشتريات"))</f>
        <v/>
      </c>
    </row>
    <row r="4092" spans="2:12" x14ac:dyDescent="0.2">
      <c r="B4092" s="14">
        <f>COUNTIFS($E$3:E4092,تقرير!$E$4)</f>
        <v>21</v>
      </c>
      <c r="C4092" s="48"/>
      <c r="D4092" s="48"/>
      <c r="E4092" s="48"/>
      <c r="F4092" s="50"/>
      <c r="G4092" s="51"/>
      <c r="H4092" s="128" t="str">
        <f>IF(F4092="","",_xlfn.IFNA(VLOOKUP(F4092,'سجل المشتريات'!E:M,9,0),"غير مسجلة في المشتريات"))</f>
        <v/>
      </c>
      <c r="I4092" s="27" t="str">
        <f>_xlfn.IFNA(VLOOKUP(E4092,الاوردرات!$B$1:$C$600,2,0),"")</f>
        <v/>
      </c>
      <c r="J4092" s="63"/>
      <c r="L4092" s="125" t="str">
        <f>IF(F4092="","",_xlfn.IFNA((VLOOKUP(F4092,help!L:M,2,0))*G4092,"غير مسجلة في المشتريات"))</f>
        <v/>
      </c>
    </row>
    <row r="4093" spans="2:12" x14ac:dyDescent="0.2">
      <c r="B4093" s="14">
        <f>COUNTIFS($E$3:E4093,تقرير!$E$4)</f>
        <v>21</v>
      </c>
      <c r="C4093" s="48"/>
      <c r="D4093" s="48"/>
      <c r="E4093" s="48"/>
      <c r="F4093" s="50"/>
      <c r="G4093" s="51"/>
      <c r="H4093" s="128" t="str">
        <f>IF(F4093="","",_xlfn.IFNA(VLOOKUP(F4093,'سجل المشتريات'!E:M,9,0),"غير مسجلة في المشتريات"))</f>
        <v/>
      </c>
      <c r="I4093" s="27" t="str">
        <f>_xlfn.IFNA(VLOOKUP(E4093,الاوردرات!$B$1:$C$600,2,0),"")</f>
        <v/>
      </c>
      <c r="J4093" s="63"/>
      <c r="L4093" s="125" t="str">
        <f>IF(F4093="","",_xlfn.IFNA((VLOOKUP(F4093,help!L:M,2,0))*G4093,"غير مسجلة في المشتريات"))</f>
        <v/>
      </c>
    </row>
    <row r="4094" spans="2:12" x14ac:dyDescent="0.2">
      <c r="B4094" s="14">
        <f>COUNTIFS($E$3:E4094,تقرير!$E$4)</f>
        <v>21</v>
      </c>
      <c r="C4094" s="48"/>
      <c r="D4094" s="48"/>
      <c r="E4094" s="48"/>
      <c r="F4094" s="50"/>
      <c r="G4094" s="51"/>
      <c r="H4094" s="128" t="str">
        <f>IF(F4094="","",_xlfn.IFNA(VLOOKUP(F4094,'سجل المشتريات'!E:M,9,0),"غير مسجلة في المشتريات"))</f>
        <v/>
      </c>
      <c r="I4094" s="27" t="str">
        <f>_xlfn.IFNA(VLOOKUP(E4094,الاوردرات!$B$1:$C$600,2,0),"")</f>
        <v/>
      </c>
      <c r="J4094" s="63"/>
      <c r="L4094" s="125" t="str">
        <f>IF(F4094="","",_xlfn.IFNA((VLOOKUP(F4094,help!L:M,2,0))*G4094,"غير مسجلة في المشتريات"))</f>
        <v/>
      </c>
    </row>
    <row r="4095" spans="2:12" x14ac:dyDescent="0.2">
      <c r="B4095" s="14">
        <f>COUNTIFS($E$3:E4095,تقرير!$E$4)</f>
        <v>21</v>
      </c>
      <c r="C4095" s="48"/>
      <c r="D4095" s="48"/>
      <c r="E4095" s="48"/>
      <c r="F4095" s="50"/>
      <c r="G4095" s="51"/>
      <c r="H4095" s="128" t="str">
        <f>IF(F4095="","",_xlfn.IFNA(VLOOKUP(F4095,'سجل المشتريات'!E:M,9,0),"غير مسجلة في المشتريات"))</f>
        <v/>
      </c>
      <c r="I4095" s="27" t="str">
        <f>_xlfn.IFNA(VLOOKUP(E4095,الاوردرات!$B$1:$C$600,2,0),"")</f>
        <v/>
      </c>
      <c r="J4095" s="63"/>
      <c r="L4095" s="125" t="str">
        <f>IF(F4095="","",_xlfn.IFNA((VLOOKUP(F4095,help!L:M,2,0))*G4095,"غير مسجلة في المشتريات"))</f>
        <v/>
      </c>
    </row>
    <row r="4096" spans="2:12" x14ac:dyDescent="0.2">
      <c r="B4096" s="14">
        <f>COUNTIFS($E$3:E4096,تقرير!$E$4)</f>
        <v>21</v>
      </c>
      <c r="C4096" s="48"/>
      <c r="D4096" s="48"/>
      <c r="E4096" s="48"/>
      <c r="F4096" s="50"/>
      <c r="G4096" s="51"/>
      <c r="H4096" s="128" t="str">
        <f>IF(F4096="","",_xlfn.IFNA(VLOOKUP(F4096,'سجل المشتريات'!E:M,9,0),"غير مسجلة في المشتريات"))</f>
        <v/>
      </c>
      <c r="I4096" s="27" t="str">
        <f>_xlfn.IFNA(VLOOKUP(E4096,الاوردرات!$B$1:$C$600,2,0),"")</f>
        <v/>
      </c>
      <c r="J4096" s="63"/>
      <c r="L4096" s="125" t="str">
        <f>IF(F4096="","",_xlfn.IFNA((VLOOKUP(F4096,help!L:M,2,0))*G4096,"غير مسجلة في المشتريات"))</f>
        <v/>
      </c>
    </row>
    <row r="4097" spans="2:12" x14ac:dyDescent="0.2">
      <c r="B4097" s="14">
        <f>COUNTIFS($E$3:E4097,تقرير!$E$4)</f>
        <v>21</v>
      </c>
      <c r="C4097" s="48"/>
      <c r="D4097" s="48"/>
      <c r="E4097" s="48"/>
      <c r="F4097" s="50"/>
      <c r="G4097" s="51"/>
      <c r="H4097" s="128" t="str">
        <f>IF(F4097="","",_xlfn.IFNA(VLOOKUP(F4097,'سجل المشتريات'!E:M,9,0),"غير مسجلة في المشتريات"))</f>
        <v/>
      </c>
      <c r="I4097" s="27" t="str">
        <f>_xlfn.IFNA(VLOOKUP(E4097,الاوردرات!$B$1:$C$600,2,0),"")</f>
        <v/>
      </c>
      <c r="J4097" s="63"/>
      <c r="L4097" s="125" t="str">
        <f>IF(F4097="","",_xlfn.IFNA((VLOOKUP(F4097,help!L:M,2,0))*G4097,"غير مسجلة في المشتريات"))</f>
        <v/>
      </c>
    </row>
    <row r="4098" spans="2:12" x14ac:dyDescent="0.2">
      <c r="B4098" s="14">
        <f>COUNTIFS($E$3:E4098,تقرير!$E$4)</f>
        <v>21</v>
      </c>
      <c r="C4098" s="48"/>
      <c r="D4098" s="48"/>
      <c r="E4098" s="48"/>
      <c r="F4098" s="50"/>
      <c r="G4098" s="51"/>
      <c r="H4098" s="128" t="str">
        <f>IF(F4098="","",_xlfn.IFNA(VLOOKUP(F4098,'سجل المشتريات'!E:M,9,0),"غير مسجلة في المشتريات"))</f>
        <v/>
      </c>
      <c r="I4098" s="27" t="str">
        <f>_xlfn.IFNA(VLOOKUP(E4098,الاوردرات!$B$1:$C$600,2,0),"")</f>
        <v/>
      </c>
      <c r="J4098" s="63"/>
      <c r="L4098" s="125" t="str">
        <f>IF(F4098="","",_xlfn.IFNA((VLOOKUP(F4098,help!L:M,2,0))*G4098,"غير مسجلة في المشتريات"))</f>
        <v/>
      </c>
    </row>
    <row r="4099" spans="2:12" x14ac:dyDescent="0.2">
      <c r="B4099" s="14">
        <f>COUNTIFS($E$3:E4099,تقرير!$E$4)</f>
        <v>21</v>
      </c>
      <c r="C4099" s="48"/>
      <c r="D4099" s="48"/>
      <c r="E4099" s="48"/>
      <c r="F4099" s="50"/>
      <c r="G4099" s="51"/>
      <c r="H4099" s="128" t="str">
        <f>IF(F4099="","",_xlfn.IFNA(VLOOKUP(F4099,'سجل المشتريات'!E:M,9,0),"غير مسجلة في المشتريات"))</f>
        <v/>
      </c>
      <c r="I4099" s="27" t="str">
        <f>_xlfn.IFNA(VLOOKUP(E4099,الاوردرات!$B$1:$C$600,2,0),"")</f>
        <v/>
      </c>
      <c r="J4099" s="63"/>
      <c r="L4099" s="125" t="str">
        <f>IF(F4099="","",_xlfn.IFNA((VLOOKUP(F4099,help!L:M,2,0))*G4099,"غير مسجلة في المشتريات"))</f>
        <v/>
      </c>
    </row>
    <row r="4100" spans="2:12" x14ac:dyDescent="0.2">
      <c r="B4100" s="14">
        <f>COUNTIFS($E$3:E4100,تقرير!$E$4)</f>
        <v>21</v>
      </c>
      <c r="C4100" s="48"/>
      <c r="D4100" s="48"/>
      <c r="E4100" s="48"/>
      <c r="F4100" s="50"/>
      <c r="G4100" s="51"/>
      <c r="H4100" s="128" t="str">
        <f>IF(F4100="","",_xlfn.IFNA(VLOOKUP(F4100,'سجل المشتريات'!E:M,9,0),"غير مسجلة في المشتريات"))</f>
        <v/>
      </c>
      <c r="I4100" s="27" t="str">
        <f>_xlfn.IFNA(VLOOKUP(E4100,الاوردرات!$B$1:$C$600,2,0),"")</f>
        <v/>
      </c>
      <c r="J4100" s="63"/>
      <c r="L4100" s="125" t="str">
        <f>IF(F4100="","",_xlfn.IFNA((VLOOKUP(F4100,help!L:M,2,0))*G4100,"غير مسجلة في المشتريات"))</f>
        <v/>
      </c>
    </row>
    <row r="4101" spans="2:12" x14ac:dyDescent="0.2">
      <c r="B4101" s="14">
        <f>COUNTIFS($E$3:E4101,تقرير!$E$4)</f>
        <v>21</v>
      </c>
      <c r="C4101" s="48"/>
      <c r="D4101" s="48"/>
      <c r="E4101" s="48"/>
      <c r="F4101" s="50"/>
      <c r="G4101" s="51"/>
      <c r="H4101" s="128" t="str">
        <f>IF(F4101="","",_xlfn.IFNA(VLOOKUP(F4101,'سجل المشتريات'!E:M,9,0),"غير مسجلة في المشتريات"))</f>
        <v/>
      </c>
      <c r="I4101" s="27" t="str">
        <f>_xlfn.IFNA(VLOOKUP(E4101,الاوردرات!$B$1:$C$600,2,0),"")</f>
        <v/>
      </c>
      <c r="J4101" s="63"/>
      <c r="L4101" s="125" t="str">
        <f>IF(F4101="","",_xlfn.IFNA((VLOOKUP(F4101,help!L:M,2,0))*G4101,"غير مسجلة في المشتريات"))</f>
        <v/>
      </c>
    </row>
    <row r="4102" spans="2:12" x14ac:dyDescent="0.2">
      <c r="B4102" s="14">
        <f>COUNTIFS($E$3:E4102,تقرير!$E$4)</f>
        <v>21</v>
      </c>
      <c r="C4102" s="48"/>
      <c r="D4102" s="48"/>
      <c r="E4102" s="48"/>
      <c r="F4102" s="50"/>
      <c r="G4102" s="51"/>
      <c r="H4102" s="128" t="str">
        <f>IF(F4102="","",_xlfn.IFNA(VLOOKUP(F4102,'سجل المشتريات'!E:M,9,0),"غير مسجلة في المشتريات"))</f>
        <v/>
      </c>
      <c r="I4102" s="27" t="str">
        <f>_xlfn.IFNA(VLOOKUP(E4102,الاوردرات!$B$1:$C$600,2,0),"")</f>
        <v/>
      </c>
      <c r="J4102" s="63"/>
      <c r="L4102" s="125" t="str">
        <f>IF(F4102="","",_xlfn.IFNA((VLOOKUP(F4102,help!L:M,2,0))*G4102,"غير مسجلة في المشتريات"))</f>
        <v/>
      </c>
    </row>
    <row r="4103" spans="2:12" x14ac:dyDescent="0.2">
      <c r="B4103" s="14">
        <f>COUNTIFS($E$3:E4103,تقرير!$E$4)</f>
        <v>21</v>
      </c>
      <c r="C4103" s="48"/>
      <c r="D4103" s="48"/>
      <c r="E4103" s="48"/>
      <c r="F4103" s="50"/>
      <c r="G4103" s="51"/>
      <c r="H4103" s="128" t="str">
        <f>IF(F4103="","",_xlfn.IFNA(VLOOKUP(F4103,'سجل المشتريات'!E:M,9,0),"غير مسجلة في المشتريات"))</f>
        <v/>
      </c>
      <c r="I4103" s="27" t="str">
        <f>_xlfn.IFNA(VLOOKUP(E4103,الاوردرات!$B$1:$C$600,2,0),"")</f>
        <v/>
      </c>
      <c r="J4103" s="63"/>
      <c r="L4103" s="125" t="str">
        <f>IF(F4103="","",_xlfn.IFNA((VLOOKUP(F4103,help!L:M,2,0))*G4103,"غير مسجلة في المشتريات"))</f>
        <v/>
      </c>
    </row>
    <row r="4104" spans="2:12" x14ac:dyDescent="0.2">
      <c r="B4104" s="14">
        <f>COUNTIFS($E$3:E4104,تقرير!$E$4)</f>
        <v>21</v>
      </c>
      <c r="C4104" s="48"/>
      <c r="D4104" s="48"/>
      <c r="E4104" s="48"/>
      <c r="F4104" s="50"/>
      <c r="G4104" s="51"/>
      <c r="H4104" s="128" t="str">
        <f>IF(F4104="","",_xlfn.IFNA(VLOOKUP(F4104,'سجل المشتريات'!E:M,9,0),"غير مسجلة في المشتريات"))</f>
        <v/>
      </c>
      <c r="I4104" s="27" t="str">
        <f>_xlfn.IFNA(VLOOKUP(E4104,الاوردرات!$B$1:$C$600,2,0),"")</f>
        <v/>
      </c>
      <c r="J4104" s="63"/>
      <c r="L4104" s="125" t="str">
        <f>IF(F4104="","",_xlfn.IFNA((VLOOKUP(F4104,help!L:M,2,0))*G4104,"غير مسجلة في المشتريات"))</f>
        <v/>
      </c>
    </row>
    <row r="4105" spans="2:12" x14ac:dyDescent="0.2">
      <c r="B4105" s="14">
        <f>COUNTIFS($E$3:E4105,تقرير!$E$4)</f>
        <v>21</v>
      </c>
      <c r="C4105" s="48"/>
      <c r="D4105" s="48"/>
      <c r="E4105" s="48"/>
      <c r="F4105" s="50"/>
      <c r="G4105" s="51"/>
      <c r="H4105" s="128" t="str">
        <f>IF(F4105="","",_xlfn.IFNA(VLOOKUP(F4105,'سجل المشتريات'!E:M,9,0),"غير مسجلة في المشتريات"))</f>
        <v/>
      </c>
      <c r="I4105" s="27" t="str">
        <f>_xlfn.IFNA(VLOOKUP(E4105,الاوردرات!$B$1:$C$600,2,0),"")</f>
        <v/>
      </c>
      <c r="J4105" s="63"/>
      <c r="L4105" s="125" t="str">
        <f>IF(F4105="","",_xlfn.IFNA((VLOOKUP(F4105,help!L:M,2,0))*G4105,"غير مسجلة في المشتريات"))</f>
        <v/>
      </c>
    </row>
    <row r="4106" spans="2:12" x14ac:dyDescent="0.2">
      <c r="B4106" s="14">
        <f>COUNTIFS($E$3:E4106,تقرير!$E$4)</f>
        <v>21</v>
      </c>
      <c r="C4106" s="48"/>
      <c r="D4106" s="48"/>
      <c r="E4106" s="48"/>
      <c r="F4106" s="50"/>
      <c r="G4106" s="51"/>
      <c r="H4106" s="128" t="str">
        <f>IF(F4106="","",_xlfn.IFNA(VLOOKUP(F4106,'سجل المشتريات'!E:M,9,0),"غير مسجلة في المشتريات"))</f>
        <v/>
      </c>
      <c r="I4106" s="27" t="str">
        <f>_xlfn.IFNA(VLOOKUP(E4106,الاوردرات!$B$1:$C$600,2,0),"")</f>
        <v/>
      </c>
      <c r="J4106" s="63"/>
      <c r="L4106" s="125" t="str">
        <f>IF(F4106="","",_xlfn.IFNA((VLOOKUP(F4106,help!L:M,2,0))*G4106,"غير مسجلة في المشتريات"))</f>
        <v/>
      </c>
    </row>
    <row r="4107" spans="2:12" x14ac:dyDescent="0.2">
      <c r="B4107" s="14">
        <f>COUNTIFS($E$3:E4107,تقرير!$E$4)</f>
        <v>21</v>
      </c>
      <c r="C4107" s="48"/>
      <c r="D4107" s="48"/>
      <c r="E4107" s="48"/>
      <c r="F4107" s="50"/>
      <c r="G4107" s="51"/>
      <c r="H4107" s="128" t="str">
        <f>IF(F4107="","",_xlfn.IFNA(VLOOKUP(F4107,'سجل المشتريات'!E:M,9,0),"غير مسجلة في المشتريات"))</f>
        <v/>
      </c>
      <c r="I4107" s="27" t="str">
        <f>_xlfn.IFNA(VLOOKUP(E4107,الاوردرات!$B$1:$C$600,2,0),"")</f>
        <v/>
      </c>
      <c r="J4107" s="63"/>
      <c r="L4107" s="125" t="str">
        <f>IF(F4107="","",_xlfn.IFNA((VLOOKUP(F4107,help!L:M,2,0))*G4107,"غير مسجلة في المشتريات"))</f>
        <v/>
      </c>
    </row>
    <row r="4108" spans="2:12" x14ac:dyDescent="0.2">
      <c r="B4108" s="14">
        <f>COUNTIFS($E$3:E4108,تقرير!$E$4)</f>
        <v>21</v>
      </c>
      <c r="C4108" s="48"/>
      <c r="D4108" s="48"/>
      <c r="E4108" s="48"/>
      <c r="F4108" s="50"/>
      <c r="G4108" s="51"/>
      <c r="H4108" s="128" t="str">
        <f>IF(F4108="","",_xlfn.IFNA(VLOOKUP(F4108,'سجل المشتريات'!E:M,9,0),"غير مسجلة في المشتريات"))</f>
        <v/>
      </c>
      <c r="I4108" s="27" t="str">
        <f>_xlfn.IFNA(VLOOKUP(E4108,الاوردرات!$B$1:$C$600,2,0),"")</f>
        <v/>
      </c>
      <c r="J4108" s="63"/>
      <c r="L4108" s="125" t="str">
        <f>IF(F4108="","",_xlfn.IFNA((VLOOKUP(F4108,help!L:M,2,0))*G4108,"غير مسجلة في المشتريات"))</f>
        <v/>
      </c>
    </row>
    <row r="4109" spans="2:12" x14ac:dyDescent="0.2">
      <c r="B4109" s="14">
        <f>COUNTIFS($E$3:E4109,تقرير!$E$4)</f>
        <v>21</v>
      </c>
      <c r="C4109" s="48"/>
      <c r="D4109" s="48"/>
      <c r="E4109" s="48"/>
      <c r="F4109" s="50"/>
      <c r="G4109" s="51"/>
      <c r="H4109" s="128" t="str">
        <f>IF(F4109="","",_xlfn.IFNA(VLOOKUP(F4109,'سجل المشتريات'!E:M,9,0),"غير مسجلة في المشتريات"))</f>
        <v/>
      </c>
      <c r="I4109" s="27" t="str">
        <f>_xlfn.IFNA(VLOOKUP(E4109,الاوردرات!$B$1:$C$600,2,0),"")</f>
        <v/>
      </c>
      <c r="J4109" s="63"/>
      <c r="L4109" s="125" t="str">
        <f>IF(F4109="","",_xlfn.IFNA((VLOOKUP(F4109,help!L:M,2,0))*G4109,"غير مسجلة في المشتريات"))</f>
        <v/>
      </c>
    </row>
    <row r="4110" spans="2:12" x14ac:dyDescent="0.2">
      <c r="B4110" s="14">
        <f>COUNTIFS($E$3:E4110,تقرير!$E$4)</f>
        <v>21</v>
      </c>
      <c r="C4110" s="48"/>
      <c r="D4110" s="48"/>
      <c r="E4110" s="48"/>
      <c r="F4110" s="50"/>
      <c r="G4110" s="51"/>
      <c r="H4110" s="128" t="str">
        <f>IF(F4110="","",_xlfn.IFNA(VLOOKUP(F4110,'سجل المشتريات'!E:M,9,0),"غير مسجلة في المشتريات"))</f>
        <v/>
      </c>
      <c r="I4110" s="27" t="str">
        <f>_xlfn.IFNA(VLOOKUP(E4110,الاوردرات!$B$1:$C$600,2,0),"")</f>
        <v/>
      </c>
      <c r="J4110" s="63"/>
      <c r="L4110" s="125" t="str">
        <f>IF(F4110="","",_xlfn.IFNA((VLOOKUP(F4110,help!L:M,2,0))*G4110,"غير مسجلة في المشتريات"))</f>
        <v/>
      </c>
    </row>
    <row r="4111" spans="2:12" x14ac:dyDescent="0.2">
      <c r="B4111" s="14">
        <f>COUNTIFS($E$3:E4111,تقرير!$E$4)</f>
        <v>21</v>
      </c>
      <c r="C4111" s="48"/>
      <c r="D4111" s="48"/>
      <c r="E4111" s="48"/>
      <c r="F4111" s="50"/>
      <c r="G4111" s="51"/>
      <c r="H4111" s="128" t="str">
        <f>IF(F4111="","",_xlfn.IFNA(VLOOKUP(F4111,'سجل المشتريات'!E:M,9,0),"غير مسجلة في المشتريات"))</f>
        <v/>
      </c>
      <c r="I4111" s="27" t="str">
        <f>_xlfn.IFNA(VLOOKUP(E4111,الاوردرات!$B$1:$C$600,2,0),"")</f>
        <v/>
      </c>
      <c r="J4111" s="63"/>
      <c r="L4111" s="125" t="str">
        <f>IF(F4111="","",_xlfn.IFNA((VLOOKUP(F4111,help!L:M,2,0))*G4111,"غير مسجلة في المشتريات"))</f>
        <v/>
      </c>
    </row>
    <row r="4112" spans="2:12" x14ac:dyDescent="0.2">
      <c r="B4112" s="14">
        <f>COUNTIFS($E$3:E4112,تقرير!$E$4)</f>
        <v>21</v>
      </c>
      <c r="C4112" s="48"/>
      <c r="D4112" s="48"/>
      <c r="E4112" s="48"/>
      <c r="F4112" s="50"/>
      <c r="G4112" s="51"/>
      <c r="H4112" s="128" t="str">
        <f>IF(F4112="","",_xlfn.IFNA(VLOOKUP(F4112,'سجل المشتريات'!E:M,9,0),"غير مسجلة في المشتريات"))</f>
        <v/>
      </c>
      <c r="I4112" s="27" t="str">
        <f>_xlfn.IFNA(VLOOKUP(E4112,الاوردرات!$B$1:$C$600,2,0),"")</f>
        <v/>
      </c>
      <c r="J4112" s="63"/>
      <c r="L4112" s="125" t="str">
        <f>IF(F4112="","",_xlfn.IFNA((VLOOKUP(F4112,help!L:M,2,0))*G4112,"غير مسجلة في المشتريات"))</f>
        <v/>
      </c>
    </row>
    <row r="4113" spans="2:12" x14ac:dyDescent="0.2">
      <c r="B4113" s="14">
        <f>COUNTIFS($E$3:E4113,تقرير!$E$4)</f>
        <v>21</v>
      </c>
      <c r="C4113" s="48"/>
      <c r="D4113" s="48"/>
      <c r="E4113" s="48"/>
      <c r="F4113" s="50"/>
      <c r="G4113" s="51"/>
      <c r="H4113" s="128" t="str">
        <f>IF(F4113="","",_xlfn.IFNA(VLOOKUP(F4113,'سجل المشتريات'!E:M,9,0),"غير مسجلة في المشتريات"))</f>
        <v/>
      </c>
      <c r="I4113" s="27" t="str">
        <f>_xlfn.IFNA(VLOOKUP(E4113,الاوردرات!$B$1:$C$600,2,0),"")</f>
        <v/>
      </c>
      <c r="J4113" s="63"/>
      <c r="L4113" s="125" t="str">
        <f>IF(F4113="","",_xlfn.IFNA((VLOOKUP(F4113,help!L:M,2,0))*G4113,"غير مسجلة في المشتريات"))</f>
        <v/>
      </c>
    </row>
    <row r="4114" spans="2:12" x14ac:dyDescent="0.2">
      <c r="B4114" s="14">
        <f>COUNTIFS($E$3:E4114,تقرير!$E$4)</f>
        <v>21</v>
      </c>
      <c r="C4114" s="48"/>
      <c r="D4114" s="48"/>
      <c r="E4114" s="48"/>
      <c r="F4114" s="50"/>
      <c r="G4114" s="51"/>
      <c r="H4114" s="128" t="str">
        <f>IF(F4114="","",_xlfn.IFNA(VLOOKUP(F4114,'سجل المشتريات'!E:M,9,0),"غير مسجلة في المشتريات"))</f>
        <v/>
      </c>
      <c r="I4114" s="27" t="str">
        <f>_xlfn.IFNA(VLOOKUP(E4114,الاوردرات!$B$1:$C$600,2,0),"")</f>
        <v/>
      </c>
      <c r="J4114" s="63"/>
      <c r="L4114" s="125" t="str">
        <f>IF(F4114="","",_xlfn.IFNA((VLOOKUP(F4114,help!L:M,2,0))*G4114,"غير مسجلة في المشتريات"))</f>
        <v/>
      </c>
    </row>
    <row r="4115" spans="2:12" x14ac:dyDescent="0.2">
      <c r="B4115" s="14">
        <f>COUNTIFS($E$3:E4115,تقرير!$E$4)</f>
        <v>21</v>
      </c>
      <c r="C4115" s="48"/>
      <c r="D4115" s="48"/>
      <c r="E4115" s="48"/>
      <c r="F4115" s="50"/>
      <c r="G4115" s="51"/>
      <c r="H4115" s="128" t="str">
        <f>IF(F4115="","",_xlfn.IFNA(VLOOKUP(F4115,'سجل المشتريات'!E:M,9,0),"غير مسجلة في المشتريات"))</f>
        <v/>
      </c>
      <c r="I4115" s="27" t="str">
        <f>_xlfn.IFNA(VLOOKUP(E4115,الاوردرات!$B$1:$C$600,2,0),"")</f>
        <v/>
      </c>
      <c r="J4115" s="63"/>
      <c r="L4115" s="125" t="str">
        <f>IF(F4115="","",_xlfn.IFNA((VLOOKUP(F4115,help!L:M,2,0))*G4115,"غير مسجلة في المشتريات"))</f>
        <v/>
      </c>
    </row>
    <row r="4116" spans="2:12" x14ac:dyDescent="0.2">
      <c r="B4116" s="14">
        <f>COUNTIFS($E$3:E4116,تقرير!$E$4)</f>
        <v>21</v>
      </c>
      <c r="C4116" s="48"/>
      <c r="D4116" s="48"/>
      <c r="E4116" s="48"/>
      <c r="F4116" s="50"/>
      <c r="G4116" s="51"/>
      <c r="H4116" s="128" t="str">
        <f>IF(F4116="","",_xlfn.IFNA(VLOOKUP(F4116,'سجل المشتريات'!E:M,9,0),"غير مسجلة في المشتريات"))</f>
        <v/>
      </c>
      <c r="I4116" s="27" t="str">
        <f>_xlfn.IFNA(VLOOKUP(E4116,الاوردرات!$B$1:$C$600,2,0),"")</f>
        <v/>
      </c>
      <c r="J4116" s="63"/>
      <c r="L4116" s="125" t="str">
        <f>IF(F4116="","",_xlfn.IFNA((VLOOKUP(F4116,help!L:M,2,0))*G4116,"غير مسجلة في المشتريات"))</f>
        <v/>
      </c>
    </row>
    <row r="4117" spans="2:12" x14ac:dyDescent="0.2">
      <c r="B4117" s="14">
        <f>COUNTIFS($E$3:E4117,تقرير!$E$4)</f>
        <v>21</v>
      </c>
      <c r="C4117" s="48"/>
      <c r="D4117" s="48"/>
      <c r="E4117" s="48"/>
      <c r="F4117" s="50"/>
      <c r="G4117" s="51"/>
      <c r="H4117" s="128" t="str">
        <f>IF(F4117="","",_xlfn.IFNA(VLOOKUP(F4117,'سجل المشتريات'!E:M,9,0),"غير مسجلة في المشتريات"))</f>
        <v/>
      </c>
      <c r="I4117" s="27" t="str">
        <f>_xlfn.IFNA(VLOOKUP(E4117,الاوردرات!$B$1:$C$600,2,0),"")</f>
        <v/>
      </c>
      <c r="J4117" s="63"/>
      <c r="L4117" s="125" t="str">
        <f>IF(F4117="","",_xlfn.IFNA((VLOOKUP(F4117,help!L:M,2,0))*G4117,"غير مسجلة في المشتريات"))</f>
        <v/>
      </c>
    </row>
    <row r="4118" spans="2:12" x14ac:dyDescent="0.2">
      <c r="B4118" s="14">
        <f>COUNTIFS($E$3:E4118,تقرير!$E$4)</f>
        <v>21</v>
      </c>
      <c r="C4118" s="48"/>
      <c r="D4118" s="48"/>
      <c r="E4118" s="48"/>
      <c r="F4118" s="50"/>
      <c r="G4118" s="51"/>
      <c r="H4118" s="128" t="str">
        <f>IF(F4118="","",_xlfn.IFNA(VLOOKUP(F4118,'سجل المشتريات'!E:M,9,0),"غير مسجلة في المشتريات"))</f>
        <v/>
      </c>
      <c r="I4118" s="27" t="str">
        <f>_xlfn.IFNA(VLOOKUP(E4118,الاوردرات!$B$1:$C$600,2,0),"")</f>
        <v/>
      </c>
      <c r="J4118" s="63"/>
      <c r="L4118" s="125" t="str">
        <f>IF(F4118="","",_xlfn.IFNA((VLOOKUP(F4118,help!L:M,2,0))*G4118,"غير مسجلة في المشتريات"))</f>
        <v/>
      </c>
    </row>
    <row r="4119" spans="2:12" x14ac:dyDescent="0.2">
      <c r="B4119" s="14">
        <f>COUNTIFS($E$3:E4119,تقرير!$E$4)</f>
        <v>21</v>
      </c>
      <c r="C4119" s="48"/>
      <c r="D4119" s="48"/>
      <c r="E4119" s="48"/>
      <c r="F4119" s="50"/>
      <c r="G4119" s="51"/>
      <c r="H4119" s="128" t="str">
        <f>IF(F4119="","",_xlfn.IFNA(VLOOKUP(F4119,'سجل المشتريات'!E:M,9,0),"غير مسجلة في المشتريات"))</f>
        <v/>
      </c>
      <c r="I4119" s="27" t="str">
        <f>_xlfn.IFNA(VLOOKUP(E4119,الاوردرات!$B$1:$C$600,2,0),"")</f>
        <v/>
      </c>
      <c r="J4119" s="63"/>
      <c r="L4119" s="125" t="str">
        <f>IF(F4119="","",_xlfn.IFNA((VLOOKUP(F4119,help!L:M,2,0))*G4119,"غير مسجلة في المشتريات"))</f>
        <v/>
      </c>
    </row>
    <row r="4120" spans="2:12" x14ac:dyDescent="0.2">
      <c r="B4120" s="14">
        <f>COUNTIFS($E$3:E4120,تقرير!$E$4)</f>
        <v>21</v>
      </c>
      <c r="C4120" s="48"/>
      <c r="D4120" s="48"/>
      <c r="E4120" s="48"/>
      <c r="F4120" s="50"/>
      <c r="G4120" s="51"/>
      <c r="H4120" s="128" t="str">
        <f>IF(F4120="","",_xlfn.IFNA(VLOOKUP(F4120,'سجل المشتريات'!E:M,9,0),"غير مسجلة في المشتريات"))</f>
        <v/>
      </c>
      <c r="I4120" s="27" t="str">
        <f>_xlfn.IFNA(VLOOKUP(E4120,الاوردرات!$B$1:$C$600,2,0),"")</f>
        <v/>
      </c>
      <c r="J4120" s="63"/>
      <c r="L4120" s="125" t="str">
        <f>IF(F4120="","",_xlfn.IFNA((VLOOKUP(F4120,help!L:M,2,0))*G4120,"غير مسجلة في المشتريات"))</f>
        <v/>
      </c>
    </row>
    <row r="4121" spans="2:12" x14ac:dyDescent="0.2">
      <c r="B4121" s="14">
        <f>COUNTIFS($E$3:E4121,تقرير!$E$4)</f>
        <v>21</v>
      </c>
      <c r="C4121" s="48"/>
      <c r="D4121" s="48"/>
      <c r="E4121" s="48"/>
      <c r="F4121" s="50"/>
      <c r="G4121" s="51"/>
      <c r="H4121" s="128" t="str">
        <f>IF(F4121="","",_xlfn.IFNA(VLOOKUP(F4121,'سجل المشتريات'!E:M,9,0),"غير مسجلة في المشتريات"))</f>
        <v/>
      </c>
      <c r="I4121" s="27" t="str">
        <f>_xlfn.IFNA(VLOOKUP(E4121,الاوردرات!$B$1:$C$600,2,0),"")</f>
        <v/>
      </c>
      <c r="J4121" s="63"/>
      <c r="L4121" s="125" t="str">
        <f>IF(F4121="","",_xlfn.IFNA((VLOOKUP(F4121,help!L:M,2,0))*G4121,"غير مسجلة في المشتريات"))</f>
        <v/>
      </c>
    </row>
    <row r="4122" spans="2:12" x14ac:dyDescent="0.2">
      <c r="B4122" s="14">
        <f>COUNTIFS($E$3:E4122,تقرير!$E$4)</f>
        <v>21</v>
      </c>
      <c r="C4122" s="48"/>
      <c r="D4122" s="48"/>
      <c r="E4122" s="48"/>
      <c r="F4122" s="50"/>
      <c r="G4122" s="51"/>
      <c r="H4122" s="128" t="str">
        <f>IF(F4122="","",_xlfn.IFNA(VLOOKUP(F4122,'سجل المشتريات'!E:M,9,0),"غير مسجلة في المشتريات"))</f>
        <v/>
      </c>
      <c r="I4122" s="27" t="str">
        <f>_xlfn.IFNA(VLOOKUP(E4122,الاوردرات!$B$1:$C$600,2,0),"")</f>
        <v/>
      </c>
      <c r="J4122" s="63"/>
      <c r="L4122" s="125" t="str">
        <f>IF(F4122="","",_xlfn.IFNA((VLOOKUP(F4122,help!L:M,2,0))*G4122,"غير مسجلة في المشتريات"))</f>
        <v/>
      </c>
    </row>
    <row r="4123" spans="2:12" x14ac:dyDescent="0.2">
      <c r="B4123" s="14">
        <f>COUNTIFS($E$3:E4123,تقرير!$E$4)</f>
        <v>21</v>
      </c>
      <c r="C4123" s="48"/>
      <c r="D4123" s="48"/>
      <c r="E4123" s="48"/>
      <c r="F4123" s="50"/>
      <c r="G4123" s="51"/>
      <c r="H4123" s="128" t="str">
        <f>IF(F4123="","",_xlfn.IFNA(VLOOKUP(F4123,'سجل المشتريات'!E:M,9,0),"غير مسجلة في المشتريات"))</f>
        <v/>
      </c>
      <c r="I4123" s="27" t="str">
        <f>_xlfn.IFNA(VLOOKUP(E4123,الاوردرات!$B$1:$C$600,2,0),"")</f>
        <v/>
      </c>
      <c r="J4123" s="63"/>
      <c r="L4123" s="125" t="str">
        <f>IF(F4123="","",_xlfn.IFNA((VLOOKUP(F4123,help!L:M,2,0))*G4123,"غير مسجلة في المشتريات"))</f>
        <v/>
      </c>
    </row>
    <row r="4124" spans="2:12" x14ac:dyDescent="0.2">
      <c r="B4124" s="14">
        <f>COUNTIFS($E$3:E4124,تقرير!$E$4)</f>
        <v>21</v>
      </c>
      <c r="C4124" s="48"/>
      <c r="D4124" s="48"/>
      <c r="E4124" s="48"/>
      <c r="F4124" s="50"/>
      <c r="G4124" s="51"/>
      <c r="H4124" s="128" t="str">
        <f>IF(F4124="","",_xlfn.IFNA(VLOOKUP(F4124,'سجل المشتريات'!E:M,9,0),"غير مسجلة في المشتريات"))</f>
        <v/>
      </c>
      <c r="I4124" s="27" t="str">
        <f>_xlfn.IFNA(VLOOKUP(E4124,الاوردرات!$B$1:$C$600,2,0),"")</f>
        <v/>
      </c>
      <c r="J4124" s="63"/>
      <c r="L4124" s="125" t="str">
        <f>IF(F4124="","",_xlfn.IFNA((VLOOKUP(F4124,help!L:M,2,0))*G4124,"غير مسجلة في المشتريات"))</f>
        <v/>
      </c>
    </row>
    <row r="4125" spans="2:12" x14ac:dyDescent="0.2">
      <c r="B4125" s="14">
        <f>COUNTIFS($E$3:E4125,تقرير!$E$4)</f>
        <v>21</v>
      </c>
      <c r="C4125" s="48"/>
      <c r="D4125" s="48"/>
      <c r="E4125" s="48"/>
      <c r="F4125" s="50"/>
      <c r="G4125" s="51"/>
      <c r="H4125" s="128" t="str">
        <f>IF(F4125="","",_xlfn.IFNA(VLOOKUP(F4125,'سجل المشتريات'!E:M,9,0),"غير مسجلة في المشتريات"))</f>
        <v/>
      </c>
      <c r="I4125" s="27" t="str">
        <f>_xlfn.IFNA(VLOOKUP(E4125,الاوردرات!$B$1:$C$600,2,0),"")</f>
        <v/>
      </c>
      <c r="J4125" s="63"/>
      <c r="L4125" s="125" t="str">
        <f>IF(F4125="","",_xlfn.IFNA((VLOOKUP(F4125,help!L:M,2,0))*G4125,"غير مسجلة في المشتريات"))</f>
        <v/>
      </c>
    </row>
    <row r="4126" spans="2:12" x14ac:dyDescent="0.2">
      <c r="B4126" s="14">
        <f>COUNTIFS($E$3:E4126,تقرير!$E$4)</f>
        <v>21</v>
      </c>
      <c r="C4126" s="48"/>
      <c r="D4126" s="48"/>
      <c r="E4126" s="48"/>
      <c r="F4126" s="50"/>
      <c r="G4126" s="51"/>
      <c r="H4126" s="128" t="str">
        <f>IF(F4126="","",_xlfn.IFNA(VLOOKUP(F4126,'سجل المشتريات'!E:M,9,0),"غير مسجلة في المشتريات"))</f>
        <v/>
      </c>
      <c r="I4126" s="27" t="str">
        <f>_xlfn.IFNA(VLOOKUP(E4126,الاوردرات!$B$1:$C$600,2,0),"")</f>
        <v/>
      </c>
      <c r="J4126" s="63"/>
      <c r="L4126" s="125" t="str">
        <f>IF(F4126="","",_xlfn.IFNA((VLOOKUP(F4126,help!L:M,2,0))*G4126,"غير مسجلة في المشتريات"))</f>
        <v/>
      </c>
    </row>
    <row r="4127" spans="2:12" x14ac:dyDescent="0.2">
      <c r="B4127" s="14">
        <f>COUNTIFS($E$3:E4127,تقرير!$E$4)</f>
        <v>21</v>
      </c>
      <c r="C4127" s="48"/>
      <c r="D4127" s="48"/>
      <c r="E4127" s="48"/>
      <c r="F4127" s="50"/>
      <c r="G4127" s="51"/>
      <c r="H4127" s="128" t="str">
        <f>IF(F4127="","",_xlfn.IFNA(VLOOKUP(F4127,'سجل المشتريات'!E:M,9,0),"غير مسجلة في المشتريات"))</f>
        <v/>
      </c>
      <c r="I4127" s="27" t="str">
        <f>_xlfn.IFNA(VLOOKUP(E4127,الاوردرات!$B$1:$C$600,2,0),"")</f>
        <v/>
      </c>
      <c r="J4127" s="63"/>
      <c r="L4127" s="125" t="str">
        <f>IF(F4127="","",_xlfn.IFNA((VLOOKUP(F4127,help!L:M,2,0))*G4127,"غير مسجلة في المشتريات"))</f>
        <v/>
      </c>
    </row>
    <row r="4128" spans="2:12" x14ac:dyDescent="0.2">
      <c r="B4128" s="14">
        <f>COUNTIFS($E$3:E4128,تقرير!$E$4)</f>
        <v>21</v>
      </c>
      <c r="C4128" s="48"/>
      <c r="D4128" s="48"/>
      <c r="E4128" s="48"/>
      <c r="F4128" s="50"/>
      <c r="G4128" s="51"/>
      <c r="H4128" s="128" t="str">
        <f>IF(F4128="","",_xlfn.IFNA(VLOOKUP(F4128,'سجل المشتريات'!E:M,9,0),"غير مسجلة في المشتريات"))</f>
        <v/>
      </c>
      <c r="I4128" s="27" t="str">
        <f>_xlfn.IFNA(VLOOKUP(E4128,الاوردرات!$B$1:$C$600,2,0),"")</f>
        <v/>
      </c>
      <c r="J4128" s="63"/>
      <c r="L4128" s="125" t="str">
        <f>IF(F4128="","",_xlfn.IFNA((VLOOKUP(F4128,help!L:M,2,0))*G4128,"غير مسجلة في المشتريات"))</f>
        <v/>
      </c>
    </row>
    <row r="4129" spans="2:12" x14ac:dyDescent="0.2">
      <c r="B4129" s="14">
        <f>COUNTIFS($E$3:E4129,تقرير!$E$4)</f>
        <v>21</v>
      </c>
      <c r="C4129" s="48"/>
      <c r="D4129" s="48"/>
      <c r="E4129" s="48"/>
      <c r="F4129" s="50"/>
      <c r="G4129" s="51"/>
      <c r="H4129" s="128" t="str">
        <f>IF(F4129="","",_xlfn.IFNA(VLOOKUP(F4129,'سجل المشتريات'!E:M,9,0),"غير مسجلة في المشتريات"))</f>
        <v/>
      </c>
      <c r="I4129" s="27" t="str">
        <f>_xlfn.IFNA(VLOOKUP(E4129,الاوردرات!$B$1:$C$600,2,0),"")</f>
        <v/>
      </c>
      <c r="J4129" s="63"/>
      <c r="L4129" s="125" t="str">
        <f>IF(F4129="","",_xlfn.IFNA((VLOOKUP(F4129,help!L:M,2,0))*G4129,"غير مسجلة في المشتريات"))</f>
        <v/>
      </c>
    </row>
    <row r="4130" spans="2:12" x14ac:dyDescent="0.2">
      <c r="B4130" s="14">
        <f>COUNTIFS($E$3:E4130,تقرير!$E$4)</f>
        <v>21</v>
      </c>
      <c r="C4130" s="48"/>
      <c r="D4130" s="48"/>
      <c r="E4130" s="48"/>
      <c r="F4130" s="50"/>
      <c r="G4130" s="51"/>
      <c r="H4130" s="128" t="str">
        <f>IF(F4130="","",_xlfn.IFNA(VLOOKUP(F4130,'سجل المشتريات'!E:M,9,0),"غير مسجلة في المشتريات"))</f>
        <v/>
      </c>
      <c r="I4130" s="27" t="str">
        <f>_xlfn.IFNA(VLOOKUP(E4130,الاوردرات!$B$1:$C$600,2,0),"")</f>
        <v/>
      </c>
      <c r="J4130" s="63"/>
      <c r="L4130" s="125" t="str">
        <f>IF(F4130="","",_xlfn.IFNA((VLOOKUP(F4130,help!L:M,2,0))*G4130,"غير مسجلة في المشتريات"))</f>
        <v/>
      </c>
    </row>
    <row r="4131" spans="2:12" x14ac:dyDescent="0.2">
      <c r="B4131" s="14">
        <f>COUNTIFS($E$3:E4131,تقرير!$E$4)</f>
        <v>21</v>
      </c>
      <c r="C4131" s="48"/>
      <c r="D4131" s="48"/>
      <c r="E4131" s="48"/>
      <c r="F4131" s="50"/>
      <c r="G4131" s="51"/>
      <c r="H4131" s="128" t="str">
        <f>IF(F4131="","",_xlfn.IFNA(VLOOKUP(F4131,'سجل المشتريات'!E:M,9,0),"غير مسجلة في المشتريات"))</f>
        <v/>
      </c>
      <c r="I4131" s="27" t="str">
        <f>_xlfn.IFNA(VLOOKUP(E4131,الاوردرات!$B$1:$C$600,2,0),"")</f>
        <v/>
      </c>
      <c r="J4131" s="63"/>
      <c r="L4131" s="125" t="str">
        <f>IF(F4131="","",_xlfn.IFNA((VLOOKUP(F4131,help!L:M,2,0))*G4131,"غير مسجلة في المشتريات"))</f>
        <v/>
      </c>
    </row>
    <row r="4132" spans="2:12" x14ac:dyDescent="0.2">
      <c r="B4132" s="14">
        <f>COUNTIFS($E$3:E4132,تقرير!$E$4)</f>
        <v>21</v>
      </c>
      <c r="C4132" s="48"/>
      <c r="D4132" s="48"/>
      <c r="E4132" s="48"/>
      <c r="F4132" s="50"/>
      <c r="G4132" s="51"/>
      <c r="H4132" s="128" t="str">
        <f>IF(F4132="","",_xlfn.IFNA(VLOOKUP(F4132,'سجل المشتريات'!E:M,9,0),"غير مسجلة في المشتريات"))</f>
        <v/>
      </c>
      <c r="I4132" s="27" t="str">
        <f>_xlfn.IFNA(VLOOKUP(E4132,الاوردرات!$B$1:$C$600,2,0),"")</f>
        <v/>
      </c>
      <c r="J4132" s="63"/>
      <c r="L4132" s="125" t="str">
        <f>IF(F4132="","",_xlfn.IFNA((VLOOKUP(F4132,help!L:M,2,0))*G4132,"غير مسجلة في المشتريات"))</f>
        <v/>
      </c>
    </row>
    <row r="4133" spans="2:12" x14ac:dyDescent="0.2">
      <c r="B4133" s="14">
        <f>COUNTIFS($E$3:E4133,تقرير!$E$4)</f>
        <v>21</v>
      </c>
      <c r="C4133" s="48"/>
      <c r="D4133" s="48"/>
      <c r="E4133" s="48"/>
      <c r="F4133" s="50"/>
      <c r="G4133" s="51"/>
      <c r="H4133" s="128" t="str">
        <f>IF(F4133="","",_xlfn.IFNA(VLOOKUP(F4133,'سجل المشتريات'!E:M,9,0),"غير مسجلة في المشتريات"))</f>
        <v/>
      </c>
      <c r="I4133" s="27" t="str">
        <f>_xlfn.IFNA(VLOOKUP(E4133,الاوردرات!$B$1:$C$600,2,0),"")</f>
        <v/>
      </c>
      <c r="J4133" s="63"/>
      <c r="L4133" s="125" t="str">
        <f>IF(F4133="","",_xlfn.IFNA((VLOOKUP(F4133,help!L:M,2,0))*G4133,"غير مسجلة في المشتريات"))</f>
        <v/>
      </c>
    </row>
    <row r="4134" spans="2:12" x14ac:dyDescent="0.2">
      <c r="B4134" s="14">
        <f>COUNTIFS($E$3:E4134,تقرير!$E$4)</f>
        <v>21</v>
      </c>
      <c r="C4134" s="48"/>
      <c r="D4134" s="48"/>
      <c r="E4134" s="48"/>
      <c r="F4134" s="50"/>
      <c r="G4134" s="51"/>
      <c r="H4134" s="128" t="str">
        <f>IF(F4134="","",_xlfn.IFNA(VLOOKUP(F4134,'سجل المشتريات'!E:M,9,0),"غير مسجلة في المشتريات"))</f>
        <v/>
      </c>
      <c r="I4134" s="27" t="str">
        <f>_xlfn.IFNA(VLOOKUP(E4134,الاوردرات!$B$1:$C$600,2,0),"")</f>
        <v/>
      </c>
      <c r="J4134" s="63"/>
      <c r="L4134" s="125" t="str">
        <f>IF(F4134="","",_xlfn.IFNA((VLOOKUP(F4134,help!L:M,2,0))*G4134,"غير مسجلة في المشتريات"))</f>
        <v/>
      </c>
    </row>
    <row r="4135" spans="2:12" x14ac:dyDescent="0.2">
      <c r="B4135" s="14">
        <f>COUNTIFS($E$3:E4135,تقرير!$E$4)</f>
        <v>21</v>
      </c>
      <c r="C4135" s="48"/>
      <c r="D4135" s="48"/>
      <c r="E4135" s="48"/>
      <c r="F4135" s="50"/>
      <c r="G4135" s="51"/>
      <c r="H4135" s="128" t="str">
        <f>IF(F4135="","",_xlfn.IFNA(VLOOKUP(F4135,'سجل المشتريات'!E:M,9,0),"غير مسجلة في المشتريات"))</f>
        <v/>
      </c>
      <c r="I4135" s="27" t="str">
        <f>_xlfn.IFNA(VLOOKUP(E4135,الاوردرات!$B$1:$C$600,2,0),"")</f>
        <v/>
      </c>
      <c r="J4135" s="63"/>
      <c r="L4135" s="125" t="str">
        <f>IF(F4135="","",_xlfn.IFNA((VLOOKUP(F4135,help!L:M,2,0))*G4135,"غير مسجلة في المشتريات"))</f>
        <v/>
      </c>
    </row>
    <row r="4136" spans="2:12" x14ac:dyDescent="0.2">
      <c r="B4136" s="14">
        <f>COUNTIFS($E$3:E4136,تقرير!$E$4)</f>
        <v>21</v>
      </c>
      <c r="C4136" s="48"/>
      <c r="D4136" s="48"/>
      <c r="E4136" s="48"/>
      <c r="F4136" s="50"/>
      <c r="G4136" s="51"/>
      <c r="H4136" s="128" t="str">
        <f>IF(F4136="","",_xlfn.IFNA(VLOOKUP(F4136,'سجل المشتريات'!E:M,9,0),"غير مسجلة في المشتريات"))</f>
        <v/>
      </c>
      <c r="I4136" s="27" t="str">
        <f>_xlfn.IFNA(VLOOKUP(E4136,الاوردرات!$B$1:$C$600,2,0),"")</f>
        <v/>
      </c>
      <c r="J4136" s="63"/>
      <c r="L4136" s="125" t="str">
        <f>IF(F4136="","",_xlfn.IFNA((VLOOKUP(F4136,help!L:M,2,0))*G4136,"غير مسجلة في المشتريات"))</f>
        <v/>
      </c>
    </row>
    <row r="4137" spans="2:12" x14ac:dyDescent="0.2">
      <c r="B4137" s="14">
        <f>COUNTIFS($E$3:E4137,تقرير!$E$4)</f>
        <v>21</v>
      </c>
      <c r="C4137" s="48"/>
      <c r="D4137" s="48"/>
      <c r="E4137" s="48"/>
      <c r="F4137" s="50"/>
      <c r="G4137" s="51"/>
      <c r="H4137" s="128" t="str">
        <f>IF(F4137="","",_xlfn.IFNA(VLOOKUP(F4137,'سجل المشتريات'!E:M,9,0),"غير مسجلة في المشتريات"))</f>
        <v/>
      </c>
      <c r="I4137" s="27" t="str">
        <f>_xlfn.IFNA(VLOOKUP(E4137,الاوردرات!$B$1:$C$600,2,0),"")</f>
        <v/>
      </c>
      <c r="J4137" s="63"/>
      <c r="L4137" s="125" t="str">
        <f>IF(F4137="","",_xlfn.IFNA((VLOOKUP(F4137,help!L:M,2,0))*G4137,"غير مسجلة في المشتريات"))</f>
        <v/>
      </c>
    </row>
    <row r="4138" spans="2:12" x14ac:dyDescent="0.2">
      <c r="B4138" s="14">
        <f>COUNTIFS($E$3:E4138,تقرير!$E$4)</f>
        <v>21</v>
      </c>
      <c r="C4138" s="48"/>
      <c r="D4138" s="48"/>
      <c r="E4138" s="48"/>
      <c r="F4138" s="50"/>
      <c r="G4138" s="51"/>
      <c r="H4138" s="128" t="str">
        <f>IF(F4138="","",_xlfn.IFNA(VLOOKUP(F4138,'سجل المشتريات'!E:M,9,0),"غير مسجلة في المشتريات"))</f>
        <v/>
      </c>
      <c r="I4138" s="27" t="str">
        <f>_xlfn.IFNA(VLOOKUP(E4138,الاوردرات!$B$1:$C$600,2,0),"")</f>
        <v/>
      </c>
      <c r="J4138" s="63"/>
      <c r="L4138" s="125" t="str">
        <f>IF(F4138="","",_xlfn.IFNA((VLOOKUP(F4138,help!L:M,2,0))*G4138,"غير مسجلة في المشتريات"))</f>
        <v/>
      </c>
    </row>
    <row r="4139" spans="2:12" x14ac:dyDescent="0.2">
      <c r="B4139" s="14">
        <f>COUNTIFS($E$3:E4139,تقرير!$E$4)</f>
        <v>21</v>
      </c>
      <c r="C4139" s="48"/>
      <c r="D4139" s="48"/>
      <c r="E4139" s="48"/>
      <c r="F4139" s="50"/>
      <c r="G4139" s="51"/>
      <c r="H4139" s="128" t="str">
        <f>IF(F4139="","",_xlfn.IFNA(VLOOKUP(F4139,'سجل المشتريات'!E:M,9,0),"غير مسجلة في المشتريات"))</f>
        <v/>
      </c>
      <c r="I4139" s="27" t="str">
        <f>_xlfn.IFNA(VLOOKUP(E4139,الاوردرات!$B$1:$C$600,2,0),"")</f>
        <v/>
      </c>
      <c r="J4139" s="63"/>
      <c r="L4139" s="125" t="str">
        <f>IF(F4139="","",_xlfn.IFNA((VLOOKUP(F4139,help!L:M,2,0))*G4139,"غير مسجلة في المشتريات"))</f>
        <v/>
      </c>
    </row>
    <row r="4140" spans="2:12" x14ac:dyDescent="0.2">
      <c r="B4140" s="14">
        <f>COUNTIFS($E$3:E4140,تقرير!$E$4)</f>
        <v>21</v>
      </c>
      <c r="C4140" s="48"/>
      <c r="D4140" s="48"/>
      <c r="E4140" s="48"/>
      <c r="F4140" s="50"/>
      <c r="G4140" s="51"/>
      <c r="H4140" s="128" t="str">
        <f>IF(F4140="","",_xlfn.IFNA(VLOOKUP(F4140,'سجل المشتريات'!E:M,9,0),"غير مسجلة في المشتريات"))</f>
        <v/>
      </c>
      <c r="I4140" s="27" t="str">
        <f>_xlfn.IFNA(VLOOKUP(E4140,الاوردرات!$B$1:$C$600,2,0),"")</f>
        <v/>
      </c>
      <c r="J4140" s="63"/>
      <c r="L4140" s="125" t="str">
        <f>IF(F4140="","",_xlfn.IFNA((VLOOKUP(F4140,help!L:M,2,0))*G4140,"غير مسجلة في المشتريات"))</f>
        <v/>
      </c>
    </row>
    <row r="4141" spans="2:12" x14ac:dyDescent="0.2">
      <c r="B4141" s="14">
        <f>COUNTIFS($E$3:E4141,تقرير!$E$4)</f>
        <v>21</v>
      </c>
      <c r="C4141" s="48"/>
      <c r="D4141" s="48"/>
      <c r="E4141" s="48"/>
      <c r="F4141" s="50"/>
      <c r="G4141" s="51"/>
      <c r="H4141" s="128" t="str">
        <f>IF(F4141="","",_xlfn.IFNA(VLOOKUP(F4141,'سجل المشتريات'!E:M,9,0),"غير مسجلة في المشتريات"))</f>
        <v/>
      </c>
      <c r="I4141" s="27" t="str">
        <f>_xlfn.IFNA(VLOOKUP(E4141,الاوردرات!$B$1:$C$600,2,0),"")</f>
        <v/>
      </c>
      <c r="J4141" s="63"/>
      <c r="L4141" s="125" t="str">
        <f>IF(F4141="","",_xlfn.IFNA((VLOOKUP(F4141,help!L:M,2,0))*G4141,"غير مسجلة في المشتريات"))</f>
        <v/>
      </c>
    </row>
    <row r="4142" spans="2:12" x14ac:dyDescent="0.2">
      <c r="B4142" s="14">
        <f>COUNTIFS($E$3:E4142,تقرير!$E$4)</f>
        <v>21</v>
      </c>
      <c r="C4142" s="48"/>
      <c r="D4142" s="48"/>
      <c r="E4142" s="48"/>
      <c r="F4142" s="50"/>
      <c r="G4142" s="51"/>
      <c r="H4142" s="128" t="str">
        <f>IF(F4142="","",_xlfn.IFNA(VLOOKUP(F4142,'سجل المشتريات'!E:M,9,0),"غير مسجلة في المشتريات"))</f>
        <v/>
      </c>
      <c r="I4142" s="27" t="str">
        <f>_xlfn.IFNA(VLOOKUP(E4142,الاوردرات!$B$1:$C$600,2,0),"")</f>
        <v/>
      </c>
      <c r="J4142" s="63"/>
      <c r="L4142" s="125" t="str">
        <f>IF(F4142="","",_xlfn.IFNA((VLOOKUP(F4142,help!L:M,2,0))*G4142,"غير مسجلة في المشتريات"))</f>
        <v/>
      </c>
    </row>
    <row r="4143" spans="2:12" x14ac:dyDescent="0.2">
      <c r="B4143" s="14">
        <f>COUNTIFS($E$3:E4143,تقرير!$E$4)</f>
        <v>21</v>
      </c>
      <c r="C4143" s="48"/>
      <c r="D4143" s="48"/>
      <c r="E4143" s="48"/>
      <c r="F4143" s="50"/>
      <c r="G4143" s="51"/>
      <c r="H4143" s="128" t="str">
        <f>IF(F4143="","",_xlfn.IFNA(VLOOKUP(F4143,'سجل المشتريات'!E:M,9,0),"غير مسجلة في المشتريات"))</f>
        <v/>
      </c>
      <c r="I4143" s="27" t="str">
        <f>_xlfn.IFNA(VLOOKUP(E4143,الاوردرات!$B$1:$C$600,2,0),"")</f>
        <v/>
      </c>
      <c r="J4143" s="63"/>
      <c r="L4143" s="125" t="str">
        <f>IF(F4143="","",_xlfn.IFNA((VLOOKUP(F4143,help!L:M,2,0))*G4143,"غير مسجلة في المشتريات"))</f>
        <v/>
      </c>
    </row>
    <row r="4144" spans="2:12" x14ac:dyDescent="0.2">
      <c r="B4144" s="14">
        <f>COUNTIFS($E$3:E4144,تقرير!$E$4)</f>
        <v>21</v>
      </c>
      <c r="C4144" s="48"/>
      <c r="D4144" s="48"/>
      <c r="E4144" s="48"/>
      <c r="F4144" s="50"/>
      <c r="G4144" s="51"/>
      <c r="H4144" s="128" t="str">
        <f>IF(F4144="","",_xlfn.IFNA(VLOOKUP(F4144,'سجل المشتريات'!E:M,9,0),"غير مسجلة في المشتريات"))</f>
        <v/>
      </c>
      <c r="I4144" s="27" t="str">
        <f>_xlfn.IFNA(VLOOKUP(E4144,الاوردرات!$B$1:$C$600,2,0),"")</f>
        <v/>
      </c>
      <c r="J4144" s="63"/>
      <c r="L4144" s="125" t="str">
        <f>IF(F4144="","",_xlfn.IFNA((VLOOKUP(F4144,help!L:M,2,0))*G4144,"غير مسجلة في المشتريات"))</f>
        <v/>
      </c>
    </row>
    <row r="4145" spans="2:12" x14ac:dyDescent="0.2">
      <c r="B4145" s="14">
        <f>COUNTIFS($E$3:E4145,تقرير!$E$4)</f>
        <v>21</v>
      </c>
      <c r="C4145" s="48"/>
      <c r="D4145" s="48"/>
      <c r="E4145" s="48"/>
      <c r="F4145" s="50"/>
      <c r="G4145" s="51"/>
      <c r="H4145" s="128" t="str">
        <f>IF(F4145="","",_xlfn.IFNA(VLOOKUP(F4145,'سجل المشتريات'!E:M,9,0),"غير مسجلة في المشتريات"))</f>
        <v/>
      </c>
      <c r="I4145" s="27" t="str">
        <f>_xlfn.IFNA(VLOOKUP(E4145,الاوردرات!$B$1:$C$600,2,0),"")</f>
        <v/>
      </c>
      <c r="J4145" s="63"/>
      <c r="L4145" s="125" t="str">
        <f>IF(F4145="","",_xlfn.IFNA((VLOOKUP(F4145,help!L:M,2,0))*G4145,"غير مسجلة في المشتريات"))</f>
        <v/>
      </c>
    </row>
    <row r="4146" spans="2:12" x14ac:dyDescent="0.2">
      <c r="B4146" s="14">
        <f>COUNTIFS($E$3:E4146,تقرير!$E$4)</f>
        <v>21</v>
      </c>
      <c r="C4146" s="48"/>
      <c r="D4146" s="48"/>
      <c r="E4146" s="48"/>
      <c r="F4146" s="50"/>
      <c r="G4146" s="51"/>
      <c r="H4146" s="128" t="str">
        <f>IF(F4146="","",_xlfn.IFNA(VLOOKUP(F4146,'سجل المشتريات'!E:M,9,0),"غير مسجلة في المشتريات"))</f>
        <v/>
      </c>
      <c r="I4146" s="27" t="str">
        <f>_xlfn.IFNA(VLOOKUP(E4146,الاوردرات!$B$1:$C$600,2,0),"")</f>
        <v/>
      </c>
      <c r="J4146" s="63"/>
      <c r="L4146" s="125" t="str">
        <f>IF(F4146="","",_xlfn.IFNA((VLOOKUP(F4146,help!L:M,2,0))*G4146,"غير مسجلة في المشتريات"))</f>
        <v/>
      </c>
    </row>
    <row r="4147" spans="2:12" x14ac:dyDescent="0.2">
      <c r="B4147" s="14">
        <f>COUNTIFS($E$3:E4147,تقرير!$E$4)</f>
        <v>21</v>
      </c>
      <c r="C4147" s="48"/>
      <c r="D4147" s="48"/>
      <c r="E4147" s="48"/>
      <c r="F4147" s="50"/>
      <c r="G4147" s="51"/>
      <c r="H4147" s="128" t="str">
        <f>IF(F4147="","",_xlfn.IFNA(VLOOKUP(F4147,'سجل المشتريات'!E:M,9,0),"غير مسجلة في المشتريات"))</f>
        <v/>
      </c>
      <c r="I4147" s="27" t="str">
        <f>_xlfn.IFNA(VLOOKUP(E4147,الاوردرات!$B$1:$C$600,2,0),"")</f>
        <v/>
      </c>
      <c r="J4147" s="63"/>
      <c r="L4147" s="125" t="str">
        <f>IF(F4147="","",_xlfn.IFNA((VLOOKUP(F4147,help!L:M,2,0))*G4147,"غير مسجلة في المشتريات"))</f>
        <v/>
      </c>
    </row>
    <row r="4148" spans="2:12" x14ac:dyDescent="0.2">
      <c r="B4148" s="14">
        <f>COUNTIFS($E$3:E4148,تقرير!$E$4)</f>
        <v>21</v>
      </c>
      <c r="C4148" s="48"/>
      <c r="D4148" s="48"/>
      <c r="E4148" s="48"/>
      <c r="F4148" s="50"/>
      <c r="G4148" s="51"/>
      <c r="H4148" s="128" t="str">
        <f>IF(F4148="","",_xlfn.IFNA(VLOOKUP(F4148,'سجل المشتريات'!E:M,9,0),"غير مسجلة في المشتريات"))</f>
        <v/>
      </c>
      <c r="I4148" s="27" t="str">
        <f>_xlfn.IFNA(VLOOKUP(E4148,الاوردرات!$B$1:$C$600,2,0),"")</f>
        <v/>
      </c>
      <c r="J4148" s="63"/>
      <c r="L4148" s="125" t="str">
        <f>IF(F4148="","",_xlfn.IFNA((VLOOKUP(F4148,help!L:M,2,0))*G4148,"غير مسجلة في المشتريات"))</f>
        <v/>
      </c>
    </row>
    <row r="4149" spans="2:12" x14ac:dyDescent="0.2">
      <c r="B4149" s="14">
        <f>COUNTIFS($E$3:E4149,تقرير!$E$4)</f>
        <v>21</v>
      </c>
      <c r="C4149" s="48"/>
      <c r="D4149" s="48"/>
      <c r="E4149" s="48"/>
      <c r="F4149" s="50"/>
      <c r="G4149" s="51"/>
      <c r="H4149" s="128" t="str">
        <f>IF(F4149="","",_xlfn.IFNA(VLOOKUP(F4149,'سجل المشتريات'!E:M,9,0),"غير مسجلة في المشتريات"))</f>
        <v/>
      </c>
      <c r="I4149" s="27" t="str">
        <f>_xlfn.IFNA(VLOOKUP(E4149,الاوردرات!$B$1:$C$600,2,0),"")</f>
        <v/>
      </c>
      <c r="J4149" s="63"/>
      <c r="L4149" s="125" t="str">
        <f>IF(F4149="","",_xlfn.IFNA((VLOOKUP(F4149,help!L:M,2,0))*G4149,"غير مسجلة في المشتريات"))</f>
        <v/>
      </c>
    </row>
    <row r="4150" spans="2:12" x14ac:dyDescent="0.2">
      <c r="B4150" s="14">
        <f>COUNTIFS($E$3:E4150,تقرير!$E$4)</f>
        <v>21</v>
      </c>
      <c r="C4150" s="48"/>
      <c r="D4150" s="48"/>
      <c r="E4150" s="48"/>
      <c r="F4150" s="50"/>
      <c r="G4150" s="51"/>
      <c r="H4150" s="128" t="str">
        <f>IF(F4150="","",_xlfn.IFNA(VLOOKUP(F4150,'سجل المشتريات'!E:M,9,0),"غير مسجلة في المشتريات"))</f>
        <v/>
      </c>
      <c r="I4150" s="27" t="str">
        <f>_xlfn.IFNA(VLOOKUP(E4150,الاوردرات!$B$1:$C$600,2,0),"")</f>
        <v/>
      </c>
      <c r="J4150" s="63"/>
      <c r="L4150" s="125" t="str">
        <f>IF(F4150="","",_xlfn.IFNA((VLOOKUP(F4150,help!L:M,2,0))*G4150,"غير مسجلة في المشتريات"))</f>
        <v/>
      </c>
    </row>
    <row r="4151" spans="2:12" x14ac:dyDescent="0.2">
      <c r="B4151" s="14">
        <f>COUNTIFS($E$3:E4151,تقرير!$E$4)</f>
        <v>21</v>
      </c>
      <c r="C4151" s="48"/>
      <c r="D4151" s="48"/>
      <c r="E4151" s="48"/>
      <c r="F4151" s="50"/>
      <c r="G4151" s="51"/>
      <c r="H4151" s="128" t="str">
        <f>IF(F4151="","",_xlfn.IFNA(VLOOKUP(F4151,'سجل المشتريات'!E:M,9,0),"غير مسجلة في المشتريات"))</f>
        <v/>
      </c>
      <c r="I4151" s="27" t="str">
        <f>_xlfn.IFNA(VLOOKUP(E4151,الاوردرات!$B$1:$C$600,2,0),"")</f>
        <v/>
      </c>
      <c r="J4151" s="63"/>
      <c r="L4151" s="125" t="str">
        <f>IF(F4151="","",_xlfn.IFNA((VLOOKUP(F4151,help!L:M,2,0))*G4151,"غير مسجلة في المشتريات"))</f>
        <v/>
      </c>
    </row>
    <row r="4152" spans="2:12" x14ac:dyDescent="0.2">
      <c r="B4152" s="14">
        <f>COUNTIFS($E$3:E4152,تقرير!$E$4)</f>
        <v>21</v>
      </c>
      <c r="C4152" s="48"/>
      <c r="D4152" s="48"/>
      <c r="E4152" s="48"/>
      <c r="F4152" s="50"/>
      <c r="G4152" s="51"/>
      <c r="H4152" s="128" t="str">
        <f>IF(F4152="","",_xlfn.IFNA(VLOOKUP(F4152,'سجل المشتريات'!E:M,9,0),"غير مسجلة في المشتريات"))</f>
        <v/>
      </c>
      <c r="I4152" s="27" t="str">
        <f>_xlfn.IFNA(VLOOKUP(E4152,الاوردرات!$B$1:$C$600,2,0),"")</f>
        <v/>
      </c>
      <c r="J4152" s="63"/>
      <c r="L4152" s="125" t="str">
        <f>IF(F4152="","",_xlfn.IFNA((VLOOKUP(F4152,help!L:M,2,0))*G4152,"غير مسجلة في المشتريات"))</f>
        <v/>
      </c>
    </row>
    <row r="4153" spans="2:12" x14ac:dyDescent="0.2">
      <c r="B4153" s="14">
        <f>COUNTIFS($E$3:E4153,تقرير!$E$4)</f>
        <v>21</v>
      </c>
      <c r="C4153" s="48"/>
      <c r="D4153" s="48"/>
      <c r="E4153" s="48"/>
      <c r="F4153" s="50"/>
      <c r="G4153" s="51"/>
      <c r="H4153" s="128" t="str">
        <f>IF(F4153="","",_xlfn.IFNA(VLOOKUP(F4153,'سجل المشتريات'!E:M,9,0),"غير مسجلة في المشتريات"))</f>
        <v/>
      </c>
      <c r="I4153" s="27" t="str">
        <f>_xlfn.IFNA(VLOOKUP(E4153,الاوردرات!$B$1:$C$600,2,0),"")</f>
        <v/>
      </c>
      <c r="J4153" s="63"/>
      <c r="L4153" s="125" t="str">
        <f>IF(F4153="","",_xlfn.IFNA((VLOOKUP(F4153,help!L:M,2,0))*G4153,"غير مسجلة في المشتريات"))</f>
        <v/>
      </c>
    </row>
    <row r="4154" spans="2:12" x14ac:dyDescent="0.2">
      <c r="B4154" s="14">
        <f>COUNTIFS($E$3:E4154,تقرير!$E$4)</f>
        <v>21</v>
      </c>
      <c r="C4154" s="48"/>
      <c r="D4154" s="48"/>
      <c r="E4154" s="48"/>
      <c r="F4154" s="50"/>
      <c r="G4154" s="51"/>
      <c r="H4154" s="128" t="str">
        <f>IF(F4154="","",_xlfn.IFNA(VLOOKUP(F4154,'سجل المشتريات'!E:M,9,0),"غير مسجلة في المشتريات"))</f>
        <v/>
      </c>
      <c r="I4154" s="27" t="str">
        <f>_xlfn.IFNA(VLOOKUP(E4154,الاوردرات!$B$1:$C$600,2,0),"")</f>
        <v/>
      </c>
      <c r="J4154" s="63"/>
      <c r="L4154" s="125" t="str">
        <f>IF(F4154="","",_xlfn.IFNA((VLOOKUP(F4154,help!L:M,2,0))*G4154,"غير مسجلة في المشتريات"))</f>
        <v/>
      </c>
    </row>
    <row r="4155" spans="2:12" x14ac:dyDescent="0.2">
      <c r="B4155" s="14">
        <f>COUNTIFS($E$3:E4155,تقرير!$E$4)</f>
        <v>21</v>
      </c>
      <c r="C4155" s="48"/>
      <c r="D4155" s="48"/>
      <c r="E4155" s="48"/>
      <c r="F4155" s="50"/>
      <c r="G4155" s="51"/>
      <c r="H4155" s="128" t="str">
        <f>IF(F4155="","",_xlfn.IFNA(VLOOKUP(F4155,'سجل المشتريات'!E:M,9,0),"غير مسجلة في المشتريات"))</f>
        <v/>
      </c>
      <c r="I4155" s="27" t="str">
        <f>_xlfn.IFNA(VLOOKUP(E4155,الاوردرات!$B$1:$C$600,2,0),"")</f>
        <v/>
      </c>
      <c r="J4155" s="63"/>
      <c r="L4155" s="125" t="str">
        <f>IF(F4155="","",_xlfn.IFNA((VLOOKUP(F4155,help!L:M,2,0))*G4155,"غير مسجلة في المشتريات"))</f>
        <v/>
      </c>
    </row>
    <row r="4156" spans="2:12" x14ac:dyDescent="0.2">
      <c r="B4156" s="14">
        <f>COUNTIFS($E$3:E4156,تقرير!$E$4)</f>
        <v>21</v>
      </c>
      <c r="C4156" s="48"/>
      <c r="D4156" s="48"/>
      <c r="E4156" s="48"/>
      <c r="F4156" s="50"/>
      <c r="G4156" s="51"/>
      <c r="H4156" s="128" t="str">
        <f>IF(F4156="","",_xlfn.IFNA(VLOOKUP(F4156,'سجل المشتريات'!E:M,9,0),"غير مسجلة في المشتريات"))</f>
        <v/>
      </c>
      <c r="I4156" s="27" t="str">
        <f>_xlfn.IFNA(VLOOKUP(E4156,الاوردرات!$B$1:$C$600,2,0),"")</f>
        <v/>
      </c>
      <c r="J4156" s="63"/>
      <c r="L4156" s="125" t="str">
        <f>IF(F4156="","",_xlfn.IFNA((VLOOKUP(F4156,help!L:M,2,0))*G4156,"غير مسجلة في المشتريات"))</f>
        <v/>
      </c>
    </row>
    <row r="4157" spans="2:12" x14ac:dyDescent="0.2">
      <c r="B4157" s="14">
        <f>COUNTIFS($E$3:E4157,تقرير!$E$4)</f>
        <v>21</v>
      </c>
      <c r="C4157" s="48"/>
      <c r="D4157" s="48"/>
      <c r="E4157" s="48"/>
      <c r="F4157" s="50"/>
      <c r="G4157" s="51"/>
      <c r="H4157" s="128" t="str">
        <f>IF(F4157="","",_xlfn.IFNA(VLOOKUP(F4157,'سجل المشتريات'!E:M,9,0),"غير مسجلة في المشتريات"))</f>
        <v/>
      </c>
      <c r="I4157" s="27" t="str">
        <f>_xlfn.IFNA(VLOOKUP(E4157,الاوردرات!$B$1:$C$600,2,0),"")</f>
        <v/>
      </c>
      <c r="J4157" s="63"/>
      <c r="L4157" s="125" t="str">
        <f>IF(F4157="","",_xlfn.IFNA((VLOOKUP(F4157,help!L:M,2,0))*G4157,"غير مسجلة في المشتريات"))</f>
        <v/>
      </c>
    </row>
    <row r="4158" spans="2:12" x14ac:dyDescent="0.2">
      <c r="B4158" s="14">
        <f>COUNTIFS($E$3:E4158,تقرير!$E$4)</f>
        <v>21</v>
      </c>
      <c r="C4158" s="48"/>
      <c r="D4158" s="48"/>
      <c r="E4158" s="48"/>
      <c r="F4158" s="50"/>
      <c r="G4158" s="51"/>
      <c r="H4158" s="128" t="str">
        <f>IF(F4158="","",_xlfn.IFNA(VLOOKUP(F4158,'سجل المشتريات'!E:M,9,0),"غير مسجلة في المشتريات"))</f>
        <v/>
      </c>
      <c r="I4158" s="27" t="str">
        <f>_xlfn.IFNA(VLOOKUP(E4158,الاوردرات!$B$1:$C$600,2,0),"")</f>
        <v/>
      </c>
      <c r="J4158" s="63"/>
      <c r="L4158" s="125" t="str">
        <f>IF(F4158="","",_xlfn.IFNA((VLOOKUP(F4158,help!L:M,2,0))*G4158,"غير مسجلة في المشتريات"))</f>
        <v/>
      </c>
    </row>
    <row r="4159" spans="2:12" x14ac:dyDescent="0.2">
      <c r="B4159" s="14">
        <f>COUNTIFS($E$3:E4159,تقرير!$E$4)</f>
        <v>21</v>
      </c>
      <c r="C4159" s="48"/>
      <c r="D4159" s="48"/>
      <c r="E4159" s="48"/>
      <c r="F4159" s="50"/>
      <c r="G4159" s="51"/>
      <c r="H4159" s="128" t="str">
        <f>IF(F4159="","",_xlfn.IFNA(VLOOKUP(F4159,'سجل المشتريات'!E:M,9,0),"غير مسجلة في المشتريات"))</f>
        <v/>
      </c>
      <c r="I4159" s="27" t="str">
        <f>_xlfn.IFNA(VLOOKUP(E4159,الاوردرات!$B$1:$C$600,2,0),"")</f>
        <v/>
      </c>
      <c r="J4159" s="63"/>
      <c r="L4159" s="125" t="str">
        <f>IF(F4159="","",_xlfn.IFNA((VLOOKUP(F4159,help!L:M,2,0))*G4159,"غير مسجلة في المشتريات"))</f>
        <v/>
      </c>
    </row>
    <row r="4160" spans="2:12" x14ac:dyDescent="0.2">
      <c r="B4160" s="14">
        <f>COUNTIFS($E$3:E4160,تقرير!$E$4)</f>
        <v>21</v>
      </c>
      <c r="C4160" s="48"/>
      <c r="D4160" s="48"/>
      <c r="E4160" s="48"/>
      <c r="F4160" s="50"/>
      <c r="G4160" s="51"/>
      <c r="H4160" s="128" t="str">
        <f>IF(F4160="","",_xlfn.IFNA(VLOOKUP(F4160,'سجل المشتريات'!E:M,9,0),"غير مسجلة في المشتريات"))</f>
        <v/>
      </c>
      <c r="I4160" s="27" t="str">
        <f>_xlfn.IFNA(VLOOKUP(E4160,الاوردرات!$B$1:$C$600,2,0),"")</f>
        <v/>
      </c>
      <c r="J4160" s="63"/>
      <c r="L4160" s="125" t="str">
        <f>IF(F4160="","",_xlfn.IFNA((VLOOKUP(F4160,help!L:M,2,0))*G4160,"غير مسجلة في المشتريات"))</f>
        <v/>
      </c>
    </row>
    <row r="4161" spans="2:12" x14ac:dyDescent="0.2">
      <c r="B4161" s="14">
        <f>COUNTIFS($E$3:E4161,تقرير!$E$4)</f>
        <v>21</v>
      </c>
      <c r="C4161" s="48"/>
      <c r="D4161" s="48"/>
      <c r="E4161" s="48"/>
      <c r="F4161" s="50"/>
      <c r="G4161" s="51"/>
      <c r="H4161" s="128" t="str">
        <f>IF(F4161="","",_xlfn.IFNA(VLOOKUP(F4161,'سجل المشتريات'!E:M,9,0),"غير مسجلة في المشتريات"))</f>
        <v/>
      </c>
      <c r="I4161" s="27" t="str">
        <f>_xlfn.IFNA(VLOOKUP(E4161,الاوردرات!$B$1:$C$600,2,0),"")</f>
        <v/>
      </c>
      <c r="J4161" s="63"/>
      <c r="L4161" s="125" t="str">
        <f>IF(F4161="","",_xlfn.IFNA((VLOOKUP(F4161,help!L:M,2,0))*G4161,"غير مسجلة في المشتريات"))</f>
        <v/>
      </c>
    </row>
    <row r="4162" spans="2:12" x14ac:dyDescent="0.2">
      <c r="B4162" s="14">
        <f>COUNTIFS($E$3:E4162,تقرير!$E$4)</f>
        <v>21</v>
      </c>
      <c r="C4162" s="48"/>
      <c r="D4162" s="48"/>
      <c r="E4162" s="48"/>
      <c r="F4162" s="50"/>
      <c r="G4162" s="51"/>
      <c r="H4162" s="128" t="str">
        <f>IF(F4162="","",_xlfn.IFNA(VLOOKUP(F4162,'سجل المشتريات'!E:M,9,0),"غير مسجلة في المشتريات"))</f>
        <v/>
      </c>
      <c r="I4162" s="27" t="str">
        <f>_xlfn.IFNA(VLOOKUP(E4162,الاوردرات!$B$1:$C$600,2,0),"")</f>
        <v/>
      </c>
      <c r="J4162" s="63"/>
      <c r="L4162" s="125" t="str">
        <f>IF(F4162="","",_xlfn.IFNA((VLOOKUP(F4162,help!L:M,2,0))*G4162,"غير مسجلة في المشتريات"))</f>
        <v/>
      </c>
    </row>
    <row r="4163" spans="2:12" x14ac:dyDescent="0.2">
      <c r="B4163" s="14">
        <f>COUNTIFS($E$3:E4163,تقرير!$E$4)</f>
        <v>21</v>
      </c>
      <c r="C4163" s="48"/>
      <c r="D4163" s="48"/>
      <c r="E4163" s="48"/>
      <c r="F4163" s="50"/>
      <c r="G4163" s="51"/>
      <c r="H4163" s="128" t="str">
        <f>IF(F4163="","",_xlfn.IFNA(VLOOKUP(F4163,'سجل المشتريات'!E:M,9,0),"غير مسجلة في المشتريات"))</f>
        <v/>
      </c>
      <c r="I4163" s="27" t="str">
        <f>_xlfn.IFNA(VLOOKUP(E4163,الاوردرات!$B$1:$C$600,2,0),"")</f>
        <v/>
      </c>
      <c r="J4163" s="63"/>
      <c r="L4163" s="125" t="str">
        <f>IF(F4163="","",_xlfn.IFNA((VLOOKUP(F4163,help!L:M,2,0))*G4163,"غير مسجلة في المشتريات"))</f>
        <v/>
      </c>
    </row>
    <row r="4164" spans="2:12" x14ac:dyDescent="0.2">
      <c r="B4164" s="14">
        <f>COUNTIFS($E$3:E4164,تقرير!$E$4)</f>
        <v>21</v>
      </c>
      <c r="C4164" s="48"/>
      <c r="D4164" s="48"/>
      <c r="E4164" s="48"/>
      <c r="F4164" s="50"/>
      <c r="G4164" s="51"/>
      <c r="H4164" s="128" t="str">
        <f>IF(F4164="","",_xlfn.IFNA(VLOOKUP(F4164,'سجل المشتريات'!E:M,9,0),"غير مسجلة في المشتريات"))</f>
        <v/>
      </c>
      <c r="I4164" s="27" t="str">
        <f>_xlfn.IFNA(VLOOKUP(E4164,الاوردرات!$B$1:$C$600,2,0),"")</f>
        <v/>
      </c>
      <c r="J4164" s="63"/>
      <c r="L4164" s="125" t="str">
        <f>IF(F4164="","",_xlfn.IFNA((VLOOKUP(F4164,help!L:M,2,0))*G4164,"غير مسجلة في المشتريات"))</f>
        <v/>
      </c>
    </row>
    <row r="4165" spans="2:12" x14ac:dyDescent="0.2">
      <c r="B4165" s="14">
        <f>COUNTIFS($E$3:E4165,تقرير!$E$4)</f>
        <v>21</v>
      </c>
      <c r="C4165" s="48"/>
      <c r="D4165" s="48"/>
      <c r="E4165" s="48"/>
      <c r="F4165" s="50"/>
      <c r="G4165" s="51"/>
      <c r="H4165" s="128" t="str">
        <f>IF(F4165="","",_xlfn.IFNA(VLOOKUP(F4165,'سجل المشتريات'!E:M,9,0),"غير مسجلة في المشتريات"))</f>
        <v/>
      </c>
      <c r="I4165" s="27" t="str">
        <f>_xlfn.IFNA(VLOOKUP(E4165,الاوردرات!$B$1:$C$600,2,0),"")</f>
        <v/>
      </c>
      <c r="J4165" s="63"/>
      <c r="L4165" s="125" t="str">
        <f>IF(F4165="","",_xlfn.IFNA((VLOOKUP(F4165,help!L:M,2,0))*G4165,"غير مسجلة في المشتريات"))</f>
        <v/>
      </c>
    </row>
    <row r="4166" spans="2:12" x14ac:dyDescent="0.2">
      <c r="B4166" s="14">
        <f>COUNTIFS($E$3:E4166,تقرير!$E$4)</f>
        <v>21</v>
      </c>
      <c r="C4166" s="48"/>
      <c r="D4166" s="48"/>
      <c r="E4166" s="48"/>
      <c r="F4166" s="50"/>
      <c r="G4166" s="51"/>
      <c r="H4166" s="128" t="str">
        <f>IF(F4166="","",_xlfn.IFNA(VLOOKUP(F4166,'سجل المشتريات'!E:M,9,0),"غير مسجلة في المشتريات"))</f>
        <v/>
      </c>
      <c r="I4166" s="27" t="str">
        <f>_xlfn.IFNA(VLOOKUP(E4166,الاوردرات!$B$1:$C$600,2,0),"")</f>
        <v/>
      </c>
      <c r="J4166" s="63"/>
      <c r="L4166" s="125" t="str">
        <f>IF(F4166="","",_xlfn.IFNA((VLOOKUP(F4166,help!L:M,2,0))*G4166,"غير مسجلة في المشتريات"))</f>
        <v/>
      </c>
    </row>
    <row r="4167" spans="2:12" x14ac:dyDescent="0.2">
      <c r="B4167" s="14">
        <f>COUNTIFS($E$3:E4167,تقرير!$E$4)</f>
        <v>21</v>
      </c>
      <c r="C4167" s="48"/>
      <c r="D4167" s="48"/>
      <c r="E4167" s="48"/>
      <c r="F4167" s="50"/>
      <c r="G4167" s="51"/>
      <c r="H4167" s="128" t="str">
        <f>IF(F4167="","",_xlfn.IFNA(VLOOKUP(F4167,'سجل المشتريات'!E:M,9,0),"غير مسجلة في المشتريات"))</f>
        <v/>
      </c>
      <c r="I4167" s="27" t="str">
        <f>_xlfn.IFNA(VLOOKUP(E4167,الاوردرات!$B$1:$C$600,2,0),"")</f>
        <v/>
      </c>
      <c r="J4167" s="63"/>
      <c r="L4167" s="125" t="str">
        <f>IF(F4167="","",_xlfn.IFNA((VLOOKUP(F4167,help!L:M,2,0))*G4167,"غير مسجلة في المشتريات"))</f>
        <v/>
      </c>
    </row>
    <row r="4168" spans="2:12" x14ac:dyDescent="0.2">
      <c r="B4168" s="14">
        <f>COUNTIFS($E$3:E4168,تقرير!$E$4)</f>
        <v>21</v>
      </c>
      <c r="C4168" s="48"/>
      <c r="D4168" s="48"/>
      <c r="E4168" s="48"/>
      <c r="F4168" s="50"/>
      <c r="G4168" s="51"/>
      <c r="H4168" s="128" t="str">
        <f>IF(F4168="","",_xlfn.IFNA(VLOOKUP(F4168,'سجل المشتريات'!E:M,9,0),"غير مسجلة في المشتريات"))</f>
        <v/>
      </c>
      <c r="I4168" s="27" t="str">
        <f>_xlfn.IFNA(VLOOKUP(E4168,الاوردرات!$B$1:$C$600,2,0),"")</f>
        <v/>
      </c>
      <c r="J4168" s="63"/>
      <c r="L4168" s="125" t="str">
        <f>IF(F4168="","",_xlfn.IFNA((VLOOKUP(F4168,help!L:M,2,0))*G4168,"غير مسجلة في المشتريات"))</f>
        <v/>
      </c>
    </row>
    <row r="4169" spans="2:12" x14ac:dyDescent="0.2">
      <c r="B4169" s="14">
        <f>COUNTIFS($E$3:E4169,تقرير!$E$4)</f>
        <v>21</v>
      </c>
      <c r="C4169" s="48"/>
      <c r="D4169" s="48"/>
      <c r="E4169" s="48"/>
      <c r="F4169" s="50"/>
      <c r="G4169" s="51"/>
      <c r="H4169" s="128" t="str">
        <f>IF(F4169="","",_xlfn.IFNA(VLOOKUP(F4169,'سجل المشتريات'!E:M,9,0),"غير مسجلة في المشتريات"))</f>
        <v/>
      </c>
      <c r="I4169" s="27" t="str">
        <f>_xlfn.IFNA(VLOOKUP(E4169,الاوردرات!$B$1:$C$600,2,0),"")</f>
        <v/>
      </c>
      <c r="J4169" s="63"/>
      <c r="L4169" s="125" t="str">
        <f>IF(F4169="","",_xlfn.IFNA((VLOOKUP(F4169,help!L:M,2,0))*G4169,"غير مسجلة في المشتريات"))</f>
        <v/>
      </c>
    </row>
    <row r="4170" spans="2:12" x14ac:dyDescent="0.2">
      <c r="B4170" s="14">
        <f>COUNTIFS($E$3:E4170,تقرير!$E$4)</f>
        <v>21</v>
      </c>
      <c r="C4170" s="48"/>
      <c r="D4170" s="48"/>
      <c r="E4170" s="48"/>
      <c r="F4170" s="50"/>
      <c r="G4170" s="51"/>
      <c r="H4170" s="128" t="str">
        <f>IF(F4170="","",_xlfn.IFNA(VLOOKUP(F4170,'سجل المشتريات'!E:M,9,0),"غير مسجلة في المشتريات"))</f>
        <v/>
      </c>
      <c r="I4170" s="27" t="str">
        <f>_xlfn.IFNA(VLOOKUP(E4170,الاوردرات!$B$1:$C$600,2,0),"")</f>
        <v/>
      </c>
      <c r="J4170" s="63"/>
      <c r="L4170" s="125" t="str">
        <f>IF(F4170="","",_xlfn.IFNA((VLOOKUP(F4170,help!L:M,2,0))*G4170,"غير مسجلة في المشتريات"))</f>
        <v/>
      </c>
    </row>
    <row r="4171" spans="2:12" x14ac:dyDescent="0.2">
      <c r="B4171" s="14">
        <f>COUNTIFS($E$3:E4171,تقرير!$E$4)</f>
        <v>21</v>
      </c>
      <c r="C4171" s="48"/>
      <c r="D4171" s="48"/>
      <c r="E4171" s="48"/>
      <c r="F4171" s="50"/>
      <c r="G4171" s="51"/>
      <c r="H4171" s="128" t="str">
        <f>IF(F4171="","",_xlfn.IFNA(VLOOKUP(F4171,'سجل المشتريات'!E:M,9,0),"غير مسجلة في المشتريات"))</f>
        <v/>
      </c>
      <c r="I4171" s="27" t="str">
        <f>_xlfn.IFNA(VLOOKUP(E4171,الاوردرات!$B$1:$C$600,2,0),"")</f>
        <v/>
      </c>
      <c r="J4171" s="63"/>
      <c r="L4171" s="125" t="str">
        <f>IF(F4171="","",_xlfn.IFNA((VLOOKUP(F4171,help!L:M,2,0))*G4171,"غير مسجلة في المشتريات"))</f>
        <v/>
      </c>
    </row>
    <row r="4172" spans="2:12" x14ac:dyDescent="0.2">
      <c r="B4172" s="14">
        <f>COUNTIFS($E$3:E4172,تقرير!$E$4)</f>
        <v>21</v>
      </c>
      <c r="C4172" s="48"/>
      <c r="D4172" s="48"/>
      <c r="E4172" s="48"/>
      <c r="F4172" s="50"/>
      <c r="G4172" s="51"/>
      <c r="H4172" s="128" t="str">
        <f>IF(F4172="","",_xlfn.IFNA(VLOOKUP(F4172,'سجل المشتريات'!E:M,9,0),"غير مسجلة في المشتريات"))</f>
        <v/>
      </c>
      <c r="I4172" s="27" t="str">
        <f>_xlfn.IFNA(VLOOKUP(E4172,الاوردرات!$B$1:$C$600,2,0),"")</f>
        <v/>
      </c>
      <c r="J4172" s="63"/>
      <c r="L4172" s="125" t="str">
        <f>IF(F4172="","",_xlfn.IFNA((VLOOKUP(F4172,help!L:M,2,0))*G4172,"غير مسجلة في المشتريات"))</f>
        <v/>
      </c>
    </row>
    <row r="4173" spans="2:12" x14ac:dyDescent="0.2">
      <c r="B4173" s="14">
        <f>COUNTIFS($E$3:E4173,تقرير!$E$4)</f>
        <v>21</v>
      </c>
      <c r="C4173" s="48"/>
      <c r="D4173" s="48"/>
      <c r="E4173" s="48"/>
      <c r="F4173" s="50"/>
      <c r="G4173" s="51"/>
      <c r="H4173" s="128" t="str">
        <f>IF(F4173="","",_xlfn.IFNA(VLOOKUP(F4173,'سجل المشتريات'!E:M,9,0),"غير مسجلة في المشتريات"))</f>
        <v/>
      </c>
      <c r="I4173" s="27" t="str">
        <f>_xlfn.IFNA(VLOOKUP(E4173,الاوردرات!$B$1:$C$600,2,0),"")</f>
        <v/>
      </c>
      <c r="J4173" s="63"/>
      <c r="L4173" s="125" t="str">
        <f>IF(F4173="","",_xlfn.IFNA((VLOOKUP(F4173,help!L:M,2,0))*G4173,"غير مسجلة في المشتريات"))</f>
        <v/>
      </c>
    </row>
    <row r="4174" spans="2:12" x14ac:dyDescent="0.2">
      <c r="B4174" s="14">
        <f>COUNTIFS($E$3:E4174,تقرير!$E$4)</f>
        <v>21</v>
      </c>
      <c r="C4174" s="48"/>
      <c r="D4174" s="48"/>
      <c r="E4174" s="48"/>
      <c r="F4174" s="50"/>
      <c r="G4174" s="51"/>
      <c r="H4174" s="128" t="str">
        <f>IF(F4174="","",_xlfn.IFNA(VLOOKUP(F4174,'سجل المشتريات'!E:M,9,0),"غير مسجلة في المشتريات"))</f>
        <v/>
      </c>
      <c r="I4174" s="27" t="str">
        <f>_xlfn.IFNA(VLOOKUP(E4174,الاوردرات!$B$1:$C$600,2,0),"")</f>
        <v/>
      </c>
      <c r="J4174" s="63"/>
      <c r="L4174" s="125" t="str">
        <f>IF(F4174="","",_xlfn.IFNA((VLOOKUP(F4174,help!L:M,2,0))*G4174,"غير مسجلة في المشتريات"))</f>
        <v/>
      </c>
    </row>
    <row r="4175" spans="2:12" x14ac:dyDescent="0.2">
      <c r="B4175" s="14">
        <f>COUNTIFS($E$3:E4175,تقرير!$E$4)</f>
        <v>21</v>
      </c>
      <c r="C4175" s="48"/>
      <c r="D4175" s="48"/>
      <c r="E4175" s="48"/>
      <c r="F4175" s="50"/>
      <c r="G4175" s="51"/>
      <c r="H4175" s="128" t="str">
        <f>IF(F4175="","",_xlfn.IFNA(VLOOKUP(F4175,'سجل المشتريات'!E:M,9,0),"غير مسجلة في المشتريات"))</f>
        <v/>
      </c>
      <c r="I4175" s="27" t="str">
        <f>_xlfn.IFNA(VLOOKUP(E4175,الاوردرات!$B$1:$C$600,2,0),"")</f>
        <v/>
      </c>
      <c r="J4175" s="63"/>
      <c r="L4175" s="125" t="str">
        <f>IF(F4175="","",_xlfn.IFNA((VLOOKUP(F4175,help!L:M,2,0))*G4175,"غير مسجلة في المشتريات"))</f>
        <v/>
      </c>
    </row>
    <row r="4176" spans="2:12" x14ac:dyDescent="0.2">
      <c r="B4176" s="14">
        <f>COUNTIFS($E$3:E4176,تقرير!$E$4)</f>
        <v>21</v>
      </c>
      <c r="C4176" s="48"/>
      <c r="D4176" s="48"/>
      <c r="E4176" s="48"/>
      <c r="F4176" s="50"/>
      <c r="G4176" s="51"/>
      <c r="H4176" s="128" t="str">
        <f>IF(F4176="","",_xlfn.IFNA(VLOOKUP(F4176,'سجل المشتريات'!E:M,9,0),"غير مسجلة في المشتريات"))</f>
        <v/>
      </c>
      <c r="I4176" s="27" t="str">
        <f>_xlfn.IFNA(VLOOKUP(E4176,الاوردرات!$B$1:$C$600,2,0),"")</f>
        <v/>
      </c>
      <c r="J4176" s="63"/>
      <c r="L4176" s="125" t="str">
        <f>IF(F4176="","",_xlfn.IFNA((VLOOKUP(F4176,help!L:M,2,0))*G4176,"غير مسجلة في المشتريات"))</f>
        <v/>
      </c>
    </row>
    <row r="4177" spans="2:12" x14ac:dyDescent="0.2">
      <c r="B4177" s="14">
        <f>COUNTIFS($E$3:E4177,تقرير!$E$4)</f>
        <v>21</v>
      </c>
      <c r="C4177" s="48"/>
      <c r="D4177" s="48"/>
      <c r="E4177" s="48"/>
      <c r="F4177" s="50"/>
      <c r="G4177" s="51"/>
      <c r="H4177" s="128" t="str">
        <f>IF(F4177="","",_xlfn.IFNA(VLOOKUP(F4177,'سجل المشتريات'!E:M,9,0),"غير مسجلة في المشتريات"))</f>
        <v/>
      </c>
      <c r="I4177" s="27" t="str">
        <f>_xlfn.IFNA(VLOOKUP(E4177,الاوردرات!$B$1:$C$600,2,0),"")</f>
        <v/>
      </c>
      <c r="J4177" s="63"/>
      <c r="L4177" s="125" t="str">
        <f>IF(F4177="","",_xlfn.IFNA((VLOOKUP(F4177,help!L:M,2,0))*G4177,"غير مسجلة في المشتريات"))</f>
        <v/>
      </c>
    </row>
    <row r="4178" spans="2:12" x14ac:dyDescent="0.2">
      <c r="B4178" s="14">
        <f>COUNTIFS($E$3:E4178,تقرير!$E$4)</f>
        <v>21</v>
      </c>
      <c r="C4178" s="48"/>
      <c r="D4178" s="48"/>
      <c r="E4178" s="48"/>
      <c r="F4178" s="50"/>
      <c r="G4178" s="51"/>
      <c r="H4178" s="128" t="str">
        <f>IF(F4178="","",_xlfn.IFNA(VLOOKUP(F4178,'سجل المشتريات'!E:M,9,0),"غير مسجلة في المشتريات"))</f>
        <v/>
      </c>
      <c r="I4178" s="27" t="str">
        <f>_xlfn.IFNA(VLOOKUP(E4178,الاوردرات!$B$1:$C$600,2,0),"")</f>
        <v/>
      </c>
      <c r="J4178" s="63"/>
      <c r="L4178" s="125" t="str">
        <f>IF(F4178="","",_xlfn.IFNA((VLOOKUP(F4178,help!L:M,2,0))*G4178,"غير مسجلة في المشتريات"))</f>
        <v/>
      </c>
    </row>
    <row r="4179" spans="2:12" x14ac:dyDescent="0.2">
      <c r="B4179" s="14">
        <f>COUNTIFS($E$3:E4179,تقرير!$E$4)</f>
        <v>21</v>
      </c>
      <c r="C4179" s="48"/>
      <c r="D4179" s="48"/>
      <c r="E4179" s="48"/>
      <c r="F4179" s="50"/>
      <c r="G4179" s="51"/>
      <c r="H4179" s="128" t="str">
        <f>IF(F4179="","",_xlfn.IFNA(VLOOKUP(F4179,'سجل المشتريات'!E:M,9,0),"غير مسجلة في المشتريات"))</f>
        <v/>
      </c>
      <c r="I4179" s="27" t="str">
        <f>_xlfn.IFNA(VLOOKUP(E4179,الاوردرات!$B$1:$C$600,2,0),"")</f>
        <v/>
      </c>
      <c r="J4179" s="63"/>
      <c r="L4179" s="125" t="str">
        <f>IF(F4179="","",_xlfn.IFNA((VLOOKUP(F4179,help!L:M,2,0))*G4179,"غير مسجلة في المشتريات"))</f>
        <v/>
      </c>
    </row>
    <row r="4180" spans="2:12" x14ac:dyDescent="0.2">
      <c r="B4180" s="14">
        <f>COUNTIFS($E$3:E4180,تقرير!$E$4)</f>
        <v>21</v>
      </c>
      <c r="C4180" s="48"/>
      <c r="D4180" s="48"/>
      <c r="E4180" s="48"/>
      <c r="F4180" s="50"/>
      <c r="G4180" s="51"/>
      <c r="H4180" s="128" t="str">
        <f>IF(F4180="","",_xlfn.IFNA(VLOOKUP(F4180,'سجل المشتريات'!E:M,9,0),"غير مسجلة في المشتريات"))</f>
        <v/>
      </c>
      <c r="I4180" s="27" t="str">
        <f>_xlfn.IFNA(VLOOKUP(E4180,الاوردرات!$B$1:$C$600,2,0),"")</f>
        <v/>
      </c>
      <c r="J4180" s="63"/>
      <c r="L4180" s="125" t="str">
        <f>IF(F4180="","",_xlfn.IFNA((VLOOKUP(F4180,help!L:M,2,0))*G4180,"غير مسجلة في المشتريات"))</f>
        <v/>
      </c>
    </row>
    <row r="4181" spans="2:12" x14ac:dyDescent="0.2">
      <c r="B4181" s="14">
        <f>COUNTIFS($E$3:E4181,تقرير!$E$4)</f>
        <v>21</v>
      </c>
      <c r="C4181" s="48"/>
      <c r="D4181" s="48"/>
      <c r="E4181" s="48"/>
      <c r="F4181" s="50"/>
      <c r="G4181" s="51"/>
      <c r="H4181" s="128" t="str">
        <f>IF(F4181="","",_xlfn.IFNA(VLOOKUP(F4181,'سجل المشتريات'!E:M,9,0),"غير مسجلة في المشتريات"))</f>
        <v/>
      </c>
      <c r="I4181" s="27" t="str">
        <f>_xlfn.IFNA(VLOOKUP(E4181,الاوردرات!$B$1:$C$600,2,0),"")</f>
        <v/>
      </c>
      <c r="J4181" s="63"/>
      <c r="L4181" s="125" t="str">
        <f>IF(F4181="","",_xlfn.IFNA((VLOOKUP(F4181,help!L:M,2,0))*G4181,"غير مسجلة في المشتريات"))</f>
        <v/>
      </c>
    </row>
    <row r="4182" spans="2:12" x14ac:dyDescent="0.2">
      <c r="B4182" s="14">
        <f>COUNTIFS($E$3:E4182,تقرير!$E$4)</f>
        <v>21</v>
      </c>
      <c r="C4182" s="48"/>
      <c r="D4182" s="48"/>
      <c r="E4182" s="48"/>
      <c r="F4182" s="50"/>
      <c r="G4182" s="51"/>
      <c r="H4182" s="128" t="str">
        <f>IF(F4182="","",_xlfn.IFNA(VLOOKUP(F4182,'سجل المشتريات'!E:M,9,0),"غير مسجلة في المشتريات"))</f>
        <v/>
      </c>
      <c r="I4182" s="27" t="str">
        <f>_xlfn.IFNA(VLOOKUP(E4182,الاوردرات!$B$1:$C$600,2,0),"")</f>
        <v/>
      </c>
      <c r="J4182" s="63"/>
      <c r="L4182" s="125" t="str">
        <f>IF(F4182="","",_xlfn.IFNA((VLOOKUP(F4182,help!L:M,2,0))*G4182,"غير مسجلة في المشتريات"))</f>
        <v/>
      </c>
    </row>
    <row r="4183" spans="2:12" x14ac:dyDescent="0.2">
      <c r="B4183" s="14">
        <f>COUNTIFS($E$3:E4183,تقرير!$E$4)</f>
        <v>21</v>
      </c>
      <c r="C4183" s="48"/>
      <c r="D4183" s="48"/>
      <c r="E4183" s="48"/>
      <c r="F4183" s="50"/>
      <c r="G4183" s="51"/>
      <c r="H4183" s="128" t="str">
        <f>IF(F4183="","",_xlfn.IFNA(VLOOKUP(F4183,'سجل المشتريات'!E:M,9,0),"غير مسجلة في المشتريات"))</f>
        <v/>
      </c>
      <c r="I4183" s="27" t="str">
        <f>_xlfn.IFNA(VLOOKUP(E4183,الاوردرات!$B$1:$C$600,2,0),"")</f>
        <v/>
      </c>
      <c r="J4183" s="63"/>
      <c r="L4183" s="125" t="str">
        <f>IF(F4183="","",_xlfn.IFNA((VLOOKUP(F4183,help!L:M,2,0))*G4183,"غير مسجلة في المشتريات"))</f>
        <v/>
      </c>
    </row>
    <row r="4184" spans="2:12" x14ac:dyDescent="0.2">
      <c r="B4184" s="14">
        <f>COUNTIFS($E$3:E4184,تقرير!$E$4)</f>
        <v>21</v>
      </c>
      <c r="C4184" s="48"/>
      <c r="D4184" s="48"/>
      <c r="E4184" s="48"/>
      <c r="F4184" s="50"/>
      <c r="G4184" s="51"/>
      <c r="H4184" s="128" t="str">
        <f>IF(F4184="","",_xlfn.IFNA(VLOOKUP(F4184,'سجل المشتريات'!E:M,9,0),"غير مسجلة في المشتريات"))</f>
        <v/>
      </c>
      <c r="I4184" s="27" t="str">
        <f>_xlfn.IFNA(VLOOKUP(E4184,الاوردرات!$B$1:$C$600,2,0),"")</f>
        <v/>
      </c>
      <c r="J4184" s="63"/>
      <c r="L4184" s="125" t="str">
        <f>IF(F4184="","",_xlfn.IFNA((VLOOKUP(F4184,help!L:M,2,0))*G4184,"غير مسجلة في المشتريات"))</f>
        <v/>
      </c>
    </row>
    <row r="4185" spans="2:12" x14ac:dyDescent="0.2">
      <c r="B4185" s="14">
        <f>COUNTIFS($E$3:E4185,تقرير!$E$4)</f>
        <v>21</v>
      </c>
      <c r="C4185" s="48"/>
      <c r="D4185" s="48"/>
      <c r="E4185" s="48"/>
      <c r="F4185" s="50"/>
      <c r="G4185" s="51"/>
      <c r="H4185" s="128" t="str">
        <f>IF(F4185="","",_xlfn.IFNA(VLOOKUP(F4185,'سجل المشتريات'!E:M,9,0),"غير مسجلة في المشتريات"))</f>
        <v/>
      </c>
      <c r="I4185" s="27" t="str">
        <f>_xlfn.IFNA(VLOOKUP(E4185,الاوردرات!$B$1:$C$600,2,0),"")</f>
        <v/>
      </c>
      <c r="J4185" s="63"/>
      <c r="L4185" s="125" t="str">
        <f>IF(F4185="","",_xlfn.IFNA((VLOOKUP(F4185,help!L:M,2,0))*G4185,"غير مسجلة في المشتريات"))</f>
        <v/>
      </c>
    </row>
    <row r="4186" spans="2:12" x14ac:dyDescent="0.2">
      <c r="B4186" s="14">
        <f>COUNTIFS($E$3:E4186,تقرير!$E$4)</f>
        <v>21</v>
      </c>
      <c r="C4186" s="48"/>
      <c r="D4186" s="48"/>
      <c r="E4186" s="48"/>
      <c r="F4186" s="50"/>
      <c r="G4186" s="51"/>
      <c r="H4186" s="128" t="str">
        <f>IF(F4186="","",_xlfn.IFNA(VLOOKUP(F4186,'سجل المشتريات'!E:M,9,0),"غير مسجلة في المشتريات"))</f>
        <v/>
      </c>
      <c r="I4186" s="27" t="str">
        <f>_xlfn.IFNA(VLOOKUP(E4186,الاوردرات!$B$1:$C$600,2,0),"")</f>
        <v/>
      </c>
      <c r="J4186" s="63"/>
      <c r="L4186" s="125" t="str">
        <f>IF(F4186="","",_xlfn.IFNA((VLOOKUP(F4186,help!L:M,2,0))*G4186,"غير مسجلة في المشتريات"))</f>
        <v/>
      </c>
    </row>
    <row r="4187" spans="2:12" x14ac:dyDescent="0.2">
      <c r="B4187" s="14">
        <f>COUNTIFS($E$3:E4187,تقرير!$E$4)</f>
        <v>21</v>
      </c>
      <c r="C4187" s="48"/>
      <c r="D4187" s="48"/>
      <c r="E4187" s="48"/>
      <c r="F4187" s="50"/>
      <c r="G4187" s="51"/>
      <c r="H4187" s="128" t="str">
        <f>IF(F4187="","",_xlfn.IFNA(VLOOKUP(F4187,'سجل المشتريات'!E:M,9,0),"غير مسجلة في المشتريات"))</f>
        <v/>
      </c>
      <c r="I4187" s="27" t="str">
        <f>_xlfn.IFNA(VLOOKUP(E4187,الاوردرات!$B$1:$C$600,2,0),"")</f>
        <v/>
      </c>
      <c r="J4187" s="63"/>
      <c r="L4187" s="125" t="str">
        <f>IF(F4187="","",_xlfn.IFNA((VLOOKUP(F4187,help!L:M,2,0))*G4187,"غير مسجلة في المشتريات"))</f>
        <v/>
      </c>
    </row>
    <row r="4188" spans="2:12" x14ac:dyDescent="0.2">
      <c r="B4188" s="14">
        <f>COUNTIFS($E$3:E4188,تقرير!$E$4)</f>
        <v>21</v>
      </c>
      <c r="C4188" s="48"/>
      <c r="D4188" s="48"/>
      <c r="E4188" s="48"/>
      <c r="F4188" s="50"/>
      <c r="G4188" s="51"/>
      <c r="H4188" s="128" t="str">
        <f>IF(F4188="","",_xlfn.IFNA(VLOOKUP(F4188,'سجل المشتريات'!E:M,9,0),"غير مسجلة في المشتريات"))</f>
        <v/>
      </c>
      <c r="I4188" s="27" t="str">
        <f>_xlfn.IFNA(VLOOKUP(E4188,الاوردرات!$B$1:$C$600,2,0),"")</f>
        <v/>
      </c>
      <c r="J4188" s="63"/>
      <c r="L4188" s="125" t="str">
        <f>IF(F4188="","",_xlfn.IFNA((VLOOKUP(F4188,help!L:M,2,0))*G4188,"غير مسجلة في المشتريات"))</f>
        <v/>
      </c>
    </row>
    <row r="4189" spans="2:12" x14ac:dyDescent="0.2">
      <c r="B4189" s="14">
        <f>COUNTIFS($E$3:E4189,تقرير!$E$4)</f>
        <v>21</v>
      </c>
      <c r="C4189" s="48"/>
      <c r="D4189" s="48"/>
      <c r="E4189" s="48"/>
      <c r="F4189" s="50"/>
      <c r="G4189" s="51"/>
      <c r="H4189" s="128" t="str">
        <f>IF(F4189="","",_xlfn.IFNA(VLOOKUP(F4189,'سجل المشتريات'!E:M,9,0),"غير مسجلة في المشتريات"))</f>
        <v/>
      </c>
      <c r="I4189" s="27" t="str">
        <f>_xlfn.IFNA(VLOOKUP(E4189,الاوردرات!$B$1:$C$600,2,0),"")</f>
        <v/>
      </c>
      <c r="J4189" s="63"/>
      <c r="L4189" s="125" t="str">
        <f>IF(F4189="","",_xlfn.IFNA((VLOOKUP(F4189,help!L:M,2,0))*G4189,"غير مسجلة في المشتريات"))</f>
        <v/>
      </c>
    </row>
    <row r="4190" spans="2:12" x14ac:dyDescent="0.2">
      <c r="B4190" s="14">
        <f>COUNTIFS($E$3:E4190,تقرير!$E$4)</f>
        <v>21</v>
      </c>
      <c r="C4190" s="48"/>
      <c r="D4190" s="48"/>
      <c r="E4190" s="48"/>
      <c r="F4190" s="50"/>
      <c r="G4190" s="51"/>
      <c r="H4190" s="128" t="str">
        <f>IF(F4190="","",_xlfn.IFNA(VLOOKUP(F4190,'سجل المشتريات'!E:M,9,0),"غير مسجلة في المشتريات"))</f>
        <v/>
      </c>
      <c r="I4190" s="27" t="str">
        <f>_xlfn.IFNA(VLOOKUP(E4190,الاوردرات!$B$1:$C$600,2,0),"")</f>
        <v/>
      </c>
      <c r="J4190" s="63"/>
      <c r="L4190" s="125" t="str">
        <f>IF(F4190="","",_xlfn.IFNA((VLOOKUP(F4190,help!L:M,2,0))*G4190,"غير مسجلة في المشتريات"))</f>
        <v/>
      </c>
    </row>
    <row r="4191" spans="2:12" x14ac:dyDescent="0.2">
      <c r="B4191" s="14">
        <f>COUNTIFS($E$3:E4191,تقرير!$E$4)</f>
        <v>21</v>
      </c>
      <c r="C4191" s="48"/>
      <c r="D4191" s="48"/>
      <c r="E4191" s="48"/>
      <c r="F4191" s="50"/>
      <c r="G4191" s="51"/>
      <c r="H4191" s="128" t="str">
        <f>IF(F4191="","",_xlfn.IFNA(VLOOKUP(F4191,'سجل المشتريات'!E:M,9,0),"غير مسجلة في المشتريات"))</f>
        <v/>
      </c>
      <c r="I4191" s="27" t="str">
        <f>_xlfn.IFNA(VLOOKUP(E4191,الاوردرات!$B$1:$C$600,2,0),"")</f>
        <v/>
      </c>
      <c r="J4191" s="63"/>
      <c r="L4191" s="125" t="str">
        <f>IF(F4191="","",_xlfn.IFNA((VLOOKUP(F4191,help!L:M,2,0))*G4191,"غير مسجلة في المشتريات"))</f>
        <v/>
      </c>
    </row>
    <row r="4192" spans="2:12" x14ac:dyDescent="0.2">
      <c r="B4192" s="14">
        <f>COUNTIFS($E$3:E4192,تقرير!$E$4)</f>
        <v>21</v>
      </c>
      <c r="C4192" s="48"/>
      <c r="D4192" s="48"/>
      <c r="E4192" s="48"/>
      <c r="F4192" s="50"/>
      <c r="G4192" s="51"/>
      <c r="H4192" s="128" t="str">
        <f>IF(F4192="","",_xlfn.IFNA(VLOOKUP(F4192,'سجل المشتريات'!E:M,9,0),"غير مسجلة في المشتريات"))</f>
        <v/>
      </c>
      <c r="I4192" s="27" t="str">
        <f>_xlfn.IFNA(VLOOKUP(E4192,الاوردرات!$B$1:$C$600,2,0),"")</f>
        <v/>
      </c>
      <c r="J4192" s="63"/>
      <c r="L4192" s="125" t="str">
        <f>IF(F4192="","",_xlfn.IFNA((VLOOKUP(F4192,help!L:M,2,0))*G4192,"غير مسجلة في المشتريات"))</f>
        <v/>
      </c>
    </row>
    <row r="4193" spans="2:12" x14ac:dyDescent="0.2">
      <c r="B4193" s="14">
        <f>COUNTIFS($E$3:E4193,تقرير!$E$4)</f>
        <v>21</v>
      </c>
      <c r="C4193" s="48"/>
      <c r="D4193" s="48"/>
      <c r="E4193" s="48"/>
      <c r="F4193" s="50"/>
      <c r="G4193" s="51"/>
      <c r="H4193" s="128" t="str">
        <f>IF(F4193="","",_xlfn.IFNA(VLOOKUP(F4193,'سجل المشتريات'!E:M,9,0),"غير مسجلة في المشتريات"))</f>
        <v/>
      </c>
      <c r="I4193" s="27" t="str">
        <f>_xlfn.IFNA(VLOOKUP(E4193,الاوردرات!$B$1:$C$600,2,0),"")</f>
        <v/>
      </c>
      <c r="J4193" s="63"/>
      <c r="L4193" s="125" t="str">
        <f>IF(F4193="","",_xlfn.IFNA((VLOOKUP(F4193,help!L:M,2,0))*G4193,"غير مسجلة في المشتريات"))</f>
        <v/>
      </c>
    </row>
    <row r="4194" spans="2:12" x14ac:dyDescent="0.2">
      <c r="B4194" s="14">
        <f>COUNTIFS($E$3:E4194,تقرير!$E$4)</f>
        <v>21</v>
      </c>
      <c r="C4194" s="48"/>
      <c r="D4194" s="48"/>
      <c r="E4194" s="48"/>
      <c r="F4194" s="50"/>
      <c r="G4194" s="51"/>
      <c r="H4194" s="128" t="str">
        <f>IF(F4194="","",_xlfn.IFNA(VLOOKUP(F4194,'سجل المشتريات'!E:M,9,0),"غير مسجلة في المشتريات"))</f>
        <v/>
      </c>
      <c r="I4194" s="27" t="str">
        <f>_xlfn.IFNA(VLOOKUP(E4194,الاوردرات!$B$1:$C$600,2,0),"")</f>
        <v/>
      </c>
      <c r="J4194" s="63"/>
      <c r="L4194" s="125" t="str">
        <f>IF(F4194="","",_xlfn.IFNA((VLOOKUP(F4194,help!L:M,2,0))*G4194,"غير مسجلة في المشتريات"))</f>
        <v/>
      </c>
    </row>
    <row r="4195" spans="2:12" x14ac:dyDescent="0.2">
      <c r="B4195" s="14">
        <f>COUNTIFS($E$3:E4195,تقرير!$E$4)</f>
        <v>21</v>
      </c>
      <c r="C4195" s="48"/>
      <c r="D4195" s="48"/>
      <c r="E4195" s="48"/>
      <c r="F4195" s="50"/>
      <c r="G4195" s="51"/>
      <c r="H4195" s="128" t="str">
        <f>IF(F4195="","",_xlfn.IFNA(VLOOKUP(F4195,'سجل المشتريات'!E:M,9,0),"غير مسجلة في المشتريات"))</f>
        <v/>
      </c>
      <c r="I4195" s="27" t="str">
        <f>_xlfn.IFNA(VLOOKUP(E4195,الاوردرات!$B$1:$C$600,2,0),"")</f>
        <v/>
      </c>
      <c r="J4195" s="63"/>
      <c r="L4195" s="125" t="str">
        <f>IF(F4195="","",_xlfn.IFNA((VLOOKUP(F4195,help!L:M,2,0))*G4195,"غير مسجلة في المشتريات"))</f>
        <v/>
      </c>
    </row>
    <row r="4196" spans="2:12" x14ac:dyDescent="0.2">
      <c r="B4196" s="14">
        <f>COUNTIFS($E$3:E4196,تقرير!$E$4)</f>
        <v>21</v>
      </c>
      <c r="C4196" s="48"/>
      <c r="D4196" s="48"/>
      <c r="E4196" s="48"/>
      <c r="F4196" s="50"/>
      <c r="G4196" s="51"/>
      <c r="H4196" s="128" t="str">
        <f>IF(F4196="","",_xlfn.IFNA(VLOOKUP(F4196,'سجل المشتريات'!E:M,9,0),"غير مسجلة في المشتريات"))</f>
        <v/>
      </c>
      <c r="I4196" s="27" t="str">
        <f>_xlfn.IFNA(VLOOKUP(E4196,الاوردرات!$B$1:$C$600,2,0),"")</f>
        <v/>
      </c>
      <c r="J4196" s="63"/>
      <c r="L4196" s="125" t="str">
        <f>IF(F4196="","",_xlfn.IFNA((VLOOKUP(F4196,help!L:M,2,0))*G4196,"غير مسجلة في المشتريات"))</f>
        <v/>
      </c>
    </row>
    <row r="4197" spans="2:12" x14ac:dyDescent="0.2">
      <c r="B4197" s="14">
        <f>COUNTIFS($E$3:E4197,تقرير!$E$4)</f>
        <v>21</v>
      </c>
      <c r="C4197" s="48"/>
      <c r="D4197" s="48"/>
      <c r="E4197" s="48"/>
      <c r="F4197" s="50"/>
      <c r="G4197" s="51"/>
      <c r="H4197" s="128" t="str">
        <f>IF(F4197="","",_xlfn.IFNA(VLOOKUP(F4197,'سجل المشتريات'!E:M,9,0),"غير مسجلة في المشتريات"))</f>
        <v/>
      </c>
      <c r="I4197" s="27" t="str">
        <f>_xlfn.IFNA(VLOOKUP(E4197,الاوردرات!$B$1:$C$600,2,0),"")</f>
        <v/>
      </c>
      <c r="J4197" s="63"/>
      <c r="L4197" s="125" t="str">
        <f>IF(F4197="","",_xlfn.IFNA((VLOOKUP(F4197,help!L:M,2,0))*G4197,"غير مسجلة في المشتريات"))</f>
        <v/>
      </c>
    </row>
    <row r="4198" spans="2:12" x14ac:dyDescent="0.2">
      <c r="B4198" s="14">
        <f>COUNTIFS($E$3:E4198,تقرير!$E$4)</f>
        <v>21</v>
      </c>
      <c r="C4198" s="48"/>
      <c r="D4198" s="48"/>
      <c r="E4198" s="48"/>
      <c r="F4198" s="50"/>
      <c r="G4198" s="51"/>
      <c r="H4198" s="128" t="str">
        <f>IF(F4198="","",_xlfn.IFNA(VLOOKUP(F4198,'سجل المشتريات'!E:M,9,0),"غير مسجلة في المشتريات"))</f>
        <v/>
      </c>
      <c r="I4198" s="27" t="str">
        <f>_xlfn.IFNA(VLOOKUP(E4198,الاوردرات!$B$1:$C$600,2,0),"")</f>
        <v/>
      </c>
      <c r="J4198" s="63"/>
      <c r="L4198" s="125" t="str">
        <f>IF(F4198="","",_xlfn.IFNA((VLOOKUP(F4198,help!L:M,2,0))*G4198,"غير مسجلة في المشتريات"))</f>
        <v/>
      </c>
    </row>
    <row r="4199" spans="2:12" x14ac:dyDescent="0.2">
      <c r="B4199" s="14">
        <f>COUNTIFS($E$3:E4199,تقرير!$E$4)</f>
        <v>21</v>
      </c>
      <c r="C4199" s="48"/>
      <c r="D4199" s="48"/>
      <c r="E4199" s="48"/>
      <c r="F4199" s="50"/>
      <c r="G4199" s="51"/>
      <c r="H4199" s="128" t="str">
        <f>IF(F4199="","",_xlfn.IFNA(VLOOKUP(F4199,'سجل المشتريات'!E:M,9,0),"غير مسجلة في المشتريات"))</f>
        <v/>
      </c>
      <c r="I4199" s="27" t="str">
        <f>_xlfn.IFNA(VLOOKUP(E4199,الاوردرات!$B$1:$C$600,2,0),"")</f>
        <v/>
      </c>
      <c r="J4199" s="63"/>
      <c r="L4199" s="125" t="str">
        <f>IF(F4199="","",_xlfn.IFNA((VLOOKUP(F4199,help!L:M,2,0))*G4199,"غير مسجلة في المشتريات"))</f>
        <v/>
      </c>
    </row>
    <row r="4200" spans="2:12" x14ac:dyDescent="0.2">
      <c r="B4200" s="14">
        <f>COUNTIFS($E$3:E4200,تقرير!$E$4)</f>
        <v>21</v>
      </c>
      <c r="C4200" s="48"/>
      <c r="D4200" s="48"/>
      <c r="E4200" s="48"/>
      <c r="F4200" s="50"/>
      <c r="G4200" s="51"/>
      <c r="H4200" s="128" t="str">
        <f>IF(F4200="","",_xlfn.IFNA(VLOOKUP(F4200,'سجل المشتريات'!E:M,9,0),"غير مسجلة في المشتريات"))</f>
        <v/>
      </c>
      <c r="I4200" s="27" t="str">
        <f>_xlfn.IFNA(VLOOKUP(E4200,الاوردرات!$B$1:$C$600,2,0),"")</f>
        <v/>
      </c>
      <c r="J4200" s="63"/>
      <c r="L4200" s="125" t="str">
        <f>IF(F4200="","",_xlfn.IFNA((VLOOKUP(F4200,help!L:M,2,0))*G4200,"غير مسجلة في المشتريات"))</f>
        <v/>
      </c>
    </row>
    <row r="4201" spans="2:12" x14ac:dyDescent="0.2">
      <c r="B4201" s="14">
        <f>COUNTIFS($E$3:E4201,تقرير!$E$4)</f>
        <v>21</v>
      </c>
      <c r="C4201" s="48"/>
      <c r="D4201" s="48"/>
      <c r="E4201" s="48"/>
      <c r="F4201" s="50"/>
      <c r="G4201" s="51"/>
      <c r="H4201" s="128" t="str">
        <f>IF(F4201="","",_xlfn.IFNA(VLOOKUP(F4201,'سجل المشتريات'!E:M,9,0),"غير مسجلة في المشتريات"))</f>
        <v/>
      </c>
      <c r="I4201" s="27" t="str">
        <f>_xlfn.IFNA(VLOOKUP(E4201,الاوردرات!$B$1:$C$600,2,0),"")</f>
        <v/>
      </c>
      <c r="J4201" s="63"/>
      <c r="L4201" s="125" t="str">
        <f>IF(F4201="","",_xlfn.IFNA((VLOOKUP(F4201,help!L:M,2,0))*G4201,"غير مسجلة في المشتريات"))</f>
        <v/>
      </c>
    </row>
    <row r="4202" spans="2:12" x14ac:dyDescent="0.2">
      <c r="B4202" s="14">
        <f>COUNTIFS($E$3:E4202,تقرير!$E$4)</f>
        <v>21</v>
      </c>
      <c r="C4202" s="48"/>
      <c r="D4202" s="48"/>
      <c r="E4202" s="48"/>
      <c r="F4202" s="50"/>
      <c r="G4202" s="51"/>
      <c r="H4202" s="128" t="str">
        <f>IF(F4202="","",_xlfn.IFNA(VLOOKUP(F4202,'سجل المشتريات'!E:M,9,0),"غير مسجلة في المشتريات"))</f>
        <v/>
      </c>
      <c r="I4202" s="27" t="str">
        <f>_xlfn.IFNA(VLOOKUP(E4202,الاوردرات!$B$1:$C$600,2,0),"")</f>
        <v/>
      </c>
      <c r="J4202" s="63"/>
      <c r="L4202" s="125" t="str">
        <f>IF(F4202="","",_xlfn.IFNA((VLOOKUP(F4202,help!L:M,2,0))*G4202,"غير مسجلة في المشتريات"))</f>
        <v/>
      </c>
    </row>
    <row r="4203" spans="2:12" x14ac:dyDescent="0.2">
      <c r="B4203" s="14">
        <f>COUNTIFS($E$3:E4203,تقرير!$E$4)</f>
        <v>21</v>
      </c>
      <c r="C4203" s="48"/>
      <c r="D4203" s="48"/>
      <c r="E4203" s="48"/>
      <c r="F4203" s="50"/>
      <c r="G4203" s="51"/>
      <c r="H4203" s="128" t="str">
        <f>IF(F4203="","",_xlfn.IFNA(VLOOKUP(F4203,'سجل المشتريات'!E:M,9,0),"غير مسجلة في المشتريات"))</f>
        <v/>
      </c>
      <c r="I4203" s="27" t="str">
        <f>_xlfn.IFNA(VLOOKUP(E4203,الاوردرات!$B$1:$C$600,2,0),"")</f>
        <v/>
      </c>
      <c r="J4203" s="63"/>
      <c r="L4203" s="125" t="str">
        <f>IF(F4203="","",_xlfn.IFNA((VLOOKUP(F4203,help!L:M,2,0))*G4203,"غير مسجلة في المشتريات"))</f>
        <v/>
      </c>
    </row>
    <row r="4204" spans="2:12" x14ac:dyDescent="0.2">
      <c r="B4204" s="14">
        <f>COUNTIFS($E$3:E4204,تقرير!$E$4)</f>
        <v>21</v>
      </c>
      <c r="C4204" s="48"/>
      <c r="D4204" s="48"/>
      <c r="E4204" s="48"/>
      <c r="F4204" s="50"/>
      <c r="G4204" s="51"/>
      <c r="H4204" s="128" t="str">
        <f>IF(F4204="","",_xlfn.IFNA(VLOOKUP(F4204,'سجل المشتريات'!E:M,9,0),"غير مسجلة في المشتريات"))</f>
        <v/>
      </c>
      <c r="I4204" s="27" t="str">
        <f>_xlfn.IFNA(VLOOKUP(E4204,الاوردرات!$B$1:$C$600,2,0),"")</f>
        <v/>
      </c>
      <c r="J4204" s="63"/>
      <c r="L4204" s="125" t="str">
        <f>IF(F4204="","",_xlfn.IFNA((VLOOKUP(F4204,help!L:M,2,0))*G4204,"غير مسجلة في المشتريات"))</f>
        <v/>
      </c>
    </row>
    <row r="4205" spans="2:12" x14ac:dyDescent="0.2">
      <c r="B4205" s="14">
        <f>COUNTIFS($E$3:E4205,تقرير!$E$4)</f>
        <v>21</v>
      </c>
      <c r="C4205" s="48"/>
      <c r="D4205" s="48"/>
      <c r="E4205" s="48"/>
      <c r="F4205" s="50"/>
      <c r="G4205" s="51"/>
      <c r="H4205" s="128" t="str">
        <f>IF(F4205="","",_xlfn.IFNA(VLOOKUP(F4205,'سجل المشتريات'!E:M,9,0),"غير مسجلة في المشتريات"))</f>
        <v/>
      </c>
      <c r="I4205" s="27" t="str">
        <f>_xlfn.IFNA(VLOOKUP(E4205,الاوردرات!$B$1:$C$600,2,0),"")</f>
        <v/>
      </c>
      <c r="J4205" s="63"/>
      <c r="L4205" s="125" t="str">
        <f>IF(F4205="","",_xlfn.IFNA((VLOOKUP(F4205,help!L:M,2,0))*G4205,"غير مسجلة في المشتريات"))</f>
        <v/>
      </c>
    </row>
    <row r="4206" spans="2:12" x14ac:dyDescent="0.2">
      <c r="B4206" s="14">
        <f>COUNTIFS($E$3:E4206,تقرير!$E$4)</f>
        <v>21</v>
      </c>
      <c r="C4206" s="48"/>
      <c r="D4206" s="48"/>
      <c r="E4206" s="48"/>
      <c r="F4206" s="50"/>
      <c r="G4206" s="51"/>
      <c r="H4206" s="128" t="str">
        <f>IF(F4206="","",_xlfn.IFNA(VLOOKUP(F4206,'سجل المشتريات'!E:M,9,0),"غير مسجلة في المشتريات"))</f>
        <v/>
      </c>
      <c r="I4206" s="27" t="str">
        <f>_xlfn.IFNA(VLOOKUP(E4206,الاوردرات!$B$1:$C$600,2,0),"")</f>
        <v/>
      </c>
      <c r="J4206" s="63"/>
      <c r="L4206" s="125" t="str">
        <f>IF(F4206="","",_xlfn.IFNA((VLOOKUP(F4206,help!L:M,2,0))*G4206,"غير مسجلة في المشتريات"))</f>
        <v/>
      </c>
    </row>
    <row r="4207" spans="2:12" x14ac:dyDescent="0.2">
      <c r="B4207" s="14">
        <f>COUNTIFS($E$3:E4207,تقرير!$E$4)</f>
        <v>21</v>
      </c>
      <c r="C4207" s="48"/>
      <c r="D4207" s="48"/>
      <c r="E4207" s="48"/>
      <c r="F4207" s="50"/>
      <c r="G4207" s="51"/>
      <c r="H4207" s="128" t="str">
        <f>IF(F4207="","",_xlfn.IFNA(VLOOKUP(F4207,'سجل المشتريات'!E:M,9,0),"غير مسجلة في المشتريات"))</f>
        <v/>
      </c>
      <c r="I4207" s="27" t="str">
        <f>_xlfn.IFNA(VLOOKUP(E4207,الاوردرات!$B$1:$C$600,2,0),"")</f>
        <v/>
      </c>
      <c r="J4207" s="63"/>
      <c r="L4207" s="125" t="str">
        <f>IF(F4207="","",_xlfn.IFNA((VLOOKUP(F4207,help!L:M,2,0))*G4207,"غير مسجلة في المشتريات"))</f>
        <v/>
      </c>
    </row>
    <row r="4208" spans="2:12" x14ac:dyDescent="0.2">
      <c r="B4208" s="14">
        <f>COUNTIFS($E$3:E4208,تقرير!$E$4)</f>
        <v>21</v>
      </c>
      <c r="C4208" s="48"/>
      <c r="D4208" s="48"/>
      <c r="E4208" s="48"/>
      <c r="F4208" s="50"/>
      <c r="G4208" s="51"/>
      <c r="H4208" s="128" t="str">
        <f>IF(F4208="","",_xlfn.IFNA(VLOOKUP(F4208,'سجل المشتريات'!E:M,9,0),"غير مسجلة في المشتريات"))</f>
        <v/>
      </c>
      <c r="I4208" s="27" t="str">
        <f>_xlfn.IFNA(VLOOKUP(E4208,الاوردرات!$B$1:$C$600,2,0),"")</f>
        <v/>
      </c>
      <c r="J4208" s="63"/>
      <c r="L4208" s="125" t="str">
        <f>IF(F4208="","",_xlfn.IFNA((VLOOKUP(F4208,help!L:M,2,0))*G4208,"غير مسجلة في المشتريات"))</f>
        <v/>
      </c>
    </row>
    <row r="4209" spans="2:12" x14ac:dyDescent="0.2">
      <c r="B4209" s="14">
        <f>COUNTIFS($E$3:E4209,تقرير!$E$4)</f>
        <v>21</v>
      </c>
      <c r="C4209" s="48"/>
      <c r="D4209" s="48"/>
      <c r="E4209" s="48"/>
      <c r="F4209" s="50"/>
      <c r="G4209" s="51"/>
      <c r="H4209" s="128" t="str">
        <f>IF(F4209="","",_xlfn.IFNA(VLOOKUP(F4209,'سجل المشتريات'!E:M,9,0),"غير مسجلة في المشتريات"))</f>
        <v/>
      </c>
      <c r="I4209" s="27" t="str">
        <f>_xlfn.IFNA(VLOOKUP(E4209,الاوردرات!$B$1:$C$600,2,0),"")</f>
        <v/>
      </c>
      <c r="J4209" s="63"/>
      <c r="L4209" s="125" t="str">
        <f>IF(F4209="","",_xlfn.IFNA((VLOOKUP(F4209,help!L:M,2,0))*G4209,"غير مسجلة في المشتريات"))</f>
        <v/>
      </c>
    </row>
    <row r="4210" spans="2:12" x14ac:dyDescent="0.2">
      <c r="B4210" s="14">
        <f>COUNTIFS($E$3:E4210,تقرير!$E$4)</f>
        <v>21</v>
      </c>
      <c r="C4210" s="48"/>
      <c r="D4210" s="48"/>
      <c r="E4210" s="48"/>
      <c r="F4210" s="50"/>
      <c r="G4210" s="51"/>
      <c r="H4210" s="128" t="str">
        <f>IF(F4210="","",_xlfn.IFNA(VLOOKUP(F4210,'سجل المشتريات'!E:M,9,0),"غير مسجلة في المشتريات"))</f>
        <v/>
      </c>
      <c r="I4210" s="27" t="str">
        <f>_xlfn.IFNA(VLOOKUP(E4210,الاوردرات!$B$1:$C$600,2,0),"")</f>
        <v/>
      </c>
      <c r="J4210" s="63"/>
      <c r="L4210" s="125" t="str">
        <f>IF(F4210="","",_xlfn.IFNA((VLOOKUP(F4210,help!L:M,2,0))*G4210,"غير مسجلة في المشتريات"))</f>
        <v/>
      </c>
    </row>
    <row r="4211" spans="2:12" x14ac:dyDescent="0.2">
      <c r="B4211" s="14">
        <f>COUNTIFS($E$3:E4211,تقرير!$E$4)</f>
        <v>21</v>
      </c>
      <c r="C4211" s="48"/>
      <c r="D4211" s="48"/>
      <c r="E4211" s="48"/>
      <c r="F4211" s="50"/>
      <c r="G4211" s="51"/>
      <c r="H4211" s="128" t="str">
        <f>IF(F4211="","",_xlfn.IFNA(VLOOKUP(F4211,'سجل المشتريات'!E:M,9,0),"غير مسجلة في المشتريات"))</f>
        <v/>
      </c>
      <c r="I4211" s="27" t="str">
        <f>_xlfn.IFNA(VLOOKUP(E4211,الاوردرات!$B$1:$C$600,2,0),"")</f>
        <v/>
      </c>
      <c r="J4211" s="63"/>
      <c r="L4211" s="125" t="str">
        <f>IF(F4211="","",_xlfn.IFNA((VLOOKUP(F4211,help!L:M,2,0))*G4211,"غير مسجلة في المشتريات"))</f>
        <v/>
      </c>
    </row>
    <row r="4212" spans="2:12" x14ac:dyDescent="0.2">
      <c r="B4212" s="14">
        <f>COUNTIFS($E$3:E4212,تقرير!$E$4)</f>
        <v>21</v>
      </c>
      <c r="C4212" s="48"/>
      <c r="D4212" s="48"/>
      <c r="E4212" s="48"/>
      <c r="F4212" s="50"/>
      <c r="G4212" s="51"/>
      <c r="H4212" s="128" t="str">
        <f>IF(F4212="","",_xlfn.IFNA(VLOOKUP(F4212,'سجل المشتريات'!E:M,9,0),"غير مسجلة في المشتريات"))</f>
        <v/>
      </c>
      <c r="I4212" s="27" t="str">
        <f>_xlfn.IFNA(VLOOKUP(E4212,الاوردرات!$B$1:$C$600,2,0),"")</f>
        <v/>
      </c>
      <c r="J4212" s="63"/>
      <c r="L4212" s="125" t="str">
        <f>IF(F4212="","",_xlfn.IFNA((VLOOKUP(F4212,help!L:M,2,0))*G4212,"غير مسجلة في المشتريات"))</f>
        <v/>
      </c>
    </row>
    <row r="4213" spans="2:12" x14ac:dyDescent="0.2">
      <c r="B4213" s="14">
        <f>COUNTIFS($E$3:E4213,تقرير!$E$4)</f>
        <v>21</v>
      </c>
      <c r="C4213" s="48"/>
      <c r="D4213" s="48"/>
      <c r="E4213" s="48"/>
      <c r="F4213" s="50"/>
      <c r="G4213" s="51"/>
      <c r="H4213" s="128" t="str">
        <f>IF(F4213="","",_xlfn.IFNA(VLOOKUP(F4213,'سجل المشتريات'!E:M,9,0),"غير مسجلة في المشتريات"))</f>
        <v/>
      </c>
      <c r="I4213" s="27" t="str">
        <f>_xlfn.IFNA(VLOOKUP(E4213,الاوردرات!$B$1:$C$600,2,0),"")</f>
        <v/>
      </c>
      <c r="J4213" s="63"/>
      <c r="L4213" s="125" t="str">
        <f>IF(F4213="","",_xlfn.IFNA((VLOOKUP(F4213,help!L:M,2,0))*G4213,"غير مسجلة في المشتريات"))</f>
        <v/>
      </c>
    </row>
    <row r="4214" spans="2:12" x14ac:dyDescent="0.2">
      <c r="B4214" s="14">
        <f>COUNTIFS($E$3:E4214,تقرير!$E$4)</f>
        <v>21</v>
      </c>
      <c r="C4214" s="48"/>
      <c r="D4214" s="48"/>
      <c r="E4214" s="48"/>
      <c r="F4214" s="50"/>
      <c r="G4214" s="51"/>
      <c r="H4214" s="128" t="str">
        <f>IF(F4214="","",_xlfn.IFNA(VLOOKUP(F4214,'سجل المشتريات'!E:M,9,0),"غير مسجلة في المشتريات"))</f>
        <v/>
      </c>
      <c r="I4214" s="27" t="str">
        <f>_xlfn.IFNA(VLOOKUP(E4214,الاوردرات!$B$1:$C$600,2,0),"")</f>
        <v/>
      </c>
      <c r="J4214" s="63"/>
      <c r="L4214" s="125" t="str">
        <f>IF(F4214="","",_xlfn.IFNA((VLOOKUP(F4214,help!L:M,2,0))*G4214,"غير مسجلة في المشتريات"))</f>
        <v/>
      </c>
    </row>
    <row r="4215" spans="2:12" x14ac:dyDescent="0.2">
      <c r="B4215" s="14">
        <f>COUNTIFS($E$3:E4215,تقرير!$E$4)</f>
        <v>21</v>
      </c>
      <c r="C4215" s="48"/>
      <c r="D4215" s="48"/>
      <c r="E4215" s="48"/>
      <c r="F4215" s="50"/>
      <c r="G4215" s="51"/>
      <c r="H4215" s="128" t="str">
        <f>IF(F4215="","",_xlfn.IFNA(VLOOKUP(F4215,'سجل المشتريات'!E:M,9,0),"غير مسجلة في المشتريات"))</f>
        <v/>
      </c>
      <c r="I4215" s="27" t="str">
        <f>_xlfn.IFNA(VLOOKUP(E4215,الاوردرات!$B$1:$C$600,2,0),"")</f>
        <v/>
      </c>
      <c r="J4215" s="63"/>
      <c r="L4215" s="125" t="str">
        <f>IF(F4215="","",_xlfn.IFNA((VLOOKUP(F4215,help!L:M,2,0))*G4215,"غير مسجلة في المشتريات"))</f>
        <v/>
      </c>
    </row>
    <row r="4216" spans="2:12" x14ac:dyDescent="0.2">
      <c r="B4216" s="14">
        <f>COUNTIFS($E$3:E4216,تقرير!$E$4)</f>
        <v>21</v>
      </c>
      <c r="C4216" s="48"/>
      <c r="D4216" s="48"/>
      <c r="E4216" s="48"/>
      <c r="F4216" s="50"/>
      <c r="G4216" s="51"/>
      <c r="H4216" s="128" t="str">
        <f>IF(F4216="","",_xlfn.IFNA(VLOOKUP(F4216,'سجل المشتريات'!E:M,9,0),"غير مسجلة في المشتريات"))</f>
        <v/>
      </c>
      <c r="I4216" s="27" t="str">
        <f>_xlfn.IFNA(VLOOKUP(E4216,الاوردرات!$B$1:$C$600,2,0),"")</f>
        <v/>
      </c>
      <c r="J4216" s="63"/>
      <c r="L4216" s="125" t="str">
        <f>IF(F4216="","",_xlfn.IFNA((VLOOKUP(F4216,help!L:M,2,0))*G4216,"غير مسجلة في المشتريات"))</f>
        <v/>
      </c>
    </row>
    <row r="4217" spans="2:12" x14ac:dyDescent="0.2">
      <c r="B4217" s="14">
        <f>COUNTIFS($E$3:E4217,تقرير!$E$4)</f>
        <v>21</v>
      </c>
      <c r="C4217" s="48"/>
      <c r="D4217" s="48"/>
      <c r="E4217" s="48"/>
      <c r="F4217" s="50"/>
      <c r="G4217" s="51"/>
      <c r="H4217" s="128" t="str">
        <f>IF(F4217="","",_xlfn.IFNA(VLOOKUP(F4217,'سجل المشتريات'!E:M,9,0),"غير مسجلة في المشتريات"))</f>
        <v/>
      </c>
      <c r="I4217" s="27" t="str">
        <f>_xlfn.IFNA(VLOOKUP(E4217,الاوردرات!$B$1:$C$600,2,0),"")</f>
        <v/>
      </c>
      <c r="J4217" s="63"/>
      <c r="L4217" s="125" t="str">
        <f>IF(F4217="","",_xlfn.IFNA((VLOOKUP(F4217,help!L:M,2,0))*G4217,"غير مسجلة في المشتريات"))</f>
        <v/>
      </c>
    </row>
    <row r="4218" spans="2:12" x14ac:dyDescent="0.2">
      <c r="B4218" s="14">
        <f>COUNTIFS($E$3:E4218,تقرير!$E$4)</f>
        <v>21</v>
      </c>
      <c r="C4218" s="48"/>
      <c r="D4218" s="48"/>
      <c r="E4218" s="48"/>
      <c r="F4218" s="50"/>
      <c r="G4218" s="51"/>
      <c r="H4218" s="128" t="str">
        <f>IF(F4218="","",_xlfn.IFNA(VLOOKUP(F4218,'سجل المشتريات'!E:M,9,0),"غير مسجلة في المشتريات"))</f>
        <v/>
      </c>
      <c r="I4218" s="27" t="str">
        <f>_xlfn.IFNA(VLOOKUP(E4218,الاوردرات!$B$1:$C$600,2,0),"")</f>
        <v/>
      </c>
      <c r="J4218" s="63"/>
      <c r="L4218" s="125" t="str">
        <f>IF(F4218="","",_xlfn.IFNA((VLOOKUP(F4218,help!L:M,2,0))*G4218,"غير مسجلة في المشتريات"))</f>
        <v/>
      </c>
    </row>
    <row r="4219" spans="2:12" x14ac:dyDescent="0.2">
      <c r="B4219" s="14">
        <f>COUNTIFS($E$3:E4219,تقرير!$E$4)</f>
        <v>21</v>
      </c>
      <c r="C4219" s="48"/>
      <c r="D4219" s="48"/>
      <c r="E4219" s="48"/>
      <c r="F4219" s="50"/>
      <c r="G4219" s="51"/>
      <c r="H4219" s="128" t="str">
        <f>IF(F4219="","",_xlfn.IFNA(VLOOKUP(F4219,'سجل المشتريات'!E:M,9,0),"غير مسجلة في المشتريات"))</f>
        <v/>
      </c>
      <c r="I4219" s="27" t="str">
        <f>_xlfn.IFNA(VLOOKUP(E4219,الاوردرات!$B$1:$C$600,2,0),"")</f>
        <v/>
      </c>
      <c r="J4219" s="63"/>
      <c r="L4219" s="125" t="str">
        <f>IF(F4219="","",_xlfn.IFNA((VLOOKUP(F4219,help!L:M,2,0))*G4219,"غير مسجلة في المشتريات"))</f>
        <v/>
      </c>
    </row>
    <row r="4220" spans="2:12" x14ac:dyDescent="0.2">
      <c r="B4220" s="14">
        <f>COUNTIFS($E$3:E4220,تقرير!$E$4)</f>
        <v>21</v>
      </c>
      <c r="C4220" s="48"/>
      <c r="D4220" s="48"/>
      <c r="E4220" s="48"/>
      <c r="F4220" s="50"/>
      <c r="G4220" s="51"/>
      <c r="H4220" s="128" t="str">
        <f>IF(F4220="","",_xlfn.IFNA(VLOOKUP(F4220,'سجل المشتريات'!E:M,9,0),"غير مسجلة في المشتريات"))</f>
        <v/>
      </c>
      <c r="I4220" s="27" t="str">
        <f>_xlfn.IFNA(VLOOKUP(E4220,الاوردرات!$B$1:$C$600,2,0),"")</f>
        <v/>
      </c>
      <c r="J4220" s="63"/>
      <c r="L4220" s="125" t="str">
        <f>IF(F4220="","",_xlfn.IFNA((VLOOKUP(F4220,help!L:M,2,0))*G4220,"غير مسجلة في المشتريات"))</f>
        <v/>
      </c>
    </row>
    <row r="4221" spans="2:12" x14ac:dyDescent="0.2">
      <c r="B4221" s="14">
        <f>COUNTIFS($E$3:E4221,تقرير!$E$4)</f>
        <v>21</v>
      </c>
      <c r="C4221" s="48"/>
      <c r="D4221" s="48"/>
      <c r="E4221" s="48"/>
      <c r="F4221" s="50"/>
      <c r="G4221" s="51"/>
      <c r="H4221" s="128" t="str">
        <f>IF(F4221="","",_xlfn.IFNA(VLOOKUP(F4221,'سجل المشتريات'!E:M,9,0),"غير مسجلة في المشتريات"))</f>
        <v/>
      </c>
      <c r="I4221" s="27" t="str">
        <f>_xlfn.IFNA(VLOOKUP(E4221,الاوردرات!$B$1:$C$600,2,0),"")</f>
        <v/>
      </c>
      <c r="J4221" s="63"/>
      <c r="L4221" s="125" t="str">
        <f>IF(F4221="","",_xlfn.IFNA((VLOOKUP(F4221,help!L:M,2,0))*G4221,"غير مسجلة في المشتريات"))</f>
        <v/>
      </c>
    </row>
    <row r="4222" spans="2:12" x14ac:dyDescent="0.2">
      <c r="B4222" s="14">
        <f>COUNTIFS($E$3:E4222,تقرير!$E$4)</f>
        <v>21</v>
      </c>
      <c r="C4222" s="48"/>
      <c r="D4222" s="48"/>
      <c r="E4222" s="48"/>
      <c r="F4222" s="50"/>
      <c r="G4222" s="51"/>
      <c r="H4222" s="128" t="str">
        <f>IF(F4222="","",_xlfn.IFNA(VLOOKUP(F4222,'سجل المشتريات'!E:M,9,0),"غير مسجلة في المشتريات"))</f>
        <v/>
      </c>
      <c r="I4222" s="27" t="str">
        <f>_xlfn.IFNA(VLOOKUP(E4222,الاوردرات!$B$1:$C$600,2,0),"")</f>
        <v/>
      </c>
      <c r="J4222" s="63"/>
      <c r="L4222" s="125" t="str">
        <f>IF(F4222="","",_xlfn.IFNA((VLOOKUP(F4222,help!L:M,2,0))*G4222,"غير مسجلة في المشتريات"))</f>
        <v/>
      </c>
    </row>
    <row r="4223" spans="2:12" x14ac:dyDescent="0.2">
      <c r="B4223" s="14">
        <f>COUNTIFS($E$3:E4223,تقرير!$E$4)</f>
        <v>21</v>
      </c>
      <c r="C4223" s="48"/>
      <c r="D4223" s="48"/>
      <c r="E4223" s="48"/>
      <c r="F4223" s="50"/>
      <c r="G4223" s="51"/>
      <c r="H4223" s="128" t="str">
        <f>IF(F4223="","",_xlfn.IFNA(VLOOKUP(F4223,'سجل المشتريات'!E:M,9,0),"غير مسجلة في المشتريات"))</f>
        <v/>
      </c>
      <c r="I4223" s="27" t="str">
        <f>_xlfn.IFNA(VLOOKUP(E4223,الاوردرات!$B$1:$C$600,2,0),"")</f>
        <v/>
      </c>
      <c r="J4223" s="63"/>
      <c r="L4223" s="125" t="str">
        <f>IF(F4223="","",_xlfn.IFNA((VLOOKUP(F4223,help!L:M,2,0))*G4223,"غير مسجلة في المشتريات"))</f>
        <v/>
      </c>
    </row>
    <row r="4224" spans="2:12" x14ac:dyDescent="0.2">
      <c r="B4224" s="14">
        <f>COUNTIFS($E$3:E4224,تقرير!$E$4)</f>
        <v>21</v>
      </c>
      <c r="C4224" s="48"/>
      <c r="D4224" s="48"/>
      <c r="E4224" s="48"/>
      <c r="F4224" s="50"/>
      <c r="G4224" s="51"/>
      <c r="H4224" s="128" t="str">
        <f>IF(F4224="","",_xlfn.IFNA(VLOOKUP(F4224,'سجل المشتريات'!E:M,9,0),"غير مسجلة في المشتريات"))</f>
        <v/>
      </c>
      <c r="I4224" s="27" t="str">
        <f>_xlfn.IFNA(VLOOKUP(E4224,الاوردرات!$B$1:$C$600,2,0),"")</f>
        <v/>
      </c>
      <c r="J4224" s="63"/>
      <c r="L4224" s="125" t="str">
        <f>IF(F4224="","",_xlfn.IFNA((VLOOKUP(F4224,help!L:M,2,0))*G4224,"غير مسجلة في المشتريات"))</f>
        <v/>
      </c>
    </row>
    <row r="4225" spans="2:12" x14ac:dyDescent="0.2">
      <c r="B4225" s="14">
        <f>COUNTIFS($E$3:E4225,تقرير!$E$4)</f>
        <v>21</v>
      </c>
      <c r="C4225" s="48"/>
      <c r="D4225" s="48"/>
      <c r="E4225" s="48"/>
      <c r="F4225" s="50"/>
      <c r="G4225" s="51"/>
      <c r="H4225" s="128" t="str">
        <f>IF(F4225="","",_xlfn.IFNA(VLOOKUP(F4225,'سجل المشتريات'!E:M,9,0),"غير مسجلة في المشتريات"))</f>
        <v/>
      </c>
      <c r="I4225" s="27" t="str">
        <f>_xlfn.IFNA(VLOOKUP(E4225,الاوردرات!$B$1:$C$600,2,0),"")</f>
        <v/>
      </c>
      <c r="J4225" s="63"/>
      <c r="L4225" s="125" t="str">
        <f>IF(F4225="","",_xlfn.IFNA((VLOOKUP(F4225,help!L:M,2,0))*G4225,"غير مسجلة في المشتريات"))</f>
        <v/>
      </c>
    </row>
    <row r="4226" spans="2:12" x14ac:dyDescent="0.2">
      <c r="B4226" s="14">
        <f>COUNTIFS($E$3:E4226,تقرير!$E$4)</f>
        <v>21</v>
      </c>
      <c r="C4226" s="48"/>
      <c r="D4226" s="48"/>
      <c r="E4226" s="48"/>
      <c r="F4226" s="50"/>
      <c r="G4226" s="51"/>
      <c r="H4226" s="128" t="str">
        <f>IF(F4226="","",_xlfn.IFNA(VLOOKUP(F4226,'سجل المشتريات'!E:M,9,0),"غير مسجلة في المشتريات"))</f>
        <v/>
      </c>
      <c r="I4226" s="27" t="str">
        <f>_xlfn.IFNA(VLOOKUP(E4226,الاوردرات!$B$1:$C$600,2,0),"")</f>
        <v/>
      </c>
      <c r="J4226" s="63"/>
      <c r="L4226" s="125" t="str">
        <f>IF(F4226="","",_xlfn.IFNA((VLOOKUP(F4226,help!L:M,2,0))*G4226,"غير مسجلة في المشتريات"))</f>
        <v/>
      </c>
    </row>
    <row r="4227" spans="2:12" x14ac:dyDescent="0.2">
      <c r="B4227" s="14">
        <f>COUNTIFS($E$3:E4227,تقرير!$E$4)</f>
        <v>21</v>
      </c>
      <c r="C4227" s="48"/>
      <c r="D4227" s="48"/>
      <c r="E4227" s="48"/>
      <c r="F4227" s="50"/>
      <c r="G4227" s="51"/>
      <c r="H4227" s="128" t="str">
        <f>IF(F4227="","",_xlfn.IFNA(VLOOKUP(F4227,'سجل المشتريات'!E:M,9,0),"غير مسجلة في المشتريات"))</f>
        <v/>
      </c>
      <c r="I4227" s="27" t="str">
        <f>_xlfn.IFNA(VLOOKUP(E4227,الاوردرات!$B$1:$C$600,2,0),"")</f>
        <v/>
      </c>
      <c r="J4227" s="63"/>
      <c r="L4227" s="125" t="str">
        <f>IF(F4227="","",_xlfn.IFNA((VLOOKUP(F4227,help!L:M,2,0))*G4227,"غير مسجلة في المشتريات"))</f>
        <v/>
      </c>
    </row>
    <row r="4228" spans="2:12" x14ac:dyDescent="0.2">
      <c r="B4228" s="14">
        <f>COUNTIFS($E$3:E4228,تقرير!$E$4)</f>
        <v>21</v>
      </c>
      <c r="C4228" s="48"/>
      <c r="D4228" s="48"/>
      <c r="E4228" s="48"/>
      <c r="F4228" s="50"/>
      <c r="G4228" s="51"/>
      <c r="H4228" s="128" t="str">
        <f>IF(F4228="","",_xlfn.IFNA(VLOOKUP(F4228,'سجل المشتريات'!E:M,9,0),"غير مسجلة في المشتريات"))</f>
        <v/>
      </c>
      <c r="I4228" s="27" t="str">
        <f>_xlfn.IFNA(VLOOKUP(E4228,الاوردرات!$B$1:$C$600,2,0),"")</f>
        <v/>
      </c>
      <c r="J4228" s="63"/>
      <c r="L4228" s="125" t="str">
        <f>IF(F4228="","",_xlfn.IFNA((VLOOKUP(F4228,help!L:M,2,0))*G4228,"غير مسجلة في المشتريات"))</f>
        <v/>
      </c>
    </row>
    <row r="4229" spans="2:12" x14ac:dyDescent="0.2">
      <c r="B4229" s="14">
        <f>COUNTIFS($E$3:E4229,تقرير!$E$4)</f>
        <v>21</v>
      </c>
      <c r="C4229" s="48"/>
      <c r="D4229" s="48"/>
      <c r="E4229" s="48"/>
      <c r="F4229" s="50"/>
      <c r="G4229" s="51"/>
      <c r="H4229" s="128" t="str">
        <f>IF(F4229="","",_xlfn.IFNA(VLOOKUP(F4229,'سجل المشتريات'!E:M,9,0),"غير مسجلة في المشتريات"))</f>
        <v/>
      </c>
      <c r="I4229" s="27" t="str">
        <f>_xlfn.IFNA(VLOOKUP(E4229,الاوردرات!$B$1:$C$600,2,0),"")</f>
        <v/>
      </c>
      <c r="J4229" s="63"/>
      <c r="L4229" s="125" t="str">
        <f>IF(F4229="","",_xlfn.IFNA((VLOOKUP(F4229,help!L:M,2,0))*G4229,"غير مسجلة في المشتريات"))</f>
        <v/>
      </c>
    </row>
    <row r="4230" spans="2:12" x14ac:dyDescent="0.2">
      <c r="B4230" s="14">
        <f>COUNTIFS($E$3:E4230,تقرير!$E$4)</f>
        <v>21</v>
      </c>
      <c r="C4230" s="48"/>
      <c r="D4230" s="48"/>
      <c r="E4230" s="48"/>
      <c r="F4230" s="50"/>
      <c r="G4230" s="51"/>
      <c r="H4230" s="128" t="str">
        <f>IF(F4230="","",_xlfn.IFNA(VLOOKUP(F4230,'سجل المشتريات'!E:M,9,0),"غير مسجلة في المشتريات"))</f>
        <v/>
      </c>
      <c r="I4230" s="27" t="str">
        <f>_xlfn.IFNA(VLOOKUP(E4230,الاوردرات!$B$1:$C$600,2,0),"")</f>
        <v/>
      </c>
      <c r="J4230" s="63"/>
      <c r="L4230" s="125" t="str">
        <f>IF(F4230="","",_xlfn.IFNA((VLOOKUP(F4230,help!L:M,2,0))*G4230,"غير مسجلة في المشتريات"))</f>
        <v/>
      </c>
    </row>
    <row r="4231" spans="2:12" x14ac:dyDescent="0.2">
      <c r="B4231" s="14">
        <f>COUNTIFS($E$3:E4231,تقرير!$E$4)</f>
        <v>21</v>
      </c>
      <c r="C4231" s="48"/>
      <c r="D4231" s="48"/>
      <c r="E4231" s="48"/>
      <c r="F4231" s="50"/>
      <c r="G4231" s="51"/>
      <c r="H4231" s="128" t="str">
        <f>IF(F4231="","",_xlfn.IFNA(VLOOKUP(F4231,'سجل المشتريات'!E:M,9,0),"غير مسجلة في المشتريات"))</f>
        <v/>
      </c>
      <c r="I4231" s="27" t="str">
        <f>_xlfn.IFNA(VLOOKUP(E4231,الاوردرات!$B$1:$C$600,2,0),"")</f>
        <v/>
      </c>
      <c r="J4231" s="63"/>
      <c r="L4231" s="125" t="str">
        <f>IF(F4231="","",_xlfn.IFNA((VLOOKUP(F4231,help!L:M,2,0))*G4231,"غير مسجلة في المشتريات"))</f>
        <v/>
      </c>
    </row>
    <row r="4232" spans="2:12" x14ac:dyDescent="0.2">
      <c r="B4232" s="14">
        <f>COUNTIFS($E$3:E4232,تقرير!$E$4)</f>
        <v>21</v>
      </c>
      <c r="C4232" s="48"/>
      <c r="D4232" s="48"/>
      <c r="E4232" s="48"/>
      <c r="F4232" s="50"/>
      <c r="G4232" s="51"/>
      <c r="H4232" s="128" t="str">
        <f>IF(F4232="","",_xlfn.IFNA(VLOOKUP(F4232,'سجل المشتريات'!E:M,9,0),"غير مسجلة في المشتريات"))</f>
        <v/>
      </c>
      <c r="I4232" s="27" t="str">
        <f>_xlfn.IFNA(VLOOKUP(E4232,الاوردرات!$B$1:$C$600,2,0),"")</f>
        <v/>
      </c>
      <c r="J4232" s="63"/>
      <c r="L4232" s="125" t="str">
        <f>IF(F4232="","",_xlfn.IFNA((VLOOKUP(F4232,help!L:M,2,0))*G4232,"غير مسجلة في المشتريات"))</f>
        <v/>
      </c>
    </row>
    <row r="4233" spans="2:12" x14ac:dyDescent="0.2">
      <c r="B4233" s="14">
        <f>COUNTIFS($E$3:E4233,تقرير!$E$4)</f>
        <v>21</v>
      </c>
      <c r="C4233" s="48"/>
      <c r="D4233" s="48"/>
      <c r="E4233" s="48"/>
      <c r="F4233" s="50"/>
      <c r="G4233" s="51"/>
      <c r="H4233" s="128" t="str">
        <f>IF(F4233="","",_xlfn.IFNA(VLOOKUP(F4233,'سجل المشتريات'!E:M,9,0),"غير مسجلة في المشتريات"))</f>
        <v/>
      </c>
      <c r="I4233" s="27" t="str">
        <f>_xlfn.IFNA(VLOOKUP(E4233,الاوردرات!$B$1:$C$600,2,0),"")</f>
        <v/>
      </c>
      <c r="J4233" s="63"/>
      <c r="L4233" s="125" t="str">
        <f>IF(F4233="","",_xlfn.IFNA((VLOOKUP(F4233,help!L:M,2,0))*G4233,"غير مسجلة في المشتريات"))</f>
        <v/>
      </c>
    </row>
    <row r="4234" spans="2:12" x14ac:dyDescent="0.2">
      <c r="B4234" s="14">
        <f>COUNTIFS($E$3:E4234,تقرير!$E$4)</f>
        <v>21</v>
      </c>
      <c r="C4234" s="48"/>
      <c r="D4234" s="48"/>
      <c r="E4234" s="48"/>
      <c r="F4234" s="50"/>
      <c r="G4234" s="51"/>
      <c r="H4234" s="128" t="str">
        <f>IF(F4234="","",_xlfn.IFNA(VLOOKUP(F4234,'سجل المشتريات'!E:M,9,0),"غير مسجلة في المشتريات"))</f>
        <v/>
      </c>
      <c r="I4234" s="27" t="str">
        <f>_xlfn.IFNA(VLOOKUP(E4234,الاوردرات!$B$1:$C$600,2,0),"")</f>
        <v/>
      </c>
      <c r="J4234" s="63"/>
      <c r="L4234" s="125" t="str">
        <f>IF(F4234="","",_xlfn.IFNA((VLOOKUP(F4234,help!L:M,2,0))*G4234,"غير مسجلة في المشتريات"))</f>
        <v/>
      </c>
    </row>
    <row r="4235" spans="2:12" x14ac:dyDescent="0.2">
      <c r="B4235" s="14">
        <f>COUNTIFS($E$3:E4235,تقرير!$E$4)</f>
        <v>21</v>
      </c>
      <c r="C4235" s="48"/>
      <c r="D4235" s="48"/>
      <c r="E4235" s="48"/>
      <c r="F4235" s="50"/>
      <c r="G4235" s="51"/>
      <c r="H4235" s="128" t="str">
        <f>IF(F4235="","",_xlfn.IFNA(VLOOKUP(F4235,'سجل المشتريات'!E:M,9,0),"غير مسجلة في المشتريات"))</f>
        <v/>
      </c>
      <c r="I4235" s="27" t="str">
        <f>_xlfn.IFNA(VLOOKUP(E4235,الاوردرات!$B$1:$C$600,2,0),"")</f>
        <v/>
      </c>
      <c r="J4235" s="63"/>
      <c r="L4235" s="125" t="str">
        <f>IF(F4235="","",_xlfn.IFNA((VLOOKUP(F4235,help!L:M,2,0))*G4235,"غير مسجلة في المشتريات"))</f>
        <v/>
      </c>
    </row>
    <row r="4236" spans="2:12" x14ac:dyDescent="0.2">
      <c r="B4236" s="14">
        <f>COUNTIFS($E$3:E4236,تقرير!$E$4)</f>
        <v>21</v>
      </c>
      <c r="C4236" s="48"/>
      <c r="D4236" s="48"/>
      <c r="E4236" s="48"/>
      <c r="F4236" s="50"/>
      <c r="G4236" s="51"/>
      <c r="H4236" s="128" t="str">
        <f>IF(F4236="","",_xlfn.IFNA(VLOOKUP(F4236,'سجل المشتريات'!E:M,9,0),"غير مسجلة في المشتريات"))</f>
        <v/>
      </c>
      <c r="I4236" s="27" t="str">
        <f>_xlfn.IFNA(VLOOKUP(E4236,الاوردرات!$B$1:$C$600,2,0),"")</f>
        <v/>
      </c>
      <c r="J4236" s="63"/>
      <c r="L4236" s="125" t="str">
        <f>IF(F4236="","",_xlfn.IFNA((VLOOKUP(F4236,help!L:M,2,0))*G4236,"غير مسجلة في المشتريات"))</f>
        <v/>
      </c>
    </row>
    <row r="4237" spans="2:12" x14ac:dyDescent="0.2">
      <c r="B4237" s="14">
        <f>COUNTIFS($E$3:E4237,تقرير!$E$4)</f>
        <v>21</v>
      </c>
      <c r="C4237" s="48"/>
      <c r="D4237" s="48"/>
      <c r="E4237" s="48"/>
      <c r="F4237" s="50"/>
      <c r="G4237" s="51"/>
      <c r="H4237" s="128" t="str">
        <f>IF(F4237="","",_xlfn.IFNA(VLOOKUP(F4237,'سجل المشتريات'!E:M,9,0),"غير مسجلة في المشتريات"))</f>
        <v/>
      </c>
      <c r="I4237" s="27" t="str">
        <f>_xlfn.IFNA(VLOOKUP(E4237,الاوردرات!$B$1:$C$600,2,0),"")</f>
        <v/>
      </c>
      <c r="J4237" s="63"/>
      <c r="L4237" s="125" t="str">
        <f>IF(F4237="","",_xlfn.IFNA((VLOOKUP(F4237,help!L:M,2,0))*G4237,"غير مسجلة في المشتريات"))</f>
        <v/>
      </c>
    </row>
    <row r="4238" spans="2:12" x14ac:dyDescent="0.2">
      <c r="B4238" s="14">
        <f>COUNTIFS($E$3:E4238,تقرير!$E$4)</f>
        <v>21</v>
      </c>
      <c r="C4238" s="48"/>
      <c r="D4238" s="48"/>
      <c r="E4238" s="48"/>
      <c r="F4238" s="50"/>
      <c r="G4238" s="51"/>
      <c r="H4238" s="128" t="str">
        <f>IF(F4238="","",_xlfn.IFNA(VLOOKUP(F4238,'سجل المشتريات'!E:M,9,0),"غير مسجلة في المشتريات"))</f>
        <v/>
      </c>
      <c r="I4238" s="27" t="str">
        <f>_xlfn.IFNA(VLOOKUP(E4238,الاوردرات!$B$1:$C$600,2,0),"")</f>
        <v/>
      </c>
      <c r="J4238" s="63"/>
      <c r="L4238" s="125" t="str">
        <f>IF(F4238="","",_xlfn.IFNA((VLOOKUP(F4238,help!L:M,2,0))*G4238,"غير مسجلة في المشتريات"))</f>
        <v/>
      </c>
    </row>
    <row r="4239" spans="2:12" x14ac:dyDescent="0.2">
      <c r="B4239" s="14">
        <f>COUNTIFS($E$3:E4239,تقرير!$E$4)</f>
        <v>21</v>
      </c>
      <c r="C4239" s="48"/>
      <c r="D4239" s="48"/>
      <c r="E4239" s="48"/>
      <c r="F4239" s="50"/>
      <c r="G4239" s="51"/>
      <c r="H4239" s="128" t="str">
        <f>IF(F4239="","",_xlfn.IFNA(VLOOKUP(F4239,'سجل المشتريات'!E:M,9,0),"غير مسجلة في المشتريات"))</f>
        <v/>
      </c>
      <c r="I4239" s="27" t="str">
        <f>_xlfn.IFNA(VLOOKUP(E4239,الاوردرات!$B$1:$C$600,2,0),"")</f>
        <v/>
      </c>
      <c r="J4239" s="63"/>
      <c r="L4239" s="125" t="str">
        <f>IF(F4239="","",_xlfn.IFNA((VLOOKUP(F4239,help!L:M,2,0))*G4239,"غير مسجلة في المشتريات"))</f>
        <v/>
      </c>
    </row>
    <row r="4240" spans="2:12" x14ac:dyDescent="0.2">
      <c r="B4240" s="14">
        <f>COUNTIFS($E$3:E4240,تقرير!$E$4)</f>
        <v>21</v>
      </c>
      <c r="C4240" s="48"/>
      <c r="D4240" s="48"/>
      <c r="E4240" s="48"/>
      <c r="F4240" s="50"/>
      <c r="G4240" s="51"/>
      <c r="H4240" s="128" t="str">
        <f>IF(F4240="","",_xlfn.IFNA(VLOOKUP(F4240,'سجل المشتريات'!E:M,9,0),"غير مسجلة في المشتريات"))</f>
        <v/>
      </c>
      <c r="I4240" s="27" t="str">
        <f>_xlfn.IFNA(VLOOKUP(E4240,الاوردرات!$B$1:$C$600,2,0),"")</f>
        <v/>
      </c>
      <c r="J4240" s="63"/>
      <c r="L4240" s="125" t="str">
        <f>IF(F4240="","",_xlfn.IFNA((VLOOKUP(F4240,help!L:M,2,0))*G4240,"غير مسجلة في المشتريات"))</f>
        <v/>
      </c>
    </row>
    <row r="4241" spans="2:12" x14ac:dyDescent="0.2">
      <c r="B4241" s="14">
        <f>COUNTIFS($E$3:E4241,تقرير!$E$4)</f>
        <v>21</v>
      </c>
      <c r="C4241" s="48"/>
      <c r="D4241" s="48"/>
      <c r="E4241" s="48"/>
      <c r="F4241" s="50"/>
      <c r="G4241" s="51"/>
      <c r="H4241" s="128" t="str">
        <f>IF(F4241="","",_xlfn.IFNA(VLOOKUP(F4241,'سجل المشتريات'!E:M,9,0),"غير مسجلة في المشتريات"))</f>
        <v/>
      </c>
      <c r="I4241" s="27" t="str">
        <f>_xlfn.IFNA(VLOOKUP(E4241,الاوردرات!$B$1:$C$600,2,0),"")</f>
        <v/>
      </c>
      <c r="J4241" s="63"/>
      <c r="L4241" s="125" t="str">
        <f>IF(F4241="","",_xlfn.IFNA((VLOOKUP(F4241,help!L:M,2,0))*G4241,"غير مسجلة في المشتريات"))</f>
        <v/>
      </c>
    </row>
    <row r="4242" spans="2:12" x14ac:dyDescent="0.2">
      <c r="B4242" s="14">
        <f>COUNTIFS($E$3:E4242,تقرير!$E$4)</f>
        <v>21</v>
      </c>
      <c r="C4242" s="48"/>
      <c r="D4242" s="48"/>
      <c r="E4242" s="48"/>
      <c r="F4242" s="50"/>
      <c r="G4242" s="51"/>
      <c r="H4242" s="128" t="str">
        <f>IF(F4242="","",_xlfn.IFNA(VLOOKUP(F4242,'سجل المشتريات'!E:M,9,0),"غير مسجلة في المشتريات"))</f>
        <v/>
      </c>
      <c r="I4242" s="27" t="str">
        <f>_xlfn.IFNA(VLOOKUP(E4242,الاوردرات!$B$1:$C$600,2,0),"")</f>
        <v/>
      </c>
      <c r="J4242" s="63"/>
      <c r="L4242" s="125" t="str">
        <f>IF(F4242="","",_xlfn.IFNA((VLOOKUP(F4242,help!L:M,2,0))*G4242,"غير مسجلة في المشتريات"))</f>
        <v/>
      </c>
    </row>
    <row r="4243" spans="2:12" x14ac:dyDescent="0.2">
      <c r="B4243" s="14">
        <f>COUNTIFS($E$3:E4243,تقرير!$E$4)</f>
        <v>21</v>
      </c>
      <c r="C4243" s="48"/>
      <c r="D4243" s="48"/>
      <c r="E4243" s="48"/>
      <c r="F4243" s="50"/>
      <c r="G4243" s="51"/>
      <c r="H4243" s="128" t="str">
        <f>IF(F4243="","",_xlfn.IFNA(VLOOKUP(F4243,'سجل المشتريات'!E:M,9,0),"غير مسجلة في المشتريات"))</f>
        <v/>
      </c>
      <c r="I4243" s="27" t="str">
        <f>_xlfn.IFNA(VLOOKUP(E4243,الاوردرات!$B$1:$C$600,2,0),"")</f>
        <v/>
      </c>
      <c r="J4243" s="63"/>
      <c r="L4243" s="125" t="str">
        <f>IF(F4243="","",_xlfn.IFNA((VLOOKUP(F4243,help!L:M,2,0))*G4243,"غير مسجلة في المشتريات"))</f>
        <v/>
      </c>
    </row>
    <row r="4244" spans="2:12" x14ac:dyDescent="0.2">
      <c r="B4244" s="14">
        <f>COUNTIFS($E$3:E4244,تقرير!$E$4)</f>
        <v>21</v>
      </c>
      <c r="C4244" s="48"/>
      <c r="D4244" s="48"/>
      <c r="E4244" s="48"/>
      <c r="F4244" s="50"/>
      <c r="G4244" s="51"/>
      <c r="H4244" s="128" t="str">
        <f>IF(F4244="","",_xlfn.IFNA(VLOOKUP(F4244,'سجل المشتريات'!E:M,9,0),"غير مسجلة في المشتريات"))</f>
        <v/>
      </c>
      <c r="I4244" s="27" t="str">
        <f>_xlfn.IFNA(VLOOKUP(E4244,الاوردرات!$B$1:$C$600,2,0),"")</f>
        <v/>
      </c>
      <c r="J4244" s="63"/>
      <c r="L4244" s="125" t="str">
        <f>IF(F4244="","",_xlfn.IFNA((VLOOKUP(F4244,help!L:M,2,0))*G4244,"غير مسجلة في المشتريات"))</f>
        <v/>
      </c>
    </row>
    <row r="4245" spans="2:12" x14ac:dyDescent="0.2">
      <c r="B4245" s="14">
        <f>COUNTIFS($E$3:E4245,تقرير!$E$4)</f>
        <v>21</v>
      </c>
      <c r="C4245" s="48"/>
      <c r="D4245" s="48"/>
      <c r="E4245" s="48"/>
      <c r="F4245" s="50"/>
      <c r="G4245" s="51"/>
      <c r="H4245" s="128" t="str">
        <f>IF(F4245="","",_xlfn.IFNA(VLOOKUP(F4245,'سجل المشتريات'!E:M,9,0),"غير مسجلة في المشتريات"))</f>
        <v/>
      </c>
      <c r="I4245" s="27" t="str">
        <f>_xlfn.IFNA(VLOOKUP(E4245,الاوردرات!$B$1:$C$600,2,0),"")</f>
        <v/>
      </c>
      <c r="J4245" s="63"/>
      <c r="L4245" s="125" t="str">
        <f>IF(F4245="","",_xlfn.IFNA((VLOOKUP(F4245,help!L:M,2,0))*G4245,"غير مسجلة في المشتريات"))</f>
        <v/>
      </c>
    </row>
    <row r="4246" spans="2:12" x14ac:dyDescent="0.2">
      <c r="B4246" s="14">
        <f>COUNTIFS($E$3:E4246,تقرير!$E$4)</f>
        <v>21</v>
      </c>
      <c r="C4246" s="48"/>
      <c r="D4246" s="48"/>
      <c r="E4246" s="48"/>
      <c r="F4246" s="50"/>
      <c r="G4246" s="51"/>
      <c r="H4246" s="128" t="str">
        <f>IF(F4246="","",_xlfn.IFNA(VLOOKUP(F4246,'سجل المشتريات'!E:M,9,0),"غير مسجلة في المشتريات"))</f>
        <v/>
      </c>
      <c r="I4246" s="27" t="str">
        <f>_xlfn.IFNA(VLOOKUP(E4246,الاوردرات!$B$1:$C$600,2,0),"")</f>
        <v/>
      </c>
      <c r="J4246" s="63"/>
      <c r="L4246" s="125" t="str">
        <f>IF(F4246="","",_xlfn.IFNA((VLOOKUP(F4246,help!L:M,2,0))*G4246,"غير مسجلة في المشتريات"))</f>
        <v/>
      </c>
    </row>
    <row r="4247" spans="2:12" x14ac:dyDescent="0.2">
      <c r="B4247" s="14">
        <f>COUNTIFS($E$3:E4247,تقرير!$E$4)</f>
        <v>21</v>
      </c>
      <c r="C4247" s="48"/>
      <c r="D4247" s="48"/>
      <c r="E4247" s="48"/>
      <c r="F4247" s="50"/>
      <c r="G4247" s="51"/>
      <c r="H4247" s="128" t="str">
        <f>IF(F4247="","",_xlfn.IFNA(VLOOKUP(F4247,'سجل المشتريات'!E:M,9,0),"غير مسجلة في المشتريات"))</f>
        <v/>
      </c>
      <c r="I4247" s="27" t="str">
        <f>_xlfn.IFNA(VLOOKUP(E4247,الاوردرات!$B$1:$C$600,2,0),"")</f>
        <v/>
      </c>
      <c r="J4247" s="63"/>
      <c r="L4247" s="125" t="str">
        <f>IF(F4247="","",_xlfn.IFNA((VLOOKUP(F4247,help!L:M,2,0))*G4247,"غير مسجلة في المشتريات"))</f>
        <v/>
      </c>
    </row>
    <row r="4248" spans="2:12" x14ac:dyDescent="0.2">
      <c r="B4248" s="14">
        <f>COUNTIFS($E$3:E4248,تقرير!$E$4)</f>
        <v>21</v>
      </c>
      <c r="C4248" s="48"/>
      <c r="D4248" s="48"/>
      <c r="E4248" s="48"/>
      <c r="F4248" s="50"/>
      <c r="G4248" s="51"/>
      <c r="H4248" s="128" t="str">
        <f>IF(F4248="","",_xlfn.IFNA(VLOOKUP(F4248,'سجل المشتريات'!E:M,9,0),"غير مسجلة في المشتريات"))</f>
        <v/>
      </c>
      <c r="I4248" s="27" t="str">
        <f>_xlfn.IFNA(VLOOKUP(E4248,الاوردرات!$B$1:$C$600,2,0),"")</f>
        <v/>
      </c>
      <c r="J4248" s="63"/>
      <c r="L4248" s="125" t="str">
        <f>IF(F4248="","",_xlfn.IFNA((VLOOKUP(F4248,help!L:M,2,0))*G4248,"غير مسجلة في المشتريات"))</f>
        <v/>
      </c>
    </row>
    <row r="4249" spans="2:12" x14ac:dyDescent="0.2">
      <c r="B4249" s="14">
        <f>COUNTIFS($E$3:E4249,تقرير!$E$4)</f>
        <v>21</v>
      </c>
      <c r="C4249" s="48"/>
      <c r="D4249" s="48"/>
      <c r="E4249" s="48"/>
      <c r="F4249" s="50"/>
      <c r="G4249" s="51"/>
      <c r="H4249" s="128" t="str">
        <f>IF(F4249="","",_xlfn.IFNA(VLOOKUP(F4249,'سجل المشتريات'!E:M,9,0),"غير مسجلة في المشتريات"))</f>
        <v/>
      </c>
      <c r="I4249" s="27" t="str">
        <f>_xlfn.IFNA(VLOOKUP(E4249,الاوردرات!$B$1:$C$600,2,0),"")</f>
        <v/>
      </c>
      <c r="J4249" s="63"/>
      <c r="L4249" s="125" t="str">
        <f>IF(F4249="","",_xlfn.IFNA((VLOOKUP(F4249,help!L:M,2,0))*G4249,"غير مسجلة في المشتريات"))</f>
        <v/>
      </c>
    </row>
    <row r="4250" spans="2:12" x14ac:dyDescent="0.2">
      <c r="B4250" s="14">
        <f>COUNTIFS($E$3:E4250,تقرير!$E$4)</f>
        <v>21</v>
      </c>
      <c r="C4250" s="48"/>
      <c r="D4250" s="48"/>
      <c r="E4250" s="48"/>
      <c r="F4250" s="50"/>
      <c r="G4250" s="51"/>
      <c r="H4250" s="128" t="str">
        <f>IF(F4250="","",_xlfn.IFNA(VLOOKUP(F4250,'سجل المشتريات'!E:M,9,0),"غير مسجلة في المشتريات"))</f>
        <v/>
      </c>
      <c r="I4250" s="27" t="str">
        <f>_xlfn.IFNA(VLOOKUP(E4250,الاوردرات!$B$1:$C$600,2,0),"")</f>
        <v/>
      </c>
      <c r="J4250" s="63"/>
      <c r="L4250" s="125" t="str">
        <f>IF(F4250="","",_xlfn.IFNA((VLOOKUP(F4250,help!L:M,2,0))*G4250,"غير مسجلة في المشتريات"))</f>
        <v/>
      </c>
    </row>
    <row r="4251" spans="2:12" x14ac:dyDescent="0.2">
      <c r="B4251" s="14">
        <f>COUNTIFS($E$3:E4251,تقرير!$E$4)</f>
        <v>21</v>
      </c>
      <c r="C4251" s="48"/>
      <c r="D4251" s="48"/>
      <c r="E4251" s="48"/>
      <c r="F4251" s="50"/>
      <c r="G4251" s="51"/>
      <c r="H4251" s="128" t="str">
        <f>IF(F4251="","",_xlfn.IFNA(VLOOKUP(F4251,'سجل المشتريات'!E:M,9,0),"غير مسجلة في المشتريات"))</f>
        <v/>
      </c>
      <c r="I4251" s="27" t="str">
        <f>_xlfn.IFNA(VLOOKUP(E4251,الاوردرات!$B$1:$C$600,2,0),"")</f>
        <v/>
      </c>
      <c r="J4251" s="63"/>
      <c r="L4251" s="125" t="str">
        <f>IF(F4251="","",_xlfn.IFNA((VLOOKUP(F4251,help!L:M,2,0))*G4251,"غير مسجلة في المشتريات"))</f>
        <v/>
      </c>
    </row>
    <row r="4252" spans="2:12" x14ac:dyDescent="0.2">
      <c r="B4252" s="14">
        <f>COUNTIFS($E$3:E4252,تقرير!$E$4)</f>
        <v>21</v>
      </c>
      <c r="C4252" s="48"/>
      <c r="D4252" s="48"/>
      <c r="E4252" s="48"/>
      <c r="F4252" s="50"/>
      <c r="G4252" s="51"/>
      <c r="H4252" s="128" t="str">
        <f>IF(F4252="","",_xlfn.IFNA(VLOOKUP(F4252,'سجل المشتريات'!E:M,9,0),"غير مسجلة في المشتريات"))</f>
        <v/>
      </c>
      <c r="I4252" s="27" t="str">
        <f>_xlfn.IFNA(VLOOKUP(E4252,الاوردرات!$B$1:$C$600,2,0),"")</f>
        <v/>
      </c>
      <c r="J4252" s="63"/>
      <c r="L4252" s="125" t="str">
        <f>IF(F4252="","",_xlfn.IFNA((VLOOKUP(F4252,help!L:M,2,0))*G4252,"غير مسجلة في المشتريات"))</f>
        <v/>
      </c>
    </row>
    <row r="4253" spans="2:12" x14ac:dyDescent="0.2">
      <c r="B4253" s="14">
        <f>COUNTIFS($E$3:E4253,تقرير!$E$4)</f>
        <v>21</v>
      </c>
      <c r="C4253" s="48"/>
      <c r="D4253" s="48"/>
      <c r="E4253" s="48"/>
      <c r="F4253" s="50"/>
      <c r="G4253" s="51"/>
      <c r="H4253" s="128" t="str">
        <f>IF(F4253="","",_xlfn.IFNA(VLOOKUP(F4253,'سجل المشتريات'!E:M,9,0),"غير مسجلة في المشتريات"))</f>
        <v/>
      </c>
      <c r="I4253" s="27" t="str">
        <f>_xlfn.IFNA(VLOOKUP(E4253,الاوردرات!$B$1:$C$600,2,0),"")</f>
        <v/>
      </c>
      <c r="J4253" s="63"/>
      <c r="L4253" s="125" t="str">
        <f>IF(F4253="","",_xlfn.IFNA((VLOOKUP(F4253,help!L:M,2,0))*G4253,"غير مسجلة في المشتريات"))</f>
        <v/>
      </c>
    </row>
    <row r="4254" spans="2:12" x14ac:dyDescent="0.2">
      <c r="B4254" s="14">
        <f>COUNTIFS($E$3:E4254,تقرير!$E$4)</f>
        <v>21</v>
      </c>
      <c r="C4254" s="48"/>
      <c r="D4254" s="48"/>
      <c r="E4254" s="48"/>
      <c r="F4254" s="50"/>
      <c r="G4254" s="51"/>
      <c r="H4254" s="128" t="str">
        <f>IF(F4254="","",_xlfn.IFNA(VLOOKUP(F4254,'سجل المشتريات'!E:M,9,0),"غير مسجلة في المشتريات"))</f>
        <v/>
      </c>
      <c r="I4254" s="27" t="str">
        <f>_xlfn.IFNA(VLOOKUP(E4254,الاوردرات!$B$1:$C$600,2,0),"")</f>
        <v/>
      </c>
      <c r="J4254" s="63"/>
      <c r="L4254" s="125" t="str">
        <f>IF(F4254="","",_xlfn.IFNA((VLOOKUP(F4254,help!L:M,2,0))*G4254,"غير مسجلة في المشتريات"))</f>
        <v/>
      </c>
    </row>
    <row r="4255" spans="2:12" x14ac:dyDescent="0.2">
      <c r="B4255" s="14">
        <f>COUNTIFS($E$3:E4255,تقرير!$E$4)</f>
        <v>21</v>
      </c>
      <c r="C4255" s="48"/>
      <c r="D4255" s="48"/>
      <c r="E4255" s="48"/>
      <c r="F4255" s="50"/>
      <c r="G4255" s="51"/>
      <c r="H4255" s="128" t="str">
        <f>IF(F4255="","",_xlfn.IFNA(VLOOKUP(F4255,'سجل المشتريات'!E:M,9,0),"غير مسجلة في المشتريات"))</f>
        <v/>
      </c>
      <c r="I4255" s="27" t="str">
        <f>_xlfn.IFNA(VLOOKUP(E4255,الاوردرات!$B$1:$C$600,2,0),"")</f>
        <v/>
      </c>
      <c r="J4255" s="63"/>
      <c r="L4255" s="125" t="str">
        <f>IF(F4255="","",_xlfn.IFNA((VLOOKUP(F4255,help!L:M,2,0))*G4255,"غير مسجلة في المشتريات"))</f>
        <v/>
      </c>
    </row>
    <row r="4256" spans="2:12" x14ac:dyDescent="0.2">
      <c r="B4256" s="14">
        <f>COUNTIFS($E$3:E4256,تقرير!$E$4)</f>
        <v>21</v>
      </c>
      <c r="C4256" s="48"/>
      <c r="D4256" s="48"/>
      <c r="E4256" s="48"/>
      <c r="F4256" s="50"/>
      <c r="G4256" s="51"/>
      <c r="H4256" s="128" t="str">
        <f>IF(F4256="","",_xlfn.IFNA(VLOOKUP(F4256,'سجل المشتريات'!E:M,9,0),"غير مسجلة في المشتريات"))</f>
        <v/>
      </c>
      <c r="I4256" s="27" t="str">
        <f>_xlfn.IFNA(VLOOKUP(E4256,الاوردرات!$B$1:$C$600,2,0),"")</f>
        <v/>
      </c>
      <c r="J4256" s="63"/>
      <c r="L4256" s="125" t="str">
        <f>IF(F4256="","",_xlfn.IFNA((VLOOKUP(F4256,help!L:M,2,0))*G4256,"غير مسجلة في المشتريات"))</f>
        <v/>
      </c>
    </row>
    <row r="4257" spans="2:12" x14ac:dyDescent="0.2">
      <c r="B4257" s="14">
        <f>COUNTIFS($E$3:E4257,تقرير!$E$4)</f>
        <v>21</v>
      </c>
      <c r="C4257" s="48"/>
      <c r="D4257" s="48"/>
      <c r="E4257" s="48"/>
      <c r="F4257" s="50"/>
      <c r="G4257" s="51"/>
      <c r="H4257" s="128" t="str">
        <f>IF(F4257="","",_xlfn.IFNA(VLOOKUP(F4257,'سجل المشتريات'!E:M,9,0),"غير مسجلة في المشتريات"))</f>
        <v/>
      </c>
      <c r="I4257" s="27" t="str">
        <f>_xlfn.IFNA(VLOOKUP(E4257,الاوردرات!$B$1:$C$600,2,0),"")</f>
        <v/>
      </c>
      <c r="J4257" s="63"/>
      <c r="L4257" s="125" t="str">
        <f>IF(F4257="","",_xlfn.IFNA((VLOOKUP(F4257,help!L:M,2,0))*G4257,"غير مسجلة في المشتريات"))</f>
        <v/>
      </c>
    </row>
    <row r="4258" spans="2:12" x14ac:dyDescent="0.2">
      <c r="B4258" s="14">
        <f>COUNTIFS($E$3:E4258,تقرير!$E$4)</f>
        <v>21</v>
      </c>
      <c r="C4258" s="48"/>
      <c r="D4258" s="48"/>
      <c r="E4258" s="48"/>
      <c r="F4258" s="50"/>
      <c r="G4258" s="51"/>
      <c r="H4258" s="128" t="str">
        <f>IF(F4258="","",_xlfn.IFNA(VLOOKUP(F4258,'سجل المشتريات'!E:M,9,0),"غير مسجلة في المشتريات"))</f>
        <v/>
      </c>
      <c r="I4258" s="27" t="str">
        <f>_xlfn.IFNA(VLOOKUP(E4258,الاوردرات!$B$1:$C$600,2,0),"")</f>
        <v/>
      </c>
      <c r="J4258" s="63"/>
      <c r="L4258" s="125" t="str">
        <f>IF(F4258="","",_xlfn.IFNA((VLOOKUP(F4258,help!L:M,2,0))*G4258,"غير مسجلة في المشتريات"))</f>
        <v/>
      </c>
    </row>
    <row r="4259" spans="2:12" x14ac:dyDescent="0.2">
      <c r="B4259" s="14">
        <f>COUNTIFS($E$3:E4259,تقرير!$E$4)</f>
        <v>21</v>
      </c>
      <c r="C4259" s="48"/>
      <c r="D4259" s="48"/>
      <c r="E4259" s="48"/>
      <c r="F4259" s="50"/>
      <c r="G4259" s="51"/>
      <c r="H4259" s="128" t="str">
        <f>IF(F4259="","",_xlfn.IFNA(VLOOKUP(F4259,'سجل المشتريات'!E:M,9,0),"غير مسجلة في المشتريات"))</f>
        <v/>
      </c>
      <c r="I4259" s="27" t="str">
        <f>_xlfn.IFNA(VLOOKUP(E4259,الاوردرات!$B$1:$C$600,2,0),"")</f>
        <v/>
      </c>
      <c r="J4259" s="63"/>
      <c r="L4259" s="125" t="str">
        <f>IF(F4259="","",_xlfn.IFNA((VLOOKUP(F4259,help!L:M,2,0))*G4259,"غير مسجلة في المشتريات"))</f>
        <v/>
      </c>
    </row>
    <row r="4260" spans="2:12" x14ac:dyDescent="0.2">
      <c r="B4260" s="14">
        <f>COUNTIFS($E$3:E4260,تقرير!$E$4)</f>
        <v>21</v>
      </c>
      <c r="C4260" s="48"/>
      <c r="D4260" s="48"/>
      <c r="E4260" s="48"/>
      <c r="F4260" s="50"/>
      <c r="G4260" s="51"/>
      <c r="H4260" s="128" t="str">
        <f>IF(F4260="","",_xlfn.IFNA(VLOOKUP(F4260,'سجل المشتريات'!E:M,9,0),"غير مسجلة في المشتريات"))</f>
        <v/>
      </c>
      <c r="I4260" s="27" t="str">
        <f>_xlfn.IFNA(VLOOKUP(E4260,الاوردرات!$B$1:$C$600,2,0),"")</f>
        <v/>
      </c>
      <c r="J4260" s="63"/>
      <c r="L4260" s="125" t="str">
        <f>IF(F4260="","",_xlfn.IFNA((VLOOKUP(F4260,help!L:M,2,0))*G4260,"غير مسجلة في المشتريات"))</f>
        <v/>
      </c>
    </row>
    <row r="4261" spans="2:12" x14ac:dyDescent="0.2">
      <c r="B4261" s="14">
        <f>COUNTIFS($E$3:E4261,تقرير!$E$4)</f>
        <v>21</v>
      </c>
      <c r="C4261" s="48"/>
      <c r="D4261" s="48"/>
      <c r="E4261" s="48"/>
      <c r="F4261" s="50"/>
      <c r="G4261" s="51"/>
      <c r="H4261" s="128" t="str">
        <f>IF(F4261="","",_xlfn.IFNA(VLOOKUP(F4261,'سجل المشتريات'!E:M,9,0),"غير مسجلة في المشتريات"))</f>
        <v/>
      </c>
      <c r="I4261" s="27" t="str">
        <f>_xlfn.IFNA(VLOOKUP(E4261,الاوردرات!$B$1:$C$600,2,0),"")</f>
        <v/>
      </c>
      <c r="J4261" s="63"/>
      <c r="L4261" s="125" t="str">
        <f>IF(F4261="","",_xlfn.IFNA((VLOOKUP(F4261,help!L:M,2,0))*G4261,"غير مسجلة في المشتريات"))</f>
        <v/>
      </c>
    </row>
    <row r="4262" spans="2:12" x14ac:dyDescent="0.2">
      <c r="B4262" s="14">
        <f>COUNTIFS($E$3:E4262,تقرير!$E$4)</f>
        <v>21</v>
      </c>
      <c r="C4262" s="48"/>
      <c r="D4262" s="48"/>
      <c r="E4262" s="48"/>
      <c r="F4262" s="50"/>
      <c r="G4262" s="51"/>
      <c r="H4262" s="128" t="str">
        <f>IF(F4262="","",_xlfn.IFNA(VLOOKUP(F4262,'سجل المشتريات'!E:M,9,0),"غير مسجلة في المشتريات"))</f>
        <v/>
      </c>
      <c r="I4262" s="27" t="str">
        <f>_xlfn.IFNA(VLOOKUP(E4262,الاوردرات!$B$1:$C$600,2,0),"")</f>
        <v/>
      </c>
      <c r="J4262" s="63"/>
      <c r="L4262" s="125" t="str">
        <f>IF(F4262="","",_xlfn.IFNA((VLOOKUP(F4262,help!L:M,2,0))*G4262,"غير مسجلة في المشتريات"))</f>
        <v/>
      </c>
    </row>
    <row r="4263" spans="2:12" x14ac:dyDescent="0.2">
      <c r="B4263" s="14">
        <f>COUNTIFS($E$3:E4263,تقرير!$E$4)</f>
        <v>21</v>
      </c>
      <c r="C4263" s="48"/>
      <c r="D4263" s="48"/>
      <c r="E4263" s="48"/>
      <c r="F4263" s="50"/>
      <c r="G4263" s="51"/>
      <c r="H4263" s="128" t="str">
        <f>IF(F4263="","",_xlfn.IFNA(VLOOKUP(F4263,'سجل المشتريات'!E:M,9,0),"غير مسجلة في المشتريات"))</f>
        <v/>
      </c>
      <c r="I4263" s="27" t="str">
        <f>_xlfn.IFNA(VLOOKUP(E4263,الاوردرات!$B$1:$C$600,2,0),"")</f>
        <v/>
      </c>
      <c r="J4263" s="63"/>
      <c r="L4263" s="125" t="str">
        <f>IF(F4263="","",_xlfn.IFNA((VLOOKUP(F4263,help!L:M,2,0))*G4263,"غير مسجلة في المشتريات"))</f>
        <v/>
      </c>
    </row>
    <row r="4264" spans="2:12" x14ac:dyDescent="0.2">
      <c r="B4264" s="14">
        <f>COUNTIFS($E$3:E4264,تقرير!$E$4)</f>
        <v>21</v>
      </c>
      <c r="C4264" s="48"/>
      <c r="D4264" s="48"/>
      <c r="E4264" s="48"/>
      <c r="F4264" s="50"/>
      <c r="G4264" s="51"/>
      <c r="H4264" s="128" t="str">
        <f>IF(F4264="","",_xlfn.IFNA(VLOOKUP(F4264,'سجل المشتريات'!E:M,9,0),"غير مسجلة في المشتريات"))</f>
        <v/>
      </c>
      <c r="I4264" s="27" t="str">
        <f>_xlfn.IFNA(VLOOKUP(E4264,الاوردرات!$B$1:$C$600,2,0),"")</f>
        <v/>
      </c>
      <c r="J4264" s="63"/>
      <c r="L4264" s="125" t="str">
        <f>IF(F4264="","",_xlfn.IFNA((VLOOKUP(F4264,help!L:M,2,0))*G4264,"غير مسجلة في المشتريات"))</f>
        <v/>
      </c>
    </row>
    <row r="4265" spans="2:12" x14ac:dyDescent="0.2">
      <c r="B4265" s="14">
        <f>COUNTIFS($E$3:E4265,تقرير!$E$4)</f>
        <v>21</v>
      </c>
      <c r="C4265" s="48"/>
      <c r="D4265" s="48"/>
      <c r="E4265" s="48"/>
      <c r="F4265" s="50"/>
      <c r="G4265" s="51"/>
      <c r="H4265" s="128" t="str">
        <f>IF(F4265="","",_xlfn.IFNA(VLOOKUP(F4265,'سجل المشتريات'!E:M,9,0),"غير مسجلة في المشتريات"))</f>
        <v/>
      </c>
      <c r="I4265" s="27" t="str">
        <f>_xlfn.IFNA(VLOOKUP(E4265,الاوردرات!$B$1:$C$600,2,0),"")</f>
        <v/>
      </c>
      <c r="J4265" s="63"/>
      <c r="L4265" s="125" t="str">
        <f>IF(F4265="","",_xlfn.IFNA((VLOOKUP(F4265,help!L:M,2,0))*G4265,"غير مسجلة في المشتريات"))</f>
        <v/>
      </c>
    </row>
    <row r="4266" spans="2:12" x14ac:dyDescent="0.2">
      <c r="B4266" s="14">
        <f>COUNTIFS($E$3:E4266,تقرير!$E$4)</f>
        <v>21</v>
      </c>
      <c r="C4266" s="48"/>
      <c r="D4266" s="48"/>
      <c r="E4266" s="48"/>
      <c r="F4266" s="50"/>
      <c r="G4266" s="51"/>
      <c r="H4266" s="128" t="str">
        <f>IF(F4266="","",_xlfn.IFNA(VLOOKUP(F4266,'سجل المشتريات'!E:M,9,0),"غير مسجلة في المشتريات"))</f>
        <v/>
      </c>
      <c r="I4266" s="27" t="str">
        <f>_xlfn.IFNA(VLOOKUP(E4266,الاوردرات!$B$1:$C$600,2,0),"")</f>
        <v/>
      </c>
      <c r="J4266" s="63"/>
      <c r="L4266" s="125" t="str">
        <f>IF(F4266="","",_xlfn.IFNA((VLOOKUP(F4266,help!L:M,2,0))*G4266,"غير مسجلة في المشتريات"))</f>
        <v/>
      </c>
    </row>
    <row r="4267" spans="2:12" x14ac:dyDescent="0.2">
      <c r="B4267" s="14">
        <f>COUNTIFS($E$3:E4267,تقرير!$E$4)</f>
        <v>21</v>
      </c>
      <c r="C4267" s="48"/>
      <c r="D4267" s="48"/>
      <c r="E4267" s="48"/>
      <c r="F4267" s="50"/>
      <c r="G4267" s="51"/>
      <c r="H4267" s="128" t="str">
        <f>IF(F4267="","",_xlfn.IFNA(VLOOKUP(F4267,'سجل المشتريات'!E:M,9,0),"غير مسجلة في المشتريات"))</f>
        <v/>
      </c>
      <c r="I4267" s="27" t="str">
        <f>_xlfn.IFNA(VLOOKUP(E4267,الاوردرات!$B$1:$C$600,2,0),"")</f>
        <v/>
      </c>
      <c r="J4267" s="63"/>
      <c r="L4267" s="125" t="str">
        <f>IF(F4267="","",_xlfn.IFNA((VLOOKUP(F4267,help!L:M,2,0))*G4267,"غير مسجلة في المشتريات"))</f>
        <v/>
      </c>
    </row>
    <row r="4268" spans="2:12" x14ac:dyDescent="0.2">
      <c r="B4268" s="14">
        <f>COUNTIFS($E$3:E4268,تقرير!$E$4)</f>
        <v>21</v>
      </c>
      <c r="C4268" s="48"/>
      <c r="D4268" s="48"/>
      <c r="E4268" s="48"/>
      <c r="F4268" s="50"/>
      <c r="G4268" s="51"/>
      <c r="H4268" s="128" t="str">
        <f>IF(F4268="","",_xlfn.IFNA(VLOOKUP(F4268,'سجل المشتريات'!E:M,9,0),"غير مسجلة في المشتريات"))</f>
        <v/>
      </c>
      <c r="I4268" s="27" t="str">
        <f>_xlfn.IFNA(VLOOKUP(E4268,الاوردرات!$B$1:$C$600,2,0),"")</f>
        <v/>
      </c>
      <c r="J4268" s="63"/>
      <c r="L4268" s="125" t="str">
        <f>IF(F4268="","",_xlfn.IFNA((VLOOKUP(F4268,help!L:M,2,0))*G4268,"غير مسجلة في المشتريات"))</f>
        <v/>
      </c>
    </row>
    <row r="4269" spans="2:12" x14ac:dyDescent="0.2">
      <c r="B4269" s="14">
        <f>COUNTIFS($E$3:E4269,تقرير!$E$4)</f>
        <v>21</v>
      </c>
      <c r="C4269" s="48"/>
      <c r="D4269" s="48"/>
      <c r="E4269" s="48"/>
      <c r="F4269" s="50"/>
      <c r="G4269" s="51"/>
      <c r="H4269" s="128" t="str">
        <f>IF(F4269="","",_xlfn.IFNA(VLOOKUP(F4269,'سجل المشتريات'!E:M,9,0),"غير مسجلة في المشتريات"))</f>
        <v/>
      </c>
      <c r="I4269" s="27" t="str">
        <f>_xlfn.IFNA(VLOOKUP(E4269,الاوردرات!$B$1:$C$600,2,0),"")</f>
        <v/>
      </c>
      <c r="J4269" s="63"/>
      <c r="L4269" s="125" t="str">
        <f>IF(F4269="","",_xlfn.IFNA((VLOOKUP(F4269,help!L:M,2,0))*G4269,"غير مسجلة في المشتريات"))</f>
        <v/>
      </c>
    </row>
    <row r="4270" spans="2:12" x14ac:dyDescent="0.2">
      <c r="B4270" s="14">
        <f>COUNTIFS($E$3:E4270,تقرير!$E$4)</f>
        <v>21</v>
      </c>
      <c r="C4270" s="48"/>
      <c r="D4270" s="48"/>
      <c r="E4270" s="48"/>
      <c r="F4270" s="50"/>
      <c r="G4270" s="51"/>
      <c r="H4270" s="128" t="str">
        <f>IF(F4270="","",_xlfn.IFNA(VLOOKUP(F4270,'سجل المشتريات'!E:M,9,0),"غير مسجلة في المشتريات"))</f>
        <v/>
      </c>
      <c r="I4270" s="27" t="str">
        <f>_xlfn.IFNA(VLOOKUP(E4270,الاوردرات!$B$1:$C$600,2,0),"")</f>
        <v/>
      </c>
      <c r="J4270" s="63"/>
      <c r="L4270" s="125" t="str">
        <f>IF(F4270="","",_xlfn.IFNA((VLOOKUP(F4270,help!L:M,2,0))*G4270,"غير مسجلة في المشتريات"))</f>
        <v/>
      </c>
    </row>
    <row r="4271" spans="2:12" x14ac:dyDescent="0.2">
      <c r="B4271" s="14">
        <f>COUNTIFS($E$3:E4271,تقرير!$E$4)</f>
        <v>21</v>
      </c>
      <c r="C4271" s="48"/>
      <c r="D4271" s="48"/>
      <c r="E4271" s="48"/>
      <c r="F4271" s="50"/>
      <c r="G4271" s="51"/>
      <c r="H4271" s="128" t="str">
        <f>IF(F4271="","",_xlfn.IFNA(VLOOKUP(F4271,'سجل المشتريات'!E:M,9,0),"غير مسجلة في المشتريات"))</f>
        <v/>
      </c>
      <c r="I4271" s="27" t="str">
        <f>_xlfn.IFNA(VLOOKUP(E4271,الاوردرات!$B$1:$C$600,2,0),"")</f>
        <v/>
      </c>
      <c r="J4271" s="63"/>
      <c r="L4271" s="125" t="str">
        <f>IF(F4271="","",_xlfn.IFNA((VLOOKUP(F4271,help!L:M,2,0))*G4271,"غير مسجلة في المشتريات"))</f>
        <v/>
      </c>
    </row>
    <row r="4272" spans="2:12" x14ac:dyDescent="0.2">
      <c r="B4272" s="14">
        <f>COUNTIFS($E$3:E4272,تقرير!$E$4)</f>
        <v>21</v>
      </c>
      <c r="C4272" s="48"/>
      <c r="D4272" s="48"/>
      <c r="E4272" s="48"/>
      <c r="F4272" s="50"/>
      <c r="G4272" s="51"/>
      <c r="H4272" s="128" t="str">
        <f>IF(F4272="","",_xlfn.IFNA(VLOOKUP(F4272,'سجل المشتريات'!E:M,9,0),"غير مسجلة في المشتريات"))</f>
        <v/>
      </c>
      <c r="I4272" s="27" t="str">
        <f>_xlfn.IFNA(VLOOKUP(E4272,الاوردرات!$B$1:$C$600,2,0),"")</f>
        <v/>
      </c>
      <c r="J4272" s="63"/>
      <c r="L4272" s="125" t="str">
        <f>IF(F4272="","",_xlfn.IFNA((VLOOKUP(F4272,help!L:M,2,0))*G4272,"غير مسجلة في المشتريات"))</f>
        <v/>
      </c>
    </row>
    <row r="4273" spans="2:12" x14ac:dyDescent="0.2">
      <c r="B4273" s="14">
        <f>COUNTIFS($E$3:E4273,تقرير!$E$4)</f>
        <v>21</v>
      </c>
      <c r="C4273" s="48"/>
      <c r="D4273" s="48"/>
      <c r="E4273" s="48"/>
      <c r="F4273" s="50"/>
      <c r="G4273" s="51"/>
      <c r="H4273" s="128" t="str">
        <f>IF(F4273="","",_xlfn.IFNA(VLOOKUP(F4273,'سجل المشتريات'!E:M,9,0),"غير مسجلة في المشتريات"))</f>
        <v/>
      </c>
      <c r="I4273" s="27" t="str">
        <f>_xlfn.IFNA(VLOOKUP(E4273,الاوردرات!$B$1:$C$600,2,0),"")</f>
        <v/>
      </c>
      <c r="J4273" s="63"/>
      <c r="L4273" s="125" t="str">
        <f>IF(F4273="","",_xlfn.IFNA((VLOOKUP(F4273,help!L:M,2,0))*G4273,"غير مسجلة في المشتريات"))</f>
        <v/>
      </c>
    </row>
    <row r="4274" spans="2:12" x14ac:dyDescent="0.2">
      <c r="B4274" s="14">
        <f>COUNTIFS($E$3:E4274,تقرير!$E$4)</f>
        <v>21</v>
      </c>
      <c r="C4274" s="48"/>
      <c r="D4274" s="48"/>
      <c r="E4274" s="48"/>
      <c r="F4274" s="50"/>
      <c r="G4274" s="51"/>
      <c r="H4274" s="128" t="str">
        <f>IF(F4274="","",_xlfn.IFNA(VLOOKUP(F4274,'سجل المشتريات'!E:M,9,0),"غير مسجلة في المشتريات"))</f>
        <v/>
      </c>
      <c r="I4274" s="27" t="str">
        <f>_xlfn.IFNA(VLOOKUP(E4274,الاوردرات!$B$1:$C$600,2,0),"")</f>
        <v/>
      </c>
      <c r="J4274" s="63"/>
      <c r="L4274" s="125" t="str">
        <f>IF(F4274="","",_xlfn.IFNA((VLOOKUP(F4274,help!L:M,2,0))*G4274,"غير مسجلة في المشتريات"))</f>
        <v/>
      </c>
    </row>
    <row r="4275" spans="2:12" x14ac:dyDescent="0.2">
      <c r="B4275" s="14">
        <f>COUNTIFS($E$3:E4275,تقرير!$E$4)</f>
        <v>21</v>
      </c>
      <c r="C4275" s="48"/>
      <c r="D4275" s="48"/>
      <c r="E4275" s="48"/>
      <c r="F4275" s="50"/>
      <c r="G4275" s="51"/>
      <c r="H4275" s="128" t="str">
        <f>IF(F4275="","",_xlfn.IFNA(VLOOKUP(F4275,'سجل المشتريات'!E:M,9,0),"غير مسجلة في المشتريات"))</f>
        <v/>
      </c>
      <c r="I4275" s="27" t="str">
        <f>_xlfn.IFNA(VLOOKUP(E4275,الاوردرات!$B$1:$C$600,2,0),"")</f>
        <v/>
      </c>
      <c r="J4275" s="63"/>
      <c r="L4275" s="125" t="str">
        <f>IF(F4275="","",_xlfn.IFNA((VLOOKUP(F4275,help!L:M,2,0))*G4275,"غير مسجلة في المشتريات"))</f>
        <v/>
      </c>
    </row>
    <row r="4276" spans="2:12" x14ac:dyDescent="0.2">
      <c r="B4276" s="14">
        <f>COUNTIFS($E$3:E4276,تقرير!$E$4)</f>
        <v>21</v>
      </c>
      <c r="C4276" s="48"/>
      <c r="D4276" s="48"/>
      <c r="E4276" s="48"/>
      <c r="F4276" s="50"/>
      <c r="G4276" s="51"/>
      <c r="H4276" s="128" t="str">
        <f>IF(F4276="","",_xlfn.IFNA(VLOOKUP(F4276,'سجل المشتريات'!E:M,9,0),"غير مسجلة في المشتريات"))</f>
        <v/>
      </c>
      <c r="I4276" s="27" t="str">
        <f>_xlfn.IFNA(VLOOKUP(E4276,الاوردرات!$B$1:$C$600,2,0),"")</f>
        <v/>
      </c>
      <c r="J4276" s="63"/>
      <c r="L4276" s="125" t="str">
        <f>IF(F4276="","",_xlfn.IFNA((VLOOKUP(F4276,help!L:M,2,0))*G4276,"غير مسجلة في المشتريات"))</f>
        <v/>
      </c>
    </row>
    <row r="4277" spans="2:12" x14ac:dyDescent="0.2">
      <c r="B4277" s="14">
        <f>COUNTIFS($E$3:E4277,تقرير!$E$4)</f>
        <v>21</v>
      </c>
      <c r="C4277" s="48"/>
      <c r="D4277" s="48"/>
      <c r="E4277" s="48"/>
      <c r="F4277" s="50"/>
      <c r="G4277" s="51"/>
      <c r="H4277" s="128" t="str">
        <f>IF(F4277="","",_xlfn.IFNA(VLOOKUP(F4277,'سجل المشتريات'!E:M,9,0),"غير مسجلة في المشتريات"))</f>
        <v/>
      </c>
      <c r="I4277" s="27" t="str">
        <f>_xlfn.IFNA(VLOOKUP(E4277,الاوردرات!$B$1:$C$600,2,0),"")</f>
        <v/>
      </c>
      <c r="J4277" s="63"/>
      <c r="L4277" s="125" t="str">
        <f>IF(F4277="","",_xlfn.IFNA((VLOOKUP(F4277,help!L:M,2,0))*G4277,"غير مسجلة في المشتريات"))</f>
        <v/>
      </c>
    </row>
    <row r="4278" spans="2:12" x14ac:dyDescent="0.2">
      <c r="B4278" s="14">
        <f>COUNTIFS($E$3:E4278,تقرير!$E$4)</f>
        <v>21</v>
      </c>
      <c r="C4278" s="48"/>
      <c r="D4278" s="48"/>
      <c r="E4278" s="48"/>
      <c r="F4278" s="50"/>
      <c r="G4278" s="51"/>
      <c r="H4278" s="128" t="str">
        <f>IF(F4278="","",_xlfn.IFNA(VLOOKUP(F4278,'سجل المشتريات'!E:M,9,0),"غير مسجلة في المشتريات"))</f>
        <v/>
      </c>
      <c r="I4278" s="27" t="str">
        <f>_xlfn.IFNA(VLOOKUP(E4278,الاوردرات!$B$1:$C$600,2,0),"")</f>
        <v/>
      </c>
      <c r="J4278" s="63"/>
      <c r="L4278" s="125" t="str">
        <f>IF(F4278="","",_xlfn.IFNA((VLOOKUP(F4278,help!L:M,2,0))*G4278,"غير مسجلة في المشتريات"))</f>
        <v/>
      </c>
    </row>
    <row r="4279" spans="2:12" x14ac:dyDescent="0.2">
      <c r="B4279" s="14">
        <f>COUNTIFS($E$3:E4279,تقرير!$E$4)</f>
        <v>21</v>
      </c>
      <c r="C4279" s="48"/>
      <c r="D4279" s="48"/>
      <c r="E4279" s="48"/>
      <c r="F4279" s="50"/>
      <c r="G4279" s="51"/>
      <c r="H4279" s="128" t="str">
        <f>IF(F4279="","",_xlfn.IFNA(VLOOKUP(F4279,'سجل المشتريات'!E:M,9,0),"غير مسجلة في المشتريات"))</f>
        <v/>
      </c>
      <c r="I4279" s="27" t="str">
        <f>_xlfn.IFNA(VLOOKUP(E4279,الاوردرات!$B$1:$C$600,2,0),"")</f>
        <v/>
      </c>
      <c r="J4279" s="63"/>
      <c r="L4279" s="125" t="str">
        <f>IF(F4279="","",_xlfn.IFNA((VLOOKUP(F4279,help!L:M,2,0))*G4279,"غير مسجلة في المشتريات"))</f>
        <v/>
      </c>
    </row>
    <row r="4280" spans="2:12" x14ac:dyDescent="0.2">
      <c r="B4280" s="14">
        <f>COUNTIFS($E$3:E4280,تقرير!$E$4)</f>
        <v>21</v>
      </c>
      <c r="C4280" s="48"/>
      <c r="D4280" s="48"/>
      <c r="E4280" s="48"/>
      <c r="F4280" s="50"/>
      <c r="G4280" s="51"/>
      <c r="H4280" s="128" t="str">
        <f>IF(F4280="","",_xlfn.IFNA(VLOOKUP(F4280,'سجل المشتريات'!E:M,9,0),"غير مسجلة في المشتريات"))</f>
        <v/>
      </c>
      <c r="I4280" s="27" t="str">
        <f>_xlfn.IFNA(VLOOKUP(E4280,الاوردرات!$B$1:$C$600,2,0),"")</f>
        <v/>
      </c>
      <c r="J4280" s="63"/>
      <c r="L4280" s="125" t="str">
        <f>IF(F4280="","",_xlfn.IFNA((VLOOKUP(F4280,help!L:M,2,0))*G4280,"غير مسجلة في المشتريات"))</f>
        <v/>
      </c>
    </row>
    <row r="4281" spans="2:12" x14ac:dyDescent="0.2">
      <c r="B4281" s="14">
        <f>COUNTIFS($E$3:E4281,تقرير!$E$4)</f>
        <v>21</v>
      </c>
      <c r="C4281" s="48"/>
      <c r="D4281" s="48"/>
      <c r="E4281" s="48"/>
      <c r="F4281" s="50"/>
      <c r="G4281" s="51"/>
      <c r="H4281" s="128" t="str">
        <f>IF(F4281="","",_xlfn.IFNA(VLOOKUP(F4281,'سجل المشتريات'!E:M,9,0),"غير مسجلة في المشتريات"))</f>
        <v/>
      </c>
      <c r="I4281" s="27" t="str">
        <f>_xlfn.IFNA(VLOOKUP(E4281,الاوردرات!$B$1:$C$600,2,0),"")</f>
        <v/>
      </c>
      <c r="J4281" s="63"/>
      <c r="L4281" s="125" t="str">
        <f>IF(F4281="","",_xlfn.IFNA((VLOOKUP(F4281,help!L:M,2,0))*G4281,"غير مسجلة في المشتريات"))</f>
        <v/>
      </c>
    </row>
    <row r="4282" spans="2:12" x14ac:dyDescent="0.2">
      <c r="B4282" s="14">
        <f>COUNTIFS($E$3:E4282,تقرير!$E$4)</f>
        <v>21</v>
      </c>
      <c r="C4282" s="48"/>
      <c r="D4282" s="48"/>
      <c r="E4282" s="48"/>
      <c r="F4282" s="50"/>
      <c r="G4282" s="51"/>
      <c r="H4282" s="128" t="str">
        <f>IF(F4282="","",_xlfn.IFNA(VLOOKUP(F4282,'سجل المشتريات'!E:M,9,0),"غير مسجلة في المشتريات"))</f>
        <v/>
      </c>
      <c r="I4282" s="27" t="str">
        <f>_xlfn.IFNA(VLOOKUP(E4282,الاوردرات!$B$1:$C$600,2,0),"")</f>
        <v/>
      </c>
      <c r="J4282" s="63"/>
      <c r="L4282" s="125" t="str">
        <f>IF(F4282="","",_xlfn.IFNA((VLOOKUP(F4282,help!L:M,2,0))*G4282,"غير مسجلة في المشتريات"))</f>
        <v/>
      </c>
    </row>
    <row r="4283" spans="2:12" x14ac:dyDescent="0.2">
      <c r="B4283" s="14">
        <f>COUNTIFS($E$3:E4283,تقرير!$E$4)</f>
        <v>21</v>
      </c>
      <c r="C4283" s="48"/>
      <c r="D4283" s="48"/>
      <c r="E4283" s="48"/>
      <c r="F4283" s="50"/>
      <c r="G4283" s="51"/>
      <c r="H4283" s="128" t="str">
        <f>IF(F4283="","",_xlfn.IFNA(VLOOKUP(F4283,'سجل المشتريات'!E:M,9,0),"غير مسجلة في المشتريات"))</f>
        <v/>
      </c>
      <c r="I4283" s="27" t="str">
        <f>_xlfn.IFNA(VLOOKUP(E4283,الاوردرات!$B$1:$C$600,2,0),"")</f>
        <v/>
      </c>
      <c r="J4283" s="63"/>
      <c r="L4283" s="125" t="str">
        <f>IF(F4283="","",_xlfn.IFNA((VLOOKUP(F4283,help!L:M,2,0))*G4283,"غير مسجلة في المشتريات"))</f>
        <v/>
      </c>
    </row>
    <row r="4284" spans="2:12" x14ac:dyDescent="0.2">
      <c r="B4284" s="14">
        <f>COUNTIFS($E$3:E4284,تقرير!$E$4)</f>
        <v>21</v>
      </c>
      <c r="C4284" s="48"/>
      <c r="D4284" s="48"/>
      <c r="E4284" s="48"/>
      <c r="F4284" s="50"/>
      <c r="G4284" s="51"/>
      <c r="H4284" s="128" t="str">
        <f>IF(F4284="","",_xlfn.IFNA(VLOOKUP(F4284,'سجل المشتريات'!E:M,9,0),"غير مسجلة في المشتريات"))</f>
        <v/>
      </c>
      <c r="I4284" s="27" t="str">
        <f>_xlfn.IFNA(VLOOKUP(E4284,الاوردرات!$B$1:$C$600,2,0),"")</f>
        <v/>
      </c>
      <c r="J4284" s="63"/>
      <c r="L4284" s="125" t="str">
        <f>IF(F4284="","",_xlfn.IFNA((VLOOKUP(F4284,help!L:M,2,0))*G4284,"غير مسجلة في المشتريات"))</f>
        <v/>
      </c>
    </row>
    <row r="4285" spans="2:12" x14ac:dyDescent="0.2">
      <c r="B4285" s="14">
        <f>COUNTIFS($E$3:E4285,تقرير!$E$4)</f>
        <v>21</v>
      </c>
      <c r="C4285" s="48"/>
      <c r="D4285" s="48"/>
      <c r="E4285" s="48"/>
      <c r="F4285" s="50"/>
      <c r="G4285" s="51"/>
      <c r="H4285" s="128" t="str">
        <f>IF(F4285="","",_xlfn.IFNA(VLOOKUP(F4285,'سجل المشتريات'!E:M,9,0),"غير مسجلة في المشتريات"))</f>
        <v/>
      </c>
      <c r="I4285" s="27" t="str">
        <f>_xlfn.IFNA(VLOOKUP(E4285,الاوردرات!$B$1:$C$600,2,0),"")</f>
        <v/>
      </c>
      <c r="J4285" s="63"/>
      <c r="L4285" s="125" t="str">
        <f>IF(F4285="","",_xlfn.IFNA((VLOOKUP(F4285,help!L:M,2,0))*G4285,"غير مسجلة في المشتريات"))</f>
        <v/>
      </c>
    </row>
    <row r="4286" spans="2:12" x14ac:dyDescent="0.2">
      <c r="B4286" s="14">
        <f>COUNTIFS($E$3:E4286,تقرير!$E$4)</f>
        <v>21</v>
      </c>
      <c r="C4286" s="48"/>
      <c r="D4286" s="48"/>
      <c r="E4286" s="48"/>
      <c r="F4286" s="50"/>
      <c r="G4286" s="51"/>
      <c r="H4286" s="128" t="str">
        <f>IF(F4286="","",_xlfn.IFNA(VLOOKUP(F4286,'سجل المشتريات'!E:M,9,0),"غير مسجلة في المشتريات"))</f>
        <v/>
      </c>
      <c r="I4286" s="27" t="str">
        <f>_xlfn.IFNA(VLOOKUP(E4286,الاوردرات!$B$1:$C$600,2,0),"")</f>
        <v/>
      </c>
      <c r="J4286" s="63"/>
      <c r="L4286" s="125" t="str">
        <f>IF(F4286="","",_xlfn.IFNA((VLOOKUP(F4286,help!L:M,2,0))*G4286,"غير مسجلة في المشتريات"))</f>
        <v/>
      </c>
    </row>
    <row r="4287" spans="2:12" x14ac:dyDescent="0.2">
      <c r="B4287" s="14">
        <f>COUNTIFS($E$3:E4287,تقرير!$E$4)</f>
        <v>21</v>
      </c>
      <c r="C4287" s="48"/>
      <c r="D4287" s="48"/>
      <c r="E4287" s="48"/>
      <c r="F4287" s="50"/>
      <c r="G4287" s="51"/>
      <c r="H4287" s="128" t="str">
        <f>IF(F4287="","",_xlfn.IFNA(VLOOKUP(F4287,'سجل المشتريات'!E:M,9,0),"غير مسجلة في المشتريات"))</f>
        <v/>
      </c>
      <c r="I4287" s="27" t="str">
        <f>_xlfn.IFNA(VLOOKUP(E4287,الاوردرات!$B$1:$C$600,2,0),"")</f>
        <v/>
      </c>
      <c r="J4287" s="63"/>
      <c r="L4287" s="125" t="str">
        <f>IF(F4287="","",_xlfn.IFNA((VLOOKUP(F4287,help!L:M,2,0))*G4287,"غير مسجلة في المشتريات"))</f>
        <v/>
      </c>
    </row>
    <row r="4288" spans="2:12" x14ac:dyDescent="0.2">
      <c r="B4288" s="14">
        <f>COUNTIFS($E$3:E4288,تقرير!$E$4)</f>
        <v>21</v>
      </c>
      <c r="C4288" s="48"/>
      <c r="D4288" s="48"/>
      <c r="E4288" s="48"/>
      <c r="F4288" s="50"/>
      <c r="G4288" s="51"/>
      <c r="H4288" s="128" t="str">
        <f>IF(F4288="","",_xlfn.IFNA(VLOOKUP(F4288,'سجل المشتريات'!E:M,9,0),"غير مسجلة في المشتريات"))</f>
        <v/>
      </c>
      <c r="I4288" s="27" t="str">
        <f>_xlfn.IFNA(VLOOKUP(E4288,الاوردرات!$B$1:$C$600,2,0),"")</f>
        <v/>
      </c>
      <c r="J4288" s="63"/>
      <c r="L4288" s="125" t="str">
        <f>IF(F4288="","",_xlfn.IFNA((VLOOKUP(F4288,help!L:M,2,0))*G4288,"غير مسجلة في المشتريات"))</f>
        <v/>
      </c>
    </row>
    <row r="4289" spans="2:12" x14ac:dyDescent="0.2">
      <c r="B4289" s="14">
        <f>COUNTIFS($E$3:E4289,تقرير!$E$4)</f>
        <v>21</v>
      </c>
      <c r="C4289" s="48"/>
      <c r="D4289" s="48"/>
      <c r="E4289" s="48"/>
      <c r="F4289" s="50"/>
      <c r="G4289" s="51"/>
      <c r="H4289" s="128" t="str">
        <f>IF(F4289="","",_xlfn.IFNA(VLOOKUP(F4289,'سجل المشتريات'!E:M,9,0),"غير مسجلة في المشتريات"))</f>
        <v/>
      </c>
      <c r="I4289" s="27" t="str">
        <f>_xlfn.IFNA(VLOOKUP(E4289,الاوردرات!$B$1:$C$600,2,0),"")</f>
        <v/>
      </c>
      <c r="J4289" s="63"/>
      <c r="L4289" s="125" t="str">
        <f>IF(F4289="","",_xlfn.IFNA((VLOOKUP(F4289,help!L:M,2,0))*G4289,"غير مسجلة في المشتريات"))</f>
        <v/>
      </c>
    </row>
    <row r="4290" spans="2:12" x14ac:dyDescent="0.2">
      <c r="B4290" s="14">
        <f>COUNTIFS($E$3:E4290,تقرير!$E$4)</f>
        <v>21</v>
      </c>
      <c r="C4290" s="48"/>
      <c r="D4290" s="48"/>
      <c r="E4290" s="48"/>
      <c r="F4290" s="50"/>
      <c r="G4290" s="51"/>
      <c r="H4290" s="128" t="str">
        <f>IF(F4290="","",_xlfn.IFNA(VLOOKUP(F4290,'سجل المشتريات'!E:M,9,0),"غير مسجلة في المشتريات"))</f>
        <v/>
      </c>
      <c r="I4290" s="27" t="str">
        <f>_xlfn.IFNA(VLOOKUP(E4290,الاوردرات!$B$1:$C$600,2,0),"")</f>
        <v/>
      </c>
      <c r="J4290" s="63"/>
      <c r="L4290" s="125" t="str">
        <f>IF(F4290="","",_xlfn.IFNA((VLOOKUP(F4290,help!L:M,2,0))*G4290,"غير مسجلة في المشتريات"))</f>
        <v/>
      </c>
    </row>
    <row r="4291" spans="2:12" x14ac:dyDescent="0.2">
      <c r="B4291" s="14">
        <f>COUNTIFS($E$3:E4291,تقرير!$E$4)</f>
        <v>21</v>
      </c>
      <c r="C4291" s="48"/>
      <c r="D4291" s="48"/>
      <c r="E4291" s="48"/>
      <c r="F4291" s="50"/>
      <c r="G4291" s="51"/>
      <c r="H4291" s="128" t="str">
        <f>IF(F4291="","",_xlfn.IFNA(VLOOKUP(F4291,'سجل المشتريات'!E:M,9,0),"غير مسجلة في المشتريات"))</f>
        <v/>
      </c>
      <c r="I4291" s="27" t="str">
        <f>_xlfn.IFNA(VLOOKUP(E4291,الاوردرات!$B$1:$C$600,2,0),"")</f>
        <v/>
      </c>
      <c r="J4291" s="63"/>
      <c r="L4291" s="125" t="str">
        <f>IF(F4291="","",_xlfn.IFNA((VLOOKUP(F4291,help!L:M,2,0))*G4291,"غير مسجلة في المشتريات"))</f>
        <v/>
      </c>
    </row>
    <row r="4292" spans="2:12" x14ac:dyDescent="0.2">
      <c r="B4292" s="14">
        <f>COUNTIFS($E$3:E4292,تقرير!$E$4)</f>
        <v>21</v>
      </c>
      <c r="C4292" s="48"/>
      <c r="D4292" s="48"/>
      <c r="E4292" s="48"/>
      <c r="F4292" s="50"/>
      <c r="G4292" s="51"/>
      <c r="H4292" s="128" t="str">
        <f>IF(F4292="","",_xlfn.IFNA(VLOOKUP(F4292,'سجل المشتريات'!E:M,9,0),"غير مسجلة في المشتريات"))</f>
        <v/>
      </c>
      <c r="I4292" s="27" t="str">
        <f>_xlfn.IFNA(VLOOKUP(E4292,الاوردرات!$B$1:$C$600,2,0),"")</f>
        <v/>
      </c>
      <c r="J4292" s="63"/>
      <c r="L4292" s="125" t="str">
        <f>IF(F4292="","",_xlfn.IFNA((VLOOKUP(F4292,help!L:M,2,0))*G4292,"غير مسجلة في المشتريات"))</f>
        <v/>
      </c>
    </row>
    <row r="4293" spans="2:12" x14ac:dyDescent="0.2">
      <c r="B4293" s="14">
        <f>COUNTIFS($E$3:E4293,تقرير!$E$4)</f>
        <v>21</v>
      </c>
      <c r="C4293" s="48"/>
      <c r="D4293" s="48"/>
      <c r="E4293" s="48"/>
      <c r="F4293" s="50"/>
      <c r="G4293" s="51"/>
      <c r="H4293" s="128" t="str">
        <f>IF(F4293="","",_xlfn.IFNA(VLOOKUP(F4293,'سجل المشتريات'!E:M,9,0),"غير مسجلة في المشتريات"))</f>
        <v/>
      </c>
      <c r="I4293" s="27" t="str">
        <f>_xlfn.IFNA(VLOOKUP(E4293,الاوردرات!$B$1:$C$600,2,0),"")</f>
        <v/>
      </c>
      <c r="J4293" s="63"/>
      <c r="L4293" s="125" t="str">
        <f>IF(F4293="","",_xlfn.IFNA((VLOOKUP(F4293,help!L:M,2,0))*G4293,"غير مسجلة في المشتريات"))</f>
        <v/>
      </c>
    </row>
    <row r="4294" spans="2:12" x14ac:dyDescent="0.2">
      <c r="B4294" s="14">
        <f>COUNTIFS($E$3:E4294,تقرير!$E$4)</f>
        <v>21</v>
      </c>
      <c r="C4294" s="48"/>
      <c r="D4294" s="48"/>
      <c r="E4294" s="48"/>
      <c r="F4294" s="50"/>
      <c r="G4294" s="51"/>
      <c r="H4294" s="128" t="str">
        <f>IF(F4294="","",_xlfn.IFNA(VLOOKUP(F4294,'سجل المشتريات'!E:M,9,0),"غير مسجلة في المشتريات"))</f>
        <v/>
      </c>
      <c r="I4294" s="27" t="str">
        <f>_xlfn.IFNA(VLOOKUP(E4294,الاوردرات!$B$1:$C$600,2,0),"")</f>
        <v/>
      </c>
      <c r="J4294" s="63"/>
      <c r="L4294" s="125" t="str">
        <f>IF(F4294="","",_xlfn.IFNA((VLOOKUP(F4294,help!L:M,2,0))*G4294,"غير مسجلة في المشتريات"))</f>
        <v/>
      </c>
    </row>
    <row r="4295" spans="2:12" x14ac:dyDescent="0.2">
      <c r="B4295" s="14">
        <f>COUNTIFS($E$3:E4295,تقرير!$E$4)</f>
        <v>21</v>
      </c>
      <c r="C4295" s="48"/>
      <c r="D4295" s="48"/>
      <c r="E4295" s="48"/>
      <c r="F4295" s="50"/>
      <c r="G4295" s="51"/>
      <c r="H4295" s="128" t="str">
        <f>IF(F4295="","",_xlfn.IFNA(VLOOKUP(F4295,'سجل المشتريات'!E:M,9,0),"غير مسجلة في المشتريات"))</f>
        <v/>
      </c>
      <c r="I4295" s="27" t="str">
        <f>_xlfn.IFNA(VLOOKUP(E4295,الاوردرات!$B$1:$C$600,2,0),"")</f>
        <v/>
      </c>
      <c r="J4295" s="63"/>
      <c r="L4295" s="125" t="str">
        <f>IF(F4295="","",_xlfn.IFNA((VLOOKUP(F4295,help!L:M,2,0))*G4295,"غير مسجلة في المشتريات"))</f>
        <v/>
      </c>
    </row>
    <row r="4296" spans="2:12" x14ac:dyDescent="0.2">
      <c r="B4296" s="14">
        <f>COUNTIFS($E$3:E4296,تقرير!$E$4)</f>
        <v>21</v>
      </c>
      <c r="C4296" s="48"/>
      <c r="D4296" s="48"/>
      <c r="E4296" s="48"/>
      <c r="F4296" s="50"/>
      <c r="G4296" s="51"/>
      <c r="H4296" s="128" t="str">
        <f>IF(F4296="","",_xlfn.IFNA(VLOOKUP(F4296,'سجل المشتريات'!E:M,9,0),"غير مسجلة في المشتريات"))</f>
        <v/>
      </c>
      <c r="I4296" s="27" t="str">
        <f>_xlfn.IFNA(VLOOKUP(E4296,الاوردرات!$B$1:$C$600,2,0),"")</f>
        <v/>
      </c>
      <c r="J4296" s="63"/>
      <c r="L4296" s="125" t="str">
        <f>IF(F4296="","",_xlfn.IFNA((VLOOKUP(F4296,help!L:M,2,0))*G4296,"غير مسجلة في المشتريات"))</f>
        <v/>
      </c>
    </row>
    <row r="4297" spans="2:12" x14ac:dyDescent="0.2">
      <c r="B4297" s="14">
        <f>COUNTIFS($E$3:E4297,تقرير!$E$4)</f>
        <v>21</v>
      </c>
      <c r="C4297" s="48"/>
      <c r="D4297" s="48"/>
      <c r="E4297" s="48"/>
      <c r="F4297" s="50"/>
      <c r="G4297" s="51"/>
      <c r="H4297" s="128" t="str">
        <f>IF(F4297="","",_xlfn.IFNA(VLOOKUP(F4297,'سجل المشتريات'!E:M,9,0),"غير مسجلة في المشتريات"))</f>
        <v/>
      </c>
      <c r="I4297" s="27" t="str">
        <f>_xlfn.IFNA(VLOOKUP(E4297,الاوردرات!$B$1:$C$600,2,0),"")</f>
        <v/>
      </c>
      <c r="J4297" s="63"/>
      <c r="L4297" s="125" t="str">
        <f>IF(F4297="","",_xlfn.IFNA((VLOOKUP(F4297,help!L:M,2,0))*G4297,"غير مسجلة في المشتريات"))</f>
        <v/>
      </c>
    </row>
    <row r="4298" spans="2:12" x14ac:dyDescent="0.2">
      <c r="B4298" s="14">
        <f>COUNTIFS($E$3:E4298,تقرير!$E$4)</f>
        <v>21</v>
      </c>
      <c r="C4298" s="48"/>
      <c r="D4298" s="48"/>
      <c r="E4298" s="48"/>
      <c r="F4298" s="50"/>
      <c r="G4298" s="51"/>
      <c r="H4298" s="128" t="str">
        <f>IF(F4298="","",_xlfn.IFNA(VLOOKUP(F4298,'سجل المشتريات'!E:M,9,0),"غير مسجلة في المشتريات"))</f>
        <v/>
      </c>
      <c r="I4298" s="27" t="str">
        <f>_xlfn.IFNA(VLOOKUP(E4298,الاوردرات!$B$1:$C$600,2,0),"")</f>
        <v/>
      </c>
      <c r="J4298" s="63"/>
      <c r="L4298" s="125" t="str">
        <f>IF(F4298="","",_xlfn.IFNA((VLOOKUP(F4298,help!L:M,2,0))*G4298,"غير مسجلة في المشتريات"))</f>
        <v/>
      </c>
    </row>
    <row r="4299" spans="2:12" x14ac:dyDescent="0.2">
      <c r="B4299" s="14">
        <f>COUNTIFS($E$3:E4299,تقرير!$E$4)</f>
        <v>21</v>
      </c>
      <c r="C4299" s="48"/>
      <c r="D4299" s="48"/>
      <c r="E4299" s="48"/>
      <c r="F4299" s="50"/>
      <c r="G4299" s="51"/>
      <c r="H4299" s="128" t="str">
        <f>IF(F4299="","",_xlfn.IFNA(VLOOKUP(F4299,'سجل المشتريات'!E:M,9,0),"غير مسجلة في المشتريات"))</f>
        <v/>
      </c>
      <c r="I4299" s="27" t="str">
        <f>_xlfn.IFNA(VLOOKUP(E4299,الاوردرات!$B$1:$C$600,2,0),"")</f>
        <v/>
      </c>
      <c r="J4299" s="63"/>
      <c r="L4299" s="125" t="str">
        <f>IF(F4299="","",_xlfn.IFNA((VLOOKUP(F4299,help!L:M,2,0))*G4299,"غير مسجلة في المشتريات"))</f>
        <v/>
      </c>
    </row>
    <row r="4300" spans="2:12" x14ac:dyDescent="0.2">
      <c r="B4300" s="14">
        <f>COUNTIFS($E$3:E4300,تقرير!$E$4)</f>
        <v>21</v>
      </c>
      <c r="C4300" s="48"/>
      <c r="D4300" s="48"/>
      <c r="E4300" s="48"/>
      <c r="F4300" s="50"/>
      <c r="G4300" s="51"/>
      <c r="H4300" s="128" t="str">
        <f>IF(F4300="","",_xlfn.IFNA(VLOOKUP(F4300,'سجل المشتريات'!E:M,9,0),"غير مسجلة في المشتريات"))</f>
        <v/>
      </c>
      <c r="I4300" s="27" t="str">
        <f>_xlfn.IFNA(VLOOKUP(E4300,الاوردرات!$B$1:$C$600,2,0),"")</f>
        <v/>
      </c>
      <c r="J4300" s="63"/>
      <c r="L4300" s="125" t="str">
        <f>IF(F4300="","",_xlfn.IFNA((VLOOKUP(F4300,help!L:M,2,0))*G4300,"غير مسجلة في المشتريات"))</f>
        <v/>
      </c>
    </row>
    <row r="4301" spans="2:12" x14ac:dyDescent="0.2">
      <c r="B4301" s="14">
        <f>COUNTIFS($E$3:E4301,تقرير!$E$4)</f>
        <v>21</v>
      </c>
      <c r="C4301" s="48"/>
      <c r="D4301" s="48"/>
      <c r="E4301" s="48"/>
      <c r="F4301" s="50"/>
      <c r="G4301" s="51"/>
      <c r="H4301" s="128" t="str">
        <f>IF(F4301="","",_xlfn.IFNA(VLOOKUP(F4301,'سجل المشتريات'!E:M,9,0),"غير مسجلة في المشتريات"))</f>
        <v/>
      </c>
      <c r="I4301" s="27" t="str">
        <f>_xlfn.IFNA(VLOOKUP(E4301,الاوردرات!$B$1:$C$600,2,0),"")</f>
        <v/>
      </c>
      <c r="J4301" s="63"/>
      <c r="L4301" s="125" t="str">
        <f>IF(F4301="","",_xlfn.IFNA((VLOOKUP(F4301,help!L:M,2,0))*G4301,"غير مسجلة في المشتريات"))</f>
        <v/>
      </c>
    </row>
    <row r="4302" spans="2:12" x14ac:dyDescent="0.2">
      <c r="B4302" s="14">
        <f>COUNTIFS($E$3:E4302,تقرير!$E$4)</f>
        <v>21</v>
      </c>
      <c r="C4302" s="48"/>
      <c r="D4302" s="48"/>
      <c r="E4302" s="48"/>
      <c r="F4302" s="50"/>
      <c r="G4302" s="51"/>
      <c r="H4302" s="128" t="str">
        <f>IF(F4302="","",_xlfn.IFNA(VLOOKUP(F4302,'سجل المشتريات'!E:M,9,0),"غير مسجلة في المشتريات"))</f>
        <v/>
      </c>
      <c r="I4302" s="27" t="str">
        <f>_xlfn.IFNA(VLOOKUP(E4302,الاوردرات!$B$1:$C$600,2,0),"")</f>
        <v/>
      </c>
      <c r="J4302" s="63"/>
      <c r="L4302" s="125" t="str">
        <f>IF(F4302="","",_xlfn.IFNA((VLOOKUP(F4302,help!L:M,2,0))*G4302,"غير مسجلة في المشتريات"))</f>
        <v/>
      </c>
    </row>
    <row r="4303" spans="2:12" x14ac:dyDescent="0.2">
      <c r="B4303" s="14">
        <f>COUNTIFS($E$3:E4303,تقرير!$E$4)</f>
        <v>21</v>
      </c>
      <c r="C4303" s="48"/>
      <c r="D4303" s="48"/>
      <c r="E4303" s="48"/>
      <c r="F4303" s="50"/>
      <c r="G4303" s="51"/>
      <c r="H4303" s="128" t="str">
        <f>IF(F4303="","",_xlfn.IFNA(VLOOKUP(F4303,'سجل المشتريات'!E:M,9,0),"غير مسجلة في المشتريات"))</f>
        <v/>
      </c>
      <c r="I4303" s="27" t="str">
        <f>_xlfn.IFNA(VLOOKUP(E4303,الاوردرات!$B$1:$C$600,2,0),"")</f>
        <v/>
      </c>
      <c r="J4303" s="63"/>
      <c r="L4303" s="125" t="str">
        <f>IF(F4303="","",_xlfn.IFNA((VLOOKUP(F4303,help!L:M,2,0))*G4303,"غير مسجلة في المشتريات"))</f>
        <v/>
      </c>
    </row>
    <row r="4304" spans="2:12" x14ac:dyDescent="0.2">
      <c r="B4304" s="14">
        <f>COUNTIFS($E$3:E4304,تقرير!$E$4)</f>
        <v>21</v>
      </c>
      <c r="C4304" s="48"/>
      <c r="D4304" s="48"/>
      <c r="E4304" s="48"/>
      <c r="F4304" s="50"/>
      <c r="G4304" s="51"/>
      <c r="H4304" s="128" t="str">
        <f>IF(F4304="","",_xlfn.IFNA(VLOOKUP(F4304,'سجل المشتريات'!E:M,9,0),"غير مسجلة في المشتريات"))</f>
        <v/>
      </c>
      <c r="I4304" s="27" t="str">
        <f>_xlfn.IFNA(VLOOKUP(E4304,الاوردرات!$B$1:$C$600,2,0),"")</f>
        <v/>
      </c>
      <c r="J4304" s="63"/>
      <c r="L4304" s="125" t="str">
        <f>IF(F4304="","",_xlfn.IFNA((VLOOKUP(F4304,help!L:M,2,0))*G4304,"غير مسجلة في المشتريات"))</f>
        <v/>
      </c>
    </row>
    <row r="4305" spans="2:12" x14ac:dyDescent="0.2">
      <c r="B4305" s="14">
        <f>COUNTIFS($E$3:E4305,تقرير!$E$4)</f>
        <v>21</v>
      </c>
      <c r="C4305" s="48"/>
      <c r="D4305" s="48"/>
      <c r="E4305" s="48"/>
      <c r="F4305" s="50"/>
      <c r="G4305" s="51"/>
      <c r="H4305" s="128" t="str">
        <f>IF(F4305="","",_xlfn.IFNA(VLOOKUP(F4305,'سجل المشتريات'!E:M,9,0),"غير مسجلة في المشتريات"))</f>
        <v/>
      </c>
      <c r="I4305" s="27" t="str">
        <f>_xlfn.IFNA(VLOOKUP(E4305,الاوردرات!$B$1:$C$600,2,0),"")</f>
        <v/>
      </c>
      <c r="J4305" s="63"/>
      <c r="L4305" s="125" t="str">
        <f>IF(F4305="","",_xlfn.IFNA((VLOOKUP(F4305,help!L:M,2,0))*G4305,"غير مسجلة في المشتريات"))</f>
        <v/>
      </c>
    </row>
    <row r="4306" spans="2:12" x14ac:dyDescent="0.2">
      <c r="B4306" s="14">
        <f>COUNTIFS($E$3:E4306,تقرير!$E$4)</f>
        <v>21</v>
      </c>
      <c r="C4306" s="48"/>
      <c r="D4306" s="48"/>
      <c r="E4306" s="48"/>
      <c r="F4306" s="50"/>
      <c r="G4306" s="51"/>
      <c r="H4306" s="128" t="str">
        <f>IF(F4306="","",_xlfn.IFNA(VLOOKUP(F4306,'سجل المشتريات'!E:M,9,0),"غير مسجلة في المشتريات"))</f>
        <v/>
      </c>
      <c r="I4306" s="27" t="str">
        <f>_xlfn.IFNA(VLOOKUP(E4306,الاوردرات!$B$1:$C$600,2,0),"")</f>
        <v/>
      </c>
      <c r="J4306" s="63"/>
      <c r="L4306" s="125" t="str">
        <f>IF(F4306="","",_xlfn.IFNA((VLOOKUP(F4306,help!L:M,2,0))*G4306,"غير مسجلة في المشتريات"))</f>
        <v/>
      </c>
    </row>
    <row r="4307" spans="2:12" x14ac:dyDescent="0.2">
      <c r="B4307" s="14">
        <f>COUNTIFS($E$3:E4307,تقرير!$E$4)</f>
        <v>21</v>
      </c>
      <c r="C4307" s="48"/>
      <c r="D4307" s="48"/>
      <c r="E4307" s="48"/>
      <c r="F4307" s="50"/>
      <c r="G4307" s="51"/>
      <c r="H4307" s="128" t="str">
        <f>IF(F4307="","",_xlfn.IFNA(VLOOKUP(F4307,'سجل المشتريات'!E:M,9,0),"غير مسجلة في المشتريات"))</f>
        <v/>
      </c>
      <c r="I4307" s="27" t="str">
        <f>_xlfn.IFNA(VLOOKUP(E4307,الاوردرات!$B$1:$C$600,2,0),"")</f>
        <v/>
      </c>
      <c r="J4307" s="63"/>
      <c r="L4307" s="125" t="str">
        <f>IF(F4307="","",_xlfn.IFNA((VLOOKUP(F4307,help!L:M,2,0))*G4307,"غير مسجلة في المشتريات"))</f>
        <v/>
      </c>
    </row>
    <row r="4308" spans="2:12" x14ac:dyDescent="0.2">
      <c r="B4308" s="14">
        <f>COUNTIFS($E$3:E4308,تقرير!$E$4)</f>
        <v>21</v>
      </c>
      <c r="C4308" s="48"/>
      <c r="D4308" s="48"/>
      <c r="E4308" s="48"/>
      <c r="F4308" s="50"/>
      <c r="G4308" s="51"/>
      <c r="H4308" s="128" t="str">
        <f>IF(F4308="","",_xlfn.IFNA(VLOOKUP(F4308,'سجل المشتريات'!E:M,9,0),"غير مسجلة في المشتريات"))</f>
        <v/>
      </c>
      <c r="I4308" s="27" t="str">
        <f>_xlfn.IFNA(VLOOKUP(E4308,الاوردرات!$B$1:$C$600,2,0),"")</f>
        <v/>
      </c>
      <c r="J4308" s="63"/>
      <c r="L4308" s="125" t="str">
        <f>IF(F4308="","",_xlfn.IFNA((VLOOKUP(F4308,help!L:M,2,0))*G4308,"غير مسجلة في المشتريات"))</f>
        <v/>
      </c>
    </row>
    <row r="4309" spans="2:12" x14ac:dyDescent="0.2">
      <c r="B4309" s="14">
        <f>COUNTIFS($E$3:E4309,تقرير!$E$4)</f>
        <v>21</v>
      </c>
      <c r="C4309" s="48"/>
      <c r="D4309" s="48"/>
      <c r="E4309" s="48"/>
      <c r="F4309" s="50"/>
      <c r="G4309" s="51"/>
      <c r="H4309" s="128" t="str">
        <f>IF(F4309="","",_xlfn.IFNA(VLOOKUP(F4309,'سجل المشتريات'!E:M,9,0),"غير مسجلة في المشتريات"))</f>
        <v/>
      </c>
      <c r="I4309" s="27" t="str">
        <f>_xlfn.IFNA(VLOOKUP(E4309,الاوردرات!$B$1:$C$600,2,0),"")</f>
        <v/>
      </c>
      <c r="J4309" s="63"/>
      <c r="L4309" s="125" t="str">
        <f>IF(F4309="","",_xlfn.IFNA((VLOOKUP(F4309,help!L:M,2,0))*G4309,"غير مسجلة في المشتريات"))</f>
        <v/>
      </c>
    </row>
    <row r="4310" spans="2:12" x14ac:dyDescent="0.2">
      <c r="B4310" s="14">
        <f>COUNTIFS($E$3:E4310,تقرير!$E$4)</f>
        <v>21</v>
      </c>
      <c r="C4310" s="48"/>
      <c r="D4310" s="48"/>
      <c r="E4310" s="48"/>
      <c r="F4310" s="50"/>
      <c r="G4310" s="51"/>
      <c r="H4310" s="128" t="str">
        <f>IF(F4310="","",_xlfn.IFNA(VLOOKUP(F4310,'سجل المشتريات'!E:M,9,0),"غير مسجلة في المشتريات"))</f>
        <v/>
      </c>
      <c r="I4310" s="27" t="str">
        <f>_xlfn.IFNA(VLOOKUP(E4310,الاوردرات!$B$1:$C$600,2,0),"")</f>
        <v/>
      </c>
      <c r="J4310" s="63"/>
      <c r="L4310" s="125" t="str">
        <f>IF(F4310="","",_xlfn.IFNA((VLOOKUP(F4310,help!L:M,2,0))*G4310,"غير مسجلة في المشتريات"))</f>
        <v/>
      </c>
    </row>
    <row r="4311" spans="2:12" x14ac:dyDescent="0.2">
      <c r="B4311" s="14">
        <f>COUNTIFS($E$3:E4311,تقرير!$E$4)</f>
        <v>21</v>
      </c>
      <c r="C4311" s="48"/>
      <c r="D4311" s="48"/>
      <c r="E4311" s="48"/>
      <c r="F4311" s="50"/>
      <c r="G4311" s="51"/>
      <c r="H4311" s="128" t="str">
        <f>IF(F4311="","",_xlfn.IFNA(VLOOKUP(F4311,'سجل المشتريات'!E:M,9,0),"غير مسجلة في المشتريات"))</f>
        <v/>
      </c>
      <c r="I4311" s="27" t="str">
        <f>_xlfn.IFNA(VLOOKUP(E4311,الاوردرات!$B$1:$C$600,2,0),"")</f>
        <v/>
      </c>
      <c r="J4311" s="63"/>
      <c r="L4311" s="125" t="str">
        <f>IF(F4311="","",_xlfn.IFNA((VLOOKUP(F4311,help!L:M,2,0))*G4311,"غير مسجلة في المشتريات"))</f>
        <v/>
      </c>
    </row>
    <row r="4312" spans="2:12" x14ac:dyDescent="0.2">
      <c r="B4312" s="14">
        <f>COUNTIFS($E$3:E4312,تقرير!$E$4)</f>
        <v>21</v>
      </c>
      <c r="C4312" s="48"/>
      <c r="D4312" s="48"/>
      <c r="E4312" s="48"/>
      <c r="F4312" s="50"/>
      <c r="G4312" s="51"/>
      <c r="H4312" s="128" t="str">
        <f>IF(F4312="","",_xlfn.IFNA(VLOOKUP(F4312,'سجل المشتريات'!E:M,9,0),"غير مسجلة في المشتريات"))</f>
        <v/>
      </c>
      <c r="I4312" s="27" t="str">
        <f>_xlfn.IFNA(VLOOKUP(E4312,الاوردرات!$B$1:$C$600,2,0),"")</f>
        <v/>
      </c>
      <c r="J4312" s="63"/>
      <c r="L4312" s="125" t="str">
        <f>IF(F4312="","",_xlfn.IFNA((VLOOKUP(F4312,help!L:M,2,0))*G4312,"غير مسجلة في المشتريات"))</f>
        <v/>
      </c>
    </row>
    <row r="4313" spans="2:12" x14ac:dyDescent="0.2">
      <c r="B4313" s="14">
        <f>COUNTIFS($E$3:E4313,تقرير!$E$4)</f>
        <v>21</v>
      </c>
      <c r="C4313" s="48"/>
      <c r="D4313" s="48"/>
      <c r="E4313" s="48"/>
      <c r="F4313" s="50"/>
      <c r="G4313" s="51"/>
      <c r="H4313" s="128" t="str">
        <f>IF(F4313="","",_xlfn.IFNA(VLOOKUP(F4313,'سجل المشتريات'!E:M,9,0),"غير مسجلة في المشتريات"))</f>
        <v/>
      </c>
      <c r="I4313" s="27" t="str">
        <f>_xlfn.IFNA(VLOOKUP(E4313,الاوردرات!$B$1:$C$600,2,0),"")</f>
        <v/>
      </c>
      <c r="J4313" s="63"/>
      <c r="L4313" s="125" t="str">
        <f>IF(F4313="","",_xlfn.IFNA((VLOOKUP(F4313,help!L:M,2,0))*G4313,"غير مسجلة في المشتريات"))</f>
        <v/>
      </c>
    </row>
    <row r="4314" spans="2:12" x14ac:dyDescent="0.2">
      <c r="B4314" s="14">
        <f>COUNTIFS($E$3:E4314,تقرير!$E$4)</f>
        <v>21</v>
      </c>
      <c r="C4314" s="48"/>
      <c r="D4314" s="48"/>
      <c r="E4314" s="48"/>
      <c r="F4314" s="50"/>
      <c r="G4314" s="51"/>
      <c r="H4314" s="128" t="str">
        <f>IF(F4314="","",_xlfn.IFNA(VLOOKUP(F4314,'سجل المشتريات'!E:M,9,0),"غير مسجلة في المشتريات"))</f>
        <v/>
      </c>
      <c r="I4314" s="27" t="str">
        <f>_xlfn.IFNA(VLOOKUP(E4314,الاوردرات!$B$1:$C$600,2,0),"")</f>
        <v/>
      </c>
      <c r="J4314" s="63"/>
      <c r="L4314" s="125" t="str">
        <f>IF(F4314="","",_xlfn.IFNA((VLOOKUP(F4314,help!L:M,2,0))*G4314,"غير مسجلة في المشتريات"))</f>
        <v/>
      </c>
    </row>
    <row r="4315" spans="2:12" x14ac:dyDescent="0.2">
      <c r="B4315" s="14">
        <f>COUNTIFS($E$3:E4315,تقرير!$E$4)</f>
        <v>21</v>
      </c>
      <c r="C4315" s="48"/>
      <c r="D4315" s="48"/>
      <c r="E4315" s="48"/>
      <c r="F4315" s="50"/>
      <c r="G4315" s="51"/>
      <c r="H4315" s="128" t="str">
        <f>IF(F4315="","",_xlfn.IFNA(VLOOKUP(F4315,'سجل المشتريات'!E:M,9,0),"غير مسجلة في المشتريات"))</f>
        <v/>
      </c>
      <c r="I4315" s="27" t="str">
        <f>_xlfn.IFNA(VLOOKUP(E4315,الاوردرات!$B$1:$C$600,2,0),"")</f>
        <v/>
      </c>
      <c r="J4315" s="63"/>
      <c r="L4315" s="125" t="str">
        <f>IF(F4315="","",_xlfn.IFNA((VLOOKUP(F4315,help!L:M,2,0))*G4315,"غير مسجلة في المشتريات"))</f>
        <v/>
      </c>
    </row>
    <row r="4316" spans="2:12" x14ac:dyDescent="0.2">
      <c r="B4316" s="14">
        <f>COUNTIFS($E$3:E4316,تقرير!$E$4)</f>
        <v>21</v>
      </c>
      <c r="C4316" s="48"/>
      <c r="D4316" s="48"/>
      <c r="E4316" s="48"/>
      <c r="F4316" s="50"/>
      <c r="G4316" s="51"/>
      <c r="H4316" s="128" t="str">
        <f>IF(F4316="","",_xlfn.IFNA(VLOOKUP(F4316,'سجل المشتريات'!E:M,9,0),"غير مسجلة في المشتريات"))</f>
        <v/>
      </c>
      <c r="I4316" s="27" t="str">
        <f>_xlfn.IFNA(VLOOKUP(E4316,الاوردرات!$B$1:$C$600,2,0),"")</f>
        <v/>
      </c>
      <c r="J4316" s="63"/>
      <c r="L4316" s="125" t="str">
        <f>IF(F4316="","",_xlfn.IFNA((VLOOKUP(F4316,help!L:M,2,0))*G4316,"غير مسجلة في المشتريات"))</f>
        <v/>
      </c>
    </row>
    <row r="4317" spans="2:12" x14ac:dyDescent="0.2">
      <c r="B4317" s="14">
        <f>COUNTIFS($E$3:E4317,تقرير!$E$4)</f>
        <v>21</v>
      </c>
      <c r="C4317" s="48"/>
      <c r="D4317" s="48"/>
      <c r="E4317" s="48"/>
      <c r="F4317" s="50"/>
      <c r="G4317" s="51"/>
      <c r="H4317" s="128" t="str">
        <f>IF(F4317="","",_xlfn.IFNA(VLOOKUP(F4317,'سجل المشتريات'!E:M,9,0),"غير مسجلة في المشتريات"))</f>
        <v/>
      </c>
      <c r="I4317" s="27" t="str">
        <f>_xlfn.IFNA(VLOOKUP(E4317,الاوردرات!$B$1:$C$600,2,0),"")</f>
        <v/>
      </c>
      <c r="J4317" s="63"/>
      <c r="L4317" s="125" t="str">
        <f>IF(F4317="","",_xlfn.IFNA((VLOOKUP(F4317,help!L:M,2,0))*G4317,"غير مسجلة في المشتريات"))</f>
        <v/>
      </c>
    </row>
    <row r="4318" spans="2:12" x14ac:dyDescent="0.2">
      <c r="B4318" s="14">
        <f>COUNTIFS($E$3:E4318,تقرير!$E$4)</f>
        <v>21</v>
      </c>
      <c r="C4318" s="48"/>
      <c r="D4318" s="48"/>
      <c r="E4318" s="48"/>
      <c r="F4318" s="50"/>
      <c r="G4318" s="51"/>
      <c r="H4318" s="128" t="str">
        <f>IF(F4318="","",_xlfn.IFNA(VLOOKUP(F4318,'سجل المشتريات'!E:M,9,0),"غير مسجلة في المشتريات"))</f>
        <v/>
      </c>
      <c r="I4318" s="27" t="str">
        <f>_xlfn.IFNA(VLOOKUP(E4318,الاوردرات!$B$1:$C$600,2,0),"")</f>
        <v/>
      </c>
      <c r="J4318" s="63"/>
      <c r="L4318" s="125" t="str">
        <f>IF(F4318="","",_xlfn.IFNA((VLOOKUP(F4318,help!L:M,2,0))*G4318,"غير مسجلة في المشتريات"))</f>
        <v/>
      </c>
    </row>
    <row r="4319" spans="2:12" x14ac:dyDescent="0.2">
      <c r="B4319" s="14">
        <f>COUNTIFS($E$3:E4319,تقرير!$E$4)</f>
        <v>21</v>
      </c>
      <c r="C4319" s="48"/>
      <c r="D4319" s="48"/>
      <c r="E4319" s="48"/>
      <c r="F4319" s="50"/>
      <c r="G4319" s="51"/>
      <c r="H4319" s="128" t="str">
        <f>IF(F4319="","",_xlfn.IFNA(VLOOKUP(F4319,'سجل المشتريات'!E:M,9,0),"غير مسجلة في المشتريات"))</f>
        <v/>
      </c>
      <c r="I4319" s="27" t="str">
        <f>_xlfn.IFNA(VLOOKUP(E4319,الاوردرات!$B$1:$C$600,2,0),"")</f>
        <v/>
      </c>
      <c r="J4319" s="63"/>
      <c r="L4319" s="125" t="str">
        <f>IF(F4319="","",_xlfn.IFNA((VLOOKUP(F4319,help!L:M,2,0))*G4319,"غير مسجلة في المشتريات"))</f>
        <v/>
      </c>
    </row>
    <row r="4320" spans="2:12" x14ac:dyDescent="0.2">
      <c r="B4320" s="14">
        <f>COUNTIFS($E$3:E4320,تقرير!$E$4)</f>
        <v>21</v>
      </c>
      <c r="C4320" s="48"/>
      <c r="D4320" s="48"/>
      <c r="E4320" s="48"/>
      <c r="F4320" s="50"/>
      <c r="G4320" s="51"/>
      <c r="H4320" s="128" t="str">
        <f>IF(F4320="","",_xlfn.IFNA(VLOOKUP(F4320,'سجل المشتريات'!E:M,9,0),"غير مسجلة في المشتريات"))</f>
        <v/>
      </c>
      <c r="I4320" s="27" t="str">
        <f>_xlfn.IFNA(VLOOKUP(E4320,الاوردرات!$B$1:$C$600,2,0),"")</f>
        <v/>
      </c>
      <c r="J4320" s="63"/>
      <c r="L4320" s="125" t="str">
        <f>IF(F4320="","",_xlfn.IFNA((VLOOKUP(F4320,help!L:M,2,0))*G4320,"غير مسجلة في المشتريات"))</f>
        <v/>
      </c>
    </row>
    <row r="4321" spans="2:12" x14ac:dyDescent="0.2">
      <c r="B4321" s="14">
        <f>COUNTIFS($E$3:E4321,تقرير!$E$4)</f>
        <v>21</v>
      </c>
      <c r="C4321" s="48"/>
      <c r="D4321" s="48"/>
      <c r="E4321" s="48"/>
      <c r="F4321" s="50"/>
      <c r="G4321" s="51"/>
      <c r="H4321" s="128" t="str">
        <f>IF(F4321="","",_xlfn.IFNA(VLOOKUP(F4321,'سجل المشتريات'!E:M,9,0),"غير مسجلة في المشتريات"))</f>
        <v/>
      </c>
      <c r="I4321" s="27" t="str">
        <f>_xlfn.IFNA(VLOOKUP(E4321,الاوردرات!$B$1:$C$600,2,0),"")</f>
        <v/>
      </c>
      <c r="J4321" s="63"/>
      <c r="L4321" s="125" t="str">
        <f>IF(F4321="","",_xlfn.IFNA((VLOOKUP(F4321,help!L:M,2,0))*G4321,"غير مسجلة في المشتريات"))</f>
        <v/>
      </c>
    </row>
    <row r="4322" spans="2:12" x14ac:dyDescent="0.2">
      <c r="B4322" s="14">
        <f>COUNTIFS($E$3:E4322,تقرير!$E$4)</f>
        <v>21</v>
      </c>
      <c r="C4322" s="48"/>
      <c r="D4322" s="48"/>
      <c r="E4322" s="48"/>
      <c r="F4322" s="50"/>
      <c r="G4322" s="51"/>
      <c r="H4322" s="128" t="str">
        <f>IF(F4322="","",_xlfn.IFNA(VLOOKUP(F4322,'سجل المشتريات'!E:M,9,0),"غير مسجلة في المشتريات"))</f>
        <v/>
      </c>
      <c r="I4322" s="27" t="str">
        <f>_xlfn.IFNA(VLOOKUP(E4322,الاوردرات!$B$1:$C$600,2,0),"")</f>
        <v/>
      </c>
      <c r="J4322" s="63"/>
      <c r="L4322" s="125" t="str">
        <f>IF(F4322="","",_xlfn.IFNA((VLOOKUP(F4322,help!L:M,2,0))*G4322,"غير مسجلة في المشتريات"))</f>
        <v/>
      </c>
    </row>
    <row r="4323" spans="2:12" x14ac:dyDescent="0.2">
      <c r="B4323" s="14">
        <f>COUNTIFS($E$3:E4323,تقرير!$E$4)</f>
        <v>21</v>
      </c>
      <c r="C4323" s="48"/>
      <c r="D4323" s="48"/>
      <c r="E4323" s="48"/>
      <c r="F4323" s="50"/>
      <c r="G4323" s="51"/>
      <c r="H4323" s="128" t="str">
        <f>IF(F4323="","",_xlfn.IFNA(VLOOKUP(F4323,'سجل المشتريات'!E:M,9,0),"غير مسجلة في المشتريات"))</f>
        <v/>
      </c>
      <c r="I4323" s="27" t="str">
        <f>_xlfn.IFNA(VLOOKUP(E4323,الاوردرات!$B$1:$C$600,2,0),"")</f>
        <v/>
      </c>
      <c r="J4323" s="63"/>
      <c r="L4323" s="125" t="str">
        <f>IF(F4323="","",_xlfn.IFNA((VLOOKUP(F4323,help!L:M,2,0))*G4323,"غير مسجلة في المشتريات"))</f>
        <v/>
      </c>
    </row>
    <row r="4324" spans="2:12" x14ac:dyDescent="0.2">
      <c r="B4324" s="14">
        <f>COUNTIFS($E$3:E4324,تقرير!$E$4)</f>
        <v>21</v>
      </c>
      <c r="C4324" s="48"/>
      <c r="D4324" s="48"/>
      <c r="E4324" s="48"/>
      <c r="F4324" s="50"/>
      <c r="G4324" s="51"/>
      <c r="H4324" s="128" t="str">
        <f>IF(F4324="","",_xlfn.IFNA(VLOOKUP(F4324,'سجل المشتريات'!E:M,9,0),"غير مسجلة في المشتريات"))</f>
        <v/>
      </c>
      <c r="I4324" s="27" t="str">
        <f>_xlfn.IFNA(VLOOKUP(E4324,الاوردرات!$B$1:$C$600,2,0),"")</f>
        <v/>
      </c>
      <c r="J4324" s="63"/>
      <c r="L4324" s="125" t="str">
        <f>IF(F4324="","",_xlfn.IFNA((VLOOKUP(F4324,help!L:M,2,0))*G4324,"غير مسجلة في المشتريات"))</f>
        <v/>
      </c>
    </row>
    <row r="4325" spans="2:12" x14ac:dyDescent="0.2">
      <c r="B4325" s="14">
        <f>COUNTIFS($E$3:E4325,تقرير!$E$4)</f>
        <v>21</v>
      </c>
      <c r="C4325" s="48"/>
      <c r="D4325" s="48"/>
      <c r="E4325" s="48"/>
      <c r="F4325" s="50"/>
      <c r="G4325" s="51"/>
      <c r="H4325" s="128" t="str">
        <f>IF(F4325="","",_xlfn.IFNA(VLOOKUP(F4325,'سجل المشتريات'!E:M,9,0),"غير مسجلة في المشتريات"))</f>
        <v/>
      </c>
      <c r="I4325" s="27" t="str">
        <f>_xlfn.IFNA(VLOOKUP(E4325,الاوردرات!$B$1:$C$600,2,0),"")</f>
        <v/>
      </c>
      <c r="J4325" s="63"/>
      <c r="L4325" s="125" t="str">
        <f>IF(F4325="","",_xlfn.IFNA((VLOOKUP(F4325,help!L:M,2,0))*G4325,"غير مسجلة في المشتريات"))</f>
        <v/>
      </c>
    </row>
    <row r="4326" spans="2:12" x14ac:dyDescent="0.2">
      <c r="B4326" s="14">
        <f>COUNTIFS($E$3:E4326,تقرير!$E$4)</f>
        <v>21</v>
      </c>
      <c r="C4326" s="48"/>
      <c r="D4326" s="48"/>
      <c r="E4326" s="48"/>
      <c r="F4326" s="50"/>
      <c r="G4326" s="51"/>
      <c r="H4326" s="128" t="str">
        <f>IF(F4326="","",_xlfn.IFNA(VLOOKUP(F4326,'سجل المشتريات'!E:M,9,0),"غير مسجلة في المشتريات"))</f>
        <v/>
      </c>
      <c r="I4326" s="27" t="str">
        <f>_xlfn.IFNA(VLOOKUP(E4326,الاوردرات!$B$1:$C$600,2,0),"")</f>
        <v/>
      </c>
      <c r="J4326" s="63"/>
      <c r="L4326" s="125" t="str">
        <f>IF(F4326="","",_xlfn.IFNA((VLOOKUP(F4326,help!L:M,2,0))*G4326,"غير مسجلة في المشتريات"))</f>
        <v/>
      </c>
    </row>
    <row r="4327" spans="2:12" x14ac:dyDescent="0.2">
      <c r="B4327" s="14">
        <f>COUNTIFS($E$3:E4327,تقرير!$E$4)</f>
        <v>21</v>
      </c>
      <c r="C4327" s="48"/>
      <c r="D4327" s="48"/>
      <c r="E4327" s="48"/>
      <c r="F4327" s="50"/>
      <c r="G4327" s="51"/>
      <c r="H4327" s="128" t="str">
        <f>IF(F4327="","",_xlfn.IFNA(VLOOKUP(F4327,'سجل المشتريات'!E:M,9,0),"غير مسجلة في المشتريات"))</f>
        <v/>
      </c>
      <c r="I4327" s="27" t="str">
        <f>_xlfn.IFNA(VLOOKUP(E4327,الاوردرات!$B$1:$C$600,2,0),"")</f>
        <v/>
      </c>
      <c r="J4327" s="63"/>
      <c r="L4327" s="125" t="str">
        <f>IF(F4327="","",_xlfn.IFNA((VLOOKUP(F4327,help!L:M,2,0))*G4327,"غير مسجلة في المشتريات"))</f>
        <v/>
      </c>
    </row>
    <row r="4328" spans="2:12" x14ac:dyDescent="0.2">
      <c r="B4328" s="14">
        <f>COUNTIFS($E$3:E4328,تقرير!$E$4)</f>
        <v>21</v>
      </c>
      <c r="C4328" s="48"/>
      <c r="D4328" s="48"/>
      <c r="E4328" s="48"/>
      <c r="F4328" s="50"/>
      <c r="G4328" s="51"/>
      <c r="H4328" s="128" t="str">
        <f>IF(F4328="","",_xlfn.IFNA(VLOOKUP(F4328,'سجل المشتريات'!E:M,9,0),"غير مسجلة في المشتريات"))</f>
        <v/>
      </c>
      <c r="I4328" s="27" t="str">
        <f>_xlfn.IFNA(VLOOKUP(E4328,الاوردرات!$B$1:$C$600,2,0),"")</f>
        <v/>
      </c>
      <c r="J4328" s="63"/>
      <c r="L4328" s="125" t="str">
        <f>IF(F4328="","",_xlfn.IFNA((VLOOKUP(F4328,help!L:M,2,0))*G4328,"غير مسجلة في المشتريات"))</f>
        <v/>
      </c>
    </row>
    <row r="4329" spans="2:12" x14ac:dyDescent="0.2">
      <c r="B4329" s="14">
        <f>COUNTIFS($E$3:E4329,تقرير!$E$4)</f>
        <v>21</v>
      </c>
      <c r="C4329" s="48"/>
      <c r="D4329" s="48"/>
      <c r="E4329" s="48"/>
      <c r="F4329" s="50"/>
      <c r="G4329" s="51"/>
      <c r="H4329" s="128" t="str">
        <f>IF(F4329="","",_xlfn.IFNA(VLOOKUP(F4329,'سجل المشتريات'!E:M,9,0),"غير مسجلة في المشتريات"))</f>
        <v/>
      </c>
      <c r="I4329" s="27" t="str">
        <f>_xlfn.IFNA(VLOOKUP(E4329,الاوردرات!$B$1:$C$600,2,0),"")</f>
        <v/>
      </c>
      <c r="J4329" s="63"/>
      <c r="L4329" s="125" t="str">
        <f>IF(F4329="","",_xlfn.IFNA((VLOOKUP(F4329,help!L:M,2,0))*G4329,"غير مسجلة في المشتريات"))</f>
        <v/>
      </c>
    </row>
    <row r="4330" spans="2:12" x14ac:dyDescent="0.2">
      <c r="B4330" s="14">
        <f>COUNTIFS($E$3:E4330,تقرير!$E$4)</f>
        <v>21</v>
      </c>
      <c r="C4330" s="48"/>
      <c r="D4330" s="48"/>
      <c r="E4330" s="48"/>
      <c r="F4330" s="50"/>
      <c r="G4330" s="51"/>
      <c r="H4330" s="128" t="str">
        <f>IF(F4330="","",_xlfn.IFNA(VLOOKUP(F4330,'سجل المشتريات'!E:M,9,0),"غير مسجلة في المشتريات"))</f>
        <v/>
      </c>
      <c r="I4330" s="27" t="str">
        <f>_xlfn.IFNA(VLOOKUP(E4330,الاوردرات!$B$1:$C$600,2,0),"")</f>
        <v/>
      </c>
      <c r="J4330" s="63"/>
      <c r="L4330" s="125" t="str">
        <f>IF(F4330="","",_xlfn.IFNA((VLOOKUP(F4330,help!L:M,2,0))*G4330,"غير مسجلة في المشتريات"))</f>
        <v/>
      </c>
    </row>
    <row r="4331" spans="2:12" x14ac:dyDescent="0.2">
      <c r="B4331" s="14">
        <f>COUNTIFS($E$3:E4331,تقرير!$E$4)</f>
        <v>21</v>
      </c>
      <c r="C4331" s="48"/>
      <c r="D4331" s="48"/>
      <c r="E4331" s="48"/>
      <c r="F4331" s="50"/>
      <c r="G4331" s="51"/>
      <c r="H4331" s="128" t="str">
        <f>IF(F4331="","",_xlfn.IFNA(VLOOKUP(F4331,'سجل المشتريات'!E:M,9,0),"غير مسجلة في المشتريات"))</f>
        <v/>
      </c>
      <c r="I4331" s="27" t="str">
        <f>_xlfn.IFNA(VLOOKUP(E4331,الاوردرات!$B$1:$C$600,2,0),"")</f>
        <v/>
      </c>
      <c r="J4331" s="63"/>
      <c r="L4331" s="125" t="str">
        <f>IF(F4331="","",_xlfn.IFNA((VLOOKUP(F4331,help!L:M,2,0))*G4331,"غير مسجلة في المشتريات"))</f>
        <v/>
      </c>
    </row>
    <row r="4332" spans="2:12" x14ac:dyDescent="0.2">
      <c r="B4332" s="14">
        <f>COUNTIFS($E$3:E4332,تقرير!$E$4)</f>
        <v>21</v>
      </c>
      <c r="C4332" s="48"/>
      <c r="D4332" s="48"/>
      <c r="E4332" s="48"/>
      <c r="F4332" s="50"/>
      <c r="G4332" s="51"/>
      <c r="H4332" s="128" t="str">
        <f>IF(F4332="","",_xlfn.IFNA(VLOOKUP(F4332,'سجل المشتريات'!E:M,9,0),"غير مسجلة في المشتريات"))</f>
        <v/>
      </c>
      <c r="I4332" s="27" t="str">
        <f>_xlfn.IFNA(VLOOKUP(E4332,الاوردرات!$B$1:$C$600,2,0),"")</f>
        <v/>
      </c>
      <c r="J4332" s="63"/>
      <c r="L4332" s="125" t="str">
        <f>IF(F4332="","",_xlfn.IFNA((VLOOKUP(F4332,help!L:M,2,0))*G4332,"غير مسجلة في المشتريات"))</f>
        <v/>
      </c>
    </row>
    <row r="4333" spans="2:12" x14ac:dyDescent="0.2">
      <c r="B4333" s="14">
        <f>COUNTIFS($E$3:E4333,تقرير!$E$4)</f>
        <v>21</v>
      </c>
      <c r="C4333" s="48"/>
      <c r="D4333" s="48"/>
      <c r="E4333" s="48"/>
      <c r="F4333" s="50"/>
      <c r="G4333" s="51"/>
      <c r="H4333" s="128" t="str">
        <f>IF(F4333="","",_xlfn.IFNA(VLOOKUP(F4333,'سجل المشتريات'!E:M,9,0),"غير مسجلة في المشتريات"))</f>
        <v/>
      </c>
      <c r="I4333" s="27" t="str">
        <f>_xlfn.IFNA(VLOOKUP(E4333,الاوردرات!$B$1:$C$600,2,0),"")</f>
        <v/>
      </c>
      <c r="J4333" s="63"/>
      <c r="L4333" s="125" t="str">
        <f>IF(F4333="","",_xlfn.IFNA((VLOOKUP(F4333,help!L:M,2,0))*G4333,"غير مسجلة في المشتريات"))</f>
        <v/>
      </c>
    </row>
    <row r="4334" spans="2:12" x14ac:dyDescent="0.2">
      <c r="B4334" s="14">
        <f>COUNTIFS($E$3:E4334,تقرير!$E$4)</f>
        <v>21</v>
      </c>
      <c r="C4334" s="48"/>
      <c r="D4334" s="48"/>
      <c r="E4334" s="48"/>
      <c r="F4334" s="50"/>
      <c r="G4334" s="51"/>
      <c r="H4334" s="128" t="str">
        <f>IF(F4334="","",_xlfn.IFNA(VLOOKUP(F4334,'سجل المشتريات'!E:M,9,0),"غير مسجلة في المشتريات"))</f>
        <v/>
      </c>
      <c r="I4334" s="27" t="str">
        <f>_xlfn.IFNA(VLOOKUP(E4334,الاوردرات!$B$1:$C$600,2,0),"")</f>
        <v/>
      </c>
      <c r="J4334" s="63"/>
      <c r="L4334" s="125" t="str">
        <f>IF(F4334="","",_xlfn.IFNA((VLOOKUP(F4334,help!L:M,2,0))*G4334,"غير مسجلة في المشتريات"))</f>
        <v/>
      </c>
    </row>
    <row r="4335" spans="2:12" x14ac:dyDescent="0.2">
      <c r="B4335" s="14">
        <f>COUNTIFS($E$3:E4335,تقرير!$E$4)</f>
        <v>21</v>
      </c>
      <c r="C4335" s="48"/>
      <c r="D4335" s="48"/>
      <c r="E4335" s="48"/>
      <c r="F4335" s="50"/>
      <c r="G4335" s="51"/>
      <c r="H4335" s="128" t="str">
        <f>IF(F4335="","",_xlfn.IFNA(VLOOKUP(F4335,'سجل المشتريات'!E:M,9,0),"غير مسجلة في المشتريات"))</f>
        <v/>
      </c>
      <c r="I4335" s="27" t="str">
        <f>_xlfn.IFNA(VLOOKUP(E4335,الاوردرات!$B$1:$C$600,2,0),"")</f>
        <v/>
      </c>
      <c r="J4335" s="63"/>
      <c r="L4335" s="125" t="str">
        <f>IF(F4335="","",_xlfn.IFNA((VLOOKUP(F4335,help!L:M,2,0))*G4335,"غير مسجلة في المشتريات"))</f>
        <v/>
      </c>
    </row>
    <row r="4336" spans="2:12" x14ac:dyDescent="0.2">
      <c r="B4336" s="14">
        <f>COUNTIFS($E$3:E4336,تقرير!$E$4)</f>
        <v>21</v>
      </c>
      <c r="C4336" s="48"/>
      <c r="D4336" s="48"/>
      <c r="E4336" s="48"/>
      <c r="F4336" s="50"/>
      <c r="G4336" s="51"/>
      <c r="H4336" s="128" t="str">
        <f>IF(F4336="","",_xlfn.IFNA(VLOOKUP(F4336,'سجل المشتريات'!E:M,9,0),"غير مسجلة في المشتريات"))</f>
        <v/>
      </c>
      <c r="I4336" s="27" t="str">
        <f>_xlfn.IFNA(VLOOKUP(E4336,الاوردرات!$B$1:$C$600,2,0),"")</f>
        <v/>
      </c>
      <c r="J4336" s="63"/>
      <c r="L4336" s="125" t="str">
        <f>IF(F4336="","",_xlfn.IFNA((VLOOKUP(F4336,help!L:M,2,0))*G4336,"غير مسجلة في المشتريات"))</f>
        <v/>
      </c>
    </row>
    <row r="4337" spans="2:12" x14ac:dyDescent="0.2">
      <c r="B4337" s="14">
        <f>COUNTIFS($E$3:E4337,تقرير!$E$4)</f>
        <v>21</v>
      </c>
      <c r="C4337" s="48"/>
      <c r="D4337" s="48"/>
      <c r="E4337" s="48"/>
      <c r="F4337" s="50"/>
      <c r="G4337" s="51"/>
      <c r="H4337" s="128" t="str">
        <f>IF(F4337="","",_xlfn.IFNA(VLOOKUP(F4337,'سجل المشتريات'!E:M,9,0),"غير مسجلة في المشتريات"))</f>
        <v/>
      </c>
      <c r="I4337" s="27" t="str">
        <f>_xlfn.IFNA(VLOOKUP(E4337,الاوردرات!$B$1:$C$600,2,0),"")</f>
        <v/>
      </c>
      <c r="J4337" s="63"/>
      <c r="L4337" s="125" t="str">
        <f>IF(F4337="","",_xlfn.IFNA((VLOOKUP(F4337,help!L:M,2,0))*G4337,"غير مسجلة في المشتريات"))</f>
        <v/>
      </c>
    </row>
    <row r="4338" spans="2:12" x14ac:dyDescent="0.2">
      <c r="B4338" s="14">
        <f>COUNTIFS($E$3:E4338,تقرير!$E$4)</f>
        <v>21</v>
      </c>
      <c r="C4338" s="48"/>
      <c r="D4338" s="48"/>
      <c r="E4338" s="48"/>
      <c r="F4338" s="50"/>
      <c r="G4338" s="51"/>
      <c r="H4338" s="128" t="str">
        <f>IF(F4338="","",_xlfn.IFNA(VLOOKUP(F4338,'سجل المشتريات'!E:M,9,0),"غير مسجلة في المشتريات"))</f>
        <v/>
      </c>
      <c r="I4338" s="27" t="str">
        <f>_xlfn.IFNA(VLOOKUP(E4338,الاوردرات!$B$1:$C$600,2,0),"")</f>
        <v/>
      </c>
      <c r="J4338" s="63"/>
      <c r="L4338" s="125" t="str">
        <f>IF(F4338="","",_xlfn.IFNA((VLOOKUP(F4338,help!L:M,2,0))*G4338,"غير مسجلة في المشتريات"))</f>
        <v/>
      </c>
    </row>
    <row r="4339" spans="2:12" x14ac:dyDescent="0.2">
      <c r="B4339" s="14">
        <f>COUNTIFS($E$3:E4339,تقرير!$E$4)</f>
        <v>21</v>
      </c>
      <c r="C4339" s="48"/>
      <c r="D4339" s="48"/>
      <c r="E4339" s="48"/>
      <c r="F4339" s="50"/>
      <c r="G4339" s="51"/>
      <c r="H4339" s="128" t="str">
        <f>IF(F4339="","",_xlfn.IFNA(VLOOKUP(F4339,'سجل المشتريات'!E:M,9,0),"غير مسجلة في المشتريات"))</f>
        <v/>
      </c>
      <c r="I4339" s="27" t="str">
        <f>_xlfn.IFNA(VLOOKUP(E4339,الاوردرات!$B$1:$C$600,2,0),"")</f>
        <v/>
      </c>
      <c r="J4339" s="63"/>
      <c r="L4339" s="125" t="str">
        <f>IF(F4339="","",_xlfn.IFNA((VLOOKUP(F4339,help!L:M,2,0))*G4339,"غير مسجلة في المشتريات"))</f>
        <v/>
      </c>
    </row>
    <row r="4340" spans="2:12" x14ac:dyDescent="0.2">
      <c r="B4340" s="14">
        <f>COUNTIFS($E$3:E4340,تقرير!$E$4)</f>
        <v>21</v>
      </c>
      <c r="C4340" s="48"/>
      <c r="D4340" s="48"/>
      <c r="E4340" s="48"/>
      <c r="F4340" s="50"/>
      <c r="G4340" s="51"/>
      <c r="H4340" s="128" t="str">
        <f>IF(F4340="","",_xlfn.IFNA(VLOOKUP(F4340,'سجل المشتريات'!E:M,9,0),"غير مسجلة في المشتريات"))</f>
        <v/>
      </c>
      <c r="I4340" s="27" t="str">
        <f>_xlfn.IFNA(VLOOKUP(E4340,الاوردرات!$B$1:$C$600,2,0),"")</f>
        <v/>
      </c>
      <c r="J4340" s="63"/>
      <c r="L4340" s="125" t="str">
        <f>IF(F4340="","",_xlfn.IFNA((VLOOKUP(F4340,help!L:M,2,0))*G4340,"غير مسجلة في المشتريات"))</f>
        <v/>
      </c>
    </row>
    <row r="4341" spans="2:12" x14ac:dyDescent="0.2">
      <c r="B4341" s="14">
        <f>COUNTIFS($E$3:E4341,تقرير!$E$4)</f>
        <v>21</v>
      </c>
      <c r="C4341" s="48"/>
      <c r="D4341" s="48"/>
      <c r="E4341" s="48"/>
      <c r="F4341" s="50"/>
      <c r="G4341" s="51"/>
      <c r="H4341" s="128" t="str">
        <f>IF(F4341="","",_xlfn.IFNA(VLOOKUP(F4341,'سجل المشتريات'!E:M,9,0),"غير مسجلة في المشتريات"))</f>
        <v/>
      </c>
      <c r="I4341" s="27" t="str">
        <f>_xlfn.IFNA(VLOOKUP(E4341,الاوردرات!$B$1:$C$600,2,0),"")</f>
        <v/>
      </c>
      <c r="J4341" s="63"/>
      <c r="L4341" s="125" t="str">
        <f>IF(F4341="","",_xlfn.IFNA((VLOOKUP(F4341,help!L:M,2,0))*G4341,"غير مسجلة في المشتريات"))</f>
        <v/>
      </c>
    </row>
    <row r="4342" spans="2:12" x14ac:dyDescent="0.2">
      <c r="B4342" s="14">
        <f>COUNTIFS($E$3:E4342,تقرير!$E$4)</f>
        <v>21</v>
      </c>
      <c r="C4342" s="48"/>
      <c r="D4342" s="48"/>
      <c r="E4342" s="48"/>
      <c r="F4342" s="50"/>
      <c r="G4342" s="51"/>
      <c r="H4342" s="128" t="str">
        <f>IF(F4342="","",_xlfn.IFNA(VLOOKUP(F4342,'سجل المشتريات'!E:M,9,0),"غير مسجلة في المشتريات"))</f>
        <v/>
      </c>
      <c r="I4342" s="27" t="str">
        <f>_xlfn.IFNA(VLOOKUP(E4342,الاوردرات!$B$1:$C$600,2,0),"")</f>
        <v/>
      </c>
      <c r="J4342" s="63"/>
      <c r="L4342" s="125" t="str">
        <f>IF(F4342="","",_xlfn.IFNA((VLOOKUP(F4342,help!L:M,2,0))*G4342,"غير مسجلة في المشتريات"))</f>
        <v/>
      </c>
    </row>
    <row r="4343" spans="2:12" x14ac:dyDescent="0.2">
      <c r="B4343" s="14">
        <f>COUNTIFS($E$3:E4343,تقرير!$E$4)</f>
        <v>21</v>
      </c>
      <c r="C4343" s="48"/>
      <c r="D4343" s="48"/>
      <c r="E4343" s="48"/>
      <c r="F4343" s="50"/>
      <c r="G4343" s="51"/>
      <c r="H4343" s="128" t="str">
        <f>IF(F4343="","",_xlfn.IFNA(VLOOKUP(F4343,'سجل المشتريات'!E:M,9,0),"غير مسجلة في المشتريات"))</f>
        <v/>
      </c>
      <c r="I4343" s="27" t="str">
        <f>_xlfn.IFNA(VLOOKUP(E4343,الاوردرات!$B$1:$C$600,2,0),"")</f>
        <v/>
      </c>
      <c r="J4343" s="63"/>
      <c r="L4343" s="125" t="str">
        <f>IF(F4343="","",_xlfn.IFNA((VLOOKUP(F4343,help!L:M,2,0))*G4343,"غير مسجلة في المشتريات"))</f>
        <v/>
      </c>
    </row>
    <row r="4344" spans="2:12" x14ac:dyDescent="0.2">
      <c r="B4344" s="14">
        <f>COUNTIFS($E$3:E4344,تقرير!$E$4)</f>
        <v>21</v>
      </c>
      <c r="C4344" s="48"/>
      <c r="D4344" s="48"/>
      <c r="E4344" s="48"/>
      <c r="F4344" s="50"/>
      <c r="G4344" s="51"/>
      <c r="H4344" s="128" t="str">
        <f>IF(F4344="","",_xlfn.IFNA(VLOOKUP(F4344,'سجل المشتريات'!E:M,9,0),"غير مسجلة في المشتريات"))</f>
        <v/>
      </c>
      <c r="I4344" s="27" t="str">
        <f>_xlfn.IFNA(VLOOKUP(E4344,الاوردرات!$B$1:$C$600,2,0),"")</f>
        <v/>
      </c>
      <c r="J4344" s="63"/>
      <c r="L4344" s="125" t="str">
        <f>IF(F4344="","",_xlfn.IFNA((VLOOKUP(F4344,help!L:M,2,0))*G4344,"غير مسجلة في المشتريات"))</f>
        <v/>
      </c>
    </row>
    <row r="4345" spans="2:12" x14ac:dyDescent="0.2">
      <c r="B4345" s="14">
        <f>COUNTIFS($E$3:E4345,تقرير!$E$4)</f>
        <v>21</v>
      </c>
      <c r="C4345" s="48"/>
      <c r="D4345" s="48"/>
      <c r="E4345" s="48"/>
      <c r="F4345" s="50"/>
      <c r="G4345" s="51"/>
      <c r="H4345" s="128" t="str">
        <f>IF(F4345="","",_xlfn.IFNA(VLOOKUP(F4345,'سجل المشتريات'!E:M,9,0),"غير مسجلة في المشتريات"))</f>
        <v/>
      </c>
      <c r="I4345" s="27" t="str">
        <f>_xlfn.IFNA(VLOOKUP(E4345,الاوردرات!$B$1:$C$600,2,0),"")</f>
        <v/>
      </c>
      <c r="J4345" s="63"/>
      <c r="L4345" s="125" t="str">
        <f>IF(F4345="","",_xlfn.IFNA((VLOOKUP(F4345,help!L:M,2,0))*G4345,"غير مسجلة في المشتريات"))</f>
        <v/>
      </c>
    </row>
    <row r="4346" spans="2:12" x14ac:dyDescent="0.2">
      <c r="B4346" s="14">
        <f>COUNTIFS($E$3:E4346,تقرير!$E$4)</f>
        <v>21</v>
      </c>
      <c r="C4346" s="48"/>
      <c r="D4346" s="48"/>
      <c r="E4346" s="48"/>
      <c r="F4346" s="50"/>
      <c r="G4346" s="51"/>
      <c r="H4346" s="128" t="str">
        <f>IF(F4346="","",_xlfn.IFNA(VLOOKUP(F4346,'سجل المشتريات'!E:M,9,0),"غير مسجلة في المشتريات"))</f>
        <v/>
      </c>
      <c r="I4346" s="27" t="str">
        <f>_xlfn.IFNA(VLOOKUP(E4346,الاوردرات!$B$1:$C$600,2,0),"")</f>
        <v/>
      </c>
      <c r="J4346" s="63"/>
      <c r="L4346" s="125" t="str">
        <f>IF(F4346="","",_xlfn.IFNA((VLOOKUP(F4346,help!L:M,2,0))*G4346,"غير مسجلة في المشتريات"))</f>
        <v/>
      </c>
    </row>
    <row r="4347" spans="2:12" x14ac:dyDescent="0.2">
      <c r="B4347" s="14">
        <f>COUNTIFS($E$3:E4347,تقرير!$E$4)</f>
        <v>21</v>
      </c>
      <c r="C4347" s="48"/>
      <c r="D4347" s="48"/>
      <c r="E4347" s="48"/>
      <c r="F4347" s="50"/>
      <c r="G4347" s="51"/>
      <c r="H4347" s="128" t="str">
        <f>IF(F4347="","",_xlfn.IFNA(VLOOKUP(F4347,'سجل المشتريات'!E:M,9,0),"غير مسجلة في المشتريات"))</f>
        <v/>
      </c>
      <c r="I4347" s="27" t="str">
        <f>_xlfn.IFNA(VLOOKUP(E4347,الاوردرات!$B$1:$C$600,2,0),"")</f>
        <v/>
      </c>
      <c r="J4347" s="63"/>
      <c r="L4347" s="125" t="str">
        <f>IF(F4347="","",_xlfn.IFNA((VLOOKUP(F4347,help!L:M,2,0))*G4347,"غير مسجلة في المشتريات"))</f>
        <v/>
      </c>
    </row>
    <row r="4348" spans="2:12" x14ac:dyDescent="0.2">
      <c r="B4348" s="14">
        <f>COUNTIFS($E$3:E4348,تقرير!$E$4)</f>
        <v>21</v>
      </c>
      <c r="C4348" s="48"/>
      <c r="D4348" s="48"/>
      <c r="E4348" s="48"/>
      <c r="F4348" s="50"/>
      <c r="G4348" s="51"/>
      <c r="H4348" s="128" t="str">
        <f>IF(F4348="","",_xlfn.IFNA(VLOOKUP(F4348,'سجل المشتريات'!E:M,9,0),"غير مسجلة في المشتريات"))</f>
        <v/>
      </c>
      <c r="I4348" s="27" t="str">
        <f>_xlfn.IFNA(VLOOKUP(E4348,الاوردرات!$B$1:$C$600,2,0),"")</f>
        <v/>
      </c>
      <c r="J4348" s="63"/>
      <c r="L4348" s="125" t="str">
        <f>IF(F4348="","",_xlfn.IFNA((VLOOKUP(F4348,help!L:M,2,0))*G4348,"غير مسجلة في المشتريات"))</f>
        <v/>
      </c>
    </row>
    <row r="4349" spans="2:12" x14ac:dyDescent="0.2">
      <c r="B4349" s="14">
        <f>COUNTIFS($E$3:E4349,تقرير!$E$4)</f>
        <v>21</v>
      </c>
      <c r="C4349" s="48"/>
      <c r="D4349" s="48"/>
      <c r="E4349" s="48"/>
      <c r="F4349" s="50"/>
      <c r="G4349" s="51"/>
      <c r="H4349" s="128" t="str">
        <f>IF(F4349="","",_xlfn.IFNA(VLOOKUP(F4349,'سجل المشتريات'!E:M,9,0),"غير مسجلة في المشتريات"))</f>
        <v/>
      </c>
      <c r="I4349" s="27" t="str">
        <f>_xlfn.IFNA(VLOOKUP(E4349,الاوردرات!$B$1:$C$600,2,0),"")</f>
        <v/>
      </c>
      <c r="J4349" s="63"/>
      <c r="L4349" s="125" t="str">
        <f>IF(F4349="","",_xlfn.IFNA((VLOOKUP(F4349,help!L:M,2,0))*G4349,"غير مسجلة في المشتريات"))</f>
        <v/>
      </c>
    </row>
    <row r="4350" spans="2:12" x14ac:dyDescent="0.2">
      <c r="B4350" s="14">
        <f>COUNTIFS($E$3:E4350,تقرير!$E$4)</f>
        <v>21</v>
      </c>
      <c r="C4350" s="48"/>
      <c r="D4350" s="48"/>
      <c r="E4350" s="48"/>
      <c r="F4350" s="50"/>
      <c r="G4350" s="51"/>
      <c r="H4350" s="128" t="str">
        <f>IF(F4350="","",_xlfn.IFNA(VLOOKUP(F4350,'سجل المشتريات'!E:M,9,0),"غير مسجلة في المشتريات"))</f>
        <v/>
      </c>
      <c r="I4350" s="27" t="str">
        <f>_xlfn.IFNA(VLOOKUP(E4350,الاوردرات!$B$1:$C$600,2,0),"")</f>
        <v/>
      </c>
      <c r="J4350" s="63"/>
      <c r="L4350" s="125" t="str">
        <f>IF(F4350="","",_xlfn.IFNA((VLOOKUP(F4350,help!L:M,2,0))*G4350,"غير مسجلة في المشتريات"))</f>
        <v/>
      </c>
    </row>
    <row r="4351" spans="2:12" x14ac:dyDescent="0.2">
      <c r="B4351" s="14">
        <f>COUNTIFS($E$3:E4351,تقرير!$E$4)</f>
        <v>21</v>
      </c>
      <c r="C4351" s="48"/>
      <c r="D4351" s="48"/>
      <c r="E4351" s="48"/>
      <c r="F4351" s="50"/>
      <c r="G4351" s="51"/>
      <c r="H4351" s="128" t="str">
        <f>IF(F4351="","",_xlfn.IFNA(VLOOKUP(F4351,'سجل المشتريات'!E:M,9,0),"غير مسجلة في المشتريات"))</f>
        <v/>
      </c>
      <c r="I4351" s="27" t="str">
        <f>_xlfn.IFNA(VLOOKUP(E4351,الاوردرات!$B$1:$C$600,2,0),"")</f>
        <v/>
      </c>
      <c r="J4351" s="63"/>
      <c r="L4351" s="125" t="str">
        <f>IF(F4351="","",_xlfn.IFNA((VLOOKUP(F4351,help!L:M,2,0))*G4351,"غير مسجلة في المشتريات"))</f>
        <v/>
      </c>
    </row>
    <row r="4352" spans="2:12" x14ac:dyDescent="0.2">
      <c r="B4352" s="14">
        <f>COUNTIFS($E$3:E4352,تقرير!$E$4)</f>
        <v>21</v>
      </c>
      <c r="C4352" s="48"/>
      <c r="D4352" s="48"/>
      <c r="E4352" s="48"/>
      <c r="F4352" s="50"/>
      <c r="G4352" s="51"/>
      <c r="H4352" s="128" t="str">
        <f>IF(F4352="","",_xlfn.IFNA(VLOOKUP(F4352,'سجل المشتريات'!E:M,9,0),"غير مسجلة في المشتريات"))</f>
        <v/>
      </c>
      <c r="I4352" s="27" t="str">
        <f>_xlfn.IFNA(VLOOKUP(E4352,الاوردرات!$B$1:$C$600,2,0),"")</f>
        <v/>
      </c>
      <c r="J4352" s="63"/>
      <c r="L4352" s="125" t="str">
        <f>IF(F4352="","",_xlfn.IFNA((VLOOKUP(F4352,help!L:M,2,0))*G4352,"غير مسجلة في المشتريات"))</f>
        <v/>
      </c>
    </row>
    <row r="4353" spans="2:12" x14ac:dyDescent="0.2">
      <c r="B4353" s="14">
        <f>COUNTIFS($E$3:E4353,تقرير!$E$4)</f>
        <v>21</v>
      </c>
      <c r="C4353" s="48"/>
      <c r="D4353" s="48"/>
      <c r="E4353" s="48"/>
      <c r="F4353" s="50"/>
      <c r="G4353" s="51"/>
      <c r="H4353" s="128" t="str">
        <f>IF(F4353="","",_xlfn.IFNA(VLOOKUP(F4353,'سجل المشتريات'!E:M,9,0),"غير مسجلة في المشتريات"))</f>
        <v/>
      </c>
      <c r="I4353" s="27" t="str">
        <f>_xlfn.IFNA(VLOOKUP(E4353,الاوردرات!$B$1:$C$600,2,0),"")</f>
        <v/>
      </c>
      <c r="J4353" s="63"/>
      <c r="L4353" s="125" t="str">
        <f>IF(F4353="","",_xlfn.IFNA((VLOOKUP(F4353,help!L:M,2,0))*G4353,"غير مسجلة في المشتريات"))</f>
        <v/>
      </c>
    </row>
    <row r="4354" spans="2:12" x14ac:dyDescent="0.2">
      <c r="B4354" s="14">
        <f>COUNTIFS($E$3:E4354,تقرير!$E$4)</f>
        <v>21</v>
      </c>
      <c r="C4354" s="48"/>
      <c r="D4354" s="48"/>
      <c r="E4354" s="48"/>
      <c r="F4354" s="50"/>
      <c r="G4354" s="51"/>
      <c r="H4354" s="128" t="str">
        <f>IF(F4354="","",_xlfn.IFNA(VLOOKUP(F4354,'سجل المشتريات'!E:M,9,0),"غير مسجلة في المشتريات"))</f>
        <v/>
      </c>
      <c r="I4354" s="27" t="str">
        <f>_xlfn.IFNA(VLOOKUP(E4354,الاوردرات!$B$1:$C$600,2,0),"")</f>
        <v/>
      </c>
      <c r="J4354" s="63"/>
      <c r="L4354" s="125" t="str">
        <f>IF(F4354="","",_xlfn.IFNA((VLOOKUP(F4354,help!L:M,2,0))*G4354,"غير مسجلة في المشتريات"))</f>
        <v/>
      </c>
    </row>
    <row r="4355" spans="2:12" x14ac:dyDescent="0.2">
      <c r="B4355" s="14">
        <f>COUNTIFS($E$3:E4355,تقرير!$E$4)</f>
        <v>21</v>
      </c>
      <c r="C4355" s="48"/>
      <c r="D4355" s="48"/>
      <c r="E4355" s="48"/>
      <c r="F4355" s="50"/>
      <c r="G4355" s="51"/>
      <c r="H4355" s="128" t="str">
        <f>IF(F4355="","",_xlfn.IFNA(VLOOKUP(F4355,'سجل المشتريات'!E:M,9,0),"غير مسجلة في المشتريات"))</f>
        <v/>
      </c>
      <c r="I4355" s="27" t="str">
        <f>_xlfn.IFNA(VLOOKUP(E4355,الاوردرات!$B$1:$C$600,2,0),"")</f>
        <v/>
      </c>
      <c r="J4355" s="63"/>
      <c r="L4355" s="125" t="str">
        <f>IF(F4355="","",_xlfn.IFNA((VLOOKUP(F4355,help!L:M,2,0))*G4355,"غير مسجلة في المشتريات"))</f>
        <v/>
      </c>
    </row>
    <row r="4356" spans="2:12" x14ac:dyDescent="0.2">
      <c r="B4356" s="14">
        <f>COUNTIFS($E$3:E4356,تقرير!$E$4)</f>
        <v>21</v>
      </c>
      <c r="C4356" s="48"/>
      <c r="D4356" s="48"/>
      <c r="E4356" s="48"/>
      <c r="F4356" s="50"/>
      <c r="G4356" s="51"/>
      <c r="H4356" s="128" t="str">
        <f>IF(F4356="","",_xlfn.IFNA(VLOOKUP(F4356,'سجل المشتريات'!E:M,9,0),"غير مسجلة في المشتريات"))</f>
        <v/>
      </c>
      <c r="I4356" s="27" t="str">
        <f>_xlfn.IFNA(VLOOKUP(E4356,الاوردرات!$B$1:$C$600,2,0),"")</f>
        <v/>
      </c>
      <c r="J4356" s="63"/>
      <c r="L4356" s="125" t="str">
        <f>IF(F4356="","",_xlfn.IFNA((VLOOKUP(F4356,help!L:M,2,0))*G4356,"غير مسجلة في المشتريات"))</f>
        <v/>
      </c>
    </row>
    <row r="4357" spans="2:12" x14ac:dyDescent="0.2">
      <c r="B4357" s="14">
        <f>COUNTIFS($E$3:E4357,تقرير!$E$4)</f>
        <v>21</v>
      </c>
      <c r="C4357" s="48"/>
      <c r="D4357" s="48"/>
      <c r="E4357" s="48"/>
      <c r="F4357" s="50"/>
      <c r="G4357" s="51"/>
      <c r="H4357" s="128" t="str">
        <f>IF(F4357="","",_xlfn.IFNA(VLOOKUP(F4357,'سجل المشتريات'!E:M,9,0),"غير مسجلة في المشتريات"))</f>
        <v/>
      </c>
      <c r="I4357" s="27" t="str">
        <f>_xlfn.IFNA(VLOOKUP(E4357,الاوردرات!$B$1:$C$600,2,0),"")</f>
        <v/>
      </c>
      <c r="J4357" s="63"/>
      <c r="L4357" s="125" t="str">
        <f>IF(F4357="","",_xlfn.IFNA((VLOOKUP(F4357,help!L:M,2,0))*G4357,"غير مسجلة في المشتريات"))</f>
        <v/>
      </c>
    </row>
    <row r="4358" spans="2:12" x14ac:dyDescent="0.2">
      <c r="B4358" s="14">
        <f>COUNTIFS($E$3:E4358,تقرير!$E$4)</f>
        <v>21</v>
      </c>
      <c r="C4358" s="48"/>
      <c r="D4358" s="48"/>
      <c r="E4358" s="48"/>
      <c r="F4358" s="50"/>
      <c r="G4358" s="51"/>
      <c r="H4358" s="128" t="str">
        <f>IF(F4358="","",_xlfn.IFNA(VLOOKUP(F4358,'سجل المشتريات'!E:M,9,0),"غير مسجلة في المشتريات"))</f>
        <v/>
      </c>
      <c r="I4358" s="27" t="str">
        <f>_xlfn.IFNA(VLOOKUP(E4358,الاوردرات!$B$1:$C$600,2,0),"")</f>
        <v/>
      </c>
      <c r="J4358" s="63"/>
      <c r="L4358" s="125" t="str">
        <f>IF(F4358="","",_xlfn.IFNA((VLOOKUP(F4358,help!L:M,2,0))*G4358,"غير مسجلة في المشتريات"))</f>
        <v/>
      </c>
    </row>
    <row r="4359" spans="2:12" x14ac:dyDescent="0.2">
      <c r="B4359" s="14">
        <f>COUNTIFS($E$3:E4359,تقرير!$E$4)</f>
        <v>21</v>
      </c>
      <c r="C4359" s="48"/>
      <c r="D4359" s="48"/>
      <c r="E4359" s="48"/>
      <c r="F4359" s="50"/>
      <c r="G4359" s="51"/>
      <c r="H4359" s="128" t="str">
        <f>IF(F4359="","",_xlfn.IFNA(VLOOKUP(F4359,'سجل المشتريات'!E:M,9,0),"غير مسجلة في المشتريات"))</f>
        <v/>
      </c>
      <c r="I4359" s="27" t="str">
        <f>_xlfn.IFNA(VLOOKUP(E4359,الاوردرات!$B$1:$C$600,2,0),"")</f>
        <v/>
      </c>
      <c r="J4359" s="63"/>
      <c r="L4359" s="125" t="str">
        <f>IF(F4359="","",_xlfn.IFNA((VLOOKUP(F4359,help!L:M,2,0))*G4359,"غير مسجلة في المشتريات"))</f>
        <v/>
      </c>
    </row>
    <row r="4360" spans="2:12" x14ac:dyDescent="0.2">
      <c r="B4360" s="14">
        <f>COUNTIFS($E$3:E4360,تقرير!$E$4)</f>
        <v>21</v>
      </c>
      <c r="C4360" s="48"/>
      <c r="D4360" s="48"/>
      <c r="E4360" s="48"/>
      <c r="F4360" s="50"/>
      <c r="G4360" s="51"/>
      <c r="H4360" s="128" t="str">
        <f>IF(F4360="","",_xlfn.IFNA(VLOOKUP(F4360,'سجل المشتريات'!E:M,9,0),"غير مسجلة في المشتريات"))</f>
        <v/>
      </c>
      <c r="I4360" s="27" t="str">
        <f>_xlfn.IFNA(VLOOKUP(E4360,الاوردرات!$B$1:$C$600,2,0),"")</f>
        <v/>
      </c>
      <c r="J4360" s="63"/>
      <c r="L4360" s="125" t="str">
        <f>IF(F4360="","",_xlfn.IFNA((VLOOKUP(F4360,help!L:M,2,0))*G4360,"غير مسجلة في المشتريات"))</f>
        <v/>
      </c>
    </row>
    <row r="4361" spans="2:12" x14ac:dyDescent="0.2">
      <c r="B4361" s="14">
        <f>COUNTIFS($E$3:E4361,تقرير!$E$4)</f>
        <v>21</v>
      </c>
      <c r="C4361" s="48"/>
      <c r="D4361" s="48"/>
      <c r="E4361" s="48"/>
      <c r="F4361" s="50"/>
      <c r="G4361" s="51"/>
      <c r="H4361" s="128" t="str">
        <f>IF(F4361="","",_xlfn.IFNA(VLOOKUP(F4361,'سجل المشتريات'!E:M,9,0),"غير مسجلة في المشتريات"))</f>
        <v/>
      </c>
      <c r="I4361" s="27" t="str">
        <f>_xlfn.IFNA(VLOOKUP(E4361,الاوردرات!$B$1:$C$600,2,0),"")</f>
        <v/>
      </c>
      <c r="J4361" s="63"/>
      <c r="L4361" s="125" t="str">
        <f>IF(F4361="","",_xlfn.IFNA((VLOOKUP(F4361,help!L:M,2,0))*G4361,"غير مسجلة في المشتريات"))</f>
        <v/>
      </c>
    </row>
    <row r="4362" spans="2:12" x14ac:dyDescent="0.2">
      <c r="B4362" s="14">
        <f>COUNTIFS($E$3:E4362,تقرير!$E$4)</f>
        <v>21</v>
      </c>
      <c r="C4362" s="48"/>
      <c r="D4362" s="48"/>
      <c r="E4362" s="48"/>
      <c r="F4362" s="50"/>
      <c r="G4362" s="51"/>
      <c r="H4362" s="128" t="str">
        <f>IF(F4362="","",_xlfn.IFNA(VLOOKUP(F4362,'سجل المشتريات'!E:M,9,0),"غير مسجلة في المشتريات"))</f>
        <v/>
      </c>
      <c r="I4362" s="27" t="str">
        <f>_xlfn.IFNA(VLOOKUP(E4362,الاوردرات!$B$1:$C$600,2,0),"")</f>
        <v/>
      </c>
      <c r="J4362" s="63"/>
      <c r="L4362" s="125" t="str">
        <f>IF(F4362="","",_xlfn.IFNA((VLOOKUP(F4362,help!L:M,2,0))*G4362,"غير مسجلة في المشتريات"))</f>
        <v/>
      </c>
    </row>
    <row r="4363" spans="2:12" x14ac:dyDescent="0.2">
      <c r="B4363" s="14">
        <f>COUNTIFS($E$3:E4363,تقرير!$E$4)</f>
        <v>21</v>
      </c>
      <c r="C4363" s="48"/>
      <c r="D4363" s="48"/>
      <c r="E4363" s="48"/>
      <c r="F4363" s="50"/>
      <c r="G4363" s="51"/>
      <c r="H4363" s="128" t="str">
        <f>IF(F4363="","",_xlfn.IFNA(VLOOKUP(F4363,'سجل المشتريات'!E:M,9,0),"غير مسجلة في المشتريات"))</f>
        <v/>
      </c>
      <c r="I4363" s="27" t="str">
        <f>_xlfn.IFNA(VLOOKUP(E4363,الاوردرات!$B$1:$C$600,2,0),"")</f>
        <v/>
      </c>
      <c r="J4363" s="63"/>
      <c r="L4363" s="125" t="str">
        <f>IF(F4363="","",_xlfn.IFNA((VLOOKUP(F4363,help!L:M,2,0))*G4363,"غير مسجلة في المشتريات"))</f>
        <v/>
      </c>
    </row>
    <row r="4364" spans="2:12" x14ac:dyDescent="0.2">
      <c r="B4364" s="14">
        <f>COUNTIFS($E$3:E4364,تقرير!$E$4)</f>
        <v>21</v>
      </c>
      <c r="C4364" s="48"/>
      <c r="D4364" s="48"/>
      <c r="E4364" s="48"/>
      <c r="F4364" s="50"/>
      <c r="G4364" s="51"/>
      <c r="H4364" s="128" t="str">
        <f>IF(F4364="","",_xlfn.IFNA(VLOOKUP(F4364,'سجل المشتريات'!E:M,9,0),"غير مسجلة في المشتريات"))</f>
        <v/>
      </c>
      <c r="I4364" s="27" t="str">
        <f>_xlfn.IFNA(VLOOKUP(E4364,الاوردرات!$B$1:$C$600,2,0),"")</f>
        <v/>
      </c>
      <c r="J4364" s="63"/>
      <c r="L4364" s="125" t="str">
        <f>IF(F4364="","",_xlfn.IFNA((VLOOKUP(F4364,help!L:M,2,0))*G4364,"غير مسجلة في المشتريات"))</f>
        <v/>
      </c>
    </row>
    <row r="4365" spans="2:12" x14ac:dyDescent="0.2">
      <c r="B4365" s="14">
        <f>COUNTIFS($E$3:E4365,تقرير!$E$4)</f>
        <v>21</v>
      </c>
      <c r="C4365" s="48"/>
      <c r="D4365" s="48"/>
      <c r="E4365" s="48"/>
      <c r="F4365" s="50"/>
      <c r="G4365" s="51"/>
      <c r="H4365" s="128" t="str">
        <f>IF(F4365="","",_xlfn.IFNA(VLOOKUP(F4365,'سجل المشتريات'!E:M,9,0),"غير مسجلة في المشتريات"))</f>
        <v/>
      </c>
      <c r="I4365" s="27" t="str">
        <f>_xlfn.IFNA(VLOOKUP(E4365,الاوردرات!$B$1:$C$600,2,0),"")</f>
        <v/>
      </c>
      <c r="J4365" s="63"/>
      <c r="L4365" s="125" t="str">
        <f>IF(F4365="","",_xlfn.IFNA((VLOOKUP(F4365,help!L:M,2,0))*G4365,"غير مسجلة في المشتريات"))</f>
        <v/>
      </c>
    </row>
    <row r="4366" spans="2:12" x14ac:dyDescent="0.2">
      <c r="B4366" s="14">
        <f>COUNTIFS($E$3:E4366,تقرير!$E$4)</f>
        <v>21</v>
      </c>
      <c r="C4366" s="48"/>
      <c r="D4366" s="48"/>
      <c r="E4366" s="48"/>
      <c r="F4366" s="50"/>
      <c r="G4366" s="51"/>
      <c r="H4366" s="128" t="str">
        <f>IF(F4366="","",_xlfn.IFNA(VLOOKUP(F4366,'سجل المشتريات'!E:M,9,0),"غير مسجلة في المشتريات"))</f>
        <v/>
      </c>
      <c r="I4366" s="27" t="str">
        <f>_xlfn.IFNA(VLOOKUP(E4366,الاوردرات!$B$1:$C$600,2,0),"")</f>
        <v/>
      </c>
      <c r="J4366" s="63"/>
      <c r="L4366" s="125" t="str">
        <f>IF(F4366="","",_xlfn.IFNA((VLOOKUP(F4366,help!L:M,2,0))*G4366,"غير مسجلة في المشتريات"))</f>
        <v/>
      </c>
    </row>
    <row r="4367" spans="2:12" x14ac:dyDescent="0.2">
      <c r="B4367" s="14">
        <f>COUNTIFS($E$3:E4367,تقرير!$E$4)</f>
        <v>21</v>
      </c>
      <c r="C4367" s="48"/>
      <c r="D4367" s="48"/>
      <c r="E4367" s="48"/>
      <c r="F4367" s="50"/>
      <c r="G4367" s="51"/>
      <c r="H4367" s="128" t="str">
        <f>IF(F4367="","",_xlfn.IFNA(VLOOKUP(F4367,'سجل المشتريات'!E:M,9,0),"غير مسجلة في المشتريات"))</f>
        <v/>
      </c>
      <c r="I4367" s="27" t="str">
        <f>_xlfn.IFNA(VLOOKUP(E4367,الاوردرات!$B$1:$C$600,2,0),"")</f>
        <v/>
      </c>
      <c r="J4367" s="63"/>
      <c r="L4367" s="125" t="str">
        <f>IF(F4367="","",_xlfn.IFNA((VLOOKUP(F4367,help!L:M,2,0))*G4367,"غير مسجلة في المشتريات"))</f>
        <v/>
      </c>
    </row>
    <row r="4368" spans="2:12" x14ac:dyDescent="0.2">
      <c r="B4368" s="14">
        <f>COUNTIFS($E$3:E4368,تقرير!$E$4)</f>
        <v>21</v>
      </c>
      <c r="C4368" s="48"/>
      <c r="D4368" s="48"/>
      <c r="E4368" s="48"/>
      <c r="F4368" s="50"/>
      <c r="G4368" s="51"/>
      <c r="H4368" s="128" t="str">
        <f>IF(F4368="","",_xlfn.IFNA(VLOOKUP(F4368,'سجل المشتريات'!E:M,9,0),"غير مسجلة في المشتريات"))</f>
        <v/>
      </c>
      <c r="I4368" s="27" t="str">
        <f>_xlfn.IFNA(VLOOKUP(E4368,الاوردرات!$B$1:$C$600,2,0),"")</f>
        <v/>
      </c>
      <c r="J4368" s="63"/>
      <c r="L4368" s="125" t="str">
        <f>IF(F4368="","",_xlfn.IFNA((VLOOKUP(F4368,help!L:M,2,0))*G4368,"غير مسجلة في المشتريات"))</f>
        <v/>
      </c>
    </row>
    <row r="4369" spans="2:12" x14ac:dyDescent="0.2">
      <c r="B4369" s="14">
        <f>COUNTIFS($E$3:E4369,تقرير!$E$4)</f>
        <v>21</v>
      </c>
      <c r="C4369" s="48"/>
      <c r="D4369" s="48"/>
      <c r="E4369" s="48"/>
      <c r="F4369" s="50"/>
      <c r="G4369" s="51"/>
      <c r="H4369" s="128" t="str">
        <f>IF(F4369="","",_xlfn.IFNA(VLOOKUP(F4369,'سجل المشتريات'!E:M,9,0),"غير مسجلة في المشتريات"))</f>
        <v/>
      </c>
      <c r="I4369" s="27" t="str">
        <f>_xlfn.IFNA(VLOOKUP(E4369,الاوردرات!$B$1:$C$600,2,0),"")</f>
        <v/>
      </c>
      <c r="J4369" s="63"/>
      <c r="L4369" s="125" t="str">
        <f>IF(F4369="","",_xlfn.IFNA((VLOOKUP(F4369,help!L:M,2,0))*G4369,"غير مسجلة في المشتريات"))</f>
        <v/>
      </c>
    </row>
    <row r="4370" spans="2:12" x14ac:dyDescent="0.2">
      <c r="B4370" s="14">
        <f>COUNTIFS($E$3:E4370,تقرير!$E$4)</f>
        <v>21</v>
      </c>
      <c r="C4370" s="48"/>
      <c r="D4370" s="48"/>
      <c r="E4370" s="48"/>
      <c r="F4370" s="50"/>
      <c r="G4370" s="51"/>
      <c r="H4370" s="128" t="str">
        <f>IF(F4370="","",_xlfn.IFNA(VLOOKUP(F4370,'سجل المشتريات'!E:M,9,0),"غير مسجلة في المشتريات"))</f>
        <v/>
      </c>
      <c r="I4370" s="27" t="str">
        <f>_xlfn.IFNA(VLOOKUP(E4370,الاوردرات!$B$1:$C$600,2,0),"")</f>
        <v/>
      </c>
      <c r="J4370" s="63"/>
      <c r="L4370" s="125" t="str">
        <f>IF(F4370="","",_xlfn.IFNA((VLOOKUP(F4370,help!L:M,2,0))*G4370,"غير مسجلة في المشتريات"))</f>
        <v/>
      </c>
    </row>
    <row r="4371" spans="2:12" x14ac:dyDescent="0.2">
      <c r="B4371" s="14">
        <f>COUNTIFS($E$3:E4371,تقرير!$E$4)</f>
        <v>21</v>
      </c>
      <c r="C4371" s="48"/>
      <c r="D4371" s="48"/>
      <c r="E4371" s="48"/>
      <c r="F4371" s="50"/>
      <c r="G4371" s="51"/>
      <c r="H4371" s="128" t="str">
        <f>IF(F4371="","",_xlfn.IFNA(VLOOKUP(F4371,'سجل المشتريات'!E:M,9,0),"غير مسجلة في المشتريات"))</f>
        <v/>
      </c>
      <c r="I4371" s="27" t="str">
        <f>_xlfn.IFNA(VLOOKUP(E4371,الاوردرات!$B$1:$C$600,2,0),"")</f>
        <v/>
      </c>
      <c r="J4371" s="63"/>
      <c r="L4371" s="125" t="str">
        <f>IF(F4371="","",_xlfn.IFNA((VLOOKUP(F4371,help!L:M,2,0))*G4371,"غير مسجلة في المشتريات"))</f>
        <v/>
      </c>
    </row>
    <row r="4372" spans="2:12" x14ac:dyDescent="0.2">
      <c r="B4372" s="14">
        <f>COUNTIFS($E$3:E4372,تقرير!$E$4)</f>
        <v>21</v>
      </c>
      <c r="C4372" s="48"/>
      <c r="D4372" s="48"/>
      <c r="E4372" s="48"/>
      <c r="F4372" s="50"/>
      <c r="G4372" s="51"/>
      <c r="H4372" s="128" t="str">
        <f>IF(F4372="","",_xlfn.IFNA(VLOOKUP(F4372,'سجل المشتريات'!E:M,9,0),"غير مسجلة في المشتريات"))</f>
        <v/>
      </c>
      <c r="I4372" s="27" t="str">
        <f>_xlfn.IFNA(VLOOKUP(E4372,الاوردرات!$B$1:$C$600,2,0),"")</f>
        <v/>
      </c>
      <c r="J4372" s="63"/>
      <c r="L4372" s="125" t="str">
        <f>IF(F4372="","",_xlfn.IFNA((VLOOKUP(F4372,help!L:M,2,0))*G4372,"غير مسجلة في المشتريات"))</f>
        <v/>
      </c>
    </row>
    <row r="4373" spans="2:12" x14ac:dyDescent="0.2">
      <c r="B4373" s="14">
        <f>COUNTIFS($E$3:E4373,تقرير!$E$4)</f>
        <v>21</v>
      </c>
      <c r="C4373" s="48"/>
      <c r="D4373" s="48"/>
      <c r="E4373" s="48"/>
      <c r="F4373" s="50"/>
      <c r="G4373" s="51"/>
      <c r="H4373" s="128" t="str">
        <f>IF(F4373="","",_xlfn.IFNA(VLOOKUP(F4373,'سجل المشتريات'!E:M,9,0),"غير مسجلة في المشتريات"))</f>
        <v/>
      </c>
      <c r="I4373" s="27" t="str">
        <f>_xlfn.IFNA(VLOOKUP(E4373,الاوردرات!$B$1:$C$600,2,0),"")</f>
        <v/>
      </c>
      <c r="J4373" s="63"/>
      <c r="L4373" s="125" t="str">
        <f>IF(F4373="","",_xlfn.IFNA((VLOOKUP(F4373,help!L:M,2,0))*G4373,"غير مسجلة في المشتريات"))</f>
        <v/>
      </c>
    </row>
    <row r="4374" spans="2:12" x14ac:dyDescent="0.2">
      <c r="B4374" s="14">
        <f>COUNTIFS($E$3:E4374,تقرير!$E$4)</f>
        <v>21</v>
      </c>
      <c r="C4374" s="48"/>
      <c r="D4374" s="48"/>
      <c r="E4374" s="48"/>
      <c r="F4374" s="50"/>
      <c r="G4374" s="51"/>
      <c r="H4374" s="128" t="str">
        <f>IF(F4374="","",_xlfn.IFNA(VLOOKUP(F4374,'سجل المشتريات'!E:M,9,0),"غير مسجلة في المشتريات"))</f>
        <v/>
      </c>
      <c r="I4374" s="27" t="str">
        <f>_xlfn.IFNA(VLOOKUP(E4374,الاوردرات!$B$1:$C$600,2,0),"")</f>
        <v/>
      </c>
      <c r="J4374" s="63"/>
      <c r="L4374" s="125" t="str">
        <f>IF(F4374="","",_xlfn.IFNA((VLOOKUP(F4374,help!L:M,2,0))*G4374,"غير مسجلة في المشتريات"))</f>
        <v/>
      </c>
    </row>
    <row r="4375" spans="2:12" x14ac:dyDescent="0.2">
      <c r="B4375" s="14">
        <f>COUNTIFS($E$3:E4375,تقرير!$E$4)</f>
        <v>21</v>
      </c>
      <c r="C4375" s="48"/>
      <c r="D4375" s="48"/>
      <c r="E4375" s="48"/>
      <c r="F4375" s="50"/>
      <c r="G4375" s="51"/>
      <c r="H4375" s="128" t="str">
        <f>IF(F4375="","",_xlfn.IFNA(VLOOKUP(F4375,'سجل المشتريات'!E:M,9,0),"غير مسجلة في المشتريات"))</f>
        <v/>
      </c>
      <c r="I4375" s="27" t="str">
        <f>_xlfn.IFNA(VLOOKUP(E4375,الاوردرات!$B$1:$C$600,2,0),"")</f>
        <v/>
      </c>
      <c r="J4375" s="63"/>
      <c r="L4375" s="125" t="str">
        <f>IF(F4375="","",_xlfn.IFNA((VLOOKUP(F4375,help!L:M,2,0))*G4375,"غير مسجلة في المشتريات"))</f>
        <v/>
      </c>
    </row>
    <row r="4376" spans="2:12" x14ac:dyDescent="0.2">
      <c r="B4376" s="14">
        <f>COUNTIFS($E$3:E4376,تقرير!$E$4)</f>
        <v>21</v>
      </c>
      <c r="C4376" s="48"/>
      <c r="D4376" s="48"/>
      <c r="E4376" s="48"/>
      <c r="F4376" s="50"/>
      <c r="G4376" s="51"/>
      <c r="H4376" s="128" t="str">
        <f>IF(F4376="","",_xlfn.IFNA(VLOOKUP(F4376,'سجل المشتريات'!E:M,9,0),"غير مسجلة في المشتريات"))</f>
        <v/>
      </c>
      <c r="I4376" s="27" t="str">
        <f>_xlfn.IFNA(VLOOKUP(E4376,الاوردرات!$B$1:$C$600,2,0),"")</f>
        <v/>
      </c>
      <c r="J4376" s="63"/>
      <c r="L4376" s="125" t="str">
        <f>IF(F4376="","",_xlfn.IFNA((VLOOKUP(F4376,help!L:M,2,0))*G4376,"غير مسجلة في المشتريات"))</f>
        <v/>
      </c>
    </row>
    <row r="4377" spans="2:12" x14ac:dyDescent="0.2">
      <c r="B4377" s="14">
        <f>COUNTIFS($E$3:E4377,تقرير!$E$4)</f>
        <v>21</v>
      </c>
      <c r="C4377" s="48"/>
      <c r="D4377" s="48"/>
      <c r="E4377" s="48"/>
      <c r="F4377" s="50"/>
      <c r="G4377" s="51"/>
      <c r="H4377" s="128" t="str">
        <f>IF(F4377="","",_xlfn.IFNA(VLOOKUP(F4377,'سجل المشتريات'!E:M,9,0),"غير مسجلة في المشتريات"))</f>
        <v/>
      </c>
      <c r="I4377" s="27" t="str">
        <f>_xlfn.IFNA(VLOOKUP(E4377,الاوردرات!$B$1:$C$600,2,0),"")</f>
        <v/>
      </c>
      <c r="J4377" s="63"/>
      <c r="L4377" s="125" t="str">
        <f>IF(F4377="","",_xlfn.IFNA((VLOOKUP(F4377,help!L:M,2,0))*G4377,"غير مسجلة في المشتريات"))</f>
        <v/>
      </c>
    </row>
    <row r="4378" spans="2:12" x14ac:dyDescent="0.2">
      <c r="B4378" s="14">
        <f>COUNTIFS($E$3:E4378,تقرير!$E$4)</f>
        <v>21</v>
      </c>
      <c r="C4378" s="48"/>
      <c r="D4378" s="48"/>
      <c r="E4378" s="48"/>
      <c r="F4378" s="50"/>
      <c r="G4378" s="51"/>
      <c r="H4378" s="128" t="str">
        <f>IF(F4378="","",_xlfn.IFNA(VLOOKUP(F4378,'سجل المشتريات'!E:M,9,0),"غير مسجلة في المشتريات"))</f>
        <v/>
      </c>
      <c r="I4378" s="27" t="str">
        <f>_xlfn.IFNA(VLOOKUP(E4378,الاوردرات!$B$1:$C$600,2,0),"")</f>
        <v/>
      </c>
      <c r="J4378" s="63"/>
      <c r="L4378" s="125" t="str">
        <f>IF(F4378="","",_xlfn.IFNA((VLOOKUP(F4378,help!L:M,2,0))*G4378,"غير مسجلة في المشتريات"))</f>
        <v/>
      </c>
    </row>
    <row r="4379" spans="2:12" x14ac:dyDescent="0.2">
      <c r="B4379" s="14">
        <f>COUNTIFS($E$3:E4379,تقرير!$E$4)</f>
        <v>21</v>
      </c>
      <c r="C4379" s="48"/>
      <c r="D4379" s="48"/>
      <c r="E4379" s="48"/>
      <c r="F4379" s="50"/>
      <c r="G4379" s="51"/>
      <c r="H4379" s="128" t="str">
        <f>IF(F4379="","",_xlfn.IFNA(VLOOKUP(F4379,'سجل المشتريات'!E:M,9,0),"غير مسجلة في المشتريات"))</f>
        <v/>
      </c>
      <c r="I4379" s="27" t="str">
        <f>_xlfn.IFNA(VLOOKUP(E4379,الاوردرات!$B$1:$C$600,2,0),"")</f>
        <v/>
      </c>
      <c r="J4379" s="63"/>
      <c r="L4379" s="125" t="str">
        <f>IF(F4379="","",_xlfn.IFNA((VLOOKUP(F4379,help!L:M,2,0))*G4379,"غير مسجلة في المشتريات"))</f>
        <v/>
      </c>
    </row>
    <row r="4380" spans="2:12" x14ac:dyDescent="0.2">
      <c r="B4380" s="14">
        <f>COUNTIFS($E$3:E4380,تقرير!$E$4)</f>
        <v>21</v>
      </c>
      <c r="C4380" s="48"/>
      <c r="D4380" s="48"/>
      <c r="E4380" s="48"/>
      <c r="F4380" s="50"/>
      <c r="G4380" s="51"/>
      <c r="H4380" s="128" t="str">
        <f>IF(F4380="","",_xlfn.IFNA(VLOOKUP(F4380,'سجل المشتريات'!E:M,9,0),"غير مسجلة في المشتريات"))</f>
        <v/>
      </c>
      <c r="I4380" s="27" t="str">
        <f>_xlfn.IFNA(VLOOKUP(E4380,الاوردرات!$B$1:$C$600,2,0),"")</f>
        <v/>
      </c>
      <c r="J4380" s="63"/>
      <c r="L4380" s="125" t="str">
        <f>IF(F4380="","",_xlfn.IFNA((VLOOKUP(F4380,help!L:M,2,0))*G4380,"غير مسجلة في المشتريات"))</f>
        <v/>
      </c>
    </row>
    <row r="4381" spans="2:12" x14ac:dyDescent="0.2">
      <c r="B4381" s="14">
        <f>COUNTIFS($E$3:E4381,تقرير!$E$4)</f>
        <v>21</v>
      </c>
      <c r="C4381" s="48"/>
      <c r="D4381" s="48"/>
      <c r="E4381" s="48"/>
      <c r="F4381" s="50"/>
      <c r="G4381" s="51"/>
      <c r="H4381" s="128" t="str">
        <f>IF(F4381="","",_xlfn.IFNA(VLOOKUP(F4381,'سجل المشتريات'!E:M,9,0),"غير مسجلة في المشتريات"))</f>
        <v/>
      </c>
      <c r="I4381" s="27" t="str">
        <f>_xlfn.IFNA(VLOOKUP(E4381,الاوردرات!$B$1:$C$600,2,0),"")</f>
        <v/>
      </c>
      <c r="J4381" s="63"/>
      <c r="L4381" s="125" t="str">
        <f>IF(F4381="","",_xlfn.IFNA((VLOOKUP(F4381,help!L:M,2,0))*G4381,"غير مسجلة في المشتريات"))</f>
        <v/>
      </c>
    </row>
    <row r="4382" spans="2:12" x14ac:dyDescent="0.2">
      <c r="B4382" s="14">
        <f>COUNTIFS($E$3:E4382,تقرير!$E$4)</f>
        <v>21</v>
      </c>
      <c r="C4382" s="48"/>
      <c r="D4382" s="48"/>
      <c r="E4382" s="48"/>
      <c r="F4382" s="50"/>
      <c r="G4382" s="51"/>
      <c r="H4382" s="128" t="str">
        <f>IF(F4382="","",_xlfn.IFNA(VLOOKUP(F4382,'سجل المشتريات'!E:M,9,0),"غير مسجلة في المشتريات"))</f>
        <v/>
      </c>
      <c r="I4382" s="27" t="str">
        <f>_xlfn.IFNA(VLOOKUP(E4382,الاوردرات!$B$1:$C$600,2,0),"")</f>
        <v/>
      </c>
      <c r="J4382" s="63"/>
      <c r="L4382" s="125" t="str">
        <f>IF(F4382="","",_xlfn.IFNA((VLOOKUP(F4382,help!L:M,2,0))*G4382,"غير مسجلة في المشتريات"))</f>
        <v/>
      </c>
    </row>
    <row r="4383" spans="2:12" x14ac:dyDescent="0.2">
      <c r="B4383" s="14">
        <f>COUNTIFS($E$3:E4383,تقرير!$E$4)</f>
        <v>21</v>
      </c>
      <c r="C4383" s="48"/>
      <c r="D4383" s="48"/>
      <c r="E4383" s="48"/>
      <c r="F4383" s="50"/>
      <c r="G4383" s="51"/>
      <c r="H4383" s="128" t="str">
        <f>IF(F4383="","",_xlfn.IFNA(VLOOKUP(F4383,'سجل المشتريات'!E:M,9,0),"غير مسجلة في المشتريات"))</f>
        <v/>
      </c>
      <c r="I4383" s="27" t="str">
        <f>_xlfn.IFNA(VLOOKUP(E4383,الاوردرات!$B$1:$C$600,2,0),"")</f>
        <v/>
      </c>
      <c r="J4383" s="63"/>
      <c r="L4383" s="125" t="str">
        <f>IF(F4383="","",_xlfn.IFNA((VLOOKUP(F4383,help!L:M,2,0))*G4383,"غير مسجلة في المشتريات"))</f>
        <v/>
      </c>
    </row>
    <row r="4384" spans="2:12" x14ac:dyDescent="0.2">
      <c r="B4384" s="14">
        <f>COUNTIFS($E$3:E4384,تقرير!$E$4)</f>
        <v>21</v>
      </c>
      <c r="C4384" s="48"/>
      <c r="D4384" s="48"/>
      <c r="E4384" s="48"/>
      <c r="F4384" s="50"/>
      <c r="G4384" s="51"/>
      <c r="H4384" s="128" t="str">
        <f>IF(F4384="","",_xlfn.IFNA(VLOOKUP(F4384,'سجل المشتريات'!E:M,9,0),"غير مسجلة في المشتريات"))</f>
        <v/>
      </c>
      <c r="I4384" s="27" t="str">
        <f>_xlfn.IFNA(VLOOKUP(E4384,الاوردرات!$B$1:$C$600,2,0),"")</f>
        <v/>
      </c>
      <c r="J4384" s="63"/>
      <c r="L4384" s="125" t="str">
        <f>IF(F4384="","",_xlfn.IFNA((VLOOKUP(F4384,help!L:M,2,0))*G4384,"غير مسجلة في المشتريات"))</f>
        <v/>
      </c>
    </row>
    <row r="4385" spans="2:12" x14ac:dyDescent="0.2">
      <c r="B4385" s="14">
        <f>COUNTIFS($E$3:E4385,تقرير!$E$4)</f>
        <v>21</v>
      </c>
      <c r="C4385" s="48"/>
      <c r="D4385" s="48"/>
      <c r="E4385" s="48"/>
      <c r="F4385" s="50"/>
      <c r="G4385" s="51"/>
      <c r="H4385" s="128" t="str">
        <f>IF(F4385="","",_xlfn.IFNA(VLOOKUP(F4385,'سجل المشتريات'!E:M,9,0),"غير مسجلة في المشتريات"))</f>
        <v/>
      </c>
      <c r="I4385" s="27" t="str">
        <f>_xlfn.IFNA(VLOOKUP(E4385,الاوردرات!$B$1:$C$600,2,0),"")</f>
        <v/>
      </c>
      <c r="J4385" s="63"/>
      <c r="L4385" s="125" t="str">
        <f>IF(F4385="","",_xlfn.IFNA((VLOOKUP(F4385,help!L:M,2,0))*G4385,"غير مسجلة في المشتريات"))</f>
        <v/>
      </c>
    </row>
    <row r="4386" spans="2:12" x14ac:dyDescent="0.2">
      <c r="B4386" s="14">
        <f>COUNTIFS($E$3:E4386,تقرير!$E$4)</f>
        <v>21</v>
      </c>
      <c r="C4386" s="48"/>
      <c r="D4386" s="48"/>
      <c r="E4386" s="48"/>
      <c r="F4386" s="50"/>
      <c r="G4386" s="51"/>
      <c r="H4386" s="128" t="str">
        <f>IF(F4386="","",_xlfn.IFNA(VLOOKUP(F4386,'سجل المشتريات'!E:M,9,0),"غير مسجلة في المشتريات"))</f>
        <v/>
      </c>
      <c r="I4386" s="27" t="str">
        <f>_xlfn.IFNA(VLOOKUP(E4386,الاوردرات!$B$1:$C$600,2,0),"")</f>
        <v/>
      </c>
      <c r="J4386" s="63"/>
      <c r="L4386" s="125" t="str">
        <f>IF(F4386="","",_xlfn.IFNA((VLOOKUP(F4386,help!L:M,2,0))*G4386,"غير مسجلة في المشتريات"))</f>
        <v/>
      </c>
    </row>
    <row r="4387" spans="2:12" x14ac:dyDescent="0.2">
      <c r="B4387" s="14">
        <f>COUNTIFS($E$3:E4387,تقرير!$E$4)</f>
        <v>21</v>
      </c>
      <c r="C4387" s="48"/>
      <c r="D4387" s="48"/>
      <c r="E4387" s="48"/>
      <c r="F4387" s="50"/>
      <c r="G4387" s="51"/>
      <c r="H4387" s="128" t="str">
        <f>IF(F4387="","",_xlfn.IFNA(VLOOKUP(F4387,'سجل المشتريات'!E:M,9,0),"غير مسجلة في المشتريات"))</f>
        <v/>
      </c>
      <c r="I4387" s="27" t="str">
        <f>_xlfn.IFNA(VLOOKUP(E4387,الاوردرات!$B$1:$C$600,2,0),"")</f>
        <v/>
      </c>
      <c r="J4387" s="63"/>
      <c r="L4387" s="125" t="str">
        <f>IF(F4387="","",_xlfn.IFNA((VLOOKUP(F4387,help!L:M,2,0))*G4387,"غير مسجلة في المشتريات"))</f>
        <v/>
      </c>
    </row>
    <row r="4388" spans="2:12" x14ac:dyDescent="0.2">
      <c r="B4388" s="14">
        <f>COUNTIFS($E$3:E4388,تقرير!$E$4)</f>
        <v>21</v>
      </c>
      <c r="C4388" s="48"/>
      <c r="D4388" s="48"/>
      <c r="E4388" s="48"/>
      <c r="F4388" s="50"/>
      <c r="G4388" s="51"/>
      <c r="H4388" s="128" t="str">
        <f>IF(F4388="","",_xlfn.IFNA(VLOOKUP(F4388,'سجل المشتريات'!E:M,9,0),"غير مسجلة في المشتريات"))</f>
        <v/>
      </c>
      <c r="I4388" s="27" t="str">
        <f>_xlfn.IFNA(VLOOKUP(E4388,الاوردرات!$B$1:$C$600,2,0),"")</f>
        <v/>
      </c>
      <c r="J4388" s="63"/>
      <c r="L4388" s="125" t="str">
        <f>IF(F4388="","",_xlfn.IFNA((VLOOKUP(F4388,help!L:M,2,0))*G4388,"غير مسجلة في المشتريات"))</f>
        <v/>
      </c>
    </row>
    <row r="4389" spans="2:12" x14ac:dyDescent="0.2">
      <c r="B4389" s="14">
        <f>COUNTIFS($E$3:E4389,تقرير!$E$4)</f>
        <v>21</v>
      </c>
      <c r="C4389" s="48"/>
      <c r="D4389" s="48"/>
      <c r="E4389" s="48"/>
      <c r="F4389" s="50"/>
      <c r="G4389" s="51"/>
      <c r="H4389" s="128" t="str">
        <f>IF(F4389="","",_xlfn.IFNA(VLOOKUP(F4389,'سجل المشتريات'!E:M,9,0),"غير مسجلة في المشتريات"))</f>
        <v/>
      </c>
      <c r="I4389" s="27" t="str">
        <f>_xlfn.IFNA(VLOOKUP(E4389,الاوردرات!$B$1:$C$600,2,0),"")</f>
        <v/>
      </c>
      <c r="J4389" s="63"/>
      <c r="L4389" s="125" t="str">
        <f>IF(F4389="","",_xlfn.IFNA((VLOOKUP(F4389,help!L:M,2,0))*G4389,"غير مسجلة في المشتريات"))</f>
        <v/>
      </c>
    </row>
    <row r="4390" spans="2:12" x14ac:dyDescent="0.2">
      <c r="B4390" s="14">
        <f>COUNTIFS($E$3:E4390,تقرير!$E$4)</f>
        <v>21</v>
      </c>
      <c r="C4390" s="48"/>
      <c r="D4390" s="48"/>
      <c r="E4390" s="48"/>
      <c r="F4390" s="50"/>
      <c r="G4390" s="51"/>
      <c r="H4390" s="128" t="str">
        <f>IF(F4390="","",_xlfn.IFNA(VLOOKUP(F4390,'سجل المشتريات'!E:M,9,0),"غير مسجلة في المشتريات"))</f>
        <v/>
      </c>
      <c r="I4390" s="27" t="str">
        <f>_xlfn.IFNA(VLOOKUP(E4390,الاوردرات!$B$1:$C$600,2,0),"")</f>
        <v/>
      </c>
      <c r="J4390" s="63"/>
      <c r="L4390" s="125" t="str">
        <f>IF(F4390="","",_xlfn.IFNA((VLOOKUP(F4390,help!L:M,2,0))*G4390,"غير مسجلة في المشتريات"))</f>
        <v/>
      </c>
    </row>
    <row r="4391" spans="2:12" x14ac:dyDescent="0.2">
      <c r="B4391" s="14">
        <f>COUNTIFS($E$3:E4391,تقرير!$E$4)</f>
        <v>21</v>
      </c>
      <c r="C4391" s="48"/>
      <c r="D4391" s="48"/>
      <c r="E4391" s="48"/>
      <c r="F4391" s="50"/>
      <c r="G4391" s="51"/>
      <c r="H4391" s="128" t="str">
        <f>IF(F4391="","",_xlfn.IFNA(VLOOKUP(F4391,'سجل المشتريات'!E:M,9,0),"غير مسجلة في المشتريات"))</f>
        <v/>
      </c>
      <c r="I4391" s="27" t="str">
        <f>_xlfn.IFNA(VLOOKUP(E4391,الاوردرات!$B$1:$C$600,2,0),"")</f>
        <v/>
      </c>
      <c r="J4391" s="63"/>
      <c r="L4391" s="125" t="str">
        <f>IF(F4391="","",_xlfn.IFNA((VLOOKUP(F4391,help!L:M,2,0))*G4391,"غير مسجلة في المشتريات"))</f>
        <v/>
      </c>
    </row>
    <row r="4392" spans="2:12" x14ac:dyDescent="0.2">
      <c r="B4392" s="14">
        <f>COUNTIFS($E$3:E4392,تقرير!$E$4)</f>
        <v>21</v>
      </c>
      <c r="C4392" s="48"/>
      <c r="D4392" s="48"/>
      <c r="E4392" s="48"/>
      <c r="F4392" s="50"/>
      <c r="G4392" s="51"/>
      <c r="H4392" s="128" t="str">
        <f>IF(F4392="","",_xlfn.IFNA(VLOOKUP(F4392,'سجل المشتريات'!E:M,9,0),"غير مسجلة في المشتريات"))</f>
        <v/>
      </c>
      <c r="I4392" s="27" t="str">
        <f>_xlfn.IFNA(VLOOKUP(E4392,الاوردرات!$B$1:$C$600,2,0),"")</f>
        <v/>
      </c>
      <c r="J4392" s="63"/>
      <c r="L4392" s="125" t="str">
        <f>IF(F4392="","",_xlfn.IFNA((VLOOKUP(F4392,help!L:M,2,0))*G4392,"غير مسجلة في المشتريات"))</f>
        <v/>
      </c>
    </row>
    <row r="4393" spans="2:12" x14ac:dyDescent="0.2">
      <c r="B4393" s="14">
        <f>COUNTIFS($E$3:E4393,تقرير!$E$4)</f>
        <v>21</v>
      </c>
      <c r="C4393" s="48"/>
      <c r="D4393" s="48"/>
      <c r="E4393" s="48"/>
      <c r="F4393" s="50"/>
      <c r="G4393" s="51"/>
      <c r="H4393" s="128" t="str">
        <f>IF(F4393="","",_xlfn.IFNA(VLOOKUP(F4393,'سجل المشتريات'!E:M,9,0),"غير مسجلة في المشتريات"))</f>
        <v/>
      </c>
      <c r="I4393" s="27" t="str">
        <f>_xlfn.IFNA(VLOOKUP(E4393,الاوردرات!$B$1:$C$600,2,0),"")</f>
        <v/>
      </c>
      <c r="J4393" s="63"/>
      <c r="L4393" s="125" t="str">
        <f>IF(F4393="","",_xlfn.IFNA((VLOOKUP(F4393,help!L:M,2,0))*G4393,"غير مسجلة في المشتريات"))</f>
        <v/>
      </c>
    </row>
    <row r="4394" spans="2:12" x14ac:dyDescent="0.2">
      <c r="B4394" s="14">
        <f>COUNTIFS($E$3:E4394,تقرير!$E$4)</f>
        <v>21</v>
      </c>
      <c r="C4394" s="48"/>
      <c r="D4394" s="48"/>
      <c r="E4394" s="48"/>
      <c r="F4394" s="50"/>
      <c r="G4394" s="51"/>
      <c r="H4394" s="128" t="str">
        <f>IF(F4394="","",_xlfn.IFNA(VLOOKUP(F4394,'سجل المشتريات'!E:M,9,0),"غير مسجلة في المشتريات"))</f>
        <v/>
      </c>
      <c r="I4394" s="27" t="str">
        <f>_xlfn.IFNA(VLOOKUP(E4394,الاوردرات!$B$1:$C$600,2,0),"")</f>
        <v/>
      </c>
      <c r="J4394" s="63"/>
      <c r="L4394" s="125" t="str">
        <f>IF(F4394="","",_xlfn.IFNA((VLOOKUP(F4394,help!L:M,2,0))*G4394,"غير مسجلة في المشتريات"))</f>
        <v/>
      </c>
    </row>
    <row r="4395" spans="2:12" x14ac:dyDescent="0.2">
      <c r="B4395" s="14">
        <f>COUNTIFS($E$3:E4395,تقرير!$E$4)</f>
        <v>21</v>
      </c>
      <c r="C4395" s="48"/>
      <c r="D4395" s="48"/>
      <c r="E4395" s="48"/>
      <c r="F4395" s="50"/>
      <c r="G4395" s="51"/>
      <c r="H4395" s="128" t="str">
        <f>IF(F4395="","",_xlfn.IFNA(VLOOKUP(F4395,'سجل المشتريات'!E:M,9,0),"غير مسجلة في المشتريات"))</f>
        <v/>
      </c>
      <c r="I4395" s="27" t="str">
        <f>_xlfn.IFNA(VLOOKUP(E4395,الاوردرات!$B$1:$C$600,2,0),"")</f>
        <v/>
      </c>
      <c r="J4395" s="63"/>
      <c r="L4395" s="125" t="str">
        <f>IF(F4395="","",_xlfn.IFNA((VLOOKUP(F4395,help!L:M,2,0))*G4395,"غير مسجلة في المشتريات"))</f>
        <v/>
      </c>
    </row>
    <row r="4396" spans="2:12" x14ac:dyDescent="0.2">
      <c r="B4396" s="14">
        <f>COUNTIFS($E$3:E4396,تقرير!$E$4)</f>
        <v>21</v>
      </c>
      <c r="C4396" s="48"/>
      <c r="D4396" s="48"/>
      <c r="E4396" s="48"/>
      <c r="F4396" s="50"/>
      <c r="G4396" s="51"/>
      <c r="H4396" s="128" t="str">
        <f>IF(F4396="","",_xlfn.IFNA(VLOOKUP(F4396,'سجل المشتريات'!E:M,9,0),"غير مسجلة في المشتريات"))</f>
        <v/>
      </c>
      <c r="I4396" s="27" t="str">
        <f>_xlfn.IFNA(VLOOKUP(E4396,الاوردرات!$B$1:$C$600,2,0),"")</f>
        <v/>
      </c>
      <c r="J4396" s="63"/>
      <c r="L4396" s="125" t="str">
        <f>IF(F4396="","",_xlfn.IFNA((VLOOKUP(F4396,help!L:M,2,0))*G4396,"غير مسجلة في المشتريات"))</f>
        <v/>
      </c>
    </row>
    <row r="4397" spans="2:12" x14ac:dyDescent="0.2">
      <c r="B4397" s="14">
        <f>COUNTIFS($E$3:E4397,تقرير!$E$4)</f>
        <v>21</v>
      </c>
      <c r="C4397" s="48"/>
      <c r="D4397" s="48"/>
      <c r="E4397" s="48"/>
      <c r="F4397" s="50"/>
      <c r="G4397" s="51"/>
      <c r="H4397" s="128" t="str">
        <f>IF(F4397="","",_xlfn.IFNA(VLOOKUP(F4397,'سجل المشتريات'!E:M,9,0),"غير مسجلة في المشتريات"))</f>
        <v/>
      </c>
      <c r="I4397" s="27" t="str">
        <f>_xlfn.IFNA(VLOOKUP(E4397,الاوردرات!$B$1:$C$600,2,0),"")</f>
        <v/>
      </c>
      <c r="J4397" s="63"/>
      <c r="L4397" s="125" t="str">
        <f>IF(F4397="","",_xlfn.IFNA((VLOOKUP(F4397,help!L:M,2,0))*G4397,"غير مسجلة في المشتريات"))</f>
        <v/>
      </c>
    </row>
    <row r="4398" spans="2:12" x14ac:dyDescent="0.2">
      <c r="B4398" s="14">
        <f>COUNTIFS($E$3:E4398,تقرير!$E$4)</f>
        <v>21</v>
      </c>
      <c r="C4398" s="48"/>
      <c r="D4398" s="48"/>
      <c r="E4398" s="48"/>
      <c r="F4398" s="50"/>
      <c r="G4398" s="51"/>
      <c r="H4398" s="128" t="str">
        <f>IF(F4398="","",_xlfn.IFNA(VLOOKUP(F4398,'سجل المشتريات'!E:M,9,0),"غير مسجلة في المشتريات"))</f>
        <v/>
      </c>
      <c r="I4398" s="27" t="str">
        <f>_xlfn.IFNA(VLOOKUP(E4398,الاوردرات!$B$1:$C$600,2,0),"")</f>
        <v/>
      </c>
      <c r="J4398" s="63"/>
      <c r="L4398" s="125" t="str">
        <f>IF(F4398="","",_xlfn.IFNA((VLOOKUP(F4398,help!L:M,2,0))*G4398,"غير مسجلة في المشتريات"))</f>
        <v/>
      </c>
    </row>
    <row r="4399" spans="2:12" x14ac:dyDescent="0.2">
      <c r="B4399" s="14">
        <f>COUNTIFS($E$3:E4399,تقرير!$E$4)</f>
        <v>21</v>
      </c>
      <c r="C4399" s="48"/>
      <c r="D4399" s="48"/>
      <c r="E4399" s="48"/>
      <c r="F4399" s="50"/>
      <c r="G4399" s="51"/>
      <c r="H4399" s="128" t="str">
        <f>IF(F4399="","",_xlfn.IFNA(VLOOKUP(F4399,'سجل المشتريات'!E:M,9,0),"غير مسجلة في المشتريات"))</f>
        <v/>
      </c>
      <c r="I4399" s="27" t="str">
        <f>_xlfn.IFNA(VLOOKUP(E4399,الاوردرات!$B$1:$C$600,2,0),"")</f>
        <v/>
      </c>
      <c r="J4399" s="63"/>
      <c r="L4399" s="125" t="str">
        <f>IF(F4399="","",_xlfn.IFNA((VLOOKUP(F4399,help!L:M,2,0))*G4399,"غير مسجلة في المشتريات"))</f>
        <v/>
      </c>
    </row>
    <row r="4400" spans="2:12" x14ac:dyDescent="0.2">
      <c r="B4400" s="14">
        <f>COUNTIFS($E$3:E4400,تقرير!$E$4)</f>
        <v>21</v>
      </c>
      <c r="C4400" s="48"/>
      <c r="D4400" s="48"/>
      <c r="E4400" s="48"/>
      <c r="F4400" s="50"/>
      <c r="G4400" s="51"/>
      <c r="H4400" s="128" t="str">
        <f>IF(F4400="","",_xlfn.IFNA(VLOOKUP(F4400,'سجل المشتريات'!E:M,9,0),"غير مسجلة في المشتريات"))</f>
        <v/>
      </c>
      <c r="I4400" s="27" t="str">
        <f>_xlfn.IFNA(VLOOKUP(E4400,الاوردرات!$B$1:$C$600,2,0),"")</f>
        <v/>
      </c>
      <c r="J4400" s="63"/>
      <c r="L4400" s="125" t="str">
        <f>IF(F4400="","",_xlfn.IFNA((VLOOKUP(F4400,help!L:M,2,0))*G4400,"غير مسجلة في المشتريات"))</f>
        <v/>
      </c>
    </row>
    <row r="4401" spans="2:12" x14ac:dyDescent="0.2">
      <c r="B4401" s="14">
        <f>COUNTIFS($E$3:E4401,تقرير!$E$4)</f>
        <v>21</v>
      </c>
      <c r="C4401" s="48"/>
      <c r="D4401" s="48"/>
      <c r="E4401" s="48"/>
      <c r="F4401" s="50"/>
      <c r="G4401" s="51"/>
      <c r="H4401" s="128" t="str">
        <f>IF(F4401="","",_xlfn.IFNA(VLOOKUP(F4401,'سجل المشتريات'!E:M,9,0),"غير مسجلة في المشتريات"))</f>
        <v/>
      </c>
      <c r="I4401" s="27" t="str">
        <f>_xlfn.IFNA(VLOOKUP(E4401,الاوردرات!$B$1:$C$600,2,0),"")</f>
        <v/>
      </c>
      <c r="J4401" s="63"/>
      <c r="L4401" s="125" t="str">
        <f>IF(F4401="","",_xlfn.IFNA((VLOOKUP(F4401,help!L:M,2,0))*G4401,"غير مسجلة في المشتريات"))</f>
        <v/>
      </c>
    </row>
    <row r="4402" spans="2:12" x14ac:dyDescent="0.2">
      <c r="B4402" s="14">
        <f>COUNTIFS($E$3:E4402,تقرير!$E$4)</f>
        <v>21</v>
      </c>
      <c r="C4402" s="48"/>
      <c r="D4402" s="48"/>
      <c r="E4402" s="48"/>
      <c r="F4402" s="50"/>
      <c r="G4402" s="51"/>
      <c r="H4402" s="128" t="str">
        <f>IF(F4402="","",_xlfn.IFNA(VLOOKUP(F4402,'سجل المشتريات'!E:M,9,0),"غير مسجلة في المشتريات"))</f>
        <v/>
      </c>
      <c r="I4402" s="27" t="str">
        <f>_xlfn.IFNA(VLOOKUP(E4402,الاوردرات!$B$1:$C$600,2,0),"")</f>
        <v/>
      </c>
      <c r="J4402" s="63"/>
      <c r="L4402" s="125" t="str">
        <f>IF(F4402="","",_xlfn.IFNA((VLOOKUP(F4402,help!L:M,2,0))*G4402,"غير مسجلة في المشتريات"))</f>
        <v/>
      </c>
    </row>
    <row r="4403" spans="2:12" x14ac:dyDescent="0.2">
      <c r="B4403" s="14">
        <f>COUNTIFS($E$3:E4403,تقرير!$E$4)</f>
        <v>21</v>
      </c>
      <c r="C4403" s="48"/>
      <c r="D4403" s="48"/>
      <c r="E4403" s="48"/>
      <c r="F4403" s="50"/>
      <c r="G4403" s="51"/>
      <c r="H4403" s="128" t="str">
        <f>IF(F4403="","",_xlfn.IFNA(VLOOKUP(F4403,'سجل المشتريات'!E:M,9,0),"غير مسجلة في المشتريات"))</f>
        <v/>
      </c>
      <c r="I4403" s="27" t="str">
        <f>_xlfn.IFNA(VLOOKUP(E4403,الاوردرات!$B$1:$C$600,2,0),"")</f>
        <v/>
      </c>
      <c r="J4403" s="63"/>
      <c r="L4403" s="125" t="str">
        <f>IF(F4403="","",_xlfn.IFNA((VLOOKUP(F4403,help!L:M,2,0))*G4403,"غير مسجلة في المشتريات"))</f>
        <v/>
      </c>
    </row>
    <row r="4404" spans="2:12" x14ac:dyDescent="0.2">
      <c r="B4404" s="14">
        <f>COUNTIFS($E$3:E4404,تقرير!$E$4)</f>
        <v>21</v>
      </c>
      <c r="C4404" s="48"/>
      <c r="D4404" s="48"/>
      <c r="E4404" s="48"/>
      <c r="F4404" s="50"/>
      <c r="G4404" s="51"/>
      <c r="H4404" s="128" t="str">
        <f>IF(F4404="","",_xlfn.IFNA(VLOOKUP(F4404,'سجل المشتريات'!E:M,9,0),"غير مسجلة في المشتريات"))</f>
        <v/>
      </c>
      <c r="I4404" s="27" t="str">
        <f>_xlfn.IFNA(VLOOKUP(E4404,الاوردرات!$B$1:$C$600,2,0),"")</f>
        <v/>
      </c>
      <c r="J4404" s="63"/>
      <c r="L4404" s="125" t="str">
        <f>IF(F4404="","",_xlfn.IFNA((VLOOKUP(F4404,help!L:M,2,0))*G4404,"غير مسجلة في المشتريات"))</f>
        <v/>
      </c>
    </row>
    <row r="4405" spans="2:12" x14ac:dyDescent="0.2">
      <c r="B4405" s="14">
        <f>COUNTIFS($E$3:E4405,تقرير!$E$4)</f>
        <v>21</v>
      </c>
      <c r="C4405" s="48"/>
      <c r="D4405" s="48"/>
      <c r="E4405" s="48"/>
      <c r="F4405" s="50"/>
      <c r="G4405" s="51"/>
      <c r="H4405" s="128" t="str">
        <f>IF(F4405="","",_xlfn.IFNA(VLOOKUP(F4405,'سجل المشتريات'!E:M,9,0),"غير مسجلة في المشتريات"))</f>
        <v/>
      </c>
      <c r="I4405" s="27" t="str">
        <f>_xlfn.IFNA(VLOOKUP(E4405,الاوردرات!$B$1:$C$600,2,0),"")</f>
        <v/>
      </c>
      <c r="J4405" s="63"/>
      <c r="L4405" s="125" t="str">
        <f>IF(F4405="","",_xlfn.IFNA((VLOOKUP(F4405,help!L:M,2,0))*G4405,"غير مسجلة في المشتريات"))</f>
        <v/>
      </c>
    </row>
    <row r="4406" spans="2:12" x14ac:dyDescent="0.2">
      <c r="B4406" s="14">
        <f>COUNTIFS($E$3:E4406,تقرير!$E$4)</f>
        <v>21</v>
      </c>
      <c r="C4406" s="48"/>
      <c r="D4406" s="48"/>
      <c r="E4406" s="48"/>
      <c r="F4406" s="50"/>
      <c r="G4406" s="51"/>
      <c r="H4406" s="128" t="str">
        <f>IF(F4406="","",_xlfn.IFNA(VLOOKUP(F4406,'سجل المشتريات'!E:M,9,0),"غير مسجلة في المشتريات"))</f>
        <v/>
      </c>
      <c r="I4406" s="27" t="str">
        <f>_xlfn.IFNA(VLOOKUP(E4406,الاوردرات!$B$1:$C$600,2,0),"")</f>
        <v/>
      </c>
      <c r="J4406" s="63"/>
      <c r="L4406" s="125" t="str">
        <f>IF(F4406="","",_xlfn.IFNA((VLOOKUP(F4406,help!L:M,2,0))*G4406,"غير مسجلة في المشتريات"))</f>
        <v/>
      </c>
    </row>
    <row r="4407" spans="2:12" x14ac:dyDescent="0.2">
      <c r="B4407" s="14">
        <f>COUNTIFS($E$3:E4407,تقرير!$E$4)</f>
        <v>21</v>
      </c>
      <c r="C4407" s="48"/>
      <c r="D4407" s="48"/>
      <c r="E4407" s="48"/>
      <c r="F4407" s="50"/>
      <c r="G4407" s="51"/>
      <c r="H4407" s="128" t="str">
        <f>IF(F4407="","",_xlfn.IFNA(VLOOKUP(F4407,'سجل المشتريات'!E:M,9,0),"غير مسجلة في المشتريات"))</f>
        <v/>
      </c>
      <c r="I4407" s="27" t="str">
        <f>_xlfn.IFNA(VLOOKUP(E4407,الاوردرات!$B$1:$C$600,2,0),"")</f>
        <v/>
      </c>
      <c r="J4407" s="63"/>
      <c r="L4407" s="125" t="str">
        <f>IF(F4407="","",_xlfn.IFNA((VLOOKUP(F4407,help!L:M,2,0))*G4407,"غير مسجلة في المشتريات"))</f>
        <v/>
      </c>
    </row>
    <row r="4408" spans="2:12" x14ac:dyDescent="0.2">
      <c r="B4408" s="14">
        <f>COUNTIFS($E$3:E4408,تقرير!$E$4)</f>
        <v>21</v>
      </c>
      <c r="C4408" s="48"/>
      <c r="D4408" s="48"/>
      <c r="E4408" s="48"/>
      <c r="F4408" s="50"/>
      <c r="G4408" s="51"/>
      <c r="H4408" s="128" t="str">
        <f>IF(F4408="","",_xlfn.IFNA(VLOOKUP(F4408,'سجل المشتريات'!E:M,9,0),"غير مسجلة في المشتريات"))</f>
        <v/>
      </c>
      <c r="I4408" s="27" t="str">
        <f>_xlfn.IFNA(VLOOKUP(E4408,الاوردرات!$B$1:$C$600,2,0),"")</f>
        <v/>
      </c>
      <c r="J4408" s="63"/>
      <c r="L4408" s="125" t="str">
        <f>IF(F4408="","",_xlfn.IFNA((VLOOKUP(F4408,help!L:M,2,0))*G4408,"غير مسجلة في المشتريات"))</f>
        <v/>
      </c>
    </row>
    <row r="4409" spans="2:12" x14ac:dyDescent="0.2">
      <c r="B4409" s="14">
        <f>COUNTIFS($E$3:E4409,تقرير!$E$4)</f>
        <v>21</v>
      </c>
      <c r="C4409" s="48"/>
      <c r="D4409" s="48"/>
      <c r="E4409" s="48"/>
      <c r="F4409" s="50"/>
      <c r="G4409" s="51"/>
      <c r="H4409" s="128" t="str">
        <f>IF(F4409="","",_xlfn.IFNA(VLOOKUP(F4409,'سجل المشتريات'!E:M,9,0),"غير مسجلة في المشتريات"))</f>
        <v/>
      </c>
      <c r="I4409" s="27" t="str">
        <f>_xlfn.IFNA(VLOOKUP(E4409,الاوردرات!$B$1:$C$600,2,0),"")</f>
        <v/>
      </c>
      <c r="J4409" s="63"/>
      <c r="L4409" s="125" t="str">
        <f>IF(F4409="","",_xlfn.IFNA((VLOOKUP(F4409,help!L:M,2,0))*G4409,"غير مسجلة في المشتريات"))</f>
        <v/>
      </c>
    </row>
    <row r="4410" spans="2:12" x14ac:dyDescent="0.2">
      <c r="B4410" s="14">
        <f>COUNTIFS($E$3:E4410,تقرير!$E$4)</f>
        <v>21</v>
      </c>
      <c r="C4410" s="48"/>
      <c r="D4410" s="48"/>
      <c r="E4410" s="48"/>
      <c r="F4410" s="50"/>
      <c r="G4410" s="51"/>
      <c r="H4410" s="128" t="str">
        <f>IF(F4410="","",_xlfn.IFNA(VLOOKUP(F4410,'سجل المشتريات'!E:M,9,0),"غير مسجلة في المشتريات"))</f>
        <v/>
      </c>
      <c r="I4410" s="27" t="str">
        <f>_xlfn.IFNA(VLOOKUP(E4410,الاوردرات!$B$1:$C$600,2,0),"")</f>
        <v/>
      </c>
      <c r="J4410" s="63"/>
      <c r="L4410" s="125" t="str">
        <f>IF(F4410="","",_xlfn.IFNA((VLOOKUP(F4410,help!L:M,2,0))*G4410,"غير مسجلة في المشتريات"))</f>
        <v/>
      </c>
    </row>
    <row r="4411" spans="2:12" x14ac:dyDescent="0.2">
      <c r="B4411" s="14">
        <f>COUNTIFS($E$3:E4411,تقرير!$E$4)</f>
        <v>21</v>
      </c>
      <c r="C4411" s="48"/>
      <c r="D4411" s="48"/>
      <c r="E4411" s="48"/>
      <c r="F4411" s="50"/>
      <c r="G4411" s="51"/>
      <c r="H4411" s="128" t="str">
        <f>IF(F4411="","",_xlfn.IFNA(VLOOKUP(F4411,'سجل المشتريات'!E:M,9,0),"غير مسجلة في المشتريات"))</f>
        <v/>
      </c>
      <c r="I4411" s="27" t="str">
        <f>_xlfn.IFNA(VLOOKUP(E4411,الاوردرات!$B$1:$C$600,2,0),"")</f>
        <v/>
      </c>
      <c r="J4411" s="63"/>
      <c r="L4411" s="125" t="str">
        <f>IF(F4411="","",_xlfn.IFNA((VLOOKUP(F4411,help!L:M,2,0))*G4411,"غير مسجلة في المشتريات"))</f>
        <v/>
      </c>
    </row>
    <row r="4412" spans="2:12" x14ac:dyDescent="0.2">
      <c r="B4412" s="14">
        <f>COUNTIFS($E$3:E4412,تقرير!$E$4)</f>
        <v>21</v>
      </c>
      <c r="C4412" s="48"/>
      <c r="D4412" s="48"/>
      <c r="E4412" s="48"/>
      <c r="F4412" s="50"/>
      <c r="G4412" s="51"/>
      <c r="H4412" s="128" t="str">
        <f>IF(F4412="","",_xlfn.IFNA(VLOOKUP(F4412,'سجل المشتريات'!E:M,9,0),"غير مسجلة في المشتريات"))</f>
        <v/>
      </c>
      <c r="I4412" s="27" t="str">
        <f>_xlfn.IFNA(VLOOKUP(E4412,الاوردرات!$B$1:$C$600,2,0),"")</f>
        <v/>
      </c>
      <c r="J4412" s="63"/>
      <c r="L4412" s="125" t="str">
        <f>IF(F4412="","",_xlfn.IFNA((VLOOKUP(F4412,help!L:M,2,0))*G4412,"غير مسجلة في المشتريات"))</f>
        <v/>
      </c>
    </row>
    <row r="4413" spans="2:12" x14ac:dyDescent="0.2">
      <c r="B4413" s="14">
        <f>COUNTIFS($E$3:E4413,تقرير!$E$4)</f>
        <v>21</v>
      </c>
      <c r="C4413" s="48"/>
      <c r="D4413" s="48"/>
      <c r="E4413" s="48"/>
      <c r="F4413" s="50"/>
      <c r="G4413" s="51"/>
      <c r="H4413" s="128" t="str">
        <f>IF(F4413="","",_xlfn.IFNA(VLOOKUP(F4413,'سجل المشتريات'!E:M,9,0),"غير مسجلة في المشتريات"))</f>
        <v/>
      </c>
      <c r="I4413" s="27" t="str">
        <f>_xlfn.IFNA(VLOOKUP(E4413,الاوردرات!$B$1:$C$600,2,0),"")</f>
        <v/>
      </c>
      <c r="J4413" s="63"/>
      <c r="L4413" s="125" t="str">
        <f>IF(F4413="","",_xlfn.IFNA((VLOOKUP(F4413,help!L:M,2,0))*G4413,"غير مسجلة في المشتريات"))</f>
        <v/>
      </c>
    </row>
    <row r="4414" spans="2:12" x14ac:dyDescent="0.2">
      <c r="B4414" s="14">
        <f>COUNTIFS($E$3:E4414,تقرير!$E$4)</f>
        <v>21</v>
      </c>
      <c r="C4414" s="48"/>
      <c r="D4414" s="48"/>
      <c r="E4414" s="48"/>
      <c r="F4414" s="50"/>
      <c r="G4414" s="51"/>
      <c r="H4414" s="128" t="str">
        <f>IF(F4414="","",_xlfn.IFNA(VLOOKUP(F4414,'سجل المشتريات'!E:M,9,0),"غير مسجلة في المشتريات"))</f>
        <v/>
      </c>
      <c r="I4414" s="27" t="str">
        <f>_xlfn.IFNA(VLOOKUP(E4414,الاوردرات!$B$1:$C$600,2,0),"")</f>
        <v/>
      </c>
      <c r="J4414" s="63"/>
      <c r="L4414" s="125" t="str">
        <f>IF(F4414="","",_xlfn.IFNA((VLOOKUP(F4414,help!L:M,2,0))*G4414,"غير مسجلة في المشتريات"))</f>
        <v/>
      </c>
    </row>
    <row r="4415" spans="2:12" x14ac:dyDescent="0.2">
      <c r="B4415" s="14">
        <f>COUNTIFS($E$3:E4415,تقرير!$E$4)</f>
        <v>21</v>
      </c>
      <c r="C4415" s="48"/>
      <c r="D4415" s="48"/>
      <c r="E4415" s="48"/>
      <c r="F4415" s="50"/>
      <c r="G4415" s="51"/>
      <c r="H4415" s="128" t="str">
        <f>IF(F4415="","",_xlfn.IFNA(VLOOKUP(F4415,'سجل المشتريات'!E:M,9,0),"غير مسجلة في المشتريات"))</f>
        <v/>
      </c>
      <c r="I4415" s="27" t="str">
        <f>_xlfn.IFNA(VLOOKUP(E4415,الاوردرات!$B$1:$C$600,2,0),"")</f>
        <v/>
      </c>
      <c r="J4415" s="63"/>
      <c r="L4415" s="125" t="str">
        <f>IF(F4415="","",_xlfn.IFNA((VLOOKUP(F4415,help!L:M,2,0))*G4415,"غير مسجلة في المشتريات"))</f>
        <v/>
      </c>
    </row>
    <row r="4416" spans="2:12" x14ac:dyDescent="0.2">
      <c r="B4416" s="14">
        <f>COUNTIFS($E$3:E4416,تقرير!$E$4)</f>
        <v>21</v>
      </c>
      <c r="C4416" s="48"/>
      <c r="D4416" s="48"/>
      <c r="E4416" s="48"/>
      <c r="F4416" s="50"/>
      <c r="G4416" s="51"/>
      <c r="H4416" s="128" t="str">
        <f>IF(F4416="","",_xlfn.IFNA(VLOOKUP(F4416,'سجل المشتريات'!E:M,9,0),"غير مسجلة في المشتريات"))</f>
        <v/>
      </c>
      <c r="I4416" s="27" t="str">
        <f>_xlfn.IFNA(VLOOKUP(E4416,الاوردرات!$B$1:$C$600,2,0),"")</f>
        <v/>
      </c>
      <c r="J4416" s="63"/>
      <c r="L4416" s="125" t="str">
        <f>IF(F4416="","",_xlfn.IFNA((VLOOKUP(F4416,help!L:M,2,0))*G4416,"غير مسجلة في المشتريات"))</f>
        <v/>
      </c>
    </row>
    <row r="4417" spans="2:12" x14ac:dyDescent="0.2">
      <c r="B4417" s="14">
        <f>COUNTIFS($E$3:E4417,تقرير!$E$4)</f>
        <v>21</v>
      </c>
      <c r="C4417" s="48"/>
      <c r="D4417" s="48"/>
      <c r="E4417" s="48"/>
      <c r="F4417" s="50"/>
      <c r="G4417" s="51"/>
      <c r="H4417" s="128" t="str">
        <f>IF(F4417="","",_xlfn.IFNA(VLOOKUP(F4417,'سجل المشتريات'!E:M,9,0),"غير مسجلة في المشتريات"))</f>
        <v/>
      </c>
      <c r="I4417" s="27" t="str">
        <f>_xlfn.IFNA(VLOOKUP(E4417,الاوردرات!$B$1:$C$600,2,0),"")</f>
        <v/>
      </c>
      <c r="J4417" s="63"/>
      <c r="L4417" s="125" t="str">
        <f>IF(F4417="","",_xlfn.IFNA((VLOOKUP(F4417,help!L:M,2,0))*G4417,"غير مسجلة في المشتريات"))</f>
        <v/>
      </c>
    </row>
    <row r="4418" spans="2:12" x14ac:dyDescent="0.2">
      <c r="B4418" s="14">
        <f>COUNTIFS($E$3:E4418,تقرير!$E$4)</f>
        <v>21</v>
      </c>
      <c r="C4418" s="48"/>
      <c r="D4418" s="48"/>
      <c r="E4418" s="48"/>
      <c r="F4418" s="50"/>
      <c r="G4418" s="51"/>
      <c r="H4418" s="128" t="str">
        <f>IF(F4418="","",_xlfn.IFNA(VLOOKUP(F4418,'سجل المشتريات'!E:M,9,0),"غير مسجلة في المشتريات"))</f>
        <v/>
      </c>
      <c r="I4418" s="27" t="str">
        <f>_xlfn.IFNA(VLOOKUP(E4418,الاوردرات!$B$1:$C$600,2,0),"")</f>
        <v/>
      </c>
      <c r="J4418" s="63"/>
      <c r="L4418" s="125" t="str">
        <f>IF(F4418="","",_xlfn.IFNA((VLOOKUP(F4418,help!L:M,2,0))*G4418,"غير مسجلة في المشتريات"))</f>
        <v/>
      </c>
    </row>
    <row r="4419" spans="2:12" x14ac:dyDescent="0.2">
      <c r="B4419" s="14">
        <f>COUNTIFS($E$3:E4419,تقرير!$E$4)</f>
        <v>21</v>
      </c>
      <c r="C4419" s="48"/>
      <c r="D4419" s="48"/>
      <c r="E4419" s="48"/>
      <c r="F4419" s="50"/>
      <c r="G4419" s="51"/>
      <c r="H4419" s="128" t="str">
        <f>IF(F4419="","",_xlfn.IFNA(VLOOKUP(F4419,'سجل المشتريات'!E:M,9,0),"غير مسجلة في المشتريات"))</f>
        <v/>
      </c>
      <c r="I4419" s="27" t="str">
        <f>_xlfn.IFNA(VLOOKUP(E4419,الاوردرات!$B$1:$C$600,2,0),"")</f>
        <v/>
      </c>
      <c r="J4419" s="63"/>
      <c r="L4419" s="125" t="str">
        <f>IF(F4419="","",_xlfn.IFNA((VLOOKUP(F4419,help!L:M,2,0))*G4419,"غير مسجلة في المشتريات"))</f>
        <v/>
      </c>
    </row>
    <row r="4420" spans="2:12" x14ac:dyDescent="0.2">
      <c r="B4420" s="14">
        <f>COUNTIFS($E$3:E4420,تقرير!$E$4)</f>
        <v>21</v>
      </c>
      <c r="C4420" s="48"/>
      <c r="D4420" s="48"/>
      <c r="E4420" s="48"/>
      <c r="F4420" s="50"/>
      <c r="G4420" s="51"/>
      <c r="H4420" s="128" t="str">
        <f>IF(F4420="","",_xlfn.IFNA(VLOOKUP(F4420,'سجل المشتريات'!E:M,9,0),"غير مسجلة في المشتريات"))</f>
        <v/>
      </c>
      <c r="I4420" s="27" t="str">
        <f>_xlfn.IFNA(VLOOKUP(E4420,الاوردرات!$B$1:$C$600,2,0),"")</f>
        <v/>
      </c>
      <c r="J4420" s="63"/>
      <c r="L4420" s="125" t="str">
        <f>IF(F4420="","",_xlfn.IFNA((VLOOKUP(F4420,help!L:M,2,0))*G4420,"غير مسجلة في المشتريات"))</f>
        <v/>
      </c>
    </row>
    <row r="4421" spans="2:12" x14ac:dyDescent="0.2">
      <c r="B4421" s="14">
        <f>COUNTIFS($E$3:E4421,تقرير!$E$4)</f>
        <v>21</v>
      </c>
      <c r="C4421" s="48"/>
      <c r="D4421" s="48"/>
      <c r="E4421" s="48"/>
      <c r="F4421" s="50"/>
      <c r="G4421" s="51"/>
      <c r="H4421" s="128" t="str">
        <f>IF(F4421="","",_xlfn.IFNA(VLOOKUP(F4421,'سجل المشتريات'!E:M,9,0),"غير مسجلة في المشتريات"))</f>
        <v/>
      </c>
      <c r="I4421" s="27" t="str">
        <f>_xlfn.IFNA(VLOOKUP(E4421,الاوردرات!$B$1:$C$600,2,0),"")</f>
        <v/>
      </c>
      <c r="J4421" s="63"/>
      <c r="L4421" s="125" t="str">
        <f>IF(F4421="","",_xlfn.IFNA((VLOOKUP(F4421,help!L:M,2,0))*G4421,"غير مسجلة في المشتريات"))</f>
        <v/>
      </c>
    </row>
    <row r="4422" spans="2:12" x14ac:dyDescent="0.2">
      <c r="B4422" s="14">
        <f>COUNTIFS($E$3:E4422,تقرير!$E$4)</f>
        <v>21</v>
      </c>
      <c r="C4422" s="48"/>
      <c r="D4422" s="48"/>
      <c r="E4422" s="48"/>
      <c r="F4422" s="50"/>
      <c r="G4422" s="51"/>
      <c r="H4422" s="128" t="str">
        <f>IF(F4422="","",_xlfn.IFNA(VLOOKUP(F4422,'سجل المشتريات'!E:M,9,0),"غير مسجلة في المشتريات"))</f>
        <v/>
      </c>
      <c r="I4422" s="27" t="str">
        <f>_xlfn.IFNA(VLOOKUP(E4422,الاوردرات!$B$1:$C$600,2,0),"")</f>
        <v/>
      </c>
      <c r="J4422" s="63"/>
      <c r="L4422" s="125" t="str">
        <f>IF(F4422="","",_xlfn.IFNA((VLOOKUP(F4422,help!L:M,2,0))*G4422,"غير مسجلة في المشتريات"))</f>
        <v/>
      </c>
    </row>
    <row r="4423" spans="2:12" x14ac:dyDescent="0.2">
      <c r="B4423" s="14">
        <f>COUNTIFS($E$3:E4423,تقرير!$E$4)</f>
        <v>21</v>
      </c>
      <c r="C4423" s="48"/>
      <c r="D4423" s="48"/>
      <c r="E4423" s="48"/>
      <c r="F4423" s="50"/>
      <c r="G4423" s="51"/>
      <c r="H4423" s="128" t="str">
        <f>IF(F4423="","",_xlfn.IFNA(VLOOKUP(F4423,'سجل المشتريات'!E:M,9,0),"غير مسجلة في المشتريات"))</f>
        <v/>
      </c>
      <c r="I4423" s="27" t="str">
        <f>_xlfn.IFNA(VLOOKUP(E4423,الاوردرات!$B$1:$C$600,2,0),"")</f>
        <v/>
      </c>
      <c r="J4423" s="63"/>
      <c r="L4423" s="125" t="str">
        <f>IF(F4423="","",_xlfn.IFNA((VLOOKUP(F4423,help!L:M,2,0))*G4423,"غير مسجلة في المشتريات"))</f>
        <v/>
      </c>
    </row>
    <row r="4424" spans="2:12" x14ac:dyDescent="0.2">
      <c r="B4424" s="14">
        <f>COUNTIFS($E$3:E4424,تقرير!$E$4)</f>
        <v>21</v>
      </c>
      <c r="C4424" s="48"/>
      <c r="D4424" s="48"/>
      <c r="E4424" s="48"/>
      <c r="F4424" s="50"/>
      <c r="G4424" s="51"/>
      <c r="H4424" s="128" t="str">
        <f>IF(F4424="","",_xlfn.IFNA(VLOOKUP(F4424,'سجل المشتريات'!E:M,9,0),"غير مسجلة في المشتريات"))</f>
        <v/>
      </c>
      <c r="I4424" s="27" t="str">
        <f>_xlfn.IFNA(VLOOKUP(E4424,الاوردرات!$B$1:$C$600,2,0),"")</f>
        <v/>
      </c>
      <c r="J4424" s="63"/>
      <c r="L4424" s="125" t="str">
        <f>IF(F4424="","",_xlfn.IFNA((VLOOKUP(F4424,help!L:M,2,0))*G4424,"غير مسجلة في المشتريات"))</f>
        <v/>
      </c>
    </row>
    <row r="4425" spans="2:12" x14ac:dyDescent="0.2">
      <c r="B4425" s="14">
        <f>COUNTIFS($E$3:E4425,تقرير!$E$4)</f>
        <v>21</v>
      </c>
      <c r="C4425" s="48"/>
      <c r="D4425" s="48"/>
      <c r="E4425" s="48"/>
      <c r="F4425" s="50"/>
      <c r="G4425" s="51"/>
      <c r="H4425" s="128" t="str">
        <f>IF(F4425="","",_xlfn.IFNA(VLOOKUP(F4425,'سجل المشتريات'!E:M,9,0),"غير مسجلة في المشتريات"))</f>
        <v/>
      </c>
      <c r="I4425" s="27" t="str">
        <f>_xlfn.IFNA(VLOOKUP(E4425,الاوردرات!$B$1:$C$600,2,0),"")</f>
        <v/>
      </c>
      <c r="J4425" s="63"/>
      <c r="L4425" s="125" t="str">
        <f>IF(F4425="","",_xlfn.IFNA((VLOOKUP(F4425,help!L:M,2,0))*G4425,"غير مسجلة في المشتريات"))</f>
        <v/>
      </c>
    </row>
    <row r="4426" spans="2:12" x14ac:dyDescent="0.2">
      <c r="B4426" s="14">
        <f>COUNTIFS($E$3:E4426,تقرير!$E$4)</f>
        <v>21</v>
      </c>
      <c r="C4426" s="48"/>
      <c r="D4426" s="48"/>
      <c r="E4426" s="48"/>
      <c r="F4426" s="50"/>
      <c r="G4426" s="51"/>
      <c r="H4426" s="128" t="str">
        <f>IF(F4426="","",_xlfn.IFNA(VLOOKUP(F4426,'سجل المشتريات'!E:M,9,0),"غير مسجلة في المشتريات"))</f>
        <v/>
      </c>
      <c r="I4426" s="27" t="str">
        <f>_xlfn.IFNA(VLOOKUP(E4426,الاوردرات!$B$1:$C$600,2,0),"")</f>
        <v/>
      </c>
      <c r="J4426" s="63"/>
      <c r="L4426" s="125" t="str">
        <f>IF(F4426="","",_xlfn.IFNA((VLOOKUP(F4426,help!L:M,2,0))*G4426,"غير مسجلة في المشتريات"))</f>
        <v/>
      </c>
    </row>
    <row r="4427" spans="2:12" x14ac:dyDescent="0.2">
      <c r="B4427" s="14">
        <f>COUNTIFS($E$3:E4427,تقرير!$E$4)</f>
        <v>21</v>
      </c>
      <c r="C4427" s="48"/>
      <c r="D4427" s="48"/>
      <c r="E4427" s="48"/>
      <c r="F4427" s="50"/>
      <c r="G4427" s="51"/>
      <c r="H4427" s="128" t="str">
        <f>IF(F4427="","",_xlfn.IFNA(VLOOKUP(F4427,'سجل المشتريات'!E:M,9,0),"غير مسجلة في المشتريات"))</f>
        <v/>
      </c>
      <c r="I4427" s="27" t="str">
        <f>_xlfn.IFNA(VLOOKUP(E4427,الاوردرات!$B$1:$C$600,2,0),"")</f>
        <v/>
      </c>
      <c r="J4427" s="63"/>
      <c r="L4427" s="125" t="str">
        <f>IF(F4427="","",_xlfn.IFNA((VLOOKUP(F4427,help!L:M,2,0))*G4427,"غير مسجلة في المشتريات"))</f>
        <v/>
      </c>
    </row>
    <row r="4428" spans="2:12" x14ac:dyDescent="0.2">
      <c r="B4428" s="14">
        <f>COUNTIFS($E$3:E4428,تقرير!$E$4)</f>
        <v>21</v>
      </c>
      <c r="C4428" s="48"/>
      <c r="D4428" s="48"/>
      <c r="E4428" s="48"/>
      <c r="F4428" s="50"/>
      <c r="G4428" s="51"/>
      <c r="H4428" s="128" t="str">
        <f>IF(F4428="","",_xlfn.IFNA(VLOOKUP(F4428,'سجل المشتريات'!E:M,9,0),"غير مسجلة في المشتريات"))</f>
        <v/>
      </c>
      <c r="I4428" s="27" t="str">
        <f>_xlfn.IFNA(VLOOKUP(E4428,الاوردرات!$B$1:$C$600,2,0),"")</f>
        <v/>
      </c>
      <c r="J4428" s="63"/>
      <c r="L4428" s="125" t="str">
        <f>IF(F4428="","",_xlfn.IFNA((VLOOKUP(F4428,help!L:M,2,0))*G4428,"غير مسجلة في المشتريات"))</f>
        <v/>
      </c>
    </row>
    <row r="4429" spans="2:12" x14ac:dyDescent="0.2">
      <c r="B4429" s="14">
        <f>COUNTIFS($E$3:E4429,تقرير!$E$4)</f>
        <v>21</v>
      </c>
      <c r="C4429" s="48"/>
      <c r="D4429" s="48"/>
      <c r="E4429" s="48"/>
      <c r="F4429" s="50"/>
      <c r="G4429" s="51"/>
      <c r="H4429" s="128" t="str">
        <f>IF(F4429="","",_xlfn.IFNA(VLOOKUP(F4429,'سجل المشتريات'!E:M,9,0),"غير مسجلة في المشتريات"))</f>
        <v/>
      </c>
      <c r="I4429" s="27" t="str">
        <f>_xlfn.IFNA(VLOOKUP(E4429,الاوردرات!$B$1:$C$600,2,0),"")</f>
        <v/>
      </c>
      <c r="J4429" s="63"/>
      <c r="L4429" s="125" t="str">
        <f>IF(F4429="","",_xlfn.IFNA((VLOOKUP(F4429,help!L:M,2,0))*G4429,"غير مسجلة في المشتريات"))</f>
        <v/>
      </c>
    </row>
    <row r="4430" spans="2:12" x14ac:dyDescent="0.2">
      <c r="B4430" s="14">
        <f>COUNTIFS($E$3:E4430,تقرير!$E$4)</f>
        <v>21</v>
      </c>
      <c r="C4430" s="48"/>
      <c r="D4430" s="48"/>
      <c r="E4430" s="48"/>
      <c r="F4430" s="50"/>
      <c r="G4430" s="51"/>
      <c r="H4430" s="128" t="str">
        <f>IF(F4430="","",_xlfn.IFNA(VLOOKUP(F4430,'سجل المشتريات'!E:M,9,0),"غير مسجلة في المشتريات"))</f>
        <v/>
      </c>
      <c r="I4430" s="27" t="str">
        <f>_xlfn.IFNA(VLOOKUP(E4430,الاوردرات!$B$1:$C$600,2,0),"")</f>
        <v/>
      </c>
      <c r="J4430" s="63"/>
      <c r="L4430" s="125" t="str">
        <f>IF(F4430="","",_xlfn.IFNA((VLOOKUP(F4430,help!L:M,2,0))*G4430,"غير مسجلة في المشتريات"))</f>
        <v/>
      </c>
    </row>
    <row r="4431" spans="2:12" x14ac:dyDescent="0.2">
      <c r="B4431" s="14">
        <f>COUNTIFS($E$3:E4431,تقرير!$E$4)</f>
        <v>21</v>
      </c>
      <c r="C4431" s="48"/>
      <c r="D4431" s="48"/>
      <c r="E4431" s="48"/>
      <c r="F4431" s="50"/>
      <c r="G4431" s="51"/>
      <c r="H4431" s="128" t="str">
        <f>IF(F4431="","",_xlfn.IFNA(VLOOKUP(F4431,'سجل المشتريات'!E:M,9,0),"غير مسجلة في المشتريات"))</f>
        <v/>
      </c>
      <c r="I4431" s="27" t="str">
        <f>_xlfn.IFNA(VLOOKUP(E4431,الاوردرات!$B$1:$C$600,2,0),"")</f>
        <v/>
      </c>
      <c r="J4431" s="63"/>
      <c r="L4431" s="125" t="str">
        <f>IF(F4431="","",_xlfn.IFNA((VLOOKUP(F4431,help!L:M,2,0))*G4431,"غير مسجلة في المشتريات"))</f>
        <v/>
      </c>
    </row>
    <row r="4432" spans="2:12" x14ac:dyDescent="0.2">
      <c r="B4432" s="14">
        <f>COUNTIFS($E$3:E4432,تقرير!$E$4)</f>
        <v>21</v>
      </c>
      <c r="C4432" s="48"/>
      <c r="D4432" s="48"/>
      <c r="E4432" s="48"/>
      <c r="F4432" s="50"/>
      <c r="G4432" s="51"/>
      <c r="H4432" s="128" t="str">
        <f>IF(F4432="","",_xlfn.IFNA(VLOOKUP(F4432,'سجل المشتريات'!E:M,9,0),"غير مسجلة في المشتريات"))</f>
        <v/>
      </c>
      <c r="I4432" s="27" t="str">
        <f>_xlfn.IFNA(VLOOKUP(E4432,الاوردرات!$B$1:$C$600,2,0),"")</f>
        <v/>
      </c>
      <c r="J4432" s="63"/>
      <c r="L4432" s="125" t="str">
        <f>IF(F4432="","",_xlfn.IFNA((VLOOKUP(F4432,help!L:M,2,0))*G4432,"غير مسجلة في المشتريات"))</f>
        <v/>
      </c>
    </row>
    <row r="4433" spans="2:12" x14ac:dyDescent="0.2">
      <c r="B4433" s="14">
        <f>COUNTIFS($E$3:E4433,تقرير!$E$4)</f>
        <v>21</v>
      </c>
      <c r="C4433" s="48"/>
      <c r="D4433" s="48"/>
      <c r="E4433" s="48"/>
      <c r="F4433" s="50"/>
      <c r="G4433" s="51"/>
      <c r="H4433" s="128" t="str">
        <f>IF(F4433="","",_xlfn.IFNA(VLOOKUP(F4433,'سجل المشتريات'!E:M,9,0),"غير مسجلة في المشتريات"))</f>
        <v/>
      </c>
      <c r="I4433" s="27" t="str">
        <f>_xlfn.IFNA(VLOOKUP(E4433,الاوردرات!$B$1:$C$600,2,0),"")</f>
        <v/>
      </c>
      <c r="J4433" s="63"/>
      <c r="L4433" s="125" t="str">
        <f>IF(F4433="","",_xlfn.IFNA((VLOOKUP(F4433,help!L:M,2,0))*G4433,"غير مسجلة في المشتريات"))</f>
        <v/>
      </c>
    </row>
    <row r="4434" spans="2:12" x14ac:dyDescent="0.2">
      <c r="B4434" s="14">
        <f>COUNTIFS($E$3:E4434,تقرير!$E$4)</f>
        <v>21</v>
      </c>
      <c r="C4434" s="48"/>
      <c r="D4434" s="48"/>
      <c r="E4434" s="48"/>
      <c r="F4434" s="50"/>
      <c r="G4434" s="51"/>
      <c r="H4434" s="128" t="str">
        <f>IF(F4434="","",_xlfn.IFNA(VLOOKUP(F4434,'سجل المشتريات'!E:M,9,0),"غير مسجلة في المشتريات"))</f>
        <v/>
      </c>
      <c r="I4434" s="27" t="str">
        <f>_xlfn.IFNA(VLOOKUP(E4434,الاوردرات!$B$1:$C$600,2,0),"")</f>
        <v/>
      </c>
      <c r="J4434" s="63"/>
      <c r="L4434" s="125" t="str">
        <f>IF(F4434="","",_xlfn.IFNA((VLOOKUP(F4434,help!L:M,2,0))*G4434,"غير مسجلة في المشتريات"))</f>
        <v/>
      </c>
    </row>
    <row r="4435" spans="2:12" x14ac:dyDescent="0.2">
      <c r="B4435" s="14">
        <f>COUNTIFS($E$3:E4435,تقرير!$E$4)</f>
        <v>21</v>
      </c>
      <c r="C4435" s="48"/>
      <c r="D4435" s="48"/>
      <c r="E4435" s="48"/>
      <c r="F4435" s="50"/>
      <c r="G4435" s="51"/>
      <c r="H4435" s="128" t="str">
        <f>IF(F4435="","",_xlfn.IFNA(VLOOKUP(F4435,'سجل المشتريات'!E:M,9,0),"غير مسجلة في المشتريات"))</f>
        <v/>
      </c>
      <c r="I4435" s="27" t="str">
        <f>_xlfn.IFNA(VLOOKUP(E4435,الاوردرات!$B$1:$C$600,2,0),"")</f>
        <v/>
      </c>
      <c r="J4435" s="63"/>
      <c r="L4435" s="125" t="str">
        <f>IF(F4435="","",_xlfn.IFNA((VLOOKUP(F4435,help!L:M,2,0))*G4435,"غير مسجلة في المشتريات"))</f>
        <v/>
      </c>
    </row>
    <row r="4436" spans="2:12" x14ac:dyDescent="0.2">
      <c r="B4436" s="14">
        <f>COUNTIFS($E$3:E4436,تقرير!$E$4)</f>
        <v>21</v>
      </c>
      <c r="C4436" s="48"/>
      <c r="D4436" s="48"/>
      <c r="E4436" s="48"/>
      <c r="F4436" s="50"/>
      <c r="G4436" s="51"/>
      <c r="H4436" s="128" t="str">
        <f>IF(F4436="","",_xlfn.IFNA(VLOOKUP(F4436,'سجل المشتريات'!E:M,9,0),"غير مسجلة في المشتريات"))</f>
        <v/>
      </c>
      <c r="I4436" s="27" t="str">
        <f>_xlfn.IFNA(VLOOKUP(E4436,الاوردرات!$B$1:$C$600,2,0),"")</f>
        <v/>
      </c>
      <c r="J4436" s="63"/>
      <c r="L4436" s="125" t="str">
        <f>IF(F4436="","",_xlfn.IFNA((VLOOKUP(F4436,help!L:M,2,0))*G4436,"غير مسجلة في المشتريات"))</f>
        <v/>
      </c>
    </row>
    <row r="4437" spans="2:12" x14ac:dyDescent="0.2">
      <c r="B4437" s="14">
        <f>COUNTIFS($E$3:E4437,تقرير!$E$4)</f>
        <v>21</v>
      </c>
      <c r="C4437" s="48"/>
      <c r="D4437" s="48"/>
      <c r="E4437" s="48"/>
      <c r="F4437" s="50"/>
      <c r="G4437" s="51"/>
      <c r="H4437" s="128" t="str">
        <f>IF(F4437="","",_xlfn.IFNA(VLOOKUP(F4437,'سجل المشتريات'!E:M,9,0),"غير مسجلة في المشتريات"))</f>
        <v/>
      </c>
      <c r="I4437" s="27" t="str">
        <f>_xlfn.IFNA(VLOOKUP(E4437,الاوردرات!$B$1:$C$600,2,0),"")</f>
        <v/>
      </c>
      <c r="J4437" s="63"/>
      <c r="L4437" s="125" t="str">
        <f>IF(F4437="","",_xlfn.IFNA((VLOOKUP(F4437,help!L:M,2,0))*G4437,"غير مسجلة في المشتريات"))</f>
        <v/>
      </c>
    </row>
    <row r="4438" spans="2:12" x14ac:dyDescent="0.2">
      <c r="B4438" s="14">
        <f>COUNTIFS($E$3:E4438,تقرير!$E$4)</f>
        <v>21</v>
      </c>
      <c r="C4438" s="48"/>
      <c r="D4438" s="48"/>
      <c r="E4438" s="48"/>
      <c r="F4438" s="50"/>
      <c r="G4438" s="51"/>
      <c r="H4438" s="128" t="str">
        <f>IF(F4438="","",_xlfn.IFNA(VLOOKUP(F4438,'سجل المشتريات'!E:M,9,0),"غير مسجلة في المشتريات"))</f>
        <v/>
      </c>
      <c r="I4438" s="27" t="str">
        <f>_xlfn.IFNA(VLOOKUP(E4438,الاوردرات!$B$1:$C$600,2,0),"")</f>
        <v/>
      </c>
      <c r="J4438" s="63"/>
      <c r="L4438" s="125" t="str">
        <f>IF(F4438="","",_xlfn.IFNA((VLOOKUP(F4438,help!L:M,2,0))*G4438,"غير مسجلة في المشتريات"))</f>
        <v/>
      </c>
    </row>
    <row r="4439" spans="2:12" x14ac:dyDescent="0.2">
      <c r="B4439" s="14">
        <f>COUNTIFS($E$3:E4439,تقرير!$E$4)</f>
        <v>21</v>
      </c>
      <c r="C4439" s="48"/>
      <c r="D4439" s="48"/>
      <c r="E4439" s="48"/>
      <c r="F4439" s="50"/>
      <c r="G4439" s="51"/>
      <c r="H4439" s="128" t="str">
        <f>IF(F4439="","",_xlfn.IFNA(VLOOKUP(F4439,'سجل المشتريات'!E:M,9,0),"غير مسجلة في المشتريات"))</f>
        <v/>
      </c>
      <c r="I4439" s="27" t="str">
        <f>_xlfn.IFNA(VLOOKUP(E4439,الاوردرات!$B$1:$C$600,2,0),"")</f>
        <v/>
      </c>
      <c r="J4439" s="63"/>
      <c r="L4439" s="125" t="str">
        <f>IF(F4439="","",_xlfn.IFNA((VLOOKUP(F4439,help!L:M,2,0))*G4439,"غير مسجلة في المشتريات"))</f>
        <v/>
      </c>
    </row>
    <row r="4440" spans="2:12" x14ac:dyDescent="0.2">
      <c r="B4440" s="14">
        <f>COUNTIFS($E$3:E4440,تقرير!$E$4)</f>
        <v>21</v>
      </c>
      <c r="C4440" s="48"/>
      <c r="D4440" s="48"/>
      <c r="E4440" s="48"/>
      <c r="F4440" s="50"/>
      <c r="G4440" s="51"/>
      <c r="H4440" s="128" t="str">
        <f>IF(F4440="","",_xlfn.IFNA(VLOOKUP(F4440,'سجل المشتريات'!E:M,9,0),"غير مسجلة في المشتريات"))</f>
        <v/>
      </c>
      <c r="I4440" s="27" t="str">
        <f>_xlfn.IFNA(VLOOKUP(E4440,الاوردرات!$B$1:$C$600,2,0),"")</f>
        <v/>
      </c>
      <c r="J4440" s="63"/>
      <c r="L4440" s="125" t="str">
        <f>IF(F4440="","",_xlfn.IFNA((VLOOKUP(F4440,help!L:M,2,0))*G4440,"غير مسجلة في المشتريات"))</f>
        <v/>
      </c>
    </row>
    <row r="4441" spans="2:12" x14ac:dyDescent="0.2">
      <c r="B4441" s="14">
        <f>COUNTIFS($E$3:E4441,تقرير!$E$4)</f>
        <v>21</v>
      </c>
      <c r="C4441" s="48"/>
      <c r="D4441" s="48"/>
      <c r="E4441" s="48"/>
      <c r="F4441" s="50"/>
      <c r="G4441" s="51"/>
      <c r="H4441" s="128" t="str">
        <f>IF(F4441="","",_xlfn.IFNA(VLOOKUP(F4441,'سجل المشتريات'!E:M,9,0),"غير مسجلة في المشتريات"))</f>
        <v/>
      </c>
      <c r="I4441" s="27" t="str">
        <f>_xlfn.IFNA(VLOOKUP(E4441,الاوردرات!$B$1:$C$600,2,0),"")</f>
        <v/>
      </c>
      <c r="J4441" s="63"/>
      <c r="L4441" s="125" t="str">
        <f>IF(F4441="","",_xlfn.IFNA((VLOOKUP(F4441,help!L:M,2,0))*G4441,"غير مسجلة في المشتريات"))</f>
        <v/>
      </c>
    </row>
    <row r="4442" spans="2:12" x14ac:dyDescent="0.2">
      <c r="B4442" s="14">
        <f>COUNTIFS($E$3:E4442,تقرير!$E$4)</f>
        <v>21</v>
      </c>
      <c r="C4442" s="48"/>
      <c r="D4442" s="48"/>
      <c r="E4442" s="48"/>
      <c r="F4442" s="50"/>
      <c r="G4442" s="51"/>
      <c r="H4442" s="128" t="str">
        <f>IF(F4442="","",_xlfn.IFNA(VLOOKUP(F4442,'سجل المشتريات'!E:M,9,0),"غير مسجلة في المشتريات"))</f>
        <v/>
      </c>
      <c r="I4442" s="27" t="str">
        <f>_xlfn.IFNA(VLOOKUP(E4442,الاوردرات!$B$1:$C$600,2,0),"")</f>
        <v/>
      </c>
      <c r="J4442" s="63"/>
      <c r="L4442" s="125" t="str">
        <f>IF(F4442="","",_xlfn.IFNA((VLOOKUP(F4442,help!L:M,2,0))*G4442,"غير مسجلة في المشتريات"))</f>
        <v/>
      </c>
    </row>
    <row r="4443" spans="2:12" x14ac:dyDescent="0.2">
      <c r="B4443" s="14">
        <f>COUNTIFS($E$3:E4443,تقرير!$E$4)</f>
        <v>21</v>
      </c>
      <c r="C4443" s="48"/>
      <c r="D4443" s="48"/>
      <c r="E4443" s="48"/>
      <c r="F4443" s="50"/>
      <c r="G4443" s="51"/>
      <c r="H4443" s="128" t="str">
        <f>IF(F4443="","",_xlfn.IFNA(VLOOKUP(F4443,'سجل المشتريات'!E:M,9,0),"غير مسجلة في المشتريات"))</f>
        <v/>
      </c>
      <c r="I4443" s="27" t="str">
        <f>_xlfn.IFNA(VLOOKUP(E4443,الاوردرات!$B$1:$C$600,2,0),"")</f>
        <v/>
      </c>
      <c r="J4443" s="63"/>
      <c r="L4443" s="125" t="str">
        <f>IF(F4443="","",_xlfn.IFNA((VLOOKUP(F4443,help!L:M,2,0))*G4443,"غير مسجلة في المشتريات"))</f>
        <v/>
      </c>
    </row>
    <row r="4444" spans="2:12" x14ac:dyDescent="0.2">
      <c r="B4444" s="14">
        <f>COUNTIFS($E$3:E4444,تقرير!$E$4)</f>
        <v>21</v>
      </c>
      <c r="C4444" s="48"/>
      <c r="D4444" s="48"/>
      <c r="E4444" s="48"/>
      <c r="F4444" s="50"/>
      <c r="G4444" s="51"/>
      <c r="H4444" s="128" t="str">
        <f>IF(F4444="","",_xlfn.IFNA(VLOOKUP(F4444,'سجل المشتريات'!E:M,9,0),"غير مسجلة في المشتريات"))</f>
        <v/>
      </c>
      <c r="I4444" s="27" t="str">
        <f>_xlfn.IFNA(VLOOKUP(E4444,الاوردرات!$B$1:$C$600,2,0),"")</f>
        <v/>
      </c>
      <c r="J4444" s="63"/>
      <c r="L4444" s="125" t="str">
        <f>IF(F4444="","",_xlfn.IFNA((VLOOKUP(F4444,help!L:M,2,0))*G4444,"غير مسجلة في المشتريات"))</f>
        <v/>
      </c>
    </row>
    <row r="4445" spans="2:12" x14ac:dyDescent="0.2">
      <c r="B4445" s="14">
        <f>COUNTIFS($E$3:E4445,تقرير!$E$4)</f>
        <v>21</v>
      </c>
      <c r="C4445" s="48"/>
      <c r="D4445" s="48"/>
      <c r="E4445" s="48"/>
      <c r="F4445" s="50"/>
      <c r="G4445" s="51"/>
      <c r="H4445" s="128" t="str">
        <f>IF(F4445="","",_xlfn.IFNA(VLOOKUP(F4445,'سجل المشتريات'!E:M,9,0),"غير مسجلة في المشتريات"))</f>
        <v/>
      </c>
      <c r="I4445" s="27" t="str">
        <f>_xlfn.IFNA(VLOOKUP(E4445,الاوردرات!$B$1:$C$600,2,0),"")</f>
        <v/>
      </c>
      <c r="J4445" s="63"/>
      <c r="L4445" s="125" t="str">
        <f>IF(F4445="","",_xlfn.IFNA((VLOOKUP(F4445,help!L:M,2,0))*G4445,"غير مسجلة في المشتريات"))</f>
        <v/>
      </c>
    </row>
    <row r="4446" spans="2:12" x14ac:dyDescent="0.2">
      <c r="B4446" s="14">
        <f>COUNTIFS($E$3:E4446,تقرير!$E$4)</f>
        <v>21</v>
      </c>
      <c r="C4446" s="48"/>
      <c r="D4446" s="48"/>
      <c r="E4446" s="48"/>
      <c r="F4446" s="50"/>
      <c r="G4446" s="51"/>
      <c r="H4446" s="128" t="str">
        <f>IF(F4446="","",_xlfn.IFNA(VLOOKUP(F4446,'سجل المشتريات'!E:M,9,0),"غير مسجلة في المشتريات"))</f>
        <v/>
      </c>
      <c r="I4446" s="27" t="str">
        <f>_xlfn.IFNA(VLOOKUP(E4446,الاوردرات!$B$1:$C$600,2,0),"")</f>
        <v/>
      </c>
      <c r="J4446" s="63"/>
      <c r="L4446" s="125" t="str">
        <f>IF(F4446="","",_xlfn.IFNA((VLOOKUP(F4446,help!L:M,2,0))*G4446,"غير مسجلة في المشتريات"))</f>
        <v/>
      </c>
    </row>
    <row r="4447" spans="2:12" x14ac:dyDescent="0.2">
      <c r="B4447" s="14">
        <f>COUNTIFS($E$3:E4447,تقرير!$E$4)</f>
        <v>21</v>
      </c>
      <c r="C4447" s="48"/>
      <c r="D4447" s="48"/>
      <c r="E4447" s="48"/>
      <c r="F4447" s="50"/>
      <c r="G4447" s="51"/>
      <c r="H4447" s="128" t="str">
        <f>IF(F4447="","",_xlfn.IFNA(VLOOKUP(F4447,'سجل المشتريات'!E:M,9,0),"غير مسجلة في المشتريات"))</f>
        <v/>
      </c>
      <c r="I4447" s="27" t="str">
        <f>_xlfn.IFNA(VLOOKUP(E4447,الاوردرات!$B$1:$C$600,2,0),"")</f>
        <v/>
      </c>
      <c r="J4447" s="63"/>
      <c r="L4447" s="125" t="str">
        <f>IF(F4447="","",_xlfn.IFNA((VLOOKUP(F4447,help!L:M,2,0))*G4447,"غير مسجلة في المشتريات"))</f>
        <v/>
      </c>
    </row>
    <row r="4448" spans="2:12" x14ac:dyDescent="0.2">
      <c r="B4448" s="14">
        <f>COUNTIFS($E$3:E4448,تقرير!$E$4)</f>
        <v>21</v>
      </c>
      <c r="C4448" s="48"/>
      <c r="D4448" s="48"/>
      <c r="E4448" s="48"/>
      <c r="F4448" s="50"/>
      <c r="G4448" s="51"/>
      <c r="H4448" s="128" t="str">
        <f>IF(F4448="","",_xlfn.IFNA(VLOOKUP(F4448,'سجل المشتريات'!E:M,9,0),"غير مسجلة في المشتريات"))</f>
        <v/>
      </c>
      <c r="I4448" s="27" t="str">
        <f>_xlfn.IFNA(VLOOKUP(E4448,الاوردرات!$B$1:$C$600,2,0),"")</f>
        <v/>
      </c>
      <c r="J4448" s="63"/>
      <c r="L4448" s="125" t="str">
        <f>IF(F4448="","",_xlfn.IFNA((VLOOKUP(F4448,help!L:M,2,0))*G4448,"غير مسجلة في المشتريات"))</f>
        <v/>
      </c>
    </row>
    <row r="4449" spans="2:12" x14ac:dyDescent="0.2">
      <c r="B4449" s="14">
        <f>COUNTIFS($E$3:E4449,تقرير!$E$4)</f>
        <v>21</v>
      </c>
      <c r="C4449" s="48"/>
      <c r="D4449" s="48"/>
      <c r="E4449" s="48"/>
      <c r="F4449" s="50"/>
      <c r="G4449" s="51"/>
      <c r="H4449" s="128" t="str">
        <f>IF(F4449="","",_xlfn.IFNA(VLOOKUP(F4449,'سجل المشتريات'!E:M,9,0),"غير مسجلة في المشتريات"))</f>
        <v/>
      </c>
      <c r="I4449" s="27" t="str">
        <f>_xlfn.IFNA(VLOOKUP(E4449,الاوردرات!$B$1:$C$600,2,0),"")</f>
        <v/>
      </c>
      <c r="J4449" s="63"/>
      <c r="L4449" s="125" t="str">
        <f>IF(F4449="","",_xlfn.IFNA((VLOOKUP(F4449,help!L:M,2,0))*G4449,"غير مسجلة في المشتريات"))</f>
        <v/>
      </c>
    </row>
    <row r="4450" spans="2:12" x14ac:dyDescent="0.2">
      <c r="B4450" s="14">
        <f>COUNTIFS($E$3:E4450,تقرير!$E$4)</f>
        <v>21</v>
      </c>
      <c r="C4450" s="48"/>
      <c r="D4450" s="48"/>
      <c r="E4450" s="48"/>
      <c r="F4450" s="50"/>
      <c r="G4450" s="51"/>
      <c r="H4450" s="128" t="str">
        <f>IF(F4450="","",_xlfn.IFNA(VLOOKUP(F4450,'سجل المشتريات'!E:M,9,0),"غير مسجلة في المشتريات"))</f>
        <v/>
      </c>
      <c r="I4450" s="27" t="str">
        <f>_xlfn.IFNA(VLOOKUP(E4450,الاوردرات!$B$1:$C$600,2,0),"")</f>
        <v/>
      </c>
      <c r="J4450" s="63"/>
      <c r="L4450" s="125" t="str">
        <f>IF(F4450="","",_xlfn.IFNA((VLOOKUP(F4450,help!L:M,2,0))*G4450,"غير مسجلة في المشتريات"))</f>
        <v/>
      </c>
    </row>
    <row r="4451" spans="2:12" x14ac:dyDescent="0.2">
      <c r="B4451" s="14">
        <f>COUNTIFS($E$3:E4451,تقرير!$E$4)</f>
        <v>21</v>
      </c>
      <c r="C4451" s="48"/>
      <c r="D4451" s="48"/>
      <c r="E4451" s="48"/>
      <c r="F4451" s="50"/>
      <c r="G4451" s="51"/>
      <c r="H4451" s="128" t="str">
        <f>IF(F4451="","",_xlfn.IFNA(VLOOKUP(F4451,'سجل المشتريات'!E:M,9,0),"غير مسجلة في المشتريات"))</f>
        <v/>
      </c>
      <c r="I4451" s="27" t="str">
        <f>_xlfn.IFNA(VLOOKUP(E4451,الاوردرات!$B$1:$C$600,2,0),"")</f>
        <v/>
      </c>
      <c r="J4451" s="63"/>
      <c r="L4451" s="125" t="str">
        <f>IF(F4451="","",_xlfn.IFNA((VLOOKUP(F4451,help!L:M,2,0))*G4451,"غير مسجلة في المشتريات"))</f>
        <v/>
      </c>
    </row>
    <row r="4452" spans="2:12" x14ac:dyDescent="0.2">
      <c r="B4452" s="14">
        <f>COUNTIFS($E$3:E4452,تقرير!$E$4)</f>
        <v>21</v>
      </c>
      <c r="C4452" s="48"/>
      <c r="D4452" s="48"/>
      <c r="E4452" s="48"/>
      <c r="F4452" s="50"/>
      <c r="G4452" s="51"/>
      <c r="H4452" s="128" t="str">
        <f>IF(F4452="","",_xlfn.IFNA(VLOOKUP(F4452,'سجل المشتريات'!E:M,9,0),"غير مسجلة في المشتريات"))</f>
        <v/>
      </c>
      <c r="I4452" s="27" t="str">
        <f>_xlfn.IFNA(VLOOKUP(E4452,الاوردرات!$B$1:$C$600,2,0),"")</f>
        <v/>
      </c>
      <c r="J4452" s="63"/>
      <c r="L4452" s="125" t="str">
        <f>IF(F4452="","",_xlfn.IFNA((VLOOKUP(F4452,help!L:M,2,0))*G4452,"غير مسجلة في المشتريات"))</f>
        <v/>
      </c>
    </row>
    <row r="4453" spans="2:12" x14ac:dyDescent="0.2">
      <c r="B4453" s="14">
        <f>COUNTIFS($E$3:E4453,تقرير!$E$4)</f>
        <v>21</v>
      </c>
      <c r="C4453" s="48"/>
      <c r="D4453" s="48"/>
      <c r="E4453" s="48"/>
      <c r="F4453" s="50"/>
      <c r="G4453" s="51"/>
      <c r="H4453" s="128" t="str">
        <f>IF(F4453="","",_xlfn.IFNA(VLOOKUP(F4453,'سجل المشتريات'!E:M,9,0),"غير مسجلة في المشتريات"))</f>
        <v/>
      </c>
      <c r="I4453" s="27" t="str">
        <f>_xlfn.IFNA(VLOOKUP(E4453,الاوردرات!$B$1:$C$600,2,0),"")</f>
        <v/>
      </c>
      <c r="J4453" s="63"/>
      <c r="L4453" s="125" t="str">
        <f>IF(F4453="","",_xlfn.IFNA((VLOOKUP(F4453,help!L:M,2,0))*G4453,"غير مسجلة في المشتريات"))</f>
        <v/>
      </c>
    </row>
    <row r="4454" spans="2:12" x14ac:dyDescent="0.2">
      <c r="B4454" s="14">
        <f>COUNTIFS($E$3:E4454,تقرير!$E$4)</f>
        <v>21</v>
      </c>
      <c r="C4454" s="48"/>
      <c r="D4454" s="48"/>
      <c r="E4454" s="48"/>
      <c r="F4454" s="50"/>
      <c r="G4454" s="51"/>
      <c r="H4454" s="128" t="str">
        <f>IF(F4454="","",_xlfn.IFNA(VLOOKUP(F4454,'سجل المشتريات'!E:M,9,0),"غير مسجلة في المشتريات"))</f>
        <v/>
      </c>
      <c r="I4454" s="27" t="str">
        <f>_xlfn.IFNA(VLOOKUP(E4454,الاوردرات!$B$1:$C$600,2,0),"")</f>
        <v/>
      </c>
      <c r="J4454" s="63"/>
      <c r="L4454" s="125" t="str">
        <f>IF(F4454="","",_xlfn.IFNA((VLOOKUP(F4454,help!L:M,2,0))*G4454,"غير مسجلة في المشتريات"))</f>
        <v/>
      </c>
    </row>
    <row r="4455" spans="2:12" x14ac:dyDescent="0.2">
      <c r="B4455" s="14">
        <f>COUNTIFS($E$3:E4455,تقرير!$E$4)</f>
        <v>21</v>
      </c>
      <c r="C4455" s="48"/>
      <c r="D4455" s="48"/>
      <c r="E4455" s="48"/>
      <c r="F4455" s="50"/>
      <c r="G4455" s="51"/>
      <c r="H4455" s="128" t="str">
        <f>IF(F4455="","",_xlfn.IFNA(VLOOKUP(F4455,'سجل المشتريات'!E:M,9,0),"غير مسجلة في المشتريات"))</f>
        <v/>
      </c>
      <c r="I4455" s="27" t="str">
        <f>_xlfn.IFNA(VLOOKUP(E4455,الاوردرات!$B$1:$C$600,2,0),"")</f>
        <v/>
      </c>
      <c r="J4455" s="63"/>
      <c r="L4455" s="125" t="str">
        <f>IF(F4455="","",_xlfn.IFNA((VLOOKUP(F4455,help!L:M,2,0))*G4455,"غير مسجلة في المشتريات"))</f>
        <v/>
      </c>
    </row>
    <row r="4456" spans="2:12" x14ac:dyDescent="0.2">
      <c r="B4456" s="14">
        <f>COUNTIFS($E$3:E4456,تقرير!$E$4)</f>
        <v>21</v>
      </c>
      <c r="C4456" s="48"/>
      <c r="D4456" s="48"/>
      <c r="E4456" s="48"/>
      <c r="F4456" s="50"/>
      <c r="G4456" s="51"/>
      <c r="H4456" s="128" t="str">
        <f>IF(F4456="","",_xlfn.IFNA(VLOOKUP(F4456,'سجل المشتريات'!E:M,9,0),"غير مسجلة في المشتريات"))</f>
        <v/>
      </c>
      <c r="I4456" s="27" t="str">
        <f>_xlfn.IFNA(VLOOKUP(E4456,الاوردرات!$B$1:$C$600,2,0),"")</f>
        <v/>
      </c>
      <c r="J4456" s="63"/>
      <c r="L4456" s="125" t="str">
        <f>IF(F4456="","",_xlfn.IFNA((VLOOKUP(F4456,help!L:M,2,0))*G4456,"غير مسجلة في المشتريات"))</f>
        <v/>
      </c>
    </row>
    <row r="4457" spans="2:12" x14ac:dyDescent="0.2">
      <c r="B4457" s="14">
        <f>COUNTIFS($E$3:E4457,تقرير!$E$4)</f>
        <v>21</v>
      </c>
      <c r="C4457" s="48"/>
      <c r="D4457" s="48"/>
      <c r="E4457" s="48"/>
      <c r="F4457" s="50"/>
      <c r="G4457" s="51"/>
      <c r="H4457" s="128" t="str">
        <f>IF(F4457="","",_xlfn.IFNA(VLOOKUP(F4457,'سجل المشتريات'!E:M,9,0),"غير مسجلة في المشتريات"))</f>
        <v/>
      </c>
      <c r="I4457" s="27" t="str">
        <f>_xlfn.IFNA(VLOOKUP(E4457,الاوردرات!$B$1:$C$600,2,0),"")</f>
        <v/>
      </c>
      <c r="J4457" s="63"/>
      <c r="L4457" s="125" t="str">
        <f>IF(F4457="","",_xlfn.IFNA((VLOOKUP(F4457,help!L:M,2,0))*G4457,"غير مسجلة في المشتريات"))</f>
        <v/>
      </c>
    </row>
    <row r="4458" spans="2:12" x14ac:dyDescent="0.2">
      <c r="B4458" s="14">
        <f>COUNTIFS($E$3:E4458,تقرير!$E$4)</f>
        <v>21</v>
      </c>
      <c r="C4458" s="48"/>
      <c r="D4458" s="48"/>
      <c r="E4458" s="48"/>
      <c r="F4458" s="50"/>
      <c r="G4458" s="51"/>
      <c r="H4458" s="128" t="str">
        <f>IF(F4458="","",_xlfn.IFNA(VLOOKUP(F4458,'سجل المشتريات'!E:M,9,0),"غير مسجلة في المشتريات"))</f>
        <v/>
      </c>
      <c r="I4458" s="27" t="str">
        <f>_xlfn.IFNA(VLOOKUP(E4458,الاوردرات!$B$1:$C$600,2,0),"")</f>
        <v/>
      </c>
      <c r="J4458" s="63"/>
      <c r="L4458" s="125" t="str">
        <f>IF(F4458="","",_xlfn.IFNA((VLOOKUP(F4458,help!L:M,2,0))*G4458,"غير مسجلة في المشتريات"))</f>
        <v/>
      </c>
    </row>
    <row r="4459" spans="2:12" x14ac:dyDescent="0.2">
      <c r="B4459" s="14">
        <f>COUNTIFS($E$3:E4459,تقرير!$E$4)</f>
        <v>21</v>
      </c>
      <c r="C4459" s="48"/>
      <c r="D4459" s="48"/>
      <c r="E4459" s="48"/>
      <c r="F4459" s="50"/>
      <c r="G4459" s="51"/>
      <c r="H4459" s="128" t="str">
        <f>IF(F4459="","",_xlfn.IFNA(VLOOKUP(F4459,'سجل المشتريات'!E:M,9,0),"غير مسجلة في المشتريات"))</f>
        <v/>
      </c>
      <c r="I4459" s="27" t="str">
        <f>_xlfn.IFNA(VLOOKUP(E4459,الاوردرات!$B$1:$C$600,2,0),"")</f>
        <v/>
      </c>
      <c r="J4459" s="63"/>
      <c r="L4459" s="125" t="str">
        <f>IF(F4459="","",_xlfn.IFNA((VLOOKUP(F4459,help!L:M,2,0))*G4459,"غير مسجلة في المشتريات"))</f>
        <v/>
      </c>
    </row>
    <row r="4460" spans="2:12" x14ac:dyDescent="0.2">
      <c r="B4460" s="14">
        <f>COUNTIFS($E$3:E4460,تقرير!$E$4)</f>
        <v>21</v>
      </c>
      <c r="C4460" s="48"/>
      <c r="D4460" s="48"/>
      <c r="E4460" s="48"/>
      <c r="F4460" s="50"/>
      <c r="G4460" s="51"/>
      <c r="H4460" s="128" t="str">
        <f>IF(F4460="","",_xlfn.IFNA(VLOOKUP(F4460,'سجل المشتريات'!E:M,9,0),"غير مسجلة في المشتريات"))</f>
        <v/>
      </c>
      <c r="I4460" s="27" t="str">
        <f>_xlfn.IFNA(VLOOKUP(E4460,الاوردرات!$B$1:$C$600,2,0),"")</f>
        <v/>
      </c>
      <c r="J4460" s="63"/>
      <c r="L4460" s="125" t="str">
        <f>IF(F4460="","",_xlfn.IFNA((VLOOKUP(F4460,help!L:M,2,0))*G4460,"غير مسجلة في المشتريات"))</f>
        <v/>
      </c>
    </row>
    <row r="4461" spans="2:12" x14ac:dyDescent="0.2">
      <c r="B4461" s="14">
        <f>COUNTIFS($E$3:E4461,تقرير!$E$4)</f>
        <v>21</v>
      </c>
      <c r="C4461" s="48"/>
      <c r="D4461" s="48"/>
      <c r="E4461" s="48"/>
      <c r="F4461" s="50"/>
      <c r="G4461" s="51"/>
      <c r="H4461" s="128" t="str">
        <f>IF(F4461="","",_xlfn.IFNA(VLOOKUP(F4461,'سجل المشتريات'!E:M,9,0),"غير مسجلة في المشتريات"))</f>
        <v/>
      </c>
      <c r="I4461" s="27" t="str">
        <f>_xlfn.IFNA(VLOOKUP(E4461,الاوردرات!$B$1:$C$600,2,0),"")</f>
        <v/>
      </c>
      <c r="J4461" s="63"/>
      <c r="L4461" s="125" t="str">
        <f>IF(F4461="","",_xlfn.IFNA((VLOOKUP(F4461,help!L:M,2,0))*G4461,"غير مسجلة في المشتريات"))</f>
        <v/>
      </c>
    </row>
    <row r="4462" spans="2:12" x14ac:dyDescent="0.2">
      <c r="B4462" s="14">
        <f>COUNTIFS($E$3:E4462,تقرير!$E$4)</f>
        <v>21</v>
      </c>
      <c r="C4462" s="48"/>
      <c r="D4462" s="48"/>
      <c r="E4462" s="48"/>
      <c r="F4462" s="50"/>
      <c r="G4462" s="51"/>
      <c r="H4462" s="128" t="str">
        <f>IF(F4462="","",_xlfn.IFNA(VLOOKUP(F4462,'سجل المشتريات'!E:M,9,0),"غير مسجلة في المشتريات"))</f>
        <v/>
      </c>
      <c r="I4462" s="27" t="str">
        <f>_xlfn.IFNA(VLOOKUP(E4462,الاوردرات!$B$1:$C$600,2,0),"")</f>
        <v/>
      </c>
      <c r="J4462" s="63"/>
      <c r="L4462" s="125" t="str">
        <f>IF(F4462="","",_xlfn.IFNA((VLOOKUP(F4462,help!L:M,2,0))*G4462,"غير مسجلة في المشتريات"))</f>
        <v/>
      </c>
    </row>
    <row r="4463" spans="2:12" x14ac:dyDescent="0.2">
      <c r="B4463" s="14">
        <f>COUNTIFS($E$3:E4463,تقرير!$E$4)</f>
        <v>21</v>
      </c>
      <c r="C4463" s="48"/>
      <c r="D4463" s="48"/>
      <c r="E4463" s="48"/>
      <c r="F4463" s="50"/>
      <c r="G4463" s="51"/>
      <c r="H4463" s="128" t="str">
        <f>IF(F4463="","",_xlfn.IFNA(VLOOKUP(F4463,'سجل المشتريات'!E:M,9,0),"غير مسجلة في المشتريات"))</f>
        <v/>
      </c>
      <c r="I4463" s="27" t="str">
        <f>_xlfn.IFNA(VLOOKUP(E4463,الاوردرات!$B$1:$C$600,2,0),"")</f>
        <v/>
      </c>
      <c r="J4463" s="63"/>
      <c r="L4463" s="125" t="str">
        <f>IF(F4463="","",_xlfn.IFNA((VLOOKUP(F4463,help!L:M,2,0))*G4463,"غير مسجلة في المشتريات"))</f>
        <v/>
      </c>
    </row>
    <row r="4464" spans="2:12" x14ac:dyDescent="0.2">
      <c r="B4464" s="14">
        <f>COUNTIFS($E$3:E4464,تقرير!$E$4)</f>
        <v>21</v>
      </c>
      <c r="C4464" s="48"/>
      <c r="D4464" s="48"/>
      <c r="E4464" s="48"/>
      <c r="F4464" s="50"/>
      <c r="G4464" s="51"/>
      <c r="H4464" s="128" t="str">
        <f>IF(F4464="","",_xlfn.IFNA(VLOOKUP(F4464,'سجل المشتريات'!E:M,9,0),"غير مسجلة في المشتريات"))</f>
        <v/>
      </c>
      <c r="I4464" s="27" t="str">
        <f>_xlfn.IFNA(VLOOKUP(E4464,الاوردرات!$B$1:$C$600,2,0),"")</f>
        <v/>
      </c>
      <c r="J4464" s="63"/>
      <c r="L4464" s="125" t="str">
        <f>IF(F4464="","",_xlfn.IFNA((VLOOKUP(F4464,help!L:M,2,0))*G4464,"غير مسجلة في المشتريات"))</f>
        <v/>
      </c>
    </row>
    <row r="4465" spans="2:12" x14ac:dyDescent="0.2">
      <c r="B4465" s="14">
        <f>COUNTIFS($E$3:E4465,تقرير!$E$4)</f>
        <v>21</v>
      </c>
      <c r="C4465" s="48"/>
      <c r="D4465" s="48"/>
      <c r="E4465" s="48"/>
      <c r="F4465" s="50"/>
      <c r="G4465" s="51"/>
      <c r="H4465" s="128" t="str">
        <f>IF(F4465="","",_xlfn.IFNA(VLOOKUP(F4465,'سجل المشتريات'!E:M,9,0),"غير مسجلة في المشتريات"))</f>
        <v/>
      </c>
      <c r="I4465" s="27" t="str">
        <f>_xlfn.IFNA(VLOOKUP(E4465,الاوردرات!$B$1:$C$600,2,0),"")</f>
        <v/>
      </c>
      <c r="J4465" s="63"/>
      <c r="L4465" s="125" t="str">
        <f>IF(F4465="","",_xlfn.IFNA((VLOOKUP(F4465,help!L:M,2,0))*G4465,"غير مسجلة في المشتريات"))</f>
        <v/>
      </c>
    </row>
    <row r="4466" spans="2:12" x14ac:dyDescent="0.2">
      <c r="B4466" s="14">
        <f>COUNTIFS($E$3:E4466,تقرير!$E$4)</f>
        <v>21</v>
      </c>
      <c r="C4466" s="48"/>
      <c r="D4466" s="48"/>
      <c r="E4466" s="48"/>
      <c r="F4466" s="50"/>
      <c r="G4466" s="51"/>
      <c r="H4466" s="128" t="str">
        <f>IF(F4466="","",_xlfn.IFNA(VLOOKUP(F4466,'سجل المشتريات'!E:M,9,0),"غير مسجلة في المشتريات"))</f>
        <v/>
      </c>
      <c r="I4466" s="27" t="str">
        <f>_xlfn.IFNA(VLOOKUP(E4466,الاوردرات!$B$1:$C$600,2,0),"")</f>
        <v/>
      </c>
      <c r="J4466" s="63"/>
      <c r="L4466" s="125" t="str">
        <f>IF(F4466="","",_xlfn.IFNA((VLOOKUP(F4466,help!L:M,2,0))*G4466,"غير مسجلة في المشتريات"))</f>
        <v/>
      </c>
    </row>
    <row r="4467" spans="2:12" x14ac:dyDescent="0.2">
      <c r="B4467" s="14">
        <f>COUNTIFS($E$3:E4467,تقرير!$E$4)</f>
        <v>21</v>
      </c>
      <c r="C4467" s="48"/>
      <c r="D4467" s="48"/>
      <c r="E4467" s="48"/>
      <c r="F4467" s="50"/>
      <c r="G4467" s="51"/>
      <c r="H4467" s="128" t="str">
        <f>IF(F4467="","",_xlfn.IFNA(VLOOKUP(F4467,'سجل المشتريات'!E:M,9,0),"غير مسجلة في المشتريات"))</f>
        <v/>
      </c>
      <c r="I4467" s="27" t="str">
        <f>_xlfn.IFNA(VLOOKUP(E4467,الاوردرات!$B$1:$C$600,2,0),"")</f>
        <v/>
      </c>
      <c r="J4467" s="63"/>
      <c r="L4467" s="125" t="str">
        <f>IF(F4467="","",_xlfn.IFNA((VLOOKUP(F4467,help!L:M,2,0))*G4467,"غير مسجلة في المشتريات"))</f>
        <v/>
      </c>
    </row>
    <row r="4468" spans="2:12" x14ac:dyDescent="0.2">
      <c r="B4468" s="14">
        <f>COUNTIFS($E$3:E4468,تقرير!$E$4)</f>
        <v>21</v>
      </c>
      <c r="C4468" s="48"/>
      <c r="D4468" s="48"/>
      <c r="E4468" s="48"/>
      <c r="F4468" s="50"/>
      <c r="G4468" s="51"/>
      <c r="H4468" s="128" t="str">
        <f>IF(F4468="","",_xlfn.IFNA(VLOOKUP(F4468,'سجل المشتريات'!E:M,9,0),"غير مسجلة في المشتريات"))</f>
        <v/>
      </c>
      <c r="I4468" s="27" t="str">
        <f>_xlfn.IFNA(VLOOKUP(E4468,الاوردرات!$B$1:$C$600,2,0),"")</f>
        <v/>
      </c>
      <c r="J4468" s="63"/>
      <c r="L4468" s="125" t="str">
        <f>IF(F4468="","",_xlfn.IFNA((VLOOKUP(F4468,help!L:M,2,0))*G4468,"غير مسجلة في المشتريات"))</f>
        <v/>
      </c>
    </row>
    <row r="4469" spans="2:12" x14ac:dyDescent="0.2">
      <c r="B4469" s="14">
        <f>COUNTIFS($E$3:E4469,تقرير!$E$4)</f>
        <v>21</v>
      </c>
      <c r="C4469" s="48"/>
      <c r="D4469" s="48"/>
      <c r="E4469" s="48"/>
      <c r="F4469" s="50"/>
      <c r="G4469" s="51"/>
      <c r="H4469" s="128" t="str">
        <f>IF(F4469="","",_xlfn.IFNA(VLOOKUP(F4469,'سجل المشتريات'!E:M,9,0),"غير مسجلة في المشتريات"))</f>
        <v/>
      </c>
      <c r="I4469" s="27" t="str">
        <f>_xlfn.IFNA(VLOOKUP(E4469,الاوردرات!$B$1:$C$600,2,0),"")</f>
        <v/>
      </c>
      <c r="J4469" s="63"/>
      <c r="L4469" s="125" t="str">
        <f>IF(F4469="","",_xlfn.IFNA((VLOOKUP(F4469,help!L:M,2,0))*G4469,"غير مسجلة في المشتريات"))</f>
        <v/>
      </c>
    </row>
    <row r="4470" spans="2:12" x14ac:dyDescent="0.2">
      <c r="B4470" s="14">
        <f>COUNTIFS($E$3:E4470,تقرير!$E$4)</f>
        <v>21</v>
      </c>
      <c r="C4470" s="48"/>
      <c r="D4470" s="48"/>
      <c r="E4470" s="48"/>
      <c r="F4470" s="50"/>
      <c r="G4470" s="51"/>
      <c r="H4470" s="128" t="str">
        <f>IF(F4470="","",_xlfn.IFNA(VLOOKUP(F4470,'سجل المشتريات'!E:M,9,0),"غير مسجلة في المشتريات"))</f>
        <v/>
      </c>
      <c r="I4470" s="27" t="str">
        <f>_xlfn.IFNA(VLOOKUP(E4470,الاوردرات!$B$1:$C$600,2,0),"")</f>
        <v/>
      </c>
      <c r="J4470" s="63"/>
      <c r="L4470" s="125" t="str">
        <f>IF(F4470="","",_xlfn.IFNA((VLOOKUP(F4470,help!L:M,2,0))*G4470,"غير مسجلة في المشتريات"))</f>
        <v/>
      </c>
    </row>
    <row r="4471" spans="2:12" x14ac:dyDescent="0.2">
      <c r="B4471" s="14">
        <f>COUNTIFS($E$3:E4471,تقرير!$E$4)</f>
        <v>21</v>
      </c>
      <c r="C4471" s="48"/>
      <c r="D4471" s="48"/>
      <c r="E4471" s="48"/>
      <c r="F4471" s="50"/>
      <c r="G4471" s="51"/>
      <c r="H4471" s="128" t="str">
        <f>IF(F4471="","",_xlfn.IFNA(VLOOKUP(F4471,'سجل المشتريات'!E:M,9,0),"غير مسجلة في المشتريات"))</f>
        <v/>
      </c>
      <c r="I4471" s="27" t="str">
        <f>_xlfn.IFNA(VLOOKUP(E4471,الاوردرات!$B$1:$C$600,2,0),"")</f>
        <v/>
      </c>
      <c r="J4471" s="63"/>
      <c r="L4471" s="125" t="str">
        <f>IF(F4471="","",_xlfn.IFNA((VLOOKUP(F4471,help!L:M,2,0))*G4471,"غير مسجلة في المشتريات"))</f>
        <v/>
      </c>
    </row>
    <row r="4472" spans="2:12" x14ac:dyDescent="0.2">
      <c r="B4472" s="14">
        <f>COUNTIFS($E$3:E4472,تقرير!$E$4)</f>
        <v>21</v>
      </c>
      <c r="C4472" s="48"/>
      <c r="D4472" s="48"/>
      <c r="E4472" s="48"/>
      <c r="F4472" s="50"/>
      <c r="G4472" s="51"/>
      <c r="H4472" s="128" t="str">
        <f>IF(F4472="","",_xlfn.IFNA(VLOOKUP(F4472,'سجل المشتريات'!E:M,9,0),"غير مسجلة في المشتريات"))</f>
        <v/>
      </c>
      <c r="I4472" s="27" t="str">
        <f>_xlfn.IFNA(VLOOKUP(E4472,الاوردرات!$B$1:$C$600,2,0),"")</f>
        <v/>
      </c>
      <c r="J4472" s="63"/>
      <c r="L4472" s="125" t="str">
        <f>IF(F4472="","",_xlfn.IFNA((VLOOKUP(F4472,help!L:M,2,0))*G4472,"غير مسجلة في المشتريات"))</f>
        <v/>
      </c>
    </row>
    <row r="4473" spans="2:12" x14ac:dyDescent="0.2">
      <c r="B4473" s="14">
        <f>COUNTIFS($E$3:E4473,تقرير!$E$4)</f>
        <v>21</v>
      </c>
      <c r="C4473" s="48"/>
      <c r="D4473" s="48"/>
      <c r="E4473" s="48"/>
      <c r="F4473" s="50"/>
      <c r="G4473" s="51"/>
      <c r="H4473" s="128" t="str">
        <f>IF(F4473="","",_xlfn.IFNA(VLOOKUP(F4473,'سجل المشتريات'!E:M,9,0),"غير مسجلة في المشتريات"))</f>
        <v/>
      </c>
      <c r="I4473" s="27" t="str">
        <f>_xlfn.IFNA(VLOOKUP(E4473,الاوردرات!$B$1:$C$600,2,0),"")</f>
        <v/>
      </c>
      <c r="J4473" s="63"/>
      <c r="L4473" s="125" t="str">
        <f>IF(F4473="","",_xlfn.IFNA((VLOOKUP(F4473,help!L:M,2,0))*G4473,"غير مسجلة في المشتريات"))</f>
        <v/>
      </c>
    </row>
    <row r="4474" spans="2:12" x14ac:dyDescent="0.2">
      <c r="B4474" s="14">
        <f>COUNTIFS($E$3:E4474,تقرير!$E$4)</f>
        <v>21</v>
      </c>
      <c r="C4474" s="48"/>
      <c r="D4474" s="48"/>
      <c r="E4474" s="48"/>
      <c r="F4474" s="50"/>
      <c r="G4474" s="51"/>
      <c r="H4474" s="128" t="str">
        <f>IF(F4474="","",_xlfn.IFNA(VLOOKUP(F4474,'سجل المشتريات'!E:M,9,0),"غير مسجلة في المشتريات"))</f>
        <v/>
      </c>
      <c r="I4474" s="27" t="str">
        <f>_xlfn.IFNA(VLOOKUP(E4474,الاوردرات!$B$1:$C$600,2,0),"")</f>
        <v/>
      </c>
      <c r="J4474" s="63"/>
      <c r="L4474" s="125" t="str">
        <f>IF(F4474="","",_xlfn.IFNA((VLOOKUP(F4474,help!L:M,2,0))*G4474,"غير مسجلة في المشتريات"))</f>
        <v/>
      </c>
    </row>
    <row r="4475" spans="2:12" x14ac:dyDescent="0.2">
      <c r="B4475" s="14">
        <f>COUNTIFS($E$3:E4475,تقرير!$E$4)</f>
        <v>21</v>
      </c>
      <c r="C4475" s="48"/>
      <c r="D4475" s="48"/>
      <c r="E4475" s="48"/>
      <c r="F4475" s="50"/>
      <c r="G4475" s="51"/>
      <c r="H4475" s="128" t="str">
        <f>IF(F4475="","",_xlfn.IFNA(VLOOKUP(F4475,'سجل المشتريات'!E:M,9,0),"غير مسجلة في المشتريات"))</f>
        <v/>
      </c>
      <c r="I4475" s="27" t="str">
        <f>_xlfn.IFNA(VLOOKUP(E4475,الاوردرات!$B$1:$C$600,2,0),"")</f>
        <v/>
      </c>
      <c r="J4475" s="63"/>
      <c r="L4475" s="125" t="str">
        <f>IF(F4475="","",_xlfn.IFNA((VLOOKUP(F4475,help!L:M,2,0))*G4475,"غير مسجلة في المشتريات"))</f>
        <v/>
      </c>
    </row>
    <row r="4476" spans="2:12" x14ac:dyDescent="0.2">
      <c r="B4476" s="14">
        <f>COUNTIFS($E$3:E4476,تقرير!$E$4)</f>
        <v>21</v>
      </c>
      <c r="C4476" s="48"/>
      <c r="D4476" s="48"/>
      <c r="E4476" s="48"/>
      <c r="F4476" s="50"/>
      <c r="G4476" s="51"/>
      <c r="H4476" s="128" t="str">
        <f>IF(F4476="","",_xlfn.IFNA(VLOOKUP(F4476,'سجل المشتريات'!E:M,9,0),"غير مسجلة في المشتريات"))</f>
        <v/>
      </c>
      <c r="I4476" s="27" t="str">
        <f>_xlfn.IFNA(VLOOKUP(E4476,الاوردرات!$B$1:$C$600,2,0),"")</f>
        <v/>
      </c>
      <c r="J4476" s="63"/>
      <c r="L4476" s="125" t="str">
        <f>IF(F4476="","",_xlfn.IFNA((VLOOKUP(F4476,help!L:M,2,0))*G4476,"غير مسجلة في المشتريات"))</f>
        <v/>
      </c>
    </row>
    <row r="4477" spans="2:12" x14ac:dyDescent="0.2">
      <c r="B4477" s="14">
        <f>COUNTIFS($E$3:E4477,تقرير!$E$4)</f>
        <v>21</v>
      </c>
      <c r="C4477" s="48"/>
      <c r="D4477" s="48"/>
      <c r="E4477" s="48"/>
      <c r="F4477" s="50"/>
      <c r="G4477" s="51"/>
      <c r="H4477" s="128" t="str">
        <f>IF(F4477="","",_xlfn.IFNA(VLOOKUP(F4477,'سجل المشتريات'!E:M,9,0),"غير مسجلة في المشتريات"))</f>
        <v/>
      </c>
      <c r="I4477" s="27" t="str">
        <f>_xlfn.IFNA(VLOOKUP(E4477,الاوردرات!$B$1:$C$600,2,0),"")</f>
        <v/>
      </c>
      <c r="J4477" s="63"/>
      <c r="L4477" s="125" t="str">
        <f>IF(F4477="","",_xlfn.IFNA((VLOOKUP(F4477,help!L:M,2,0))*G4477,"غير مسجلة في المشتريات"))</f>
        <v/>
      </c>
    </row>
    <row r="4478" spans="2:12" x14ac:dyDescent="0.2">
      <c r="B4478" s="14">
        <f>COUNTIFS($E$3:E4478,تقرير!$E$4)</f>
        <v>21</v>
      </c>
      <c r="C4478" s="48"/>
      <c r="D4478" s="48"/>
      <c r="E4478" s="48"/>
      <c r="F4478" s="50"/>
      <c r="G4478" s="51"/>
      <c r="H4478" s="128" t="str">
        <f>IF(F4478="","",_xlfn.IFNA(VLOOKUP(F4478,'سجل المشتريات'!E:M,9,0),"غير مسجلة في المشتريات"))</f>
        <v/>
      </c>
      <c r="I4478" s="27" t="str">
        <f>_xlfn.IFNA(VLOOKUP(E4478,الاوردرات!$B$1:$C$600,2,0),"")</f>
        <v/>
      </c>
      <c r="J4478" s="63"/>
      <c r="L4478" s="125" t="str">
        <f>IF(F4478="","",_xlfn.IFNA((VLOOKUP(F4478,help!L:M,2,0))*G4478,"غير مسجلة في المشتريات"))</f>
        <v/>
      </c>
    </row>
    <row r="4479" spans="2:12" x14ac:dyDescent="0.2">
      <c r="B4479" s="14">
        <f>COUNTIFS($E$3:E4479,تقرير!$E$4)</f>
        <v>21</v>
      </c>
      <c r="C4479" s="48"/>
      <c r="D4479" s="48"/>
      <c r="E4479" s="48"/>
      <c r="F4479" s="50"/>
      <c r="G4479" s="51"/>
      <c r="H4479" s="128" t="str">
        <f>IF(F4479="","",_xlfn.IFNA(VLOOKUP(F4479,'سجل المشتريات'!E:M,9,0),"غير مسجلة في المشتريات"))</f>
        <v/>
      </c>
      <c r="I4479" s="27" t="str">
        <f>_xlfn.IFNA(VLOOKUP(E4479,الاوردرات!$B$1:$C$600,2,0),"")</f>
        <v/>
      </c>
      <c r="J4479" s="63"/>
      <c r="L4479" s="125" t="str">
        <f>IF(F4479="","",_xlfn.IFNA((VLOOKUP(F4479,help!L:M,2,0))*G4479,"غير مسجلة في المشتريات"))</f>
        <v/>
      </c>
    </row>
    <row r="4480" spans="2:12" x14ac:dyDescent="0.2">
      <c r="B4480" s="14">
        <f>COUNTIFS($E$3:E4480,تقرير!$E$4)</f>
        <v>21</v>
      </c>
      <c r="C4480" s="48"/>
      <c r="D4480" s="48"/>
      <c r="E4480" s="48"/>
      <c r="F4480" s="50"/>
      <c r="G4480" s="51"/>
      <c r="H4480" s="128" t="str">
        <f>IF(F4480="","",_xlfn.IFNA(VLOOKUP(F4480,'سجل المشتريات'!E:M,9,0),"غير مسجلة في المشتريات"))</f>
        <v/>
      </c>
      <c r="I4480" s="27" t="str">
        <f>_xlfn.IFNA(VLOOKUP(E4480,الاوردرات!$B$1:$C$600,2,0),"")</f>
        <v/>
      </c>
      <c r="J4480" s="63"/>
      <c r="L4480" s="125" t="str">
        <f>IF(F4480="","",_xlfn.IFNA((VLOOKUP(F4480,help!L:M,2,0))*G4480,"غير مسجلة في المشتريات"))</f>
        <v/>
      </c>
    </row>
    <row r="4481" spans="2:12" x14ac:dyDescent="0.2">
      <c r="B4481" s="14">
        <f>COUNTIFS($E$3:E4481,تقرير!$E$4)</f>
        <v>21</v>
      </c>
      <c r="C4481" s="48"/>
      <c r="D4481" s="48"/>
      <c r="E4481" s="48"/>
      <c r="F4481" s="50"/>
      <c r="G4481" s="51"/>
      <c r="H4481" s="128" t="str">
        <f>IF(F4481="","",_xlfn.IFNA(VLOOKUP(F4481,'سجل المشتريات'!E:M,9,0),"غير مسجلة في المشتريات"))</f>
        <v/>
      </c>
      <c r="I4481" s="27" t="str">
        <f>_xlfn.IFNA(VLOOKUP(E4481,الاوردرات!$B$1:$C$600,2,0),"")</f>
        <v/>
      </c>
      <c r="J4481" s="63"/>
      <c r="L4481" s="125" t="str">
        <f>IF(F4481="","",_xlfn.IFNA((VLOOKUP(F4481,help!L:M,2,0))*G4481,"غير مسجلة في المشتريات"))</f>
        <v/>
      </c>
    </row>
    <row r="4482" spans="2:12" x14ac:dyDescent="0.2">
      <c r="B4482" s="14">
        <f>COUNTIFS($E$3:E4482,تقرير!$E$4)</f>
        <v>21</v>
      </c>
      <c r="C4482" s="48"/>
      <c r="D4482" s="48"/>
      <c r="E4482" s="48"/>
      <c r="F4482" s="50"/>
      <c r="G4482" s="51"/>
      <c r="H4482" s="128" t="str">
        <f>IF(F4482="","",_xlfn.IFNA(VLOOKUP(F4482,'سجل المشتريات'!E:M,9,0),"غير مسجلة في المشتريات"))</f>
        <v/>
      </c>
      <c r="I4482" s="27" t="str">
        <f>_xlfn.IFNA(VLOOKUP(E4482,الاوردرات!$B$1:$C$600,2,0),"")</f>
        <v/>
      </c>
      <c r="J4482" s="63"/>
      <c r="L4482" s="125" t="str">
        <f>IF(F4482="","",_xlfn.IFNA((VLOOKUP(F4482,help!L:M,2,0))*G4482,"غير مسجلة في المشتريات"))</f>
        <v/>
      </c>
    </row>
    <row r="4483" spans="2:12" x14ac:dyDescent="0.2">
      <c r="B4483" s="14">
        <f>COUNTIFS($E$3:E4483,تقرير!$E$4)</f>
        <v>21</v>
      </c>
      <c r="C4483" s="48"/>
      <c r="D4483" s="48"/>
      <c r="E4483" s="48"/>
      <c r="F4483" s="50"/>
      <c r="G4483" s="51"/>
      <c r="H4483" s="128" t="str">
        <f>IF(F4483="","",_xlfn.IFNA(VLOOKUP(F4483,'سجل المشتريات'!E:M,9,0),"غير مسجلة في المشتريات"))</f>
        <v/>
      </c>
      <c r="I4483" s="27" t="str">
        <f>_xlfn.IFNA(VLOOKUP(E4483,الاوردرات!$B$1:$C$600,2,0),"")</f>
        <v/>
      </c>
      <c r="J4483" s="63"/>
      <c r="L4483" s="125" t="str">
        <f>IF(F4483="","",_xlfn.IFNA((VLOOKUP(F4483,help!L:M,2,0))*G4483,"غير مسجلة في المشتريات"))</f>
        <v/>
      </c>
    </row>
    <row r="4484" spans="2:12" x14ac:dyDescent="0.2">
      <c r="B4484" s="14">
        <f>COUNTIFS($E$3:E4484,تقرير!$E$4)</f>
        <v>21</v>
      </c>
      <c r="C4484" s="48"/>
      <c r="D4484" s="48"/>
      <c r="E4484" s="48"/>
      <c r="F4484" s="50"/>
      <c r="G4484" s="51"/>
      <c r="H4484" s="128" t="str">
        <f>IF(F4484="","",_xlfn.IFNA(VLOOKUP(F4484,'سجل المشتريات'!E:M,9,0),"غير مسجلة في المشتريات"))</f>
        <v/>
      </c>
      <c r="I4484" s="27" t="str">
        <f>_xlfn.IFNA(VLOOKUP(E4484,الاوردرات!$B$1:$C$600,2,0),"")</f>
        <v/>
      </c>
      <c r="J4484" s="63"/>
      <c r="L4484" s="125" t="str">
        <f>IF(F4484="","",_xlfn.IFNA((VLOOKUP(F4484,help!L:M,2,0))*G4484,"غير مسجلة في المشتريات"))</f>
        <v/>
      </c>
    </row>
    <row r="4485" spans="2:12" x14ac:dyDescent="0.2">
      <c r="B4485" s="14">
        <f>COUNTIFS($E$3:E4485,تقرير!$E$4)</f>
        <v>21</v>
      </c>
      <c r="C4485" s="48"/>
      <c r="D4485" s="48"/>
      <c r="E4485" s="48"/>
      <c r="F4485" s="50"/>
      <c r="G4485" s="51"/>
      <c r="H4485" s="128" t="str">
        <f>IF(F4485="","",_xlfn.IFNA(VLOOKUP(F4485,'سجل المشتريات'!E:M,9,0),"غير مسجلة في المشتريات"))</f>
        <v/>
      </c>
      <c r="I4485" s="27" t="str">
        <f>_xlfn.IFNA(VLOOKUP(E4485,الاوردرات!$B$1:$C$600,2,0),"")</f>
        <v/>
      </c>
      <c r="J4485" s="63"/>
      <c r="L4485" s="125" t="str">
        <f>IF(F4485="","",_xlfn.IFNA((VLOOKUP(F4485,help!L:M,2,0))*G4485,"غير مسجلة في المشتريات"))</f>
        <v/>
      </c>
    </row>
    <row r="4486" spans="2:12" x14ac:dyDescent="0.2">
      <c r="B4486" s="14">
        <f>COUNTIFS($E$3:E4486,تقرير!$E$4)</f>
        <v>21</v>
      </c>
      <c r="C4486" s="48"/>
      <c r="D4486" s="48"/>
      <c r="E4486" s="48"/>
      <c r="F4486" s="50"/>
      <c r="G4486" s="51"/>
      <c r="H4486" s="128" t="str">
        <f>IF(F4486="","",_xlfn.IFNA(VLOOKUP(F4486,'سجل المشتريات'!E:M,9,0),"غير مسجلة في المشتريات"))</f>
        <v/>
      </c>
      <c r="I4486" s="27" t="str">
        <f>_xlfn.IFNA(VLOOKUP(E4486,الاوردرات!$B$1:$C$600,2,0),"")</f>
        <v/>
      </c>
      <c r="J4486" s="63"/>
      <c r="L4486" s="125" t="str">
        <f>IF(F4486="","",_xlfn.IFNA((VLOOKUP(F4486,help!L:M,2,0))*G4486,"غير مسجلة في المشتريات"))</f>
        <v/>
      </c>
    </row>
    <row r="4487" spans="2:12" x14ac:dyDescent="0.2">
      <c r="B4487" s="14">
        <f>COUNTIFS($E$3:E4487,تقرير!$E$4)</f>
        <v>21</v>
      </c>
      <c r="C4487" s="48"/>
      <c r="D4487" s="48"/>
      <c r="E4487" s="48"/>
      <c r="F4487" s="50"/>
      <c r="G4487" s="51"/>
      <c r="H4487" s="128" t="str">
        <f>IF(F4487="","",_xlfn.IFNA(VLOOKUP(F4487,'سجل المشتريات'!E:M,9,0),"غير مسجلة في المشتريات"))</f>
        <v/>
      </c>
      <c r="I4487" s="27" t="str">
        <f>_xlfn.IFNA(VLOOKUP(E4487,الاوردرات!$B$1:$C$600,2,0),"")</f>
        <v/>
      </c>
      <c r="J4487" s="63"/>
      <c r="L4487" s="125" t="str">
        <f>IF(F4487="","",_xlfn.IFNA((VLOOKUP(F4487,help!L:M,2,0))*G4487,"غير مسجلة في المشتريات"))</f>
        <v/>
      </c>
    </row>
    <row r="4488" spans="2:12" x14ac:dyDescent="0.2">
      <c r="B4488" s="14">
        <f>COUNTIFS($E$3:E4488,تقرير!$E$4)</f>
        <v>21</v>
      </c>
      <c r="C4488" s="48"/>
      <c r="D4488" s="48"/>
      <c r="E4488" s="48"/>
      <c r="F4488" s="50"/>
      <c r="G4488" s="51"/>
      <c r="H4488" s="128" t="str">
        <f>IF(F4488="","",_xlfn.IFNA(VLOOKUP(F4488,'سجل المشتريات'!E:M,9,0),"غير مسجلة في المشتريات"))</f>
        <v/>
      </c>
      <c r="I4488" s="27" t="str">
        <f>_xlfn.IFNA(VLOOKUP(E4488,الاوردرات!$B$1:$C$600,2,0),"")</f>
        <v/>
      </c>
      <c r="J4488" s="63"/>
      <c r="L4488" s="125" t="str">
        <f>IF(F4488="","",_xlfn.IFNA((VLOOKUP(F4488,help!L:M,2,0))*G4488,"غير مسجلة في المشتريات"))</f>
        <v/>
      </c>
    </row>
    <row r="4489" spans="2:12" x14ac:dyDescent="0.2">
      <c r="B4489" s="14">
        <f>COUNTIFS($E$3:E4489,تقرير!$E$4)</f>
        <v>21</v>
      </c>
      <c r="C4489" s="48"/>
      <c r="D4489" s="48"/>
      <c r="E4489" s="48"/>
      <c r="F4489" s="50"/>
      <c r="G4489" s="51"/>
      <c r="H4489" s="128" t="str">
        <f>IF(F4489="","",_xlfn.IFNA(VLOOKUP(F4489,'سجل المشتريات'!E:M,9,0),"غير مسجلة في المشتريات"))</f>
        <v/>
      </c>
      <c r="I4489" s="27" t="str">
        <f>_xlfn.IFNA(VLOOKUP(E4489,الاوردرات!$B$1:$C$600,2,0),"")</f>
        <v/>
      </c>
      <c r="J4489" s="63"/>
      <c r="L4489" s="125" t="str">
        <f>IF(F4489="","",_xlfn.IFNA((VLOOKUP(F4489,help!L:M,2,0))*G4489,"غير مسجلة في المشتريات"))</f>
        <v/>
      </c>
    </row>
    <row r="4490" spans="2:12" x14ac:dyDescent="0.2">
      <c r="B4490" s="14">
        <f>COUNTIFS($E$3:E4490,تقرير!$E$4)</f>
        <v>21</v>
      </c>
      <c r="C4490" s="48"/>
      <c r="D4490" s="48"/>
      <c r="E4490" s="48"/>
      <c r="F4490" s="50"/>
      <c r="G4490" s="51"/>
      <c r="H4490" s="128" t="str">
        <f>IF(F4490="","",_xlfn.IFNA(VLOOKUP(F4490,'سجل المشتريات'!E:M,9,0),"غير مسجلة في المشتريات"))</f>
        <v/>
      </c>
      <c r="I4490" s="27" t="str">
        <f>_xlfn.IFNA(VLOOKUP(E4490,الاوردرات!$B$1:$C$600,2,0),"")</f>
        <v/>
      </c>
      <c r="J4490" s="63"/>
      <c r="L4490" s="125" t="str">
        <f>IF(F4490="","",_xlfn.IFNA((VLOOKUP(F4490,help!L:M,2,0))*G4490,"غير مسجلة في المشتريات"))</f>
        <v/>
      </c>
    </row>
    <row r="4491" spans="2:12" x14ac:dyDescent="0.2">
      <c r="B4491" s="14">
        <f>COUNTIFS($E$3:E4491,تقرير!$E$4)</f>
        <v>21</v>
      </c>
      <c r="C4491" s="48"/>
      <c r="D4491" s="48"/>
      <c r="E4491" s="48"/>
      <c r="F4491" s="50"/>
      <c r="G4491" s="51"/>
      <c r="H4491" s="128" t="str">
        <f>IF(F4491="","",_xlfn.IFNA(VLOOKUP(F4491,'سجل المشتريات'!E:M,9,0),"غير مسجلة في المشتريات"))</f>
        <v/>
      </c>
      <c r="I4491" s="27" t="str">
        <f>_xlfn.IFNA(VLOOKUP(E4491,الاوردرات!$B$1:$C$600,2,0),"")</f>
        <v/>
      </c>
      <c r="J4491" s="63"/>
      <c r="L4491" s="125" t="str">
        <f>IF(F4491="","",_xlfn.IFNA((VLOOKUP(F4491,help!L:M,2,0))*G4491,"غير مسجلة في المشتريات"))</f>
        <v/>
      </c>
    </row>
    <row r="4492" spans="2:12" x14ac:dyDescent="0.2">
      <c r="B4492" s="14">
        <f>COUNTIFS($E$3:E4492,تقرير!$E$4)</f>
        <v>21</v>
      </c>
      <c r="C4492" s="48"/>
      <c r="D4492" s="48"/>
      <c r="E4492" s="48"/>
      <c r="F4492" s="50"/>
      <c r="G4492" s="51"/>
      <c r="H4492" s="128" t="str">
        <f>IF(F4492="","",_xlfn.IFNA(VLOOKUP(F4492,'سجل المشتريات'!E:M,9,0),"غير مسجلة في المشتريات"))</f>
        <v/>
      </c>
      <c r="I4492" s="27" t="str">
        <f>_xlfn.IFNA(VLOOKUP(E4492,الاوردرات!$B$1:$C$600,2,0),"")</f>
        <v/>
      </c>
      <c r="J4492" s="63"/>
      <c r="L4492" s="125" t="str">
        <f>IF(F4492="","",_xlfn.IFNA((VLOOKUP(F4492,help!L:M,2,0))*G4492,"غير مسجلة في المشتريات"))</f>
        <v/>
      </c>
    </row>
    <row r="4493" spans="2:12" x14ac:dyDescent="0.2">
      <c r="B4493" s="14">
        <f>COUNTIFS($E$3:E4493,تقرير!$E$4)</f>
        <v>21</v>
      </c>
      <c r="C4493" s="48"/>
      <c r="D4493" s="48"/>
      <c r="E4493" s="48"/>
      <c r="F4493" s="50"/>
      <c r="G4493" s="51"/>
      <c r="H4493" s="128" t="str">
        <f>IF(F4493="","",_xlfn.IFNA(VLOOKUP(F4493,'سجل المشتريات'!E:M,9,0),"غير مسجلة في المشتريات"))</f>
        <v/>
      </c>
      <c r="I4493" s="27" t="str">
        <f>_xlfn.IFNA(VLOOKUP(E4493,الاوردرات!$B$1:$C$600,2,0),"")</f>
        <v/>
      </c>
      <c r="J4493" s="63"/>
      <c r="L4493" s="125" t="str">
        <f>IF(F4493="","",_xlfn.IFNA((VLOOKUP(F4493,help!L:M,2,0))*G4493,"غير مسجلة في المشتريات"))</f>
        <v/>
      </c>
    </row>
    <row r="4494" spans="2:12" x14ac:dyDescent="0.2">
      <c r="B4494" s="14">
        <f>COUNTIFS($E$3:E4494,تقرير!$E$4)</f>
        <v>21</v>
      </c>
      <c r="C4494" s="48"/>
      <c r="D4494" s="48"/>
      <c r="E4494" s="48"/>
      <c r="F4494" s="50"/>
      <c r="G4494" s="51"/>
      <c r="H4494" s="128" t="str">
        <f>IF(F4494="","",_xlfn.IFNA(VLOOKUP(F4494,'سجل المشتريات'!E:M,9,0),"غير مسجلة في المشتريات"))</f>
        <v/>
      </c>
      <c r="I4494" s="27" t="str">
        <f>_xlfn.IFNA(VLOOKUP(E4494,الاوردرات!$B$1:$C$600,2,0),"")</f>
        <v/>
      </c>
      <c r="J4494" s="63"/>
      <c r="L4494" s="125" t="str">
        <f>IF(F4494="","",_xlfn.IFNA((VLOOKUP(F4494,help!L:M,2,0))*G4494,"غير مسجلة في المشتريات"))</f>
        <v/>
      </c>
    </row>
    <row r="4495" spans="2:12" x14ac:dyDescent="0.2">
      <c r="B4495" s="14">
        <f>COUNTIFS($E$3:E4495,تقرير!$E$4)</f>
        <v>21</v>
      </c>
      <c r="C4495" s="48"/>
      <c r="D4495" s="48"/>
      <c r="E4495" s="48"/>
      <c r="F4495" s="50"/>
      <c r="G4495" s="51"/>
      <c r="H4495" s="128" t="str">
        <f>IF(F4495="","",_xlfn.IFNA(VLOOKUP(F4495,'سجل المشتريات'!E:M,9,0),"غير مسجلة في المشتريات"))</f>
        <v/>
      </c>
      <c r="I4495" s="27" t="str">
        <f>_xlfn.IFNA(VLOOKUP(E4495,الاوردرات!$B$1:$C$600,2,0),"")</f>
        <v/>
      </c>
      <c r="J4495" s="63"/>
      <c r="L4495" s="125" t="str">
        <f>IF(F4495="","",_xlfn.IFNA((VLOOKUP(F4495,help!L:M,2,0))*G4495,"غير مسجلة في المشتريات"))</f>
        <v/>
      </c>
    </row>
    <row r="4496" spans="2:12" x14ac:dyDescent="0.2">
      <c r="B4496" s="14">
        <f>COUNTIFS($E$3:E4496,تقرير!$E$4)</f>
        <v>21</v>
      </c>
      <c r="C4496" s="48"/>
      <c r="D4496" s="48"/>
      <c r="E4496" s="48"/>
      <c r="F4496" s="50"/>
      <c r="G4496" s="51"/>
      <c r="H4496" s="128" t="str">
        <f>IF(F4496="","",_xlfn.IFNA(VLOOKUP(F4496,'سجل المشتريات'!E:M,9,0),"غير مسجلة في المشتريات"))</f>
        <v/>
      </c>
      <c r="I4496" s="27" t="str">
        <f>_xlfn.IFNA(VLOOKUP(E4496,الاوردرات!$B$1:$C$600,2,0),"")</f>
        <v/>
      </c>
      <c r="J4496" s="63"/>
      <c r="L4496" s="125" t="str">
        <f>IF(F4496="","",_xlfn.IFNA((VLOOKUP(F4496,help!L:M,2,0))*G4496,"غير مسجلة في المشتريات"))</f>
        <v/>
      </c>
    </row>
    <row r="4497" spans="2:12" x14ac:dyDescent="0.2">
      <c r="B4497" s="14">
        <f>COUNTIFS($E$3:E4497,تقرير!$E$4)</f>
        <v>21</v>
      </c>
      <c r="C4497" s="48"/>
      <c r="D4497" s="48"/>
      <c r="E4497" s="48"/>
      <c r="F4497" s="50"/>
      <c r="G4497" s="51"/>
      <c r="H4497" s="128" t="str">
        <f>IF(F4497="","",_xlfn.IFNA(VLOOKUP(F4497,'سجل المشتريات'!E:M,9,0),"غير مسجلة في المشتريات"))</f>
        <v/>
      </c>
      <c r="I4497" s="27" t="str">
        <f>_xlfn.IFNA(VLOOKUP(E4497,الاوردرات!$B$1:$C$600,2,0),"")</f>
        <v/>
      </c>
      <c r="J4497" s="63"/>
      <c r="L4497" s="125" t="str">
        <f>IF(F4497="","",_xlfn.IFNA((VLOOKUP(F4497,help!L:M,2,0))*G4497,"غير مسجلة في المشتريات"))</f>
        <v/>
      </c>
    </row>
    <row r="4498" spans="2:12" x14ac:dyDescent="0.2">
      <c r="B4498" s="14">
        <f>COUNTIFS($E$3:E4498,تقرير!$E$4)</f>
        <v>21</v>
      </c>
      <c r="C4498" s="48"/>
      <c r="D4498" s="48"/>
      <c r="E4498" s="48"/>
      <c r="F4498" s="50"/>
      <c r="G4498" s="51"/>
      <c r="H4498" s="128" t="str">
        <f>IF(F4498="","",_xlfn.IFNA(VLOOKUP(F4498,'سجل المشتريات'!E:M,9,0),"غير مسجلة في المشتريات"))</f>
        <v/>
      </c>
      <c r="I4498" s="27" t="str">
        <f>_xlfn.IFNA(VLOOKUP(E4498,الاوردرات!$B$1:$C$600,2,0),"")</f>
        <v/>
      </c>
      <c r="J4498" s="63"/>
      <c r="L4498" s="125" t="str">
        <f>IF(F4498="","",_xlfn.IFNA((VLOOKUP(F4498,help!L:M,2,0))*G4498,"غير مسجلة في المشتريات"))</f>
        <v/>
      </c>
    </row>
    <row r="4499" spans="2:12" x14ac:dyDescent="0.2">
      <c r="B4499" s="14">
        <f>COUNTIFS($E$3:E4499,تقرير!$E$4)</f>
        <v>21</v>
      </c>
      <c r="C4499" s="48"/>
      <c r="D4499" s="48"/>
      <c r="E4499" s="48"/>
      <c r="F4499" s="50"/>
      <c r="G4499" s="51"/>
      <c r="H4499" s="128" t="str">
        <f>IF(F4499="","",_xlfn.IFNA(VLOOKUP(F4499,'سجل المشتريات'!E:M,9,0),"غير مسجلة في المشتريات"))</f>
        <v/>
      </c>
      <c r="I4499" s="27" t="str">
        <f>_xlfn.IFNA(VLOOKUP(E4499,الاوردرات!$B$1:$C$600,2,0),"")</f>
        <v/>
      </c>
      <c r="J4499" s="63"/>
      <c r="L4499" s="125" t="str">
        <f>IF(F4499="","",_xlfn.IFNA((VLOOKUP(F4499,help!L:M,2,0))*G4499,"غير مسجلة في المشتريات"))</f>
        <v/>
      </c>
    </row>
    <row r="4500" spans="2:12" x14ac:dyDescent="0.2">
      <c r="B4500" s="14">
        <f>COUNTIFS($E$3:E4500,تقرير!$E$4)</f>
        <v>21</v>
      </c>
      <c r="C4500" s="48"/>
      <c r="D4500" s="48"/>
      <c r="E4500" s="48"/>
      <c r="F4500" s="50"/>
      <c r="G4500" s="51"/>
      <c r="H4500" s="128" t="str">
        <f>IF(F4500="","",_xlfn.IFNA(VLOOKUP(F4500,'سجل المشتريات'!E:M,9,0),"غير مسجلة في المشتريات"))</f>
        <v/>
      </c>
      <c r="I4500" s="27" t="str">
        <f>_xlfn.IFNA(VLOOKUP(E4500,الاوردرات!$B$1:$C$600,2,0),"")</f>
        <v/>
      </c>
      <c r="J4500" s="63"/>
      <c r="L4500" s="125" t="str">
        <f>IF(F4500="","",_xlfn.IFNA((VLOOKUP(F4500,help!L:M,2,0))*G4500,"غير مسجلة في المشتريات"))</f>
        <v/>
      </c>
    </row>
    <row r="4501" spans="2:12" x14ac:dyDescent="0.2">
      <c r="B4501" s="14">
        <f>COUNTIFS($E$3:E4501,تقرير!$E$4)</f>
        <v>21</v>
      </c>
      <c r="C4501" s="48"/>
      <c r="D4501" s="48"/>
      <c r="E4501" s="48"/>
      <c r="F4501" s="50"/>
      <c r="G4501" s="51"/>
      <c r="H4501" s="128" t="str">
        <f>IF(F4501="","",_xlfn.IFNA(VLOOKUP(F4501,'سجل المشتريات'!E:M,9,0),"غير مسجلة في المشتريات"))</f>
        <v/>
      </c>
      <c r="I4501" s="27" t="str">
        <f>_xlfn.IFNA(VLOOKUP(E4501,الاوردرات!$B$1:$C$600,2,0),"")</f>
        <v/>
      </c>
      <c r="J4501" s="63"/>
      <c r="L4501" s="125" t="str">
        <f>IF(F4501="","",_xlfn.IFNA((VLOOKUP(F4501,help!L:M,2,0))*G4501,"غير مسجلة في المشتريات"))</f>
        <v/>
      </c>
    </row>
    <row r="4502" spans="2:12" x14ac:dyDescent="0.2">
      <c r="B4502" s="14">
        <f>COUNTIFS($E$3:E4502,تقرير!$E$4)</f>
        <v>21</v>
      </c>
      <c r="C4502" s="48"/>
      <c r="D4502" s="48"/>
      <c r="E4502" s="48"/>
      <c r="F4502" s="50"/>
      <c r="G4502" s="51"/>
      <c r="H4502" s="128" t="str">
        <f>IF(F4502="","",_xlfn.IFNA(VLOOKUP(F4502,'سجل المشتريات'!E:M,9,0),"غير مسجلة في المشتريات"))</f>
        <v/>
      </c>
      <c r="I4502" s="27" t="str">
        <f>_xlfn.IFNA(VLOOKUP(E4502,الاوردرات!$B$1:$C$600,2,0),"")</f>
        <v/>
      </c>
      <c r="J4502" s="63"/>
      <c r="L4502" s="125" t="str">
        <f>IF(F4502="","",_xlfn.IFNA((VLOOKUP(F4502,help!L:M,2,0))*G4502,"غير مسجلة في المشتريات"))</f>
        <v/>
      </c>
    </row>
    <row r="4503" spans="2:12" x14ac:dyDescent="0.2">
      <c r="B4503" s="14">
        <f>COUNTIFS($E$3:E4503,تقرير!$E$4)</f>
        <v>21</v>
      </c>
      <c r="C4503" s="48"/>
      <c r="D4503" s="48"/>
      <c r="E4503" s="48"/>
      <c r="F4503" s="50"/>
      <c r="G4503" s="51"/>
      <c r="H4503" s="128" t="str">
        <f>IF(F4503="","",_xlfn.IFNA(VLOOKUP(F4503,'سجل المشتريات'!E:M,9,0),"غير مسجلة في المشتريات"))</f>
        <v/>
      </c>
      <c r="I4503" s="27" t="str">
        <f>_xlfn.IFNA(VLOOKUP(E4503,الاوردرات!$B$1:$C$600,2,0),"")</f>
        <v/>
      </c>
      <c r="J4503" s="63"/>
      <c r="L4503" s="125" t="str">
        <f>IF(F4503="","",_xlfn.IFNA((VLOOKUP(F4503,help!L:M,2,0))*G4503,"غير مسجلة في المشتريات"))</f>
        <v/>
      </c>
    </row>
    <row r="4504" spans="2:12" x14ac:dyDescent="0.2">
      <c r="B4504" s="14">
        <f>COUNTIFS($E$3:E4504,تقرير!$E$4)</f>
        <v>21</v>
      </c>
      <c r="C4504" s="48"/>
      <c r="D4504" s="48"/>
      <c r="E4504" s="48"/>
      <c r="F4504" s="50"/>
      <c r="G4504" s="51"/>
      <c r="H4504" s="128" t="str">
        <f>IF(F4504="","",_xlfn.IFNA(VLOOKUP(F4504,'سجل المشتريات'!E:M,9,0),"غير مسجلة في المشتريات"))</f>
        <v/>
      </c>
      <c r="I4504" s="27" t="str">
        <f>_xlfn.IFNA(VLOOKUP(E4504,الاوردرات!$B$1:$C$600,2,0),"")</f>
        <v/>
      </c>
      <c r="J4504" s="63"/>
      <c r="L4504" s="125" t="str">
        <f>IF(F4504="","",_xlfn.IFNA((VLOOKUP(F4504,help!L:M,2,0))*G4504,"غير مسجلة في المشتريات"))</f>
        <v/>
      </c>
    </row>
    <row r="4505" spans="2:12" x14ac:dyDescent="0.2">
      <c r="B4505" s="14">
        <f>COUNTIFS($E$3:E4505,تقرير!$E$4)</f>
        <v>21</v>
      </c>
      <c r="C4505" s="48"/>
      <c r="D4505" s="48"/>
      <c r="E4505" s="48"/>
      <c r="F4505" s="50"/>
      <c r="G4505" s="51"/>
      <c r="H4505" s="128" t="str">
        <f>IF(F4505="","",_xlfn.IFNA(VLOOKUP(F4505,'سجل المشتريات'!E:M,9,0),"غير مسجلة في المشتريات"))</f>
        <v/>
      </c>
      <c r="I4505" s="27" t="str">
        <f>_xlfn.IFNA(VLOOKUP(E4505,الاوردرات!$B$1:$C$600,2,0),"")</f>
        <v/>
      </c>
      <c r="J4505" s="63"/>
      <c r="L4505" s="125" t="str">
        <f>IF(F4505="","",_xlfn.IFNA((VLOOKUP(F4505,help!L:M,2,0))*G4505,"غير مسجلة في المشتريات"))</f>
        <v/>
      </c>
    </row>
    <row r="4506" spans="2:12" x14ac:dyDescent="0.2">
      <c r="B4506" s="14">
        <f>COUNTIFS($E$3:E4506,تقرير!$E$4)</f>
        <v>21</v>
      </c>
      <c r="C4506" s="48"/>
      <c r="D4506" s="48"/>
      <c r="E4506" s="48"/>
      <c r="F4506" s="50"/>
      <c r="G4506" s="51"/>
      <c r="H4506" s="128" t="str">
        <f>IF(F4506="","",_xlfn.IFNA(VLOOKUP(F4506,'سجل المشتريات'!E:M,9,0),"غير مسجلة في المشتريات"))</f>
        <v/>
      </c>
      <c r="I4506" s="27" t="str">
        <f>_xlfn.IFNA(VLOOKUP(E4506,الاوردرات!$B$1:$C$600,2,0),"")</f>
        <v/>
      </c>
      <c r="J4506" s="63"/>
      <c r="L4506" s="125" t="str">
        <f>IF(F4506="","",_xlfn.IFNA((VLOOKUP(F4506,help!L:M,2,0))*G4506,"غير مسجلة في المشتريات"))</f>
        <v/>
      </c>
    </row>
    <row r="4507" spans="2:12" x14ac:dyDescent="0.2">
      <c r="B4507" s="14">
        <f>COUNTIFS($E$3:E4507,تقرير!$E$4)</f>
        <v>21</v>
      </c>
      <c r="C4507" s="48"/>
      <c r="D4507" s="48"/>
      <c r="E4507" s="48"/>
      <c r="F4507" s="50"/>
      <c r="G4507" s="51"/>
      <c r="H4507" s="128" t="str">
        <f>IF(F4507="","",_xlfn.IFNA(VLOOKUP(F4507,'سجل المشتريات'!E:M,9,0),"غير مسجلة في المشتريات"))</f>
        <v/>
      </c>
      <c r="I4507" s="27" t="str">
        <f>_xlfn.IFNA(VLOOKUP(E4507,الاوردرات!$B$1:$C$600,2,0),"")</f>
        <v/>
      </c>
      <c r="J4507" s="63"/>
      <c r="L4507" s="125" t="str">
        <f>IF(F4507="","",_xlfn.IFNA((VLOOKUP(F4507,help!L:M,2,0))*G4507,"غير مسجلة في المشتريات"))</f>
        <v/>
      </c>
    </row>
    <row r="4508" spans="2:12" x14ac:dyDescent="0.2">
      <c r="B4508" s="14">
        <f>COUNTIFS($E$3:E4508,تقرير!$E$4)</f>
        <v>21</v>
      </c>
      <c r="C4508" s="48"/>
      <c r="D4508" s="48"/>
      <c r="E4508" s="48"/>
      <c r="F4508" s="50"/>
      <c r="G4508" s="51"/>
      <c r="H4508" s="128" t="str">
        <f>IF(F4508="","",_xlfn.IFNA(VLOOKUP(F4508,'سجل المشتريات'!E:M,9,0),"غير مسجلة في المشتريات"))</f>
        <v/>
      </c>
      <c r="I4508" s="27" t="str">
        <f>_xlfn.IFNA(VLOOKUP(E4508,الاوردرات!$B$1:$C$600,2,0),"")</f>
        <v/>
      </c>
      <c r="J4508" s="63"/>
      <c r="L4508" s="125" t="str">
        <f>IF(F4508="","",_xlfn.IFNA((VLOOKUP(F4508,help!L:M,2,0))*G4508,"غير مسجلة في المشتريات"))</f>
        <v/>
      </c>
    </row>
    <row r="4509" spans="2:12" x14ac:dyDescent="0.2">
      <c r="B4509" s="14">
        <f>COUNTIFS($E$3:E4509,تقرير!$E$4)</f>
        <v>21</v>
      </c>
      <c r="C4509" s="48"/>
      <c r="D4509" s="48"/>
      <c r="E4509" s="48"/>
      <c r="F4509" s="50"/>
      <c r="G4509" s="51"/>
      <c r="H4509" s="128" t="str">
        <f>IF(F4509="","",_xlfn.IFNA(VLOOKUP(F4509,'سجل المشتريات'!E:M,9,0),"غير مسجلة في المشتريات"))</f>
        <v/>
      </c>
      <c r="I4509" s="27" t="str">
        <f>_xlfn.IFNA(VLOOKUP(E4509,الاوردرات!$B$1:$C$600,2,0),"")</f>
        <v/>
      </c>
      <c r="J4509" s="63"/>
      <c r="L4509" s="125" t="str">
        <f>IF(F4509="","",_xlfn.IFNA((VLOOKUP(F4509,help!L:M,2,0))*G4509,"غير مسجلة في المشتريات"))</f>
        <v/>
      </c>
    </row>
    <row r="4510" spans="2:12" x14ac:dyDescent="0.2">
      <c r="B4510" s="14">
        <f>COUNTIFS($E$3:E4510,تقرير!$E$4)</f>
        <v>21</v>
      </c>
      <c r="C4510" s="48"/>
      <c r="D4510" s="48"/>
      <c r="E4510" s="48"/>
      <c r="F4510" s="50"/>
      <c r="G4510" s="51"/>
      <c r="H4510" s="128" t="str">
        <f>IF(F4510="","",_xlfn.IFNA(VLOOKUP(F4510,'سجل المشتريات'!E:M,9,0),"غير مسجلة في المشتريات"))</f>
        <v/>
      </c>
      <c r="I4510" s="27" t="str">
        <f>_xlfn.IFNA(VLOOKUP(E4510,الاوردرات!$B$1:$C$600,2,0),"")</f>
        <v/>
      </c>
      <c r="J4510" s="63"/>
      <c r="L4510" s="125" t="str">
        <f>IF(F4510="","",_xlfn.IFNA((VLOOKUP(F4510,help!L:M,2,0))*G4510,"غير مسجلة في المشتريات"))</f>
        <v/>
      </c>
    </row>
    <row r="4511" spans="2:12" x14ac:dyDescent="0.2">
      <c r="B4511" s="14">
        <f>COUNTIFS($E$3:E4511,تقرير!$E$4)</f>
        <v>21</v>
      </c>
      <c r="C4511" s="48"/>
      <c r="D4511" s="48"/>
      <c r="E4511" s="48"/>
      <c r="F4511" s="50"/>
      <c r="G4511" s="51"/>
      <c r="H4511" s="128" t="str">
        <f>IF(F4511="","",_xlfn.IFNA(VLOOKUP(F4511,'سجل المشتريات'!E:M,9,0),"غير مسجلة في المشتريات"))</f>
        <v/>
      </c>
      <c r="I4511" s="27" t="str">
        <f>_xlfn.IFNA(VLOOKUP(E4511,الاوردرات!$B$1:$C$600,2,0),"")</f>
        <v/>
      </c>
      <c r="J4511" s="63"/>
      <c r="L4511" s="125" t="str">
        <f>IF(F4511="","",_xlfn.IFNA((VLOOKUP(F4511,help!L:M,2,0))*G4511,"غير مسجلة في المشتريات"))</f>
        <v/>
      </c>
    </row>
    <row r="4512" spans="2:12" x14ac:dyDescent="0.2">
      <c r="B4512" s="14">
        <f>COUNTIFS($E$3:E4512,تقرير!$E$4)</f>
        <v>21</v>
      </c>
      <c r="C4512" s="48"/>
      <c r="D4512" s="48"/>
      <c r="E4512" s="48"/>
      <c r="F4512" s="50"/>
      <c r="G4512" s="51"/>
      <c r="H4512" s="128" t="str">
        <f>IF(F4512="","",_xlfn.IFNA(VLOOKUP(F4512,'سجل المشتريات'!E:M,9,0),"غير مسجلة في المشتريات"))</f>
        <v/>
      </c>
      <c r="I4512" s="27" t="str">
        <f>_xlfn.IFNA(VLOOKUP(E4512,الاوردرات!$B$1:$C$600,2,0),"")</f>
        <v/>
      </c>
      <c r="J4512" s="63"/>
      <c r="L4512" s="125" t="str">
        <f>IF(F4512="","",_xlfn.IFNA((VLOOKUP(F4512,help!L:M,2,0))*G4512,"غير مسجلة في المشتريات"))</f>
        <v/>
      </c>
    </row>
    <row r="4513" spans="2:12" x14ac:dyDescent="0.2">
      <c r="B4513" s="14">
        <f>COUNTIFS($E$3:E4513,تقرير!$E$4)</f>
        <v>21</v>
      </c>
      <c r="C4513" s="48"/>
      <c r="D4513" s="48"/>
      <c r="E4513" s="48"/>
      <c r="F4513" s="50"/>
      <c r="G4513" s="51"/>
      <c r="H4513" s="128" t="str">
        <f>IF(F4513="","",_xlfn.IFNA(VLOOKUP(F4513,'سجل المشتريات'!E:M,9,0),"غير مسجلة في المشتريات"))</f>
        <v/>
      </c>
      <c r="I4513" s="27" t="str">
        <f>_xlfn.IFNA(VLOOKUP(E4513,الاوردرات!$B$1:$C$600,2,0),"")</f>
        <v/>
      </c>
      <c r="J4513" s="63"/>
      <c r="L4513" s="125" t="str">
        <f>IF(F4513="","",_xlfn.IFNA((VLOOKUP(F4513,help!L:M,2,0))*G4513,"غير مسجلة في المشتريات"))</f>
        <v/>
      </c>
    </row>
    <row r="4514" spans="2:12" x14ac:dyDescent="0.2">
      <c r="B4514" s="14">
        <f>COUNTIFS($E$3:E4514,تقرير!$E$4)</f>
        <v>21</v>
      </c>
      <c r="C4514" s="48"/>
      <c r="D4514" s="48"/>
      <c r="E4514" s="48"/>
      <c r="F4514" s="50"/>
      <c r="G4514" s="51"/>
      <c r="H4514" s="128" t="str">
        <f>IF(F4514="","",_xlfn.IFNA(VLOOKUP(F4514,'سجل المشتريات'!E:M,9,0),"غير مسجلة في المشتريات"))</f>
        <v/>
      </c>
      <c r="I4514" s="27" t="str">
        <f>_xlfn.IFNA(VLOOKUP(E4514,الاوردرات!$B$1:$C$600,2,0),"")</f>
        <v/>
      </c>
      <c r="J4514" s="63"/>
      <c r="L4514" s="125" t="str">
        <f>IF(F4514="","",_xlfn.IFNA((VLOOKUP(F4514,help!L:M,2,0))*G4514,"غير مسجلة في المشتريات"))</f>
        <v/>
      </c>
    </row>
    <row r="4515" spans="2:12" x14ac:dyDescent="0.2">
      <c r="B4515" s="14">
        <f>COUNTIFS($E$3:E4515,تقرير!$E$4)</f>
        <v>21</v>
      </c>
      <c r="C4515" s="48"/>
      <c r="D4515" s="48"/>
      <c r="E4515" s="48"/>
      <c r="F4515" s="50"/>
      <c r="G4515" s="51"/>
      <c r="H4515" s="128" t="str">
        <f>IF(F4515="","",_xlfn.IFNA(VLOOKUP(F4515,'سجل المشتريات'!E:M,9,0),"غير مسجلة في المشتريات"))</f>
        <v/>
      </c>
      <c r="I4515" s="27" t="str">
        <f>_xlfn.IFNA(VLOOKUP(E4515,الاوردرات!$B$1:$C$600,2,0),"")</f>
        <v/>
      </c>
      <c r="J4515" s="63"/>
      <c r="L4515" s="125" t="str">
        <f>IF(F4515="","",_xlfn.IFNA((VLOOKUP(F4515,help!L:M,2,0))*G4515,"غير مسجلة في المشتريات"))</f>
        <v/>
      </c>
    </row>
    <row r="4516" spans="2:12" x14ac:dyDescent="0.2">
      <c r="B4516" s="14">
        <f>COUNTIFS($E$3:E4516,تقرير!$E$4)</f>
        <v>21</v>
      </c>
      <c r="C4516" s="48"/>
      <c r="D4516" s="48"/>
      <c r="E4516" s="48"/>
      <c r="F4516" s="50"/>
      <c r="G4516" s="51"/>
      <c r="H4516" s="128" t="str">
        <f>IF(F4516="","",_xlfn.IFNA(VLOOKUP(F4516,'سجل المشتريات'!E:M,9,0),"غير مسجلة في المشتريات"))</f>
        <v/>
      </c>
      <c r="I4516" s="27" t="str">
        <f>_xlfn.IFNA(VLOOKUP(E4516,الاوردرات!$B$1:$C$600,2,0),"")</f>
        <v/>
      </c>
      <c r="J4516" s="63"/>
      <c r="L4516" s="125" t="str">
        <f>IF(F4516="","",_xlfn.IFNA((VLOOKUP(F4516,help!L:M,2,0))*G4516,"غير مسجلة في المشتريات"))</f>
        <v/>
      </c>
    </row>
    <row r="4517" spans="2:12" x14ac:dyDescent="0.2">
      <c r="B4517" s="14">
        <f>COUNTIFS($E$3:E4517,تقرير!$E$4)</f>
        <v>21</v>
      </c>
      <c r="C4517" s="48"/>
      <c r="D4517" s="48"/>
      <c r="E4517" s="48"/>
      <c r="F4517" s="50"/>
      <c r="G4517" s="51"/>
      <c r="H4517" s="128" t="str">
        <f>IF(F4517="","",_xlfn.IFNA(VLOOKUP(F4517,'سجل المشتريات'!E:M,9,0),"غير مسجلة في المشتريات"))</f>
        <v/>
      </c>
      <c r="I4517" s="27" t="str">
        <f>_xlfn.IFNA(VLOOKUP(E4517,الاوردرات!$B$1:$C$600,2,0),"")</f>
        <v/>
      </c>
      <c r="J4517" s="63"/>
      <c r="L4517" s="125" t="str">
        <f>IF(F4517="","",_xlfn.IFNA((VLOOKUP(F4517,help!L:M,2,0))*G4517,"غير مسجلة في المشتريات"))</f>
        <v/>
      </c>
    </row>
    <row r="4518" spans="2:12" x14ac:dyDescent="0.2">
      <c r="B4518" s="14">
        <f>COUNTIFS($E$3:E4518,تقرير!$E$4)</f>
        <v>21</v>
      </c>
      <c r="C4518" s="48"/>
      <c r="D4518" s="48"/>
      <c r="E4518" s="48"/>
      <c r="F4518" s="50"/>
      <c r="G4518" s="51"/>
      <c r="H4518" s="128" t="str">
        <f>IF(F4518="","",_xlfn.IFNA(VLOOKUP(F4518,'سجل المشتريات'!E:M,9,0),"غير مسجلة في المشتريات"))</f>
        <v/>
      </c>
      <c r="I4518" s="27" t="str">
        <f>_xlfn.IFNA(VLOOKUP(E4518,الاوردرات!$B$1:$C$600,2,0),"")</f>
        <v/>
      </c>
      <c r="J4518" s="63"/>
      <c r="L4518" s="125" t="str">
        <f>IF(F4518="","",_xlfn.IFNA((VLOOKUP(F4518,help!L:M,2,0))*G4518,"غير مسجلة في المشتريات"))</f>
        <v/>
      </c>
    </row>
    <row r="4519" spans="2:12" x14ac:dyDescent="0.2">
      <c r="B4519" s="14">
        <f>COUNTIFS($E$3:E4519,تقرير!$E$4)</f>
        <v>21</v>
      </c>
      <c r="C4519" s="48"/>
      <c r="D4519" s="48"/>
      <c r="E4519" s="48"/>
      <c r="F4519" s="50"/>
      <c r="G4519" s="51"/>
      <c r="H4519" s="128" t="str">
        <f>IF(F4519="","",_xlfn.IFNA(VLOOKUP(F4519,'سجل المشتريات'!E:M,9,0),"غير مسجلة في المشتريات"))</f>
        <v/>
      </c>
      <c r="I4519" s="27" t="str">
        <f>_xlfn.IFNA(VLOOKUP(E4519,الاوردرات!$B$1:$C$600,2,0),"")</f>
        <v/>
      </c>
      <c r="J4519" s="63"/>
      <c r="L4519" s="125" t="str">
        <f>IF(F4519="","",_xlfn.IFNA((VLOOKUP(F4519,help!L:M,2,0))*G4519,"غير مسجلة في المشتريات"))</f>
        <v/>
      </c>
    </row>
    <row r="4520" spans="2:12" x14ac:dyDescent="0.2">
      <c r="B4520" s="14">
        <f>COUNTIFS($E$3:E4520,تقرير!$E$4)</f>
        <v>21</v>
      </c>
      <c r="C4520" s="48"/>
      <c r="D4520" s="48"/>
      <c r="E4520" s="48"/>
      <c r="F4520" s="50"/>
      <c r="G4520" s="51"/>
      <c r="H4520" s="128" t="str">
        <f>IF(F4520="","",_xlfn.IFNA(VLOOKUP(F4520,'سجل المشتريات'!E:M,9,0),"غير مسجلة في المشتريات"))</f>
        <v/>
      </c>
      <c r="I4520" s="27" t="str">
        <f>_xlfn.IFNA(VLOOKUP(E4520,الاوردرات!$B$1:$C$600,2,0),"")</f>
        <v/>
      </c>
      <c r="J4520" s="63"/>
      <c r="L4520" s="125" t="str">
        <f>IF(F4520="","",_xlfn.IFNA((VLOOKUP(F4520,help!L:M,2,0))*G4520,"غير مسجلة في المشتريات"))</f>
        <v/>
      </c>
    </row>
    <row r="4521" spans="2:12" x14ac:dyDescent="0.2">
      <c r="B4521" s="14">
        <f>COUNTIFS($E$3:E4521,تقرير!$E$4)</f>
        <v>21</v>
      </c>
      <c r="C4521" s="48"/>
      <c r="D4521" s="48"/>
      <c r="E4521" s="48"/>
      <c r="F4521" s="50"/>
      <c r="G4521" s="51"/>
      <c r="H4521" s="128" t="str">
        <f>IF(F4521="","",_xlfn.IFNA(VLOOKUP(F4521,'سجل المشتريات'!E:M,9,0),"غير مسجلة في المشتريات"))</f>
        <v/>
      </c>
      <c r="I4521" s="27" t="str">
        <f>_xlfn.IFNA(VLOOKUP(E4521,الاوردرات!$B$1:$C$600,2,0),"")</f>
        <v/>
      </c>
      <c r="J4521" s="63"/>
      <c r="L4521" s="125" t="str">
        <f>IF(F4521="","",_xlfn.IFNA((VLOOKUP(F4521,help!L:M,2,0))*G4521,"غير مسجلة في المشتريات"))</f>
        <v/>
      </c>
    </row>
    <row r="4522" spans="2:12" x14ac:dyDescent="0.2">
      <c r="B4522" s="14">
        <f>COUNTIFS($E$3:E4522,تقرير!$E$4)</f>
        <v>21</v>
      </c>
      <c r="C4522" s="48"/>
      <c r="D4522" s="48"/>
      <c r="E4522" s="48"/>
      <c r="F4522" s="50"/>
      <c r="G4522" s="51"/>
      <c r="H4522" s="128" t="str">
        <f>IF(F4522="","",_xlfn.IFNA(VLOOKUP(F4522,'سجل المشتريات'!E:M,9,0),"غير مسجلة في المشتريات"))</f>
        <v/>
      </c>
      <c r="I4522" s="27" t="str">
        <f>_xlfn.IFNA(VLOOKUP(E4522,الاوردرات!$B$1:$C$600,2,0),"")</f>
        <v/>
      </c>
      <c r="J4522" s="63"/>
      <c r="L4522" s="125" t="str">
        <f>IF(F4522="","",_xlfn.IFNA((VLOOKUP(F4522,help!L:M,2,0))*G4522,"غير مسجلة في المشتريات"))</f>
        <v/>
      </c>
    </row>
    <row r="4523" spans="2:12" x14ac:dyDescent="0.2">
      <c r="B4523" s="14">
        <f>COUNTIFS($E$3:E4523,تقرير!$E$4)</f>
        <v>21</v>
      </c>
      <c r="C4523" s="48"/>
      <c r="D4523" s="48"/>
      <c r="E4523" s="48"/>
      <c r="F4523" s="50"/>
      <c r="G4523" s="51"/>
      <c r="H4523" s="128" t="str">
        <f>IF(F4523="","",_xlfn.IFNA(VLOOKUP(F4523,'سجل المشتريات'!E:M,9,0),"غير مسجلة في المشتريات"))</f>
        <v/>
      </c>
      <c r="I4523" s="27" t="str">
        <f>_xlfn.IFNA(VLOOKUP(E4523,الاوردرات!$B$1:$C$600,2,0),"")</f>
        <v/>
      </c>
      <c r="J4523" s="63"/>
      <c r="L4523" s="125" t="str">
        <f>IF(F4523="","",_xlfn.IFNA((VLOOKUP(F4523,help!L:M,2,0))*G4523,"غير مسجلة في المشتريات"))</f>
        <v/>
      </c>
    </row>
    <row r="4524" spans="2:12" x14ac:dyDescent="0.2">
      <c r="B4524" s="14">
        <f>COUNTIFS($E$3:E4524,تقرير!$E$4)</f>
        <v>21</v>
      </c>
      <c r="C4524" s="48"/>
      <c r="D4524" s="48"/>
      <c r="E4524" s="48"/>
      <c r="F4524" s="50"/>
      <c r="G4524" s="51"/>
      <c r="H4524" s="128" t="str">
        <f>IF(F4524="","",_xlfn.IFNA(VLOOKUP(F4524,'سجل المشتريات'!E:M,9,0),"غير مسجلة في المشتريات"))</f>
        <v/>
      </c>
      <c r="I4524" s="27" t="str">
        <f>_xlfn.IFNA(VLOOKUP(E4524,الاوردرات!$B$1:$C$600,2,0),"")</f>
        <v/>
      </c>
      <c r="J4524" s="63"/>
      <c r="L4524" s="125" t="str">
        <f>IF(F4524="","",_xlfn.IFNA((VLOOKUP(F4524,help!L:M,2,0))*G4524,"غير مسجلة في المشتريات"))</f>
        <v/>
      </c>
    </row>
    <row r="4525" spans="2:12" x14ac:dyDescent="0.2">
      <c r="B4525" s="14">
        <f>COUNTIFS($E$3:E4525,تقرير!$E$4)</f>
        <v>21</v>
      </c>
      <c r="C4525" s="48"/>
      <c r="D4525" s="48"/>
      <c r="E4525" s="48"/>
      <c r="F4525" s="50"/>
      <c r="G4525" s="51"/>
      <c r="H4525" s="128" t="str">
        <f>IF(F4525="","",_xlfn.IFNA(VLOOKUP(F4525,'سجل المشتريات'!E:M,9,0),"غير مسجلة في المشتريات"))</f>
        <v/>
      </c>
      <c r="I4525" s="27" t="str">
        <f>_xlfn.IFNA(VLOOKUP(E4525,الاوردرات!$B$1:$C$600,2,0),"")</f>
        <v/>
      </c>
      <c r="J4525" s="63"/>
      <c r="L4525" s="125" t="str">
        <f>IF(F4525="","",_xlfn.IFNA((VLOOKUP(F4525,help!L:M,2,0))*G4525,"غير مسجلة في المشتريات"))</f>
        <v/>
      </c>
    </row>
    <row r="4526" spans="2:12" x14ac:dyDescent="0.2">
      <c r="B4526" s="14">
        <f>COUNTIFS($E$3:E4526,تقرير!$E$4)</f>
        <v>21</v>
      </c>
      <c r="C4526" s="48"/>
      <c r="D4526" s="48"/>
      <c r="E4526" s="48"/>
      <c r="F4526" s="50"/>
      <c r="G4526" s="51"/>
      <c r="H4526" s="128" t="str">
        <f>IF(F4526="","",_xlfn.IFNA(VLOOKUP(F4526,'سجل المشتريات'!E:M,9,0),"غير مسجلة في المشتريات"))</f>
        <v/>
      </c>
      <c r="I4526" s="27" t="str">
        <f>_xlfn.IFNA(VLOOKUP(E4526,الاوردرات!$B$1:$C$600,2,0),"")</f>
        <v/>
      </c>
      <c r="J4526" s="63"/>
      <c r="L4526" s="125" t="str">
        <f>IF(F4526="","",_xlfn.IFNA((VLOOKUP(F4526,help!L:M,2,0))*G4526,"غير مسجلة في المشتريات"))</f>
        <v/>
      </c>
    </row>
    <row r="4527" spans="2:12" x14ac:dyDescent="0.2">
      <c r="B4527" s="14">
        <f>COUNTIFS($E$3:E4527,تقرير!$E$4)</f>
        <v>21</v>
      </c>
      <c r="C4527" s="48"/>
      <c r="D4527" s="48"/>
      <c r="E4527" s="48"/>
      <c r="F4527" s="50"/>
      <c r="G4527" s="51"/>
      <c r="H4527" s="128" t="str">
        <f>IF(F4527="","",_xlfn.IFNA(VLOOKUP(F4527,'سجل المشتريات'!E:M,9,0),"غير مسجلة في المشتريات"))</f>
        <v/>
      </c>
      <c r="I4527" s="27" t="str">
        <f>_xlfn.IFNA(VLOOKUP(E4527,الاوردرات!$B$1:$C$600,2,0),"")</f>
        <v/>
      </c>
      <c r="J4527" s="63"/>
      <c r="L4527" s="125" t="str">
        <f>IF(F4527="","",_xlfn.IFNA((VLOOKUP(F4527,help!L:M,2,0))*G4527,"غير مسجلة في المشتريات"))</f>
        <v/>
      </c>
    </row>
    <row r="4528" spans="2:12" x14ac:dyDescent="0.2">
      <c r="B4528" s="14">
        <f>COUNTIFS($E$3:E4528,تقرير!$E$4)</f>
        <v>21</v>
      </c>
      <c r="C4528" s="48"/>
      <c r="D4528" s="48"/>
      <c r="E4528" s="48"/>
      <c r="F4528" s="50"/>
      <c r="G4528" s="51"/>
      <c r="H4528" s="128" t="str">
        <f>IF(F4528="","",_xlfn.IFNA(VLOOKUP(F4528,'سجل المشتريات'!E:M,9,0),"غير مسجلة في المشتريات"))</f>
        <v/>
      </c>
      <c r="I4528" s="27" t="str">
        <f>_xlfn.IFNA(VLOOKUP(E4528,الاوردرات!$B$1:$C$600,2,0),"")</f>
        <v/>
      </c>
      <c r="J4528" s="63"/>
      <c r="L4528" s="125" t="str">
        <f>IF(F4528="","",_xlfn.IFNA((VLOOKUP(F4528,help!L:M,2,0))*G4528,"غير مسجلة في المشتريات"))</f>
        <v/>
      </c>
    </row>
    <row r="4529" spans="2:12" x14ac:dyDescent="0.2">
      <c r="B4529" s="14">
        <f>COUNTIFS($E$3:E4529,تقرير!$E$4)</f>
        <v>21</v>
      </c>
      <c r="C4529" s="48"/>
      <c r="D4529" s="48"/>
      <c r="E4529" s="48"/>
      <c r="F4529" s="50"/>
      <c r="G4529" s="51"/>
      <c r="H4529" s="128" t="str">
        <f>IF(F4529="","",_xlfn.IFNA(VLOOKUP(F4529,'سجل المشتريات'!E:M,9,0),"غير مسجلة في المشتريات"))</f>
        <v/>
      </c>
      <c r="I4529" s="27" t="str">
        <f>_xlfn.IFNA(VLOOKUP(E4529,الاوردرات!$B$1:$C$600,2,0),"")</f>
        <v/>
      </c>
      <c r="J4529" s="63"/>
      <c r="L4529" s="125" t="str">
        <f>IF(F4529="","",_xlfn.IFNA((VLOOKUP(F4529,help!L:M,2,0))*G4529,"غير مسجلة في المشتريات"))</f>
        <v/>
      </c>
    </row>
    <row r="4530" spans="2:12" x14ac:dyDescent="0.2">
      <c r="B4530" s="14">
        <f>COUNTIFS($E$3:E4530,تقرير!$E$4)</f>
        <v>21</v>
      </c>
      <c r="C4530" s="48"/>
      <c r="D4530" s="48"/>
      <c r="E4530" s="48"/>
      <c r="F4530" s="50"/>
      <c r="G4530" s="51"/>
      <c r="H4530" s="128" t="str">
        <f>IF(F4530="","",_xlfn.IFNA(VLOOKUP(F4530,'سجل المشتريات'!E:M,9,0),"غير مسجلة في المشتريات"))</f>
        <v/>
      </c>
      <c r="I4530" s="27" t="str">
        <f>_xlfn.IFNA(VLOOKUP(E4530,الاوردرات!$B$1:$C$600,2,0),"")</f>
        <v/>
      </c>
      <c r="J4530" s="63"/>
      <c r="L4530" s="125" t="str">
        <f>IF(F4530="","",_xlfn.IFNA((VLOOKUP(F4530,help!L:M,2,0))*G4530,"غير مسجلة في المشتريات"))</f>
        <v/>
      </c>
    </row>
    <row r="4531" spans="2:12" x14ac:dyDescent="0.2">
      <c r="B4531" s="14">
        <f>COUNTIFS($E$3:E4531,تقرير!$E$4)</f>
        <v>21</v>
      </c>
      <c r="C4531" s="48"/>
      <c r="D4531" s="48"/>
      <c r="E4531" s="48"/>
      <c r="F4531" s="50"/>
      <c r="G4531" s="51"/>
      <c r="H4531" s="128" t="str">
        <f>IF(F4531="","",_xlfn.IFNA(VLOOKUP(F4531,'سجل المشتريات'!E:M,9,0),"غير مسجلة في المشتريات"))</f>
        <v/>
      </c>
      <c r="I4531" s="27" t="str">
        <f>_xlfn.IFNA(VLOOKUP(E4531,الاوردرات!$B$1:$C$600,2,0),"")</f>
        <v/>
      </c>
      <c r="J4531" s="63"/>
      <c r="L4531" s="125" t="str">
        <f>IF(F4531="","",_xlfn.IFNA((VLOOKUP(F4531,help!L:M,2,0))*G4531,"غير مسجلة في المشتريات"))</f>
        <v/>
      </c>
    </row>
    <row r="4532" spans="2:12" x14ac:dyDescent="0.2">
      <c r="B4532" s="14">
        <f>COUNTIFS($E$3:E4532,تقرير!$E$4)</f>
        <v>21</v>
      </c>
      <c r="C4532" s="48"/>
      <c r="D4532" s="48"/>
      <c r="E4532" s="48"/>
      <c r="F4532" s="50"/>
      <c r="G4532" s="51"/>
      <c r="H4532" s="128" t="str">
        <f>IF(F4532="","",_xlfn.IFNA(VLOOKUP(F4532,'سجل المشتريات'!E:M,9,0),"غير مسجلة في المشتريات"))</f>
        <v/>
      </c>
      <c r="I4532" s="27" t="str">
        <f>_xlfn.IFNA(VLOOKUP(E4532,الاوردرات!$B$1:$C$600,2,0),"")</f>
        <v/>
      </c>
      <c r="J4532" s="63"/>
      <c r="L4532" s="125" t="str">
        <f>IF(F4532="","",_xlfn.IFNA((VLOOKUP(F4532,help!L:M,2,0))*G4532,"غير مسجلة في المشتريات"))</f>
        <v/>
      </c>
    </row>
    <row r="4533" spans="2:12" x14ac:dyDescent="0.2">
      <c r="B4533" s="14">
        <f>COUNTIFS($E$3:E4533,تقرير!$E$4)</f>
        <v>21</v>
      </c>
      <c r="C4533" s="48"/>
      <c r="D4533" s="48"/>
      <c r="E4533" s="48"/>
      <c r="F4533" s="50"/>
      <c r="G4533" s="51"/>
      <c r="H4533" s="128" t="str">
        <f>IF(F4533="","",_xlfn.IFNA(VLOOKUP(F4533,'سجل المشتريات'!E:M,9,0),"غير مسجلة في المشتريات"))</f>
        <v/>
      </c>
      <c r="I4533" s="27" t="str">
        <f>_xlfn.IFNA(VLOOKUP(E4533,الاوردرات!$B$1:$C$600,2,0),"")</f>
        <v/>
      </c>
      <c r="J4533" s="63"/>
      <c r="L4533" s="125" t="str">
        <f>IF(F4533="","",_xlfn.IFNA((VLOOKUP(F4533,help!L:M,2,0))*G4533,"غير مسجلة في المشتريات"))</f>
        <v/>
      </c>
    </row>
    <row r="4534" spans="2:12" x14ac:dyDescent="0.2">
      <c r="B4534" s="14">
        <f>COUNTIFS($E$3:E4534,تقرير!$E$4)</f>
        <v>21</v>
      </c>
      <c r="C4534" s="48"/>
      <c r="D4534" s="48"/>
      <c r="E4534" s="48"/>
      <c r="F4534" s="50"/>
      <c r="G4534" s="51"/>
      <c r="H4534" s="128" t="str">
        <f>IF(F4534="","",_xlfn.IFNA(VLOOKUP(F4534,'سجل المشتريات'!E:M,9,0),"غير مسجلة في المشتريات"))</f>
        <v/>
      </c>
      <c r="I4534" s="27" t="str">
        <f>_xlfn.IFNA(VLOOKUP(E4534,الاوردرات!$B$1:$C$600,2,0),"")</f>
        <v/>
      </c>
      <c r="J4534" s="63"/>
      <c r="L4534" s="125" t="str">
        <f>IF(F4534="","",_xlfn.IFNA((VLOOKUP(F4534,help!L:M,2,0))*G4534,"غير مسجلة في المشتريات"))</f>
        <v/>
      </c>
    </row>
    <row r="4535" spans="2:12" x14ac:dyDescent="0.2">
      <c r="B4535" s="14">
        <f>COUNTIFS($E$3:E4535,تقرير!$E$4)</f>
        <v>21</v>
      </c>
      <c r="C4535" s="48"/>
      <c r="D4535" s="48"/>
      <c r="E4535" s="48"/>
      <c r="F4535" s="50"/>
      <c r="G4535" s="51"/>
      <c r="H4535" s="128" t="str">
        <f>IF(F4535="","",_xlfn.IFNA(VLOOKUP(F4535,'سجل المشتريات'!E:M,9,0),"غير مسجلة في المشتريات"))</f>
        <v/>
      </c>
      <c r="I4535" s="27" t="str">
        <f>_xlfn.IFNA(VLOOKUP(E4535,الاوردرات!$B$1:$C$600,2,0),"")</f>
        <v/>
      </c>
      <c r="J4535" s="63"/>
      <c r="L4535" s="125" t="str">
        <f>IF(F4535="","",_xlfn.IFNA((VLOOKUP(F4535,help!L:M,2,0))*G4535,"غير مسجلة في المشتريات"))</f>
        <v/>
      </c>
    </row>
    <row r="4536" spans="2:12" x14ac:dyDescent="0.2">
      <c r="B4536" s="14">
        <f>COUNTIFS($E$3:E4536,تقرير!$E$4)</f>
        <v>21</v>
      </c>
      <c r="C4536" s="48"/>
      <c r="D4536" s="48"/>
      <c r="E4536" s="48"/>
      <c r="F4536" s="50"/>
      <c r="G4536" s="51"/>
      <c r="H4536" s="128" t="str">
        <f>IF(F4536="","",_xlfn.IFNA(VLOOKUP(F4536,'سجل المشتريات'!E:M,9,0),"غير مسجلة في المشتريات"))</f>
        <v/>
      </c>
      <c r="I4536" s="27" t="str">
        <f>_xlfn.IFNA(VLOOKUP(E4536,الاوردرات!$B$1:$C$600,2,0),"")</f>
        <v/>
      </c>
      <c r="J4536" s="63"/>
      <c r="L4536" s="125" t="str">
        <f>IF(F4536="","",_xlfn.IFNA((VLOOKUP(F4536,help!L:M,2,0))*G4536,"غير مسجلة في المشتريات"))</f>
        <v/>
      </c>
    </row>
    <row r="4537" spans="2:12" x14ac:dyDescent="0.2">
      <c r="B4537" s="14">
        <f>COUNTIFS($E$3:E4537,تقرير!$E$4)</f>
        <v>21</v>
      </c>
      <c r="C4537" s="48"/>
      <c r="D4537" s="48"/>
      <c r="E4537" s="48"/>
      <c r="F4537" s="50"/>
      <c r="G4537" s="51"/>
      <c r="H4537" s="128" t="str">
        <f>IF(F4537="","",_xlfn.IFNA(VLOOKUP(F4537,'سجل المشتريات'!E:M,9,0),"غير مسجلة في المشتريات"))</f>
        <v/>
      </c>
      <c r="I4537" s="27" t="str">
        <f>_xlfn.IFNA(VLOOKUP(E4537,الاوردرات!$B$1:$C$600,2,0),"")</f>
        <v/>
      </c>
      <c r="J4537" s="63"/>
      <c r="L4537" s="125" t="str">
        <f>IF(F4537="","",_xlfn.IFNA((VLOOKUP(F4537,help!L:M,2,0))*G4537,"غير مسجلة في المشتريات"))</f>
        <v/>
      </c>
    </row>
    <row r="4538" spans="2:12" x14ac:dyDescent="0.2">
      <c r="B4538" s="14">
        <f>COUNTIFS($E$3:E4538,تقرير!$E$4)</f>
        <v>21</v>
      </c>
      <c r="C4538" s="48"/>
      <c r="D4538" s="48"/>
      <c r="E4538" s="48"/>
      <c r="F4538" s="50"/>
      <c r="G4538" s="51"/>
      <c r="H4538" s="128" t="str">
        <f>IF(F4538="","",_xlfn.IFNA(VLOOKUP(F4538,'سجل المشتريات'!E:M,9,0),"غير مسجلة في المشتريات"))</f>
        <v/>
      </c>
      <c r="I4538" s="27" t="str">
        <f>_xlfn.IFNA(VLOOKUP(E4538,الاوردرات!$B$1:$C$600,2,0),"")</f>
        <v/>
      </c>
      <c r="J4538" s="63"/>
      <c r="L4538" s="125" t="str">
        <f>IF(F4538="","",_xlfn.IFNA((VLOOKUP(F4538,help!L:M,2,0))*G4538,"غير مسجلة في المشتريات"))</f>
        <v/>
      </c>
    </row>
    <row r="4539" spans="2:12" x14ac:dyDescent="0.2">
      <c r="B4539" s="14">
        <f>COUNTIFS($E$3:E4539,تقرير!$E$4)</f>
        <v>21</v>
      </c>
      <c r="C4539" s="48"/>
      <c r="D4539" s="48"/>
      <c r="E4539" s="48"/>
      <c r="F4539" s="50"/>
      <c r="G4539" s="51"/>
      <c r="H4539" s="128" t="str">
        <f>IF(F4539="","",_xlfn.IFNA(VLOOKUP(F4539,'سجل المشتريات'!E:M,9,0),"غير مسجلة في المشتريات"))</f>
        <v/>
      </c>
      <c r="I4539" s="27" t="str">
        <f>_xlfn.IFNA(VLOOKUP(E4539,الاوردرات!$B$1:$C$600,2,0),"")</f>
        <v/>
      </c>
      <c r="J4539" s="63"/>
      <c r="L4539" s="125" t="str">
        <f>IF(F4539="","",_xlfn.IFNA((VLOOKUP(F4539,help!L:M,2,0))*G4539,"غير مسجلة في المشتريات"))</f>
        <v/>
      </c>
    </row>
    <row r="4540" spans="2:12" x14ac:dyDescent="0.2">
      <c r="B4540" s="14">
        <f>COUNTIFS($E$3:E4540,تقرير!$E$4)</f>
        <v>21</v>
      </c>
      <c r="C4540" s="48"/>
      <c r="D4540" s="48"/>
      <c r="E4540" s="48"/>
      <c r="F4540" s="50"/>
      <c r="G4540" s="51"/>
      <c r="H4540" s="128" t="str">
        <f>IF(F4540="","",_xlfn.IFNA(VLOOKUP(F4540,'سجل المشتريات'!E:M,9,0),"غير مسجلة في المشتريات"))</f>
        <v/>
      </c>
      <c r="I4540" s="27" t="str">
        <f>_xlfn.IFNA(VLOOKUP(E4540,الاوردرات!$B$1:$C$600,2,0),"")</f>
        <v/>
      </c>
      <c r="J4540" s="63"/>
      <c r="L4540" s="125" t="str">
        <f>IF(F4540="","",_xlfn.IFNA((VLOOKUP(F4540,help!L:M,2,0))*G4540,"غير مسجلة في المشتريات"))</f>
        <v/>
      </c>
    </row>
    <row r="4541" spans="2:12" x14ac:dyDescent="0.2">
      <c r="B4541" s="14">
        <f>COUNTIFS($E$3:E4541,تقرير!$E$4)</f>
        <v>21</v>
      </c>
      <c r="C4541" s="48"/>
      <c r="D4541" s="48"/>
      <c r="E4541" s="48"/>
      <c r="F4541" s="50"/>
      <c r="G4541" s="51"/>
      <c r="H4541" s="128" t="str">
        <f>IF(F4541="","",_xlfn.IFNA(VLOOKUP(F4541,'سجل المشتريات'!E:M,9,0),"غير مسجلة في المشتريات"))</f>
        <v/>
      </c>
      <c r="I4541" s="27" t="str">
        <f>_xlfn.IFNA(VLOOKUP(E4541,الاوردرات!$B$1:$C$600,2,0),"")</f>
        <v/>
      </c>
      <c r="J4541" s="63"/>
      <c r="L4541" s="125" t="str">
        <f>IF(F4541="","",_xlfn.IFNA((VLOOKUP(F4541,help!L:M,2,0))*G4541,"غير مسجلة في المشتريات"))</f>
        <v/>
      </c>
    </row>
    <row r="4542" spans="2:12" x14ac:dyDescent="0.2">
      <c r="B4542" s="14">
        <f>COUNTIFS($E$3:E4542,تقرير!$E$4)</f>
        <v>21</v>
      </c>
      <c r="C4542" s="48"/>
      <c r="D4542" s="48"/>
      <c r="E4542" s="48"/>
      <c r="F4542" s="50"/>
      <c r="G4542" s="51"/>
      <c r="H4542" s="128" t="str">
        <f>IF(F4542="","",_xlfn.IFNA(VLOOKUP(F4542,'سجل المشتريات'!E:M,9,0),"غير مسجلة في المشتريات"))</f>
        <v/>
      </c>
      <c r="I4542" s="27" t="str">
        <f>_xlfn.IFNA(VLOOKUP(E4542,الاوردرات!$B$1:$C$600,2,0),"")</f>
        <v/>
      </c>
      <c r="J4542" s="63"/>
      <c r="L4542" s="125" t="str">
        <f>IF(F4542="","",_xlfn.IFNA((VLOOKUP(F4542,help!L:M,2,0))*G4542,"غير مسجلة في المشتريات"))</f>
        <v/>
      </c>
    </row>
    <row r="4543" spans="2:12" x14ac:dyDescent="0.2">
      <c r="B4543" s="14">
        <f>COUNTIFS($E$3:E4543,تقرير!$E$4)</f>
        <v>21</v>
      </c>
      <c r="C4543" s="48"/>
      <c r="D4543" s="48"/>
      <c r="E4543" s="48"/>
      <c r="F4543" s="50"/>
      <c r="G4543" s="51"/>
      <c r="H4543" s="128" t="str">
        <f>IF(F4543="","",_xlfn.IFNA(VLOOKUP(F4543,'سجل المشتريات'!E:M,9,0),"غير مسجلة في المشتريات"))</f>
        <v/>
      </c>
      <c r="I4543" s="27" t="str">
        <f>_xlfn.IFNA(VLOOKUP(E4543,الاوردرات!$B$1:$C$600,2,0),"")</f>
        <v/>
      </c>
      <c r="J4543" s="63"/>
      <c r="L4543" s="125" t="str">
        <f>IF(F4543="","",_xlfn.IFNA((VLOOKUP(F4543,help!L:M,2,0))*G4543,"غير مسجلة في المشتريات"))</f>
        <v/>
      </c>
    </row>
    <row r="4544" spans="2:12" x14ac:dyDescent="0.2">
      <c r="B4544" s="14">
        <f>COUNTIFS($E$3:E4544,تقرير!$E$4)</f>
        <v>21</v>
      </c>
      <c r="C4544" s="48"/>
      <c r="D4544" s="48"/>
      <c r="E4544" s="48"/>
      <c r="F4544" s="50"/>
      <c r="G4544" s="51"/>
      <c r="H4544" s="128" t="str">
        <f>IF(F4544="","",_xlfn.IFNA(VLOOKUP(F4544,'سجل المشتريات'!E:M,9,0),"غير مسجلة في المشتريات"))</f>
        <v/>
      </c>
      <c r="I4544" s="27" t="str">
        <f>_xlfn.IFNA(VLOOKUP(E4544,الاوردرات!$B$1:$C$600,2,0),"")</f>
        <v/>
      </c>
      <c r="J4544" s="63"/>
      <c r="L4544" s="125" t="str">
        <f>IF(F4544="","",_xlfn.IFNA((VLOOKUP(F4544,help!L:M,2,0))*G4544,"غير مسجلة في المشتريات"))</f>
        <v/>
      </c>
    </row>
    <row r="4545" spans="2:12" x14ac:dyDescent="0.2">
      <c r="B4545" s="14">
        <f>COUNTIFS($E$3:E4545,تقرير!$E$4)</f>
        <v>21</v>
      </c>
      <c r="C4545" s="48"/>
      <c r="D4545" s="48"/>
      <c r="E4545" s="48"/>
      <c r="F4545" s="50"/>
      <c r="G4545" s="51"/>
      <c r="H4545" s="128" t="str">
        <f>IF(F4545="","",_xlfn.IFNA(VLOOKUP(F4545,'سجل المشتريات'!E:M,9,0),"غير مسجلة في المشتريات"))</f>
        <v/>
      </c>
      <c r="I4545" s="27" t="str">
        <f>_xlfn.IFNA(VLOOKUP(E4545,الاوردرات!$B$1:$C$600,2,0),"")</f>
        <v/>
      </c>
      <c r="J4545" s="63"/>
      <c r="L4545" s="125" t="str">
        <f>IF(F4545="","",_xlfn.IFNA((VLOOKUP(F4545,help!L:M,2,0))*G4545,"غير مسجلة في المشتريات"))</f>
        <v/>
      </c>
    </row>
    <row r="4546" spans="2:12" x14ac:dyDescent="0.2">
      <c r="B4546" s="14">
        <f>COUNTIFS($E$3:E4546,تقرير!$E$4)</f>
        <v>21</v>
      </c>
      <c r="C4546" s="48"/>
      <c r="D4546" s="48"/>
      <c r="E4546" s="48"/>
      <c r="F4546" s="50"/>
      <c r="G4546" s="51"/>
      <c r="H4546" s="128" t="str">
        <f>IF(F4546="","",_xlfn.IFNA(VLOOKUP(F4546,'سجل المشتريات'!E:M,9,0),"غير مسجلة في المشتريات"))</f>
        <v/>
      </c>
      <c r="I4546" s="27" t="str">
        <f>_xlfn.IFNA(VLOOKUP(E4546,الاوردرات!$B$1:$C$600,2,0),"")</f>
        <v/>
      </c>
      <c r="J4546" s="63"/>
      <c r="L4546" s="125" t="str">
        <f>IF(F4546="","",_xlfn.IFNA((VLOOKUP(F4546,help!L:M,2,0))*G4546,"غير مسجلة في المشتريات"))</f>
        <v/>
      </c>
    </row>
    <row r="4547" spans="2:12" x14ac:dyDescent="0.2">
      <c r="B4547" s="14">
        <f>COUNTIFS($E$3:E4547,تقرير!$E$4)</f>
        <v>21</v>
      </c>
      <c r="C4547" s="48"/>
      <c r="D4547" s="48"/>
      <c r="E4547" s="48"/>
      <c r="F4547" s="50"/>
      <c r="G4547" s="51"/>
      <c r="H4547" s="128" t="str">
        <f>IF(F4547="","",_xlfn.IFNA(VLOOKUP(F4547,'سجل المشتريات'!E:M,9,0),"غير مسجلة في المشتريات"))</f>
        <v/>
      </c>
      <c r="I4547" s="27" t="str">
        <f>_xlfn.IFNA(VLOOKUP(E4547,الاوردرات!$B$1:$C$600,2,0),"")</f>
        <v/>
      </c>
      <c r="J4547" s="63"/>
      <c r="L4547" s="125" t="str">
        <f>IF(F4547="","",_xlfn.IFNA((VLOOKUP(F4547,help!L:M,2,0))*G4547,"غير مسجلة في المشتريات"))</f>
        <v/>
      </c>
    </row>
    <row r="4548" spans="2:12" x14ac:dyDescent="0.2">
      <c r="B4548" s="14">
        <f>COUNTIFS($E$3:E4548,تقرير!$E$4)</f>
        <v>21</v>
      </c>
      <c r="C4548" s="48"/>
      <c r="D4548" s="48"/>
      <c r="E4548" s="48"/>
      <c r="F4548" s="50"/>
      <c r="G4548" s="51"/>
      <c r="H4548" s="128" t="str">
        <f>IF(F4548="","",_xlfn.IFNA(VLOOKUP(F4548,'سجل المشتريات'!E:M,9,0),"غير مسجلة في المشتريات"))</f>
        <v/>
      </c>
      <c r="I4548" s="27" t="str">
        <f>_xlfn.IFNA(VLOOKUP(E4548,الاوردرات!$B$1:$C$600,2,0),"")</f>
        <v/>
      </c>
      <c r="J4548" s="63"/>
      <c r="L4548" s="125" t="str">
        <f>IF(F4548="","",_xlfn.IFNA((VLOOKUP(F4548,help!L:M,2,0))*G4548,"غير مسجلة في المشتريات"))</f>
        <v/>
      </c>
    </row>
    <row r="4549" spans="2:12" x14ac:dyDescent="0.2">
      <c r="B4549" s="14">
        <f>COUNTIFS($E$3:E4549,تقرير!$E$4)</f>
        <v>21</v>
      </c>
      <c r="C4549" s="48"/>
      <c r="D4549" s="48"/>
      <c r="E4549" s="48"/>
      <c r="F4549" s="50"/>
      <c r="G4549" s="51"/>
      <c r="H4549" s="128" t="str">
        <f>IF(F4549="","",_xlfn.IFNA(VLOOKUP(F4549,'سجل المشتريات'!E:M,9,0),"غير مسجلة في المشتريات"))</f>
        <v/>
      </c>
      <c r="I4549" s="27" t="str">
        <f>_xlfn.IFNA(VLOOKUP(E4549,الاوردرات!$B$1:$C$600,2,0),"")</f>
        <v/>
      </c>
      <c r="J4549" s="63"/>
      <c r="L4549" s="125" t="str">
        <f>IF(F4549="","",_xlfn.IFNA((VLOOKUP(F4549,help!L:M,2,0))*G4549,"غير مسجلة في المشتريات"))</f>
        <v/>
      </c>
    </row>
    <row r="4550" spans="2:12" x14ac:dyDescent="0.2">
      <c r="B4550" s="14">
        <f>COUNTIFS($E$3:E4550,تقرير!$E$4)</f>
        <v>21</v>
      </c>
      <c r="C4550" s="48"/>
      <c r="D4550" s="48"/>
      <c r="E4550" s="48"/>
      <c r="F4550" s="50"/>
      <c r="G4550" s="51"/>
      <c r="H4550" s="128" t="str">
        <f>IF(F4550="","",_xlfn.IFNA(VLOOKUP(F4550,'سجل المشتريات'!E:M,9,0),"غير مسجلة في المشتريات"))</f>
        <v/>
      </c>
      <c r="I4550" s="27" t="str">
        <f>_xlfn.IFNA(VLOOKUP(E4550,الاوردرات!$B$1:$C$600,2,0),"")</f>
        <v/>
      </c>
      <c r="J4550" s="63"/>
      <c r="L4550" s="125" t="str">
        <f>IF(F4550="","",_xlfn.IFNA((VLOOKUP(F4550,help!L:M,2,0))*G4550,"غير مسجلة في المشتريات"))</f>
        <v/>
      </c>
    </row>
    <row r="4551" spans="2:12" x14ac:dyDescent="0.2">
      <c r="B4551" s="14">
        <f>COUNTIFS($E$3:E4551,تقرير!$E$4)</f>
        <v>21</v>
      </c>
      <c r="C4551" s="48"/>
      <c r="D4551" s="48"/>
      <c r="E4551" s="48"/>
      <c r="F4551" s="50"/>
      <c r="G4551" s="51"/>
      <c r="H4551" s="128" t="str">
        <f>IF(F4551="","",_xlfn.IFNA(VLOOKUP(F4551,'سجل المشتريات'!E:M,9,0),"غير مسجلة في المشتريات"))</f>
        <v/>
      </c>
      <c r="I4551" s="27" t="str">
        <f>_xlfn.IFNA(VLOOKUP(E4551,الاوردرات!$B$1:$C$600,2,0),"")</f>
        <v/>
      </c>
      <c r="J4551" s="63"/>
      <c r="L4551" s="125" t="str">
        <f>IF(F4551="","",_xlfn.IFNA((VLOOKUP(F4551,help!L:M,2,0))*G4551,"غير مسجلة في المشتريات"))</f>
        <v/>
      </c>
    </row>
    <row r="4552" spans="2:12" x14ac:dyDescent="0.2">
      <c r="B4552" s="14">
        <f>COUNTIFS($E$3:E4552,تقرير!$E$4)</f>
        <v>21</v>
      </c>
      <c r="C4552" s="48"/>
      <c r="D4552" s="48"/>
      <c r="E4552" s="48"/>
      <c r="F4552" s="50"/>
      <c r="G4552" s="51"/>
      <c r="H4552" s="128" t="str">
        <f>IF(F4552="","",_xlfn.IFNA(VLOOKUP(F4552,'سجل المشتريات'!E:M,9,0),"غير مسجلة في المشتريات"))</f>
        <v/>
      </c>
      <c r="I4552" s="27" t="str">
        <f>_xlfn.IFNA(VLOOKUP(E4552,الاوردرات!$B$1:$C$600,2,0),"")</f>
        <v/>
      </c>
      <c r="J4552" s="63"/>
      <c r="L4552" s="125" t="str">
        <f>IF(F4552="","",_xlfn.IFNA((VLOOKUP(F4552,help!L:M,2,0))*G4552,"غير مسجلة في المشتريات"))</f>
        <v/>
      </c>
    </row>
    <row r="4553" spans="2:12" x14ac:dyDescent="0.2">
      <c r="B4553" s="14">
        <f>COUNTIFS($E$3:E4553,تقرير!$E$4)</f>
        <v>21</v>
      </c>
      <c r="C4553" s="48"/>
      <c r="D4553" s="48"/>
      <c r="E4553" s="48"/>
      <c r="F4553" s="50"/>
      <c r="G4553" s="51"/>
      <c r="H4553" s="128" t="str">
        <f>IF(F4553="","",_xlfn.IFNA(VLOOKUP(F4553,'سجل المشتريات'!E:M,9,0),"غير مسجلة في المشتريات"))</f>
        <v/>
      </c>
      <c r="I4553" s="27" t="str">
        <f>_xlfn.IFNA(VLOOKUP(E4553,الاوردرات!$B$1:$C$600,2,0),"")</f>
        <v/>
      </c>
      <c r="J4553" s="63"/>
      <c r="L4553" s="125" t="str">
        <f>IF(F4553="","",_xlfn.IFNA((VLOOKUP(F4553,help!L:M,2,0))*G4553,"غير مسجلة في المشتريات"))</f>
        <v/>
      </c>
    </row>
    <row r="4554" spans="2:12" x14ac:dyDescent="0.2">
      <c r="B4554" s="14">
        <f>COUNTIFS($E$3:E4554,تقرير!$E$4)</f>
        <v>21</v>
      </c>
      <c r="C4554" s="48"/>
      <c r="D4554" s="48"/>
      <c r="E4554" s="48"/>
      <c r="F4554" s="50"/>
      <c r="G4554" s="51"/>
      <c r="H4554" s="128" t="str">
        <f>IF(F4554="","",_xlfn.IFNA(VLOOKUP(F4554,'سجل المشتريات'!E:M,9,0),"غير مسجلة في المشتريات"))</f>
        <v/>
      </c>
      <c r="I4554" s="27" t="str">
        <f>_xlfn.IFNA(VLOOKUP(E4554,الاوردرات!$B$1:$C$600,2,0),"")</f>
        <v/>
      </c>
      <c r="J4554" s="63"/>
      <c r="L4554" s="125" t="str">
        <f>IF(F4554="","",_xlfn.IFNA((VLOOKUP(F4554,help!L:M,2,0))*G4554,"غير مسجلة في المشتريات"))</f>
        <v/>
      </c>
    </row>
    <row r="4555" spans="2:12" x14ac:dyDescent="0.2">
      <c r="B4555" s="14">
        <f>COUNTIFS($E$3:E4555,تقرير!$E$4)</f>
        <v>21</v>
      </c>
      <c r="C4555" s="48"/>
      <c r="D4555" s="48"/>
      <c r="E4555" s="48"/>
      <c r="F4555" s="50"/>
      <c r="G4555" s="51"/>
      <c r="H4555" s="128" t="str">
        <f>IF(F4555="","",_xlfn.IFNA(VLOOKUP(F4555,'سجل المشتريات'!E:M,9,0),"غير مسجلة في المشتريات"))</f>
        <v/>
      </c>
      <c r="I4555" s="27" t="str">
        <f>_xlfn.IFNA(VLOOKUP(E4555,الاوردرات!$B$1:$C$600,2,0),"")</f>
        <v/>
      </c>
      <c r="J4555" s="63"/>
      <c r="L4555" s="125" t="str">
        <f>IF(F4555="","",_xlfn.IFNA((VLOOKUP(F4555,help!L:M,2,0))*G4555,"غير مسجلة في المشتريات"))</f>
        <v/>
      </c>
    </row>
    <row r="4556" spans="2:12" x14ac:dyDescent="0.2">
      <c r="B4556" s="14">
        <f>COUNTIFS($E$3:E4556,تقرير!$E$4)</f>
        <v>21</v>
      </c>
      <c r="C4556" s="48"/>
      <c r="D4556" s="48"/>
      <c r="E4556" s="48"/>
      <c r="F4556" s="50"/>
      <c r="G4556" s="51"/>
      <c r="H4556" s="128" t="str">
        <f>IF(F4556="","",_xlfn.IFNA(VLOOKUP(F4556,'سجل المشتريات'!E:M,9,0),"غير مسجلة في المشتريات"))</f>
        <v/>
      </c>
      <c r="I4556" s="27" t="str">
        <f>_xlfn.IFNA(VLOOKUP(E4556,الاوردرات!$B$1:$C$600,2,0),"")</f>
        <v/>
      </c>
      <c r="J4556" s="63"/>
      <c r="L4556" s="125" t="str">
        <f>IF(F4556="","",_xlfn.IFNA((VLOOKUP(F4556,help!L:M,2,0))*G4556,"غير مسجلة في المشتريات"))</f>
        <v/>
      </c>
    </row>
    <row r="4557" spans="2:12" x14ac:dyDescent="0.2">
      <c r="B4557" s="14">
        <f>COUNTIFS($E$3:E4557,تقرير!$E$4)</f>
        <v>21</v>
      </c>
      <c r="C4557" s="48"/>
      <c r="D4557" s="48"/>
      <c r="E4557" s="48"/>
      <c r="F4557" s="50"/>
      <c r="G4557" s="51"/>
      <c r="H4557" s="128" t="str">
        <f>IF(F4557="","",_xlfn.IFNA(VLOOKUP(F4557,'سجل المشتريات'!E:M,9,0),"غير مسجلة في المشتريات"))</f>
        <v/>
      </c>
      <c r="I4557" s="27" t="str">
        <f>_xlfn.IFNA(VLOOKUP(E4557,الاوردرات!$B$1:$C$600,2,0),"")</f>
        <v/>
      </c>
      <c r="J4557" s="63"/>
      <c r="L4557" s="125" t="str">
        <f>IF(F4557="","",_xlfn.IFNA((VLOOKUP(F4557,help!L:M,2,0))*G4557,"غير مسجلة في المشتريات"))</f>
        <v/>
      </c>
    </row>
    <row r="4558" spans="2:12" x14ac:dyDescent="0.2">
      <c r="B4558" s="14">
        <f>COUNTIFS($E$3:E4558,تقرير!$E$4)</f>
        <v>21</v>
      </c>
      <c r="C4558" s="48"/>
      <c r="D4558" s="48"/>
      <c r="E4558" s="48"/>
      <c r="F4558" s="50"/>
      <c r="G4558" s="51"/>
      <c r="H4558" s="128" t="str">
        <f>IF(F4558="","",_xlfn.IFNA(VLOOKUP(F4558,'سجل المشتريات'!E:M,9,0),"غير مسجلة في المشتريات"))</f>
        <v/>
      </c>
      <c r="I4558" s="27" t="str">
        <f>_xlfn.IFNA(VLOOKUP(E4558,الاوردرات!$B$1:$C$600,2,0),"")</f>
        <v/>
      </c>
      <c r="J4558" s="63"/>
      <c r="L4558" s="125" t="str">
        <f>IF(F4558="","",_xlfn.IFNA((VLOOKUP(F4558,help!L:M,2,0))*G4558,"غير مسجلة في المشتريات"))</f>
        <v/>
      </c>
    </row>
    <row r="4559" spans="2:12" x14ac:dyDescent="0.2">
      <c r="B4559" s="14">
        <f>COUNTIFS($E$3:E4559,تقرير!$E$4)</f>
        <v>21</v>
      </c>
      <c r="C4559" s="48"/>
      <c r="D4559" s="48"/>
      <c r="E4559" s="48"/>
      <c r="F4559" s="50"/>
      <c r="G4559" s="51"/>
      <c r="H4559" s="128" t="str">
        <f>IF(F4559="","",_xlfn.IFNA(VLOOKUP(F4559,'سجل المشتريات'!E:M,9,0),"غير مسجلة في المشتريات"))</f>
        <v/>
      </c>
      <c r="I4559" s="27" t="str">
        <f>_xlfn.IFNA(VLOOKUP(E4559,الاوردرات!$B$1:$C$600,2,0),"")</f>
        <v/>
      </c>
      <c r="J4559" s="63"/>
      <c r="L4559" s="125" t="str">
        <f>IF(F4559="","",_xlfn.IFNA((VLOOKUP(F4559,help!L:M,2,0))*G4559,"غير مسجلة في المشتريات"))</f>
        <v/>
      </c>
    </row>
    <row r="4560" spans="2:12" x14ac:dyDescent="0.2">
      <c r="B4560" s="14">
        <f>COUNTIFS($E$3:E4560,تقرير!$E$4)</f>
        <v>21</v>
      </c>
      <c r="C4560" s="48"/>
      <c r="D4560" s="48"/>
      <c r="E4560" s="48"/>
      <c r="F4560" s="50"/>
      <c r="G4560" s="51"/>
      <c r="H4560" s="128" t="str">
        <f>IF(F4560="","",_xlfn.IFNA(VLOOKUP(F4560,'سجل المشتريات'!E:M,9,0),"غير مسجلة في المشتريات"))</f>
        <v/>
      </c>
      <c r="I4560" s="27" t="str">
        <f>_xlfn.IFNA(VLOOKUP(E4560,الاوردرات!$B$1:$C$600,2,0),"")</f>
        <v/>
      </c>
      <c r="J4560" s="63"/>
      <c r="L4560" s="125" t="str">
        <f>IF(F4560="","",_xlfn.IFNA((VLOOKUP(F4560,help!L:M,2,0))*G4560,"غير مسجلة في المشتريات"))</f>
        <v/>
      </c>
    </row>
    <row r="4561" spans="2:12" x14ac:dyDescent="0.2">
      <c r="B4561" s="14">
        <f>COUNTIFS($E$3:E4561,تقرير!$E$4)</f>
        <v>21</v>
      </c>
      <c r="C4561" s="48"/>
      <c r="D4561" s="48"/>
      <c r="E4561" s="48"/>
      <c r="F4561" s="50"/>
      <c r="G4561" s="51"/>
      <c r="H4561" s="128" t="str">
        <f>IF(F4561="","",_xlfn.IFNA(VLOOKUP(F4561,'سجل المشتريات'!E:M,9,0),"غير مسجلة في المشتريات"))</f>
        <v/>
      </c>
      <c r="I4561" s="27" t="str">
        <f>_xlfn.IFNA(VLOOKUP(E4561,الاوردرات!$B$1:$C$600,2,0),"")</f>
        <v/>
      </c>
      <c r="J4561" s="63"/>
      <c r="L4561" s="125" t="str">
        <f>IF(F4561="","",_xlfn.IFNA((VLOOKUP(F4561,help!L:M,2,0))*G4561,"غير مسجلة في المشتريات"))</f>
        <v/>
      </c>
    </row>
    <row r="4562" spans="2:12" x14ac:dyDescent="0.2">
      <c r="B4562" s="14">
        <f>COUNTIFS($E$3:E4562,تقرير!$E$4)</f>
        <v>21</v>
      </c>
      <c r="C4562" s="48"/>
      <c r="D4562" s="48"/>
      <c r="E4562" s="48"/>
      <c r="F4562" s="50"/>
      <c r="G4562" s="51"/>
      <c r="H4562" s="128" t="str">
        <f>IF(F4562="","",_xlfn.IFNA(VLOOKUP(F4562,'سجل المشتريات'!E:M,9,0),"غير مسجلة في المشتريات"))</f>
        <v/>
      </c>
      <c r="I4562" s="27" t="str">
        <f>_xlfn.IFNA(VLOOKUP(E4562,الاوردرات!$B$1:$C$600,2,0),"")</f>
        <v/>
      </c>
      <c r="J4562" s="63"/>
      <c r="L4562" s="125" t="str">
        <f>IF(F4562="","",_xlfn.IFNA((VLOOKUP(F4562,help!L:M,2,0))*G4562,"غير مسجلة في المشتريات"))</f>
        <v/>
      </c>
    </row>
    <row r="4563" spans="2:12" x14ac:dyDescent="0.2">
      <c r="B4563" s="14">
        <f>COUNTIFS($E$3:E4563,تقرير!$E$4)</f>
        <v>21</v>
      </c>
      <c r="C4563" s="48"/>
      <c r="D4563" s="48"/>
      <c r="E4563" s="48"/>
      <c r="F4563" s="50"/>
      <c r="G4563" s="51"/>
      <c r="H4563" s="128" t="str">
        <f>IF(F4563="","",_xlfn.IFNA(VLOOKUP(F4563,'سجل المشتريات'!E:M,9,0),"غير مسجلة في المشتريات"))</f>
        <v/>
      </c>
      <c r="I4563" s="27" t="str">
        <f>_xlfn.IFNA(VLOOKUP(E4563,الاوردرات!$B$1:$C$600,2,0),"")</f>
        <v/>
      </c>
      <c r="J4563" s="63"/>
      <c r="L4563" s="125" t="str">
        <f>IF(F4563="","",_xlfn.IFNA((VLOOKUP(F4563,help!L:M,2,0))*G4563,"غير مسجلة في المشتريات"))</f>
        <v/>
      </c>
    </row>
    <row r="4564" spans="2:12" x14ac:dyDescent="0.2">
      <c r="B4564" s="14">
        <f>COUNTIFS($E$3:E4564,تقرير!$E$4)</f>
        <v>21</v>
      </c>
      <c r="C4564" s="48"/>
      <c r="D4564" s="48"/>
      <c r="E4564" s="48"/>
      <c r="F4564" s="50"/>
      <c r="G4564" s="51"/>
      <c r="H4564" s="128" t="str">
        <f>IF(F4564="","",_xlfn.IFNA(VLOOKUP(F4564,'سجل المشتريات'!E:M,9,0),"غير مسجلة في المشتريات"))</f>
        <v/>
      </c>
      <c r="I4564" s="27" t="str">
        <f>_xlfn.IFNA(VLOOKUP(E4564,الاوردرات!$B$1:$C$600,2,0),"")</f>
        <v/>
      </c>
      <c r="J4564" s="63"/>
      <c r="L4564" s="125" t="str">
        <f>IF(F4564="","",_xlfn.IFNA((VLOOKUP(F4564,help!L:M,2,0))*G4564,"غير مسجلة في المشتريات"))</f>
        <v/>
      </c>
    </row>
    <row r="4565" spans="2:12" x14ac:dyDescent="0.2">
      <c r="B4565" s="14">
        <f>COUNTIFS($E$3:E4565,تقرير!$E$4)</f>
        <v>21</v>
      </c>
      <c r="C4565" s="48"/>
      <c r="D4565" s="48"/>
      <c r="E4565" s="48"/>
      <c r="F4565" s="50"/>
      <c r="G4565" s="51"/>
      <c r="H4565" s="128" t="str">
        <f>IF(F4565="","",_xlfn.IFNA(VLOOKUP(F4565,'سجل المشتريات'!E:M,9,0),"غير مسجلة في المشتريات"))</f>
        <v/>
      </c>
      <c r="I4565" s="27" t="str">
        <f>_xlfn.IFNA(VLOOKUP(E4565,الاوردرات!$B$1:$C$600,2,0),"")</f>
        <v/>
      </c>
      <c r="J4565" s="63"/>
      <c r="L4565" s="125" t="str">
        <f>IF(F4565="","",_xlfn.IFNA((VLOOKUP(F4565,help!L:M,2,0))*G4565,"غير مسجلة في المشتريات"))</f>
        <v/>
      </c>
    </row>
    <row r="4566" spans="2:12" x14ac:dyDescent="0.2">
      <c r="B4566" s="14">
        <f>COUNTIFS($E$3:E4566,تقرير!$E$4)</f>
        <v>21</v>
      </c>
      <c r="C4566" s="48"/>
      <c r="D4566" s="48"/>
      <c r="E4566" s="48"/>
      <c r="F4566" s="50"/>
      <c r="G4566" s="51"/>
      <c r="H4566" s="128" t="str">
        <f>IF(F4566="","",_xlfn.IFNA(VLOOKUP(F4566,'سجل المشتريات'!E:M,9,0),"غير مسجلة في المشتريات"))</f>
        <v/>
      </c>
      <c r="I4566" s="27" t="str">
        <f>_xlfn.IFNA(VLOOKUP(E4566,الاوردرات!$B$1:$C$600,2,0),"")</f>
        <v/>
      </c>
      <c r="J4566" s="63"/>
      <c r="L4566" s="125" t="str">
        <f>IF(F4566="","",_xlfn.IFNA((VLOOKUP(F4566,help!L:M,2,0))*G4566,"غير مسجلة في المشتريات"))</f>
        <v/>
      </c>
    </row>
    <row r="4567" spans="2:12" x14ac:dyDescent="0.2">
      <c r="B4567" s="14">
        <f>COUNTIFS($E$3:E4567,تقرير!$E$4)</f>
        <v>21</v>
      </c>
      <c r="C4567" s="48"/>
      <c r="D4567" s="48"/>
      <c r="E4567" s="48"/>
      <c r="F4567" s="50"/>
      <c r="G4567" s="51"/>
      <c r="H4567" s="128" t="str">
        <f>IF(F4567="","",_xlfn.IFNA(VLOOKUP(F4567,'سجل المشتريات'!E:M,9,0),"غير مسجلة في المشتريات"))</f>
        <v/>
      </c>
      <c r="I4567" s="27" t="str">
        <f>_xlfn.IFNA(VLOOKUP(E4567,الاوردرات!$B$1:$C$600,2,0),"")</f>
        <v/>
      </c>
      <c r="J4567" s="63"/>
      <c r="L4567" s="125" t="str">
        <f>IF(F4567="","",_xlfn.IFNA((VLOOKUP(F4567,help!L:M,2,0))*G4567,"غير مسجلة في المشتريات"))</f>
        <v/>
      </c>
    </row>
    <row r="4568" spans="2:12" x14ac:dyDescent="0.2">
      <c r="B4568" s="14">
        <f>COUNTIFS($E$3:E4568,تقرير!$E$4)</f>
        <v>21</v>
      </c>
      <c r="C4568" s="48"/>
      <c r="D4568" s="48"/>
      <c r="E4568" s="48"/>
      <c r="F4568" s="50"/>
      <c r="G4568" s="51"/>
      <c r="H4568" s="128" t="str">
        <f>IF(F4568="","",_xlfn.IFNA(VLOOKUP(F4568,'سجل المشتريات'!E:M,9,0),"غير مسجلة في المشتريات"))</f>
        <v/>
      </c>
      <c r="I4568" s="27" t="str">
        <f>_xlfn.IFNA(VLOOKUP(E4568,الاوردرات!$B$1:$C$600,2,0),"")</f>
        <v/>
      </c>
      <c r="J4568" s="63"/>
      <c r="L4568" s="125" t="str">
        <f>IF(F4568="","",_xlfn.IFNA((VLOOKUP(F4568,help!L:M,2,0))*G4568,"غير مسجلة في المشتريات"))</f>
        <v/>
      </c>
    </row>
    <row r="4569" spans="2:12" x14ac:dyDescent="0.2">
      <c r="B4569" s="14">
        <f>COUNTIFS($E$3:E4569,تقرير!$E$4)</f>
        <v>21</v>
      </c>
      <c r="C4569" s="48"/>
      <c r="D4569" s="48"/>
      <c r="E4569" s="48"/>
      <c r="F4569" s="50"/>
      <c r="G4569" s="51"/>
      <c r="H4569" s="128" t="str">
        <f>IF(F4569="","",_xlfn.IFNA(VLOOKUP(F4569,'سجل المشتريات'!E:M,9,0),"غير مسجلة في المشتريات"))</f>
        <v/>
      </c>
      <c r="I4569" s="27" t="str">
        <f>_xlfn.IFNA(VLOOKUP(E4569,الاوردرات!$B$1:$C$600,2,0),"")</f>
        <v/>
      </c>
      <c r="J4569" s="63"/>
      <c r="L4569" s="125" t="str">
        <f>IF(F4569="","",_xlfn.IFNA((VLOOKUP(F4569,help!L:M,2,0))*G4569,"غير مسجلة في المشتريات"))</f>
        <v/>
      </c>
    </row>
    <row r="4570" spans="2:12" x14ac:dyDescent="0.2">
      <c r="B4570" s="14">
        <f>COUNTIFS($E$3:E4570,تقرير!$E$4)</f>
        <v>21</v>
      </c>
      <c r="C4570" s="48"/>
      <c r="D4570" s="48"/>
      <c r="E4570" s="48"/>
      <c r="F4570" s="50"/>
      <c r="G4570" s="51"/>
      <c r="H4570" s="128" t="str">
        <f>IF(F4570="","",_xlfn.IFNA(VLOOKUP(F4570,'سجل المشتريات'!E:M,9,0),"غير مسجلة في المشتريات"))</f>
        <v/>
      </c>
      <c r="I4570" s="27" t="str">
        <f>_xlfn.IFNA(VLOOKUP(E4570,الاوردرات!$B$1:$C$600,2,0),"")</f>
        <v/>
      </c>
      <c r="J4570" s="63"/>
      <c r="L4570" s="125" t="str">
        <f>IF(F4570="","",_xlfn.IFNA((VLOOKUP(F4570,help!L:M,2,0))*G4570,"غير مسجلة في المشتريات"))</f>
        <v/>
      </c>
    </row>
    <row r="4571" spans="2:12" x14ac:dyDescent="0.2">
      <c r="B4571" s="14">
        <f>COUNTIFS($E$3:E4571,تقرير!$E$4)</f>
        <v>21</v>
      </c>
      <c r="C4571" s="48"/>
      <c r="D4571" s="48"/>
      <c r="E4571" s="48"/>
      <c r="F4571" s="50"/>
      <c r="G4571" s="51"/>
      <c r="H4571" s="128" t="str">
        <f>IF(F4571="","",_xlfn.IFNA(VLOOKUP(F4571,'سجل المشتريات'!E:M,9,0),"غير مسجلة في المشتريات"))</f>
        <v/>
      </c>
      <c r="I4571" s="27" t="str">
        <f>_xlfn.IFNA(VLOOKUP(E4571,الاوردرات!$B$1:$C$600,2,0),"")</f>
        <v/>
      </c>
      <c r="J4571" s="63"/>
      <c r="L4571" s="125" t="str">
        <f>IF(F4571="","",_xlfn.IFNA((VLOOKUP(F4571,help!L:M,2,0))*G4571,"غير مسجلة في المشتريات"))</f>
        <v/>
      </c>
    </row>
    <row r="4572" spans="2:12" x14ac:dyDescent="0.2">
      <c r="B4572" s="14">
        <f>COUNTIFS($E$3:E4572,تقرير!$E$4)</f>
        <v>21</v>
      </c>
      <c r="C4572" s="48"/>
      <c r="D4572" s="48"/>
      <c r="E4572" s="48"/>
      <c r="F4572" s="50"/>
      <c r="G4572" s="51"/>
      <c r="H4572" s="128" t="str">
        <f>IF(F4572="","",_xlfn.IFNA(VLOOKUP(F4572,'سجل المشتريات'!E:M,9,0),"غير مسجلة في المشتريات"))</f>
        <v/>
      </c>
      <c r="I4572" s="27" t="str">
        <f>_xlfn.IFNA(VLOOKUP(E4572,الاوردرات!$B$1:$C$600,2,0),"")</f>
        <v/>
      </c>
      <c r="J4572" s="63"/>
      <c r="L4572" s="125" t="str">
        <f>IF(F4572="","",_xlfn.IFNA((VLOOKUP(F4572,help!L:M,2,0))*G4572,"غير مسجلة في المشتريات"))</f>
        <v/>
      </c>
    </row>
    <row r="4573" spans="2:12" x14ac:dyDescent="0.2">
      <c r="B4573" s="14">
        <f>COUNTIFS($E$3:E4573,تقرير!$E$4)</f>
        <v>21</v>
      </c>
      <c r="C4573" s="48"/>
      <c r="D4573" s="48"/>
      <c r="E4573" s="48"/>
      <c r="F4573" s="50"/>
      <c r="G4573" s="51"/>
      <c r="H4573" s="128" t="str">
        <f>IF(F4573="","",_xlfn.IFNA(VLOOKUP(F4573,'سجل المشتريات'!E:M,9,0),"غير مسجلة في المشتريات"))</f>
        <v/>
      </c>
      <c r="I4573" s="27" t="str">
        <f>_xlfn.IFNA(VLOOKUP(E4573,الاوردرات!$B$1:$C$600,2,0),"")</f>
        <v/>
      </c>
      <c r="J4573" s="63"/>
      <c r="L4573" s="125" t="str">
        <f>IF(F4573="","",_xlfn.IFNA((VLOOKUP(F4573,help!L:M,2,0))*G4573,"غير مسجلة في المشتريات"))</f>
        <v/>
      </c>
    </row>
    <row r="4574" spans="2:12" x14ac:dyDescent="0.2">
      <c r="B4574" s="14">
        <f>COUNTIFS($E$3:E4574,تقرير!$E$4)</f>
        <v>21</v>
      </c>
      <c r="C4574" s="48"/>
      <c r="D4574" s="48"/>
      <c r="E4574" s="48"/>
      <c r="F4574" s="50"/>
      <c r="G4574" s="51"/>
      <c r="H4574" s="128" t="str">
        <f>IF(F4574="","",_xlfn.IFNA(VLOOKUP(F4574,'سجل المشتريات'!E:M,9,0),"غير مسجلة في المشتريات"))</f>
        <v/>
      </c>
      <c r="I4574" s="27" t="str">
        <f>_xlfn.IFNA(VLOOKUP(E4574,الاوردرات!$B$1:$C$600,2,0),"")</f>
        <v/>
      </c>
      <c r="J4574" s="63"/>
      <c r="L4574" s="125" t="str">
        <f>IF(F4574="","",_xlfn.IFNA((VLOOKUP(F4574,help!L:M,2,0))*G4574,"غير مسجلة في المشتريات"))</f>
        <v/>
      </c>
    </row>
    <row r="4575" spans="2:12" x14ac:dyDescent="0.2">
      <c r="B4575" s="14">
        <f>COUNTIFS($E$3:E4575,تقرير!$E$4)</f>
        <v>21</v>
      </c>
      <c r="C4575" s="48"/>
      <c r="D4575" s="48"/>
      <c r="E4575" s="48"/>
      <c r="F4575" s="50"/>
      <c r="G4575" s="51"/>
      <c r="H4575" s="128" t="str">
        <f>IF(F4575="","",_xlfn.IFNA(VLOOKUP(F4575,'سجل المشتريات'!E:M,9,0),"غير مسجلة في المشتريات"))</f>
        <v/>
      </c>
      <c r="I4575" s="27" t="str">
        <f>_xlfn.IFNA(VLOOKUP(E4575,الاوردرات!$B$1:$C$600,2,0),"")</f>
        <v/>
      </c>
      <c r="J4575" s="63"/>
      <c r="L4575" s="125" t="str">
        <f>IF(F4575="","",_xlfn.IFNA((VLOOKUP(F4575,help!L:M,2,0))*G4575,"غير مسجلة في المشتريات"))</f>
        <v/>
      </c>
    </row>
    <row r="4576" spans="2:12" x14ac:dyDescent="0.2">
      <c r="B4576" s="14">
        <f>COUNTIFS($E$3:E4576,تقرير!$E$4)</f>
        <v>21</v>
      </c>
      <c r="C4576" s="48"/>
      <c r="D4576" s="48"/>
      <c r="E4576" s="48"/>
      <c r="F4576" s="50"/>
      <c r="G4576" s="51"/>
      <c r="H4576" s="128" t="str">
        <f>IF(F4576="","",_xlfn.IFNA(VLOOKUP(F4576,'سجل المشتريات'!E:M,9,0),"غير مسجلة في المشتريات"))</f>
        <v/>
      </c>
      <c r="I4576" s="27" t="str">
        <f>_xlfn.IFNA(VLOOKUP(E4576,الاوردرات!$B$1:$C$600,2,0),"")</f>
        <v/>
      </c>
      <c r="J4576" s="63"/>
      <c r="L4576" s="125" t="str">
        <f>IF(F4576="","",_xlfn.IFNA((VLOOKUP(F4576,help!L:M,2,0))*G4576,"غير مسجلة في المشتريات"))</f>
        <v/>
      </c>
    </row>
    <row r="4577" spans="2:12" x14ac:dyDescent="0.2">
      <c r="B4577" s="14">
        <f>COUNTIFS($E$3:E4577,تقرير!$E$4)</f>
        <v>21</v>
      </c>
      <c r="C4577" s="48"/>
      <c r="D4577" s="48"/>
      <c r="E4577" s="48"/>
      <c r="F4577" s="50"/>
      <c r="G4577" s="51"/>
      <c r="H4577" s="128" t="str">
        <f>IF(F4577="","",_xlfn.IFNA(VLOOKUP(F4577,'سجل المشتريات'!E:M,9,0),"غير مسجلة في المشتريات"))</f>
        <v/>
      </c>
      <c r="I4577" s="27" t="str">
        <f>_xlfn.IFNA(VLOOKUP(E4577,الاوردرات!$B$1:$C$600,2,0),"")</f>
        <v/>
      </c>
      <c r="J4577" s="63"/>
      <c r="L4577" s="125" t="str">
        <f>IF(F4577="","",_xlfn.IFNA((VLOOKUP(F4577,help!L:M,2,0))*G4577,"غير مسجلة في المشتريات"))</f>
        <v/>
      </c>
    </row>
    <row r="4578" spans="2:12" x14ac:dyDescent="0.2">
      <c r="B4578" s="14">
        <f>COUNTIFS($E$3:E4578,تقرير!$E$4)</f>
        <v>21</v>
      </c>
      <c r="C4578" s="48"/>
      <c r="D4578" s="48"/>
      <c r="E4578" s="48"/>
      <c r="F4578" s="50"/>
      <c r="G4578" s="51"/>
      <c r="H4578" s="128" t="str">
        <f>IF(F4578="","",_xlfn.IFNA(VLOOKUP(F4578,'سجل المشتريات'!E:M,9,0),"غير مسجلة في المشتريات"))</f>
        <v/>
      </c>
      <c r="I4578" s="27" t="str">
        <f>_xlfn.IFNA(VLOOKUP(E4578,الاوردرات!$B$1:$C$600,2,0),"")</f>
        <v/>
      </c>
      <c r="J4578" s="63"/>
      <c r="L4578" s="125" t="str">
        <f>IF(F4578="","",_xlfn.IFNA((VLOOKUP(F4578,help!L:M,2,0))*G4578,"غير مسجلة في المشتريات"))</f>
        <v/>
      </c>
    </row>
    <row r="4579" spans="2:12" x14ac:dyDescent="0.2">
      <c r="B4579" s="14">
        <f>COUNTIFS($E$3:E4579,تقرير!$E$4)</f>
        <v>21</v>
      </c>
      <c r="C4579" s="48"/>
      <c r="D4579" s="48"/>
      <c r="E4579" s="48"/>
      <c r="F4579" s="50"/>
      <c r="G4579" s="51"/>
      <c r="H4579" s="128" t="str">
        <f>IF(F4579="","",_xlfn.IFNA(VLOOKUP(F4579,'سجل المشتريات'!E:M,9,0),"غير مسجلة في المشتريات"))</f>
        <v/>
      </c>
      <c r="I4579" s="27" t="str">
        <f>_xlfn.IFNA(VLOOKUP(E4579,الاوردرات!$B$1:$C$600,2,0),"")</f>
        <v/>
      </c>
      <c r="J4579" s="63"/>
      <c r="L4579" s="125" t="str">
        <f>IF(F4579="","",_xlfn.IFNA((VLOOKUP(F4579,help!L:M,2,0))*G4579,"غير مسجلة في المشتريات"))</f>
        <v/>
      </c>
    </row>
    <row r="4580" spans="2:12" x14ac:dyDescent="0.2">
      <c r="B4580" s="14">
        <f>COUNTIFS($E$3:E4580,تقرير!$E$4)</f>
        <v>21</v>
      </c>
      <c r="C4580" s="48"/>
      <c r="D4580" s="48"/>
      <c r="E4580" s="48"/>
      <c r="F4580" s="50"/>
      <c r="G4580" s="51"/>
      <c r="H4580" s="128" t="str">
        <f>IF(F4580="","",_xlfn.IFNA(VLOOKUP(F4580,'سجل المشتريات'!E:M,9,0),"غير مسجلة في المشتريات"))</f>
        <v/>
      </c>
      <c r="I4580" s="27" t="str">
        <f>_xlfn.IFNA(VLOOKUP(E4580,الاوردرات!$B$1:$C$600,2,0),"")</f>
        <v/>
      </c>
      <c r="J4580" s="63"/>
      <c r="L4580" s="125" t="str">
        <f>IF(F4580="","",_xlfn.IFNA((VLOOKUP(F4580,help!L:M,2,0))*G4580,"غير مسجلة في المشتريات"))</f>
        <v/>
      </c>
    </row>
    <row r="4581" spans="2:12" x14ac:dyDescent="0.2">
      <c r="B4581" s="14">
        <f>COUNTIFS($E$3:E4581,تقرير!$E$4)</f>
        <v>21</v>
      </c>
      <c r="C4581" s="48"/>
      <c r="D4581" s="48"/>
      <c r="E4581" s="48"/>
      <c r="F4581" s="50"/>
      <c r="G4581" s="51"/>
      <c r="H4581" s="128" t="str">
        <f>IF(F4581="","",_xlfn.IFNA(VLOOKUP(F4581,'سجل المشتريات'!E:M,9,0),"غير مسجلة في المشتريات"))</f>
        <v/>
      </c>
      <c r="I4581" s="27" t="str">
        <f>_xlfn.IFNA(VLOOKUP(E4581,الاوردرات!$B$1:$C$600,2,0),"")</f>
        <v/>
      </c>
      <c r="J4581" s="63"/>
      <c r="L4581" s="125" t="str">
        <f>IF(F4581="","",_xlfn.IFNA((VLOOKUP(F4581,help!L:M,2,0))*G4581,"غير مسجلة في المشتريات"))</f>
        <v/>
      </c>
    </row>
    <row r="4582" spans="2:12" x14ac:dyDescent="0.2">
      <c r="B4582" s="14">
        <f>COUNTIFS($E$3:E4582,تقرير!$E$4)</f>
        <v>21</v>
      </c>
      <c r="C4582" s="48"/>
      <c r="D4582" s="48"/>
      <c r="E4582" s="48"/>
      <c r="F4582" s="50"/>
      <c r="G4582" s="51"/>
      <c r="H4582" s="128" t="str">
        <f>IF(F4582="","",_xlfn.IFNA(VLOOKUP(F4582,'سجل المشتريات'!E:M,9,0),"غير مسجلة في المشتريات"))</f>
        <v/>
      </c>
      <c r="I4582" s="27" t="str">
        <f>_xlfn.IFNA(VLOOKUP(E4582,الاوردرات!$B$1:$C$600,2,0),"")</f>
        <v/>
      </c>
      <c r="J4582" s="63"/>
      <c r="L4582" s="125" t="str">
        <f>IF(F4582="","",_xlfn.IFNA((VLOOKUP(F4582,help!L:M,2,0))*G4582,"غير مسجلة في المشتريات"))</f>
        <v/>
      </c>
    </row>
    <row r="4583" spans="2:12" x14ac:dyDescent="0.2">
      <c r="B4583" s="14">
        <f>COUNTIFS($E$3:E4583,تقرير!$E$4)</f>
        <v>21</v>
      </c>
      <c r="C4583" s="48"/>
      <c r="D4583" s="48"/>
      <c r="E4583" s="48"/>
      <c r="F4583" s="50"/>
      <c r="G4583" s="51"/>
      <c r="H4583" s="128" t="str">
        <f>IF(F4583="","",_xlfn.IFNA(VLOOKUP(F4583,'سجل المشتريات'!E:M,9,0),"غير مسجلة في المشتريات"))</f>
        <v/>
      </c>
      <c r="I4583" s="27" t="str">
        <f>_xlfn.IFNA(VLOOKUP(E4583,الاوردرات!$B$1:$C$600,2,0),"")</f>
        <v/>
      </c>
      <c r="J4583" s="63"/>
      <c r="L4583" s="125" t="str">
        <f>IF(F4583="","",_xlfn.IFNA((VLOOKUP(F4583,help!L:M,2,0))*G4583,"غير مسجلة في المشتريات"))</f>
        <v/>
      </c>
    </row>
    <row r="4584" spans="2:12" x14ac:dyDescent="0.2">
      <c r="B4584" s="14">
        <f>COUNTIFS($E$3:E4584,تقرير!$E$4)</f>
        <v>21</v>
      </c>
      <c r="C4584" s="48"/>
      <c r="D4584" s="48"/>
      <c r="E4584" s="48"/>
      <c r="F4584" s="50"/>
      <c r="G4584" s="51"/>
      <c r="H4584" s="128" t="str">
        <f>IF(F4584="","",_xlfn.IFNA(VLOOKUP(F4584,'سجل المشتريات'!E:M,9,0),"غير مسجلة في المشتريات"))</f>
        <v/>
      </c>
      <c r="I4584" s="27" t="str">
        <f>_xlfn.IFNA(VLOOKUP(E4584,الاوردرات!$B$1:$C$600,2,0),"")</f>
        <v/>
      </c>
      <c r="J4584" s="63"/>
      <c r="L4584" s="125" t="str">
        <f>IF(F4584="","",_xlfn.IFNA((VLOOKUP(F4584,help!L:M,2,0))*G4584,"غير مسجلة في المشتريات"))</f>
        <v/>
      </c>
    </row>
    <row r="4585" spans="2:12" x14ac:dyDescent="0.2">
      <c r="B4585" s="14">
        <f>COUNTIFS($E$3:E4585,تقرير!$E$4)</f>
        <v>21</v>
      </c>
      <c r="C4585" s="48"/>
      <c r="D4585" s="48"/>
      <c r="E4585" s="48"/>
      <c r="F4585" s="50"/>
      <c r="G4585" s="51"/>
      <c r="H4585" s="128" t="str">
        <f>IF(F4585="","",_xlfn.IFNA(VLOOKUP(F4585,'سجل المشتريات'!E:M,9,0),"غير مسجلة في المشتريات"))</f>
        <v/>
      </c>
      <c r="I4585" s="27" t="str">
        <f>_xlfn.IFNA(VLOOKUP(E4585,الاوردرات!$B$1:$C$600,2,0),"")</f>
        <v/>
      </c>
      <c r="J4585" s="63"/>
      <c r="L4585" s="125" t="str">
        <f>IF(F4585="","",_xlfn.IFNA((VLOOKUP(F4585,help!L:M,2,0))*G4585,"غير مسجلة في المشتريات"))</f>
        <v/>
      </c>
    </row>
    <row r="4586" spans="2:12" x14ac:dyDescent="0.2">
      <c r="B4586" s="14">
        <f>COUNTIFS($E$3:E4586,تقرير!$E$4)</f>
        <v>21</v>
      </c>
      <c r="C4586" s="48"/>
      <c r="D4586" s="48"/>
      <c r="E4586" s="48"/>
      <c r="F4586" s="50"/>
      <c r="G4586" s="51"/>
      <c r="H4586" s="128" t="str">
        <f>IF(F4586="","",_xlfn.IFNA(VLOOKUP(F4586,'سجل المشتريات'!E:M,9,0),"غير مسجلة في المشتريات"))</f>
        <v/>
      </c>
      <c r="I4586" s="27" t="str">
        <f>_xlfn.IFNA(VLOOKUP(E4586,الاوردرات!$B$1:$C$600,2,0),"")</f>
        <v/>
      </c>
      <c r="J4586" s="63"/>
      <c r="L4586" s="125" t="str">
        <f>IF(F4586="","",_xlfn.IFNA((VLOOKUP(F4586,help!L:M,2,0))*G4586,"غير مسجلة في المشتريات"))</f>
        <v/>
      </c>
    </row>
    <row r="4587" spans="2:12" x14ac:dyDescent="0.2">
      <c r="B4587" s="14">
        <f>COUNTIFS($E$3:E4587,تقرير!$E$4)</f>
        <v>21</v>
      </c>
      <c r="C4587" s="48"/>
      <c r="D4587" s="48"/>
      <c r="E4587" s="48"/>
      <c r="F4587" s="50"/>
      <c r="G4587" s="51"/>
      <c r="H4587" s="128" t="str">
        <f>IF(F4587="","",_xlfn.IFNA(VLOOKUP(F4587,'سجل المشتريات'!E:M,9,0),"غير مسجلة في المشتريات"))</f>
        <v/>
      </c>
      <c r="I4587" s="27" t="str">
        <f>_xlfn.IFNA(VLOOKUP(E4587,الاوردرات!$B$1:$C$600,2,0),"")</f>
        <v/>
      </c>
      <c r="J4587" s="63"/>
      <c r="L4587" s="125" t="str">
        <f>IF(F4587="","",_xlfn.IFNA((VLOOKUP(F4587,help!L:M,2,0))*G4587,"غير مسجلة في المشتريات"))</f>
        <v/>
      </c>
    </row>
    <row r="4588" spans="2:12" x14ac:dyDescent="0.2">
      <c r="B4588" s="14">
        <f>COUNTIFS($E$3:E4588,تقرير!$E$4)</f>
        <v>21</v>
      </c>
      <c r="C4588" s="48"/>
      <c r="D4588" s="48"/>
      <c r="E4588" s="48"/>
      <c r="F4588" s="50"/>
      <c r="G4588" s="51"/>
      <c r="H4588" s="128" t="str">
        <f>IF(F4588="","",_xlfn.IFNA(VLOOKUP(F4588,'سجل المشتريات'!E:M,9,0),"غير مسجلة في المشتريات"))</f>
        <v/>
      </c>
      <c r="I4588" s="27" t="str">
        <f>_xlfn.IFNA(VLOOKUP(E4588,الاوردرات!$B$1:$C$600,2,0),"")</f>
        <v/>
      </c>
      <c r="J4588" s="63"/>
      <c r="L4588" s="125" t="str">
        <f>IF(F4588="","",_xlfn.IFNA((VLOOKUP(F4588,help!L:M,2,0))*G4588,"غير مسجلة في المشتريات"))</f>
        <v/>
      </c>
    </row>
    <row r="4589" spans="2:12" x14ac:dyDescent="0.2">
      <c r="B4589" s="14">
        <f>COUNTIFS($E$3:E4589,تقرير!$E$4)</f>
        <v>21</v>
      </c>
      <c r="C4589" s="48"/>
      <c r="D4589" s="48"/>
      <c r="E4589" s="48"/>
      <c r="F4589" s="50"/>
      <c r="G4589" s="51"/>
      <c r="H4589" s="128" t="str">
        <f>IF(F4589="","",_xlfn.IFNA(VLOOKUP(F4589,'سجل المشتريات'!E:M,9,0),"غير مسجلة في المشتريات"))</f>
        <v/>
      </c>
      <c r="I4589" s="27" t="str">
        <f>_xlfn.IFNA(VLOOKUP(E4589,الاوردرات!$B$1:$C$600,2,0),"")</f>
        <v/>
      </c>
      <c r="J4589" s="63"/>
      <c r="L4589" s="125" t="str">
        <f>IF(F4589="","",_xlfn.IFNA((VLOOKUP(F4589,help!L:M,2,0))*G4589,"غير مسجلة في المشتريات"))</f>
        <v/>
      </c>
    </row>
    <row r="4590" spans="2:12" x14ac:dyDescent="0.2">
      <c r="B4590" s="14">
        <f>COUNTIFS($E$3:E4590,تقرير!$E$4)</f>
        <v>21</v>
      </c>
      <c r="C4590" s="48"/>
      <c r="D4590" s="48"/>
      <c r="E4590" s="48"/>
      <c r="F4590" s="50"/>
      <c r="G4590" s="51"/>
      <c r="H4590" s="128" t="str">
        <f>IF(F4590="","",_xlfn.IFNA(VLOOKUP(F4590,'سجل المشتريات'!E:M,9,0),"غير مسجلة في المشتريات"))</f>
        <v/>
      </c>
      <c r="I4590" s="27" t="str">
        <f>_xlfn.IFNA(VLOOKUP(E4590,الاوردرات!$B$1:$C$600,2,0),"")</f>
        <v/>
      </c>
      <c r="J4590" s="63"/>
      <c r="L4590" s="125" t="str">
        <f>IF(F4590="","",_xlfn.IFNA((VLOOKUP(F4590,help!L:M,2,0))*G4590,"غير مسجلة في المشتريات"))</f>
        <v/>
      </c>
    </row>
    <row r="4591" spans="2:12" x14ac:dyDescent="0.2">
      <c r="B4591" s="14">
        <f>COUNTIFS($E$3:E4591,تقرير!$E$4)</f>
        <v>21</v>
      </c>
      <c r="C4591" s="48"/>
      <c r="D4591" s="48"/>
      <c r="E4591" s="48"/>
      <c r="F4591" s="50"/>
      <c r="G4591" s="51"/>
      <c r="H4591" s="128" t="str">
        <f>IF(F4591="","",_xlfn.IFNA(VLOOKUP(F4591,'سجل المشتريات'!E:M,9,0),"غير مسجلة في المشتريات"))</f>
        <v/>
      </c>
      <c r="I4591" s="27" t="str">
        <f>_xlfn.IFNA(VLOOKUP(E4591,الاوردرات!$B$1:$C$600,2,0),"")</f>
        <v/>
      </c>
      <c r="J4591" s="63"/>
      <c r="L4591" s="125" t="str">
        <f>IF(F4591="","",_xlfn.IFNA((VLOOKUP(F4591,help!L:M,2,0))*G4591,"غير مسجلة في المشتريات"))</f>
        <v/>
      </c>
    </row>
    <row r="4592" spans="2:12" x14ac:dyDescent="0.2">
      <c r="B4592" s="14">
        <f>COUNTIFS($E$3:E4592,تقرير!$E$4)</f>
        <v>21</v>
      </c>
      <c r="C4592" s="48"/>
      <c r="D4592" s="48"/>
      <c r="E4592" s="48"/>
      <c r="F4592" s="50"/>
      <c r="G4592" s="51"/>
      <c r="H4592" s="128" t="str">
        <f>IF(F4592="","",_xlfn.IFNA(VLOOKUP(F4592,'سجل المشتريات'!E:M,9,0),"غير مسجلة في المشتريات"))</f>
        <v/>
      </c>
      <c r="I4592" s="27" t="str">
        <f>_xlfn.IFNA(VLOOKUP(E4592,الاوردرات!$B$1:$C$600,2,0),"")</f>
        <v/>
      </c>
      <c r="J4592" s="63"/>
      <c r="L4592" s="125" t="str">
        <f>IF(F4592="","",_xlfn.IFNA((VLOOKUP(F4592,help!L:M,2,0))*G4592,"غير مسجلة في المشتريات"))</f>
        <v/>
      </c>
    </row>
    <row r="4593" spans="2:12" x14ac:dyDescent="0.2">
      <c r="B4593" s="14">
        <f>COUNTIFS($E$3:E4593,تقرير!$E$4)</f>
        <v>21</v>
      </c>
      <c r="C4593" s="48"/>
      <c r="D4593" s="48"/>
      <c r="E4593" s="48"/>
      <c r="F4593" s="50"/>
      <c r="G4593" s="51"/>
      <c r="H4593" s="128" t="str">
        <f>IF(F4593="","",_xlfn.IFNA(VLOOKUP(F4593,'سجل المشتريات'!E:M,9,0),"غير مسجلة في المشتريات"))</f>
        <v/>
      </c>
      <c r="I4593" s="27" t="str">
        <f>_xlfn.IFNA(VLOOKUP(E4593,الاوردرات!$B$1:$C$600,2,0),"")</f>
        <v/>
      </c>
      <c r="J4593" s="63"/>
      <c r="L4593" s="125" t="str">
        <f>IF(F4593="","",_xlfn.IFNA((VLOOKUP(F4593,help!L:M,2,0))*G4593,"غير مسجلة في المشتريات"))</f>
        <v/>
      </c>
    </row>
    <row r="4594" spans="2:12" x14ac:dyDescent="0.2">
      <c r="B4594" s="14">
        <f>COUNTIFS($E$3:E4594,تقرير!$E$4)</f>
        <v>21</v>
      </c>
      <c r="C4594" s="48"/>
      <c r="D4594" s="48"/>
      <c r="E4594" s="48"/>
      <c r="F4594" s="50"/>
      <c r="G4594" s="51"/>
      <c r="H4594" s="128" t="str">
        <f>IF(F4594="","",_xlfn.IFNA(VLOOKUP(F4594,'سجل المشتريات'!E:M,9,0),"غير مسجلة في المشتريات"))</f>
        <v/>
      </c>
      <c r="I4594" s="27" t="str">
        <f>_xlfn.IFNA(VLOOKUP(E4594,الاوردرات!$B$1:$C$600,2,0),"")</f>
        <v/>
      </c>
      <c r="J4594" s="63"/>
      <c r="L4594" s="125" t="str">
        <f>IF(F4594="","",_xlfn.IFNA((VLOOKUP(F4594,help!L:M,2,0))*G4594,"غير مسجلة في المشتريات"))</f>
        <v/>
      </c>
    </row>
    <row r="4595" spans="2:12" x14ac:dyDescent="0.2">
      <c r="B4595" s="14">
        <f>COUNTIFS($E$3:E4595,تقرير!$E$4)</f>
        <v>21</v>
      </c>
      <c r="C4595" s="48"/>
      <c r="D4595" s="48"/>
      <c r="E4595" s="48"/>
      <c r="F4595" s="50"/>
      <c r="G4595" s="51"/>
      <c r="H4595" s="128" t="str">
        <f>IF(F4595="","",_xlfn.IFNA(VLOOKUP(F4595,'سجل المشتريات'!E:M,9,0),"غير مسجلة في المشتريات"))</f>
        <v/>
      </c>
      <c r="I4595" s="27" t="str">
        <f>_xlfn.IFNA(VLOOKUP(E4595,الاوردرات!$B$1:$C$600,2,0),"")</f>
        <v/>
      </c>
      <c r="J4595" s="63"/>
      <c r="L4595" s="125" t="str">
        <f>IF(F4595="","",_xlfn.IFNA((VLOOKUP(F4595,help!L:M,2,0))*G4595,"غير مسجلة في المشتريات"))</f>
        <v/>
      </c>
    </row>
    <row r="4596" spans="2:12" x14ac:dyDescent="0.2">
      <c r="B4596" s="14">
        <f>COUNTIFS($E$3:E4596,تقرير!$E$4)</f>
        <v>21</v>
      </c>
      <c r="C4596" s="48"/>
      <c r="D4596" s="48"/>
      <c r="E4596" s="48"/>
      <c r="F4596" s="50"/>
      <c r="G4596" s="51"/>
      <c r="H4596" s="128" t="str">
        <f>IF(F4596="","",_xlfn.IFNA(VLOOKUP(F4596,'سجل المشتريات'!E:M,9,0),"غير مسجلة في المشتريات"))</f>
        <v/>
      </c>
      <c r="I4596" s="27" t="str">
        <f>_xlfn.IFNA(VLOOKUP(E4596,الاوردرات!$B$1:$C$600,2,0),"")</f>
        <v/>
      </c>
      <c r="J4596" s="63"/>
      <c r="L4596" s="125" t="str">
        <f>IF(F4596="","",_xlfn.IFNA((VLOOKUP(F4596,help!L:M,2,0))*G4596,"غير مسجلة في المشتريات"))</f>
        <v/>
      </c>
    </row>
    <row r="4597" spans="2:12" x14ac:dyDescent="0.2">
      <c r="B4597" s="14">
        <f>COUNTIFS($E$3:E4597,تقرير!$E$4)</f>
        <v>21</v>
      </c>
      <c r="C4597" s="48"/>
      <c r="D4597" s="48"/>
      <c r="E4597" s="48"/>
      <c r="F4597" s="50"/>
      <c r="G4597" s="51"/>
      <c r="H4597" s="128" t="str">
        <f>IF(F4597="","",_xlfn.IFNA(VLOOKUP(F4597,'سجل المشتريات'!E:M,9,0),"غير مسجلة في المشتريات"))</f>
        <v/>
      </c>
      <c r="I4597" s="27" t="str">
        <f>_xlfn.IFNA(VLOOKUP(E4597,الاوردرات!$B$1:$C$600,2,0),"")</f>
        <v/>
      </c>
      <c r="J4597" s="63"/>
      <c r="L4597" s="125" t="str">
        <f>IF(F4597="","",_xlfn.IFNA((VLOOKUP(F4597,help!L:M,2,0))*G4597,"غير مسجلة في المشتريات"))</f>
        <v/>
      </c>
    </row>
    <row r="4598" spans="2:12" x14ac:dyDescent="0.2">
      <c r="B4598" s="14">
        <f>COUNTIFS($E$3:E4598,تقرير!$E$4)</f>
        <v>21</v>
      </c>
      <c r="C4598" s="48"/>
      <c r="D4598" s="48"/>
      <c r="E4598" s="48"/>
      <c r="F4598" s="50"/>
      <c r="G4598" s="51"/>
      <c r="H4598" s="128" t="str">
        <f>IF(F4598="","",_xlfn.IFNA(VLOOKUP(F4598,'سجل المشتريات'!E:M,9,0),"غير مسجلة في المشتريات"))</f>
        <v/>
      </c>
      <c r="I4598" s="27" t="str">
        <f>_xlfn.IFNA(VLOOKUP(E4598,الاوردرات!$B$1:$C$600,2,0),"")</f>
        <v/>
      </c>
      <c r="J4598" s="63"/>
      <c r="L4598" s="125" t="str">
        <f>IF(F4598="","",_xlfn.IFNA((VLOOKUP(F4598,help!L:M,2,0))*G4598,"غير مسجلة في المشتريات"))</f>
        <v/>
      </c>
    </row>
    <row r="4599" spans="2:12" x14ac:dyDescent="0.2">
      <c r="B4599" s="14">
        <f>COUNTIFS($E$3:E4599,تقرير!$E$4)</f>
        <v>21</v>
      </c>
      <c r="C4599" s="48"/>
      <c r="D4599" s="48"/>
      <c r="E4599" s="48"/>
      <c r="F4599" s="50"/>
      <c r="G4599" s="51"/>
      <c r="H4599" s="128" t="str">
        <f>IF(F4599="","",_xlfn.IFNA(VLOOKUP(F4599,'سجل المشتريات'!E:M,9,0),"غير مسجلة في المشتريات"))</f>
        <v/>
      </c>
      <c r="I4599" s="27" t="str">
        <f>_xlfn.IFNA(VLOOKUP(E4599,الاوردرات!$B$1:$C$600,2,0),"")</f>
        <v/>
      </c>
      <c r="J4599" s="63"/>
      <c r="L4599" s="125" t="str">
        <f>IF(F4599="","",_xlfn.IFNA((VLOOKUP(F4599,help!L:M,2,0))*G4599,"غير مسجلة في المشتريات"))</f>
        <v/>
      </c>
    </row>
    <row r="4600" spans="2:12" x14ac:dyDescent="0.2">
      <c r="B4600" s="14">
        <f>COUNTIFS($E$3:E4600,تقرير!$E$4)</f>
        <v>21</v>
      </c>
      <c r="C4600" s="48"/>
      <c r="D4600" s="48"/>
      <c r="E4600" s="48"/>
      <c r="F4600" s="50"/>
      <c r="G4600" s="51"/>
      <c r="H4600" s="128" t="str">
        <f>IF(F4600="","",_xlfn.IFNA(VLOOKUP(F4600,'سجل المشتريات'!E:M,9,0),"غير مسجلة في المشتريات"))</f>
        <v/>
      </c>
      <c r="I4600" s="27" t="str">
        <f>_xlfn.IFNA(VLOOKUP(E4600,الاوردرات!$B$1:$C$600,2,0),"")</f>
        <v/>
      </c>
      <c r="J4600" s="63"/>
      <c r="L4600" s="125" t="str">
        <f>IF(F4600="","",_xlfn.IFNA((VLOOKUP(F4600,help!L:M,2,0))*G4600,"غير مسجلة في المشتريات"))</f>
        <v/>
      </c>
    </row>
    <row r="4601" spans="2:12" x14ac:dyDescent="0.2">
      <c r="B4601" s="14">
        <f>COUNTIFS($E$3:E4601,تقرير!$E$4)</f>
        <v>21</v>
      </c>
      <c r="C4601" s="48"/>
      <c r="D4601" s="48"/>
      <c r="E4601" s="48"/>
      <c r="F4601" s="50"/>
      <c r="G4601" s="51"/>
      <c r="H4601" s="128" t="str">
        <f>IF(F4601="","",_xlfn.IFNA(VLOOKUP(F4601,'سجل المشتريات'!E:M,9,0),"غير مسجلة في المشتريات"))</f>
        <v/>
      </c>
      <c r="I4601" s="27" t="str">
        <f>_xlfn.IFNA(VLOOKUP(E4601,الاوردرات!$B$1:$C$600,2,0),"")</f>
        <v/>
      </c>
      <c r="J4601" s="63"/>
      <c r="L4601" s="125" t="str">
        <f>IF(F4601="","",_xlfn.IFNA((VLOOKUP(F4601,help!L:M,2,0))*G4601,"غير مسجلة في المشتريات"))</f>
        <v/>
      </c>
    </row>
    <row r="4602" spans="2:12" x14ac:dyDescent="0.2">
      <c r="B4602" s="14">
        <f>COUNTIFS($E$3:E4602,تقرير!$E$4)</f>
        <v>21</v>
      </c>
      <c r="C4602" s="48"/>
      <c r="D4602" s="48"/>
      <c r="E4602" s="48"/>
      <c r="F4602" s="50"/>
      <c r="G4602" s="51"/>
      <c r="H4602" s="128" t="str">
        <f>IF(F4602="","",_xlfn.IFNA(VLOOKUP(F4602,'سجل المشتريات'!E:M,9,0),"غير مسجلة في المشتريات"))</f>
        <v/>
      </c>
      <c r="I4602" s="27" t="str">
        <f>_xlfn.IFNA(VLOOKUP(E4602,الاوردرات!$B$1:$C$600,2,0),"")</f>
        <v/>
      </c>
      <c r="J4602" s="63"/>
      <c r="L4602" s="125" t="str">
        <f>IF(F4602="","",_xlfn.IFNA((VLOOKUP(F4602,help!L:M,2,0))*G4602,"غير مسجلة في المشتريات"))</f>
        <v/>
      </c>
    </row>
    <row r="4603" spans="2:12" x14ac:dyDescent="0.2">
      <c r="B4603" s="14">
        <f>COUNTIFS($E$3:E4603,تقرير!$E$4)</f>
        <v>21</v>
      </c>
      <c r="C4603" s="48"/>
      <c r="D4603" s="48"/>
      <c r="E4603" s="48"/>
      <c r="F4603" s="50"/>
      <c r="G4603" s="51"/>
      <c r="H4603" s="128" t="str">
        <f>IF(F4603="","",_xlfn.IFNA(VLOOKUP(F4603,'سجل المشتريات'!E:M,9,0),"غير مسجلة في المشتريات"))</f>
        <v/>
      </c>
      <c r="I4603" s="27" t="str">
        <f>_xlfn.IFNA(VLOOKUP(E4603,الاوردرات!$B$1:$C$600,2,0),"")</f>
        <v/>
      </c>
      <c r="J4603" s="63"/>
      <c r="L4603" s="125" t="str">
        <f>IF(F4603="","",_xlfn.IFNA((VLOOKUP(F4603,help!L:M,2,0))*G4603,"غير مسجلة في المشتريات"))</f>
        <v/>
      </c>
    </row>
    <row r="4604" spans="2:12" x14ac:dyDescent="0.2">
      <c r="B4604" s="14">
        <f>COUNTIFS($E$3:E4604,تقرير!$E$4)</f>
        <v>21</v>
      </c>
      <c r="C4604" s="48"/>
      <c r="D4604" s="48"/>
      <c r="E4604" s="48"/>
      <c r="F4604" s="50"/>
      <c r="G4604" s="51"/>
      <c r="H4604" s="128" t="str">
        <f>IF(F4604="","",_xlfn.IFNA(VLOOKUP(F4604,'سجل المشتريات'!E:M,9,0),"غير مسجلة في المشتريات"))</f>
        <v/>
      </c>
      <c r="I4604" s="27" t="str">
        <f>_xlfn.IFNA(VLOOKUP(E4604,الاوردرات!$B$1:$C$600,2,0),"")</f>
        <v/>
      </c>
      <c r="J4604" s="63"/>
      <c r="L4604" s="125" t="str">
        <f>IF(F4604="","",_xlfn.IFNA((VLOOKUP(F4604,help!L:M,2,0))*G4604,"غير مسجلة في المشتريات"))</f>
        <v/>
      </c>
    </row>
    <row r="4605" spans="2:12" x14ac:dyDescent="0.2">
      <c r="B4605" s="14">
        <f>COUNTIFS($E$3:E4605,تقرير!$E$4)</f>
        <v>21</v>
      </c>
      <c r="C4605" s="48"/>
      <c r="D4605" s="48"/>
      <c r="E4605" s="48"/>
      <c r="F4605" s="50"/>
      <c r="G4605" s="51"/>
      <c r="H4605" s="128" t="str">
        <f>IF(F4605="","",_xlfn.IFNA(VLOOKUP(F4605,'سجل المشتريات'!E:M,9,0),"غير مسجلة في المشتريات"))</f>
        <v/>
      </c>
      <c r="I4605" s="27" t="str">
        <f>_xlfn.IFNA(VLOOKUP(E4605,الاوردرات!$B$1:$C$600,2,0),"")</f>
        <v/>
      </c>
      <c r="J4605" s="63"/>
      <c r="L4605" s="125" t="str">
        <f>IF(F4605="","",_xlfn.IFNA((VLOOKUP(F4605,help!L:M,2,0))*G4605,"غير مسجلة في المشتريات"))</f>
        <v/>
      </c>
    </row>
    <row r="4606" spans="2:12" x14ac:dyDescent="0.2">
      <c r="B4606" s="14">
        <f>COUNTIFS($E$3:E4606,تقرير!$E$4)</f>
        <v>21</v>
      </c>
      <c r="C4606" s="48"/>
      <c r="D4606" s="48"/>
      <c r="E4606" s="48"/>
      <c r="F4606" s="50"/>
      <c r="G4606" s="51"/>
      <c r="H4606" s="128" t="str">
        <f>IF(F4606="","",_xlfn.IFNA(VLOOKUP(F4606,'سجل المشتريات'!E:M,9,0),"غير مسجلة في المشتريات"))</f>
        <v/>
      </c>
      <c r="I4606" s="27" t="str">
        <f>_xlfn.IFNA(VLOOKUP(E4606,الاوردرات!$B$1:$C$600,2,0),"")</f>
        <v/>
      </c>
      <c r="J4606" s="63"/>
      <c r="L4606" s="125" t="str">
        <f>IF(F4606="","",_xlfn.IFNA((VLOOKUP(F4606,help!L:M,2,0))*G4606,"غير مسجلة في المشتريات"))</f>
        <v/>
      </c>
    </row>
    <row r="4607" spans="2:12" x14ac:dyDescent="0.2">
      <c r="B4607" s="14">
        <f>COUNTIFS($E$3:E4607,تقرير!$E$4)</f>
        <v>21</v>
      </c>
      <c r="C4607" s="48"/>
      <c r="D4607" s="48"/>
      <c r="E4607" s="48"/>
      <c r="F4607" s="50"/>
      <c r="G4607" s="51"/>
      <c r="H4607" s="128" t="str">
        <f>IF(F4607="","",_xlfn.IFNA(VLOOKUP(F4607,'سجل المشتريات'!E:M,9,0),"غير مسجلة في المشتريات"))</f>
        <v/>
      </c>
      <c r="I4607" s="27" t="str">
        <f>_xlfn.IFNA(VLOOKUP(E4607,الاوردرات!$B$1:$C$600,2,0),"")</f>
        <v/>
      </c>
      <c r="J4607" s="63"/>
      <c r="L4607" s="125" t="str">
        <f>IF(F4607="","",_xlfn.IFNA((VLOOKUP(F4607,help!L:M,2,0))*G4607,"غير مسجلة في المشتريات"))</f>
        <v/>
      </c>
    </row>
    <row r="4608" spans="2:12" x14ac:dyDescent="0.2">
      <c r="B4608" s="14">
        <f>COUNTIFS($E$3:E4608,تقرير!$E$4)</f>
        <v>21</v>
      </c>
      <c r="C4608" s="48"/>
      <c r="D4608" s="48"/>
      <c r="E4608" s="48"/>
      <c r="F4608" s="50"/>
      <c r="G4608" s="51"/>
      <c r="H4608" s="128" t="str">
        <f>IF(F4608="","",_xlfn.IFNA(VLOOKUP(F4608,'سجل المشتريات'!E:M,9,0),"غير مسجلة في المشتريات"))</f>
        <v/>
      </c>
      <c r="I4608" s="27" t="str">
        <f>_xlfn.IFNA(VLOOKUP(E4608,الاوردرات!$B$1:$C$600,2,0),"")</f>
        <v/>
      </c>
      <c r="J4608" s="63"/>
      <c r="L4608" s="125" t="str">
        <f>IF(F4608="","",_xlfn.IFNA((VLOOKUP(F4608,help!L:M,2,0))*G4608,"غير مسجلة في المشتريات"))</f>
        <v/>
      </c>
    </row>
    <row r="4609" spans="2:12" x14ac:dyDescent="0.2">
      <c r="B4609" s="14">
        <f>COUNTIFS($E$3:E4609,تقرير!$E$4)</f>
        <v>21</v>
      </c>
      <c r="C4609" s="48"/>
      <c r="D4609" s="48"/>
      <c r="E4609" s="48"/>
      <c r="F4609" s="50"/>
      <c r="G4609" s="51"/>
      <c r="H4609" s="128" t="str">
        <f>IF(F4609="","",_xlfn.IFNA(VLOOKUP(F4609,'سجل المشتريات'!E:M,9,0),"غير مسجلة في المشتريات"))</f>
        <v/>
      </c>
      <c r="I4609" s="27" t="str">
        <f>_xlfn.IFNA(VLOOKUP(E4609,الاوردرات!$B$1:$C$600,2,0),"")</f>
        <v/>
      </c>
      <c r="J4609" s="63"/>
      <c r="L4609" s="125" t="str">
        <f>IF(F4609="","",_xlfn.IFNA((VLOOKUP(F4609,help!L:M,2,0))*G4609,"غير مسجلة في المشتريات"))</f>
        <v/>
      </c>
    </row>
    <row r="4610" spans="2:12" x14ac:dyDescent="0.2">
      <c r="B4610" s="14">
        <f>COUNTIFS($E$3:E4610,تقرير!$E$4)</f>
        <v>21</v>
      </c>
      <c r="C4610" s="48"/>
      <c r="D4610" s="48"/>
      <c r="E4610" s="48"/>
      <c r="F4610" s="50"/>
      <c r="G4610" s="51"/>
      <c r="H4610" s="128" t="str">
        <f>IF(F4610="","",_xlfn.IFNA(VLOOKUP(F4610,'سجل المشتريات'!E:M,9,0),"غير مسجلة في المشتريات"))</f>
        <v/>
      </c>
      <c r="I4610" s="27" t="str">
        <f>_xlfn.IFNA(VLOOKUP(E4610,الاوردرات!$B$1:$C$600,2,0),"")</f>
        <v/>
      </c>
      <c r="J4610" s="63"/>
      <c r="L4610" s="125" t="str">
        <f>IF(F4610="","",_xlfn.IFNA((VLOOKUP(F4610,help!L:M,2,0))*G4610,"غير مسجلة في المشتريات"))</f>
        <v/>
      </c>
    </row>
    <row r="4611" spans="2:12" x14ac:dyDescent="0.2">
      <c r="B4611" s="14">
        <f>COUNTIFS($E$3:E4611,تقرير!$E$4)</f>
        <v>21</v>
      </c>
      <c r="C4611" s="48"/>
      <c r="D4611" s="48"/>
      <c r="E4611" s="48"/>
      <c r="F4611" s="50"/>
      <c r="G4611" s="51"/>
      <c r="H4611" s="128" t="str">
        <f>IF(F4611="","",_xlfn.IFNA(VLOOKUP(F4611,'سجل المشتريات'!E:M,9,0),"غير مسجلة في المشتريات"))</f>
        <v/>
      </c>
      <c r="I4611" s="27" t="str">
        <f>_xlfn.IFNA(VLOOKUP(E4611,الاوردرات!$B$1:$C$600,2,0),"")</f>
        <v/>
      </c>
      <c r="J4611" s="63"/>
      <c r="L4611" s="125" t="str">
        <f>IF(F4611="","",_xlfn.IFNA((VLOOKUP(F4611,help!L:M,2,0))*G4611,"غير مسجلة في المشتريات"))</f>
        <v/>
      </c>
    </row>
    <row r="4612" spans="2:12" x14ac:dyDescent="0.2">
      <c r="B4612" s="14">
        <f>COUNTIFS($E$3:E4612,تقرير!$E$4)</f>
        <v>21</v>
      </c>
      <c r="C4612" s="48"/>
      <c r="D4612" s="48"/>
      <c r="E4612" s="48"/>
      <c r="F4612" s="50"/>
      <c r="G4612" s="51"/>
      <c r="H4612" s="128" t="str">
        <f>IF(F4612="","",_xlfn.IFNA(VLOOKUP(F4612,'سجل المشتريات'!E:M,9,0),"غير مسجلة في المشتريات"))</f>
        <v/>
      </c>
      <c r="I4612" s="27" t="str">
        <f>_xlfn.IFNA(VLOOKUP(E4612,الاوردرات!$B$1:$C$600,2,0),"")</f>
        <v/>
      </c>
      <c r="J4612" s="63"/>
      <c r="L4612" s="125" t="str">
        <f>IF(F4612="","",_xlfn.IFNA((VLOOKUP(F4612,help!L:M,2,0))*G4612,"غير مسجلة في المشتريات"))</f>
        <v/>
      </c>
    </row>
    <row r="4613" spans="2:12" x14ac:dyDescent="0.2">
      <c r="B4613" s="14">
        <f>COUNTIFS($E$3:E4613,تقرير!$E$4)</f>
        <v>21</v>
      </c>
      <c r="C4613" s="48"/>
      <c r="D4613" s="48"/>
      <c r="E4613" s="48"/>
      <c r="F4613" s="50"/>
      <c r="G4613" s="51"/>
      <c r="H4613" s="128" t="str">
        <f>IF(F4613="","",_xlfn.IFNA(VLOOKUP(F4613,'سجل المشتريات'!E:M,9,0),"غير مسجلة في المشتريات"))</f>
        <v/>
      </c>
      <c r="I4613" s="27" t="str">
        <f>_xlfn.IFNA(VLOOKUP(E4613,الاوردرات!$B$1:$C$600,2,0),"")</f>
        <v/>
      </c>
      <c r="J4613" s="63"/>
      <c r="L4613" s="125" t="str">
        <f>IF(F4613="","",_xlfn.IFNA((VLOOKUP(F4613,help!L:M,2,0))*G4613,"غير مسجلة في المشتريات"))</f>
        <v/>
      </c>
    </row>
    <row r="4614" spans="2:12" x14ac:dyDescent="0.2">
      <c r="B4614" s="14">
        <f>COUNTIFS($E$3:E4614,تقرير!$E$4)</f>
        <v>21</v>
      </c>
      <c r="C4614" s="48"/>
      <c r="D4614" s="48"/>
      <c r="E4614" s="48"/>
      <c r="F4614" s="50"/>
      <c r="G4614" s="51"/>
      <c r="H4614" s="128" t="str">
        <f>IF(F4614="","",_xlfn.IFNA(VLOOKUP(F4614,'سجل المشتريات'!E:M,9,0),"غير مسجلة في المشتريات"))</f>
        <v/>
      </c>
      <c r="I4614" s="27" t="str">
        <f>_xlfn.IFNA(VLOOKUP(E4614,الاوردرات!$B$1:$C$600,2,0),"")</f>
        <v/>
      </c>
      <c r="J4614" s="63"/>
      <c r="L4614" s="125" t="str">
        <f>IF(F4614="","",_xlfn.IFNA((VLOOKUP(F4614,help!L:M,2,0))*G4614,"غير مسجلة في المشتريات"))</f>
        <v/>
      </c>
    </row>
    <row r="4615" spans="2:12" x14ac:dyDescent="0.2">
      <c r="B4615" s="14">
        <f>COUNTIFS($E$3:E4615,تقرير!$E$4)</f>
        <v>21</v>
      </c>
      <c r="C4615" s="48"/>
      <c r="D4615" s="48"/>
      <c r="E4615" s="48"/>
      <c r="F4615" s="50"/>
      <c r="G4615" s="51"/>
      <c r="H4615" s="128" t="str">
        <f>IF(F4615="","",_xlfn.IFNA(VLOOKUP(F4615,'سجل المشتريات'!E:M,9,0),"غير مسجلة في المشتريات"))</f>
        <v/>
      </c>
      <c r="I4615" s="27" t="str">
        <f>_xlfn.IFNA(VLOOKUP(E4615,الاوردرات!$B$1:$C$600,2,0),"")</f>
        <v/>
      </c>
      <c r="J4615" s="63"/>
      <c r="L4615" s="125" t="str">
        <f>IF(F4615="","",_xlfn.IFNA((VLOOKUP(F4615,help!L:M,2,0))*G4615,"غير مسجلة في المشتريات"))</f>
        <v/>
      </c>
    </row>
    <row r="4616" spans="2:12" x14ac:dyDescent="0.2">
      <c r="B4616" s="14">
        <f>COUNTIFS($E$3:E4616,تقرير!$E$4)</f>
        <v>21</v>
      </c>
      <c r="C4616" s="48"/>
      <c r="D4616" s="48"/>
      <c r="E4616" s="48"/>
      <c r="F4616" s="50"/>
      <c r="G4616" s="51"/>
      <c r="H4616" s="128" t="str">
        <f>IF(F4616="","",_xlfn.IFNA(VLOOKUP(F4616,'سجل المشتريات'!E:M,9,0),"غير مسجلة في المشتريات"))</f>
        <v/>
      </c>
      <c r="I4616" s="27" t="str">
        <f>_xlfn.IFNA(VLOOKUP(E4616,الاوردرات!$B$1:$C$600,2,0),"")</f>
        <v/>
      </c>
      <c r="J4616" s="63"/>
      <c r="L4616" s="125" t="str">
        <f>IF(F4616="","",_xlfn.IFNA((VLOOKUP(F4616,help!L:M,2,0))*G4616,"غير مسجلة في المشتريات"))</f>
        <v/>
      </c>
    </row>
    <row r="4617" spans="2:12" x14ac:dyDescent="0.2">
      <c r="B4617" s="14">
        <f>COUNTIFS($E$3:E4617,تقرير!$E$4)</f>
        <v>21</v>
      </c>
      <c r="C4617" s="48"/>
      <c r="D4617" s="48"/>
      <c r="E4617" s="48"/>
      <c r="F4617" s="50"/>
      <c r="G4617" s="51"/>
      <c r="H4617" s="128" t="str">
        <f>IF(F4617="","",_xlfn.IFNA(VLOOKUP(F4617,'سجل المشتريات'!E:M,9,0),"غير مسجلة في المشتريات"))</f>
        <v/>
      </c>
      <c r="I4617" s="27" t="str">
        <f>_xlfn.IFNA(VLOOKUP(E4617,الاوردرات!$B$1:$C$600,2,0),"")</f>
        <v/>
      </c>
      <c r="J4617" s="63"/>
      <c r="L4617" s="125" t="str">
        <f>IF(F4617="","",_xlfn.IFNA((VLOOKUP(F4617,help!L:M,2,0))*G4617,"غير مسجلة في المشتريات"))</f>
        <v/>
      </c>
    </row>
    <row r="4618" spans="2:12" x14ac:dyDescent="0.2">
      <c r="B4618" s="14">
        <f>COUNTIFS($E$3:E4618,تقرير!$E$4)</f>
        <v>21</v>
      </c>
      <c r="C4618" s="48"/>
      <c r="D4618" s="48"/>
      <c r="E4618" s="48"/>
      <c r="F4618" s="50"/>
      <c r="G4618" s="51"/>
      <c r="H4618" s="128" t="str">
        <f>IF(F4618="","",_xlfn.IFNA(VLOOKUP(F4618,'سجل المشتريات'!E:M,9,0),"غير مسجلة في المشتريات"))</f>
        <v/>
      </c>
      <c r="I4618" s="27" t="str">
        <f>_xlfn.IFNA(VLOOKUP(E4618,الاوردرات!$B$1:$C$600,2,0),"")</f>
        <v/>
      </c>
      <c r="J4618" s="63"/>
      <c r="L4618" s="125" t="str">
        <f>IF(F4618="","",_xlfn.IFNA((VLOOKUP(F4618,help!L:M,2,0))*G4618,"غير مسجلة في المشتريات"))</f>
        <v/>
      </c>
    </row>
    <row r="4619" spans="2:12" x14ac:dyDescent="0.2">
      <c r="B4619" s="14">
        <f>COUNTIFS($E$3:E4619,تقرير!$E$4)</f>
        <v>21</v>
      </c>
      <c r="C4619" s="48"/>
      <c r="D4619" s="48"/>
      <c r="E4619" s="48"/>
      <c r="F4619" s="50"/>
      <c r="G4619" s="51"/>
      <c r="H4619" s="128" t="str">
        <f>IF(F4619="","",_xlfn.IFNA(VLOOKUP(F4619,'سجل المشتريات'!E:M,9,0),"غير مسجلة في المشتريات"))</f>
        <v/>
      </c>
      <c r="I4619" s="27" t="str">
        <f>_xlfn.IFNA(VLOOKUP(E4619,الاوردرات!$B$1:$C$600,2,0),"")</f>
        <v/>
      </c>
      <c r="J4619" s="63"/>
      <c r="L4619" s="125" t="str">
        <f>IF(F4619="","",_xlfn.IFNA((VLOOKUP(F4619,help!L:M,2,0))*G4619,"غير مسجلة في المشتريات"))</f>
        <v/>
      </c>
    </row>
    <row r="4620" spans="2:12" x14ac:dyDescent="0.2">
      <c r="B4620" s="14">
        <f>COUNTIFS($E$3:E4620,تقرير!$E$4)</f>
        <v>21</v>
      </c>
      <c r="C4620" s="48"/>
      <c r="D4620" s="48"/>
      <c r="E4620" s="48"/>
      <c r="F4620" s="50"/>
      <c r="G4620" s="51"/>
      <c r="H4620" s="128" t="str">
        <f>IF(F4620="","",_xlfn.IFNA(VLOOKUP(F4620,'سجل المشتريات'!E:M,9,0),"غير مسجلة في المشتريات"))</f>
        <v/>
      </c>
      <c r="I4620" s="27" t="str">
        <f>_xlfn.IFNA(VLOOKUP(E4620,الاوردرات!$B$1:$C$600,2,0),"")</f>
        <v/>
      </c>
      <c r="J4620" s="63"/>
      <c r="L4620" s="125" t="str">
        <f>IF(F4620="","",_xlfn.IFNA((VLOOKUP(F4620,help!L:M,2,0))*G4620,"غير مسجلة في المشتريات"))</f>
        <v/>
      </c>
    </row>
    <row r="4621" spans="2:12" x14ac:dyDescent="0.2">
      <c r="B4621" s="14">
        <f>COUNTIFS($E$3:E4621,تقرير!$E$4)</f>
        <v>21</v>
      </c>
      <c r="C4621" s="48"/>
      <c r="D4621" s="48"/>
      <c r="E4621" s="48"/>
      <c r="F4621" s="50"/>
      <c r="G4621" s="51"/>
      <c r="H4621" s="128" t="str">
        <f>IF(F4621="","",_xlfn.IFNA(VLOOKUP(F4621,'سجل المشتريات'!E:M,9,0),"غير مسجلة في المشتريات"))</f>
        <v/>
      </c>
      <c r="I4621" s="27" t="str">
        <f>_xlfn.IFNA(VLOOKUP(E4621,الاوردرات!$B$1:$C$600,2,0),"")</f>
        <v/>
      </c>
      <c r="J4621" s="63"/>
      <c r="L4621" s="125" t="str">
        <f>IF(F4621="","",_xlfn.IFNA((VLOOKUP(F4621,help!L:M,2,0))*G4621,"غير مسجلة في المشتريات"))</f>
        <v/>
      </c>
    </row>
    <row r="4622" spans="2:12" x14ac:dyDescent="0.2">
      <c r="B4622" s="14">
        <f>COUNTIFS($E$3:E4622,تقرير!$E$4)</f>
        <v>21</v>
      </c>
      <c r="C4622" s="48"/>
      <c r="D4622" s="48"/>
      <c r="E4622" s="48"/>
      <c r="F4622" s="50"/>
      <c r="G4622" s="51"/>
      <c r="H4622" s="128" t="str">
        <f>IF(F4622="","",_xlfn.IFNA(VLOOKUP(F4622,'سجل المشتريات'!E:M,9,0),"غير مسجلة في المشتريات"))</f>
        <v/>
      </c>
      <c r="I4622" s="27" t="str">
        <f>_xlfn.IFNA(VLOOKUP(E4622,الاوردرات!$B$1:$C$600,2,0),"")</f>
        <v/>
      </c>
      <c r="J4622" s="63"/>
      <c r="L4622" s="125" t="str">
        <f>IF(F4622="","",_xlfn.IFNA((VLOOKUP(F4622,help!L:M,2,0))*G4622,"غير مسجلة في المشتريات"))</f>
        <v/>
      </c>
    </row>
    <row r="4623" spans="2:12" x14ac:dyDescent="0.2">
      <c r="B4623" s="14">
        <f>COUNTIFS($E$3:E4623,تقرير!$E$4)</f>
        <v>21</v>
      </c>
      <c r="C4623" s="48"/>
      <c r="D4623" s="48"/>
      <c r="E4623" s="48"/>
      <c r="F4623" s="50"/>
      <c r="G4623" s="51"/>
      <c r="H4623" s="128" t="str">
        <f>IF(F4623="","",_xlfn.IFNA(VLOOKUP(F4623,'سجل المشتريات'!E:M,9,0),"غير مسجلة في المشتريات"))</f>
        <v/>
      </c>
      <c r="I4623" s="27" t="str">
        <f>_xlfn.IFNA(VLOOKUP(E4623,الاوردرات!$B$1:$C$600,2,0),"")</f>
        <v/>
      </c>
      <c r="J4623" s="63"/>
      <c r="L4623" s="125" t="str">
        <f>IF(F4623="","",_xlfn.IFNA((VLOOKUP(F4623,help!L:M,2,0))*G4623,"غير مسجلة في المشتريات"))</f>
        <v/>
      </c>
    </row>
    <row r="4624" spans="2:12" x14ac:dyDescent="0.2">
      <c r="B4624" s="14">
        <f>COUNTIFS($E$3:E4624,تقرير!$E$4)</f>
        <v>21</v>
      </c>
      <c r="C4624" s="48"/>
      <c r="D4624" s="48"/>
      <c r="E4624" s="48"/>
      <c r="F4624" s="50"/>
      <c r="G4624" s="51"/>
      <c r="H4624" s="128" t="str">
        <f>IF(F4624="","",_xlfn.IFNA(VLOOKUP(F4624,'سجل المشتريات'!E:M,9,0),"غير مسجلة في المشتريات"))</f>
        <v/>
      </c>
      <c r="I4624" s="27" t="str">
        <f>_xlfn.IFNA(VLOOKUP(E4624,الاوردرات!$B$1:$C$600,2,0),"")</f>
        <v/>
      </c>
      <c r="J4624" s="63"/>
      <c r="L4624" s="125" t="str">
        <f>IF(F4624="","",_xlfn.IFNA((VLOOKUP(F4624,help!L:M,2,0))*G4624,"غير مسجلة في المشتريات"))</f>
        <v/>
      </c>
    </row>
    <row r="4625" spans="2:12" x14ac:dyDescent="0.2">
      <c r="B4625" s="14">
        <f>COUNTIFS($E$3:E4625,تقرير!$E$4)</f>
        <v>21</v>
      </c>
      <c r="C4625" s="48"/>
      <c r="D4625" s="48"/>
      <c r="E4625" s="48"/>
      <c r="F4625" s="50"/>
      <c r="G4625" s="51"/>
      <c r="H4625" s="128" t="str">
        <f>IF(F4625="","",_xlfn.IFNA(VLOOKUP(F4625,'سجل المشتريات'!E:M,9,0),"غير مسجلة في المشتريات"))</f>
        <v/>
      </c>
      <c r="I4625" s="27" t="str">
        <f>_xlfn.IFNA(VLOOKUP(E4625,الاوردرات!$B$1:$C$600,2,0),"")</f>
        <v/>
      </c>
      <c r="J4625" s="63"/>
      <c r="L4625" s="125" t="str">
        <f>IF(F4625="","",_xlfn.IFNA((VLOOKUP(F4625,help!L:M,2,0))*G4625,"غير مسجلة في المشتريات"))</f>
        <v/>
      </c>
    </row>
    <row r="4626" spans="2:12" x14ac:dyDescent="0.2">
      <c r="B4626" s="14">
        <f>COUNTIFS($E$3:E4626,تقرير!$E$4)</f>
        <v>21</v>
      </c>
      <c r="C4626" s="48"/>
      <c r="D4626" s="48"/>
      <c r="E4626" s="48"/>
      <c r="F4626" s="50"/>
      <c r="G4626" s="51"/>
      <c r="H4626" s="128" t="str">
        <f>IF(F4626="","",_xlfn.IFNA(VLOOKUP(F4626,'سجل المشتريات'!E:M,9,0),"غير مسجلة في المشتريات"))</f>
        <v/>
      </c>
      <c r="I4626" s="27" t="str">
        <f>_xlfn.IFNA(VLOOKUP(E4626,الاوردرات!$B$1:$C$600,2,0),"")</f>
        <v/>
      </c>
      <c r="J4626" s="63"/>
      <c r="L4626" s="125" t="str">
        <f>IF(F4626="","",_xlfn.IFNA((VLOOKUP(F4626,help!L:M,2,0))*G4626,"غير مسجلة في المشتريات"))</f>
        <v/>
      </c>
    </row>
    <row r="4627" spans="2:12" x14ac:dyDescent="0.2">
      <c r="B4627" s="14">
        <f>COUNTIFS($E$3:E4627,تقرير!$E$4)</f>
        <v>21</v>
      </c>
      <c r="C4627" s="48"/>
      <c r="D4627" s="48"/>
      <c r="E4627" s="48"/>
      <c r="F4627" s="50"/>
      <c r="G4627" s="51"/>
      <c r="H4627" s="128" t="str">
        <f>IF(F4627="","",_xlfn.IFNA(VLOOKUP(F4627,'سجل المشتريات'!E:M,9,0),"غير مسجلة في المشتريات"))</f>
        <v/>
      </c>
      <c r="I4627" s="27" t="str">
        <f>_xlfn.IFNA(VLOOKUP(E4627,الاوردرات!$B$1:$C$600,2,0),"")</f>
        <v/>
      </c>
      <c r="J4627" s="63"/>
      <c r="L4627" s="125" t="str">
        <f>IF(F4627="","",_xlfn.IFNA((VLOOKUP(F4627,help!L:M,2,0))*G4627,"غير مسجلة في المشتريات"))</f>
        <v/>
      </c>
    </row>
    <row r="4628" spans="2:12" x14ac:dyDescent="0.2">
      <c r="B4628" s="14">
        <f>COUNTIFS($E$3:E4628,تقرير!$E$4)</f>
        <v>21</v>
      </c>
      <c r="C4628" s="48"/>
      <c r="D4628" s="48"/>
      <c r="E4628" s="48"/>
      <c r="F4628" s="50"/>
      <c r="G4628" s="51"/>
      <c r="H4628" s="128" t="str">
        <f>IF(F4628="","",_xlfn.IFNA(VLOOKUP(F4628,'سجل المشتريات'!E:M,9,0),"غير مسجلة في المشتريات"))</f>
        <v/>
      </c>
      <c r="I4628" s="27" t="str">
        <f>_xlfn.IFNA(VLOOKUP(E4628,الاوردرات!$B$1:$C$600,2,0),"")</f>
        <v/>
      </c>
      <c r="J4628" s="63"/>
      <c r="L4628" s="125" t="str">
        <f>IF(F4628="","",_xlfn.IFNA((VLOOKUP(F4628,help!L:M,2,0))*G4628,"غير مسجلة في المشتريات"))</f>
        <v/>
      </c>
    </row>
    <row r="4629" spans="2:12" x14ac:dyDescent="0.2">
      <c r="B4629" s="14">
        <f>COUNTIFS($E$3:E4629,تقرير!$E$4)</f>
        <v>21</v>
      </c>
      <c r="C4629" s="48"/>
      <c r="D4629" s="48"/>
      <c r="E4629" s="48"/>
      <c r="F4629" s="50"/>
      <c r="G4629" s="51"/>
      <c r="H4629" s="128" t="str">
        <f>IF(F4629="","",_xlfn.IFNA(VLOOKUP(F4629,'سجل المشتريات'!E:M,9,0),"غير مسجلة في المشتريات"))</f>
        <v/>
      </c>
      <c r="I4629" s="27" t="str">
        <f>_xlfn.IFNA(VLOOKUP(E4629,الاوردرات!$B$1:$C$600,2,0),"")</f>
        <v/>
      </c>
      <c r="J4629" s="63"/>
      <c r="L4629" s="125" t="str">
        <f>IF(F4629="","",_xlfn.IFNA((VLOOKUP(F4629,help!L:M,2,0))*G4629,"غير مسجلة في المشتريات"))</f>
        <v/>
      </c>
    </row>
    <row r="4630" spans="2:12" x14ac:dyDescent="0.2">
      <c r="B4630" s="14">
        <f>COUNTIFS($E$3:E4630,تقرير!$E$4)</f>
        <v>21</v>
      </c>
      <c r="C4630" s="48"/>
      <c r="D4630" s="48"/>
      <c r="E4630" s="48"/>
      <c r="F4630" s="50"/>
      <c r="G4630" s="51"/>
      <c r="H4630" s="128" t="str">
        <f>IF(F4630="","",_xlfn.IFNA(VLOOKUP(F4630,'سجل المشتريات'!E:M,9,0),"غير مسجلة في المشتريات"))</f>
        <v/>
      </c>
      <c r="I4630" s="27" t="str">
        <f>_xlfn.IFNA(VLOOKUP(E4630,الاوردرات!$B$1:$C$600,2,0),"")</f>
        <v/>
      </c>
      <c r="J4630" s="63"/>
      <c r="L4630" s="125" t="str">
        <f>IF(F4630="","",_xlfn.IFNA((VLOOKUP(F4630,help!L:M,2,0))*G4630,"غير مسجلة في المشتريات"))</f>
        <v/>
      </c>
    </row>
    <row r="4631" spans="2:12" x14ac:dyDescent="0.2">
      <c r="B4631" s="14">
        <f>COUNTIFS($E$3:E4631,تقرير!$E$4)</f>
        <v>21</v>
      </c>
      <c r="C4631" s="48"/>
      <c r="D4631" s="48"/>
      <c r="E4631" s="48"/>
      <c r="F4631" s="50"/>
      <c r="G4631" s="51"/>
      <c r="H4631" s="128" t="str">
        <f>IF(F4631="","",_xlfn.IFNA(VLOOKUP(F4631,'سجل المشتريات'!E:M,9,0),"غير مسجلة في المشتريات"))</f>
        <v/>
      </c>
      <c r="I4631" s="27" t="str">
        <f>_xlfn.IFNA(VLOOKUP(E4631,الاوردرات!$B$1:$C$600,2,0),"")</f>
        <v/>
      </c>
      <c r="J4631" s="63"/>
      <c r="L4631" s="125" t="str">
        <f>IF(F4631="","",_xlfn.IFNA((VLOOKUP(F4631,help!L:M,2,0))*G4631,"غير مسجلة في المشتريات"))</f>
        <v/>
      </c>
    </row>
    <row r="4632" spans="2:12" x14ac:dyDescent="0.2">
      <c r="B4632" s="14">
        <f>COUNTIFS($E$3:E4632,تقرير!$E$4)</f>
        <v>21</v>
      </c>
      <c r="C4632" s="48"/>
      <c r="D4632" s="48"/>
      <c r="E4632" s="48"/>
      <c r="F4632" s="50"/>
      <c r="G4632" s="51"/>
      <c r="H4632" s="128" t="str">
        <f>IF(F4632="","",_xlfn.IFNA(VLOOKUP(F4632,'سجل المشتريات'!E:M,9,0),"غير مسجلة في المشتريات"))</f>
        <v/>
      </c>
      <c r="I4632" s="27" t="str">
        <f>_xlfn.IFNA(VLOOKUP(E4632,الاوردرات!$B$1:$C$600,2,0),"")</f>
        <v/>
      </c>
      <c r="J4632" s="63"/>
      <c r="L4632" s="125" t="str">
        <f>IF(F4632="","",_xlfn.IFNA((VLOOKUP(F4632,help!L:M,2,0))*G4632,"غير مسجلة في المشتريات"))</f>
        <v/>
      </c>
    </row>
    <row r="4633" spans="2:12" x14ac:dyDescent="0.2">
      <c r="B4633" s="14">
        <f>COUNTIFS($E$3:E4633,تقرير!$E$4)</f>
        <v>21</v>
      </c>
      <c r="C4633" s="48"/>
      <c r="D4633" s="48"/>
      <c r="E4633" s="48"/>
      <c r="F4633" s="50"/>
      <c r="G4633" s="51"/>
      <c r="H4633" s="128" t="str">
        <f>IF(F4633="","",_xlfn.IFNA(VLOOKUP(F4633,'سجل المشتريات'!E:M,9,0),"غير مسجلة في المشتريات"))</f>
        <v/>
      </c>
      <c r="I4633" s="27" t="str">
        <f>_xlfn.IFNA(VLOOKUP(E4633,الاوردرات!$B$1:$C$600,2,0),"")</f>
        <v/>
      </c>
      <c r="J4633" s="63"/>
      <c r="L4633" s="125" t="str">
        <f>IF(F4633="","",_xlfn.IFNA((VLOOKUP(F4633,help!L:M,2,0))*G4633,"غير مسجلة في المشتريات"))</f>
        <v/>
      </c>
    </row>
    <row r="4634" spans="2:12" x14ac:dyDescent="0.2">
      <c r="B4634" s="14">
        <f>COUNTIFS($E$3:E4634,تقرير!$E$4)</f>
        <v>21</v>
      </c>
      <c r="C4634" s="48"/>
      <c r="D4634" s="48"/>
      <c r="E4634" s="48"/>
      <c r="F4634" s="50"/>
      <c r="G4634" s="51"/>
      <c r="H4634" s="128" t="str">
        <f>IF(F4634="","",_xlfn.IFNA(VLOOKUP(F4634,'سجل المشتريات'!E:M,9,0),"غير مسجلة في المشتريات"))</f>
        <v/>
      </c>
      <c r="I4634" s="27" t="str">
        <f>_xlfn.IFNA(VLOOKUP(E4634,الاوردرات!$B$1:$C$600,2,0),"")</f>
        <v/>
      </c>
      <c r="J4634" s="63"/>
      <c r="L4634" s="125" t="str">
        <f>IF(F4634="","",_xlfn.IFNA((VLOOKUP(F4634,help!L:M,2,0))*G4634,"غير مسجلة في المشتريات"))</f>
        <v/>
      </c>
    </row>
    <row r="4635" spans="2:12" x14ac:dyDescent="0.2">
      <c r="B4635" s="14">
        <f>COUNTIFS($E$3:E4635,تقرير!$E$4)</f>
        <v>21</v>
      </c>
      <c r="C4635" s="48"/>
      <c r="D4635" s="48"/>
      <c r="E4635" s="48"/>
      <c r="F4635" s="50"/>
      <c r="G4635" s="51"/>
      <c r="H4635" s="128" t="str">
        <f>IF(F4635="","",_xlfn.IFNA(VLOOKUP(F4635,'سجل المشتريات'!E:M,9,0),"غير مسجلة في المشتريات"))</f>
        <v/>
      </c>
      <c r="I4635" s="27" t="str">
        <f>_xlfn.IFNA(VLOOKUP(E4635,الاوردرات!$B$1:$C$600,2,0),"")</f>
        <v/>
      </c>
      <c r="J4635" s="63"/>
      <c r="L4635" s="125" t="str">
        <f>IF(F4635="","",_xlfn.IFNA((VLOOKUP(F4635,help!L:M,2,0))*G4635,"غير مسجلة في المشتريات"))</f>
        <v/>
      </c>
    </row>
    <row r="4636" spans="2:12" x14ac:dyDescent="0.2">
      <c r="B4636" s="14">
        <f>COUNTIFS($E$3:E4636,تقرير!$E$4)</f>
        <v>21</v>
      </c>
      <c r="C4636" s="48"/>
      <c r="D4636" s="48"/>
      <c r="E4636" s="48"/>
      <c r="F4636" s="50"/>
      <c r="G4636" s="51"/>
      <c r="H4636" s="128" t="str">
        <f>IF(F4636="","",_xlfn.IFNA(VLOOKUP(F4636,'سجل المشتريات'!E:M,9,0),"غير مسجلة في المشتريات"))</f>
        <v/>
      </c>
      <c r="I4636" s="27" t="str">
        <f>_xlfn.IFNA(VLOOKUP(E4636,الاوردرات!$B$1:$C$600,2,0),"")</f>
        <v/>
      </c>
      <c r="J4636" s="63"/>
      <c r="L4636" s="125" t="str">
        <f>IF(F4636="","",_xlfn.IFNA((VLOOKUP(F4636,help!L:M,2,0))*G4636,"غير مسجلة في المشتريات"))</f>
        <v/>
      </c>
    </row>
    <row r="4637" spans="2:12" x14ac:dyDescent="0.2">
      <c r="B4637" s="14">
        <f>COUNTIFS($E$3:E4637,تقرير!$E$4)</f>
        <v>21</v>
      </c>
      <c r="C4637" s="48"/>
      <c r="D4637" s="48"/>
      <c r="E4637" s="48"/>
      <c r="F4637" s="50"/>
      <c r="G4637" s="51"/>
      <c r="H4637" s="128" t="str">
        <f>IF(F4637="","",_xlfn.IFNA(VLOOKUP(F4637,'سجل المشتريات'!E:M,9,0),"غير مسجلة في المشتريات"))</f>
        <v/>
      </c>
      <c r="I4637" s="27" t="str">
        <f>_xlfn.IFNA(VLOOKUP(E4637,الاوردرات!$B$1:$C$600,2,0),"")</f>
        <v/>
      </c>
      <c r="J4637" s="63"/>
      <c r="L4637" s="125" t="str">
        <f>IF(F4637="","",_xlfn.IFNA((VLOOKUP(F4637,help!L:M,2,0))*G4637,"غير مسجلة في المشتريات"))</f>
        <v/>
      </c>
    </row>
    <row r="4638" spans="2:12" x14ac:dyDescent="0.2">
      <c r="B4638" s="14">
        <f>COUNTIFS($E$3:E4638,تقرير!$E$4)</f>
        <v>21</v>
      </c>
      <c r="C4638" s="48"/>
      <c r="D4638" s="48"/>
      <c r="E4638" s="48"/>
      <c r="F4638" s="50"/>
      <c r="G4638" s="51"/>
      <c r="H4638" s="128" t="str">
        <f>IF(F4638="","",_xlfn.IFNA(VLOOKUP(F4638,'سجل المشتريات'!E:M,9,0),"غير مسجلة في المشتريات"))</f>
        <v/>
      </c>
      <c r="I4638" s="27" t="str">
        <f>_xlfn.IFNA(VLOOKUP(E4638,الاوردرات!$B$1:$C$600,2,0),"")</f>
        <v/>
      </c>
      <c r="J4638" s="63"/>
      <c r="L4638" s="125" t="str">
        <f>IF(F4638="","",_xlfn.IFNA((VLOOKUP(F4638,help!L:M,2,0))*G4638,"غير مسجلة في المشتريات"))</f>
        <v/>
      </c>
    </row>
    <row r="4639" spans="2:12" x14ac:dyDescent="0.2">
      <c r="B4639" s="14">
        <f>COUNTIFS($E$3:E4639,تقرير!$E$4)</f>
        <v>21</v>
      </c>
      <c r="C4639" s="48"/>
      <c r="D4639" s="48"/>
      <c r="E4639" s="48"/>
      <c r="F4639" s="50"/>
      <c r="G4639" s="51"/>
      <c r="H4639" s="128" t="str">
        <f>IF(F4639="","",_xlfn.IFNA(VLOOKUP(F4639,'سجل المشتريات'!E:M,9,0),"غير مسجلة في المشتريات"))</f>
        <v/>
      </c>
      <c r="I4639" s="27" t="str">
        <f>_xlfn.IFNA(VLOOKUP(E4639,الاوردرات!$B$1:$C$600,2,0),"")</f>
        <v/>
      </c>
      <c r="J4639" s="63"/>
      <c r="L4639" s="125" t="str">
        <f>IF(F4639="","",_xlfn.IFNA((VLOOKUP(F4639,help!L:M,2,0))*G4639,"غير مسجلة في المشتريات"))</f>
        <v/>
      </c>
    </row>
    <row r="4640" spans="2:12" x14ac:dyDescent="0.2">
      <c r="B4640" s="14">
        <f>COUNTIFS($E$3:E4640,تقرير!$E$4)</f>
        <v>21</v>
      </c>
      <c r="C4640" s="48"/>
      <c r="D4640" s="48"/>
      <c r="E4640" s="48"/>
      <c r="F4640" s="50"/>
      <c r="G4640" s="51"/>
      <c r="H4640" s="128" t="str">
        <f>IF(F4640="","",_xlfn.IFNA(VLOOKUP(F4640,'سجل المشتريات'!E:M,9,0),"غير مسجلة في المشتريات"))</f>
        <v/>
      </c>
      <c r="I4640" s="27" t="str">
        <f>_xlfn.IFNA(VLOOKUP(E4640,الاوردرات!$B$1:$C$600,2,0),"")</f>
        <v/>
      </c>
      <c r="J4640" s="63"/>
      <c r="L4640" s="125" t="str">
        <f>IF(F4640="","",_xlfn.IFNA((VLOOKUP(F4640,help!L:M,2,0))*G4640,"غير مسجلة في المشتريات"))</f>
        <v/>
      </c>
    </row>
    <row r="4641" spans="2:12" x14ac:dyDescent="0.2">
      <c r="B4641" s="14">
        <f>COUNTIFS($E$3:E4641,تقرير!$E$4)</f>
        <v>21</v>
      </c>
      <c r="C4641" s="48"/>
      <c r="D4641" s="48"/>
      <c r="E4641" s="48"/>
      <c r="F4641" s="50"/>
      <c r="G4641" s="51"/>
      <c r="H4641" s="128" t="str">
        <f>IF(F4641="","",_xlfn.IFNA(VLOOKUP(F4641,'سجل المشتريات'!E:M,9,0),"غير مسجلة في المشتريات"))</f>
        <v/>
      </c>
      <c r="I4641" s="27" t="str">
        <f>_xlfn.IFNA(VLOOKUP(E4641,الاوردرات!$B$1:$C$600,2,0),"")</f>
        <v/>
      </c>
      <c r="J4641" s="63"/>
      <c r="L4641" s="125" t="str">
        <f>IF(F4641="","",_xlfn.IFNA((VLOOKUP(F4641,help!L:M,2,0))*G4641,"غير مسجلة في المشتريات"))</f>
        <v/>
      </c>
    </row>
    <row r="4642" spans="2:12" x14ac:dyDescent="0.2">
      <c r="B4642" s="14">
        <f>COUNTIFS($E$3:E4642,تقرير!$E$4)</f>
        <v>21</v>
      </c>
      <c r="C4642" s="48"/>
      <c r="D4642" s="48"/>
      <c r="E4642" s="48"/>
      <c r="F4642" s="50"/>
      <c r="G4642" s="51"/>
      <c r="H4642" s="128" t="str">
        <f>IF(F4642="","",_xlfn.IFNA(VLOOKUP(F4642,'سجل المشتريات'!E:M,9,0),"غير مسجلة في المشتريات"))</f>
        <v/>
      </c>
      <c r="I4642" s="27" t="str">
        <f>_xlfn.IFNA(VLOOKUP(E4642,الاوردرات!$B$1:$C$600,2,0),"")</f>
        <v/>
      </c>
      <c r="J4642" s="63"/>
      <c r="L4642" s="125" t="str">
        <f>IF(F4642="","",_xlfn.IFNA((VLOOKUP(F4642,help!L:M,2,0))*G4642,"غير مسجلة في المشتريات"))</f>
        <v/>
      </c>
    </row>
    <row r="4643" spans="2:12" x14ac:dyDescent="0.2">
      <c r="B4643" s="14">
        <f>COUNTIFS($E$3:E4643,تقرير!$E$4)</f>
        <v>21</v>
      </c>
      <c r="C4643" s="48"/>
      <c r="D4643" s="48"/>
      <c r="E4643" s="48"/>
      <c r="F4643" s="50"/>
      <c r="G4643" s="51"/>
      <c r="H4643" s="128" t="str">
        <f>IF(F4643="","",_xlfn.IFNA(VLOOKUP(F4643,'سجل المشتريات'!E:M,9,0),"غير مسجلة في المشتريات"))</f>
        <v/>
      </c>
      <c r="I4643" s="27" t="str">
        <f>_xlfn.IFNA(VLOOKUP(E4643,الاوردرات!$B$1:$C$600,2,0),"")</f>
        <v/>
      </c>
      <c r="J4643" s="63"/>
      <c r="L4643" s="125" t="str">
        <f>IF(F4643="","",_xlfn.IFNA((VLOOKUP(F4643,help!L:M,2,0))*G4643,"غير مسجلة في المشتريات"))</f>
        <v/>
      </c>
    </row>
    <row r="4644" spans="2:12" x14ac:dyDescent="0.2">
      <c r="B4644" s="14">
        <f>COUNTIFS($E$3:E4644,تقرير!$E$4)</f>
        <v>21</v>
      </c>
      <c r="C4644" s="48"/>
      <c r="D4644" s="48"/>
      <c r="E4644" s="48"/>
      <c r="F4644" s="50"/>
      <c r="G4644" s="51"/>
      <c r="H4644" s="128" t="str">
        <f>IF(F4644="","",_xlfn.IFNA(VLOOKUP(F4644,'سجل المشتريات'!E:M,9,0),"غير مسجلة في المشتريات"))</f>
        <v/>
      </c>
      <c r="I4644" s="27" t="str">
        <f>_xlfn.IFNA(VLOOKUP(E4644,الاوردرات!$B$1:$C$600,2,0),"")</f>
        <v/>
      </c>
      <c r="J4644" s="63"/>
      <c r="L4644" s="125" t="str">
        <f>IF(F4644="","",_xlfn.IFNA((VLOOKUP(F4644,help!L:M,2,0))*G4644,"غير مسجلة في المشتريات"))</f>
        <v/>
      </c>
    </row>
    <row r="4645" spans="2:12" x14ac:dyDescent="0.2">
      <c r="B4645" s="14">
        <f>COUNTIFS($E$3:E4645,تقرير!$E$4)</f>
        <v>21</v>
      </c>
      <c r="C4645" s="48"/>
      <c r="D4645" s="48"/>
      <c r="E4645" s="48"/>
      <c r="F4645" s="50"/>
      <c r="G4645" s="51"/>
      <c r="H4645" s="128" t="str">
        <f>IF(F4645="","",_xlfn.IFNA(VLOOKUP(F4645,'سجل المشتريات'!E:M,9,0),"غير مسجلة في المشتريات"))</f>
        <v/>
      </c>
      <c r="I4645" s="27" t="str">
        <f>_xlfn.IFNA(VLOOKUP(E4645,الاوردرات!$B$1:$C$600,2,0),"")</f>
        <v/>
      </c>
      <c r="J4645" s="63"/>
      <c r="L4645" s="125" t="str">
        <f>IF(F4645="","",_xlfn.IFNA((VLOOKUP(F4645,help!L:M,2,0))*G4645,"غير مسجلة في المشتريات"))</f>
        <v/>
      </c>
    </row>
    <row r="4646" spans="2:12" x14ac:dyDescent="0.2">
      <c r="B4646" s="14">
        <f>COUNTIFS($E$3:E4646,تقرير!$E$4)</f>
        <v>21</v>
      </c>
      <c r="C4646" s="48"/>
      <c r="D4646" s="48"/>
      <c r="E4646" s="48"/>
      <c r="F4646" s="50"/>
      <c r="G4646" s="51"/>
      <c r="H4646" s="128" t="str">
        <f>IF(F4646="","",_xlfn.IFNA(VLOOKUP(F4646,'سجل المشتريات'!E:M,9,0),"غير مسجلة في المشتريات"))</f>
        <v/>
      </c>
      <c r="I4646" s="27" t="str">
        <f>_xlfn.IFNA(VLOOKUP(E4646,الاوردرات!$B$1:$C$600,2,0),"")</f>
        <v/>
      </c>
      <c r="J4646" s="63"/>
      <c r="L4646" s="125" t="str">
        <f>IF(F4646="","",_xlfn.IFNA((VLOOKUP(F4646,help!L:M,2,0))*G4646,"غير مسجلة في المشتريات"))</f>
        <v/>
      </c>
    </row>
    <row r="4647" spans="2:12" x14ac:dyDescent="0.2">
      <c r="B4647" s="14">
        <f>COUNTIFS($E$3:E4647,تقرير!$E$4)</f>
        <v>21</v>
      </c>
      <c r="C4647" s="48"/>
      <c r="D4647" s="48"/>
      <c r="E4647" s="48"/>
      <c r="F4647" s="50"/>
      <c r="G4647" s="51"/>
      <c r="H4647" s="128" t="str">
        <f>IF(F4647="","",_xlfn.IFNA(VLOOKUP(F4647,'سجل المشتريات'!E:M,9,0),"غير مسجلة في المشتريات"))</f>
        <v/>
      </c>
      <c r="I4647" s="27" t="str">
        <f>_xlfn.IFNA(VLOOKUP(E4647,الاوردرات!$B$1:$C$600,2,0),"")</f>
        <v/>
      </c>
      <c r="J4647" s="63"/>
      <c r="L4647" s="125" t="str">
        <f>IF(F4647="","",_xlfn.IFNA((VLOOKUP(F4647,help!L:M,2,0))*G4647,"غير مسجلة في المشتريات"))</f>
        <v/>
      </c>
    </row>
    <row r="4648" spans="2:12" x14ac:dyDescent="0.2">
      <c r="B4648" s="14">
        <f>COUNTIFS($E$3:E4648,تقرير!$E$4)</f>
        <v>21</v>
      </c>
      <c r="C4648" s="48"/>
      <c r="D4648" s="48"/>
      <c r="E4648" s="48"/>
      <c r="F4648" s="50"/>
      <c r="G4648" s="51"/>
      <c r="H4648" s="128" t="str">
        <f>IF(F4648="","",_xlfn.IFNA(VLOOKUP(F4648,'سجل المشتريات'!E:M,9,0),"غير مسجلة في المشتريات"))</f>
        <v/>
      </c>
      <c r="I4648" s="27" t="str">
        <f>_xlfn.IFNA(VLOOKUP(E4648,الاوردرات!$B$1:$C$600,2,0),"")</f>
        <v/>
      </c>
      <c r="J4648" s="63"/>
      <c r="L4648" s="125" t="str">
        <f>IF(F4648="","",_xlfn.IFNA((VLOOKUP(F4648,help!L:M,2,0))*G4648,"غير مسجلة في المشتريات"))</f>
        <v/>
      </c>
    </row>
    <row r="4649" spans="2:12" x14ac:dyDescent="0.2">
      <c r="B4649" s="14">
        <f>COUNTIFS($E$3:E4649,تقرير!$E$4)</f>
        <v>21</v>
      </c>
      <c r="C4649" s="48"/>
      <c r="D4649" s="48"/>
      <c r="E4649" s="48"/>
      <c r="F4649" s="50"/>
      <c r="G4649" s="51"/>
      <c r="H4649" s="128" t="str">
        <f>IF(F4649="","",_xlfn.IFNA(VLOOKUP(F4649,'سجل المشتريات'!E:M,9,0),"غير مسجلة في المشتريات"))</f>
        <v/>
      </c>
      <c r="I4649" s="27" t="str">
        <f>_xlfn.IFNA(VLOOKUP(E4649,الاوردرات!$B$1:$C$600,2,0),"")</f>
        <v/>
      </c>
      <c r="J4649" s="63"/>
      <c r="L4649" s="125" t="str">
        <f>IF(F4649="","",_xlfn.IFNA((VLOOKUP(F4649,help!L:M,2,0))*G4649,"غير مسجلة في المشتريات"))</f>
        <v/>
      </c>
    </row>
    <row r="4650" spans="2:12" x14ac:dyDescent="0.2">
      <c r="B4650" s="14">
        <f>COUNTIFS($E$3:E4650,تقرير!$E$4)</f>
        <v>21</v>
      </c>
      <c r="C4650" s="48"/>
      <c r="D4650" s="48"/>
      <c r="E4650" s="48"/>
      <c r="F4650" s="50"/>
      <c r="G4650" s="51"/>
      <c r="H4650" s="128" t="str">
        <f>IF(F4650="","",_xlfn.IFNA(VLOOKUP(F4650,'سجل المشتريات'!E:M,9,0),"غير مسجلة في المشتريات"))</f>
        <v/>
      </c>
      <c r="I4650" s="27" t="str">
        <f>_xlfn.IFNA(VLOOKUP(E4650,الاوردرات!$B$1:$C$600,2,0),"")</f>
        <v/>
      </c>
      <c r="J4650" s="63"/>
      <c r="L4650" s="125" t="str">
        <f>IF(F4650="","",_xlfn.IFNA((VLOOKUP(F4650,help!L:M,2,0))*G4650,"غير مسجلة في المشتريات"))</f>
        <v/>
      </c>
    </row>
    <row r="4651" spans="2:12" x14ac:dyDescent="0.2">
      <c r="B4651" s="14">
        <f>COUNTIFS($E$3:E4651,تقرير!$E$4)</f>
        <v>21</v>
      </c>
      <c r="C4651" s="48"/>
      <c r="D4651" s="48"/>
      <c r="E4651" s="48"/>
      <c r="F4651" s="50"/>
      <c r="G4651" s="51"/>
      <c r="H4651" s="128" t="str">
        <f>IF(F4651="","",_xlfn.IFNA(VLOOKUP(F4651,'سجل المشتريات'!E:M,9,0),"غير مسجلة في المشتريات"))</f>
        <v/>
      </c>
      <c r="I4651" s="27" t="str">
        <f>_xlfn.IFNA(VLOOKUP(E4651,الاوردرات!$B$1:$C$600,2,0),"")</f>
        <v/>
      </c>
      <c r="J4651" s="63"/>
      <c r="L4651" s="125" t="str">
        <f>IF(F4651="","",_xlfn.IFNA((VLOOKUP(F4651,help!L:M,2,0))*G4651,"غير مسجلة في المشتريات"))</f>
        <v/>
      </c>
    </row>
    <row r="4652" spans="2:12" x14ac:dyDescent="0.2">
      <c r="B4652" s="14">
        <f>COUNTIFS($E$3:E4652,تقرير!$E$4)</f>
        <v>21</v>
      </c>
      <c r="C4652" s="48"/>
      <c r="D4652" s="48"/>
      <c r="E4652" s="48"/>
      <c r="F4652" s="50"/>
      <c r="G4652" s="51"/>
      <c r="H4652" s="128" t="str">
        <f>IF(F4652="","",_xlfn.IFNA(VLOOKUP(F4652,'سجل المشتريات'!E:M,9,0),"غير مسجلة في المشتريات"))</f>
        <v/>
      </c>
      <c r="I4652" s="27" t="str">
        <f>_xlfn.IFNA(VLOOKUP(E4652,الاوردرات!$B$1:$C$600,2,0),"")</f>
        <v/>
      </c>
      <c r="J4652" s="63"/>
      <c r="L4652" s="125" t="str">
        <f>IF(F4652="","",_xlfn.IFNA((VLOOKUP(F4652,help!L:M,2,0))*G4652,"غير مسجلة في المشتريات"))</f>
        <v/>
      </c>
    </row>
    <row r="4653" spans="2:12" x14ac:dyDescent="0.2">
      <c r="B4653" s="14">
        <f>COUNTIFS($E$3:E4653,تقرير!$E$4)</f>
        <v>21</v>
      </c>
      <c r="C4653" s="48"/>
      <c r="D4653" s="48"/>
      <c r="E4653" s="48"/>
      <c r="F4653" s="50"/>
      <c r="G4653" s="51"/>
      <c r="H4653" s="128" t="str">
        <f>IF(F4653="","",_xlfn.IFNA(VLOOKUP(F4653,'سجل المشتريات'!E:M,9,0),"غير مسجلة في المشتريات"))</f>
        <v/>
      </c>
      <c r="I4653" s="27" t="str">
        <f>_xlfn.IFNA(VLOOKUP(E4653,الاوردرات!$B$1:$C$600,2,0),"")</f>
        <v/>
      </c>
      <c r="J4653" s="63"/>
      <c r="L4653" s="125" t="str">
        <f>IF(F4653="","",_xlfn.IFNA((VLOOKUP(F4653,help!L:M,2,0))*G4653,"غير مسجلة في المشتريات"))</f>
        <v/>
      </c>
    </row>
    <row r="4654" spans="2:12" x14ac:dyDescent="0.2">
      <c r="B4654" s="14">
        <f>COUNTIFS($E$3:E4654,تقرير!$E$4)</f>
        <v>21</v>
      </c>
      <c r="C4654" s="48"/>
      <c r="D4654" s="48"/>
      <c r="E4654" s="48"/>
      <c r="F4654" s="50"/>
      <c r="G4654" s="51"/>
      <c r="H4654" s="128" t="str">
        <f>IF(F4654="","",_xlfn.IFNA(VLOOKUP(F4654,'سجل المشتريات'!E:M,9,0),"غير مسجلة في المشتريات"))</f>
        <v/>
      </c>
      <c r="I4654" s="27" t="str">
        <f>_xlfn.IFNA(VLOOKUP(E4654,الاوردرات!$B$1:$C$600,2,0),"")</f>
        <v/>
      </c>
      <c r="J4654" s="63"/>
      <c r="L4654" s="125" t="str">
        <f>IF(F4654="","",_xlfn.IFNA((VLOOKUP(F4654,help!L:M,2,0))*G4654,"غير مسجلة في المشتريات"))</f>
        <v/>
      </c>
    </row>
    <row r="4655" spans="2:12" x14ac:dyDescent="0.2">
      <c r="B4655" s="14">
        <f>COUNTIFS($E$3:E4655,تقرير!$E$4)</f>
        <v>21</v>
      </c>
      <c r="C4655" s="48"/>
      <c r="D4655" s="48"/>
      <c r="E4655" s="48"/>
      <c r="F4655" s="50"/>
      <c r="G4655" s="51"/>
      <c r="H4655" s="128" t="str">
        <f>IF(F4655="","",_xlfn.IFNA(VLOOKUP(F4655,'سجل المشتريات'!E:M,9,0),"غير مسجلة في المشتريات"))</f>
        <v/>
      </c>
      <c r="I4655" s="27" t="str">
        <f>_xlfn.IFNA(VLOOKUP(E4655,الاوردرات!$B$1:$C$600,2,0),"")</f>
        <v/>
      </c>
      <c r="J4655" s="63"/>
      <c r="L4655" s="125" t="str">
        <f>IF(F4655="","",_xlfn.IFNA((VLOOKUP(F4655,help!L:M,2,0))*G4655,"غير مسجلة في المشتريات"))</f>
        <v/>
      </c>
    </row>
    <row r="4656" spans="2:12" x14ac:dyDescent="0.2">
      <c r="B4656" s="14">
        <f>COUNTIFS($E$3:E4656,تقرير!$E$4)</f>
        <v>21</v>
      </c>
      <c r="C4656" s="48"/>
      <c r="D4656" s="48"/>
      <c r="E4656" s="48"/>
      <c r="F4656" s="50"/>
      <c r="G4656" s="51"/>
      <c r="H4656" s="128" t="str">
        <f>IF(F4656="","",_xlfn.IFNA(VLOOKUP(F4656,'سجل المشتريات'!E:M,9,0),"غير مسجلة في المشتريات"))</f>
        <v/>
      </c>
      <c r="I4656" s="27" t="str">
        <f>_xlfn.IFNA(VLOOKUP(E4656,الاوردرات!$B$1:$C$600,2,0),"")</f>
        <v/>
      </c>
      <c r="J4656" s="63"/>
      <c r="L4656" s="125" t="str">
        <f>IF(F4656="","",_xlfn.IFNA((VLOOKUP(F4656,help!L:M,2,0))*G4656,"غير مسجلة في المشتريات"))</f>
        <v/>
      </c>
    </row>
    <row r="4657" spans="2:12" x14ac:dyDescent="0.2">
      <c r="B4657" s="14">
        <f>COUNTIFS($E$3:E4657,تقرير!$E$4)</f>
        <v>21</v>
      </c>
      <c r="C4657" s="48"/>
      <c r="D4657" s="48"/>
      <c r="E4657" s="48"/>
      <c r="F4657" s="50"/>
      <c r="G4657" s="51"/>
      <c r="H4657" s="128" t="str">
        <f>IF(F4657="","",_xlfn.IFNA(VLOOKUP(F4657,'سجل المشتريات'!E:M,9,0),"غير مسجلة في المشتريات"))</f>
        <v/>
      </c>
      <c r="I4657" s="27" t="str">
        <f>_xlfn.IFNA(VLOOKUP(E4657,الاوردرات!$B$1:$C$600,2,0),"")</f>
        <v/>
      </c>
      <c r="J4657" s="63"/>
      <c r="L4657" s="125" t="str">
        <f>IF(F4657="","",_xlfn.IFNA((VLOOKUP(F4657,help!L:M,2,0))*G4657,"غير مسجلة في المشتريات"))</f>
        <v/>
      </c>
    </row>
    <row r="4658" spans="2:12" x14ac:dyDescent="0.2">
      <c r="B4658" s="14">
        <f>COUNTIFS($E$3:E4658,تقرير!$E$4)</f>
        <v>21</v>
      </c>
      <c r="C4658" s="48"/>
      <c r="D4658" s="48"/>
      <c r="E4658" s="48"/>
      <c r="F4658" s="50"/>
      <c r="G4658" s="51"/>
      <c r="H4658" s="128" t="str">
        <f>IF(F4658="","",_xlfn.IFNA(VLOOKUP(F4658,'سجل المشتريات'!E:M,9,0),"غير مسجلة في المشتريات"))</f>
        <v/>
      </c>
      <c r="I4658" s="27" t="str">
        <f>_xlfn.IFNA(VLOOKUP(E4658,الاوردرات!$B$1:$C$600,2,0),"")</f>
        <v/>
      </c>
      <c r="J4658" s="63"/>
      <c r="L4658" s="125" t="str">
        <f>IF(F4658="","",_xlfn.IFNA((VLOOKUP(F4658,help!L:M,2,0))*G4658,"غير مسجلة في المشتريات"))</f>
        <v/>
      </c>
    </row>
    <row r="4659" spans="2:12" x14ac:dyDescent="0.2">
      <c r="B4659" s="14">
        <f>COUNTIFS($E$3:E4659,تقرير!$E$4)</f>
        <v>21</v>
      </c>
      <c r="C4659" s="48"/>
      <c r="D4659" s="48"/>
      <c r="E4659" s="48"/>
      <c r="F4659" s="50"/>
      <c r="G4659" s="51"/>
      <c r="H4659" s="128" t="str">
        <f>IF(F4659="","",_xlfn.IFNA(VLOOKUP(F4659,'سجل المشتريات'!E:M,9,0),"غير مسجلة في المشتريات"))</f>
        <v/>
      </c>
      <c r="I4659" s="27" t="str">
        <f>_xlfn.IFNA(VLOOKUP(E4659,الاوردرات!$B$1:$C$600,2,0),"")</f>
        <v/>
      </c>
      <c r="J4659" s="63"/>
      <c r="L4659" s="125" t="str">
        <f>IF(F4659="","",_xlfn.IFNA((VLOOKUP(F4659,help!L:M,2,0))*G4659,"غير مسجلة في المشتريات"))</f>
        <v/>
      </c>
    </row>
    <row r="4660" spans="2:12" x14ac:dyDescent="0.2">
      <c r="B4660" s="14">
        <f>COUNTIFS($E$3:E4660,تقرير!$E$4)</f>
        <v>21</v>
      </c>
      <c r="C4660" s="48"/>
      <c r="D4660" s="48"/>
      <c r="E4660" s="48"/>
      <c r="F4660" s="50"/>
      <c r="G4660" s="51"/>
      <c r="H4660" s="128" t="str">
        <f>IF(F4660="","",_xlfn.IFNA(VLOOKUP(F4660,'سجل المشتريات'!E:M,9,0),"غير مسجلة في المشتريات"))</f>
        <v/>
      </c>
      <c r="I4660" s="27" t="str">
        <f>_xlfn.IFNA(VLOOKUP(E4660,الاوردرات!$B$1:$C$600,2,0),"")</f>
        <v/>
      </c>
      <c r="J4660" s="63"/>
      <c r="L4660" s="125" t="str">
        <f>IF(F4660="","",_xlfn.IFNA((VLOOKUP(F4660,help!L:M,2,0))*G4660,"غير مسجلة في المشتريات"))</f>
        <v/>
      </c>
    </row>
    <row r="4661" spans="2:12" x14ac:dyDescent="0.2">
      <c r="B4661" s="14">
        <f>COUNTIFS($E$3:E4661,تقرير!$E$4)</f>
        <v>21</v>
      </c>
      <c r="C4661" s="48"/>
      <c r="D4661" s="48"/>
      <c r="E4661" s="48"/>
      <c r="F4661" s="50"/>
      <c r="G4661" s="51"/>
      <c r="H4661" s="128" t="str">
        <f>IF(F4661="","",_xlfn.IFNA(VLOOKUP(F4661,'سجل المشتريات'!E:M,9,0),"غير مسجلة في المشتريات"))</f>
        <v/>
      </c>
      <c r="I4661" s="27" t="str">
        <f>_xlfn.IFNA(VLOOKUP(E4661,الاوردرات!$B$1:$C$600,2,0),"")</f>
        <v/>
      </c>
      <c r="J4661" s="63"/>
      <c r="L4661" s="125" t="str">
        <f>IF(F4661="","",_xlfn.IFNA((VLOOKUP(F4661,help!L:M,2,0))*G4661,"غير مسجلة في المشتريات"))</f>
        <v/>
      </c>
    </row>
    <row r="4662" spans="2:12" x14ac:dyDescent="0.2">
      <c r="B4662" s="14">
        <f>COUNTIFS($E$3:E4662,تقرير!$E$4)</f>
        <v>21</v>
      </c>
      <c r="C4662" s="48"/>
      <c r="D4662" s="48"/>
      <c r="E4662" s="48"/>
      <c r="F4662" s="50"/>
      <c r="G4662" s="51"/>
      <c r="H4662" s="128" t="str">
        <f>IF(F4662="","",_xlfn.IFNA(VLOOKUP(F4662,'سجل المشتريات'!E:M,9,0),"غير مسجلة في المشتريات"))</f>
        <v/>
      </c>
      <c r="I4662" s="27" t="str">
        <f>_xlfn.IFNA(VLOOKUP(E4662,الاوردرات!$B$1:$C$600,2,0),"")</f>
        <v/>
      </c>
      <c r="J4662" s="63"/>
      <c r="L4662" s="125" t="str">
        <f>IF(F4662="","",_xlfn.IFNA((VLOOKUP(F4662,help!L:M,2,0))*G4662,"غير مسجلة في المشتريات"))</f>
        <v/>
      </c>
    </row>
    <row r="4663" spans="2:12" x14ac:dyDescent="0.2">
      <c r="B4663" s="14">
        <f>COUNTIFS($E$3:E4663,تقرير!$E$4)</f>
        <v>21</v>
      </c>
      <c r="C4663" s="48"/>
      <c r="D4663" s="48"/>
      <c r="E4663" s="48"/>
      <c r="F4663" s="50"/>
      <c r="G4663" s="51"/>
      <c r="H4663" s="128" t="str">
        <f>IF(F4663="","",_xlfn.IFNA(VLOOKUP(F4663,'سجل المشتريات'!E:M,9,0),"غير مسجلة في المشتريات"))</f>
        <v/>
      </c>
      <c r="I4663" s="27" t="str">
        <f>_xlfn.IFNA(VLOOKUP(E4663,الاوردرات!$B$1:$C$600,2,0),"")</f>
        <v/>
      </c>
      <c r="J4663" s="63"/>
      <c r="L4663" s="125" t="str">
        <f>IF(F4663="","",_xlfn.IFNA((VLOOKUP(F4663,help!L:M,2,0))*G4663,"غير مسجلة في المشتريات"))</f>
        <v/>
      </c>
    </row>
    <row r="4664" spans="2:12" x14ac:dyDescent="0.2">
      <c r="B4664" s="14">
        <f>COUNTIFS($E$3:E4664,تقرير!$E$4)</f>
        <v>21</v>
      </c>
      <c r="C4664" s="48"/>
      <c r="D4664" s="48"/>
      <c r="E4664" s="48"/>
      <c r="F4664" s="50"/>
      <c r="G4664" s="51"/>
      <c r="H4664" s="128" t="str">
        <f>IF(F4664="","",_xlfn.IFNA(VLOOKUP(F4664,'سجل المشتريات'!E:M,9,0),"غير مسجلة في المشتريات"))</f>
        <v/>
      </c>
      <c r="I4664" s="27" t="str">
        <f>_xlfn.IFNA(VLOOKUP(E4664,الاوردرات!$B$1:$C$600,2,0),"")</f>
        <v/>
      </c>
      <c r="J4664" s="63"/>
      <c r="L4664" s="125" t="str">
        <f>IF(F4664="","",_xlfn.IFNA((VLOOKUP(F4664,help!L:M,2,0))*G4664,"غير مسجلة في المشتريات"))</f>
        <v/>
      </c>
    </row>
    <row r="4665" spans="2:12" x14ac:dyDescent="0.2">
      <c r="B4665" s="14">
        <f>COUNTIFS($E$3:E4665,تقرير!$E$4)</f>
        <v>21</v>
      </c>
      <c r="C4665" s="48"/>
      <c r="D4665" s="48"/>
      <c r="E4665" s="48"/>
      <c r="F4665" s="50"/>
      <c r="G4665" s="51"/>
      <c r="H4665" s="128" t="str">
        <f>IF(F4665="","",_xlfn.IFNA(VLOOKUP(F4665,'سجل المشتريات'!E:M,9,0),"غير مسجلة في المشتريات"))</f>
        <v/>
      </c>
      <c r="I4665" s="27" t="str">
        <f>_xlfn.IFNA(VLOOKUP(E4665,الاوردرات!$B$1:$C$600,2,0),"")</f>
        <v/>
      </c>
      <c r="J4665" s="63"/>
      <c r="L4665" s="125" t="str">
        <f>IF(F4665="","",_xlfn.IFNA((VLOOKUP(F4665,help!L:M,2,0))*G4665,"غير مسجلة في المشتريات"))</f>
        <v/>
      </c>
    </row>
    <row r="4666" spans="2:12" x14ac:dyDescent="0.2">
      <c r="B4666" s="14">
        <f>COUNTIFS($E$3:E4666,تقرير!$E$4)</f>
        <v>21</v>
      </c>
      <c r="C4666" s="48"/>
      <c r="D4666" s="48"/>
      <c r="E4666" s="48"/>
      <c r="F4666" s="50"/>
      <c r="G4666" s="51"/>
      <c r="H4666" s="128" t="str">
        <f>IF(F4666="","",_xlfn.IFNA(VLOOKUP(F4666,'سجل المشتريات'!E:M,9,0),"غير مسجلة في المشتريات"))</f>
        <v/>
      </c>
      <c r="I4666" s="27" t="str">
        <f>_xlfn.IFNA(VLOOKUP(E4666,الاوردرات!$B$1:$C$600,2,0),"")</f>
        <v/>
      </c>
      <c r="J4666" s="63"/>
      <c r="L4666" s="125" t="str">
        <f>IF(F4666="","",_xlfn.IFNA((VLOOKUP(F4666,help!L:M,2,0))*G4666,"غير مسجلة في المشتريات"))</f>
        <v/>
      </c>
    </row>
    <row r="4667" spans="2:12" x14ac:dyDescent="0.2">
      <c r="B4667" s="14">
        <f>COUNTIFS($E$3:E4667,تقرير!$E$4)</f>
        <v>21</v>
      </c>
      <c r="C4667" s="48"/>
      <c r="D4667" s="48"/>
      <c r="E4667" s="48"/>
      <c r="F4667" s="50"/>
      <c r="G4667" s="51"/>
      <c r="H4667" s="128" t="str">
        <f>IF(F4667="","",_xlfn.IFNA(VLOOKUP(F4667,'سجل المشتريات'!E:M,9,0),"غير مسجلة في المشتريات"))</f>
        <v/>
      </c>
      <c r="I4667" s="27" t="str">
        <f>_xlfn.IFNA(VLOOKUP(E4667,الاوردرات!$B$1:$C$600,2,0),"")</f>
        <v/>
      </c>
      <c r="J4667" s="63"/>
      <c r="L4667" s="125" t="str">
        <f>IF(F4667="","",_xlfn.IFNA((VLOOKUP(F4667,help!L:M,2,0))*G4667,"غير مسجلة في المشتريات"))</f>
        <v/>
      </c>
    </row>
    <row r="4668" spans="2:12" x14ac:dyDescent="0.2">
      <c r="B4668" s="14">
        <f>COUNTIFS($E$3:E4668,تقرير!$E$4)</f>
        <v>21</v>
      </c>
      <c r="C4668" s="48"/>
      <c r="D4668" s="48"/>
      <c r="E4668" s="48"/>
      <c r="F4668" s="50"/>
      <c r="G4668" s="51"/>
      <c r="H4668" s="128" t="str">
        <f>IF(F4668="","",_xlfn.IFNA(VLOOKUP(F4668,'سجل المشتريات'!E:M,9,0),"غير مسجلة في المشتريات"))</f>
        <v/>
      </c>
      <c r="I4668" s="27" t="str">
        <f>_xlfn.IFNA(VLOOKUP(E4668,الاوردرات!$B$1:$C$600,2,0),"")</f>
        <v/>
      </c>
      <c r="J4668" s="63"/>
      <c r="L4668" s="125" t="str">
        <f>IF(F4668="","",_xlfn.IFNA((VLOOKUP(F4668,help!L:M,2,0))*G4668,"غير مسجلة في المشتريات"))</f>
        <v/>
      </c>
    </row>
    <row r="4669" spans="2:12" x14ac:dyDescent="0.2">
      <c r="B4669" s="14">
        <f>COUNTIFS($E$3:E4669,تقرير!$E$4)</f>
        <v>21</v>
      </c>
      <c r="C4669" s="48"/>
      <c r="D4669" s="48"/>
      <c r="E4669" s="48"/>
      <c r="F4669" s="50"/>
      <c r="G4669" s="51"/>
      <c r="H4669" s="128" t="str">
        <f>IF(F4669="","",_xlfn.IFNA(VLOOKUP(F4669,'سجل المشتريات'!E:M,9,0),"غير مسجلة في المشتريات"))</f>
        <v/>
      </c>
      <c r="I4669" s="27" t="str">
        <f>_xlfn.IFNA(VLOOKUP(E4669,الاوردرات!$B$1:$C$600,2,0),"")</f>
        <v/>
      </c>
      <c r="J4669" s="63"/>
      <c r="L4669" s="125" t="str">
        <f>IF(F4669="","",_xlfn.IFNA((VLOOKUP(F4669,help!L:M,2,0))*G4669,"غير مسجلة في المشتريات"))</f>
        <v/>
      </c>
    </row>
    <row r="4670" spans="2:12" x14ac:dyDescent="0.2">
      <c r="B4670" s="14">
        <f>COUNTIFS($E$3:E4670,تقرير!$E$4)</f>
        <v>21</v>
      </c>
      <c r="C4670" s="48"/>
      <c r="D4670" s="48"/>
      <c r="E4670" s="48"/>
      <c r="F4670" s="50"/>
      <c r="G4670" s="51"/>
      <c r="H4670" s="128" t="str">
        <f>IF(F4670="","",_xlfn.IFNA(VLOOKUP(F4670,'سجل المشتريات'!E:M,9,0),"غير مسجلة في المشتريات"))</f>
        <v/>
      </c>
      <c r="I4670" s="27" t="str">
        <f>_xlfn.IFNA(VLOOKUP(E4670,الاوردرات!$B$1:$C$600,2,0),"")</f>
        <v/>
      </c>
      <c r="J4670" s="63"/>
      <c r="L4670" s="125" t="str">
        <f>IF(F4670="","",_xlfn.IFNA((VLOOKUP(F4670,help!L:M,2,0))*G4670,"غير مسجلة في المشتريات"))</f>
        <v/>
      </c>
    </row>
    <row r="4671" spans="2:12" x14ac:dyDescent="0.2">
      <c r="B4671" s="14">
        <f>COUNTIFS($E$3:E4671,تقرير!$E$4)</f>
        <v>21</v>
      </c>
      <c r="C4671" s="48"/>
      <c r="D4671" s="48"/>
      <c r="E4671" s="48"/>
      <c r="F4671" s="50"/>
      <c r="G4671" s="51"/>
      <c r="H4671" s="128" t="str">
        <f>IF(F4671="","",_xlfn.IFNA(VLOOKUP(F4671,'سجل المشتريات'!E:M,9,0),"غير مسجلة في المشتريات"))</f>
        <v/>
      </c>
      <c r="I4671" s="27" t="str">
        <f>_xlfn.IFNA(VLOOKUP(E4671,الاوردرات!$B$1:$C$600,2,0),"")</f>
        <v/>
      </c>
      <c r="J4671" s="63"/>
      <c r="L4671" s="125" t="str">
        <f>IF(F4671="","",_xlfn.IFNA((VLOOKUP(F4671,help!L:M,2,0))*G4671,"غير مسجلة في المشتريات"))</f>
        <v/>
      </c>
    </row>
    <row r="4672" spans="2:12" x14ac:dyDescent="0.2">
      <c r="B4672" s="14">
        <f>COUNTIFS($E$3:E4672,تقرير!$E$4)</f>
        <v>21</v>
      </c>
      <c r="C4672" s="48"/>
      <c r="D4672" s="48"/>
      <c r="E4672" s="48"/>
      <c r="F4672" s="50"/>
      <c r="G4672" s="51"/>
      <c r="H4672" s="128" t="str">
        <f>IF(F4672="","",_xlfn.IFNA(VLOOKUP(F4672,'سجل المشتريات'!E:M,9,0),"غير مسجلة في المشتريات"))</f>
        <v/>
      </c>
      <c r="I4672" s="27" t="str">
        <f>_xlfn.IFNA(VLOOKUP(E4672,الاوردرات!$B$1:$C$600,2,0),"")</f>
        <v/>
      </c>
      <c r="J4672" s="63"/>
      <c r="L4672" s="125" t="str">
        <f>IF(F4672="","",_xlfn.IFNA((VLOOKUP(F4672,help!L:M,2,0))*G4672,"غير مسجلة في المشتريات"))</f>
        <v/>
      </c>
    </row>
    <row r="4673" spans="2:12" x14ac:dyDescent="0.2">
      <c r="B4673" s="14">
        <f>COUNTIFS($E$3:E4673,تقرير!$E$4)</f>
        <v>21</v>
      </c>
      <c r="C4673" s="48"/>
      <c r="D4673" s="48"/>
      <c r="E4673" s="48"/>
      <c r="F4673" s="50"/>
      <c r="G4673" s="51"/>
      <c r="H4673" s="128" t="str">
        <f>IF(F4673="","",_xlfn.IFNA(VLOOKUP(F4673,'سجل المشتريات'!E:M,9,0),"غير مسجلة في المشتريات"))</f>
        <v/>
      </c>
      <c r="I4673" s="27" t="str">
        <f>_xlfn.IFNA(VLOOKUP(E4673,الاوردرات!$B$1:$C$600,2,0),"")</f>
        <v/>
      </c>
      <c r="J4673" s="63"/>
      <c r="L4673" s="125" t="str">
        <f>IF(F4673="","",_xlfn.IFNA((VLOOKUP(F4673,help!L:M,2,0))*G4673,"غير مسجلة في المشتريات"))</f>
        <v/>
      </c>
    </row>
    <row r="4674" spans="2:12" x14ac:dyDescent="0.2">
      <c r="B4674" s="14">
        <f>COUNTIFS($E$3:E4674,تقرير!$E$4)</f>
        <v>21</v>
      </c>
      <c r="C4674" s="48"/>
      <c r="D4674" s="48"/>
      <c r="E4674" s="48"/>
      <c r="F4674" s="50"/>
      <c r="G4674" s="51"/>
      <c r="H4674" s="128" t="str">
        <f>IF(F4674="","",_xlfn.IFNA(VLOOKUP(F4674,'سجل المشتريات'!E:M,9,0),"غير مسجلة في المشتريات"))</f>
        <v/>
      </c>
      <c r="I4674" s="27" t="str">
        <f>_xlfn.IFNA(VLOOKUP(E4674,الاوردرات!$B$1:$C$600,2,0),"")</f>
        <v/>
      </c>
      <c r="J4674" s="63"/>
      <c r="L4674" s="125" t="str">
        <f>IF(F4674="","",_xlfn.IFNA((VLOOKUP(F4674,help!L:M,2,0))*G4674,"غير مسجلة في المشتريات"))</f>
        <v/>
      </c>
    </row>
    <row r="4675" spans="2:12" x14ac:dyDescent="0.2">
      <c r="B4675" s="14">
        <f>COUNTIFS($E$3:E4675,تقرير!$E$4)</f>
        <v>21</v>
      </c>
      <c r="C4675" s="48"/>
      <c r="D4675" s="48"/>
      <c r="E4675" s="48"/>
      <c r="F4675" s="50"/>
      <c r="G4675" s="51"/>
      <c r="H4675" s="128" t="str">
        <f>IF(F4675="","",_xlfn.IFNA(VLOOKUP(F4675,'سجل المشتريات'!E:M,9,0),"غير مسجلة في المشتريات"))</f>
        <v/>
      </c>
      <c r="I4675" s="27" t="str">
        <f>_xlfn.IFNA(VLOOKUP(E4675,الاوردرات!$B$1:$C$600,2,0),"")</f>
        <v/>
      </c>
      <c r="J4675" s="63"/>
      <c r="L4675" s="125" t="str">
        <f>IF(F4675="","",_xlfn.IFNA((VLOOKUP(F4675,help!L:M,2,0))*G4675,"غير مسجلة في المشتريات"))</f>
        <v/>
      </c>
    </row>
    <row r="4676" spans="2:12" x14ac:dyDescent="0.2">
      <c r="B4676" s="14">
        <f>COUNTIFS($E$3:E4676,تقرير!$E$4)</f>
        <v>21</v>
      </c>
      <c r="C4676" s="48"/>
      <c r="D4676" s="48"/>
      <c r="E4676" s="48"/>
      <c r="F4676" s="50"/>
      <c r="G4676" s="51"/>
      <c r="H4676" s="128" t="str">
        <f>IF(F4676="","",_xlfn.IFNA(VLOOKUP(F4676,'سجل المشتريات'!E:M,9,0),"غير مسجلة في المشتريات"))</f>
        <v/>
      </c>
      <c r="I4676" s="27" t="str">
        <f>_xlfn.IFNA(VLOOKUP(E4676,الاوردرات!$B$1:$C$600,2,0),"")</f>
        <v/>
      </c>
      <c r="J4676" s="63"/>
      <c r="L4676" s="125" t="str">
        <f>IF(F4676="","",_xlfn.IFNA((VLOOKUP(F4676,help!L:M,2,0))*G4676,"غير مسجلة في المشتريات"))</f>
        <v/>
      </c>
    </row>
    <row r="4677" spans="2:12" x14ac:dyDescent="0.2">
      <c r="B4677" s="14">
        <f>COUNTIFS($E$3:E4677,تقرير!$E$4)</f>
        <v>21</v>
      </c>
      <c r="C4677" s="48"/>
      <c r="D4677" s="48"/>
      <c r="E4677" s="48"/>
      <c r="F4677" s="50"/>
      <c r="G4677" s="51"/>
      <c r="H4677" s="128" t="str">
        <f>IF(F4677="","",_xlfn.IFNA(VLOOKUP(F4677,'سجل المشتريات'!E:M,9,0),"غير مسجلة في المشتريات"))</f>
        <v/>
      </c>
      <c r="I4677" s="27" t="str">
        <f>_xlfn.IFNA(VLOOKUP(E4677,الاوردرات!$B$1:$C$600,2,0),"")</f>
        <v/>
      </c>
      <c r="J4677" s="63"/>
      <c r="L4677" s="125" t="str">
        <f>IF(F4677="","",_xlfn.IFNA((VLOOKUP(F4677,help!L:M,2,0))*G4677,"غير مسجلة في المشتريات"))</f>
        <v/>
      </c>
    </row>
    <row r="4678" spans="2:12" x14ac:dyDescent="0.2">
      <c r="B4678" s="14">
        <f>COUNTIFS($E$3:E4678,تقرير!$E$4)</f>
        <v>21</v>
      </c>
      <c r="C4678" s="48"/>
      <c r="D4678" s="48"/>
      <c r="E4678" s="48"/>
      <c r="F4678" s="50"/>
      <c r="G4678" s="51"/>
      <c r="H4678" s="128" t="str">
        <f>IF(F4678="","",_xlfn.IFNA(VLOOKUP(F4678,'سجل المشتريات'!E:M,9,0),"غير مسجلة في المشتريات"))</f>
        <v/>
      </c>
      <c r="I4678" s="27" t="str">
        <f>_xlfn.IFNA(VLOOKUP(E4678,الاوردرات!$B$1:$C$600,2,0),"")</f>
        <v/>
      </c>
      <c r="J4678" s="63"/>
      <c r="L4678" s="125" t="str">
        <f>IF(F4678="","",_xlfn.IFNA((VLOOKUP(F4678,help!L:M,2,0))*G4678,"غير مسجلة في المشتريات"))</f>
        <v/>
      </c>
    </row>
    <row r="4679" spans="2:12" x14ac:dyDescent="0.2">
      <c r="B4679" s="14">
        <f>COUNTIFS($E$3:E4679,تقرير!$E$4)</f>
        <v>21</v>
      </c>
      <c r="C4679" s="48"/>
      <c r="D4679" s="48"/>
      <c r="E4679" s="48"/>
      <c r="F4679" s="50"/>
      <c r="G4679" s="51"/>
      <c r="H4679" s="128" t="str">
        <f>IF(F4679="","",_xlfn.IFNA(VLOOKUP(F4679,'سجل المشتريات'!E:M,9,0),"غير مسجلة في المشتريات"))</f>
        <v/>
      </c>
      <c r="I4679" s="27" t="str">
        <f>_xlfn.IFNA(VLOOKUP(E4679,الاوردرات!$B$1:$C$600,2,0),"")</f>
        <v/>
      </c>
      <c r="J4679" s="63"/>
      <c r="L4679" s="125" t="str">
        <f>IF(F4679="","",_xlfn.IFNA((VLOOKUP(F4679,help!L:M,2,0))*G4679,"غير مسجلة في المشتريات"))</f>
        <v/>
      </c>
    </row>
    <row r="4680" spans="2:12" x14ac:dyDescent="0.2">
      <c r="B4680" s="14">
        <f>COUNTIFS($E$3:E4680,تقرير!$E$4)</f>
        <v>21</v>
      </c>
      <c r="C4680" s="48"/>
      <c r="D4680" s="48"/>
      <c r="E4680" s="48"/>
      <c r="F4680" s="50"/>
      <c r="G4680" s="51"/>
      <c r="H4680" s="128" t="str">
        <f>IF(F4680="","",_xlfn.IFNA(VLOOKUP(F4680,'سجل المشتريات'!E:M,9,0),"غير مسجلة في المشتريات"))</f>
        <v/>
      </c>
      <c r="I4680" s="27" t="str">
        <f>_xlfn.IFNA(VLOOKUP(E4680,الاوردرات!$B$1:$C$600,2,0),"")</f>
        <v/>
      </c>
      <c r="J4680" s="63"/>
      <c r="L4680" s="125" t="str">
        <f>IF(F4680="","",_xlfn.IFNA((VLOOKUP(F4680,help!L:M,2,0))*G4680,"غير مسجلة في المشتريات"))</f>
        <v/>
      </c>
    </row>
    <row r="4681" spans="2:12" x14ac:dyDescent="0.2">
      <c r="B4681" s="14">
        <f>COUNTIFS($E$3:E4681,تقرير!$E$4)</f>
        <v>21</v>
      </c>
      <c r="C4681" s="48"/>
      <c r="D4681" s="48"/>
      <c r="E4681" s="48"/>
      <c r="F4681" s="50"/>
      <c r="G4681" s="51"/>
      <c r="H4681" s="128" t="str">
        <f>IF(F4681="","",_xlfn.IFNA(VLOOKUP(F4681,'سجل المشتريات'!E:M,9,0),"غير مسجلة في المشتريات"))</f>
        <v/>
      </c>
      <c r="I4681" s="27" t="str">
        <f>_xlfn.IFNA(VLOOKUP(E4681,الاوردرات!$B$1:$C$600,2,0),"")</f>
        <v/>
      </c>
      <c r="J4681" s="63"/>
      <c r="L4681" s="125" t="str">
        <f>IF(F4681="","",_xlfn.IFNA((VLOOKUP(F4681,help!L:M,2,0))*G4681,"غير مسجلة في المشتريات"))</f>
        <v/>
      </c>
    </row>
    <row r="4682" spans="2:12" x14ac:dyDescent="0.2">
      <c r="B4682" s="14">
        <f>COUNTIFS($E$3:E4682,تقرير!$E$4)</f>
        <v>21</v>
      </c>
      <c r="C4682" s="48"/>
      <c r="D4682" s="48"/>
      <c r="E4682" s="48"/>
      <c r="F4682" s="50"/>
      <c r="G4682" s="51"/>
      <c r="H4682" s="128" t="str">
        <f>IF(F4682="","",_xlfn.IFNA(VLOOKUP(F4682,'سجل المشتريات'!E:M,9,0),"غير مسجلة في المشتريات"))</f>
        <v/>
      </c>
      <c r="I4682" s="27" t="str">
        <f>_xlfn.IFNA(VLOOKUP(E4682,الاوردرات!$B$1:$C$600,2,0),"")</f>
        <v/>
      </c>
      <c r="J4682" s="63"/>
      <c r="L4682" s="125" t="str">
        <f>IF(F4682="","",_xlfn.IFNA((VLOOKUP(F4682,help!L:M,2,0))*G4682,"غير مسجلة في المشتريات"))</f>
        <v/>
      </c>
    </row>
    <row r="4683" spans="2:12" x14ac:dyDescent="0.2">
      <c r="B4683" s="14">
        <f>COUNTIFS($E$3:E4683,تقرير!$E$4)</f>
        <v>21</v>
      </c>
      <c r="C4683" s="48"/>
      <c r="D4683" s="48"/>
      <c r="E4683" s="48"/>
      <c r="F4683" s="50"/>
      <c r="G4683" s="51"/>
      <c r="H4683" s="128" t="str">
        <f>IF(F4683="","",_xlfn.IFNA(VLOOKUP(F4683,'سجل المشتريات'!E:M,9,0),"غير مسجلة في المشتريات"))</f>
        <v/>
      </c>
      <c r="I4683" s="27" t="str">
        <f>_xlfn.IFNA(VLOOKUP(E4683,الاوردرات!$B$1:$C$600,2,0),"")</f>
        <v/>
      </c>
      <c r="J4683" s="63"/>
      <c r="L4683" s="125" t="str">
        <f>IF(F4683="","",_xlfn.IFNA((VLOOKUP(F4683,help!L:M,2,0))*G4683,"غير مسجلة في المشتريات"))</f>
        <v/>
      </c>
    </row>
    <row r="4684" spans="2:12" x14ac:dyDescent="0.2">
      <c r="B4684" s="14">
        <f>COUNTIFS($E$3:E4684,تقرير!$E$4)</f>
        <v>21</v>
      </c>
      <c r="C4684" s="48"/>
      <c r="D4684" s="48"/>
      <c r="E4684" s="48"/>
      <c r="F4684" s="50"/>
      <c r="G4684" s="51"/>
      <c r="H4684" s="128" t="str">
        <f>IF(F4684="","",_xlfn.IFNA(VLOOKUP(F4684,'سجل المشتريات'!E:M,9,0),"غير مسجلة في المشتريات"))</f>
        <v/>
      </c>
      <c r="I4684" s="27" t="str">
        <f>_xlfn.IFNA(VLOOKUP(E4684,الاوردرات!$B$1:$C$600,2,0),"")</f>
        <v/>
      </c>
      <c r="J4684" s="63"/>
      <c r="L4684" s="125" t="str">
        <f>IF(F4684="","",_xlfn.IFNA((VLOOKUP(F4684,help!L:M,2,0))*G4684,"غير مسجلة في المشتريات"))</f>
        <v/>
      </c>
    </row>
    <row r="4685" spans="2:12" x14ac:dyDescent="0.2">
      <c r="B4685" s="14">
        <f>COUNTIFS($E$3:E4685,تقرير!$E$4)</f>
        <v>21</v>
      </c>
      <c r="C4685" s="48"/>
      <c r="D4685" s="48"/>
      <c r="E4685" s="48"/>
      <c r="F4685" s="50"/>
      <c r="G4685" s="51"/>
      <c r="H4685" s="128" t="str">
        <f>IF(F4685="","",_xlfn.IFNA(VLOOKUP(F4685,'سجل المشتريات'!E:M,9,0),"غير مسجلة في المشتريات"))</f>
        <v/>
      </c>
      <c r="I4685" s="27" t="str">
        <f>_xlfn.IFNA(VLOOKUP(E4685,الاوردرات!$B$1:$C$600,2,0),"")</f>
        <v/>
      </c>
      <c r="J4685" s="63"/>
      <c r="L4685" s="125" t="str">
        <f>IF(F4685="","",_xlfn.IFNA((VLOOKUP(F4685,help!L:M,2,0))*G4685,"غير مسجلة في المشتريات"))</f>
        <v/>
      </c>
    </row>
    <row r="4686" spans="2:12" x14ac:dyDescent="0.2">
      <c r="B4686" s="14">
        <f>COUNTIFS($E$3:E4686,تقرير!$E$4)</f>
        <v>21</v>
      </c>
      <c r="C4686" s="48"/>
      <c r="D4686" s="48"/>
      <c r="E4686" s="48"/>
      <c r="F4686" s="50"/>
      <c r="G4686" s="51"/>
      <c r="H4686" s="128" t="str">
        <f>IF(F4686="","",_xlfn.IFNA(VLOOKUP(F4686,'سجل المشتريات'!E:M,9,0),"غير مسجلة في المشتريات"))</f>
        <v/>
      </c>
      <c r="I4686" s="27" t="str">
        <f>_xlfn.IFNA(VLOOKUP(E4686,الاوردرات!$B$1:$C$600,2,0),"")</f>
        <v/>
      </c>
      <c r="J4686" s="63"/>
      <c r="L4686" s="125" t="str">
        <f>IF(F4686="","",_xlfn.IFNA((VLOOKUP(F4686,help!L:M,2,0))*G4686,"غير مسجلة في المشتريات"))</f>
        <v/>
      </c>
    </row>
    <row r="4687" spans="2:12" x14ac:dyDescent="0.2">
      <c r="B4687" s="14">
        <f>COUNTIFS($E$3:E4687,تقرير!$E$4)</f>
        <v>21</v>
      </c>
      <c r="C4687" s="48"/>
      <c r="D4687" s="48"/>
      <c r="E4687" s="48"/>
      <c r="F4687" s="50"/>
      <c r="G4687" s="51"/>
      <c r="H4687" s="128" t="str">
        <f>IF(F4687="","",_xlfn.IFNA(VLOOKUP(F4687,'سجل المشتريات'!E:M,9,0),"غير مسجلة في المشتريات"))</f>
        <v/>
      </c>
      <c r="I4687" s="27" t="str">
        <f>_xlfn.IFNA(VLOOKUP(E4687,الاوردرات!$B$1:$C$600,2,0),"")</f>
        <v/>
      </c>
      <c r="J4687" s="63"/>
      <c r="L4687" s="125" t="str">
        <f>IF(F4687="","",_xlfn.IFNA((VLOOKUP(F4687,help!L:M,2,0))*G4687,"غير مسجلة في المشتريات"))</f>
        <v/>
      </c>
    </row>
    <row r="4688" spans="2:12" x14ac:dyDescent="0.2">
      <c r="B4688" s="14">
        <f>COUNTIFS($E$3:E4688,تقرير!$E$4)</f>
        <v>21</v>
      </c>
      <c r="C4688" s="48"/>
      <c r="D4688" s="48"/>
      <c r="E4688" s="48"/>
      <c r="F4688" s="50"/>
      <c r="G4688" s="51"/>
      <c r="H4688" s="128" t="str">
        <f>IF(F4688="","",_xlfn.IFNA(VLOOKUP(F4688,'سجل المشتريات'!E:M,9,0),"غير مسجلة في المشتريات"))</f>
        <v/>
      </c>
      <c r="I4688" s="27" t="str">
        <f>_xlfn.IFNA(VLOOKUP(E4688,الاوردرات!$B$1:$C$600,2,0),"")</f>
        <v/>
      </c>
      <c r="J4688" s="63"/>
      <c r="L4688" s="125" t="str">
        <f>IF(F4688="","",_xlfn.IFNA((VLOOKUP(F4688,help!L:M,2,0))*G4688,"غير مسجلة في المشتريات"))</f>
        <v/>
      </c>
    </row>
    <row r="4689" spans="2:12" x14ac:dyDescent="0.2">
      <c r="B4689" s="14">
        <f>COUNTIFS($E$3:E4689,تقرير!$E$4)</f>
        <v>21</v>
      </c>
      <c r="C4689" s="48"/>
      <c r="D4689" s="48"/>
      <c r="E4689" s="48"/>
      <c r="F4689" s="50"/>
      <c r="G4689" s="51"/>
      <c r="H4689" s="128" t="str">
        <f>IF(F4689="","",_xlfn.IFNA(VLOOKUP(F4689,'سجل المشتريات'!E:M,9,0),"غير مسجلة في المشتريات"))</f>
        <v/>
      </c>
      <c r="I4689" s="27" t="str">
        <f>_xlfn.IFNA(VLOOKUP(E4689,الاوردرات!$B$1:$C$600,2,0),"")</f>
        <v/>
      </c>
      <c r="J4689" s="63"/>
      <c r="L4689" s="125" t="str">
        <f>IF(F4689="","",_xlfn.IFNA((VLOOKUP(F4689,help!L:M,2,0))*G4689,"غير مسجلة في المشتريات"))</f>
        <v/>
      </c>
    </row>
    <row r="4690" spans="2:12" x14ac:dyDescent="0.2">
      <c r="B4690" s="14">
        <f>COUNTIFS($E$3:E4690,تقرير!$E$4)</f>
        <v>21</v>
      </c>
      <c r="C4690" s="48"/>
      <c r="D4690" s="48"/>
      <c r="E4690" s="48"/>
      <c r="F4690" s="50"/>
      <c r="G4690" s="51"/>
      <c r="H4690" s="128" t="str">
        <f>IF(F4690="","",_xlfn.IFNA(VLOOKUP(F4690,'سجل المشتريات'!E:M,9,0),"غير مسجلة في المشتريات"))</f>
        <v/>
      </c>
      <c r="I4690" s="27" t="str">
        <f>_xlfn.IFNA(VLOOKUP(E4690,الاوردرات!$B$1:$C$600,2,0),"")</f>
        <v/>
      </c>
      <c r="J4690" s="63"/>
      <c r="L4690" s="125" t="str">
        <f>IF(F4690="","",_xlfn.IFNA((VLOOKUP(F4690,help!L:M,2,0))*G4690,"غير مسجلة في المشتريات"))</f>
        <v/>
      </c>
    </row>
    <row r="4691" spans="2:12" x14ac:dyDescent="0.2">
      <c r="B4691" s="14">
        <f>COUNTIFS($E$3:E4691,تقرير!$E$4)</f>
        <v>21</v>
      </c>
      <c r="C4691" s="48"/>
      <c r="D4691" s="48"/>
      <c r="E4691" s="48"/>
      <c r="F4691" s="50"/>
      <c r="G4691" s="51"/>
      <c r="H4691" s="128" t="str">
        <f>IF(F4691="","",_xlfn.IFNA(VLOOKUP(F4691,'سجل المشتريات'!E:M,9,0),"غير مسجلة في المشتريات"))</f>
        <v/>
      </c>
      <c r="I4691" s="27" t="str">
        <f>_xlfn.IFNA(VLOOKUP(E4691,الاوردرات!$B$1:$C$600,2,0),"")</f>
        <v/>
      </c>
      <c r="J4691" s="63"/>
      <c r="L4691" s="125" t="str">
        <f>IF(F4691="","",_xlfn.IFNA((VLOOKUP(F4691,help!L:M,2,0))*G4691,"غير مسجلة في المشتريات"))</f>
        <v/>
      </c>
    </row>
    <row r="4692" spans="2:12" x14ac:dyDescent="0.2">
      <c r="B4692" s="14">
        <f>COUNTIFS($E$3:E4692,تقرير!$E$4)</f>
        <v>21</v>
      </c>
      <c r="C4692" s="48"/>
      <c r="D4692" s="48"/>
      <c r="E4692" s="48"/>
      <c r="F4692" s="50"/>
      <c r="G4692" s="51"/>
      <c r="H4692" s="128" t="str">
        <f>IF(F4692="","",_xlfn.IFNA(VLOOKUP(F4692,'سجل المشتريات'!E:M,9,0),"غير مسجلة في المشتريات"))</f>
        <v/>
      </c>
      <c r="I4692" s="27" t="str">
        <f>_xlfn.IFNA(VLOOKUP(E4692,الاوردرات!$B$1:$C$600,2,0),"")</f>
        <v/>
      </c>
      <c r="J4692" s="63"/>
      <c r="L4692" s="125" t="str">
        <f>IF(F4692="","",_xlfn.IFNA((VLOOKUP(F4692,help!L:M,2,0))*G4692,"غير مسجلة في المشتريات"))</f>
        <v/>
      </c>
    </row>
    <row r="4693" spans="2:12" x14ac:dyDescent="0.2">
      <c r="B4693" s="14">
        <f>COUNTIFS($E$3:E4693,تقرير!$E$4)</f>
        <v>21</v>
      </c>
      <c r="C4693" s="48"/>
      <c r="D4693" s="48"/>
      <c r="E4693" s="48"/>
      <c r="F4693" s="50"/>
      <c r="G4693" s="51"/>
      <c r="H4693" s="128" t="str">
        <f>IF(F4693="","",_xlfn.IFNA(VLOOKUP(F4693,'سجل المشتريات'!E:M,9,0),"غير مسجلة في المشتريات"))</f>
        <v/>
      </c>
      <c r="I4693" s="27" t="str">
        <f>_xlfn.IFNA(VLOOKUP(E4693,الاوردرات!$B$1:$C$600,2,0),"")</f>
        <v/>
      </c>
      <c r="J4693" s="63"/>
      <c r="L4693" s="125" t="str">
        <f>IF(F4693="","",_xlfn.IFNA((VLOOKUP(F4693,help!L:M,2,0))*G4693,"غير مسجلة في المشتريات"))</f>
        <v/>
      </c>
    </row>
    <row r="4694" spans="2:12" x14ac:dyDescent="0.2">
      <c r="B4694" s="14">
        <f>COUNTIFS($E$3:E4694,تقرير!$E$4)</f>
        <v>21</v>
      </c>
      <c r="C4694" s="48"/>
      <c r="D4694" s="48"/>
      <c r="E4694" s="48"/>
      <c r="F4694" s="50"/>
      <c r="G4694" s="51"/>
      <c r="H4694" s="128" t="str">
        <f>IF(F4694="","",_xlfn.IFNA(VLOOKUP(F4694,'سجل المشتريات'!E:M,9,0),"غير مسجلة في المشتريات"))</f>
        <v/>
      </c>
      <c r="I4694" s="27" t="str">
        <f>_xlfn.IFNA(VLOOKUP(E4694,الاوردرات!$B$1:$C$600,2,0),"")</f>
        <v/>
      </c>
      <c r="J4694" s="63"/>
      <c r="L4694" s="125" t="str">
        <f>IF(F4694="","",_xlfn.IFNA((VLOOKUP(F4694,help!L:M,2,0))*G4694,"غير مسجلة في المشتريات"))</f>
        <v/>
      </c>
    </row>
    <row r="4695" spans="2:12" x14ac:dyDescent="0.2">
      <c r="B4695" s="14">
        <f>COUNTIFS($E$3:E4695,تقرير!$E$4)</f>
        <v>21</v>
      </c>
      <c r="C4695" s="48"/>
      <c r="D4695" s="48"/>
      <c r="E4695" s="48"/>
      <c r="F4695" s="50"/>
      <c r="G4695" s="51"/>
      <c r="H4695" s="128" t="str">
        <f>IF(F4695="","",_xlfn.IFNA(VLOOKUP(F4695,'سجل المشتريات'!E:M,9,0),"غير مسجلة في المشتريات"))</f>
        <v/>
      </c>
      <c r="I4695" s="27" t="str">
        <f>_xlfn.IFNA(VLOOKUP(E4695,الاوردرات!$B$1:$C$600,2,0),"")</f>
        <v/>
      </c>
      <c r="J4695" s="63"/>
      <c r="L4695" s="125" t="str">
        <f>IF(F4695="","",_xlfn.IFNA((VLOOKUP(F4695,help!L:M,2,0))*G4695,"غير مسجلة في المشتريات"))</f>
        <v/>
      </c>
    </row>
    <row r="4696" spans="2:12" x14ac:dyDescent="0.2">
      <c r="B4696" s="14">
        <f>COUNTIFS($E$3:E4696,تقرير!$E$4)</f>
        <v>21</v>
      </c>
      <c r="C4696" s="48"/>
      <c r="D4696" s="48"/>
      <c r="E4696" s="48"/>
      <c r="F4696" s="50"/>
      <c r="G4696" s="51"/>
      <c r="H4696" s="128" t="str">
        <f>IF(F4696="","",_xlfn.IFNA(VLOOKUP(F4696,'سجل المشتريات'!E:M,9,0),"غير مسجلة في المشتريات"))</f>
        <v/>
      </c>
      <c r="I4696" s="27" t="str">
        <f>_xlfn.IFNA(VLOOKUP(E4696,الاوردرات!$B$1:$C$600,2,0),"")</f>
        <v/>
      </c>
      <c r="J4696" s="63"/>
      <c r="L4696" s="125" t="str">
        <f>IF(F4696="","",_xlfn.IFNA((VLOOKUP(F4696,help!L:M,2,0))*G4696,"غير مسجلة في المشتريات"))</f>
        <v/>
      </c>
    </row>
    <row r="4697" spans="2:12" x14ac:dyDescent="0.2">
      <c r="B4697" s="14">
        <f>COUNTIFS($E$3:E4697,تقرير!$E$4)</f>
        <v>21</v>
      </c>
      <c r="C4697" s="48"/>
      <c r="D4697" s="48"/>
      <c r="E4697" s="48"/>
      <c r="F4697" s="50"/>
      <c r="G4697" s="51"/>
      <c r="H4697" s="128" t="str">
        <f>IF(F4697="","",_xlfn.IFNA(VLOOKUP(F4697,'سجل المشتريات'!E:M,9,0),"غير مسجلة في المشتريات"))</f>
        <v/>
      </c>
      <c r="I4697" s="27" t="str">
        <f>_xlfn.IFNA(VLOOKUP(E4697,الاوردرات!$B$1:$C$600,2,0),"")</f>
        <v/>
      </c>
      <c r="J4697" s="63"/>
      <c r="L4697" s="125" t="str">
        <f>IF(F4697="","",_xlfn.IFNA((VLOOKUP(F4697,help!L:M,2,0))*G4697,"غير مسجلة في المشتريات"))</f>
        <v/>
      </c>
    </row>
    <row r="4698" spans="2:12" x14ac:dyDescent="0.2">
      <c r="B4698" s="14">
        <f>COUNTIFS($E$3:E4698,تقرير!$E$4)</f>
        <v>21</v>
      </c>
      <c r="C4698" s="48"/>
      <c r="D4698" s="48"/>
      <c r="E4698" s="48"/>
      <c r="F4698" s="50"/>
      <c r="G4698" s="51"/>
      <c r="H4698" s="128" t="str">
        <f>IF(F4698="","",_xlfn.IFNA(VLOOKUP(F4698,'سجل المشتريات'!E:M,9,0),"غير مسجلة في المشتريات"))</f>
        <v/>
      </c>
      <c r="I4698" s="27" t="str">
        <f>_xlfn.IFNA(VLOOKUP(E4698,الاوردرات!$B$1:$C$600,2,0),"")</f>
        <v/>
      </c>
      <c r="J4698" s="63"/>
      <c r="L4698" s="125" t="str">
        <f>IF(F4698="","",_xlfn.IFNA((VLOOKUP(F4698,help!L:M,2,0))*G4698,"غير مسجلة في المشتريات"))</f>
        <v/>
      </c>
    </row>
    <row r="4699" spans="2:12" x14ac:dyDescent="0.2">
      <c r="B4699" s="14">
        <f>COUNTIFS($E$3:E4699,تقرير!$E$4)</f>
        <v>21</v>
      </c>
      <c r="C4699" s="48"/>
      <c r="D4699" s="48"/>
      <c r="E4699" s="48"/>
      <c r="F4699" s="50"/>
      <c r="G4699" s="51"/>
      <c r="H4699" s="128" t="str">
        <f>IF(F4699="","",_xlfn.IFNA(VLOOKUP(F4699,'سجل المشتريات'!E:M,9,0),"غير مسجلة في المشتريات"))</f>
        <v/>
      </c>
      <c r="I4699" s="27" t="str">
        <f>_xlfn.IFNA(VLOOKUP(E4699,الاوردرات!$B$1:$C$600,2,0),"")</f>
        <v/>
      </c>
      <c r="J4699" s="63"/>
      <c r="L4699" s="125" t="str">
        <f>IF(F4699="","",_xlfn.IFNA((VLOOKUP(F4699,help!L:M,2,0))*G4699,"غير مسجلة في المشتريات"))</f>
        <v/>
      </c>
    </row>
    <row r="4700" spans="2:12" x14ac:dyDescent="0.2">
      <c r="B4700" s="14">
        <f>COUNTIFS($E$3:E4700,تقرير!$E$4)</f>
        <v>21</v>
      </c>
      <c r="C4700" s="48"/>
      <c r="D4700" s="48"/>
      <c r="E4700" s="48"/>
      <c r="F4700" s="50"/>
      <c r="G4700" s="51"/>
      <c r="H4700" s="128" t="str">
        <f>IF(F4700="","",_xlfn.IFNA(VLOOKUP(F4700,'سجل المشتريات'!E:M,9,0),"غير مسجلة في المشتريات"))</f>
        <v/>
      </c>
      <c r="I4700" s="27" t="str">
        <f>_xlfn.IFNA(VLOOKUP(E4700,الاوردرات!$B$1:$C$600,2,0),"")</f>
        <v/>
      </c>
      <c r="J4700" s="63"/>
      <c r="L4700" s="125" t="str">
        <f>IF(F4700="","",_xlfn.IFNA((VLOOKUP(F4700,help!L:M,2,0))*G4700,"غير مسجلة في المشتريات"))</f>
        <v/>
      </c>
    </row>
    <row r="4701" spans="2:12" x14ac:dyDescent="0.2">
      <c r="B4701" s="14">
        <f>COUNTIFS($E$3:E4701,تقرير!$E$4)</f>
        <v>21</v>
      </c>
      <c r="C4701" s="48"/>
      <c r="D4701" s="48"/>
      <c r="E4701" s="48"/>
      <c r="F4701" s="50"/>
      <c r="G4701" s="51"/>
      <c r="H4701" s="128" t="str">
        <f>IF(F4701="","",_xlfn.IFNA(VLOOKUP(F4701,'سجل المشتريات'!E:M,9,0),"غير مسجلة في المشتريات"))</f>
        <v/>
      </c>
      <c r="I4701" s="27" t="str">
        <f>_xlfn.IFNA(VLOOKUP(E4701,الاوردرات!$B$1:$C$600,2,0),"")</f>
        <v/>
      </c>
      <c r="J4701" s="63"/>
      <c r="L4701" s="125" t="str">
        <f>IF(F4701="","",_xlfn.IFNA((VLOOKUP(F4701,help!L:M,2,0))*G4701,"غير مسجلة في المشتريات"))</f>
        <v/>
      </c>
    </row>
    <row r="4702" spans="2:12" x14ac:dyDescent="0.2">
      <c r="B4702" s="14">
        <f>COUNTIFS($E$3:E4702,تقرير!$E$4)</f>
        <v>21</v>
      </c>
      <c r="C4702" s="48"/>
      <c r="D4702" s="48"/>
      <c r="E4702" s="48"/>
      <c r="F4702" s="50"/>
      <c r="G4702" s="51"/>
      <c r="H4702" s="128" t="str">
        <f>IF(F4702="","",_xlfn.IFNA(VLOOKUP(F4702,'سجل المشتريات'!E:M,9,0),"غير مسجلة في المشتريات"))</f>
        <v/>
      </c>
      <c r="I4702" s="27" t="str">
        <f>_xlfn.IFNA(VLOOKUP(E4702,الاوردرات!$B$1:$C$600,2,0),"")</f>
        <v/>
      </c>
      <c r="J4702" s="63"/>
      <c r="L4702" s="125" t="str">
        <f>IF(F4702="","",_xlfn.IFNA((VLOOKUP(F4702,help!L:M,2,0))*G4702,"غير مسجلة في المشتريات"))</f>
        <v/>
      </c>
    </row>
    <row r="4703" spans="2:12" x14ac:dyDescent="0.2">
      <c r="B4703" s="14">
        <f>COUNTIFS($E$3:E4703,تقرير!$E$4)</f>
        <v>21</v>
      </c>
      <c r="C4703" s="48"/>
      <c r="D4703" s="48"/>
      <c r="E4703" s="48"/>
      <c r="F4703" s="50"/>
      <c r="G4703" s="51"/>
      <c r="H4703" s="128" t="str">
        <f>IF(F4703="","",_xlfn.IFNA(VLOOKUP(F4703,'سجل المشتريات'!E:M,9,0),"غير مسجلة في المشتريات"))</f>
        <v/>
      </c>
      <c r="I4703" s="27" t="str">
        <f>_xlfn.IFNA(VLOOKUP(E4703,الاوردرات!$B$1:$C$600,2,0),"")</f>
        <v/>
      </c>
      <c r="J4703" s="63"/>
      <c r="L4703" s="125" t="str">
        <f>IF(F4703="","",_xlfn.IFNA((VLOOKUP(F4703,help!L:M,2,0))*G4703,"غير مسجلة في المشتريات"))</f>
        <v/>
      </c>
    </row>
    <row r="4704" spans="2:12" x14ac:dyDescent="0.2">
      <c r="B4704" s="14">
        <f>COUNTIFS($E$3:E4704,تقرير!$E$4)</f>
        <v>21</v>
      </c>
      <c r="C4704" s="48"/>
      <c r="D4704" s="48"/>
      <c r="E4704" s="48"/>
      <c r="F4704" s="50"/>
      <c r="G4704" s="51"/>
      <c r="H4704" s="128" t="str">
        <f>IF(F4704="","",_xlfn.IFNA(VLOOKUP(F4704,'سجل المشتريات'!E:M,9,0),"غير مسجلة في المشتريات"))</f>
        <v/>
      </c>
      <c r="I4704" s="27" t="str">
        <f>_xlfn.IFNA(VLOOKUP(E4704,الاوردرات!$B$1:$C$600,2,0),"")</f>
        <v/>
      </c>
      <c r="J4704" s="63"/>
      <c r="L4704" s="125" t="str">
        <f>IF(F4704="","",_xlfn.IFNA((VLOOKUP(F4704,help!L:M,2,0))*G4704,"غير مسجلة في المشتريات"))</f>
        <v/>
      </c>
    </row>
    <row r="4705" spans="2:12" x14ac:dyDescent="0.2">
      <c r="B4705" s="14">
        <f>COUNTIFS($E$3:E4705,تقرير!$E$4)</f>
        <v>21</v>
      </c>
      <c r="C4705" s="48"/>
      <c r="D4705" s="48"/>
      <c r="E4705" s="48"/>
      <c r="F4705" s="50"/>
      <c r="G4705" s="51"/>
      <c r="H4705" s="128" t="str">
        <f>IF(F4705="","",_xlfn.IFNA(VLOOKUP(F4705,'سجل المشتريات'!E:M,9,0),"غير مسجلة في المشتريات"))</f>
        <v/>
      </c>
      <c r="I4705" s="27" t="str">
        <f>_xlfn.IFNA(VLOOKUP(E4705,الاوردرات!$B$1:$C$600,2,0),"")</f>
        <v/>
      </c>
      <c r="J4705" s="63"/>
      <c r="L4705" s="125" t="str">
        <f>IF(F4705="","",_xlfn.IFNA((VLOOKUP(F4705,help!L:M,2,0))*G4705,"غير مسجلة في المشتريات"))</f>
        <v/>
      </c>
    </row>
    <row r="4706" spans="2:12" x14ac:dyDescent="0.2">
      <c r="B4706" s="14">
        <f>COUNTIFS($E$3:E4706,تقرير!$E$4)</f>
        <v>21</v>
      </c>
      <c r="C4706" s="48"/>
      <c r="D4706" s="48"/>
      <c r="E4706" s="48"/>
      <c r="F4706" s="50"/>
      <c r="G4706" s="51"/>
      <c r="H4706" s="128" t="str">
        <f>IF(F4706="","",_xlfn.IFNA(VLOOKUP(F4706,'سجل المشتريات'!E:M,9,0),"غير مسجلة في المشتريات"))</f>
        <v/>
      </c>
      <c r="I4706" s="27" t="str">
        <f>_xlfn.IFNA(VLOOKUP(E4706,الاوردرات!$B$1:$C$600,2,0),"")</f>
        <v/>
      </c>
      <c r="J4706" s="63"/>
      <c r="L4706" s="125" t="str">
        <f>IF(F4706="","",_xlfn.IFNA((VLOOKUP(F4706,help!L:M,2,0))*G4706,"غير مسجلة في المشتريات"))</f>
        <v/>
      </c>
    </row>
    <row r="4707" spans="2:12" x14ac:dyDescent="0.2">
      <c r="B4707" s="14">
        <f>COUNTIFS($E$3:E4707,تقرير!$E$4)</f>
        <v>21</v>
      </c>
      <c r="C4707" s="48"/>
      <c r="D4707" s="48"/>
      <c r="E4707" s="48"/>
      <c r="F4707" s="50"/>
      <c r="G4707" s="51"/>
      <c r="H4707" s="128" t="str">
        <f>IF(F4707="","",_xlfn.IFNA(VLOOKUP(F4707,'سجل المشتريات'!E:M,9,0),"غير مسجلة في المشتريات"))</f>
        <v/>
      </c>
      <c r="I4707" s="27" t="str">
        <f>_xlfn.IFNA(VLOOKUP(E4707,الاوردرات!$B$1:$C$600,2,0),"")</f>
        <v/>
      </c>
      <c r="J4707" s="63"/>
      <c r="L4707" s="125" t="str">
        <f>IF(F4707="","",_xlfn.IFNA((VLOOKUP(F4707,help!L:M,2,0))*G4707,"غير مسجلة في المشتريات"))</f>
        <v/>
      </c>
    </row>
    <row r="4708" spans="2:12" x14ac:dyDescent="0.2">
      <c r="B4708" s="14">
        <f>COUNTIFS($E$3:E4708,تقرير!$E$4)</f>
        <v>21</v>
      </c>
      <c r="C4708" s="48"/>
      <c r="D4708" s="48"/>
      <c r="E4708" s="48"/>
      <c r="F4708" s="50"/>
      <c r="G4708" s="51"/>
      <c r="H4708" s="128" t="str">
        <f>IF(F4708="","",_xlfn.IFNA(VLOOKUP(F4708,'سجل المشتريات'!E:M,9,0),"غير مسجلة في المشتريات"))</f>
        <v/>
      </c>
      <c r="I4708" s="27" t="str">
        <f>_xlfn.IFNA(VLOOKUP(E4708,الاوردرات!$B$1:$C$600,2,0),"")</f>
        <v/>
      </c>
      <c r="J4708" s="63"/>
      <c r="L4708" s="125" t="str">
        <f>IF(F4708="","",_xlfn.IFNA((VLOOKUP(F4708,help!L:M,2,0))*G4708,"غير مسجلة في المشتريات"))</f>
        <v/>
      </c>
    </row>
    <row r="4709" spans="2:12" x14ac:dyDescent="0.2">
      <c r="B4709" s="14">
        <f>COUNTIFS($E$3:E4709,تقرير!$E$4)</f>
        <v>21</v>
      </c>
      <c r="C4709" s="48"/>
      <c r="D4709" s="48"/>
      <c r="E4709" s="48"/>
      <c r="F4709" s="50"/>
      <c r="G4709" s="51"/>
      <c r="H4709" s="128" t="str">
        <f>IF(F4709="","",_xlfn.IFNA(VLOOKUP(F4709,'سجل المشتريات'!E:M,9,0),"غير مسجلة في المشتريات"))</f>
        <v/>
      </c>
      <c r="I4709" s="27" t="str">
        <f>_xlfn.IFNA(VLOOKUP(E4709,الاوردرات!$B$1:$C$600,2,0),"")</f>
        <v/>
      </c>
      <c r="J4709" s="63"/>
      <c r="L4709" s="125" t="str">
        <f>IF(F4709="","",_xlfn.IFNA((VLOOKUP(F4709,help!L:M,2,0))*G4709,"غير مسجلة في المشتريات"))</f>
        <v/>
      </c>
    </row>
    <row r="4710" spans="2:12" x14ac:dyDescent="0.2">
      <c r="B4710" s="14">
        <f>COUNTIFS($E$3:E4710,تقرير!$E$4)</f>
        <v>21</v>
      </c>
      <c r="C4710" s="48"/>
      <c r="D4710" s="48"/>
      <c r="E4710" s="48"/>
      <c r="F4710" s="50"/>
      <c r="G4710" s="51"/>
      <c r="H4710" s="128" t="str">
        <f>IF(F4710="","",_xlfn.IFNA(VLOOKUP(F4710,'سجل المشتريات'!E:M,9,0),"غير مسجلة في المشتريات"))</f>
        <v/>
      </c>
      <c r="I4710" s="27" t="str">
        <f>_xlfn.IFNA(VLOOKUP(E4710,الاوردرات!$B$1:$C$600,2,0),"")</f>
        <v/>
      </c>
      <c r="J4710" s="63"/>
      <c r="L4710" s="125" t="str">
        <f>IF(F4710="","",_xlfn.IFNA((VLOOKUP(F4710,help!L:M,2,0))*G4710,"غير مسجلة في المشتريات"))</f>
        <v/>
      </c>
    </row>
    <row r="4711" spans="2:12" x14ac:dyDescent="0.2">
      <c r="B4711" s="14">
        <f>COUNTIFS($E$3:E4711,تقرير!$E$4)</f>
        <v>21</v>
      </c>
      <c r="C4711" s="48"/>
      <c r="D4711" s="48"/>
      <c r="E4711" s="48"/>
      <c r="F4711" s="50"/>
      <c r="G4711" s="51"/>
      <c r="H4711" s="128" t="str">
        <f>IF(F4711="","",_xlfn.IFNA(VLOOKUP(F4711,'سجل المشتريات'!E:M,9,0),"غير مسجلة في المشتريات"))</f>
        <v/>
      </c>
      <c r="I4711" s="27" t="str">
        <f>_xlfn.IFNA(VLOOKUP(E4711,الاوردرات!$B$1:$C$600,2,0),"")</f>
        <v/>
      </c>
      <c r="J4711" s="63"/>
      <c r="L4711" s="125" t="str">
        <f>IF(F4711="","",_xlfn.IFNA((VLOOKUP(F4711,help!L:M,2,0))*G4711,"غير مسجلة في المشتريات"))</f>
        <v/>
      </c>
    </row>
    <row r="4712" spans="2:12" x14ac:dyDescent="0.2">
      <c r="B4712" s="14">
        <f>COUNTIFS($E$3:E4712,تقرير!$E$4)</f>
        <v>21</v>
      </c>
      <c r="C4712" s="48"/>
      <c r="D4712" s="48"/>
      <c r="E4712" s="48"/>
      <c r="F4712" s="50"/>
      <c r="G4712" s="51"/>
      <c r="H4712" s="128" t="str">
        <f>IF(F4712="","",_xlfn.IFNA(VLOOKUP(F4712,'سجل المشتريات'!E:M,9,0),"غير مسجلة في المشتريات"))</f>
        <v/>
      </c>
      <c r="I4712" s="27" t="str">
        <f>_xlfn.IFNA(VLOOKUP(E4712,الاوردرات!$B$1:$C$600,2,0),"")</f>
        <v/>
      </c>
      <c r="J4712" s="63"/>
      <c r="L4712" s="125" t="str">
        <f>IF(F4712="","",_xlfn.IFNA((VLOOKUP(F4712,help!L:M,2,0))*G4712,"غير مسجلة في المشتريات"))</f>
        <v/>
      </c>
    </row>
    <row r="4713" spans="2:12" x14ac:dyDescent="0.2">
      <c r="B4713" s="14">
        <f>COUNTIFS($E$3:E4713,تقرير!$E$4)</f>
        <v>21</v>
      </c>
      <c r="C4713" s="48"/>
      <c r="D4713" s="48"/>
      <c r="E4713" s="48"/>
      <c r="F4713" s="50"/>
      <c r="G4713" s="51"/>
      <c r="H4713" s="128" t="str">
        <f>IF(F4713="","",_xlfn.IFNA(VLOOKUP(F4713,'سجل المشتريات'!E:M,9,0),"غير مسجلة في المشتريات"))</f>
        <v/>
      </c>
      <c r="I4713" s="27" t="str">
        <f>_xlfn.IFNA(VLOOKUP(E4713,الاوردرات!$B$1:$C$600,2,0),"")</f>
        <v/>
      </c>
      <c r="J4713" s="63"/>
      <c r="L4713" s="125" t="str">
        <f>IF(F4713="","",_xlfn.IFNA((VLOOKUP(F4713,help!L:M,2,0))*G4713,"غير مسجلة في المشتريات"))</f>
        <v/>
      </c>
    </row>
    <row r="4714" spans="2:12" x14ac:dyDescent="0.2">
      <c r="B4714" s="14">
        <f>COUNTIFS($E$3:E4714,تقرير!$E$4)</f>
        <v>21</v>
      </c>
      <c r="C4714" s="48"/>
      <c r="D4714" s="48"/>
      <c r="E4714" s="48"/>
      <c r="F4714" s="50"/>
      <c r="G4714" s="51"/>
      <c r="H4714" s="128" t="str">
        <f>IF(F4714="","",_xlfn.IFNA(VLOOKUP(F4714,'سجل المشتريات'!E:M,9,0),"غير مسجلة في المشتريات"))</f>
        <v/>
      </c>
      <c r="I4714" s="27" t="str">
        <f>_xlfn.IFNA(VLOOKUP(E4714,الاوردرات!$B$1:$C$600,2,0),"")</f>
        <v/>
      </c>
      <c r="J4714" s="63"/>
      <c r="L4714" s="125" t="str">
        <f>IF(F4714="","",_xlfn.IFNA((VLOOKUP(F4714,help!L:M,2,0))*G4714,"غير مسجلة في المشتريات"))</f>
        <v/>
      </c>
    </row>
    <row r="4715" spans="2:12" x14ac:dyDescent="0.2">
      <c r="B4715" s="14">
        <f>COUNTIFS($E$3:E4715,تقرير!$E$4)</f>
        <v>21</v>
      </c>
      <c r="C4715" s="48"/>
      <c r="D4715" s="48"/>
      <c r="E4715" s="48"/>
      <c r="F4715" s="50"/>
      <c r="G4715" s="51"/>
      <c r="H4715" s="128" t="str">
        <f>IF(F4715="","",_xlfn.IFNA(VLOOKUP(F4715,'سجل المشتريات'!E:M,9,0),"غير مسجلة في المشتريات"))</f>
        <v/>
      </c>
      <c r="I4715" s="27" t="str">
        <f>_xlfn.IFNA(VLOOKUP(E4715,الاوردرات!$B$1:$C$600,2,0),"")</f>
        <v/>
      </c>
      <c r="J4715" s="63"/>
      <c r="L4715" s="125" t="str">
        <f>IF(F4715="","",_xlfn.IFNA((VLOOKUP(F4715,help!L:M,2,0))*G4715,"غير مسجلة في المشتريات"))</f>
        <v/>
      </c>
    </row>
    <row r="4716" spans="2:12" x14ac:dyDescent="0.2">
      <c r="B4716" s="14">
        <f>COUNTIFS($E$3:E4716,تقرير!$E$4)</f>
        <v>21</v>
      </c>
      <c r="C4716" s="48"/>
      <c r="D4716" s="48"/>
      <c r="E4716" s="48"/>
      <c r="F4716" s="50"/>
      <c r="G4716" s="51"/>
      <c r="H4716" s="128" t="str">
        <f>IF(F4716="","",_xlfn.IFNA(VLOOKUP(F4716,'سجل المشتريات'!E:M,9,0),"غير مسجلة في المشتريات"))</f>
        <v/>
      </c>
      <c r="I4716" s="27" t="str">
        <f>_xlfn.IFNA(VLOOKUP(E4716,الاوردرات!$B$1:$C$600,2,0),"")</f>
        <v/>
      </c>
      <c r="J4716" s="63"/>
      <c r="L4716" s="125" t="str">
        <f>IF(F4716="","",_xlfn.IFNA((VLOOKUP(F4716,help!L:M,2,0))*G4716,"غير مسجلة في المشتريات"))</f>
        <v/>
      </c>
    </row>
    <row r="4717" spans="2:12" x14ac:dyDescent="0.2">
      <c r="B4717" s="14">
        <f>COUNTIFS($E$3:E4717,تقرير!$E$4)</f>
        <v>21</v>
      </c>
      <c r="C4717" s="48"/>
      <c r="D4717" s="48"/>
      <c r="E4717" s="48"/>
      <c r="F4717" s="50"/>
      <c r="G4717" s="51"/>
      <c r="H4717" s="128" t="str">
        <f>IF(F4717="","",_xlfn.IFNA(VLOOKUP(F4717,'سجل المشتريات'!E:M,9,0),"غير مسجلة في المشتريات"))</f>
        <v/>
      </c>
      <c r="I4717" s="27" t="str">
        <f>_xlfn.IFNA(VLOOKUP(E4717,الاوردرات!$B$1:$C$600,2,0),"")</f>
        <v/>
      </c>
      <c r="J4717" s="63"/>
      <c r="L4717" s="125" t="str">
        <f>IF(F4717="","",_xlfn.IFNA((VLOOKUP(F4717,help!L:M,2,0))*G4717,"غير مسجلة في المشتريات"))</f>
        <v/>
      </c>
    </row>
    <row r="4718" spans="2:12" x14ac:dyDescent="0.2">
      <c r="B4718" s="14">
        <f>COUNTIFS($E$3:E4718,تقرير!$E$4)</f>
        <v>21</v>
      </c>
      <c r="C4718" s="48"/>
      <c r="D4718" s="48"/>
      <c r="E4718" s="48"/>
      <c r="F4718" s="50"/>
      <c r="G4718" s="51"/>
      <c r="H4718" s="128" t="str">
        <f>IF(F4718="","",_xlfn.IFNA(VLOOKUP(F4718,'سجل المشتريات'!E:M,9,0),"غير مسجلة في المشتريات"))</f>
        <v/>
      </c>
      <c r="I4718" s="27" t="str">
        <f>_xlfn.IFNA(VLOOKUP(E4718,الاوردرات!$B$1:$C$600,2,0),"")</f>
        <v/>
      </c>
      <c r="J4718" s="63"/>
      <c r="L4718" s="125" t="str">
        <f>IF(F4718="","",_xlfn.IFNA((VLOOKUP(F4718,help!L:M,2,0))*G4718,"غير مسجلة في المشتريات"))</f>
        <v/>
      </c>
    </row>
    <row r="4719" spans="2:12" x14ac:dyDescent="0.2">
      <c r="B4719" s="14">
        <f>COUNTIFS($E$3:E4719,تقرير!$E$4)</f>
        <v>21</v>
      </c>
      <c r="C4719" s="48"/>
      <c r="D4719" s="48"/>
      <c r="E4719" s="48"/>
      <c r="F4719" s="50"/>
      <c r="G4719" s="51"/>
      <c r="H4719" s="128" t="str">
        <f>IF(F4719="","",_xlfn.IFNA(VLOOKUP(F4719,'سجل المشتريات'!E:M,9,0),"غير مسجلة في المشتريات"))</f>
        <v/>
      </c>
      <c r="I4719" s="27" t="str">
        <f>_xlfn.IFNA(VLOOKUP(E4719,الاوردرات!$B$1:$C$600,2,0),"")</f>
        <v/>
      </c>
      <c r="J4719" s="63"/>
      <c r="L4719" s="125" t="str">
        <f>IF(F4719="","",_xlfn.IFNA((VLOOKUP(F4719,help!L:M,2,0))*G4719,"غير مسجلة في المشتريات"))</f>
        <v/>
      </c>
    </row>
    <row r="4720" spans="2:12" x14ac:dyDescent="0.2">
      <c r="B4720" s="14">
        <f>COUNTIFS($E$3:E4720,تقرير!$E$4)</f>
        <v>21</v>
      </c>
      <c r="C4720" s="48"/>
      <c r="D4720" s="48"/>
      <c r="E4720" s="48"/>
      <c r="F4720" s="50"/>
      <c r="G4720" s="51"/>
      <c r="H4720" s="128" t="str">
        <f>IF(F4720="","",_xlfn.IFNA(VLOOKUP(F4720,'سجل المشتريات'!E:M,9,0),"غير مسجلة في المشتريات"))</f>
        <v/>
      </c>
      <c r="I4720" s="27" t="str">
        <f>_xlfn.IFNA(VLOOKUP(E4720,الاوردرات!$B$1:$C$600,2,0),"")</f>
        <v/>
      </c>
      <c r="J4720" s="63"/>
      <c r="L4720" s="125" t="str">
        <f>IF(F4720="","",_xlfn.IFNA((VLOOKUP(F4720,help!L:M,2,0))*G4720,"غير مسجلة في المشتريات"))</f>
        <v/>
      </c>
    </row>
    <row r="4721" spans="2:12" x14ac:dyDescent="0.2">
      <c r="B4721" s="14">
        <f>COUNTIFS($E$3:E4721,تقرير!$E$4)</f>
        <v>21</v>
      </c>
      <c r="C4721" s="48"/>
      <c r="D4721" s="48"/>
      <c r="E4721" s="48"/>
      <c r="F4721" s="50"/>
      <c r="G4721" s="51"/>
      <c r="H4721" s="128" t="str">
        <f>IF(F4721="","",_xlfn.IFNA(VLOOKUP(F4721,'سجل المشتريات'!E:M,9,0),"غير مسجلة في المشتريات"))</f>
        <v/>
      </c>
      <c r="I4721" s="27" t="str">
        <f>_xlfn.IFNA(VLOOKUP(E4721,الاوردرات!$B$1:$C$600,2,0),"")</f>
        <v/>
      </c>
      <c r="J4721" s="63"/>
      <c r="L4721" s="125" t="str">
        <f>IF(F4721="","",_xlfn.IFNA((VLOOKUP(F4721,help!L:M,2,0))*G4721,"غير مسجلة في المشتريات"))</f>
        <v/>
      </c>
    </row>
    <row r="4722" spans="2:12" x14ac:dyDescent="0.2">
      <c r="B4722" s="14">
        <f>COUNTIFS($E$3:E4722,تقرير!$E$4)</f>
        <v>21</v>
      </c>
      <c r="C4722" s="48"/>
      <c r="D4722" s="48"/>
      <c r="E4722" s="48"/>
      <c r="F4722" s="50"/>
      <c r="G4722" s="51"/>
      <c r="H4722" s="128" t="str">
        <f>IF(F4722="","",_xlfn.IFNA(VLOOKUP(F4722,'سجل المشتريات'!E:M,9,0),"غير مسجلة في المشتريات"))</f>
        <v/>
      </c>
      <c r="I4722" s="27" t="str">
        <f>_xlfn.IFNA(VLOOKUP(E4722,الاوردرات!$B$1:$C$600,2,0),"")</f>
        <v/>
      </c>
      <c r="J4722" s="63"/>
      <c r="L4722" s="125" t="str">
        <f>IF(F4722="","",_xlfn.IFNA((VLOOKUP(F4722,help!L:M,2,0))*G4722,"غير مسجلة في المشتريات"))</f>
        <v/>
      </c>
    </row>
    <row r="4723" spans="2:12" x14ac:dyDescent="0.2">
      <c r="B4723" s="14">
        <f>COUNTIFS($E$3:E4723,تقرير!$E$4)</f>
        <v>21</v>
      </c>
      <c r="C4723" s="48"/>
      <c r="D4723" s="48"/>
      <c r="E4723" s="48"/>
      <c r="F4723" s="50"/>
      <c r="G4723" s="51"/>
      <c r="H4723" s="128" t="str">
        <f>IF(F4723="","",_xlfn.IFNA(VLOOKUP(F4723,'سجل المشتريات'!E:M,9,0),"غير مسجلة في المشتريات"))</f>
        <v/>
      </c>
      <c r="I4723" s="27" t="str">
        <f>_xlfn.IFNA(VLOOKUP(E4723,الاوردرات!$B$1:$C$600,2,0),"")</f>
        <v/>
      </c>
      <c r="J4723" s="63"/>
      <c r="L4723" s="125" t="str">
        <f>IF(F4723="","",_xlfn.IFNA((VLOOKUP(F4723,help!L:M,2,0))*G4723,"غير مسجلة في المشتريات"))</f>
        <v/>
      </c>
    </row>
    <row r="4724" spans="2:12" x14ac:dyDescent="0.2">
      <c r="B4724" s="14">
        <f>COUNTIFS($E$3:E4724,تقرير!$E$4)</f>
        <v>21</v>
      </c>
      <c r="C4724" s="48"/>
      <c r="D4724" s="48"/>
      <c r="E4724" s="48"/>
      <c r="F4724" s="50"/>
      <c r="G4724" s="51"/>
      <c r="H4724" s="128" t="str">
        <f>IF(F4724="","",_xlfn.IFNA(VLOOKUP(F4724,'سجل المشتريات'!E:M,9,0),"غير مسجلة في المشتريات"))</f>
        <v/>
      </c>
      <c r="I4724" s="27" t="str">
        <f>_xlfn.IFNA(VLOOKUP(E4724,الاوردرات!$B$1:$C$600,2,0),"")</f>
        <v/>
      </c>
      <c r="J4724" s="63"/>
      <c r="L4724" s="125" t="str">
        <f>IF(F4724="","",_xlfn.IFNA((VLOOKUP(F4724,help!L:M,2,0))*G4724,"غير مسجلة في المشتريات"))</f>
        <v/>
      </c>
    </row>
    <row r="4725" spans="2:12" x14ac:dyDescent="0.2">
      <c r="B4725" s="14">
        <f>COUNTIFS($E$3:E4725,تقرير!$E$4)</f>
        <v>21</v>
      </c>
      <c r="C4725" s="48"/>
      <c r="D4725" s="48"/>
      <c r="E4725" s="48"/>
      <c r="F4725" s="50"/>
      <c r="G4725" s="51"/>
      <c r="H4725" s="128" t="str">
        <f>IF(F4725="","",_xlfn.IFNA(VLOOKUP(F4725,'سجل المشتريات'!E:M,9,0),"غير مسجلة في المشتريات"))</f>
        <v/>
      </c>
      <c r="I4725" s="27" t="str">
        <f>_xlfn.IFNA(VLOOKUP(E4725,الاوردرات!$B$1:$C$600,2,0),"")</f>
        <v/>
      </c>
      <c r="J4725" s="63"/>
      <c r="L4725" s="125" t="str">
        <f>IF(F4725="","",_xlfn.IFNA((VLOOKUP(F4725,help!L:M,2,0))*G4725,"غير مسجلة في المشتريات"))</f>
        <v/>
      </c>
    </row>
    <row r="4726" spans="2:12" x14ac:dyDescent="0.2">
      <c r="B4726" s="14">
        <f>COUNTIFS($E$3:E4726,تقرير!$E$4)</f>
        <v>21</v>
      </c>
      <c r="C4726" s="48"/>
      <c r="D4726" s="48"/>
      <c r="E4726" s="48"/>
      <c r="F4726" s="50"/>
      <c r="G4726" s="51"/>
      <c r="H4726" s="128" t="str">
        <f>IF(F4726="","",_xlfn.IFNA(VLOOKUP(F4726,'سجل المشتريات'!E:M,9,0),"غير مسجلة في المشتريات"))</f>
        <v/>
      </c>
      <c r="I4726" s="27" t="str">
        <f>_xlfn.IFNA(VLOOKUP(E4726,الاوردرات!$B$1:$C$600,2,0),"")</f>
        <v/>
      </c>
      <c r="J4726" s="63"/>
      <c r="L4726" s="125" t="str">
        <f>IF(F4726="","",_xlfn.IFNA((VLOOKUP(F4726,help!L:M,2,0))*G4726,"غير مسجلة في المشتريات"))</f>
        <v/>
      </c>
    </row>
    <row r="4727" spans="2:12" x14ac:dyDescent="0.2">
      <c r="B4727" s="14">
        <f>COUNTIFS($E$3:E4727,تقرير!$E$4)</f>
        <v>21</v>
      </c>
      <c r="C4727" s="48"/>
      <c r="D4727" s="48"/>
      <c r="E4727" s="48"/>
      <c r="F4727" s="50"/>
      <c r="G4727" s="51"/>
      <c r="H4727" s="128" t="str">
        <f>IF(F4727="","",_xlfn.IFNA(VLOOKUP(F4727,'سجل المشتريات'!E:M,9,0),"غير مسجلة في المشتريات"))</f>
        <v/>
      </c>
      <c r="I4727" s="27" t="str">
        <f>_xlfn.IFNA(VLOOKUP(E4727,الاوردرات!$B$1:$C$600,2,0),"")</f>
        <v/>
      </c>
      <c r="J4727" s="63"/>
      <c r="L4727" s="125" t="str">
        <f>IF(F4727="","",_xlfn.IFNA((VLOOKUP(F4727,help!L:M,2,0))*G4727,"غير مسجلة في المشتريات"))</f>
        <v/>
      </c>
    </row>
    <row r="4728" spans="2:12" x14ac:dyDescent="0.2">
      <c r="B4728" s="14">
        <f>COUNTIFS($E$3:E4728,تقرير!$E$4)</f>
        <v>21</v>
      </c>
      <c r="C4728" s="48"/>
      <c r="D4728" s="48"/>
      <c r="E4728" s="48"/>
      <c r="F4728" s="50"/>
      <c r="G4728" s="51"/>
      <c r="H4728" s="128" t="str">
        <f>IF(F4728="","",_xlfn.IFNA(VLOOKUP(F4728,'سجل المشتريات'!E:M,9,0),"غير مسجلة في المشتريات"))</f>
        <v/>
      </c>
      <c r="I4728" s="27" t="str">
        <f>_xlfn.IFNA(VLOOKUP(E4728,الاوردرات!$B$1:$C$600,2,0),"")</f>
        <v/>
      </c>
      <c r="J4728" s="63"/>
      <c r="L4728" s="125" t="str">
        <f>IF(F4728="","",_xlfn.IFNA((VLOOKUP(F4728,help!L:M,2,0))*G4728,"غير مسجلة في المشتريات"))</f>
        <v/>
      </c>
    </row>
    <row r="4729" spans="2:12" x14ac:dyDescent="0.2">
      <c r="B4729" s="14">
        <f>COUNTIFS($E$3:E4729,تقرير!$E$4)</f>
        <v>21</v>
      </c>
      <c r="C4729" s="48"/>
      <c r="D4729" s="48"/>
      <c r="E4729" s="48"/>
      <c r="F4729" s="50"/>
      <c r="G4729" s="51"/>
      <c r="H4729" s="128" t="str">
        <f>IF(F4729="","",_xlfn.IFNA(VLOOKUP(F4729,'سجل المشتريات'!E:M,9,0),"غير مسجلة في المشتريات"))</f>
        <v/>
      </c>
      <c r="I4729" s="27" t="str">
        <f>_xlfn.IFNA(VLOOKUP(E4729,الاوردرات!$B$1:$C$600,2,0),"")</f>
        <v/>
      </c>
      <c r="J4729" s="63"/>
      <c r="L4729" s="125" t="str">
        <f>IF(F4729="","",_xlfn.IFNA((VLOOKUP(F4729,help!L:M,2,0))*G4729,"غير مسجلة في المشتريات"))</f>
        <v/>
      </c>
    </row>
    <row r="4730" spans="2:12" x14ac:dyDescent="0.2">
      <c r="B4730" s="14">
        <f>COUNTIFS($E$3:E4730,تقرير!$E$4)</f>
        <v>21</v>
      </c>
      <c r="C4730" s="48"/>
      <c r="D4730" s="48"/>
      <c r="E4730" s="48"/>
      <c r="F4730" s="50"/>
      <c r="G4730" s="51"/>
      <c r="H4730" s="128" t="str">
        <f>IF(F4730="","",_xlfn.IFNA(VLOOKUP(F4730,'سجل المشتريات'!E:M,9,0),"غير مسجلة في المشتريات"))</f>
        <v/>
      </c>
      <c r="I4730" s="27" t="str">
        <f>_xlfn.IFNA(VLOOKUP(E4730,الاوردرات!$B$1:$C$600,2,0),"")</f>
        <v/>
      </c>
      <c r="J4730" s="63"/>
      <c r="L4730" s="125" t="str">
        <f>IF(F4730="","",_xlfn.IFNA((VLOOKUP(F4730,help!L:M,2,0))*G4730,"غير مسجلة في المشتريات"))</f>
        <v/>
      </c>
    </row>
    <row r="4731" spans="2:12" x14ac:dyDescent="0.2">
      <c r="B4731" s="14">
        <f>COUNTIFS($E$3:E4731,تقرير!$E$4)</f>
        <v>21</v>
      </c>
      <c r="C4731" s="48"/>
      <c r="D4731" s="48"/>
      <c r="E4731" s="48"/>
      <c r="F4731" s="50"/>
      <c r="G4731" s="51"/>
      <c r="H4731" s="128" t="str">
        <f>IF(F4731="","",_xlfn.IFNA(VLOOKUP(F4731,'سجل المشتريات'!E:M,9,0),"غير مسجلة في المشتريات"))</f>
        <v/>
      </c>
      <c r="I4731" s="27" t="str">
        <f>_xlfn.IFNA(VLOOKUP(E4731,الاوردرات!$B$1:$C$600,2,0),"")</f>
        <v/>
      </c>
      <c r="J4731" s="63"/>
      <c r="L4731" s="125" t="str">
        <f>IF(F4731="","",_xlfn.IFNA((VLOOKUP(F4731,help!L:M,2,0))*G4731,"غير مسجلة في المشتريات"))</f>
        <v/>
      </c>
    </row>
    <row r="4732" spans="2:12" x14ac:dyDescent="0.2">
      <c r="B4732" s="14">
        <f>COUNTIFS($E$3:E4732,تقرير!$E$4)</f>
        <v>21</v>
      </c>
      <c r="C4732" s="48"/>
      <c r="D4732" s="48"/>
      <c r="E4732" s="48"/>
      <c r="F4732" s="50"/>
      <c r="G4732" s="51"/>
      <c r="H4732" s="128" t="str">
        <f>IF(F4732="","",_xlfn.IFNA(VLOOKUP(F4732,'سجل المشتريات'!E:M,9,0),"غير مسجلة في المشتريات"))</f>
        <v/>
      </c>
      <c r="I4732" s="27" t="str">
        <f>_xlfn.IFNA(VLOOKUP(E4732,الاوردرات!$B$1:$C$600,2,0),"")</f>
        <v/>
      </c>
      <c r="J4732" s="63"/>
      <c r="L4732" s="125" t="str">
        <f>IF(F4732="","",_xlfn.IFNA((VLOOKUP(F4732,help!L:M,2,0))*G4732,"غير مسجلة في المشتريات"))</f>
        <v/>
      </c>
    </row>
    <row r="4733" spans="2:12" x14ac:dyDescent="0.2">
      <c r="B4733" s="14">
        <f>COUNTIFS($E$3:E4733,تقرير!$E$4)</f>
        <v>21</v>
      </c>
      <c r="C4733" s="48"/>
      <c r="D4733" s="48"/>
      <c r="E4733" s="48"/>
      <c r="F4733" s="50"/>
      <c r="G4733" s="51"/>
      <c r="H4733" s="128" t="str">
        <f>IF(F4733="","",_xlfn.IFNA(VLOOKUP(F4733,'سجل المشتريات'!E:M,9,0),"غير مسجلة في المشتريات"))</f>
        <v/>
      </c>
      <c r="I4733" s="27" t="str">
        <f>_xlfn.IFNA(VLOOKUP(E4733,الاوردرات!$B$1:$C$600,2,0),"")</f>
        <v/>
      </c>
      <c r="J4733" s="63"/>
      <c r="L4733" s="125" t="str">
        <f>IF(F4733="","",_xlfn.IFNA((VLOOKUP(F4733,help!L:M,2,0))*G4733,"غير مسجلة في المشتريات"))</f>
        <v/>
      </c>
    </row>
    <row r="4734" spans="2:12" x14ac:dyDescent="0.2">
      <c r="B4734" s="14">
        <f>COUNTIFS($E$3:E4734,تقرير!$E$4)</f>
        <v>21</v>
      </c>
      <c r="C4734" s="48"/>
      <c r="D4734" s="48"/>
      <c r="E4734" s="48"/>
      <c r="F4734" s="50"/>
      <c r="G4734" s="51"/>
      <c r="H4734" s="128" t="str">
        <f>IF(F4734="","",_xlfn.IFNA(VLOOKUP(F4734,'سجل المشتريات'!E:M,9,0),"غير مسجلة في المشتريات"))</f>
        <v/>
      </c>
      <c r="I4734" s="27" t="str">
        <f>_xlfn.IFNA(VLOOKUP(E4734,الاوردرات!$B$1:$C$600,2,0),"")</f>
        <v/>
      </c>
      <c r="J4734" s="63"/>
      <c r="L4734" s="125" t="str">
        <f>IF(F4734="","",_xlfn.IFNA((VLOOKUP(F4734,help!L:M,2,0))*G4734,"غير مسجلة في المشتريات"))</f>
        <v/>
      </c>
    </row>
    <row r="4735" spans="2:12" x14ac:dyDescent="0.2">
      <c r="B4735" s="14">
        <f>COUNTIFS($E$3:E4735,تقرير!$E$4)</f>
        <v>21</v>
      </c>
      <c r="C4735" s="48"/>
      <c r="D4735" s="48"/>
      <c r="E4735" s="48"/>
      <c r="F4735" s="50"/>
      <c r="G4735" s="51"/>
      <c r="H4735" s="128" t="str">
        <f>IF(F4735="","",_xlfn.IFNA(VLOOKUP(F4735,'سجل المشتريات'!E:M,9,0),"غير مسجلة في المشتريات"))</f>
        <v/>
      </c>
      <c r="I4735" s="27" t="str">
        <f>_xlfn.IFNA(VLOOKUP(E4735,الاوردرات!$B$1:$C$600,2,0),"")</f>
        <v/>
      </c>
      <c r="J4735" s="63"/>
      <c r="L4735" s="125" t="str">
        <f>IF(F4735="","",_xlfn.IFNA((VLOOKUP(F4735,help!L:M,2,0))*G4735,"غير مسجلة في المشتريات"))</f>
        <v/>
      </c>
    </row>
    <row r="4736" spans="2:12" x14ac:dyDescent="0.2">
      <c r="B4736" s="14">
        <f>COUNTIFS($E$3:E4736,تقرير!$E$4)</f>
        <v>21</v>
      </c>
      <c r="C4736" s="48"/>
      <c r="D4736" s="48"/>
      <c r="E4736" s="48"/>
      <c r="F4736" s="50"/>
      <c r="G4736" s="51"/>
      <c r="H4736" s="128" t="str">
        <f>IF(F4736="","",_xlfn.IFNA(VLOOKUP(F4736,'سجل المشتريات'!E:M,9,0),"غير مسجلة في المشتريات"))</f>
        <v/>
      </c>
      <c r="I4736" s="27" t="str">
        <f>_xlfn.IFNA(VLOOKUP(E4736,الاوردرات!$B$1:$C$600,2,0),"")</f>
        <v/>
      </c>
      <c r="J4736" s="63"/>
      <c r="L4736" s="125" t="str">
        <f>IF(F4736="","",_xlfn.IFNA((VLOOKUP(F4736,help!L:M,2,0))*G4736,"غير مسجلة في المشتريات"))</f>
        <v/>
      </c>
    </row>
    <row r="4737" spans="2:12" x14ac:dyDescent="0.2">
      <c r="B4737" s="14">
        <f>COUNTIFS($E$3:E4737,تقرير!$E$4)</f>
        <v>21</v>
      </c>
      <c r="C4737" s="48"/>
      <c r="D4737" s="48"/>
      <c r="E4737" s="48"/>
      <c r="F4737" s="50"/>
      <c r="G4737" s="51"/>
      <c r="H4737" s="128" t="str">
        <f>IF(F4737="","",_xlfn.IFNA(VLOOKUP(F4737,'سجل المشتريات'!E:M,9,0),"غير مسجلة في المشتريات"))</f>
        <v/>
      </c>
      <c r="I4737" s="27" t="str">
        <f>_xlfn.IFNA(VLOOKUP(E4737,الاوردرات!$B$1:$C$600,2,0),"")</f>
        <v/>
      </c>
      <c r="J4737" s="63"/>
      <c r="L4737" s="125" t="str">
        <f>IF(F4737="","",_xlfn.IFNA((VLOOKUP(F4737,help!L:M,2,0))*G4737,"غير مسجلة في المشتريات"))</f>
        <v/>
      </c>
    </row>
    <row r="4738" spans="2:12" x14ac:dyDescent="0.2">
      <c r="B4738" s="14">
        <f>COUNTIFS($E$3:E4738,تقرير!$E$4)</f>
        <v>21</v>
      </c>
      <c r="C4738" s="48"/>
      <c r="D4738" s="48"/>
      <c r="E4738" s="48"/>
      <c r="F4738" s="50"/>
      <c r="G4738" s="51"/>
      <c r="H4738" s="128" t="str">
        <f>IF(F4738="","",_xlfn.IFNA(VLOOKUP(F4738,'سجل المشتريات'!E:M,9,0),"غير مسجلة في المشتريات"))</f>
        <v/>
      </c>
      <c r="I4738" s="27" t="str">
        <f>_xlfn.IFNA(VLOOKUP(E4738,الاوردرات!$B$1:$C$600,2,0),"")</f>
        <v/>
      </c>
      <c r="J4738" s="63"/>
      <c r="L4738" s="125" t="str">
        <f>IF(F4738="","",_xlfn.IFNA((VLOOKUP(F4738,help!L:M,2,0))*G4738,"غير مسجلة في المشتريات"))</f>
        <v/>
      </c>
    </row>
    <row r="4739" spans="2:12" x14ac:dyDescent="0.2">
      <c r="B4739" s="14">
        <f>COUNTIFS($E$3:E4739,تقرير!$E$4)</f>
        <v>21</v>
      </c>
      <c r="C4739" s="48"/>
      <c r="D4739" s="48"/>
      <c r="E4739" s="48"/>
      <c r="F4739" s="50"/>
      <c r="G4739" s="51"/>
      <c r="H4739" s="128" t="str">
        <f>IF(F4739="","",_xlfn.IFNA(VLOOKUP(F4739,'سجل المشتريات'!E:M,9,0),"غير مسجلة في المشتريات"))</f>
        <v/>
      </c>
      <c r="I4739" s="27" t="str">
        <f>_xlfn.IFNA(VLOOKUP(E4739,الاوردرات!$B$1:$C$600,2,0),"")</f>
        <v/>
      </c>
      <c r="J4739" s="63"/>
      <c r="L4739" s="125" t="str">
        <f>IF(F4739="","",_xlfn.IFNA((VLOOKUP(F4739,help!L:M,2,0))*G4739,"غير مسجلة في المشتريات"))</f>
        <v/>
      </c>
    </row>
    <row r="4740" spans="2:12" x14ac:dyDescent="0.2">
      <c r="B4740" s="14">
        <f>COUNTIFS($E$3:E4740,تقرير!$E$4)</f>
        <v>21</v>
      </c>
      <c r="C4740" s="48"/>
      <c r="D4740" s="48"/>
      <c r="E4740" s="48"/>
      <c r="F4740" s="50"/>
      <c r="G4740" s="51"/>
      <c r="H4740" s="128" t="str">
        <f>IF(F4740="","",_xlfn.IFNA(VLOOKUP(F4740,'سجل المشتريات'!E:M,9,0),"غير مسجلة في المشتريات"))</f>
        <v/>
      </c>
      <c r="I4740" s="27" t="str">
        <f>_xlfn.IFNA(VLOOKUP(E4740,الاوردرات!$B$1:$C$600,2,0),"")</f>
        <v/>
      </c>
      <c r="J4740" s="63"/>
      <c r="L4740" s="125" t="str">
        <f>IF(F4740="","",_xlfn.IFNA((VLOOKUP(F4740,help!L:M,2,0))*G4740,"غير مسجلة في المشتريات"))</f>
        <v/>
      </c>
    </row>
    <row r="4741" spans="2:12" x14ac:dyDescent="0.2">
      <c r="B4741" s="14">
        <f>COUNTIFS($E$3:E4741,تقرير!$E$4)</f>
        <v>21</v>
      </c>
      <c r="C4741" s="48"/>
      <c r="D4741" s="48"/>
      <c r="E4741" s="48"/>
      <c r="F4741" s="50"/>
      <c r="G4741" s="51"/>
      <c r="H4741" s="128" t="str">
        <f>IF(F4741="","",_xlfn.IFNA(VLOOKUP(F4741,'سجل المشتريات'!E:M,9,0),"غير مسجلة في المشتريات"))</f>
        <v/>
      </c>
      <c r="I4741" s="27" t="str">
        <f>_xlfn.IFNA(VLOOKUP(E4741,الاوردرات!$B$1:$C$600,2,0),"")</f>
        <v/>
      </c>
      <c r="J4741" s="63"/>
      <c r="L4741" s="125" t="str">
        <f>IF(F4741="","",_xlfn.IFNA((VLOOKUP(F4741,help!L:M,2,0))*G4741,"غير مسجلة في المشتريات"))</f>
        <v/>
      </c>
    </row>
    <row r="4742" spans="2:12" x14ac:dyDescent="0.2">
      <c r="B4742" s="14">
        <f>COUNTIFS($E$3:E4742,تقرير!$E$4)</f>
        <v>21</v>
      </c>
      <c r="C4742" s="48"/>
      <c r="D4742" s="48"/>
      <c r="E4742" s="48"/>
      <c r="F4742" s="50"/>
      <c r="G4742" s="51"/>
      <c r="H4742" s="128" t="str">
        <f>IF(F4742="","",_xlfn.IFNA(VLOOKUP(F4742,'سجل المشتريات'!E:M,9,0),"غير مسجلة في المشتريات"))</f>
        <v/>
      </c>
      <c r="I4742" s="27" t="str">
        <f>_xlfn.IFNA(VLOOKUP(E4742,الاوردرات!$B$1:$C$600,2,0),"")</f>
        <v/>
      </c>
      <c r="J4742" s="63"/>
      <c r="L4742" s="125" t="str">
        <f>IF(F4742="","",_xlfn.IFNA((VLOOKUP(F4742,help!L:M,2,0))*G4742,"غير مسجلة في المشتريات"))</f>
        <v/>
      </c>
    </row>
    <row r="4743" spans="2:12" x14ac:dyDescent="0.2">
      <c r="B4743" s="14">
        <f>COUNTIFS($E$3:E4743,تقرير!$E$4)</f>
        <v>21</v>
      </c>
      <c r="C4743" s="48"/>
      <c r="D4743" s="48"/>
      <c r="E4743" s="48"/>
      <c r="F4743" s="50"/>
      <c r="G4743" s="51"/>
      <c r="H4743" s="128" t="str">
        <f>IF(F4743="","",_xlfn.IFNA(VLOOKUP(F4743,'سجل المشتريات'!E:M,9,0),"غير مسجلة في المشتريات"))</f>
        <v/>
      </c>
      <c r="I4743" s="27" t="str">
        <f>_xlfn.IFNA(VLOOKUP(E4743,الاوردرات!$B$1:$C$600,2,0),"")</f>
        <v/>
      </c>
      <c r="J4743" s="63"/>
      <c r="L4743" s="125" t="str">
        <f>IF(F4743="","",_xlfn.IFNA((VLOOKUP(F4743,help!L:M,2,0))*G4743,"غير مسجلة في المشتريات"))</f>
        <v/>
      </c>
    </row>
    <row r="4744" spans="2:12" x14ac:dyDescent="0.2">
      <c r="B4744" s="14">
        <f>COUNTIFS($E$3:E4744,تقرير!$E$4)</f>
        <v>21</v>
      </c>
      <c r="C4744" s="48"/>
      <c r="D4744" s="48"/>
      <c r="E4744" s="48"/>
      <c r="F4744" s="50"/>
      <c r="G4744" s="51"/>
      <c r="H4744" s="128" t="str">
        <f>IF(F4744="","",_xlfn.IFNA(VLOOKUP(F4744,'سجل المشتريات'!E:M,9,0),"غير مسجلة في المشتريات"))</f>
        <v/>
      </c>
      <c r="I4744" s="27" t="str">
        <f>_xlfn.IFNA(VLOOKUP(E4744,الاوردرات!$B$1:$C$600,2,0),"")</f>
        <v/>
      </c>
      <c r="J4744" s="63"/>
      <c r="L4744" s="125" t="str">
        <f>IF(F4744="","",_xlfn.IFNA((VLOOKUP(F4744,help!L:M,2,0))*G4744,"غير مسجلة في المشتريات"))</f>
        <v/>
      </c>
    </row>
    <row r="4745" spans="2:12" x14ac:dyDescent="0.2">
      <c r="B4745" s="14">
        <f>COUNTIFS($E$3:E4745,تقرير!$E$4)</f>
        <v>21</v>
      </c>
      <c r="C4745" s="48"/>
      <c r="D4745" s="48"/>
      <c r="E4745" s="48"/>
      <c r="F4745" s="50"/>
      <c r="G4745" s="51"/>
      <c r="H4745" s="128" t="str">
        <f>IF(F4745="","",_xlfn.IFNA(VLOOKUP(F4745,'سجل المشتريات'!E:M,9,0),"غير مسجلة في المشتريات"))</f>
        <v/>
      </c>
      <c r="I4745" s="27" t="str">
        <f>_xlfn.IFNA(VLOOKUP(E4745,الاوردرات!$B$1:$C$600,2,0),"")</f>
        <v/>
      </c>
      <c r="J4745" s="63"/>
      <c r="L4745" s="125" t="str">
        <f>IF(F4745="","",_xlfn.IFNA((VLOOKUP(F4745,help!L:M,2,0))*G4745,"غير مسجلة في المشتريات"))</f>
        <v/>
      </c>
    </row>
    <row r="4746" spans="2:12" x14ac:dyDescent="0.2">
      <c r="B4746" s="14">
        <f>COUNTIFS($E$3:E4746,تقرير!$E$4)</f>
        <v>21</v>
      </c>
      <c r="C4746" s="48"/>
      <c r="D4746" s="48"/>
      <c r="E4746" s="48"/>
      <c r="F4746" s="50"/>
      <c r="G4746" s="51"/>
      <c r="H4746" s="128" t="str">
        <f>IF(F4746="","",_xlfn.IFNA(VLOOKUP(F4746,'سجل المشتريات'!E:M,9,0),"غير مسجلة في المشتريات"))</f>
        <v/>
      </c>
      <c r="I4746" s="27" t="str">
        <f>_xlfn.IFNA(VLOOKUP(E4746,الاوردرات!$B$1:$C$600,2,0),"")</f>
        <v/>
      </c>
      <c r="J4746" s="63"/>
      <c r="L4746" s="125" t="str">
        <f>IF(F4746="","",_xlfn.IFNA((VLOOKUP(F4746,help!L:M,2,0))*G4746,"غير مسجلة في المشتريات"))</f>
        <v/>
      </c>
    </row>
    <row r="4747" spans="2:12" x14ac:dyDescent="0.2">
      <c r="B4747" s="14">
        <f>COUNTIFS($E$3:E4747,تقرير!$E$4)</f>
        <v>21</v>
      </c>
      <c r="C4747" s="48"/>
      <c r="D4747" s="48"/>
      <c r="E4747" s="48"/>
      <c r="F4747" s="50"/>
      <c r="G4747" s="51"/>
      <c r="H4747" s="128" t="str">
        <f>IF(F4747="","",_xlfn.IFNA(VLOOKUP(F4747,'سجل المشتريات'!E:M,9,0),"غير مسجلة في المشتريات"))</f>
        <v/>
      </c>
      <c r="I4747" s="27" t="str">
        <f>_xlfn.IFNA(VLOOKUP(E4747,الاوردرات!$B$1:$C$600,2,0),"")</f>
        <v/>
      </c>
      <c r="J4747" s="63"/>
      <c r="L4747" s="125" t="str">
        <f>IF(F4747="","",_xlfn.IFNA((VLOOKUP(F4747,help!L:M,2,0))*G4747,"غير مسجلة في المشتريات"))</f>
        <v/>
      </c>
    </row>
    <row r="4748" spans="2:12" x14ac:dyDescent="0.2">
      <c r="B4748" s="14">
        <f>COUNTIFS($E$3:E4748,تقرير!$E$4)</f>
        <v>21</v>
      </c>
      <c r="C4748" s="48"/>
      <c r="D4748" s="48"/>
      <c r="E4748" s="48"/>
      <c r="F4748" s="50"/>
      <c r="G4748" s="51"/>
      <c r="H4748" s="128" t="str">
        <f>IF(F4748="","",_xlfn.IFNA(VLOOKUP(F4748,'سجل المشتريات'!E:M,9,0),"غير مسجلة في المشتريات"))</f>
        <v/>
      </c>
      <c r="I4748" s="27" t="str">
        <f>_xlfn.IFNA(VLOOKUP(E4748,الاوردرات!$B$1:$C$600,2,0),"")</f>
        <v/>
      </c>
      <c r="J4748" s="63"/>
      <c r="L4748" s="125" t="str">
        <f>IF(F4748="","",_xlfn.IFNA((VLOOKUP(F4748,help!L:M,2,0))*G4748,"غير مسجلة في المشتريات"))</f>
        <v/>
      </c>
    </row>
    <row r="4749" spans="2:12" x14ac:dyDescent="0.2">
      <c r="B4749" s="14">
        <f>COUNTIFS($E$3:E4749,تقرير!$E$4)</f>
        <v>21</v>
      </c>
      <c r="C4749" s="48"/>
      <c r="D4749" s="48"/>
      <c r="E4749" s="48"/>
      <c r="F4749" s="50"/>
      <c r="G4749" s="51"/>
      <c r="H4749" s="128" t="str">
        <f>IF(F4749="","",_xlfn.IFNA(VLOOKUP(F4749,'سجل المشتريات'!E:M,9,0),"غير مسجلة في المشتريات"))</f>
        <v/>
      </c>
      <c r="I4749" s="27" t="str">
        <f>_xlfn.IFNA(VLOOKUP(E4749,الاوردرات!$B$1:$C$600,2,0),"")</f>
        <v/>
      </c>
      <c r="J4749" s="63"/>
      <c r="L4749" s="125" t="str">
        <f>IF(F4749="","",_xlfn.IFNA((VLOOKUP(F4749,help!L:M,2,0))*G4749,"غير مسجلة في المشتريات"))</f>
        <v/>
      </c>
    </row>
    <row r="4750" spans="2:12" x14ac:dyDescent="0.2">
      <c r="B4750" s="14">
        <f>COUNTIFS($E$3:E4750,تقرير!$E$4)</f>
        <v>21</v>
      </c>
      <c r="C4750" s="48"/>
      <c r="D4750" s="48"/>
      <c r="E4750" s="48"/>
      <c r="F4750" s="50"/>
      <c r="G4750" s="51"/>
      <c r="H4750" s="128" t="str">
        <f>IF(F4750="","",_xlfn.IFNA(VLOOKUP(F4750,'سجل المشتريات'!E:M,9,0),"غير مسجلة في المشتريات"))</f>
        <v/>
      </c>
      <c r="I4750" s="27" t="str">
        <f>_xlfn.IFNA(VLOOKUP(E4750,الاوردرات!$B$1:$C$600,2,0),"")</f>
        <v/>
      </c>
      <c r="J4750" s="63"/>
      <c r="L4750" s="125" t="str">
        <f>IF(F4750="","",_xlfn.IFNA((VLOOKUP(F4750,help!L:M,2,0))*G4750,"غير مسجلة في المشتريات"))</f>
        <v/>
      </c>
    </row>
    <row r="4751" spans="2:12" x14ac:dyDescent="0.2">
      <c r="B4751" s="14">
        <f>COUNTIFS($E$3:E4751,تقرير!$E$4)</f>
        <v>21</v>
      </c>
      <c r="C4751" s="48"/>
      <c r="D4751" s="48"/>
      <c r="E4751" s="48"/>
      <c r="F4751" s="50"/>
      <c r="G4751" s="51"/>
      <c r="H4751" s="128" t="str">
        <f>IF(F4751="","",_xlfn.IFNA(VLOOKUP(F4751,'سجل المشتريات'!E:M,9,0),"غير مسجلة في المشتريات"))</f>
        <v/>
      </c>
      <c r="I4751" s="27" t="str">
        <f>_xlfn.IFNA(VLOOKUP(E4751,الاوردرات!$B$1:$C$600,2,0),"")</f>
        <v/>
      </c>
      <c r="J4751" s="63"/>
      <c r="L4751" s="125" t="str">
        <f>IF(F4751="","",_xlfn.IFNA((VLOOKUP(F4751,help!L:M,2,0))*G4751,"غير مسجلة في المشتريات"))</f>
        <v/>
      </c>
    </row>
    <row r="4752" spans="2:12" x14ac:dyDescent="0.2">
      <c r="B4752" s="14">
        <f>COUNTIFS($E$3:E4752,تقرير!$E$4)</f>
        <v>21</v>
      </c>
      <c r="C4752" s="48"/>
      <c r="D4752" s="48"/>
      <c r="E4752" s="48"/>
      <c r="F4752" s="50"/>
      <c r="G4752" s="51"/>
      <c r="H4752" s="128" t="str">
        <f>IF(F4752="","",_xlfn.IFNA(VLOOKUP(F4752,'سجل المشتريات'!E:M,9,0),"غير مسجلة في المشتريات"))</f>
        <v/>
      </c>
      <c r="I4752" s="27" t="str">
        <f>_xlfn.IFNA(VLOOKUP(E4752,الاوردرات!$B$1:$C$600,2,0),"")</f>
        <v/>
      </c>
      <c r="J4752" s="63"/>
      <c r="L4752" s="125" t="str">
        <f>IF(F4752="","",_xlfn.IFNA((VLOOKUP(F4752,help!L:M,2,0))*G4752,"غير مسجلة في المشتريات"))</f>
        <v/>
      </c>
    </row>
    <row r="4753" spans="2:12" x14ac:dyDescent="0.2">
      <c r="B4753" s="14">
        <f>COUNTIFS($E$3:E4753,تقرير!$E$4)</f>
        <v>21</v>
      </c>
      <c r="C4753" s="48"/>
      <c r="D4753" s="48"/>
      <c r="E4753" s="48"/>
      <c r="F4753" s="50"/>
      <c r="G4753" s="51"/>
      <c r="H4753" s="128" t="str">
        <f>IF(F4753="","",_xlfn.IFNA(VLOOKUP(F4753,'سجل المشتريات'!E:M,9,0),"غير مسجلة في المشتريات"))</f>
        <v/>
      </c>
      <c r="I4753" s="27" t="str">
        <f>_xlfn.IFNA(VLOOKUP(E4753,الاوردرات!$B$1:$C$600,2,0),"")</f>
        <v/>
      </c>
      <c r="J4753" s="63"/>
      <c r="L4753" s="125" t="str">
        <f>IF(F4753="","",_xlfn.IFNA((VLOOKUP(F4753,help!L:M,2,0))*G4753,"غير مسجلة في المشتريات"))</f>
        <v/>
      </c>
    </row>
    <row r="4754" spans="2:12" x14ac:dyDescent="0.2">
      <c r="B4754" s="14">
        <f>COUNTIFS($E$3:E4754,تقرير!$E$4)</f>
        <v>21</v>
      </c>
      <c r="C4754" s="48"/>
      <c r="D4754" s="48"/>
      <c r="E4754" s="48"/>
      <c r="F4754" s="50"/>
      <c r="G4754" s="51"/>
      <c r="H4754" s="128" t="str">
        <f>IF(F4754="","",_xlfn.IFNA(VLOOKUP(F4754,'سجل المشتريات'!E:M,9,0),"غير مسجلة في المشتريات"))</f>
        <v/>
      </c>
      <c r="I4754" s="27" t="str">
        <f>_xlfn.IFNA(VLOOKUP(E4754,الاوردرات!$B$1:$C$600,2,0),"")</f>
        <v/>
      </c>
      <c r="J4754" s="63"/>
      <c r="L4754" s="125" t="str">
        <f>IF(F4754="","",_xlfn.IFNA((VLOOKUP(F4754,help!L:M,2,0))*G4754,"غير مسجلة في المشتريات"))</f>
        <v/>
      </c>
    </row>
    <row r="4755" spans="2:12" x14ac:dyDescent="0.2">
      <c r="B4755" s="14">
        <f>COUNTIFS($E$3:E4755,تقرير!$E$4)</f>
        <v>21</v>
      </c>
      <c r="C4755" s="48"/>
      <c r="D4755" s="48"/>
      <c r="E4755" s="48"/>
      <c r="F4755" s="50"/>
      <c r="G4755" s="51"/>
      <c r="H4755" s="128" t="str">
        <f>IF(F4755="","",_xlfn.IFNA(VLOOKUP(F4755,'سجل المشتريات'!E:M,9,0),"غير مسجلة في المشتريات"))</f>
        <v/>
      </c>
      <c r="I4755" s="27" t="str">
        <f>_xlfn.IFNA(VLOOKUP(E4755,الاوردرات!$B$1:$C$600,2,0),"")</f>
        <v/>
      </c>
      <c r="J4755" s="63"/>
      <c r="L4755" s="125" t="str">
        <f>IF(F4755="","",_xlfn.IFNA((VLOOKUP(F4755,help!L:M,2,0))*G4755,"غير مسجلة في المشتريات"))</f>
        <v/>
      </c>
    </row>
    <row r="4756" spans="2:12" x14ac:dyDescent="0.2">
      <c r="B4756" s="14">
        <f>COUNTIFS($E$3:E4756,تقرير!$E$4)</f>
        <v>21</v>
      </c>
      <c r="C4756" s="48"/>
      <c r="D4756" s="48"/>
      <c r="E4756" s="48"/>
      <c r="F4756" s="50"/>
      <c r="G4756" s="51"/>
      <c r="H4756" s="128" t="str">
        <f>IF(F4756="","",_xlfn.IFNA(VLOOKUP(F4756,'سجل المشتريات'!E:M,9,0),"غير مسجلة في المشتريات"))</f>
        <v/>
      </c>
      <c r="I4756" s="27" t="str">
        <f>_xlfn.IFNA(VLOOKUP(E4756,الاوردرات!$B$1:$C$600,2,0),"")</f>
        <v/>
      </c>
      <c r="J4756" s="63"/>
      <c r="L4756" s="125" t="str">
        <f>IF(F4756="","",_xlfn.IFNA((VLOOKUP(F4756,help!L:M,2,0))*G4756,"غير مسجلة في المشتريات"))</f>
        <v/>
      </c>
    </row>
    <row r="4757" spans="2:12" x14ac:dyDescent="0.2">
      <c r="B4757" s="14">
        <f>COUNTIFS($E$3:E4757,تقرير!$E$4)</f>
        <v>21</v>
      </c>
      <c r="C4757" s="48"/>
      <c r="D4757" s="48"/>
      <c r="E4757" s="48"/>
      <c r="F4757" s="50"/>
      <c r="G4757" s="51"/>
      <c r="H4757" s="128" t="str">
        <f>IF(F4757="","",_xlfn.IFNA(VLOOKUP(F4757,'سجل المشتريات'!E:M,9,0),"غير مسجلة في المشتريات"))</f>
        <v/>
      </c>
      <c r="I4757" s="27" t="str">
        <f>_xlfn.IFNA(VLOOKUP(E4757,الاوردرات!$B$1:$C$600,2,0),"")</f>
        <v/>
      </c>
      <c r="J4757" s="63"/>
      <c r="L4757" s="125" t="str">
        <f>IF(F4757="","",_xlfn.IFNA((VLOOKUP(F4757,help!L:M,2,0))*G4757,"غير مسجلة في المشتريات"))</f>
        <v/>
      </c>
    </row>
    <row r="4758" spans="2:12" x14ac:dyDescent="0.2">
      <c r="B4758" s="14">
        <f>COUNTIFS($E$3:E4758,تقرير!$E$4)</f>
        <v>21</v>
      </c>
      <c r="C4758" s="48"/>
      <c r="D4758" s="48"/>
      <c r="E4758" s="48"/>
      <c r="F4758" s="50"/>
      <c r="G4758" s="51"/>
      <c r="H4758" s="128" t="str">
        <f>IF(F4758="","",_xlfn.IFNA(VLOOKUP(F4758,'سجل المشتريات'!E:M,9,0),"غير مسجلة في المشتريات"))</f>
        <v/>
      </c>
      <c r="I4758" s="27" t="str">
        <f>_xlfn.IFNA(VLOOKUP(E4758,الاوردرات!$B$1:$C$600,2,0),"")</f>
        <v/>
      </c>
      <c r="J4758" s="63"/>
      <c r="L4758" s="125" t="str">
        <f>IF(F4758="","",_xlfn.IFNA((VLOOKUP(F4758,help!L:M,2,0))*G4758,"غير مسجلة في المشتريات"))</f>
        <v/>
      </c>
    </row>
    <row r="4759" spans="2:12" x14ac:dyDescent="0.2">
      <c r="B4759" s="14">
        <f>COUNTIFS($E$3:E4759,تقرير!$E$4)</f>
        <v>21</v>
      </c>
      <c r="C4759" s="48"/>
      <c r="D4759" s="48"/>
      <c r="E4759" s="48"/>
      <c r="F4759" s="50"/>
      <c r="G4759" s="51"/>
      <c r="H4759" s="128" t="str">
        <f>IF(F4759="","",_xlfn.IFNA(VLOOKUP(F4759,'سجل المشتريات'!E:M,9,0),"غير مسجلة في المشتريات"))</f>
        <v/>
      </c>
      <c r="I4759" s="27" t="str">
        <f>_xlfn.IFNA(VLOOKUP(E4759,الاوردرات!$B$1:$C$600,2,0),"")</f>
        <v/>
      </c>
      <c r="J4759" s="63"/>
      <c r="L4759" s="125" t="str">
        <f>IF(F4759="","",_xlfn.IFNA((VLOOKUP(F4759,help!L:M,2,0))*G4759,"غير مسجلة في المشتريات"))</f>
        <v/>
      </c>
    </row>
    <row r="4760" spans="2:12" x14ac:dyDescent="0.2">
      <c r="B4760" s="14">
        <f>COUNTIFS($E$3:E4760,تقرير!$E$4)</f>
        <v>21</v>
      </c>
      <c r="C4760" s="48"/>
      <c r="D4760" s="48"/>
      <c r="E4760" s="48"/>
      <c r="F4760" s="50"/>
      <c r="G4760" s="51"/>
      <c r="H4760" s="128" t="str">
        <f>IF(F4760="","",_xlfn.IFNA(VLOOKUP(F4760,'سجل المشتريات'!E:M,9,0),"غير مسجلة في المشتريات"))</f>
        <v/>
      </c>
      <c r="I4760" s="27" t="str">
        <f>_xlfn.IFNA(VLOOKUP(E4760,الاوردرات!$B$1:$C$600,2,0),"")</f>
        <v/>
      </c>
      <c r="J4760" s="63"/>
      <c r="L4760" s="125" t="str">
        <f>IF(F4760="","",_xlfn.IFNA((VLOOKUP(F4760,help!L:M,2,0))*G4760,"غير مسجلة في المشتريات"))</f>
        <v/>
      </c>
    </row>
    <row r="4761" spans="2:12" x14ac:dyDescent="0.2">
      <c r="B4761" s="14">
        <f>COUNTIFS($E$3:E4761,تقرير!$E$4)</f>
        <v>21</v>
      </c>
      <c r="C4761" s="48"/>
      <c r="D4761" s="48"/>
      <c r="E4761" s="48"/>
      <c r="F4761" s="50"/>
      <c r="G4761" s="51"/>
      <c r="H4761" s="128" t="str">
        <f>IF(F4761="","",_xlfn.IFNA(VLOOKUP(F4761,'سجل المشتريات'!E:M,9,0),"غير مسجلة في المشتريات"))</f>
        <v/>
      </c>
      <c r="I4761" s="27" t="str">
        <f>_xlfn.IFNA(VLOOKUP(E4761,الاوردرات!$B$1:$C$600,2,0),"")</f>
        <v/>
      </c>
      <c r="J4761" s="63"/>
      <c r="L4761" s="125" t="str">
        <f>IF(F4761="","",_xlfn.IFNA((VLOOKUP(F4761,help!L:M,2,0))*G4761,"غير مسجلة في المشتريات"))</f>
        <v/>
      </c>
    </row>
    <row r="4762" spans="2:12" x14ac:dyDescent="0.2">
      <c r="B4762" s="14">
        <f>COUNTIFS($E$3:E4762,تقرير!$E$4)</f>
        <v>21</v>
      </c>
      <c r="C4762" s="48"/>
      <c r="D4762" s="48"/>
      <c r="E4762" s="48"/>
      <c r="F4762" s="50"/>
      <c r="G4762" s="51"/>
      <c r="H4762" s="128" t="str">
        <f>IF(F4762="","",_xlfn.IFNA(VLOOKUP(F4762,'سجل المشتريات'!E:M,9,0),"غير مسجلة في المشتريات"))</f>
        <v/>
      </c>
      <c r="I4762" s="27" t="str">
        <f>_xlfn.IFNA(VLOOKUP(E4762,الاوردرات!$B$1:$C$600,2,0),"")</f>
        <v/>
      </c>
      <c r="J4762" s="63"/>
      <c r="L4762" s="125" t="str">
        <f>IF(F4762="","",_xlfn.IFNA((VLOOKUP(F4762,help!L:M,2,0))*G4762,"غير مسجلة في المشتريات"))</f>
        <v/>
      </c>
    </row>
    <row r="4763" spans="2:12" x14ac:dyDescent="0.2">
      <c r="B4763" s="14">
        <f>COUNTIFS($E$3:E4763,تقرير!$E$4)</f>
        <v>21</v>
      </c>
      <c r="C4763" s="48"/>
      <c r="D4763" s="48"/>
      <c r="E4763" s="48"/>
      <c r="F4763" s="50"/>
      <c r="G4763" s="51"/>
      <c r="H4763" s="128" t="str">
        <f>IF(F4763="","",_xlfn.IFNA(VLOOKUP(F4763,'سجل المشتريات'!E:M,9,0),"غير مسجلة في المشتريات"))</f>
        <v/>
      </c>
      <c r="I4763" s="27" t="str">
        <f>_xlfn.IFNA(VLOOKUP(E4763,الاوردرات!$B$1:$C$600,2,0),"")</f>
        <v/>
      </c>
      <c r="J4763" s="63"/>
      <c r="L4763" s="125" t="str">
        <f>IF(F4763="","",_xlfn.IFNA((VLOOKUP(F4763,help!L:M,2,0))*G4763,"غير مسجلة في المشتريات"))</f>
        <v/>
      </c>
    </row>
    <row r="4764" spans="2:12" x14ac:dyDescent="0.2">
      <c r="B4764" s="14">
        <f>COUNTIFS($E$3:E4764,تقرير!$E$4)</f>
        <v>21</v>
      </c>
      <c r="C4764" s="48"/>
      <c r="D4764" s="48"/>
      <c r="E4764" s="48"/>
      <c r="F4764" s="50"/>
      <c r="G4764" s="51"/>
      <c r="H4764" s="128" t="str">
        <f>IF(F4764="","",_xlfn.IFNA(VLOOKUP(F4764,'سجل المشتريات'!E:M,9,0),"غير مسجلة في المشتريات"))</f>
        <v/>
      </c>
      <c r="I4764" s="27" t="str">
        <f>_xlfn.IFNA(VLOOKUP(E4764,الاوردرات!$B$1:$C$600,2,0),"")</f>
        <v/>
      </c>
      <c r="J4764" s="63"/>
      <c r="L4764" s="125" t="str">
        <f>IF(F4764="","",_xlfn.IFNA((VLOOKUP(F4764,help!L:M,2,0))*G4764,"غير مسجلة في المشتريات"))</f>
        <v/>
      </c>
    </row>
    <row r="4765" spans="2:12" x14ac:dyDescent="0.2">
      <c r="B4765" s="14">
        <f>COUNTIFS($E$3:E4765,تقرير!$E$4)</f>
        <v>21</v>
      </c>
      <c r="C4765" s="48"/>
      <c r="D4765" s="48"/>
      <c r="E4765" s="48"/>
      <c r="F4765" s="50"/>
      <c r="G4765" s="51"/>
      <c r="H4765" s="128" t="str">
        <f>IF(F4765="","",_xlfn.IFNA(VLOOKUP(F4765,'سجل المشتريات'!E:M,9,0),"غير مسجلة في المشتريات"))</f>
        <v/>
      </c>
      <c r="I4765" s="27" t="str">
        <f>_xlfn.IFNA(VLOOKUP(E4765,الاوردرات!$B$1:$C$600,2,0),"")</f>
        <v/>
      </c>
      <c r="J4765" s="63"/>
      <c r="L4765" s="125" t="str">
        <f>IF(F4765="","",_xlfn.IFNA((VLOOKUP(F4765,help!L:M,2,0))*G4765,"غير مسجلة في المشتريات"))</f>
        <v/>
      </c>
    </row>
    <row r="4766" spans="2:12" x14ac:dyDescent="0.2">
      <c r="B4766" s="14">
        <f>COUNTIFS($E$3:E4766,تقرير!$E$4)</f>
        <v>21</v>
      </c>
      <c r="C4766" s="48"/>
      <c r="D4766" s="48"/>
      <c r="E4766" s="48"/>
      <c r="F4766" s="50"/>
      <c r="G4766" s="51"/>
      <c r="H4766" s="128" t="str">
        <f>IF(F4766="","",_xlfn.IFNA(VLOOKUP(F4766,'سجل المشتريات'!E:M,9,0),"غير مسجلة في المشتريات"))</f>
        <v/>
      </c>
      <c r="I4766" s="27" t="str">
        <f>_xlfn.IFNA(VLOOKUP(E4766,الاوردرات!$B$1:$C$600,2,0),"")</f>
        <v/>
      </c>
      <c r="J4766" s="63"/>
      <c r="L4766" s="125" t="str">
        <f>IF(F4766="","",_xlfn.IFNA((VLOOKUP(F4766,help!L:M,2,0))*G4766,"غير مسجلة في المشتريات"))</f>
        <v/>
      </c>
    </row>
    <row r="4767" spans="2:12" x14ac:dyDescent="0.2">
      <c r="B4767" s="14">
        <f>COUNTIFS($E$3:E4767,تقرير!$E$4)</f>
        <v>21</v>
      </c>
      <c r="C4767" s="48"/>
      <c r="D4767" s="48"/>
      <c r="E4767" s="48"/>
      <c r="F4767" s="50"/>
      <c r="G4767" s="51"/>
      <c r="H4767" s="128" t="str">
        <f>IF(F4767="","",_xlfn.IFNA(VLOOKUP(F4767,'سجل المشتريات'!E:M,9,0),"غير مسجلة في المشتريات"))</f>
        <v/>
      </c>
      <c r="I4767" s="27" t="str">
        <f>_xlfn.IFNA(VLOOKUP(E4767,الاوردرات!$B$1:$C$600,2,0),"")</f>
        <v/>
      </c>
      <c r="J4767" s="63"/>
      <c r="L4767" s="125" t="str">
        <f>IF(F4767="","",_xlfn.IFNA((VLOOKUP(F4767,help!L:M,2,0))*G4767,"غير مسجلة في المشتريات"))</f>
        <v/>
      </c>
    </row>
    <row r="4768" spans="2:12" x14ac:dyDescent="0.2">
      <c r="B4768" s="14">
        <f>COUNTIFS($E$3:E4768,تقرير!$E$4)</f>
        <v>21</v>
      </c>
      <c r="C4768" s="48"/>
      <c r="D4768" s="48"/>
      <c r="E4768" s="48"/>
      <c r="F4768" s="50"/>
      <c r="G4768" s="51"/>
      <c r="H4768" s="128" t="str">
        <f>IF(F4768="","",_xlfn.IFNA(VLOOKUP(F4768,'سجل المشتريات'!E:M,9,0),"غير مسجلة في المشتريات"))</f>
        <v/>
      </c>
      <c r="I4768" s="27" t="str">
        <f>_xlfn.IFNA(VLOOKUP(E4768,الاوردرات!$B$1:$C$600,2,0),"")</f>
        <v/>
      </c>
      <c r="J4768" s="63"/>
      <c r="L4768" s="125" t="str">
        <f>IF(F4768="","",_xlfn.IFNA((VLOOKUP(F4768,help!L:M,2,0))*G4768,"غير مسجلة في المشتريات"))</f>
        <v/>
      </c>
    </row>
    <row r="4769" spans="2:12" x14ac:dyDescent="0.2">
      <c r="B4769" s="14">
        <f>COUNTIFS($E$3:E4769,تقرير!$E$4)</f>
        <v>21</v>
      </c>
      <c r="C4769" s="48"/>
      <c r="D4769" s="48"/>
      <c r="E4769" s="48"/>
      <c r="F4769" s="50"/>
      <c r="G4769" s="51"/>
      <c r="H4769" s="128" t="str">
        <f>IF(F4769="","",_xlfn.IFNA(VLOOKUP(F4769,'سجل المشتريات'!E:M,9,0),"غير مسجلة في المشتريات"))</f>
        <v/>
      </c>
      <c r="I4769" s="27" t="str">
        <f>_xlfn.IFNA(VLOOKUP(E4769,الاوردرات!$B$1:$C$600,2,0),"")</f>
        <v/>
      </c>
      <c r="J4769" s="63"/>
      <c r="L4769" s="125" t="str">
        <f>IF(F4769="","",_xlfn.IFNA((VLOOKUP(F4769,help!L:M,2,0))*G4769,"غير مسجلة في المشتريات"))</f>
        <v/>
      </c>
    </row>
    <row r="4770" spans="2:12" x14ac:dyDescent="0.2">
      <c r="B4770" s="14">
        <f>COUNTIFS($E$3:E4770,تقرير!$E$4)</f>
        <v>21</v>
      </c>
      <c r="C4770" s="48"/>
      <c r="D4770" s="48"/>
      <c r="E4770" s="48"/>
      <c r="F4770" s="50"/>
      <c r="G4770" s="51"/>
      <c r="H4770" s="128" t="str">
        <f>IF(F4770="","",_xlfn.IFNA(VLOOKUP(F4770,'سجل المشتريات'!E:M,9,0),"غير مسجلة في المشتريات"))</f>
        <v/>
      </c>
      <c r="I4770" s="27" t="str">
        <f>_xlfn.IFNA(VLOOKUP(E4770,الاوردرات!$B$1:$C$600,2,0),"")</f>
        <v/>
      </c>
      <c r="J4770" s="63"/>
      <c r="L4770" s="125" t="str">
        <f>IF(F4770="","",_xlfn.IFNA((VLOOKUP(F4770,help!L:M,2,0))*G4770,"غير مسجلة في المشتريات"))</f>
        <v/>
      </c>
    </row>
    <row r="4771" spans="2:12" x14ac:dyDescent="0.2">
      <c r="B4771" s="14">
        <f>COUNTIFS($E$3:E4771,تقرير!$E$4)</f>
        <v>21</v>
      </c>
      <c r="C4771" s="48"/>
      <c r="D4771" s="48"/>
      <c r="E4771" s="48"/>
      <c r="F4771" s="50"/>
      <c r="G4771" s="51"/>
      <c r="H4771" s="128" t="str">
        <f>IF(F4771="","",_xlfn.IFNA(VLOOKUP(F4771,'سجل المشتريات'!E:M,9,0),"غير مسجلة في المشتريات"))</f>
        <v/>
      </c>
      <c r="I4771" s="27" t="str">
        <f>_xlfn.IFNA(VLOOKUP(E4771,الاوردرات!$B$1:$C$600,2,0),"")</f>
        <v/>
      </c>
      <c r="J4771" s="63"/>
      <c r="L4771" s="125" t="str">
        <f>IF(F4771="","",_xlfn.IFNA((VLOOKUP(F4771,help!L:M,2,0))*G4771,"غير مسجلة في المشتريات"))</f>
        <v/>
      </c>
    </row>
    <row r="4772" spans="2:12" x14ac:dyDescent="0.2">
      <c r="B4772" s="14">
        <f>COUNTIFS($E$3:E4772,تقرير!$E$4)</f>
        <v>21</v>
      </c>
      <c r="C4772" s="48"/>
      <c r="D4772" s="48"/>
      <c r="E4772" s="48"/>
      <c r="F4772" s="50"/>
      <c r="G4772" s="51"/>
      <c r="H4772" s="128" t="str">
        <f>IF(F4772="","",_xlfn.IFNA(VLOOKUP(F4772,'سجل المشتريات'!E:M,9,0),"غير مسجلة في المشتريات"))</f>
        <v/>
      </c>
      <c r="I4772" s="27" t="str">
        <f>_xlfn.IFNA(VLOOKUP(E4772,الاوردرات!$B$1:$C$600,2,0),"")</f>
        <v/>
      </c>
      <c r="J4772" s="63"/>
      <c r="L4772" s="125" t="str">
        <f>IF(F4772="","",_xlfn.IFNA((VLOOKUP(F4772,help!L:M,2,0))*G4772,"غير مسجلة في المشتريات"))</f>
        <v/>
      </c>
    </row>
    <row r="4773" spans="2:12" x14ac:dyDescent="0.2">
      <c r="B4773" s="14">
        <f>COUNTIFS($E$3:E4773,تقرير!$E$4)</f>
        <v>21</v>
      </c>
      <c r="C4773" s="48"/>
      <c r="D4773" s="48"/>
      <c r="E4773" s="48"/>
      <c r="F4773" s="50"/>
      <c r="G4773" s="51"/>
      <c r="H4773" s="128" t="str">
        <f>IF(F4773="","",_xlfn.IFNA(VLOOKUP(F4773,'سجل المشتريات'!E:M,9,0),"غير مسجلة في المشتريات"))</f>
        <v/>
      </c>
      <c r="I4773" s="27" t="str">
        <f>_xlfn.IFNA(VLOOKUP(E4773,الاوردرات!$B$1:$C$600,2,0),"")</f>
        <v/>
      </c>
      <c r="J4773" s="63"/>
      <c r="L4773" s="125" t="str">
        <f>IF(F4773="","",_xlfn.IFNA((VLOOKUP(F4773,help!L:M,2,0))*G4773,"غير مسجلة في المشتريات"))</f>
        <v/>
      </c>
    </row>
    <row r="4774" spans="2:12" x14ac:dyDescent="0.2">
      <c r="B4774" s="14">
        <f>COUNTIFS($E$3:E4774,تقرير!$E$4)</f>
        <v>21</v>
      </c>
      <c r="C4774" s="48"/>
      <c r="D4774" s="48"/>
      <c r="E4774" s="48"/>
      <c r="F4774" s="50"/>
      <c r="G4774" s="51"/>
      <c r="H4774" s="128" t="str">
        <f>IF(F4774="","",_xlfn.IFNA(VLOOKUP(F4774,'سجل المشتريات'!E:M,9,0),"غير مسجلة في المشتريات"))</f>
        <v/>
      </c>
      <c r="I4774" s="27" t="str">
        <f>_xlfn.IFNA(VLOOKUP(E4774,الاوردرات!$B$1:$C$600,2,0),"")</f>
        <v/>
      </c>
      <c r="J4774" s="63"/>
      <c r="L4774" s="125" t="str">
        <f>IF(F4774="","",_xlfn.IFNA((VLOOKUP(F4774,help!L:M,2,0))*G4774,"غير مسجلة في المشتريات"))</f>
        <v/>
      </c>
    </row>
    <row r="4775" spans="2:12" x14ac:dyDescent="0.2">
      <c r="B4775" s="14">
        <f>COUNTIFS($E$3:E4775,تقرير!$E$4)</f>
        <v>21</v>
      </c>
      <c r="C4775" s="48"/>
      <c r="D4775" s="48"/>
      <c r="E4775" s="48"/>
      <c r="F4775" s="50"/>
      <c r="G4775" s="51"/>
      <c r="H4775" s="128" t="str">
        <f>IF(F4775="","",_xlfn.IFNA(VLOOKUP(F4775,'سجل المشتريات'!E:M,9,0),"غير مسجلة في المشتريات"))</f>
        <v/>
      </c>
      <c r="I4775" s="27" t="str">
        <f>_xlfn.IFNA(VLOOKUP(E4775,الاوردرات!$B$1:$C$600,2,0),"")</f>
        <v/>
      </c>
      <c r="J4775" s="63"/>
      <c r="L4775" s="125" t="str">
        <f>IF(F4775="","",_xlfn.IFNA((VLOOKUP(F4775,help!L:M,2,0))*G4775,"غير مسجلة في المشتريات"))</f>
        <v/>
      </c>
    </row>
    <row r="4776" spans="2:12" x14ac:dyDescent="0.2">
      <c r="B4776" s="14">
        <f>COUNTIFS($E$3:E4776,تقرير!$E$4)</f>
        <v>21</v>
      </c>
      <c r="C4776" s="48"/>
      <c r="D4776" s="48"/>
      <c r="E4776" s="48"/>
      <c r="F4776" s="50"/>
      <c r="G4776" s="51"/>
      <c r="H4776" s="128" t="str">
        <f>IF(F4776="","",_xlfn.IFNA(VLOOKUP(F4776,'سجل المشتريات'!E:M,9,0),"غير مسجلة في المشتريات"))</f>
        <v/>
      </c>
      <c r="I4776" s="27" t="str">
        <f>_xlfn.IFNA(VLOOKUP(E4776,الاوردرات!$B$1:$C$600,2,0),"")</f>
        <v/>
      </c>
      <c r="J4776" s="63"/>
      <c r="L4776" s="125" t="str">
        <f>IF(F4776="","",_xlfn.IFNA((VLOOKUP(F4776,help!L:M,2,0))*G4776,"غير مسجلة في المشتريات"))</f>
        <v/>
      </c>
    </row>
    <row r="4777" spans="2:12" x14ac:dyDescent="0.2">
      <c r="B4777" s="14">
        <f>COUNTIFS($E$3:E4777,تقرير!$E$4)</f>
        <v>21</v>
      </c>
      <c r="C4777" s="48"/>
      <c r="D4777" s="48"/>
      <c r="E4777" s="48"/>
      <c r="F4777" s="50"/>
      <c r="G4777" s="51"/>
      <c r="H4777" s="128" t="str">
        <f>IF(F4777="","",_xlfn.IFNA(VLOOKUP(F4777,'سجل المشتريات'!E:M,9,0),"غير مسجلة في المشتريات"))</f>
        <v/>
      </c>
      <c r="I4777" s="27" t="str">
        <f>_xlfn.IFNA(VLOOKUP(E4777,الاوردرات!$B$1:$C$600,2,0),"")</f>
        <v/>
      </c>
      <c r="J4777" s="63"/>
      <c r="L4777" s="125" t="str">
        <f>IF(F4777="","",_xlfn.IFNA((VLOOKUP(F4777,help!L:M,2,0))*G4777,"غير مسجلة في المشتريات"))</f>
        <v/>
      </c>
    </row>
    <row r="4778" spans="2:12" x14ac:dyDescent="0.2">
      <c r="B4778" s="14">
        <f>COUNTIFS($E$3:E4778,تقرير!$E$4)</f>
        <v>21</v>
      </c>
      <c r="C4778" s="48"/>
      <c r="D4778" s="48"/>
      <c r="E4778" s="48"/>
      <c r="F4778" s="50"/>
      <c r="G4778" s="51"/>
      <c r="H4778" s="128" t="str">
        <f>IF(F4778="","",_xlfn.IFNA(VLOOKUP(F4778,'سجل المشتريات'!E:M,9,0),"غير مسجلة في المشتريات"))</f>
        <v/>
      </c>
      <c r="I4778" s="27" t="str">
        <f>_xlfn.IFNA(VLOOKUP(E4778,الاوردرات!$B$1:$C$600,2,0),"")</f>
        <v/>
      </c>
      <c r="J4778" s="63"/>
      <c r="L4778" s="125" t="str">
        <f>IF(F4778="","",_xlfn.IFNA((VLOOKUP(F4778,help!L:M,2,0))*G4778,"غير مسجلة في المشتريات"))</f>
        <v/>
      </c>
    </row>
    <row r="4779" spans="2:12" x14ac:dyDescent="0.2">
      <c r="B4779" s="14">
        <f>COUNTIFS($E$3:E4779,تقرير!$E$4)</f>
        <v>21</v>
      </c>
      <c r="C4779" s="48"/>
      <c r="D4779" s="48"/>
      <c r="E4779" s="48"/>
      <c r="F4779" s="50"/>
      <c r="G4779" s="51"/>
      <c r="H4779" s="128" t="str">
        <f>IF(F4779="","",_xlfn.IFNA(VLOOKUP(F4779,'سجل المشتريات'!E:M,9,0),"غير مسجلة في المشتريات"))</f>
        <v/>
      </c>
      <c r="I4779" s="27" t="str">
        <f>_xlfn.IFNA(VLOOKUP(E4779,الاوردرات!$B$1:$C$600,2,0),"")</f>
        <v/>
      </c>
      <c r="J4779" s="63"/>
      <c r="L4779" s="125" t="str">
        <f>IF(F4779="","",_xlfn.IFNA((VLOOKUP(F4779,help!L:M,2,0))*G4779,"غير مسجلة في المشتريات"))</f>
        <v/>
      </c>
    </row>
    <row r="4780" spans="2:12" x14ac:dyDescent="0.2">
      <c r="B4780" s="14">
        <f>COUNTIFS($E$3:E4780,تقرير!$E$4)</f>
        <v>21</v>
      </c>
      <c r="C4780" s="48"/>
      <c r="D4780" s="48"/>
      <c r="E4780" s="48"/>
      <c r="F4780" s="50"/>
      <c r="G4780" s="51"/>
      <c r="H4780" s="128" t="str">
        <f>IF(F4780="","",_xlfn.IFNA(VLOOKUP(F4780,'سجل المشتريات'!E:M,9,0),"غير مسجلة في المشتريات"))</f>
        <v/>
      </c>
      <c r="I4780" s="27" t="str">
        <f>_xlfn.IFNA(VLOOKUP(E4780,الاوردرات!$B$1:$C$600,2,0),"")</f>
        <v/>
      </c>
      <c r="J4780" s="63"/>
      <c r="L4780" s="125" t="str">
        <f>IF(F4780="","",_xlfn.IFNA((VLOOKUP(F4780,help!L:M,2,0))*G4780,"غير مسجلة في المشتريات"))</f>
        <v/>
      </c>
    </row>
    <row r="4781" spans="2:12" x14ac:dyDescent="0.2">
      <c r="B4781" s="14">
        <f>COUNTIFS($E$3:E4781,تقرير!$E$4)</f>
        <v>21</v>
      </c>
      <c r="C4781" s="48"/>
      <c r="D4781" s="48"/>
      <c r="E4781" s="48"/>
      <c r="F4781" s="50"/>
      <c r="G4781" s="51"/>
      <c r="H4781" s="128" t="str">
        <f>IF(F4781="","",_xlfn.IFNA(VLOOKUP(F4781,'سجل المشتريات'!E:M,9,0),"غير مسجلة في المشتريات"))</f>
        <v/>
      </c>
      <c r="I4781" s="27" t="str">
        <f>_xlfn.IFNA(VLOOKUP(E4781,الاوردرات!$B$1:$C$600,2,0),"")</f>
        <v/>
      </c>
      <c r="J4781" s="63"/>
      <c r="L4781" s="125" t="str">
        <f>IF(F4781="","",_xlfn.IFNA((VLOOKUP(F4781,help!L:M,2,0))*G4781,"غير مسجلة في المشتريات"))</f>
        <v/>
      </c>
    </row>
    <row r="4782" spans="2:12" x14ac:dyDescent="0.2">
      <c r="B4782" s="14">
        <f>COUNTIFS($E$3:E4782,تقرير!$E$4)</f>
        <v>21</v>
      </c>
      <c r="C4782" s="48"/>
      <c r="D4782" s="48"/>
      <c r="E4782" s="48"/>
      <c r="F4782" s="50"/>
      <c r="G4782" s="51"/>
      <c r="H4782" s="128" t="str">
        <f>IF(F4782="","",_xlfn.IFNA(VLOOKUP(F4782,'سجل المشتريات'!E:M,9,0),"غير مسجلة في المشتريات"))</f>
        <v/>
      </c>
      <c r="I4782" s="27" t="str">
        <f>_xlfn.IFNA(VLOOKUP(E4782,الاوردرات!$B$1:$C$600,2,0),"")</f>
        <v/>
      </c>
      <c r="J4782" s="63"/>
      <c r="L4782" s="125" t="str">
        <f>IF(F4782="","",_xlfn.IFNA((VLOOKUP(F4782,help!L:M,2,0))*G4782,"غير مسجلة في المشتريات"))</f>
        <v/>
      </c>
    </row>
    <row r="4783" spans="2:12" x14ac:dyDescent="0.2">
      <c r="B4783" s="14">
        <f>COUNTIFS($E$3:E4783,تقرير!$E$4)</f>
        <v>21</v>
      </c>
      <c r="C4783" s="48"/>
      <c r="D4783" s="48"/>
      <c r="E4783" s="48"/>
      <c r="F4783" s="50"/>
      <c r="G4783" s="51"/>
      <c r="H4783" s="128" t="str">
        <f>IF(F4783="","",_xlfn.IFNA(VLOOKUP(F4783,'سجل المشتريات'!E:M,9,0),"غير مسجلة في المشتريات"))</f>
        <v/>
      </c>
      <c r="I4783" s="27" t="str">
        <f>_xlfn.IFNA(VLOOKUP(E4783,الاوردرات!$B$1:$C$600,2,0),"")</f>
        <v/>
      </c>
      <c r="J4783" s="63"/>
      <c r="L4783" s="125" t="str">
        <f>IF(F4783="","",_xlfn.IFNA((VLOOKUP(F4783,help!L:M,2,0))*G4783,"غير مسجلة في المشتريات"))</f>
        <v/>
      </c>
    </row>
    <row r="4784" spans="2:12" x14ac:dyDescent="0.2">
      <c r="B4784" s="14">
        <f>COUNTIFS($E$3:E4784,تقرير!$E$4)</f>
        <v>21</v>
      </c>
      <c r="C4784" s="48"/>
      <c r="D4784" s="48"/>
      <c r="E4784" s="48"/>
      <c r="F4784" s="50"/>
      <c r="G4784" s="51"/>
      <c r="H4784" s="128" t="str">
        <f>IF(F4784="","",_xlfn.IFNA(VLOOKUP(F4784,'سجل المشتريات'!E:M,9,0),"غير مسجلة في المشتريات"))</f>
        <v/>
      </c>
      <c r="I4784" s="27" t="str">
        <f>_xlfn.IFNA(VLOOKUP(E4784,الاوردرات!$B$1:$C$600,2,0),"")</f>
        <v/>
      </c>
      <c r="J4784" s="63"/>
      <c r="L4784" s="125" t="str">
        <f>IF(F4784="","",_xlfn.IFNA((VLOOKUP(F4784,help!L:M,2,0))*G4784,"غير مسجلة في المشتريات"))</f>
        <v/>
      </c>
    </row>
    <row r="4785" spans="2:12" x14ac:dyDescent="0.2">
      <c r="B4785" s="14">
        <f>COUNTIFS($E$3:E4785,تقرير!$E$4)</f>
        <v>21</v>
      </c>
      <c r="C4785" s="48"/>
      <c r="D4785" s="48"/>
      <c r="E4785" s="48"/>
      <c r="F4785" s="50"/>
      <c r="G4785" s="51"/>
      <c r="H4785" s="128" t="str">
        <f>IF(F4785="","",_xlfn.IFNA(VLOOKUP(F4785,'سجل المشتريات'!E:M,9,0),"غير مسجلة في المشتريات"))</f>
        <v/>
      </c>
      <c r="I4785" s="27" t="str">
        <f>_xlfn.IFNA(VLOOKUP(E4785,الاوردرات!$B$1:$C$600,2,0),"")</f>
        <v/>
      </c>
      <c r="J4785" s="63"/>
      <c r="L4785" s="125" t="str">
        <f>IF(F4785="","",_xlfn.IFNA((VLOOKUP(F4785,help!L:M,2,0))*G4785,"غير مسجلة في المشتريات"))</f>
        <v/>
      </c>
    </row>
    <row r="4786" spans="2:12" x14ac:dyDescent="0.2">
      <c r="B4786" s="14">
        <f>COUNTIFS($E$3:E4786,تقرير!$E$4)</f>
        <v>21</v>
      </c>
      <c r="C4786" s="48"/>
      <c r="D4786" s="48"/>
      <c r="E4786" s="48"/>
      <c r="F4786" s="50"/>
      <c r="G4786" s="51"/>
      <c r="H4786" s="128" t="str">
        <f>IF(F4786="","",_xlfn.IFNA(VLOOKUP(F4786,'سجل المشتريات'!E:M,9,0),"غير مسجلة في المشتريات"))</f>
        <v/>
      </c>
      <c r="I4786" s="27" t="str">
        <f>_xlfn.IFNA(VLOOKUP(E4786,الاوردرات!$B$1:$C$600,2,0),"")</f>
        <v/>
      </c>
      <c r="J4786" s="63"/>
      <c r="L4786" s="125" t="str">
        <f>IF(F4786="","",_xlfn.IFNA((VLOOKUP(F4786,help!L:M,2,0))*G4786,"غير مسجلة في المشتريات"))</f>
        <v/>
      </c>
    </row>
    <row r="4787" spans="2:12" x14ac:dyDescent="0.2">
      <c r="B4787" s="14">
        <f>COUNTIFS($E$3:E4787,تقرير!$E$4)</f>
        <v>21</v>
      </c>
      <c r="C4787" s="48"/>
      <c r="D4787" s="48"/>
      <c r="E4787" s="48"/>
      <c r="F4787" s="50"/>
      <c r="G4787" s="51"/>
      <c r="H4787" s="128" t="str">
        <f>IF(F4787="","",_xlfn.IFNA(VLOOKUP(F4787,'سجل المشتريات'!E:M,9,0),"غير مسجلة في المشتريات"))</f>
        <v/>
      </c>
      <c r="I4787" s="27" t="str">
        <f>_xlfn.IFNA(VLOOKUP(E4787,الاوردرات!$B$1:$C$600,2,0),"")</f>
        <v/>
      </c>
      <c r="J4787" s="63"/>
      <c r="L4787" s="125" t="str">
        <f>IF(F4787="","",_xlfn.IFNA((VLOOKUP(F4787,help!L:M,2,0))*G4787,"غير مسجلة في المشتريات"))</f>
        <v/>
      </c>
    </row>
    <row r="4788" spans="2:12" x14ac:dyDescent="0.2">
      <c r="B4788" s="14">
        <f>COUNTIFS($E$3:E4788,تقرير!$E$4)</f>
        <v>21</v>
      </c>
      <c r="C4788" s="48"/>
      <c r="D4788" s="48"/>
      <c r="E4788" s="48"/>
      <c r="F4788" s="50"/>
      <c r="G4788" s="51"/>
      <c r="H4788" s="128" t="str">
        <f>IF(F4788="","",_xlfn.IFNA(VLOOKUP(F4788,'سجل المشتريات'!E:M,9,0),"غير مسجلة في المشتريات"))</f>
        <v/>
      </c>
      <c r="I4788" s="27" t="str">
        <f>_xlfn.IFNA(VLOOKUP(E4788,الاوردرات!$B$1:$C$600,2,0),"")</f>
        <v/>
      </c>
      <c r="J4788" s="63"/>
      <c r="L4788" s="125" t="str">
        <f>IF(F4788="","",_xlfn.IFNA((VLOOKUP(F4788,help!L:M,2,0))*G4788,"غير مسجلة في المشتريات"))</f>
        <v/>
      </c>
    </row>
    <row r="4789" spans="2:12" x14ac:dyDescent="0.2">
      <c r="B4789" s="14">
        <f>COUNTIFS($E$3:E4789,تقرير!$E$4)</f>
        <v>21</v>
      </c>
      <c r="C4789" s="48"/>
      <c r="D4789" s="48"/>
      <c r="E4789" s="48"/>
      <c r="F4789" s="50"/>
      <c r="G4789" s="51"/>
      <c r="H4789" s="128" t="str">
        <f>IF(F4789="","",_xlfn.IFNA(VLOOKUP(F4789,'سجل المشتريات'!E:M,9,0),"غير مسجلة في المشتريات"))</f>
        <v/>
      </c>
      <c r="I4789" s="27" t="str">
        <f>_xlfn.IFNA(VLOOKUP(E4789,الاوردرات!$B$1:$C$600,2,0),"")</f>
        <v/>
      </c>
      <c r="J4789" s="63"/>
      <c r="L4789" s="125" t="str">
        <f>IF(F4789="","",_xlfn.IFNA((VLOOKUP(F4789,help!L:M,2,0))*G4789,"غير مسجلة في المشتريات"))</f>
        <v/>
      </c>
    </row>
    <row r="4790" spans="2:12" x14ac:dyDescent="0.2">
      <c r="B4790" s="14">
        <f>COUNTIFS($E$3:E4790,تقرير!$E$4)</f>
        <v>21</v>
      </c>
      <c r="C4790" s="48"/>
      <c r="D4790" s="48"/>
      <c r="E4790" s="48"/>
      <c r="F4790" s="50"/>
      <c r="G4790" s="51"/>
      <c r="H4790" s="128" t="str">
        <f>IF(F4790="","",_xlfn.IFNA(VLOOKUP(F4790,'سجل المشتريات'!E:M,9,0),"غير مسجلة في المشتريات"))</f>
        <v/>
      </c>
      <c r="I4790" s="27" t="str">
        <f>_xlfn.IFNA(VLOOKUP(E4790,الاوردرات!$B$1:$C$600,2,0),"")</f>
        <v/>
      </c>
      <c r="J4790" s="63"/>
      <c r="L4790" s="125" t="str">
        <f>IF(F4790="","",_xlfn.IFNA((VLOOKUP(F4790,help!L:M,2,0))*G4790,"غير مسجلة في المشتريات"))</f>
        <v/>
      </c>
    </row>
    <row r="4791" spans="2:12" x14ac:dyDescent="0.2">
      <c r="B4791" s="14">
        <f>COUNTIFS($E$3:E4791,تقرير!$E$4)</f>
        <v>21</v>
      </c>
      <c r="C4791" s="48"/>
      <c r="D4791" s="48"/>
      <c r="E4791" s="48"/>
      <c r="F4791" s="50"/>
      <c r="G4791" s="51"/>
      <c r="H4791" s="128" t="str">
        <f>IF(F4791="","",_xlfn.IFNA(VLOOKUP(F4791,'سجل المشتريات'!E:M,9,0),"غير مسجلة في المشتريات"))</f>
        <v/>
      </c>
      <c r="I4791" s="27" t="str">
        <f>_xlfn.IFNA(VLOOKUP(E4791,الاوردرات!$B$1:$C$600,2,0),"")</f>
        <v/>
      </c>
      <c r="J4791" s="63"/>
      <c r="L4791" s="125" t="str">
        <f>IF(F4791="","",_xlfn.IFNA((VLOOKUP(F4791,help!L:M,2,0))*G4791,"غير مسجلة في المشتريات"))</f>
        <v/>
      </c>
    </row>
    <row r="4792" spans="2:12" x14ac:dyDescent="0.2">
      <c r="B4792" s="14">
        <f>COUNTIFS($E$3:E4792,تقرير!$E$4)</f>
        <v>21</v>
      </c>
      <c r="C4792" s="48"/>
      <c r="D4792" s="48"/>
      <c r="E4792" s="48"/>
      <c r="F4792" s="50"/>
      <c r="G4792" s="51"/>
      <c r="H4792" s="128" t="str">
        <f>IF(F4792="","",_xlfn.IFNA(VLOOKUP(F4792,'سجل المشتريات'!E:M,9,0),"غير مسجلة في المشتريات"))</f>
        <v/>
      </c>
      <c r="I4792" s="27" t="str">
        <f>_xlfn.IFNA(VLOOKUP(E4792,الاوردرات!$B$1:$C$600,2,0),"")</f>
        <v/>
      </c>
      <c r="J4792" s="63"/>
      <c r="L4792" s="125" t="str">
        <f>IF(F4792="","",_xlfn.IFNA((VLOOKUP(F4792,help!L:M,2,0))*G4792,"غير مسجلة في المشتريات"))</f>
        <v/>
      </c>
    </row>
    <row r="4793" spans="2:12" x14ac:dyDescent="0.2">
      <c r="B4793" s="14">
        <f>COUNTIFS($E$3:E4793,تقرير!$E$4)</f>
        <v>21</v>
      </c>
      <c r="C4793" s="48"/>
      <c r="D4793" s="48"/>
      <c r="E4793" s="48"/>
      <c r="F4793" s="50"/>
      <c r="G4793" s="51"/>
      <c r="H4793" s="128" t="str">
        <f>IF(F4793="","",_xlfn.IFNA(VLOOKUP(F4793,'سجل المشتريات'!E:M,9,0),"غير مسجلة في المشتريات"))</f>
        <v/>
      </c>
      <c r="I4793" s="27" t="str">
        <f>_xlfn.IFNA(VLOOKUP(E4793,الاوردرات!$B$1:$C$600,2,0),"")</f>
        <v/>
      </c>
      <c r="J4793" s="63"/>
      <c r="L4793" s="125" t="str">
        <f>IF(F4793="","",_xlfn.IFNA((VLOOKUP(F4793,help!L:M,2,0))*G4793,"غير مسجلة في المشتريات"))</f>
        <v/>
      </c>
    </row>
    <row r="4794" spans="2:12" x14ac:dyDescent="0.2">
      <c r="B4794" s="14">
        <f>COUNTIFS($E$3:E4794,تقرير!$E$4)</f>
        <v>21</v>
      </c>
      <c r="C4794" s="48"/>
      <c r="D4794" s="48"/>
      <c r="E4794" s="48"/>
      <c r="F4794" s="50"/>
      <c r="G4794" s="51"/>
      <c r="H4794" s="128" t="str">
        <f>IF(F4794="","",_xlfn.IFNA(VLOOKUP(F4794,'سجل المشتريات'!E:M,9,0),"غير مسجلة في المشتريات"))</f>
        <v/>
      </c>
      <c r="I4794" s="27" t="str">
        <f>_xlfn.IFNA(VLOOKUP(E4794,الاوردرات!$B$1:$C$600,2,0),"")</f>
        <v/>
      </c>
      <c r="J4794" s="63"/>
      <c r="L4794" s="125" t="str">
        <f>IF(F4794="","",_xlfn.IFNA((VLOOKUP(F4794,help!L:M,2,0))*G4794,"غير مسجلة في المشتريات"))</f>
        <v/>
      </c>
    </row>
    <row r="4795" spans="2:12" x14ac:dyDescent="0.2">
      <c r="B4795" s="14">
        <f>COUNTIFS($E$3:E4795,تقرير!$E$4)</f>
        <v>21</v>
      </c>
      <c r="C4795" s="48"/>
      <c r="D4795" s="48"/>
      <c r="E4795" s="48"/>
      <c r="F4795" s="50"/>
      <c r="G4795" s="51"/>
      <c r="H4795" s="128" t="str">
        <f>IF(F4795="","",_xlfn.IFNA(VLOOKUP(F4795,'سجل المشتريات'!E:M,9,0),"غير مسجلة في المشتريات"))</f>
        <v/>
      </c>
      <c r="I4795" s="27" t="str">
        <f>_xlfn.IFNA(VLOOKUP(E4795,الاوردرات!$B$1:$C$600,2,0),"")</f>
        <v/>
      </c>
      <c r="J4795" s="63"/>
      <c r="L4795" s="125" t="str">
        <f>IF(F4795="","",_xlfn.IFNA((VLOOKUP(F4795,help!L:M,2,0))*G4795,"غير مسجلة في المشتريات"))</f>
        <v/>
      </c>
    </row>
    <row r="4796" spans="2:12" x14ac:dyDescent="0.2">
      <c r="B4796" s="14">
        <f>COUNTIFS($E$3:E4796,تقرير!$E$4)</f>
        <v>21</v>
      </c>
      <c r="C4796" s="48"/>
      <c r="D4796" s="48"/>
      <c r="E4796" s="48"/>
      <c r="F4796" s="50"/>
      <c r="G4796" s="51"/>
      <c r="H4796" s="128" t="str">
        <f>IF(F4796="","",_xlfn.IFNA(VLOOKUP(F4796,'سجل المشتريات'!E:M,9,0),"غير مسجلة في المشتريات"))</f>
        <v/>
      </c>
      <c r="I4796" s="27" t="str">
        <f>_xlfn.IFNA(VLOOKUP(E4796,الاوردرات!$B$1:$C$600,2,0),"")</f>
        <v/>
      </c>
      <c r="J4796" s="63"/>
      <c r="L4796" s="125" t="str">
        <f>IF(F4796="","",_xlfn.IFNA((VLOOKUP(F4796,help!L:M,2,0))*G4796,"غير مسجلة في المشتريات"))</f>
        <v/>
      </c>
    </row>
    <row r="4797" spans="2:12" x14ac:dyDescent="0.2">
      <c r="B4797" s="14">
        <f>COUNTIFS($E$3:E4797,تقرير!$E$4)</f>
        <v>21</v>
      </c>
      <c r="C4797" s="48"/>
      <c r="D4797" s="48"/>
      <c r="E4797" s="48"/>
      <c r="F4797" s="50"/>
      <c r="G4797" s="51"/>
      <c r="H4797" s="128" t="str">
        <f>IF(F4797="","",_xlfn.IFNA(VLOOKUP(F4797,'سجل المشتريات'!E:M,9,0),"غير مسجلة في المشتريات"))</f>
        <v/>
      </c>
      <c r="I4797" s="27" t="str">
        <f>_xlfn.IFNA(VLOOKUP(E4797,الاوردرات!$B$1:$C$600,2,0),"")</f>
        <v/>
      </c>
      <c r="J4797" s="63"/>
      <c r="L4797" s="125" t="str">
        <f>IF(F4797="","",_xlfn.IFNA((VLOOKUP(F4797,help!L:M,2,0))*G4797,"غير مسجلة في المشتريات"))</f>
        <v/>
      </c>
    </row>
    <row r="4798" spans="2:12" x14ac:dyDescent="0.2">
      <c r="B4798" s="14">
        <f>COUNTIFS($E$3:E4798,تقرير!$E$4)</f>
        <v>21</v>
      </c>
      <c r="C4798" s="48"/>
      <c r="D4798" s="48"/>
      <c r="E4798" s="48"/>
      <c r="F4798" s="50"/>
      <c r="G4798" s="51"/>
      <c r="H4798" s="128" t="str">
        <f>IF(F4798="","",_xlfn.IFNA(VLOOKUP(F4798,'سجل المشتريات'!E:M,9,0),"غير مسجلة في المشتريات"))</f>
        <v/>
      </c>
      <c r="I4798" s="27" t="str">
        <f>_xlfn.IFNA(VLOOKUP(E4798,الاوردرات!$B$1:$C$600,2,0),"")</f>
        <v/>
      </c>
      <c r="J4798" s="63"/>
      <c r="L4798" s="125" t="str">
        <f>IF(F4798="","",_xlfn.IFNA((VLOOKUP(F4798,help!L:M,2,0))*G4798,"غير مسجلة في المشتريات"))</f>
        <v/>
      </c>
    </row>
    <row r="4799" spans="2:12" x14ac:dyDescent="0.2">
      <c r="B4799" s="14">
        <f>COUNTIFS($E$3:E4799,تقرير!$E$4)</f>
        <v>21</v>
      </c>
      <c r="C4799" s="48"/>
      <c r="D4799" s="48"/>
      <c r="E4799" s="48"/>
      <c r="F4799" s="50"/>
      <c r="G4799" s="51"/>
      <c r="H4799" s="128" t="str">
        <f>IF(F4799="","",_xlfn.IFNA(VLOOKUP(F4799,'سجل المشتريات'!E:M,9,0),"غير مسجلة في المشتريات"))</f>
        <v/>
      </c>
      <c r="I4799" s="27" t="str">
        <f>_xlfn.IFNA(VLOOKUP(E4799,الاوردرات!$B$1:$C$600,2,0),"")</f>
        <v/>
      </c>
      <c r="J4799" s="63"/>
      <c r="L4799" s="125" t="str">
        <f>IF(F4799="","",_xlfn.IFNA((VLOOKUP(F4799,help!L:M,2,0))*G4799,"غير مسجلة في المشتريات"))</f>
        <v/>
      </c>
    </row>
    <row r="4800" spans="2:12" x14ac:dyDescent="0.2">
      <c r="B4800" s="14">
        <f>COUNTIFS($E$3:E4800,تقرير!$E$4)</f>
        <v>21</v>
      </c>
      <c r="C4800" s="48"/>
      <c r="D4800" s="48"/>
      <c r="E4800" s="48"/>
      <c r="F4800" s="50"/>
      <c r="G4800" s="51"/>
      <c r="H4800" s="128" t="str">
        <f>IF(F4800="","",_xlfn.IFNA(VLOOKUP(F4800,'سجل المشتريات'!E:M,9,0),"غير مسجلة في المشتريات"))</f>
        <v/>
      </c>
      <c r="I4800" s="27" t="str">
        <f>_xlfn.IFNA(VLOOKUP(E4800,الاوردرات!$B$1:$C$600,2,0),"")</f>
        <v/>
      </c>
      <c r="J4800" s="63"/>
      <c r="L4800" s="125" t="str">
        <f>IF(F4800="","",_xlfn.IFNA((VLOOKUP(F4800,help!L:M,2,0))*G4800,"غير مسجلة في المشتريات"))</f>
        <v/>
      </c>
    </row>
    <row r="4801" spans="2:12" x14ac:dyDescent="0.2">
      <c r="B4801" s="14">
        <f>COUNTIFS($E$3:E4801,تقرير!$E$4)</f>
        <v>21</v>
      </c>
      <c r="C4801" s="48"/>
      <c r="D4801" s="48"/>
      <c r="E4801" s="48"/>
      <c r="F4801" s="50"/>
      <c r="G4801" s="51"/>
      <c r="H4801" s="128" t="str">
        <f>IF(F4801="","",_xlfn.IFNA(VLOOKUP(F4801,'سجل المشتريات'!E:M,9,0),"غير مسجلة في المشتريات"))</f>
        <v/>
      </c>
      <c r="I4801" s="27" t="str">
        <f>_xlfn.IFNA(VLOOKUP(E4801,الاوردرات!$B$1:$C$600,2,0),"")</f>
        <v/>
      </c>
      <c r="J4801" s="63"/>
      <c r="L4801" s="125" t="str">
        <f>IF(F4801="","",_xlfn.IFNA((VLOOKUP(F4801,help!L:M,2,0))*G4801,"غير مسجلة في المشتريات"))</f>
        <v/>
      </c>
    </row>
    <row r="4802" spans="2:12" x14ac:dyDescent="0.2">
      <c r="B4802" s="14">
        <f>COUNTIFS($E$3:E4802,تقرير!$E$4)</f>
        <v>21</v>
      </c>
      <c r="C4802" s="48"/>
      <c r="D4802" s="48"/>
      <c r="E4802" s="48"/>
      <c r="F4802" s="50"/>
      <c r="G4802" s="51"/>
      <c r="H4802" s="128" t="str">
        <f>IF(F4802="","",_xlfn.IFNA(VLOOKUP(F4802,'سجل المشتريات'!E:M,9,0),"غير مسجلة في المشتريات"))</f>
        <v/>
      </c>
      <c r="I4802" s="27" t="str">
        <f>_xlfn.IFNA(VLOOKUP(E4802,الاوردرات!$B$1:$C$600,2,0),"")</f>
        <v/>
      </c>
      <c r="J4802" s="63"/>
      <c r="L4802" s="125" t="str">
        <f>IF(F4802="","",_xlfn.IFNA((VLOOKUP(F4802,help!L:M,2,0))*G4802,"غير مسجلة في المشتريات"))</f>
        <v/>
      </c>
    </row>
    <row r="4803" spans="2:12" x14ac:dyDescent="0.2">
      <c r="B4803" s="14">
        <f>COUNTIFS($E$3:E4803,تقرير!$E$4)</f>
        <v>21</v>
      </c>
      <c r="C4803" s="48"/>
      <c r="D4803" s="48"/>
      <c r="E4803" s="48"/>
      <c r="F4803" s="50"/>
      <c r="G4803" s="51"/>
      <c r="H4803" s="128" t="str">
        <f>IF(F4803="","",_xlfn.IFNA(VLOOKUP(F4803,'سجل المشتريات'!E:M,9,0),"غير مسجلة في المشتريات"))</f>
        <v/>
      </c>
      <c r="I4803" s="27" t="str">
        <f>_xlfn.IFNA(VLOOKUP(E4803,الاوردرات!$B$1:$C$600,2,0),"")</f>
        <v/>
      </c>
      <c r="J4803" s="63"/>
      <c r="L4803" s="125" t="str">
        <f>IF(F4803="","",_xlfn.IFNA((VLOOKUP(F4803,help!L:M,2,0))*G4803,"غير مسجلة في المشتريات"))</f>
        <v/>
      </c>
    </row>
    <row r="4804" spans="2:12" x14ac:dyDescent="0.2">
      <c r="B4804" s="14">
        <f>COUNTIFS($E$3:E4804,تقرير!$E$4)</f>
        <v>21</v>
      </c>
      <c r="C4804" s="48"/>
      <c r="D4804" s="48"/>
      <c r="E4804" s="48"/>
      <c r="F4804" s="50"/>
      <c r="G4804" s="51"/>
      <c r="H4804" s="128" t="str">
        <f>IF(F4804="","",_xlfn.IFNA(VLOOKUP(F4804,'سجل المشتريات'!E:M,9,0),"غير مسجلة في المشتريات"))</f>
        <v/>
      </c>
      <c r="I4804" s="27" t="str">
        <f>_xlfn.IFNA(VLOOKUP(E4804,الاوردرات!$B$1:$C$600,2,0),"")</f>
        <v/>
      </c>
      <c r="J4804" s="63"/>
      <c r="L4804" s="125" t="str">
        <f>IF(F4804="","",_xlfn.IFNA((VLOOKUP(F4804,help!L:M,2,0))*G4804,"غير مسجلة في المشتريات"))</f>
        <v/>
      </c>
    </row>
    <row r="4805" spans="2:12" x14ac:dyDescent="0.2">
      <c r="B4805" s="14">
        <f>COUNTIFS($E$3:E4805,تقرير!$E$4)</f>
        <v>21</v>
      </c>
      <c r="C4805" s="48"/>
      <c r="D4805" s="48"/>
      <c r="E4805" s="48"/>
      <c r="F4805" s="50"/>
      <c r="G4805" s="51"/>
      <c r="H4805" s="128" t="str">
        <f>IF(F4805="","",_xlfn.IFNA(VLOOKUP(F4805,'سجل المشتريات'!E:M,9,0),"غير مسجلة في المشتريات"))</f>
        <v/>
      </c>
      <c r="I4805" s="27" t="str">
        <f>_xlfn.IFNA(VLOOKUP(E4805,الاوردرات!$B$1:$C$600,2,0),"")</f>
        <v/>
      </c>
      <c r="J4805" s="63"/>
      <c r="L4805" s="125" t="str">
        <f>IF(F4805="","",_xlfn.IFNA((VLOOKUP(F4805,help!L:M,2,0))*G4805,"غير مسجلة في المشتريات"))</f>
        <v/>
      </c>
    </row>
    <row r="4806" spans="2:12" x14ac:dyDescent="0.2">
      <c r="B4806" s="14">
        <f>COUNTIFS($E$3:E4806,تقرير!$E$4)</f>
        <v>21</v>
      </c>
      <c r="C4806" s="48"/>
      <c r="D4806" s="48"/>
      <c r="E4806" s="48"/>
      <c r="F4806" s="50"/>
      <c r="G4806" s="51"/>
      <c r="H4806" s="128" t="str">
        <f>IF(F4806="","",_xlfn.IFNA(VLOOKUP(F4806,'سجل المشتريات'!E:M,9,0),"غير مسجلة في المشتريات"))</f>
        <v/>
      </c>
      <c r="I4806" s="27" t="str">
        <f>_xlfn.IFNA(VLOOKUP(E4806,الاوردرات!$B$1:$C$600,2,0),"")</f>
        <v/>
      </c>
      <c r="J4806" s="63"/>
      <c r="L4806" s="125" t="str">
        <f>IF(F4806="","",_xlfn.IFNA((VLOOKUP(F4806,help!L:M,2,0))*G4806,"غير مسجلة في المشتريات"))</f>
        <v/>
      </c>
    </row>
    <row r="4807" spans="2:12" x14ac:dyDescent="0.2">
      <c r="B4807" s="14">
        <f>COUNTIFS($E$3:E4807,تقرير!$E$4)</f>
        <v>21</v>
      </c>
      <c r="C4807" s="48"/>
      <c r="D4807" s="48"/>
      <c r="E4807" s="48"/>
      <c r="F4807" s="50"/>
      <c r="G4807" s="51"/>
      <c r="H4807" s="128" t="str">
        <f>IF(F4807="","",_xlfn.IFNA(VLOOKUP(F4807,'سجل المشتريات'!E:M,9,0),"غير مسجلة في المشتريات"))</f>
        <v/>
      </c>
      <c r="I4807" s="27" t="str">
        <f>_xlfn.IFNA(VLOOKUP(E4807,الاوردرات!$B$1:$C$600,2,0),"")</f>
        <v/>
      </c>
      <c r="J4807" s="63"/>
      <c r="L4807" s="125" t="str">
        <f>IF(F4807="","",_xlfn.IFNA((VLOOKUP(F4807,help!L:M,2,0))*G4807,"غير مسجلة في المشتريات"))</f>
        <v/>
      </c>
    </row>
    <row r="4808" spans="2:12" x14ac:dyDescent="0.2">
      <c r="B4808" s="14">
        <f>COUNTIFS($E$3:E4808,تقرير!$E$4)</f>
        <v>21</v>
      </c>
      <c r="C4808" s="48"/>
      <c r="D4808" s="48"/>
      <c r="E4808" s="48"/>
      <c r="F4808" s="50"/>
      <c r="G4808" s="51"/>
      <c r="H4808" s="128" t="str">
        <f>IF(F4808="","",_xlfn.IFNA(VLOOKUP(F4808,'سجل المشتريات'!E:M,9,0),"غير مسجلة في المشتريات"))</f>
        <v/>
      </c>
      <c r="I4808" s="27" t="str">
        <f>_xlfn.IFNA(VLOOKUP(E4808,الاوردرات!$B$1:$C$600,2,0),"")</f>
        <v/>
      </c>
      <c r="J4808" s="63"/>
      <c r="L4808" s="125" t="str">
        <f>IF(F4808="","",_xlfn.IFNA((VLOOKUP(F4808,help!L:M,2,0))*G4808,"غير مسجلة في المشتريات"))</f>
        <v/>
      </c>
    </row>
    <row r="4809" spans="2:12" x14ac:dyDescent="0.2">
      <c r="B4809" s="14">
        <f>COUNTIFS($E$3:E4809,تقرير!$E$4)</f>
        <v>21</v>
      </c>
      <c r="C4809" s="48"/>
      <c r="D4809" s="48"/>
      <c r="E4809" s="48"/>
      <c r="F4809" s="50"/>
      <c r="G4809" s="51"/>
      <c r="H4809" s="128" t="str">
        <f>IF(F4809="","",_xlfn.IFNA(VLOOKUP(F4809,'سجل المشتريات'!E:M,9,0),"غير مسجلة في المشتريات"))</f>
        <v/>
      </c>
      <c r="I4809" s="27" t="str">
        <f>_xlfn.IFNA(VLOOKUP(E4809,الاوردرات!$B$1:$C$600,2,0),"")</f>
        <v/>
      </c>
      <c r="J4809" s="63"/>
      <c r="L4809" s="125" t="str">
        <f>IF(F4809="","",_xlfn.IFNA((VLOOKUP(F4809,help!L:M,2,0))*G4809,"غير مسجلة في المشتريات"))</f>
        <v/>
      </c>
    </row>
    <row r="4810" spans="2:12" x14ac:dyDescent="0.2">
      <c r="B4810" s="14">
        <f>COUNTIFS($E$3:E4810,تقرير!$E$4)</f>
        <v>21</v>
      </c>
      <c r="C4810" s="48"/>
      <c r="D4810" s="48"/>
      <c r="E4810" s="48"/>
      <c r="F4810" s="50"/>
      <c r="G4810" s="51"/>
      <c r="H4810" s="128" t="str">
        <f>IF(F4810="","",_xlfn.IFNA(VLOOKUP(F4810,'سجل المشتريات'!E:M,9,0),"غير مسجلة في المشتريات"))</f>
        <v/>
      </c>
      <c r="I4810" s="27" t="str">
        <f>_xlfn.IFNA(VLOOKUP(E4810,الاوردرات!$B$1:$C$600,2,0),"")</f>
        <v/>
      </c>
      <c r="J4810" s="63"/>
      <c r="L4810" s="125" t="str">
        <f>IF(F4810="","",_xlfn.IFNA((VLOOKUP(F4810,help!L:M,2,0))*G4810,"غير مسجلة في المشتريات"))</f>
        <v/>
      </c>
    </row>
    <row r="4811" spans="2:12" x14ac:dyDescent="0.2">
      <c r="B4811" s="14">
        <f>COUNTIFS($E$3:E4811,تقرير!$E$4)</f>
        <v>21</v>
      </c>
      <c r="C4811" s="48"/>
      <c r="D4811" s="48"/>
      <c r="E4811" s="48"/>
      <c r="F4811" s="50"/>
      <c r="G4811" s="51"/>
      <c r="H4811" s="128" t="str">
        <f>IF(F4811="","",_xlfn.IFNA(VLOOKUP(F4811,'سجل المشتريات'!E:M,9,0),"غير مسجلة في المشتريات"))</f>
        <v/>
      </c>
      <c r="I4811" s="27" t="str">
        <f>_xlfn.IFNA(VLOOKUP(E4811,الاوردرات!$B$1:$C$600,2,0),"")</f>
        <v/>
      </c>
      <c r="J4811" s="63"/>
      <c r="L4811" s="125" t="str">
        <f>IF(F4811="","",_xlfn.IFNA((VLOOKUP(F4811,help!L:M,2,0))*G4811,"غير مسجلة في المشتريات"))</f>
        <v/>
      </c>
    </row>
    <row r="4812" spans="2:12" x14ac:dyDescent="0.2">
      <c r="B4812" s="14">
        <f>COUNTIFS($E$3:E4812,تقرير!$E$4)</f>
        <v>21</v>
      </c>
      <c r="C4812" s="48"/>
      <c r="D4812" s="48"/>
      <c r="E4812" s="48"/>
      <c r="F4812" s="50"/>
      <c r="G4812" s="51"/>
      <c r="H4812" s="128" t="str">
        <f>IF(F4812="","",_xlfn.IFNA(VLOOKUP(F4812,'سجل المشتريات'!E:M,9,0),"غير مسجلة في المشتريات"))</f>
        <v/>
      </c>
      <c r="I4812" s="27" t="str">
        <f>_xlfn.IFNA(VLOOKUP(E4812,الاوردرات!$B$1:$C$600,2,0),"")</f>
        <v/>
      </c>
      <c r="J4812" s="63"/>
      <c r="L4812" s="125" t="str">
        <f>IF(F4812="","",_xlfn.IFNA((VLOOKUP(F4812,help!L:M,2,0))*G4812,"غير مسجلة في المشتريات"))</f>
        <v/>
      </c>
    </row>
    <row r="4813" spans="2:12" x14ac:dyDescent="0.2">
      <c r="B4813" s="14">
        <f>COUNTIFS($E$3:E4813,تقرير!$E$4)</f>
        <v>21</v>
      </c>
      <c r="C4813" s="48"/>
      <c r="D4813" s="48"/>
      <c r="E4813" s="48"/>
      <c r="F4813" s="50"/>
      <c r="G4813" s="51"/>
      <c r="H4813" s="128" t="str">
        <f>IF(F4813="","",_xlfn.IFNA(VLOOKUP(F4813,'سجل المشتريات'!E:M,9,0),"غير مسجلة في المشتريات"))</f>
        <v/>
      </c>
      <c r="I4813" s="27" t="str">
        <f>_xlfn.IFNA(VLOOKUP(E4813,الاوردرات!$B$1:$C$600,2,0),"")</f>
        <v/>
      </c>
      <c r="J4813" s="63"/>
      <c r="L4813" s="125" t="str">
        <f>IF(F4813="","",_xlfn.IFNA((VLOOKUP(F4813,help!L:M,2,0))*G4813,"غير مسجلة في المشتريات"))</f>
        <v/>
      </c>
    </row>
    <row r="4814" spans="2:12" x14ac:dyDescent="0.2">
      <c r="B4814" s="14">
        <f>COUNTIFS($E$3:E4814,تقرير!$E$4)</f>
        <v>21</v>
      </c>
      <c r="C4814" s="48"/>
      <c r="D4814" s="48"/>
      <c r="E4814" s="48"/>
      <c r="F4814" s="50"/>
      <c r="G4814" s="51"/>
      <c r="H4814" s="128" t="str">
        <f>IF(F4814="","",_xlfn.IFNA(VLOOKUP(F4814,'سجل المشتريات'!E:M,9,0),"غير مسجلة في المشتريات"))</f>
        <v/>
      </c>
      <c r="I4814" s="27" t="str">
        <f>_xlfn.IFNA(VLOOKUP(E4814,الاوردرات!$B$1:$C$600,2,0),"")</f>
        <v/>
      </c>
      <c r="J4814" s="63"/>
      <c r="L4814" s="125" t="str">
        <f>IF(F4814="","",_xlfn.IFNA((VLOOKUP(F4814,help!L:M,2,0))*G4814,"غير مسجلة في المشتريات"))</f>
        <v/>
      </c>
    </row>
    <row r="4815" spans="2:12" x14ac:dyDescent="0.2">
      <c r="B4815" s="14">
        <f>COUNTIFS($E$3:E4815,تقرير!$E$4)</f>
        <v>21</v>
      </c>
      <c r="C4815" s="48"/>
      <c r="D4815" s="48"/>
      <c r="E4815" s="48"/>
      <c r="F4815" s="50"/>
      <c r="G4815" s="51"/>
      <c r="H4815" s="128" t="str">
        <f>IF(F4815="","",_xlfn.IFNA(VLOOKUP(F4815,'سجل المشتريات'!E:M,9,0),"غير مسجلة في المشتريات"))</f>
        <v/>
      </c>
      <c r="I4815" s="27" t="str">
        <f>_xlfn.IFNA(VLOOKUP(E4815,الاوردرات!$B$1:$C$600,2,0),"")</f>
        <v/>
      </c>
      <c r="J4815" s="63"/>
      <c r="L4815" s="125" t="str">
        <f>IF(F4815="","",_xlfn.IFNA((VLOOKUP(F4815,help!L:M,2,0))*G4815,"غير مسجلة في المشتريات"))</f>
        <v/>
      </c>
    </row>
    <row r="4816" spans="2:12" x14ac:dyDescent="0.2">
      <c r="B4816" s="14">
        <f>COUNTIFS($E$3:E4816,تقرير!$E$4)</f>
        <v>21</v>
      </c>
      <c r="C4816" s="48"/>
      <c r="D4816" s="48"/>
      <c r="E4816" s="48"/>
      <c r="F4816" s="50"/>
      <c r="G4816" s="51"/>
      <c r="H4816" s="128" t="str">
        <f>IF(F4816="","",_xlfn.IFNA(VLOOKUP(F4816,'سجل المشتريات'!E:M,9,0),"غير مسجلة في المشتريات"))</f>
        <v/>
      </c>
      <c r="I4816" s="27" t="str">
        <f>_xlfn.IFNA(VLOOKUP(E4816,الاوردرات!$B$1:$C$600,2,0),"")</f>
        <v/>
      </c>
      <c r="J4816" s="63"/>
      <c r="L4816" s="125" t="str">
        <f>IF(F4816="","",_xlfn.IFNA((VLOOKUP(F4816,help!L:M,2,0))*G4816,"غير مسجلة في المشتريات"))</f>
        <v/>
      </c>
    </row>
    <row r="4817" spans="2:12" x14ac:dyDescent="0.2">
      <c r="B4817" s="14">
        <f>COUNTIFS($E$3:E4817,تقرير!$E$4)</f>
        <v>21</v>
      </c>
      <c r="C4817" s="48"/>
      <c r="D4817" s="48"/>
      <c r="E4817" s="48"/>
      <c r="F4817" s="50"/>
      <c r="G4817" s="51"/>
      <c r="H4817" s="128" t="str">
        <f>IF(F4817="","",_xlfn.IFNA(VLOOKUP(F4817,'سجل المشتريات'!E:M,9,0),"غير مسجلة في المشتريات"))</f>
        <v/>
      </c>
      <c r="I4817" s="27" t="str">
        <f>_xlfn.IFNA(VLOOKUP(E4817,الاوردرات!$B$1:$C$600,2,0),"")</f>
        <v/>
      </c>
      <c r="J4817" s="63"/>
      <c r="L4817" s="125" t="str">
        <f>IF(F4817="","",_xlfn.IFNA((VLOOKUP(F4817,help!L:M,2,0))*G4817,"غير مسجلة في المشتريات"))</f>
        <v/>
      </c>
    </row>
    <row r="4818" spans="2:12" x14ac:dyDescent="0.2">
      <c r="B4818" s="14">
        <f>COUNTIFS($E$3:E4818,تقرير!$E$4)</f>
        <v>21</v>
      </c>
      <c r="C4818" s="48"/>
      <c r="D4818" s="48"/>
      <c r="E4818" s="48"/>
      <c r="F4818" s="50"/>
      <c r="G4818" s="51"/>
      <c r="H4818" s="128" t="str">
        <f>IF(F4818="","",_xlfn.IFNA(VLOOKUP(F4818,'سجل المشتريات'!E:M,9,0),"غير مسجلة في المشتريات"))</f>
        <v/>
      </c>
      <c r="I4818" s="27" t="str">
        <f>_xlfn.IFNA(VLOOKUP(E4818,الاوردرات!$B$1:$C$600,2,0),"")</f>
        <v/>
      </c>
      <c r="J4818" s="63"/>
      <c r="L4818" s="125" t="str">
        <f>IF(F4818="","",_xlfn.IFNA((VLOOKUP(F4818,help!L:M,2,0))*G4818,"غير مسجلة في المشتريات"))</f>
        <v/>
      </c>
    </row>
    <row r="4819" spans="2:12" x14ac:dyDescent="0.2">
      <c r="B4819" s="14">
        <f>COUNTIFS($E$3:E4819,تقرير!$E$4)</f>
        <v>21</v>
      </c>
      <c r="C4819" s="48"/>
      <c r="D4819" s="48"/>
      <c r="E4819" s="48"/>
      <c r="F4819" s="50"/>
      <c r="G4819" s="51"/>
      <c r="H4819" s="128" t="str">
        <f>IF(F4819="","",_xlfn.IFNA(VLOOKUP(F4819,'سجل المشتريات'!E:M,9,0),"غير مسجلة في المشتريات"))</f>
        <v/>
      </c>
      <c r="I4819" s="27" t="str">
        <f>_xlfn.IFNA(VLOOKUP(E4819,الاوردرات!$B$1:$C$600,2,0),"")</f>
        <v/>
      </c>
      <c r="J4819" s="63"/>
      <c r="L4819" s="125" t="str">
        <f>IF(F4819="","",_xlfn.IFNA((VLOOKUP(F4819,help!L:M,2,0))*G4819,"غير مسجلة في المشتريات"))</f>
        <v/>
      </c>
    </row>
    <row r="4820" spans="2:12" x14ac:dyDescent="0.2">
      <c r="B4820" s="14">
        <f>COUNTIFS($E$3:E4820,تقرير!$E$4)</f>
        <v>21</v>
      </c>
      <c r="C4820" s="48"/>
      <c r="D4820" s="48"/>
      <c r="E4820" s="48"/>
      <c r="F4820" s="50"/>
      <c r="G4820" s="51"/>
      <c r="H4820" s="128" t="str">
        <f>IF(F4820="","",_xlfn.IFNA(VLOOKUP(F4820,'سجل المشتريات'!E:M,9,0),"غير مسجلة في المشتريات"))</f>
        <v/>
      </c>
      <c r="I4820" s="27" t="str">
        <f>_xlfn.IFNA(VLOOKUP(E4820,الاوردرات!$B$1:$C$600,2,0),"")</f>
        <v/>
      </c>
      <c r="J4820" s="63"/>
      <c r="L4820" s="125" t="str">
        <f>IF(F4820="","",_xlfn.IFNA((VLOOKUP(F4820,help!L:M,2,0))*G4820,"غير مسجلة في المشتريات"))</f>
        <v/>
      </c>
    </row>
    <row r="4821" spans="2:12" x14ac:dyDescent="0.2">
      <c r="B4821" s="14">
        <f>COUNTIFS($E$3:E4821,تقرير!$E$4)</f>
        <v>21</v>
      </c>
      <c r="C4821" s="48"/>
      <c r="D4821" s="48"/>
      <c r="E4821" s="48"/>
      <c r="F4821" s="50"/>
      <c r="G4821" s="51"/>
      <c r="H4821" s="128" t="str">
        <f>IF(F4821="","",_xlfn.IFNA(VLOOKUP(F4821,'سجل المشتريات'!E:M,9,0),"غير مسجلة في المشتريات"))</f>
        <v/>
      </c>
      <c r="I4821" s="27" t="str">
        <f>_xlfn.IFNA(VLOOKUP(E4821,الاوردرات!$B$1:$C$600,2,0),"")</f>
        <v/>
      </c>
      <c r="J4821" s="63"/>
      <c r="L4821" s="125" t="str">
        <f>IF(F4821="","",_xlfn.IFNA((VLOOKUP(F4821,help!L:M,2,0))*G4821,"غير مسجلة في المشتريات"))</f>
        <v/>
      </c>
    </row>
    <row r="4822" spans="2:12" x14ac:dyDescent="0.2">
      <c r="B4822" s="14">
        <f>COUNTIFS($E$3:E4822,تقرير!$E$4)</f>
        <v>21</v>
      </c>
      <c r="C4822" s="48"/>
      <c r="D4822" s="48"/>
      <c r="E4822" s="48"/>
      <c r="F4822" s="50"/>
      <c r="G4822" s="51"/>
      <c r="H4822" s="128" t="str">
        <f>IF(F4822="","",_xlfn.IFNA(VLOOKUP(F4822,'سجل المشتريات'!E:M,9,0),"غير مسجلة في المشتريات"))</f>
        <v/>
      </c>
      <c r="I4822" s="27" t="str">
        <f>_xlfn.IFNA(VLOOKUP(E4822,الاوردرات!$B$1:$C$600,2,0),"")</f>
        <v/>
      </c>
      <c r="J4822" s="63"/>
      <c r="L4822" s="125" t="str">
        <f>IF(F4822="","",_xlfn.IFNA((VLOOKUP(F4822,help!L:M,2,0))*G4822,"غير مسجلة في المشتريات"))</f>
        <v/>
      </c>
    </row>
    <row r="4823" spans="2:12" x14ac:dyDescent="0.2">
      <c r="B4823" s="14">
        <f>COUNTIFS($E$3:E4823,تقرير!$E$4)</f>
        <v>21</v>
      </c>
      <c r="C4823" s="48"/>
      <c r="D4823" s="48"/>
      <c r="E4823" s="48"/>
      <c r="F4823" s="50"/>
      <c r="G4823" s="51"/>
      <c r="H4823" s="128" t="str">
        <f>IF(F4823="","",_xlfn.IFNA(VLOOKUP(F4823,'سجل المشتريات'!E:M,9,0),"غير مسجلة في المشتريات"))</f>
        <v/>
      </c>
      <c r="I4823" s="27" t="str">
        <f>_xlfn.IFNA(VLOOKUP(E4823,الاوردرات!$B$1:$C$600,2,0),"")</f>
        <v/>
      </c>
      <c r="J4823" s="63"/>
      <c r="L4823" s="125" t="str">
        <f>IF(F4823="","",_xlfn.IFNA((VLOOKUP(F4823,help!L:M,2,0))*G4823,"غير مسجلة في المشتريات"))</f>
        <v/>
      </c>
    </row>
    <row r="4824" spans="2:12" x14ac:dyDescent="0.2">
      <c r="B4824" s="14">
        <f>COUNTIFS($E$3:E4824,تقرير!$E$4)</f>
        <v>21</v>
      </c>
      <c r="C4824" s="48"/>
      <c r="D4824" s="48"/>
      <c r="E4824" s="48"/>
      <c r="F4824" s="50"/>
      <c r="G4824" s="51"/>
      <c r="H4824" s="128" t="str">
        <f>IF(F4824="","",_xlfn.IFNA(VLOOKUP(F4824,'سجل المشتريات'!E:M,9,0),"غير مسجلة في المشتريات"))</f>
        <v/>
      </c>
      <c r="I4824" s="27" t="str">
        <f>_xlfn.IFNA(VLOOKUP(E4824,الاوردرات!$B$1:$C$600,2,0),"")</f>
        <v/>
      </c>
      <c r="J4824" s="63"/>
      <c r="L4824" s="125" t="str">
        <f>IF(F4824="","",_xlfn.IFNA((VLOOKUP(F4824,help!L:M,2,0))*G4824,"غير مسجلة في المشتريات"))</f>
        <v/>
      </c>
    </row>
    <row r="4825" spans="2:12" x14ac:dyDescent="0.2">
      <c r="B4825" s="14">
        <f>COUNTIFS($E$3:E4825,تقرير!$E$4)</f>
        <v>21</v>
      </c>
      <c r="C4825" s="48"/>
      <c r="D4825" s="48"/>
      <c r="E4825" s="48"/>
      <c r="F4825" s="50"/>
      <c r="G4825" s="51"/>
      <c r="H4825" s="128" t="str">
        <f>IF(F4825="","",_xlfn.IFNA(VLOOKUP(F4825,'سجل المشتريات'!E:M,9,0),"غير مسجلة في المشتريات"))</f>
        <v/>
      </c>
      <c r="I4825" s="27" t="str">
        <f>_xlfn.IFNA(VLOOKUP(E4825,الاوردرات!$B$1:$C$600,2,0),"")</f>
        <v/>
      </c>
      <c r="J4825" s="63"/>
      <c r="L4825" s="125" t="str">
        <f>IF(F4825="","",_xlfn.IFNA((VLOOKUP(F4825,help!L:M,2,0))*G4825,"غير مسجلة في المشتريات"))</f>
        <v/>
      </c>
    </row>
    <row r="4826" spans="2:12" x14ac:dyDescent="0.2">
      <c r="B4826" s="14">
        <f>COUNTIFS($E$3:E4826,تقرير!$E$4)</f>
        <v>21</v>
      </c>
      <c r="C4826" s="48"/>
      <c r="D4826" s="48"/>
      <c r="E4826" s="48"/>
      <c r="F4826" s="50"/>
      <c r="G4826" s="51"/>
      <c r="H4826" s="128" t="str">
        <f>IF(F4826="","",_xlfn.IFNA(VLOOKUP(F4826,'سجل المشتريات'!E:M,9,0),"غير مسجلة في المشتريات"))</f>
        <v/>
      </c>
      <c r="I4826" s="27" t="str">
        <f>_xlfn.IFNA(VLOOKUP(E4826,الاوردرات!$B$1:$C$600,2,0),"")</f>
        <v/>
      </c>
      <c r="J4826" s="63"/>
      <c r="L4826" s="125" t="str">
        <f>IF(F4826="","",_xlfn.IFNA((VLOOKUP(F4826,help!L:M,2,0))*G4826,"غير مسجلة في المشتريات"))</f>
        <v/>
      </c>
    </row>
    <row r="4827" spans="2:12" x14ac:dyDescent="0.2">
      <c r="B4827" s="14">
        <f>COUNTIFS($E$3:E4827,تقرير!$E$4)</f>
        <v>21</v>
      </c>
      <c r="C4827" s="48"/>
      <c r="D4827" s="48"/>
      <c r="E4827" s="48"/>
      <c r="F4827" s="50"/>
      <c r="G4827" s="51"/>
      <c r="H4827" s="128" t="str">
        <f>IF(F4827="","",_xlfn.IFNA(VLOOKUP(F4827,'سجل المشتريات'!E:M,9,0),"غير مسجلة في المشتريات"))</f>
        <v/>
      </c>
      <c r="I4827" s="27" t="str">
        <f>_xlfn.IFNA(VLOOKUP(E4827,الاوردرات!$B$1:$C$600,2,0),"")</f>
        <v/>
      </c>
      <c r="J4827" s="63"/>
      <c r="L4827" s="125" t="str">
        <f>IF(F4827="","",_xlfn.IFNA((VLOOKUP(F4827,help!L:M,2,0))*G4827,"غير مسجلة في المشتريات"))</f>
        <v/>
      </c>
    </row>
    <row r="4828" spans="2:12" x14ac:dyDescent="0.2">
      <c r="B4828" s="14">
        <f>COUNTIFS($E$3:E4828,تقرير!$E$4)</f>
        <v>21</v>
      </c>
      <c r="C4828" s="48"/>
      <c r="D4828" s="48"/>
      <c r="E4828" s="48"/>
      <c r="F4828" s="50"/>
      <c r="G4828" s="51"/>
      <c r="H4828" s="128" t="str">
        <f>IF(F4828="","",_xlfn.IFNA(VLOOKUP(F4828,'سجل المشتريات'!E:M,9,0),"غير مسجلة في المشتريات"))</f>
        <v/>
      </c>
      <c r="I4828" s="27" t="str">
        <f>_xlfn.IFNA(VLOOKUP(E4828,الاوردرات!$B$1:$C$600,2,0),"")</f>
        <v/>
      </c>
      <c r="J4828" s="63"/>
      <c r="L4828" s="125" t="str">
        <f>IF(F4828="","",_xlfn.IFNA((VLOOKUP(F4828,help!L:M,2,0))*G4828,"غير مسجلة في المشتريات"))</f>
        <v/>
      </c>
    </row>
    <row r="4829" spans="2:12" x14ac:dyDescent="0.2">
      <c r="B4829" s="14">
        <f>COUNTIFS($E$3:E4829,تقرير!$E$4)</f>
        <v>21</v>
      </c>
      <c r="C4829" s="48"/>
      <c r="D4829" s="48"/>
      <c r="E4829" s="48"/>
      <c r="F4829" s="50"/>
      <c r="G4829" s="51"/>
      <c r="H4829" s="128" t="str">
        <f>IF(F4829="","",_xlfn.IFNA(VLOOKUP(F4829,'سجل المشتريات'!E:M,9,0),"غير مسجلة في المشتريات"))</f>
        <v/>
      </c>
      <c r="I4829" s="27" t="str">
        <f>_xlfn.IFNA(VLOOKUP(E4829,الاوردرات!$B$1:$C$600,2,0),"")</f>
        <v/>
      </c>
      <c r="J4829" s="63"/>
      <c r="L4829" s="125" t="str">
        <f>IF(F4829="","",_xlfn.IFNA((VLOOKUP(F4829,help!L:M,2,0))*G4829,"غير مسجلة في المشتريات"))</f>
        <v/>
      </c>
    </row>
    <row r="4830" spans="2:12" x14ac:dyDescent="0.2">
      <c r="B4830" s="14">
        <f>COUNTIFS($E$3:E4830,تقرير!$E$4)</f>
        <v>21</v>
      </c>
      <c r="C4830" s="48"/>
      <c r="D4830" s="48"/>
      <c r="E4830" s="48"/>
      <c r="F4830" s="50"/>
      <c r="G4830" s="51"/>
      <c r="H4830" s="128" t="str">
        <f>IF(F4830="","",_xlfn.IFNA(VLOOKUP(F4830,'سجل المشتريات'!E:M,9,0),"غير مسجلة في المشتريات"))</f>
        <v/>
      </c>
      <c r="I4830" s="27" t="str">
        <f>_xlfn.IFNA(VLOOKUP(E4830,الاوردرات!$B$1:$C$600,2,0),"")</f>
        <v/>
      </c>
      <c r="J4830" s="63"/>
      <c r="L4830" s="125" t="str">
        <f>IF(F4830="","",_xlfn.IFNA((VLOOKUP(F4830,help!L:M,2,0))*G4830,"غير مسجلة في المشتريات"))</f>
        <v/>
      </c>
    </row>
    <row r="4831" spans="2:12" x14ac:dyDescent="0.2">
      <c r="B4831" s="14">
        <f>COUNTIFS($E$3:E4831,تقرير!$E$4)</f>
        <v>21</v>
      </c>
      <c r="C4831" s="48"/>
      <c r="D4831" s="48"/>
      <c r="E4831" s="48"/>
      <c r="F4831" s="50"/>
      <c r="G4831" s="51"/>
      <c r="H4831" s="128" t="str">
        <f>IF(F4831="","",_xlfn.IFNA(VLOOKUP(F4831,'سجل المشتريات'!E:M,9,0),"غير مسجلة في المشتريات"))</f>
        <v/>
      </c>
      <c r="I4831" s="27" t="str">
        <f>_xlfn.IFNA(VLOOKUP(E4831,الاوردرات!$B$1:$C$600,2,0),"")</f>
        <v/>
      </c>
      <c r="J4831" s="63"/>
      <c r="L4831" s="125" t="str">
        <f>IF(F4831="","",_xlfn.IFNA((VLOOKUP(F4831,help!L:M,2,0))*G4831,"غير مسجلة في المشتريات"))</f>
        <v/>
      </c>
    </row>
    <row r="4832" spans="2:12" x14ac:dyDescent="0.2">
      <c r="B4832" s="14">
        <f>COUNTIFS($E$3:E4832,تقرير!$E$4)</f>
        <v>21</v>
      </c>
      <c r="C4832" s="48"/>
      <c r="D4832" s="48"/>
      <c r="E4832" s="48"/>
      <c r="F4832" s="50"/>
      <c r="G4832" s="51"/>
      <c r="H4832" s="128" t="str">
        <f>IF(F4832="","",_xlfn.IFNA(VLOOKUP(F4832,'سجل المشتريات'!E:M,9,0),"غير مسجلة في المشتريات"))</f>
        <v/>
      </c>
      <c r="I4832" s="27" t="str">
        <f>_xlfn.IFNA(VLOOKUP(E4832,الاوردرات!$B$1:$C$600,2,0),"")</f>
        <v/>
      </c>
      <c r="J4832" s="63"/>
      <c r="L4832" s="125" t="str">
        <f>IF(F4832="","",_xlfn.IFNA((VLOOKUP(F4832,help!L:M,2,0))*G4832,"غير مسجلة في المشتريات"))</f>
        <v/>
      </c>
    </row>
    <row r="4833" spans="2:12" x14ac:dyDescent="0.2">
      <c r="B4833" s="14">
        <f>COUNTIFS($E$3:E4833,تقرير!$E$4)</f>
        <v>21</v>
      </c>
      <c r="C4833" s="48"/>
      <c r="D4833" s="48"/>
      <c r="E4833" s="48"/>
      <c r="F4833" s="50"/>
      <c r="G4833" s="51"/>
      <c r="H4833" s="128" t="str">
        <f>IF(F4833="","",_xlfn.IFNA(VLOOKUP(F4833,'سجل المشتريات'!E:M,9,0),"غير مسجلة في المشتريات"))</f>
        <v/>
      </c>
      <c r="I4833" s="27" t="str">
        <f>_xlfn.IFNA(VLOOKUP(E4833,الاوردرات!$B$1:$C$600,2,0),"")</f>
        <v/>
      </c>
      <c r="J4833" s="63"/>
      <c r="L4833" s="125" t="str">
        <f>IF(F4833="","",_xlfn.IFNA((VLOOKUP(F4833,help!L:M,2,0))*G4833,"غير مسجلة في المشتريات"))</f>
        <v/>
      </c>
    </row>
    <row r="4834" spans="2:12" x14ac:dyDescent="0.2">
      <c r="B4834" s="14">
        <f>COUNTIFS($E$3:E4834,تقرير!$E$4)</f>
        <v>21</v>
      </c>
      <c r="C4834" s="48"/>
      <c r="D4834" s="48"/>
      <c r="E4834" s="48"/>
      <c r="F4834" s="50"/>
      <c r="G4834" s="51"/>
      <c r="H4834" s="128" t="str">
        <f>IF(F4834="","",_xlfn.IFNA(VLOOKUP(F4834,'سجل المشتريات'!E:M,9,0),"غير مسجلة في المشتريات"))</f>
        <v/>
      </c>
      <c r="I4834" s="27" t="str">
        <f>_xlfn.IFNA(VLOOKUP(E4834,الاوردرات!$B$1:$C$600,2,0),"")</f>
        <v/>
      </c>
      <c r="J4834" s="63"/>
      <c r="L4834" s="125" t="str">
        <f>IF(F4834="","",_xlfn.IFNA((VLOOKUP(F4834,help!L:M,2,0))*G4834,"غير مسجلة في المشتريات"))</f>
        <v/>
      </c>
    </row>
    <row r="4835" spans="2:12" x14ac:dyDescent="0.2">
      <c r="B4835" s="14">
        <f>COUNTIFS($E$3:E4835,تقرير!$E$4)</f>
        <v>21</v>
      </c>
      <c r="C4835" s="48"/>
      <c r="D4835" s="48"/>
      <c r="E4835" s="48"/>
      <c r="F4835" s="50"/>
      <c r="G4835" s="51"/>
      <c r="H4835" s="128" t="str">
        <f>IF(F4835="","",_xlfn.IFNA(VLOOKUP(F4835,'سجل المشتريات'!E:M,9,0),"غير مسجلة في المشتريات"))</f>
        <v/>
      </c>
      <c r="I4835" s="27" t="str">
        <f>_xlfn.IFNA(VLOOKUP(E4835,الاوردرات!$B$1:$C$600,2,0),"")</f>
        <v/>
      </c>
      <c r="J4835" s="63"/>
      <c r="L4835" s="125" t="str">
        <f>IF(F4835="","",_xlfn.IFNA((VLOOKUP(F4835,help!L:M,2,0))*G4835,"غير مسجلة في المشتريات"))</f>
        <v/>
      </c>
    </row>
    <row r="4836" spans="2:12" x14ac:dyDescent="0.2">
      <c r="B4836" s="14">
        <f>COUNTIFS($E$3:E4836,تقرير!$E$4)</f>
        <v>21</v>
      </c>
      <c r="C4836" s="48"/>
      <c r="D4836" s="48"/>
      <c r="E4836" s="48"/>
      <c r="F4836" s="50"/>
      <c r="G4836" s="51"/>
      <c r="H4836" s="128" t="str">
        <f>IF(F4836="","",_xlfn.IFNA(VLOOKUP(F4836,'سجل المشتريات'!E:M,9,0),"غير مسجلة في المشتريات"))</f>
        <v/>
      </c>
      <c r="I4836" s="27" t="str">
        <f>_xlfn.IFNA(VLOOKUP(E4836,الاوردرات!$B$1:$C$600,2,0),"")</f>
        <v/>
      </c>
      <c r="J4836" s="63"/>
      <c r="L4836" s="125" t="str">
        <f>IF(F4836="","",_xlfn.IFNA((VLOOKUP(F4836,help!L:M,2,0))*G4836,"غير مسجلة في المشتريات"))</f>
        <v/>
      </c>
    </row>
    <row r="4837" spans="2:12" x14ac:dyDescent="0.2">
      <c r="B4837" s="14">
        <f>COUNTIFS($E$3:E4837,تقرير!$E$4)</f>
        <v>21</v>
      </c>
      <c r="C4837" s="48"/>
      <c r="D4837" s="48"/>
      <c r="E4837" s="48"/>
      <c r="F4837" s="50"/>
      <c r="G4837" s="51"/>
      <c r="H4837" s="128" t="str">
        <f>IF(F4837="","",_xlfn.IFNA(VLOOKUP(F4837,'سجل المشتريات'!E:M,9,0),"غير مسجلة في المشتريات"))</f>
        <v/>
      </c>
      <c r="I4837" s="27" t="str">
        <f>_xlfn.IFNA(VLOOKUP(E4837,الاوردرات!$B$1:$C$600,2,0),"")</f>
        <v/>
      </c>
      <c r="J4837" s="63"/>
      <c r="L4837" s="125" t="str">
        <f>IF(F4837="","",_xlfn.IFNA((VLOOKUP(F4837,help!L:M,2,0))*G4837,"غير مسجلة في المشتريات"))</f>
        <v/>
      </c>
    </row>
    <row r="4838" spans="2:12" x14ac:dyDescent="0.2">
      <c r="B4838" s="14">
        <f>COUNTIFS($E$3:E4838,تقرير!$E$4)</f>
        <v>21</v>
      </c>
      <c r="C4838" s="48"/>
      <c r="D4838" s="48"/>
      <c r="E4838" s="48"/>
      <c r="F4838" s="50"/>
      <c r="G4838" s="51"/>
      <c r="H4838" s="128" t="str">
        <f>IF(F4838="","",_xlfn.IFNA(VLOOKUP(F4838,'سجل المشتريات'!E:M,9,0),"غير مسجلة في المشتريات"))</f>
        <v/>
      </c>
      <c r="I4838" s="27" t="str">
        <f>_xlfn.IFNA(VLOOKUP(E4838,الاوردرات!$B$1:$C$600,2,0),"")</f>
        <v/>
      </c>
      <c r="J4838" s="63"/>
      <c r="L4838" s="125" t="str">
        <f>IF(F4838="","",_xlfn.IFNA((VLOOKUP(F4838,help!L:M,2,0))*G4838,"غير مسجلة في المشتريات"))</f>
        <v/>
      </c>
    </row>
    <row r="4839" spans="2:12" x14ac:dyDescent="0.2">
      <c r="B4839" s="14">
        <f>COUNTIFS($E$3:E4839,تقرير!$E$4)</f>
        <v>21</v>
      </c>
      <c r="C4839" s="48"/>
      <c r="D4839" s="48"/>
      <c r="E4839" s="48"/>
      <c r="F4839" s="50"/>
      <c r="G4839" s="51"/>
      <c r="H4839" s="128" t="str">
        <f>IF(F4839="","",_xlfn.IFNA(VLOOKUP(F4839,'سجل المشتريات'!E:M,9,0),"غير مسجلة في المشتريات"))</f>
        <v/>
      </c>
      <c r="I4839" s="27" t="str">
        <f>_xlfn.IFNA(VLOOKUP(E4839,الاوردرات!$B$1:$C$600,2,0),"")</f>
        <v/>
      </c>
      <c r="J4839" s="63"/>
      <c r="L4839" s="125" t="str">
        <f>IF(F4839="","",_xlfn.IFNA((VLOOKUP(F4839,help!L:M,2,0))*G4839,"غير مسجلة في المشتريات"))</f>
        <v/>
      </c>
    </row>
    <row r="4840" spans="2:12" x14ac:dyDescent="0.2">
      <c r="B4840" s="14">
        <f>COUNTIFS($E$3:E4840,تقرير!$E$4)</f>
        <v>21</v>
      </c>
      <c r="C4840" s="48"/>
      <c r="D4840" s="48"/>
      <c r="E4840" s="48"/>
      <c r="F4840" s="50"/>
      <c r="G4840" s="51"/>
      <c r="H4840" s="128" t="str">
        <f>IF(F4840="","",_xlfn.IFNA(VLOOKUP(F4840,'سجل المشتريات'!E:M,9,0),"غير مسجلة في المشتريات"))</f>
        <v/>
      </c>
      <c r="I4840" s="27" t="str">
        <f>_xlfn.IFNA(VLOOKUP(E4840,الاوردرات!$B$1:$C$600,2,0),"")</f>
        <v/>
      </c>
      <c r="J4840" s="63"/>
      <c r="L4840" s="125" t="str">
        <f>IF(F4840="","",_xlfn.IFNA((VLOOKUP(F4840,help!L:M,2,0))*G4840,"غير مسجلة في المشتريات"))</f>
        <v/>
      </c>
    </row>
    <row r="4841" spans="2:12" x14ac:dyDescent="0.2">
      <c r="B4841" s="14">
        <f>COUNTIFS($E$3:E4841,تقرير!$E$4)</f>
        <v>21</v>
      </c>
      <c r="C4841" s="48"/>
      <c r="D4841" s="48"/>
      <c r="E4841" s="48"/>
      <c r="F4841" s="50"/>
      <c r="G4841" s="51"/>
      <c r="H4841" s="128" t="str">
        <f>IF(F4841="","",_xlfn.IFNA(VLOOKUP(F4841,'سجل المشتريات'!E:M,9,0),"غير مسجلة في المشتريات"))</f>
        <v/>
      </c>
      <c r="I4841" s="27" t="str">
        <f>_xlfn.IFNA(VLOOKUP(E4841,الاوردرات!$B$1:$C$600,2,0),"")</f>
        <v/>
      </c>
      <c r="J4841" s="63"/>
      <c r="L4841" s="125" t="str">
        <f>IF(F4841="","",_xlfn.IFNA((VLOOKUP(F4841,help!L:M,2,0))*G4841,"غير مسجلة في المشتريات"))</f>
        <v/>
      </c>
    </row>
    <row r="4842" spans="2:12" x14ac:dyDescent="0.2">
      <c r="B4842" s="14">
        <f>COUNTIFS($E$3:E4842,تقرير!$E$4)</f>
        <v>21</v>
      </c>
      <c r="C4842" s="48"/>
      <c r="D4842" s="48"/>
      <c r="E4842" s="48"/>
      <c r="F4842" s="50"/>
      <c r="G4842" s="51"/>
      <c r="H4842" s="128" t="str">
        <f>IF(F4842="","",_xlfn.IFNA(VLOOKUP(F4842,'سجل المشتريات'!E:M,9,0),"غير مسجلة في المشتريات"))</f>
        <v/>
      </c>
      <c r="I4842" s="27" t="str">
        <f>_xlfn.IFNA(VLOOKUP(E4842,الاوردرات!$B$1:$C$600,2,0),"")</f>
        <v/>
      </c>
      <c r="J4842" s="63"/>
      <c r="L4842" s="125" t="str">
        <f>IF(F4842="","",_xlfn.IFNA((VLOOKUP(F4842,help!L:M,2,0))*G4842,"غير مسجلة في المشتريات"))</f>
        <v/>
      </c>
    </row>
    <row r="4843" spans="2:12" x14ac:dyDescent="0.2">
      <c r="B4843" s="14">
        <f>COUNTIFS($E$3:E4843,تقرير!$E$4)</f>
        <v>21</v>
      </c>
      <c r="C4843" s="48"/>
      <c r="D4843" s="48"/>
      <c r="E4843" s="48"/>
      <c r="F4843" s="50"/>
      <c r="G4843" s="51"/>
      <c r="H4843" s="128" t="str">
        <f>IF(F4843="","",_xlfn.IFNA(VLOOKUP(F4843,'سجل المشتريات'!E:M,9,0),"غير مسجلة في المشتريات"))</f>
        <v/>
      </c>
      <c r="I4843" s="27" t="str">
        <f>_xlfn.IFNA(VLOOKUP(E4843,الاوردرات!$B$1:$C$600,2,0),"")</f>
        <v/>
      </c>
      <c r="J4843" s="63"/>
      <c r="L4843" s="125" t="str">
        <f>IF(F4843="","",_xlfn.IFNA((VLOOKUP(F4843,help!L:M,2,0))*G4843,"غير مسجلة في المشتريات"))</f>
        <v/>
      </c>
    </row>
    <row r="4844" spans="2:12" x14ac:dyDescent="0.2">
      <c r="B4844" s="14">
        <f>COUNTIFS($E$3:E4844,تقرير!$E$4)</f>
        <v>21</v>
      </c>
      <c r="C4844" s="48"/>
      <c r="D4844" s="48"/>
      <c r="E4844" s="48"/>
      <c r="F4844" s="50"/>
      <c r="G4844" s="51"/>
      <c r="H4844" s="128" t="str">
        <f>IF(F4844="","",_xlfn.IFNA(VLOOKUP(F4844,'سجل المشتريات'!E:M,9,0),"غير مسجلة في المشتريات"))</f>
        <v/>
      </c>
      <c r="I4844" s="27" t="str">
        <f>_xlfn.IFNA(VLOOKUP(E4844,الاوردرات!$B$1:$C$600,2,0),"")</f>
        <v/>
      </c>
      <c r="J4844" s="63"/>
      <c r="L4844" s="125" t="str">
        <f>IF(F4844="","",_xlfn.IFNA((VLOOKUP(F4844,help!L:M,2,0))*G4844,"غير مسجلة في المشتريات"))</f>
        <v/>
      </c>
    </row>
    <row r="4845" spans="2:12" x14ac:dyDescent="0.2">
      <c r="B4845" s="14">
        <f>COUNTIFS($E$3:E4845,تقرير!$E$4)</f>
        <v>21</v>
      </c>
      <c r="C4845" s="48"/>
      <c r="D4845" s="48"/>
      <c r="E4845" s="48"/>
      <c r="F4845" s="50"/>
      <c r="G4845" s="51"/>
      <c r="H4845" s="128" t="str">
        <f>IF(F4845="","",_xlfn.IFNA(VLOOKUP(F4845,'سجل المشتريات'!E:M,9,0),"غير مسجلة في المشتريات"))</f>
        <v/>
      </c>
      <c r="I4845" s="27" t="str">
        <f>_xlfn.IFNA(VLOOKUP(E4845,الاوردرات!$B$1:$C$600,2,0),"")</f>
        <v/>
      </c>
      <c r="J4845" s="63"/>
      <c r="L4845" s="125" t="str">
        <f>IF(F4845="","",_xlfn.IFNA((VLOOKUP(F4845,help!L:M,2,0))*G4845,"غير مسجلة في المشتريات"))</f>
        <v/>
      </c>
    </row>
    <row r="4846" spans="2:12" x14ac:dyDescent="0.2">
      <c r="B4846" s="14">
        <f>COUNTIFS($E$3:E4846,تقرير!$E$4)</f>
        <v>21</v>
      </c>
      <c r="C4846" s="48"/>
      <c r="D4846" s="48"/>
      <c r="E4846" s="48"/>
      <c r="F4846" s="50"/>
      <c r="G4846" s="51"/>
      <c r="H4846" s="128" t="str">
        <f>IF(F4846="","",_xlfn.IFNA(VLOOKUP(F4846,'سجل المشتريات'!E:M,9,0),"غير مسجلة في المشتريات"))</f>
        <v/>
      </c>
      <c r="I4846" s="27" t="str">
        <f>_xlfn.IFNA(VLOOKUP(E4846,الاوردرات!$B$1:$C$600,2,0),"")</f>
        <v/>
      </c>
      <c r="J4846" s="63"/>
      <c r="L4846" s="125" t="str">
        <f>IF(F4846="","",_xlfn.IFNA((VLOOKUP(F4846,help!L:M,2,0))*G4846,"غير مسجلة في المشتريات"))</f>
        <v/>
      </c>
    </row>
    <row r="4847" spans="2:12" x14ac:dyDescent="0.2">
      <c r="B4847" s="14">
        <f>COUNTIFS($E$3:E4847,تقرير!$E$4)</f>
        <v>21</v>
      </c>
      <c r="C4847" s="48"/>
      <c r="D4847" s="48"/>
      <c r="E4847" s="48"/>
      <c r="F4847" s="50"/>
      <c r="G4847" s="51"/>
      <c r="H4847" s="128" t="str">
        <f>IF(F4847="","",_xlfn.IFNA(VLOOKUP(F4847,'سجل المشتريات'!E:M,9,0),"غير مسجلة في المشتريات"))</f>
        <v/>
      </c>
      <c r="I4847" s="27" t="str">
        <f>_xlfn.IFNA(VLOOKUP(E4847,الاوردرات!$B$1:$C$600,2,0),"")</f>
        <v/>
      </c>
      <c r="J4847" s="63"/>
      <c r="L4847" s="125" t="str">
        <f>IF(F4847="","",_xlfn.IFNA((VLOOKUP(F4847,help!L:M,2,0))*G4847,"غير مسجلة في المشتريات"))</f>
        <v/>
      </c>
    </row>
    <row r="4848" spans="2:12" x14ac:dyDescent="0.2">
      <c r="B4848" s="14">
        <f>COUNTIFS($E$3:E4848,تقرير!$E$4)</f>
        <v>21</v>
      </c>
      <c r="C4848" s="48"/>
      <c r="D4848" s="48"/>
      <c r="E4848" s="48"/>
      <c r="F4848" s="50"/>
      <c r="G4848" s="51"/>
      <c r="H4848" s="128" t="str">
        <f>IF(F4848="","",_xlfn.IFNA(VLOOKUP(F4848,'سجل المشتريات'!E:M,9,0),"غير مسجلة في المشتريات"))</f>
        <v/>
      </c>
      <c r="I4848" s="27" t="str">
        <f>_xlfn.IFNA(VLOOKUP(E4848,الاوردرات!$B$1:$C$600,2,0),"")</f>
        <v/>
      </c>
      <c r="J4848" s="63"/>
      <c r="L4848" s="125" t="str">
        <f>IF(F4848="","",_xlfn.IFNA((VLOOKUP(F4848,help!L:M,2,0))*G4848,"غير مسجلة في المشتريات"))</f>
        <v/>
      </c>
    </row>
    <row r="4849" spans="2:12" x14ac:dyDescent="0.2">
      <c r="B4849" s="14">
        <f>COUNTIFS($E$3:E4849,تقرير!$E$4)</f>
        <v>21</v>
      </c>
      <c r="C4849" s="48"/>
      <c r="D4849" s="48"/>
      <c r="E4849" s="48"/>
      <c r="F4849" s="50"/>
      <c r="G4849" s="51"/>
      <c r="H4849" s="128" t="str">
        <f>IF(F4849="","",_xlfn.IFNA(VLOOKUP(F4849,'سجل المشتريات'!E:M,9,0),"غير مسجلة في المشتريات"))</f>
        <v/>
      </c>
      <c r="I4849" s="27" t="str">
        <f>_xlfn.IFNA(VLOOKUP(E4849,الاوردرات!$B$1:$C$600,2,0),"")</f>
        <v/>
      </c>
      <c r="J4849" s="63"/>
      <c r="L4849" s="125" t="str">
        <f>IF(F4849="","",_xlfn.IFNA((VLOOKUP(F4849,help!L:M,2,0))*G4849,"غير مسجلة في المشتريات"))</f>
        <v/>
      </c>
    </row>
    <row r="4850" spans="2:12" x14ac:dyDescent="0.2">
      <c r="B4850" s="14">
        <f>COUNTIFS($E$3:E4850,تقرير!$E$4)</f>
        <v>21</v>
      </c>
      <c r="C4850" s="48"/>
      <c r="D4850" s="48"/>
      <c r="E4850" s="48"/>
      <c r="F4850" s="50"/>
      <c r="G4850" s="51"/>
      <c r="H4850" s="128" t="str">
        <f>IF(F4850="","",_xlfn.IFNA(VLOOKUP(F4850,'سجل المشتريات'!E:M,9,0),"غير مسجلة في المشتريات"))</f>
        <v/>
      </c>
      <c r="I4850" s="27" t="str">
        <f>_xlfn.IFNA(VLOOKUP(E4850,الاوردرات!$B$1:$C$600,2,0),"")</f>
        <v/>
      </c>
      <c r="J4850" s="63"/>
      <c r="L4850" s="125" t="str">
        <f>IF(F4850="","",_xlfn.IFNA((VLOOKUP(F4850,help!L:M,2,0))*G4850,"غير مسجلة في المشتريات"))</f>
        <v/>
      </c>
    </row>
    <row r="4851" spans="2:12" x14ac:dyDescent="0.2">
      <c r="B4851" s="14">
        <f>COUNTIFS($E$3:E4851,تقرير!$E$4)</f>
        <v>21</v>
      </c>
      <c r="C4851" s="48"/>
      <c r="D4851" s="48"/>
      <c r="E4851" s="48"/>
      <c r="F4851" s="50"/>
      <c r="G4851" s="51"/>
      <c r="H4851" s="128" t="str">
        <f>IF(F4851="","",_xlfn.IFNA(VLOOKUP(F4851,'سجل المشتريات'!E:M,9,0),"غير مسجلة في المشتريات"))</f>
        <v/>
      </c>
      <c r="I4851" s="27" t="str">
        <f>_xlfn.IFNA(VLOOKUP(E4851,الاوردرات!$B$1:$C$600,2,0),"")</f>
        <v/>
      </c>
      <c r="J4851" s="63"/>
      <c r="L4851" s="125" t="str">
        <f>IF(F4851="","",_xlfn.IFNA((VLOOKUP(F4851,help!L:M,2,0))*G4851,"غير مسجلة في المشتريات"))</f>
        <v/>
      </c>
    </row>
    <row r="4852" spans="2:12" x14ac:dyDescent="0.2">
      <c r="B4852" s="14">
        <f>COUNTIFS($E$3:E4852,تقرير!$E$4)</f>
        <v>21</v>
      </c>
      <c r="C4852" s="48"/>
      <c r="D4852" s="48"/>
      <c r="E4852" s="48"/>
      <c r="F4852" s="50"/>
      <c r="G4852" s="51"/>
      <c r="H4852" s="128" t="str">
        <f>IF(F4852="","",_xlfn.IFNA(VLOOKUP(F4852,'سجل المشتريات'!E:M,9,0),"غير مسجلة في المشتريات"))</f>
        <v/>
      </c>
      <c r="I4852" s="27" t="str">
        <f>_xlfn.IFNA(VLOOKUP(E4852,الاوردرات!$B$1:$C$600,2,0),"")</f>
        <v/>
      </c>
      <c r="J4852" s="63"/>
      <c r="L4852" s="125" t="str">
        <f>IF(F4852="","",_xlfn.IFNA((VLOOKUP(F4852,help!L:M,2,0))*G4852,"غير مسجلة في المشتريات"))</f>
        <v/>
      </c>
    </row>
    <row r="4853" spans="2:12" x14ac:dyDescent="0.2">
      <c r="B4853" s="14">
        <f>COUNTIFS($E$3:E4853,تقرير!$E$4)</f>
        <v>21</v>
      </c>
      <c r="C4853" s="48"/>
      <c r="D4853" s="48"/>
      <c r="E4853" s="48"/>
      <c r="F4853" s="50"/>
      <c r="G4853" s="51"/>
      <c r="H4853" s="128" t="str">
        <f>IF(F4853="","",_xlfn.IFNA(VLOOKUP(F4853,'سجل المشتريات'!E:M,9,0),"غير مسجلة في المشتريات"))</f>
        <v/>
      </c>
      <c r="I4853" s="27" t="str">
        <f>_xlfn.IFNA(VLOOKUP(E4853,الاوردرات!$B$1:$C$600,2,0),"")</f>
        <v/>
      </c>
      <c r="J4853" s="63"/>
      <c r="L4853" s="125" t="str">
        <f>IF(F4853="","",_xlfn.IFNA((VLOOKUP(F4853,help!L:M,2,0))*G4853,"غير مسجلة في المشتريات"))</f>
        <v/>
      </c>
    </row>
    <row r="4854" spans="2:12" x14ac:dyDescent="0.2">
      <c r="B4854" s="14">
        <f>COUNTIFS($E$3:E4854,تقرير!$E$4)</f>
        <v>21</v>
      </c>
      <c r="C4854" s="48"/>
      <c r="D4854" s="48"/>
      <c r="E4854" s="48"/>
      <c r="F4854" s="50"/>
      <c r="G4854" s="51"/>
      <c r="H4854" s="128" t="str">
        <f>IF(F4854="","",_xlfn.IFNA(VLOOKUP(F4854,'سجل المشتريات'!E:M,9,0),"غير مسجلة في المشتريات"))</f>
        <v/>
      </c>
      <c r="I4854" s="27" t="str">
        <f>_xlfn.IFNA(VLOOKUP(E4854,الاوردرات!$B$1:$C$600,2,0),"")</f>
        <v/>
      </c>
      <c r="J4854" s="63"/>
      <c r="L4854" s="125" t="str">
        <f>IF(F4854="","",_xlfn.IFNA((VLOOKUP(F4854,help!L:M,2,0))*G4854,"غير مسجلة في المشتريات"))</f>
        <v/>
      </c>
    </row>
    <row r="4855" spans="2:12" x14ac:dyDescent="0.2">
      <c r="B4855" s="14">
        <f>COUNTIFS($E$3:E4855,تقرير!$E$4)</f>
        <v>21</v>
      </c>
      <c r="C4855" s="48"/>
      <c r="D4855" s="48"/>
      <c r="E4855" s="48"/>
      <c r="F4855" s="50"/>
      <c r="G4855" s="51"/>
      <c r="H4855" s="128" t="str">
        <f>IF(F4855="","",_xlfn.IFNA(VLOOKUP(F4855,'سجل المشتريات'!E:M,9,0),"غير مسجلة في المشتريات"))</f>
        <v/>
      </c>
      <c r="I4855" s="27" t="str">
        <f>_xlfn.IFNA(VLOOKUP(E4855,الاوردرات!$B$1:$C$600,2,0),"")</f>
        <v/>
      </c>
      <c r="J4855" s="63"/>
      <c r="L4855" s="125" t="str">
        <f>IF(F4855="","",_xlfn.IFNA((VLOOKUP(F4855,help!L:M,2,0))*G4855,"غير مسجلة في المشتريات"))</f>
        <v/>
      </c>
    </row>
    <row r="4856" spans="2:12" x14ac:dyDescent="0.2">
      <c r="B4856" s="14">
        <f>COUNTIFS($E$3:E4856,تقرير!$E$4)</f>
        <v>21</v>
      </c>
      <c r="C4856" s="48"/>
      <c r="D4856" s="48"/>
      <c r="E4856" s="48"/>
      <c r="F4856" s="50"/>
      <c r="G4856" s="51"/>
      <c r="H4856" s="128" t="str">
        <f>IF(F4856="","",_xlfn.IFNA(VLOOKUP(F4856,'سجل المشتريات'!E:M,9,0),"غير مسجلة في المشتريات"))</f>
        <v/>
      </c>
      <c r="I4856" s="27" t="str">
        <f>_xlfn.IFNA(VLOOKUP(E4856,الاوردرات!$B$1:$C$600,2,0),"")</f>
        <v/>
      </c>
      <c r="J4856" s="63"/>
      <c r="L4856" s="125" t="str">
        <f>IF(F4856="","",_xlfn.IFNA((VLOOKUP(F4856,help!L:M,2,0))*G4856,"غير مسجلة في المشتريات"))</f>
        <v/>
      </c>
    </row>
    <row r="4857" spans="2:12" x14ac:dyDescent="0.2">
      <c r="B4857" s="14">
        <f>COUNTIFS($E$3:E4857,تقرير!$E$4)</f>
        <v>21</v>
      </c>
      <c r="C4857" s="48"/>
      <c r="D4857" s="48"/>
      <c r="E4857" s="48"/>
      <c r="F4857" s="50"/>
      <c r="G4857" s="51"/>
      <c r="H4857" s="128" t="str">
        <f>IF(F4857="","",_xlfn.IFNA(VLOOKUP(F4857,'سجل المشتريات'!E:M,9,0),"غير مسجلة في المشتريات"))</f>
        <v/>
      </c>
      <c r="I4857" s="27" t="str">
        <f>_xlfn.IFNA(VLOOKUP(E4857,الاوردرات!$B$1:$C$600,2,0),"")</f>
        <v/>
      </c>
      <c r="J4857" s="63"/>
      <c r="L4857" s="125" t="str">
        <f>IF(F4857="","",_xlfn.IFNA((VLOOKUP(F4857,help!L:M,2,0))*G4857,"غير مسجلة في المشتريات"))</f>
        <v/>
      </c>
    </row>
    <row r="4858" spans="2:12" x14ac:dyDescent="0.2">
      <c r="B4858" s="14">
        <f>COUNTIFS($E$3:E4858,تقرير!$E$4)</f>
        <v>21</v>
      </c>
      <c r="C4858" s="48"/>
      <c r="D4858" s="48"/>
      <c r="E4858" s="48"/>
      <c r="F4858" s="50"/>
      <c r="G4858" s="51"/>
      <c r="H4858" s="128" t="str">
        <f>IF(F4858="","",_xlfn.IFNA(VLOOKUP(F4858,'سجل المشتريات'!E:M,9,0),"غير مسجلة في المشتريات"))</f>
        <v/>
      </c>
      <c r="I4858" s="27" t="str">
        <f>_xlfn.IFNA(VLOOKUP(E4858,الاوردرات!$B$1:$C$600,2,0),"")</f>
        <v/>
      </c>
      <c r="J4858" s="63"/>
      <c r="L4858" s="125" t="str">
        <f>IF(F4858="","",_xlfn.IFNA((VLOOKUP(F4858,help!L:M,2,0))*G4858,"غير مسجلة في المشتريات"))</f>
        <v/>
      </c>
    </row>
    <row r="4859" spans="2:12" x14ac:dyDescent="0.2">
      <c r="B4859" s="14">
        <f>COUNTIFS($E$3:E4859,تقرير!$E$4)</f>
        <v>21</v>
      </c>
      <c r="C4859" s="48"/>
      <c r="D4859" s="48"/>
      <c r="E4859" s="48"/>
      <c r="F4859" s="50"/>
      <c r="G4859" s="51"/>
      <c r="H4859" s="128" t="str">
        <f>IF(F4859="","",_xlfn.IFNA(VLOOKUP(F4859,'سجل المشتريات'!E:M,9,0),"غير مسجلة في المشتريات"))</f>
        <v/>
      </c>
      <c r="I4859" s="27" t="str">
        <f>_xlfn.IFNA(VLOOKUP(E4859,الاوردرات!$B$1:$C$600,2,0),"")</f>
        <v/>
      </c>
      <c r="J4859" s="63"/>
      <c r="L4859" s="125" t="str">
        <f>IF(F4859="","",_xlfn.IFNA((VLOOKUP(F4859,help!L:M,2,0))*G4859,"غير مسجلة في المشتريات"))</f>
        <v/>
      </c>
    </row>
    <row r="4860" spans="2:12" x14ac:dyDescent="0.2">
      <c r="B4860" s="14">
        <f>COUNTIFS($E$3:E4860,تقرير!$E$4)</f>
        <v>21</v>
      </c>
      <c r="C4860" s="48"/>
      <c r="D4860" s="48"/>
      <c r="E4860" s="48"/>
      <c r="F4860" s="50"/>
      <c r="G4860" s="51"/>
      <c r="H4860" s="128" t="str">
        <f>IF(F4860="","",_xlfn.IFNA(VLOOKUP(F4860,'سجل المشتريات'!E:M,9,0),"غير مسجلة في المشتريات"))</f>
        <v/>
      </c>
      <c r="I4860" s="27" t="str">
        <f>_xlfn.IFNA(VLOOKUP(E4860,الاوردرات!$B$1:$C$600,2,0),"")</f>
        <v/>
      </c>
      <c r="J4860" s="63"/>
      <c r="L4860" s="125" t="str">
        <f>IF(F4860="","",_xlfn.IFNA((VLOOKUP(F4860,help!L:M,2,0))*G4860,"غير مسجلة في المشتريات"))</f>
        <v/>
      </c>
    </row>
    <row r="4861" spans="2:12" x14ac:dyDescent="0.2">
      <c r="B4861" s="14">
        <f>COUNTIFS($E$3:E4861,تقرير!$E$4)</f>
        <v>21</v>
      </c>
      <c r="C4861" s="48"/>
      <c r="D4861" s="48"/>
      <c r="E4861" s="48"/>
      <c r="F4861" s="50"/>
      <c r="G4861" s="51"/>
      <c r="H4861" s="128" t="str">
        <f>IF(F4861="","",_xlfn.IFNA(VLOOKUP(F4861,'سجل المشتريات'!E:M,9,0),"غير مسجلة في المشتريات"))</f>
        <v/>
      </c>
      <c r="I4861" s="27" t="str">
        <f>_xlfn.IFNA(VLOOKUP(E4861,الاوردرات!$B$1:$C$600,2,0),"")</f>
        <v/>
      </c>
      <c r="J4861" s="63"/>
      <c r="L4861" s="125" t="str">
        <f>IF(F4861="","",_xlfn.IFNA((VLOOKUP(F4861,help!L:M,2,0))*G4861,"غير مسجلة في المشتريات"))</f>
        <v/>
      </c>
    </row>
    <row r="4862" spans="2:12" x14ac:dyDescent="0.2">
      <c r="B4862" s="14">
        <f>COUNTIFS($E$3:E4862,تقرير!$E$4)</f>
        <v>21</v>
      </c>
      <c r="C4862" s="48"/>
      <c r="D4862" s="48"/>
      <c r="E4862" s="48"/>
      <c r="F4862" s="50"/>
      <c r="G4862" s="51"/>
      <c r="H4862" s="128" t="str">
        <f>IF(F4862="","",_xlfn.IFNA(VLOOKUP(F4862,'سجل المشتريات'!E:M,9,0),"غير مسجلة في المشتريات"))</f>
        <v/>
      </c>
      <c r="I4862" s="27" t="str">
        <f>_xlfn.IFNA(VLOOKUP(E4862,الاوردرات!$B$1:$C$600,2,0),"")</f>
        <v/>
      </c>
      <c r="J4862" s="63"/>
      <c r="L4862" s="125" t="str">
        <f>IF(F4862="","",_xlfn.IFNA((VLOOKUP(F4862,help!L:M,2,0))*G4862,"غير مسجلة في المشتريات"))</f>
        <v/>
      </c>
    </row>
    <row r="4863" spans="2:12" x14ac:dyDescent="0.2">
      <c r="B4863" s="14">
        <f>COUNTIFS($E$3:E4863,تقرير!$E$4)</f>
        <v>21</v>
      </c>
      <c r="C4863" s="48"/>
      <c r="D4863" s="48"/>
      <c r="E4863" s="48"/>
      <c r="F4863" s="50"/>
      <c r="G4863" s="51"/>
      <c r="H4863" s="128" t="str">
        <f>IF(F4863="","",_xlfn.IFNA(VLOOKUP(F4863,'سجل المشتريات'!E:M,9,0),"غير مسجلة في المشتريات"))</f>
        <v/>
      </c>
      <c r="I4863" s="27" t="str">
        <f>_xlfn.IFNA(VLOOKUP(E4863,الاوردرات!$B$1:$C$600,2,0),"")</f>
        <v/>
      </c>
      <c r="J4863" s="63"/>
      <c r="L4863" s="125" t="str">
        <f>IF(F4863="","",_xlfn.IFNA((VLOOKUP(F4863,help!L:M,2,0))*G4863,"غير مسجلة في المشتريات"))</f>
        <v/>
      </c>
    </row>
    <row r="4864" spans="2:12" x14ac:dyDescent="0.2">
      <c r="B4864" s="14">
        <f>COUNTIFS($E$3:E4864,تقرير!$E$4)</f>
        <v>21</v>
      </c>
      <c r="C4864" s="48"/>
      <c r="D4864" s="48"/>
      <c r="E4864" s="48"/>
      <c r="F4864" s="50"/>
      <c r="G4864" s="51"/>
      <c r="H4864" s="128" t="str">
        <f>IF(F4864="","",_xlfn.IFNA(VLOOKUP(F4864,'سجل المشتريات'!E:M,9,0),"غير مسجلة في المشتريات"))</f>
        <v/>
      </c>
      <c r="I4864" s="27" t="str">
        <f>_xlfn.IFNA(VLOOKUP(E4864,الاوردرات!$B$1:$C$600,2,0),"")</f>
        <v/>
      </c>
      <c r="J4864" s="63"/>
      <c r="L4864" s="125" t="str">
        <f>IF(F4864="","",_xlfn.IFNA((VLOOKUP(F4864,help!L:M,2,0))*G4864,"غير مسجلة في المشتريات"))</f>
        <v/>
      </c>
    </row>
    <row r="4865" spans="2:12" x14ac:dyDescent="0.2">
      <c r="B4865" s="14">
        <f>COUNTIFS($E$3:E4865,تقرير!$E$4)</f>
        <v>21</v>
      </c>
      <c r="C4865" s="48"/>
      <c r="D4865" s="48"/>
      <c r="E4865" s="48"/>
      <c r="F4865" s="50"/>
      <c r="G4865" s="51"/>
      <c r="H4865" s="128" t="str">
        <f>IF(F4865="","",_xlfn.IFNA(VLOOKUP(F4865,'سجل المشتريات'!E:M,9,0),"غير مسجلة في المشتريات"))</f>
        <v/>
      </c>
      <c r="I4865" s="27" t="str">
        <f>_xlfn.IFNA(VLOOKUP(E4865,الاوردرات!$B$1:$C$600,2,0),"")</f>
        <v/>
      </c>
      <c r="J4865" s="63"/>
      <c r="L4865" s="125" t="str">
        <f>IF(F4865="","",_xlfn.IFNA((VLOOKUP(F4865,help!L:M,2,0))*G4865,"غير مسجلة في المشتريات"))</f>
        <v/>
      </c>
    </row>
    <row r="4866" spans="2:12" x14ac:dyDescent="0.2">
      <c r="B4866" s="14">
        <f>COUNTIFS($E$3:E4866,تقرير!$E$4)</f>
        <v>21</v>
      </c>
      <c r="C4866" s="48"/>
      <c r="D4866" s="48"/>
      <c r="E4866" s="48"/>
      <c r="F4866" s="50"/>
      <c r="G4866" s="51"/>
      <c r="H4866" s="128" t="str">
        <f>IF(F4866="","",_xlfn.IFNA(VLOOKUP(F4866,'سجل المشتريات'!E:M,9,0),"غير مسجلة في المشتريات"))</f>
        <v/>
      </c>
      <c r="I4866" s="27" t="str">
        <f>_xlfn.IFNA(VLOOKUP(E4866,الاوردرات!$B$1:$C$600,2,0),"")</f>
        <v/>
      </c>
      <c r="J4866" s="63"/>
      <c r="L4866" s="125" t="str">
        <f>IF(F4866="","",_xlfn.IFNA((VLOOKUP(F4866,help!L:M,2,0))*G4866,"غير مسجلة في المشتريات"))</f>
        <v/>
      </c>
    </row>
    <row r="4867" spans="2:12" x14ac:dyDescent="0.2">
      <c r="B4867" s="14">
        <f>COUNTIFS($E$3:E4867,تقرير!$E$4)</f>
        <v>21</v>
      </c>
      <c r="C4867" s="48"/>
      <c r="D4867" s="48"/>
      <c r="E4867" s="48"/>
      <c r="F4867" s="50"/>
      <c r="G4867" s="51"/>
      <c r="H4867" s="128" t="str">
        <f>IF(F4867="","",_xlfn.IFNA(VLOOKUP(F4867,'سجل المشتريات'!E:M,9,0),"غير مسجلة في المشتريات"))</f>
        <v/>
      </c>
      <c r="I4867" s="27" t="str">
        <f>_xlfn.IFNA(VLOOKUP(E4867,الاوردرات!$B$1:$C$600,2,0),"")</f>
        <v/>
      </c>
      <c r="J4867" s="63"/>
      <c r="L4867" s="125" t="str">
        <f>IF(F4867="","",_xlfn.IFNA((VLOOKUP(F4867,help!L:M,2,0))*G4867,"غير مسجلة في المشتريات"))</f>
        <v/>
      </c>
    </row>
    <row r="4868" spans="2:12" x14ac:dyDescent="0.2">
      <c r="B4868" s="14">
        <f>COUNTIFS($E$3:E4868,تقرير!$E$4)</f>
        <v>21</v>
      </c>
      <c r="C4868" s="48"/>
      <c r="D4868" s="48"/>
      <c r="E4868" s="48"/>
      <c r="F4868" s="50"/>
      <c r="G4868" s="51"/>
      <c r="H4868" s="128" t="str">
        <f>IF(F4868="","",_xlfn.IFNA(VLOOKUP(F4868,'سجل المشتريات'!E:M,9,0),"غير مسجلة في المشتريات"))</f>
        <v/>
      </c>
      <c r="I4868" s="27" t="str">
        <f>_xlfn.IFNA(VLOOKUP(E4868,الاوردرات!$B$1:$C$600,2,0),"")</f>
        <v/>
      </c>
      <c r="J4868" s="63"/>
      <c r="L4868" s="125" t="str">
        <f>IF(F4868="","",_xlfn.IFNA((VLOOKUP(F4868,help!L:M,2,0))*G4868,"غير مسجلة في المشتريات"))</f>
        <v/>
      </c>
    </row>
    <row r="4869" spans="2:12" x14ac:dyDescent="0.2">
      <c r="B4869" s="14">
        <f>COUNTIFS($E$3:E4869,تقرير!$E$4)</f>
        <v>21</v>
      </c>
      <c r="C4869" s="48"/>
      <c r="D4869" s="48"/>
      <c r="E4869" s="48"/>
      <c r="F4869" s="50"/>
      <c r="G4869" s="51"/>
      <c r="H4869" s="128" t="str">
        <f>IF(F4869="","",_xlfn.IFNA(VLOOKUP(F4869,'سجل المشتريات'!E:M,9,0),"غير مسجلة في المشتريات"))</f>
        <v/>
      </c>
      <c r="I4869" s="27" t="str">
        <f>_xlfn.IFNA(VLOOKUP(E4869,الاوردرات!$B$1:$C$600,2,0),"")</f>
        <v/>
      </c>
      <c r="J4869" s="63"/>
      <c r="L4869" s="125" t="str">
        <f>IF(F4869="","",_xlfn.IFNA((VLOOKUP(F4869,help!L:M,2,0))*G4869,"غير مسجلة في المشتريات"))</f>
        <v/>
      </c>
    </row>
    <row r="4870" spans="2:12" x14ac:dyDescent="0.2">
      <c r="B4870" s="14">
        <f>COUNTIFS($E$3:E4870,تقرير!$E$4)</f>
        <v>21</v>
      </c>
      <c r="C4870" s="48"/>
      <c r="D4870" s="48"/>
      <c r="E4870" s="48"/>
      <c r="F4870" s="50"/>
      <c r="G4870" s="51"/>
      <c r="H4870" s="128" t="str">
        <f>IF(F4870="","",_xlfn.IFNA(VLOOKUP(F4870,'سجل المشتريات'!E:M,9,0),"غير مسجلة في المشتريات"))</f>
        <v/>
      </c>
      <c r="I4870" s="27" t="str">
        <f>_xlfn.IFNA(VLOOKUP(E4870,الاوردرات!$B$1:$C$600,2,0),"")</f>
        <v/>
      </c>
      <c r="J4870" s="63"/>
      <c r="L4870" s="125" t="str">
        <f>IF(F4870="","",_xlfn.IFNA((VLOOKUP(F4870,help!L:M,2,0))*G4870,"غير مسجلة في المشتريات"))</f>
        <v/>
      </c>
    </row>
    <row r="4871" spans="2:12" x14ac:dyDescent="0.2">
      <c r="B4871" s="14">
        <f>COUNTIFS($E$3:E4871,تقرير!$E$4)</f>
        <v>21</v>
      </c>
      <c r="C4871" s="48"/>
      <c r="D4871" s="48"/>
      <c r="E4871" s="48"/>
      <c r="F4871" s="50"/>
      <c r="G4871" s="51"/>
      <c r="H4871" s="128" t="str">
        <f>IF(F4871="","",_xlfn.IFNA(VLOOKUP(F4871,'سجل المشتريات'!E:M,9,0),"غير مسجلة في المشتريات"))</f>
        <v/>
      </c>
      <c r="I4871" s="27" t="str">
        <f>_xlfn.IFNA(VLOOKUP(E4871,الاوردرات!$B$1:$C$600,2,0),"")</f>
        <v/>
      </c>
      <c r="J4871" s="63"/>
      <c r="L4871" s="125" t="str">
        <f>IF(F4871="","",_xlfn.IFNA((VLOOKUP(F4871,help!L:M,2,0))*G4871,"غير مسجلة في المشتريات"))</f>
        <v/>
      </c>
    </row>
    <row r="4872" spans="2:12" x14ac:dyDescent="0.2">
      <c r="B4872" s="14">
        <f>COUNTIFS($E$3:E4872,تقرير!$E$4)</f>
        <v>21</v>
      </c>
      <c r="C4872" s="48"/>
      <c r="D4872" s="48"/>
      <c r="E4872" s="48"/>
      <c r="F4872" s="50"/>
      <c r="G4872" s="51"/>
      <c r="H4872" s="128" t="str">
        <f>IF(F4872="","",_xlfn.IFNA(VLOOKUP(F4872,'سجل المشتريات'!E:M,9,0),"غير مسجلة في المشتريات"))</f>
        <v/>
      </c>
      <c r="I4872" s="27" t="str">
        <f>_xlfn.IFNA(VLOOKUP(E4872,الاوردرات!$B$1:$C$600,2,0),"")</f>
        <v/>
      </c>
      <c r="J4872" s="63"/>
      <c r="L4872" s="125" t="str">
        <f>IF(F4872="","",_xlfn.IFNA((VLOOKUP(F4872,help!L:M,2,0))*G4872,"غير مسجلة في المشتريات"))</f>
        <v/>
      </c>
    </row>
    <row r="4873" spans="2:12" x14ac:dyDescent="0.2">
      <c r="B4873" s="14">
        <f>COUNTIFS($E$3:E4873,تقرير!$E$4)</f>
        <v>21</v>
      </c>
      <c r="C4873" s="48"/>
      <c r="D4873" s="48"/>
      <c r="E4873" s="48"/>
      <c r="F4873" s="50"/>
      <c r="G4873" s="51"/>
      <c r="H4873" s="128" t="str">
        <f>IF(F4873="","",_xlfn.IFNA(VLOOKUP(F4873,'سجل المشتريات'!E:M,9,0),"غير مسجلة في المشتريات"))</f>
        <v/>
      </c>
      <c r="I4873" s="27" t="str">
        <f>_xlfn.IFNA(VLOOKUP(E4873,الاوردرات!$B$1:$C$600,2,0),"")</f>
        <v/>
      </c>
      <c r="J4873" s="63"/>
      <c r="L4873" s="125" t="str">
        <f>IF(F4873="","",_xlfn.IFNA((VLOOKUP(F4873,help!L:M,2,0))*G4873,"غير مسجلة في المشتريات"))</f>
        <v/>
      </c>
    </row>
    <row r="4874" spans="2:12" x14ac:dyDescent="0.2">
      <c r="B4874" s="14">
        <f>COUNTIFS($E$3:E4874,تقرير!$E$4)</f>
        <v>21</v>
      </c>
      <c r="C4874" s="48"/>
      <c r="D4874" s="48"/>
      <c r="E4874" s="48"/>
      <c r="F4874" s="50"/>
      <c r="G4874" s="51"/>
      <c r="H4874" s="128" t="str">
        <f>IF(F4874="","",_xlfn.IFNA(VLOOKUP(F4874,'سجل المشتريات'!E:M,9,0),"غير مسجلة في المشتريات"))</f>
        <v/>
      </c>
      <c r="I4874" s="27" t="str">
        <f>_xlfn.IFNA(VLOOKUP(E4874,الاوردرات!$B$1:$C$600,2,0),"")</f>
        <v/>
      </c>
      <c r="J4874" s="63"/>
      <c r="L4874" s="125" t="str">
        <f>IF(F4874="","",_xlfn.IFNA((VLOOKUP(F4874,help!L:M,2,0))*G4874,"غير مسجلة في المشتريات"))</f>
        <v/>
      </c>
    </row>
    <row r="4875" spans="2:12" x14ac:dyDescent="0.2">
      <c r="B4875" s="14">
        <f>COUNTIFS($E$3:E4875,تقرير!$E$4)</f>
        <v>21</v>
      </c>
      <c r="C4875" s="48"/>
      <c r="D4875" s="48"/>
      <c r="E4875" s="48"/>
      <c r="F4875" s="50"/>
      <c r="G4875" s="51"/>
      <c r="H4875" s="128" t="str">
        <f>IF(F4875="","",_xlfn.IFNA(VLOOKUP(F4875,'سجل المشتريات'!E:M,9,0),"غير مسجلة في المشتريات"))</f>
        <v/>
      </c>
      <c r="I4875" s="27" t="str">
        <f>_xlfn.IFNA(VLOOKUP(E4875,الاوردرات!$B$1:$C$600,2,0),"")</f>
        <v/>
      </c>
      <c r="J4875" s="63"/>
      <c r="L4875" s="125" t="str">
        <f>IF(F4875="","",_xlfn.IFNA((VLOOKUP(F4875,help!L:M,2,0))*G4875,"غير مسجلة في المشتريات"))</f>
        <v/>
      </c>
    </row>
    <row r="4876" spans="2:12" x14ac:dyDescent="0.2">
      <c r="B4876" s="14">
        <f>COUNTIFS($E$3:E4876,تقرير!$E$4)</f>
        <v>21</v>
      </c>
      <c r="C4876" s="48"/>
      <c r="D4876" s="48"/>
      <c r="E4876" s="48"/>
      <c r="F4876" s="50"/>
      <c r="G4876" s="51"/>
      <c r="H4876" s="128" t="str">
        <f>IF(F4876="","",_xlfn.IFNA(VLOOKUP(F4876,'سجل المشتريات'!E:M,9,0),"غير مسجلة في المشتريات"))</f>
        <v/>
      </c>
      <c r="I4876" s="27" t="str">
        <f>_xlfn.IFNA(VLOOKUP(E4876,الاوردرات!$B$1:$C$600,2,0),"")</f>
        <v/>
      </c>
      <c r="J4876" s="63"/>
      <c r="L4876" s="125" t="str">
        <f>IF(F4876="","",_xlfn.IFNA((VLOOKUP(F4876,help!L:M,2,0))*G4876,"غير مسجلة في المشتريات"))</f>
        <v/>
      </c>
    </row>
    <row r="4877" spans="2:12" x14ac:dyDescent="0.2">
      <c r="B4877" s="14">
        <f>COUNTIFS($E$3:E4877,تقرير!$E$4)</f>
        <v>21</v>
      </c>
      <c r="C4877" s="48"/>
      <c r="D4877" s="48"/>
      <c r="E4877" s="48"/>
      <c r="F4877" s="50"/>
      <c r="G4877" s="51"/>
      <c r="H4877" s="128" t="str">
        <f>IF(F4877="","",_xlfn.IFNA(VLOOKUP(F4877,'سجل المشتريات'!E:M,9,0),"غير مسجلة في المشتريات"))</f>
        <v/>
      </c>
      <c r="I4877" s="27" t="str">
        <f>_xlfn.IFNA(VLOOKUP(E4877,الاوردرات!$B$1:$C$600,2,0),"")</f>
        <v/>
      </c>
      <c r="J4877" s="63"/>
      <c r="L4877" s="125" t="str">
        <f>IF(F4877="","",_xlfn.IFNA((VLOOKUP(F4877,help!L:M,2,0))*G4877,"غير مسجلة في المشتريات"))</f>
        <v/>
      </c>
    </row>
    <row r="4878" spans="2:12" x14ac:dyDescent="0.2">
      <c r="B4878" s="14">
        <f>COUNTIFS($E$3:E4878,تقرير!$E$4)</f>
        <v>21</v>
      </c>
      <c r="C4878" s="48"/>
      <c r="D4878" s="48"/>
      <c r="E4878" s="48"/>
      <c r="F4878" s="50"/>
      <c r="G4878" s="51"/>
      <c r="H4878" s="128" t="str">
        <f>IF(F4878="","",_xlfn.IFNA(VLOOKUP(F4878,'سجل المشتريات'!E:M,9,0),"غير مسجلة في المشتريات"))</f>
        <v/>
      </c>
      <c r="I4878" s="27" t="str">
        <f>_xlfn.IFNA(VLOOKUP(E4878,الاوردرات!$B$1:$C$600,2,0),"")</f>
        <v/>
      </c>
      <c r="J4878" s="63"/>
      <c r="L4878" s="125" t="str">
        <f>IF(F4878="","",_xlfn.IFNA((VLOOKUP(F4878,help!L:M,2,0))*G4878,"غير مسجلة في المشتريات"))</f>
        <v/>
      </c>
    </row>
    <row r="4879" spans="2:12" x14ac:dyDescent="0.2">
      <c r="B4879" s="14">
        <f>COUNTIFS($E$3:E4879,تقرير!$E$4)</f>
        <v>21</v>
      </c>
      <c r="C4879" s="48"/>
      <c r="D4879" s="48"/>
      <c r="E4879" s="48"/>
      <c r="F4879" s="50"/>
      <c r="G4879" s="51"/>
      <c r="H4879" s="128" t="str">
        <f>IF(F4879="","",_xlfn.IFNA(VLOOKUP(F4879,'سجل المشتريات'!E:M,9,0),"غير مسجلة في المشتريات"))</f>
        <v/>
      </c>
      <c r="I4879" s="27" t="str">
        <f>_xlfn.IFNA(VLOOKUP(E4879,الاوردرات!$B$1:$C$600,2,0),"")</f>
        <v/>
      </c>
      <c r="J4879" s="63"/>
      <c r="L4879" s="125" t="str">
        <f>IF(F4879="","",_xlfn.IFNA((VLOOKUP(F4879,help!L:M,2,0))*G4879,"غير مسجلة في المشتريات"))</f>
        <v/>
      </c>
    </row>
    <row r="4880" spans="2:12" x14ac:dyDescent="0.2">
      <c r="B4880" s="14">
        <f>COUNTIFS($E$3:E4880,تقرير!$E$4)</f>
        <v>21</v>
      </c>
      <c r="C4880" s="48"/>
      <c r="D4880" s="48"/>
      <c r="E4880" s="48"/>
      <c r="F4880" s="50"/>
      <c r="G4880" s="51"/>
      <c r="H4880" s="128" t="str">
        <f>IF(F4880="","",_xlfn.IFNA(VLOOKUP(F4880,'سجل المشتريات'!E:M,9,0),"غير مسجلة في المشتريات"))</f>
        <v/>
      </c>
      <c r="I4880" s="27" t="str">
        <f>_xlfn.IFNA(VLOOKUP(E4880,الاوردرات!$B$1:$C$600,2,0),"")</f>
        <v/>
      </c>
      <c r="J4880" s="63"/>
      <c r="L4880" s="125" t="str">
        <f>IF(F4880="","",_xlfn.IFNA((VLOOKUP(F4880,help!L:M,2,0))*G4880,"غير مسجلة في المشتريات"))</f>
        <v/>
      </c>
    </row>
    <row r="4881" spans="2:12" x14ac:dyDescent="0.2">
      <c r="B4881" s="14">
        <f>COUNTIFS($E$3:E4881,تقرير!$E$4)</f>
        <v>21</v>
      </c>
      <c r="C4881" s="48"/>
      <c r="D4881" s="48"/>
      <c r="E4881" s="48"/>
      <c r="F4881" s="50"/>
      <c r="G4881" s="51"/>
      <c r="H4881" s="128" t="str">
        <f>IF(F4881="","",_xlfn.IFNA(VLOOKUP(F4881,'سجل المشتريات'!E:M,9,0),"غير مسجلة في المشتريات"))</f>
        <v/>
      </c>
      <c r="I4881" s="27" t="str">
        <f>_xlfn.IFNA(VLOOKUP(E4881,الاوردرات!$B$1:$C$600,2,0),"")</f>
        <v/>
      </c>
      <c r="J4881" s="63"/>
      <c r="L4881" s="125" t="str">
        <f>IF(F4881="","",_xlfn.IFNA((VLOOKUP(F4881,help!L:M,2,0))*G4881,"غير مسجلة في المشتريات"))</f>
        <v/>
      </c>
    </row>
    <row r="4882" spans="2:12" x14ac:dyDescent="0.2">
      <c r="B4882" s="14">
        <f>COUNTIFS($E$3:E4882,تقرير!$E$4)</f>
        <v>21</v>
      </c>
      <c r="C4882" s="48"/>
      <c r="D4882" s="48"/>
      <c r="E4882" s="48"/>
      <c r="F4882" s="50"/>
      <c r="G4882" s="51"/>
      <c r="H4882" s="128" t="str">
        <f>IF(F4882="","",_xlfn.IFNA(VLOOKUP(F4882,'سجل المشتريات'!E:M,9,0),"غير مسجلة في المشتريات"))</f>
        <v/>
      </c>
      <c r="I4882" s="27" t="str">
        <f>_xlfn.IFNA(VLOOKUP(E4882,الاوردرات!$B$1:$C$600,2,0),"")</f>
        <v/>
      </c>
      <c r="J4882" s="63"/>
      <c r="L4882" s="125" t="str">
        <f>IF(F4882="","",_xlfn.IFNA((VLOOKUP(F4882,help!L:M,2,0))*G4882,"غير مسجلة في المشتريات"))</f>
        <v/>
      </c>
    </row>
    <row r="4883" spans="2:12" x14ac:dyDescent="0.2">
      <c r="B4883" s="14">
        <f>COUNTIFS($E$3:E4883,تقرير!$E$4)</f>
        <v>21</v>
      </c>
      <c r="C4883" s="48"/>
      <c r="D4883" s="48"/>
      <c r="E4883" s="48"/>
      <c r="F4883" s="50"/>
      <c r="G4883" s="51"/>
      <c r="H4883" s="128" t="str">
        <f>IF(F4883="","",_xlfn.IFNA(VLOOKUP(F4883,'سجل المشتريات'!E:M,9,0),"غير مسجلة في المشتريات"))</f>
        <v/>
      </c>
      <c r="I4883" s="27" t="str">
        <f>_xlfn.IFNA(VLOOKUP(E4883,الاوردرات!$B$1:$C$600,2,0),"")</f>
        <v/>
      </c>
      <c r="J4883" s="63"/>
      <c r="L4883" s="125" t="str">
        <f>IF(F4883="","",_xlfn.IFNA((VLOOKUP(F4883,help!L:M,2,0))*G4883,"غير مسجلة في المشتريات"))</f>
        <v/>
      </c>
    </row>
    <row r="4884" spans="2:12" x14ac:dyDescent="0.2">
      <c r="B4884" s="14">
        <f>COUNTIFS($E$3:E4884,تقرير!$E$4)</f>
        <v>21</v>
      </c>
      <c r="C4884" s="48"/>
      <c r="D4884" s="48"/>
      <c r="E4884" s="48"/>
      <c r="F4884" s="50"/>
      <c r="G4884" s="51"/>
      <c r="H4884" s="128" t="str">
        <f>IF(F4884="","",_xlfn.IFNA(VLOOKUP(F4884,'سجل المشتريات'!E:M,9,0),"غير مسجلة في المشتريات"))</f>
        <v/>
      </c>
      <c r="I4884" s="27" t="str">
        <f>_xlfn.IFNA(VLOOKUP(E4884,الاوردرات!$B$1:$C$600,2,0),"")</f>
        <v/>
      </c>
      <c r="J4884" s="63"/>
      <c r="L4884" s="125" t="str">
        <f>IF(F4884="","",_xlfn.IFNA((VLOOKUP(F4884,help!L:M,2,0))*G4884,"غير مسجلة في المشتريات"))</f>
        <v/>
      </c>
    </row>
    <row r="4885" spans="2:12" x14ac:dyDescent="0.2">
      <c r="B4885" s="14">
        <f>COUNTIFS($E$3:E4885,تقرير!$E$4)</f>
        <v>21</v>
      </c>
      <c r="C4885" s="48"/>
      <c r="D4885" s="48"/>
      <c r="E4885" s="48"/>
      <c r="F4885" s="50"/>
      <c r="G4885" s="51"/>
      <c r="H4885" s="128" t="str">
        <f>IF(F4885="","",_xlfn.IFNA(VLOOKUP(F4885,'سجل المشتريات'!E:M,9,0),"غير مسجلة في المشتريات"))</f>
        <v/>
      </c>
      <c r="I4885" s="27" t="str">
        <f>_xlfn.IFNA(VLOOKUP(E4885,الاوردرات!$B$1:$C$600,2,0),"")</f>
        <v/>
      </c>
      <c r="J4885" s="63"/>
      <c r="L4885" s="125" t="str">
        <f>IF(F4885="","",_xlfn.IFNA((VLOOKUP(F4885,help!L:M,2,0))*G4885,"غير مسجلة في المشتريات"))</f>
        <v/>
      </c>
    </row>
    <row r="4886" spans="2:12" x14ac:dyDescent="0.2">
      <c r="B4886" s="14">
        <f>COUNTIFS($E$3:E4886,تقرير!$E$4)</f>
        <v>21</v>
      </c>
      <c r="C4886" s="48"/>
      <c r="D4886" s="48"/>
      <c r="E4886" s="48"/>
      <c r="F4886" s="50"/>
      <c r="G4886" s="51"/>
      <c r="H4886" s="128" t="str">
        <f>IF(F4886="","",_xlfn.IFNA(VLOOKUP(F4886,'سجل المشتريات'!E:M,9,0),"غير مسجلة في المشتريات"))</f>
        <v/>
      </c>
      <c r="I4886" s="27" t="str">
        <f>_xlfn.IFNA(VLOOKUP(E4886,الاوردرات!$B$1:$C$600,2,0),"")</f>
        <v/>
      </c>
      <c r="J4886" s="63"/>
      <c r="L4886" s="125" t="str">
        <f>IF(F4886="","",_xlfn.IFNA((VLOOKUP(F4886,help!L:M,2,0))*G4886,"غير مسجلة في المشتريات"))</f>
        <v/>
      </c>
    </row>
    <row r="4887" spans="2:12" x14ac:dyDescent="0.2">
      <c r="B4887" s="14">
        <f>COUNTIFS($E$3:E4887,تقرير!$E$4)</f>
        <v>21</v>
      </c>
      <c r="C4887" s="48"/>
      <c r="D4887" s="48"/>
      <c r="E4887" s="48"/>
      <c r="F4887" s="50"/>
      <c r="G4887" s="51"/>
      <c r="H4887" s="128" t="str">
        <f>IF(F4887="","",_xlfn.IFNA(VLOOKUP(F4887,'سجل المشتريات'!E:M,9,0),"غير مسجلة في المشتريات"))</f>
        <v/>
      </c>
      <c r="I4887" s="27" t="str">
        <f>_xlfn.IFNA(VLOOKUP(E4887,الاوردرات!$B$1:$C$600,2,0),"")</f>
        <v/>
      </c>
      <c r="J4887" s="63"/>
      <c r="L4887" s="125" t="str">
        <f>IF(F4887="","",_xlfn.IFNA((VLOOKUP(F4887,help!L:M,2,0))*G4887,"غير مسجلة في المشتريات"))</f>
        <v/>
      </c>
    </row>
    <row r="4888" spans="2:12" x14ac:dyDescent="0.2">
      <c r="B4888" s="14">
        <f>COUNTIFS($E$3:E4888,تقرير!$E$4)</f>
        <v>21</v>
      </c>
      <c r="C4888" s="48"/>
      <c r="D4888" s="48"/>
      <c r="E4888" s="48"/>
      <c r="F4888" s="50"/>
      <c r="G4888" s="51"/>
      <c r="H4888" s="128" t="str">
        <f>IF(F4888="","",_xlfn.IFNA(VLOOKUP(F4888,'سجل المشتريات'!E:M,9,0),"غير مسجلة في المشتريات"))</f>
        <v/>
      </c>
      <c r="I4888" s="27" t="str">
        <f>_xlfn.IFNA(VLOOKUP(E4888,الاوردرات!$B$1:$C$600,2,0),"")</f>
        <v/>
      </c>
      <c r="J4888" s="63"/>
      <c r="L4888" s="125" t="str">
        <f>IF(F4888="","",_xlfn.IFNA((VLOOKUP(F4888,help!L:M,2,0))*G4888,"غير مسجلة في المشتريات"))</f>
        <v/>
      </c>
    </row>
    <row r="4889" spans="2:12" x14ac:dyDescent="0.2">
      <c r="B4889" s="14">
        <f>COUNTIFS($E$3:E4889,تقرير!$E$4)</f>
        <v>21</v>
      </c>
      <c r="C4889" s="48"/>
      <c r="D4889" s="48"/>
      <c r="E4889" s="48"/>
      <c r="F4889" s="50"/>
      <c r="G4889" s="51"/>
      <c r="H4889" s="128" t="str">
        <f>IF(F4889="","",_xlfn.IFNA(VLOOKUP(F4889,'سجل المشتريات'!E:M,9,0),"غير مسجلة في المشتريات"))</f>
        <v/>
      </c>
      <c r="I4889" s="27" t="str">
        <f>_xlfn.IFNA(VLOOKUP(E4889,الاوردرات!$B$1:$C$600,2,0),"")</f>
        <v/>
      </c>
      <c r="J4889" s="63"/>
      <c r="L4889" s="125" t="str">
        <f>IF(F4889="","",_xlfn.IFNA((VLOOKUP(F4889,help!L:M,2,0))*G4889,"غير مسجلة في المشتريات"))</f>
        <v/>
      </c>
    </row>
    <row r="4890" spans="2:12" x14ac:dyDescent="0.2">
      <c r="B4890" s="14">
        <f>COUNTIFS($E$3:E4890,تقرير!$E$4)</f>
        <v>21</v>
      </c>
      <c r="C4890" s="48"/>
      <c r="D4890" s="48"/>
      <c r="E4890" s="48"/>
      <c r="F4890" s="50"/>
      <c r="G4890" s="51"/>
      <c r="H4890" s="128" t="str">
        <f>IF(F4890="","",_xlfn.IFNA(VLOOKUP(F4890,'سجل المشتريات'!E:M,9,0),"غير مسجلة في المشتريات"))</f>
        <v/>
      </c>
      <c r="I4890" s="27" t="str">
        <f>_xlfn.IFNA(VLOOKUP(E4890,الاوردرات!$B$1:$C$600,2,0),"")</f>
        <v/>
      </c>
      <c r="J4890" s="63"/>
      <c r="L4890" s="125" t="str">
        <f>IF(F4890="","",_xlfn.IFNA((VLOOKUP(F4890,help!L:M,2,0))*G4890,"غير مسجلة في المشتريات"))</f>
        <v/>
      </c>
    </row>
    <row r="4891" spans="2:12" x14ac:dyDescent="0.2">
      <c r="B4891" s="14">
        <f>COUNTIFS($E$3:E4891,تقرير!$E$4)</f>
        <v>21</v>
      </c>
      <c r="C4891" s="48"/>
      <c r="D4891" s="48"/>
      <c r="E4891" s="48"/>
      <c r="F4891" s="50"/>
      <c r="G4891" s="51"/>
      <c r="H4891" s="128" t="str">
        <f>IF(F4891="","",_xlfn.IFNA(VLOOKUP(F4891,'سجل المشتريات'!E:M,9,0),"غير مسجلة في المشتريات"))</f>
        <v/>
      </c>
      <c r="I4891" s="27" t="str">
        <f>_xlfn.IFNA(VLOOKUP(E4891,الاوردرات!$B$1:$C$600,2,0),"")</f>
        <v/>
      </c>
      <c r="J4891" s="63"/>
      <c r="L4891" s="125" t="str">
        <f>IF(F4891="","",_xlfn.IFNA((VLOOKUP(F4891,help!L:M,2,0))*G4891,"غير مسجلة في المشتريات"))</f>
        <v/>
      </c>
    </row>
    <row r="4892" spans="2:12" x14ac:dyDescent="0.2">
      <c r="B4892" s="14">
        <f>COUNTIFS($E$3:E4892,تقرير!$E$4)</f>
        <v>21</v>
      </c>
      <c r="C4892" s="48"/>
      <c r="D4892" s="48"/>
      <c r="E4892" s="48"/>
      <c r="F4892" s="50"/>
      <c r="G4892" s="51"/>
      <c r="H4892" s="128" t="str">
        <f>IF(F4892="","",_xlfn.IFNA(VLOOKUP(F4892,'سجل المشتريات'!E:M,9,0),"غير مسجلة في المشتريات"))</f>
        <v/>
      </c>
      <c r="I4892" s="27" t="str">
        <f>_xlfn.IFNA(VLOOKUP(E4892,الاوردرات!$B$1:$C$600,2,0),"")</f>
        <v/>
      </c>
      <c r="J4892" s="63"/>
      <c r="L4892" s="125" t="str">
        <f>IF(F4892="","",_xlfn.IFNA((VLOOKUP(F4892,help!L:M,2,0))*G4892,"غير مسجلة في المشتريات"))</f>
        <v/>
      </c>
    </row>
    <row r="4893" spans="2:12" x14ac:dyDescent="0.2">
      <c r="B4893" s="14">
        <f>COUNTIFS($E$3:E4893,تقرير!$E$4)</f>
        <v>21</v>
      </c>
      <c r="C4893" s="48"/>
      <c r="D4893" s="48"/>
      <c r="E4893" s="48"/>
      <c r="F4893" s="50"/>
      <c r="G4893" s="51"/>
      <c r="H4893" s="128" t="str">
        <f>IF(F4893="","",_xlfn.IFNA(VLOOKUP(F4893,'سجل المشتريات'!E:M,9,0),"غير مسجلة في المشتريات"))</f>
        <v/>
      </c>
      <c r="I4893" s="27" t="str">
        <f>_xlfn.IFNA(VLOOKUP(E4893,الاوردرات!$B$1:$C$600,2,0),"")</f>
        <v/>
      </c>
      <c r="J4893" s="63"/>
      <c r="L4893" s="125" t="str">
        <f>IF(F4893="","",_xlfn.IFNA((VLOOKUP(F4893,help!L:M,2,0))*G4893,"غير مسجلة في المشتريات"))</f>
        <v/>
      </c>
    </row>
    <row r="4894" spans="2:12" x14ac:dyDescent="0.2">
      <c r="B4894" s="14">
        <f>COUNTIFS($E$3:E4894,تقرير!$E$4)</f>
        <v>21</v>
      </c>
      <c r="C4894" s="48"/>
      <c r="D4894" s="48"/>
      <c r="E4894" s="48"/>
      <c r="F4894" s="50"/>
      <c r="G4894" s="51"/>
      <c r="H4894" s="128" t="str">
        <f>IF(F4894="","",_xlfn.IFNA(VLOOKUP(F4894,'سجل المشتريات'!E:M,9,0),"غير مسجلة في المشتريات"))</f>
        <v/>
      </c>
      <c r="I4894" s="27" t="str">
        <f>_xlfn.IFNA(VLOOKUP(E4894,الاوردرات!$B$1:$C$600,2,0),"")</f>
        <v/>
      </c>
      <c r="J4894" s="63"/>
      <c r="L4894" s="125" t="str">
        <f>IF(F4894="","",_xlfn.IFNA((VLOOKUP(F4894,help!L:M,2,0))*G4894,"غير مسجلة في المشتريات"))</f>
        <v/>
      </c>
    </row>
    <row r="4895" spans="2:12" x14ac:dyDescent="0.2">
      <c r="B4895" s="14">
        <f>COUNTIFS($E$3:E4895,تقرير!$E$4)</f>
        <v>21</v>
      </c>
      <c r="C4895" s="48"/>
      <c r="D4895" s="48"/>
      <c r="E4895" s="48"/>
      <c r="F4895" s="50"/>
      <c r="G4895" s="51"/>
      <c r="H4895" s="128" t="str">
        <f>IF(F4895="","",_xlfn.IFNA(VLOOKUP(F4895,'سجل المشتريات'!E:M,9,0),"غير مسجلة في المشتريات"))</f>
        <v/>
      </c>
      <c r="I4895" s="27" t="str">
        <f>_xlfn.IFNA(VLOOKUP(E4895,الاوردرات!$B$1:$C$600,2,0),"")</f>
        <v/>
      </c>
      <c r="J4895" s="63"/>
      <c r="L4895" s="125" t="str">
        <f>IF(F4895="","",_xlfn.IFNA((VLOOKUP(F4895,help!L:M,2,0))*G4895,"غير مسجلة في المشتريات"))</f>
        <v/>
      </c>
    </row>
    <row r="4896" spans="2:12" x14ac:dyDescent="0.2">
      <c r="B4896" s="14">
        <f>COUNTIFS($E$3:E4896,تقرير!$E$4)</f>
        <v>21</v>
      </c>
      <c r="C4896" s="48"/>
      <c r="D4896" s="48"/>
      <c r="E4896" s="48"/>
      <c r="F4896" s="50"/>
      <c r="G4896" s="51"/>
      <c r="H4896" s="128" t="str">
        <f>IF(F4896="","",_xlfn.IFNA(VLOOKUP(F4896,'سجل المشتريات'!E:M,9,0),"غير مسجلة في المشتريات"))</f>
        <v/>
      </c>
      <c r="I4896" s="27" t="str">
        <f>_xlfn.IFNA(VLOOKUP(E4896,الاوردرات!$B$1:$C$600,2,0),"")</f>
        <v/>
      </c>
      <c r="J4896" s="63"/>
      <c r="L4896" s="125" t="str">
        <f>IF(F4896="","",_xlfn.IFNA((VLOOKUP(F4896,help!L:M,2,0))*G4896,"غير مسجلة في المشتريات"))</f>
        <v/>
      </c>
    </row>
    <row r="4897" spans="2:12" x14ac:dyDescent="0.2">
      <c r="B4897" s="14">
        <f>COUNTIFS($E$3:E4897,تقرير!$E$4)</f>
        <v>21</v>
      </c>
      <c r="C4897" s="48"/>
      <c r="D4897" s="48"/>
      <c r="E4897" s="48"/>
      <c r="F4897" s="50"/>
      <c r="G4897" s="51"/>
      <c r="H4897" s="128" t="str">
        <f>IF(F4897="","",_xlfn.IFNA(VLOOKUP(F4897,'سجل المشتريات'!E:M,9,0),"غير مسجلة في المشتريات"))</f>
        <v/>
      </c>
      <c r="I4897" s="27" t="str">
        <f>_xlfn.IFNA(VLOOKUP(E4897,الاوردرات!$B$1:$C$600,2,0),"")</f>
        <v/>
      </c>
      <c r="J4897" s="63"/>
      <c r="L4897" s="125" t="str">
        <f>IF(F4897="","",_xlfn.IFNA((VLOOKUP(F4897,help!L:M,2,0))*G4897,"غير مسجلة في المشتريات"))</f>
        <v/>
      </c>
    </row>
    <row r="4898" spans="2:12" x14ac:dyDescent="0.2">
      <c r="B4898" s="14">
        <f>COUNTIFS($E$3:E4898,تقرير!$E$4)</f>
        <v>21</v>
      </c>
      <c r="C4898" s="48"/>
      <c r="D4898" s="48"/>
      <c r="E4898" s="48"/>
      <c r="F4898" s="50"/>
      <c r="G4898" s="51"/>
      <c r="H4898" s="128" t="str">
        <f>IF(F4898="","",_xlfn.IFNA(VLOOKUP(F4898,'سجل المشتريات'!E:M,9,0),"غير مسجلة في المشتريات"))</f>
        <v/>
      </c>
      <c r="I4898" s="27" t="str">
        <f>_xlfn.IFNA(VLOOKUP(E4898,الاوردرات!$B$1:$C$600,2,0),"")</f>
        <v/>
      </c>
      <c r="J4898" s="63"/>
      <c r="L4898" s="125" t="str">
        <f>IF(F4898="","",_xlfn.IFNA((VLOOKUP(F4898,help!L:M,2,0))*G4898,"غير مسجلة في المشتريات"))</f>
        <v/>
      </c>
    </row>
    <row r="4899" spans="2:12" x14ac:dyDescent="0.2">
      <c r="B4899" s="14">
        <f>COUNTIFS($E$3:E4899,تقرير!$E$4)</f>
        <v>21</v>
      </c>
      <c r="C4899" s="48"/>
      <c r="D4899" s="48"/>
      <c r="E4899" s="48"/>
      <c r="F4899" s="50"/>
      <c r="G4899" s="51"/>
      <c r="H4899" s="128" t="str">
        <f>IF(F4899="","",_xlfn.IFNA(VLOOKUP(F4899,'سجل المشتريات'!E:M,9,0),"غير مسجلة في المشتريات"))</f>
        <v/>
      </c>
      <c r="I4899" s="27" t="str">
        <f>_xlfn.IFNA(VLOOKUP(E4899,الاوردرات!$B$1:$C$600,2,0),"")</f>
        <v/>
      </c>
      <c r="J4899" s="63"/>
      <c r="L4899" s="125" t="str">
        <f>IF(F4899="","",_xlfn.IFNA((VLOOKUP(F4899,help!L:M,2,0))*G4899,"غير مسجلة في المشتريات"))</f>
        <v/>
      </c>
    </row>
    <row r="4900" spans="2:12" x14ac:dyDescent="0.2">
      <c r="B4900" s="14">
        <f>COUNTIFS($E$3:E4900,تقرير!$E$4)</f>
        <v>21</v>
      </c>
      <c r="C4900" s="48"/>
      <c r="D4900" s="48"/>
      <c r="E4900" s="48"/>
      <c r="F4900" s="50"/>
      <c r="G4900" s="51"/>
      <c r="H4900" s="128" t="str">
        <f>IF(F4900="","",_xlfn.IFNA(VLOOKUP(F4900,'سجل المشتريات'!E:M,9,0),"غير مسجلة في المشتريات"))</f>
        <v/>
      </c>
      <c r="I4900" s="27" t="str">
        <f>_xlfn.IFNA(VLOOKUP(E4900,الاوردرات!$B$1:$C$600,2,0),"")</f>
        <v/>
      </c>
      <c r="J4900" s="63"/>
      <c r="L4900" s="125" t="str">
        <f>IF(F4900="","",_xlfn.IFNA((VLOOKUP(F4900,help!L:M,2,0))*G4900,"غير مسجلة في المشتريات"))</f>
        <v/>
      </c>
    </row>
    <row r="4901" spans="2:12" x14ac:dyDescent="0.2">
      <c r="B4901" s="14">
        <f>COUNTIFS($E$3:E4901,تقرير!$E$4)</f>
        <v>21</v>
      </c>
      <c r="C4901" s="48"/>
      <c r="D4901" s="48"/>
      <c r="E4901" s="48"/>
      <c r="F4901" s="50"/>
      <c r="G4901" s="51"/>
      <c r="H4901" s="128" t="str">
        <f>IF(F4901="","",_xlfn.IFNA(VLOOKUP(F4901,'سجل المشتريات'!E:M,9,0),"غير مسجلة في المشتريات"))</f>
        <v/>
      </c>
      <c r="I4901" s="27" t="str">
        <f>_xlfn.IFNA(VLOOKUP(E4901,الاوردرات!$B$1:$C$600,2,0),"")</f>
        <v/>
      </c>
      <c r="J4901" s="63"/>
      <c r="L4901" s="125" t="str">
        <f>IF(F4901="","",_xlfn.IFNA((VLOOKUP(F4901,help!L:M,2,0))*G4901,"غير مسجلة في المشتريات"))</f>
        <v/>
      </c>
    </row>
    <row r="4902" spans="2:12" x14ac:dyDescent="0.2">
      <c r="B4902" s="14">
        <f>COUNTIFS($E$3:E4902,تقرير!$E$4)</f>
        <v>21</v>
      </c>
      <c r="C4902" s="48"/>
      <c r="D4902" s="48"/>
      <c r="E4902" s="48"/>
      <c r="F4902" s="50"/>
      <c r="G4902" s="51"/>
      <c r="H4902" s="128" t="str">
        <f>IF(F4902="","",_xlfn.IFNA(VLOOKUP(F4902,'سجل المشتريات'!E:M,9,0),"غير مسجلة في المشتريات"))</f>
        <v/>
      </c>
      <c r="I4902" s="27" t="str">
        <f>_xlfn.IFNA(VLOOKUP(E4902,الاوردرات!$B$1:$C$600,2,0),"")</f>
        <v/>
      </c>
      <c r="J4902" s="63"/>
      <c r="L4902" s="125" t="str">
        <f>IF(F4902="","",_xlfn.IFNA((VLOOKUP(F4902,help!L:M,2,0))*G4902,"غير مسجلة في المشتريات"))</f>
        <v/>
      </c>
    </row>
    <row r="4903" spans="2:12" x14ac:dyDescent="0.2">
      <c r="B4903" s="14">
        <f>COUNTIFS($E$3:E4903,تقرير!$E$4)</f>
        <v>21</v>
      </c>
      <c r="C4903" s="48"/>
      <c r="D4903" s="48"/>
      <c r="E4903" s="48"/>
      <c r="F4903" s="50"/>
      <c r="G4903" s="51"/>
      <c r="H4903" s="128" t="str">
        <f>IF(F4903="","",_xlfn.IFNA(VLOOKUP(F4903,'سجل المشتريات'!E:M,9,0),"غير مسجلة في المشتريات"))</f>
        <v/>
      </c>
      <c r="I4903" s="27" t="str">
        <f>_xlfn.IFNA(VLOOKUP(E4903,الاوردرات!$B$1:$C$600,2,0),"")</f>
        <v/>
      </c>
      <c r="J4903" s="63"/>
      <c r="L4903" s="125" t="str">
        <f>IF(F4903="","",_xlfn.IFNA((VLOOKUP(F4903,help!L:M,2,0))*G4903,"غير مسجلة في المشتريات"))</f>
        <v/>
      </c>
    </row>
    <row r="4904" spans="2:12" x14ac:dyDescent="0.2">
      <c r="B4904" s="14">
        <f>COUNTIFS($E$3:E4904,تقرير!$E$4)</f>
        <v>21</v>
      </c>
      <c r="C4904" s="48"/>
      <c r="D4904" s="48"/>
      <c r="E4904" s="48"/>
      <c r="F4904" s="50"/>
      <c r="G4904" s="51"/>
      <c r="H4904" s="128" t="str">
        <f>IF(F4904="","",_xlfn.IFNA(VLOOKUP(F4904,'سجل المشتريات'!E:M,9,0),"غير مسجلة في المشتريات"))</f>
        <v/>
      </c>
      <c r="I4904" s="27" t="str">
        <f>_xlfn.IFNA(VLOOKUP(E4904,الاوردرات!$B$1:$C$600,2,0),"")</f>
        <v/>
      </c>
      <c r="J4904" s="63"/>
      <c r="L4904" s="125" t="str">
        <f>IF(F4904="","",_xlfn.IFNA((VLOOKUP(F4904,help!L:M,2,0))*G4904,"غير مسجلة في المشتريات"))</f>
        <v/>
      </c>
    </row>
    <row r="4905" spans="2:12" x14ac:dyDescent="0.2">
      <c r="B4905" s="14">
        <f>COUNTIFS($E$3:E4905,تقرير!$E$4)</f>
        <v>21</v>
      </c>
      <c r="C4905" s="48"/>
      <c r="D4905" s="48"/>
      <c r="E4905" s="48"/>
      <c r="F4905" s="50"/>
      <c r="G4905" s="51"/>
      <c r="H4905" s="128" t="str">
        <f>IF(F4905="","",_xlfn.IFNA(VLOOKUP(F4905,'سجل المشتريات'!E:M,9,0),"غير مسجلة في المشتريات"))</f>
        <v/>
      </c>
      <c r="I4905" s="27" t="str">
        <f>_xlfn.IFNA(VLOOKUP(E4905,الاوردرات!$B$1:$C$600,2,0),"")</f>
        <v/>
      </c>
      <c r="J4905" s="63"/>
      <c r="L4905" s="125" t="str">
        <f>IF(F4905="","",_xlfn.IFNA((VLOOKUP(F4905,help!L:M,2,0))*G4905,"غير مسجلة في المشتريات"))</f>
        <v/>
      </c>
    </row>
    <row r="4906" spans="2:12" x14ac:dyDescent="0.2">
      <c r="B4906" s="14">
        <f>COUNTIFS($E$3:E4906,تقرير!$E$4)</f>
        <v>21</v>
      </c>
      <c r="C4906" s="48"/>
      <c r="D4906" s="48"/>
      <c r="E4906" s="48"/>
      <c r="F4906" s="50"/>
      <c r="G4906" s="51"/>
      <c r="H4906" s="128" t="str">
        <f>IF(F4906="","",_xlfn.IFNA(VLOOKUP(F4906,'سجل المشتريات'!E:M,9,0),"غير مسجلة في المشتريات"))</f>
        <v/>
      </c>
      <c r="I4906" s="27" t="str">
        <f>_xlfn.IFNA(VLOOKUP(E4906,الاوردرات!$B$1:$C$600,2,0),"")</f>
        <v/>
      </c>
      <c r="J4906" s="63"/>
      <c r="L4906" s="125" t="str">
        <f>IF(F4906="","",_xlfn.IFNA((VLOOKUP(F4906,help!L:M,2,0))*G4906,"غير مسجلة في المشتريات"))</f>
        <v/>
      </c>
    </row>
    <row r="4907" spans="2:12" x14ac:dyDescent="0.2">
      <c r="B4907" s="14">
        <f>COUNTIFS($E$3:E4907,تقرير!$E$4)</f>
        <v>21</v>
      </c>
      <c r="C4907" s="48"/>
      <c r="D4907" s="48"/>
      <c r="E4907" s="48"/>
      <c r="F4907" s="50"/>
      <c r="G4907" s="51"/>
      <c r="H4907" s="128" t="str">
        <f>IF(F4907="","",_xlfn.IFNA(VLOOKUP(F4907,'سجل المشتريات'!E:M,9,0),"غير مسجلة في المشتريات"))</f>
        <v/>
      </c>
      <c r="I4907" s="27" t="str">
        <f>_xlfn.IFNA(VLOOKUP(E4907,الاوردرات!$B$1:$C$600,2,0),"")</f>
        <v/>
      </c>
      <c r="J4907" s="63"/>
      <c r="L4907" s="125" t="str">
        <f>IF(F4907="","",_xlfn.IFNA((VLOOKUP(F4907,help!L:M,2,0))*G4907,"غير مسجلة في المشتريات"))</f>
        <v/>
      </c>
    </row>
    <row r="4908" spans="2:12" x14ac:dyDescent="0.2">
      <c r="B4908" s="14">
        <f>COUNTIFS($E$3:E4908,تقرير!$E$4)</f>
        <v>21</v>
      </c>
      <c r="C4908" s="48"/>
      <c r="D4908" s="48"/>
      <c r="E4908" s="48"/>
      <c r="F4908" s="50"/>
      <c r="G4908" s="51"/>
      <c r="H4908" s="128" t="str">
        <f>IF(F4908="","",_xlfn.IFNA(VLOOKUP(F4908,'سجل المشتريات'!E:M,9,0),"غير مسجلة في المشتريات"))</f>
        <v/>
      </c>
      <c r="I4908" s="27" t="str">
        <f>_xlfn.IFNA(VLOOKUP(E4908,الاوردرات!$B$1:$C$600,2,0),"")</f>
        <v/>
      </c>
      <c r="J4908" s="63"/>
      <c r="L4908" s="125" t="str">
        <f>IF(F4908="","",_xlfn.IFNA((VLOOKUP(F4908,help!L:M,2,0))*G4908,"غير مسجلة في المشتريات"))</f>
        <v/>
      </c>
    </row>
    <row r="4909" spans="2:12" x14ac:dyDescent="0.2">
      <c r="B4909" s="14">
        <f>COUNTIFS($E$3:E4909,تقرير!$E$4)</f>
        <v>21</v>
      </c>
      <c r="C4909" s="48"/>
      <c r="D4909" s="48"/>
      <c r="E4909" s="48"/>
      <c r="F4909" s="50"/>
      <c r="G4909" s="51"/>
      <c r="H4909" s="128" t="str">
        <f>IF(F4909="","",_xlfn.IFNA(VLOOKUP(F4909,'سجل المشتريات'!E:M,9,0),"غير مسجلة في المشتريات"))</f>
        <v/>
      </c>
      <c r="I4909" s="27" t="str">
        <f>_xlfn.IFNA(VLOOKUP(E4909,الاوردرات!$B$1:$C$600,2,0),"")</f>
        <v/>
      </c>
      <c r="J4909" s="63"/>
      <c r="L4909" s="125" t="str">
        <f>IF(F4909="","",_xlfn.IFNA((VLOOKUP(F4909,help!L:M,2,0))*G4909,"غير مسجلة في المشتريات"))</f>
        <v/>
      </c>
    </row>
    <row r="4910" spans="2:12" x14ac:dyDescent="0.2">
      <c r="B4910" s="14">
        <f>COUNTIFS($E$3:E4910,تقرير!$E$4)</f>
        <v>21</v>
      </c>
      <c r="C4910" s="48"/>
      <c r="D4910" s="48"/>
      <c r="E4910" s="48"/>
      <c r="F4910" s="50"/>
      <c r="G4910" s="51"/>
      <c r="H4910" s="128" t="str">
        <f>IF(F4910="","",_xlfn.IFNA(VLOOKUP(F4910,'سجل المشتريات'!E:M,9,0),"غير مسجلة في المشتريات"))</f>
        <v/>
      </c>
      <c r="I4910" s="27" t="str">
        <f>_xlfn.IFNA(VLOOKUP(E4910,الاوردرات!$B$1:$C$600,2,0),"")</f>
        <v/>
      </c>
      <c r="J4910" s="63"/>
      <c r="L4910" s="125" t="str">
        <f>IF(F4910="","",_xlfn.IFNA((VLOOKUP(F4910,help!L:M,2,0))*G4910,"غير مسجلة في المشتريات"))</f>
        <v/>
      </c>
    </row>
    <row r="4911" spans="2:12" x14ac:dyDescent="0.2">
      <c r="B4911" s="14">
        <f>COUNTIFS($E$3:E4911,تقرير!$E$4)</f>
        <v>21</v>
      </c>
      <c r="C4911" s="48"/>
      <c r="D4911" s="48"/>
      <c r="E4911" s="48"/>
      <c r="F4911" s="50"/>
      <c r="G4911" s="51"/>
      <c r="H4911" s="128" t="str">
        <f>IF(F4911="","",_xlfn.IFNA(VLOOKUP(F4911,'سجل المشتريات'!E:M,9,0),"غير مسجلة في المشتريات"))</f>
        <v/>
      </c>
      <c r="I4911" s="27" t="str">
        <f>_xlfn.IFNA(VLOOKUP(E4911,الاوردرات!$B$1:$C$600,2,0),"")</f>
        <v/>
      </c>
      <c r="J4911" s="63"/>
      <c r="L4911" s="125" t="str">
        <f>IF(F4911="","",_xlfn.IFNA((VLOOKUP(F4911,help!L:M,2,0))*G4911,"غير مسجلة في المشتريات"))</f>
        <v/>
      </c>
    </row>
    <row r="4912" spans="2:12" x14ac:dyDescent="0.2">
      <c r="B4912" s="14">
        <f>COUNTIFS($E$3:E4912,تقرير!$E$4)</f>
        <v>21</v>
      </c>
      <c r="C4912" s="48"/>
      <c r="D4912" s="48"/>
      <c r="E4912" s="48"/>
      <c r="F4912" s="50"/>
      <c r="G4912" s="51"/>
      <c r="H4912" s="128" t="str">
        <f>IF(F4912="","",_xlfn.IFNA(VLOOKUP(F4912,'سجل المشتريات'!E:M,9,0),"غير مسجلة في المشتريات"))</f>
        <v/>
      </c>
      <c r="I4912" s="27" t="str">
        <f>_xlfn.IFNA(VLOOKUP(E4912,الاوردرات!$B$1:$C$600,2,0),"")</f>
        <v/>
      </c>
      <c r="J4912" s="63"/>
      <c r="L4912" s="125" t="str">
        <f>IF(F4912="","",_xlfn.IFNA((VLOOKUP(F4912,help!L:M,2,0))*G4912,"غير مسجلة في المشتريات"))</f>
        <v/>
      </c>
    </row>
    <row r="4913" spans="2:12" x14ac:dyDescent="0.2">
      <c r="B4913" s="14">
        <f>COUNTIFS($E$3:E4913,تقرير!$E$4)</f>
        <v>21</v>
      </c>
      <c r="C4913" s="48"/>
      <c r="D4913" s="48"/>
      <c r="E4913" s="48"/>
      <c r="F4913" s="50"/>
      <c r="G4913" s="51"/>
      <c r="H4913" s="128" t="str">
        <f>IF(F4913="","",_xlfn.IFNA(VLOOKUP(F4913,'سجل المشتريات'!E:M,9,0),"غير مسجلة في المشتريات"))</f>
        <v/>
      </c>
      <c r="I4913" s="27" t="str">
        <f>_xlfn.IFNA(VLOOKUP(E4913,الاوردرات!$B$1:$C$600,2,0),"")</f>
        <v/>
      </c>
      <c r="J4913" s="63"/>
      <c r="L4913" s="125" t="str">
        <f>IF(F4913="","",_xlfn.IFNA((VLOOKUP(F4913,help!L:M,2,0))*G4913,"غير مسجلة في المشتريات"))</f>
        <v/>
      </c>
    </row>
    <row r="4914" spans="2:12" x14ac:dyDescent="0.2">
      <c r="B4914" s="14">
        <f>COUNTIFS($E$3:E4914,تقرير!$E$4)</f>
        <v>21</v>
      </c>
      <c r="C4914" s="48"/>
      <c r="D4914" s="48"/>
      <c r="E4914" s="48"/>
      <c r="F4914" s="50"/>
      <c r="G4914" s="51"/>
      <c r="H4914" s="128" t="str">
        <f>IF(F4914="","",_xlfn.IFNA(VLOOKUP(F4914,'سجل المشتريات'!E:M,9,0),"غير مسجلة في المشتريات"))</f>
        <v/>
      </c>
      <c r="I4914" s="27" t="str">
        <f>_xlfn.IFNA(VLOOKUP(E4914,الاوردرات!$B$1:$C$600,2,0),"")</f>
        <v/>
      </c>
      <c r="J4914" s="63"/>
      <c r="L4914" s="125" t="str">
        <f>IF(F4914="","",_xlfn.IFNA((VLOOKUP(F4914,help!L:M,2,0))*G4914,"غير مسجلة في المشتريات"))</f>
        <v/>
      </c>
    </row>
    <row r="4915" spans="2:12" x14ac:dyDescent="0.2">
      <c r="B4915" s="14">
        <f>COUNTIFS($E$3:E4915,تقرير!$E$4)</f>
        <v>21</v>
      </c>
      <c r="C4915" s="48"/>
      <c r="D4915" s="48"/>
      <c r="E4915" s="48"/>
      <c r="F4915" s="50"/>
      <c r="G4915" s="51"/>
      <c r="H4915" s="128" t="str">
        <f>IF(F4915="","",_xlfn.IFNA(VLOOKUP(F4915,'سجل المشتريات'!E:M,9,0),"غير مسجلة في المشتريات"))</f>
        <v/>
      </c>
      <c r="I4915" s="27" t="str">
        <f>_xlfn.IFNA(VLOOKUP(E4915,الاوردرات!$B$1:$C$600,2,0),"")</f>
        <v/>
      </c>
      <c r="J4915" s="63"/>
      <c r="L4915" s="125" t="str">
        <f>IF(F4915="","",_xlfn.IFNA((VLOOKUP(F4915,help!L:M,2,0))*G4915,"غير مسجلة في المشتريات"))</f>
        <v/>
      </c>
    </row>
    <row r="4916" spans="2:12" x14ac:dyDescent="0.2">
      <c r="B4916" s="14">
        <f>COUNTIFS($E$3:E4916,تقرير!$E$4)</f>
        <v>21</v>
      </c>
      <c r="C4916" s="48"/>
      <c r="D4916" s="48"/>
      <c r="E4916" s="48"/>
      <c r="F4916" s="50"/>
      <c r="G4916" s="51"/>
      <c r="H4916" s="128" t="str">
        <f>IF(F4916="","",_xlfn.IFNA(VLOOKUP(F4916,'سجل المشتريات'!E:M,9,0),"غير مسجلة في المشتريات"))</f>
        <v/>
      </c>
      <c r="I4916" s="27" t="str">
        <f>_xlfn.IFNA(VLOOKUP(E4916,الاوردرات!$B$1:$C$600,2,0),"")</f>
        <v/>
      </c>
      <c r="J4916" s="63"/>
      <c r="L4916" s="125" t="str">
        <f>IF(F4916="","",_xlfn.IFNA((VLOOKUP(F4916,help!L:M,2,0))*G4916,"غير مسجلة في المشتريات"))</f>
        <v/>
      </c>
    </row>
    <row r="4917" spans="2:12" x14ac:dyDescent="0.2">
      <c r="B4917" s="14">
        <f>COUNTIFS($E$3:E4917,تقرير!$E$4)</f>
        <v>21</v>
      </c>
      <c r="C4917" s="48"/>
      <c r="D4917" s="48"/>
      <c r="E4917" s="48"/>
      <c r="F4917" s="50"/>
      <c r="G4917" s="51"/>
      <c r="H4917" s="128" t="str">
        <f>IF(F4917="","",_xlfn.IFNA(VLOOKUP(F4917,'سجل المشتريات'!E:M,9,0),"غير مسجلة في المشتريات"))</f>
        <v/>
      </c>
      <c r="I4917" s="27" t="str">
        <f>_xlfn.IFNA(VLOOKUP(E4917,الاوردرات!$B$1:$C$600,2,0),"")</f>
        <v/>
      </c>
      <c r="J4917" s="63"/>
      <c r="L4917" s="125" t="str">
        <f>IF(F4917="","",_xlfn.IFNA((VLOOKUP(F4917,help!L:M,2,0))*G4917,"غير مسجلة في المشتريات"))</f>
        <v/>
      </c>
    </row>
    <row r="4918" spans="2:12" x14ac:dyDescent="0.2">
      <c r="B4918" s="14">
        <f>COUNTIFS($E$3:E4918,تقرير!$E$4)</f>
        <v>21</v>
      </c>
      <c r="C4918" s="48"/>
      <c r="D4918" s="48"/>
      <c r="E4918" s="48"/>
      <c r="F4918" s="50"/>
      <c r="G4918" s="51"/>
      <c r="H4918" s="128" t="str">
        <f>IF(F4918="","",_xlfn.IFNA(VLOOKUP(F4918,'سجل المشتريات'!E:M,9,0),"غير مسجلة في المشتريات"))</f>
        <v/>
      </c>
      <c r="I4918" s="27" t="str">
        <f>_xlfn.IFNA(VLOOKUP(E4918,الاوردرات!$B$1:$C$600,2,0),"")</f>
        <v/>
      </c>
      <c r="J4918" s="63"/>
      <c r="L4918" s="125" t="str">
        <f>IF(F4918="","",_xlfn.IFNA((VLOOKUP(F4918,help!L:M,2,0))*G4918,"غير مسجلة في المشتريات"))</f>
        <v/>
      </c>
    </row>
    <row r="4919" spans="2:12" x14ac:dyDescent="0.2">
      <c r="B4919" s="14">
        <f>COUNTIFS($E$3:E4919,تقرير!$E$4)</f>
        <v>21</v>
      </c>
      <c r="C4919" s="48"/>
      <c r="D4919" s="48"/>
      <c r="E4919" s="48"/>
      <c r="F4919" s="50"/>
      <c r="G4919" s="51"/>
      <c r="H4919" s="128" t="str">
        <f>IF(F4919="","",_xlfn.IFNA(VLOOKUP(F4919,'سجل المشتريات'!E:M,9,0),"غير مسجلة في المشتريات"))</f>
        <v/>
      </c>
      <c r="I4919" s="27" t="str">
        <f>_xlfn.IFNA(VLOOKUP(E4919,الاوردرات!$B$1:$C$600,2,0),"")</f>
        <v/>
      </c>
      <c r="J4919" s="63"/>
      <c r="L4919" s="125" t="str">
        <f>IF(F4919="","",_xlfn.IFNA((VLOOKUP(F4919,help!L:M,2,0))*G4919,"غير مسجلة في المشتريات"))</f>
        <v/>
      </c>
    </row>
    <row r="4920" spans="2:12" x14ac:dyDescent="0.2">
      <c r="B4920" s="14">
        <f>COUNTIFS($E$3:E4920,تقرير!$E$4)</f>
        <v>21</v>
      </c>
      <c r="C4920" s="48"/>
      <c r="D4920" s="48"/>
      <c r="E4920" s="48"/>
      <c r="F4920" s="50"/>
      <c r="G4920" s="51"/>
      <c r="H4920" s="128" t="str">
        <f>IF(F4920="","",_xlfn.IFNA(VLOOKUP(F4920,'سجل المشتريات'!E:M,9,0),"غير مسجلة في المشتريات"))</f>
        <v/>
      </c>
      <c r="I4920" s="27" t="str">
        <f>_xlfn.IFNA(VLOOKUP(E4920,الاوردرات!$B$1:$C$600,2,0),"")</f>
        <v/>
      </c>
      <c r="J4920" s="63"/>
      <c r="L4920" s="125" t="str">
        <f>IF(F4920="","",_xlfn.IFNA((VLOOKUP(F4920,help!L:M,2,0))*G4920,"غير مسجلة في المشتريات"))</f>
        <v/>
      </c>
    </row>
    <row r="4921" spans="2:12" x14ac:dyDescent="0.2">
      <c r="B4921" s="14">
        <f>COUNTIFS($E$3:E4921,تقرير!$E$4)</f>
        <v>21</v>
      </c>
      <c r="C4921" s="48"/>
      <c r="D4921" s="48"/>
      <c r="E4921" s="48"/>
      <c r="F4921" s="50"/>
      <c r="G4921" s="51"/>
      <c r="H4921" s="128" t="str">
        <f>IF(F4921="","",_xlfn.IFNA(VLOOKUP(F4921,'سجل المشتريات'!E:M,9,0),"غير مسجلة في المشتريات"))</f>
        <v/>
      </c>
      <c r="I4921" s="27" t="str">
        <f>_xlfn.IFNA(VLOOKUP(E4921,الاوردرات!$B$1:$C$600,2,0),"")</f>
        <v/>
      </c>
      <c r="J4921" s="63"/>
      <c r="L4921" s="125" t="str">
        <f>IF(F4921="","",_xlfn.IFNA((VLOOKUP(F4921,help!L:M,2,0))*G4921,"غير مسجلة في المشتريات"))</f>
        <v/>
      </c>
    </row>
    <row r="4922" spans="2:12" x14ac:dyDescent="0.2">
      <c r="B4922" s="14">
        <f>COUNTIFS($E$3:E4922,تقرير!$E$4)</f>
        <v>21</v>
      </c>
      <c r="C4922" s="48"/>
      <c r="D4922" s="48"/>
      <c r="E4922" s="48"/>
      <c r="F4922" s="50"/>
      <c r="G4922" s="51"/>
      <c r="H4922" s="128" t="str">
        <f>IF(F4922="","",_xlfn.IFNA(VLOOKUP(F4922,'سجل المشتريات'!E:M,9,0),"غير مسجلة في المشتريات"))</f>
        <v/>
      </c>
      <c r="I4922" s="27" t="str">
        <f>_xlfn.IFNA(VLOOKUP(E4922,الاوردرات!$B$1:$C$600,2,0),"")</f>
        <v/>
      </c>
      <c r="J4922" s="63"/>
      <c r="L4922" s="125" t="str">
        <f>IF(F4922="","",_xlfn.IFNA((VLOOKUP(F4922,help!L:M,2,0))*G4922,"غير مسجلة في المشتريات"))</f>
        <v/>
      </c>
    </row>
    <row r="4923" spans="2:12" x14ac:dyDescent="0.2">
      <c r="B4923" s="14">
        <f>COUNTIFS($E$3:E4923,تقرير!$E$4)</f>
        <v>21</v>
      </c>
      <c r="C4923" s="48"/>
      <c r="D4923" s="48"/>
      <c r="E4923" s="48"/>
      <c r="F4923" s="50"/>
      <c r="G4923" s="51"/>
      <c r="H4923" s="128" t="str">
        <f>IF(F4923="","",_xlfn.IFNA(VLOOKUP(F4923,'سجل المشتريات'!E:M,9,0),"غير مسجلة في المشتريات"))</f>
        <v/>
      </c>
      <c r="I4923" s="27" t="str">
        <f>_xlfn.IFNA(VLOOKUP(E4923,الاوردرات!$B$1:$C$600,2,0),"")</f>
        <v/>
      </c>
      <c r="J4923" s="63"/>
      <c r="L4923" s="125" t="str">
        <f>IF(F4923="","",_xlfn.IFNA((VLOOKUP(F4923,help!L:M,2,0))*G4923,"غير مسجلة في المشتريات"))</f>
        <v/>
      </c>
    </row>
    <row r="4924" spans="2:12" x14ac:dyDescent="0.2">
      <c r="B4924" s="14">
        <f>COUNTIFS($E$3:E4924,تقرير!$E$4)</f>
        <v>21</v>
      </c>
      <c r="C4924" s="48"/>
      <c r="D4924" s="48"/>
      <c r="E4924" s="48"/>
      <c r="F4924" s="50"/>
      <c r="G4924" s="51"/>
      <c r="H4924" s="128" t="str">
        <f>IF(F4924="","",_xlfn.IFNA(VLOOKUP(F4924,'سجل المشتريات'!E:M,9,0),"غير مسجلة في المشتريات"))</f>
        <v/>
      </c>
      <c r="I4924" s="27" t="str">
        <f>_xlfn.IFNA(VLOOKUP(E4924,الاوردرات!$B$1:$C$600,2,0),"")</f>
        <v/>
      </c>
      <c r="J4924" s="63"/>
      <c r="L4924" s="125" t="str">
        <f>IF(F4924="","",_xlfn.IFNA((VLOOKUP(F4924,help!L:M,2,0))*G4924,"غير مسجلة في المشتريات"))</f>
        <v/>
      </c>
    </row>
    <row r="4925" spans="2:12" x14ac:dyDescent="0.2">
      <c r="B4925" s="14">
        <f>COUNTIFS($E$3:E4925,تقرير!$E$4)</f>
        <v>21</v>
      </c>
      <c r="C4925" s="48"/>
      <c r="D4925" s="48"/>
      <c r="E4925" s="48"/>
      <c r="F4925" s="50"/>
      <c r="G4925" s="51"/>
      <c r="H4925" s="128" t="str">
        <f>IF(F4925="","",_xlfn.IFNA(VLOOKUP(F4925,'سجل المشتريات'!E:M,9,0),"غير مسجلة في المشتريات"))</f>
        <v/>
      </c>
      <c r="I4925" s="27" t="str">
        <f>_xlfn.IFNA(VLOOKUP(E4925,الاوردرات!$B$1:$C$600,2,0),"")</f>
        <v/>
      </c>
      <c r="J4925" s="63"/>
      <c r="L4925" s="125" t="str">
        <f>IF(F4925="","",_xlfn.IFNA((VLOOKUP(F4925,help!L:M,2,0))*G4925,"غير مسجلة في المشتريات"))</f>
        <v/>
      </c>
    </row>
    <row r="4926" spans="2:12" x14ac:dyDescent="0.2">
      <c r="B4926" s="14">
        <f>COUNTIFS($E$3:E4926,تقرير!$E$4)</f>
        <v>21</v>
      </c>
      <c r="C4926" s="48"/>
      <c r="D4926" s="48"/>
      <c r="E4926" s="48"/>
      <c r="F4926" s="50"/>
      <c r="G4926" s="51"/>
      <c r="H4926" s="128" t="str">
        <f>IF(F4926="","",_xlfn.IFNA(VLOOKUP(F4926,'سجل المشتريات'!E:M,9,0),"غير مسجلة في المشتريات"))</f>
        <v/>
      </c>
      <c r="I4926" s="27" t="str">
        <f>_xlfn.IFNA(VLOOKUP(E4926,الاوردرات!$B$1:$C$600,2,0),"")</f>
        <v/>
      </c>
      <c r="J4926" s="63"/>
      <c r="L4926" s="125" t="str">
        <f>IF(F4926="","",_xlfn.IFNA((VLOOKUP(F4926,help!L:M,2,0))*G4926,"غير مسجلة في المشتريات"))</f>
        <v/>
      </c>
    </row>
    <row r="4927" spans="2:12" x14ac:dyDescent="0.2">
      <c r="B4927" s="14">
        <f>COUNTIFS($E$3:E4927,تقرير!$E$4)</f>
        <v>21</v>
      </c>
      <c r="C4927" s="48"/>
      <c r="D4927" s="48"/>
      <c r="E4927" s="48"/>
      <c r="F4927" s="50"/>
      <c r="G4927" s="51"/>
      <c r="H4927" s="128" t="str">
        <f>IF(F4927="","",_xlfn.IFNA(VLOOKUP(F4927,'سجل المشتريات'!E:M,9,0),"غير مسجلة في المشتريات"))</f>
        <v/>
      </c>
      <c r="I4927" s="27" t="str">
        <f>_xlfn.IFNA(VLOOKUP(E4927,الاوردرات!$B$1:$C$600,2,0),"")</f>
        <v/>
      </c>
      <c r="J4927" s="63"/>
      <c r="L4927" s="125" t="str">
        <f>IF(F4927="","",_xlfn.IFNA((VLOOKUP(F4927,help!L:M,2,0))*G4927,"غير مسجلة في المشتريات"))</f>
        <v/>
      </c>
    </row>
    <row r="4928" spans="2:12" x14ac:dyDescent="0.2">
      <c r="B4928" s="14">
        <f>COUNTIFS($E$3:E4928,تقرير!$E$4)</f>
        <v>21</v>
      </c>
      <c r="C4928" s="48"/>
      <c r="D4928" s="48"/>
      <c r="E4928" s="48"/>
      <c r="F4928" s="50"/>
      <c r="G4928" s="51"/>
      <c r="H4928" s="128" t="str">
        <f>IF(F4928="","",_xlfn.IFNA(VLOOKUP(F4928,'سجل المشتريات'!E:M,9,0),"غير مسجلة في المشتريات"))</f>
        <v/>
      </c>
      <c r="I4928" s="27" t="str">
        <f>_xlfn.IFNA(VLOOKUP(E4928,الاوردرات!$B$1:$C$600,2,0),"")</f>
        <v/>
      </c>
      <c r="J4928" s="63"/>
      <c r="L4928" s="125" t="str">
        <f>IF(F4928="","",_xlfn.IFNA((VLOOKUP(F4928,help!L:M,2,0))*G4928,"غير مسجلة في المشتريات"))</f>
        <v/>
      </c>
    </row>
    <row r="4929" spans="2:12" x14ac:dyDescent="0.2">
      <c r="B4929" s="14">
        <f>COUNTIFS($E$3:E4929,تقرير!$E$4)</f>
        <v>21</v>
      </c>
      <c r="C4929" s="48"/>
      <c r="D4929" s="48"/>
      <c r="E4929" s="48"/>
      <c r="F4929" s="50"/>
      <c r="G4929" s="51"/>
      <c r="H4929" s="128" t="str">
        <f>IF(F4929="","",_xlfn.IFNA(VLOOKUP(F4929,'سجل المشتريات'!E:M,9,0),"غير مسجلة في المشتريات"))</f>
        <v/>
      </c>
      <c r="I4929" s="27" t="str">
        <f>_xlfn.IFNA(VLOOKUP(E4929,الاوردرات!$B$1:$C$600,2,0),"")</f>
        <v/>
      </c>
      <c r="J4929" s="63"/>
      <c r="L4929" s="125" t="str">
        <f>IF(F4929="","",_xlfn.IFNA((VLOOKUP(F4929,help!L:M,2,0))*G4929,"غير مسجلة في المشتريات"))</f>
        <v/>
      </c>
    </row>
    <row r="4930" spans="2:12" x14ac:dyDescent="0.2">
      <c r="B4930" s="14">
        <f>COUNTIFS($E$3:E4930,تقرير!$E$4)</f>
        <v>21</v>
      </c>
      <c r="C4930" s="48"/>
      <c r="D4930" s="48"/>
      <c r="E4930" s="48"/>
      <c r="F4930" s="50"/>
      <c r="G4930" s="51"/>
      <c r="H4930" s="128" t="str">
        <f>IF(F4930="","",_xlfn.IFNA(VLOOKUP(F4930,'سجل المشتريات'!E:M,9,0),"غير مسجلة في المشتريات"))</f>
        <v/>
      </c>
      <c r="I4930" s="27" t="str">
        <f>_xlfn.IFNA(VLOOKUP(E4930,الاوردرات!$B$1:$C$600,2,0),"")</f>
        <v/>
      </c>
      <c r="J4930" s="63"/>
      <c r="L4930" s="125" t="str">
        <f>IF(F4930="","",_xlfn.IFNA((VLOOKUP(F4930,help!L:M,2,0))*G4930,"غير مسجلة في المشتريات"))</f>
        <v/>
      </c>
    </row>
    <row r="4931" spans="2:12" x14ac:dyDescent="0.2">
      <c r="B4931" s="14">
        <f>COUNTIFS($E$3:E4931,تقرير!$E$4)</f>
        <v>21</v>
      </c>
      <c r="C4931" s="48"/>
      <c r="D4931" s="48"/>
      <c r="E4931" s="48"/>
      <c r="F4931" s="50"/>
      <c r="G4931" s="51"/>
      <c r="H4931" s="128" t="str">
        <f>IF(F4931="","",_xlfn.IFNA(VLOOKUP(F4931,'سجل المشتريات'!E:M,9,0),"غير مسجلة في المشتريات"))</f>
        <v/>
      </c>
      <c r="I4931" s="27" t="str">
        <f>_xlfn.IFNA(VLOOKUP(E4931,الاوردرات!$B$1:$C$600,2,0),"")</f>
        <v/>
      </c>
      <c r="J4931" s="63"/>
      <c r="L4931" s="125" t="str">
        <f>IF(F4931="","",_xlfn.IFNA((VLOOKUP(F4931,help!L:M,2,0))*G4931,"غير مسجلة في المشتريات"))</f>
        <v/>
      </c>
    </row>
    <row r="4932" spans="2:12" x14ac:dyDescent="0.2">
      <c r="B4932" s="14">
        <f>COUNTIFS($E$3:E4932,تقرير!$E$4)</f>
        <v>21</v>
      </c>
      <c r="C4932" s="48"/>
      <c r="D4932" s="48"/>
      <c r="E4932" s="48"/>
      <c r="F4932" s="50"/>
      <c r="G4932" s="51"/>
      <c r="H4932" s="128" t="str">
        <f>IF(F4932="","",_xlfn.IFNA(VLOOKUP(F4932,'سجل المشتريات'!E:M,9,0),"غير مسجلة في المشتريات"))</f>
        <v/>
      </c>
      <c r="I4932" s="27" t="str">
        <f>_xlfn.IFNA(VLOOKUP(E4932,الاوردرات!$B$1:$C$600,2,0),"")</f>
        <v/>
      </c>
      <c r="J4932" s="63"/>
      <c r="L4932" s="125" t="str">
        <f>IF(F4932="","",_xlfn.IFNA((VLOOKUP(F4932,help!L:M,2,0))*G4932,"غير مسجلة في المشتريات"))</f>
        <v/>
      </c>
    </row>
    <row r="4933" spans="2:12" x14ac:dyDescent="0.2">
      <c r="B4933" s="14">
        <f>COUNTIFS($E$3:E4933,تقرير!$E$4)</f>
        <v>21</v>
      </c>
      <c r="C4933" s="48"/>
      <c r="D4933" s="48"/>
      <c r="E4933" s="48"/>
      <c r="F4933" s="50"/>
      <c r="G4933" s="51"/>
      <c r="H4933" s="128" t="str">
        <f>IF(F4933="","",_xlfn.IFNA(VLOOKUP(F4933,'سجل المشتريات'!E:M,9,0),"غير مسجلة في المشتريات"))</f>
        <v/>
      </c>
      <c r="I4933" s="27" t="str">
        <f>_xlfn.IFNA(VLOOKUP(E4933,الاوردرات!$B$1:$C$600,2,0),"")</f>
        <v/>
      </c>
      <c r="J4933" s="63"/>
      <c r="L4933" s="125" t="str">
        <f>IF(F4933="","",_xlfn.IFNA((VLOOKUP(F4933,help!L:M,2,0))*G4933,"غير مسجلة في المشتريات"))</f>
        <v/>
      </c>
    </row>
    <row r="4934" spans="2:12" x14ac:dyDescent="0.2">
      <c r="B4934" s="14">
        <f>COUNTIFS($E$3:E4934,تقرير!$E$4)</f>
        <v>21</v>
      </c>
      <c r="C4934" s="48"/>
      <c r="D4934" s="48"/>
      <c r="E4934" s="48"/>
      <c r="F4934" s="50"/>
      <c r="G4934" s="51"/>
      <c r="H4934" s="128" t="str">
        <f>IF(F4934="","",_xlfn.IFNA(VLOOKUP(F4934,'سجل المشتريات'!E:M,9,0),"غير مسجلة في المشتريات"))</f>
        <v/>
      </c>
      <c r="I4934" s="27" t="str">
        <f>_xlfn.IFNA(VLOOKUP(E4934,الاوردرات!$B$1:$C$600,2,0),"")</f>
        <v/>
      </c>
      <c r="J4934" s="63"/>
      <c r="L4934" s="125" t="str">
        <f>IF(F4934="","",_xlfn.IFNA((VLOOKUP(F4934,help!L:M,2,0))*G4934,"غير مسجلة في المشتريات"))</f>
        <v/>
      </c>
    </row>
    <row r="4935" spans="2:12" x14ac:dyDescent="0.2">
      <c r="B4935" s="14">
        <f>COUNTIFS($E$3:E4935,تقرير!$E$4)</f>
        <v>21</v>
      </c>
      <c r="C4935" s="48"/>
      <c r="D4935" s="48"/>
      <c r="E4935" s="48"/>
      <c r="F4935" s="50"/>
      <c r="G4935" s="51"/>
      <c r="H4935" s="128" t="str">
        <f>IF(F4935="","",_xlfn.IFNA(VLOOKUP(F4935,'سجل المشتريات'!E:M,9,0),"غير مسجلة في المشتريات"))</f>
        <v/>
      </c>
      <c r="I4935" s="27" t="str">
        <f>_xlfn.IFNA(VLOOKUP(E4935,الاوردرات!$B$1:$C$600,2,0),"")</f>
        <v/>
      </c>
      <c r="J4935" s="63"/>
      <c r="L4935" s="125" t="str">
        <f>IF(F4935="","",_xlfn.IFNA((VLOOKUP(F4935,help!L:M,2,0))*G4935,"غير مسجلة في المشتريات"))</f>
        <v/>
      </c>
    </row>
    <row r="4936" spans="2:12" x14ac:dyDescent="0.2">
      <c r="B4936" s="14">
        <f>COUNTIFS($E$3:E4936,تقرير!$E$4)</f>
        <v>21</v>
      </c>
      <c r="C4936" s="48"/>
      <c r="D4936" s="48"/>
      <c r="E4936" s="48"/>
      <c r="F4936" s="50"/>
      <c r="G4936" s="51"/>
      <c r="H4936" s="128" t="str">
        <f>IF(F4936="","",_xlfn.IFNA(VLOOKUP(F4936,'سجل المشتريات'!E:M,9,0),"غير مسجلة في المشتريات"))</f>
        <v/>
      </c>
      <c r="I4936" s="27" t="str">
        <f>_xlfn.IFNA(VLOOKUP(E4936,الاوردرات!$B$1:$C$600,2,0),"")</f>
        <v/>
      </c>
      <c r="J4936" s="63"/>
      <c r="L4936" s="125" t="str">
        <f>IF(F4936="","",_xlfn.IFNA((VLOOKUP(F4936,help!L:M,2,0))*G4936,"غير مسجلة في المشتريات"))</f>
        <v/>
      </c>
    </row>
    <row r="4937" spans="2:12" x14ac:dyDescent="0.2">
      <c r="B4937" s="14">
        <f>COUNTIFS($E$3:E4937,تقرير!$E$4)</f>
        <v>21</v>
      </c>
      <c r="C4937" s="48"/>
      <c r="D4937" s="48"/>
      <c r="E4937" s="48"/>
      <c r="F4937" s="50"/>
      <c r="G4937" s="51"/>
      <c r="H4937" s="128" t="str">
        <f>IF(F4937="","",_xlfn.IFNA(VLOOKUP(F4937,'سجل المشتريات'!E:M,9,0),"غير مسجلة في المشتريات"))</f>
        <v/>
      </c>
      <c r="I4937" s="27" t="str">
        <f>_xlfn.IFNA(VLOOKUP(E4937,الاوردرات!$B$1:$C$600,2,0),"")</f>
        <v/>
      </c>
      <c r="J4937" s="63"/>
      <c r="L4937" s="125" t="str">
        <f>IF(F4937="","",_xlfn.IFNA((VLOOKUP(F4937,help!L:M,2,0))*G4937,"غير مسجلة في المشتريات"))</f>
        <v/>
      </c>
    </row>
    <row r="4938" spans="2:12" x14ac:dyDescent="0.2">
      <c r="B4938" s="14">
        <f>COUNTIFS($E$3:E4938,تقرير!$E$4)</f>
        <v>21</v>
      </c>
      <c r="C4938" s="48"/>
      <c r="D4938" s="48"/>
      <c r="E4938" s="48"/>
      <c r="F4938" s="50"/>
      <c r="G4938" s="51"/>
      <c r="H4938" s="128" t="str">
        <f>IF(F4938="","",_xlfn.IFNA(VLOOKUP(F4938,'سجل المشتريات'!E:M,9,0),"غير مسجلة في المشتريات"))</f>
        <v/>
      </c>
      <c r="I4938" s="27" t="str">
        <f>_xlfn.IFNA(VLOOKUP(E4938,الاوردرات!$B$1:$C$600,2,0),"")</f>
        <v/>
      </c>
      <c r="J4938" s="63"/>
      <c r="L4938" s="125" t="str">
        <f>IF(F4938="","",_xlfn.IFNA((VLOOKUP(F4938,help!L:M,2,0))*G4938,"غير مسجلة في المشتريات"))</f>
        <v/>
      </c>
    </row>
    <row r="4939" spans="2:12" x14ac:dyDescent="0.2">
      <c r="B4939" s="14">
        <f>COUNTIFS($E$3:E4939,تقرير!$E$4)</f>
        <v>21</v>
      </c>
      <c r="C4939" s="48"/>
      <c r="D4939" s="48"/>
      <c r="E4939" s="48"/>
      <c r="F4939" s="50"/>
      <c r="G4939" s="51"/>
      <c r="H4939" s="128" t="str">
        <f>IF(F4939="","",_xlfn.IFNA(VLOOKUP(F4939,'سجل المشتريات'!E:M,9,0),"غير مسجلة في المشتريات"))</f>
        <v/>
      </c>
      <c r="I4939" s="27" t="str">
        <f>_xlfn.IFNA(VLOOKUP(E4939,الاوردرات!$B$1:$C$600,2,0),"")</f>
        <v/>
      </c>
      <c r="J4939" s="63"/>
      <c r="L4939" s="125" t="str">
        <f>IF(F4939="","",_xlfn.IFNA((VLOOKUP(F4939,help!L:M,2,0))*G4939,"غير مسجلة في المشتريات"))</f>
        <v/>
      </c>
    </row>
    <row r="4940" spans="2:12" x14ac:dyDescent="0.2">
      <c r="B4940" s="14">
        <f>COUNTIFS($E$3:E4940,تقرير!$E$4)</f>
        <v>21</v>
      </c>
      <c r="C4940" s="48"/>
      <c r="D4940" s="48"/>
      <c r="E4940" s="48"/>
      <c r="F4940" s="50"/>
      <c r="G4940" s="51"/>
      <c r="H4940" s="128" t="str">
        <f>IF(F4940="","",_xlfn.IFNA(VLOOKUP(F4940,'سجل المشتريات'!E:M,9,0),"غير مسجلة في المشتريات"))</f>
        <v/>
      </c>
      <c r="I4940" s="27" t="str">
        <f>_xlfn.IFNA(VLOOKUP(E4940,الاوردرات!$B$1:$C$600,2,0),"")</f>
        <v/>
      </c>
      <c r="J4940" s="63"/>
      <c r="L4940" s="125" t="str">
        <f>IF(F4940="","",_xlfn.IFNA((VLOOKUP(F4940,help!L:M,2,0))*G4940,"غير مسجلة في المشتريات"))</f>
        <v/>
      </c>
    </row>
    <row r="4941" spans="2:12" x14ac:dyDescent="0.2">
      <c r="B4941" s="14">
        <f>COUNTIFS($E$3:E4941,تقرير!$E$4)</f>
        <v>21</v>
      </c>
      <c r="C4941" s="48"/>
      <c r="D4941" s="48"/>
      <c r="E4941" s="48"/>
      <c r="F4941" s="50"/>
      <c r="G4941" s="51"/>
      <c r="H4941" s="128" t="str">
        <f>IF(F4941="","",_xlfn.IFNA(VLOOKUP(F4941,'سجل المشتريات'!E:M,9,0),"غير مسجلة في المشتريات"))</f>
        <v/>
      </c>
      <c r="I4941" s="27" t="str">
        <f>_xlfn.IFNA(VLOOKUP(E4941,الاوردرات!$B$1:$C$600,2,0),"")</f>
        <v/>
      </c>
      <c r="J4941" s="63"/>
      <c r="L4941" s="125" t="str">
        <f>IF(F4941="","",_xlfn.IFNA((VLOOKUP(F4941,help!L:M,2,0))*G4941,"غير مسجلة في المشتريات"))</f>
        <v/>
      </c>
    </row>
    <row r="4942" spans="2:12" x14ac:dyDescent="0.2">
      <c r="B4942" s="14">
        <f>COUNTIFS($E$3:E4942,تقرير!$E$4)</f>
        <v>21</v>
      </c>
      <c r="C4942" s="48"/>
      <c r="D4942" s="48"/>
      <c r="E4942" s="48"/>
      <c r="F4942" s="50"/>
      <c r="G4942" s="51"/>
      <c r="H4942" s="128" t="str">
        <f>IF(F4942="","",_xlfn.IFNA(VLOOKUP(F4942,'سجل المشتريات'!E:M,9,0),"غير مسجلة في المشتريات"))</f>
        <v/>
      </c>
      <c r="I4942" s="27" t="str">
        <f>_xlfn.IFNA(VLOOKUP(E4942,الاوردرات!$B$1:$C$600,2,0),"")</f>
        <v/>
      </c>
      <c r="J4942" s="63"/>
      <c r="L4942" s="125" t="str">
        <f>IF(F4942="","",_xlfn.IFNA((VLOOKUP(F4942,help!L:M,2,0))*G4942,"غير مسجلة في المشتريات"))</f>
        <v/>
      </c>
    </row>
    <row r="4943" spans="2:12" x14ac:dyDescent="0.2">
      <c r="B4943" s="14">
        <f>COUNTIFS($E$3:E4943,تقرير!$E$4)</f>
        <v>21</v>
      </c>
      <c r="C4943" s="48"/>
      <c r="D4943" s="48"/>
      <c r="E4943" s="48"/>
      <c r="F4943" s="50"/>
      <c r="G4943" s="51"/>
      <c r="H4943" s="128" t="str">
        <f>IF(F4943="","",_xlfn.IFNA(VLOOKUP(F4943,'سجل المشتريات'!E:M,9,0),"غير مسجلة في المشتريات"))</f>
        <v/>
      </c>
      <c r="I4943" s="27" t="str">
        <f>_xlfn.IFNA(VLOOKUP(E4943,الاوردرات!$B$1:$C$600,2,0),"")</f>
        <v/>
      </c>
      <c r="J4943" s="63"/>
      <c r="L4943" s="125" t="str">
        <f>IF(F4943="","",_xlfn.IFNA((VLOOKUP(F4943,help!L:M,2,0))*G4943,"غير مسجلة في المشتريات"))</f>
        <v/>
      </c>
    </row>
    <row r="4944" spans="2:12" x14ac:dyDescent="0.2">
      <c r="B4944" s="14">
        <f>COUNTIFS($E$3:E4944,تقرير!$E$4)</f>
        <v>21</v>
      </c>
      <c r="C4944" s="48"/>
      <c r="D4944" s="48"/>
      <c r="E4944" s="48"/>
      <c r="F4944" s="50"/>
      <c r="G4944" s="51"/>
      <c r="H4944" s="128" t="str">
        <f>IF(F4944="","",_xlfn.IFNA(VLOOKUP(F4944,'سجل المشتريات'!E:M,9,0),"غير مسجلة في المشتريات"))</f>
        <v/>
      </c>
      <c r="I4944" s="27" t="str">
        <f>_xlfn.IFNA(VLOOKUP(E4944,الاوردرات!$B$1:$C$600,2,0),"")</f>
        <v/>
      </c>
      <c r="J4944" s="63"/>
      <c r="L4944" s="125" t="str">
        <f>IF(F4944="","",_xlfn.IFNA((VLOOKUP(F4944,help!L:M,2,0))*G4944,"غير مسجلة في المشتريات"))</f>
        <v/>
      </c>
    </row>
    <row r="4945" spans="2:12" x14ac:dyDescent="0.2">
      <c r="B4945" s="14">
        <f>COUNTIFS($E$3:E4945,تقرير!$E$4)</f>
        <v>21</v>
      </c>
      <c r="C4945" s="48"/>
      <c r="D4945" s="48"/>
      <c r="E4945" s="48"/>
      <c r="F4945" s="50"/>
      <c r="G4945" s="51"/>
      <c r="H4945" s="128" t="str">
        <f>IF(F4945="","",_xlfn.IFNA(VLOOKUP(F4945,'سجل المشتريات'!E:M,9,0),"غير مسجلة في المشتريات"))</f>
        <v/>
      </c>
      <c r="I4945" s="27" t="str">
        <f>_xlfn.IFNA(VLOOKUP(E4945,الاوردرات!$B$1:$C$600,2,0),"")</f>
        <v/>
      </c>
      <c r="J4945" s="63"/>
      <c r="L4945" s="125" t="str">
        <f>IF(F4945="","",_xlfn.IFNA((VLOOKUP(F4945,help!L:M,2,0))*G4945,"غير مسجلة في المشتريات"))</f>
        <v/>
      </c>
    </row>
    <row r="4946" spans="2:12" x14ac:dyDescent="0.2">
      <c r="B4946" s="14">
        <f>COUNTIFS($E$3:E4946,تقرير!$E$4)</f>
        <v>21</v>
      </c>
      <c r="C4946" s="48"/>
      <c r="D4946" s="48"/>
      <c r="E4946" s="48"/>
      <c r="F4946" s="50"/>
      <c r="G4946" s="51"/>
      <c r="H4946" s="128" t="str">
        <f>IF(F4946="","",_xlfn.IFNA(VLOOKUP(F4946,'سجل المشتريات'!E:M,9,0),"غير مسجلة في المشتريات"))</f>
        <v/>
      </c>
      <c r="I4946" s="27" t="str">
        <f>_xlfn.IFNA(VLOOKUP(E4946,الاوردرات!$B$1:$C$600,2,0),"")</f>
        <v/>
      </c>
      <c r="J4946" s="63"/>
      <c r="L4946" s="125" t="str">
        <f>IF(F4946="","",_xlfn.IFNA((VLOOKUP(F4946,help!L:M,2,0))*G4946,"غير مسجلة في المشتريات"))</f>
        <v/>
      </c>
    </row>
    <row r="4947" spans="2:12" x14ac:dyDescent="0.2">
      <c r="B4947" s="14">
        <f>COUNTIFS($E$3:E4947,تقرير!$E$4)</f>
        <v>21</v>
      </c>
      <c r="C4947" s="48"/>
      <c r="D4947" s="48"/>
      <c r="E4947" s="48"/>
      <c r="F4947" s="50"/>
      <c r="G4947" s="51"/>
      <c r="H4947" s="128" t="str">
        <f>IF(F4947="","",_xlfn.IFNA(VLOOKUP(F4947,'سجل المشتريات'!E:M,9,0),"غير مسجلة في المشتريات"))</f>
        <v/>
      </c>
      <c r="I4947" s="27" t="str">
        <f>_xlfn.IFNA(VLOOKUP(E4947,الاوردرات!$B$1:$C$600,2,0),"")</f>
        <v/>
      </c>
      <c r="J4947" s="63"/>
      <c r="L4947" s="125" t="str">
        <f>IF(F4947="","",_xlfn.IFNA((VLOOKUP(F4947,help!L:M,2,0))*G4947,"غير مسجلة في المشتريات"))</f>
        <v/>
      </c>
    </row>
    <row r="4948" spans="2:12" x14ac:dyDescent="0.2">
      <c r="B4948" s="14">
        <f>COUNTIFS($E$3:E4948,تقرير!$E$4)</f>
        <v>21</v>
      </c>
      <c r="C4948" s="48"/>
      <c r="D4948" s="48"/>
      <c r="E4948" s="48"/>
      <c r="F4948" s="50"/>
      <c r="G4948" s="51"/>
      <c r="H4948" s="128" t="str">
        <f>IF(F4948="","",_xlfn.IFNA(VLOOKUP(F4948,'سجل المشتريات'!E:M,9,0),"غير مسجلة في المشتريات"))</f>
        <v/>
      </c>
      <c r="I4948" s="27" t="str">
        <f>_xlfn.IFNA(VLOOKUP(E4948,الاوردرات!$B$1:$C$600,2,0),"")</f>
        <v/>
      </c>
      <c r="J4948" s="63"/>
      <c r="L4948" s="125" t="str">
        <f>IF(F4948="","",_xlfn.IFNA((VLOOKUP(F4948,help!L:M,2,0))*G4948,"غير مسجلة في المشتريات"))</f>
        <v/>
      </c>
    </row>
    <row r="4949" spans="2:12" x14ac:dyDescent="0.2">
      <c r="B4949" s="14">
        <f>COUNTIFS($E$3:E4949,تقرير!$E$4)</f>
        <v>21</v>
      </c>
      <c r="C4949" s="48"/>
      <c r="D4949" s="48"/>
      <c r="E4949" s="48"/>
      <c r="F4949" s="50"/>
      <c r="G4949" s="51"/>
      <c r="H4949" s="128" t="str">
        <f>IF(F4949="","",_xlfn.IFNA(VLOOKUP(F4949,'سجل المشتريات'!E:M,9,0),"غير مسجلة في المشتريات"))</f>
        <v/>
      </c>
      <c r="I4949" s="27" t="str">
        <f>_xlfn.IFNA(VLOOKUP(E4949,الاوردرات!$B$1:$C$600,2,0),"")</f>
        <v/>
      </c>
      <c r="J4949" s="63"/>
      <c r="L4949" s="125" t="str">
        <f>IF(F4949="","",_xlfn.IFNA((VLOOKUP(F4949,help!L:M,2,0))*G4949,"غير مسجلة في المشتريات"))</f>
        <v/>
      </c>
    </row>
    <row r="4950" spans="2:12" x14ac:dyDescent="0.2">
      <c r="B4950" s="14">
        <f>COUNTIFS($E$3:E4950,تقرير!$E$4)</f>
        <v>21</v>
      </c>
      <c r="C4950" s="48"/>
      <c r="D4950" s="48"/>
      <c r="E4950" s="48"/>
      <c r="F4950" s="50"/>
      <c r="G4950" s="51"/>
      <c r="H4950" s="128" t="str">
        <f>IF(F4950="","",_xlfn.IFNA(VLOOKUP(F4950,'سجل المشتريات'!E:M,9,0),"غير مسجلة في المشتريات"))</f>
        <v/>
      </c>
      <c r="I4950" s="27" t="str">
        <f>_xlfn.IFNA(VLOOKUP(E4950,الاوردرات!$B$1:$C$600,2,0),"")</f>
        <v/>
      </c>
      <c r="J4950" s="63"/>
      <c r="L4950" s="125" t="str">
        <f>IF(F4950="","",_xlfn.IFNA((VLOOKUP(F4950,help!L:M,2,0))*G4950,"غير مسجلة في المشتريات"))</f>
        <v/>
      </c>
    </row>
    <row r="4951" spans="2:12" x14ac:dyDescent="0.2">
      <c r="B4951" s="14">
        <f>COUNTIFS($E$3:E4951,تقرير!$E$4)</f>
        <v>21</v>
      </c>
      <c r="C4951" s="48"/>
      <c r="D4951" s="48"/>
      <c r="E4951" s="48"/>
      <c r="F4951" s="50"/>
      <c r="G4951" s="51"/>
      <c r="H4951" s="128" t="str">
        <f>IF(F4951="","",_xlfn.IFNA(VLOOKUP(F4951,'سجل المشتريات'!E:M,9,0),"غير مسجلة في المشتريات"))</f>
        <v/>
      </c>
      <c r="I4951" s="27" t="str">
        <f>_xlfn.IFNA(VLOOKUP(E4951,الاوردرات!$B$1:$C$600,2,0),"")</f>
        <v/>
      </c>
      <c r="J4951" s="63"/>
      <c r="L4951" s="125" t="str">
        <f>IF(F4951="","",_xlfn.IFNA((VLOOKUP(F4951,help!L:M,2,0))*G4951,"غير مسجلة في المشتريات"))</f>
        <v/>
      </c>
    </row>
    <row r="4952" spans="2:12" x14ac:dyDescent="0.2">
      <c r="B4952" s="14">
        <f>COUNTIFS($E$3:E4952,تقرير!$E$4)</f>
        <v>21</v>
      </c>
      <c r="C4952" s="48"/>
      <c r="D4952" s="48"/>
      <c r="E4952" s="48"/>
      <c r="F4952" s="50"/>
      <c r="G4952" s="51"/>
      <c r="H4952" s="128" t="str">
        <f>IF(F4952="","",_xlfn.IFNA(VLOOKUP(F4952,'سجل المشتريات'!E:M,9,0),"غير مسجلة في المشتريات"))</f>
        <v/>
      </c>
      <c r="I4952" s="27" t="str">
        <f>_xlfn.IFNA(VLOOKUP(E4952,الاوردرات!$B$1:$C$600,2,0),"")</f>
        <v/>
      </c>
      <c r="J4952" s="63"/>
      <c r="L4952" s="125" t="str">
        <f>IF(F4952="","",_xlfn.IFNA((VLOOKUP(F4952,help!L:M,2,0))*G4952,"غير مسجلة في المشتريات"))</f>
        <v/>
      </c>
    </row>
    <row r="4953" spans="2:12" x14ac:dyDescent="0.2">
      <c r="B4953" s="14">
        <f>COUNTIFS($E$3:E4953,تقرير!$E$4)</f>
        <v>21</v>
      </c>
      <c r="C4953" s="48"/>
      <c r="D4953" s="48"/>
      <c r="E4953" s="48"/>
      <c r="F4953" s="50"/>
      <c r="G4953" s="51"/>
      <c r="H4953" s="128" t="str">
        <f>IF(F4953="","",_xlfn.IFNA(VLOOKUP(F4953,'سجل المشتريات'!E:M,9,0),"غير مسجلة في المشتريات"))</f>
        <v/>
      </c>
      <c r="I4953" s="27" t="str">
        <f>_xlfn.IFNA(VLOOKUP(E4953,الاوردرات!$B$1:$C$600,2,0),"")</f>
        <v/>
      </c>
      <c r="J4953" s="63"/>
      <c r="L4953" s="125" t="str">
        <f>IF(F4953="","",_xlfn.IFNA((VLOOKUP(F4953,help!L:M,2,0))*G4953,"غير مسجلة في المشتريات"))</f>
        <v/>
      </c>
    </row>
    <row r="4954" spans="2:12" x14ac:dyDescent="0.2">
      <c r="B4954" s="14">
        <f>COUNTIFS($E$3:E4954,تقرير!$E$4)</f>
        <v>21</v>
      </c>
      <c r="C4954" s="48"/>
      <c r="D4954" s="48"/>
      <c r="E4954" s="48"/>
      <c r="F4954" s="50"/>
      <c r="G4954" s="51"/>
      <c r="H4954" s="128" t="str">
        <f>IF(F4954="","",_xlfn.IFNA(VLOOKUP(F4954,'سجل المشتريات'!E:M,9,0),"غير مسجلة في المشتريات"))</f>
        <v/>
      </c>
      <c r="I4954" s="27" t="str">
        <f>_xlfn.IFNA(VLOOKUP(E4954,الاوردرات!$B$1:$C$600,2,0),"")</f>
        <v/>
      </c>
      <c r="J4954" s="63"/>
      <c r="L4954" s="125" t="str">
        <f>IF(F4954="","",_xlfn.IFNA((VLOOKUP(F4954,help!L:M,2,0))*G4954,"غير مسجلة في المشتريات"))</f>
        <v/>
      </c>
    </row>
    <row r="4955" spans="2:12" x14ac:dyDescent="0.2">
      <c r="B4955" s="14">
        <f>COUNTIFS($E$3:E4955,تقرير!$E$4)</f>
        <v>21</v>
      </c>
      <c r="C4955" s="48"/>
      <c r="D4955" s="48"/>
      <c r="E4955" s="48"/>
      <c r="F4955" s="50"/>
      <c r="G4955" s="51"/>
      <c r="H4955" s="128" t="str">
        <f>IF(F4955="","",_xlfn.IFNA(VLOOKUP(F4955,'سجل المشتريات'!E:M,9,0),"غير مسجلة في المشتريات"))</f>
        <v/>
      </c>
      <c r="I4955" s="27" t="str">
        <f>_xlfn.IFNA(VLOOKUP(E4955,الاوردرات!$B$1:$C$600,2,0),"")</f>
        <v/>
      </c>
      <c r="J4955" s="63"/>
      <c r="L4955" s="125" t="str">
        <f>IF(F4955="","",_xlfn.IFNA((VLOOKUP(F4955,help!L:M,2,0))*G4955,"غير مسجلة في المشتريات"))</f>
        <v/>
      </c>
    </row>
    <row r="4956" spans="2:12" x14ac:dyDescent="0.2">
      <c r="B4956" s="14">
        <f>COUNTIFS($E$3:E4956,تقرير!$E$4)</f>
        <v>21</v>
      </c>
      <c r="C4956" s="48"/>
      <c r="D4956" s="48"/>
      <c r="E4956" s="48"/>
      <c r="F4956" s="50"/>
      <c r="G4956" s="51"/>
      <c r="H4956" s="128" t="str">
        <f>IF(F4956="","",_xlfn.IFNA(VLOOKUP(F4956,'سجل المشتريات'!E:M,9,0),"غير مسجلة في المشتريات"))</f>
        <v/>
      </c>
      <c r="I4956" s="27" t="str">
        <f>_xlfn.IFNA(VLOOKUP(E4956,الاوردرات!$B$1:$C$600,2,0),"")</f>
        <v/>
      </c>
      <c r="J4956" s="63"/>
      <c r="L4956" s="125" t="str">
        <f>IF(F4956="","",_xlfn.IFNA((VLOOKUP(F4956,help!L:M,2,0))*G4956,"غير مسجلة في المشتريات"))</f>
        <v/>
      </c>
    </row>
    <row r="4957" spans="2:12" x14ac:dyDescent="0.2">
      <c r="B4957" s="14">
        <f>COUNTIFS($E$3:E4957,تقرير!$E$4)</f>
        <v>21</v>
      </c>
      <c r="C4957" s="48"/>
      <c r="D4957" s="48"/>
      <c r="E4957" s="48"/>
      <c r="F4957" s="50"/>
      <c r="G4957" s="51"/>
      <c r="H4957" s="128" t="str">
        <f>IF(F4957="","",_xlfn.IFNA(VLOOKUP(F4957,'سجل المشتريات'!E:M,9,0),"غير مسجلة في المشتريات"))</f>
        <v/>
      </c>
      <c r="I4957" s="27" t="str">
        <f>_xlfn.IFNA(VLOOKUP(E4957,الاوردرات!$B$1:$C$600,2,0),"")</f>
        <v/>
      </c>
      <c r="J4957" s="63"/>
      <c r="L4957" s="125" t="str">
        <f>IF(F4957="","",_xlfn.IFNA((VLOOKUP(F4957,help!L:M,2,0))*G4957,"غير مسجلة في المشتريات"))</f>
        <v/>
      </c>
    </row>
    <row r="4958" spans="2:12" x14ac:dyDescent="0.2">
      <c r="B4958" s="14">
        <f>COUNTIFS($E$3:E4958,تقرير!$E$4)</f>
        <v>21</v>
      </c>
      <c r="C4958" s="48"/>
      <c r="D4958" s="48"/>
      <c r="E4958" s="48"/>
      <c r="F4958" s="50"/>
      <c r="G4958" s="51"/>
      <c r="H4958" s="128" t="str">
        <f>IF(F4958="","",_xlfn.IFNA(VLOOKUP(F4958,'سجل المشتريات'!E:M,9,0),"غير مسجلة في المشتريات"))</f>
        <v/>
      </c>
      <c r="I4958" s="27" t="str">
        <f>_xlfn.IFNA(VLOOKUP(E4958,الاوردرات!$B$1:$C$600,2,0),"")</f>
        <v/>
      </c>
      <c r="J4958" s="63"/>
      <c r="L4958" s="125" t="str">
        <f>IF(F4958="","",_xlfn.IFNA((VLOOKUP(F4958,help!L:M,2,0))*G4958,"غير مسجلة في المشتريات"))</f>
        <v/>
      </c>
    </row>
    <row r="4959" spans="2:12" x14ac:dyDescent="0.2">
      <c r="B4959" s="14">
        <f>COUNTIFS($E$3:E4959,تقرير!$E$4)</f>
        <v>21</v>
      </c>
      <c r="C4959" s="48"/>
      <c r="D4959" s="48"/>
      <c r="E4959" s="48"/>
      <c r="F4959" s="50"/>
      <c r="G4959" s="51"/>
      <c r="H4959" s="128" t="str">
        <f>IF(F4959="","",_xlfn.IFNA(VLOOKUP(F4959,'سجل المشتريات'!E:M,9,0),"غير مسجلة في المشتريات"))</f>
        <v/>
      </c>
      <c r="I4959" s="27" t="str">
        <f>_xlfn.IFNA(VLOOKUP(E4959,الاوردرات!$B$1:$C$600,2,0),"")</f>
        <v/>
      </c>
      <c r="J4959" s="63"/>
      <c r="L4959" s="125" t="str">
        <f>IF(F4959="","",_xlfn.IFNA((VLOOKUP(F4959,help!L:M,2,0))*G4959,"غير مسجلة في المشتريات"))</f>
        <v/>
      </c>
    </row>
    <row r="4960" spans="2:12" x14ac:dyDescent="0.2">
      <c r="B4960" s="14">
        <f>COUNTIFS($E$3:E4960,تقرير!$E$4)</f>
        <v>21</v>
      </c>
      <c r="C4960" s="48"/>
      <c r="D4960" s="48"/>
      <c r="E4960" s="48"/>
      <c r="F4960" s="50"/>
      <c r="G4960" s="51"/>
      <c r="H4960" s="128" t="str">
        <f>IF(F4960="","",_xlfn.IFNA(VLOOKUP(F4960,'سجل المشتريات'!E:M,9,0),"غير مسجلة في المشتريات"))</f>
        <v/>
      </c>
      <c r="I4960" s="27" t="str">
        <f>_xlfn.IFNA(VLOOKUP(E4960,الاوردرات!$B$1:$C$600,2,0),"")</f>
        <v/>
      </c>
      <c r="J4960" s="63"/>
      <c r="L4960" s="125" t="str">
        <f>IF(F4960="","",_xlfn.IFNA((VLOOKUP(F4960,help!L:M,2,0))*G4960,"غير مسجلة في المشتريات"))</f>
        <v/>
      </c>
    </row>
    <row r="4961" spans="2:12" x14ac:dyDescent="0.2">
      <c r="B4961" s="14">
        <f>COUNTIFS($E$3:E4961,تقرير!$E$4)</f>
        <v>21</v>
      </c>
      <c r="C4961" s="48"/>
      <c r="D4961" s="48"/>
      <c r="E4961" s="48"/>
      <c r="F4961" s="50"/>
      <c r="G4961" s="51"/>
      <c r="H4961" s="128" t="str">
        <f>IF(F4961="","",_xlfn.IFNA(VLOOKUP(F4961,'سجل المشتريات'!E:M,9,0),"غير مسجلة في المشتريات"))</f>
        <v/>
      </c>
      <c r="I4961" s="27" t="str">
        <f>_xlfn.IFNA(VLOOKUP(E4961,الاوردرات!$B$1:$C$600,2,0),"")</f>
        <v/>
      </c>
      <c r="J4961" s="63"/>
      <c r="L4961" s="125" t="str">
        <f>IF(F4961="","",_xlfn.IFNA((VLOOKUP(F4961,help!L:M,2,0))*G4961,"غير مسجلة في المشتريات"))</f>
        <v/>
      </c>
    </row>
    <row r="4962" spans="2:12" x14ac:dyDescent="0.2">
      <c r="B4962" s="14">
        <f>COUNTIFS($E$3:E4962,تقرير!$E$4)</f>
        <v>21</v>
      </c>
      <c r="C4962" s="48"/>
      <c r="D4962" s="48"/>
      <c r="E4962" s="48"/>
      <c r="F4962" s="50"/>
      <c r="G4962" s="51"/>
      <c r="H4962" s="128" t="str">
        <f>IF(F4962="","",_xlfn.IFNA(VLOOKUP(F4962,'سجل المشتريات'!E:M,9,0),"غير مسجلة في المشتريات"))</f>
        <v/>
      </c>
      <c r="I4962" s="27" t="str">
        <f>_xlfn.IFNA(VLOOKUP(E4962,الاوردرات!$B$1:$C$600,2,0),"")</f>
        <v/>
      </c>
      <c r="J4962" s="63"/>
      <c r="L4962" s="125" t="str">
        <f>IF(F4962="","",_xlfn.IFNA((VLOOKUP(F4962,help!L:M,2,0))*G4962,"غير مسجلة في المشتريات"))</f>
        <v/>
      </c>
    </row>
    <row r="4963" spans="2:12" x14ac:dyDescent="0.2">
      <c r="B4963" s="14">
        <f>COUNTIFS($E$3:E4963,تقرير!$E$4)</f>
        <v>21</v>
      </c>
      <c r="C4963" s="48"/>
      <c r="D4963" s="48"/>
      <c r="E4963" s="48"/>
      <c r="F4963" s="50"/>
      <c r="G4963" s="51"/>
      <c r="H4963" s="128" t="str">
        <f>IF(F4963="","",_xlfn.IFNA(VLOOKUP(F4963,'سجل المشتريات'!E:M,9,0),"غير مسجلة في المشتريات"))</f>
        <v/>
      </c>
      <c r="I4963" s="27" t="str">
        <f>_xlfn.IFNA(VLOOKUP(E4963,الاوردرات!$B$1:$C$600,2,0),"")</f>
        <v/>
      </c>
      <c r="J4963" s="63"/>
      <c r="L4963" s="125" t="str">
        <f>IF(F4963="","",_xlfn.IFNA((VLOOKUP(F4963,help!L:M,2,0))*G4963,"غير مسجلة في المشتريات"))</f>
        <v/>
      </c>
    </row>
    <row r="4964" spans="2:12" x14ac:dyDescent="0.2">
      <c r="B4964" s="14">
        <f>COUNTIFS($E$3:E4964,تقرير!$E$4)</f>
        <v>21</v>
      </c>
      <c r="C4964" s="48"/>
      <c r="D4964" s="48"/>
      <c r="E4964" s="48"/>
      <c r="F4964" s="50"/>
      <c r="G4964" s="51"/>
      <c r="H4964" s="128" t="str">
        <f>IF(F4964="","",_xlfn.IFNA(VLOOKUP(F4964,'سجل المشتريات'!E:M,9,0),"غير مسجلة في المشتريات"))</f>
        <v/>
      </c>
      <c r="I4964" s="27" t="str">
        <f>_xlfn.IFNA(VLOOKUP(E4964,الاوردرات!$B$1:$C$600,2,0),"")</f>
        <v/>
      </c>
      <c r="J4964" s="63"/>
      <c r="L4964" s="125" t="str">
        <f>IF(F4964="","",_xlfn.IFNA((VLOOKUP(F4964,help!L:M,2,0))*G4964,"غير مسجلة في المشتريات"))</f>
        <v/>
      </c>
    </row>
    <row r="4965" spans="2:12" x14ac:dyDescent="0.2">
      <c r="B4965" s="14">
        <f>COUNTIFS($E$3:E4965,تقرير!$E$4)</f>
        <v>21</v>
      </c>
      <c r="C4965" s="48"/>
      <c r="D4965" s="48"/>
      <c r="E4965" s="48"/>
      <c r="F4965" s="50"/>
      <c r="G4965" s="51"/>
      <c r="H4965" s="128" t="str">
        <f>IF(F4965="","",_xlfn.IFNA(VLOOKUP(F4965,'سجل المشتريات'!E:M,9,0),"غير مسجلة في المشتريات"))</f>
        <v/>
      </c>
      <c r="I4965" s="27" t="str">
        <f>_xlfn.IFNA(VLOOKUP(E4965,الاوردرات!$B$1:$C$600,2,0),"")</f>
        <v/>
      </c>
      <c r="J4965" s="63"/>
      <c r="L4965" s="125" t="str">
        <f>IF(F4965="","",_xlfn.IFNA((VLOOKUP(F4965,help!L:M,2,0))*G4965,"غير مسجلة في المشتريات"))</f>
        <v/>
      </c>
    </row>
    <row r="4966" spans="2:12" x14ac:dyDescent="0.2">
      <c r="B4966" s="14">
        <f>COUNTIFS($E$3:E4966,تقرير!$E$4)</f>
        <v>21</v>
      </c>
      <c r="C4966" s="48"/>
      <c r="D4966" s="48"/>
      <c r="E4966" s="48"/>
      <c r="F4966" s="50"/>
      <c r="G4966" s="51"/>
      <c r="H4966" s="128" t="str">
        <f>IF(F4966="","",_xlfn.IFNA(VLOOKUP(F4966,'سجل المشتريات'!E:M,9,0),"غير مسجلة في المشتريات"))</f>
        <v/>
      </c>
      <c r="I4966" s="27" t="str">
        <f>_xlfn.IFNA(VLOOKUP(E4966,الاوردرات!$B$1:$C$600,2,0),"")</f>
        <v/>
      </c>
      <c r="J4966" s="63"/>
      <c r="L4966" s="125" t="str">
        <f>IF(F4966="","",_xlfn.IFNA((VLOOKUP(F4966,help!L:M,2,0))*G4966,"غير مسجلة في المشتريات"))</f>
        <v/>
      </c>
    </row>
    <row r="4967" spans="2:12" x14ac:dyDescent="0.2">
      <c r="B4967" s="14">
        <f>COUNTIFS($E$3:E4967,تقرير!$E$4)</f>
        <v>21</v>
      </c>
      <c r="C4967" s="48"/>
      <c r="D4967" s="48"/>
      <c r="E4967" s="48"/>
      <c r="F4967" s="50"/>
      <c r="G4967" s="51"/>
      <c r="H4967" s="128" t="str">
        <f>IF(F4967="","",_xlfn.IFNA(VLOOKUP(F4967,'سجل المشتريات'!E:M,9,0),"غير مسجلة في المشتريات"))</f>
        <v/>
      </c>
      <c r="I4967" s="27" t="str">
        <f>_xlfn.IFNA(VLOOKUP(E4967,الاوردرات!$B$1:$C$600,2,0),"")</f>
        <v/>
      </c>
      <c r="J4967" s="63"/>
      <c r="L4967" s="125" t="str">
        <f>IF(F4967="","",_xlfn.IFNA((VLOOKUP(F4967,help!L:M,2,0))*G4967,"غير مسجلة في المشتريات"))</f>
        <v/>
      </c>
    </row>
    <row r="4968" spans="2:12" x14ac:dyDescent="0.2">
      <c r="B4968" s="14">
        <f>COUNTIFS($E$3:E4968,تقرير!$E$4)</f>
        <v>21</v>
      </c>
      <c r="C4968" s="48"/>
      <c r="D4968" s="48"/>
      <c r="E4968" s="48"/>
      <c r="F4968" s="50"/>
      <c r="G4968" s="51"/>
      <c r="H4968" s="128" t="str">
        <f>IF(F4968="","",_xlfn.IFNA(VLOOKUP(F4968,'سجل المشتريات'!E:M,9,0),"غير مسجلة في المشتريات"))</f>
        <v/>
      </c>
      <c r="I4968" s="27" t="str">
        <f>_xlfn.IFNA(VLOOKUP(E4968,الاوردرات!$B$1:$C$600,2,0),"")</f>
        <v/>
      </c>
      <c r="J4968" s="63"/>
      <c r="L4968" s="125" t="str">
        <f>IF(F4968="","",_xlfn.IFNA((VLOOKUP(F4968,help!L:M,2,0))*G4968,"غير مسجلة في المشتريات"))</f>
        <v/>
      </c>
    </row>
    <row r="4969" spans="2:12" x14ac:dyDescent="0.2">
      <c r="B4969" s="14">
        <f>COUNTIFS($E$3:E4969,تقرير!$E$4)</f>
        <v>21</v>
      </c>
      <c r="C4969" s="48"/>
      <c r="D4969" s="48"/>
      <c r="E4969" s="48"/>
      <c r="F4969" s="50"/>
      <c r="G4969" s="51"/>
      <c r="H4969" s="128" t="str">
        <f>IF(F4969="","",_xlfn.IFNA(VLOOKUP(F4969,'سجل المشتريات'!E:M,9,0),"غير مسجلة في المشتريات"))</f>
        <v/>
      </c>
      <c r="I4969" s="27" t="str">
        <f>_xlfn.IFNA(VLOOKUP(E4969,الاوردرات!$B$1:$C$600,2,0),"")</f>
        <v/>
      </c>
      <c r="J4969" s="63"/>
      <c r="L4969" s="125" t="str">
        <f>IF(F4969="","",_xlfn.IFNA((VLOOKUP(F4969,help!L:M,2,0))*G4969,"غير مسجلة في المشتريات"))</f>
        <v/>
      </c>
    </row>
    <row r="4970" spans="2:12" x14ac:dyDescent="0.2">
      <c r="B4970" s="14">
        <f>COUNTIFS($E$3:E4970,تقرير!$E$4)</f>
        <v>21</v>
      </c>
      <c r="C4970" s="48"/>
      <c r="D4970" s="48"/>
      <c r="E4970" s="48"/>
      <c r="F4970" s="50"/>
      <c r="G4970" s="51"/>
      <c r="H4970" s="128" t="str">
        <f>IF(F4970="","",_xlfn.IFNA(VLOOKUP(F4970,'سجل المشتريات'!E:M,9,0),"غير مسجلة في المشتريات"))</f>
        <v/>
      </c>
      <c r="I4970" s="27" t="str">
        <f>_xlfn.IFNA(VLOOKUP(E4970,الاوردرات!$B$1:$C$600,2,0),"")</f>
        <v/>
      </c>
      <c r="J4970" s="63"/>
      <c r="L4970" s="125" t="str">
        <f>IF(F4970="","",_xlfn.IFNA((VLOOKUP(F4970,help!L:M,2,0))*G4970,"غير مسجلة في المشتريات"))</f>
        <v/>
      </c>
    </row>
    <row r="4971" spans="2:12" x14ac:dyDescent="0.2">
      <c r="B4971" s="14">
        <f>COUNTIFS($E$3:E4971,تقرير!$E$4)</f>
        <v>21</v>
      </c>
      <c r="C4971" s="48"/>
      <c r="D4971" s="48"/>
      <c r="E4971" s="48"/>
      <c r="F4971" s="50"/>
      <c r="G4971" s="51"/>
      <c r="H4971" s="128" t="str">
        <f>IF(F4971="","",_xlfn.IFNA(VLOOKUP(F4971,'سجل المشتريات'!E:M,9,0),"غير مسجلة في المشتريات"))</f>
        <v/>
      </c>
      <c r="I4971" s="27" t="str">
        <f>_xlfn.IFNA(VLOOKUP(E4971,الاوردرات!$B$1:$C$600,2,0),"")</f>
        <v/>
      </c>
      <c r="J4971" s="63"/>
      <c r="L4971" s="125" t="str">
        <f>IF(F4971="","",_xlfn.IFNA((VLOOKUP(F4971,help!L:M,2,0))*G4971,"غير مسجلة في المشتريات"))</f>
        <v/>
      </c>
    </row>
    <row r="4972" spans="2:12" x14ac:dyDescent="0.2">
      <c r="B4972" s="14">
        <f>COUNTIFS($E$3:E4972,تقرير!$E$4)</f>
        <v>21</v>
      </c>
      <c r="C4972" s="48"/>
      <c r="D4972" s="48"/>
      <c r="E4972" s="48"/>
      <c r="F4972" s="50"/>
      <c r="G4972" s="51"/>
      <c r="H4972" s="128" t="str">
        <f>IF(F4972="","",_xlfn.IFNA(VLOOKUP(F4972,'سجل المشتريات'!E:M,9,0),"غير مسجلة في المشتريات"))</f>
        <v/>
      </c>
      <c r="I4972" s="27" t="str">
        <f>_xlfn.IFNA(VLOOKUP(E4972,الاوردرات!$B$1:$C$600,2,0),"")</f>
        <v/>
      </c>
      <c r="J4972" s="63"/>
      <c r="L4972" s="125" t="str">
        <f>IF(F4972="","",_xlfn.IFNA((VLOOKUP(F4972,help!L:M,2,0))*G4972,"غير مسجلة في المشتريات"))</f>
        <v/>
      </c>
    </row>
    <row r="4973" spans="2:12" x14ac:dyDescent="0.2">
      <c r="B4973" s="14">
        <f>COUNTIFS($E$3:E4973,تقرير!$E$4)</f>
        <v>21</v>
      </c>
      <c r="C4973" s="48"/>
      <c r="D4973" s="48"/>
      <c r="E4973" s="48"/>
      <c r="F4973" s="50"/>
      <c r="G4973" s="51"/>
      <c r="H4973" s="128" t="str">
        <f>IF(F4973="","",_xlfn.IFNA(VLOOKUP(F4973,'سجل المشتريات'!E:M,9,0),"غير مسجلة في المشتريات"))</f>
        <v/>
      </c>
      <c r="I4973" s="27" t="str">
        <f>_xlfn.IFNA(VLOOKUP(E4973,الاوردرات!$B$1:$C$600,2,0),"")</f>
        <v/>
      </c>
      <c r="J4973" s="63"/>
      <c r="L4973" s="125" t="str">
        <f>IF(F4973="","",_xlfn.IFNA((VLOOKUP(F4973,help!L:M,2,0))*G4973,"غير مسجلة في المشتريات"))</f>
        <v/>
      </c>
    </row>
    <row r="4974" spans="2:12" x14ac:dyDescent="0.2">
      <c r="B4974" s="14">
        <f>COUNTIFS($E$3:E4974,تقرير!$E$4)</f>
        <v>21</v>
      </c>
      <c r="C4974" s="48"/>
      <c r="D4974" s="48"/>
      <c r="E4974" s="48"/>
      <c r="F4974" s="50"/>
      <c r="G4974" s="51"/>
      <c r="H4974" s="128" t="str">
        <f>IF(F4974="","",_xlfn.IFNA(VLOOKUP(F4974,'سجل المشتريات'!E:M,9,0),"غير مسجلة في المشتريات"))</f>
        <v/>
      </c>
      <c r="I4974" s="27" t="str">
        <f>_xlfn.IFNA(VLOOKUP(E4974,الاوردرات!$B$1:$C$600,2,0),"")</f>
        <v/>
      </c>
      <c r="J4974" s="63"/>
      <c r="L4974" s="125" t="str">
        <f>IF(F4974="","",_xlfn.IFNA((VLOOKUP(F4974,help!L:M,2,0))*G4974,"غير مسجلة في المشتريات"))</f>
        <v/>
      </c>
    </row>
    <row r="4975" spans="2:12" x14ac:dyDescent="0.2">
      <c r="B4975" s="14">
        <f>COUNTIFS($E$3:E4975,تقرير!$E$4)</f>
        <v>21</v>
      </c>
      <c r="C4975" s="48"/>
      <c r="D4975" s="48"/>
      <c r="E4975" s="48"/>
      <c r="F4975" s="50"/>
      <c r="G4975" s="51"/>
      <c r="H4975" s="128" t="str">
        <f>IF(F4975="","",_xlfn.IFNA(VLOOKUP(F4975,'سجل المشتريات'!E:M,9,0),"غير مسجلة في المشتريات"))</f>
        <v/>
      </c>
      <c r="I4975" s="27" t="str">
        <f>_xlfn.IFNA(VLOOKUP(E4975,الاوردرات!$B$1:$C$600,2,0),"")</f>
        <v/>
      </c>
      <c r="J4975" s="63"/>
      <c r="L4975" s="125" t="str">
        <f>IF(F4975="","",_xlfn.IFNA((VLOOKUP(F4975,help!L:M,2,0))*G4975,"غير مسجلة في المشتريات"))</f>
        <v/>
      </c>
    </row>
    <row r="4976" spans="2:12" x14ac:dyDescent="0.2">
      <c r="B4976" s="14">
        <f>COUNTIFS($E$3:E4976,تقرير!$E$4)</f>
        <v>21</v>
      </c>
      <c r="C4976" s="48"/>
      <c r="D4976" s="48"/>
      <c r="E4976" s="48"/>
      <c r="F4976" s="50"/>
      <c r="G4976" s="51"/>
      <c r="H4976" s="128" t="str">
        <f>IF(F4976="","",_xlfn.IFNA(VLOOKUP(F4976,'سجل المشتريات'!E:M,9,0),"غير مسجلة في المشتريات"))</f>
        <v/>
      </c>
      <c r="I4976" s="27" t="str">
        <f>_xlfn.IFNA(VLOOKUP(E4976,الاوردرات!$B$1:$C$600,2,0),"")</f>
        <v/>
      </c>
      <c r="J4976" s="63"/>
      <c r="L4976" s="125" t="str">
        <f>IF(F4976="","",_xlfn.IFNA((VLOOKUP(F4976,help!L:M,2,0))*G4976,"غير مسجلة في المشتريات"))</f>
        <v/>
      </c>
    </row>
    <row r="4977" spans="2:12" x14ac:dyDescent="0.2">
      <c r="B4977" s="14">
        <f>COUNTIFS($E$3:E4977,تقرير!$E$4)</f>
        <v>21</v>
      </c>
      <c r="C4977" s="48"/>
      <c r="D4977" s="48"/>
      <c r="E4977" s="48"/>
      <c r="F4977" s="50"/>
      <c r="G4977" s="51"/>
      <c r="H4977" s="128" t="str">
        <f>IF(F4977="","",_xlfn.IFNA(VLOOKUP(F4977,'سجل المشتريات'!E:M,9,0),"غير مسجلة في المشتريات"))</f>
        <v/>
      </c>
      <c r="I4977" s="27" t="str">
        <f>_xlfn.IFNA(VLOOKUP(E4977,الاوردرات!$B$1:$C$600,2,0),"")</f>
        <v/>
      </c>
      <c r="J4977" s="63"/>
      <c r="L4977" s="125" t="str">
        <f>IF(F4977="","",_xlfn.IFNA((VLOOKUP(F4977,help!L:M,2,0))*G4977,"غير مسجلة في المشتريات"))</f>
        <v/>
      </c>
    </row>
    <row r="4978" spans="2:12" x14ac:dyDescent="0.2">
      <c r="B4978" s="14">
        <f>COUNTIFS($E$3:E4978,تقرير!$E$4)</f>
        <v>21</v>
      </c>
      <c r="C4978" s="48"/>
      <c r="D4978" s="48"/>
      <c r="E4978" s="48"/>
      <c r="F4978" s="50"/>
      <c r="G4978" s="51"/>
      <c r="H4978" s="128" t="str">
        <f>IF(F4978="","",_xlfn.IFNA(VLOOKUP(F4978,'سجل المشتريات'!E:M,9,0),"غير مسجلة في المشتريات"))</f>
        <v/>
      </c>
      <c r="I4978" s="27" t="str">
        <f>_xlfn.IFNA(VLOOKUP(E4978,الاوردرات!$B$1:$C$600,2,0),"")</f>
        <v/>
      </c>
      <c r="J4978" s="63"/>
      <c r="L4978" s="125" t="str">
        <f>IF(F4978="","",_xlfn.IFNA((VLOOKUP(F4978,help!L:M,2,0))*G4978,"غير مسجلة في المشتريات"))</f>
        <v/>
      </c>
    </row>
    <row r="4979" spans="2:12" x14ac:dyDescent="0.2">
      <c r="B4979" s="14">
        <f>COUNTIFS($E$3:E4979,تقرير!$E$4)</f>
        <v>21</v>
      </c>
      <c r="C4979" s="48"/>
      <c r="D4979" s="48"/>
      <c r="E4979" s="48"/>
      <c r="F4979" s="50"/>
      <c r="G4979" s="51"/>
      <c r="H4979" s="128" t="str">
        <f>IF(F4979="","",_xlfn.IFNA(VLOOKUP(F4979,'سجل المشتريات'!E:M,9,0),"غير مسجلة في المشتريات"))</f>
        <v/>
      </c>
      <c r="I4979" s="27" t="str">
        <f>_xlfn.IFNA(VLOOKUP(E4979,الاوردرات!$B$1:$C$600,2,0),"")</f>
        <v/>
      </c>
      <c r="J4979" s="63"/>
      <c r="L4979" s="125" t="str">
        <f>IF(F4979="","",_xlfn.IFNA((VLOOKUP(F4979,help!L:M,2,0))*G4979,"غير مسجلة في المشتريات"))</f>
        <v/>
      </c>
    </row>
    <row r="4980" spans="2:12" x14ac:dyDescent="0.2">
      <c r="B4980" s="14">
        <f>COUNTIFS($E$3:E4980,تقرير!$E$4)</f>
        <v>21</v>
      </c>
      <c r="C4980" s="48"/>
      <c r="D4980" s="48"/>
      <c r="E4980" s="48"/>
      <c r="F4980" s="50"/>
      <c r="G4980" s="51"/>
      <c r="H4980" s="128" t="str">
        <f>IF(F4980="","",_xlfn.IFNA(VLOOKUP(F4980,'سجل المشتريات'!E:M,9,0),"غير مسجلة في المشتريات"))</f>
        <v/>
      </c>
      <c r="I4980" s="27" t="str">
        <f>_xlfn.IFNA(VLOOKUP(E4980,الاوردرات!$B$1:$C$600,2,0),"")</f>
        <v/>
      </c>
      <c r="J4980" s="63"/>
      <c r="L4980" s="125" t="str">
        <f>IF(F4980="","",_xlfn.IFNA((VLOOKUP(F4980,help!L:M,2,0))*G4980,"غير مسجلة في المشتريات"))</f>
        <v/>
      </c>
    </row>
    <row r="4981" spans="2:12" x14ac:dyDescent="0.2">
      <c r="B4981" s="14">
        <f>COUNTIFS($E$3:E4981,تقرير!$E$4)</f>
        <v>21</v>
      </c>
      <c r="C4981" s="48"/>
      <c r="D4981" s="48"/>
      <c r="E4981" s="48"/>
      <c r="F4981" s="50"/>
      <c r="G4981" s="51"/>
      <c r="H4981" s="128" t="str">
        <f>IF(F4981="","",_xlfn.IFNA(VLOOKUP(F4981,'سجل المشتريات'!E:M,9,0),"غير مسجلة في المشتريات"))</f>
        <v/>
      </c>
      <c r="I4981" s="27" t="str">
        <f>_xlfn.IFNA(VLOOKUP(E4981,الاوردرات!$B$1:$C$600,2,0),"")</f>
        <v/>
      </c>
      <c r="J4981" s="63"/>
      <c r="L4981" s="125" t="str">
        <f>IF(F4981="","",_xlfn.IFNA((VLOOKUP(F4981,help!L:M,2,0))*G4981,"غير مسجلة في المشتريات"))</f>
        <v/>
      </c>
    </row>
    <row r="4982" spans="2:12" x14ac:dyDescent="0.2">
      <c r="B4982" s="14">
        <f>COUNTIFS($E$3:E4982,تقرير!$E$4)</f>
        <v>21</v>
      </c>
      <c r="C4982" s="48"/>
      <c r="D4982" s="48"/>
      <c r="E4982" s="48"/>
      <c r="F4982" s="50"/>
      <c r="G4982" s="51"/>
      <c r="H4982" s="128" t="str">
        <f>IF(F4982="","",_xlfn.IFNA(VLOOKUP(F4982,'سجل المشتريات'!E:M,9,0),"غير مسجلة في المشتريات"))</f>
        <v/>
      </c>
      <c r="I4982" s="27" t="str">
        <f>_xlfn.IFNA(VLOOKUP(E4982,الاوردرات!$B$1:$C$600,2,0),"")</f>
        <v/>
      </c>
      <c r="J4982" s="63"/>
      <c r="L4982" s="125" t="str">
        <f>IF(F4982="","",_xlfn.IFNA((VLOOKUP(F4982,help!L:M,2,0))*G4982,"غير مسجلة في المشتريات"))</f>
        <v/>
      </c>
    </row>
    <row r="4983" spans="2:12" x14ac:dyDescent="0.2">
      <c r="B4983" s="14">
        <f>COUNTIFS($E$3:E4983,تقرير!$E$4)</f>
        <v>21</v>
      </c>
      <c r="C4983" s="48"/>
      <c r="D4983" s="48"/>
      <c r="E4983" s="48"/>
      <c r="F4983" s="50"/>
      <c r="G4983" s="51"/>
      <c r="H4983" s="128" t="str">
        <f>IF(F4983="","",_xlfn.IFNA(VLOOKUP(F4983,'سجل المشتريات'!E:M,9,0),"غير مسجلة في المشتريات"))</f>
        <v/>
      </c>
      <c r="I4983" s="27" t="str">
        <f>_xlfn.IFNA(VLOOKUP(E4983,الاوردرات!$B$1:$C$600,2,0),"")</f>
        <v/>
      </c>
      <c r="J4983" s="63"/>
      <c r="L4983" s="125" t="str">
        <f>IF(F4983="","",_xlfn.IFNA((VLOOKUP(F4983,help!L:M,2,0))*G4983,"غير مسجلة في المشتريات"))</f>
        <v/>
      </c>
    </row>
    <row r="4984" spans="2:12" x14ac:dyDescent="0.2">
      <c r="B4984" s="14">
        <f>COUNTIFS($E$3:E4984,تقرير!$E$4)</f>
        <v>21</v>
      </c>
      <c r="C4984" s="48"/>
      <c r="D4984" s="48"/>
      <c r="E4984" s="48"/>
      <c r="F4984" s="50"/>
      <c r="G4984" s="51"/>
      <c r="H4984" s="128" t="str">
        <f>IF(F4984="","",_xlfn.IFNA(VLOOKUP(F4984,'سجل المشتريات'!E:M,9,0),"غير مسجلة في المشتريات"))</f>
        <v/>
      </c>
      <c r="I4984" s="27" t="str">
        <f>_xlfn.IFNA(VLOOKUP(E4984,الاوردرات!$B$1:$C$600,2,0),"")</f>
        <v/>
      </c>
      <c r="J4984" s="63"/>
      <c r="L4984" s="125" t="str">
        <f>IF(F4984="","",_xlfn.IFNA((VLOOKUP(F4984,help!L:M,2,0))*G4984,"غير مسجلة في المشتريات"))</f>
        <v/>
      </c>
    </row>
    <row r="4985" spans="2:12" x14ac:dyDescent="0.2">
      <c r="B4985" s="14">
        <f>COUNTIFS($E$3:E4985,تقرير!$E$4)</f>
        <v>21</v>
      </c>
      <c r="C4985" s="48"/>
      <c r="D4985" s="48"/>
      <c r="E4985" s="48"/>
      <c r="F4985" s="50"/>
      <c r="G4985" s="51"/>
      <c r="H4985" s="128" t="str">
        <f>IF(F4985="","",_xlfn.IFNA(VLOOKUP(F4985,'سجل المشتريات'!E:M,9,0),"غير مسجلة في المشتريات"))</f>
        <v/>
      </c>
      <c r="I4985" s="27" t="str">
        <f>_xlfn.IFNA(VLOOKUP(E4985,الاوردرات!$B$1:$C$600,2,0),"")</f>
        <v/>
      </c>
      <c r="J4985" s="63"/>
      <c r="L4985" s="125" t="str">
        <f>IF(F4985="","",_xlfn.IFNA((VLOOKUP(F4985,help!L:M,2,0))*G4985,"غير مسجلة في المشتريات"))</f>
        <v/>
      </c>
    </row>
    <row r="4986" spans="2:12" x14ac:dyDescent="0.2">
      <c r="B4986" s="14">
        <f>COUNTIFS($E$3:E4986,تقرير!$E$4)</f>
        <v>21</v>
      </c>
      <c r="C4986" s="48"/>
      <c r="D4986" s="48"/>
      <c r="E4986" s="48"/>
      <c r="F4986" s="50"/>
      <c r="G4986" s="51"/>
      <c r="H4986" s="128" t="str">
        <f>IF(F4986="","",_xlfn.IFNA(VLOOKUP(F4986,'سجل المشتريات'!E:M,9,0),"غير مسجلة في المشتريات"))</f>
        <v/>
      </c>
      <c r="I4986" s="27" t="str">
        <f>_xlfn.IFNA(VLOOKUP(E4986,الاوردرات!$B$1:$C$600,2,0),"")</f>
        <v/>
      </c>
      <c r="J4986" s="63"/>
      <c r="L4986" s="125" t="str">
        <f>IF(F4986="","",_xlfn.IFNA((VLOOKUP(F4986,help!L:M,2,0))*G4986,"غير مسجلة في المشتريات"))</f>
        <v/>
      </c>
    </row>
    <row r="4987" spans="2:12" x14ac:dyDescent="0.2">
      <c r="B4987" s="14">
        <f>COUNTIFS($E$3:E4987,تقرير!$E$4)</f>
        <v>21</v>
      </c>
      <c r="C4987" s="48"/>
      <c r="D4987" s="48"/>
      <c r="E4987" s="48"/>
      <c r="F4987" s="50"/>
      <c r="G4987" s="51"/>
      <c r="H4987" s="128" t="str">
        <f>IF(F4987="","",_xlfn.IFNA(VLOOKUP(F4987,'سجل المشتريات'!E:M,9,0),"غير مسجلة في المشتريات"))</f>
        <v/>
      </c>
      <c r="I4987" s="27" t="str">
        <f>_xlfn.IFNA(VLOOKUP(E4987,الاوردرات!$B$1:$C$600,2,0),"")</f>
        <v/>
      </c>
      <c r="J4987" s="63"/>
      <c r="L4987" s="125" t="str">
        <f>IF(F4987="","",_xlfn.IFNA((VLOOKUP(F4987,help!L:M,2,0))*G4987,"غير مسجلة في المشتريات"))</f>
        <v/>
      </c>
    </row>
    <row r="4988" spans="2:12" x14ac:dyDescent="0.2">
      <c r="B4988" s="14">
        <f>COUNTIFS($E$3:E4988,تقرير!$E$4)</f>
        <v>21</v>
      </c>
      <c r="C4988" s="48"/>
      <c r="D4988" s="48"/>
      <c r="E4988" s="48"/>
      <c r="F4988" s="50"/>
      <c r="G4988" s="51"/>
      <c r="H4988" s="128" t="str">
        <f>IF(F4988="","",_xlfn.IFNA(VLOOKUP(F4988,'سجل المشتريات'!E:M,9,0),"غير مسجلة في المشتريات"))</f>
        <v/>
      </c>
      <c r="I4988" s="27" t="str">
        <f>_xlfn.IFNA(VLOOKUP(E4988,الاوردرات!$B$1:$C$600,2,0),"")</f>
        <v/>
      </c>
      <c r="J4988" s="63"/>
      <c r="L4988" s="125" t="str">
        <f>IF(F4988="","",_xlfn.IFNA((VLOOKUP(F4988,help!L:M,2,0))*G4988,"غير مسجلة في المشتريات"))</f>
        <v/>
      </c>
    </row>
    <row r="4989" spans="2:12" x14ac:dyDescent="0.2">
      <c r="B4989" s="14">
        <f>COUNTIFS($E$3:E4989,تقرير!$E$4)</f>
        <v>21</v>
      </c>
      <c r="C4989" s="48"/>
      <c r="D4989" s="48"/>
      <c r="E4989" s="48"/>
      <c r="F4989" s="50"/>
      <c r="G4989" s="51"/>
      <c r="H4989" s="128" t="str">
        <f>IF(F4989="","",_xlfn.IFNA(VLOOKUP(F4989,'سجل المشتريات'!E:M,9,0),"غير مسجلة في المشتريات"))</f>
        <v/>
      </c>
      <c r="I4989" s="27" t="str">
        <f>_xlfn.IFNA(VLOOKUP(E4989,الاوردرات!$B$1:$C$600,2,0),"")</f>
        <v/>
      </c>
      <c r="J4989" s="63"/>
      <c r="L4989" s="125" t="str">
        <f>IF(F4989="","",_xlfn.IFNA((VLOOKUP(F4989,help!L:M,2,0))*G4989,"غير مسجلة في المشتريات"))</f>
        <v/>
      </c>
    </row>
    <row r="4990" spans="2:12" x14ac:dyDescent="0.2">
      <c r="B4990" s="14">
        <f>COUNTIFS($E$3:E4990,تقرير!$E$4)</f>
        <v>21</v>
      </c>
      <c r="C4990" s="48"/>
      <c r="D4990" s="48"/>
      <c r="E4990" s="48"/>
      <c r="F4990" s="50"/>
      <c r="G4990" s="51"/>
      <c r="H4990" s="128" t="str">
        <f>IF(F4990="","",_xlfn.IFNA(VLOOKUP(F4990,'سجل المشتريات'!E:M,9,0),"غير مسجلة في المشتريات"))</f>
        <v/>
      </c>
      <c r="I4990" s="27" t="str">
        <f>_xlfn.IFNA(VLOOKUP(E4990,الاوردرات!$B$1:$C$600,2,0),"")</f>
        <v/>
      </c>
      <c r="J4990" s="63"/>
      <c r="L4990" s="125" t="str">
        <f>IF(F4990="","",_xlfn.IFNA((VLOOKUP(F4990,help!L:M,2,0))*G4990,"غير مسجلة في المشتريات"))</f>
        <v/>
      </c>
    </row>
    <row r="4991" spans="2:12" x14ac:dyDescent="0.2">
      <c r="B4991" s="14">
        <f>COUNTIFS($E$3:E4991,تقرير!$E$4)</f>
        <v>21</v>
      </c>
      <c r="C4991" s="48"/>
      <c r="D4991" s="48"/>
      <c r="E4991" s="48"/>
      <c r="F4991" s="50"/>
      <c r="G4991" s="51"/>
      <c r="H4991" s="128" t="str">
        <f>IF(F4991="","",_xlfn.IFNA(VLOOKUP(F4991,'سجل المشتريات'!E:M,9,0),"غير مسجلة في المشتريات"))</f>
        <v/>
      </c>
      <c r="I4991" s="27" t="str">
        <f>_xlfn.IFNA(VLOOKUP(E4991,الاوردرات!$B$1:$C$600,2,0),"")</f>
        <v/>
      </c>
      <c r="J4991" s="63"/>
      <c r="L4991" s="125" t="str">
        <f>IF(F4991="","",_xlfn.IFNA((VLOOKUP(F4991,help!L:M,2,0))*G4991,"غير مسجلة في المشتريات"))</f>
        <v/>
      </c>
    </row>
    <row r="4992" spans="2:12" x14ac:dyDescent="0.2">
      <c r="B4992" s="14">
        <f>COUNTIFS($E$3:E4992,تقرير!$E$4)</f>
        <v>21</v>
      </c>
      <c r="C4992" s="48"/>
      <c r="D4992" s="48"/>
      <c r="E4992" s="48"/>
      <c r="F4992" s="50"/>
      <c r="G4992" s="51"/>
      <c r="H4992" s="128" t="str">
        <f>IF(F4992="","",_xlfn.IFNA(VLOOKUP(F4992,'سجل المشتريات'!E:M,9,0),"غير مسجلة في المشتريات"))</f>
        <v/>
      </c>
      <c r="I4992" s="27" t="str">
        <f>_xlfn.IFNA(VLOOKUP(E4992,الاوردرات!$B$1:$C$600,2,0),"")</f>
        <v/>
      </c>
      <c r="J4992" s="63"/>
      <c r="L4992" s="125" t="str">
        <f>IF(F4992="","",_xlfn.IFNA((VLOOKUP(F4992,help!L:M,2,0))*G4992,"غير مسجلة في المشتريات"))</f>
        <v/>
      </c>
    </row>
    <row r="4993" spans="2:12" x14ac:dyDescent="0.2">
      <c r="B4993" s="14">
        <f>COUNTIFS($E$3:E4993,تقرير!$E$4)</f>
        <v>21</v>
      </c>
      <c r="C4993" s="48"/>
      <c r="D4993" s="48"/>
      <c r="E4993" s="48"/>
      <c r="F4993" s="50"/>
      <c r="G4993" s="51"/>
      <c r="H4993" s="128" t="str">
        <f>IF(F4993="","",_xlfn.IFNA(VLOOKUP(F4993,'سجل المشتريات'!E:M,9,0),"غير مسجلة في المشتريات"))</f>
        <v/>
      </c>
      <c r="I4993" s="27" t="str">
        <f>_xlfn.IFNA(VLOOKUP(E4993,الاوردرات!$B$1:$C$600,2,0),"")</f>
        <v/>
      </c>
      <c r="J4993" s="63"/>
      <c r="L4993" s="125" t="str">
        <f>IF(F4993="","",_xlfn.IFNA((VLOOKUP(F4993,help!L:M,2,0))*G4993,"غير مسجلة في المشتريات"))</f>
        <v/>
      </c>
    </row>
    <row r="4994" spans="2:12" x14ac:dyDescent="0.2">
      <c r="B4994" s="14">
        <f>COUNTIFS($E$3:E4994,تقرير!$E$4)</f>
        <v>21</v>
      </c>
      <c r="C4994" s="48"/>
      <c r="D4994" s="48"/>
      <c r="E4994" s="48"/>
      <c r="F4994" s="50"/>
      <c r="G4994" s="51"/>
      <c r="H4994" s="128" t="str">
        <f>IF(F4994="","",_xlfn.IFNA(VLOOKUP(F4994,'سجل المشتريات'!E:M,9,0),"غير مسجلة في المشتريات"))</f>
        <v/>
      </c>
      <c r="I4994" s="27" t="str">
        <f>_xlfn.IFNA(VLOOKUP(E4994,الاوردرات!$B$1:$C$600,2,0),"")</f>
        <v/>
      </c>
      <c r="J4994" s="63"/>
      <c r="L4994" s="125" t="str">
        <f>IF(F4994="","",_xlfn.IFNA((VLOOKUP(F4994,help!L:M,2,0))*G4994,"غير مسجلة في المشتريات"))</f>
        <v/>
      </c>
    </row>
    <row r="4995" spans="2:12" x14ac:dyDescent="0.2">
      <c r="B4995" s="14">
        <f>COUNTIFS($E$3:E4995,تقرير!$E$4)</f>
        <v>21</v>
      </c>
      <c r="C4995" s="48"/>
      <c r="D4995" s="48"/>
      <c r="E4995" s="48"/>
      <c r="F4995" s="50"/>
      <c r="G4995" s="51"/>
      <c r="H4995" s="128" t="str">
        <f>IF(F4995="","",_xlfn.IFNA(VLOOKUP(F4995,'سجل المشتريات'!E:M,9,0),"غير مسجلة في المشتريات"))</f>
        <v/>
      </c>
      <c r="I4995" s="27" t="str">
        <f>_xlfn.IFNA(VLOOKUP(E4995,الاوردرات!$B$1:$C$600,2,0),"")</f>
        <v/>
      </c>
      <c r="J4995" s="63"/>
      <c r="L4995" s="125" t="str">
        <f>IF(F4995="","",_xlfn.IFNA((VLOOKUP(F4995,help!L:M,2,0))*G4995,"غير مسجلة في المشتريات"))</f>
        <v/>
      </c>
    </row>
    <row r="4996" spans="2:12" x14ac:dyDescent="0.2">
      <c r="B4996" s="14">
        <f>COUNTIFS($E$3:E4996,تقرير!$E$4)</f>
        <v>21</v>
      </c>
      <c r="C4996" s="48"/>
      <c r="D4996" s="48"/>
      <c r="E4996" s="48"/>
      <c r="F4996" s="50"/>
      <c r="G4996" s="51"/>
      <c r="H4996" s="128" t="str">
        <f>IF(F4996="","",_xlfn.IFNA(VLOOKUP(F4996,'سجل المشتريات'!E:M,9,0),"غير مسجلة في المشتريات"))</f>
        <v/>
      </c>
      <c r="I4996" s="27" t="str">
        <f>_xlfn.IFNA(VLOOKUP(E4996,الاوردرات!$B$1:$C$600,2,0),"")</f>
        <v/>
      </c>
      <c r="J4996" s="63"/>
      <c r="L4996" s="125" t="str">
        <f>IF(F4996="","",_xlfn.IFNA((VLOOKUP(F4996,help!L:M,2,0))*G4996,"غير مسجلة في المشتريات"))</f>
        <v/>
      </c>
    </row>
    <row r="4997" spans="2:12" x14ac:dyDescent="0.2">
      <c r="B4997" s="14">
        <f>COUNTIFS($E$3:E4997,تقرير!$E$4)</f>
        <v>21</v>
      </c>
      <c r="C4997" s="48"/>
      <c r="D4997" s="48"/>
      <c r="E4997" s="48"/>
      <c r="F4997" s="50"/>
      <c r="G4997" s="51"/>
      <c r="H4997" s="128" t="str">
        <f>IF(F4997="","",_xlfn.IFNA(VLOOKUP(F4997,'سجل المشتريات'!E:M,9,0),"غير مسجلة في المشتريات"))</f>
        <v/>
      </c>
      <c r="I4997" s="27" t="str">
        <f>_xlfn.IFNA(VLOOKUP(E4997,الاوردرات!$B$1:$C$600,2,0),"")</f>
        <v/>
      </c>
      <c r="J4997" s="63"/>
      <c r="L4997" s="125" t="str">
        <f>IF(F4997="","",_xlfn.IFNA((VLOOKUP(F4997,help!L:M,2,0))*G4997,"غير مسجلة في المشتريات"))</f>
        <v/>
      </c>
    </row>
    <row r="4998" spans="2:12" x14ac:dyDescent="0.2">
      <c r="B4998" s="14">
        <f>COUNTIFS($E$3:E4998,تقرير!$E$4)</f>
        <v>21</v>
      </c>
      <c r="C4998" s="48"/>
      <c r="D4998" s="48"/>
      <c r="E4998" s="48"/>
      <c r="F4998" s="50"/>
      <c r="G4998" s="51"/>
      <c r="H4998" s="128" t="str">
        <f>IF(F4998="","",_xlfn.IFNA(VLOOKUP(F4998,'سجل المشتريات'!E:M,9,0),"غير مسجلة في المشتريات"))</f>
        <v/>
      </c>
      <c r="I4998" s="27" t="str">
        <f>_xlfn.IFNA(VLOOKUP(E4998,الاوردرات!$B$1:$C$600,2,0),"")</f>
        <v/>
      </c>
      <c r="J4998" s="63"/>
      <c r="L4998" s="125" t="str">
        <f>IF(F4998="","",_xlfn.IFNA((VLOOKUP(F4998,help!L:M,2,0))*G4998,"غير مسجلة في المشتريات"))</f>
        <v/>
      </c>
    </row>
    <row r="4999" spans="2:12" x14ac:dyDescent="0.2">
      <c r="B4999" s="14">
        <f>COUNTIFS($E$3:E4999,تقرير!$E$4)</f>
        <v>21</v>
      </c>
      <c r="C4999" s="48"/>
      <c r="D4999" s="48"/>
      <c r="E4999" s="48"/>
      <c r="F4999" s="50"/>
      <c r="G4999" s="51"/>
      <c r="H4999" s="128" t="str">
        <f>IF(F4999="","",_xlfn.IFNA(VLOOKUP(F4999,'سجل المشتريات'!E:M,9,0),"غير مسجلة في المشتريات"))</f>
        <v/>
      </c>
      <c r="I4999" s="27" t="str">
        <f>_xlfn.IFNA(VLOOKUP(E4999,الاوردرات!$B$1:$C$600,2,0),"")</f>
        <v/>
      </c>
      <c r="J4999" s="63"/>
      <c r="L4999" s="125" t="str">
        <f>IF(F4999="","",_xlfn.IFNA((VLOOKUP(F4999,help!L:M,2,0))*G4999,"غير مسجلة في المشتريات"))</f>
        <v/>
      </c>
    </row>
    <row r="5000" spans="2:12" x14ac:dyDescent="0.2">
      <c r="B5000" s="14">
        <f>COUNTIFS($E$3:E5000,تقرير!$E$4)</f>
        <v>21</v>
      </c>
      <c r="C5000" s="48"/>
      <c r="D5000" s="48"/>
      <c r="E5000" s="48"/>
      <c r="F5000" s="50"/>
      <c r="G5000" s="51"/>
      <c r="H5000" s="128" t="str">
        <f>IF(F5000="","",_xlfn.IFNA(VLOOKUP(F5000,'سجل المشتريات'!E:M,9,0),"غير مسجلة في المشتريات"))</f>
        <v/>
      </c>
      <c r="I5000" s="27" t="str">
        <f>_xlfn.IFNA(VLOOKUP(E5000,الاوردرات!$B$1:$C$600,2,0),"")</f>
        <v/>
      </c>
      <c r="J5000" s="63"/>
      <c r="L5000" s="125" t="str">
        <f>IF(F5000="","",_xlfn.IFNA((VLOOKUP(F5000,help!L:M,2,0))*G5000,"غير مسجلة في المشتريات"))</f>
        <v/>
      </c>
    </row>
    <row r="5001" spans="2:12" x14ac:dyDescent="0.2">
      <c r="B5001" s="14">
        <f>COUNTIFS($E$3:E5001,تقرير!$E$4)</f>
        <v>21</v>
      </c>
      <c r="C5001" s="48"/>
      <c r="D5001" s="48"/>
      <c r="E5001" s="48"/>
      <c r="F5001" s="50"/>
      <c r="G5001" s="51"/>
      <c r="H5001" s="128" t="str">
        <f>IF(F5001="","",_xlfn.IFNA(VLOOKUP(F5001,'سجل المشتريات'!E:M,9,0),"غير مسجلة في المشتريات"))</f>
        <v/>
      </c>
      <c r="I5001" s="27" t="str">
        <f>_xlfn.IFNA(VLOOKUP(E5001,الاوردرات!$B$1:$C$600,2,0),"")</f>
        <v/>
      </c>
      <c r="J5001" s="63"/>
      <c r="L5001" s="125" t="str">
        <f>IF(F5001="","",_xlfn.IFNA((VLOOKUP(F5001,help!L:M,2,0))*G5001,"غير مسجلة في المشتريات"))</f>
        <v/>
      </c>
    </row>
    <row r="5002" spans="2:12" x14ac:dyDescent="0.2">
      <c r="B5002" s="14">
        <f>COUNTIFS($E$3:E5002,تقرير!$E$4)</f>
        <v>21</v>
      </c>
      <c r="C5002" s="48"/>
      <c r="D5002" s="48"/>
      <c r="E5002" s="48"/>
      <c r="F5002" s="50"/>
      <c r="G5002" s="51"/>
      <c r="H5002" s="128" t="str">
        <f>IF(F5002="","",_xlfn.IFNA(VLOOKUP(F5002,'سجل المشتريات'!E:M,9,0),"غير مسجلة في المشتريات"))</f>
        <v/>
      </c>
      <c r="I5002" s="27" t="str">
        <f>_xlfn.IFNA(VLOOKUP(E5002,الاوردرات!$B$1:$C$600,2,0),"")</f>
        <v/>
      </c>
      <c r="J5002" s="63"/>
      <c r="L5002" s="125" t="str">
        <f>IF(F5002="","",_xlfn.IFNA((VLOOKUP(F5002,help!L:M,2,0))*G5002,"غير مسجلة في المشتريات"))</f>
        <v/>
      </c>
    </row>
    <row r="5003" spans="2:12" x14ac:dyDescent="0.2">
      <c r="B5003" s="14">
        <f>COUNTIFS($E$3:E5003,تقرير!$E$4)</f>
        <v>21</v>
      </c>
      <c r="C5003" s="48"/>
      <c r="D5003" s="48"/>
      <c r="E5003" s="48"/>
      <c r="F5003" s="50"/>
      <c r="G5003" s="51"/>
      <c r="H5003" s="128" t="str">
        <f>IF(F5003="","",_xlfn.IFNA(VLOOKUP(F5003,'سجل المشتريات'!E:M,9,0),"غير مسجلة في المشتريات"))</f>
        <v/>
      </c>
      <c r="I5003" s="27" t="str">
        <f>_xlfn.IFNA(VLOOKUP(E5003,الاوردرات!$B$1:$C$600,2,0),"")</f>
        <v/>
      </c>
      <c r="J5003" s="63"/>
      <c r="L5003" s="125" t="str">
        <f>IF(F5003="","",_xlfn.IFNA((VLOOKUP(F5003,help!L:M,2,0))*G5003,"غير مسجلة في المشتريات"))</f>
        <v/>
      </c>
    </row>
    <row r="5004" spans="2:12" x14ac:dyDescent="0.2">
      <c r="B5004" s="14">
        <f>COUNTIFS($E$3:E5004,تقرير!$E$4)</f>
        <v>21</v>
      </c>
      <c r="C5004" s="48"/>
      <c r="D5004" s="48"/>
      <c r="E5004" s="48"/>
      <c r="F5004" s="50"/>
      <c r="G5004" s="51"/>
      <c r="H5004" s="128" t="str">
        <f>IF(F5004="","",_xlfn.IFNA(VLOOKUP(F5004,'سجل المشتريات'!E:M,9,0),"غير مسجلة في المشتريات"))</f>
        <v/>
      </c>
      <c r="I5004" s="27" t="str">
        <f>_xlfn.IFNA(VLOOKUP(E5004,الاوردرات!$B$1:$C$600,2,0),"")</f>
        <v/>
      </c>
      <c r="J5004" s="63"/>
      <c r="L5004" s="125" t="str">
        <f>IF(F5004="","",_xlfn.IFNA((VLOOKUP(F5004,help!L:M,2,0))*G5004,"غير مسجلة في المشتريات"))</f>
        <v/>
      </c>
    </row>
    <row r="5005" spans="2:12" x14ac:dyDescent="0.2">
      <c r="B5005" s="14">
        <f>COUNTIFS($E$3:E5005,تقرير!$E$4)</f>
        <v>21</v>
      </c>
      <c r="C5005" s="48"/>
      <c r="D5005" s="48"/>
      <c r="E5005" s="48"/>
      <c r="F5005" s="50"/>
      <c r="G5005" s="51"/>
      <c r="H5005" s="128" t="str">
        <f>IF(F5005="","",_xlfn.IFNA(VLOOKUP(F5005,'سجل المشتريات'!E:M,9,0),"غير مسجلة في المشتريات"))</f>
        <v/>
      </c>
      <c r="I5005" s="27" t="str">
        <f>_xlfn.IFNA(VLOOKUP(E5005,الاوردرات!$B$1:$C$600,2,0),"")</f>
        <v/>
      </c>
      <c r="J5005" s="63"/>
      <c r="L5005" s="125" t="str">
        <f>IF(F5005="","",_xlfn.IFNA((VLOOKUP(F5005,help!L:M,2,0))*G5005,"غير مسجلة في المشتريات"))</f>
        <v/>
      </c>
    </row>
    <row r="5006" spans="2:12" x14ac:dyDescent="0.2">
      <c r="B5006" s="14">
        <f>COUNTIFS($E$3:E5006,تقرير!$E$4)</f>
        <v>21</v>
      </c>
      <c r="C5006" s="48"/>
      <c r="D5006" s="48"/>
      <c r="E5006" s="48"/>
      <c r="F5006" s="50"/>
      <c r="G5006" s="51"/>
      <c r="H5006" s="128" t="str">
        <f>IF(F5006="","",_xlfn.IFNA(VLOOKUP(F5006,'سجل المشتريات'!E:M,9,0),"غير مسجلة في المشتريات"))</f>
        <v/>
      </c>
      <c r="I5006" s="27" t="str">
        <f>_xlfn.IFNA(VLOOKUP(E5006,الاوردرات!$B$1:$C$600,2,0),"")</f>
        <v/>
      </c>
      <c r="J5006" s="63"/>
      <c r="L5006" s="125" t="str">
        <f>IF(F5006="","",_xlfn.IFNA((VLOOKUP(F5006,help!L:M,2,0))*G5006,"غير مسجلة في المشتريات"))</f>
        <v/>
      </c>
    </row>
    <row r="5007" spans="2:12" x14ac:dyDescent="0.2">
      <c r="B5007" s="14">
        <f>COUNTIFS($E$3:E5007,تقرير!$E$4)</f>
        <v>21</v>
      </c>
      <c r="C5007" s="48"/>
      <c r="D5007" s="48"/>
      <c r="E5007" s="48"/>
      <c r="F5007" s="50"/>
      <c r="G5007" s="51"/>
      <c r="H5007" s="128" t="str">
        <f>IF(F5007="","",_xlfn.IFNA(VLOOKUP(F5007,'سجل المشتريات'!E:M,9,0),"غير مسجلة في المشتريات"))</f>
        <v/>
      </c>
      <c r="I5007" s="27" t="str">
        <f>_xlfn.IFNA(VLOOKUP(E5007,الاوردرات!$B$1:$C$600,2,0),"")</f>
        <v/>
      </c>
      <c r="J5007" s="63"/>
      <c r="L5007" s="125" t="str">
        <f>IF(F5007="","",_xlfn.IFNA((VLOOKUP(F5007,help!L:M,2,0))*G5007,"غير مسجلة في المشتريات"))</f>
        <v/>
      </c>
    </row>
    <row r="5008" spans="2:12" x14ac:dyDescent="0.2">
      <c r="B5008" s="14">
        <f>COUNTIFS($E$3:E5008,تقرير!$E$4)</f>
        <v>21</v>
      </c>
      <c r="C5008" s="48"/>
      <c r="D5008" s="48"/>
      <c r="E5008" s="48"/>
      <c r="F5008" s="50"/>
      <c r="G5008" s="51"/>
      <c r="H5008" s="128" t="str">
        <f>IF(F5008="","",_xlfn.IFNA(VLOOKUP(F5008,'سجل المشتريات'!E:M,9,0),"غير مسجلة في المشتريات"))</f>
        <v/>
      </c>
      <c r="I5008" s="27" t="str">
        <f>_xlfn.IFNA(VLOOKUP(E5008,الاوردرات!$B$1:$C$600,2,0),"")</f>
        <v/>
      </c>
      <c r="J5008" s="63"/>
      <c r="L5008" s="125" t="str">
        <f>IF(F5008="","",_xlfn.IFNA((VLOOKUP(F5008,help!L:M,2,0))*G5008,"غير مسجلة في المشتريات"))</f>
        <v/>
      </c>
    </row>
    <row r="5009" spans="2:12" x14ac:dyDescent="0.2">
      <c r="B5009" s="14">
        <f>COUNTIFS($E$3:E5009,تقرير!$E$4)</f>
        <v>21</v>
      </c>
      <c r="C5009" s="48"/>
      <c r="D5009" s="48"/>
      <c r="E5009" s="48"/>
      <c r="F5009" s="50"/>
      <c r="G5009" s="51"/>
      <c r="H5009" s="128" t="str">
        <f>IF(F5009="","",_xlfn.IFNA(VLOOKUP(F5009,'سجل المشتريات'!E:M,9,0),"غير مسجلة في المشتريات"))</f>
        <v/>
      </c>
      <c r="I5009" s="27" t="str">
        <f>_xlfn.IFNA(VLOOKUP(E5009,الاوردرات!$B$1:$C$600,2,0),"")</f>
        <v/>
      </c>
      <c r="J5009" s="63"/>
      <c r="L5009" s="125" t="str">
        <f>IF(F5009="","",_xlfn.IFNA((VLOOKUP(F5009,help!L:M,2,0))*G5009,"غير مسجلة في المشتريات"))</f>
        <v/>
      </c>
    </row>
    <row r="5010" spans="2:12" x14ac:dyDescent="0.2">
      <c r="B5010" s="14">
        <f>COUNTIFS($E$3:E5010,تقرير!$E$4)</f>
        <v>21</v>
      </c>
      <c r="C5010" s="48"/>
      <c r="D5010" s="48"/>
      <c r="E5010" s="48"/>
      <c r="F5010" s="50"/>
      <c r="G5010" s="51"/>
      <c r="H5010" s="128" t="str">
        <f>IF(F5010="","",_xlfn.IFNA(VLOOKUP(F5010,'سجل المشتريات'!E:M,9,0),"غير مسجلة في المشتريات"))</f>
        <v/>
      </c>
      <c r="I5010" s="27" t="str">
        <f>_xlfn.IFNA(VLOOKUP(E5010,الاوردرات!$B$1:$C$600,2,0),"")</f>
        <v/>
      </c>
      <c r="J5010" s="63"/>
      <c r="L5010" s="125" t="str">
        <f>IF(F5010="","",_xlfn.IFNA((VLOOKUP(F5010,help!L:M,2,0))*G5010,"غير مسجلة في المشتريات"))</f>
        <v/>
      </c>
    </row>
    <row r="5011" spans="2:12" x14ac:dyDescent="0.2">
      <c r="B5011" s="14">
        <f>COUNTIFS($E$3:E5011,تقرير!$E$4)</f>
        <v>21</v>
      </c>
      <c r="C5011" s="48"/>
      <c r="D5011" s="48"/>
      <c r="E5011" s="48"/>
      <c r="F5011" s="50"/>
      <c r="G5011" s="51"/>
      <c r="H5011" s="128" t="str">
        <f>IF(F5011="","",_xlfn.IFNA(VLOOKUP(F5011,'سجل المشتريات'!E:M,9,0),"غير مسجلة في المشتريات"))</f>
        <v/>
      </c>
      <c r="I5011" s="27" t="str">
        <f>_xlfn.IFNA(VLOOKUP(E5011,الاوردرات!$B$1:$C$600,2,0),"")</f>
        <v/>
      </c>
      <c r="J5011" s="63"/>
      <c r="L5011" s="125" t="str">
        <f>IF(F5011="","",_xlfn.IFNA((VLOOKUP(F5011,help!L:M,2,0))*G5011,"غير مسجلة في المشتريات"))</f>
        <v/>
      </c>
    </row>
    <row r="5012" spans="2:12" x14ac:dyDescent="0.2">
      <c r="B5012" s="14">
        <f>COUNTIFS($E$3:E5012,تقرير!$E$4)</f>
        <v>21</v>
      </c>
      <c r="C5012" s="48"/>
      <c r="D5012" s="48"/>
      <c r="E5012" s="48"/>
      <c r="F5012" s="50"/>
      <c r="G5012" s="51"/>
      <c r="H5012" s="128" t="str">
        <f>IF(F5012="","",_xlfn.IFNA(VLOOKUP(F5012,'سجل المشتريات'!E:M,9,0),"غير مسجلة في المشتريات"))</f>
        <v/>
      </c>
      <c r="I5012" s="27" t="str">
        <f>_xlfn.IFNA(VLOOKUP(E5012,الاوردرات!$B$1:$C$600,2,0),"")</f>
        <v/>
      </c>
      <c r="J5012" s="63"/>
      <c r="L5012" s="125" t="str">
        <f>IF(F5012="","",_xlfn.IFNA((VLOOKUP(F5012,help!L:M,2,0))*G5012,"غير مسجلة في المشتريات"))</f>
        <v/>
      </c>
    </row>
    <row r="5013" spans="2:12" x14ac:dyDescent="0.2">
      <c r="B5013" s="14">
        <f>COUNTIFS($E$3:E5013,تقرير!$E$4)</f>
        <v>21</v>
      </c>
      <c r="C5013" s="48"/>
      <c r="D5013" s="48"/>
      <c r="E5013" s="48"/>
      <c r="F5013" s="50"/>
      <c r="G5013" s="51"/>
      <c r="H5013" s="128" t="str">
        <f>IF(F5013="","",_xlfn.IFNA(VLOOKUP(F5013,'سجل المشتريات'!E:M,9,0),"غير مسجلة في المشتريات"))</f>
        <v/>
      </c>
      <c r="I5013" s="27" t="str">
        <f>_xlfn.IFNA(VLOOKUP(E5013,الاوردرات!$B$1:$C$600,2,0),"")</f>
        <v/>
      </c>
      <c r="J5013" s="63"/>
      <c r="L5013" s="125" t="str">
        <f>IF(F5013="","",_xlfn.IFNA((VLOOKUP(F5013,help!L:M,2,0))*G5013,"غير مسجلة في المشتريات"))</f>
        <v/>
      </c>
    </row>
    <row r="5014" spans="2:12" x14ac:dyDescent="0.2">
      <c r="B5014" s="14">
        <f>COUNTIFS($E$3:E5014,تقرير!$E$4)</f>
        <v>21</v>
      </c>
      <c r="C5014" s="48"/>
      <c r="D5014" s="48"/>
      <c r="E5014" s="48"/>
      <c r="F5014" s="50"/>
      <c r="G5014" s="51"/>
      <c r="H5014" s="128" t="str">
        <f>IF(F5014="","",_xlfn.IFNA(VLOOKUP(F5014,'سجل المشتريات'!E:M,9,0),"غير مسجلة في المشتريات"))</f>
        <v/>
      </c>
      <c r="I5014" s="27" t="str">
        <f>_xlfn.IFNA(VLOOKUP(E5014,الاوردرات!$B$1:$C$600,2,0),"")</f>
        <v/>
      </c>
      <c r="J5014" s="63"/>
      <c r="L5014" s="125" t="str">
        <f>IF(F5014="","",_xlfn.IFNA((VLOOKUP(F5014,help!L:M,2,0))*G5014,"غير مسجلة في المشتريات"))</f>
        <v/>
      </c>
    </row>
    <row r="5015" spans="2:12" x14ac:dyDescent="0.2">
      <c r="B5015" s="14">
        <f>COUNTIFS($E$3:E5015,تقرير!$E$4)</f>
        <v>21</v>
      </c>
      <c r="C5015" s="48"/>
      <c r="D5015" s="48"/>
      <c r="E5015" s="48"/>
      <c r="F5015" s="50"/>
      <c r="G5015" s="51"/>
      <c r="H5015" s="128" t="str">
        <f>IF(F5015="","",_xlfn.IFNA(VLOOKUP(F5015,'سجل المشتريات'!E:M,9,0),"غير مسجلة في المشتريات"))</f>
        <v/>
      </c>
      <c r="I5015" s="27" t="str">
        <f>_xlfn.IFNA(VLOOKUP(E5015,الاوردرات!$B$1:$C$600,2,0),"")</f>
        <v/>
      </c>
      <c r="J5015" s="63"/>
      <c r="L5015" s="125" t="str">
        <f>IF(F5015="","",_xlfn.IFNA((VLOOKUP(F5015,help!L:M,2,0))*G5015,"غير مسجلة في المشتريات"))</f>
        <v/>
      </c>
    </row>
    <row r="5016" spans="2:12" x14ac:dyDescent="0.2">
      <c r="B5016" s="14">
        <f>COUNTIFS($E$3:E5016,تقرير!$E$4)</f>
        <v>21</v>
      </c>
      <c r="C5016" s="48"/>
      <c r="D5016" s="48"/>
      <c r="E5016" s="48"/>
      <c r="F5016" s="50"/>
      <c r="G5016" s="51"/>
      <c r="H5016" s="128" t="str">
        <f>IF(F5016="","",_xlfn.IFNA(VLOOKUP(F5016,'سجل المشتريات'!E:M,9,0),"غير مسجلة في المشتريات"))</f>
        <v/>
      </c>
      <c r="I5016" s="27" t="str">
        <f>_xlfn.IFNA(VLOOKUP(E5016,الاوردرات!$B$1:$C$600,2,0),"")</f>
        <v/>
      </c>
      <c r="J5016" s="63"/>
      <c r="L5016" s="125" t="str">
        <f>IF(F5016="","",_xlfn.IFNA((VLOOKUP(F5016,help!L:M,2,0))*G5016,"غير مسجلة في المشتريات"))</f>
        <v/>
      </c>
    </row>
    <row r="5017" spans="2:12" x14ac:dyDescent="0.2">
      <c r="B5017" s="14">
        <f>COUNTIFS($E$3:E5017,تقرير!$E$4)</f>
        <v>21</v>
      </c>
      <c r="C5017" s="48"/>
      <c r="D5017" s="48"/>
      <c r="E5017" s="48"/>
      <c r="F5017" s="50"/>
      <c r="G5017" s="51"/>
      <c r="H5017" s="128" t="str">
        <f>IF(F5017="","",_xlfn.IFNA(VLOOKUP(F5017,'سجل المشتريات'!E:M,9,0),"غير مسجلة في المشتريات"))</f>
        <v/>
      </c>
      <c r="I5017" s="27" t="str">
        <f>_xlfn.IFNA(VLOOKUP(E5017,الاوردرات!$B$1:$C$600,2,0),"")</f>
        <v/>
      </c>
      <c r="J5017" s="63"/>
      <c r="L5017" s="125" t="str">
        <f>IF(F5017="","",_xlfn.IFNA((VLOOKUP(F5017,help!L:M,2,0))*G5017,"غير مسجلة في المشتريات"))</f>
        <v/>
      </c>
    </row>
    <row r="5018" spans="2:12" x14ac:dyDescent="0.2">
      <c r="B5018" s="14">
        <f>COUNTIFS($E$3:E5018,تقرير!$E$4)</f>
        <v>21</v>
      </c>
      <c r="C5018" s="48"/>
      <c r="D5018" s="48"/>
      <c r="E5018" s="48"/>
      <c r="F5018" s="50"/>
      <c r="G5018" s="51"/>
      <c r="H5018" s="128" t="str">
        <f>IF(F5018="","",_xlfn.IFNA(VLOOKUP(F5018,'سجل المشتريات'!E:M,9,0),"غير مسجلة في المشتريات"))</f>
        <v/>
      </c>
      <c r="I5018" s="27" t="str">
        <f>_xlfn.IFNA(VLOOKUP(E5018,الاوردرات!$B$1:$C$600,2,0),"")</f>
        <v/>
      </c>
      <c r="J5018" s="63"/>
      <c r="L5018" s="125" t="str">
        <f>IF(F5018="","",_xlfn.IFNA((VLOOKUP(F5018,help!L:M,2,0))*G5018,"غير مسجلة في المشتريات"))</f>
        <v/>
      </c>
    </row>
    <row r="5019" spans="2:12" x14ac:dyDescent="0.2">
      <c r="B5019" s="14">
        <f>COUNTIFS($E$3:E5019,تقرير!$E$4)</f>
        <v>21</v>
      </c>
      <c r="C5019" s="48"/>
      <c r="D5019" s="48"/>
      <c r="E5019" s="48"/>
      <c r="F5019" s="50"/>
      <c r="G5019" s="51"/>
      <c r="H5019" s="128" t="str">
        <f>IF(F5019="","",_xlfn.IFNA(VLOOKUP(F5019,'سجل المشتريات'!E:M,9,0),"غير مسجلة في المشتريات"))</f>
        <v/>
      </c>
      <c r="I5019" s="27" t="str">
        <f>_xlfn.IFNA(VLOOKUP(E5019,الاوردرات!$B$1:$C$600,2,0),"")</f>
        <v/>
      </c>
      <c r="J5019" s="63"/>
      <c r="L5019" s="125" t="str">
        <f>IF(F5019="","",_xlfn.IFNA((VLOOKUP(F5019,help!L:M,2,0))*G5019,"غير مسجلة في المشتريات"))</f>
        <v/>
      </c>
    </row>
    <row r="5020" spans="2:12" x14ac:dyDescent="0.2">
      <c r="B5020" s="14">
        <f>COUNTIFS($E$3:E5020,تقرير!$E$4)</f>
        <v>21</v>
      </c>
      <c r="C5020" s="48"/>
      <c r="D5020" s="48"/>
      <c r="E5020" s="48"/>
      <c r="F5020" s="50"/>
      <c r="G5020" s="51"/>
      <c r="H5020" s="128" t="str">
        <f>IF(F5020="","",_xlfn.IFNA(VLOOKUP(F5020,'سجل المشتريات'!E:M,9,0),"غير مسجلة في المشتريات"))</f>
        <v/>
      </c>
      <c r="I5020" s="27" t="str">
        <f>_xlfn.IFNA(VLOOKUP(E5020,الاوردرات!$B$1:$C$600,2,0),"")</f>
        <v/>
      </c>
      <c r="J5020" s="63"/>
      <c r="L5020" s="125" t="str">
        <f>IF(F5020="","",_xlfn.IFNA((VLOOKUP(F5020,help!L:M,2,0))*G5020,"غير مسجلة في المشتريات"))</f>
        <v/>
      </c>
    </row>
    <row r="5021" spans="2:12" x14ac:dyDescent="0.2">
      <c r="B5021" s="14">
        <f>COUNTIFS($E$3:E5021,تقرير!$E$4)</f>
        <v>21</v>
      </c>
      <c r="C5021" s="48"/>
      <c r="D5021" s="48"/>
      <c r="E5021" s="48"/>
      <c r="F5021" s="50"/>
      <c r="G5021" s="51"/>
      <c r="H5021" s="128" t="str">
        <f>IF(F5021="","",_xlfn.IFNA(VLOOKUP(F5021,'سجل المشتريات'!E:M,9,0),"غير مسجلة في المشتريات"))</f>
        <v/>
      </c>
      <c r="I5021" s="27" t="str">
        <f>_xlfn.IFNA(VLOOKUP(E5021,الاوردرات!$B$1:$C$600,2,0),"")</f>
        <v/>
      </c>
      <c r="J5021" s="63"/>
      <c r="L5021" s="125" t="str">
        <f>IF(F5021="","",_xlfn.IFNA((VLOOKUP(F5021,help!L:M,2,0))*G5021,"غير مسجلة في المشتريات"))</f>
        <v/>
      </c>
    </row>
    <row r="5022" spans="2:12" x14ac:dyDescent="0.2">
      <c r="B5022" s="14">
        <f>COUNTIFS($E$3:E5022,تقرير!$E$4)</f>
        <v>21</v>
      </c>
      <c r="C5022" s="48"/>
      <c r="D5022" s="48"/>
      <c r="E5022" s="48"/>
      <c r="F5022" s="50"/>
      <c r="G5022" s="51"/>
      <c r="H5022" s="128" t="str">
        <f>IF(F5022="","",_xlfn.IFNA(VLOOKUP(F5022,'سجل المشتريات'!E:M,9,0),"غير مسجلة في المشتريات"))</f>
        <v/>
      </c>
      <c r="I5022" s="27" t="str">
        <f>_xlfn.IFNA(VLOOKUP(E5022,الاوردرات!$B$1:$C$600,2,0),"")</f>
        <v/>
      </c>
      <c r="J5022" s="63"/>
      <c r="L5022" s="125" t="str">
        <f>IF(F5022="","",_xlfn.IFNA((VLOOKUP(F5022,help!L:M,2,0))*G5022,"غير مسجلة في المشتريات"))</f>
        <v/>
      </c>
    </row>
    <row r="5023" spans="2:12" x14ac:dyDescent="0.2">
      <c r="B5023" s="14">
        <f>COUNTIFS($E$3:E5023,تقرير!$E$4)</f>
        <v>21</v>
      </c>
      <c r="C5023" s="48"/>
      <c r="D5023" s="48"/>
      <c r="E5023" s="48"/>
      <c r="F5023" s="50"/>
      <c r="G5023" s="51"/>
      <c r="H5023" s="128" t="str">
        <f>IF(F5023="","",_xlfn.IFNA(VLOOKUP(F5023,'سجل المشتريات'!E:M,9,0),"غير مسجلة في المشتريات"))</f>
        <v/>
      </c>
      <c r="I5023" s="27" t="str">
        <f>_xlfn.IFNA(VLOOKUP(E5023,الاوردرات!$B$1:$C$600,2,0),"")</f>
        <v/>
      </c>
      <c r="J5023" s="63"/>
      <c r="L5023" s="125" t="str">
        <f>IF(F5023="","",_xlfn.IFNA((VLOOKUP(F5023,help!L:M,2,0))*G5023,"غير مسجلة في المشتريات"))</f>
        <v/>
      </c>
    </row>
    <row r="5024" spans="2:12" x14ac:dyDescent="0.2">
      <c r="B5024" s="14">
        <f>COUNTIFS($E$3:E5024,تقرير!$E$4)</f>
        <v>21</v>
      </c>
      <c r="C5024" s="48"/>
      <c r="D5024" s="48"/>
      <c r="E5024" s="48"/>
      <c r="F5024" s="50"/>
      <c r="G5024" s="51"/>
      <c r="H5024" s="128" t="str">
        <f>IF(F5024="","",_xlfn.IFNA(VLOOKUP(F5024,'سجل المشتريات'!E:M,9,0),"غير مسجلة في المشتريات"))</f>
        <v/>
      </c>
      <c r="I5024" s="27" t="str">
        <f>_xlfn.IFNA(VLOOKUP(E5024,الاوردرات!$B$1:$C$600,2,0),"")</f>
        <v/>
      </c>
      <c r="J5024" s="63"/>
      <c r="L5024" s="125" t="str">
        <f>IF(F5024="","",_xlfn.IFNA((VLOOKUP(F5024,help!L:M,2,0))*G5024,"غير مسجلة في المشتريات"))</f>
        <v/>
      </c>
    </row>
    <row r="5025" spans="2:12" x14ac:dyDescent="0.2">
      <c r="B5025" s="14">
        <f>COUNTIFS($E$3:E5025,تقرير!$E$4)</f>
        <v>21</v>
      </c>
      <c r="C5025" s="48"/>
      <c r="D5025" s="48"/>
      <c r="E5025" s="48"/>
      <c r="F5025" s="50"/>
      <c r="G5025" s="51"/>
      <c r="H5025" s="128" t="str">
        <f>IF(F5025="","",_xlfn.IFNA(VLOOKUP(F5025,'سجل المشتريات'!E:M,9,0),"غير مسجلة في المشتريات"))</f>
        <v/>
      </c>
      <c r="I5025" s="27" t="str">
        <f>_xlfn.IFNA(VLOOKUP(E5025,الاوردرات!$B$1:$C$600,2,0),"")</f>
        <v/>
      </c>
      <c r="J5025" s="63"/>
      <c r="L5025" s="125" t="str">
        <f>IF(F5025="","",_xlfn.IFNA((VLOOKUP(F5025,help!L:M,2,0))*G5025,"غير مسجلة في المشتريات"))</f>
        <v/>
      </c>
    </row>
    <row r="5026" spans="2:12" x14ac:dyDescent="0.2">
      <c r="B5026" s="14">
        <f>COUNTIFS($E$3:E5026,تقرير!$E$4)</f>
        <v>21</v>
      </c>
      <c r="C5026" s="48"/>
      <c r="D5026" s="48"/>
      <c r="E5026" s="48"/>
      <c r="F5026" s="50"/>
      <c r="G5026" s="51"/>
      <c r="H5026" s="128" t="str">
        <f>IF(F5026="","",_xlfn.IFNA(VLOOKUP(F5026,'سجل المشتريات'!E:M,9,0),"غير مسجلة في المشتريات"))</f>
        <v/>
      </c>
      <c r="I5026" s="27" t="str">
        <f>_xlfn.IFNA(VLOOKUP(E5026,الاوردرات!$B$1:$C$600,2,0),"")</f>
        <v/>
      </c>
      <c r="J5026" s="63"/>
      <c r="L5026" s="125" t="str">
        <f>IF(F5026="","",_xlfn.IFNA((VLOOKUP(F5026,help!L:M,2,0))*G5026,"غير مسجلة في المشتريات"))</f>
        <v/>
      </c>
    </row>
    <row r="5027" spans="2:12" x14ac:dyDescent="0.2">
      <c r="B5027" s="14">
        <f>COUNTIFS($E$3:E5027,تقرير!$E$4)</f>
        <v>21</v>
      </c>
      <c r="C5027" s="48"/>
      <c r="D5027" s="48"/>
      <c r="E5027" s="48"/>
      <c r="F5027" s="50"/>
      <c r="G5027" s="51"/>
      <c r="H5027" s="128" t="str">
        <f>IF(F5027="","",_xlfn.IFNA(VLOOKUP(F5027,'سجل المشتريات'!E:M,9,0),"غير مسجلة في المشتريات"))</f>
        <v/>
      </c>
      <c r="I5027" s="27" t="str">
        <f>_xlfn.IFNA(VLOOKUP(E5027,الاوردرات!$B$1:$C$600,2,0),"")</f>
        <v/>
      </c>
      <c r="J5027" s="63"/>
      <c r="L5027" s="125" t="str">
        <f>IF(F5027="","",_xlfn.IFNA((VLOOKUP(F5027,help!L:M,2,0))*G5027,"غير مسجلة في المشتريات"))</f>
        <v/>
      </c>
    </row>
    <row r="5028" spans="2:12" x14ac:dyDescent="0.2">
      <c r="B5028" s="14">
        <f>COUNTIFS($E$3:E5028,تقرير!$E$4)</f>
        <v>21</v>
      </c>
      <c r="C5028" s="48"/>
      <c r="D5028" s="48"/>
      <c r="E5028" s="48"/>
      <c r="F5028" s="50"/>
      <c r="G5028" s="51"/>
      <c r="H5028" s="128" t="str">
        <f>IF(F5028="","",_xlfn.IFNA(VLOOKUP(F5028,'سجل المشتريات'!E:M,9,0),"غير مسجلة في المشتريات"))</f>
        <v/>
      </c>
      <c r="I5028" s="27" t="str">
        <f>_xlfn.IFNA(VLOOKUP(E5028,الاوردرات!$B$1:$C$600,2,0),"")</f>
        <v/>
      </c>
      <c r="J5028" s="63"/>
      <c r="L5028" s="125" t="str">
        <f>IF(F5028="","",_xlfn.IFNA((VLOOKUP(F5028,help!L:M,2,0))*G5028,"غير مسجلة في المشتريات"))</f>
        <v/>
      </c>
    </row>
    <row r="5029" spans="2:12" x14ac:dyDescent="0.2">
      <c r="B5029" s="14">
        <f>COUNTIFS($E$3:E5029,تقرير!$E$4)</f>
        <v>21</v>
      </c>
      <c r="C5029" s="48"/>
      <c r="D5029" s="48"/>
      <c r="E5029" s="48"/>
      <c r="F5029" s="50"/>
      <c r="G5029" s="51"/>
      <c r="H5029" s="128" t="str">
        <f>IF(F5029="","",_xlfn.IFNA(VLOOKUP(F5029,'سجل المشتريات'!E:M,9,0),"غير مسجلة في المشتريات"))</f>
        <v/>
      </c>
      <c r="I5029" s="27" t="str">
        <f>_xlfn.IFNA(VLOOKUP(E5029,الاوردرات!$B$1:$C$600,2,0),"")</f>
        <v/>
      </c>
      <c r="J5029" s="63"/>
      <c r="L5029" s="125" t="str">
        <f>IF(F5029="","",_xlfn.IFNA((VLOOKUP(F5029,help!L:M,2,0))*G5029,"غير مسجلة في المشتريات"))</f>
        <v/>
      </c>
    </row>
    <row r="5030" spans="2:12" x14ac:dyDescent="0.2">
      <c r="B5030" s="14">
        <f>COUNTIFS($E$3:E5030,تقرير!$E$4)</f>
        <v>21</v>
      </c>
      <c r="C5030" s="48"/>
      <c r="D5030" s="48"/>
      <c r="E5030" s="48"/>
      <c r="F5030" s="50"/>
      <c r="G5030" s="51"/>
      <c r="H5030" s="128" t="str">
        <f>IF(F5030="","",_xlfn.IFNA(VLOOKUP(F5030,'سجل المشتريات'!E:M,9,0),"غير مسجلة في المشتريات"))</f>
        <v/>
      </c>
      <c r="I5030" s="27" t="str">
        <f>_xlfn.IFNA(VLOOKUP(E5030,الاوردرات!$B$1:$C$600,2,0),"")</f>
        <v/>
      </c>
      <c r="J5030" s="63"/>
      <c r="L5030" s="125" t="str">
        <f>IF(F5030="","",_xlfn.IFNA((VLOOKUP(F5030,help!L:M,2,0))*G5030,"غير مسجلة في المشتريات"))</f>
        <v/>
      </c>
    </row>
    <row r="5031" spans="2:12" x14ac:dyDescent="0.2">
      <c r="B5031" s="14">
        <f>COUNTIFS($E$3:E5031,تقرير!$E$4)</f>
        <v>21</v>
      </c>
      <c r="C5031" s="48"/>
      <c r="D5031" s="48"/>
      <c r="E5031" s="48"/>
      <c r="F5031" s="50"/>
      <c r="G5031" s="51"/>
      <c r="H5031" s="128" t="str">
        <f>IF(F5031="","",_xlfn.IFNA(VLOOKUP(F5031,'سجل المشتريات'!E:M,9,0),"غير مسجلة في المشتريات"))</f>
        <v/>
      </c>
      <c r="I5031" s="27" t="str">
        <f>_xlfn.IFNA(VLOOKUP(E5031,الاوردرات!$B$1:$C$600,2,0),"")</f>
        <v/>
      </c>
      <c r="J5031" s="63"/>
      <c r="L5031" s="125" t="str">
        <f>IF(F5031="","",_xlfn.IFNA((VLOOKUP(F5031,help!L:M,2,0))*G5031,"غير مسجلة في المشتريات"))</f>
        <v/>
      </c>
    </row>
    <row r="5032" spans="2:12" x14ac:dyDescent="0.2">
      <c r="B5032" s="14">
        <f>COUNTIFS($E$3:E5032,تقرير!$E$4)</f>
        <v>21</v>
      </c>
      <c r="C5032" s="48"/>
      <c r="D5032" s="48"/>
      <c r="E5032" s="48"/>
      <c r="F5032" s="50"/>
      <c r="G5032" s="51"/>
      <c r="H5032" s="128" t="str">
        <f>IF(F5032="","",_xlfn.IFNA(VLOOKUP(F5032,'سجل المشتريات'!E:M,9,0),"غير مسجلة في المشتريات"))</f>
        <v/>
      </c>
      <c r="I5032" s="27" t="str">
        <f>_xlfn.IFNA(VLOOKUP(E5032,الاوردرات!$B$1:$C$600,2,0),"")</f>
        <v/>
      </c>
      <c r="J5032" s="63"/>
      <c r="L5032" s="125" t="str">
        <f>IF(F5032="","",_xlfn.IFNA((VLOOKUP(F5032,help!L:M,2,0))*G5032,"غير مسجلة في المشتريات"))</f>
        <v/>
      </c>
    </row>
    <row r="5033" spans="2:12" x14ac:dyDescent="0.2">
      <c r="B5033" s="14">
        <f>COUNTIFS($E$3:E5033,تقرير!$E$4)</f>
        <v>21</v>
      </c>
      <c r="C5033" s="48"/>
      <c r="D5033" s="48"/>
      <c r="E5033" s="48"/>
      <c r="F5033" s="50"/>
      <c r="G5033" s="51"/>
      <c r="H5033" s="128" t="str">
        <f>IF(F5033="","",_xlfn.IFNA(VLOOKUP(F5033,'سجل المشتريات'!E:M,9,0),"غير مسجلة في المشتريات"))</f>
        <v/>
      </c>
      <c r="I5033" s="27" t="str">
        <f>_xlfn.IFNA(VLOOKUP(E5033,الاوردرات!$B$1:$C$600,2,0),"")</f>
        <v/>
      </c>
      <c r="J5033" s="63"/>
      <c r="L5033" s="125" t="str">
        <f>IF(F5033="","",_xlfn.IFNA((VLOOKUP(F5033,help!L:M,2,0))*G5033,"غير مسجلة في المشتريات"))</f>
        <v/>
      </c>
    </row>
    <row r="5034" spans="2:12" x14ac:dyDescent="0.2">
      <c r="B5034" s="14">
        <f>COUNTIFS($E$3:E5034,تقرير!$E$4)</f>
        <v>21</v>
      </c>
      <c r="C5034" s="48"/>
      <c r="D5034" s="48"/>
      <c r="E5034" s="48"/>
      <c r="F5034" s="50"/>
      <c r="G5034" s="51"/>
      <c r="H5034" s="128" t="str">
        <f>IF(F5034="","",_xlfn.IFNA(VLOOKUP(F5034,'سجل المشتريات'!E:M,9,0),"غير مسجلة في المشتريات"))</f>
        <v/>
      </c>
      <c r="I5034" s="27" t="str">
        <f>_xlfn.IFNA(VLOOKUP(E5034,الاوردرات!$B$1:$C$600,2,0),"")</f>
        <v/>
      </c>
      <c r="J5034" s="63"/>
      <c r="L5034" s="125" t="str">
        <f>IF(F5034="","",_xlfn.IFNA((VLOOKUP(F5034,help!L:M,2,0))*G5034,"غير مسجلة في المشتريات"))</f>
        <v/>
      </c>
    </row>
    <row r="5035" spans="2:12" x14ac:dyDescent="0.2">
      <c r="B5035" s="14">
        <f>COUNTIFS($E$3:E5035,تقرير!$E$4)</f>
        <v>21</v>
      </c>
      <c r="C5035" s="48"/>
      <c r="D5035" s="48"/>
      <c r="E5035" s="48"/>
      <c r="F5035" s="50"/>
      <c r="G5035" s="51"/>
      <c r="H5035" s="128" t="str">
        <f>IF(F5035="","",_xlfn.IFNA(VLOOKUP(F5035,'سجل المشتريات'!E:M,9,0),"غير مسجلة في المشتريات"))</f>
        <v/>
      </c>
      <c r="I5035" s="27" t="str">
        <f>_xlfn.IFNA(VLOOKUP(E5035,الاوردرات!$B$1:$C$600,2,0),"")</f>
        <v/>
      </c>
      <c r="J5035" s="63"/>
      <c r="L5035" s="125" t="str">
        <f>IF(F5035="","",_xlfn.IFNA((VLOOKUP(F5035,help!L:M,2,0))*G5035,"غير مسجلة في المشتريات"))</f>
        <v/>
      </c>
    </row>
    <row r="5036" spans="2:12" x14ac:dyDescent="0.2">
      <c r="B5036" s="14">
        <f>COUNTIFS($E$3:E5036,تقرير!$E$4)</f>
        <v>21</v>
      </c>
      <c r="C5036" s="48"/>
      <c r="D5036" s="48"/>
      <c r="E5036" s="48"/>
      <c r="F5036" s="50"/>
      <c r="G5036" s="51"/>
      <c r="H5036" s="128" t="str">
        <f>IF(F5036="","",_xlfn.IFNA(VLOOKUP(F5036,'سجل المشتريات'!E:M,9,0),"غير مسجلة في المشتريات"))</f>
        <v/>
      </c>
      <c r="I5036" s="27" t="str">
        <f>_xlfn.IFNA(VLOOKUP(E5036,الاوردرات!$B$1:$C$600,2,0),"")</f>
        <v/>
      </c>
      <c r="J5036" s="63"/>
      <c r="L5036" s="125" t="str">
        <f>IF(F5036="","",_xlfn.IFNA((VLOOKUP(F5036,help!L:M,2,0))*G5036,"غير مسجلة في المشتريات"))</f>
        <v/>
      </c>
    </row>
    <row r="5037" spans="2:12" x14ac:dyDescent="0.2">
      <c r="B5037" s="14">
        <f>COUNTIFS($E$3:E5037,تقرير!$E$4)</f>
        <v>21</v>
      </c>
      <c r="C5037" s="48"/>
      <c r="D5037" s="48"/>
      <c r="E5037" s="48"/>
      <c r="F5037" s="50"/>
      <c r="G5037" s="51"/>
      <c r="H5037" s="128" t="str">
        <f>IF(F5037="","",_xlfn.IFNA(VLOOKUP(F5037,'سجل المشتريات'!E:M,9,0),"غير مسجلة في المشتريات"))</f>
        <v/>
      </c>
      <c r="I5037" s="27" t="str">
        <f>_xlfn.IFNA(VLOOKUP(E5037,الاوردرات!$B$1:$C$600,2,0),"")</f>
        <v/>
      </c>
      <c r="J5037" s="63"/>
      <c r="L5037" s="125" t="str">
        <f>IF(F5037="","",_xlfn.IFNA((VLOOKUP(F5037,help!L:M,2,0))*G5037,"غير مسجلة في المشتريات"))</f>
        <v/>
      </c>
    </row>
    <row r="5038" spans="2:12" x14ac:dyDescent="0.2">
      <c r="B5038" s="14">
        <f>COUNTIFS($E$3:E5038,تقرير!$E$4)</f>
        <v>21</v>
      </c>
      <c r="C5038" s="48"/>
      <c r="D5038" s="48"/>
      <c r="E5038" s="48"/>
      <c r="F5038" s="50"/>
      <c r="G5038" s="51"/>
      <c r="H5038" s="128" t="str">
        <f>IF(F5038="","",_xlfn.IFNA(VLOOKUP(F5038,'سجل المشتريات'!E:M,9,0),"غير مسجلة في المشتريات"))</f>
        <v/>
      </c>
      <c r="I5038" s="27" t="str">
        <f>_xlfn.IFNA(VLOOKUP(E5038,الاوردرات!$B$1:$C$600,2,0),"")</f>
        <v/>
      </c>
      <c r="J5038" s="63"/>
      <c r="L5038" s="125" t="str">
        <f>IF(F5038="","",_xlfn.IFNA((VLOOKUP(F5038,help!L:M,2,0))*G5038,"غير مسجلة في المشتريات"))</f>
        <v/>
      </c>
    </row>
    <row r="5039" spans="2:12" x14ac:dyDescent="0.2">
      <c r="B5039" s="14">
        <f>COUNTIFS($E$3:E5039,تقرير!$E$4)</f>
        <v>21</v>
      </c>
      <c r="C5039" s="48"/>
      <c r="D5039" s="48"/>
      <c r="E5039" s="48"/>
      <c r="F5039" s="50"/>
      <c r="G5039" s="51"/>
      <c r="H5039" s="128" t="str">
        <f>IF(F5039="","",_xlfn.IFNA(VLOOKUP(F5039,'سجل المشتريات'!E:M,9,0),"غير مسجلة في المشتريات"))</f>
        <v/>
      </c>
      <c r="I5039" s="27" t="str">
        <f>_xlfn.IFNA(VLOOKUP(E5039,الاوردرات!$B$1:$C$600,2,0),"")</f>
        <v/>
      </c>
      <c r="J5039" s="63"/>
      <c r="L5039" s="125" t="str">
        <f>IF(F5039="","",_xlfn.IFNA((VLOOKUP(F5039,help!L:M,2,0))*G5039,"غير مسجلة في المشتريات"))</f>
        <v/>
      </c>
    </row>
    <row r="5040" spans="2:12" x14ac:dyDescent="0.2">
      <c r="B5040" s="14">
        <f>COUNTIFS($E$3:E5040,تقرير!$E$4)</f>
        <v>21</v>
      </c>
      <c r="C5040" s="48"/>
      <c r="D5040" s="48"/>
      <c r="E5040" s="48"/>
      <c r="F5040" s="50"/>
      <c r="G5040" s="51"/>
      <c r="H5040" s="128" t="str">
        <f>IF(F5040="","",_xlfn.IFNA(VLOOKUP(F5040,'سجل المشتريات'!E:M,9,0),"غير مسجلة في المشتريات"))</f>
        <v/>
      </c>
      <c r="I5040" s="27" t="str">
        <f>_xlfn.IFNA(VLOOKUP(E5040,الاوردرات!$B$1:$C$600,2,0),"")</f>
        <v/>
      </c>
      <c r="J5040" s="63"/>
      <c r="L5040" s="125" t="str">
        <f>IF(F5040="","",_xlfn.IFNA((VLOOKUP(F5040,help!L:M,2,0))*G5040,"غير مسجلة في المشتريات"))</f>
        <v/>
      </c>
    </row>
    <row r="5041" spans="2:12" x14ac:dyDescent="0.2">
      <c r="B5041" s="14">
        <f>COUNTIFS($E$3:E5041,تقرير!$E$4)</f>
        <v>21</v>
      </c>
      <c r="C5041" s="48"/>
      <c r="D5041" s="48"/>
      <c r="E5041" s="48"/>
      <c r="F5041" s="50"/>
      <c r="G5041" s="51"/>
      <c r="H5041" s="128" t="str">
        <f>IF(F5041="","",_xlfn.IFNA(VLOOKUP(F5041,'سجل المشتريات'!E:M,9,0),"غير مسجلة في المشتريات"))</f>
        <v/>
      </c>
      <c r="I5041" s="27" t="str">
        <f>_xlfn.IFNA(VLOOKUP(E5041,الاوردرات!$B$1:$C$600,2,0),"")</f>
        <v/>
      </c>
      <c r="J5041" s="63"/>
      <c r="L5041" s="125" t="str">
        <f>IF(F5041="","",_xlfn.IFNA((VLOOKUP(F5041,help!L:M,2,0))*G5041,"غير مسجلة في المشتريات"))</f>
        <v/>
      </c>
    </row>
    <row r="5042" spans="2:12" x14ac:dyDescent="0.2">
      <c r="B5042" s="14">
        <f>COUNTIFS($E$3:E5042,تقرير!$E$4)</f>
        <v>21</v>
      </c>
      <c r="C5042" s="48"/>
      <c r="D5042" s="48"/>
      <c r="E5042" s="48"/>
      <c r="F5042" s="50"/>
      <c r="G5042" s="51"/>
      <c r="H5042" s="128" t="str">
        <f>IF(F5042="","",_xlfn.IFNA(VLOOKUP(F5042,'سجل المشتريات'!E:M,9,0),"غير مسجلة في المشتريات"))</f>
        <v/>
      </c>
      <c r="I5042" s="27" t="str">
        <f>_xlfn.IFNA(VLOOKUP(E5042,الاوردرات!$B$1:$C$600,2,0),"")</f>
        <v/>
      </c>
      <c r="J5042" s="63"/>
      <c r="L5042" s="125" t="str">
        <f>IF(F5042="","",_xlfn.IFNA((VLOOKUP(F5042,help!L:M,2,0))*G5042,"غير مسجلة في المشتريات"))</f>
        <v/>
      </c>
    </row>
    <row r="5043" spans="2:12" x14ac:dyDescent="0.2">
      <c r="B5043" s="14">
        <f>COUNTIFS($E$3:E5043,تقرير!$E$4)</f>
        <v>21</v>
      </c>
      <c r="C5043" s="48"/>
      <c r="D5043" s="48"/>
      <c r="E5043" s="48"/>
      <c r="F5043" s="50"/>
      <c r="G5043" s="51"/>
      <c r="H5043" s="128" t="str">
        <f>IF(F5043="","",_xlfn.IFNA(VLOOKUP(F5043,'سجل المشتريات'!E:M,9,0),"غير مسجلة في المشتريات"))</f>
        <v/>
      </c>
      <c r="I5043" s="27" t="str">
        <f>_xlfn.IFNA(VLOOKUP(E5043,الاوردرات!$B$1:$C$600,2,0),"")</f>
        <v/>
      </c>
      <c r="J5043" s="63"/>
      <c r="L5043" s="125" t="str">
        <f>IF(F5043="","",_xlfn.IFNA((VLOOKUP(F5043,help!L:M,2,0))*G5043,"غير مسجلة في المشتريات"))</f>
        <v/>
      </c>
    </row>
    <row r="5044" spans="2:12" x14ac:dyDescent="0.2">
      <c r="B5044" s="14">
        <f>COUNTIFS($E$3:E5044,تقرير!$E$4)</f>
        <v>21</v>
      </c>
      <c r="C5044" s="48"/>
      <c r="D5044" s="48"/>
      <c r="E5044" s="48"/>
      <c r="F5044" s="50"/>
      <c r="G5044" s="51"/>
      <c r="H5044" s="128" t="str">
        <f>IF(F5044="","",_xlfn.IFNA(VLOOKUP(F5044,'سجل المشتريات'!E:M,9,0),"غير مسجلة في المشتريات"))</f>
        <v/>
      </c>
      <c r="I5044" s="27" t="str">
        <f>_xlfn.IFNA(VLOOKUP(E5044,الاوردرات!$B$1:$C$600,2,0),"")</f>
        <v/>
      </c>
      <c r="J5044" s="63"/>
      <c r="L5044" s="125" t="str">
        <f>IF(F5044="","",_xlfn.IFNA((VLOOKUP(F5044,help!L:M,2,0))*G5044,"غير مسجلة في المشتريات"))</f>
        <v/>
      </c>
    </row>
    <row r="5045" spans="2:12" x14ac:dyDescent="0.2">
      <c r="B5045" s="14">
        <f>COUNTIFS($E$3:E5045,تقرير!$E$4)</f>
        <v>21</v>
      </c>
      <c r="C5045" s="48"/>
      <c r="D5045" s="48"/>
      <c r="E5045" s="48"/>
      <c r="F5045" s="50"/>
      <c r="G5045" s="51"/>
      <c r="H5045" s="128" t="str">
        <f>IF(F5045="","",_xlfn.IFNA(VLOOKUP(F5045,'سجل المشتريات'!E:M,9,0),"غير مسجلة في المشتريات"))</f>
        <v/>
      </c>
      <c r="I5045" s="27" t="str">
        <f>_xlfn.IFNA(VLOOKUP(E5045,الاوردرات!$B$1:$C$600,2,0),"")</f>
        <v/>
      </c>
      <c r="J5045" s="63"/>
      <c r="L5045" s="125" t="str">
        <f>IF(F5045="","",_xlfn.IFNA((VLOOKUP(F5045,help!L:M,2,0))*G5045,"غير مسجلة في المشتريات"))</f>
        <v/>
      </c>
    </row>
    <row r="5046" spans="2:12" x14ac:dyDescent="0.2">
      <c r="B5046" s="14">
        <f>COUNTIFS($E$3:E5046,تقرير!$E$4)</f>
        <v>21</v>
      </c>
      <c r="C5046" s="48"/>
      <c r="D5046" s="48"/>
      <c r="E5046" s="48"/>
      <c r="F5046" s="50"/>
      <c r="G5046" s="51"/>
      <c r="H5046" s="128" t="str">
        <f>IF(F5046="","",_xlfn.IFNA(VLOOKUP(F5046,'سجل المشتريات'!E:M,9,0),"غير مسجلة في المشتريات"))</f>
        <v/>
      </c>
      <c r="I5046" s="27" t="str">
        <f>_xlfn.IFNA(VLOOKUP(E5046,الاوردرات!$B$1:$C$600,2,0),"")</f>
        <v/>
      </c>
      <c r="J5046" s="63"/>
      <c r="L5046" s="125" t="str">
        <f>IF(F5046="","",_xlfn.IFNA((VLOOKUP(F5046,help!L:M,2,0))*G5046,"غير مسجلة في المشتريات"))</f>
        <v/>
      </c>
    </row>
    <row r="5047" spans="2:12" x14ac:dyDescent="0.2">
      <c r="B5047" s="14">
        <f>COUNTIFS($E$3:E5047,تقرير!$E$4)</f>
        <v>21</v>
      </c>
      <c r="C5047" s="48"/>
      <c r="D5047" s="48"/>
      <c r="E5047" s="48"/>
      <c r="F5047" s="50"/>
      <c r="G5047" s="51"/>
      <c r="H5047" s="128" t="str">
        <f>IF(F5047="","",_xlfn.IFNA(VLOOKUP(F5047,'سجل المشتريات'!E:M,9,0),"غير مسجلة في المشتريات"))</f>
        <v/>
      </c>
      <c r="I5047" s="27" t="str">
        <f>_xlfn.IFNA(VLOOKUP(E5047,الاوردرات!$B$1:$C$600,2,0),"")</f>
        <v/>
      </c>
      <c r="J5047" s="63"/>
      <c r="L5047" s="125" t="str">
        <f>IF(F5047="","",_xlfn.IFNA((VLOOKUP(F5047,help!L:M,2,0))*G5047,"غير مسجلة في المشتريات"))</f>
        <v/>
      </c>
    </row>
    <row r="5048" spans="2:12" x14ac:dyDescent="0.2">
      <c r="B5048" s="14">
        <f>COUNTIFS($E$3:E5048,تقرير!$E$4)</f>
        <v>21</v>
      </c>
      <c r="C5048" s="48"/>
      <c r="D5048" s="48"/>
      <c r="E5048" s="48"/>
      <c r="F5048" s="50"/>
      <c r="G5048" s="51"/>
      <c r="H5048" s="128" t="str">
        <f>IF(F5048="","",_xlfn.IFNA(VLOOKUP(F5048,'سجل المشتريات'!E:M,9,0),"غير مسجلة في المشتريات"))</f>
        <v/>
      </c>
      <c r="I5048" s="27" t="str">
        <f>_xlfn.IFNA(VLOOKUP(E5048,الاوردرات!$B$1:$C$600,2,0),"")</f>
        <v/>
      </c>
      <c r="J5048" s="63"/>
      <c r="L5048" s="125" t="str">
        <f>IF(F5048="","",_xlfn.IFNA((VLOOKUP(F5048,help!L:M,2,0))*G5048,"غير مسجلة في المشتريات"))</f>
        <v/>
      </c>
    </row>
    <row r="5049" spans="2:12" x14ac:dyDescent="0.2">
      <c r="B5049" s="14">
        <f>COUNTIFS($E$3:E5049,تقرير!$E$4)</f>
        <v>21</v>
      </c>
      <c r="C5049" s="48"/>
      <c r="D5049" s="48"/>
      <c r="E5049" s="48"/>
      <c r="F5049" s="50"/>
      <c r="G5049" s="51"/>
      <c r="H5049" s="128" t="str">
        <f>IF(F5049="","",_xlfn.IFNA(VLOOKUP(F5049,'سجل المشتريات'!E:M,9,0),"غير مسجلة في المشتريات"))</f>
        <v/>
      </c>
      <c r="I5049" s="27" t="str">
        <f>_xlfn.IFNA(VLOOKUP(E5049,الاوردرات!$B$1:$C$600,2,0),"")</f>
        <v/>
      </c>
      <c r="J5049" s="63"/>
      <c r="L5049" s="125" t="str">
        <f>IF(F5049="","",_xlfn.IFNA((VLOOKUP(F5049,help!L:M,2,0))*G5049,"غير مسجلة في المشتريات"))</f>
        <v/>
      </c>
    </row>
    <row r="5050" spans="2:12" x14ac:dyDescent="0.2">
      <c r="B5050" s="14">
        <f>COUNTIFS($E$3:E5050,تقرير!$E$4)</f>
        <v>21</v>
      </c>
      <c r="C5050" s="48"/>
      <c r="D5050" s="48"/>
      <c r="E5050" s="48"/>
      <c r="F5050" s="50"/>
      <c r="G5050" s="51"/>
      <c r="H5050" s="128" t="str">
        <f>IF(F5050="","",_xlfn.IFNA(VLOOKUP(F5050,'سجل المشتريات'!E:M,9,0),"غير مسجلة في المشتريات"))</f>
        <v/>
      </c>
      <c r="I5050" s="27" t="str">
        <f>_xlfn.IFNA(VLOOKUP(E5050,الاوردرات!$B$1:$C$600,2,0),"")</f>
        <v/>
      </c>
      <c r="J5050" s="63"/>
      <c r="L5050" s="125" t="str">
        <f>IF(F5050="","",_xlfn.IFNA((VLOOKUP(F5050,help!L:M,2,0))*G5050,"غير مسجلة في المشتريات"))</f>
        <v/>
      </c>
    </row>
    <row r="5051" spans="2:12" x14ac:dyDescent="0.2">
      <c r="B5051" s="14">
        <f>COUNTIFS($E$3:E5051,تقرير!$E$4)</f>
        <v>21</v>
      </c>
      <c r="C5051" s="48"/>
      <c r="D5051" s="48"/>
      <c r="E5051" s="48"/>
      <c r="F5051" s="50"/>
      <c r="G5051" s="51"/>
      <c r="H5051" s="128" t="str">
        <f>IF(F5051="","",_xlfn.IFNA(VLOOKUP(F5051,'سجل المشتريات'!E:M,9,0),"غير مسجلة في المشتريات"))</f>
        <v/>
      </c>
      <c r="I5051" s="27" t="str">
        <f>_xlfn.IFNA(VLOOKUP(E5051,الاوردرات!$B$1:$C$600,2,0),"")</f>
        <v/>
      </c>
      <c r="J5051" s="63"/>
      <c r="L5051" s="125" t="str">
        <f>IF(F5051="","",_xlfn.IFNA((VLOOKUP(F5051,help!L:M,2,0))*G5051,"غير مسجلة في المشتريات"))</f>
        <v/>
      </c>
    </row>
    <row r="5052" spans="2:12" x14ac:dyDescent="0.2">
      <c r="B5052" s="14">
        <f>COUNTIFS($E$3:E5052,تقرير!$E$4)</f>
        <v>21</v>
      </c>
      <c r="C5052" s="48"/>
      <c r="D5052" s="48"/>
      <c r="E5052" s="48"/>
      <c r="F5052" s="50"/>
      <c r="G5052" s="51"/>
      <c r="H5052" s="128" t="str">
        <f>IF(F5052="","",_xlfn.IFNA(VLOOKUP(F5052,'سجل المشتريات'!E:M,9,0),"غير مسجلة في المشتريات"))</f>
        <v/>
      </c>
      <c r="I5052" s="27" t="str">
        <f>_xlfn.IFNA(VLOOKUP(E5052,الاوردرات!$B$1:$C$600,2,0),"")</f>
        <v/>
      </c>
      <c r="J5052" s="63"/>
      <c r="L5052" s="125" t="str">
        <f>IF(F5052="","",_xlfn.IFNA((VLOOKUP(F5052,help!L:M,2,0))*G5052,"غير مسجلة في المشتريات"))</f>
        <v/>
      </c>
    </row>
    <row r="5053" spans="2:12" x14ac:dyDescent="0.2">
      <c r="B5053" s="14">
        <f>COUNTIFS($E$3:E5053,تقرير!$E$4)</f>
        <v>21</v>
      </c>
      <c r="C5053" s="48"/>
      <c r="D5053" s="48"/>
      <c r="E5053" s="48"/>
      <c r="F5053" s="50"/>
      <c r="G5053" s="51"/>
      <c r="H5053" s="128" t="str">
        <f>IF(F5053="","",_xlfn.IFNA(VLOOKUP(F5053,'سجل المشتريات'!E:M,9,0),"غير مسجلة في المشتريات"))</f>
        <v/>
      </c>
      <c r="I5053" s="27" t="str">
        <f>_xlfn.IFNA(VLOOKUP(E5053,الاوردرات!$B$1:$C$600,2,0),"")</f>
        <v/>
      </c>
      <c r="J5053" s="63"/>
      <c r="L5053" s="125" t="str">
        <f>IF(F5053="","",_xlfn.IFNA((VLOOKUP(F5053,help!L:M,2,0))*G5053,"غير مسجلة في المشتريات"))</f>
        <v/>
      </c>
    </row>
    <row r="5054" spans="2:12" x14ac:dyDescent="0.2">
      <c r="B5054" s="14">
        <f>COUNTIFS($E$3:E5054,تقرير!$E$4)</f>
        <v>21</v>
      </c>
      <c r="C5054" s="48"/>
      <c r="D5054" s="48"/>
      <c r="E5054" s="48"/>
      <c r="F5054" s="50"/>
      <c r="G5054" s="51"/>
      <c r="H5054" s="128" t="str">
        <f>IF(F5054="","",_xlfn.IFNA(VLOOKUP(F5054,'سجل المشتريات'!E:M,9,0),"غير مسجلة في المشتريات"))</f>
        <v/>
      </c>
      <c r="I5054" s="27" t="str">
        <f>_xlfn.IFNA(VLOOKUP(E5054,الاوردرات!$B$1:$C$600,2,0),"")</f>
        <v/>
      </c>
      <c r="J5054" s="63"/>
      <c r="L5054" s="125" t="str">
        <f>IF(F5054="","",_xlfn.IFNA((VLOOKUP(F5054,help!L:M,2,0))*G5054,"غير مسجلة في المشتريات"))</f>
        <v/>
      </c>
    </row>
    <row r="5055" spans="2:12" x14ac:dyDescent="0.2">
      <c r="B5055" s="14">
        <f>COUNTIFS($E$3:E5055,تقرير!$E$4)</f>
        <v>21</v>
      </c>
      <c r="C5055" s="48"/>
      <c r="D5055" s="48"/>
      <c r="E5055" s="48"/>
      <c r="F5055" s="50"/>
      <c r="G5055" s="51"/>
      <c r="H5055" s="128" t="str">
        <f>IF(F5055="","",_xlfn.IFNA(VLOOKUP(F5055,'سجل المشتريات'!E:M,9,0),"غير مسجلة في المشتريات"))</f>
        <v/>
      </c>
      <c r="I5055" s="27" t="str">
        <f>_xlfn.IFNA(VLOOKUP(E5055,الاوردرات!$B$1:$C$600,2,0),"")</f>
        <v/>
      </c>
      <c r="J5055" s="63"/>
      <c r="L5055" s="125" t="str">
        <f>IF(F5055="","",_xlfn.IFNA((VLOOKUP(F5055,help!L:M,2,0))*G5055,"غير مسجلة في المشتريات"))</f>
        <v/>
      </c>
    </row>
    <row r="5056" spans="2:12" x14ac:dyDescent="0.2">
      <c r="B5056" s="14">
        <f>COUNTIFS($E$3:E5056,تقرير!$E$4)</f>
        <v>21</v>
      </c>
      <c r="C5056" s="48"/>
      <c r="D5056" s="48"/>
      <c r="E5056" s="48"/>
      <c r="F5056" s="50"/>
      <c r="G5056" s="51"/>
      <c r="H5056" s="128" t="str">
        <f>IF(F5056="","",_xlfn.IFNA(VLOOKUP(F5056,'سجل المشتريات'!E:M,9,0),"غير مسجلة في المشتريات"))</f>
        <v/>
      </c>
      <c r="I5056" s="27" t="str">
        <f>_xlfn.IFNA(VLOOKUP(E5056,الاوردرات!$B$1:$C$600,2,0),"")</f>
        <v/>
      </c>
      <c r="J5056" s="63"/>
      <c r="L5056" s="125" t="str">
        <f>IF(F5056="","",_xlfn.IFNA((VLOOKUP(F5056,help!L:M,2,0))*G5056,"غير مسجلة في المشتريات"))</f>
        <v/>
      </c>
    </row>
    <row r="5057" spans="2:12" x14ac:dyDescent="0.2">
      <c r="B5057" s="14">
        <f>COUNTIFS($E$3:E5057,تقرير!$E$4)</f>
        <v>21</v>
      </c>
      <c r="C5057" s="48"/>
      <c r="D5057" s="48"/>
      <c r="E5057" s="48"/>
      <c r="F5057" s="50"/>
      <c r="G5057" s="51"/>
      <c r="H5057" s="128" t="str">
        <f>IF(F5057="","",_xlfn.IFNA(VLOOKUP(F5057,'سجل المشتريات'!E:M,9,0),"غير مسجلة في المشتريات"))</f>
        <v/>
      </c>
      <c r="I5057" s="27" t="str">
        <f>_xlfn.IFNA(VLOOKUP(E5057,الاوردرات!$B$1:$C$600,2,0),"")</f>
        <v/>
      </c>
      <c r="J5057" s="63"/>
      <c r="L5057" s="125" t="str">
        <f>IF(F5057="","",_xlfn.IFNA((VLOOKUP(F5057,help!L:M,2,0))*G5057,"غير مسجلة في المشتريات"))</f>
        <v/>
      </c>
    </row>
    <row r="5058" spans="2:12" x14ac:dyDescent="0.2">
      <c r="B5058" s="14">
        <f>COUNTIFS($E$3:E5058,تقرير!$E$4)</f>
        <v>21</v>
      </c>
      <c r="C5058" s="48"/>
      <c r="D5058" s="48"/>
      <c r="E5058" s="48"/>
      <c r="F5058" s="50"/>
      <c r="G5058" s="51"/>
      <c r="H5058" s="128" t="str">
        <f>IF(F5058="","",_xlfn.IFNA(VLOOKUP(F5058,'سجل المشتريات'!E:M,9,0),"غير مسجلة في المشتريات"))</f>
        <v/>
      </c>
      <c r="I5058" s="27" t="str">
        <f>_xlfn.IFNA(VLOOKUP(E5058,الاوردرات!$B$1:$C$600,2,0),"")</f>
        <v/>
      </c>
      <c r="J5058" s="63"/>
      <c r="L5058" s="125" t="str">
        <f>IF(F5058="","",_xlfn.IFNA((VLOOKUP(F5058,help!L:M,2,0))*G5058,"غير مسجلة في المشتريات"))</f>
        <v/>
      </c>
    </row>
    <row r="5059" spans="2:12" x14ac:dyDescent="0.2">
      <c r="B5059" s="14">
        <f>COUNTIFS($E$3:E5059,تقرير!$E$4)</f>
        <v>21</v>
      </c>
      <c r="C5059" s="48"/>
      <c r="D5059" s="48"/>
      <c r="E5059" s="48"/>
      <c r="F5059" s="50"/>
      <c r="G5059" s="51"/>
      <c r="H5059" s="128" t="str">
        <f>IF(F5059="","",_xlfn.IFNA(VLOOKUP(F5059,'سجل المشتريات'!E:M,9,0),"غير مسجلة في المشتريات"))</f>
        <v/>
      </c>
      <c r="I5059" s="27" t="str">
        <f>_xlfn.IFNA(VLOOKUP(E5059,الاوردرات!$B$1:$C$600,2,0),"")</f>
        <v/>
      </c>
      <c r="J5059" s="63"/>
      <c r="L5059" s="125" t="str">
        <f>IF(F5059="","",_xlfn.IFNA((VLOOKUP(F5059,help!L:M,2,0))*G5059,"غير مسجلة في المشتريات"))</f>
        <v/>
      </c>
    </row>
    <row r="5060" spans="2:12" x14ac:dyDescent="0.2">
      <c r="B5060" s="14">
        <f>COUNTIFS($E$3:E5060,تقرير!$E$4)</f>
        <v>21</v>
      </c>
      <c r="C5060" s="48"/>
      <c r="D5060" s="48"/>
      <c r="E5060" s="48"/>
      <c r="F5060" s="50"/>
      <c r="G5060" s="51"/>
      <c r="H5060" s="128" t="str">
        <f>IF(F5060="","",_xlfn.IFNA(VLOOKUP(F5060,'سجل المشتريات'!E:M,9,0),"غير مسجلة في المشتريات"))</f>
        <v/>
      </c>
      <c r="I5060" s="27" t="str">
        <f>_xlfn.IFNA(VLOOKUP(E5060,الاوردرات!$B$1:$C$600,2,0),"")</f>
        <v/>
      </c>
      <c r="J5060" s="63"/>
      <c r="L5060" s="125" t="str">
        <f>IF(F5060="","",_xlfn.IFNA((VLOOKUP(F5060,help!L:M,2,0))*G5060,"غير مسجلة في المشتريات"))</f>
        <v/>
      </c>
    </row>
    <row r="5061" spans="2:12" x14ac:dyDescent="0.2">
      <c r="B5061" s="14">
        <f>COUNTIFS($E$3:E5061,تقرير!$E$4)</f>
        <v>21</v>
      </c>
      <c r="C5061" s="48"/>
      <c r="D5061" s="48"/>
      <c r="E5061" s="48"/>
      <c r="F5061" s="50"/>
      <c r="G5061" s="51"/>
      <c r="H5061" s="128" t="str">
        <f>IF(F5061="","",_xlfn.IFNA(VLOOKUP(F5061,'سجل المشتريات'!E:M,9,0),"غير مسجلة في المشتريات"))</f>
        <v/>
      </c>
      <c r="I5061" s="27" t="str">
        <f>_xlfn.IFNA(VLOOKUP(E5061,الاوردرات!$B$1:$C$600,2,0),"")</f>
        <v/>
      </c>
      <c r="J5061" s="63"/>
      <c r="L5061" s="125" t="str">
        <f>IF(F5061="","",_xlfn.IFNA((VLOOKUP(F5061,help!L:M,2,0))*G5061,"غير مسجلة في المشتريات"))</f>
        <v/>
      </c>
    </row>
    <row r="5062" spans="2:12" x14ac:dyDescent="0.2">
      <c r="B5062" s="14">
        <f>COUNTIFS($E$3:E5062,تقرير!$E$4)</f>
        <v>21</v>
      </c>
      <c r="C5062" s="48"/>
      <c r="D5062" s="48"/>
      <c r="E5062" s="48"/>
      <c r="F5062" s="50"/>
      <c r="G5062" s="51"/>
      <c r="H5062" s="128" t="str">
        <f>IF(F5062="","",_xlfn.IFNA(VLOOKUP(F5062,'سجل المشتريات'!E:M,9,0),"غير مسجلة في المشتريات"))</f>
        <v/>
      </c>
      <c r="I5062" s="27" t="str">
        <f>_xlfn.IFNA(VLOOKUP(E5062,الاوردرات!$B$1:$C$600,2,0),"")</f>
        <v/>
      </c>
      <c r="J5062" s="63"/>
      <c r="L5062" s="125" t="str">
        <f>IF(F5062="","",_xlfn.IFNA((VLOOKUP(F5062,help!L:M,2,0))*G5062,"غير مسجلة في المشتريات"))</f>
        <v/>
      </c>
    </row>
    <row r="5063" spans="2:12" x14ac:dyDescent="0.2">
      <c r="B5063" s="14">
        <f>COUNTIFS($E$3:E5063,تقرير!$E$4)</f>
        <v>21</v>
      </c>
      <c r="C5063" s="48"/>
      <c r="D5063" s="48"/>
      <c r="E5063" s="48"/>
      <c r="F5063" s="50"/>
      <c r="G5063" s="51"/>
      <c r="H5063" s="128" t="str">
        <f>IF(F5063="","",_xlfn.IFNA(VLOOKUP(F5063,'سجل المشتريات'!E:M,9,0),"غير مسجلة في المشتريات"))</f>
        <v/>
      </c>
      <c r="I5063" s="27" t="str">
        <f>_xlfn.IFNA(VLOOKUP(E5063,الاوردرات!$B$1:$C$600,2,0),"")</f>
        <v/>
      </c>
      <c r="J5063" s="63"/>
      <c r="L5063" s="125" t="str">
        <f>IF(F5063="","",_xlfn.IFNA((VLOOKUP(F5063,help!L:M,2,0))*G5063,"غير مسجلة في المشتريات"))</f>
        <v/>
      </c>
    </row>
    <row r="5064" spans="2:12" x14ac:dyDescent="0.2">
      <c r="B5064" s="14">
        <f>COUNTIFS($E$3:E5064,تقرير!$E$4)</f>
        <v>21</v>
      </c>
      <c r="C5064" s="48"/>
      <c r="D5064" s="48"/>
      <c r="E5064" s="48"/>
      <c r="F5064" s="50"/>
      <c r="G5064" s="51"/>
      <c r="H5064" s="128" t="str">
        <f>IF(F5064="","",_xlfn.IFNA(VLOOKUP(F5064,'سجل المشتريات'!E:M,9,0),"غير مسجلة في المشتريات"))</f>
        <v/>
      </c>
      <c r="I5064" s="27" t="str">
        <f>_xlfn.IFNA(VLOOKUP(E5064,الاوردرات!$B$1:$C$600,2,0),"")</f>
        <v/>
      </c>
      <c r="J5064" s="63"/>
      <c r="L5064" s="125" t="str">
        <f>IF(F5064="","",_xlfn.IFNA((VLOOKUP(F5064,help!L:M,2,0))*G5064,"غير مسجلة في المشتريات"))</f>
        <v/>
      </c>
    </row>
    <row r="5065" spans="2:12" x14ac:dyDescent="0.2">
      <c r="B5065" s="14">
        <f>COUNTIFS($E$3:E5065,تقرير!$E$4)</f>
        <v>21</v>
      </c>
      <c r="C5065" s="48"/>
      <c r="D5065" s="48"/>
      <c r="E5065" s="48"/>
      <c r="F5065" s="50"/>
      <c r="G5065" s="51"/>
      <c r="H5065" s="128" t="str">
        <f>IF(F5065="","",_xlfn.IFNA(VLOOKUP(F5065,'سجل المشتريات'!E:M,9,0),"غير مسجلة في المشتريات"))</f>
        <v/>
      </c>
      <c r="I5065" s="27" t="str">
        <f>_xlfn.IFNA(VLOOKUP(E5065,الاوردرات!$B$1:$C$600,2,0),"")</f>
        <v/>
      </c>
      <c r="J5065" s="63"/>
      <c r="L5065" s="125" t="str">
        <f>IF(F5065="","",_xlfn.IFNA((VLOOKUP(F5065,help!L:M,2,0))*G5065,"غير مسجلة في المشتريات"))</f>
        <v/>
      </c>
    </row>
    <row r="5066" spans="2:12" x14ac:dyDescent="0.2">
      <c r="B5066" s="14">
        <f>COUNTIFS($E$3:E5066,تقرير!$E$4)</f>
        <v>21</v>
      </c>
      <c r="C5066" s="48"/>
      <c r="D5066" s="48"/>
      <c r="E5066" s="48"/>
      <c r="F5066" s="50"/>
      <c r="G5066" s="51"/>
      <c r="H5066" s="128" t="str">
        <f>IF(F5066="","",_xlfn.IFNA(VLOOKUP(F5066,'سجل المشتريات'!E:M,9,0),"غير مسجلة في المشتريات"))</f>
        <v/>
      </c>
      <c r="I5066" s="27" t="str">
        <f>_xlfn.IFNA(VLOOKUP(E5066,الاوردرات!$B$1:$C$600,2,0),"")</f>
        <v/>
      </c>
      <c r="J5066" s="63"/>
      <c r="L5066" s="125" t="str">
        <f>IF(F5066="","",_xlfn.IFNA((VLOOKUP(F5066,help!L:M,2,0))*G5066,"غير مسجلة في المشتريات"))</f>
        <v/>
      </c>
    </row>
    <row r="5067" spans="2:12" x14ac:dyDescent="0.2">
      <c r="B5067" s="14">
        <f>COUNTIFS($E$3:E5067,تقرير!$E$4)</f>
        <v>21</v>
      </c>
      <c r="C5067" s="48"/>
      <c r="D5067" s="48"/>
      <c r="E5067" s="48"/>
      <c r="F5067" s="50"/>
      <c r="G5067" s="51"/>
      <c r="H5067" s="128" t="str">
        <f>IF(F5067="","",_xlfn.IFNA(VLOOKUP(F5067,'سجل المشتريات'!E:M,9,0),"غير مسجلة في المشتريات"))</f>
        <v/>
      </c>
      <c r="I5067" s="27" t="str">
        <f>_xlfn.IFNA(VLOOKUP(E5067,الاوردرات!$B$1:$C$600,2,0),"")</f>
        <v/>
      </c>
      <c r="J5067" s="63"/>
      <c r="L5067" s="125" t="str">
        <f>IF(F5067="","",_xlfn.IFNA((VLOOKUP(F5067,help!L:M,2,0))*G5067,"غير مسجلة في المشتريات"))</f>
        <v/>
      </c>
    </row>
    <row r="5068" spans="2:12" x14ac:dyDescent="0.2">
      <c r="B5068" s="14">
        <f>COUNTIFS($E$3:E5068,تقرير!$E$4)</f>
        <v>21</v>
      </c>
      <c r="C5068" s="48"/>
      <c r="D5068" s="48"/>
      <c r="E5068" s="48"/>
      <c r="F5068" s="50"/>
      <c r="G5068" s="51"/>
      <c r="H5068" s="128" t="str">
        <f>IF(F5068="","",_xlfn.IFNA(VLOOKUP(F5068,'سجل المشتريات'!E:M,9,0),"غير مسجلة في المشتريات"))</f>
        <v/>
      </c>
      <c r="I5068" s="27" t="str">
        <f>_xlfn.IFNA(VLOOKUP(E5068,الاوردرات!$B$1:$C$600,2,0),"")</f>
        <v/>
      </c>
      <c r="J5068" s="63"/>
      <c r="L5068" s="125" t="str">
        <f>IF(F5068="","",_xlfn.IFNA((VLOOKUP(F5068,help!L:M,2,0))*G5068,"غير مسجلة في المشتريات"))</f>
        <v/>
      </c>
    </row>
    <row r="5069" spans="2:12" x14ac:dyDescent="0.2">
      <c r="B5069" s="14">
        <f>COUNTIFS($E$3:E5069,تقرير!$E$4)</f>
        <v>21</v>
      </c>
      <c r="C5069" s="48"/>
      <c r="D5069" s="48"/>
      <c r="E5069" s="48"/>
      <c r="F5069" s="50"/>
      <c r="G5069" s="51"/>
      <c r="H5069" s="128" t="str">
        <f>IF(F5069="","",_xlfn.IFNA(VLOOKUP(F5069,'سجل المشتريات'!E:M,9,0),"غير مسجلة في المشتريات"))</f>
        <v/>
      </c>
      <c r="I5069" s="27" t="str">
        <f>_xlfn.IFNA(VLOOKUP(E5069,الاوردرات!$B$1:$C$600,2,0),"")</f>
        <v/>
      </c>
      <c r="J5069" s="63"/>
      <c r="L5069" s="125" t="str">
        <f>IF(F5069="","",_xlfn.IFNA((VLOOKUP(F5069,help!L:M,2,0))*G5069,"غير مسجلة في المشتريات"))</f>
        <v/>
      </c>
    </row>
    <row r="5070" spans="2:12" x14ac:dyDescent="0.2">
      <c r="B5070" s="14">
        <f>COUNTIFS($E$3:E5070,تقرير!$E$4)</f>
        <v>21</v>
      </c>
      <c r="C5070" s="48"/>
      <c r="D5070" s="48"/>
      <c r="E5070" s="48"/>
      <c r="F5070" s="50"/>
      <c r="G5070" s="51"/>
      <c r="H5070" s="128" t="str">
        <f>IF(F5070="","",_xlfn.IFNA(VLOOKUP(F5070,'سجل المشتريات'!E:M,9,0),"غير مسجلة في المشتريات"))</f>
        <v/>
      </c>
      <c r="I5070" s="27" t="str">
        <f>_xlfn.IFNA(VLOOKUP(E5070,الاوردرات!$B$1:$C$600,2,0),"")</f>
        <v/>
      </c>
      <c r="J5070" s="63"/>
      <c r="L5070" s="125" t="str">
        <f>IF(F5070="","",_xlfn.IFNA((VLOOKUP(F5070,help!L:M,2,0))*G5070,"غير مسجلة في المشتريات"))</f>
        <v/>
      </c>
    </row>
    <row r="5071" spans="2:12" x14ac:dyDescent="0.2">
      <c r="B5071" s="14">
        <f>COUNTIFS($E$3:E5071,تقرير!$E$4)</f>
        <v>21</v>
      </c>
      <c r="C5071" s="48"/>
      <c r="D5071" s="48"/>
      <c r="E5071" s="48"/>
      <c r="F5071" s="50"/>
      <c r="G5071" s="51"/>
      <c r="H5071" s="128" t="str">
        <f>IF(F5071="","",_xlfn.IFNA(VLOOKUP(F5071,'سجل المشتريات'!E:M,9,0),"غير مسجلة في المشتريات"))</f>
        <v/>
      </c>
      <c r="I5071" s="27" t="str">
        <f>_xlfn.IFNA(VLOOKUP(E5071,الاوردرات!$B$1:$C$600,2,0),"")</f>
        <v/>
      </c>
      <c r="J5071" s="63"/>
      <c r="L5071" s="125" t="str">
        <f>IF(F5071="","",_xlfn.IFNA((VLOOKUP(F5071,help!L:M,2,0))*G5071,"غير مسجلة في المشتريات"))</f>
        <v/>
      </c>
    </row>
    <row r="5072" spans="2:12" x14ac:dyDescent="0.2">
      <c r="B5072" s="14">
        <f>COUNTIFS($E$3:E5072,تقرير!$E$4)</f>
        <v>21</v>
      </c>
      <c r="C5072" s="48"/>
      <c r="D5072" s="48"/>
      <c r="E5072" s="48"/>
      <c r="F5072" s="50"/>
      <c r="G5072" s="51"/>
      <c r="H5072" s="128" t="str">
        <f>IF(F5072="","",_xlfn.IFNA(VLOOKUP(F5072,'سجل المشتريات'!E:M,9,0),"غير مسجلة في المشتريات"))</f>
        <v/>
      </c>
      <c r="I5072" s="27" t="str">
        <f>_xlfn.IFNA(VLOOKUP(E5072,الاوردرات!$B$1:$C$600,2,0),"")</f>
        <v/>
      </c>
      <c r="J5072" s="63"/>
      <c r="L5072" s="125" t="str">
        <f>IF(F5072="","",_xlfn.IFNA((VLOOKUP(F5072,help!L:M,2,0))*G5072,"غير مسجلة في المشتريات"))</f>
        <v/>
      </c>
    </row>
    <row r="5073" spans="2:12" x14ac:dyDescent="0.2">
      <c r="B5073" s="14">
        <f>COUNTIFS($E$3:E5073,تقرير!$E$4)</f>
        <v>21</v>
      </c>
      <c r="C5073" s="48"/>
      <c r="D5073" s="48"/>
      <c r="E5073" s="48"/>
      <c r="F5073" s="50"/>
      <c r="G5073" s="51"/>
      <c r="H5073" s="128" t="str">
        <f>IF(F5073="","",_xlfn.IFNA(VLOOKUP(F5073,'سجل المشتريات'!E:M,9,0),"غير مسجلة في المشتريات"))</f>
        <v/>
      </c>
      <c r="I5073" s="27" t="str">
        <f>_xlfn.IFNA(VLOOKUP(E5073,الاوردرات!$B$1:$C$600,2,0),"")</f>
        <v/>
      </c>
      <c r="J5073" s="63"/>
      <c r="L5073" s="125" t="str">
        <f>IF(F5073="","",_xlfn.IFNA((VLOOKUP(F5073,help!L:M,2,0))*G5073,"غير مسجلة في المشتريات"))</f>
        <v/>
      </c>
    </row>
    <row r="5074" spans="2:12" x14ac:dyDescent="0.2">
      <c r="B5074" s="14">
        <f>COUNTIFS($E$3:E5074,تقرير!$E$4)</f>
        <v>21</v>
      </c>
      <c r="C5074" s="48"/>
      <c r="D5074" s="48"/>
      <c r="E5074" s="48"/>
      <c r="F5074" s="50"/>
      <c r="G5074" s="51"/>
      <c r="H5074" s="128" t="str">
        <f>IF(F5074="","",_xlfn.IFNA(VLOOKUP(F5074,'سجل المشتريات'!E:M,9,0),"غير مسجلة في المشتريات"))</f>
        <v/>
      </c>
      <c r="I5074" s="27" t="str">
        <f>_xlfn.IFNA(VLOOKUP(E5074,الاوردرات!$B$1:$C$600,2,0),"")</f>
        <v/>
      </c>
      <c r="J5074" s="63"/>
      <c r="L5074" s="125" t="str">
        <f>IF(F5074="","",_xlfn.IFNA((VLOOKUP(F5074,help!L:M,2,0))*G5074,"غير مسجلة في المشتريات"))</f>
        <v/>
      </c>
    </row>
    <row r="5075" spans="2:12" x14ac:dyDescent="0.2">
      <c r="B5075" s="14">
        <f>COUNTIFS($E$3:E5075,تقرير!$E$4)</f>
        <v>21</v>
      </c>
      <c r="C5075" s="48"/>
      <c r="D5075" s="48"/>
      <c r="E5075" s="48"/>
      <c r="F5075" s="50"/>
      <c r="G5075" s="51"/>
      <c r="H5075" s="128" t="str">
        <f>IF(F5075="","",_xlfn.IFNA(VLOOKUP(F5075,'سجل المشتريات'!E:M,9,0),"غير مسجلة في المشتريات"))</f>
        <v/>
      </c>
      <c r="I5075" s="27" t="str">
        <f>_xlfn.IFNA(VLOOKUP(E5075,الاوردرات!$B$1:$C$600,2,0),"")</f>
        <v/>
      </c>
      <c r="J5075" s="63"/>
      <c r="L5075" s="125" t="str">
        <f>IF(F5075="","",_xlfn.IFNA((VLOOKUP(F5075,help!L:M,2,0))*G5075,"غير مسجلة في المشتريات"))</f>
        <v/>
      </c>
    </row>
    <row r="5076" spans="2:12" x14ac:dyDescent="0.2">
      <c r="B5076" s="14">
        <f>COUNTIFS($E$3:E5076,تقرير!$E$4)</f>
        <v>21</v>
      </c>
      <c r="C5076" s="48"/>
      <c r="D5076" s="48"/>
      <c r="E5076" s="48"/>
      <c r="F5076" s="50"/>
      <c r="G5076" s="51"/>
      <c r="H5076" s="128" t="str">
        <f>IF(F5076="","",_xlfn.IFNA(VLOOKUP(F5076,'سجل المشتريات'!E:M,9,0),"غير مسجلة في المشتريات"))</f>
        <v/>
      </c>
      <c r="I5076" s="27" t="str">
        <f>_xlfn.IFNA(VLOOKUP(E5076,الاوردرات!$B$1:$C$600,2,0),"")</f>
        <v/>
      </c>
      <c r="J5076" s="63"/>
      <c r="L5076" s="125" t="str">
        <f>IF(F5076="","",_xlfn.IFNA((VLOOKUP(F5076,help!L:M,2,0))*G5076,"غير مسجلة في المشتريات"))</f>
        <v/>
      </c>
    </row>
    <row r="5077" spans="2:12" x14ac:dyDescent="0.2">
      <c r="B5077" s="14">
        <f>COUNTIFS($E$3:E5077,تقرير!$E$4)</f>
        <v>21</v>
      </c>
      <c r="C5077" s="48"/>
      <c r="D5077" s="48"/>
      <c r="E5077" s="48"/>
      <c r="F5077" s="50"/>
      <c r="G5077" s="51"/>
      <c r="H5077" s="128" t="str">
        <f>IF(F5077="","",_xlfn.IFNA(VLOOKUP(F5077,'سجل المشتريات'!E:M,9,0),"غير مسجلة في المشتريات"))</f>
        <v/>
      </c>
      <c r="I5077" s="27" t="str">
        <f>_xlfn.IFNA(VLOOKUP(E5077,الاوردرات!$B$1:$C$600,2,0),"")</f>
        <v/>
      </c>
      <c r="J5077" s="63"/>
      <c r="L5077" s="125" t="str">
        <f>IF(F5077="","",_xlfn.IFNA((VLOOKUP(F5077,help!L:M,2,0))*G5077,"غير مسجلة في المشتريات"))</f>
        <v/>
      </c>
    </row>
    <row r="5078" spans="2:12" x14ac:dyDescent="0.2">
      <c r="B5078" s="14">
        <f>COUNTIFS($E$3:E5078,تقرير!$E$4)</f>
        <v>21</v>
      </c>
      <c r="C5078" s="48"/>
      <c r="D5078" s="48"/>
      <c r="E5078" s="48"/>
      <c r="F5078" s="50"/>
      <c r="G5078" s="51"/>
      <c r="H5078" s="128" t="str">
        <f>IF(F5078="","",_xlfn.IFNA(VLOOKUP(F5078,'سجل المشتريات'!E:M,9,0),"غير مسجلة في المشتريات"))</f>
        <v/>
      </c>
      <c r="I5078" s="27" t="str">
        <f>_xlfn.IFNA(VLOOKUP(E5078,الاوردرات!$B$1:$C$600,2,0),"")</f>
        <v/>
      </c>
      <c r="J5078" s="63"/>
      <c r="L5078" s="125" t="str">
        <f>IF(F5078="","",_xlfn.IFNA((VLOOKUP(F5078,help!L:M,2,0))*G5078,"غير مسجلة في المشتريات"))</f>
        <v/>
      </c>
    </row>
    <row r="5079" spans="2:12" x14ac:dyDescent="0.2">
      <c r="B5079" s="14">
        <f>COUNTIFS($E$3:E5079,تقرير!$E$4)</f>
        <v>21</v>
      </c>
      <c r="C5079" s="48"/>
      <c r="D5079" s="48"/>
      <c r="E5079" s="48"/>
      <c r="F5079" s="50"/>
      <c r="G5079" s="51"/>
      <c r="H5079" s="128" t="str">
        <f>IF(F5079="","",_xlfn.IFNA(VLOOKUP(F5079,'سجل المشتريات'!E:M,9,0),"غير مسجلة في المشتريات"))</f>
        <v/>
      </c>
      <c r="I5079" s="27" t="str">
        <f>_xlfn.IFNA(VLOOKUP(E5079,الاوردرات!$B$1:$C$600,2,0),"")</f>
        <v/>
      </c>
      <c r="J5079" s="63"/>
      <c r="L5079" s="125" t="str">
        <f>IF(F5079="","",_xlfn.IFNA((VLOOKUP(F5079,help!L:M,2,0))*G5079,"غير مسجلة في المشتريات"))</f>
        <v/>
      </c>
    </row>
    <row r="5080" spans="2:12" x14ac:dyDescent="0.2">
      <c r="B5080" s="14">
        <f>COUNTIFS($E$3:E5080,تقرير!$E$4)</f>
        <v>21</v>
      </c>
      <c r="C5080" s="48"/>
      <c r="D5080" s="48"/>
      <c r="E5080" s="48"/>
      <c r="F5080" s="50"/>
      <c r="G5080" s="51"/>
      <c r="H5080" s="128" t="str">
        <f>IF(F5080="","",_xlfn.IFNA(VLOOKUP(F5080,'سجل المشتريات'!E:M,9,0),"غير مسجلة في المشتريات"))</f>
        <v/>
      </c>
      <c r="I5080" s="27" t="str">
        <f>_xlfn.IFNA(VLOOKUP(E5080,الاوردرات!$B$1:$C$600,2,0),"")</f>
        <v/>
      </c>
      <c r="J5080" s="63"/>
      <c r="L5080" s="125" t="str">
        <f>IF(F5080="","",_xlfn.IFNA((VLOOKUP(F5080,help!L:M,2,0))*G5080,"غير مسجلة في المشتريات"))</f>
        <v/>
      </c>
    </row>
    <row r="5081" spans="2:12" x14ac:dyDescent="0.2">
      <c r="B5081" s="14">
        <f>COUNTIFS($E$3:E5081,تقرير!$E$4)</f>
        <v>21</v>
      </c>
      <c r="C5081" s="48"/>
      <c r="D5081" s="48"/>
      <c r="E5081" s="48"/>
      <c r="F5081" s="50"/>
      <c r="G5081" s="51"/>
      <c r="H5081" s="128" t="str">
        <f>IF(F5081="","",_xlfn.IFNA(VLOOKUP(F5081,'سجل المشتريات'!E:M,9,0),"غير مسجلة في المشتريات"))</f>
        <v/>
      </c>
      <c r="I5081" s="27" t="str">
        <f>_xlfn.IFNA(VLOOKUP(E5081,الاوردرات!$B$1:$C$600,2,0),"")</f>
        <v/>
      </c>
      <c r="J5081" s="63"/>
      <c r="L5081" s="125" t="str">
        <f>IF(F5081="","",_xlfn.IFNA((VLOOKUP(F5081,help!L:M,2,0))*G5081,"غير مسجلة في المشتريات"))</f>
        <v/>
      </c>
    </row>
    <row r="5082" spans="2:12" x14ac:dyDescent="0.2">
      <c r="B5082" s="14">
        <f>COUNTIFS($E$3:E5082,تقرير!$E$4)</f>
        <v>21</v>
      </c>
      <c r="C5082" s="48"/>
      <c r="D5082" s="48"/>
      <c r="E5082" s="48"/>
      <c r="F5082" s="50"/>
      <c r="G5082" s="51"/>
      <c r="H5082" s="128" t="str">
        <f>IF(F5082="","",_xlfn.IFNA(VLOOKUP(F5082,'سجل المشتريات'!E:M,9,0),"غير مسجلة في المشتريات"))</f>
        <v/>
      </c>
      <c r="I5082" s="27" t="str">
        <f>_xlfn.IFNA(VLOOKUP(E5082,الاوردرات!$B$1:$C$600,2,0),"")</f>
        <v/>
      </c>
      <c r="J5082" s="63"/>
      <c r="L5082" s="125" t="str">
        <f>IF(F5082="","",_xlfn.IFNA((VLOOKUP(F5082,help!L:M,2,0))*G5082,"غير مسجلة في المشتريات"))</f>
        <v/>
      </c>
    </row>
    <row r="5083" spans="2:12" x14ac:dyDescent="0.2">
      <c r="B5083" s="14">
        <f>COUNTIFS($E$3:E5083,تقرير!$E$4)</f>
        <v>21</v>
      </c>
      <c r="C5083" s="48"/>
      <c r="D5083" s="48"/>
      <c r="E5083" s="48"/>
      <c r="F5083" s="50"/>
      <c r="G5083" s="51"/>
      <c r="H5083" s="128" t="str">
        <f>IF(F5083="","",_xlfn.IFNA(VLOOKUP(F5083,'سجل المشتريات'!E:M,9,0),"غير مسجلة في المشتريات"))</f>
        <v/>
      </c>
      <c r="I5083" s="27" t="str">
        <f>_xlfn.IFNA(VLOOKUP(E5083,الاوردرات!$B$1:$C$600,2,0),"")</f>
        <v/>
      </c>
      <c r="J5083" s="63"/>
      <c r="L5083" s="125" t="str">
        <f>IF(F5083="","",_xlfn.IFNA((VLOOKUP(F5083,help!L:M,2,0))*G5083,"غير مسجلة في المشتريات"))</f>
        <v/>
      </c>
    </row>
    <row r="5084" spans="2:12" x14ac:dyDescent="0.2">
      <c r="B5084" s="14">
        <f>COUNTIFS($E$3:E5084,تقرير!$E$4)</f>
        <v>21</v>
      </c>
      <c r="C5084" s="48"/>
      <c r="D5084" s="48"/>
      <c r="E5084" s="48"/>
      <c r="F5084" s="50"/>
      <c r="G5084" s="51"/>
      <c r="H5084" s="128" t="str">
        <f>IF(F5084="","",_xlfn.IFNA(VLOOKUP(F5084,'سجل المشتريات'!E:M,9,0),"غير مسجلة في المشتريات"))</f>
        <v/>
      </c>
      <c r="I5084" s="27" t="str">
        <f>_xlfn.IFNA(VLOOKUP(E5084,الاوردرات!$B$1:$C$600,2,0),"")</f>
        <v/>
      </c>
      <c r="J5084" s="63"/>
      <c r="L5084" s="125" t="str">
        <f>IF(F5084="","",_xlfn.IFNA((VLOOKUP(F5084,help!L:M,2,0))*G5084,"غير مسجلة في المشتريات"))</f>
        <v/>
      </c>
    </row>
    <row r="5085" spans="2:12" x14ac:dyDescent="0.2">
      <c r="B5085" s="14">
        <f>COUNTIFS($E$3:E5085,تقرير!$E$4)</f>
        <v>21</v>
      </c>
      <c r="C5085" s="48"/>
      <c r="D5085" s="48"/>
      <c r="E5085" s="48"/>
      <c r="F5085" s="50"/>
      <c r="G5085" s="51"/>
      <c r="H5085" s="128" t="str">
        <f>IF(F5085="","",_xlfn.IFNA(VLOOKUP(F5085,'سجل المشتريات'!E:M,9,0),"غير مسجلة في المشتريات"))</f>
        <v/>
      </c>
      <c r="I5085" s="27" t="str">
        <f>_xlfn.IFNA(VLOOKUP(E5085,الاوردرات!$B$1:$C$600,2,0),"")</f>
        <v/>
      </c>
      <c r="J5085" s="63"/>
      <c r="L5085" s="125" t="str">
        <f>IF(F5085="","",_xlfn.IFNA((VLOOKUP(F5085,help!L:M,2,0))*G5085,"غير مسجلة في المشتريات"))</f>
        <v/>
      </c>
    </row>
    <row r="5086" spans="2:12" x14ac:dyDescent="0.2">
      <c r="B5086" s="14">
        <f>COUNTIFS($E$3:E5086,تقرير!$E$4)</f>
        <v>21</v>
      </c>
      <c r="C5086" s="48"/>
      <c r="D5086" s="48"/>
      <c r="E5086" s="48"/>
      <c r="F5086" s="50"/>
      <c r="G5086" s="51"/>
      <c r="H5086" s="128" t="str">
        <f>IF(F5086="","",_xlfn.IFNA(VLOOKUP(F5086,'سجل المشتريات'!E:M,9,0),"غير مسجلة في المشتريات"))</f>
        <v/>
      </c>
      <c r="I5086" s="27" t="str">
        <f>_xlfn.IFNA(VLOOKUP(E5086,الاوردرات!$B$1:$C$600,2,0),"")</f>
        <v/>
      </c>
      <c r="J5086" s="63"/>
      <c r="L5086" s="125" t="str">
        <f>IF(F5086="","",_xlfn.IFNA((VLOOKUP(F5086,help!L:M,2,0))*G5086,"غير مسجلة في المشتريات"))</f>
        <v/>
      </c>
    </row>
    <row r="5087" spans="2:12" x14ac:dyDescent="0.2">
      <c r="B5087" s="14">
        <f>COUNTIFS($E$3:E5087,تقرير!$E$4)</f>
        <v>21</v>
      </c>
      <c r="C5087" s="48"/>
      <c r="D5087" s="48"/>
      <c r="E5087" s="48"/>
      <c r="F5087" s="50"/>
      <c r="G5087" s="51"/>
      <c r="H5087" s="128" t="str">
        <f>IF(F5087="","",_xlfn.IFNA(VLOOKUP(F5087,'سجل المشتريات'!E:M,9,0),"غير مسجلة في المشتريات"))</f>
        <v/>
      </c>
      <c r="I5087" s="27" t="str">
        <f>_xlfn.IFNA(VLOOKUP(E5087,الاوردرات!$B$1:$C$600,2,0),"")</f>
        <v/>
      </c>
      <c r="J5087" s="63"/>
      <c r="L5087" s="125" t="str">
        <f>IF(F5087="","",_xlfn.IFNA((VLOOKUP(F5087,help!L:M,2,0))*G5087,"غير مسجلة في المشتريات"))</f>
        <v/>
      </c>
    </row>
    <row r="5088" spans="2:12" x14ac:dyDescent="0.2">
      <c r="B5088" s="14">
        <f>COUNTIFS($E$3:E5088,تقرير!$E$4)</f>
        <v>21</v>
      </c>
      <c r="C5088" s="48"/>
      <c r="D5088" s="48"/>
      <c r="E5088" s="48"/>
      <c r="F5088" s="50"/>
      <c r="G5088" s="51"/>
      <c r="H5088" s="128" t="str">
        <f>IF(F5088="","",_xlfn.IFNA(VLOOKUP(F5088,'سجل المشتريات'!E:M,9,0),"غير مسجلة في المشتريات"))</f>
        <v/>
      </c>
      <c r="I5088" s="27" t="str">
        <f>_xlfn.IFNA(VLOOKUP(E5088,الاوردرات!$B$1:$C$600,2,0),"")</f>
        <v/>
      </c>
      <c r="J5088" s="63"/>
      <c r="L5088" s="125" t="str">
        <f>IF(F5088="","",_xlfn.IFNA((VLOOKUP(F5088,help!L:M,2,0))*G5088,"غير مسجلة في المشتريات"))</f>
        <v/>
      </c>
    </row>
    <row r="5089" spans="2:12" x14ac:dyDescent="0.2">
      <c r="B5089" s="14">
        <f>COUNTIFS($E$3:E5089,تقرير!$E$4)</f>
        <v>21</v>
      </c>
      <c r="C5089" s="48"/>
      <c r="D5089" s="48"/>
      <c r="E5089" s="48"/>
      <c r="F5089" s="50"/>
      <c r="G5089" s="51"/>
      <c r="H5089" s="128" t="str">
        <f>IF(F5089="","",_xlfn.IFNA(VLOOKUP(F5089,'سجل المشتريات'!E:M,9,0),"غير مسجلة في المشتريات"))</f>
        <v/>
      </c>
      <c r="I5089" s="27" t="str">
        <f>_xlfn.IFNA(VLOOKUP(E5089,الاوردرات!$B$1:$C$600,2,0),"")</f>
        <v/>
      </c>
      <c r="J5089" s="63"/>
      <c r="L5089" s="125" t="str">
        <f>IF(F5089="","",_xlfn.IFNA((VLOOKUP(F5089,help!L:M,2,0))*G5089,"غير مسجلة في المشتريات"))</f>
        <v/>
      </c>
    </row>
    <row r="5090" spans="2:12" x14ac:dyDescent="0.2">
      <c r="B5090" s="14">
        <f>COUNTIFS($E$3:E5090,تقرير!$E$4)</f>
        <v>21</v>
      </c>
      <c r="C5090" s="48"/>
      <c r="D5090" s="48"/>
      <c r="E5090" s="48"/>
      <c r="F5090" s="50"/>
      <c r="G5090" s="51"/>
      <c r="H5090" s="128" t="str">
        <f>IF(F5090="","",_xlfn.IFNA(VLOOKUP(F5090,'سجل المشتريات'!E:M,9,0),"غير مسجلة في المشتريات"))</f>
        <v/>
      </c>
      <c r="I5090" s="27" t="str">
        <f>_xlfn.IFNA(VLOOKUP(E5090,الاوردرات!$B$1:$C$600,2,0),"")</f>
        <v/>
      </c>
      <c r="J5090" s="63"/>
      <c r="L5090" s="125" t="str">
        <f>IF(F5090="","",_xlfn.IFNA((VLOOKUP(F5090,help!L:M,2,0))*G5090,"غير مسجلة في المشتريات"))</f>
        <v/>
      </c>
    </row>
    <row r="5091" spans="2:12" x14ac:dyDescent="0.2">
      <c r="B5091" s="14">
        <f>COUNTIFS($E$3:E5091,تقرير!$E$4)</f>
        <v>21</v>
      </c>
      <c r="C5091" s="48"/>
      <c r="D5091" s="48"/>
      <c r="E5091" s="48"/>
      <c r="F5091" s="50"/>
      <c r="G5091" s="51"/>
      <c r="H5091" s="128" t="str">
        <f>IF(F5091="","",_xlfn.IFNA(VLOOKUP(F5091,'سجل المشتريات'!E:M,9,0),"غير مسجلة في المشتريات"))</f>
        <v/>
      </c>
      <c r="I5091" s="27" t="str">
        <f>_xlfn.IFNA(VLOOKUP(E5091,الاوردرات!$B$1:$C$600,2,0),"")</f>
        <v/>
      </c>
      <c r="J5091" s="63"/>
      <c r="L5091" s="125" t="str">
        <f>IF(F5091="","",_xlfn.IFNA((VLOOKUP(F5091,help!L:M,2,0))*G5091,"غير مسجلة في المشتريات"))</f>
        <v/>
      </c>
    </row>
    <row r="5092" spans="2:12" x14ac:dyDescent="0.2">
      <c r="B5092" s="14">
        <f>COUNTIFS($E$3:E5092,تقرير!$E$4)</f>
        <v>21</v>
      </c>
      <c r="C5092" s="48"/>
      <c r="D5092" s="48"/>
      <c r="E5092" s="48"/>
      <c r="F5092" s="50"/>
      <c r="G5092" s="51"/>
      <c r="H5092" s="128" t="str">
        <f>IF(F5092="","",_xlfn.IFNA(VLOOKUP(F5092,'سجل المشتريات'!E:M,9,0),"غير مسجلة في المشتريات"))</f>
        <v/>
      </c>
      <c r="I5092" s="27" t="str">
        <f>_xlfn.IFNA(VLOOKUP(E5092,الاوردرات!$B$1:$C$600,2,0),"")</f>
        <v/>
      </c>
      <c r="J5092" s="63"/>
      <c r="L5092" s="125" t="str">
        <f>IF(F5092="","",_xlfn.IFNA((VLOOKUP(F5092,help!L:M,2,0))*G5092,"غير مسجلة في المشتريات"))</f>
        <v/>
      </c>
    </row>
    <row r="5093" spans="2:12" x14ac:dyDescent="0.2">
      <c r="B5093" s="14">
        <f>COUNTIFS($E$3:E5093,تقرير!$E$4)</f>
        <v>21</v>
      </c>
      <c r="C5093" s="48"/>
      <c r="D5093" s="48"/>
      <c r="E5093" s="48"/>
      <c r="F5093" s="50"/>
      <c r="G5093" s="51"/>
      <c r="H5093" s="128" t="str">
        <f>IF(F5093="","",_xlfn.IFNA(VLOOKUP(F5093,'سجل المشتريات'!E:M,9,0),"غير مسجلة في المشتريات"))</f>
        <v/>
      </c>
      <c r="I5093" s="27" t="str">
        <f>_xlfn.IFNA(VLOOKUP(E5093,الاوردرات!$B$1:$C$600,2,0),"")</f>
        <v/>
      </c>
      <c r="J5093" s="63"/>
      <c r="L5093" s="125" t="str">
        <f>IF(F5093="","",_xlfn.IFNA((VLOOKUP(F5093,help!L:M,2,0))*G5093,"غير مسجلة في المشتريات"))</f>
        <v/>
      </c>
    </row>
    <row r="5094" spans="2:12" x14ac:dyDescent="0.2">
      <c r="B5094" s="14">
        <f>COUNTIFS($E$3:E5094,تقرير!$E$4)</f>
        <v>21</v>
      </c>
      <c r="C5094" s="48"/>
      <c r="D5094" s="48"/>
      <c r="E5094" s="48"/>
      <c r="F5094" s="50"/>
      <c r="G5094" s="51"/>
      <c r="H5094" s="128" t="str">
        <f>IF(F5094="","",_xlfn.IFNA(VLOOKUP(F5094,'سجل المشتريات'!E:M,9,0),"غير مسجلة في المشتريات"))</f>
        <v/>
      </c>
      <c r="I5094" s="27" t="str">
        <f>_xlfn.IFNA(VLOOKUP(E5094,الاوردرات!$B$1:$C$600,2,0),"")</f>
        <v/>
      </c>
      <c r="J5094" s="63"/>
      <c r="L5094" s="125" t="str">
        <f>IF(F5094="","",_xlfn.IFNA((VLOOKUP(F5094,help!L:M,2,0))*G5094,"غير مسجلة في المشتريات"))</f>
        <v/>
      </c>
    </row>
    <row r="5095" spans="2:12" x14ac:dyDescent="0.2">
      <c r="B5095" s="14">
        <f>COUNTIFS($E$3:E5095,تقرير!$E$4)</f>
        <v>21</v>
      </c>
      <c r="C5095" s="48"/>
      <c r="D5095" s="48"/>
      <c r="E5095" s="48"/>
      <c r="F5095" s="50"/>
      <c r="G5095" s="51"/>
      <c r="H5095" s="128" t="str">
        <f>IF(F5095="","",_xlfn.IFNA(VLOOKUP(F5095,'سجل المشتريات'!E:M,9,0),"غير مسجلة في المشتريات"))</f>
        <v/>
      </c>
      <c r="I5095" s="27" t="str">
        <f>_xlfn.IFNA(VLOOKUP(E5095,الاوردرات!$B$1:$C$600,2,0),"")</f>
        <v/>
      </c>
      <c r="J5095" s="63"/>
      <c r="L5095" s="125" t="str">
        <f>IF(F5095="","",_xlfn.IFNA((VLOOKUP(F5095,help!L:M,2,0))*G5095,"غير مسجلة في المشتريات"))</f>
        <v/>
      </c>
    </row>
    <row r="5096" spans="2:12" x14ac:dyDescent="0.2">
      <c r="B5096" s="14">
        <f>COUNTIFS($E$3:E5096,تقرير!$E$4)</f>
        <v>21</v>
      </c>
      <c r="C5096" s="48"/>
      <c r="D5096" s="48"/>
      <c r="E5096" s="48"/>
      <c r="F5096" s="50"/>
      <c r="G5096" s="51"/>
      <c r="H5096" s="128" t="str">
        <f>IF(F5096="","",_xlfn.IFNA(VLOOKUP(F5096,'سجل المشتريات'!E:M,9,0),"غير مسجلة في المشتريات"))</f>
        <v/>
      </c>
      <c r="I5096" s="27" t="str">
        <f>_xlfn.IFNA(VLOOKUP(E5096,الاوردرات!$B$1:$C$600,2,0),"")</f>
        <v/>
      </c>
      <c r="J5096" s="63"/>
      <c r="L5096" s="125" t="str">
        <f>IF(F5096="","",_xlfn.IFNA((VLOOKUP(F5096,help!L:M,2,0))*G5096,"غير مسجلة في المشتريات"))</f>
        <v/>
      </c>
    </row>
    <row r="5097" spans="2:12" x14ac:dyDescent="0.2">
      <c r="B5097" s="14">
        <f>COUNTIFS($E$3:E5097,تقرير!$E$4)</f>
        <v>21</v>
      </c>
      <c r="C5097" s="48"/>
      <c r="D5097" s="48"/>
      <c r="E5097" s="48"/>
      <c r="F5097" s="50"/>
      <c r="G5097" s="51"/>
      <c r="H5097" s="128" t="str">
        <f>IF(F5097="","",_xlfn.IFNA(VLOOKUP(F5097,'سجل المشتريات'!E:M,9,0),"غير مسجلة في المشتريات"))</f>
        <v/>
      </c>
      <c r="I5097" s="27" t="str">
        <f>_xlfn.IFNA(VLOOKUP(E5097,الاوردرات!$B$1:$C$600,2,0),"")</f>
        <v/>
      </c>
      <c r="J5097" s="63"/>
      <c r="L5097" s="125" t="str">
        <f>IF(F5097="","",_xlfn.IFNA((VLOOKUP(F5097,help!L:M,2,0))*G5097,"غير مسجلة في المشتريات"))</f>
        <v/>
      </c>
    </row>
    <row r="5098" spans="2:12" x14ac:dyDescent="0.2">
      <c r="B5098" s="14">
        <f>COUNTIFS($E$3:E5098,تقرير!$E$4)</f>
        <v>21</v>
      </c>
      <c r="C5098" s="48"/>
      <c r="D5098" s="48"/>
      <c r="E5098" s="48"/>
      <c r="F5098" s="50"/>
      <c r="G5098" s="51"/>
      <c r="H5098" s="128" t="str">
        <f>IF(F5098="","",_xlfn.IFNA(VLOOKUP(F5098,'سجل المشتريات'!E:M,9,0),"غير مسجلة في المشتريات"))</f>
        <v/>
      </c>
      <c r="I5098" s="27" t="str">
        <f>_xlfn.IFNA(VLOOKUP(E5098,الاوردرات!$B$1:$C$600,2,0),"")</f>
        <v/>
      </c>
      <c r="J5098" s="63"/>
      <c r="L5098" s="125" t="str">
        <f>IF(F5098="","",_xlfn.IFNA((VLOOKUP(F5098,help!L:M,2,0))*G5098,"غير مسجلة في المشتريات"))</f>
        <v/>
      </c>
    </row>
    <row r="5099" spans="2:12" x14ac:dyDescent="0.2">
      <c r="B5099" s="14">
        <f>COUNTIFS($E$3:E5099,تقرير!$E$4)</f>
        <v>21</v>
      </c>
      <c r="C5099" s="48"/>
      <c r="D5099" s="48"/>
      <c r="E5099" s="48"/>
      <c r="F5099" s="50"/>
      <c r="G5099" s="51"/>
      <c r="H5099" s="128" t="str">
        <f>IF(F5099="","",_xlfn.IFNA(VLOOKUP(F5099,'سجل المشتريات'!E:M,9,0),"غير مسجلة في المشتريات"))</f>
        <v/>
      </c>
      <c r="I5099" s="27" t="str">
        <f>_xlfn.IFNA(VLOOKUP(E5099,الاوردرات!$B$1:$C$600,2,0),"")</f>
        <v/>
      </c>
      <c r="J5099" s="63"/>
      <c r="L5099" s="125" t="str">
        <f>IF(F5099="","",_xlfn.IFNA((VLOOKUP(F5099,help!L:M,2,0))*G5099,"غير مسجلة في المشتريات"))</f>
        <v/>
      </c>
    </row>
    <row r="5100" spans="2:12" x14ac:dyDescent="0.2">
      <c r="B5100" s="14">
        <f>COUNTIFS($E$3:E5100,تقرير!$E$4)</f>
        <v>21</v>
      </c>
      <c r="C5100" s="48"/>
      <c r="D5100" s="48"/>
      <c r="E5100" s="48"/>
      <c r="F5100" s="50"/>
      <c r="G5100" s="51"/>
      <c r="H5100" s="128" t="str">
        <f>IF(F5100="","",_xlfn.IFNA(VLOOKUP(F5100,'سجل المشتريات'!E:M,9,0),"غير مسجلة في المشتريات"))</f>
        <v/>
      </c>
      <c r="I5100" s="27" t="str">
        <f>_xlfn.IFNA(VLOOKUP(E5100,الاوردرات!$B$1:$C$600,2,0),"")</f>
        <v/>
      </c>
      <c r="J5100" s="63"/>
      <c r="L5100" s="125" t="str">
        <f>IF(F5100="","",_xlfn.IFNA((VLOOKUP(F5100,help!L:M,2,0))*G5100,"غير مسجلة في المشتريات"))</f>
        <v/>
      </c>
    </row>
    <row r="5101" spans="2:12" x14ac:dyDescent="0.2">
      <c r="B5101" s="14">
        <f>COUNTIFS($E$3:E5101,تقرير!$E$4)</f>
        <v>21</v>
      </c>
      <c r="C5101" s="48"/>
      <c r="D5101" s="48"/>
      <c r="E5101" s="48"/>
      <c r="F5101" s="50"/>
      <c r="G5101" s="51"/>
      <c r="H5101" s="128" t="str">
        <f>IF(F5101="","",_xlfn.IFNA(VLOOKUP(F5101,'سجل المشتريات'!E:M,9,0),"غير مسجلة في المشتريات"))</f>
        <v/>
      </c>
      <c r="I5101" s="27" t="str">
        <f>_xlfn.IFNA(VLOOKUP(E5101,الاوردرات!$B$1:$C$600,2,0),"")</f>
        <v/>
      </c>
      <c r="J5101" s="63"/>
      <c r="L5101" s="125" t="str">
        <f>IF(F5101="","",_xlfn.IFNA((VLOOKUP(F5101,help!L:M,2,0))*G5101,"غير مسجلة في المشتريات"))</f>
        <v/>
      </c>
    </row>
    <row r="5102" spans="2:12" x14ac:dyDescent="0.2">
      <c r="B5102" s="14">
        <f>COUNTIFS($E$3:E5102,تقرير!$E$4)</f>
        <v>21</v>
      </c>
      <c r="C5102" s="48"/>
      <c r="D5102" s="48"/>
      <c r="E5102" s="48"/>
      <c r="F5102" s="50"/>
      <c r="G5102" s="51"/>
      <c r="H5102" s="128" t="str">
        <f>IF(F5102="","",_xlfn.IFNA(VLOOKUP(F5102,'سجل المشتريات'!E:M,9,0),"غير مسجلة في المشتريات"))</f>
        <v/>
      </c>
      <c r="I5102" s="27" t="str">
        <f>_xlfn.IFNA(VLOOKUP(E5102,الاوردرات!$B$1:$C$600,2,0),"")</f>
        <v/>
      </c>
      <c r="J5102" s="63"/>
      <c r="L5102" s="125" t="str">
        <f>IF(F5102="","",_xlfn.IFNA((VLOOKUP(F5102,help!L:M,2,0))*G5102,"غير مسجلة في المشتريات"))</f>
        <v/>
      </c>
    </row>
    <row r="5103" spans="2:12" x14ac:dyDescent="0.2">
      <c r="B5103" s="14">
        <f>COUNTIFS($E$3:E5103,تقرير!$E$4)</f>
        <v>21</v>
      </c>
      <c r="C5103" s="48"/>
      <c r="D5103" s="48"/>
      <c r="E5103" s="48"/>
      <c r="F5103" s="50"/>
      <c r="G5103" s="51"/>
      <c r="H5103" s="128" t="str">
        <f>IF(F5103="","",_xlfn.IFNA(VLOOKUP(F5103,'سجل المشتريات'!E:M,9,0),"غير مسجلة في المشتريات"))</f>
        <v/>
      </c>
      <c r="I5103" s="27" t="str">
        <f>_xlfn.IFNA(VLOOKUP(E5103,الاوردرات!$B$1:$C$600,2,0),"")</f>
        <v/>
      </c>
      <c r="J5103" s="63"/>
      <c r="L5103" s="125" t="str">
        <f>IF(F5103="","",_xlfn.IFNA((VLOOKUP(F5103,help!L:M,2,0))*G5103,"غير مسجلة في المشتريات"))</f>
        <v/>
      </c>
    </row>
    <row r="5104" spans="2:12" x14ac:dyDescent="0.2">
      <c r="B5104" s="14">
        <f>COUNTIFS($E$3:E5104,تقرير!$E$4)</f>
        <v>21</v>
      </c>
      <c r="C5104" s="48"/>
      <c r="D5104" s="48"/>
      <c r="E5104" s="48"/>
      <c r="F5104" s="50"/>
      <c r="G5104" s="51"/>
      <c r="H5104" s="128" t="str">
        <f>IF(F5104="","",_xlfn.IFNA(VLOOKUP(F5104,'سجل المشتريات'!E:M,9,0),"غير مسجلة في المشتريات"))</f>
        <v/>
      </c>
      <c r="I5104" s="27" t="str">
        <f>_xlfn.IFNA(VLOOKUP(E5104,الاوردرات!$B$1:$C$600,2,0),"")</f>
        <v/>
      </c>
      <c r="J5104" s="63"/>
      <c r="L5104" s="125" t="str">
        <f>IF(F5104="","",_xlfn.IFNA((VLOOKUP(F5104,help!L:M,2,0))*G5104,"غير مسجلة في المشتريات"))</f>
        <v/>
      </c>
    </row>
    <row r="5105" spans="2:12" x14ac:dyDescent="0.2">
      <c r="B5105" s="14">
        <f>COUNTIFS($E$3:E5105,تقرير!$E$4)</f>
        <v>21</v>
      </c>
      <c r="C5105" s="48"/>
      <c r="D5105" s="48"/>
      <c r="E5105" s="48"/>
      <c r="F5105" s="50"/>
      <c r="G5105" s="51"/>
      <c r="H5105" s="128" t="str">
        <f>IF(F5105="","",_xlfn.IFNA(VLOOKUP(F5105,'سجل المشتريات'!E:M,9,0),"غير مسجلة في المشتريات"))</f>
        <v/>
      </c>
      <c r="I5105" s="27" t="str">
        <f>_xlfn.IFNA(VLOOKUP(E5105,الاوردرات!$B$1:$C$600,2,0),"")</f>
        <v/>
      </c>
      <c r="J5105" s="63"/>
      <c r="L5105" s="125" t="str">
        <f>IF(F5105="","",_xlfn.IFNA((VLOOKUP(F5105,help!L:M,2,0))*G5105,"غير مسجلة في المشتريات"))</f>
        <v/>
      </c>
    </row>
    <row r="5106" spans="2:12" x14ac:dyDescent="0.2">
      <c r="B5106" s="14">
        <f>COUNTIFS($E$3:E5106,تقرير!$E$4)</f>
        <v>21</v>
      </c>
      <c r="C5106" s="48"/>
      <c r="D5106" s="48"/>
      <c r="E5106" s="48"/>
      <c r="F5106" s="50"/>
      <c r="G5106" s="51"/>
      <c r="H5106" s="128" t="str">
        <f>IF(F5106="","",_xlfn.IFNA(VLOOKUP(F5106,'سجل المشتريات'!E:M,9,0),"غير مسجلة في المشتريات"))</f>
        <v/>
      </c>
      <c r="I5106" s="27" t="str">
        <f>_xlfn.IFNA(VLOOKUP(E5106,الاوردرات!$B$1:$C$600,2,0),"")</f>
        <v/>
      </c>
      <c r="J5106" s="63"/>
      <c r="L5106" s="125" t="str">
        <f>IF(F5106="","",_xlfn.IFNA((VLOOKUP(F5106,help!L:M,2,0))*G5106,"غير مسجلة في المشتريات"))</f>
        <v/>
      </c>
    </row>
    <row r="5107" spans="2:12" x14ac:dyDescent="0.2">
      <c r="B5107" s="14">
        <f>COUNTIFS($E$3:E5107,تقرير!$E$4)</f>
        <v>21</v>
      </c>
      <c r="C5107" s="48"/>
      <c r="D5107" s="48"/>
      <c r="E5107" s="48"/>
      <c r="F5107" s="50"/>
      <c r="G5107" s="51"/>
      <c r="H5107" s="128" t="str">
        <f>IF(F5107="","",_xlfn.IFNA(VLOOKUP(F5107,'سجل المشتريات'!E:M,9,0),"غير مسجلة في المشتريات"))</f>
        <v/>
      </c>
      <c r="I5107" s="27" t="str">
        <f>_xlfn.IFNA(VLOOKUP(E5107,الاوردرات!$B$1:$C$600,2,0),"")</f>
        <v/>
      </c>
      <c r="J5107" s="63"/>
      <c r="L5107" s="125" t="str">
        <f>IF(F5107="","",_xlfn.IFNA((VLOOKUP(F5107,help!L:M,2,0))*G5107,"غير مسجلة في المشتريات"))</f>
        <v/>
      </c>
    </row>
    <row r="5108" spans="2:12" x14ac:dyDescent="0.2">
      <c r="B5108" s="14">
        <f>COUNTIFS($E$3:E5108,تقرير!$E$4)</f>
        <v>21</v>
      </c>
      <c r="C5108" s="48"/>
      <c r="D5108" s="48"/>
      <c r="E5108" s="48"/>
      <c r="F5108" s="50"/>
      <c r="G5108" s="51"/>
      <c r="H5108" s="128" t="str">
        <f>IF(F5108="","",_xlfn.IFNA(VLOOKUP(F5108,'سجل المشتريات'!E:M,9,0),"غير مسجلة في المشتريات"))</f>
        <v/>
      </c>
      <c r="I5108" s="27" t="str">
        <f>_xlfn.IFNA(VLOOKUP(E5108,الاوردرات!$B$1:$C$600,2,0),"")</f>
        <v/>
      </c>
      <c r="J5108" s="63"/>
      <c r="L5108" s="125" t="str">
        <f>IF(F5108="","",_xlfn.IFNA((VLOOKUP(F5108,help!L:M,2,0))*G5108,"غير مسجلة في المشتريات"))</f>
        <v/>
      </c>
    </row>
    <row r="5109" spans="2:12" x14ac:dyDescent="0.2">
      <c r="B5109" s="14">
        <f>COUNTIFS($E$3:E5109,تقرير!$E$4)</f>
        <v>21</v>
      </c>
      <c r="C5109" s="48"/>
      <c r="D5109" s="48"/>
      <c r="E5109" s="48"/>
      <c r="F5109" s="50"/>
      <c r="G5109" s="51"/>
      <c r="H5109" s="128" t="str">
        <f>IF(F5109="","",_xlfn.IFNA(VLOOKUP(F5109,'سجل المشتريات'!E:M,9,0),"غير مسجلة في المشتريات"))</f>
        <v/>
      </c>
      <c r="I5109" s="27" t="str">
        <f>_xlfn.IFNA(VLOOKUP(E5109,الاوردرات!$B$1:$C$600,2,0),"")</f>
        <v/>
      </c>
      <c r="J5109" s="63"/>
      <c r="L5109" s="125" t="str">
        <f>IF(F5109="","",_xlfn.IFNA((VLOOKUP(F5109,help!L:M,2,0))*G5109,"غير مسجلة في المشتريات"))</f>
        <v/>
      </c>
    </row>
    <row r="5110" spans="2:12" x14ac:dyDescent="0.2">
      <c r="B5110" s="14">
        <f>COUNTIFS($E$3:E5110,تقرير!$E$4)</f>
        <v>21</v>
      </c>
      <c r="C5110" s="48"/>
      <c r="D5110" s="48"/>
      <c r="E5110" s="48"/>
      <c r="F5110" s="50"/>
      <c r="G5110" s="51"/>
      <c r="H5110" s="128" t="str">
        <f>IF(F5110="","",_xlfn.IFNA(VLOOKUP(F5110,'سجل المشتريات'!E:M,9,0),"غير مسجلة في المشتريات"))</f>
        <v/>
      </c>
      <c r="I5110" s="27" t="str">
        <f>_xlfn.IFNA(VLOOKUP(E5110,الاوردرات!$B$1:$C$600,2,0),"")</f>
        <v/>
      </c>
      <c r="J5110" s="63"/>
      <c r="L5110" s="125" t="str">
        <f>IF(F5110="","",_xlfn.IFNA((VLOOKUP(F5110,help!L:M,2,0))*G5110,"غير مسجلة في المشتريات"))</f>
        <v/>
      </c>
    </row>
    <row r="5111" spans="2:12" x14ac:dyDescent="0.2">
      <c r="B5111" s="14">
        <f>COUNTIFS($E$3:E5111,تقرير!$E$4)</f>
        <v>21</v>
      </c>
      <c r="C5111" s="48"/>
      <c r="D5111" s="48"/>
      <c r="E5111" s="48"/>
      <c r="F5111" s="50"/>
      <c r="G5111" s="51"/>
      <c r="H5111" s="128" t="str">
        <f>IF(F5111="","",_xlfn.IFNA(VLOOKUP(F5111,'سجل المشتريات'!E:M,9,0),"غير مسجلة في المشتريات"))</f>
        <v/>
      </c>
      <c r="I5111" s="27" t="str">
        <f>_xlfn.IFNA(VLOOKUP(E5111,الاوردرات!$B$1:$C$600,2,0),"")</f>
        <v/>
      </c>
      <c r="J5111" s="63"/>
      <c r="L5111" s="125" t="str">
        <f>IF(F5111="","",_xlfn.IFNA((VLOOKUP(F5111,help!L:M,2,0))*G5111,"غير مسجلة في المشتريات"))</f>
        <v/>
      </c>
    </row>
    <row r="5112" spans="2:12" x14ac:dyDescent="0.2">
      <c r="B5112" s="14">
        <f>COUNTIFS($E$3:E5112,تقرير!$E$4)</f>
        <v>21</v>
      </c>
      <c r="C5112" s="48"/>
      <c r="D5112" s="48"/>
      <c r="E5112" s="48"/>
      <c r="F5112" s="50"/>
      <c r="G5112" s="51"/>
      <c r="H5112" s="128" t="str">
        <f>IF(F5112="","",_xlfn.IFNA(VLOOKUP(F5112,'سجل المشتريات'!E:M,9,0),"غير مسجلة في المشتريات"))</f>
        <v/>
      </c>
      <c r="I5112" s="27" t="str">
        <f>_xlfn.IFNA(VLOOKUP(E5112,الاوردرات!$B$1:$C$600,2,0),"")</f>
        <v/>
      </c>
      <c r="J5112" s="63"/>
      <c r="L5112" s="125" t="str">
        <f>IF(F5112="","",_xlfn.IFNA((VLOOKUP(F5112,help!L:M,2,0))*G5112,"غير مسجلة في المشتريات"))</f>
        <v/>
      </c>
    </row>
    <row r="5113" spans="2:12" x14ac:dyDescent="0.2">
      <c r="B5113" s="14">
        <f>COUNTIFS($E$3:E5113,تقرير!$E$4)</f>
        <v>21</v>
      </c>
      <c r="C5113" s="48"/>
      <c r="D5113" s="48"/>
      <c r="E5113" s="48"/>
      <c r="F5113" s="50"/>
      <c r="G5113" s="51"/>
      <c r="H5113" s="128" t="str">
        <f>IF(F5113="","",_xlfn.IFNA(VLOOKUP(F5113,'سجل المشتريات'!E:M,9,0),"غير مسجلة في المشتريات"))</f>
        <v/>
      </c>
      <c r="I5113" s="27" t="str">
        <f>_xlfn.IFNA(VLOOKUP(E5113,الاوردرات!$B$1:$C$600,2,0),"")</f>
        <v/>
      </c>
      <c r="J5113" s="63"/>
      <c r="L5113" s="125" t="str">
        <f>IF(F5113="","",_xlfn.IFNA((VLOOKUP(F5113,help!L:M,2,0))*G5113,"غير مسجلة في المشتريات"))</f>
        <v/>
      </c>
    </row>
    <row r="5114" spans="2:12" x14ac:dyDescent="0.2">
      <c r="B5114" s="14">
        <f>COUNTIFS($E$3:E5114,تقرير!$E$4)</f>
        <v>21</v>
      </c>
      <c r="C5114" s="48"/>
      <c r="D5114" s="48"/>
      <c r="E5114" s="48"/>
      <c r="F5114" s="50"/>
      <c r="G5114" s="51"/>
      <c r="H5114" s="128" t="str">
        <f>IF(F5114="","",_xlfn.IFNA(VLOOKUP(F5114,'سجل المشتريات'!E:M,9,0),"غير مسجلة في المشتريات"))</f>
        <v/>
      </c>
      <c r="I5114" s="27" t="str">
        <f>_xlfn.IFNA(VLOOKUP(E5114,الاوردرات!$B$1:$C$600,2,0),"")</f>
        <v/>
      </c>
      <c r="J5114" s="63"/>
      <c r="L5114" s="125" t="str">
        <f>IF(F5114="","",_xlfn.IFNA((VLOOKUP(F5114,help!L:M,2,0))*G5114,"غير مسجلة في المشتريات"))</f>
        <v/>
      </c>
    </row>
    <row r="5115" spans="2:12" x14ac:dyDescent="0.2">
      <c r="B5115" s="14">
        <f>COUNTIFS($E$3:E5115,تقرير!$E$4)</f>
        <v>21</v>
      </c>
      <c r="C5115" s="48"/>
      <c r="D5115" s="48"/>
      <c r="E5115" s="48"/>
      <c r="F5115" s="50"/>
      <c r="G5115" s="51"/>
      <c r="H5115" s="128" t="str">
        <f>IF(F5115="","",_xlfn.IFNA(VLOOKUP(F5115,'سجل المشتريات'!E:M,9,0),"غير مسجلة في المشتريات"))</f>
        <v/>
      </c>
      <c r="I5115" s="27" t="str">
        <f>_xlfn.IFNA(VLOOKUP(E5115,الاوردرات!$B$1:$C$600,2,0),"")</f>
        <v/>
      </c>
      <c r="J5115" s="63"/>
      <c r="L5115" s="125" t="str">
        <f>IF(F5115="","",_xlfn.IFNA((VLOOKUP(F5115,help!L:M,2,0))*G5115,"غير مسجلة في المشتريات"))</f>
        <v/>
      </c>
    </row>
    <row r="5116" spans="2:12" x14ac:dyDescent="0.2">
      <c r="B5116" s="14">
        <f>COUNTIFS($E$3:E5116,تقرير!$E$4)</f>
        <v>21</v>
      </c>
      <c r="C5116" s="48"/>
      <c r="D5116" s="48"/>
      <c r="E5116" s="48"/>
      <c r="F5116" s="50"/>
      <c r="G5116" s="51"/>
      <c r="H5116" s="128" t="str">
        <f>IF(F5116="","",_xlfn.IFNA(VLOOKUP(F5116,'سجل المشتريات'!E:M,9,0),"غير مسجلة في المشتريات"))</f>
        <v/>
      </c>
      <c r="I5116" s="27" t="str">
        <f>_xlfn.IFNA(VLOOKUP(E5116,الاوردرات!$B$1:$C$600,2,0),"")</f>
        <v/>
      </c>
      <c r="J5116" s="63"/>
      <c r="L5116" s="125" t="str">
        <f>IF(F5116="","",_xlfn.IFNA((VLOOKUP(F5116,help!L:M,2,0))*G5116,"غير مسجلة في المشتريات"))</f>
        <v/>
      </c>
    </row>
    <row r="5117" spans="2:12" x14ac:dyDescent="0.2">
      <c r="B5117" s="14">
        <f>COUNTIFS($E$3:E5117,تقرير!$E$4)</f>
        <v>21</v>
      </c>
      <c r="C5117" s="48"/>
      <c r="D5117" s="48"/>
      <c r="E5117" s="48"/>
      <c r="F5117" s="50"/>
      <c r="G5117" s="51"/>
      <c r="H5117" s="128" t="str">
        <f>IF(F5117="","",_xlfn.IFNA(VLOOKUP(F5117,'سجل المشتريات'!E:M,9,0),"غير مسجلة في المشتريات"))</f>
        <v/>
      </c>
      <c r="I5117" s="27" t="str">
        <f>_xlfn.IFNA(VLOOKUP(E5117,الاوردرات!$B$1:$C$600,2,0),"")</f>
        <v/>
      </c>
      <c r="J5117" s="63"/>
      <c r="L5117" s="125" t="str">
        <f>IF(F5117="","",_xlfn.IFNA((VLOOKUP(F5117,help!L:M,2,0))*G5117,"غير مسجلة في المشتريات"))</f>
        <v/>
      </c>
    </row>
    <row r="5118" spans="2:12" x14ac:dyDescent="0.2">
      <c r="B5118" s="14">
        <f>COUNTIFS($E$3:E5118,تقرير!$E$4)</f>
        <v>21</v>
      </c>
      <c r="C5118" s="48"/>
      <c r="D5118" s="48"/>
      <c r="E5118" s="48"/>
      <c r="F5118" s="50"/>
      <c r="G5118" s="51"/>
      <c r="H5118" s="128" t="str">
        <f>IF(F5118="","",_xlfn.IFNA(VLOOKUP(F5118,'سجل المشتريات'!E:M,9,0),"غير مسجلة في المشتريات"))</f>
        <v/>
      </c>
      <c r="I5118" s="27" t="str">
        <f>_xlfn.IFNA(VLOOKUP(E5118,الاوردرات!$B$1:$C$600,2,0),"")</f>
        <v/>
      </c>
      <c r="J5118" s="63"/>
      <c r="L5118" s="125" t="str">
        <f>IF(F5118="","",_xlfn.IFNA((VLOOKUP(F5118,help!L:M,2,0))*G5118,"غير مسجلة في المشتريات"))</f>
        <v/>
      </c>
    </row>
    <row r="5119" spans="2:12" x14ac:dyDescent="0.2">
      <c r="B5119" s="14">
        <f>COUNTIFS($E$3:E5119,تقرير!$E$4)</f>
        <v>21</v>
      </c>
      <c r="C5119" s="48"/>
      <c r="D5119" s="48"/>
      <c r="E5119" s="48"/>
      <c r="F5119" s="50"/>
      <c r="G5119" s="51"/>
      <c r="H5119" s="128" t="str">
        <f>IF(F5119="","",_xlfn.IFNA(VLOOKUP(F5119,'سجل المشتريات'!E:M,9,0),"غير مسجلة في المشتريات"))</f>
        <v/>
      </c>
      <c r="I5119" s="27" t="str">
        <f>_xlfn.IFNA(VLOOKUP(E5119,الاوردرات!$B$1:$C$600,2,0),"")</f>
        <v/>
      </c>
      <c r="J5119" s="63"/>
      <c r="L5119" s="125" t="str">
        <f>IF(F5119="","",_xlfn.IFNA((VLOOKUP(F5119,help!L:M,2,0))*G5119,"غير مسجلة في المشتريات"))</f>
        <v/>
      </c>
    </row>
    <row r="5120" spans="2:12" x14ac:dyDescent="0.2">
      <c r="B5120" s="14">
        <f>COUNTIFS($E$3:E5120,تقرير!$E$4)</f>
        <v>21</v>
      </c>
      <c r="C5120" s="48"/>
      <c r="D5120" s="48"/>
      <c r="E5120" s="48"/>
      <c r="F5120" s="50"/>
      <c r="G5120" s="51"/>
      <c r="H5120" s="128" t="str">
        <f>IF(F5120="","",_xlfn.IFNA(VLOOKUP(F5120,'سجل المشتريات'!E:M,9,0),"غير مسجلة في المشتريات"))</f>
        <v/>
      </c>
      <c r="I5120" s="27" t="str">
        <f>_xlfn.IFNA(VLOOKUP(E5120,الاوردرات!$B$1:$C$600,2,0),"")</f>
        <v/>
      </c>
      <c r="J5120" s="63"/>
      <c r="L5120" s="125" t="str">
        <f>IF(F5120="","",_xlfn.IFNA((VLOOKUP(F5120,help!L:M,2,0))*G5120,"غير مسجلة في المشتريات"))</f>
        <v/>
      </c>
    </row>
    <row r="5121" spans="2:12" x14ac:dyDescent="0.2">
      <c r="B5121" s="14">
        <f>COUNTIFS($E$3:E5121,تقرير!$E$4)</f>
        <v>21</v>
      </c>
      <c r="C5121" s="48"/>
      <c r="D5121" s="48"/>
      <c r="E5121" s="48"/>
      <c r="F5121" s="50"/>
      <c r="G5121" s="51"/>
      <c r="H5121" s="128" t="str">
        <f>IF(F5121="","",_xlfn.IFNA(VLOOKUP(F5121,'سجل المشتريات'!E:M,9,0),"غير مسجلة في المشتريات"))</f>
        <v/>
      </c>
      <c r="I5121" s="27" t="str">
        <f>_xlfn.IFNA(VLOOKUP(E5121,الاوردرات!$B$1:$C$600,2,0),"")</f>
        <v/>
      </c>
      <c r="J5121" s="63"/>
      <c r="L5121" s="125" t="str">
        <f>IF(F5121="","",_xlfn.IFNA((VLOOKUP(F5121,help!L:M,2,0))*G5121,"غير مسجلة في المشتريات"))</f>
        <v/>
      </c>
    </row>
    <row r="5122" spans="2:12" x14ac:dyDescent="0.2">
      <c r="B5122" s="14">
        <f>COUNTIFS($E$3:E5122,تقرير!$E$4)</f>
        <v>21</v>
      </c>
      <c r="C5122" s="48"/>
      <c r="D5122" s="48"/>
      <c r="E5122" s="48"/>
      <c r="F5122" s="50"/>
      <c r="G5122" s="51"/>
      <c r="H5122" s="128" t="str">
        <f>IF(F5122="","",_xlfn.IFNA(VLOOKUP(F5122,'سجل المشتريات'!E:M,9,0),"غير مسجلة في المشتريات"))</f>
        <v/>
      </c>
      <c r="I5122" s="27" t="str">
        <f>_xlfn.IFNA(VLOOKUP(E5122,الاوردرات!$B$1:$C$600,2,0),"")</f>
        <v/>
      </c>
      <c r="J5122" s="63"/>
      <c r="L5122" s="125" t="str">
        <f>IF(F5122="","",_xlfn.IFNA((VLOOKUP(F5122,help!L:M,2,0))*G5122,"غير مسجلة في المشتريات"))</f>
        <v/>
      </c>
    </row>
    <row r="5123" spans="2:12" x14ac:dyDescent="0.2">
      <c r="B5123" s="14">
        <f>COUNTIFS($E$3:E5123,تقرير!$E$4)</f>
        <v>21</v>
      </c>
      <c r="C5123" s="48"/>
      <c r="D5123" s="48"/>
      <c r="E5123" s="48"/>
      <c r="F5123" s="50"/>
      <c r="G5123" s="51"/>
      <c r="H5123" s="128" t="str">
        <f>IF(F5123="","",_xlfn.IFNA(VLOOKUP(F5123,'سجل المشتريات'!E:M,9,0),"غير مسجلة في المشتريات"))</f>
        <v/>
      </c>
      <c r="I5123" s="27" t="str">
        <f>_xlfn.IFNA(VLOOKUP(E5123,الاوردرات!$B$1:$C$600,2,0),"")</f>
        <v/>
      </c>
      <c r="J5123" s="63"/>
      <c r="L5123" s="125" t="str">
        <f>IF(F5123="","",_xlfn.IFNA((VLOOKUP(F5123,help!L:M,2,0))*G5123,"غير مسجلة في المشتريات"))</f>
        <v/>
      </c>
    </row>
    <row r="5124" spans="2:12" x14ac:dyDescent="0.2">
      <c r="B5124" s="14">
        <f>COUNTIFS($E$3:E5124,تقرير!$E$4)</f>
        <v>21</v>
      </c>
      <c r="C5124" s="48"/>
      <c r="D5124" s="48"/>
      <c r="E5124" s="48"/>
      <c r="F5124" s="50"/>
      <c r="G5124" s="51"/>
      <c r="H5124" s="128" t="str">
        <f>IF(F5124="","",_xlfn.IFNA(VLOOKUP(F5124,'سجل المشتريات'!E:M,9,0),"غير مسجلة في المشتريات"))</f>
        <v/>
      </c>
      <c r="I5124" s="27" t="str">
        <f>_xlfn.IFNA(VLOOKUP(E5124,الاوردرات!$B$1:$C$600,2,0),"")</f>
        <v/>
      </c>
      <c r="J5124" s="63"/>
      <c r="L5124" s="125" t="str">
        <f>IF(F5124="","",_xlfn.IFNA((VLOOKUP(F5124,help!L:M,2,0))*G5124,"غير مسجلة في المشتريات"))</f>
        <v/>
      </c>
    </row>
    <row r="5125" spans="2:12" x14ac:dyDescent="0.2">
      <c r="B5125" s="14">
        <f>COUNTIFS($E$3:E5125,تقرير!$E$4)</f>
        <v>21</v>
      </c>
      <c r="C5125" s="48"/>
      <c r="D5125" s="48"/>
      <c r="E5125" s="48"/>
      <c r="F5125" s="50"/>
      <c r="G5125" s="51"/>
      <c r="H5125" s="128" t="str">
        <f>IF(F5125="","",_xlfn.IFNA(VLOOKUP(F5125,'سجل المشتريات'!E:M,9,0),"غير مسجلة في المشتريات"))</f>
        <v/>
      </c>
      <c r="I5125" s="27" t="str">
        <f>_xlfn.IFNA(VLOOKUP(E5125,الاوردرات!$B$1:$C$600,2,0),"")</f>
        <v/>
      </c>
      <c r="J5125" s="63"/>
      <c r="L5125" s="125" t="str">
        <f>IF(F5125="","",_xlfn.IFNA((VLOOKUP(F5125,help!L:M,2,0))*G5125,"غير مسجلة في المشتريات"))</f>
        <v/>
      </c>
    </row>
    <row r="5126" spans="2:12" x14ac:dyDescent="0.2">
      <c r="B5126" s="14">
        <f>COUNTIFS($E$3:E5126,تقرير!$E$4)</f>
        <v>21</v>
      </c>
      <c r="C5126" s="48"/>
      <c r="D5126" s="48"/>
      <c r="E5126" s="48"/>
      <c r="F5126" s="50"/>
      <c r="G5126" s="51"/>
      <c r="H5126" s="128" t="str">
        <f>IF(F5126="","",_xlfn.IFNA(VLOOKUP(F5126,'سجل المشتريات'!E:M,9,0),"غير مسجلة في المشتريات"))</f>
        <v/>
      </c>
      <c r="I5126" s="27" t="str">
        <f>_xlfn.IFNA(VLOOKUP(E5126,الاوردرات!$B$1:$C$600,2,0),"")</f>
        <v/>
      </c>
      <c r="J5126" s="63"/>
      <c r="L5126" s="125" t="str">
        <f>IF(F5126="","",_xlfn.IFNA((VLOOKUP(F5126,help!L:M,2,0))*G5126,"غير مسجلة في المشتريات"))</f>
        <v/>
      </c>
    </row>
    <row r="5127" spans="2:12" x14ac:dyDescent="0.2">
      <c r="B5127" s="14">
        <f>COUNTIFS($E$3:E5127,تقرير!$E$4)</f>
        <v>21</v>
      </c>
      <c r="C5127" s="48"/>
      <c r="D5127" s="48"/>
      <c r="E5127" s="48"/>
      <c r="F5127" s="50"/>
      <c r="G5127" s="51"/>
      <c r="H5127" s="128" t="str">
        <f>IF(F5127="","",_xlfn.IFNA(VLOOKUP(F5127,'سجل المشتريات'!E:M,9,0),"غير مسجلة في المشتريات"))</f>
        <v/>
      </c>
      <c r="I5127" s="27" t="str">
        <f>_xlfn.IFNA(VLOOKUP(E5127,الاوردرات!$B$1:$C$600,2,0),"")</f>
        <v/>
      </c>
      <c r="J5127" s="63"/>
      <c r="L5127" s="125" t="str">
        <f>IF(F5127="","",_xlfn.IFNA((VLOOKUP(F5127,help!L:M,2,0))*G5127,"غير مسجلة في المشتريات"))</f>
        <v/>
      </c>
    </row>
    <row r="5128" spans="2:12" x14ac:dyDescent="0.2">
      <c r="B5128" s="14">
        <f>COUNTIFS($E$3:E5128,تقرير!$E$4)</f>
        <v>21</v>
      </c>
      <c r="C5128" s="48"/>
      <c r="D5128" s="48"/>
      <c r="E5128" s="48"/>
      <c r="F5128" s="50"/>
      <c r="G5128" s="51"/>
      <c r="H5128" s="128" t="str">
        <f>IF(F5128="","",_xlfn.IFNA(VLOOKUP(F5128,'سجل المشتريات'!E:M,9,0),"غير مسجلة في المشتريات"))</f>
        <v/>
      </c>
      <c r="I5128" s="27" t="str">
        <f>_xlfn.IFNA(VLOOKUP(E5128,الاوردرات!$B$1:$C$600,2,0),"")</f>
        <v/>
      </c>
      <c r="J5128" s="63"/>
      <c r="L5128" s="125" t="str">
        <f>IF(F5128="","",_xlfn.IFNA((VLOOKUP(F5128,help!L:M,2,0))*G5128,"غير مسجلة في المشتريات"))</f>
        <v/>
      </c>
    </row>
    <row r="5129" spans="2:12" x14ac:dyDescent="0.2">
      <c r="B5129" s="14">
        <f>COUNTIFS($E$3:E5129,تقرير!$E$4)</f>
        <v>21</v>
      </c>
      <c r="C5129" s="48"/>
      <c r="D5129" s="48"/>
      <c r="E5129" s="48"/>
      <c r="F5129" s="50"/>
      <c r="G5129" s="51"/>
      <c r="H5129" s="128" t="str">
        <f>IF(F5129="","",_xlfn.IFNA(VLOOKUP(F5129,'سجل المشتريات'!E:M,9,0),"غير مسجلة في المشتريات"))</f>
        <v/>
      </c>
      <c r="I5129" s="27" t="str">
        <f>_xlfn.IFNA(VLOOKUP(E5129,الاوردرات!$B$1:$C$600,2,0),"")</f>
        <v/>
      </c>
      <c r="J5129" s="63"/>
      <c r="L5129" s="125" t="str">
        <f>IF(F5129="","",_xlfn.IFNA((VLOOKUP(F5129,help!L:M,2,0))*G5129,"غير مسجلة في المشتريات"))</f>
        <v/>
      </c>
    </row>
    <row r="5130" spans="2:12" x14ac:dyDescent="0.2">
      <c r="B5130" s="14">
        <f>COUNTIFS($E$3:E5130,تقرير!$E$4)</f>
        <v>21</v>
      </c>
      <c r="C5130" s="48"/>
      <c r="D5130" s="48"/>
      <c r="E5130" s="48"/>
      <c r="F5130" s="50"/>
      <c r="G5130" s="51"/>
      <c r="H5130" s="128" t="str">
        <f>IF(F5130="","",_xlfn.IFNA(VLOOKUP(F5130,'سجل المشتريات'!E:M,9,0),"غير مسجلة في المشتريات"))</f>
        <v/>
      </c>
      <c r="I5130" s="27" t="str">
        <f>_xlfn.IFNA(VLOOKUP(E5130,الاوردرات!$B$1:$C$600,2,0),"")</f>
        <v/>
      </c>
      <c r="J5130" s="63"/>
      <c r="L5130" s="125" t="str">
        <f>IF(F5130="","",_xlfn.IFNA((VLOOKUP(F5130,help!L:M,2,0))*G5130,"غير مسجلة في المشتريات"))</f>
        <v/>
      </c>
    </row>
    <row r="5131" spans="2:12" x14ac:dyDescent="0.2">
      <c r="B5131" s="14">
        <f>COUNTIFS($E$3:E5131,تقرير!$E$4)</f>
        <v>21</v>
      </c>
      <c r="C5131" s="48"/>
      <c r="D5131" s="48"/>
      <c r="E5131" s="48"/>
      <c r="F5131" s="50"/>
      <c r="G5131" s="51"/>
      <c r="H5131" s="128" t="str">
        <f>IF(F5131="","",_xlfn.IFNA(VLOOKUP(F5131,'سجل المشتريات'!E:M,9,0),"غير مسجلة في المشتريات"))</f>
        <v/>
      </c>
      <c r="I5131" s="27" t="str">
        <f>_xlfn.IFNA(VLOOKUP(E5131,الاوردرات!$B$1:$C$600,2,0),"")</f>
        <v/>
      </c>
      <c r="J5131" s="63"/>
      <c r="L5131" s="125" t="str">
        <f>IF(F5131="","",_xlfn.IFNA((VLOOKUP(F5131,help!L:M,2,0))*G5131,"غير مسجلة في المشتريات"))</f>
        <v/>
      </c>
    </row>
    <row r="5132" spans="2:12" x14ac:dyDescent="0.2">
      <c r="B5132" s="14">
        <f>COUNTIFS($E$3:E5132,تقرير!$E$4)</f>
        <v>21</v>
      </c>
      <c r="C5132" s="48"/>
      <c r="D5132" s="48"/>
      <c r="E5132" s="48"/>
      <c r="F5132" s="50"/>
      <c r="G5132" s="51"/>
      <c r="H5132" s="128" t="str">
        <f>IF(F5132="","",_xlfn.IFNA(VLOOKUP(F5132,'سجل المشتريات'!E:M,9,0),"غير مسجلة في المشتريات"))</f>
        <v/>
      </c>
      <c r="I5132" s="27" t="str">
        <f>_xlfn.IFNA(VLOOKUP(E5132,الاوردرات!$B$1:$C$600,2,0),"")</f>
        <v/>
      </c>
      <c r="J5132" s="63"/>
      <c r="L5132" s="125" t="str">
        <f>IF(F5132="","",_xlfn.IFNA((VLOOKUP(F5132,help!L:M,2,0))*G5132,"غير مسجلة في المشتريات"))</f>
        <v/>
      </c>
    </row>
    <row r="5133" spans="2:12" x14ac:dyDescent="0.2">
      <c r="B5133" s="14">
        <f>COUNTIFS($E$3:E5133,تقرير!$E$4)</f>
        <v>21</v>
      </c>
      <c r="C5133" s="48"/>
      <c r="D5133" s="48"/>
      <c r="E5133" s="48"/>
      <c r="F5133" s="50"/>
      <c r="G5133" s="51"/>
      <c r="H5133" s="128" t="str">
        <f>IF(F5133="","",_xlfn.IFNA(VLOOKUP(F5133,'سجل المشتريات'!E:M,9,0),"غير مسجلة في المشتريات"))</f>
        <v/>
      </c>
      <c r="I5133" s="27" t="str">
        <f>_xlfn.IFNA(VLOOKUP(E5133,الاوردرات!$B$1:$C$600,2,0),"")</f>
        <v/>
      </c>
      <c r="J5133" s="63"/>
      <c r="L5133" s="125" t="str">
        <f>IF(F5133="","",_xlfn.IFNA((VLOOKUP(F5133,help!L:M,2,0))*G5133,"غير مسجلة في المشتريات"))</f>
        <v/>
      </c>
    </row>
    <row r="5134" spans="2:12" x14ac:dyDescent="0.2">
      <c r="B5134" s="14">
        <f>COUNTIFS($E$3:E5134,تقرير!$E$4)</f>
        <v>21</v>
      </c>
      <c r="C5134" s="48"/>
      <c r="D5134" s="48"/>
      <c r="E5134" s="48"/>
      <c r="F5134" s="50"/>
      <c r="G5134" s="51"/>
      <c r="H5134" s="128" t="str">
        <f>IF(F5134="","",_xlfn.IFNA(VLOOKUP(F5134,'سجل المشتريات'!E:M,9,0),"غير مسجلة في المشتريات"))</f>
        <v/>
      </c>
      <c r="I5134" s="27" t="str">
        <f>_xlfn.IFNA(VLOOKUP(E5134,الاوردرات!$B$1:$C$600,2,0),"")</f>
        <v/>
      </c>
      <c r="J5134" s="63"/>
      <c r="L5134" s="125" t="str">
        <f>IF(F5134="","",_xlfn.IFNA((VLOOKUP(F5134,help!L:M,2,0))*G5134,"غير مسجلة في المشتريات"))</f>
        <v/>
      </c>
    </row>
    <row r="5135" spans="2:12" x14ac:dyDescent="0.2">
      <c r="B5135" s="14">
        <f>COUNTIFS($E$3:E5135,تقرير!$E$4)</f>
        <v>21</v>
      </c>
      <c r="C5135" s="48"/>
      <c r="D5135" s="48"/>
      <c r="E5135" s="48"/>
      <c r="F5135" s="50"/>
      <c r="G5135" s="51"/>
      <c r="H5135" s="128" t="str">
        <f>IF(F5135="","",_xlfn.IFNA(VLOOKUP(F5135,'سجل المشتريات'!E:M,9,0),"غير مسجلة في المشتريات"))</f>
        <v/>
      </c>
      <c r="I5135" s="27" t="str">
        <f>_xlfn.IFNA(VLOOKUP(E5135,الاوردرات!$B$1:$C$600,2,0),"")</f>
        <v/>
      </c>
      <c r="J5135" s="63"/>
      <c r="L5135" s="125" t="str">
        <f>IF(F5135="","",_xlfn.IFNA((VLOOKUP(F5135,help!L:M,2,0))*G5135,"غير مسجلة في المشتريات"))</f>
        <v/>
      </c>
    </row>
    <row r="5136" spans="2:12" x14ac:dyDescent="0.2">
      <c r="B5136" s="14">
        <f>COUNTIFS($E$3:E5136,تقرير!$E$4)</f>
        <v>21</v>
      </c>
      <c r="C5136" s="48"/>
      <c r="D5136" s="48"/>
      <c r="E5136" s="48"/>
      <c r="F5136" s="50"/>
      <c r="G5136" s="51"/>
      <c r="H5136" s="128" t="str">
        <f>IF(F5136="","",_xlfn.IFNA(VLOOKUP(F5136,'سجل المشتريات'!E:M,9,0),"غير مسجلة في المشتريات"))</f>
        <v/>
      </c>
      <c r="I5136" s="27" t="str">
        <f>_xlfn.IFNA(VLOOKUP(E5136,الاوردرات!$B$1:$C$600,2,0),"")</f>
        <v/>
      </c>
      <c r="J5136" s="63"/>
      <c r="L5136" s="125" t="str">
        <f>IF(F5136="","",_xlfn.IFNA((VLOOKUP(F5136,help!L:M,2,0))*G5136,"غير مسجلة في المشتريات"))</f>
        <v/>
      </c>
    </row>
    <row r="5137" spans="2:12" x14ac:dyDescent="0.2">
      <c r="B5137" s="14">
        <f>COUNTIFS($E$3:E5137,تقرير!$E$4)</f>
        <v>21</v>
      </c>
      <c r="C5137" s="48"/>
      <c r="D5137" s="48"/>
      <c r="E5137" s="48"/>
      <c r="F5137" s="50"/>
      <c r="G5137" s="51"/>
      <c r="H5137" s="128" t="str">
        <f>IF(F5137="","",_xlfn.IFNA(VLOOKUP(F5137,'سجل المشتريات'!E:M,9,0),"غير مسجلة في المشتريات"))</f>
        <v/>
      </c>
      <c r="I5137" s="27" t="str">
        <f>_xlfn.IFNA(VLOOKUP(E5137,الاوردرات!$B$1:$C$600,2,0),"")</f>
        <v/>
      </c>
      <c r="J5137" s="63"/>
      <c r="L5137" s="125" t="str">
        <f>IF(F5137="","",_xlfn.IFNA((VLOOKUP(F5137,help!L:M,2,0))*G5137,"غير مسجلة في المشتريات"))</f>
        <v/>
      </c>
    </row>
    <row r="5138" spans="2:12" x14ac:dyDescent="0.2">
      <c r="B5138" s="14">
        <f>COUNTIFS($E$3:E5138,تقرير!$E$4)</f>
        <v>21</v>
      </c>
      <c r="C5138" s="48"/>
      <c r="D5138" s="48"/>
      <c r="E5138" s="48"/>
      <c r="F5138" s="50"/>
      <c r="G5138" s="51"/>
      <c r="H5138" s="128" t="str">
        <f>IF(F5138="","",_xlfn.IFNA(VLOOKUP(F5138,'سجل المشتريات'!E:M,9,0),"غير مسجلة في المشتريات"))</f>
        <v/>
      </c>
      <c r="I5138" s="27" t="str">
        <f>_xlfn.IFNA(VLOOKUP(E5138,الاوردرات!$B$1:$C$600,2,0),"")</f>
        <v/>
      </c>
      <c r="J5138" s="63"/>
      <c r="L5138" s="125" t="str">
        <f>IF(F5138="","",_xlfn.IFNA((VLOOKUP(F5138,help!L:M,2,0))*G5138,"غير مسجلة في المشتريات"))</f>
        <v/>
      </c>
    </row>
    <row r="5139" spans="2:12" x14ac:dyDescent="0.2">
      <c r="B5139" s="14">
        <f>COUNTIFS($E$3:E5139,تقرير!$E$4)</f>
        <v>21</v>
      </c>
      <c r="C5139" s="48"/>
      <c r="D5139" s="48"/>
      <c r="E5139" s="48"/>
      <c r="F5139" s="50"/>
      <c r="G5139" s="51"/>
      <c r="H5139" s="128" t="str">
        <f>IF(F5139="","",_xlfn.IFNA(VLOOKUP(F5139,'سجل المشتريات'!E:M,9,0),"غير مسجلة في المشتريات"))</f>
        <v/>
      </c>
      <c r="I5139" s="27" t="str">
        <f>_xlfn.IFNA(VLOOKUP(E5139,الاوردرات!$B$1:$C$600,2,0),"")</f>
        <v/>
      </c>
      <c r="J5139" s="63"/>
      <c r="L5139" s="125" t="str">
        <f>IF(F5139="","",_xlfn.IFNA((VLOOKUP(F5139,help!L:M,2,0))*G5139,"غير مسجلة في المشتريات"))</f>
        <v/>
      </c>
    </row>
    <row r="5140" spans="2:12" x14ac:dyDescent="0.2">
      <c r="B5140" s="14">
        <f>COUNTIFS($E$3:E5140,تقرير!$E$4)</f>
        <v>21</v>
      </c>
      <c r="C5140" s="48"/>
      <c r="D5140" s="48"/>
      <c r="E5140" s="48"/>
      <c r="F5140" s="50"/>
      <c r="G5140" s="51"/>
      <c r="H5140" s="128" t="str">
        <f>IF(F5140="","",_xlfn.IFNA(VLOOKUP(F5140,'سجل المشتريات'!E:M,9,0),"غير مسجلة في المشتريات"))</f>
        <v/>
      </c>
      <c r="I5140" s="27" t="str">
        <f>_xlfn.IFNA(VLOOKUP(E5140,الاوردرات!$B$1:$C$600,2,0),"")</f>
        <v/>
      </c>
      <c r="J5140" s="63"/>
      <c r="L5140" s="125" t="str">
        <f>IF(F5140="","",_xlfn.IFNA((VLOOKUP(F5140,help!L:M,2,0))*G5140,"غير مسجلة في المشتريات"))</f>
        <v/>
      </c>
    </row>
    <row r="5141" spans="2:12" x14ac:dyDescent="0.2">
      <c r="B5141" s="14">
        <f>COUNTIFS($E$3:E5141,تقرير!$E$4)</f>
        <v>21</v>
      </c>
      <c r="C5141" s="48"/>
      <c r="D5141" s="48"/>
      <c r="E5141" s="48"/>
      <c r="F5141" s="50"/>
      <c r="G5141" s="51"/>
      <c r="H5141" s="128" t="str">
        <f>IF(F5141="","",_xlfn.IFNA(VLOOKUP(F5141,'سجل المشتريات'!E:M,9,0),"غير مسجلة في المشتريات"))</f>
        <v/>
      </c>
      <c r="I5141" s="27" t="str">
        <f>_xlfn.IFNA(VLOOKUP(E5141,الاوردرات!$B$1:$C$600,2,0),"")</f>
        <v/>
      </c>
      <c r="J5141" s="63"/>
      <c r="L5141" s="125" t="str">
        <f>IF(F5141="","",_xlfn.IFNA((VLOOKUP(F5141,help!L:M,2,0))*G5141,"غير مسجلة في المشتريات"))</f>
        <v/>
      </c>
    </row>
    <row r="5142" spans="2:12" x14ac:dyDescent="0.2">
      <c r="B5142" s="14">
        <f>COUNTIFS($E$3:E5142,تقرير!$E$4)</f>
        <v>21</v>
      </c>
      <c r="C5142" s="48"/>
      <c r="D5142" s="48"/>
      <c r="E5142" s="48"/>
      <c r="F5142" s="50"/>
      <c r="G5142" s="51"/>
      <c r="H5142" s="128" t="str">
        <f>IF(F5142="","",_xlfn.IFNA(VLOOKUP(F5142,'سجل المشتريات'!E:M,9,0),"غير مسجلة في المشتريات"))</f>
        <v/>
      </c>
      <c r="I5142" s="27" t="str">
        <f>_xlfn.IFNA(VLOOKUP(E5142,الاوردرات!$B$1:$C$600,2,0),"")</f>
        <v/>
      </c>
      <c r="J5142" s="63"/>
      <c r="L5142" s="125" t="str">
        <f>IF(F5142="","",_xlfn.IFNA((VLOOKUP(F5142,help!L:M,2,0))*G5142,"غير مسجلة في المشتريات"))</f>
        <v/>
      </c>
    </row>
    <row r="5143" spans="2:12" x14ac:dyDescent="0.2">
      <c r="B5143" s="14">
        <f>COUNTIFS($E$3:E5143,تقرير!$E$4)</f>
        <v>21</v>
      </c>
      <c r="C5143" s="48"/>
      <c r="D5143" s="48"/>
      <c r="E5143" s="48"/>
      <c r="F5143" s="50"/>
      <c r="G5143" s="51"/>
      <c r="H5143" s="128" t="str">
        <f>IF(F5143="","",_xlfn.IFNA(VLOOKUP(F5143,'سجل المشتريات'!E:M,9,0),"غير مسجلة في المشتريات"))</f>
        <v/>
      </c>
      <c r="I5143" s="27" t="str">
        <f>_xlfn.IFNA(VLOOKUP(E5143,الاوردرات!$B$1:$C$600,2,0),"")</f>
        <v/>
      </c>
      <c r="J5143" s="63"/>
      <c r="L5143" s="125" t="str">
        <f>IF(F5143="","",_xlfn.IFNA((VLOOKUP(F5143,help!L:M,2,0))*G5143,"غير مسجلة في المشتريات"))</f>
        <v/>
      </c>
    </row>
    <row r="5144" spans="2:12" x14ac:dyDescent="0.2">
      <c r="B5144" s="14">
        <f>COUNTIFS($E$3:E5144,تقرير!$E$4)</f>
        <v>21</v>
      </c>
      <c r="C5144" s="48"/>
      <c r="D5144" s="48"/>
      <c r="E5144" s="48"/>
      <c r="F5144" s="50"/>
      <c r="G5144" s="51"/>
      <c r="H5144" s="128" t="str">
        <f>IF(F5144="","",_xlfn.IFNA(VLOOKUP(F5144,'سجل المشتريات'!E:M,9,0),"غير مسجلة في المشتريات"))</f>
        <v/>
      </c>
      <c r="I5144" s="27" t="str">
        <f>_xlfn.IFNA(VLOOKUP(E5144,الاوردرات!$B$1:$C$600,2,0),"")</f>
        <v/>
      </c>
      <c r="J5144" s="63"/>
      <c r="L5144" s="125" t="str">
        <f>IF(F5144="","",_xlfn.IFNA((VLOOKUP(F5144,help!L:M,2,0))*G5144,"غير مسجلة في المشتريات"))</f>
        <v/>
      </c>
    </row>
    <row r="5145" spans="2:12" x14ac:dyDescent="0.2">
      <c r="B5145" s="14">
        <f>COUNTIFS($E$3:E5145,تقرير!$E$4)</f>
        <v>21</v>
      </c>
      <c r="C5145" s="48"/>
      <c r="D5145" s="48"/>
      <c r="E5145" s="48"/>
      <c r="F5145" s="50"/>
      <c r="G5145" s="51"/>
      <c r="H5145" s="128" t="str">
        <f>IF(F5145="","",_xlfn.IFNA(VLOOKUP(F5145,'سجل المشتريات'!E:M,9,0),"غير مسجلة في المشتريات"))</f>
        <v/>
      </c>
      <c r="I5145" s="27" t="str">
        <f>_xlfn.IFNA(VLOOKUP(E5145,الاوردرات!$B$1:$C$600,2,0),"")</f>
        <v/>
      </c>
      <c r="J5145" s="63"/>
      <c r="L5145" s="125" t="str">
        <f>IF(F5145="","",_xlfn.IFNA((VLOOKUP(F5145,help!L:M,2,0))*G5145,"غير مسجلة في المشتريات"))</f>
        <v/>
      </c>
    </row>
    <row r="5146" spans="2:12" x14ac:dyDescent="0.2">
      <c r="B5146" s="14">
        <f>COUNTIFS($E$3:E5146,تقرير!$E$4)</f>
        <v>21</v>
      </c>
      <c r="C5146" s="48"/>
      <c r="D5146" s="48"/>
      <c r="E5146" s="48"/>
      <c r="F5146" s="50"/>
      <c r="G5146" s="51"/>
      <c r="H5146" s="128" t="str">
        <f>IF(F5146="","",_xlfn.IFNA(VLOOKUP(F5146,'سجل المشتريات'!E:M,9,0),"غير مسجلة في المشتريات"))</f>
        <v/>
      </c>
      <c r="I5146" s="27" t="str">
        <f>_xlfn.IFNA(VLOOKUP(E5146,الاوردرات!$B$1:$C$600,2,0),"")</f>
        <v/>
      </c>
      <c r="J5146" s="63"/>
      <c r="L5146" s="125" t="str">
        <f>IF(F5146="","",_xlfn.IFNA((VLOOKUP(F5146,help!L:M,2,0))*G5146,"غير مسجلة في المشتريات"))</f>
        <v/>
      </c>
    </row>
    <row r="5147" spans="2:12" x14ac:dyDescent="0.2">
      <c r="B5147" s="14">
        <f>COUNTIFS($E$3:E5147,تقرير!$E$4)</f>
        <v>21</v>
      </c>
      <c r="C5147" s="48"/>
      <c r="D5147" s="48"/>
      <c r="E5147" s="48"/>
      <c r="F5147" s="50"/>
      <c r="G5147" s="51"/>
      <c r="H5147" s="128" t="str">
        <f>IF(F5147="","",_xlfn.IFNA(VLOOKUP(F5147,'سجل المشتريات'!E:M,9,0),"غير مسجلة في المشتريات"))</f>
        <v/>
      </c>
      <c r="I5147" s="27" t="str">
        <f>_xlfn.IFNA(VLOOKUP(E5147,الاوردرات!$B$1:$C$600,2,0),"")</f>
        <v/>
      </c>
      <c r="J5147" s="63"/>
      <c r="L5147" s="125" t="str">
        <f>IF(F5147="","",_xlfn.IFNA((VLOOKUP(F5147,help!L:M,2,0))*G5147,"غير مسجلة في المشتريات"))</f>
        <v/>
      </c>
    </row>
    <row r="5148" spans="2:12" x14ac:dyDescent="0.2">
      <c r="B5148" s="14">
        <f>COUNTIFS($E$3:E5148,تقرير!$E$4)</f>
        <v>21</v>
      </c>
      <c r="C5148" s="48"/>
      <c r="D5148" s="48"/>
      <c r="E5148" s="48"/>
      <c r="F5148" s="50"/>
      <c r="G5148" s="51"/>
      <c r="H5148" s="128" t="str">
        <f>IF(F5148="","",_xlfn.IFNA(VLOOKUP(F5148,'سجل المشتريات'!E:M,9,0),"غير مسجلة في المشتريات"))</f>
        <v/>
      </c>
      <c r="I5148" s="27" t="str">
        <f>_xlfn.IFNA(VLOOKUP(E5148,الاوردرات!$B$1:$C$600,2,0),"")</f>
        <v/>
      </c>
      <c r="J5148" s="63"/>
      <c r="L5148" s="125" t="str">
        <f>IF(F5148="","",_xlfn.IFNA((VLOOKUP(F5148,help!L:M,2,0))*G5148,"غير مسجلة في المشتريات"))</f>
        <v/>
      </c>
    </row>
    <row r="5149" spans="2:12" x14ac:dyDescent="0.2">
      <c r="B5149" s="14">
        <f>COUNTIFS($E$3:E5149,تقرير!$E$4)</f>
        <v>21</v>
      </c>
      <c r="C5149" s="48"/>
      <c r="D5149" s="48"/>
      <c r="E5149" s="48"/>
      <c r="F5149" s="50"/>
      <c r="G5149" s="51"/>
      <c r="H5149" s="128" t="str">
        <f>IF(F5149="","",_xlfn.IFNA(VLOOKUP(F5149,'سجل المشتريات'!E:M,9,0),"غير مسجلة في المشتريات"))</f>
        <v/>
      </c>
      <c r="I5149" s="27" t="str">
        <f>_xlfn.IFNA(VLOOKUP(E5149,الاوردرات!$B$1:$C$600,2,0),"")</f>
        <v/>
      </c>
      <c r="J5149" s="63"/>
      <c r="L5149" s="125" t="str">
        <f>IF(F5149="","",_xlfn.IFNA((VLOOKUP(F5149,help!L:M,2,0))*G5149,"غير مسجلة في المشتريات"))</f>
        <v/>
      </c>
    </row>
    <row r="5150" spans="2:12" x14ac:dyDescent="0.2">
      <c r="B5150" s="14">
        <f>COUNTIFS($E$3:E5150,تقرير!$E$4)</f>
        <v>21</v>
      </c>
      <c r="C5150" s="48"/>
      <c r="D5150" s="48"/>
      <c r="E5150" s="48"/>
      <c r="F5150" s="50"/>
      <c r="G5150" s="51"/>
      <c r="H5150" s="128" t="str">
        <f>IF(F5150="","",_xlfn.IFNA(VLOOKUP(F5150,'سجل المشتريات'!E:M,9,0),"غير مسجلة في المشتريات"))</f>
        <v/>
      </c>
      <c r="I5150" s="27" t="str">
        <f>_xlfn.IFNA(VLOOKUP(E5150,الاوردرات!$B$1:$C$600,2,0),"")</f>
        <v/>
      </c>
      <c r="J5150" s="63"/>
      <c r="L5150" s="125" t="str">
        <f>IF(F5150="","",_xlfn.IFNA((VLOOKUP(F5150,help!L:M,2,0))*G5150,"غير مسجلة في المشتريات"))</f>
        <v/>
      </c>
    </row>
    <row r="5151" spans="2:12" x14ac:dyDescent="0.2">
      <c r="B5151" s="14">
        <f>COUNTIFS($E$3:E5151,تقرير!$E$4)</f>
        <v>21</v>
      </c>
      <c r="C5151" s="48"/>
      <c r="D5151" s="48"/>
      <c r="E5151" s="48"/>
      <c r="F5151" s="50"/>
      <c r="G5151" s="51"/>
      <c r="H5151" s="128" t="str">
        <f>IF(F5151="","",_xlfn.IFNA(VLOOKUP(F5151,'سجل المشتريات'!E:M,9,0),"غير مسجلة في المشتريات"))</f>
        <v/>
      </c>
      <c r="I5151" s="27" t="str">
        <f>_xlfn.IFNA(VLOOKUP(E5151,الاوردرات!$B$1:$C$600,2,0),"")</f>
        <v/>
      </c>
      <c r="J5151" s="63"/>
      <c r="L5151" s="125" t="str">
        <f>IF(F5151="","",_xlfn.IFNA((VLOOKUP(F5151,help!L:M,2,0))*G5151,"غير مسجلة في المشتريات"))</f>
        <v/>
      </c>
    </row>
    <row r="5152" spans="2:12" x14ac:dyDescent="0.2">
      <c r="B5152" s="14">
        <f>COUNTIFS($E$3:E5152,تقرير!$E$4)</f>
        <v>21</v>
      </c>
      <c r="C5152" s="48"/>
      <c r="D5152" s="48"/>
      <c r="E5152" s="48"/>
      <c r="F5152" s="50"/>
      <c r="G5152" s="51"/>
      <c r="H5152" s="128" t="str">
        <f>IF(F5152="","",_xlfn.IFNA(VLOOKUP(F5152,'سجل المشتريات'!E:M,9,0),"غير مسجلة في المشتريات"))</f>
        <v/>
      </c>
      <c r="I5152" s="27" t="str">
        <f>_xlfn.IFNA(VLOOKUP(E5152,الاوردرات!$B$1:$C$600,2,0),"")</f>
        <v/>
      </c>
      <c r="J5152" s="63"/>
      <c r="L5152" s="125" t="str">
        <f>IF(F5152="","",_xlfn.IFNA((VLOOKUP(F5152,help!L:M,2,0))*G5152,"غير مسجلة في المشتريات"))</f>
        <v/>
      </c>
    </row>
    <row r="5153" spans="2:12" x14ac:dyDescent="0.2">
      <c r="B5153" s="14">
        <f>COUNTIFS($E$3:E5153,تقرير!$E$4)</f>
        <v>21</v>
      </c>
      <c r="C5153" s="48"/>
      <c r="D5153" s="48"/>
      <c r="E5153" s="48"/>
      <c r="F5153" s="50"/>
      <c r="G5153" s="51"/>
      <c r="H5153" s="128" t="str">
        <f>IF(F5153="","",_xlfn.IFNA(VLOOKUP(F5153,'سجل المشتريات'!E:M,9,0),"غير مسجلة في المشتريات"))</f>
        <v/>
      </c>
      <c r="I5153" s="27" t="str">
        <f>_xlfn.IFNA(VLOOKUP(E5153,الاوردرات!$B$1:$C$600,2,0),"")</f>
        <v/>
      </c>
      <c r="J5153" s="63"/>
      <c r="L5153" s="125" t="str">
        <f>IF(F5153="","",_xlfn.IFNA((VLOOKUP(F5153,help!L:M,2,0))*G5153,"غير مسجلة في المشتريات"))</f>
        <v/>
      </c>
    </row>
    <row r="5154" spans="2:12" x14ac:dyDescent="0.2">
      <c r="B5154" s="14">
        <f>COUNTIFS($E$3:E5154,تقرير!$E$4)</f>
        <v>21</v>
      </c>
      <c r="C5154" s="48"/>
      <c r="D5154" s="48"/>
      <c r="E5154" s="48"/>
      <c r="F5154" s="50"/>
      <c r="G5154" s="51"/>
      <c r="H5154" s="128" t="str">
        <f>IF(F5154="","",_xlfn.IFNA(VLOOKUP(F5154,'سجل المشتريات'!E:M,9,0),"غير مسجلة في المشتريات"))</f>
        <v/>
      </c>
      <c r="I5154" s="27" t="str">
        <f>_xlfn.IFNA(VLOOKUP(E5154,الاوردرات!$B$1:$C$600,2,0),"")</f>
        <v/>
      </c>
      <c r="J5154" s="63"/>
      <c r="L5154" s="125" t="str">
        <f>IF(F5154="","",_xlfn.IFNA((VLOOKUP(F5154,help!L:M,2,0))*G5154,"غير مسجلة في المشتريات"))</f>
        <v/>
      </c>
    </row>
    <row r="5155" spans="2:12" x14ac:dyDescent="0.2">
      <c r="B5155" s="14">
        <f>COUNTIFS($E$3:E5155,تقرير!$E$4)</f>
        <v>21</v>
      </c>
      <c r="C5155" s="48"/>
      <c r="D5155" s="48"/>
      <c r="E5155" s="48"/>
      <c r="F5155" s="50"/>
      <c r="G5155" s="51"/>
      <c r="H5155" s="128" t="str">
        <f>IF(F5155="","",_xlfn.IFNA(VLOOKUP(F5155,'سجل المشتريات'!E:M,9,0),"غير مسجلة في المشتريات"))</f>
        <v/>
      </c>
      <c r="I5155" s="27" t="str">
        <f>_xlfn.IFNA(VLOOKUP(E5155,الاوردرات!$B$1:$C$600,2,0),"")</f>
        <v/>
      </c>
      <c r="J5155" s="63"/>
      <c r="L5155" s="125" t="str">
        <f>IF(F5155="","",_xlfn.IFNA((VLOOKUP(F5155,help!L:M,2,0))*G5155,"غير مسجلة في المشتريات"))</f>
        <v/>
      </c>
    </row>
    <row r="5156" spans="2:12" x14ac:dyDescent="0.2">
      <c r="B5156" s="14">
        <f>COUNTIFS($E$3:E5156,تقرير!$E$4)</f>
        <v>21</v>
      </c>
      <c r="C5156" s="48"/>
      <c r="D5156" s="48"/>
      <c r="E5156" s="48"/>
      <c r="F5156" s="50"/>
      <c r="G5156" s="51"/>
      <c r="H5156" s="128" t="str">
        <f>IF(F5156="","",_xlfn.IFNA(VLOOKUP(F5156,'سجل المشتريات'!E:M,9,0),"غير مسجلة في المشتريات"))</f>
        <v/>
      </c>
      <c r="I5156" s="27" t="str">
        <f>_xlfn.IFNA(VLOOKUP(E5156,الاوردرات!$B$1:$C$600,2,0),"")</f>
        <v/>
      </c>
      <c r="J5156" s="63"/>
      <c r="L5156" s="125" t="str">
        <f>IF(F5156="","",_xlfn.IFNA((VLOOKUP(F5156,help!L:M,2,0))*G5156,"غير مسجلة في المشتريات"))</f>
        <v/>
      </c>
    </row>
    <row r="5157" spans="2:12" x14ac:dyDescent="0.2">
      <c r="B5157" s="14">
        <f>COUNTIFS($E$3:E5157,تقرير!$E$4)</f>
        <v>21</v>
      </c>
      <c r="C5157" s="48"/>
      <c r="D5157" s="48"/>
      <c r="E5157" s="48"/>
      <c r="F5157" s="50"/>
      <c r="G5157" s="51"/>
      <c r="H5157" s="128" t="str">
        <f>IF(F5157="","",_xlfn.IFNA(VLOOKUP(F5157,'سجل المشتريات'!E:M,9,0),"غير مسجلة في المشتريات"))</f>
        <v/>
      </c>
      <c r="I5157" s="27" t="str">
        <f>_xlfn.IFNA(VLOOKUP(E5157,الاوردرات!$B$1:$C$600,2,0),"")</f>
        <v/>
      </c>
      <c r="J5157" s="63"/>
      <c r="L5157" s="125" t="str">
        <f>IF(F5157="","",_xlfn.IFNA((VLOOKUP(F5157,help!L:M,2,0))*G5157,"غير مسجلة في المشتريات"))</f>
        <v/>
      </c>
    </row>
    <row r="5158" spans="2:12" x14ac:dyDescent="0.2">
      <c r="B5158" s="14">
        <f>COUNTIFS($E$3:E5158,تقرير!$E$4)</f>
        <v>21</v>
      </c>
      <c r="C5158" s="48"/>
      <c r="D5158" s="48"/>
      <c r="E5158" s="48"/>
      <c r="F5158" s="50"/>
      <c r="G5158" s="51"/>
      <c r="H5158" s="128" t="str">
        <f>IF(F5158="","",_xlfn.IFNA(VLOOKUP(F5158,'سجل المشتريات'!E:M,9,0),"غير مسجلة في المشتريات"))</f>
        <v/>
      </c>
      <c r="I5158" s="27" t="str">
        <f>_xlfn.IFNA(VLOOKUP(E5158,الاوردرات!$B$1:$C$600,2,0),"")</f>
        <v/>
      </c>
      <c r="J5158" s="63"/>
      <c r="L5158" s="125" t="str">
        <f>IF(F5158="","",_xlfn.IFNA((VLOOKUP(F5158,help!L:M,2,0))*G5158,"غير مسجلة في المشتريات"))</f>
        <v/>
      </c>
    </row>
    <row r="5159" spans="2:12" x14ac:dyDescent="0.2">
      <c r="B5159" s="14">
        <f>COUNTIFS($E$3:E5159,تقرير!$E$4)</f>
        <v>21</v>
      </c>
      <c r="C5159" s="48"/>
      <c r="D5159" s="48"/>
      <c r="E5159" s="48"/>
      <c r="F5159" s="50"/>
      <c r="G5159" s="51"/>
      <c r="H5159" s="128" t="str">
        <f>IF(F5159="","",_xlfn.IFNA(VLOOKUP(F5159,'سجل المشتريات'!E:M,9,0),"غير مسجلة في المشتريات"))</f>
        <v/>
      </c>
      <c r="I5159" s="27" t="str">
        <f>_xlfn.IFNA(VLOOKUP(E5159,الاوردرات!$B$1:$C$600,2,0),"")</f>
        <v/>
      </c>
      <c r="J5159" s="63"/>
      <c r="L5159" s="125" t="str">
        <f>IF(F5159="","",_xlfn.IFNA((VLOOKUP(F5159,help!L:M,2,0))*G5159,"غير مسجلة في المشتريات"))</f>
        <v/>
      </c>
    </row>
    <row r="5160" spans="2:12" x14ac:dyDescent="0.2">
      <c r="B5160" s="14">
        <f>COUNTIFS($E$3:E5160,تقرير!$E$4)</f>
        <v>21</v>
      </c>
      <c r="C5160" s="48"/>
      <c r="D5160" s="48"/>
      <c r="E5160" s="48"/>
      <c r="F5160" s="50"/>
      <c r="G5160" s="51"/>
      <c r="H5160" s="128" t="str">
        <f>IF(F5160="","",_xlfn.IFNA(VLOOKUP(F5160,'سجل المشتريات'!E:M,9,0),"غير مسجلة في المشتريات"))</f>
        <v/>
      </c>
      <c r="I5160" s="27" t="str">
        <f>_xlfn.IFNA(VLOOKUP(E5160,الاوردرات!$B$1:$C$600,2,0),"")</f>
        <v/>
      </c>
      <c r="J5160" s="63"/>
      <c r="L5160" s="125" t="str">
        <f>IF(F5160="","",_xlfn.IFNA((VLOOKUP(F5160,help!L:M,2,0))*G5160,"غير مسجلة في المشتريات"))</f>
        <v/>
      </c>
    </row>
    <row r="5161" spans="2:12" x14ac:dyDescent="0.2">
      <c r="B5161" s="14">
        <f>COUNTIFS($E$3:E5161,تقرير!$E$4)</f>
        <v>21</v>
      </c>
      <c r="C5161" s="48"/>
      <c r="D5161" s="48"/>
      <c r="E5161" s="48"/>
      <c r="F5161" s="50"/>
      <c r="G5161" s="51"/>
      <c r="H5161" s="128" t="str">
        <f>IF(F5161="","",_xlfn.IFNA(VLOOKUP(F5161,'سجل المشتريات'!E:M,9,0),"غير مسجلة في المشتريات"))</f>
        <v/>
      </c>
      <c r="I5161" s="27" t="str">
        <f>_xlfn.IFNA(VLOOKUP(E5161,الاوردرات!$B$1:$C$600,2,0),"")</f>
        <v/>
      </c>
      <c r="J5161" s="63"/>
      <c r="L5161" s="125" t="str">
        <f>IF(F5161="","",_xlfn.IFNA((VLOOKUP(F5161,help!L:M,2,0))*G5161,"غير مسجلة في المشتريات"))</f>
        <v/>
      </c>
    </row>
    <row r="5162" spans="2:12" x14ac:dyDescent="0.2">
      <c r="B5162" s="14">
        <f>COUNTIFS($E$3:E5162,تقرير!$E$4)</f>
        <v>21</v>
      </c>
      <c r="C5162" s="48"/>
      <c r="D5162" s="48"/>
      <c r="E5162" s="48"/>
      <c r="F5162" s="50"/>
      <c r="G5162" s="51"/>
      <c r="H5162" s="128" t="str">
        <f>IF(F5162="","",_xlfn.IFNA(VLOOKUP(F5162,'سجل المشتريات'!E:M,9,0),"غير مسجلة في المشتريات"))</f>
        <v/>
      </c>
      <c r="I5162" s="27" t="str">
        <f>_xlfn.IFNA(VLOOKUP(E5162,الاوردرات!$B$1:$C$600,2,0),"")</f>
        <v/>
      </c>
      <c r="J5162" s="63"/>
      <c r="L5162" s="125" t="str">
        <f>IF(F5162="","",_xlfn.IFNA((VLOOKUP(F5162,help!L:M,2,0))*G5162,"غير مسجلة في المشتريات"))</f>
        <v/>
      </c>
    </row>
    <row r="5163" spans="2:12" x14ac:dyDescent="0.2">
      <c r="B5163" s="14">
        <f>COUNTIFS($E$3:E5163,تقرير!$E$4)</f>
        <v>21</v>
      </c>
      <c r="C5163" s="48"/>
      <c r="D5163" s="48"/>
      <c r="E5163" s="48"/>
      <c r="F5163" s="50"/>
      <c r="G5163" s="51"/>
      <c r="H5163" s="128" t="str">
        <f>IF(F5163="","",_xlfn.IFNA(VLOOKUP(F5163,'سجل المشتريات'!E:M,9,0),"غير مسجلة في المشتريات"))</f>
        <v/>
      </c>
      <c r="I5163" s="27" t="str">
        <f>_xlfn.IFNA(VLOOKUP(E5163,الاوردرات!$B$1:$C$600,2,0),"")</f>
        <v/>
      </c>
      <c r="J5163" s="63"/>
      <c r="L5163" s="125" t="str">
        <f>IF(F5163="","",_xlfn.IFNA((VLOOKUP(F5163,help!L:M,2,0))*G5163,"غير مسجلة في المشتريات"))</f>
        <v/>
      </c>
    </row>
    <row r="5164" spans="2:12" x14ac:dyDescent="0.2">
      <c r="B5164" s="14">
        <f>COUNTIFS($E$3:E5164,تقرير!$E$4)</f>
        <v>21</v>
      </c>
      <c r="C5164" s="48"/>
      <c r="D5164" s="48"/>
      <c r="E5164" s="48"/>
      <c r="F5164" s="50"/>
      <c r="G5164" s="51"/>
      <c r="H5164" s="128" t="str">
        <f>IF(F5164="","",_xlfn.IFNA(VLOOKUP(F5164,'سجل المشتريات'!E:M,9,0),"غير مسجلة في المشتريات"))</f>
        <v/>
      </c>
      <c r="I5164" s="27" t="str">
        <f>_xlfn.IFNA(VLOOKUP(E5164,الاوردرات!$B$1:$C$600,2,0),"")</f>
        <v/>
      </c>
      <c r="J5164" s="63"/>
      <c r="L5164" s="125" t="str">
        <f>IF(F5164="","",_xlfn.IFNA((VLOOKUP(F5164,help!L:M,2,0))*G5164,"غير مسجلة في المشتريات"))</f>
        <v/>
      </c>
    </row>
    <row r="5165" spans="2:12" x14ac:dyDescent="0.2">
      <c r="B5165" s="14">
        <f>COUNTIFS($E$3:E5165,تقرير!$E$4)</f>
        <v>21</v>
      </c>
      <c r="C5165" s="48"/>
      <c r="D5165" s="48"/>
      <c r="E5165" s="48"/>
      <c r="F5165" s="50"/>
      <c r="G5165" s="51"/>
      <c r="H5165" s="128" t="str">
        <f>IF(F5165="","",_xlfn.IFNA(VLOOKUP(F5165,'سجل المشتريات'!E:M,9,0),"غير مسجلة في المشتريات"))</f>
        <v/>
      </c>
      <c r="I5165" s="27" t="str">
        <f>_xlfn.IFNA(VLOOKUP(E5165,الاوردرات!$B$1:$C$600,2,0),"")</f>
        <v/>
      </c>
      <c r="J5165" s="63"/>
      <c r="L5165" s="125" t="str">
        <f>IF(F5165="","",_xlfn.IFNA((VLOOKUP(F5165,help!L:M,2,0))*G5165,"غير مسجلة في المشتريات"))</f>
        <v/>
      </c>
    </row>
    <row r="5166" spans="2:12" x14ac:dyDescent="0.2">
      <c r="B5166" s="14">
        <f>COUNTIFS($E$3:E5166,تقرير!$E$4)</f>
        <v>21</v>
      </c>
      <c r="C5166" s="48"/>
      <c r="D5166" s="48"/>
      <c r="E5166" s="48"/>
      <c r="F5166" s="50"/>
      <c r="G5166" s="51"/>
      <c r="H5166" s="128" t="str">
        <f>IF(F5166="","",_xlfn.IFNA(VLOOKUP(F5166,'سجل المشتريات'!E:M,9,0),"غير مسجلة في المشتريات"))</f>
        <v/>
      </c>
      <c r="I5166" s="27" t="str">
        <f>_xlfn.IFNA(VLOOKUP(E5166,الاوردرات!$B$1:$C$600,2,0),"")</f>
        <v/>
      </c>
      <c r="J5166" s="63"/>
      <c r="L5166" s="125" t="str">
        <f>IF(F5166="","",_xlfn.IFNA((VLOOKUP(F5166,help!L:M,2,0))*G5166,"غير مسجلة في المشتريات"))</f>
        <v/>
      </c>
    </row>
    <row r="5167" spans="2:12" x14ac:dyDescent="0.2">
      <c r="B5167" s="14">
        <f>COUNTIFS($E$3:E5167,تقرير!$E$4)</f>
        <v>21</v>
      </c>
      <c r="C5167" s="48"/>
      <c r="D5167" s="48"/>
      <c r="E5167" s="48"/>
      <c r="F5167" s="50"/>
      <c r="G5167" s="51"/>
      <c r="H5167" s="128" t="str">
        <f>IF(F5167="","",_xlfn.IFNA(VLOOKUP(F5167,'سجل المشتريات'!E:M,9,0),"غير مسجلة في المشتريات"))</f>
        <v/>
      </c>
      <c r="I5167" s="27" t="str">
        <f>_xlfn.IFNA(VLOOKUP(E5167,الاوردرات!$B$1:$C$600,2,0),"")</f>
        <v/>
      </c>
      <c r="J5167" s="63"/>
      <c r="L5167" s="125" t="str">
        <f>IF(F5167="","",_xlfn.IFNA((VLOOKUP(F5167,help!L:M,2,0))*G5167,"غير مسجلة في المشتريات"))</f>
        <v/>
      </c>
    </row>
    <row r="5168" spans="2:12" x14ac:dyDescent="0.2">
      <c r="B5168" s="14">
        <f>COUNTIFS($E$3:E5168,تقرير!$E$4)</f>
        <v>21</v>
      </c>
      <c r="C5168" s="48"/>
      <c r="D5168" s="48"/>
      <c r="E5168" s="48"/>
      <c r="F5168" s="50"/>
      <c r="G5168" s="51"/>
      <c r="H5168" s="128" t="str">
        <f>IF(F5168="","",_xlfn.IFNA(VLOOKUP(F5168,'سجل المشتريات'!E:M,9,0),"غير مسجلة في المشتريات"))</f>
        <v/>
      </c>
      <c r="I5168" s="27" t="str">
        <f>_xlfn.IFNA(VLOOKUP(E5168,الاوردرات!$B$1:$C$600,2,0),"")</f>
        <v/>
      </c>
      <c r="J5168" s="63"/>
      <c r="L5168" s="125" t="str">
        <f>IF(F5168="","",_xlfn.IFNA((VLOOKUP(F5168,help!L:M,2,0))*G5168,"غير مسجلة في المشتريات"))</f>
        <v/>
      </c>
    </row>
    <row r="5169" spans="2:12" x14ac:dyDescent="0.2">
      <c r="B5169" s="14">
        <f>COUNTIFS($E$3:E5169,تقرير!$E$4)</f>
        <v>21</v>
      </c>
      <c r="C5169" s="48"/>
      <c r="D5169" s="48"/>
      <c r="E5169" s="48"/>
      <c r="F5169" s="50"/>
      <c r="G5169" s="51"/>
      <c r="H5169" s="128" t="str">
        <f>IF(F5169="","",_xlfn.IFNA(VLOOKUP(F5169,'سجل المشتريات'!E:M,9,0),"غير مسجلة في المشتريات"))</f>
        <v/>
      </c>
      <c r="I5169" s="27" t="str">
        <f>_xlfn.IFNA(VLOOKUP(E5169,الاوردرات!$B$1:$C$600,2,0),"")</f>
        <v/>
      </c>
      <c r="J5169" s="63"/>
      <c r="L5169" s="125" t="str">
        <f>IF(F5169="","",_xlfn.IFNA((VLOOKUP(F5169,help!L:M,2,0))*G5169,"غير مسجلة في المشتريات"))</f>
        <v/>
      </c>
    </row>
    <row r="5170" spans="2:12" x14ac:dyDescent="0.2">
      <c r="B5170" s="14">
        <f>COUNTIFS($E$3:E5170,تقرير!$E$4)</f>
        <v>21</v>
      </c>
      <c r="C5170" s="48"/>
      <c r="D5170" s="48"/>
      <c r="E5170" s="48"/>
      <c r="F5170" s="50"/>
      <c r="G5170" s="51"/>
      <c r="H5170" s="128" t="str">
        <f>IF(F5170="","",_xlfn.IFNA(VLOOKUP(F5170,'سجل المشتريات'!E:M,9,0),"غير مسجلة في المشتريات"))</f>
        <v/>
      </c>
      <c r="I5170" s="27" t="str">
        <f>_xlfn.IFNA(VLOOKUP(E5170,الاوردرات!$B$1:$C$600,2,0),"")</f>
        <v/>
      </c>
      <c r="J5170" s="63"/>
      <c r="L5170" s="125" t="str">
        <f>IF(F5170="","",_xlfn.IFNA((VLOOKUP(F5170,help!L:M,2,0))*G5170,"غير مسجلة في المشتريات"))</f>
        <v/>
      </c>
    </row>
    <row r="5171" spans="2:12" x14ac:dyDescent="0.2">
      <c r="B5171" s="14">
        <f>COUNTIFS($E$3:E5171,تقرير!$E$4)</f>
        <v>21</v>
      </c>
      <c r="C5171" s="48"/>
      <c r="D5171" s="48"/>
      <c r="E5171" s="48"/>
      <c r="F5171" s="50"/>
      <c r="G5171" s="51"/>
      <c r="H5171" s="128" t="str">
        <f>IF(F5171="","",_xlfn.IFNA(VLOOKUP(F5171,'سجل المشتريات'!E:M,9,0),"غير مسجلة في المشتريات"))</f>
        <v/>
      </c>
      <c r="I5171" s="27" t="str">
        <f>_xlfn.IFNA(VLOOKUP(E5171,الاوردرات!$B$1:$C$600,2,0),"")</f>
        <v/>
      </c>
      <c r="J5171" s="63"/>
      <c r="L5171" s="125" t="str">
        <f>IF(F5171="","",_xlfn.IFNA((VLOOKUP(F5171,help!L:M,2,0))*G5171,"غير مسجلة في المشتريات"))</f>
        <v/>
      </c>
    </row>
    <row r="5172" spans="2:12" x14ac:dyDescent="0.2">
      <c r="B5172" s="14">
        <f>COUNTIFS($E$3:E5172,تقرير!$E$4)</f>
        <v>21</v>
      </c>
      <c r="C5172" s="48"/>
      <c r="D5172" s="48"/>
      <c r="E5172" s="48"/>
      <c r="F5172" s="50"/>
      <c r="G5172" s="51"/>
      <c r="H5172" s="128" t="str">
        <f>IF(F5172="","",_xlfn.IFNA(VLOOKUP(F5172,'سجل المشتريات'!E:M,9,0),"غير مسجلة في المشتريات"))</f>
        <v/>
      </c>
      <c r="I5172" s="27" t="str">
        <f>_xlfn.IFNA(VLOOKUP(E5172,الاوردرات!$B$1:$C$600,2,0),"")</f>
        <v/>
      </c>
      <c r="J5172" s="63"/>
      <c r="L5172" s="125" t="str">
        <f>IF(F5172="","",_xlfn.IFNA((VLOOKUP(F5172,help!L:M,2,0))*G5172,"غير مسجلة في المشتريات"))</f>
        <v/>
      </c>
    </row>
    <row r="5173" spans="2:12" x14ac:dyDescent="0.2">
      <c r="B5173" s="14">
        <f>COUNTIFS($E$3:E5173,تقرير!$E$4)</f>
        <v>21</v>
      </c>
      <c r="C5173" s="48"/>
      <c r="D5173" s="48"/>
      <c r="E5173" s="48"/>
      <c r="F5173" s="50"/>
      <c r="G5173" s="51"/>
      <c r="H5173" s="128" t="str">
        <f>IF(F5173="","",_xlfn.IFNA(VLOOKUP(F5173,'سجل المشتريات'!E:M,9,0),"غير مسجلة في المشتريات"))</f>
        <v/>
      </c>
      <c r="I5173" s="27" t="str">
        <f>_xlfn.IFNA(VLOOKUP(E5173,الاوردرات!$B$1:$C$600,2,0),"")</f>
        <v/>
      </c>
      <c r="J5173" s="63"/>
      <c r="L5173" s="125" t="str">
        <f>IF(F5173="","",_xlfn.IFNA((VLOOKUP(F5173,help!L:M,2,0))*G5173,"غير مسجلة في المشتريات"))</f>
        <v/>
      </c>
    </row>
    <row r="5174" spans="2:12" x14ac:dyDescent="0.2">
      <c r="B5174" s="14">
        <f>COUNTIFS($E$3:E5174,تقرير!$E$4)</f>
        <v>21</v>
      </c>
      <c r="C5174" s="48"/>
      <c r="D5174" s="48"/>
      <c r="E5174" s="48"/>
      <c r="F5174" s="50"/>
      <c r="G5174" s="51"/>
      <c r="H5174" s="128" t="str">
        <f>IF(F5174="","",_xlfn.IFNA(VLOOKUP(F5174,'سجل المشتريات'!E:M,9,0),"غير مسجلة في المشتريات"))</f>
        <v/>
      </c>
      <c r="I5174" s="27" t="str">
        <f>_xlfn.IFNA(VLOOKUP(E5174,الاوردرات!$B$1:$C$600,2,0),"")</f>
        <v/>
      </c>
      <c r="J5174" s="63"/>
      <c r="L5174" s="125" t="str">
        <f>IF(F5174="","",_xlfn.IFNA((VLOOKUP(F5174,help!L:M,2,0))*G5174,"غير مسجلة في المشتريات"))</f>
        <v/>
      </c>
    </row>
    <row r="5175" spans="2:12" x14ac:dyDescent="0.2">
      <c r="B5175" s="14">
        <f>COUNTIFS($E$3:E5175,تقرير!$E$4)</f>
        <v>21</v>
      </c>
      <c r="C5175" s="48"/>
      <c r="D5175" s="48"/>
      <c r="E5175" s="48"/>
      <c r="F5175" s="50"/>
      <c r="G5175" s="51"/>
      <c r="H5175" s="128" t="str">
        <f>IF(F5175="","",_xlfn.IFNA(VLOOKUP(F5175,'سجل المشتريات'!E:M,9,0),"غير مسجلة في المشتريات"))</f>
        <v/>
      </c>
      <c r="I5175" s="27" t="str">
        <f>_xlfn.IFNA(VLOOKUP(E5175,الاوردرات!$B$1:$C$600,2,0),"")</f>
        <v/>
      </c>
      <c r="J5175" s="63"/>
      <c r="L5175" s="125" t="str">
        <f>IF(F5175="","",_xlfn.IFNA((VLOOKUP(F5175,help!L:M,2,0))*G5175,"غير مسجلة في المشتريات"))</f>
        <v/>
      </c>
    </row>
    <row r="5176" spans="2:12" x14ac:dyDescent="0.2">
      <c r="B5176" s="14">
        <f>COUNTIFS($E$3:E5176,تقرير!$E$4)</f>
        <v>21</v>
      </c>
      <c r="C5176" s="48"/>
      <c r="D5176" s="48"/>
      <c r="E5176" s="48"/>
      <c r="F5176" s="50"/>
      <c r="G5176" s="51"/>
      <c r="H5176" s="128" t="str">
        <f>IF(F5176="","",_xlfn.IFNA(VLOOKUP(F5176,'سجل المشتريات'!E:M,9,0),"غير مسجلة في المشتريات"))</f>
        <v/>
      </c>
      <c r="I5176" s="27" t="str">
        <f>_xlfn.IFNA(VLOOKUP(E5176,الاوردرات!$B$1:$C$600,2,0),"")</f>
        <v/>
      </c>
      <c r="J5176" s="63"/>
      <c r="L5176" s="125" t="str">
        <f>IF(F5176="","",_xlfn.IFNA((VLOOKUP(F5176,help!L:M,2,0))*G5176,"غير مسجلة في المشتريات"))</f>
        <v/>
      </c>
    </row>
    <row r="5177" spans="2:12" x14ac:dyDescent="0.2">
      <c r="B5177" s="14">
        <f>COUNTIFS($E$3:E5177,تقرير!$E$4)</f>
        <v>21</v>
      </c>
      <c r="C5177" s="48"/>
      <c r="D5177" s="48"/>
      <c r="E5177" s="48"/>
      <c r="F5177" s="50"/>
      <c r="G5177" s="51"/>
      <c r="H5177" s="128" t="str">
        <f>IF(F5177="","",_xlfn.IFNA(VLOOKUP(F5177,'سجل المشتريات'!E:M,9,0),"غير مسجلة في المشتريات"))</f>
        <v/>
      </c>
      <c r="I5177" s="27" t="str">
        <f>_xlfn.IFNA(VLOOKUP(E5177,الاوردرات!$B$1:$C$600,2,0),"")</f>
        <v/>
      </c>
      <c r="J5177" s="63"/>
      <c r="L5177" s="125" t="str">
        <f>IF(F5177="","",_xlfn.IFNA((VLOOKUP(F5177,help!L:M,2,0))*G5177,"غير مسجلة في المشتريات"))</f>
        <v/>
      </c>
    </row>
    <row r="5178" spans="2:12" x14ac:dyDescent="0.2">
      <c r="B5178" s="14">
        <f>COUNTIFS($E$3:E5178,تقرير!$E$4)</f>
        <v>21</v>
      </c>
      <c r="C5178" s="48"/>
      <c r="D5178" s="48"/>
      <c r="E5178" s="48"/>
      <c r="F5178" s="50"/>
      <c r="G5178" s="51"/>
      <c r="H5178" s="128" t="str">
        <f>IF(F5178="","",_xlfn.IFNA(VLOOKUP(F5178,'سجل المشتريات'!E:M,9,0),"غير مسجلة في المشتريات"))</f>
        <v/>
      </c>
      <c r="I5178" s="27" t="str">
        <f>_xlfn.IFNA(VLOOKUP(E5178,الاوردرات!$B$1:$C$600,2,0),"")</f>
        <v/>
      </c>
      <c r="J5178" s="63"/>
      <c r="L5178" s="125" t="str">
        <f>IF(F5178="","",_xlfn.IFNA((VLOOKUP(F5178,help!L:M,2,0))*G5178,"غير مسجلة في المشتريات"))</f>
        <v/>
      </c>
    </row>
    <row r="5179" spans="2:12" x14ac:dyDescent="0.2">
      <c r="B5179" s="14">
        <f>COUNTIFS($E$3:E5179,تقرير!$E$4)</f>
        <v>21</v>
      </c>
      <c r="C5179" s="48"/>
      <c r="D5179" s="48"/>
      <c r="E5179" s="48"/>
      <c r="F5179" s="50"/>
      <c r="G5179" s="51"/>
      <c r="H5179" s="128" t="str">
        <f>IF(F5179="","",_xlfn.IFNA(VLOOKUP(F5179,'سجل المشتريات'!E:M,9,0),"غير مسجلة في المشتريات"))</f>
        <v/>
      </c>
      <c r="I5179" s="27" t="str">
        <f>_xlfn.IFNA(VLOOKUP(E5179,الاوردرات!$B$1:$C$600,2,0),"")</f>
        <v/>
      </c>
      <c r="J5179" s="63"/>
      <c r="L5179" s="125" t="str">
        <f>IF(F5179="","",_xlfn.IFNA((VLOOKUP(F5179,help!L:M,2,0))*G5179,"غير مسجلة في المشتريات"))</f>
        <v/>
      </c>
    </row>
    <row r="5180" spans="2:12" x14ac:dyDescent="0.2">
      <c r="B5180" s="14">
        <f>COUNTIFS($E$3:E5180,تقرير!$E$4)</f>
        <v>21</v>
      </c>
      <c r="C5180" s="48"/>
      <c r="D5180" s="48"/>
      <c r="E5180" s="48"/>
      <c r="F5180" s="50"/>
      <c r="G5180" s="51"/>
      <c r="H5180" s="128" t="str">
        <f>IF(F5180="","",_xlfn.IFNA(VLOOKUP(F5180,'سجل المشتريات'!E:M,9,0),"غير مسجلة في المشتريات"))</f>
        <v/>
      </c>
      <c r="I5180" s="27" t="str">
        <f>_xlfn.IFNA(VLOOKUP(E5180,الاوردرات!$B$1:$C$600,2,0),"")</f>
        <v/>
      </c>
      <c r="J5180" s="63"/>
      <c r="L5180" s="125" t="str">
        <f>IF(F5180="","",_xlfn.IFNA((VLOOKUP(F5180,help!L:M,2,0))*G5180,"غير مسجلة في المشتريات"))</f>
        <v/>
      </c>
    </row>
    <row r="5181" spans="2:12" x14ac:dyDescent="0.2">
      <c r="B5181" s="14">
        <f>COUNTIFS($E$3:E5181,تقرير!$E$4)</f>
        <v>21</v>
      </c>
      <c r="C5181" s="48"/>
      <c r="D5181" s="48"/>
      <c r="E5181" s="48"/>
      <c r="F5181" s="50"/>
      <c r="G5181" s="51"/>
      <c r="H5181" s="128" t="str">
        <f>IF(F5181="","",_xlfn.IFNA(VLOOKUP(F5181,'سجل المشتريات'!E:M,9,0),"غير مسجلة في المشتريات"))</f>
        <v/>
      </c>
      <c r="I5181" s="27" t="str">
        <f>_xlfn.IFNA(VLOOKUP(E5181,الاوردرات!$B$1:$C$600,2,0),"")</f>
        <v/>
      </c>
      <c r="J5181" s="63"/>
      <c r="L5181" s="125" t="str">
        <f>IF(F5181="","",_xlfn.IFNA((VLOOKUP(F5181,help!L:M,2,0))*G5181,"غير مسجلة في المشتريات"))</f>
        <v/>
      </c>
    </row>
    <row r="5182" spans="2:12" x14ac:dyDescent="0.2">
      <c r="B5182" s="14">
        <f>COUNTIFS($E$3:E5182,تقرير!$E$4)</f>
        <v>21</v>
      </c>
      <c r="C5182" s="48"/>
      <c r="D5182" s="48"/>
      <c r="E5182" s="48"/>
      <c r="F5182" s="50"/>
      <c r="G5182" s="51"/>
      <c r="H5182" s="128" t="str">
        <f>IF(F5182="","",_xlfn.IFNA(VLOOKUP(F5182,'سجل المشتريات'!E:M,9,0),"غير مسجلة في المشتريات"))</f>
        <v/>
      </c>
      <c r="I5182" s="27" t="str">
        <f>_xlfn.IFNA(VLOOKUP(E5182,الاوردرات!$B$1:$C$600,2,0),"")</f>
        <v/>
      </c>
      <c r="J5182" s="63"/>
      <c r="L5182" s="125" t="str">
        <f>IF(F5182="","",_xlfn.IFNA((VLOOKUP(F5182,help!L:M,2,0))*G5182,"غير مسجلة في المشتريات"))</f>
        <v/>
      </c>
    </row>
    <row r="5183" spans="2:12" x14ac:dyDescent="0.2">
      <c r="B5183" s="14">
        <f>COUNTIFS($E$3:E5183,تقرير!$E$4)</f>
        <v>21</v>
      </c>
      <c r="C5183" s="48"/>
      <c r="D5183" s="48"/>
      <c r="E5183" s="48"/>
      <c r="F5183" s="50"/>
      <c r="G5183" s="51"/>
      <c r="H5183" s="128" t="str">
        <f>IF(F5183="","",_xlfn.IFNA(VLOOKUP(F5183,'سجل المشتريات'!E:M,9,0),"غير مسجلة في المشتريات"))</f>
        <v/>
      </c>
      <c r="I5183" s="27" t="str">
        <f>_xlfn.IFNA(VLOOKUP(E5183,الاوردرات!$B$1:$C$600,2,0),"")</f>
        <v/>
      </c>
      <c r="J5183" s="63"/>
      <c r="L5183" s="125" t="str">
        <f>IF(F5183="","",_xlfn.IFNA((VLOOKUP(F5183,help!L:M,2,0))*G5183,"غير مسجلة في المشتريات"))</f>
        <v/>
      </c>
    </row>
    <row r="5184" spans="2:12" x14ac:dyDescent="0.2">
      <c r="B5184" s="14">
        <f>COUNTIFS($E$3:E5184,تقرير!$E$4)</f>
        <v>21</v>
      </c>
      <c r="C5184" s="48"/>
      <c r="D5184" s="48"/>
      <c r="E5184" s="48"/>
      <c r="F5184" s="50"/>
      <c r="G5184" s="51"/>
      <c r="H5184" s="128" t="str">
        <f>IF(F5184="","",_xlfn.IFNA(VLOOKUP(F5184,'سجل المشتريات'!E:M,9,0),"غير مسجلة في المشتريات"))</f>
        <v/>
      </c>
      <c r="I5184" s="27" t="str">
        <f>_xlfn.IFNA(VLOOKUP(E5184,الاوردرات!$B$1:$C$600,2,0),"")</f>
        <v/>
      </c>
      <c r="J5184" s="63"/>
      <c r="L5184" s="125" t="str">
        <f>IF(F5184="","",_xlfn.IFNA((VLOOKUP(F5184,help!L:M,2,0))*G5184,"غير مسجلة في المشتريات"))</f>
        <v/>
      </c>
    </row>
    <row r="5185" spans="2:12" x14ac:dyDescent="0.2">
      <c r="B5185" s="14">
        <f>COUNTIFS($E$3:E5185,تقرير!$E$4)</f>
        <v>21</v>
      </c>
      <c r="C5185" s="48"/>
      <c r="D5185" s="48"/>
      <c r="E5185" s="48"/>
      <c r="F5185" s="50"/>
      <c r="G5185" s="51"/>
      <c r="H5185" s="128" t="str">
        <f>IF(F5185="","",_xlfn.IFNA(VLOOKUP(F5185,'سجل المشتريات'!E:M,9,0),"غير مسجلة في المشتريات"))</f>
        <v/>
      </c>
      <c r="I5185" s="27" t="str">
        <f>_xlfn.IFNA(VLOOKUP(E5185,الاوردرات!$B$1:$C$600,2,0),"")</f>
        <v/>
      </c>
      <c r="J5185" s="63"/>
      <c r="L5185" s="125" t="str">
        <f>IF(F5185="","",_xlfn.IFNA((VLOOKUP(F5185,help!L:M,2,0))*G5185,"غير مسجلة في المشتريات"))</f>
        <v/>
      </c>
    </row>
    <row r="5186" spans="2:12" x14ac:dyDescent="0.2">
      <c r="B5186" s="14">
        <f>COUNTIFS($E$3:E5186,تقرير!$E$4)</f>
        <v>21</v>
      </c>
      <c r="C5186" s="48"/>
      <c r="D5186" s="48"/>
      <c r="E5186" s="48"/>
      <c r="F5186" s="50"/>
      <c r="G5186" s="51"/>
      <c r="H5186" s="128" t="str">
        <f>IF(F5186="","",_xlfn.IFNA(VLOOKUP(F5186,'سجل المشتريات'!E:M,9,0),"غير مسجلة في المشتريات"))</f>
        <v/>
      </c>
      <c r="I5186" s="27" t="str">
        <f>_xlfn.IFNA(VLOOKUP(E5186,الاوردرات!$B$1:$C$600,2,0),"")</f>
        <v/>
      </c>
      <c r="J5186" s="63"/>
      <c r="L5186" s="125" t="str">
        <f>IF(F5186="","",_xlfn.IFNA((VLOOKUP(F5186,help!L:M,2,0))*G5186,"غير مسجلة في المشتريات"))</f>
        <v/>
      </c>
    </row>
    <row r="5187" spans="2:12" x14ac:dyDescent="0.2">
      <c r="B5187" s="14">
        <f>COUNTIFS($E$3:E5187,تقرير!$E$4)</f>
        <v>21</v>
      </c>
      <c r="C5187" s="48"/>
      <c r="D5187" s="48"/>
      <c r="E5187" s="48"/>
      <c r="F5187" s="50"/>
      <c r="G5187" s="51"/>
      <c r="H5187" s="128" t="str">
        <f>IF(F5187="","",_xlfn.IFNA(VLOOKUP(F5187,'سجل المشتريات'!E:M,9,0),"غير مسجلة في المشتريات"))</f>
        <v/>
      </c>
      <c r="I5187" s="27" t="str">
        <f>_xlfn.IFNA(VLOOKUP(E5187,الاوردرات!$B$1:$C$600,2,0),"")</f>
        <v/>
      </c>
      <c r="J5187" s="63"/>
      <c r="L5187" s="125" t="str">
        <f>IF(F5187="","",_xlfn.IFNA((VLOOKUP(F5187,help!L:M,2,0))*G5187,"غير مسجلة في المشتريات"))</f>
        <v/>
      </c>
    </row>
    <row r="5188" spans="2:12" x14ac:dyDescent="0.2">
      <c r="B5188" s="14">
        <f>COUNTIFS($E$3:E5188,تقرير!$E$4)</f>
        <v>21</v>
      </c>
      <c r="C5188" s="48"/>
      <c r="D5188" s="48"/>
      <c r="E5188" s="48"/>
      <c r="F5188" s="50"/>
      <c r="G5188" s="51"/>
      <c r="H5188" s="128" t="str">
        <f>IF(F5188="","",_xlfn.IFNA(VLOOKUP(F5188,'سجل المشتريات'!E:M,9,0),"غير مسجلة في المشتريات"))</f>
        <v/>
      </c>
      <c r="I5188" s="27" t="str">
        <f>_xlfn.IFNA(VLOOKUP(E5188,الاوردرات!$B$1:$C$600,2,0),"")</f>
        <v/>
      </c>
      <c r="J5188" s="63"/>
      <c r="L5188" s="125" t="str">
        <f>IF(F5188="","",_xlfn.IFNA((VLOOKUP(F5188,help!L:M,2,0))*G5188,"غير مسجلة في المشتريات"))</f>
        <v/>
      </c>
    </row>
    <row r="5189" spans="2:12" x14ac:dyDescent="0.2">
      <c r="B5189" s="14">
        <f>COUNTIFS($E$3:E5189,تقرير!$E$4)</f>
        <v>21</v>
      </c>
      <c r="C5189" s="48"/>
      <c r="D5189" s="48"/>
      <c r="E5189" s="48"/>
      <c r="F5189" s="50"/>
      <c r="G5189" s="51"/>
      <c r="H5189" s="128" t="str">
        <f>IF(F5189="","",_xlfn.IFNA(VLOOKUP(F5189,'سجل المشتريات'!E:M,9,0),"غير مسجلة في المشتريات"))</f>
        <v/>
      </c>
      <c r="I5189" s="27" t="str">
        <f>_xlfn.IFNA(VLOOKUP(E5189,الاوردرات!$B$1:$C$600,2,0),"")</f>
        <v/>
      </c>
      <c r="J5189" s="63"/>
      <c r="L5189" s="125" t="str">
        <f>IF(F5189="","",_xlfn.IFNA((VLOOKUP(F5189,help!L:M,2,0))*G5189,"غير مسجلة في المشتريات"))</f>
        <v/>
      </c>
    </row>
    <row r="5190" spans="2:12" x14ac:dyDescent="0.2">
      <c r="B5190" s="14">
        <f>COUNTIFS($E$3:E5190,تقرير!$E$4)</f>
        <v>21</v>
      </c>
      <c r="C5190" s="48"/>
      <c r="D5190" s="48"/>
      <c r="E5190" s="48"/>
      <c r="F5190" s="50"/>
      <c r="G5190" s="51"/>
      <c r="H5190" s="128" t="str">
        <f>IF(F5190="","",_xlfn.IFNA(VLOOKUP(F5190,'سجل المشتريات'!E:M,9,0),"غير مسجلة في المشتريات"))</f>
        <v/>
      </c>
      <c r="I5190" s="27" t="str">
        <f>_xlfn.IFNA(VLOOKUP(E5190,الاوردرات!$B$1:$C$600,2,0),"")</f>
        <v/>
      </c>
      <c r="J5190" s="63"/>
      <c r="L5190" s="125" t="str">
        <f>IF(F5190="","",_xlfn.IFNA((VLOOKUP(F5190,help!L:M,2,0))*G5190,"غير مسجلة في المشتريات"))</f>
        <v/>
      </c>
    </row>
    <row r="5191" spans="2:12" x14ac:dyDescent="0.2">
      <c r="B5191" s="14">
        <f>COUNTIFS($E$3:E5191,تقرير!$E$4)</f>
        <v>21</v>
      </c>
      <c r="C5191" s="48"/>
      <c r="D5191" s="48"/>
      <c r="E5191" s="48"/>
      <c r="F5191" s="50"/>
      <c r="G5191" s="51"/>
      <c r="H5191" s="128" t="str">
        <f>IF(F5191="","",_xlfn.IFNA(VLOOKUP(F5191,'سجل المشتريات'!E:M,9,0),"غير مسجلة في المشتريات"))</f>
        <v/>
      </c>
      <c r="I5191" s="27" t="str">
        <f>_xlfn.IFNA(VLOOKUP(E5191,الاوردرات!$B$1:$C$600,2,0),"")</f>
        <v/>
      </c>
      <c r="J5191" s="63"/>
      <c r="L5191" s="125" t="str">
        <f>IF(F5191="","",_xlfn.IFNA((VLOOKUP(F5191,help!L:M,2,0))*G5191,"غير مسجلة في المشتريات"))</f>
        <v/>
      </c>
    </row>
    <row r="5192" spans="2:12" x14ac:dyDescent="0.2">
      <c r="B5192" s="14">
        <f>COUNTIFS($E$3:E5192,تقرير!$E$4)</f>
        <v>21</v>
      </c>
      <c r="C5192" s="48"/>
      <c r="D5192" s="48"/>
      <c r="E5192" s="48"/>
      <c r="F5192" s="50"/>
      <c r="G5192" s="51"/>
      <c r="H5192" s="128" t="str">
        <f>IF(F5192="","",_xlfn.IFNA(VLOOKUP(F5192,'سجل المشتريات'!E:M,9,0),"غير مسجلة في المشتريات"))</f>
        <v/>
      </c>
      <c r="I5192" s="27" t="str">
        <f>_xlfn.IFNA(VLOOKUP(E5192,الاوردرات!$B$1:$C$600,2,0),"")</f>
        <v/>
      </c>
      <c r="J5192" s="63"/>
      <c r="L5192" s="125" t="str">
        <f>IF(F5192="","",_xlfn.IFNA((VLOOKUP(F5192,help!L:M,2,0))*G5192,"غير مسجلة في المشتريات"))</f>
        <v/>
      </c>
    </row>
    <row r="5193" spans="2:12" x14ac:dyDescent="0.2">
      <c r="B5193" s="14">
        <f>COUNTIFS($E$3:E5193,تقرير!$E$4)</f>
        <v>21</v>
      </c>
      <c r="C5193" s="48"/>
      <c r="D5193" s="48"/>
      <c r="E5193" s="48"/>
      <c r="F5193" s="50"/>
      <c r="G5193" s="51"/>
      <c r="H5193" s="128" t="str">
        <f>IF(F5193="","",_xlfn.IFNA(VLOOKUP(F5193,'سجل المشتريات'!E:M,9,0),"غير مسجلة في المشتريات"))</f>
        <v/>
      </c>
      <c r="I5193" s="27" t="str">
        <f>_xlfn.IFNA(VLOOKUP(E5193,الاوردرات!$B$1:$C$600,2,0),"")</f>
        <v/>
      </c>
      <c r="J5193" s="63"/>
      <c r="L5193" s="125" t="str">
        <f>IF(F5193="","",_xlfn.IFNA((VLOOKUP(F5193,help!L:M,2,0))*G5193,"غير مسجلة في المشتريات"))</f>
        <v/>
      </c>
    </row>
    <row r="5194" spans="2:12" x14ac:dyDescent="0.2">
      <c r="B5194" s="14">
        <f>COUNTIFS($E$3:E5194,تقرير!$E$4)</f>
        <v>21</v>
      </c>
      <c r="C5194" s="48"/>
      <c r="D5194" s="48"/>
      <c r="E5194" s="48"/>
      <c r="F5194" s="50"/>
      <c r="G5194" s="51"/>
      <c r="H5194" s="128" t="str">
        <f>IF(F5194="","",_xlfn.IFNA(VLOOKUP(F5194,'سجل المشتريات'!E:M,9,0),"غير مسجلة في المشتريات"))</f>
        <v/>
      </c>
      <c r="I5194" s="27" t="str">
        <f>_xlfn.IFNA(VLOOKUP(E5194,الاوردرات!$B$1:$C$600,2,0),"")</f>
        <v/>
      </c>
      <c r="J5194" s="63"/>
      <c r="L5194" s="125" t="str">
        <f>IF(F5194="","",_xlfn.IFNA((VLOOKUP(F5194,help!L:M,2,0))*G5194,"غير مسجلة في المشتريات"))</f>
        <v/>
      </c>
    </row>
    <row r="5195" spans="2:12" x14ac:dyDescent="0.2">
      <c r="B5195" s="14">
        <f>COUNTIFS($E$3:E5195,تقرير!$E$4)</f>
        <v>21</v>
      </c>
      <c r="C5195" s="48"/>
      <c r="D5195" s="48"/>
      <c r="E5195" s="48"/>
      <c r="F5195" s="50"/>
      <c r="G5195" s="51"/>
      <c r="H5195" s="128" t="str">
        <f>IF(F5195="","",_xlfn.IFNA(VLOOKUP(F5195,'سجل المشتريات'!E:M,9,0),"غير مسجلة في المشتريات"))</f>
        <v/>
      </c>
      <c r="I5195" s="27" t="str">
        <f>_xlfn.IFNA(VLOOKUP(E5195,الاوردرات!$B$1:$C$600,2,0),"")</f>
        <v/>
      </c>
      <c r="J5195" s="63"/>
      <c r="L5195" s="125" t="str">
        <f>IF(F5195="","",_xlfn.IFNA((VLOOKUP(F5195,help!L:M,2,0))*G5195,"غير مسجلة في المشتريات"))</f>
        <v/>
      </c>
    </row>
    <row r="5196" spans="2:12" x14ac:dyDescent="0.2">
      <c r="B5196" s="14">
        <f>COUNTIFS($E$3:E5196,تقرير!$E$4)</f>
        <v>21</v>
      </c>
      <c r="C5196" s="48"/>
      <c r="D5196" s="48"/>
      <c r="E5196" s="48"/>
      <c r="F5196" s="50"/>
      <c r="G5196" s="51"/>
      <c r="H5196" s="128" t="str">
        <f>IF(F5196="","",_xlfn.IFNA(VLOOKUP(F5196,'سجل المشتريات'!E:M,9,0),"غير مسجلة في المشتريات"))</f>
        <v/>
      </c>
      <c r="I5196" s="27" t="str">
        <f>_xlfn.IFNA(VLOOKUP(E5196,الاوردرات!$B$1:$C$600,2,0),"")</f>
        <v/>
      </c>
      <c r="J5196" s="63"/>
      <c r="L5196" s="125" t="str">
        <f>IF(F5196="","",_xlfn.IFNA((VLOOKUP(F5196,help!L:M,2,0))*G5196,"غير مسجلة في المشتريات"))</f>
        <v/>
      </c>
    </row>
    <row r="5197" spans="2:12" x14ac:dyDescent="0.2">
      <c r="B5197" s="14">
        <f>COUNTIFS($E$3:E5197,تقرير!$E$4)</f>
        <v>21</v>
      </c>
      <c r="C5197" s="48"/>
      <c r="D5197" s="48"/>
      <c r="E5197" s="48"/>
      <c r="F5197" s="50"/>
      <c r="G5197" s="51"/>
      <c r="H5197" s="128" t="str">
        <f>IF(F5197="","",_xlfn.IFNA(VLOOKUP(F5197,'سجل المشتريات'!E:M,9,0),"غير مسجلة في المشتريات"))</f>
        <v/>
      </c>
      <c r="I5197" s="27" t="str">
        <f>_xlfn.IFNA(VLOOKUP(E5197,الاوردرات!$B$1:$C$600,2,0),"")</f>
        <v/>
      </c>
      <c r="J5197" s="63"/>
      <c r="L5197" s="125" t="str">
        <f>IF(F5197="","",_xlfn.IFNA((VLOOKUP(F5197,help!L:M,2,0))*G5197,"غير مسجلة في المشتريات"))</f>
        <v/>
      </c>
    </row>
    <row r="5198" spans="2:12" x14ac:dyDescent="0.2">
      <c r="B5198" s="14">
        <f>COUNTIFS($E$3:E5198,تقرير!$E$4)</f>
        <v>21</v>
      </c>
      <c r="C5198" s="48"/>
      <c r="D5198" s="48"/>
      <c r="E5198" s="48"/>
      <c r="F5198" s="50"/>
      <c r="G5198" s="51"/>
      <c r="H5198" s="128" t="str">
        <f>IF(F5198="","",_xlfn.IFNA(VLOOKUP(F5198,'سجل المشتريات'!E:M,9,0),"غير مسجلة في المشتريات"))</f>
        <v/>
      </c>
      <c r="I5198" s="27" t="str">
        <f>_xlfn.IFNA(VLOOKUP(E5198,الاوردرات!$B$1:$C$600,2,0),"")</f>
        <v/>
      </c>
      <c r="J5198" s="63"/>
      <c r="L5198" s="125" t="str">
        <f>IF(F5198="","",_xlfn.IFNA((VLOOKUP(F5198,help!L:M,2,0))*G5198,"غير مسجلة في المشتريات"))</f>
        <v/>
      </c>
    </row>
    <row r="5199" spans="2:12" x14ac:dyDescent="0.2">
      <c r="B5199" s="14">
        <f>COUNTIFS($E$3:E5199,تقرير!$E$4)</f>
        <v>21</v>
      </c>
      <c r="C5199" s="48"/>
      <c r="D5199" s="48"/>
      <c r="E5199" s="48"/>
      <c r="F5199" s="50"/>
      <c r="G5199" s="51"/>
      <c r="H5199" s="128" t="str">
        <f>IF(F5199="","",_xlfn.IFNA(VLOOKUP(F5199,'سجل المشتريات'!E:M,9,0),"غير مسجلة في المشتريات"))</f>
        <v/>
      </c>
      <c r="I5199" s="27" t="str">
        <f>_xlfn.IFNA(VLOOKUP(E5199,الاوردرات!$B$1:$C$600,2,0),"")</f>
        <v/>
      </c>
      <c r="J5199" s="63"/>
      <c r="L5199" s="125" t="str">
        <f>IF(F5199="","",_xlfn.IFNA((VLOOKUP(F5199,help!L:M,2,0))*G5199,"غير مسجلة في المشتريات"))</f>
        <v/>
      </c>
    </row>
    <row r="5200" spans="2:12" x14ac:dyDescent="0.2">
      <c r="B5200" s="14">
        <f>COUNTIFS($E$3:E5200,تقرير!$E$4)</f>
        <v>21</v>
      </c>
      <c r="C5200" s="48"/>
      <c r="D5200" s="48"/>
      <c r="E5200" s="48"/>
      <c r="F5200" s="50"/>
      <c r="G5200" s="51"/>
      <c r="H5200" s="128" t="str">
        <f>IF(F5200="","",_xlfn.IFNA(VLOOKUP(F5200,'سجل المشتريات'!E:M,9,0),"غير مسجلة في المشتريات"))</f>
        <v/>
      </c>
      <c r="I5200" s="27" t="str">
        <f>_xlfn.IFNA(VLOOKUP(E5200,الاوردرات!$B$1:$C$600,2,0),"")</f>
        <v/>
      </c>
      <c r="J5200" s="63"/>
      <c r="L5200" s="125" t="str">
        <f>IF(F5200="","",_xlfn.IFNA((VLOOKUP(F5200,help!L:M,2,0))*G5200,"غير مسجلة في المشتريات"))</f>
        <v/>
      </c>
    </row>
    <row r="5201" spans="2:12" x14ac:dyDescent="0.2">
      <c r="B5201" s="14">
        <f>COUNTIFS($E$3:E5201,تقرير!$E$4)</f>
        <v>21</v>
      </c>
      <c r="C5201" s="48"/>
      <c r="D5201" s="48"/>
      <c r="E5201" s="48"/>
      <c r="F5201" s="50"/>
      <c r="G5201" s="51"/>
      <c r="H5201" s="128" t="str">
        <f>IF(F5201="","",_xlfn.IFNA(VLOOKUP(F5201,'سجل المشتريات'!E:M,9,0),"غير مسجلة في المشتريات"))</f>
        <v/>
      </c>
      <c r="I5201" s="27" t="str">
        <f>_xlfn.IFNA(VLOOKUP(E5201,الاوردرات!$B$1:$C$600,2,0),"")</f>
        <v/>
      </c>
      <c r="J5201" s="63"/>
      <c r="L5201" s="125" t="str">
        <f>IF(F5201="","",_xlfn.IFNA((VLOOKUP(F5201,help!L:M,2,0))*G5201,"غير مسجلة في المشتريات"))</f>
        <v/>
      </c>
    </row>
    <row r="5202" spans="2:12" x14ac:dyDescent="0.2">
      <c r="B5202" s="14">
        <f>COUNTIFS($E$3:E5202,تقرير!$E$4)</f>
        <v>21</v>
      </c>
      <c r="C5202" s="48"/>
      <c r="D5202" s="48"/>
      <c r="E5202" s="48"/>
      <c r="F5202" s="50"/>
      <c r="G5202" s="51"/>
      <c r="H5202" s="128" t="str">
        <f>IF(F5202="","",_xlfn.IFNA(VLOOKUP(F5202,'سجل المشتريات'!E:M,9,0),"غير مسجلة في المشتريات"))</f>
        <v/>
      </c>
      <c r="I5202" s="27" t="str">
        <f>_xlfn.IFNA(VLOOKUP(E5202,الاوردرات!$B$1:$C$600,2,0),"")</f>
        <v/>
      </c>
      <c r="J5202" s="63"/>
      <c r="L5202" s="125" t="str">
        <f>IF(F5202="","",_xlfn.IFNA((VLOOKUP(F5202,help!L:M,2,0))*G5202,"غير مسجلة في المشتريات"))</f>
        <v/>
      </c>
    </row>
    <row r="5203" spans="2:12" x14ac:dyDescent="0.2">
      <c r="B5203" s="14">
        <f>COUNTIFS($E$3:E5203,تقرير!$E$4)</f>
        <v>21</v>
      </c>
      <c r="C5203" s="48"/>
      <c r="D5203" s="48"/>
      <c r="E5203" s="48"/>
      <c r="F5203" s="50"/>
      <c r="G5203" s="51"/>
      <c r="H5203" s="128" t="str">
        <f>IF(F5203="","",_xlfn.IFNA(VLOOKUP(F5203,'سجل المشتريات'!E:M,9,0),"غير مسجلة في المشتريات"))</f>
        <v/>
      </c>
      <c r="I5203" s="27" t="str">
        <f>_xlfn.IFNA(VLOOKUP(E5203,الاوردرات!$B$1:$C$600,2,0),"")</f>
        <v/>
      </c>
      <c r="J5203" s="63"/>
      <c r="L5203" s="125" t="str">
        <f>IF(F5203="","",_xlfn.IFNA((VLOOKUP(F5203,help!L:M,2,0))*G5203,"غير مسجلة في المشتريات"))</f>
        <v/>
      </c>
    </row>
    <row r="5204" spans="2:12" x14ac:dyDescent="0.2">
      <c r="B5204" s="14">
        <f>COUNTIFS($E$3:E5204,تقرير!$E$4)</f>
        <v>21</v>
      </c>
      <c r="C5204" s="48"/>
      <c r="D5204" s="48"/>
      <c r="E5204" s="48"/>
      <c r="F5204" s="50"/>
      <c r="G5204" s="51"/>
      <c r="H5204" s="128" t="str">
        <f>IF(F5204="","",_xlfn.IFNA(VLOOKUP(F5204,'سجل المشتريات'!E:M,9,0),"غير مسجلة في المشتريات"))</f>
        <v/>
      </c>
      <c r="I5204" s="27" t="str">
        <f>_xlfn.IFNA(VLOOKUP(E5204,الاوردرات!$B$1:$C$600,2,0),"")</f>
        <v/>
      </c>
      <c r="J5204" s="63"/>
      <c r="L5204" s="125" t="str">
        <f>IF(F5204="","",_xlfn.IFNA((VLOOKUP(F5204,help!L:M,2,0))*G5204,"غير مسجلة في المشتريات"))</f>
        <v/>
      </c>
    </row>
    <row r="5205" spans="2:12" x14ac:dyDescent="0.2">
      <c r="B5205" s="14">
        <f>COUNTIFS($E$3:E5205,تقرير!$E$4)</f>
        <v>21</v>
      </c>
      <c r="C5205" s="48"/>
      <c r="D5205" s="48"/>
      <c r="E5205" s="48"/>
      <c r="F5205" s="50"/>
      <c r="G5205" s="51"/>
      <c r="H5205" s="128" t="str">
        <f>IF(F5205="","",_xlfn.IFNA(VLOOKUP(F5205,'سجل المشتريات'!E:M,9,0),"غير مسجلة في المشتريات"))</f>
        <v/>
      </c>
      <c r="I5205" s="27" t="str">
        <f>_xlfn.IFNA(VLOOKUP(E5205,الاوردرات!$B$1:$C$600,2,0),"")</f>
        <v/>
      </c>
      <c r="J5205" s="63"/>
      <c r="L5205" s="125" t="str">
        <f>IF(F5205="","",_xlfn.IFNA((VLOOKUP(F5205,help!L:M,2,0))*G5205,"غير مسجلة في المشتريات"))</f>
        <v/>
      </c>
    </row>
    <row r="5206" spans="2:12" x14ac:dyDescent="0.2">
      <c r="B5206" s="14">
        <f>COUNTIFS($E$3:E5206,تقرير!$E$4)</f>
        <v>21</v>
      </c>
      <c r="C5206" s="48"/>
      <c r="D5206" s="48"/>
      <c r="E5206" s="48"/>
      <c r="F5206" s="50"/>
      <c r="G5206" s="51"/>
      <c r="H5206" s="128" t="str">
        <f>IF(F5206="","",_xlfn.IFNA(VLOOKUP(F5206,'سجل المشتريات'!E:M,9,0),"غير مسجلة في المشتريات"))</f>
        <v/>
      </c>
      <c r="I5206" s="27" t="str">
        <f>_xlfn.IFNA(VLOOKUP(E5206,الاوردرات!$B$1:$C$600,2,0),"")</f>
        <v/>
      </c>
      <c r="J5206" s="63"/>
      <c r="L5206" s="125" t="str">
        <f>IF(F5206="","",_xlfn.IFNA((VLOOKUP(F5206,help!L:M,2,0))*G5206,"غير مسجلة في المشتريات"))</f>
        <v/>
      </c>
    </row>
    <row r="5207" spans="2:12" x14ac:dyDescent="0.2">
      <c r="B5207" s="14">
        <f>COUNTIFS($E$3:E5207,تقرير!$E$4)</f>
        <v>21</v>
      </c>
      <c r="C5207" s="48"/>
      <c r="D5207" s="48"/>
      <c r="E5207" s="48"/>
      <c r="F5207" s="50"/>
      <c r="G5207" s="51"/>
      <c r="H5207" s="128" t="str">
        <f>IF(F5207="","",_xlfn.IFNA(VLOOKUP(F5207,'سجل المشتريات'!E:M,9,0),"غير مسجلة في المشتريات"))</f>
        <v/>
      </c>
      <c r="I5207" s="27" t="str">
        <f>_xlfn.IFNA(VLOOKUP(E5207,الاوردرات!$B$1:$C$600,2,0),"")</f>
        <v/>
      </c>
      <c r="J5207" s="63"/>
      <c r="L5207" s="125" t="str">
        <f>IF(F5207="","",_xlfn.IFNA((VLOOKUP(F5207,help!L:M,2,0))*G5207,"غير مسجلة في المشتريات"))</f>
        <v/>
      </c>
    </row>
    <row r="5208" spans="2:12" x14ac:dyDescent="0.2">
      <c r="B5208" s="14">
        <f>COUNTIFS($E$3:E5208,تقرير!$E$4)</f>
        <v>21</v>
      </c>
      <c r="C5208" s="48"/>
      <c r="D5208" s="48"/>
      <c r="E5208" s="48"/>
      <c r="F5208" s="50"/>
      <c r="G5208" s="51"/>
      <c r="H5208" s="128" t="str">
        <f>IF(F5208="","",_xlfn.IFNA(VLOOKUP(F5208,'سجل المشتريات'!E:M,9,0),"غير مسجلة في المشتريات"))</f>
        <v/>
      </c>
      <c r="I5208" s="27" t="str">
        <f>_xlfn.IFNA(VLOOKUP(E5208,الاوردرات!$B$1:$C$600,2,0),"")</f>
        <v/>
      </c>
      <c r="J5208" s="63"/>
      <c r="L5208" s="125" t="str">
        <f>IF(F5208="","",_xlfn.IFNA((VLOOKUP(F5208,help!L:M,2,0))*G5208,"غير مسجلة في المشتريات"))</f>
        <v/>
      </c>
    </row>
    <row r="5209" spans="2:12" x14ac:dyDescent="0.2">
      <c r="B5209" s="14">
        <f>COUNTIFS($E$3:E5209,تقرير!$E$4)</f>
        <v>21</v>
      </c>
      <c r="C5209" s="48"/>
      <c r="D5209" s="48"/>
      <c r="E5209" s="48"/>
      <c r="F5209" s="50"/>
      <c r="G5209" s="51"/>
      <c r="H5209" s="128" t="str">
        <f>IF(F5209="","",_xlfn.IFNA(VLOOKUP(F5209,'سجل المشتريات'!E:M,9,0),"غير مسجلة في المشتريات"))</f>
        <v/>
      </c>
      <c r="I5209" s="27" t="str">
        <f>_xlfn.IFNA(VLOOKUP(E5209,الاوردرات!$B$1:$C$600,2,0),"")</f>
        <v/>
      </c>
      <c r="J5209" s="63"/>
      <c r="L5209" s="125" t="str">
        <f>IF(F5209="","",_xlfn.IFNA((VLOOKUP(F5209,help!L:M,2,0))*G5209,"غير مسجلة في المشتريات"))</f>
        <v/>
      </c>
    </row>
    <row r="5210" spans="2:12" x14ac:dyDescent="0.2">
      <c r="B5210" s="14">
        <f>COUNTIFS($E$3:E5210,تقرير!$E$4)</f>
        <v>21</v>
      </c>
      <c r="C5210" s="48"/>
      <c r="D5210" s="48"/>
      <c r="E5210" s="48"/>
      <c r="F5210" s="50"/>
      <c r="G5210" s="51"/>
      <c r="H5210" s="128" t="str">
        <f>IF(F5210="","",_xlfn.IFNA(VLOOKUP(F5210,'سجل المشتريات'!E:M,9,0),"غير مسجلة في المشتريات"))</f>
        <v/>
      </c>
      <c r="I5210" s="27" t="str">
        <f>_xlfn.IFNA(VLOOKUP(E5210,الاوردرات!$B$1:$C$600,2,0),"")</f>
        <v/>
      </c>
      <c r="J5210" s="63"/>
      <c r="L5210" s="125" t="str">
        <f>IF(F5210="","",_xlfn.IFNA((VLOOKUP(F5210,help!L:M,2,0))*G5210,"غير مسجلة في المشتريات"))</f>
        <v/>
      </c>
    </row>
    <row r="5211" spans="2:12" x14ac:dyDescent="0.2">
      <c r="B5211" s="14">
        <f>COUNTIFS($E$3:E5211,تقرير!$E$4)</f>
        <v>21</v>
      </c>
      <c r="C5211" s="48"/>
      <c r="D5211" s="48"/>
      <c r="E5211" s="48"/>
      <c r="F5211" s="50"/>
      <c r="G5211" s="51"/>
      <c r="H5211" s="128" t="str">
        <f>IF(F5211="","",_xlfn.IFNA(VLOOKUP(F5211,'سجل المشتريات'!E:M,9,0),"غير مسجلة في المشتريات"))</f>
        <v/>
      </c>
      <c r="I5211" s="27" t="str">
        <f>_xlfn.IFNA(VLOOKUP(E5211,الاوردرات!$B$1:$C$600,2,0),"")</f>
        <v/>
      </c>
      <c r="J5211" s="63"/>
      <c r="L5211" s="125" t="str">
        <f>IF(F5211="","",_xlfn.IFNA((VLOOKUP(F5211,help!L:M,2,0))*G5211,"غير مسجلة في المشتريات"))</f>
        <v/>
      </c>
    </row>
    <row r="5212" spans="2:12" x14ac:dyDescent="0.2">
      <c r="B5212" s="14">
        <f>COUNTIFS($E$3:E5212,تقرير!$E$4)</f>
        <v>21</v>
      </c>
      <c r="C5212" s="48"/>
      <c r="D5212" s="48"/>
      <c r="E5212" s="48"/>
      <c r="F5212" s="50"/>
      <c r="G5212" s="51"/>
      <c r="H5212" s="128" t="str">
        <f>IF(F5212="","",_xlfn.IFNA(VLOOKUP(F5212,'سجل المشتريات'!E:M,9,0),"غير مسجلة في المشتريات"))</f>
        <v/>
      </c>
      <c r="I5212" s="27" t="str">
        <f>_xlfn.IFNA(VLOOKUP(E5212,الاوردرات!$B$1:$C$600,2,0),"")</f>
        <v/>
      </c>
      <c r="J5212" s="63"/>
      <c r="L5212" s="125" t="str">
        <f>IF(F5212="","",_xlfn.IFNA((VLOOKUP(F5212,help!L:M,2,0))*G5212,"غير مسجلة في المشتريات"))</f>
        <v/>
      </c>
    </row>
    <row r="5213" spans="2:12" x14ac:dyDescent="0.2">
      <c r="B5213" s="14">
        <f>COUNTIFS($E$3:E5213,تقرير!$E$4)</f>
        <v>21</v>
      </c>
      <c r="C5213" s="48"/>
      <c r="D5213" s="48"/>
      <c r="E5213" s="48"/>
      <c r="F5213" s="50"/>
      <c r="G5213" s="51"/>
      <c r="H5213" s="128" t="str">
        <f>IF(F5213="","",_xlfn.IFNA(VLOOKUP(F5213,'سجل المشتريات'!E:M,9,0),"غير مسجلة في المشتريات"))</f>
        <v/>
      </c>
      <c r="I5213" s="27" t="str">
        <f>_xlfn.IFNA(VLOOKUP(E5213,الاوردرات!$B$1:$C$600,2,0),"")</f>
        <v/>
      </c>
      <c r="J5213" s="63"/>
      <c r="L5213" s="125" t="str">
        <f>IF(F5213="","",_xlfn.IFNA((VLOOKUP(F5213,help!L:M,2,0))*G5213,"غير مسجلة في المشتريات"))</f>
        <v/>
      </c>
    </row>
    <row r="5214" spans="2:12" x14ac:dyDescent="0.2">
      <c r="B5214" s="14">
        <f>COUNTIFS($E$3:E5214,تقرير!$E$4)</f>
        <v>21</v>
      </c>
      <c r="C5214" s="48"/>
      <c r="D5214" s="48"/>
      <c r="E5214" s="48"/>
      <c r="F5214" s="50"/>
      <c r="G5214" s="51"/>
      <c r="H5214" s="128" t="str">
        <f>IF(F5214="","",_xlfn.IFNA(VLOOKUP(F5214,'سجل المشتريات'!E:M,9,0),"غير مسجلة في المشتريات"))</f>
        <v/>
      </c>
      <c r="I5214" s="27" t="str">
        <f>_xlfn.IFNA(VLOOKUP(E5214,الاوردرات!$B$1:$C$600,2,0),"")</f>
        <v/>
      </c>
      <c r="J5214" s="63"/>
      <c r="L5214" s="125" t="str">
        <f>IF(F5214="","",_xlfn.IFNA((VLOOKUP(F5214,help!L:M,2,0))*G5214,"غير مسجلة في المشتريات"))</f>
        <v/>
      </c>
    </row>
    <row r="5215" spans="2:12" x14ac:dyDescent="0.2">
      <c r="B5215" s="14">
        <f>COUNTIFS($E$3:E5215,تقرير!$E$4)</f>
        <v>21</v>
      </c>
      <c r="C5215" s="48"/>
      <c r="D5215" s="48"/>
      <c r="E5215" s="48"/>
      <c r="F5215" s="50"/>
      <c r="G5215" s="51"/>
      <c r="H5215" s="128" t="str">
        <f>IF(F5215="","",_xlfn.IFNA(VLOOKUP(F5215,'سجل المشتريات'!E:M,9,0),"غير مسجلة في المشتريات"))</f>
        <v/>
      </c>
      <c r="I5215" s="27" t="str">
        <f>_xlfn.IFNA(VLOOKUP(E5215,الاوردرات!$B$1:$C$600,2,0),"")</f>
        <v/>
      </c>
      <c r="J5215" s="63"/>
      <c r="L5215" s="125" t="str">
        <f>IF(F5215="","",_xlfn.IFNA((VLOOKUP(F5215,help!L:M,2,0))*G5215,"غير مسجلة في المشتريات"))</f>
        <v/>
      </c>
    </row>
    <row r="5216" spans="2:12" x14ac:dyDescent="0.2">
      <c r="B5216" s="14">
        <f>COUNTIFS($E$3:E5216,تقرير!$E$4)</f>
        <v>21</v>
      </c>
      <c r="C5216" s="48"/>
      <c r="D5216" s="48"/>
      <c r="E5216" s="48"/>
      <c r="F5216" s="50"/>
      <c r="G5216" s="51"/>
      <c r="H5216" s="128" t="str">
        <f>IF(F5216="","",_xlfn.IFNA(VLOOKUP(F5216,'سجل المشتريات'!E:M,9,0),"غير مسجلة في المشتريات"))</f>
        <v/>
      </c>
      <c r="I5216" s="27" t="str">
        <f>_xlfn.IFNA(VLOOKUP(E5216,الاوردرات!$B$1:$C$600,2,0),"")</f>
        <v/>
      </c>
      <c r="J5216" s="63"/>
      <c r="L5216" s="125" t="str">
        <f>IF(F5216="","",_xlfn.IFNA((VLOOKUP(F5216,help!L:M,2,0))*G5216,"غير مسجلة في المشتريات"))</f>
        <v/>
      </c>
    </row>
    <row r="5217" spans="2:12" x14ac:dyDescent="0.2">
      <c r="B5217" s="14">
        <f>COUNTIFS($E$3:E5217,تقرير!$E$4)</f>
        <v>21</v>
      </c>
      <c r="C5217" s="48"/>
      <c r="D5217" s="48"/>
      <c r="E5217" s="48"/>
      <c r="F5217" s="50"/>
      <c r="G5217" s="51"/>
      <c r="H5217" s="128" t="str">
        <f>IF(F5217="","",_xlfn.IFNA(VLOOKUP(F5217,'سجل المشتريات'!E:M,9,0),"غير مسجلة في المشتريات"))</f>
        <v/>
      </c>
      <c r="I5217" s="27" t="str">
        <f>_xlfn.IFNA(VLOOKUP(E5217,الاوردرات!$B$1:$C$600,2,0),"")</f>
        <v/>
      </c>
      <c r="J5217" s="63"/>
      <c r="L5217" s="125" t="str">
        <f>IF(F5217="","",_xlfn.IFNA((VLOOKUP(F5217,help!L:M,2,0))*G5217,"غير مسجلة في المشتريات"))</f>
        <v/>
      </c>
    </row>
    <row r="5218" spans="2:12" x14ac:dyDescent="0.2">
      <c r="B5218" s="14">
        <f>COUNTIFS($E$3:E5218,تقرير!$E$4)</f>
        <v>21</v>
      </c>
      <c r="C5218" s="48"/>
      <c r="D5218" s="48"/>
      <c r="E5218" s="48"/>
      <c r="F5218" s="50"/>
      <c r="G5218" s="51"/>
      <c r="H5218" s="128" t="str">
        <f>IF(F5218="","",_xlfn.IFNA(VLOOKUP(F5218,'سجل المشتريات'!E:M,9,0),"غير مسجلة في المشتريات"))</f>
        <v/>
      </c>
      <c r="I5218" s="27" t="str">
        <f>_xlfn.IFNA(VLOOKUP(E5218,الاوردرات!$B$1:$C$600,2,0),"")</f>
        <v/>
      </c>
      <c r="J5218" s="63"/>
      <c r="L5218" s="125" t="str">
        <f>IF(F5218="","",_xlfn.IFNA((VLOOKUP(F5218,help!L:M,2,0))*G5218,"غير مسجلة في المشتريات"))</f>
        <v/>
      </c>
    </row>
    <row r="5219" spans="2:12" x14ac:dyDescent="0.2">
      <c r="B5219" s="14">
        <f>COUNTIFS($E$3:E5219,تقرير!$E$4)</f>
        <v>21</v>
      </c>
      <c r="C5219" s="48"/>
      <c r="D5219" s="48"/>
      <c r="E5219" s="48"/>
      <c r="F5219" s="50"/>
      <c r="G5219" s="51"/>
      <c r="H5219" s="128" t="str">
        <f>IF(F5219="","",_xlfn.IFNA(VLOOKUP(F5219,'سجل المشتريات'!E:M,9,0),"غير مسجلة في المشتريات"))</f>
        <v/>
      </c>
      <c r="I5219" s="27" t="str">
        <f>_xlfn.IFNA(VLOOKUP(E5219,الاوردرات!$B$1:$C$600,2,0),"")</f>
        <v/>
      </c>
      <c r="J5219" s="63"/>
      <c r="L5219" s="125" t="str">
        <f>IF(F5219="","",_xlfn.IFNA((VLOOKUP(F5219,help!L:M,2,0))*G5219,"غير مسجلة في المشتريات"))</f>
        <v/>
      </c>
    </row>
    <row r="5220" spans="2:12" x14ac:dyDescent="0.2">
      <c r="B5220" s="14">
        <f>COUNTIFS($E$3:E5220,تقرير!$E$4)</f>
        <v>21</v>
      </c>
      <c r="C5220" s="48"/>
      <c r="D5220" s="48"/>
      <c r="E5220" s="48"/>
      <c r="F5220" s="50"/>
      <c r="G5220" s="51"/>
      <c r="H5220" s="128" t="str">
        <f>IF(F5220="","",_xlfn.IFNA(VLOOKUP(F5220,'سجل المشتريات'!E:M,9,0),"غير مسجلة في المشتريات"))</f>
        <v/>
      </c>
      <c r="I5220" s="27" t="str">
        <f>_xlfn.IFNA(VLOOKUP(E5220,الاوردرات!$B$1:$C$600,2,0),"")</f>
        <v/>
      </c>
      <c r="J5220" s="63"/>
      <c r="L5220" s="125" t="str">
        <f>IF(F5220="","",_xlfn.IFNA((VLOOKUP(F5220,help!L:M,2,0))*G5220,"غير مسجلة في المشتريات"))</f>
        <v/>
      </c>
    </row>
    <row r="5221" spans="2:12" x14ac:dyDescent="0.2">
      <c r="B5221" s="14">
        <f>COUNTIFS($E$3:E5221,تقرير!$E$4)</f>
        <v>21</v>
      </c>
      <c r="C5221" s="48"/>
      <c r="D5221" s="48"/>
      <c r="E5221" s="48"/>
      <c r="F5221" s="50"/>
      <c r="G5221" s="51"/>
      <c r="H5221" s="128" t="str">
        <f>IF(F5221="","",_xlfn.IFNA(VLOOKUP(F5221,'سجل المشتريات'!E:M,9,0),"غير مسجلة في المشتريات"))</f>
        <v/>
      </c>
      <c r="I5221" s="27" t="str">
        <f>_xlfn.IFNA(VLOOKUP(E5221,الاوردرات!$B$1:$C$600,2,0),"")</f>
        <v/>
      </c>
      <c r="J5221" s="63"/>
      <c r="L5221" s="125" t="str">
        <f>IF(F5221="","",_xlfn.IFNA((VLOOKUP(F5221,help!L:M,2,0))*G5221,"غير مسجلة في المشتريات"))</f>
        <v/>
      </c>
    </row>
    <row r="5222" spans="2:12" x14ac:dyDescent="0.2">
      <c r="B5222" s="14">
        <f>COUNTIFS($E$3:E5222,تقرير!$E$4)</f>
        <v>21</v>
      </c>
      <c r="C5222" s="48"/>
      <c r="D5222" s="48"/>
      <c r="E5222" s="48"/>
      <c r="F5222" s="50"/>
      <c r="G5222" s="51"/>
      <c r="H5222" s="128" t="str">
        <f>IF(F5222="","",_xlfn.IFNA(VLOOKUP(F5222,'سجل المشتريات'!E:M,9,0),"غير مسجلة في المشتريات"))</f>
        <v/>
      </c>
      <c r="I5222" s="27" t="str">
        <f>_xlfn.IFNA(VLOOKUP(E5222,الاوردرات!$B$1:$C$600,2,0),"")</f>
        <v/>
      </c>
      <c r="J5222" s="63"/>
      <c r="L5222" s="125" t="str">
        <f>IF(F5222="","",_xlfn.IFNA((VLOOKUP(F5222,help!L:M,2,0))*G5222,"غير مسجلة في المشتريات"))</f>
        <v/>
      </c>
    </row>
    <row r="5223" spans="2:12" x14ac:dyDescent="0.2">
      <c r="B5223" s="14">
        <f>COUNTIFS($E$3:E5223,تقرير!$E$4)</f>
        <v>21</v>
      </c>
      <c r="C5223" s="48"/>
      <c r="D5223" s="48"/>
      <c r="E5223" s="48"/>
      <c r="F5223" s="50"/>
      <c r="G5223" s="51"/>
      <c r="H5223" s="128" t="str">
        <f>IF(F5223="","",_xlfn.IFNA(VLOOKUP(F5223,'سجل المشتريات'!E:M,9,0),"غير مسجلة في المشتريات"))</f>
        <v/>
      </c>
      <c r="I5223" s="27" t="str">
        <f>_xlfn.IFNA(VLOOKUP(E5223,الاوردرات!$B$1:$C$600,2,0),"")</f>
        <v/>
      </c>
      <c r="J5223" s="63"/>
      <c r="L5223" s="125" t="str">
        <f>IF(F5223="","",_xlfn.IFNA((VLOOKUP(F5223,help!L:M,2,0))*G5223,"غير مسجلة في المشتريات"))</f>
        <v/>
      </c>
    </row>
    <row r="5224" spans="2:12" x14ac:dyDescent="0.2">
      <c r="B5224" s="14">
        <f>COUNTIFS($E$3:E5224,تقرير!$E$4)</f>
        <v>21</v>
      </c>
      <c r="C5224" s="48"/>
      <c r="D5224" s="48"/>
      <c r="E5224" s="48"/>
      <c r="F5224" s="50"/>
      <c r="G5224" s="51"/>
      <c r="H5224" s="128" t="str">
        <f>IF(F5224="","",_xlfn.IFNA(VLOOKUP(F5224,'سجل المشتريات'!E:M,9,0),"غير مسجلة في المشتريات"))</f>
        <v/>
      </c>
      <c r="I5224" s="27" t="str">
        <f>_xlfn.IFNA(VLOOKUP(E5224,الاوردرات!$B$1:$C$600,2,0),"")</f>
        <v/>
      </c>
      <c r="J5224" s="63"/>
      <c r="L5224" s="125" t="str">
        <f>IF(F5224="","",_xlfn.IFNA((VLOOKUP(F5224,help!L:M,2,0))*G5224,"غير مسجلة في المشتريات"))</f>
        <v/>
      </c>
    </row>
    <row r="5225" spans="2:12" x14ac:dyDescent="0.2">
      <c r="B5225" s="14">
        <f>COUNTIFS($E$3:E5225,تقرير!$E$4)</f>
        <v>21</v>
      </c>
      <c r="C5225" s="48"/>
      <c r="D5225" s="48"/>
      <c r="E5225" s="48"/>
      <c r="F5225" s="50"/>
      <c r="G5225" s="51"/>
      <c r="H5225" s="128" t="str">
        <f>IF(F5225="","",_xlfn.IFNA(VLOOKUP(F5225,'سجل المشتريات'!E:M,9,0),"غير مسجلة في المشتريات"))</f>
        <v/>
      </c>
      <c r="I5225" s="27" t="str">
        <f>_xlfn.IFNA(VLOOKUP(E5225,الاوردرات!$B$1:$C$600,2,0),"")</f>
        <v/>
      </c>
      <c r="J5225" s="63"/>
      <c r="L5225" s="125" t="str">
        <f>IF(F5225="","",_xlfn.IFNA((VLOOKUP(F5225,help!L:M,2,0))*G5225,"غير مسجلة في المشتريات"))</f>
        <v/>
      </c>
    </row>
    <row r="5226" spans="2:12" x14ac:dyDescent="0.2">
      <c r="B5226" s="14">
        <f>COUNTIFS($E$3:E5226,تقرير!$E$4)</f>
        <v>21</v>
      </c>
      <c r="C5226" s="48"/>
      <c r="D5226" s="48"/>
      <c r="E5226" s="48"/>
      <c r="F5226" s="50"/>
      <c r="G5226" s="51"/>
      <c r="H5226" s="128" t="str">
        <f>IF(F5226="","",_xlfn.IFNA(VLOOKUP(F5226,'سجل المشتريات'!E:M,9,0),"غير مسجلة في المشتريات"))</f>
        <v/>
      </c>
      <c r="I5226" s="27" t="str">
        <f>_xlfn.IFNA(VLOOKUP(E5226,الاوردرات!$B$1:$C$600,2,0),"")</f>
        <v/>
      </c>
      <c r="J5226" s="63"/>
      <c r="L5226" s="125" t="str">
        <f>IF(F5226="","",_xlfn.IFNA((VLOOKUP(F5226,help!L:M,2,0))*G5226,"غير مسجلة في المشتريات"))</f>
        <v/>
      </c>
    </row>
    <row r="5227" spans="2:12" x14ac:dyDescent="0.2">
      <c r="B5227" s="14">
        <f>COUNTIFS($E$3:E5227,تقرير!$E$4)</f>
        <v>21</v>
      </c>
      <c r="C5227" s="48"/>
      <c r="D5227" s="48"/>
      <c r="E5227" s="48"/>
      <c r="F5227" s="50"/>
      <c r="G5227" s="51"/>
      <c r="H5227" s="128" t="str">
        <f>IF(F5227="","",_xlfn.IFNA(VLOOKUP(F5227,'سجل المشتريات'!E:M,9,0),"غير مسجلة في المشتريات"))</f>
        <v/>
      </c>
      <c r="I5227" s="27" t="str">
        <f>_xlfn.IFNA(VLOOKUP(E5227,الاوردرات!$B$1:$C$600,2,0),"")</f>
        <v/>
      </c>
      <c r="J5227" s="63"/>
      <c r="L5227" s="125" t="str">
        <f>IF(F5227="","",_xlfn.IFNA((VLOOKUP(F5227,help!L:M,2,0))*G5227,"غير مسجلة في المشتريات"))</f>
        <v/>
      </c>
    </row>
    <row r="5228" spans="2:12" x14ac:dyDescent="0.2">
      <c r="B5228" s="14">
        <f>COUNTIFS($E$3:E5228,تقرير!$E$4)</f>
        <v>21</v>
      </c>
      <c r="C5228" s="48"/>
      <c r="D5228" s="48"/>
      <c r="E5228" s="48"/>
      <c r="F5228" s="50"/>
      <c r="G5228" s="51"/>
      <c r="H5228" s="128" t="str">
        <f>IF(F5228="","",_xlfn.IFNA(VLOOKUP(F5228,'سجل المشتريات'!E:M,9,0),"غير مسجلة في المشتريات"))</f>
        <v/>
      </c>
      <c r="I5228" s="27" t="str">
        <f>_xlfn.IFNA(VLOOKUP(E5228,الاوردرات!$B$1:$C$600,2,0),"")</f>
        <v/>
      </c>
      <c r="J5228" s="63"/>
      <c r="L5228" s="125" t="str">
        <f>IF(F5228="","",_xlfn.IFNA((VLOOKUP(F5228,help!L:M,2,0))*G5228,"غير مسجلة في المشتريات"))</f>
        <v/>
      </c>
    </row>
    <row r="5229" spans="2:12" x14ac:dyDescent="0.2">
      <c r="B5229" s="14">
        <f>COUNTIFS($E$3:E5229,تقرير!$E$4)</f>
        <v>21</v>
      </c>
      <c r="C5229" s="48"/>
      <c r="D5229" s="48"/>
      <c r="E5229" s="48"/>
      <c r="F5229" s="50"/>
      <c r="G5229" s="51"/>
      <c r="H5229" s="128" t="str">
        <f>IF(F5229="","",_xlfn.IFNA(VLOOKUP(F5229,'سجل المشتريات'!E:M,9,0),"غير مسجلة في المشتريات"))</f>
        <v/>
      </c>
      <c r="I5229" s="27" t="str">
        <f>_xlfn.IFNA(VLOOKUP(E5229,الاوردرات!$B$1:$C$600,2,0),"")</f>
        <v/>
      </c>
      <c r="J5229" s="63"/>
      <c r="L5229" s="125" t="str">
        <f>IF(F5229="","",_xlfn.IFNA((VLOOKUP(F5229,help!L:M,2,0))*G5229,"غير مسجلة في المشتريات"))</f>
        <v/>
      </c>
    </row>
    <row r="5230" spans="2:12" x14ac:dyDescent="0.2">
      <c r="B5230" s="14">
        <f>COUNTIFS($E$3:E5230,تقرير!$E$4)</f>
        <v>21</v>
      </c>
      <c r="C5230" s="48"/>
      <c r="D5230" s="48"/>
      <c r="E5230" s="48"/>
      <c r="F5230" s="50"/>
      <c r="G5230" s="51"/>
      <c r="H5230" s="128" t="str">
        <f>IF(F5230="","",_xlfn.IFNA(VLOOKUP(F5230,'سجل المشتريات'!E:M,9,0),"غير مسجلة في المشتريات"))</f>
        <v/>
      </c>
      <c r="I5230" s="27" t="str">
        <f>_xlfn.IFNA(VLOOKUP(E5230,الاوردرات!$B$1:$C$600,2,0),"")</f>
        <v/>
      </c>
      <c r="J5230" s="63"/>
      <c r="L5230" s="125" t="str">
        <f>IF(F5230="","",_xlfn.IFNA((VLOOKUP(F5230,help!L:M,2,0))*G5230,"غير مسجلة في المشتريات"))</f>
        <v/>
      </c>
    </row>
    <row r="5231" spans="2:12" x14ac:dyDescent="0.2">
      <c r="B5231" s="14">
        <f>COUNTIFS($E$3:E5231,تقرير!$E$4)</f>
        <v>21</v>
      </c>
      <c r="C5231" s="48"/>
      <c r="D5231" s="48"/>
      <c r="E5231" s="48"/>
      <c r="F5231" s="50"/>
      <c r="G5231" s="51"/>
      <c r="H5231" s="128" t="str">
        <f>IF(F5231="","",_xlfn.IFNA(VLOOKUP(F5231,'سجل المشتريات'!E:M,9,0),"غير مسجلة في المشتريات"))</f>
        <v/>
      </c>
      <c r="I5231" s="27" t="str">
        <f>_xlfn.IFNA(VLOOKUP(E5231,الاوردرات!$B$1:$C$600,2,0),"")</f>
        <v/>
      </c>
      <c r="J5231" s="63"/>
      <c r="L5231" s="125" t="str">
        <f>IF(F5231="","",_xlfn.IFNA((VLOOKUP(F5231,help!L:M,2,0))*G5231,"غير مسجلة في المشتريات"))</f>
        <v/>
      </c>
    </row>
    <row r="5232" spans="2:12" x14ac:dyDescent="0.2">
      <c r="B5232" s="14">
        <f>COUNTIFS($E$3:E5232,تقرير!$E$4)</f>
        <v>21</v>
      </c>
      <c r="C5232" s="48"/>
      <c r="D5232" s="48"/>
      <c r="E5232" s="48"/>
      <c r="F5232" s="50"/>
      <c r="G5232" s="51"/>
      <c r="H5232" s="128" t="str">
        <f>IF(F5232="","",_xlfn.IFNA(VLOOKUP(F5232,'سجل المشتريات'!E:M,9,0),"غير مسجلة في المشتريات"))</f>
        <v/>
      </c>
      <c r="I5232" s="27" t="str">
        <f>_xlfn.IFNA(VLOOKUP(E5232,الاوردرات!$B$1:$C$600,2,0),"")</f>
        <v/>
      </c>
      <c r="J5232" s="63"/>
      <c r="L5232" s="125" t="str">
        <f>IF(F5232="","",_xlfn.IFNA((VLOOKUP(F5232,help!L:M,2,0))*G5232,"غير مسجلة في المشتريات"))</f>
        <v/>
      </c>
    </row>
    <row r="5233" spans="2:12" x14ac:dyDescent="0.2">
      <c r="B5233" s="14">
        <f>COUNTIFS($E$3:E5233,تقرير!$E$4)</f>
        <v>21</v>
      </c>
      <c r="C5233" s="48"/>
      <c r="D5233" s="48"/>
      <c r="E5233" s="48"/>
      <c r="F5233" s="50"/>
      <c r="G5233" s="51"/>
      <c r="H5233" s="128" t="str">
        <f>IF(F5233="","",_xlfn.IFNA(VLOOKUP(F5233,'سجل المشتريات'!E:M,9,0),"غير مسجلة في المشتريات"))</f>
        <v/>
      </c>
      <c r="I5233" s="27" t="str">
        <f>_xlfn.IFNA(VLOOKUP(E5233,الاوردرات!$B$1:$C$600,2,0),"")</f>
        <v/>
      </c>
      <c r="J5233" s="63"/>
      <c r="L5233" s="125" t="str">
        <f>IF(F5233="","",_xlfn.IFNA((VLOOKUP(F5233,help!L:M,2,0))*G5233,"غير مسجلة في المشتريات"))</f>
        <v/>
      </c>
    </row>
    <row r="5234" spans="2:12" x14ac:dyDescent="0.2">
      <c r="B5234" s="14">
        <f>COUNTIFS($E$3:E5234,تقرير!$E$4)</f>
        <v>21</v>
      </c>
      <c r="C5234" s="48"/>
      <c r="D5234" s="48"/>
      <c r="E5234" s="48"/>
      <c r="F5234" s="50"/>
      <c r="G5234" s="51"/>
      <c r="H5234" s="128" t="str">
        <f>IF(F5234="","",_xlfn.IFNA(VLOOKUP(F5234,'سجل المشتريات'!E:M,9,0),"غير مسجلة في المشتريات"))</f>
        <v/>
      </c>
      <c r="I5234" s="27" t="str">
        <f>_xlfn.IFNA(VLOOKUP(E5234,الاوردرات!$B$1:$C$600,2,0),"")</f>
        <v/>
      </c>
      <c r="J5234" s="63"/>
      <c r="L5234" s="125" t="str">
        <f>IF(F5234="","",_xlfn.IFNA((VLOOKUP(F5234,help!L:M,2,0))*G5234,"غير مسجلة في المشتريات"))</f>
        <v/>
      </c>
    </row>
    <row r="5235" spans="2:12" x14ac:dyDescent="0.2">
      <c r="B5235" s="14">
        <f>COUNTIFS($E$3:E5235,تقرير!$E$4)</f>
        <v>21</v>
      </c>
      <c r="C5235" s="48"/>
      <c r="D5235" s="48"/>
      <c r="E5235" s="48"/>
      <c r="F5235" s="50"/>
      <c r="G5235" s="51"/>
      <c r="H5235" s="128" t="str">
        <f>IF(F5235="","",_xlfn.IFNA(VLOOKUP(F5235,'سجل المشتريات'!E:M,9,0),"غير مسجلة في المشتريات"))</f>
        <v/>
      </c>
      <c r="I5235" s="27" t="str">
        <f>_xlfn.IFNA(VLOOKUP(E5235,الاوردرات!$B$1:$C$600,2,0),"")</f>
        <v/>
      </c>
      <c r="J5235" s="63"/>
      <c r="L5235" s="125" t="str">
        <f>IF(F5235="","",_xlfn.IFNA((VLOOKUP(F5235,help!L:M,2,0))*G5235,"غير مسجلة في المشتريات"))</f>
        <v/>
      </c>
    </row>
    <row r="5236" spans="2:12" x14ac:dyDescent="0.2">
      <c r="B5236" s="14">
        <f>COUNTIFS($E$3:E5236,تقرير!$E$4)</f>
        <v>21</v>
      </c>
      <c r="C5236" s="48"/>
      <c r="D5236" s="48"/>
      <c r="E5236" s="48"/>
      <c r="F5236" s="50"/>
      <c r="G5236" s="51"/>
      <c r="H5236" s="128" t="str">
        <f>IF(F5236="","",_xlfn.IFNA(VLOOKUP(F5236,'سجل المشتريات'!E:M,9,0),"غير مسجلة في المشتريات"))</f>
        <v/>
      </c>
      <c r="I5236" s="27" t="str">
        <f>_xlfn.IFNA(VLOOKUP(E5236,الاوردرات!$B$1:$C$600,2,0),"")</f>
        <v/>
      </c>
      <c r="J5236" s="63"/>
      <c r="L5236" s="125" t="str">
        <f>IF(F5236="","",_xlfn.IFNA((VLOOKUP(F5236,help!L:M,2,0))*G5236,"غير مسجلة في المشتريات"))</f>
        <v/>
      </c>
    </row>
    <row r="5237" spans="2:12" x14ac:dyDescent="0.2">
      <c r="B5237" s="14">
        <f>COUNTIFS($E$3:E5237,تقرير!$E$4)</f>
        <v>21</v>
      </c>
      <c r="C5237" s="48"/>
      <c r="D5237" s="48"/>
      <c r="E5237" s="48"/>
      <c r="F5237" s="50"/>
      <c r="G5237" s="51"/>
      <c r="H5237" s="128" t="str">
        <f>IF(F5237="","",_xlfn.IFNA(VLOOKUP(F5237,'سجل المشتريات'!E:M,9,0),"غير مسجلة في المشتريات"))</f>
        <v/>
      </c>
      <c r="I5237" s="27" t="str">
        <f>_xlfn.IFNA(VLOOKUP(E5237,الاوردرات!$B$1:$C$600,2,0),"")</f>
        <v/>
      </c>
      <c r="J5237" s="63"/>
      <c r="L5237" s="125" t="str">
        <f>IF(F5237="","",_xlfn.IFNA((VLOOKUP(F5237,help!L:M,2,0))*G5237,"غير مسجلة في المشتريات"))</f>
        <v/>
      </c>
    </row>
    <row r="5238" spans="2:12" x14ac:dyDescent="0.2">
      <c r="B5238" s="14">
        <f>COUNTIFS($E$3:E5238,تقرير!$E$4)</f>
        <v>21</v>
      </c>
      <c r="C5238" s="48"/>
      <c r="D5238" s="48"/>
      <c r="E5238" s="48"/>
      <c r="F5238" s="50"/>
      <c r="G5238" s="51"/>
      <c r="H5238" s="128" t="str">
        <f>IF(F5238="","",_xlfn.IFNA(VLOOKUP(F5238,'سجل المشتريات'!E:M,9,0),"غير مسجلة في المشتريات"))</f>
        <v/>
      </c>
      <c r="I5238" s="27" t="str">
        <f>_xlfn.IFNA(VLOOKUP(E5238,الاوردرات!$B$1:$C$600,2,0),"")</f>
        <v/>
      </c>
      <c r="J5238" s="63"/>
      <c r="L5238" s="125" t="str">
        <f>IF(F5238="","",_xlfn.IFNA((VLOOKUP(F5238,help!L:M,2,0))*G5238,"غير مسجلة في المشتريات"))</f>
        <v/>
      </c>
    </row>
    <row r="5239" spans="2:12" x14ac:dyDescent="0.2">
      <c r="B5239" s="14">
        <f>COUNTIFS($E$3:E5239,تقرير!$E$4)</f>
        <v>21</v>
      </c>
      <c r="C5239" s="48"/>
      <c r="D5239" s="48"/>
      <c r="E5239" s="48"/>
      <c r="F5239" s="50"/>
      <c r="G5239" s="51"/>
      <c r="H5239" s="128" t="str">
        <f>IF(F5239="","",_xlfn.IFNA(VLOOKUP(F5239,'سجل المشتريات'!E:M,9,0),"غير مسجلة في المشتريات"))</f>
        <v/>
      </c>
      <c r="I5239" s="27" t="str">
        <f>_xlfn.IFNA(VLOOKUP(E5239,الاوردرات!$B$1:$C$600,2,0),"")</f>
        <v/>
      </c>
      <c r="J5239" s="63"/>
      <c r="L5239" s="125" t="str">
        <f>IF(F5239="","",_xlfn.IFNA((VLOOKUP(F5239,help!L:M,2,0))*G5239,"غير مسجلة في المشتريات"))</f>
        <v/>
      </c>
    </row>
    <row r="5240" spans="2:12" x14ac:dyDescent="0.2">
      <c r="B5240" s="14">
        <f>COUNTIFS($E$3:E5240,تقرير!$E$4)</f>
        <v>21</v>
      </c>
      <c r="C5240" s="48"/>
      <c r="D5240" s="48"/>
      <c r="E5240" s="48"/>
      <c r="F5240" s="50"/>
      <c r="G5240" s="51"/>
      <c r="H5240" s="128" t="str">
        <f>IF(F5240="","",_xlfn.IFNA(VLOOKUP(F5240,'سجل المشتريات'!E:M,9,0),"غير مسجلة في المشتريات"))</f>
        <v/>
      </c>
      <c r="I5240" s="27" t="str">
        <f>_xlfn.IFNA(VLOOKUP(E5240,الاوردرات!$B$1:$C$600,2,0),"")</f>
        <v/>
      </c>
      <c r="J5240" s="63"/>
      <c r="L5240" s="125" t="str">
        <f>IF(F5240="","",_xlfn.IFNA((VLOOKUP(F5240,help!L:M,2,0))*G5240,"غير مسجلة في المشتريات"))</f>
        <v/>
      </c>
    </row>
    <row r="5241" spans="2:12" x14ac:dyDescent="0.2">
      <c r="B5241" s="14">
        <f>COUNTIFS($E$3:E5241,تقرير!$E$4)</f>
        <v>21</v>
      </c>
      <c r="C5241" s="48"/>
      <c r="D5241" s="48"/>
      <c r="E5241" s="48"/>
      <c r="F5241" s="50"/>
      <c r="G5241" s="51"/>
      <c r="H5241" s="128" t="str">
        <f>IF(F5241="","",_xlfn.IFNA(VLOOKUP(F5241,'سجل المشتريات'!E:M,9,0),"غير مسجلة في المشتريات"))</f>
        <v/>
      </c>
      <c r="I5241" s="27" t="str">
        <f>_xlfn.IFNA(VLOOKUP(E5241,الاوردرات!$B$1:$C$600,2,0),"")</f>
        <v/>
      </c>
      <c r="J5241" s="63"/>
      <c r="L5241" s="125" t="str">
        <f>IF(F5241="","",_xlfn.IFNA((VLOOKUP(F5241,help!L:M,2,0))*G5241,"غير مسجلة في المشتريات"))</f>
        <v/>
      </c>
    </row>
    <row r="5242" spans="2:12" x14ac:dyDescent="0.2">
      <c r="B5242" s="14">
        <f>COUNTIFS($E$3:E5242,تقرير!$E$4)</f>
        <v>21</v>
      </c>
      <c r="C5242" s="48"/>
      <c r="D5242" s="48"/>
      <c r="E5242" s="48"/>
      <c r="F5242" s="50"/>
      <c r="G5242" s="51"/>
      <c r="H5242" s="128" t="str">
        <f>IF(F5242="","",_xlfn.IFNA(VLOOKUP(F5242,'سجل المشتريات'!E:M,9,0),"غير مسجلة في المشتريات"))</f>
        <v/>
      </c>
      <c r="I5242" s="27" t="str">
        <f>_xlfn.IFNA(VLOOKUP(E5242,الاوردرات!$B$1:$C$600,2,0),"")</f>
        <v/>
      </c>
      <c r="J5242" s="63"/>
      <c r="L5242" s="125" t="str">
        <f>IF(F5242="","",_xlfn.IFNA((VLOOKUP(F5242,help!L:M,2,0))*G5242,"غير مسجلة في المشتريات"))</f>
        <v/>
      </c>
    </row>
    <row r="5243" spans="2:12" x14ac:dyDescent="0.2">
      <c r="B5243" s="14">
        <f>COUNTIFS($E$3:E5243,تقرير!$E$4)</f>
        <v>21</v>
      </c>
      <c r="C5243" s="48"/>
      <c r="D5243" s="48"/>
      <c r="E5243" s="48"/>
      <c r="F5243" s="50"/>
      <c r="G5243" s="51"/>
      <c r="H5243" s="128" t="str">
        <f>IF(F5243="","",_xlfn.IFNA(VLOOKUP(F5243,'سجل المشتريات'!E:M,9,0),"غير مسجلة في المشتريات"))</f>
        <v/>
      </c>
      <c r="I5243" s="27" t="str">
        <f>_xlfn.IFNA(VLOOKUP(E5243,الاوردرات!$B$1:$C$600,2,0),"")</f>
        <v/>
      </c>
      <c r="J5243" s="63"/>
      <c r="L5243" s="125" t="str">
        <f>IF(F5243="","",_xlfn.IFNA((VLOOKUP(F5243,help!L:M,2,0))*G5243,"غير مسجلة في المشتريات"))</f>
        <v/>
      </c>
    </row>
    <row r="5244" spans="2:12" x14ac:dyDescent="0.2">
      <c r="B5244" s="14">
        <f>COUNTIFS($E$3:E5244,تقرير!$E$4)</f>
        <v>21</v>
      </c>
      <c r="C5244" s="48"/>
      <c r="D5244" s="48"/>
      <c r="E5244" s="48"/>
      <c r="F5244" s="50"/>
      <c r="G5244" s="51"/>
      <c r="H5244" s="128" t="str">
        <f>IF(F5244="","",_xlfn.IFNA(VLOOKUP(F5244,'سجل المشتريات'!E:M,9,0),"غير مسجلة في المشتريات"))</f>
        <v/>
      </c>
      <c r="I5244" s="27" t="str">
        <f>_xlfn.IFNA(VLOOKUP(E5244,الاوردرات!$B$1:$C$600,2,0),"")</f>
        <v/>
      </c>
      <c r="J5244" s="63"/>
      <c r="L5244" s="125" t="str">
        <f>IF(F5244="","",_xlfn.IFNA((VLOOKUP(F5244,help!L:M,2,0))*G5244,"غير مسجلة في المشتريات"))</f>
        <v/>
      </c>
    </row>
    <row r="5245" spans="2:12" x14ac:dyDescent="0.2">
      <c r="B5245" s="14">
        <f>COUNTIFS($E$3:E5245,تقرير!$E$4)</f>
        <v>21</v>
      </c>
      <c r="C5245" s="48"/>
      <c r="D5245" s="48"/>
      <c r="E5245" s="48"/>
      <c r="F5245" s="50"/>
      <c r="G5245" s="51"/>
      <c r="H5245" s="128" t="str">
        <f>IF(F5245="","",_xlfn.IFNA(VLOOKUP(F5245,'سجل المشتريات'!E:M,9,0),"غير مسجلة في المشتريات"))</f>
        <v/>
      </c>
      <c r="I5245" s="27" t="str">
        <f>_xlfn.IFNA(VLOOKUP(E5245,الاوردرات!$B$1:$C$600,2,0),"")</f>
        <v/>
      </c>
      <c r="J5245" s="63"/>
      <c r="L5245" s="125" t="str">
        <f>IF(F5245="","",_xlfn.IFNA((VLOOKUP(F5245,help!L:M,2,0))*G5245,"غير مسجلة في المشتريات"))</f>
        <v/>
      </c>
    </row>
    <row r="5246" spans="2:12" x14ac:dyDescent="0.2">
      <c r="B5246" s="14">
        <f>COUNTIFS($E$3:E5246,تقرير!$E$4)</f>
        <v>21</v>
      </c>
      <c r="C5246" s="48"/>
      <c r="D5246" s="48"/>
      <c r="E5246" s="48"/>
      <c r="F5246" s="50"/>
      <c r="G5246" s="51"/>
      <c r="H5246" s="128" t="str">
        <f>IF(F5246="","",_xlfn.IFNA(VLOOKUP(F5246,'سجل المشتريات'!E:M,9,0),"غير مسجلة في المشتريات"))</f>
        <v/>
      </c>
      <c r="I5246" s="27" t="str">
        <f>_xlfn.IFNA(VLOOKUP(E5246,الاوردرات!$B$1:$C$600,2,0),"")</f>
        <v/>
      </c>
      <c r="J5246" s="63"/>
      <c r="L5246" s="125" t="str">
        <f>IF(F5246="","",_xlfn.IFNA((VLOOKUP(F5246,help!L:M,2,0))*G5246,"غير مسجلة في المشتريات"))</f>
        <v/>
      </c>
    </row>
    <row r="5247" spans="2:12" x14ac:dyDescent="0.2">
      <c r="B5247" s="14">
        <f>COUNTIFS($E$3:E5247,تقرير!$E$4)</f>
        <v>21</v>
      </c>
      <c r="C5247" s="48"/>
      <c r="D5247" s="48"/>
      <c r="E5247" s="48"/>
      <c r="F5247" s="50"/>
      <c r="G5247" s="51"/>
      <c r="H5247" s="128" t="str">
        <f>IF(F5247="","",_xlfn.IFNA(VLOOKUP(F5247,'سجل المشتريات'!E:M,9,0),"غير مسجلة في المشتريات"))</f>
        <v/>
      </c>
      <c r="I5247" s="27" t="str">
        <f>_xlfn.IFNA(VLOOKUP(E5247,الاوردرات!$B$1:$C$600,2,0),"")</f>
        <v/>
      </c>
      <c r="J5247" s="63"/>
      <c r="L5247" s="125" t="str">
        <f>IF(F5247="","",_xlfn.IFNA((VLOOKUP(F5247,help!L:M,2,0))*G5247,"غير مسجلة في المشتريات"))</f>
        <v/>
      </c>
    </row>
    <row r="5248" spans="2:12" x14ac:dyDescent="0.2">
      <c r="B5248" s="14">
        <f>COUNTIFS($E$3:E5248,تقرير!$E$4)</f>
        <v>21</v>
      </c>
      <c r="C5248" s="48"/>
      <c r="D5248" s="48"/>
      <c r="E5248" s="48"/>
      <c r="F5248" s="50"/>
      <c r="G5248" s="51"/>
      <c r="H5248" s="128" t="str">
        <f>IF(F5248="","",_xlfn.IFNA(VLOOKUP(F5248,'سجل المشتريات'!E:M,9,0),"غير مسجلة في المشتريات"))</f>
        <v/>
      </c>
      <c r="I5248" s="27" t="str">
        <f>_xlfn.IFNA(VLOOKUP(E5248,الاوردرات!$B$1:$C$600,2,0),"")</f>
        <v/>
      </c>
      <c r="J5248" s="63"/>
      <c r="L5248" s="125" t="str">
        <f>IF(F5248="","",_xlfn.IFNA((VLOOKUP(F5248,help!L:M,2,0))*G5248,"غير مسجلة في المشتريات"))</f>
        <v/>
      </c>
    </row>
    <row r="5249" spans="2:12" x14ac:dyDescent="0.2">
      <c r="B5249" s="14">
        <f>COUNTIFS($E$3:E5249,تقرير!$E$4)</f>
        <v>21</v>
      </c>
      <c r="C5249" s="48"/>
      <c r="D5249" s="48"/>
      <c r="E5249" s="48"/>
      <c r="F5249" s="50"/>
      <c r="G5249" s="51"/>
      <c r="H5249" s="128" t="str">
        <f>IF(F5249="","",_xlfn.IFNA(VLOOKUP(F5249,'سجل المشتريات'!E:M,9,0),"غير مسجلة في المشتريات"))</f>
        <v/>
      </c>
      <c r="I5249" s="27" t="str">
        <f>_xlfn.IFNA(VLOOKUP(E5249,الاوردرات!$B$1:$C$600,2,0),"")</f>
        <v/>
      </c>
      <c r="J5249" s="63"/>
      <c r="L5249" s="125" t="str">
        <f>IF(F5249="","",_xlfn.IFNA((VLOOKUP(F5249,help!L:M,2,0))*G5249,"غير مسجلة في المشتريات"))</f>
        <v/>
      </c>
    </row>
    <row r="5250" spans="2:12" x14ac:dyDescent="0.2">
      <c r="B5250" s="14">
        <f>COUNTIFS($E$3:E5250,تقرير!$E$4)</f>
        <v>21</v>
      </c>
      <c r="C5250" s="48"/>
      <c r="D5250" s="48"/>
      <c r="E5250" s="48"/>
      <c r="F5250" s="50"/>
      <c r="G5250" s="51"/>
      <c r="H5250" s="128" t="str">
        <f>IF(F5250="","",_xlfn.IFNA(VLOOKUP(F5250,'سجل المشتريات'!E:M,9,0),"غير مسجلة في المشتريات"))</f>
        <v/>
      </c>
      <c r="I5250" s="27" t="str">
        <f>_xlfn.IFNA(VLOOKUP(E5250,الاوردرات!$B$1:$C$600,2,0),"")</f>
        <v/>
      </c>
      <c r="J5250" s="63"/>
      <c r="L5250" s="125" t="str">
        <f>IF(F5250="","",_xlfn.IFNA((VLOOKUP(F5250,help!L:M,2,0))*G5250,"غير مسجلة في المشتريات"))</f>
        <v/>
      </c>
    </row>
    <row r="5251" spans="2:12" x14ac:dyDescent="0.2">
      <c r="B5251" s="14">
        <f>COUNTIFS($E$3:E5251,تقرير!$E$4)</f>
        <v>21</v>
      </c>
      <c r="C5251" s="48"/>
      <c r="D5251" s="48"/>
      <c r="E5251" s="48"/>
      <c r="F5251" s="50"/>
      <c r="G5251" s="51"/>
      <c r="H5251" s="128" t="str">
        <f>IF(F5251="","",_xlfn.IFNA(VLOOKUP(F5251,'سجل المشتريات'!E:M,9,0),"غير مسجلة في المشتريات"))</f>
        <v/>
      </c>
      <c r="I5251" s="27" t="str">
        <f>_xlfn.IFNA(VLOOKUP(E5251,الاوردرات!$B$1:$C$600,2,0),"")</f>
        <v/>
      </c>
      <c r="J5251" s="63"/>
      <c r="L5251" s="125" t="str">
        <f>IF(F5251="","",_xlfn.IFNA((VLOOKUP(F5251,help!L:M,2,0))*G5251,"غير مسجلة في المشتريات"))</f>
        <v/>
      </c>
    </row>
    <row r="5252" spans="2:12" x14ac:dyDescent="0.2">
      <c r="B5252" s="14">
        <f>COUNTIFS($E$3:E5252,تقرير!$E$4)</f>
        <v>21</v>
      </c>
      <c r="C5252" s="48"/>
      <c r="D5252" s="48"/>
      <c r="E5252" s="48"/>
      <c r="F5252" s="50"/>
      <c r="G5252" s="51"/>
      <c r="H5252" s="128" t="str">
        <f>IF(F5252="","",_xlfn.IFNA(VLOOKUP(F5252,'سجل المشتريات'!E:M,9,0),"غير مسجلة في المشتريات"))</f>
        <v/>
      </c>
      <c r="I5252" s="27" t="str">
        <f>_xlfn.IFNA(VLOOKUP(E5252,الاوردرات!$B$1:$C$600,2,0),"")</f>
        <v/>
      </c>
      <c r="J5252" s="63"/>
      <c r="L5252" s="125" t="str">
        <f>IF(F5252="","",_xlfn.IFNA((VLOOKUP(F5252,help!L:M,2,0))*G5252,"غير مسجلة في المشتريات"))</f>
        <v/>
      </c>
    </row>
    <row r="5253" spans="2:12" x14ac:dyDescent="0.2">
      <c r="B5253" s="14">
        <f>COUNTIFS($E$3:E5253,تقرير!$E$4)</f>
        <v>21</v>
      </c>
      <c r="C5253" s="48"/>
      <c r="D5253" s="48"/>
      <c r="E5253" s="48"/>
      <c r="F5253" s="50"/>
      <c r="G5253" s="51"/>
      <c r="H5253" s="128" t="str">
        <f>IF(F5253="","",_xlfn.IFNA(VLOOKUP(F5253,'سجل المشتريات'!E:M,9,0),"غير مسجلة في المشتريات"))</f>
        <v/>
      </c>
      <c r="I5253" s="27" t="str">
        <f>_xlfn.IFNA(VLOOKUP(E5253,الاوردرات!$B$1:$C$600,2,0),"")</f>
        <v/>
      </c>
      <c r="J5253" s="63"/>
      <c r="L5253" s="125" t="str">
        <f>IF(F5253="","",_xlfn.IFNA((VLOOKUP(F5253,help!L:M,2,0))*G5253,"غير مسجلة في المشتريات"))</f>
        <v/>
      </c>
    </row>
    <row r="5254" spans="2:12" x14ac:dyDescent="0.2">
      <c r="B5254" s="14">
        <f>COUNTIFS($E$3:E5254,تقرير!$E$4)</f>
        <v>21</v>
      </c>
      <c r="C5254" s="48"/>
      <c r="D5254" s="48"/>
      <c r="E5254" s="48"/>
      <c r="F5254" s="50"/>
      <c r="G5254" s="51"/>
      <c r="H5254" s="128" t="str">
        <f>IF(F5254="","",_xlfn.IFNA(VLOOKUP(F5254,'سجل المشتريات'!E:M,9,0),"غير مسجلة في المشتريات"))</f>
        <v/>
      </c>
      <c r="I5254" s="27" t="str">
        <f>_xlfn.IFNA(VLOOKUP(E5254,الاوردرات!$B$1:$C$600,2,0),"")</f>
        <v/>
      </c>
      <c r="J5254" s="63"/>
      <c r="L5254" s="125" t="str">
        <f>IF(F5254="","",_xlfn.IFNA((VLOOKUP(F5254,help!L:M,2,0))*G5254,"غير مسجلة في المشتريات"))</f>
        <v/>
      </c>
    </row>
    <row r="5255" spans="2:12" x14ac:dyDescent="0.2">
      <c r="B5255" s="14">
        <f>COUNTIFS($E$3:E5255,تقرير!$E$4)</f>
        <v>21</v>
      </c>
      <c r="C5255" s="48"/>
      <c r="D5255" s="48"/>
      <c r="E5255" s="48"/>
      <c r="F5255" s="50"/>
      <c r="G5255" s="51"/>
      <c r="H5255" s="128" t="str">
        <f>IF(F5255="","",_xlfn.IFNA(VLOOKUP(F5255,'سجل المشتريات'!E:M,9,0),"غير مسجلة في المشتريات"))</f>
        <v/>
      </c>
      <c r="I5255" s="27" t="str">
        <f>_xlfn.IFNA(VLOOKUP(E5255,الاوردرات!$B$1:$C$600,2,0),"")</f>
        <v/>
      </c>
      <c r="J5255" s="63"/>
      <c r="L5255" s="125" t="str">
        <f>IF(F5255="","",_xlfn.IFNA((VLOOKUP(F5255,help!L:M,2,0))*G5255,"غير مسجلة في المشتريات"))</f>
        <v/>
      </c>
    </row>
    <row r="5256" spans="2:12" x14ac:dyDescent="0.2">
      <c r="B5256" s="14">
        <f>COUNTIFS($E$3:E5256,تقرير!$E$4)</f>
        <v>21</v>
      </c>
      <c r="C5256" s="48"/>
      <c r="D5256" s="48"/>
      <c r="E5256" s="48"/>
      <c r="F5256" s="50"/>
      <c r="G5256" s="51"/>
      <c r="H5256" s="128" t="str">
        <f>IF(F5256="","",_xlfn.IFNA(VLOOKUP(F5256,'سجل المشتريات'!E:M,9,0),"غير مسجلة في المشتريات"))</f>
        <v/>
      </c>
      <c r="I5256" s="27" t="str">
        <f>_xlfn.IFNA(VLOOKUP(E5256,الاوردرات!$B$1:$C$600,2,0),"")</f>
        <v/>
      </c>
      <c r="J5256" s="63"/>
      <c r="L5256" s="125" t="str">
        <f>IF(F5256="","",_xlfn.IFNA((VLOOKUP(F5256,help!L:M,2,0))*G5256,"غير مسجلة في المشتريات"))</f>
        <v/>
      </c>
    </row>
    <row r="5257" spans="2:12" x14ac:dyDescent="0.2">
      <c r="B5257" s="14">
        <f>COUNTIFS($E$3:E5257,تقرير!$E$4)</f>
        <v>21</v>
      </c>
      <c r="C5257" s="48"/>
      <c r="D5257" s="48"/>
      <c r="E5257" s="48"/>
      <c r="F5257" s="50"/>
      <c r="G5257" s="51"/>
      <c r="H5257" s="128" t="str">
        <f>IF(F5257="","",_xlfn.IFNA(VLOOKUP(F5257,'سجل المشتريات'!E:M,9,0),"غير مسجلة في المشتريات"))</f>
        <v/>
      </c>
      <c r="I5257" s="27" t="str">
        <f>_xlfn.IFNA(VLOOKUP(E5257,الاوردرات!$B$1:$C$600,2,0),"")</f>
        <v/>
      </c>
      <c r="J5257" s="63"/>
      <c r="L5257" s="125" t="str">
        <f>IF(F5257="","",_xlfn.IFNA((VLOOKUP(F5257,help!L:M,2,0))*G5257,"غير مسجلة في المشتريات"))</f>
        <v/>
      </c>
    </row>
    <row r="5258" spans="2:12" x14ac:dyDescent="0.2">
      <c r="B5258" s="14">
        <f>COUNTIFS($E$3:E5258,تقرير!$E$4)</f>
        <v>21</v>
      </c>
      <c r="C5258" s="48"/>
      <c r="D5258" s="48"/>
      <c r="E5258" s="48"/>
      <c r="F5258" s="50"/>
      <c r="G5258" s="51"/>
      <c r="H5258" s="128" t="str">
        <f>IF(F5258="","",_xlfn.IFNA(VLOOKUP(F5258,'سجل المشتريات'!E:M,9,0),"غير مسجلة في المشتريات"))</f>
        <v/>
      </c>
      <c r="I5258" s="27" t="str">
        <f>_xlfn.IFNA(VLOOKUP(E5258,الاوردرات!$B$1:$C$600,2,0),"")</f>
        <v/>
      </c>
      <c r="J5258" s="63"/>
      <c r="L5258" s="125" t="str">
        <f>IF(F5258="","",_xlfn.IFNA((VLOOKUP(F5258,help!L:M,2,0))*G5258,"غير مسجلة في المشتريات"))</f>
        <v/>
      </c>
    </row>
    <row r="5259" spans="2:12" x14ac:dyDescent="0.2">
      <c r="B5259" s="14">
        <f>COUNTIFS($E$3:E5259,تقرير!$E$4)</f>
        <v>21</v>
      </c>
      <c r="C5259" s="48"/>
      <c r="D5259" s="48"/>
      <c r="E5259" s="48"/>
      <c r="F5259" s="50"/>
      <c r="G5259" s="51"/>
      <c r="H5259" s="128" t="str">
        <f>IF(F5259="","",_xlfn.IFNA(VLOOKUP(F5259,'سجل المشتريات'!E:M,9,0),"غير مسجلة في المشتريات"))</f>
        <v/>
      </c>
      <c r="I5259" s="27" t="str">
        <f>_xlfn.IFNA(VLOOKUP(E5259,الاوردرات!$B$1:$C$600,2,0),"")</f>
        <v/>
      </c>
      <c r="J5259" s="63"/>
      <c r="L5259" s="125" t="str">
        <f>IF(F5259="","",_xlfn.IFNA((VLOOKUP(F5259,help!L:M,2,0))*G5259,"غير مسجلة في المشتريات"))</f>
        <v/>
      </c>
    </row>
    <row r="5260" spans="2:12" x14ac:dyDescent="0.2">
      <c r="B5260" s="14">
        <f>COUNTIFS($E$3:E5260,تقرير!$E$4)</f>
        <v>21</v>
      </c>
      <c r="C5260" s="48"/>
      <c r="D5260" s="48"/>
      <c r="E5260" s="48"/>
      <c r="F5260" s="50"/>
      <c r="G5260" s="51"/>
      <c r="H5260" s="128" t="str">
        <f>IF(F5260="","",_xlfn.IFNA(VLOOKUP(F5260,'سجل المشتريات'!E:M,9,0),"غير مسجلة في المشتريات"))</f>
        <v/>
      </c>
      <c r="I5260" s="27" t="str">
        <f>_xlfn.IFNA(VLOOKUP(E5260,الاوردرات!$B$1:$C$600,2,0),"")</f>
        <v/>
      </c>
      <c r="J5260" s="63"/>
      <c r="L5260" s="125" t="str">
        <f>IF(F5260="","",_xlfn.IFNA((VLOOKUP(F5260,help!L:M,2,0))*G5260,"غير مسجلة في المشتريات"))</f>
        <v/>
      </c>
    </row>
    <row r="5261" spans="2:12" x14ac:dyDescent="0.2">
      <c r="B5261" s="14">
        <f>COUNTIFS($E$3:E5261,تقرير!$E$4)</f>
        <v>21</v>
      </c>
      <c r="C5261" s="48"/>
      <c r="D5261" s="48"/>
      <c r="E5261" s="48"/>
      <c r="F5261" s="50"/>
      <c r="G5261" s="51"/>
      <c r="H5261" s="128" t="str">
        <f>IF(F5261="","",_xlfn.IFNA(VLOOKUP(F5261,'سجل المشتريات'!E:M,9,0),"غير مسجلة في المشتريات"))</f>
        <v/>
      </c>
      <c r="I5261" s="27" t="str">
        <f>_xlfn.IFNA(VLOOKUP(E5261,الاوردرات!$B$1:$C$600,2,0),"")</f>
        <v/>
      </c>
      <c r="J5261" s="63"/>
      <c r="L5261" s="125" t="str">
        <f>IF(F5261="","",_xlfn.IFNA((VLOOKUP(F5261,help!L:M,2,0))*G5261,"غير مسجلة في المشتريات"))</f>
        <v/>
      </c>
    </row>
    <row r="5262" spans="2:12" x14ac:dyDescent="0.2">
      <c r="B5262" s="14">
        <f>COUNTIFS($E$3:E5262,تقرير!$E$4)</f>
        <v>21</v>
      </c>
      <c r="C5262" s="48"/>
      <c r="D5262" s="48"/>
      <c r="E5262" s="48"/>
      <c r="F5262" s="50"/>
      <c r="G5262" s="51"/>
      <c r="H5262" s="128" t="str">
        <f>IF(F5262="","",_xlfn.IFNA(VLOOKUP(F5262,'سجل المشتريات'!E:M,9,0),"غير مسجلة في المشتريات"))</f>
        <v/>
      </c>
      <c r="I5262" s="27" t="str">
        <f>_xlfn.IFNA(VLOOKUP(E5262,الاوردرات!$B$1:$C$600,2,0),"")</f>
        <v/>
      </c>
      <c r="J5262" s="63"/>
      <c r="L5262" s="125" t="str">
        <f>IF(F5262="","",_xlfn.IFNA((VLOOKUP(F5262,help!L:M,2,0))*G5262,"غير مسجلة في المشتريات"))</f>
        <v/>
      </c>
    </row>
    <row r="5263" spans="2:12" x14ac:dyDescent="0.2">
      <c r="B5263" s="14">
        <f>COUNTIFS($E$3:E5263,تقرير!$E$4)</f>
        <v>21</v>
      </c>
      <c r="C5263" s="48"/>
      <c r="D5263" s="48"/>
      <c r="E5263" s="48"/>
      <c r="F5263" s="50"/>
      <c r="G5263" s="51"/>
      <c r="H5263" s="128" t="str">
        <f>IF(F5263="","",_xlfn.IFNA(VLOOKUP(F5263,'سجل المشتريات'!E:M,9,0),"غير مسجلة في المشتريات"))</f>
        <v/>
      </c>
      <c r="I5263" s="27" t="str">
        <f>_xlfn.IFNA(VLOOKUP(E5263,الاوردرات!$B$1:$C$600,2,0),"")</f>
        <v/>
      </c>
      <c r="J5263" s="63"/>
      <c r="L5263" s="125" t="str">
        <f>IF(F5263="","",_xlfn.IFNA((VLOOKUP(F5263,help!L:M,2,0))*G5263,"غير مسجلة في المشتريات"))</f>
        <v/>
      </c>
    </row>
    <row r="5264" spans="2:12" x14ac:dyDescent="0.2">
      <c r="B5264" s="14">
        <f>COUNTIFS($E$3:E5264,تقرير!$E$4)</f>
        <v>21</v>
      </c>
      <c r="C5264" s="48"/>
      <c r="D5264" s="48"/>
      <c r="E5264" s="48"/>
      <c r="F5264" s="50"/>
      <c r="G5264" s="51"/>
      <c r="H5264" s="128" t="str">
        <f>IF(F5264="","",_xlfn.IFNA(VLOOKUP(F5264,'سجل المشتريات'!E:M,9,0),"غير مسجلة في المشتريات"))</f>
        <v/>
      </c>
      <c r="I5264" s="27" t="str">
        <f>_xlfn.IFNA(VLOOKUP(E5264,الاوردرات!$B$1:$C$600,2,0),"")</f>
        <v/>
      </c>
      <c r="J5264" s="63"/>
      <c r="L5264" s="125" t="str">
        <f>IF(F5264="","",_xlfn.IFNA((VLOOKUP(F5264,help!L:M,2,0))*G5264,"غير مسجلة في المشتريات"))</f>
        <v/>
      </c>
    </row>
    <row r="5265" spans="2:12" x14ac:dyDescent="0.2">
      <c r="B5265" s="14">
        <f>COUNTIFS($E$3:E5265,تقرير!$E$4)</f>
        <v>21</v>
      </c>
      <c r="C5265" s="48"/>
      <c r="D5265" s="48"/>
      <c r="E5265" s="48"/>
      <c r="F5265" s="50"/>
      <c r="G5265" s="51"/>
      <c r="H5265" s="128" t="str">
        <f>IF(F5265="","",_xlfn.IFNA(VLOOKUP(F5265,'سجل المشتريات'!E:M,9,0),"غير مسجلة في المشتريات"))</f>
        <v/>
      </c>
      <c r="I5265" s="27" t="str">
        <f>_xlfn.IFNA(VLOOKUP(E5265,الاوردرات!$B$1:$C$600,2,0),"")</f>
        <v/>
      </c>
      <c r="J5265" s="63"/>
      <c r="L5265" s="125" t="str">
        <f>IF(F5265="","",_xlfn.IFNA((VLOOKUP(F5265,help!L:M,2,0))*G5265,"غير مسجلة في المشتريات"))</f>
        <v/>
      </c>
    </row>
    <row r="5266" spans="2:12" x14ac:dyDescent="0.2">
      <c r="B5266" s="14">
        <f>COUNTIFS($E$3:E5266,تقرير!$E$4)</f>
        <v>21</v>
      </c>
      <c r="C5266" s="48"/>
      <c r="D5266" s="48"/>
      <c r="E5266" s="48"/>
      <c r="F5266" s="50"/>
      <c r="G5266" s="51"/>
      <c r="H5266" s="128" t="str">
        <f>IF(F5266="","",_xlfn.IFNA(VLOOKUP(F5266,'سجل المشتريات'!E:M,9,0),"غير مسجلة في المشتريات"))</f>
        <v/>
      </c>
      <c r="I5266" s="27" t="str">
        <f>_xlfn.IFNA(VLOOKUP(E5266,الاوردرات!$B$1:$C$600,2,0),"")</f>
        <v/>
      </c>
      <c r="J5266" s="63"/>
      <c r="L5266" s="125" t="str">
        <f>IF(F5266="","",_xlfn.IFNA((VLOOKUP(F5266,help!L:M,2,0))*G5266,"غير مسجلة في المشتريات"))</f>
        <v/>
      </c>
    </row>
    <row r="5267" spans="2:12" x14ac:dyDescent="0.2">
      <c r="B5267" s="14">
        <f>COUNTIFS($E$3:E5267,تقرير!$E$4)</f>
        <v>21</v>
      </c>
      <c r="C5267" s="48"/>
      <c r="D5267" s="48"/>
      <c r="E5267" s="48"/>
      <c r="F5267" s="50"/>
      <c r="G5267" s="51"/>
      <c r="H5267" s="128" t="str">
        <f>IF(F5267="","",_xlfn.IFNA(VLOOKUP(F5267,'سجل المشتريات'!E:M,9,0),"غير مسجلة في المشتريات"))</f>
        <v/>
      </c>
      <c r="I5267" s="27" t="str">
        <f>_xlfn.IFNA(VLOOKUP(E5267,الاوردرات!$B$1:$C$600,2,0),"")</f>
        <v/>
      </c>
      <c r="J5267" s="63"/>
      <c r="L5267" s="125" t="str">
        <f>IF(F5267="","",_xlfn.IFNA((VLOOKUP(F5267,help!L:M,2,0))*G5267,"غير مسجلة في المشتريات"))</f>
        <v/>
      </c>
    </row>
    <row r="5268" spans="2:12" x14ac:dyDescent="0.2">
      <c r="B5268" s="14">
        <f>COUNTIFS($E$3:E5268,تقرير!$E$4)</f>
        <v>21</v>
      </c>
      <c r="C5268" s="48"/>
      <c r="D5268" s="48"/>
      <c r="E5268" s="48"/>
      <c r="F5268" s="50"/>
      <c r="G5268" s="51"/>
      <c r="H5268" s="128" t="str">
        <f>IF(F5268="","",_xlfn.IFNA(VLOOKUP(F5268,'سجل المشتريات'!E:M,9,0),"غير مسجلة في المشتريات"))</f>
        <v/>
      </c>
      <c r="I5268" s="27" t="str">
        <f>_xlfn.IFNA(VLOOKUP(E5268,الاوردرات!$B$1:$C$600,2,0),"")</f>
        <v/>
      </c>
      <c r="J5268" s="63"/>
      <c r="L5268" s="125" t="str">
        <f>IF(F5268="","",_xlfn.IFNA((VLOOKUP(F5268,help!L:M,2,0))*G5268,"غير مسجلة في المشتريات"))</f>
        <v/>
      </c>
    </row>
    <row r="5269" spans="2:12" x14ac:dyDescent="0.2">
      <c r="B5269" s="14">
        <f>COUNTIFS($E$3:E5269,تقرير!$E$4)</f>
        <v>21</v>
      </c>
      <c r="C5269" s="48"/>
      <c r="D5269" s="48"/>
      <c r="E5269" s="48"/>
      <c r="F5269" s="50"/>
      <c r="G5269" s="51"/>
      <c r="H5269" s="128" t="str">
        <f>IF(F5269="","",_xlfn.IFNA(VLOOKUP(F5269,'سجل المشتريات'!E:M,9,0),"غير مسجلة في المشتريات"))</f>
        <v/>
      </c>
      <c r="I5269" s="27" t="str">
        <f>_xlfn.IFNA(VLOOKUP(E5269,الاوردرات!$B$1:$C$600,2,0),"")</f>
        <v/>
      </c>
      <c r="J5269" s="63"/>
      <c r="L5269" s="125" t="str">
        <f>IF(F5269="","",_xlfn.IFNA((VLOOKUP(F5269,help!L:M,2,0))*G5269,"غير مسجلة في المشتريات"))</f>
        <v/>
      </c>
    </row>
    <row r="5270" spans="2:12" x14ac:dyDescent="0.2">
      <c r="B5270" s="14">
        <f>COUNTIFS($E$3:E5270,تقرير!$E$4)</f>
        <v>21</v>
      </c>
      <c r="C5270" s="48"/>
      <c r="D5270" s="48"/>
      <c r="E5270" s="48"/>
      <c r="F5270" s="50"/>
      <c r="G5270" s="51"/>
      <c r="H5270" s="128" t="str">
        <f>IF(F5270="","",_xlfn.IFNA(VLOOKUP(F5270,'سجل المشتريات'!E:M,9,0),"غير مسجلة في المشتريات"))</f>
        <v/>
      </c>
      <c r="I5270" s="27" t="str">
        <f>_xlfn.IFNA(VLOOKUP(E5270,الاوردرات!$B$1:$C$600,2,0),"")</f>
        <v/>
      </c>
      <c r="J5270" s="63"/>
      <c r="L5270" s="125" t="str">
        <f>IF(F5270="","",_xlfn.IFNA((VLOOKUP(F5270,help!L:M,2,0))*G5270,"غير مسجلة في المشتريات"))</f>
        <v/>
      </c>
    </row>
    <row r="5271" spans="2:12" x14ac:dyDescent="0.2">
      <c r="B5271" s="14">
        <f>COUNTIFS($E$3:E5271,تقرير!$E$4)</f>
        <v>21</v>
      </c>
      <c r="C5271" s="48"/>
      <c r="D5271" s="48"/>
      <c r="E5271" s="48"/>
      <c r="F5271" s="50"/>
      <c r="G5271" s="51"/>
      <c r="H5271" s="128" t="str">
        <f>IF(F5271="","",_xlfn.IFNA(VLOOKUP(F5271,'سجل المشتريات'!E:M,9,0),"غير مسجلة في المشتريات"))</f>
        <v/>
      </c>
      <c r="I5271" s="27" t="str">
        <f>_xlfn.IFNA(VLOOKUP(E5271,الاوردرات!$B$1:$C$600,2,0),"")</f>
        <v/>
      </c>
      <c r="J5271" s="63"/>
      <c r="L5271" s="125" t="str">
        <f>IF(F5271="","",_xlfn.IFNA((VLOOKUP(F5271,help!L:M,2,0))*G5271,"غير مسجلة في المشتريات"))</f>
        <v/>
      </c>
    </row>
    <row r="5272" spans="2:12" x14ac:dyDescent="0.2">
      <c r="B5272" s="14">
        <f>COUNTIFS($E$3:E5272,تقرير!$E$4)</f>
        <v>21</v>
      </c>
      <c r="C5272" s="48"/>
      <c r="D5272" s="48"/>
      <c r="E5272" s="48"/>
      <c r="F5272" s="50"/>
      <c r="G5272" s="51"/>
      <c r="H5272" s="128" t="str">
        <f>IF(F5272="","",_xlfn.IFNA(VLOOKUP(F5272,'سجل المشتريات'!E:M,9,0),"غير مسجلة في المشتريات"))</f>
        <v/>
      </c>
      <c r="I5272" s="27" t="str">
        <f>_xlfn.IFNA(VLOOKUP(E5272,الاوردرات!$B$1:$C$600,2,0),"")</f>
        <v/>
      </c>
      <c r="J5272" s="63"/>
      <c r="L5272" s="125" t="str">
        <f>IF(F5272="","",_xlfn.IFNA((VLOOKUP(F5272,help!L:M,2,0))*G5272,"غير مسجلة في المشتريات"))</f>
        <v/>
      </c>
    </row>
    <row r="5273" spans="2:12" x14ac:dyDescent="0.2">
      <c r="B5273" s="14">
        <f>COUNTIFS($E$3:E5273,تقرير!$E$4)</f>
        <v>21</v>
      </c>
      <c r="C5273" s="48"/>
      <c r="D5273" s="48"/>
      <c r="E5273" s="48"/>
      <c r="F5273" s="50"/>
      <c r="G5273" s="51"/>
      <c r="H5273" s="128" t="str">
        <f>IF(F5273="","",_xlfn.IFNA(VLOOKUP(F5273,'سجل المشتريات'!E:M,9,0),"غير مسجلة في المشتريات"))</f>
        <v/>
      </c>
      <c r="I5273" s="27" t="str">
        <f>_xlfn.IFNA(VLOOKUP(E5273,الاوردرات!$B$1:$C$600,2,0),"")</f>
        <v/>
      </c>
      <c r="J5273" s="63"/>
      <c r="L5273" s="125" t="str">
        <f>IF(F5273="","",_xlfn.IFNA((VLOOKUP(F5273,help!L:M,2,0))*G5273,"غير مسجلة في المشتريات"))</f>
        <v/>
      </c>
    </row>
    <row r="5274" spans="2:12" x14ac:dyDescent="0.2">
      <c r="B5274" s="14">
        <f>COUNTIFS($E$3:E5274,تقرير!$E$4)</f>
        <v>21</v>
      </c>
      <c r="C5274" s="48"/>
      <c r="D5274" s="48"/>
      <c r="E5274" s="48"/>
      <c r="F5274" s="50"/>
      <c r="G5274" s="51"/>
      <c r="H5274" s="128" t="str">
        <f>IF(F5274="","",_xlfn.IFNA(VLOOKUP(F5274,'سجل المشتريات'!E:M,9,0),"غير مسجلة في المشتريات"))</f>
        <v/>
      </c>
      <c r="I5274" s="27" t="str">
        <f>_xlfn.IFNA(VLOOKUP(E5274,الاوردرات!$B$1:$C$600,2,0),"")</f>
        <v/>
      </c>
      <c r="J5274" s="63"/>
      <c r="L5274" s="125" t="str">
        <f>IF(F5274="","",_xlfn.IFNA((VLOOKUP(F5274,help!L:M,2,0))*G5274,"غير مسجلة في المشتريات"))</f>
        <v/>
      </c>
    </row>
    <row r="5275" spans="2:12" x14ac:dyDescent="0.2">
      <c r="B5275" s="14">
        <f>COUNTIFS($E$3:E5275,تقرير!$E$4)</f>
        <v>21</v>
      </c>
      <c r="C5275" s="48"/>
      <c r="D5275" s="48"/>
      <c r="E5275" s="48"/>
      <c r="F5275" s="50"/>
      <c r="G5275" s="51"/>
      <c r="H5275" s="128" t="str">
        <f>IF(F5275="","",_xlfn.IFNA(VLOOKUP(F5275,'سجل المشتريات'!E:M,9,0),"غير مسجلة في المشتريات"))</f>
        <v/>
      </c>
      <c r="I5275" s="27" t="str">
        <f>_xlfn.IFNA(VLOOKUP(E5275,الاوردرات!$B$1:$C$600,2,0),"")</f>
        <v/>
      </c>
      <c r="J5275" s="63"/>
      <c r="L5275" s="125" t="str">
        <f>IF(F5275="","",_xlfn.IFNA((VLOOKUP(F5275,help!L:M,2,0))*G5275,"غير مسجلة في المشتريات"))</f>
        <v/>
      </c>
    </row>
    <row r="5276" spans="2:12" x14ac:dyDescent="0.2">
      <c r="B5276" s="14">
        <f>COUNTIFS($E$3:E5276,تقرير!$E$4)</f>
        <v>21</v>
      </c>
      <c r="C5276" s="48"/>
      <c r="D5276" s="48"/>
      <c r="E5276" s="48"/>
      <c r="F5276" s="50"/>
      <c r="G5276" s="51"/>
      <c r="H5276" s="128" t="str">
        <f>IF(F5276="","",_xlfn.IFNA(VLOOKUP(F5276,'سجل المشتريات'!E:M,9,0),"غير مسجلة في المشتريات"))</f>
        <v/>
      </c>
      <c r="I5276" s="27" t="str">
        <f>_xlfn.IFNA(VLOOKUP(E5276,الاوردرات!$B$1:$C$600,2,0),"")</f>
        <v/>
      </c>
      <c r="J5276" s="63"/>
      <c r="L5276" s="125" t="str">
        <f>IF(F5276="","",_xlfn.IFNA((VLOOKUP(F5276,help!L:M,2,0))*G5276,"غير مسجلة في المشتريات"))</f>
        <v/>
      </c>
    </row>
    <row r="5277" spans="2:12" x14ac:dyDescent="0.2">
      <c r="B5277" s="14">
        <f>COUNTIFS($E$3:E5277,تقرير!$E$4)</f>
        <v>21</v>
      </c>
      <c r="C5277" s="48"/>
      <c r="D5277" s="48"/>
      <c r="E5277" s="48"/>
      <c r="F5277" s="50"/>
      <c r="G5277" s="51"/>
      <c r="H5277" s="128" t="str">
        <f>IF(F5277="","",_xlfn.IFNA(VLOOKUP(F5277,'سجل المشتريات'!E:M,9,0),"غير مسجلة في المشتريات"))</f>
        <v/>
      </c>
      <c r="I5277" s="27" t="str">
        <f>_xlfn.IFNA(VLOOKUP(E5277,الاوردرات!$B$1:$C$600,2,0),"")</f>
        <v/>
      </c>
      <c r="J5277" s="63"/>
      <c r="L5277" s="125" t="str">
        <f>IF(F5277="","",_xlfn.IFNA((VLOOKUP(F5277,help!L:M,2,0))*G5277,"غير مسجلة في المشتريات"))</f>
        <v/>
      </c>
    </row>
    <row r="5278" spans="2:12" x14ac:dyDescent="0.2">
      <c r="B5278" s="14">
        <f>COUNTIFS($E$3:E5278,تقرير!$E$4)</f>
        <v>21</v>
      </c>
      <c r="C5278" s="48"/>
      <c r="D5278" s="48"/>
      <c r="E5278" s="48"/>
      <c r="F5278" s="50"/>
      <c r="G5278" s="51"/>
      <c r="H5278" s="128" t="str">
        <f>IF(F5278="","",_xlfn.IFNA(VLOOKUP(F5278,'سجل المشتريات'!E:M,9,0),"غير مسجلة في المشتريات"))</f>
        <v/>
      </c>
      <c r="I5278" s="27" t="str">
        <f>_xlfn.IFNA(VLOOKUP(E5278,الاوردرات!$B$1:$C$600,2,0),"")</f>
        <v/>
      </c>
      <c r="J5278" s="63"/>
      <c r="L5278" s="125" t="str">
        <f>IF(F5278="","",_xlfn.IFNA((VLOOKUP(F5278,help!L:M,2,0))*G5278,"غير مسجلة في المشتريات"))</f>
        <v/>
      </c>
    </row>
    <row r="5279" spans="2:12" x14ac:dyDescent="0.2">
      <c r="B5279" s="14">
        <f>COUNTIFS($E$3:E5279,تقرير!$E$4)</f>
        <v>21</v>
      </c>
      <c r="C5279" s="48"/>
      <c r="D5279" s="48"/>
      <c r="E5279" s="48"/>
      <c r="F5279" s="50"/>
      <c r="G5279" s="51"/>
      <c r="H5279" s="128" t="str">
        <f>IF(F5279="","",_xlfn.IFNA(VLOOKUP(F5279,'سجل المشتريات'!E:M,9,0),"غير مسجلة في المشتريات"))</f>
        <v/>
      </c>
      <c r="I5279" s="27" t="str">
        <f>_xlfn.IFNA(VLOOKUP(E5279,الاوردرات!$B$1:$C$600,2,0),"")</f>
        <v/>
      </c>
      <c r="J5279" s="63"/>
      <c r="L5279" s="125" t="str">
        <f>IF(F5279="","",_xlfn.IFNA((VLOOKUP(F5279,help!L:M,2,0))*G5279,"غير مسجلة في المشتريات"))</f>
        <v/>
      </c>
    </row>
    <row r="5280" spans="2:12" x14ac:dyDescent="0.2">
      <c r="B5280" s="14">
        <f>COUNTIFS($E$3:E5280,تقرير!$E$4)</f>
        <v>21</v>
      </c>
      <c r="C5280" s="48"/>
      <c r="D5280" s="48"/>
      <c r="E5280" s="48"/>
      <c r="F5280" s="50"/>
      <c r="G5280" s="51"/>
      <c r="H5280" s="128" t="str">
        <f>IF(F5280="","",_xlfn.IFNA(VLOOKUP(F5280,'سجل المشتريات'!E:M,9,0),"غير مسجلة في المشتريات"))</f>
        <v/>
      </c>
      <c r="I5280" s="27" t="str">
        <f>_xlfn.IFNA(VLOOKUP(E5280,الاوردرات!$B$1:$C$600,2,0),"")</f>
        <v/>
      </c>
      <c r="J5280" s="63"/>
      <c r="L5280" s="125" t="str">
        <f>IF(F5280="","",_xlfn.IFNA((VLOOKUP(F5280,help!L:M,2,0))*G5280,"غير مسجلة في المشتريات"))</f>
        <v/>
      </c>
    </row>
    <row r="5281" spans="2:12" x14ac:dyDescent="0.2">
      <c r="B5281" s="14">
        <f>COUNTIFS($E$3:E5281,تقرير!$E$4)</f>
        <v>21</v>
      </c>
      <c r="C5281" s="48"/>
      <c r="D5281" s="48"/>
      <c r="E5281" s="48"/>
      <c r="F5281" s="50"/>
      <c r="G5281" s="51"/>
      <c r="H5281" s="128" t="str">
        <f>IF(F5281="","",_xlfn.IFNA(VLOOKUP(F5281,'سجل المشتريات'!E:M,9,0),"غير مسجلة في المشتريات"))</f>
        <v/>
      </c>
      <c r="I5281" s="27" t="str">
        <f>_xlfn.IFNA(VLOOKUP(E5281,الاوردرات!$B$1:$C$600,2,0),"")</f>
        <v/>
      </c>
      <c r="J5281" s="63"/>
      <c r="L5281" s="125" t="str">
        <f>IF(F5281="","",_xlfn.IFNA((VLOOKUP(F5281,help!L:M,2,0))*G5281,"غير مسجلة في المشتريات"))</f>
        <v/>
      </c>
    </row>
    <row r="5282" spans="2:12" x14ac:dyDescent="0.2">
      <c r="B5282" s="14">
        <f>COUNTIFS($E$3:E5282,تقرير!$E$4)</f>
        <v>21</v>
      </c>
      <c r="C5282" s="48"/>
      <c r="D5282" s="48"/>
      <c r="E5282" s="48"/>
      <c r="F5282" s="50"/>
      <c r="G5282" s="51"/>
      <c r="H5282" s="128" t="str">
        <f>IF(F5282="","",_xlfn.IFNA(VLOOKUP(F5282,'سجل المشتريات'!E:M,9,0),"غير مسجلة في المشتريات"))</f>
        <v/>
      </c>
      <c r="I5282" s="27" t="str">
        <f>_xlfn.IFNA(VLOOKUP(E5282,الاوردرات!$B$1:$C$600,2,0),"")</f>
        <v/>
      </c>
      <c r="J5282" s="63"/>
      <c r="L5282" s="125" t="str">
        <f>IF(F5282="","",_xlfn.IFNA((VLOOKUP(F5282,help!L:M,2,0))*G5282,"غير مسجلة في المشتريات"))</f>
        <v/>
      </c>
    </row>
    <row r="5283" spans="2:12" x14ac:dyDescent="0.2">
      <c r="B5283" s="14">
        <f>COUNTIFS($E$3:E5283,تقرير!$E$4)</f>
        <v>21</v>
      </c>
      <c r="C5283" s="48"/>
      <c r="D5283" s="48"/>
      <c r="E5283" s="48"/>
      <c r="F5283" s="50"/>
      <c r="G5283" s="51"/>
      <c r="H5283" s="128" t="str">
        <f>IF(F5283="","",_xlfn.IFNA(VLOOKUP(F5283,'سجل المشتريات'!E:M,9,0),"غير مسجلة في المشتريات"))</f>
        <v/>
      </c>
      <c r="I5283" s="27" t="str">
        <f>_xlfn.IFNA(VLOOKUP(E5283,الاوردرات!$B$1:$C$600,2,0),"")</f>
        <v/>
      </c>
      <c r="J5283" s="63"/>
      <c r="L5283" s="125" t="str">
        <f>IF(F5283="","",_xlfn.IFNA((VLOOKUP(F5283,help!L:M,2,0))*G5283,"غير مسجلة في المشتريات"))</f>
        <v/>
      </c>
    </row>
    <row r="5284" spans="2:12" x14ac:dyDescent="0.2">
      <c r="B5284" s="14">
        <f>COUNTIFS($E$3:E5284,تقرير!$E$4)</f>
        <v>21</v>
      </c>
      <c r="C5284" s="48"/>
      <c r="D5284" s="48"/>
      <c r="E5284" s="48"/>
      <c r="F5284" s="50"/>
      <c r="G5284" s="51"/>
      <c r="H5284" s="128" t="str">
        <f>IF(F5284="","",_xlfn.IFNA(VLOOKUP(F5284,'سجل المشتريات'!E:M,9,0),"غير مسجلة في المشتريات"))</f>
        <v/>
      </c>
      <c r="I5284" s="27" t="str">
        <f>_xlfn.IFNA(VLOOKUP(E5284,الاوردرات!$B$1:$C$600,2,0),"")</f>
        <v/>
      </c>
      <c r="J5284" s="63"/>
      <c r="L5284" s="125" t="str">
        <f>IF(F5284="","",_xlfn.IFNA((VLOOKUP(F5284,help!L:M,2,0))*G5284,"غير مسجلة في المشتريات"))</f>
        <v/>
      </c>
    </row>
    <row r="5285" spans="2:12" x14ac:dyDescent="0.2">
      <c r="B5285" s="14">
        <f>COUNTIFS($E$3:E5285,تقرير!$E$4)</f>
        <v>21</v>
      </c>
      <c r="C5285" s="48"/>
      <c r="D5285" s="48"/>
      <c r="E5285" s="48"/>
      <c r="F5285" s="50"/>
      <c r="G5285" s="51"/>
      <c r="H5285" s="128" t="str">
        <f>IF(F5285="","",_xlfn.IFNA(VLOOKUP(F5285,'سجل المشتريات'!E:M,9,0),"غير مسجلة في المشتريات"))</f>
        <v/>
      </c>
      <c r="I5285" s="27" t="str">
        <f>_xlfn.IFNA(VLOOKUP(E5285,الاوردرات!$B$1:$C$600,2,0),"")</f>
        <v/>
      </c>
      <c r="J5285" s="63"/>
      <c r="L5285" s="125" t="str">
        <f>IF(F5285="","",_xlfn.IFNA((VLOOKUP(F5285,help!L:M,2,0))*G5285,"غير مسجلة في المشتريات"))</f>
        <v/>
      </c>
    </row>
    <row r="5286" spans="2:12" x14ac:dyDescent="0.2">
      <c r="B5286" s="14">
        <f>COUNTIFS($E$3:E5286,تقرير!$E$4)</f>
        <v>21</v>
      </c>
      <c r="C5286" s="48"/>
      <c r="D5286" s="48"/>
      <c r="E5286" s="48"/>
      <c r="F5286" s="50"/>
      <c r="G5286" s="51"/>
      <c r="H5286" s="128" t="str">
        <f>IF(F5286="","",_xlfn.IFNA(VLOOKUP(F5286,'سجل المشتريات'!E:M,9,0),"غير مسجلة في المشتريات"))</f>
        <v/>
      </c>
      <c r="I5286" s="27" t="str">
        <f>_xlfn.IFNA(VLOOKUP(E5286,الاوردرات!$B$1:$C$600,2,0),"")</f>
        <v/>
      </c>
      <c r="J5286" s="63"/>
      <c r="L5286" s="125" t="str">
        <f>IF(F5286="","",_xlfn.IFNA((VLOOKUP(F5286,help!L:M,2,0))*G5286,"غير مسجلة في المشتريات"))</f>
        <v/>
      </c>
    </row>
    <row r="5287" spans="2:12" x14ac:dyDescent="0.2">
      <c r="B5287" s="14">
        <f>COUNTIFS($E$3:E5287,تقرير!$E$4)</f>
        <v>21</v>
      </c>
      <c r="C5287" s="48"/>
      <c r="D5287" s="48"/>
      <c r="E5287" s="48"/>
      <c r="F5287" s="50"/>
      <c r="G5287" s="51"/>
      <c r="H5287" s="128" t="str">
        <f>IF(F5287="","",_xlfn.IFNA(VLOOKUP(F5287,'سجل المشتريات'!E:M,9,0),"غير مسجلة في المشتريات"))</f>
        <v/>
      </c>
      <c r="I5287" s="27" t="str">
        <f>_xlfn.IFNA(VLOOKUP(E5287,الاوردرات!$B$1:$C$600,2,0),"")</f>
        <v/>
      </c>
      <c r="J5287" s="63"/>
      <c r="L5287" s="125" t="str">
        <f>IF(F5287="","",_xlfn.IFNA((VLOOKUP(F5287,help!L:M,2,0))*G5287,"غير مسجلة في المشتريات"))</f>
        <v/>
      </c>
    </row>
    <row r="5288" spans="2:12" x14ac:dyDescent="0.2">
      <c r="B5288" s="14">
        <f>COUNTIFS($E$3:E5288,تقرير!$E$4)</f>
        <v>21</v>
      </c>
      <c r="C5288" s="48"/>
      <c r="D5288" s="48"/>
      <c r="E5288" s="48"/>
      <c r="F5288" s="50"/>
      <c r="G5288" s="51"/>
      <c r="H5288" s="128" t="str">
        <f>IF(F5288="","",_xlfn.IFNA(VLOOKUP(F5288,'سجل المشتريات'!E:M,9,0),"غير مسجلة في المشتريات"))</f>
        <v/>
      </c>
      <c r="I5288" s="27" t="str">
        <f>_xlfn.IFNA(VLOOKUP(E5288,الاوردرات!$B$1:$C$600,2,0),"")</f>
        <v/>
      </c>
      <c r="J5288" s="63"/>
      <c r="L5288" s="125" t="str">
        <f>IF(F5288="","",_xlfn.IFNA((VLOOKUP(F5288,help!L:M,2,0))*G5288,"غير مسجلة في المشتريات"))</f>
        <v/>
      </c>
    </row>
    <row r="5289" spans="2:12" x14ac:dyDescent="0.2">
      <c r="B5289" s="14">
        <f>COUNTIFS($E$3:E5289,تقرير!$E$4)</f>
        <v>21</v>
      </c>
      <c r="C5289" s="48"/>
      <c r="D5289" s="48"/>
      <c r="E5289" s="48"/>
      <c r="F5289" s="50"/>
      <c r="G5289" s="51"/>
      <c r="H5289" s="128" t="str">
        <f>IF(F5289="","",_xlfn.IFNA(VLOOKUP(F5289,'سجل المشتريات'!E:M,9,0),"غير مسجلة في المشتريات"))</f>
        <v/>
      </c>
      <c r="I5289" s="27" t="str">
        <f>_xlfn.IFNA(VLOOKUP(E5289,الاوردرات!$B$1:$C$600,2,0),"")</f>
        <v/>
      </c>
      <c r="J5289" s="63"/>
      <c r="L5289" s="125" t="str">
        <f>IF(F5289="","",_xlfn.IFNA((VLOOKUP(F5289,help!L:M,2,0))*G5289,"غير مسجلة في المشتريات"))</f>
        <v/>
      </c>
    </row>
    <row r="5290" spans="2:12" x14ac:dyDescent="0.2">
      <c r="B5290" s="14">
        <f>COUNTIFS($E$3:E5290,تقرير!$E$4)</f>
        <v>21</v>
      </c>
      <c r="C5290" s="48"/>
      <c r="D5290" s="48"/>
      <c r="E5290" s="48"/>
      <c r="F5290" s="50"/>
      <c r="G5290" s="51"/>
      <c r="H5290" s="128" t="str">
        <f>IF(F5290="","",_xlfn.IFNA(VLOOKUP(F5290,'سجل المشتريات'!E:M,9,0),"غير مسجلة في المشتريات"))</f>
        <v/>
      </c>
      <c r="I5290" s="27" t="str">
        <f>_xlfn.IFNA(VLOOKUP(E5290,الاوردرات!$B$1:$C$600,2,0),"")</f>
        <v/>
      </c>
      <c r="J5290" s="63"/>
      <c r="L5290" s="125" t="str">
        <f>IF(F5290="","",_xlfn.IFNA((VLOOKUP(F5290,help!L:M,2,0))*G5290,"غير مسجلة في المشتريات"))</f>
        <v/>
      </c>
    </row>
    <row r="5291" spans="2:12" x14ac:dyDescent="0.2">
      <c r="B5291" s="14">
        <f>COUNTIFS($E$3:E5291,تقرير!$E$4)</f>
        <v>21</v>
      </c>
      <c r="C5291" s="48"/>
      <c r="D5291" s="48"/>
      <c r="E5291" s="48"/>
      <c r="F5291" s="50"/>
      <c r="G5291" s="51"/>
      <c r="H5291" s="128" t="str">
        <f>IF(F5291="","",_xlfn.IFNA(VLOOKUP(F5291,'سجل المشتريات'!E:M,9,0),"غير مسجلة في المشتريات"))</f>
        <v/>
      </c>
      <c r="I5291" s="27" t="str">
        <f>_xlfn.IFNA(VLOOKUP(E5291,الاوردرات!$B$1:$C$600,2,0),"")</f>
        <v/>
      </c>
      <c r="J5291" s="63"/>
      <c r="L5291" s="125" t="str">
        <f>IF(F5291="","",_xlfn.IFNA((VLOOKUP(F5291,help!L:M,2,0))*G5291,"غير مسجلة في المشتريات"))</f>
        <v/>
      </c>
    </row>
    <row r="5292" spans="2:12" x14ac:dyDescent="0.2">
      <c r="B5292" s="14">
        <f>COUNTIFS($E$3:E5292,تقرير!$E$4)</f>
        <v>21</v>
      </c>
      <c r="C5292" s="48"/>
      <c r="D5292" s="48"/>
      <c r="E5292" s="48"/>
      <c r="F5292" s="50"/>
      <c r="G5292" s="51"/>
      <c r="H5292" s="128" t="str">
        <f>IF(F5292="","",_xlfn.IFNA(VLOOKUP(F5292,'سجل المشتريات'!E:M,9,0),"غير مسجلة في المشتريات"))</f>
        <v/>
      </c>
      <c r="I5292" s="27" t="str">
        <f>_xlfn.IFNA(VLOOKUP(E5292,الاوردرات!$B$1:$C$600,2,0),"")</f>
        <v/>
      </c>
      <c r="J5292" s="63"/>
      <c r="L5292" s="125" t="str">
        <f>IF(F5292="","",_xlfn.IFNA((VLOOKUP(F5292,help!L:M,2,0))*G5292,"غير مسجلة في المشتريات"))</f>
        <v/>
      </c>
    </row>
    <row r="5293" spans="2:12" x14ac:dyDescent="0.2">
      <c r="B5293" s="14">
        <f>COUNTIFS($E$3:E5293,تقرير!$E$4)</f>
        <v>21</v>
      </c>
      <c r="C5293" s="48"/>
      <c r="D5293" s="48"/>
      <c r="E5293" s="48"/>
      <c r="F5293" s="50"/>
      <c r="G5293" s="51"/>
      <c r="H5293" s="128" t="str">
        <f>IF(F5293="","",_xlfn.IFNA(VLOOKUP(F5293,'سجل المشتريات'!E:M,9,0),"غير مسجلة في المشتريات"))</f>
        <v/>
      </c>
      <c r="I5293" s="27" t="str">
        <f>_xlfn.IFNA(VLOOKUP(E5293,الاوردرات!$B$1:$C$600,2,0),"")</f>
        <v/>
      </c>
      <c r="J5293" s="63"/>
      <c r="L5293" s="125" t="str">
        <f>IF(F5293="","",_xlfn.IFNA((VLOOKUP(F5293,help!L:M,2,0))*G5293,"غير مسجلة في المشتريات"))</f>
        <v/>
      </c>
    </row>
    <row r="5294" spans="2:12" x14ac:dyDescent="0.2">
      <c r="B5294" s="14">
        <f>COUNTIFS($E$3:E5294,تقرير!$E$4)</f>
        <v>21</v>
      </c>
      <c r="C5294" s="48"/>
      <c r="D5294" s="48"/>
      <c r="E5294" s="48"/>
      <c r="F5294" s="50"/>
      <c r="G5294" s="51"/>
      <c r="H5294" s="128" t="str">
        <f>IF(F5294="","",_xlfn.IFNA(VLOOKUP(F5294,'سجل المشتريات'!E:M,9,0),"غير مسجلة في المشتريات"))</f>
        <v/>
      </c>
      <c r="I5294" s="27" t="str">
        <f>_xlfn.IFNA(VLOOKUP(E5294,الاوردرات!$B$1:$C$600,2,0),"")</f>
        <v/>
      </c>
      <c r="J5294" s="63"/>
      <c r="L5294" s="125" t="str">
        <f>IF(F5294="","",_xlfn.IFNA((VLOOKUP(F5294,help!L:M,2,0))*G5294,"غير مسجلة في المشتريات"))</f>
        <v/>
      </c>
    </row>
    <row r="5295" spans="2:12" x14ac:dyDescent="0.2">
      <c r="B5295" s="14">
        <f>COUNTIFS($E$3:E5295,تقرير!$E$4)</f>
        <v>21</v>
      </c>
      <c r="C5295" s="48"/>
      <c r="D5295" s="48"/>
      <c r="E5295" s="48"/>
      <c r="F5295" s="50"/>
      <c r="G5295" s="51"/>
      <c r="H5295" s="128" t="str">
        <f>IF(F5295="","",_xlfn.IFNA(VLOOKUP(F5295,'سجل المشتريات'!E:M,9,0),"غير مسجلة في المشتريات"))</f>
        <v/>
      </c>
      <c r="I5295" s="27" t="str">
        <f>_xlfn.IFNA(VLOOKUP(E5295,الاوردرات!$B$1:$C$600,2,0),"")</f>
        <v/>
      </c>
      <c r="J5295" s="63"/>
      <c r="L5295" s="125" t="str">
        <f>IF(F5295="","",_xlfn.IFNA((VLOOKUP(F5295,help!L:M,2,0))*G5295,"غير مسجلة في المشتريات"))</f>
        <v/>
      </c>
    </row>
    <row r="5296" spans="2:12" x14ac:dyDescent="0.2">
      <c r="B5296" s="14">
        <f>COUNTIFS($E$3:E5296,تقرير!$E$4)</f>
        <v>21</v>
      </c>
      <c r="C5296" s="48"/>
      <c r="D5296" s="48"/>
      <c r="E5296" s="48"/>
      <c r="F5296" s="50"/>
      <c r="G5296" s="51"/>
      <c r="H5296" s="128" t="str">
        <f>IF(F5296="","",_xlfn.IFNA(VLOOKUP(F5296,'سجل المشتريات'!E:M,9,0),"غير مسجلة في المشتريات"))</f>
        <v/>
      </c>
      <c r="I5296" s="27" t="str">
        <f>_xlfn.IFNA(VLOOKUP(E5296,الاوردرات!$B$1:$C$600,2,0),"")</f>
        <v/>
      </c>
      <c r="J5296" s="63"/>
      <c r="L5296" s="125" t="str">
        <f>IF(F5296="","",_xlfn.IFNA((VLOOKUP(F5296,help!L:M,2,0))*G5296,"غير مسجلة في المشتريات"))</f>
        <v/>
      </c>
    </row>
    <row r="5297" spans="2:12" x14ac:dyDescent="0.2">
      <c r="B5297" s="14">
        <f>COUNTIFS($E$3:E5297,تقرير!$E$4)</f>
        <v>21</v>
      </c>
      <c r="C5297" s="48"/>
      <c r="D5297" s="48"/>
      <c r="E5297" s="48"/>
      <c r="F5297" s="50"/>
      <c r="G5297" s="51"/>
      <c r="H5297" s="128" t="str">
        <f>IF(F5297="","",_xlfn.IFNA(VLOOKUP(F5297,'سجل المشتريات'!E:M,9,0),"غير مسجلة في المشتريات"))</f>
        <v/>
      </c>
      <c r="I5297" s="27" t="str">
        <f>_xlfn.IFNA(VLOOKUP(E5297,الاوردرات!$B$1:$C$600,2,0),"")</f>
        <v/>
      </c>
      <c r="J5297" s="63"/>
      <c r="L5297" s="125" t="str">
        <f>IF(F5297="","",_xlfn.IFNA((VLOOKUP(F5297,help!L:M,2,0))*G5297,"غير مسجلة في المشتريات"))</f>
        <v/>
      </c>
    </row>
    <row r="5298" spans="2:12" x14ac:dyDescent="0.2">
      <c r="B5298" s="14">
        <f>COUNTIFS($E$3:E5298,تقرير!$E$4)</f>
        <v>21</v>
      </c>
      <c r="C5298" s="48"/>
      <c r="D5298" s="48"/>
      <c r="E5298" s="48"/>
      <c r="F5298" s="50"/>
      <c r="G5298" s="51"/>
      <c r="H5298" s="128" t="str">
        <f>IF(F5298="","",_xlfn.IFNA(VLOOKUP(F5298,'سجل المشتريات'!E:M,9,0),"غير مسجلة في المشتريات"))</f>
        <v/>
      </c>
      <c r="I5298" s="27" t="str">
        <f>_xlfn.IFNA(VLOOKUP(E5298,الاوردرات!$B$1:$C$600,2,0),"")</f>
        <v/>
      </c>
      <c r="J5298" s="63"/>
      <c r="L5298" s="125" t="str">
        <f>IF(F5298="","",_xlfn.IFNA((VLOOKUP(F5298,help!L:M,2,0))*G5298,"غير مسجلة في المشتريات"))</f>
        <v/>
      </c>
    </row>
    <row r="5299" spans="2:12" x14ac:dyDescent="0.2">
      <c r="B5299" s="14">
        <f>COUNTIFS($E$3:E5299,تقرير!$E$4)</f>
        <v>21</v>
      </c>
      <c r="C5299" s="48"/>
      <c r="D5299" s="48"/>
      <c r="E5299" s="48"/>
      <c r="F5299" s="50"/>
      <c r="G5299" s="51"/>
      <c r="H5299" s="128" t="str">
        <f>IF(F5299="","",_xlfn.IFNA(VLOOKUP(F5299,'سجل المشتريات'!E:M,9,0),"غير مسجلة في المشتريات"))</f>
        <v/>
      </c>
      <c r="I5299" s="27" t="str">
        <f>_xlfn.IFNA(VLOOKUP(E5299,الاوردرات!$B$1:$C$600,2,0),"")</f>
        <v/>
      </c>
      <c r="J5299" s="63"/>
      <c r="L5299" s="125" t="str">
        <f>IF(F5299="","",_xlfn.IFNA((VLOOKUP(F5299,help!L:M,2,0))*G5299,"غير مسجلة في المشتريات"))</f>
        <v/>
      </c>
    </row>
    <row r="5300" spans="2:12" x14ac:dyDescent="0.2">
      <c r="B5300" s="14">
        <f>COUNTIFS($E$3:E5300,تقرير!$E$4)</f>
        <v>21</v>
      </c>
      <c r="C5300" s="48"/>
      <c r="D5300" s="48"/>
      <c r="E5300" s="48"/>
      <c r="F5300" s="50"/>
      <c r="G5300" s="51"/>
      <c r="H5300" s="128" t="str">
        <f>IF(F5300="","",_xlfn.IFNA(VLOOKUP(F5300,'سجل المشتريات'!E:M,9,0),"غير مسجلة في المشتريات"))</f>
        <v/>
      </c>
      <c r="I5300" s="27" t="str">
        <f>_xlfn.IFNA(VLOOKUP(E5300,الاوردرات!$B$1:$C$600,2,0),"")</f>
        <v/>
      </c>
      <c r="J5300" s="63"/>
      <c r="L5300" s="125" t="str">
        <f>IF(F5300="","",_xlfn.IFNA((VLOOKUP(F5300,help!L:M,2,0))*G5300,"غير مسجلة في المشتريات"))</f>
        <v/>
      </c>
    </row>
    <row r="5301" spans="2:12" x14ac:dyDescent="0.2">
      <c r="B5301" s="14">
        <f>COUNTIFS($E$3:E5301,تقرير!$E$4)</f>
        <v>21</v>
      </c>
      <c r="C5301" s="48"/>
      <c r="D5301" s="48"/>
      <c r="E5301" s="48"/>
      <c r="F5301" s="50"/>
      <c r="G5301" s="51"/>
      <c r="H5301" s="128" t="str">
        <f>IF(F5301="","",_xlfn.IFNA(VLOOKUP(F5301,'سجل المشتريات'!E:M,9,0),"غير مسجلة في المشتريات"))</f>
        <v/>
      </c>
      <c r="I5301" s="27" t="str">
        <f>_xlfn.IFNA(VLOOKUP(E5301,الاوردرات!$B$1:$C$600,2,0),"")</f>
        <v/>
      </c>
      <c r="J5301" s="63"/>
      <c r="L5301" s="125" t="str">
        <f>IF(F5301="","",_xlfn.IFNA((VLOOKUP(F5301,help!L:M,2,0))*G5301,"غير مسجلة في المشتريات"))</f>
        <v/>
      </c>
    </row>
    <row r="5302" spans="2:12" x14ac:dyDescent="0.2">
      <c r="B5302" s="14">
        <f>COUNTIFS($E$3:E5302,تقرير!$E$4)</f>
        <v>21</v>
      </c>
      <c r="C5302" s="48"/>
      <c r="D5302" s="48"/>
      <c r="E5302" s="48"/>
      <c r="F5302" s="50"/>
      <c r="G5302" s="51"/>
      <c r="H5302" s="128" t="str">
        <f>IF(F5302="","",_xlfn.IFNA(VLOOKUP(F5302,'سجل المشتريات'!E:M,9,0),"غير مسجلة في المشتريات"))</f>
        <v/>
      </c>
      <c r="I5302" s="27" t="str">
        <f>_xlfn.IFNA(VLOOKUP(E5302,الاوردرات!$B$1:$C$600,2,0),"")</f>
        <v/>
      </c>
      <c r="J5302" s="63"/>
      <c r="L5302" s="125" t="str">
        <f>IF(F5302="","",_xlfn.IFNA((VLOOKUP(F5302,help!L:M,2,0))*G5302,"غير مسجلة في المشتريات"))</f>
        <v/>
      </c>
    </row>
    <row r="5303" spans="2:12" x14ac:dyDescent="0.2">
      <c r="B5303" s="14">
        <f>COUNTIFS($E$3:E5303,تقرير!$E$4)</f>
        <v>21</v>
      </c>
      <c r="C5303" s="48"/>
      <c r="D5303" s="48"/>
      <c r="E5303" s="48"/>
      <c r="F5303" s="50"/>
      <c r="G5303" s="51"/>
      <c r="H5303" s="128" t="str">
        <f>IF(F5303="","",_xlfn.IFNA(VLOOKUP(F5303,'سجل المشتريات'!E:M,9,0),"غير مسجلة في المشتريات"))</f>
        <v/>
      </c>
      <c r="I5303" s="27" t="str">
        <f>_xlfn.IFNA(VLOOKUP(E5303,الاوردرات!$B$1:$C$600,2,0),"")</f>
        <v/>
      </c>
      <c r="J5303" s="63"/>
      <c r="L5303" s="125" t="str">
        <f>IF(F5303="","",_xlfn.IFNA((VLOOKUP(F5303,help!L:M,2,0))*G5303,"غير مسجلة في المشتريات"))</f>
        <v/>
      </c>
    </row>
    <row r="5304" spans="2:12" x14ac:dyDescent="0.2">
      <c r="B5304" s="14">
        <f>COUNTIFS($E$3:E5304,تقرير!$E$4)</f>
        <v>21</v>
      </c>
      <c r="C5304" s="48"/>
      <c r="D5304" s="48"/>
      <c r="E5304" s="48"/>
      <c r="F5304" s="50"/>
      <c r="G5304" s="51"/>
      <c r="H5304" s="128" t="str">
        <f>IF(F5304="","",_xlfn.IFNA(VLOOKUP(F5304,'سجل المشتريات'!E:M,9,0),"غير مسجلة في المشتريات"))</f>
        <v/>
      </c>
      <c r="I5304" s="27" t="str">
        <f>_xlfn.IFNA(VLOOKUP(E5304,الاوردرات!$B$1:$C$600,2,0),"")</f>
        <v/>
      </c>
      <c r="J5304" s="63"/>
      <c r="L5304" s="125" t="str">
        <f>IF(F5304="","",_xlfn.IFNA((VLOOKUP(F5304,help!L:M,2,0))*G5304,"غير مسجلة في المشتريات"))</f>
        <v/>
      </c>
    </row>
    <row r="5305" spans="2:12" x14ac:dyDescent="0.2">
      <c r="B5305" s="14">
        <f>COUNTIFS($E$3:E5305,تقرير!$E$4)</f>
        <v>21</v>
      </c>
      <c r="C5305" s="48"/>
      <c r="D5305" s="48"/>
      <c r="E5305" s="48"/>
      <c r="F5305" s="50"/>
      <c r="G5305" s="51"/>
      <c r="H5305" s="128" t="str">
        <f>IF(F5305="","",_xlfn.IFNA(VLOOKUP(F5305,'سجل المشتريات'!E:M,9,0),"غير مسجلة في المشتريات"))</f>
        <v/>
      </c>
      <c r="I5305" s="27" t="str">
        <f>_xlfn.IFNA(VLOOKUP(E5305,الاوردرات!$B$1:$C$600,2,0),"")</f>
        <v/>
      </c>
      <c r="J5305" s="63"/>
      <c r="L5305" s="125" t="str">
        <f>IF(F5305="","",_xlfn.IFNA((VLOOKUP(F5305,help!L:M,2,0))*G5305,"غير مسجلة في المشتريات"))</f>
        <v/>
      </c>
    </row>
    <row r="5306" spans="2:12" x14ac:dyDescent="0.2">
      <c r="B5306" s="14">
        <f>COUNTIFS($E$3:E5306,تقرير!$E$4)</f>
        <v>21</v>
      </c>
      <c r="C5306" s="48"/>
      <c r="D5306" s="48"/>
      <c r="E5306" s="48"/>
      <c r="F5306" s="50"/>
      <c r="G5306" s="51"/>
      <c r="H5306" s="128" t="str">
        <f>IF(F5306="","",_xlfn.IFNA(VLOOKUP(F5306,'سجل المشتريات'!E:M,9,0),"غير مسجلة في المشتريات"))</f>
        <v/>
      </c>
      <c r="I5306" s="27" t="str">
        <f>_xlfn.IFNA(VLOOKUP(E5306,الاوردرات!$B$1:$C$600,2,0),"")</f>
        <v/>
      </c>
      <c r="J5306" s="63"/>
      <c r="L5306" s="125" t="str">
        <f>IF(F5306="","",_xlfn.IFNA((VLOOKUP(F5306,help!L:M,2,0))*G5306,"غير مسجلة في المشتريات"))</f>
        <v/>
      </c>
    </row>
    <row r="5307" spans="2:12" x14ac:dyDescent="0.2">
      <c r="B5307" s="14">
        <f>COUNTIFS($E$3:E5307,تقرير!$E$4)</f>
        <v>21</v>
      </c>
      <c r="C5307" s="48"/>
      <c r="D5307" s="48"/>
      <c r="E5307" s="48"/>
      <c r="F5307" s="50"/>
      <c r="G5307" s="51"/>
      <c r="H5307" s="128" t="str">
        <f>IF(F5307="","",_xlfn.IFNA(VLOOKUP(F5307,'سجل المشتريات'!E:M,9,0),"غير مسجلة في المشتريات"))</f>
        <v/>
      </c>
      <c r="I5307" s="27" t="str">
        <f>_xlfn.IFNA(VLOOKUP(E5307,الاوردرات!$B$1:$C$600,2,0),"")</f>
        <v/>
      </c>
      <c r="J5307" s="63"/>
      <c r="L5307" s="125" t="str">
        <f>IF(F5307="","",_xlfn.IFNA((VLOOKUP(F5307,help!L:M,2,0))*G5307,"غير مسجلة في المشتريات"))</f>
        <v/>
      </c>
    </row>
    <row r="5308" spans="2:12" x14ac:dyDescent="0.2">
      <c r="B5308" s="14">
        <f>COUNTIFS($E$3:E5308,تقرير!$E$4)</f>
        <v>21</v>
      </c>
      <c r="C5308" s="48"/>
      <c r="D5308" s="48"/>
      <c r="E5308" s="48"/>
      <c r="F5308" s="50"/>
      <c r="G5308" s="51"/>
      <c r="H5308" s="128" t="str">
        <f>IF(F5308="","",_xlfn.IFNA(VLOOKUP(F5308,'سجل المشتريات'!E:M,9,0),"غير مسجلة في المشتريات"))</f>
        <v/>
      </c>
      <c r="I5308" s="27" t="str">
        <f>_xlfn.IFNA(VLOOKUP(E5308,الاوردرات!$B$1:$C$600,2,0),"")</f>
        <v/>
      </c>
      <c r="J5308" s="63"/>
      <c r="L5308" s="125" t="str">
        <f>IF(F5308="","",_xlfn.IFNA((VLOOKUP(F5308,help!L:M,2,0))*G5308,"غير مسجلة في المشتريات"))</f>
        <v/>
      </c>
    </row>
    <row r="5309" spans="2:12" x14ac:dyDescent="0.2">
      <c r="B5309" s="14">
        <f>COUNTIFS($E$3:E5309,تقرير!$E$4)</f>
        <v>21</v>
      </c>
      <c r="C5309" s="48"/>
      <c r="D5309" s="48"/>
      <c r="E5309" s="48"/>
      <c r="F5309" s="50"/>
      <c r="G5309" s="51"/>
      <c r="H5309" s="128" t="str">
        <f>IF(F5309="","",_xlfn.IFNA(VLOOKUP(F5309,'سجل المشتريات'!E:M,9,0),"غير مسجلة في المشتريات"))</f>
        <v/>
      </c>
      <c r="I5309" s="27" t="str">
        <f>_xlfn.IFNA(VLOOKUP(E5309,الاوردرات!$B$1:$C$600,2,0),"")</f>
        <v/>
      </c>
      <c r="J5309" s="63"/>
      <c r="L5309" s="125" t="str">
        <f>IF(F5309="","",_xlfn.IFNA((VLOOKUP(F5309,help!L:M,2,0))*G5309,"غير مسجلة في المشتريات"))</f>
        <v/>
      </c>
    </row>
    <row r="5310" spans="2:12" x14ac:dyDescent="0.2">
      <c r="B5310" s="14">
        <f>COUNTIFS($E$3:E5310,تقرير!$E$4)</f>
        <v>21</v>
      </c>
      <c r="C5310" s="48"/>
      <c r="D5310" s="48"/>
      <c r="E5310" s="48"/>
      <c r="F5310" s="50"/>
      <c r="G5310" s="51"/>
      <c r="H5310" s="128" t="str">
        <f>IF(F5310="","",_xlfn.IFNA(VLOOKUP(F5310,'سجل المشتريات'!E:M,9,0),"غير مسجلة في المشتريات"))</f>
        <v/>
      </c>
      <c r="I5310" s="27" t="str">
        <f>_xlfn.IFNA(VLOOKUP(E5310,الاوردرات!$B$1:$C$600,2,0),"")</f>
        <v/>
      </c>
      <c r="J5310" s="63"/>
      <c r="L5310" s="125" t="str">
        <f>IF(F5310="","",_xlfn.IFNA((VLOOKUP(F5310,help!L:M,2,0))*G5310,"غير مسجلة في المشتريات"))</f>
        <v/>
      </c>
    </row>
    <row r="5311" spans="2:12" x14ac:dyDescent="0.2">
      <c r="B5311" s="14">
        <f>COUNTIFS($E$3:E5311,تقرير!$E$4)</f>
        <v>21</v>
      </c>
      <c r="C5311" s="48"/>
      <c r="D5311" s="48"/>
      <c r="E5311" s="48"/>
      <c r="F5311" s="50"/>
      <c r="G5311" s="51"/>
      <c r="H5311" s="128" t="str">
        <f>IF(F5311="","",_xlfn.IFNA(VLOOKUP(F5311,'سجل المشتريات'!E:M,9,0),"غير مسجلة في المشتريات"))</f>
        <v/>
      </c>
      <c r="I5311" s="27" t="str">
        <f>_xlfn.IFNA(VLOOKUP(E5311,الاوردرات!$B$1:$C$600,2,0),"")</f>
        <v/>
      </c>
      <c r="J5311" s="63"/>
      <c r="L5311" s="125" t="str">
        <f>IF(F5311="","",_xlfn.IFNA((VLOOKUP(F5311,help!L:M,2,0))*G5311,"غير مسجلة في المشتريات"))</f>
        <v/>
      </c>
    </row>
    <row r="5312" spans="2:12" x14ac:dyDescent="0.2">
      <c r="B5312" s="14">
        <f>COUNTIFS($E$3:E5312,تقرير!$E$4)</f>
        <v>21</v>
      </c>
      <c r="C5312" s="48"/>
      <c r="D5312" s="48"/>
      <c r="E5312" s="48"/>
      <c r="F5312" s="50"/>
      <c r="G5312" s="51"/>
      <c r="H5312" s="128" t="str">
        <f>IF(F5312="","",_xlfn.IFNA(VLOOKUP(F5312,'سجل المشتريات'!E:M,9,0),"غير مسجلة في المشتريات"))</f>
        <v/>
      </c>
      <c r="I5312" s="27" t="str">
        <f>_xlfn.IFNA(VLOOKUP(E5312,الاوردرات!$B$1:$C$600,2,0),"")</f>
        <v/>
      </c>
      <c r="J5312" s="63"/>
      <c r="L5312" s="125" t="str">
        <f>IF(F5312="","",_xlfn.IFNA((VLOOKUP(F5312,help!L:M,2,0))*G5312,"غير مسجلة في المشتريات"))</f>
        <v/>
      </c>
    </row>
    <row r="5313" spans="2:12" x14ac:dyDescent="0.2">
      <c r="B5313" s="14">
        <f>COUNTIFS($E$3:E5313,تقرير!$E$4)</f>
        <v>21</v>
      </c>
      <c r="C5313" s="48"/>
      <c r="D5313" s="48"/>
      <c r="E5313" s="48"/>
      <c r="F5313" s="50"/>
      <c r="G5313" s="51"/>
      <c r="H5313" s="128" t="str">
        <f>IF(F5313="","",_xlfn.IFNA(VLOOKUP(F5313,'سجل المشتريات'!E:M,9,0),"غير مسجلة في المشتريات"))</f>
        <v/>
      </c>
      <c r="I5313" s="27" t="str">
        <f>_xlfn.IFNA(VLOOKUP(E5313,الاوردرات!$B$1:$C$600,2,0),"")</f>
        <v/>
      </c>
      <c r="J5313" s="63"/>
      <c r="L5313" s="125" t="str">
        <f>IF(F5313="","",_xlfn.IFNA((VLOOKUP(F5313,help!L:M,2,0))*G5313,"غير مسجلة في المشتريات"))</f>
        <v/>
      </c>
    </row>
    <row r="5314" spans="2:12" x14ac:dyDescent="0.2">
      <c r="B5314" s="14">
        <f>COUNTIFS($E$3:E5314,تقرير!$E$4)</f>
        <v>21</v>
      </c>
      <c r="C5314" s="48"/>
      <c r="D5314" s="48"/>
      <c r="E5314" s="48"/>
      <c r="F5314" s="50"/>
      <c r="G5314" s="51"/>
      <c r="H5314" s="128" t="str">
        <f>IF(F5314="","",_xlfn.IFNA(VLOOKUP(F5314,'سجل المشتريات'!E:M,9,0),"غير مسجلة في المشتريات"))</f>
        <v/>
      </c>
      <c r="I5314" s="27" t="str">
        <f>_xlfn.IFNA(VLOOKUP(E5314,الاوردرات!$B$1:$C$600,2,0),"")</f>
        <v/>
      </c>
      <c r="J5314" s="63"/>
      <c r="L5314" s="125" t="str">
        <f>IF(F5314="","",_xlfn.IFNA((VLOOKUP(F5314,help!L:M,2,0))*G5314,"غير مسجلة في المشتريات"))</f>
        <v/>
      </c>
    </row>
    <row r="5315" spans="2:12" x14ac:dyDescent="0.2">
      <c r="B5315" s="14">
        <f>COUNTIFS($E$3:E5315,تقرير!$E$4)</f>
        <v>21</v>
      </c>
      <c r="C5315" s="48"/>
      <c r="D5315" s="48"/>
      <c r="E5315" s="48"/>
      <c r="F5315" s="50"/>
      <c r="G5315" s="51"/>
      <c r="H5315" s="128" t="str">
        <f>IF(F5315="","",_xlfn.IFNA(VLOOKUP(F5315,'سجل المشتريات'!E:M,9,0),"غير مسجلة في المشتريات"))</f>
        <v/>
      </c>
      <c r="I5315" s="27" t="str">
        <f>_xlfn.IFNA(VLOOKUP(E5315,الاوردرات!$B$1:$C$600,2,0),"")</f>
        <v/>
      </c>
      <c r="J5315" s="63"/>
      <c r="L5315" s="125" t="str">
        <f>IF(F5315="","",_xlfn.IFNA((VLOOKUP(F5315,help!L:M,2,0))*G5315,"غير مسجلة في المشتريات"))</f>
        <v/>
      </c>
    </row>
    <row r="5316" spans="2:12" x14ac:dyDescent="0.2">
      <c r="B5316" s="14">
        <f>COUNTIFS($E$3:E5316,تقرير!$E$4)</f>
        <v>21</v>
      </c>
      <c r="C5316" s="48"/>
      <c r="D5316" s="48"/>
      <c r="E5316" s="48"/>
      <c r="F5316" s="50"/>
      <c r="G5316" s="51"/>
      <c r="H5316" s="128" t="str">
        <f>IF(F5316="","",_xlfn.IFNA(VLOOKUP(F5316,'سجل المشتريات'!E:M,9,0),"غير مسجلة في المشتريات"))</f>
        <v/>
      </c>
      <c r="I5316" s="27" t="str">
        <f>_xlfn.IFNA(VLOOKUP(E5316,الاوردرات!$B$1:$C$600,2,0),"")</f>
        <v/>
      </c>
      <c r="J5316" s="63"/>
      <c r="L5316" s="125" t="str">
        <f>IF(F5316="","",_xlfn.IFNA((VLOOKUP(F5316,help!L:M,2,0))*G5316,"غير مسجلة في المشتريات"))</f>
        <v/>
      </c>
    </row>
    <row r="5317" spans="2:12" x14ac:dyDescent="0.2">
      <c r="B5317" s="14">
        <f>COUNTIFS($E$3:E5317,تقرير!$E$4)</f>
        <v>21</v>
      </c>
      <c r="C5317" s="48"/>
      <c r="D5317" s="48"/>
      <c r="E5317" s="48"/>
      <c r="F5317" s="50"/>
      <c r="G5317" s="51"/>
      <c r="H5317" s="128" t="str">
        <f>IF(F5317="","",_xlfn.IFNA(VLOOKUP(F5317,'سجل المشتريات'!E:M,9,0),"غير مسجلة في المشتريات"))</f>
        <v/>
      </c>
      <c r="I5317" s="27" t="str">
        <f>_xlfn.IFNA(VLOOKUP(E5317,الاوردرات!$B$1:$C$600,2,0),"")</f>
        <v/>
      </c>
      <c r="J5317" s="63"/>
      <c r="L5317" s="125" t="str">
        <f>IF(F5317="","",_xlfn.IFNA((VLOOKUP(F5317,help!L:M,2,0))*G5317,"غير مسجلة في المشتريات"))</f>
        <v/>
      </c>
    </row>
    <row r="5318" spans="2:12" x14ac:dyDescent="0.2">
      <c r="B5318" s="14">
        <f>COUNTIFS($E$3:E5318,تقرير!$E$4)</f>
        <v>21</v>
      </c>
      <c r="C5318" s="48"/>
      <c r="D5318" s="48"/>
      <c r="E5318" s="48"/>
      <c r="F5318" s="50"/>
      <c r="G5318" s="51"/>
      <c r="H5318" s="128" t="str">
        <f>IF(F5318="","",_xlfn.IFNA(VLOOKUP(F5318,'سجل المشتريات'!E:M,9,0),"غير مسجلة في المشتريات"))</f>
        <v/>
      </c>
      <c r="I5318" s="27" t="str">
        <f>_xlfn.IFNA(VLOOKUP(E5318,الاوردرات!$B$1:$C$600,2,0),"")</f>
        <v/>
      </c>
      <c r="J5318" s="63"/>
      <c r="L5318" s="125" t="str">
        <f>IF(F5318="","",_xlfn.IFNA((VLOOKUP(F5318,help!L:M,2,0))*G5318,"غير مسجلة في المشتريات"))</f>
        <v/>
      </c>
    </row>
    <row r="5319" spans="2:12" x14ac:dyDescent="0.2">
      <c r="B5319" s="14">
        <f>COUNTIFS($E$3:E5319,تقرير!$E$4)</f>
        <v>21</v>
      </c>
      <c r="C5319" s="48"/>
      <c r="D5319" s="48"/>
      <c r="E5319" s="48"/>
      <c r="F5319" s="50"/>
      <c r="G5319" s="51"/>
      <c r="H5319" s="128" t="str">
        <f>IF(F5319="","",_xlfn.IFNA(VLOOKUP(F5319,'سجل المشتريات'!E:M,9,0),"غير مسجلة في المشتريات"))</f>
        <v/>
      </c>
      <c r="I5319" s="27" t="str">
        <f>_xlfn.IFNA(VLOOKUP(E5319,الاوردرات!$B$1:$C$600,2,0),"")</f>
        <v/>
      </c>
      <c r="J5319" s="63"/>
      <c r="L5319" s="125" t="str">
        <f>IF(F5319="","",_xlfn.IFNA((VLOOKUP(F5319,help!L:M,2,0))*G5319,"غير مسجلة في المشتريات"))</f>
        <v/>
      </c>
    </row>
    <row r="5320" spans="2:12" x14ac:dyDescent="0.2">
      <c r="B5320" s="14">
        <f>COUNTIFS($E$3:E5320,تقرير!$E$4)</f>
        <v>21</v>
      </c>
      <c r="C5320" s="48"/>
      <c r="D5320" s="48"/>
      <c r="E5320" s="48"/>
      <c r="F5320" s="50"/>
      <c r="G5320" s="51"/>
      <c r="H5320" s="128" t="str">
        <f>IF(F5320="","",_xlfn.IFNA(VLOOKUP(F5320,'سجل المشتريات'!E:M,9,0),"غير مسجلة في المشتريات"))</f>
        <v/>
      </c>
      <c r="I5320" s="27" t="str">
        <f>_xlfn.IFNA(VLOOKUP(E5320,الاوردرات!$B$1:$C$600,2,0),"")</f>
        <v/>
      </c>
      <c r="J5320" s="63"/>
      <c r="L5320" s="125" t="str">
        <f>IF(F5320="","",_xlfn.IFNA((VLOOKUP(F5320,help!L:M,2,0))*G5320,"غير مسجلة في المشتريات"))</f>
        <v/>
      </c>
    </row>
    <row r="5321" spans="2:12" x14ac:dyDescent="0.2">
      <c r="B5321" s="14">
        <f>COUNTIFS($E$3:E5321,تقرير!$E$4)</f>
        <v>21</v>
      </c>
      <c r="C5321" s="48"/>
      <c r="D5321" s="48"/>
      <c r="E5321" s="48"/>
      <c r="F5321" s="50"/>
      <c r="G5321" s="51"/>
      <c r="H5321" s="128" t="str">
        <f>IF(F5321="","",_xlfn.IFNA(VLOOKUP(F5321,'سجل المشتريات'!E:M,9,0),"غير مسجلة في المشتريات"))</f>
        <v/>
      </c>
      <c r="I5321" s="27" t="str">
        <f>_xlfn.IFNA(VLOOKUP(E5321,الاوردرات!$B$1:$C$600,2,0),"")</f>
        <v/>
      </c>
      <c r="J5321" s="63"/>
      <c r="L5321" s="125" t="str">
        <f>IF(F5321="","",_xlfn.IFNA((VLOOKUP(F5321,help!L:M,2,0))*G5321,"غير مسجلة في المشتريات"))</f>
        <v/>
      </c>
    </row>
    <row r="5322" spans="2:12" x14ac:dyDescent="0.2">
      <c r="B5322" s="14">
        <f>COUNTIFS($E$3:E5322,تقرير!$E$4)</f>
        <v>21</v>
      </c>
      <c r="C5322" s="48"/>
      <c r="D5322" s="48"/>
      <c r="E5322" s="48"/>
      <c r="F5322" s="50"/>
      <c r="G5322" s="51"/>
      <c r="H5322" s="128" t="str">
        <f>IF(F5322="","",_xlfn.IFNA(VLOOKUP(F5322,'سجل المشتريات'!E:M,9,0),"غير مسجلة في المشتريات"))</f>
        <v/>
      </c>
      <c r="I5322" s="27" t="str">
        <f>_xlfn.IFNA(VLOOKUP(E5322,الاوردرات!$B$1:$C$600,2,0),"")</f>
        <v/>
      </c>
      <c r="J5322" s="63"/>
      <c r="L5322" s="125" t="str">
        <f>IF(F5322="","",_xlfn.IFNA((VLOOKUP(F5322,help!L:M,2,0))*G5322,"غير مسجلة في المشتريات"))</f>
        <v/>
      </c>
    </row>
    <row r="5323" spans="2:12" x14ac:dyDescent="0.2">
      <c r="B5323" s="14">
        <f>COUNTIFS($E$3:E5323,تقرير!$E$4)</f>
        <v>21</v>
      </c>
      <c r="C5323" s="48"/>
      <c r="D5323" s="48"/>
      <c r="E5323" s="48"/>
      <c r="F5323" s="50"/>
      <c r="G5323" s="51"/>
      <c r="H5323" s="128" t="str">
        <f>IF(F5323="","",_xlfn.IFNA(VLOOKUP(F5323,'سجل المشتريات'!E:M,9,0),"غير مسجلة في المشتريات"))</f>
        <v/>
      </c>
      <c r="I5323" s="27" t="str">
        <f>_xlfn.IFNA(VLOOKUP(E5323,الاوردرات!$B$1:$C$600,2,0),"")</f>
        <v/>
      </c>
      <c r="J5323" s="63"/>
      <c r="L5323" s="125" t="str">
        <f>IF(F5323="","",_xlfn.IFNA((VLOOKUP(F5323,help!L:M,2,0))*G5323,"غير مسجلة في المشتريات"))</f>
        <v/>
      </c>
    </row>
    <row r="5324" spans="2:12" x14ac:dyDescent="0.2">
      <c r="B5324" s="14">
        <f>COUNTIFS($E$3:E5324,تقرير!$E$4)</f>
        <v>21</v>
      </c>
      <c r="C5324" s="48"/>
      <c r="D5324" s="48"/>
      <c r="E5324" s="48"/>
      <c r="F5324" s="50"/>
      <c r="G5324" s="51"/>
      <c r="H5324" s="128" t="str">
        <f>IF(F5324="","",_xlfn.IFNA(VLOOKUP(F5324,'سجل المشتريات'!E:M,9,0),"غير مسجلة في المشتريات"))</f>
        <v/>
      </c>
      <c r="I5324" s="27" t="str">
        <f>_xlfn.IFNA(VLOOKUP(E5324,الاوردرات!$B$1:$C$600,2,0),"")</f>
        <v/>
      </c>
      <c r="J5324" s="63"/>
      <c r="L5324" s="125" t="str">
        <f>IF(F5324="","",_xlfn.IFNA((VLOOKUP(F5324,help!L:M,2,0))*G5324,"غير مسجلة في المشتريات"))</f>
        <v/>
      </c>
    </row>
    <row r="5325" spans="2:12" x14ac:dyDescent="0.2">
      <c r="B5325" s="14">
        <f>COUNTIFS($E$3:E5325,تقرير!$E$4)</f>
        <v>21</v>
      </c>
      <c r="C5325" s="48"/>
      <c r="D5325" s="48"/>
      <c r="E5325" s="48"/>
      <c r="F5325" s="50"/>
      <c r="G5325" s="51"/>
      <c r="H5325" s="128" t="str">
        <f>IF(F5325="","",_xlfn.IFNA(VLOOKUP(F5325,'سجل المشتريات'!E:M,9,0),"غير مسجلة في المشتريات"))</f>
        <v/>
      </c>
      <c r="I5325" s="27" t="str">
        <f>_xlfn.IFNA(VLOOKUP(E5325,الاوردرات!$B$1:$C$600,2,0),"")</f>
        <v/>
      </c>
      <c r="J5325" s="63"/>
      <c r="L5325" s="125" t="str">
        <f>IF(F5325="","",_xlfn.IFNA((VLOOKUP(F5325,help!L:M,2,0))*G5325,"غير مسجلة في المشتريات"))</f>
        <v/>
      </c>
    </row>
    <row r="5326" spans="2:12" x14ac:dyDescent="0.2">
      <c r="B5326" s="14">
        <f>COUNTIFS($E$3:E5326,تقرير!$E$4)</f>
        <v>21</v>
      </c>
      <c r="C5326" s="48"/>
      <c r="D5326" s="48"/>
      <c r="E5326" s="48"/>
      <c r="F5326" s="50"/>
      <c r="G5326" s="51"/>
      <c r="H5326" s="128" t="str">
        <f>IF(F5326="","",_xlfn.IFNA(VLOOKUP(F5326,'سجل المشتريات'!E:M,9,0),"غير مسجلة في المشتريات"))</f>
        <v/>
      </c>
      <c r="I5326" s="27" t="str">
        <f>_xlfn.IFNA(VLOOKUP(E5326,الاوردرات!$B$1:$C$600,2,0),"")</f>
        <v/>
      </c>
      <c r="J5326" s="63"/>
      <c r="L5326" s="125" t="str">
        <f>IF(F5326="","",_xlfn.IFNA((VLOOKUP(F5326,help!L:M,2,0))*G5326,"غير مسجلة في المشتريات"))</f>
        <v/>
      </c>
    </row>
    <row r="5327" spans="2:12" x14ac:dyDescent="0.2">
      <c r="B5327" s="14">
        <f>COUNTIFS($E$3:E5327,تقرير!$E$4)</f>
        <v>21</v>
      </c>
      <c r="C5327" s="48"/>
      <c r="D5327" s="48"/>
      <c r="E5327" s="48"/>
      <c r="F5327" s="50"/>
      <c r="G5327" s="51"/>
      <c r="H5327" s="128" t="str">
        <f>IF(F5327="","",_xlfn.IFNA(VLOOKUP(F5327,'سجل المشتريات'!E:M,9,0),"غير مسجلة في المشتريات"))</f>
        <v/>
      </c>
      <c r="I5327" s="27" t="str">
        <f>_xlfn.IFNA(VLOOKUP(E5327,الاوردرات!$B$1:$C$600,2,0),"")</f>
        <v/>
      </c>
      <c r="J5327" s="63"/>
      <c r="L5327" s="125" t="str">
        <f>IF(F5327="","",_xlfn.IFNA((VLOOKUP(F5327,help!L:M,2,0))*G5327,"غير مسجلة في المشتريات"))</f>
        <v/>
      </c>
    </row>
    <row r="5328" spans="2:12" x14ac:dyDescent="0.2">
      <c r="B5328" s="14">
        <f>COUNTIFS($E$3:E5328,تقرير!$E$4)</f>
        <v>21</v>
      </c>
      <c r="C5328" s="48"/>
      <c r="D5328" s="48"/>
      <c r="E5328" s="48"/>
      <c r="F5328" s="50"/>
      <c r="G5328" s="51"/>
      <c r="H5328" s="128" t="str">
        <f>IF(F5328="","",_xlfn.IFNA(VLOOKUP(F5328,'سجل المشتريات'!E:M,9,0),"غير مسجلة في المشتريات"))</f>
        <v/>
      </c>
      <c r="I5328" s="27" t="str">
        <f>_xlfn.IFNA(VLOOKUP(E5328,الاوردرات!$B$1:$C$600,2,0),"")</f>
        <v/>
      </c>
      <c r="J5328" s="63"/>
      <c r="L5328" s="125" t="str">
        <f>IF(F5328="","",_xlfn.IFNA((VLOOKUP(F5328,help!L:M,2,0))*G5328,"غير مسجلة في المشتريات"))</f>
        <v/>
      </c>
    </row>
    <row r="5329" spans="2:12" x14ac:dyDescent="0.2">
      <c r="B5329" s="14">
        <f>COUNTIFS($E$3:E5329,تقرير!$E$4)</f>
        <v>21</v>
      </c>
      <c r="C5329" s="48"/>
      <c r="D5329" s="48"/>
      <c r="E5329" s="48"/>
      <c r="F5329" s="50"/>
      <c r="G5329" s="51"/>
      <c r="H5329" s="128" t="str">
        <f>IF(F5329="","",_xlfn.IFNA(VLOOKUP(F5329,'سجل المشتريات'!E:M,9,0),"غير مسجلة في المشتريات"))</f>
        <v/>
      </c>
      <c r="I5329" s="27" t="str">
        <f>_xlfn.IFNA(VLOOKUP(E5329,الاوردرات!$B$1:$C$600,2,0),"")</f>
        <v/>
      </c>
      <c r="J5329" s="63"/>
      <c r="L5329" s="125" t="str">
        <f>IF(F5329="","",_xlfn.IFNA((VLOOKUP(F5329,help!L:M,2,0))*G5329,"غير مسجلة في المشتريات"))</f>
        <v/>
      </c>
    </row>
    <row r="5330" spans="2:12" x14ac:dyDescent="0.2">
      <c r="B5330" s="14">
        <f>COUNTIFS($E$3:E5330,تقرير!$E$4)</f>
        <v>21</v>
      </c>
      <c r="C5330" s="48"/>
      <c r="D5330" s="48"/>
      <c r="E5330" s="48"/>
      <c r="F5330" s="50"/>
      <c r="G5330" s="51"/>
      <c r="H5330" s="128" t="str">
        <f>IF(F5330="","",_xlfn.IFNA(VLOOKUP(F5330,'سجل المشتريات'!E:M,9,0),"غير مسجلة في المشتريات"))</f>
        <v/>
      </c>
      <c r="I5330" s="27" t="str">
        <f>_xlfn.IFNA(VLOOKUP(E5330,الاوردرات!$B$1:$C$600,2,0),"")</f>
        <v/>
      </c>
      <c r="J5330" s="63"/>
      <c r="L5330" s="125" t="str">
        <f>IF(F5330="","",_xlfn.IFNA((VLOOKUP(F5330,help!L:M,2,0))*G5330,"غير مسجلة في المشتريات"))</f>
        <v/>
      </c>
    </row>
    <row r="5331" spans="2:12" x14ac:dyDescent="0.2">
      <c r="B5331" s="14">
        <f>COUNTIFS($E$3:E5331,تقرير!$E$4)</f>
        <v>21</v>
      </c>
      <c r="C5331" s="48"/>
      <c r="D5331" s="48"/>
      <c r="E5331" s="48"/>
      <c r="F5331" s="50"/>
      <c r="G5331" s="51"/>
      <c r="H5331" s="128" t="str">
        <f>IF(F5331="","",_xlfn.IFNA(VLOOKUP(F5331,'سجل المشتريات'!E:M,9,0),"غير مسجلة في المشتريات"))</f>
        <v/>
      </c>
      <c r="I5331" s="27" t="str">
        <f>_xlfn.IFNA(VLOOKUP(E5331,الاوردرات!$B$1:$C$600,2,0),"")</f>
        <v/>
      </c>
      <c r="J5331" s="63"/>
      <c r="L5331" s="125" t="str">
        <f>IF(F5331="","",_xlfn.IFNA((VLOOKUP(F5331,help!L:M,2,0))*G5331,"غير مسجلة في المشتريات"))</f>
        <v/>
      </c>
    </row>
    <row r="5332" spans="2:12" x14ac:dyDescent="0.2">
      <c r="B5332" s="14">
        <f>COUNTIFS($E$3:E5332,تقرير!$E$4)</f>
        <v>21</v>
      </c>
      <c r="C5332" s="48"/>
      <c r="D5332" s="48"/>
      <c r="E5332" s="48"/>
      <c r="F5332" s="50"/>
      <c r="G5332" s="51"/>
      <c r="H5332" s="128" t="str">
        <f>IF(F5332="","",_xlfn.IFNA(VLOOKUP(F5332,'سجل المشتريات'!E:M,9,0),"غير مسجلة في المشتريات"))</f>
        <v/>
      </c>
      <c r="I5332" s="27" t="str">
        <f>_xlfn.IFNA(VLOOKUP(E5332,الاوردرات!$B$1:$C$600,2,0),"")</f>
        <v/>
      </c>
      <c r="J5332" s="63"/>
      <c r="L5332" s="125" t="str">
        <f>IF(F5332="","",_xlfn.IFNA((VLOOKUP(F5332,help!L:M,2,0))*G5332,"غير مسجلة في المشتريات"))</f>
        <v/>
      </c>
    </row>
    <row r="5333" spans="2:12" x14ac:dyDescent="0.2">
      <c r="B5333" s="14">
        <f>COUNTIFS($E$3:E5333,تقرير!$E$4)</f>
        <v>21</v>
      </c>
      <c r="C5333" s="48"/>
      <c r="D5333" s="48"/>
      <c r="E5333" s="48"/>
      <c r="F5333" s="50"/>
      <c r="G5333" s="51"/>
      <c r="H5333" s="128" t="str">
        <f>IF(F5333="","",_xlfn.IFNA(VLOOKUP(F5333,'سجل المشتريات'!E:M,9,0),"غير مسجلة في المشتريات"))</f>
        <v/>
      </c>
      <c r="I5333" s="27" t="str">
        <f>_xlfn.IFNA(VLOOKUP(E5333,الاوردرات!$B$1:$C$600,2,0),"")</f>
        <v/>
      </c>
      <c r="J5333" s="63"/>
      <c r="L5333" s="125" t="str">
        <f>IF(F5333="","",_xlfn.IFNA((VLOOKUP(F5333,help!L:M,2,0))*G5333,"غير مسجلة في المشتريات"))</f>
        <v/>
      </c>
    </row>
    <row r="5334" spans="2:12" x14ac:dyDescent="0.2">
      <c r="B5334" s="14">
        <f>COUNTIFS($E$3:E5334,تقرير!$E$4)</f>
        <v>21</v>
      </c>
      <c r="C5334" s="48"/>
      <c r="D5334" s="48"/>
      <c r="E5334" s="48"/>
      <c r="F5334" s="50"/>
      <c r="G5334" s="51"/>
      <c r="H5334" s="128" t="str">
        <f>IF(F5334="","",_xlfn.IFNA(VLOOKUP(F5334,'سجل المشتريات'!E:M,9,0),"غير مسجلة في المشتريات"))</f>
        <v/>
      </c>
      <c r="I5334" s="27" t="str">
        <f>_xlfn.IFNA(VLOOKUP(E5334,الاوردرات!$B$1:$C$600,2,0),"")</f>
        <v/>
      </c>
      <c r="J5334" s="63"/>
      <c r="L5334" s="125" t="str">
        <f>IF(F5334="","",_xlfn.IFNA((VLOOKUP(F5334,help!L:M,2,0))*G5334,"غير مسجلة في المشتريات"))</f>
        <v/>
      </c>
    </row>
    <row r="5335" spans="2:12" x14ac:dyDescent="0.2">
      <c r="B5335" s="14">
        <f>COUNTIFS($E$3:E5335,تقرير!$E$4)</f>
        <v>21</v>
      </c>
      <c r="C5335" s="48"/>
      <c r="D5335" s="48"/>
      <c r="E5335" s="48"/>
      <c r="F5335" s="50"/>
      <c r="G5335" s="51"/>
      <c r="H5335" s="128" t="str">
        <f>IF(F5335="","",_xlfn.IFNA(VLOOKUP(F5335,'سجل المشتريات'!E:M,9,0),"غير مسجلة في المشتريات"))</f>
        <v/>
      </c>
      <c r="I5335" s="27" t="str">
        <f>_xlfn.IFNA(VLOOKUP(E5335,الاوردرات!$B$1:$C$600,2,0),"")</f>
        <v/>
      </c>
      <c r="J5335" s="63"/>
      <c r="L5335" s="125" t="str">
        <f>IF(F5335="","",_xlfn.IFNA((VLOOKUP(F5335,help!L:M,2,0))*G5335,"غير مسجلة في المشتريات"))</f>
        <v/>
      </c>
    </row>
    <row r="5336" spans="2:12" x14ac:dyDescent="0.2">
      <c r="B5336" s="14">
        <f>COUNTIFS($E$3:E5336,تقرير!$E$4)</f>
        <v>21</v>
      </c>
      <c r="C5336" s="48"/>
      <c r="D5336" s="48"/>
      <c r="E5336" s="48"/>
      <c r="F5336" s="50"/>
      <c r="G5336" s="51"/>
      <c r="H5336" s="128" t="str">
        <f>IF(F5336="","",_xlfn.IFNA(VLOOKUP(F5336,'سجل المشتريات'!E:M,9,0),"غير مسجلة في المشتريات"))</f>
        <v/>
      </c>
      <c r="I5336" s="27" t="str">
        <f>_xlfn.IFNA(VLOOKUP(E5336,الاوردرات!$B$1:$C$600,2,0),"")</f>
        <v/>
      </c>
      <c r="J5336" s="63"/>
      <c r="L5336" s="125" t="str">
        <f>IF(F5336="","",_xlfn.IFNA((VLOOKUP(F5336,help!L:M,2,0))*G5336,"غير مسجلة في المشتريات"))</f>
        <v/>
      </c>
    </row>
    <row r="5337" spans="2:12" x14ac:dyDescent="0.2">
      <c r="B5337" s="14">
        <f>COUNTIFS($E$3:E5337,تقرير!$E$4)</f>
        <v>21</v>
      </c>
      <c r="C5337" s="48"/>
      <c r="D5337" s="48"/>
      <c r="E5337" s="48"/>
      <c r="F5337" s="50"/>
      <c r="G5337" s="51"/>
      <c r="H5337" s="128" t="str">
        <f>IF(F5337="","",_xlfn.IFNA(VLOOKUP(F5337,'سجل المشتريات'!E:M,9,0),"غير مسجلة في المشتريات"))</f>
        <v/>
      </c>
      <c r="I5337" s="27" t="str">
        <f>_xlfn.IFNA(VLOOKUP(E5337,الاوردرات!$B$1:$C$600,2,0),"")</f>
        <v/>
      </c>
      <c r="J5337" s="63"/>
      <c r="L5337" s="125" t="str">
        <f>IF(F5337="","",_xlfn.IFNA((VLOOKUP(F5337,help!L:M,2,0))*G5337,"غير مسجلة في المشتريات"))</f>
        <v/>
      </c>
    </row>
    <row r="5338" spans="2:12" x14ac:dyDescent="0.2">
      <c r="B5338" s="14">
        <f>COUNTIFS($E$3:E5338,تقرير!$E$4)</f>
        <v>21</v>
      </c>
      <c r="C5338" s="48"/>
      <c r="D5338" s="48"/>
      <c r="E5338" s="48"/>
      <c r="F5338" s="50"/>
      <c r="G5338" s="51"/>
      <c r="H5338" s="128" t="str">
        <f>IF(F5338="","",_xlfn.IFNA(VLOOKUP(F5338,'سجل المشتريات'!E:M,9,0),"غير مسجلة في المشتريات"))</f>
        <v/>
      </c>
      <c r="I5338" s="27" t="str">
        <f>_xlfn.IFNA(VLOOKUP(E5338,الاوردرات!$B$1:$C$600,2,0),"")</f>
        <v/>
      </c>
      <c r="J5338" s="63"/>
      <c r="L5338" s="125" t="str">
        <f>IF(F5338="","",_xlfn.IFNA((VLOOKUP(F5338,help!L:M,2,0))*G5338,"غير مسجلة في المشتريات"))</f>
        <v/>
      </c>
    </row>
    <row r="5339" spans="2:12" x14ac:dyDescent="0.2">
      <c r="B5339" s="14">
        <f>COUNTIFS($E$3:E5339,تقرير!$E$4)</f>
        <v>21</v>
      </c>
      <c r="C5339" s="48"/>
      <c r="D5339" s="48"/>
      <c r="E5339" s="48"/>
      <c r="F5339" s="50"/>
      <c r="G5339" s="51"/>
      <c r="H5339" s="128" t="str">
        <f>IF(F5339="","",_xlfn.IFNA(VLOOKUP(F5339,'سجل المشتريات'!E:M,9,0),"غير مسجلة في المشتريات"))</f>
        <v/>
      </c>
      <c r="I5339" s="27" t="str">
        <f>_xlfn.IFNA(VLOOKUP(E5339,الاوردرات!$B$1:$C$600,2,0),"")</f>
        <v/>
      </c>
      <c r="J5339" s="63"/>
      <c r="L5339" s="125" t="str">
        <f>IF(F5339="","",_xlfn.IFNA((VLOOKUP(F5339,help!L:M,2,0))*G5339,"غير مسجلة في المشتريات"))</f>
        <v/>
      </c>
    </row>
    <row r="5340" spans="2:12" x14ac:dyDescent="0.2">
      <c r="B5340" s="14">
        <f>COUNTIFS($E$3:E5340,تقرير!$E$4)</f>
        <v>21</v>
      </c>
      <c r="C5340" s="48"/>
      <c r="D5340" s="48"/>
      <c r="E5340" s="48"/>
      <c r="F5340" s="50"/>
      <c r="G5340" s="51"/>
      <c r="H5340" s="128" t="str">
        <f>IF(F5340="","",_xlfn.IFNA(VLOOKUP(F5340,'سجل المشتريات'!E:M,9,0),"غير مسجلة في المشتريات"))</f>
        <v/>
      </c>
      <c r="I5340" s="27" t="str">
        <f>_xlfn.IFNA(VLOOKUP(E5340,الاوردرات!$B$1:$C$600,2,0),"")</f>
        <v/>
      </c>
      <c r="J5340" s="63"/>
      <c r="L5340" s="125" t="str">
        <f>IF(F5340="","",_xlfn.IFNA((VLOOKUP(F5340,help!L:M,2,0))*G5340,"غير مسجلة في المشتريات"))</f>
        <v/>
      </c>
    </row>
    <row r="5341" spans="2:12" x14ac:dyDescent="0.2">
      <c r="B5341" s="14">
        <f>COUNTIFS($E$3:E5341,تقرير!$E$4)</f>
        <v>21</v>
      </c>
      <c r="C5341" s="48"/>
      <c r="D5341" s="48"/>
      <c r="E5341" s="48"/>
      <c r="F5341" s="50"/>
      <c r="G5341" s="51"/>
      <c r="H5341" s="128" t="str">
        <f>IF(F5341="","",_xlfn.IFNA(VLOOKUP(F5341,'سجل المشتريات'!E:M,9,0),"غير مسجلة في المشتريات"))</f>
        <v/>
      </c>
      <c r="I5341" s="27" t="str">
        <f>_xlfn.IFNA(VLOOKUP(E5341,الاوردرات!$B$1:$C$600,2,0),"")</f>
        <v/>
      </c>
      <c r="J5341" s="63"/>
      <c r="L5341" s="125" t="str">
        <f>IF(F5341="","",_xlfn.IFNA((VLOOKUP(F5341,help!L:M,2,0))*G5341,"غير مسجلة في المشتريات"))</f>
        <v/>
      </c>
    </row>
    <row r="5342" spans="2:12" x14ac:dyDescent="0.2">
      <c r="B5342" s="14">
        <f>COUNTIFS($E$3:E5342,تقرير!$E$4)</f>
        <v>21</v>
      </c>
      <c r="C5342" s="48"/>
      <c r="D5342" s="48"/>
      <c r="E5342" s="48"/>
      <c r="F5342" s="50"/>
      <c r="G5342" s="51"/>
      <c r="H5342" s="128" t="str">
        <f>IF(F5342="","",_xlfn.IFNA(VLOOKUP(F5342,'سجل المشتريات'!E:M,9,0),"غير مسجلة في المشتريات"))</f>
        <v/>
      </c>
      <c r="I5342" s="27" t="str">
        <f>_xlfn.IFNA(VLOOKUP(E5342,الاوردرات!$B$1:$C$600,2,0),"")</f>
        <v/>
      </c>
      <c r="J5342" s="63"/>
      <c r="L5342" s="125" t="str">
        <f>IF(F5342="","",_xlfn.IFNA((VLOOKUP(F5342,help!L:M,2,0))*G5342,"غير مسجلة في المشتريات"))</f>
        <v/>
      </c>
    </row>
    <row r="5343" spans="2:12" x14ac:dyDescent="0.2">
      <c r="B5343" s="14">
        <f>COUNTIFS($E$3:E5343,تقرير!$E$4)</f>
        <v>21</v>
      </c>
      <c r="C5343" s="48"/>
      <c r="D5343" s="48"/>
      <c r="E5343" s="48"/>
      <c r="F5343" s="50"/>
      <c r="G5343" s="51"/>
      <c r="H5343" s="128" t="str">
        <f>IF(F5343="","",_xlfn.IFNA(VLOOKUP(F5343,'سجل المشتريات'!E:M,9,0),"غير مسجلة في المشتريات"))</f>
        <v/>
      </c>
      <c r="I5343" s="27" t="str">
        <f>_xlfn.IFNA(VLOOKUP(E5343,الاوردرات!$B$1:$C$600,2,0),"")</f>
        <v/>
      </c>
      <c r="J5343" s="63"/>
      <c r="L5343" s="125" t="str">
        <f>IF(F5343="","",_xlfn.IFNA((VLOOKUP(F5343,help!L:M,2,0))*G5343,"غير مسجلة في المشتريات"))</f>
        <v/>
      </c>
    </row>
    <row r="5344" spans="2:12" x14ac:dyDescent="0.2">
      <c r="B5344" s="14">
        <f>COUNTIFS($E$3:E5344,تقرير!$E$4)</f>
        <v>21</v>
      </c>
      <c r="C5344" s="48"/>
      <c r="D5344" s="48"/>
      <c r="E5344" s="48"/>
      <c r="F5344" s="50"/>
      <c r="G5344" s="51"/>
      <c r="H5344" s="128" t="str">
        <f>IF(F5344="","",_xlfn.IFNA(VLOOKUP(F5344,'سجل المشتريات'!E:M,9,0),"غير مسجلة في المشتريات"))</f>
        <v/>
      </c>
      <c r="I5344" s="27" t="str">
        <f>_xlfn.IFNA(VLOOKUP(E5344,الاوردرات!$B$1:$C$600,2,0),"")</f>
        <v/>
      </c>
      <c r="J5344" s="63"/>
      <c r="L5344" s="125" t="str">
        <f>IF(F5344="","",_xlfn.IFNA((VLOOKUP(F5344,help!L:M,2,0))*G5344,"غير مسجلة في المشتريات"))</f>
        <v/>
      </c>
    </row>
    <row r="5345" spans="2:12" x14ac:dyDescent="0.2">
      <c r="B5345" s="14">
        <f>COUNTIFS($E$3:E5345,تقرير!$E$4)</f>
        <v>21</v>
      </c>
      <c r="C5345" s="48"/>
      <c r="D5345" s="48"/>
      <c r="E5345" s="48"/>
      <c r="F5345" s="50"/>
      <c r="G5345" s="51"/>
      <c r="H5345" s="128" t="str">
        <f>IF(F5345="","",_xlfn.IFNA(VLOOKUP(F5345,'سجل المشتريات'!E:M,9,0),"غير مسجلة في المشتريات"))</f>
        <v/>
      </c>
      <c r="I5345" s="27" t="str">
        <f>_xlfn.IFNA(VLOOKUP(E5345,الاوردرات!$B$1:$C$600,2,0),"")</f>
        <v/>
      </c>
      <c r="J5345" s="63"/>
      <c r="L5345" s="125" t="str">
        <f>IF(F5345="","",_xlfn.IFNA((VLOOKUP(F5345,help!L:M,2,0))*G5345,"غير مسجلة في المشتريات"))</f>
        <v/>
      </c>
    </row>
    <row r="5346" spans="2:12" x14ac:dyDescent="0.2">
      <c r="B5346" s="14">
        <f>COUNTIFS($E$3:E5346,تقرير!$E$4)</f>
        <v>21</v>
      </c>
      <c r="C5346" s="48"/>
      <c r="D5346" s="48"/>
      <c r="E5346" s="48"/>
      <c r="F5346" s="50"/>
      <c r="G5346" s="51"/>
      <c r="H5346" s="128" t="str">
        <f>IF(F5346="","",_xlfn.IFNA(VLOOKUP(F5346,'سجل المشتريات'!E:M,9,0),"غير مسجلة في المشتريات"))</f>
        <v/>
      </c>
      <c r="I5346" s="27" t="str">
        <f>_xlfn.IFNA(VLOOKUP(E5346,الاوردرات!$B$1:$C$600,2,0),"")</f>
        <v/>
      </c>
      <c r="J5346" s="63"/>
      <c r="L5346" s="125" t="str">
        <f>IF(F5346="","",_xlfn.IFNA((VLOOKUP(F5346,help!L:M,2,0))*G5346,"غير مسجلة في المشتريات"))</f>
        <v/>
      </c>
    </row>
    <row r="5347" spans="2:12" x14ac:dyDescent="0.2">
      <c r="B5347" s="14">
        <f>COUNTIFS($E$3:E5347,تقرير!$E$4)</f>
        <v>21</v>
      </c>
      <c r="C5347" s="48"/>
      <c r="D5347" s="48"/>
      <c r="E5347" s="48"/>
      <c r="F5347" s="50"/>
      <c r="G5347" s="51"/>
      <c r="H5347" s="128" t="str">
        <f>IF(F5347="","",_xlfn.IFNA(VLOOKUP(F5347,'سجل المشتريات'!E:M,9,0),"غير مسجلة في المشتريات"))</f>
        <v/>
      </c>
      <c r="I5347" s="27" t="str">
        <f>_xlfn.IFNA(VLOOKUP(E5347,الاوردرات!$B$1:$C$600,2,0),"")</f>
        <v/>
      </c>
      <c r="J5347" s="63"/>
      <c r="L5347" s="125" t="str">
        <f>IF(F5347="","",_xlfn.IFNA((VLOOKUP(F5347,help!L:M,2,0))*G5347,"غير مسجلة في المشتريات"))</f>
        <v/>
      </c>
    </row>
    <row r="5348" spans="2:12" x14ac:dyDescent="0.2">
      <c r="B5348" s="14">
        <f>COUNTIFS($E$3:E5348,تقرير!$E$4)</f>
        <v>21</v>
      </c>
      <c r="C5348" s="48"/>
      <c r="D5348" s="48"/>
      <c r="E5348" s="48"/>
      <c r="F5348" s="50"/>
      <c r="G5348" s="51"/>
      <c r="H5348" s="128" t="str">
        <f>IF(F5348="","",_xlfn.IFNA(VLOOKUP(F5348,'سجل المشتريات'!E:M,9,0),"غير مسجلة في المشتريات"))</f>
        <v/>
      </c>
      <c r="I5348" s="27" t="str">
        <f>_xlfn.IFNA(VLOOKUP(E5348,الاوردرات!$B$1:$C$600,2,0),"")</f>
        <v/>
      </c>
      <c r="J5348" s="63"/>
      <c r="L5348" s="125" t="str">
        <f>IF(F5348="","",_xlfn.IFNA((VLOOKUP(F5348,help!L:M,2,0))*G5348,"غير مسجلة في المشتريات"))</f>
        <v/>
      </c>
    </row>
    <row r="5349" spans="2:12" x14ac:dyDescent="0.2">
      <c r="B5349" s="14">
        <f>COUNTIFS($E$3:E5349,تقرير!$E$4)</f>
        <v>21</v>
      </c>
      <c r="C5349" s="48"/>
      <c r="D5349" s="48"/>
      <c r="E5349" s="48"/>
      <c r="F5349" s="50"/>
      <c r="G5349" s="51"/>
      <c r="H5349" s="128" t="str">
        <f>IF(F5349="","",_xlfn.IFNA(VLOOKUP(F5349,'سجل المشتريات'!E:M,9,0),"غير مسجلة في المشتريات"))</f>
        <v/>
      </c>
      <c r="I5349" s="27" t="str">
        <f>_xlfn.IFNA(VLOOKUP(E5349,الاوردرات!$B$1:$C$600,2,0),"")</f>
        <v/>
      </c>
      <c r="J5349" s="63"/>
      <c r="L5349" s="125" t="str">
        <f>IF(F5349="","",_xlfn.IFNA((VLOOKUP(F5349,help!L:M,2,0))*G5349,"غير مسجلة في المشتريات"))</f>
        <v/>
      </c>
    </row>
    <row r="5350" spans="2:12" x14ac:dyDescent="0.2">
      <c r="B5350" s="14">
        <f>COUNTIFS($E$3:E5350,تقرير!$E$4)</f>
        <v>21</v>
      </c>
      <c r="C5350" s="48"/>
      <c r="D5350" s="48"/>
      <c r="E5350" s="48"/>
      <c r="F5350" s="50"/>
      <c r="G5350" s="51"/>
      <c r="H5350" s="128" t="str">
        <f>IF(F5350="","",_xlfn.IFNA(VLOOKUP(F5350,'سجل المشتريات'!E:M,9,0),"غير مسجلة في المشتريات"))</f>
        <v/>
      </c>
      <c r="I5350" s="27" t="str">
        <f>_xlfn.IFNA(VLOOKUP(E5350,الاوردرات!$B$1:$C$600,2,0),"")</f>
        <v/>
      </c>
      <c r="J5350" s="63"/>
      <c r="L5350" s="125" t="str">
        <f>IF(F5350="","",_xlfn.IFNA((VLOOKUP(F5350,help!L:M,2,0))*G5350,"غير مسجلة في المشتريات"))</f>
        <v/>
      </c>
    </row>
    <row r="5351" spans="2:12" x14ac:dyDescent="0.2">
      <c r="B5351" s="14">
        <f>COUNTIFS($E$3:E5351,تقرير!$E$4)</f>
        <v>21</v>
      </c>
      <c r="C5351" s="48"/>
      <c r="D5351" s="48"/>
      <c r="E5351" s="48"/>
      <c r="F5351" s="50"/>
      <c r="G5351" s="51"/>
      <c r="H5351" s="128" t="str">
        <f>IF(F5351="","",_xlfn.IFNA(VLOOKUP(F5351,'سجل المشتريات'!E:M,9,0),"غير مسجلة في المشتريات"))</f>
        <v/>
      </c>
      <c r="I5351" s="27" t="str">
        <f>_xlfn.IFNA(VLOOKUP(E5351,الاوردرات!$B$1:$C$600,2,0),"")</f>
        <v/>
      </c>
      <c r="J5351" s="63"/>
      <c r="L5351" s="125" t="str">
        <f>IF(F5351="","",_xlfn.IFNA((VLOOKUP(F5351,help!L:M,2,0))*G5351,"غير مسجلة في المشتريات"))</f>
        <v/>
      </c>
    </row>
    <row r="5352" spans="2:12" x14ac:dyDescent="0.2">
      <c r="B5352" s="14">
        <f>COUNTIFS($E$3:E5352,تقرير!$E$4)</f>
        <v>21</v>
      </c>
      <c r="C5352" s="48"/>
      <c r="D5352" s="48"/>
      <c r="E5352" s="48"/>
      <c r="F5352" s="50"/>
      <c r="G5352" s="51"/>
      <c r="H5352" s="128" t="str">
        <f>IF(F5352="","",_xlfn.IFNA(VLOOKUP(F5352,'سجل المشتريات'!E:M,9,0),"غير مسجلة في المشتريات"))</f>
        <v/>
      </c>
      <c r="I5352" s="27" t="str">
        <f>_xlfn.IFNA(VLOOKUP(E5352,الاوردرات!$B$1:$C$600,2,0),"")</f>
        <v/>
      </c>
      <c r="J5352" s="63"/>
      <c r="L5352" s="125" t="str">
        <f>IF(F5352="","",_xlfn.IFNA((VLOOKUP(F5352,help!L:M,2,0))*G5352,"غير مسجلة في المشتريات"))</f>
        <v/>
      </c>
    </row>
    <row r="5353" spans="2:12" x14ac:dyDescent="0.2">
      <c r="B5353" s="14">
        <f>COUNTIFS($E$3:E5353,تقرير!$E$4)</f>
        <v>21</v>
      </c>
      <c r="C5353" s="48"/>
      <c r="D5353" s="48"/>
      <c r="E5353" s="48"/>
      <c r="F5353" s="50"/>
      <c r="G5353" s="51"/>
      <c r="H5353" s="128" t="str">
        <f>IF(F5353="","",_xlfn.IFNA(VLOOKUP(F5353,'سجل المشتريات'!E:M,9,0),"غير مسجلة في المشتريات"))</f>
        <v/>
      </c>
      <c r="I5353" s="27" t="str">
        <f>_xlfn.IFNA(VLOOKUP(E5353,الاوردرات!$B$1:$C$600,2,0),"")</f>
        <v/>
      </c>
      <c r="J5353" s="63"/>
      <c r="L5353" s="125" t="str">
        <f>IF(F5353="","",_xlfn.IFNA((VLOOKUP(F5353,help!L:M,2,0))*G5353,"غير مسجلة في المشتريات"))</f>
        <v/>
      </c>
    </row>
    <row r="5354" spans="2:12" x14ac:dyDescent="0.2">
      <c r="B5354" s="14">
        <f>COUNTIFS($E$3:E5354,تقرير!$E$4)</f>
        <v>21</v>
      </c>
      <c r="C5354" s="48"/>
      <c r="D5354" s="48"/>
      <c r="E5354" s="48"/>
      <c r="F5354" s="50"/>
      <c r="G5354" s="51"/>
      <c r="H5354" s="128" t="str">
        <f>IF(F5354="","",_xlfn.IFNA(VLOOKUP(F5354,'سجل المشتريات'!E:M,9,0),"غير مسجلة في المشتريات"))</f>
        <v/>
      </c>
      <c r="I5354" s="27" t="str">
        <f>_xlfn.IFNA(VLOOKUP(E5354,الاوردرات!$B$1:$C$600,2,0),"")</f>
        <v/>
      </c>
      <c r="J5354" s="63"/>
      <c r="L5354" s="125" t="str">
        <f>IF(F5354="","",_xlfn.IFNA((VLOOKUP(F5354,help!L:M,2,0))*G5354,"غير مسجلة في المشتريات"))</f>
        <v/>
      </c>
    </row>
    <row r="5355" spans="2:12" x14ac:dyDescent="0.2">
      <c r="B5355" s="14">
        <f>COUNTIFS($E$3:E5355,تقرير!$E$4)</f>
        <v>21</v>
      </c>
      <c r="C5355" s="48"/>
      <c r="D5355" s="48"/>
      <c r="E5355" s="48"/>
      <c r="F5355" s="50"/>
      <c r="G5355" s="51"/>
      <c r="H5355" s="128" t="str">
        <f>IF(F5355="","",_xlfn.IFNA(VLOOKUP(F5355,'سجل المشتريات'!E:M,9,0),"غير مسجلة في المشتريات"))</f>
        <v/>
      </c>
      <c r="I5355" s="27" t="str">
        <f>_xlfn.IFNA(VLOOKUP(E5355,الاوردرات!$B$1:$C$600,2,0),"")</f>
        <v/>
      </c>
      <c r="J5355" s="63"/>
      <c r="L5355" s="125" t="str">
        <f>IF(F5355="","",_xlfn.IFNA((VLOOKUP(F5355,help!L:M,2,0))*G5355,"غير مسجلة في المشتريات"))</f>
        <v/>
      </c>
    </row>
    <row r="5356" spans="2:12" x14ac:dyDescent="0.2">
      <c r="B5356" s="14">
        <f>COUNTIFS($E$3:E5356,تقرير!$E$4)</f>
        <v>21</v>
      </c>
      <c r="C5356" s="48"/>
      <c r="D5356" s="48"/>
      <c r="E5356" s="48"/>
      <c r="F5356" s="50"/>
      <c r="G5356" s="51"/>
      <c r="H5356" s="128" t="str">
        <f>IF(F5356="","",_xlfn.IFNA(VLOOKUP(F5356,'سجل المشتريات'!E:M,9,0),"غير مسجلة في المشتريات"))</f>
        <v/>
      </c>
      <c r="I5356" s="27" t="str">
        <f>_xlfn.IFNA(VLOOKUP(E5356,الاوردرات!$B$1:$C$600,2,0),"")</f>
        <v/>
      </c>
      <c r="J5356" s="63"/>
      <c r="L5356" s="125" t="str">
        <f>IF(F5356="","",_xlfn.IFNA((VLOOKUP(F5356,help!L:M,2,0))*G5356,"غير مسجلة في المشتريات"))</f>
        <v/>
      </c>
    </row>
    <row r="5357" spans="2:12" x14ac:dyDescent="0.2">
      <c r="B5357" s="14">
        <f>COUNTIFS($E$3:E5357,تقرير!$E$4)</f>
        <v>21</v>
      </c>
      <c r="C5357" s="48"/>
      <c r="D5357" s="48"/>
      <c r="E5357" s="48"/>
      <c r="F5357" s="50"/>
      <c r="G5357" s="51"/>
      <c r="H5357" s="128" t="str">
        <f>IF(F5357="","",_xlfn.IFNA(VLOOKUP(F5357,'سجل المشتريات'!E:M,9,0),"غير مسجلة في المشتريات"))</f>
        <v/>
      </c>
      <c r="I5357" s="27" t="str">
        <f>_xlfn.IFNA(VLOOKUP(E5357,الاوردرات!$B$1:$C$600,2,0),"")</f>
        <v/>
      </c>
      <c r="J5357" s="63"/>
      <c r="L5357" s="125" t="str">
        <f>IF(F5357="","",_xlfn.IFNA((VLOOKUP(F5357,help!L:M,2,0))*G5357,"غير مسجلة في المشتريات"))</f>
        <v/>
      </c>
    </row>
    <row r="5358" spans="2:12" x14ac:dyDescent="0.2">
      <c r="B5358" s="14">
        <f>COUNTIFS($E$3:E5358,تقرير!$E$4)</f>
        <v>21</v>
      </c>
      <c r="C5358" s="48"/>
      <c r="D5358" s="48"/>
      <c r="E5358" s="48"/>
      <c r="F5358" s="50"/>
      <c r="G5358" s="51"/>
      <c r="H5358" s="128" t="str">
        <f>IF(F5358="","",_xlfn.IFNA(VLOOKUP(F5358,'سجل المشتريات'!E:M,9,0),"غير مسجلة في المشتريات"))</f>
        <v/>
      </c>
      <c r="I5358" s="27" t="str">
        <f>_xlfn.IFNA(VLOOKUP(E5358,الاوردرات!$B$1:$C$600,2,0),"")</f>
        <v/>
      </c>
      <c r="J5358" s="63"/>
      <c r="L5358" s="125" t="str">
        <f>IF(F5358="","",_xlfn.IFNA((VLOOKUP(F5358,help!L:M,2,0))*G5358,"غير مسجلة في المشتريات"))</f>
        <v/>
      </c>
    </row>
    <row r="5359" spans="2:12" x14ac:dyDescent="0.2">
      <c r="B5359" s="14">
        <f>COUNTIFS($E$3:E5359,تقرير!$E$4)</f>
        <v>21</v>
      </c>
      <c r="C5359" s="48"/>
      <c r="D5359" s="48"/>
      <c r="E5359" s="48"/>
      <c r="F5359" s="50"/>
      <c r="G5359" s="51"/>
      <c r="H5359" s="128" t="str">
        <f>IF(F5359="","",_xlfn.IFNA(VLOOKUP(F5359,'سجل المشتريات'!E:M,9,0),"غير مسجلة في المشتريات"))</f>
        <v/>
      </c>
      <c r="I5359" s="27" t="str">
        <f>_xlfn.IFNA(VLOOKUP(E5359,الاوردرات!$B$1:$C$600,2,0),"")</f>
        <v/>
      </c>
      <c r="J5359" s="63"/>
      <c r="L5359" s="125" t="str">
        <f>IF(F5359="","",_xlfn.IFNA((VLOOKUP(F5359,help!L:M,2,0))*G5359,"غير مسجلة في المشتريات"))</f>
        <v/>
      </c>
    </row>
    <row r="5360" spans="2:12" x14ac:dyDescent="0.2">
      <c r="B5360" s="14">
        <f>COUNTIFS($E$3:E5360,تقرير!$E$4)</f>
        <v>21</v>
      </c>
      <c r="C5360" s="48"/>
      <c r="D5360" s="48"/>
      <c r="E5360" s="48"/>
      <c r="F5360" s="50"/>
      <c r="G5360" s="51"/>
      <c r="H5360" s="128" t="str">
        <f>IF(F5360="","",_xlfn.IFNA(VLOOKUP(F5360,'سجل المشتريات'!E:M,9,0),"غير مسجلة في المشتريات"))</f>
        <v/>
      </c>
      <c r="I5360" s="27" t="str">
        <f>_xlfn.IFNA(VLOOKUP(E5360,الاوردرات!$B$1:$C$600,2,0),"")</f>
        <v/>
      </c>
      <c r="J5360" s="63"/>
      <c r="L5360" s="125" t="str">
        <f>IF(F5360="","",_xlfn.IFNA((VLOOKUP(F5360,help!L:M,2,0))*G5360,"غير مسجلة في المشتريات"))</f>
        <v/>
      </c>
    </row>
    <row r="5361" spans="2:12" x14ac:dyDescent="0.2">
      <c r="B5361" s="14">
        <f>COUNTIFS($E$3:E5361,تقرير!$E$4)</f>
        <v>21</v>
      </c>
      <c r="C5361" s="48"/>
      <c r="D5361" s="48"/>
      <c r="E5361" s="48"/>
      <c r="F5361" s="50"/>
      <c r="G5361" s="51"/>
      <c r="H5361" s="128" t="str">
        <f>IF(F5361="","",_xlfn.IFNA(VLOOKUP(F5361,'سجل المشتريات'!E:M,9,0),"غير مسجلة في المشتريات"))</f>
        <v/>
      </c>
      <c r="I5361" s="27" t="str">
        <f>_xlfn.IFNA(VLOOKUP(E5361,الاوردرات!$B$1:$C$600,2,0),"")</f>
        <v/>
      </c>
      <c r="J5361" s="63"/>
      <c r="L5361" s="125" t="str">
        <f>IF(F5361="","",_xlfn.IFNA((VLOOKUP(F5361,help!L:M,2,0))*G5361,"غير مسجلة في المشتريات"))</f>
        <v/>
      </c>
    </row>
    <row r="5362" spans="2:12" x14ac:dyDescent="0.2">
      <c r="B5362" s="14">
        <f>COUNTIFS($E$3:E5362,تقرير!$E$4)</f>
        <v>21</v>
      </c>
      <c r="C5362" s="48"/>
      <c r="D5362" s="48"/>
      <c r="E5362" s="48"/>
      <c r="F5362" s="50"/>
      <c r="G5362" s="51"/>
      <c r="H5362" s="128" t="str">
        <f>IF(F5362="","",_xlfn.IFNA(VLOOKUP(F5362,'سجل المشتريات'!E:M,9,0),"غير مسجلة في المشتريات"))</f>
        <v/>
      </c>
      <c r="I5362" s="27" t="str">
        <f>_xlfn.IFNA(VLOOKUP(E5362,الاوردرات!$B$1:$C$600,2,0),"")</f>
        <v/>
      </c>
      <c r="J5362" s="63"/>
      <c r="L5362" s="125" t="str">
        <f>IF(F5362="","",_xlfn.IFNA((VLOOKUP(F5362,help!L:M,2,0))*G5362,"غير مسجلة في المشتريات"))</f>
        <v/>
      </c>
    </row>
    <row r="5363" spans="2:12" x14ac:dyDescent="0.2">
      <c r="B5363" s="14">
        <f>COUNTIFS($E$3:E5363,تقرير!$E$4)</f>
        <v>21</v>
      </c>
      <c r="C5363" s="48"/>
      <c r="D5363" s="48"/>
      <c r="E5363" s="48"/>
      <c r="F5363" s="50"/>
      <c r="G5363" s="51"/>
      <c r="H5363" s="128" t="str">
        <f>IF(F5363="","",_xlfn.IFNA(VLOOKUP(F5363,'سجل المشتريات'!E:M,9,0),"غير مسجلة في المشتريات"))</f>
        <v/>
      </c>
      <c r="I5363" s="27" t="str">
        <f>_xlfn.IFNA(VLOOKUP(E5363,الاوردرات!$B$1:$C$600,2,0),"")</f>
        <v/>
      </c>
      <c r="J5363" s="63"/>
      <c r="L5363" s="125" t="str">
        <f>IF(F5363="","",_xlfn.IFNA((VLOOKUP(F5363,help!L:M,2,0))*G5363,"غير مسجلة في المشتريات"))</f>
        <v/>
      </c>
    </row>
    <row r="5364" spans="2:12" x14ac:dyDescent="0.2">
      <c r="B5364" s="14">
        <f>COUNTIFS($E$3:E5364,تقرير!$E$4)</f>
        <v>21</v>
      </c>
      <c r="C5364" s="48"/>
      <c r="D5364" s="48"/>
      <c r="E5364" s="48"/>
      <c r="F5364" s="50"/>
      <c r="G5364" s="51"/>
      <c r="H5364" s="128" t="str">
        <f>IF(F5364="","",_xlfn.IFNA(VLOOKUP(F5364,'سجل المشتريات'!E:M,9,0),"غير مسجلة في المشتريات"))</f>
        <v/>
      </c>
      <c r="I5364" s="27" t="str">
        <f>_xlfn.IFNA(VLOOKUP(E5364,الاوردرات!$B$1:$C$600,2,0),"")</f>
        <v/>
      </c>
      <c r="J5364" s="63"/>
      <c r="L5364" s="125" t="str">
        <f>IF(F5364="","",_xlfn.IFNA((VLOOKUP(F5364,help!L:M,2,0))*G5364,"غير مسجلة في المشتريات"))</f>
        <v/>
      </c>
    </row>
    <row r="5365" spans="2:12" x14ac:dyDescent="0.2">
      <c r="B5365" s="14">
        <f>COUNTIFS($E$3:E5365,تقرير!$E$4)</f>
        <v>21</v>
      </c>
      <c r="C5365" s="48"/>
      <c r="D5365" s="48"/>
      <c r="E5365" s="48"/>
      <c r="F5365" s="50"/>
      <c r="G5365" s="51"/>
      <c r="H5365" s="128" t="str">
        <f>IF(F5365="","",_xlfn.IFNA(VLOOKUP(F5365,'سجل المشتريات'!E:M,9,0),"غير مسجلة في المشتريات"))</f>
        <v/>
      </c>
      <c r="I5365" s="27" t="str">
        <f>_xlfn.IFNA(VLOOKUP(E5365,الاوردرات!$B$1:$C$600,2,0),"")</f>
        <v/>
      </c>
      <c r="J5365" s="63"/>
      <c r="L5365" s="125" t="str">
        <f>IF(F5365="","",_xlfn.IFNA((VLOOKUP(F5365,help!L:M,2,0))*G5365,"غير مسجلة في المشتريات"))</f>
        <v/>
      </c>
    </row>
    <row r="5366" spans="2:12" x14ac:dyDescent="0.2">
      <c r="B5366" s="14">
        <f>COUNTIFS($E$3:E5366,تقرير!$E$4)</f>
        <v>21</v>
      </c>
      <c r="C5366" s="48"/>
      <c r="D5366" s="48"/>
      <c r="E5366" s="48"/>
      <c r="F5366" s="50"/>
      <c r="G5366" s="51"/>
      <c r="H5366" s="128" t="str">
        <f>IF(F5366="","",_xlfn.IFNA(VLOOKUP(F5366,'سجل المشتريات'!E:M,9,0),"غير مسجلة في المشتريات"))</f>
        <v/>
      </c>
      <c r="I5366" s="27" t="str">
        <f>_xlfn.IFNA(VLOOKUP(E5366,الاوردرات!$B$1:$C$600,2,0),"")</f>
        <v/>
      </c>
      <c r="J5366" s="63"/>
      <c r="L5366" s="125" t="str">
        <f>IF(F5366="","",_xlfn.IFNA((VLOOKUP(F5366,help!L:M,2,0))*G5366,"غير مسجلة في المشتريات"))</f>
        <v/>
      </c>
    </row>
    <row r="5367" spans="2:12" x14ac:dyDescent="0.2">
      <c r="B5367" s="14">
        <f>COUNTIFS($E$3:E5367,تقرير!$E$4)</f>
        <v>21</v>
      </c>
      <c r="C5367" s="48"/>
      <c r="D5367" s="48"/>
      <c r="E5367" s="48"/>
      <c r="F5367" s="50"/>
      <c r="G5367" s="51"/>
      <c r="H5367" s="128" t="str">
        <f>IF(F5367="","",_xlfn.IFNA(VLOOKUP(F5367,'سجل المشتريات'!E:M,9,0),"غير مسجلة في المشتريات"))</f>
        <v/>
      </c>
      <c r="I5367" s="27" t="str">
        <f>_xlfn.IFNA(VLOOKUP(E5367,الاوردرات!$B$1:$C$600,2,0),"")</f>
        <v/>
      </c>
      <c r="J5367" s="63"/>
      <c r="L5367" s="125" t="str">
        <f>IF(F5367="","",_xlfn.IFNA((VLOOKUP(F5367,help!L:M,2,0))*G5367,"غير مسجلة في المشتريات"))</f>
        <v/>
      </c>
    </row>
    <row r="5368" spans="2:12" x14ac:dyDescent="0.2">
      <c r="B5368" s="14">
        <f>COUNTIFS($E$3:E5368,تقرير!$E$4)</f>
        <v>21</v>
      </c>
      <c r="C5368" s="48"/>
      <c r="D5368" s="48"/>
      <c r="E5368" s="48"/>
      <c r="F5368" s="50"/>
      <c r="G5368" s="51"/>
      <c r="H5368" s="128" t="str">
        <f>IF(F5368="","",_xlfn.IFNA(VLOOKUP(F5368,'سجل المشتريات'!E:M,9,0),"غير مسجلة في المشتريات"))</f>
        <v/>
      </c>
      <c r="I5368" s="27" t="str">
        <f>_xlfn.IFNA(VLOOKUP(E5368,الاوردرات!$B$1:$C$600,2,0),"")</f>
        <v/>
      </c>
      <c r="J5368" s="63"/>
      <c r="L5368" s="125" t="str">
        <f>IF(F5368="","",_xlfn.IFNA((VLOOKUP(F5368,help!L:M,2,0))*G5368,"غير مسجلة في المشتريات"))</f>
        <v/>
      </c>
    </row>
    <row r="5369" spans="2:12" x14ac:dyDescent="0.2">
      <c r="B5369" s="14">
        <f>COUNTIFS($E$3:E5369,تقرير!$E$4)</f>
        <v>21</v>
      </c>
      <c r="C5369" s="48"/>
      <c r="D5369" s="48"/>
      <c r="E5369" s="48"/>
      <c r="F5369" s="50"/>
      <c r="G5369" s="51"/>
      <c r="H5369" s="128" t="str">
        <f>IF(F5369="","",_xlfn.IFNA(VLOOKUP(F5369,'سجل المشتريات'!E:M,9,0),"غير مسجلة في المشتريات"))</f>
        <v/>
      </c>
      <c r="I5369" s="27" t="str">
        <f>_xlfn.IFNA(VLOOKUP(E5369,الاوردرات!$B$1:$C$600,2,0),"")</f>
        <v/>
      </c>
      <c r="J5369" s="63"/>
      <c r="L5369" s="125" t="str">
        <f>IF(F5369="","",_xlfn.IFNA((VLOOKUP(F5369,help!L:M,2,0))*G5369,"غير مسجلة في المشتريات"))</f>
        <v/>
      </c>
    </row>
    <row r="5370" spans="2:12" x14ac:dyDescent="0.2">
      <c r="B5370" s="14">
        <f>COUNTIFS($E$3:E5370,تقرير!$E$4)</f>
        <v>21</v>
      </c>
      <c r="C5370" s="48"/>
      <c r="D5370" s="48"/>
      <c r="E5370" s="48"/>
      <c r="F5370" s="50"/>
      <c r="G5370" s="51"/>
      <c r="H5370" s="128" t="str">
        <f>IF(F5370="","",_xlfn.IFNA(VLOOKUP(F5370,'سجل المشتريات'!E:M,9,0),"غير مسجلة في المشتريات"))</f>
        <v/>
      </c>
      <c r="I5370" s="27" t="str">
        <f>_xlfn.IFNA(VLOOKUP(E5370,الاوردرات!$B$1:$C$600,2,0),"")</f>
        <v/>
      </c>
      <c r="J5370" s="63"/>
      <c r="L5370" s="125" t="str">
        <f>IF(F5370="","",_xlfn.IFNA((VLOOKUP(F5370,help!L:M,2,0))*G5370,"غير مسجلة في المشتريات"))</f>
        <v/>
      </c>
    </row>
    <row r="5371" spans="2:12" x14ac:dyDescent="0.2">
      <c r="B5371" s="14">
        <f>COUNTIFS($E$3:E5371,تقرير!$E$4)</f>
        <v>21</v>
      </c>
      <c r="C5371" s="48"/>
      <c r="D5371" s="48"/>
      <c r="E5371" s="48"/>
      <c r="F5371" s="50"/>
      <c r="G5371" s="51"/>
      <c r="H5371" s="128" t="str">
        <f>IF(F5371="","",_xlfn.IFNA(VLOOKUP(F5371,'سجل المشتريات'!E:M,9,0),"غير مسجلة في المشتريات"))</f>
        <v/>
      </c>
      <c r="I5371" s="27" t="str">
        <f>_xlfn.IFNA(VLOOKUP(E5371,الاوردرات!$B$1:$C$600,2,0),"")</f>
        <v/>
      </c>
      <c r="J5371" s="63"/>
      <c r="L5371" s="125" t="str">
        <f>IF(F5371="","",_xlfn.IFNA((VLOOKUP(F5371,help!L:M,2,0))*G5371,"غير مسجلة في المشتريات"))</f>
        <v/>
      </c>
    </row>
    <row r="5372" spans="2:12" x14ac:dyDescent="0.2">
      <c r="B5372" s="14">
        <f>COUNTIFS($E$3:E5372,تقرير!$E$4)</f>
        <v>21</v>
      </c>
      <c r="C5372" s="48"/>
      <c r="D5372" s="48"/>
      <c r="E5372" s="48"/>
      <c r="F5372" s="50"/>
      <c r="G5372" s="51"/>
      <c r="H5372" s="128" t="str">
        <f>IF(F5372="","",_xlfn.IFNA(VLOOKUP(F5372,'سجل المشتريات'!E:M,9,0),"غير مسجلة في المشتريات"))</f>
        <v/>
      </c>
      <c r="I5372" s="27" t="str">
        <f>_xlfn.IFNA(VLOOKUP(E5372,الاوردرات!$B$1:$C$600,2,0),"")</f>
        <v/>
      </c>
      <c r="J5372" s="63"/>
      <c r="L5372" s="125" t="str">
        <f>IF(F5372="","",_xlfn.IFNA((VLOOKUP(F5372,help!L:M,2,0))*G5372,"غير مسجلة في المشتريات"))</f>
        <v/>
      </c>
    </row>
    <row r="5373" spans="2:12" x14ac:dyDescent="0.2">
      <c r="B5373" s="14">
        <f>COUNTIFS($E$3:E5373,تقرير!$E$4)</f>
        <v>21</v>
      </c>
      <c r="C5373" s="48"/>
      <c r="D5373" s="48"/>
      <c r="E5373" s="48"/>
      <c r="F5373" s="50"/>
      <c r="G5373" s="51"/>
      <c r="H5373" s="128" t="str">
        <f>IF(F5373="","",_xlfn.IFNA(VLOOKUP(F5373,'سجل المشتريات'!E:M,9,0),"غير مسجلة في المشتريات"))</f>
        <v/>
      </c>
      <c r="I5373" s="27" t="str">
        <f>_xlfn.IFNA(VLOOKUP(E5373,الاوردرات!$B$1:$C$600,2,0),"")</f>
        <v/>
      </c>
      <c r="J5373" s="63"/>
      <c r="L5373" s="125" t="str">
        <f>IF(F5373="","",_xlfn.IFNA((VLOOKUP(F5373,help!L:M,2,0))*G5373,"غير مسجلة في المشتريات"))</f>
        <v/>
      </c>
    </row>
    <row r="5374" spans="2:12" x14ac:dyDescent="0.2">
      <c r="B5374" s="14">
        <f>COUNTIFS($E$3:E5374,تقرير!$E$4)</f>
        <v>21</v>
      </c>
      <c r="C5374" s="48"/>
      <c r="D5374" s="48"/>
      <c r="E5374" s="48"/>
      <c r="F5374" s="50"/>
      <c r="G5374" s="51"/>
      <c r="H5374" s="128" t="str">
        <f>IF(F5374="","",_xlfn.IFNA(VLOOKUP(F5374,'سجل المشتريات'!E:M,9,0),"غير مسجلة في المشتريات"))</f>
        <v/>
      </c>
      <c r="I5374" s="27" t="str">
        <f>_xlfn.IFNA(VLOOKUP(E5374,الاوردرات!$B$1:$C$600,2,0),"")</f>
        <v/>
      </c>
      <c r="J5374" s="63"/>
      <c r="L5374" s="125" t="str">
        <f>IF(F5374="","",_xlfn.IFNA((VLOOKUP(F5374,help!L:M,2,0))*G5374,"غير مسجلة في المشتريات"))</f>
        <v/>
      </c>
    </row>
    <row r="5375" spans="2:12" x14ac:dyDescent="0.2">
      <c r="B5375" s="14">
        <f>COUNTIFS($E$3:E5375,تقرير!$E$4)</f>
        <v>21</v>
      </c>
      <c r="C5375" s="48"/>
      <c r="D5375" s="48"/>
      <c r="E5375" s="48"/>
      <c r="F5375" s="50"/>
      <c r="G5375" s="51"/>
      <c r="H5375" s="128" t="str">
        <f>IF(F5375="","",_xlfn.IFNA(VLOOKUP(F5375,'سجل المشتريات'!E:M,9,0),"غير مسجلة في المشتريات"))</f>
        <v/>
      </c>
      <c r="I5375" s="27" t="str">
        <f>_xlfn.IFNA(VLOOKUP(E5375,الاوردرات!$B$1:$C$600,2,0),"")</f>
        <v/>
      </c>
      <c r="J5375" s="63"/>
      <c r="L5375" s="125" t="str">
        <f>IF(F5375="","",_xlfn.IFNA((VLOOKUP(F5375,help!L:M,2,0))*G5375,"غير مسجلة في المشتريات"))</f>
        <v/>
      </c>
    </row>
    <row r="5376" spans="2:12" x14ac:dyDescent="0.2">
      <c r="B5376" s="14">
        <f>COUNTIFS($E$3:E5376,تقرير!$E$4)</f>
        <v>21</v>
      </c>
      <c r="C5376" s="48"/>
      <c r="D5376" s="48"/>
      <c r="E5376" s="48"/>
      <c r="F5376" s="50"/>
      <c r="G5376" s="51"/>
      <c r="H5376" s="128" t="str">
        <f>IF(F5376="","",_xlfn.IFNA(VLOOKUP(F5376,'سجل المشتريات'!E:M,9,0),"غير مسجلة في المشتريات"))</f>
        <v/>
      </c>
      <c r="I5376" s="27" t="str">
        <f>_xlfn.IFNA(VLOOKUP(E5376,الاوردرات!$B$1:$C$600,2,0),"")</f>
        <v/>
      </c>
      <c r="J5376" s="63"/>
      <c r="L5376" s="125" t="str">
        <f>IF(F5376="","",_xlfn.IFNA((VLOOKUP(F5376,help!L:M,2,0))*G5376,"غير مسجلة في المشتريات"))</f>
        <v/>
      </c>
    </row>
    <row r="5377" spans="2:12" x14ac:dyDescent="0.2">
      <c r="B5377" s="14">
        <f>COUNTIFS($E$3:E5377,تقرير!$E$4)</f>
        <v>21</v>
      </c>
      <c r="C5377" s="48"/>
      <c r="D5377" s="48"/>
      <c r="E5377" s="48"/>
      <c r="F5377" s="50"/>
      <c r="G5377" s="51"/>
      <c r="H5377" s="128" t="str">
        <f>IF(F5377="","",_xlfn.IFNA(VLOOKUP(F5377,'سجل المشتريات'!E:M,9,0),"غير مسجلة في المشتريات"))</f>
        <v/>
      </c>
      <c r="I5377" s="27" t="str">
        <f>_xlfn.IFNA(VLOOKUP(E5377,الاوردرات!$B$1:$C$600,2,0),"")</f>
        <v/>
      </c>
      <c r="J5377" s="63"/>
      <c r="L5377" s="125" t="str">
        <f>IF(F5377="","",_xlfn.IFNA((VLOOKUP(F5377,help!L:M,2,0))*G5377,"غير مسجلة في المشتريات"))</f>
        <v/>
      </c>
    </row>
    <row r="5378" spans="2:12" x14ac:dyDescent="0.2">
      <c r="B5378" s="14">
        <f>COUNTIFS($E$3:E5378,تقرير!$E$4)</f>
        <v>21</v>
      </c>
      <c r="C5378" s="48"/>
      <c r="D5378" s="48"/>
      <c r="E5378" s="48"/>
      <c r="F5378" s="50"/>
      <c r="G5378" s="51"/>
      <c r="H5378" s="128" t="str">
        <f>IF(F5378="","",_xlfn.IFNA(VLOOKUP(F5378,'سجل المشتريات'!E:M,9,0),"غير مسجلة في المشتريات"))</f>
        <v/>
      </c>
      <c r="I5378" s="27" t="str">
        <f>_xlfn.IFNA(VLOOKUP(E5378,الاوردرات!$B$1:$C$600,2,0),"")</f>
        <v/>
      </c>
      <c r="J5378" s="63"/>
      <c r="L5378" s="125" t="str">
        <f>IF(F5378="","",_xlfn.IFNA((VLOOKUP(F5378,help!L:M,2,0))*G5378,"غير مسجلة في المشتريات"))</f>
        <v/>
      </c>
    </row>
    <row r="5379" spans="2:12" x14ac:dyDescent="0.2">
      <c r="B5379" s="14">
        <f>COUNTIFS($E$3:E5379,تقرير!$E$4)</f>
        <v>21</v>
      </c>
      <c r="C5379" s="48"/>
      <c r="D5379" s="48"/>
      <c r="E5379" s="48"/>
      <c r="F5379" s="50"/>
      <c r="G5379" s="51"/>
      <c r="H5379" s="128" t="str">
        <f>IF(F5379="","",_xlfn.IFNA(VLOOKUP(F5379,'سجل المشتريات'!E:M,9,0),"غير مسجلة في المشتريات"))</f>
        <v/>
      </c>
      <c r="I5379" s="27" t="str">
        <f>_xlfn.IFNA(VLOOKUP(E5379,الاوردرات!$B$1:$C$600,2,0),"")</f>
        <v/>
      </c>
      <c r="J5379" s="63"/>
      <c r="L5379" s="125" t="str">
        <f>IF(F5379="","",_xlfn.IFNA((VLOOKUP(F5379,help!L:M,2,0))*G5379,"غير مسجلة في المشتريات"))</f>
        <v/>
      </c>
    </row>
    <row r="5380" spans="2:12" x14ac:dyDescent="0.2">
      <c r="B5380" s="14">
        <f>COUNTIFS($E$3:E5380,تقرير!$E$4)</f>
        <v>21</v>
      </c>
      <c r="C5380" s="48"/>
      <c r="D5380" s="48"/>
      <c r="E5380" s="48"/>
      <c r="F5380" s="50"/>
      <c r="G5380" s="51"/>
      <c r="H5380" s="128" t="str">
        <f>IF(F5380="","",_xlfn.IFNA(VLOOKUP(F5380,'سجل المشتريات'!E:M,9,0),"غير مسجلة في المشتريات"))</f>
        <v/>
      </c>
      <c r="I5380" s="27" t="str">
        <f>_xlfn.IFNA(VLOOKUP(E5380,الاوردرات!$B$1:$C$600,2,0),"")</f>
        <v/>
      </c>
      <c r="J5380" s="63"/>
      <c r="L5380" s="125" t="str">
        <f>IF(F5380="","",_xlfn.IFNA((VLOOKUP(F5380,help!L:M,2,0))*G5380,"غير مسجلة في المشتريات"))</f>
        <v/>
      </c>
    </row>
    <row r="5381" spans="2:12" x14ac:dyDescent="0.2">
      <c r="B5381" s="14">
        <f>COUNTIFS($E$3:E5381,تقرير!$E$4)</f>
        <v>21</v>
      </c>
      <c r="C5381" s="48"/>
      <c r="D5381" s="48"/>
      <c r="E5381" s="48"/>
      <c r="F5381" s="50"/>
      <c r="G5381" s="51"/>
      <c r="H5381" s="128" t="str">
        <f>IF(F5381="","",_xlfn.IFNA(VLOOKUP(F5381,'سجل المشتريات'!E:M,9,0),"غير مسجلة في المشتريات"))</f>
        <v/>
      </c>
      <c r="I5381" s="27" t="str">
        <f>_xlfn.IFNA(VLOOKUP(E5381,الاوردرات!$B$1:$C$600,2,0),"")</f>
        <v/>
      </c>
      <c r="J5381" s="63"/>
      <c r="L5381" s="125" t="str">
        <f>IF(F5381="","",_xlfn.IFNA((VLOOKUP(F5381,help!L:M,2,0))*G5381,"غير مسجلة في المشتريات"))</f>
        <v/>
      </c>
    </row>
    <row r="5382" spans="2:12" x14ac:dyDescent="0.2">
      <c r="B5382" s="14">
        <f>COUNTIFS($E$3:E5382,تقرير!$E$4)</f>
        <v>21</v>
      </c>
      <c r="C5382" s="48"/>
      <c r="D5382" s="48"/>
      <c r="E5382" s="48"/>
      <c r="F5382" s="50"/>
      <c r="G5382" s="51"/>
      <c r="H5382" s="128" t="str">
        <f>IF(F5382="","",_xlfn.IFNA(VLOOKUP(F5382,'سجل المشتريات'!E:M,9,0),"غير مسجلة في المشتريات"))</f>
        <v/>
      </c>
      <c r="I5382" s="27" t="str">
        <f>_xlfn.IFNA(VLOOKUP(E5382,الاوردرات!$B$1:$C$600,2,0),"")</f>
        <v/>
      </c>
      <c r="J5382" s="63"/>
      <c r="L5382" s="125" t="str">
        <f>IF(F5382="","",_xlfn.IFNA((VLOOKUP(F5382,help!L:M,2,0))*G5382,"غير مسجلة في المشتريات"))</f>
        <v/>
      </c>
    </row>
    <row r="5383" spans="2:12" x14ac:dyDescent="0.2">
      <c r="B5383" s="14">
        <f>COUNTIFS($E$3:E5383,تقرير!$E$4)</f>
        <v>21</v>
      </c>
      <c r="C5383" s="48"/>
      <c r="D5383" s="48"/>
      <c r="E5383" s="48"/>
      <c r="F5383" s="50"/>
      <c r="G5383" s="51"/>
      <c r="H5383" s="128" t="str">
        <f>IF(F5383="","",_xlfn.IFNA(VLOOKUP(F5383,'سجل المشتريات'!E:M,9,0),"غير مسجلة في المشتريات"))</f>
        <v/>
      </c>
      <c r="I5383" s="27" t="str">
        <f>_xlfn.IFNA(VLOOKUP(E5383,الاوردرات!$B$1:$C$600,2,0),"")</f>
        <v/>
      </c>
      <c r="J5383" s="63"/>
      <c r="L5383" s="125" t="str">
        <f>IF(F5383="","",_xlfn.IFNA((VLOOKUP(F5383,help!L:M,2,0))*G5383,"غير مسجلة في المشتريات"))</f>
        <v/>
      </c>
    </row>
    <row r="5384" spans="2:12" x14ac:dyDescent="0.2">
      <c r="B5384" s="14">
        <f>COUNTIFS($E$3:E5384,تقرير!$E$4)</f>
        <v>21</v>
      </c>
      <c r="C5384" s="48"/>
      <c r="D5384" s="48"/>
      <c r="E5384" s="48"/>
      <c r="F5384" s="50"/>
      <c r="G5384" s="51"/>
      <c r="H5384" s="128" t="str">
        <f>IF(F5384="","",_xlfn.IFNA(VLOOKUP(F5384,'سجل المشتريات'!E:M,9,0),"غير مسجلة في المشتريات"))</f>
        <v/>
      </c>
      <c r="I5384" s="27" t="str">
        <f>_xlfn.IFNA(VLOOKUP(E5384,الاوردرات!$B$1:$C$600,2,0),"")</f>
        <v/>
      </c>
      <c r="J5384" s="63"/>
      <c r="L5384" s="125" t="str">
        <f>IF(F5384="","",_xlfn.IFNA((VLOOKUP(F5384,help!L:M,2,0))*G5384,"غير مسجلة في المشتريات"))</f>
        <v/>
      </c>
    </row>
    <row r="5385" spans="2:12" x14ac:dyDescent="0.2">
      <c r="B5385" s="14">
        <f>COUNTIFS($E$3:E5385,تقرير!$E$4)</f>
        <v>21</v>
      </c>
      <c r="C5385" s="48"/>
      <c r="D5385" s="48"/>
      <c r="E5385" s="48"/>
      <c r="F5385" s="50"/>
      <c r="G5385" s="51"/>
      <c r="H5385" s="128" t="str">
        <f>IF(F5385="","",_xlfn.IFNA(VLOOKUP(F5385,'سجل المشتريات'!E:M,9,0),"غير مسجلة في المشتريات"))</f>
        <v/>
      </c>
      <c r="I5385" s="27" t="str">
        <f>_xlfn.IFNA(VLOOKUP(E5385,الاوردرات!$B$1:$C$600,2,0),"")</f>
        <v/>
      </c>
      <c r="J5385" s="63"/>
      <c r="L5385" s="125" t="str">
        <f>IF(F5385="","",_xlfn.IFNA((VLOOKUP(F5385,help!L:M,2,0))*G5385,"غير مسجلة في المشتريات"))</f>
        <v/>
      </c>
    </row>
    <row r="5386" spans="2:12" x14ac:dyDescent="0.2">
      <c r="B5386" s="14">
        <f>COUNTIFS($E$3:E5386,تقرير!$E$4)</f>
        <v>21</v>
      </c>
      <c r="C5386" s="48"/>
      <c r="D5386" s="48"/>
      <c r="E5386" s="48"/>
      <c r="F5386" s="50"/>
      <c r="G5386" s="51"/>
      <c r="H5386" s="128" t="str">
        <f>IF(F5386="","",_xlfn.IFNA(VLOOKUP(F5386,'سجل المشتريات'!E:M,9,0),"غير مسجلة في المشتريات"))</f>
        <v/>
      </c>
      <c r="I5386" s="27" t="str">
        <f>_xlfn.IFNA(VLOOKUP(E5386,الاوردرات!$B$1:$C$600,2,0),"")</f>
        <v/>
      </c>
      <c r="J5386" s="63"/>
      <c r="L5386" s="125" t="str">
        <f>IF(F5386="","",_xlfn.IFNA((VLOOKUP(F5386,help!L:M,2,0))*G5386,"غير مسجلة في المشتريات"))</f>
        <v/>
      </c>
    </row>
    <row r="5387" spans="2:12" x14ac:dyDescent="0.2">
      <c r="B5387" s="14">
        <f>COUNTIFS($E$3:E5387,تقرير!$E$4)</f>
        <v>21</v>
      </c>
      <c r="C5387" s="48"/>
      <c r="D5387" s="48"/>
      <c r="E5387" s="48"/>
      <c r="F5387" s="50"/>
      <c r="G5387" s="51"/>
      <c r="H5387" s="128" t="str">
        <f>IF(F5387="","",_xlfn.IFNA(VLOOKUP(F5387,'سجل المشتريات'!E:M,9,0),"غير مسجلة في المشتريات"))</f>
        <v/>
      </c>
      <c r="I5387" s="27" t="str">
        <f>_xlfn.IFNA(VLOOKUP(E5387,الاوردرات!$B$1:$C$600,2,0),"")</f>
        <v/>
      </c>
      <c r="J5387" s="63"/>
      <c r="L5387" s="125" t="str">
        <f>IF(F5387="","",_xlfn.IFNA((VLOOKUP(F5387,help!L:M,2,0))*G5387,"غير مسجلة في المشتريات"))</f>
        <v/>
      </c>
    </row>
    <row r="5388" spans="2:12" x14ac:dyDescent="0.2">
      <c r="B5388" s="14">
        <f>COUNTIFS($E$3:E5388,تقرير!$E$4)</f>
        <v>21</v>
      </c>
      <c r="C5388" s="48"/>
      <c r="D5388" s="48"/>
      <c r="E5388" s="48"/>
      <c r="F5388" s="50"/>
      <c r="G5388" s="51"/>
      <c r="H5388" s="128" t="str">
        <f>IF(F5388="","",_xlfn.IFNA(VLOOKUP(F5388,'سجل المشتريات'!E:M,9,0),"غير مسجلة في المشتريات"))</f>
        <v/>
      </c>
      <c r="I5388" s="27" t="str">
        <f>_xlfn.IFNA(VLOOKUP(E5388,الاوردرات!$B$1:$C$600,2,0),"")</f>
        <v/>
      </c>
      <c r="J5388" s="63"/>
      <c r="L5388" s="125" t="str">
        <f>IF(F5388="","",_xlfn.IFNA((VLOOKUP(F5388,help!L:M,2,0))*G5388,"غير مسجلة في المشتريات"))</f>
        <v/>
      </c>
    </row>
    <row r="5389" spans="2:12" x14ac:dyDescent="0.2">
      <c r="B5389" s="14">
        <f>COUNTIFS($E$3:E5389,تقرير!$E$4)</f>
        <v>21</v>
      </c>
      <c r="C5389" s="48"/>
      <c r="D5389" s="48"/>
      <c r="E5389" s="48"/>
      <c r="F5389" s="50"/>
      <c r="G5389" s="51"/>
      <c r="H5389" s="128" t="str">
        <f>IF(F5389="","",_xlfn.IFNA(VLOOKUP(F5389,'سجل المشتريات'!E:M,9,0),"غير مسجلة في المشتريات"))</f>
        <v/>
      </c>
      <c r="I5389" s="27" t="str">
        <f>_xlfn.IFNA(VLOOKUP(E5389,الاوردرات!$B$1:$C$600,2,0),"")</f>
        <v/>
      </c>
      <c r="J5389" s="63"/>
      <c r="L5389" s="125" t="str">
        <f>IF(F5389="","",_xlfn.IFNA((VLOOKUP(F5389,help!L:M,2,0))*G5389,"غير مسجلة في المشتريات"))</f>
        <v/>
      </c>
    </row>
    <row r="5390" spans="2:12" x14ac:dyDescent="0.2">
      <c r="B5390" s="14">
        <f>COUNTIFS($E$3:E5390,تقرير!$E$4)</f>
        <v>21</v>
      </c>
      <c r="C5390" s="48"/>
      <c r="D5390" s="48"/>
      <c r="E5390" s="48"/>
      <c r="F5390" s="50"/>
      <c r="G5390" s="51"/>
      <c r="H5390" s="128" t="str">
        <f>IF(F5390="","",_xlfn.IFNA(VLOOKUP(F5390,'سجل المشتريات'!E:M,9,0),"غير مسجلة في المشتريات"))</f>
        <v/>
      </c>
      <c r="I5390" s="27" t="str">
        <f>_xlfn.IFNA(VLOOKUP(E5390,الاوردرات!$B$1:$C$600,2,0),"")</f>
        <v/>
      </c>
      <c r="J5390" s="63"/>
      <c r="L5390" s="125" t="str">
        <f>IF(F5390="","",_xlfn.IFNA((VLOOKUP(F5390,help!L:M,2,0))*G5390,"غير مسجلة في المشتريات"))</f>
        <v/>
      </c>
    </row>
    <row r="5391" spans="2:12" x14ac:dyDescent="0.2">
      <c r="B5391" s="14">
        <f>COUNTIFS($E$3:E5391,تقرير!$E$4)</f>
        <v>21</v>
      </c>
      <c r="C5391" s="48"/>
      <c r="D5391" s="48"/>
      <c r="E5391" s="48"/>
      <c r="F5391" s="50"/>
      <c r="G5391" s="51"/>
      <c r="H5391" s="128" t="str">
        <f>IF(F5391="","",_xlfn.IFNA(VLOOKUP(F5391,'سجل المشتريات'!E:M,9,0),"غير مسجلة في المشتريات"))</f>
        <v/>
      </c>
      <c r="I5391" s="27" t="str">
        <f>_xlfn.IFNA(VLOOKUP(E5391,الاوردرات!$B$1:$C$600,2,0),"")</f>
        <v/>
      </c>
      <c r="J5391" s="63"/>
      <c r="L5391" s="125" t="str">
        <f>IF(F5391="","",_xlfn.IFNA((VLOOKUP(F5391,help!L:M,2,0))*G5391,"غير مسجلة في المشتريات"))</f>
        <v/>
      </c>
    </row>
    <row r="5392" spans="2:12" x14ac:dyDescent="0.2">
      <c r="B5392" s="14">
        <f>COUNTIFS($E$3:E5392,تقرير!$E$4)</f>
        <v>21</v>
      </c>
      <c r="C5392" s="48"/>
      <c r="D5392" s="48"/>
      <c r="E5392" s="48"/>
      <c r="F5392" s="50"/>
      <c r="G5392" s="51"/>
      <c r="H5392" s="128" t="str">
        <f>IF(F5392="","",_xlfn.IFNA(VLOOKUP(F5392,'سجل المشتريات'!E:M,9,0),"غير مسجلة في المشتريات"))</f>
        <v/>
      </c>
      <c r="I5392" s="27" t="str">
        <f>_xlfn.IFNA(VLOOKUP(E5392,الاوردرات!$B$1:$C$600,2,0),"")</f>
        <v/>
      </c>
      <c r="J5392" s="63"/>
      <c r="L5392" s="125" t="str">
        <f>IF(F5392="","",_xlfn.IFNA((VLOOKUP(F5392,help!L:M,2,0))*G5392,"غير مسجلة في المشتريات"))</f>
        <v/>
      </c>
    </row>
    <row r="5393" spans="2:12" x14ac:dyDescent="0.2">
      <c r="B5393" s="14">
        <f>COUNTIFS($E$3:E5393,تقرير!$E$4)</f>
        <v>21</v>
      </c>
      <c r="C5393" s="48"/>
      <c r="D5393" s="48"/>
      <c r="E5393" s="48"/>
      <c r="F5393" s="50"/>
      <c r="G5393" s="51"/>
      <c r="H5393" s="128" t="str">
        <f>IF(F5393="","",_xlfn.IFNA(VLOOKUP(F5393,'سجل المشتريات'!E:M,9,0),"غير مسجلة في المشتريات"))</f>
        <v/>
      </c>
      <c r="I5393" s="27" t="str">
        <f>_xlfn.IFNA(VLOOKUP(E5393,الاوردرات!$B$1:$C$600,2,0),"")</f>
        <v/>
      </c>
      <c r="J5393" s="63"/>
      <c r="L5393" s="125" t="str">
        <f>IF(F5393="","",_xlfn.IFNA((VLOOKUP(F5393,help!L:M,2,0))*G5393,"غير مسجلة في المشتريات"))</f>
        <v/>
      </c>
    </row>
    <row r="5394" spans="2:12" x14ac:dyDescent="0.2">
      <c r="B5394" s="14">
        <f>COUNTIFS($E$3:E5394,تقرير!$E$4)</f>
        <v>21</v>
      </c>
      <c r="C5394" s="48"/>
      <c r="D5394" s="48"/>
      <c r="E5394" s="48"/>
      <c r="F5394" s="50"/>
      <c r="G5394" s="51"/>
      <c r="H5394" s="128" t="str">
        <f>IF(F5394="","",_xlfn.IFNA(VLOOKUP(F5394,'سجل المشتريات'!E:M,9,0),"غير مسجلة في المشتريات"))</f>
        <v/>
      </c>
      <c r="I5394" s="27" t="str">
        <f>_xlfn.IFNA(VLOOKUP(E5394,الاوردرات!$B$1:$C$600,2,0),"")</f>
        <v/>
      </c>
      <c r="J5394" s="63"/>
      <c r="L5394" s="125" t="str">
        <f>IF(F5394="","",_xlfn.IFNA((VLOOKUP(F5394,help!L:M,2,0))*G5394,"غير مسجلة في المشتريات"))</f>
        <v/>
      </c>
    </row>
    <row r="5395" spans="2:12" x14ac:dyDescent="0.2">
      <c r="B5395" s="14">
        <f>COUNTIFS($E$3:E5395,تقرير!$E$4)</f>
        <v>21</v>
      </c>
      <c r="C5395" s="48"/>
      <c r="D5395" s="48"/>
      <c r="E5395" s="48"/>
      <c r="F5395" s="50"/>
      <c r="G5395" s="51"/>
      <c r="H5395" s="128" t="str">
        <f>IF(F5395="","",_xlfn.IFNA(VLOOKUP(F5395,'سجل المشتريات'!E:M,9,0),"غير مسجلة في المشتريات"))</f>
        <v/>
      </c>
      <c r="I5395" s="27" t="str">
        <f>_xlfn.IFNA(VLOOKUP(E5395,الاوردرات!$B$1:$C$600,2,0),"")</f>
        <v/>
      </c>
      <c r="J5395" s="63"/>
      <c r="L5395" s="125" t="str">
        <f>IF(F5395="","",_xlfn.IFNA((VLOOKUP(F5395,help!L:M,2,0))*G5395,"غير مسجلة في المشتريات"))</f>
        <v/>
      </c>
    </row>
    <row r="5396" spans="2:12" x14ac:dyDescent="0.2">
      <c r="B5396" s="14">
        <f>COUNTIFS($E$3:E5396,تقرير!$E$4)</f>
        <v>21</v>
      </c>
      <c r="C5396" s="48"/>
      <c r="D5396" s="48"/>
      <c r="E5396" s="48"/>
      <c r="F5396" s="50"/>
      <c r="G5396" s="51"/>
      <c r="H5396" s="128" t="str">
        <f>IF(F5396="","",_xlfn.IFNA(VLOOKUP(F5396,'سجل المشتريات'!E:M,9,0),"غير مسجلة في المشتريات"))</f>
        <v/>
      </c>
      <c r="I5396" s="27" t="str">
        <f>_xlfn.IFNA(VLOOKUP(E5396,الاوردرات!$B$1:$C$600,2,0),"")</f>
        <v/>
      </c>
      <c r="J5396" s="63"/>
      <c r="L5396" s="125" t="str">
        <f>IF(F5396="","",_xlfn.IFNA((VLOOKUP(F5396,help!L:M,2,0))*G5396,"غير مسجلة في المشتريات"))</f>
        <v/>
      </c>
    </row>
    <row r="5397" spans="2:12" x14ac:dyDescent="0.2">
      <c r="B5397" s="14">
        <f>COUNTIFS($E$3:E5397,تقرير!$E$4)</f>
        <v>21</v>
      </c>
      <c r="C5397" s="48"/>
      <c r="D5397" s="48"/>
      <c r="E5397" s="48"/>
      <c r="F5397" s="50"/>
      <c r="G5397" s="51"/>
      <c r="H5397" s="128" t="str">
        <f>IF(F5397="","",_xlfn.IFNA(VLOOKUP(F5397,'سجل المشتريات'!E:M,9,0),"غير مسجلة في المشتريات"))</f>
        <v/>
      </c>
      <c r="I5397" s="27" t="str">
        <f>_xlfn.IFNA(VLOOKUP(E5397,الاوردرات!$B$1:$C$600,2,0),"")</f>
        <v/>
      </c>
      <c r="J5397" s="63"/>
      <c r="L5397" s="125" t="str">
        <f>IF(F5397="","",_xlfn.IFNA((VLOOKUP(F5397,help!L:M,2,0))*G5397,"غير مسجلة في المشتريات"))</f>
        <v/>
      </c>
    </row>
    <row r="5398" spans="2:12" x14ac:dyDescent="0.2">
      <c r="B5398" s="14">
        <f>COUNTIFS($E$3:E5398,تقرير!$E$4)</f>
        <v>21</v>
      </c>
      <c r="C5398" s="48"/>
      <c r="D5398" s="48"/>
      <c r="E5398" s="48"/>
      <c r="F5398" s="50"/>
      <c r="G5398" s="51"/>
      <c r="H5398" s="128" t="str">
        <f>IF(F5398="","",_xlfn.IFNA(VLOOKUP(F5398,'سجل المشتريات'!E:M,9,0),"غير مسجلة في المشتريات"))</f>
        <v/>
      </c>
      <c r="I5398" s="27" t="str">
        <f>_xlfn.IFNA(VLOOKUP(E5398,الاوردرات!$B$1:$C$600,2,0),"")</f>
        <v/>
      </c>
      <c r="J5398" s="63"/>
      <c r="L5398" s="125" t="str">
        <f>IF(F5398="","",_xlfn.IFNA((VLOOKUP(F5398,help!L:M,2,0))*G5398,"غير مسجلة في المشتريات"))</f>
        <v/>
      </c>
    </row>
    <row r="5399" spans="2:12" x14ac:dyDescent="0.2">
      <c r="B5399" s="14">
        <f>COUNTIFS($E$3:E5399,تقرير!$E$4)</f>
        <v>21</v>
      </c>
      <c r="C5399" s="48"/>
      <c r="D5399" s="48"/>
      <c r="E5399" s="48"/>
      <c r="F5399" s="50"/>
      <c r="G5399" s="51"/>
      <c r="H5399" s="128" t="str">
        <f>IF(F5399="","",_xlfn.IFNA(VLOOKUP(F5399,'سجل المشتريات'!E:M,9,0),"غير مسجلة في المشتريات"))</f>
        <v/>
      </c>
      <c r="I5399" s="27" t="str">
        <f>_xlfn.IFNA(VLOOKUP(E5399,الاوردرات!$B$1:$C$600,2,0),"")</f>
        <v/>
      </c>
      <c r="J5399" s="63"/>
      <c r="L5399" s="125" t="str">
        <f>IF(F5399="","",_xlfn.IFNA((VLOOKUP(F5399,help!L:M,2,0))*G5399,"غير مسجلة في المشتريات"))</f>
        <v/>
      </c>
    </row>
    <row r="5400" spans="2:12" x14ac:dyDescent="0.2">
      <c r="B5400" s="14">
        <f>COUNTIFS($E$3:E5400,تقرير!$E$4)</f>
        <v>21</v>
      </c>
      <c r="C5400" s="48"/>
      <c r="D5400" s="48"/>
      <c r="E5400" s="48"/>
      <c r="F5400" s="50"/>
      <c r="G5400" s="51"/>
      <c r="H5400" s="128" t="str">
        <f>IF(F5400="","",_xlfn.IFNA(VLOOKUP(F5400,'سجل المشتريات'!E:M,9,0),"غير مسجلة في المشتريات"))</f>
        <v/>
      </c>
      <c r="I5400" s="27" t="str">
        <f>_xlfn.IFNA(VLOOKUP(E5400,الاوردرات!$B$1:$C$600,2,0),"")</f>
        <v/>
      </c>
      <c r="J5400" s="63"/>
      <c r="L5400" s="125" t="str">
        <f>IF(F5400="","",_xlfn.IFNA((VLOOKUP(F5400,help!L:M,2,0))*G5400,"غير مسجلة في المشتريات"))</f>
        <v/>
      </c>
    </row>
    <row r="5401" spans="2:12" x14ac:dyDescent="0.2">
      <c r="B5401" s="14">
        <f>COUNTIFS($E$3:E5401,تقرير!$E$4)</f>
        <v>21</v>
      </c>
      <c r="C5401" s="48"/>
      <c r="D5401" s="48"/>
      <c r="E5401" s="48"/>
      <c r="F5401" s="50"/>
      <c r="G5401" s="51"/>
      <c r="H5401" s="128" t="str">
        <f>IF(F5401="","",_xlfn.IFNA(VLOOKUP(F5401,'سجل المشتريات'!E:M,9,0),"غير مسجلة في المشتريات"))</f>
        <v/>
      </c>
      <c r="I5401" s="27" t="str">
        <f>_xlfn.IFNA(VLOOKUP(E5401,الاوردرات!$B$1:$C$600,2,0),"")</f>
        <v/>
      </c>
      <c r="J5401" s="63"/>
      <c r="L5401" s="125" t="str">
        <f>IF(F5401="","",_xlfn.IFNA((VLOOKUP(F5401,help!L:M,2,0))*G5401,"غير مسجلة في المشتريات"))</f>
        <v/>
      </c>
    </row>
    <row r="5402" spans="2:12" x14ac:dyDescent="0.2">
      <c r="B5402" s="14">
        <f>COUNTIFS($E$3:E5402,تقرير!$E$4)</f>
        <v>21</v>
      </c>
      <c r="C5402" s="48"/>
      <c r="D5402" s="48"/>
      <c r="E5402" s="48"/>
      <c r="F5402" s="50"/>
      <c r="G5402" s="51"/>
      <c r="H5402" s="128" t="str">
        <f>IF(F5402="","",_xlfn.IFNA(VLOOKUP(F5402,'سجل المشتريات'!E:M,9,0),"غير مسجلة في المشتريات"))</f>
        <v/>
      </c>
      <c r="I5402" s="27" t="str">
        <f>_xlfn.IFNA(VLOOKUP(E5402,الاوردرات!$B$1:$C$600,2,0),"")</f>
        <v/>
      </c>
      <c r="J5402" s="63"/>
      <c r="L5402" s="125" t="str">
        <f>IF(F5402="","",_xlfn.IFNA((VLOOKUP(F5402,help!L:M,2,0))*G5402,"غير مسجلة في المشتريات"))</f>
        <v/>
      </c>
    </row>
    <row r="5403" spans="2:12" x14ac:dyDescent="0.2">
      <c r="B5403" s="14">
        <f>COUNTIFS($E$3:E5403,تقرير!$E$4)</f>
        <v>21</v>
      </c>
      <c r="C5403" s="48"/>
      <c r="D5403" s="48"/>
      <c r="E5403" s="48"/>
      <c r="F5403" s="50"/>
      <c r="G5403" s="51"/>
      <c r="H5403" s="128" t="str">
        <f>IF(F5403="","",_xlfn.IFNA(VLOOKUP(F5403,'سجل المشتريات'!E:M,9,0),"غير مسجلة في المشتريات"))</f>
        <v/>
      </c>
      <c r="I5403" s="27" t="str">
        <f>_xlfn.IFNA(VLOOKUP(E5403,الاوردرات!$B$1:$C$600,2,0),"")</f>
        <v/>
      </c>
      <c r="J5403" s="63"/>
      <c r="L5403" s="125" t="str">
        <f>IF(F5403="","",_xlfn.IFNA((VLOOKUP(F5403,help!L:M,2,0))*G5403,"غير مسجلة في المشتريات"))</f>
        <v/>
      </c>
    </row>
    <row r="5404" spans="2:12" x14ac:dyDescent="0.2">
      <c r="B5404" s="14">
        <f>COUNTIFS($E$3:E5404,تقرير!$E$4)</f>
        <v>21</v>
      </c>
      <c r="C5404" s="48"/>
      <c r="D5404" s="48"/>
      <c r="E5404" s="48"/>
      <c r="F5404" s="50"/>
      <c r="G5404" s="51"/>
      <c r="H5404" s="128" t="str">
        <f>IF(F5404="","",_xlfn.IFNA(VLOOKUP(F5404,'سجل المشتريات'!E:M,9,0),"غير مسجلة في المشتريات"))</f>
        <v/>
      </c>
      <c r="I5404" s="27" t="str">
        <f>_xlfn.IFNA(VLOOKUP(E5404,الاوردرات!$B$1:$C$600,2,0),"")</f>
        <v/>
      </c>
      <c r="J5404" s="63"/>
      <c r="L5404" s="125" t="str">
        <f>IF(F5404="","",_xlfn.IFNA((VLOOKUP(F5404,help!L:M,2,0))*G5404,"غير مسجلة في المشتريات"))</f>
        <v/>
      </c>
    </row>
    <row r="5405" spans="2:12" x14ac:dyDescent="0.2">
      <c r="B5405" s="14">
        <f>COUNTIFS($E$3:E5405,تقرير!$E$4)</f>
        <v>21</v>
      </c>
      <c r="C5405" s="48"/>
      <c r="D5405" s="48"/>
      <c r="E5405" s="48"/>
      <c r="F5405" s="50"/>
      <c r="G5405" s="51"/>
      <c r="H5405" s="128" t="str">
        <f>IF(F5405="","",_xlfn.IFNA(VLOOKUP(F5405,'سجل المشتريات'!E:M,9,0),"غير مسجلة في المشتريات"))</f>
        <v/>
      </c>
      <c r="I5405" s="27" t="str">
        <f>_xlfn.IFNA(VLOOKUP(E5405,الاوردرات!$B$1:$C$600,2,0),"")</f>
        <v/>
      </c>
      <c r="J5405" s="63"/>
      <c r="L5405" s="125" t="str">
        <f>IF(F5405="","",_xlfn.IFNA((VLOOKUP(F5405,help!L:M,2,0))*G5405,"غير مسجلة في المشتريات"))</f>
        <v/>
      </c>
    </row>
    <row r="5406" spans="2:12" x14ac:dyDescent="0.2">
      <c r="B5406" s="14">
        <f>COUNTIFS($E$3:E5406,تقرير!$E$4)</f>
        <v>21</v>
      </c>
      <c r="C5406" s="48"/>
      <c r="D5406" s="48"/>
      <c r="E5406" s="48"/>
      <c r="F5406" s="50"/>
      <c r="G5406" s="51"/>
      <c r="H5406" s="128" t="str">
        <f>IF(F5406="","",_xlfn.IFNA(VLOOKUP(F5406,'سجل المشتريات'!E:M,9,0),"غير مسجلة في المشتريات"))</f>
        <v/>
      </c>
      <c r="I5406" s="27" t="str">
        <f>_xlfn.IFNA(VLOOKUP(E5406,الاوردرات!$B$1:$C$600,2,0),"")</f>
        <v/>
      </c>
      <c r="J5406" s="63"/>
      <c r="L5406" s="125" t="str">
        <f>IF(F5406="","",_xlfn.IFNA((VLOOKUP(F5406,help!L:M,2,0))*G5406,"غير مسجلة في المشتريات"))</f>
        <v/>
      </c>
    </row>
    <row r="5407" spans="2:12" x14ac:dyDescent="0.2">
      <c r="B5407" s="14">
        <f>COUNTIFS($E$3:E5407,تقرير!$E$4)</f>
        <v>21</v>
      </c>
      <c r="C5407" s="48"/>
      <c r="D5407" s="48"/>
      <c r="E5407" s="48"/>
      <c r="F5407" s="50"/>
      <c r="G5407" s="51"/>
      <c r="H5407" s="128" t="str">
        <f>IF(F5407="","",_xlfn.IFNA(VLOOKUP(F5407,'سجل المشتريات'!E:M,9,0),"غير مسجلة في المشتريات"))</f>
        <v/>
      </c>
      <c r="I5407" s="27" t="str">
        <f>_xlfn.IFNA(VLOOKUP(E5407,الاوردرات!$B$1:$C$600,2,0),"")</f>
        <v/>
      </c>
      <c r="J5407" s="63"/>
      <c r="L5407" s="125" t="str">
        <f>IF(F5407="","",_xlfn.IFNA((VLOOKUP(F5407,help!L:M,2,0))*G5407,"غير مسجلة في المشتريات"))</f>
        <v/>
      </c>
    </row>
    <row r="5408" spans="2:12" x14ac:dyDescent="0.2">
      <c r="B5408" s="14">
        <f>COUNTIFS($E$3:E5408,تقرير!$E$4)</f>
        <v>21</v>
      </c>
      <c r="C5408" s="48"/>
      <c r="D5408" s="48"/>
      <c r="E5408" s="48"/>
      <c r="F5408" s="50"/>
      <c r="G5408" s="51"/>
      <c r="H5408" s="128" t="str">
        <f>IF(F5408="","",_xlfn.IFNA(VLOOKUP(F5408,'سجل المشتريات'!E:M,9,0),"غير مسجلة في المشتريات"))</f>
        <v/>
      </c>
      <c r="I5408" s="27" t="str">
        <f>_xlfn.IFNA(VLOOKUP(E5408,الاوردرات!$B$1:$C$600,2,0),"")</f>
        <v/>
      </c>
      <c r="J5408" s="63"/>
      <c r="L5408" s="125" t="str">
        <f>IF(F5408="","",_xlfn.IFNA((VLOOKUP(F5408,help!L:M,2,0))*G5408,"غير مسجلة في المشتريات"))</f>
        <v/>
      </c>
    </row>
    <row r="5409" spans="2:12" x14ac:dyDescent="0.2">
      <c r="B5409" s="14">
        <f>COUNTIFS($E$3:E5409,تقرير!$E$4)</f>
        <v>21</v>
      </c>
      <c r="C5409" s="48"/>
      <c r="D5409" s="48"/>
      <c r="E5409" s="48"/>
      <c r="F5409" s="50"/>
      <c r="G5409" s="51"/>
      <c r="H5409" s="128" t="str">
        <f>IF(F5409="","",_xlfn.IFNA(VLOOKUP(F5409,'سجل المشتريات'!E:M,9,0),"غير مسجلة في المشتريات"))</f>
        <v/>
      </c>
      <c r="I5409" s="27" t="str">
        <f>_xlfn.IFNA(VLOOKUP(E5409,الاوردرات!$B$1:$C$600,2,0),"")</f>
        <v/>
      </c>
      <c r="J5409" s="63"/>
      <c r="L5409" s="125" t="str">
        <f>IF(F5409="","",_xlfn.IFNA((VLOOKUP(F5409,help!L:M,2,0))*G5409,"غير مسجلة في المشتريات"))</f>
        <v/>
      </c>
    </row>
    <row r="5410" spans="2:12" x14ac:dyDescent="0.2">
      <c r="B5410" s="14">
        <f>COUNTIFS($E$3:E5410,تقرير!$E$4)</f>
        <v>21</v>
      </c>
      <c r="C5410" s="48"/>
      <c r="D5410" s="48"/>
      <c r="E5410" s="48"/>
      <c r="F5410" s="50"/>
      <c r="G5410" s="51"/>
      <c r="H5410" s="128" t="str">
        <f>IF(F5410="","",_xlfn.IFNA(VLOOKUP(F5410,'سجل المشتريات'!E:M,9,0),"غير مسجلة في المشتريات"))</f>
        <v/>
      </c>
      <c r="I5410" s="27" t="str">
        <f>_xlfn.IFNA(VLOOKUP(E5410,الاوردرات!$B$1:$C$600,2,0),"")</f>
        <v/>
      </c>
      <c r="J5410" s="63"/>
      <c r="L5410" s="125" t="str">
        <f>IF(F5410="","",_xlfn.IFNA((VLOOKUP(F5410,help!L:M,2,0))*G5410,"غير مسجلة في المشتريات"))</f>
        <v/>
      </c>
    </row>
    <row r="5411" spans="2:12" x14ac:dyDescent="0.2">
      <c r="B5411" s="14">
        <f>COUNTIFS($E$3:E5411,تقرير!$E$4)</f>
        <v>21</v>
      </c>
      <c r="C5411" s="48"/>
      <c r="D5411" s="48"/>
      <c r="E5411" s="48"/>
      <c r="F5411" s="50"/>
      <c r="G5411" s="51"/>
      <c r="H5411" s="128" t="str">
        <f>IF(F5411="","",_xlfn.IFNA(VLOOKUP(F5411,'سجل المشتريات'!E:M,9,0),"غير مسجلة في المشتريات"))</f>
        <v/>
      </c>
      <c r="I5411" s="27" t="str">
        <f>_xlfn.IFNA(VLOOKUP(E5411,الاوردرات!$B$1:$C$600,2,0),"")</f>
        <v/>
      </c>
      <c r="J5411" s="63"/>
      <c r="L5411" s="125" t="str">
        <f>IF(F5411="","",_xlfn.IFNA((VLOOKUP(F5411,help!L:M,2,0))*G5411,"غير مسجلة في المشتريات"))</f>
        <v/>
      </c>
    </row>
    <row r="5412" spans="2:12" x14ac:dyDescent="0.2">
      <c r="B5412" s="14">
        <f>COUNTIFS($E$3:E5412,تقرير!$E$4)</f>
        <v>21</v>
      </c>
      <c r="C5412" s="48"/>
      <c r="D5412" s="48"/>
      <c r="E5412" s="48"/>
      <c r="F5412" s="50"/>
      <c r="G5412" s="51"/>
      <c r="H5412" s="128" t="str">
        <f>IF(F5412="","",_xlfn.IFNA(VLOOKUP(F5412,'سجل المشتريات'!E:M,9,0),"غير مسجلة في المشتريات"))</f>
        <v/>
      </c>
      <c r="I5412" s="27" t="str">
        <f>_xlfn.IFNA(VLOOKUP(E5412,الاوردرات!$B$1:$C$600,2,0),"")</f>
        <v/>
      </c>
      <c r="J5412" s="63"/>
      <c r="L5412" s="125" t="str">
        <f>IF(F5412="","",_xlfn.IFNA((VLOOKUP(F5412,help!L:M,2,0))*G5412,"غير مسجلة في المشتريات"))</f>
        <v/>
      </c>
    </row>
    <row r="5413" spans="2:12" x14ac:dyDescent="0.2">
      <c r="B5413" s="14">
        <f>COUNTIFS($E$3:E5413,تقرير!$E$4)</f>
        <v>21</v>
      </c>
      <c r="C5413" s="48"/>
      <c r="D5413" s="48"/>
      <c r="E5413" s="48"/>
      <c r="F5413" s="50"/>
      <c r="G5413" s="51"/>
      <c r="H5413" s="128" t="str">
        <f>IF(F5413="","",_xlfn.IFNA(VLOOKUP(F5413,'سجل المشتريات'!E:M,9,0),"غير مسجلة في المشتريات"))</f>
        <v/>
      </c>
      <c r="I5413" s="27" t="str">
        <f>_xlfn.IFNA(VLOOKUP(E5413,الاوردرات!$B$1:$C$600,2,0),"")</f>
        <v/>
      </c>
      <c r="J5413" s="63"/>
      <c r="L5413" s="125" t="str">
        <f>IF(F5413="","",_xlfn.IFNA((VLOOKUP(F5413,help!L:M,2,0))*G5413,"غير مسجلة في المشتريات"))</f>
        <v/>
      </c>
    </row>
    <row r="5414" spans="2:12" x14ac:dyDescent="0.2">
      <c r="B5414" s="14">
        <f>COUNTIFS($E$3:E5414,تقرير!$E$4)</f>
        <v>21</v>
      </c>
      <c r="C5414" s="48"/>
      <c r="D5414" s="48"/>
      <c r="E5414" s="48"/>
      <c r="F5414" s="50"/>
      <c r="G5414" s="51"/>
      <c r="H5414" s="128" t="str">
        <f>IF(F5414="","",_xlfn.IFNA(VLOOKUP(F5414,'سجل المشتريات'!E:M,9,0),"غير مسجلة في المشتريات"))</f>
        <v/>
      </c>
      <c r="I5414" s="27" t="str">
        <f>_xlfn.IFNA(VLOOKUP(E5414,الاوردرات!$B$1:$C$600,2,0),"")</f>
        <v/>
      </c>
      <c r="J5414" s="63"/>
      <c r="L5414" s="125" t="str">
        <f>IF(F5414="","",_xlfn.IFNA((VLOOKUP(F5414,help!L:M,2,0))*G5414,"غير مسجلة في المشتريات"))</f>
        <v/>
      </c>
    </row>
    <row r="5415" spans="2:12" x14ac:dyDescent="0.2">
      <c r="B5415" s="14">
        <f>COUNTIFS($E$3:E5415,تقرير!$E$4)</f>
        <v>21</v>
      </c>
      <c r="C5415" s="48"/>
      <c r="D5415" s="48"/>
      <c r="E5415" s="48"/>
      <c r="F5415" s="50"/>
      <c r="G5415" s="51"/>
      <c r="H5415" s="128" t="str">
        <f>IF(F5415="","",_xlfn.IFNA(VLOOKUP(F5415,'سجل المشتريات'!E:M,9,0),"غير مسجلة في المشتريات"))</f>
        <v/>
      </c>
      <c r="I5415" s="27" t="str">
        <f>_xlfn.IFNA(VLOOKUP(E5415,الاوردرات!$B$1:$C$600,2,0),"")</f>
        <v/>
      </c>
      <c r="J5415" s="63"/>
      <c r="L5415" s="125" t="str">
        <f>IF(F5415="","",_xlfn.IFNA((VLOOKUP(F5415,help!L:M,2,0))*G5415,"غير مسجلة في المشتريات"))</f>
        <v/>
      </c>
    </row>
    <row r="5416" spans="2:12" x14ac:dyDescent="0.2">
      <c r="B5416" s="14">
        <f>COUNTIFS($E$3:E5416,تقرير!$E$4)</f>
        <v>21</v>
      </c>
      <c r="C5416" s="48"/>
      <c r="D5416" s="48"/>
      <c r="E5416" s="48"/>
      <c r="F5416" s="50"/>
      <c r="G5416" s="51"/>
      <c r="H5416" s="128" t="str">
        <f>IF(F5416="","",_xlfn.IFNA(VLOOKUP(F5416,'سجل المشتريات'!E:M,9,0),"غير مسجلة في المشتريات"))</f>
        <v/>
      </c>
      <c r="I5416" s="27" t="str">
        <f>_xlfn.IFNA(VLOOKUP(E5416,الاوردرات!$B$1:$C$600,2,0),"")</f>
        <v/>
      </c>
      <c r="J5416" s="63"/>
      <c r="L5416" s="125" t="str">
        <f>IF(F5416="","",_xlfn.IFNA((VLOOKUP(F5416,help!L:M,2,0))*G5416,"غير مسجلة في المشتريات"))</f>
        <v/>
      </c>
    </row>
    <row r="5417" spans="2:12" x14ac:dyDescent="0.2">
      <c r="B5417" s="14">
        <f>COUNTIFS($E$3:E5417,تقرير!$E$4)</f>
        <v>21</v>
      </c>
      <c r="C5417" s="48"/>
      <c r="D5417" s="48"/>
      <c r="E5417" s="48"/>
      <c r="F5417" s="50"/>
      <c r="G5417" s="51"/>
      <c r="H5417" s="128" t="str">
        <f>IF(F5417="","",_xlfn.IFNA(VLOOKUP(F5417,'سجل المشتريات'!E:M,9,0),"غير مسجلة في المشتريات"))</f>
        <v/>
      </c>
      <c r="I5417" s="27" t="str">
        <f>_xlfn.IFNA(VLOOKUP(E5417,الاوردرات!$B$1:$C$600,2,0),"")</f>
        <v/>
      </c>
      <c r="J5417" s="63"/>
      <c r="L5417" s="125" t="str">
        <f>IF(F5417="","",_xlfn.IFNA((VLOOKUP(F5417,help!L:M,2,0))*G5417,"غير مسجلة في المشتريات"))</f>
        <v/>
      </c>
    </row>
    <row r="5418" spans="2:12" x14ac:dyDescent="0.2">
      <c r="B5418" s="14">
        <f>COUNTIFS($E$3:E5418,تقرير!$E$4)</f>
        <v>21</v>
      </c>
      <c r="C5418" s="48"/>
      <c r="D5418" s="48"/>
      <c r="E5418" s="48"/>
      <c r="F5418" s="50"/>
      <c r="G5418" s="51"/>
      <c r="H5418" s="128" t="str">
        <f>IF(F5418="","",_xlfn.IFNA(VLOOKUP(F5418,'سجل المشتريات'!E:M,9,0),"غير مسجلة في المشتريات"))</f>
        <v/>
      </c>
      <c r="I5418" s="27" t="str">
        <f>_xlfn.IFNA(VLOOKUP(E5418,الاوردرات!$B$1:$C$600,2,0),"")</f>
        <v/>
      </c>
      <c r="J5418" s="63"/>
      <c r="L5418" s="125" t="str">
        <f>IF(F5418="","",_xlfn.IFNA((VLOOKUP(F5418,help!L:M,2,0))*G5418,"غير مسجلة في المشتريات"))</f>
        <v/>
      </c>
    </row>
    <row r="5419" spans="2:12" x14ac:dyDescent="0.2">
      <c r="B5419" s="14">
        <f>COUNTIFS($E$3:E5419,تقرير!$E$4)</f>
        <v>21</v>
      </c>
      <c r="C5419" s="48"/>
      <c r="D5419" s="48"/>
      <c r="E5419" s="48"/>
      <c r="F5419" s="50"/>
      <c r="G5419" s="51"/>
      <c r="H5419" s="128" t="str">
        <f>IF(F5419="","",_xlfn.IFNA(VLOOKUP(F5419,'سجل المشتريات'!E:M,9,0),"غير مسجلة في المشتريات"))</f>
        <v/>
      </c>
      <c r="I5419" s="27" t="str">
        <f>_xlfn.IFNA(VLOOKUP(E5419,الاوردرات!$B$1:$C$600,2,0),"")</f>
        <v/>
      </c>
      <c r="J5419" s="63"/>
      <c r="L5419" s="125" t="str">
        <f>IF(F5419="","",_xlfn.IFNA((VLOOKUP(F5419,help!L:M,2,0))*G5419,"غير مسجلة في المشتريات"))</f>
        <v/>
      </c>
    </row>
    <row r="5420" spans="2:12" x14ac:dyDescent="0.2">
      <c r="B5420" s="14">
        <f>COUNTIFS($E$3:E5420,تقرير!$E$4)</f>
        <v>21</v>
      </c>
      <c r="C5420" s="48"/>
      <c r="D5420" s="48"/>
      <c r="E5420" s="48"/>
      <c r="F5420" s="50"/>
      <c r="G5420" s="51"/>
      <c r="H5420" s="128" t="str">
        <f>IF(F5420="","",_xlfn.IFNA(VLOOKUP(F5420,'سجل المشتريات'!E:M,9,0),"غير مسجلة في المشتريات"))</f>
        <v/>
      </c>
      <c r="I5420" s="27" t="str">
        <f>_xlfn.IFNA(VLOOKUP(E5420,الاوردرات!$B$1:$C$600,2,0),"")</f>
        <v/>
      </c>
      <c r="J5420" s="63"/>
      <c r="L5420" s="125" t="str">
        <f>IF(F5420="","",_xlfn.IFNA((VLOOKUP(F5420,help!L:M,2,0))*G5420,"غير مسجلة في المشتريات"))</f>
        <v/>
      </c>
    </row>
    <row r="5421" spans="2:12" x14ac:dyDescent="0.2">
      <c r="B5421" s="14">
        <f>COUNTIFS($E$3:E5421,تقرير!$E$4)</f>
        <v>21</v>
      </c>
      <c r="C5421" s="48"/>
      <c r="D5421" s="48"/>
      <c r="E5421" s="48"/>
      <c r="F5421" s="50"/>
      <c r="G5421" s="51"/>
      <c r="H5421" s="128" t="str">
        <f>IF(F5421="","",_xlfn.IFNA(VLOOKUP(F5421,'سجل المشتريات'!E:M,9,0),"غير مسجلة في المشتريات"))</f>
        <v/>
      </c>
      <c r="I5421" s="27" t="str">
        <f>_xlfn.IFNA(VLOOKUP(E5421,الاوردرات!$B$1:$C$600,2,0),"")</f>
        <v/>
      </c>
      <c r="J5421" s="63"/>
      <c r="L5421" s="125" t="str">
        <f>IF(F5421="","",_xlfn.IFNA((VLOOKUP(F5421,help!L:M,2,0))*G5421,"غير مسجلة في المشتريات"))</f>
        <v/>
      </c>
    </row>
    <row r="5422" spans="2:12" x14ac:dyDescent="0.2">
      <c r="B5422" s="14">
        <f>COUNTIFS($E$3:E5422,تقرير!$E$4)</f>
        <v>21</v>
      </c>
      <c r="C5422" s="48"/>
      <c r="D5422" s="48"/>
      <c r="E5422" s="48"/>
      <c r="F5422" s="50"/>
      <c r="G5422" s="51"/>
      <c r="H5422" s="128" t="str">
        <f>IF(F5422="","",_xlfn.IFNA(VLOOKUP(F5422,'سجل المشتريات'!E:M,9,0),"غير مسجلة في المشتريات"))</f>
        <v/>
      </c>
      <c r="I5422" s="27" t="str">
        <f>_xlfn.IFNA(VLOOKUP(E5422,الاوردرات!$B$1:$C$600,2,0),"")</f>
        <v/>
      </c>
      <c r="J5422" s="63"/>
      <c r="L5422" s="125" t="str">
        <f>IF(F5422="","",_xlfn.IFNA((VLOOKUP(F5422,help!L:M,2,0))*G5422,"غير مسجلة في المشتريات"))</f>
        <v/>
      </c>
    </row>
    <row r="5423" spans="2:12" x14ac:dyDescent="0.2">
      <c r="B5423" s="14">
        <f>COUNTIFS($E$3:E5423,تقرير!$E$4)</f>
        <v>21</v>
      </c>
      <c r="C5423" s="48"/>
      <c r="D5423" s="48"/>
      <c r="E5423" s="48"/>
      <c r="F5423" s="50"/>
      <c r="G5423" s="51"/>
      <c r="H5423" s="128" t="str">
        <f>IF(F5423="","",_xlfn.IFNA(VLOOKUP(F5423,'سجل المشتريات'!E:M,9,0),"غير مسجلة في المشتريات"))</f>
        <v/>
      </c>
      <c r="I5423" s="27" t="str">
        <f>_xlfn.IFNA(VLOOKUP(E5423,الاوردرات!$B$1:$C$600,2,0),"")</f>
        <v/>
      </c>
      <c r="J5423" s="63"/>
      <c r="L5423" s="125" t="str">
        <f>IF(F5423="","",_xlfn.IFNA((VLOOKUP(F5423,help!L:M,2,0))*G5423,"غير مسجلة في المشتريات"))</f>
        <v/>
      </c>
    </row>
    <row r="5424" spans="2:12" x14ac:dyDescent="0.2">
      <c r="B5424" s="14">
        <f>COUNTIFS($E$3:E5424,تقرير!$E$4)</f>
        <v>21</v>
      </c>
      <c r="C5424" s="48"/>
      <c r="D5424" s="48"/>
      <c r="E5424" s="48"/>
      <c r="F5424" s="50"/>
      <c r="G5424" s="51"/>
      <c r="H5424" s="128" t="str">
        <f>IF(F5424="","",_xlfn.IFNA(VLOOKUP(F5424,'سجل المشتريات'!E:M,9,0),"غير مسجلة في المشتريات"))</f>
        <v/>
      </c>
      <c r="I5424" s="27" t="str">
        <f>_xlfn.IFNA(VLOOKUP(E5424,الاوردرات!$B$1:$C$600,2,0),"")</f>
        <v/>
      </c>
      <c r="J5424" s="63"/>
      <c r="L5424" s="125" t="str">
        <f>IF(F5424="","",_xlfn.IFNA((VLOOKUP(F5424,help!L:M,2,0))*G5424,"غير مسجلة في المشتريات"))</f>
        <v/>
      </c>
    </row>
    <row r="5425" spans="2:12" x14ac:dyDescent="0.2">
      <c r="B5425" s="14">
        <f>COUNTIFS($E$3:E5425,تقرير!$E$4)</f>
        <v>21</v>
      </c>
      <c r="C5425" s="48"/>
      <c r="D5425" s="48"/>
      <c r="E5425" s="48"/>
      <c r="F5425" s="50"/>
      <c r="G5425" s="51"/>
      <c r="H5425" s="128" t="str">
        <f>IF(F5425="","",_xlfn.IFNA(VLOOKUP(F5425,'سجل المشتريات'!E:M,9,0),"غير مسجلة في المشتريات"))</f>
        <v/>
      </c>
      <c r="I5425" s="27" t="str">
        <f>_xlfn.IFNA(VLOOKUP(E5425,الاوردرات!$B$1:$C$600,2,0),"")</f>
        <v/>
      </c>
      <c r="J5425" s="63"/>
      <c r="L5425" s="125" t="str">
        <f>IF(F5425="","",_xlfn.IFNA((VLOOKUP(F5425,help!L:M,2,0))*G5425,"غير مسجلة في المشتريات"))</f>
        <v/>
      </c>
    </row>
    <row r="5426" spans="2:12" x14ac:dyDescent="0.2">
      <c r="B5426" s="14">
        <f>COUNTIFS($E$3:E5426,تقرير!$E$4)</f>
        <v>21</v>
      </c>
      <c r="C5426" s="48"/>
      <c r="D5426" s="48"/>
      <c r="E5426" s="48"/>
      <c r="F5426" s="50"/>
      <c r="G5426" s="51"/>
      <c r="H5426" s="128" t="str">
        <f>IF(F5426="","",_xlfn.IFNA(VLOOKUP(F5426,'سجل المشتريات'!E:M,9,0),"غير مسجلة في المشتريات"))</f>
        <v/>
      </c>
      <c r="I5426" s="27" t="str">
        <f>_xlfn.IFNA(VLOOKUP(E5426,الاوردرات!$B$1:$C$600,2,0),"")</f>
        <v/>
      </c>
      <c r="J5426" s="63"/>
      <c r="L5426" s="125" t="str">
        <f>IF(F5426="","",_xlfn.IFNA((VLOOKUP(F5426,help!L:M,2,0))*G5426,"غير مسجلة في المشتريات"))</f>
        <v/>
      </c>
    </row>
    <row r="5427" spans="2:12" x14ac:dyDescent="0.2">
      <c r="B5427" s="14">
        <f>COUNTIFS($E$3:E5427,تقرير!$E$4)</f>
        <v>21</v>
      </c>
      <c r="C5427" s="48"/>
      <c r="D5427" s="48"/>
      <c r="E5427" s="48"/>
      <c r="F5427" s="50"/>
      <c r="G5427" s="51"/>
      <c r="H5427" s="128" t="str">
        <f>IF(F5427="","",_xlfn.IFNA(VLOOKUP(F5427,'سجل المشتريات'!E:M,9,0),"غير مسجلة في المشتريات"))</f>
        <v/>
      </c>
      <c r="I5427" s="27" t="str">
        <f>_xlfn.IFNA(VLOOKUP(E5427,الاوردرات!$B$1:$C$600,2,0),"")</f>
        <v/>
      </c>
      <c r="J5427" s="63"/>
      <c r="L5427" s="125" t="str">
        <f>IF(F5427="","",_xlfn.IFNA((VLOOKUP(F5427,help!L:M,2,0))*G5427,"غير مسجلة في المشتريات"))</f>
        <v/>
      </c>
    </row>
    <row r="5428" spans="2:12" x14ac:dyDescent="0.2">
      <c r="B5428" s="14">
        <f>COUNTIFS($E$3:E5428,تقرير!$E$4)</f>
        <v>21</v>
      </c>
      <c r="C5428" s="48"/>
      <c r="D5428" s="48"/>
      <c r="E5428" s="48"/>
      <c r="F5428" s="50"/>
      <c r="G5428" s="51"/>
      <c r="H5428" s="128" t="str">
        <f>IF(F5428="","",_xlfn.IFNA(VLOOKUP(F5428,'سجل المشتريات'!E:M,9,0),"غير مسجلة في المشتريات"))</f>
        <v/>
      </c>
      <c r="I5428" s="27" t="str">
        <f>_xlfn.IFNA(VLOOKUP(E5428,الاوردرات!$B$1:$C$600,2,0),"")</f>
        <v/>
      </c>
      <c r="J5428" s="63"/>
      <c r="L5428" s="125" t="str">
        <f>IF(F5428="","",_xlfn.IFNA((VLOOKUP(F5428,help!L:M,2,0))*G5428,"غير مسجلة في المشتريات"))</f>
        <v/>
      </c>
    </row>
    <row r="5429" spans="2:12" x14ac:dyDescent="0.2">
      <c r="B5429" s="14">
        <f>COUNTIFS($E$3:E5429,تقرير!$E$4)</f>
        <v>21</v>
      </c>
      <c r="C5429" s="48"/>
      <c r="D5429" s="48"/>
      <c r="E5429" s="48"/>
      <c r="F5429" s="50"/>
      <c r="G5429" s="51"/>
      <c r="H5429" s="128" t="str">
        <f>IF(F5429="","",_xlfn.IFNA(VLOOKUP(F5429,'سجل المشتريات'!E:M,9,0),"غير مسجلة في المشتريات"))</f>
        <v/>
      </c>
      <c r="I5429" s="27" t="str">
        <f>_xlfn.IFNA(VLOOKUP(E5429,الاوردرات!$B$1:$C$600,2,0),"")</f>
        <v/>
      </c>
      <c r="J5429" s="63"/>
      <c r="L5429" s="125" t="str">
        <f>IF(F5429="","",_xlfn.IFNA((VLOOKUP(F5429,help!L:M,2,0))*G5429,"غير مسجلة في المشتريات"))</f>
        <v/>
      </c>
    </row>
    <row r="5430" spans="2:12" x14ac:dyDescent="0.2">
      <c r="B5430" s="14">
        <f>COUNTIFS($E$3:E5430,تقرير!$E$4)</f>
        <v>21</v>
      </c>
      <c r="C5430" s="48"/>
      <c r="D5430" s="48"/>
      <c r="E5430" s="48"/>
      <c r="F5430" s="50"/>
      <c r="G5430" s="51"/>
      <c r="H5430" s="128" t="str">
        <f>IF(F5430="","",_xlfn.IFNA(VLOOKUP(F5430,'سجل المشتريات'!E:M,9,0),"غير مسجلة في المشتريات"))</f>
        <v/>
      </c>
      <c r="I5430" s="27" t="str">
        <f>_xlfn.IFNA(VLOOKUP(E5430,الاوردرات!$B$1:$C$600,2,0),"")</f>
        <v/>
      </c>
      <c r="J5430" s="63"/>
      <c r="L5430" s="125" t="str">
        <f>IF(F5430="","",_xlfn.IFNA((VLOOKUP(F5430,help!L:M,2,0))*G5430,"غير مسجلة في المشتريات"))</f>
        <v/>
      </c>
    </row>
    <row r="5431" spans="2:12" x14ac:dyDescent="0.2">
      <c r="B5431" s="14">
        <f>COUNTIFS($E$3:E5431,تقرير!$E$4)</f>
        <v>21</v>
      </c>
      <c r="C5431" s="48"/>
      <c r="D5431" s="48"/>
      <c r="E5431" s="48"/>
      <c r="F5431" s="50"/>
      <c r="G5431" s="51"/>
      <c r="H5431" s="128" t="str">
        <f>IF(F5431="","",_xlfn.IFNA(VLOOKUP(F5431,'سجل المشتريات'!E:M,9,0),"غير مسجلة في المشتريات"))</f>
        <v/>
      </c>
      <c r="I5431" s="27" t="str">
        <f>_xlfn.IFNA(VLOOKUP(E5431,الاوردرات!$B$1:$C$600,2,0),"")</f>
        <v/>
      </c>
      <c r="J5431" s="63"/>
      <c r="L5431" s="125" t="str">
        <f>IF(F5431="","",_xlfn.IFNA((VLOOKUP(F5431,help!L:M,2,0))*G5431,"غير مسجلة في المشتريات"))</f>
        <v/>
      </c>
    </row>
    <row r="5432" spans="2:12" x14ac:dyDescent="0.2">
      <c r="B5432" s="14">
        <f>COUNTIFS($E$3:E5432,تقرير!$E$4)</f>
        <v>21</v>
      </c>
      <c r="C5432" s="48"/>
      <c r="D5432" s="48"/>
      <c r="E5432" s="48"/>
      <c r="F5432" s="50"/>
      <c r="G5432" s="51"/>
      <c r="H5432" s="128" t="str">
        <f>IF(F5432="","",_xlfn.IFNA(VLOOKUP(F5432,'سجل المشتريات'!E:M,9,0),"غير مسجلة في المشتريات"))</f>
        <v/>
      </c>
      <c r="I5432" s="27" t="str">
        <f>_xlfn.IFNA(VLOOKUP(E5432,الاوردرات!$B$1:$C$600,2,0),"")</f>
        <v/>
      </c>
      <c r="J5432" s="63"/>
      <c r="L5432" s="125" t="str">
        <f>IF(F5432="","",_xlfn.IFNA((VLOOKUP(F5432,help!L:M,2,0))*G5432,"غير مسجلة في المشتريات"))</f>
        <v/>
      </c>
    </row>
    <row r="5433" spans="2:12" x14ac:dyDescent="0.2">
      <c r="B5433" s="14">
        <f>COUNTIFS($E$3:E5433,تقرير!$E$4)</f>
        <v>21</v>
      </c>
      <c r="C5433" s="48"/>
      <c r="D5433" s="48"/>
      <c r="E5433" s="48"/>
      <c r="F5433" s="50"/>
      <c r="G5433" s="51"/>
      <c r="H5433" s="128" t="str">
        <f>IF(F5433="","",_xlfn.IFNA(VLOOKUP(F5433,'سجل المشتريات'!E:M,9,0),"غير مسجلة في المشتريات"))</f>
        <v/>
      </c>
      <c r="I5433" s="27" t="str">
        <f>_xlfn.IFNA(VLOOKUP(E5433,الاوردرات!$B$1:$C$600,2,0),"")</f>
        <v/>
      </c>
      <c r="J5433" s="63"/>
      <c r="L5433" s="125" t="str">
        <f>IF(F5433="","",_xlfn.IFNA((VLOOKUP(F5433,help!L:M,2,0))*G5433,"غير مسجلة في المشتريات"))</f>
        <v/>
      </c>
    </row>
    <row r="5434" spans="2:12" x14ac:dyDescent="0.2">
      <c r="B5434" s="14">
        <f>COUNTIFS($E$3:E5434,تقرير!$E$4)</f>
        <v>21</v>
      </c>
      <c r="C5434" s="48"/>
      <c r="D5434" s="48"/>
      <c r="E5434" s="48"/>
      <c r="F5434" s="50"/>
      <c r="G5434" s="51"/>
      <c r="H5434" s="128" t="str">
        <f>IF(F5434="","",_xlfn.IFNA(VLOOKUP(F5434,'سجل المشتريات'!E:M,9,0),"غير مسجلة في المشتريات"))</f>
        <v/>
      </c>
      <c r="I5434" s="27" t="str">
        <f>_xlfn.IFNA(VLOOKUP(E5434,الاوردرات!$B$1:$C$600,2,0),"")</f>
        <v/>
      </c>
      <c r="J5434" s="63"/>
      <c r="L5434" s="125" t="str">
        <f>IF(F5434="","",_xlfn.IFNA((VLOOKUP(F5434,help!L:M,2,0))*G5434,"غير مسجلة في المشتريات"))</f>
        <v/>
      </c>
    </row>
    <row r="5435" spans="2:12" x14ac:dyDescent="0.2">
      <c r="B5435" s="14">
        <f>COUNTIFS($E$3:E5435,تقرير!$E$4)</f>
        <v>21</v>
      </c>
      <c r="C5435" s="48"/>
      <c r="D5435" s="48"/>
      <c r="E5435" s="48"/>
      <c r="F5435" s="50"/>
      <c r="G5435" s="51"/>
      <c r="H5435" s="128" t="str">
        <f>IF(F5435="","",_xlfn.IFNA(VLOOKUP(F5435,'سجل المشتريات'!E:M,9,0),"غير مسجلة في المشتريات"))</f>
        <v/>
      </c>
      <c r="I5435" s="27" t="str">
        <f>_xlfn.IFNA(VLOOKUP(E5435,الاوردرات!$B$1:$C$600,2,0),"")</f>
        <v/>
      </c>
      <c r="J5435" s="63"/>
      <c r="L5435" s="125" t="str">
        <f>IF(F5435="","",_xlfn.IFNA((VLOOKUP(F5435,help!L:M,2,0))*G5435,"غير مسجلة في المشتريات"))</f>
        <v/>
      </c>
    </row>
    <row r="5436" spans="2:12" x14ac:dyDescent="0.2">
      <c r="B5436" s="14">
        <f>COUNTIFS($E$3:E5436,تقرير!$E$4)</f>
        <v>21</v>
      </c>
      <c r="C5436" s="48"/>
      <c r="D5436" s="48"/>
      <c r="E5436" s="48"/>
      <c r="F5436" s="50"/>
      <c r="G5436" s="51"/>
      <c r="H5436" s="128" t="str">
        <f>IF(F5436="","",_xlfn.IFNA(VLOOKUP(F5436,'سجل المشتريات'!E:M,9,0),"غير مسجلة في المشتريات"))</f>
        <v/>
      </c>
      <c r="I5436" s="27" t="str">
        <f>_xlfn.IFNA(VLOOKUP(E5436,الاوردرات!$B$1:$C$600,2,0),"")</f>
        <v/>
      </c>
      <c r="J5436" s="63"/>
      <c r="L5436" s="125" t="str">
        <f>IF(F5436="","",_xlfn.IFNA((VLOOKUP(F5436,help!L:M,2,0))*G5436,"غير مسجلة في المشتريات"))</f>
        <v/>
      </c>
    </row>
    <row r="5437" spans="2:12" x14ac:dyDescent="0.2">
      <c r="B5437" s="14">
        <f>COUNTIFS($E$3:E5437,تقرير!$E$4)</f>
        <v>21</v>
      </c>
      <c r="C5437" s="48"/>
      <c r="D5437" s="48"/>
      <c r="E5437" s="48"/>
      <c r="F5437" s="50"/>
      <c r="G5437" s="51"/>
      <c r="H5437" s="128" t="str">
        <f>IF(F5437="","",_xlfn.IFNA(VLOOKUP(F5437,'سجل المشتريات'!E:M,9,0),"غير مسجلة في المشتريات"))</f>
        <v/>
      </c>
      <c r="I5437" s="27" t="str">
        <f>_xlfn.IFNA(VLOOKUP(E5437,الاوردرات!$B$1:$C$600,2,0),"")</f>
        <v/>
      </c>
      <c r="J5437" s="63"/>
      <c r="L5437" s="125" t="str">
        <f>IF(F5437="","",_xlfn.IFNA((VLOOKUP(F5437,help!L:M,2,0))*G5437,"غير مسجلة في المشتريات"))</f>
        <v/>
      </c>
    </row>
    <row r="5438" spans="2:12" x14ac:dyDescent="0.2">
      <c r="B5438" s="14">
        <f>COUNTIFS($E$3:E5438,تقرير!$E$4)</f>
        <v>21</v>
      </c>
      <c r="C5438" s="48"/>
      <c r="D5438" s="48"/>
      <c r="E5438" s="48"/>
      <c r="F5438" s="50"/>
      <c r="G5438" s="51"/>
      <c r="H5438" s="128" t="str">
        <f>IF(F5438="","",_xlfn.IFNA(VLOOKUP(F5438,'سجل المشتريات'!E:M,9,0),"غير مسجلة في المشتريات"))</f>
        <v/>
      </c>
      <c r="I5438" s="27" t="str">
        <f>_xlfn.IFNA(VLOOKUP(E5438,الاوردرات!$B$1:$C$600,2,0),"")</f>
        <v/>
      </c>
      <c r="J5438" s="63"/>
      <c r="L5438" s="125" t="str">
        <f>IF(F5438="","",_xlfn.IFNA((VLOOKUP(F5438,help!L:M,2,0))*G5438,"غير مسجلة في المشتريات"))</f>
        <v/>
      </c>
    </row>
    <row r="5439" spans="2:12" x14ac:dyDescent="0.2">
      <c r="B5439" s="14">
        <f>COUNTIFS($E$3:E5439,تقرير!$E$4)</f>
        <v>21</v>
      </c>
      <c r="C5439" s="48"/>
      <c r="D5439" s="48"/>
      <c r="E5439" s="48"/>
      <c r="F5439" s="50"/>
      <c r="G5439" s="51"/>
      <c r="H5439" s="128" t="str">
        <f>IF(F5439="","",_xlfn.IFNA(VLOOKUP(F5439,'سجل المشتريات'!E:M,9,0),"غير مسجلة في المشتريات"))</f>
        <v/>
      </c>
      <c r="I5439" s="27" t="str">
        <f>_xlfn.IFNA(VLOOKUP(E5439,الاوردرات!$B$1:$C$600,2,0),"")</f>
        <v/>
      </c>
      <c r="J5439" s="63"/>
      <c r="L5439" s="125" t="str">
        <f>IF(F5439="","",_xlfn.IFNA((VLOOKUP(F5439,help!L:M,2,0))*G5439,"غير مسجلة في المشتريات"))</f>
        <v/>
      </c>
    </row>
    <row r="5440" spans="2:12" x14ac:dyDescent="0.2">
      <c r="B5440" s="14">
        <f>COUNTIFS($E$3:E5440,تقرير!$E$4)</f>
        <v>21</v>
      </c>
      <c r="C5440" s="48"/>
      <c r="D5440" s="48"/>
      <c r="E5440" s="48"/>
      <c r="F5440" s="50"/>
      <c r="G5440" s="51"/>
      <c r="H5440" s="128" t="str">
        <f>IF(F5440="","",_xlfn.IFNA(VLOOKUP(F5440,'سجل المشتريات'!E:M,9,0),"غير مسجلة في المشتريات"))</f>
        <v/>
      </c>
      <c r="I5440" s="27" t="str">
        <f>_xlfn.IFNA(VLOOKUP(E5440,الاوردرات!$B$1:$C$600,2,0),"")</f>
        <v/>
      </c>
      <c r="J5440" s="63"/>
      <c r="L5440" s="125" t="str">
        <f>IF(F5440="","",_xlfn.IFNA((VLOOKUP(F5440,help!L:M,2,0))*G5440,"غير مسجلة في المشتريات"))</f>
        <v/>
      </c>
    </row>
    <row r="5441" spans="2:12" x14ac:dyDescent="0.2">
      <c r="B5441" s="14">
        <f>COUNTIFS($E$3:E5441,تقرير!$E$4)</f>
        <v>21</v>
      </c>
      <c r="C5441" s="48"/>
      <c r="D5441" s="48"/>
      <c r="E5441" s="48"/>
      <c r="F5441" s="50"/>
      <c r="G5441" s="51"/>
      <c r="H5441" s="128" t="str">
        <f>IF(F5441="","",_xlfn.IFNA(VLOOKUP(F5441,'سجل المشتريات'!E:M,9,0),"غير مسجلة في المشتريات"))</f>
        <v/>
      </c>
      <c r="I5441" s="27" t="str">
        <f>_xlfn.IFNA(VLOOKUP(E5441,الاوردرات!$B$1:$C$600,2,0),"")</f>
        <v/>
      </c>
      <c r="J5441" s="63"/>
      <c r="L5441" s="125" t="str">
        <f>IF(F5441="","",_xlfn.IFNA((VLOOKUP(F5441,help!L:M,2,0))*G5441,"غير مسجلة في المشتريات"))</f>
        <v/>
      </c>
    </row>
    <row r="5442" spans="2:12" x14ac:dyDescent="0.2">
      <c r="B5442" s="14">
        <f>COUNTIFS($E$3:E5442,تقرير!$E$4)</f>
        <v>21</v>
      </c>
      <c r="C5442" s="48"/>
      <c r="D5442" s="48"/>
      <c r="E5442" s="48"/>
      <c r="F5442" s="50"/>
      <c r="G5442" s="51"/>
      <c r="H5442" s="128" t="str">
        <f>IF(F5442="","",_xlfn.IFNA(VLOOKUP(F5442,'سجل المشتريات'!E:M,9,0),"غير مسجلة في المشتريات"))</f>
        <v/>
      </c>
      <c r="I5442" s="27" t="str">
        <f>_xlfn.IFNA(VLOOKUP(E5442,الاوردرات!$B$1:$C$600,2,0),"")</f>
        <v/>
      </c>
      <c r="J5442" s="63"/>
      <c r="L5442" s="125" t="str">
        <f>IF(F5442="","",_xlfn.IFNA((VLOOKUP(F5442,help!L:M,2,0))*G5442,"غير مسجلة في المشتريات"))</f>
        <v/>
      </c>
    </row>
    <row r="5443" spans="2:12" x14ac:dyDescent="0.2">
      <c r="B5443" s="14">
        <f>COUNTIFS($E$3:E5443,تقرير!$E$4)</f>
        <v>21</v>
      </c>
      <c r="C5443" s="48"/>
      <c r="D5443" s="48"/>
      <c r="E5443" s="48"/>
      <c r="F5443" s="50"/>
      <c r="G5443" s="51"/>
      <c r="H5443" s="128" t="str">
        <f>IF(F5443="","",_xlfn.IFNA(VLOOKUP(F5443,'سجل المشتريات'!E:M,9,0),"غير مسجلة في المشتريات"))</f>
        <v/>
      </c>
      <c r="I5443" s="27" t="str">
        <f>_xlfn.IFNA(VLOOKUP(E5443,الاوردرات!$B$1:$C$600,2,0),"")</f>
        <v/>
      </c>
      <c r="J5443" s="63"/>
      <c r="L5443" s="125" t="str">
        <f>IF(F5443="","",_xlfn.IFNA((VLOOKUP(F5443,help!L:M,2,0))*G5443,"غير مسجلة في المشتريات"))</f>
        <v/>
      </c>
    </row>
    <row r="5444" spans="2:12" x14ac:dyDescent="0.2">
      <c r="B5444" s="14">
        <f>COUNTIFS($E$3:E5444,تقرير!$E$4)</f>
        <v>21</v>
      </c>
      <c r="C5444" s="48"/>
      <c r="D5444" s="48"/>
      <c r="E5444" s="48"/>
      <c r="F5444" s="50"/>
      <c r="G5444" s="51"/>
      <c r="H5444" s="128" t="str">
        <f>IF(F5444="","",_xlfn.IFNA(VLOOKUP(F5444,'سجل المشتريات'!E:M,9,0),"غير مسجلة في المشتريات"))</f>
        <v/>
      </c>
      <c r="I5444" s="27" t="str">
        <f>_xlfn.IFNA(VLOOKUP(E5444,الاوردرات!$B$1:$C$600,2,0),"")</f>
        <v/>
      </c>
      <c r="J5444" s="63"/>
      <c r="L5444" s="125" t="str">
        <f>IF(F5444="","",_xlfn.IFNA((VLOOKUP(F5444,help!L:M,2,0))*G5444,"غير مسجلة في المشتريات"))</f>
        <v/>
      </c>
    </row>
    <row r="5445" spans="2:12" x14ac:dyDescent="0.2">
      <c r="B5445" s="14">
        <f>COUNTIFS($E$3:E5445,تقرير!$E$4)</f>
        <v>21</v>
      </c>
      <c r="C5445" s="48"/>
      <c r="D5445" s="48"/>
      <c r="E5445" s="48"/>
      <c r="F5445" s="50"/>
      <c r="G5445" s="51"/>
      <c r="H5445" s="128" t="str">
        <f>IF(F5445="","",_xlfn.IFNA(VLOOKUP(F5445,'سجل المشتريات'!E:M,9,0),"غير مسجلة في المشتريات"))</f>
        <v/>
      </c>
      <c r="I5445" s="27" t="str">
        <f>_xlfn.IFNA(VLOOKUP(E5445,الاوردرات!$B$1:$C$600,2,0),"")</f>
        <v/>
      </c>
      <c r="J5445" s="63"/>
      <c r="L5445" s="125" t="str">
        <f>IF(F5445="","",_xlfn.IFNA((VLOOKUP(F5445,help!L:M,2,0))*G5445,"غير مسجلة في المشتريات"))</f>
        <v/>
      </c>
    </row>
    <row r="5446" spans="2:12" x14ac:dyDescent="0.2">
      <c r="B5446" s="14">
        <f>COUNTIFS($E$3:E5446,تقرير!$E$4)</f>
        <v>21</v>
      </c>
      <c r="C5446" s="48"/>
      <c r="D5446" s="48"/>
      <c r="E5446" s="48"/>
      <c r="F5446" s="50"/>
      <c r="G5446" s="51"/>
      <c r="H5446" s="128" t="str">
        <f>IF(F5446="","",_xlfn.IFNA(VLOOKUP(F5446,'سجل المشتريات'!E:M,9,0),"غير مسجلة في المشتريات"))</f>
        <v/>
      </c>
      <c r="I5446" s="27" t="str">
        <f>_xlfn.IFNA(VLOOKUP(E5446,الاوردرات!$B$1:$C$600,2,0),"")</f>
        <v/>
      </c>
      <c r="J5446" s="63"/>
      <c r="L5446" s="125" t="str">
        <f>IF(F5446="","",_xlfn.IFNA((VLOOKUP(F5446,help!L:M,2,0))*G5446,"غير مسجلة في المشتريات"))</f>
        <v/>
      </c>
    </row>
    <row r="5447" spans="2:12" x14ac:dyDescent="0.2">
      <c r="B5447" s="14">
        <f>COUNTIFS($E$3:E5447,تقرير!$E$4)</f>
        <v>21</v>
      </c>
      <c r="C5447" s="48"/>
      <c r="D5447" s="48"/>
      <c r="E5447" s="48"/>
      <c r="F5447" s="50"/>
      <c r="G5447" s="51"/>
      <c r="H5447" s="128" t="str">
        <f>IF(F5447="","",_xlfn.IFNA(VLOOKUP(F5447,'سجل المشتريات'!E:M,9,0),"غير مسجلة في المشتريات"))</f>
        <v/>
      </c>
      <c r="I5447" s="27" t="str">
        <f>_xlfn.IFNA(VLOOKUP(E5447,الاوردرات!$B$1:$C$600,2,0),"")</f>
        <v/>
      </c>
      <c r="J5447" s="63"/>
      <c r="L5447" s="125" t="str">
        <f>IF(F5447="","",_xlfn.IFNA((VLOOKUP(F5447,help!L:M,2,0))*G5447,"غير مسجلة في المشتريات"))</f>
        <v/>
      </c>
    </row>
    <row r="5448" spans="2:12" x14ac:dyDescent="0.2">
      <c r="B5448" s="14">
        <f>COUNTIFS($E$3:E5448,تقرير!$E$4)</f>
        <v>21</v>
      </c>
      <c r="C5448" s="48"/>
      <c r="D5448" s="48"/>
      <c r="E5448" s="48"/>
      <c r="F5448" s="50"/>
      <c r="G5448" s="51"/>
      <c r="H5448" s="128" t="str">
        <f>IF(F5448="","",_xlfn.IFNA(VLOOKUP(F5448,'سجل المشتريات'!E:M,9,0),"غير مسجلة في المشتريات"))</f>
        <v/>
      </c>
      <c r="I5448" s="27" t="str">
        <f>_xlfn.IFNA(VLOOKUP(E5448,الاوردرات!$B$1:$C$600,2,0),"")</f>
        <v/>
      </c>
      <c r="J5448" s="63"/>
      <c r="L5448" s="125" t="str">
        <f>IF(F5448="","",_xlfn.IFNA((VLOOKUP(F5448,help!L:M,2,0))*G5448,"غير مسجلة في المشتريات"))</f>
        <v/>
      </c>
    </row>
    <row r="5449" spans="2:12" x14ac:dyDescent="0.2">
      <c r="B5449" s="14">
        <f>COUNTIFS($E$3:E5449,تقرير!$E$4)</f>
        <v>21</v>
      </c>
      <c r="C5449" s="48"/>
      <c r="D5449" s="48"/>
      <c r="E5449" s="48"/>
      <c r="F5449" s="50"/>
      <c r="G5449" s="51"/>
      <c r="H5449" s="128" t="str">
        <f>IF(F5449="","",_xlfn.IFNA(VLOOKUP(F5449,'سجل المشتريات'!E:M,9,0),"غير مسجلة في المشتريات"))</f>
        <v/>
      </c>
      <c r="I5449" s="27" t="str">
        <f>_xlfn.IFNA(VLOOKUP(E5449,الاوردرات!$B$1:$C$600,2,0),"")</f>
        <v/>
      </c>
      <c r="J5449" s="63"/>
      <c r="L5449" s="125" t="str">
        <f>IF(F5449="","",_xlfn.IFNA((VLOOKUP(F5449,help!L:M,2,0))*G5449,"غير مسجلة في المشتريات"))</f>
        <v/>
      </c>
    </row>
    <row r="5450" spans="2:12" x14ac:dyDescent="0.2">
      <c r="B5450" s="14">
        <f>COUNTIFS($E$3:E5450,تقرير!$E$4)</f>
        <v>21</v>
      </c>
      <c r="C5450" s="48"/>
      <c r="D5450" s="48"/>
      <c r="E5450" s="48"/>
      <c r="F5450" s="50"/>
      <c r="G5450" s="51"/>
      <c r="H5450" s="128" t="str">
        <f>IF(F5450="","",_xlfn.IFNA(VLOOKUP(F5450,'سجل المشتريات'!E:M,9,0),"غير مسجلة في المشتريات"))</f>
        <v/>
      </c>
      <c r="I5450" s="27" t="str">
        <f>_xlfn.IFNA(VLOOKUP(E5450,الاوردرات!$B$1:$C$600,2,0),"")</f>
        <v/>
      </c>
      <c r="J5450" s="63"/>
      <c r="L5450" s="125" t="str">
        <f>IF(F5450="","",_xlfn.IFNA((VLOOKUP(F5450,help!L:M,2,0))*G5450,"غير مسجلة في المشتريات"))</f>
        <v/>
      </c>
    </row>
    <row r="5451" spans="2:12" x14ac:dyDescent="0.2">
      <c r="B5451" s="14">
        <f>COUNTIFS($E$3:E5451,تقرير!$E$4)</f>
        <v>21</v>
      </c>
      <c r="C5451" s="48"/>
      <c r="D5451" s="48"/>
      <c r="E5451" s="48"/>
      <c r="F5451" s="50"/>
      <c r="G5451" s="51"/>
      <c r="H5451" s="128" t="str">
        <f>IF(F5451="","",_xlfn.IFNA(VLOOKUP(F5451,'سجل المشتريات'!E:M,9,0),"غير مسجلة في المشتريات"))</f>
        <v/>
      </c>
      <c r="I5451" s="27" t="str">
        <f>_xlfn.IFNA(VLOOKUP(E5451,الاوردرات!$B$1:$C$600,2,0),"")</f>
        <v/>
      </c>
      <c r="J5451" s="63"/>
      <c r="L5451" s="125" t="str">
        <f>IF(F5451="","",_xlfn.IFNA((VLOOKUP(F5451,help!L:M,2,0))*G5451,"غير مسجلة في المشتريات"))</f>
        <v/>
      </c>
    </row>
    <row r="5452" spans="2:12" x14ac:dyDescent="0.2">
      <c r="B5452" s="14">
        <f>COUNTIFS($E$3:E5452,تقرير!$E$4)</f>
        <v>21</v>
      </c>
      <c r="C5452" s="48"/>
      <c r="D5452" s="48"/>
      <c r="E5452" s="48"/>
      <c r="F5452" s="50"/>
      <c r="G5452" s="51"/>
      <c r="H5452" s="128" t="str">
        <f>IF(F5452="","",_xlfn.IFNA(VLOOKUP(F5452,'سجل المشتريات'!E:M,9,0),"غير مسجلة في المشتريات"))</f>
        <v/>
      </c>
      <c r="I5452" s="27" t="str">
        <f>_xlfn.IFNA(VLOOKUP(E5452,الاوردرات!$B$1:$C$600,2,0),"")</f>
        <v/>
      </c>
      <c r="J5452" s="63"/>
      <c r="L5452" s="125" t="str">
        <f>IF(F5452="","",_xlfn.IFNA((VLOOKUP(F5452,help!L:M,2,0))*G5452,"غير مسجلة في المشتريات"))</f>
        <v/>
      </c>
    </row>
    <row r="5453" spans="2:12" x14ac:dyDescent="0.2">
      <c r="B5453" s="14">
        <f>COUNTIFS($E$3:E5453,تقرير!$E$4)</f>
        <v>21</v>
      </c>
      <c r="C5453" s="48"/>
      <c r="D5453" s="48"/>
      <c r="E5453" s="48"/>
      <c r="F5453" s="50"/>
      <c r="G5453" s="51"/>
      <c r="H5453" s="128" t="str">
        <f>IF(F5453="","",_xlfn.IFNA(VLOOKUP(F5453,'سجل المشتريات'!E:M,9,0),"غير مسجلة في المشتريات"))</f>
        <v/>
      </c>
      <c r="I5453" s="27" t="str">
        <f>_xlfn.IFNA(VLOOKUP(E5453,الاوردرات!$B$1:$C$600,2,0),"")</f>
        <v/>
      </c>
      <c r="J5453" s="63"/>
      <c r="L5453" s="125" t="str">
        <f>IF(F5453="","",_xlfn.IFNA((VLOOKUP(F5453,help!L:M,2,0))*G5453,"غير مسجلة في المشتريات"))</f>
        <v/>
      </c>
    </row>
    <row r="5454" spans="2:12" x14ac:dyDescent="0.2">
      <c r="B5454" s="14">
        <f>COUNTIFS($E$3:E5454,تقرير!$E$4)</f>
        <v>21</v>
      </c>
      <c r="C5454" s="48"/>
      <c r="D5454" s="48"/>
      <c r="E5454" s="48"/>
      <c r="F5454" s="50"/>
      <c r="G5454" s="51"/>
      <c r="H5454" s="128" t="str">
        <f>IF(F5454="","",_xlfn.IFNA(VLOOKUP(F5454,'سجل المشتريات'!E:M,9,0),"غير مسجلة في المشتريات"))</f>
        <v/>
      </c>
      <c r="I5454" s="27" t="str">
        <f>_xlfn.IFNA(VLOOKUP(E5454,الاوردرات!$B$1:$C$600,2,0),"")</f>
        <v/>
      </c>
      <c r="J5454" s="63"/>
      <c r="L5454" s="125" t="str">
        <f>IF(F5454="","",_xlfn.IFNA((VLOOKUP(F5454,help!L:M,2,0))*G5454,"غير مسجلة في المشتريات"))</f>
        <v/>
      </c>
    </row>
    <row r="5455" spans="2:12" x14ac:dyDescent="0.2">
      <c r="B5455" s="14">
        <f>COUNTIFS($E$3:E5455,تقرير!$E$4)</f>
        <v>21</v>
      </c>
      <c r="C5455" s="48"/>
      <c r="D5455" s="48"/>
      <c r="E5455" s="48"/>
      <c r="F5455" s="50"/>
      <c r="G5455" s="51"/>
      <c r="H5455" s="128" t="str">
        <f>IF(F5455="","",_xlfn.IFNA(VLOOKUP(F5455,'سجل المشتريات'!E:M,9,0),"غير مسجلة في المشتريات"))</f>
        <v/>
      </c>
      <c r="I5455" s="27" t="str">
        <f>_xlfn.IFNA(VLOOKUP(E5455,الاوردرات!$B$1:$C$600,2,0),"")</f>
        <v/>
      </c>
      <c r="J5455" s="63"/>
      <c r="L5455" s="125" t="str">
        <f>IF(F5455="","",_xlfn.IFNA((VLOOKUP(F5455,help!L:M,2,0))*G5455,"غير مسجلة في المشتريات"))</f>
        <v/>
      </c>
    </row>
    <row r="5456" spans="2:12" x14ac:dyDescent="0.2">
      <c r="B5456" s="14">
        <f>COUNTIFS($E$3:E5456,تقرير!$E$4)</f>
        <v>21</v>
      </c>
      <c r="C5456" s="48"/>
      <c r="D5456" s="48"/>
      <c r="E5456" s="48"/>
      <c r="F5456" s="50"/>
      <c r="G5456" s="51"/>
      <c r="H5456" s="128" t="str">
        <f>IF(F5456="","",_xlfn.IFNA(VLOOKUP(F5456,'سجل المشتريات'!E:M,9,0),"غير مسجلة في المشتريات"))</f>
        <v/>
      </c>
      <c r="I5456" s="27" t="str">
        <f>_xlfn.IFNA(VLOOKUP(E5456,الاوردرات!$B$1:$C$600,2,0),"")</f>
        <v/>
      </c>
      <c r="J5456" s="63"/>
      <c r="L5456" s="125" t="str">
        <f>IF(F5456="","",_xlfn.IFNA((VLOOKUP(F5456,help!L:M,2,0))*G5456,"غير مسجلة في المشتريات"))</f>
        <v/>
      </c>
    </row>
    <row r="5457" spans="2:12" x14ac:dyDescent="0.2">
      <c r="B5457" s="14">
        <f>COUNTIFS($E$3:E5457,تقرير!$E$4)</f>
        <v>21</v>
      </c>
      <c r="C5457" s="48"/>
      <c r="D5457" s="48"/>
      <c r="E5457" s="48"/>
      <c r="F5457" s="50"/>
      <c r="G5457" s="51"/>
      <c r="H5457" s="128" t="str">
        <f>IF(F5457="","",_xlfn.IFNA(VLOOKUP(F5457,'سجل المشتريات'!E:M,9,0),"غير مسجلة في المشتريات"))</f>
        <v/>
      </c>
      <c r="I5457" s="27" t="str">
        <f>_xlfn.IFNA(VLOOKUP(E5457,الاوردرات!$B$1:$C$600,2,0),"")</f>
        <v/>
      </c>
      <c r="J5457" s="63"/>
      <c r="L5457" s="125" t="str">
        <f>IF(F5457="","",_xlfn.IFNA((VLOOKUP(F5457,help!L:M,2,0))*G5457,"غير مسجلة في المشتريات"))</f>
        <v/>
      </c>
    </row>
    <row r="5458" spans="2:12" x14ac:dyDescent="0.2">
      <c r="B5458" s="14">
        <f>COUNTIFS($E$3:E5458,تقرير!$E$4)</f>
        <v>21</v>
      </c>
      <c r="C5458" s="48"/>
      <c r="D5458" s="48"/>
      <c r="E5458" s="48"/>
      <c r="F5458" s="50"/>
      <c r="G5458" s="51"/>
      <c r="H5458" s="128" t="str">
        <f>IF(F5458="","",_xlfn.IFNA(VLOOKUP(F5458,'سجل المشتريات'!E:M,9,0),"غير مسجلة في المشتريات"))</f>
        <v/>
      </c>
      <c r="I5458" s="27" t="str">
        <f>_xlfn.IFNA(VLOOKUP(E5458,الاوردرات!$B$1:$C$600,2,0),"")</f>
        <v/>
      </c>
      <c r="J5458" s="63"/>
      <c r="L5458" s="125" t="str">
        <f>IF(F5458="","",_xlfn.IFNA((VLOOKUP(F5458,help!L:M,2,0))*G5458,"غير مسجلة في المشتريات"))</f>
        <v/>
      </c>
    </row>
    <row r="5459" spans="2:12" x14ac:dyDescent="0.2">
      <c r="B5459" s="14">
        <f>COUNTIFS($E$3:E5459,تقرير!$E$4)</f>
        <v>21</v>
      </c>
      <c r="C5459" s="48"/>
      <c r="D5459" s="48"/>
      <c r="E5459" s="48"/>
      <c r="F5459" s="50"/>
      <c r="G5459" s="51"/>
      <c r="H5459" s="128" t="str">
        <f>IF(F5459="","",_xlfn.IFNA(VLOOKUP(F5459,'سجل المشتريات'!E:M,9,0),"غير مسجلة في المشتريات"))</f>
        <v/>
      </c>
      <c r="I5459" s="27" t="str">
        <f>_xlfn.IFNA(VLOOKUP(E5459,الاوردرات!$B$1:$C$600,2,0),"")</f>
        <v/>
      </c>
      <c r="J5459" s="63"/>
      <c r="L5459" s="125" t="str">
        <f>IF(F5459="","",_xlfn.IFNA((VLOOKUP(F5459,help!L:M,2,0))*G5459,"غير مسجلة في المشتريات"))</f>
        <v/>
      </c>
    </row>
    <row r="5460" spans="2:12" x14ac:dyDescent="0.2">
      <c r="B5460" s="14">
        <f>COUNTIFS($E$3:E5460,تقرير!$E$4)</f>
        <v>21</v>
      </c>
      <c r="C5460" s="48"/>
      <c r="D5460" s="48"/>
      <c r="E5460" s="48"/>
      <c r="F5460" s="50"/>
      <c r="G5460" s="51"/>
      <c r="H5460" s="128" t="str">
        <f>IF(F5460="","",_xlfn.IFNA(VLOOKUP(F5460,'سجل المشتريات'!E:M,9,0),"غير مسجلة في المشتريات"))</f>
        <v/>
      </c>
      <c r="I5460" s="27" t="str">
        <f>_xlfn.IFNA(VLOOKUP(E5460,الاوردرات!$B$1:$C$600,2,0),"")</f>
        <v/>
      </c>
      <c r="J5460" s="63"/>
      <c r="L5460" s="125" t="str">
        <f>IF(F5460="","",_xlfn.IFNA((VLOOKUP(F5460,help!L:M,2,0))*G5460,"غير مسجلة في المشتريات"))</f>
        <v/>
      </c>
    </row>
    <row r="5461" spans="2:12" x14ac:dyDescent="0.2">
      <c r="B5461" s="14">
        <f>COUNTIFS($E$3:E5461,تقرير!$E$4)</f>
        <v>21</v>
      </c>
      <c r="C5461" s="48"/>
      <c r="D5461" s="48"/>
      <c r="E5461" s="48"/>
      <c r="F5461" s="50"/>
      <c r="G5461" s="51"/>
      <c r="H5461" s="128" t="str">
        <f>IF(F5461="","",_xlfn.IFNA(VLOOKUP(F5461,'سجل المشتريات'!E:M,9,0),"غير مسجلة في المشتريات"))</f>
        <v/>
      </c>
      <c r="I5461" s="27" t="str">
        <f>_xlfn.IFNA(VLOOKUP(E5461,الاوردرات!$B$1:$C$600,2,0),"")</f>
        <v/>
      </c>
      <c r="J5461" s="63"/>
      <c r="L5461" s="125" t="str">
        <f>IF(F5461="","",_xlfn.IFNA((VLOOKUP(F5461,help!L:M,2,0))*G5461,"غير مسجلة في المشتريات"))</f>
        <v/>
      </c>
    </row>
    <row r="5462" spans="2:12" x14ac:dyDescent="0.2">
      <c r="B5462" s="14">
        <f>COUNTIFS($E$3:E5462,تقرير!$E$4)</f>
        <v>21</v>
      </c>
      <c r="C5462" s="48"/>
      <c r="D5462" s="48"/>
      <c r="E5462" s="48"/>
      <c r="F5462" s="50"/>
      <c r="G5462" s="51"/>
      <c r="H5462" s="128" t="str">
        <f>IF(F5462="","",_xlfn.IFNA(VLOOKUP(F5462,'سجل المشتريات'!E:M,9,0),"غير مسجلة في المشتريات"))</f>
        <v/>
      </c>
      <c r="I5462" s="27" t="str">
        <f>_xlfn.IFNA(VLOOKUP(E5462,الاوردرات!$B$1:$C$600,2,0),"")</f>
        <v/>
      </c>
      <c r="J5462" s="63"/>
      <c r="L5462" s="125" t="str">
        <f>IF(F5462="","",_xlfn.IFNA((VLOOKUP(F5462,help!L:M,2,0))*G5462,"غير مسجلة في المشتريات"))</f>
        <v/>
      </c>
    </row>
    <row r="5463" spans="2:12" x14ac:dyDescent="0.2">
      <c r="B5463" s="14">
        <f>COUNTIFS($E$3:E5463,تقرير!$E$4)</f>
        <v>21</v>
      </c>
      <c r="C5463" s="48"/>
      <c r="D5463" s="48"/>
      <c r="E5463" s="48"/>
      <c r="F5463" s="50"/>
      <c r="G5463" s="51"/>
      <c r="H5463" s="128" t="str">
        <f>IF(F5463="","",_xlfn.IFNA(VLOOKUP(F5463,'سجل المشتريات'!E:M,9,0),"غير مسجلة في المشتريات"))</f>
        <v/>
      </c>
      <c r="I5463" s="27" t="str">
        <f>_xlfn.IFNA(VLOOKUP(E5463,الاوردرات!$B$1:$C$600,2,0),"")</f>
        <v/>
      </c>
      <c r="J5463" s="63"/>
      <c r="L5463" s="125" t="str">
        <f>IF(F5463="","",_xlfn.IFNA((VLOOKUP(F5463,help!L:M,2,0))*G5463,"غير مسجلة في المشتريات"))</f>
        <v/>
      </c>
    </row>
    <row r="5464" spans="2:12" x14ac:dyDescent="0.2">
      <c r="B5464" s="14">
        <f>COUNTIFS($E$3:E5464,تقرير!$E$4)</f>
        <v>21</v>
      </c>
      <c r="C5464" s="48"/>
      <c r="D5464" s="48"/>
      <c r="E5464" s="48"/>
      <c r="F5464" s="50"/>
      <c r="G5464" s="51"/>
      <c r="H5464" s="128" t="str">
        <f>IF(F5464="","",_xlfn.IFNA(VLOOKUP(F5464,'سجل المشتريات'!E:M,9,0),"غير مسجلة في المشتريات"))</f>
        <v/>
      </c>
      <c r="I5464" s="27" t="str">
        <f>_xlfn.IFNA(VLOOKUP(E5464,الاوردرات!$B$1:$C$600,2,0),"")</f>
        <v/>
      </c>
      <c r="J5464" s="63"/>
      <c r="L5464" s="125" t="str">
        <f>IF(F5464="","",_xlfn.IFNA((VLOOKUP(F5464,help!L:M,2,0))*G5464,"غير مسجلة في المشتريات"))</f>
        <v/>
      </c>
    </row>
    <row r="5465" spans="2:12" x14ac:dyDescent="0.2">
      <c r="B5465" s="14">
        <f>COUNTIFS($E$3:E5465,تقرير!$E$4)</f>
        <v>21</v>
      </c>
      <c r="C5465" s="48"/>
      <c r="D5465" s="48"/>
      <c r="E5465" s="48"/>
      <c r="F5465" s="50"/>
      <c r="G5465" s="51"/>
      <c r="H5465" s="128" t="str">
        <f>IF(F5465="","",_xlfn.IFNA(VLOOKUP(F5465,'سجل المشتريات'!E:M,9,0),"غير مسجلة في المشتريات"))</f>
        <v/>
      </c>
      <c r="I5465" s="27" t="str">
        <f>_xlfn.IFNA(VLOOKUP(E5465,الاوردرات!$B$1:$C$600,2,0),"")</f>
        <v/>
      </c>
      <c r="J5465" s="63"/>
      <c r="L5465" s="125" t="str">
        <f>IF(F5465="","",_xlfn.IFNA((VLOOKUP(F5465,help!L:M,2,0))*G5465,"غير مسجلة في المشتريات"))</f>
        <v/>
      </c>
    </row>
    <row r="5466" spans="2:12" x14ac:dyDescent="0.2">
      <c r="B5466" s="14">
        <f>COUNTIFS($E$3:E5466,تقرير!$E$4)</f>
        <v>21</v>
      </c>
      <c r="C5466" s="48"/>
      <c r="D5466" s="48"/>
      <c r="E5466" s="48"/>
      <c r="F5466" s="50"/>
      <c r="G5466" s="51"/>
      <c r="H5466" s="128" t="str">
        <f>IF(F5466="","",_xlfn.IFNA(VLOOKUP(F5466,'سجل المشتريات'!E:M,9,0),"غير مسجلة في المشتريات"))</f>
        <v/>
      </c>
      <c r="I5466" s="27" t="str">
        <f>_xlfn.IFNA(VLOOKUP(E5466,الاوردرات!$B$1:$C$600,2,0),"")</f>
        <v/>
      </c>
      <c r="J5466" s="63"/>
      <c r="L5466" s="125" t="str">
        <f>IF(F5466="","",_xlfn.IFNA((VLOOKUP(F5466,help!L:M,2,0))*G5466,"غير مسجلة في المشتريات"))</f>
        <v/>
      </c>
    </row>
    <row r="5467" spans="2:12" x14ac:dyDescent="0.2">
      <c r="B5467" s="14">
        <f>COUNTIFS($E$3:E5467,تقرير!$E$4)</f>
        <v>21</v>
      </c>
      <c r="C5467" s="48"/>
      <c r="D5467" s="48"/>
      <c r="E5467" s="48"/>
      <c r="F5467" s="50"/>
      <c r="G5467" s="51"/>
      <c r="H5467" s="128" t="str">
        <f>IF(F5467="","",_xlfn.IFNA(VLOOKUP(F5467,'سجل المشتريات'!E:M,9,0),"غير مسجلة في المشتريات"))</f>
        <v/>
      </c>
      <c r="I5467" s="27" t="str">
        <f>_xlfn.IFNA(VLOOKUP(E5467,الاوردرات!$B$1:$C$600,2,0),"")</f>
        <v/>
      </c>
      <c r="J5467" s="63"/>
      <c r="L5467" s="125" t="str">
        <f>IF(F5467="","",_xlfn.IFNA((VLOOKUP(F5467,help!L:M,2,0))*G5467,"غير مسجلة في المشتريات"))</f>
        <v/>
      </c>
    </row>
    <row r="5468" spans="2:12" x14ac:dyDescent="0.2">
      <c r="B5468" s="14">
        <f>COUNTIFS($E$3:E5468,تقرير!$E$4)</f>
        <v>21</v>
      </c>
      <c r="C5468" s="48"/>
      <c r="D5468" s="48"/>
      <c r="E5468" s="48"/>
      <c r="F5468" s="50"/>
      <c r="G5468" s="51"/>
      <c r="H5468" s="128" t="str">
        <f>IF(F5468="","",_xlfn.IFNA(VLOOKUP(F5468,'سجل المشتريات'!E:M,9,0),"غير مسجلة في المشتريات"))</f>
        <v/>
      </c>
      <c r="I5468" s="27" t="str">
        <f>_xlfn.IFNA(VLOOKUP(E5468,الاوردرات!$B$1:$C$600,2,0),"")</f>
        <v/>
      </c>
      <c r="J5468" s="63"/>
      <c r="L5468" s="125" t="str">
        <f>IF(F5468="","",_xlfn.IFNA((VLOOKUP(F5468,help!L:M,2,0))*G5468,"غير مسجلة في المشتريات"))</f>
        <v/>
      </c>
    </row>
    <row r="5469" spans="2:12" x14ac:dyDescent="0.2">
      <c r="B5469" s="14">
        <f>COUNTIFS($E$3:E5469,تقرير!$E$4)</f>
        <v>21</v>
      </c>
      <c r="C5469" s="48"/>
      <c r="D5469" s="48"/>
      <c r="E5469" s="48"/>
      <c r="F5469" s="50"/>
      <c r="G5469" s="51"/>
      <c r="H5469" s="128" t="str">
        <f>IF(F5469="","",_xlfn.IFNA(VLOOKUP(F5469,'سجل المشتريات'!E:M,9,0),"غير مسجلة في المشتريات"))</f>
        <v/>
      </c>
      <c r="I5469" s="27" t="str">
        <f>_xlfn.IFNA(VLOOKUP(E5469,الاوردرات!$B$1:$C$600,2,0),"")</f>
        <v/>
      </c>
      <c r="J5469" s="63"/>
      <c r="L5469" s="125" t="str">
        <f>IF(F5469="","",_xlfn.IFNA((VLOOKUP(F5469,help!L:M,2,0))*G5469,"غير مسجلة في المشتريات"))</f>
        <v/>
      </c>
    </row>
    <row r="5470" spans="2:12" x14ac:dyDescent="0.2">
      <c r="B5470" s="14">
        <f>COUNTIFS($E$3:E5470,تقرير!$E$4)</f>
        <v>21</v>
      </c>
      <c r="C5470" s="48"/>
      <c r="D5470" s="48"/>
      <c r="E5470" s="48"/>
      <c r="F5470" s="50"/>
      <c r="G5470" s="51"/>
      <c r="H5470" s="128" t="str">
        <f>IF(F5470="","",_xlfn.IFNA(VLOOKUP(F5470,'سجل المشتريات'!E:M,9,0),"غير مسجلة في المشتريات"))</f>
        <v/>
      </c>
      <c r="I5470" s="27" t="str">
        <f>_xlfn.IFNA(VLOOKUP(E5470,الاوردرات!$B$1:$C$600,2,0),"")</f>
        <v/>
      </c>
      <c r="J5470" s="63"/>
      <c r="L5470" s="125" t="str">
        <f>IF(F5470="","",_xlfn.IFNA((VLOOKUP(F5470,help!L:M,2,0))*G5470,"غير مسجلة في المشتريات"))</f>
        <v/>
      </c>
    </row>
    <row r="5471" spans="2:12" x14ac:dyDescent="0.2">
      <c r="B5471" s="14">
        <f>COUNTIFS($E$3:E5471,تقرير!$E$4)</f>
        <v>21</v>
      </c>
      <c r="C5471" s="48"/>
      <c r="D5471" s="48"/>
      <c r="E5471" s="48"/>
      <c r="F5471" s="50"/>
      <c r="G5471" s="51"/>
      <c r="H5471" s="128" t="str">
        <f>IF(F5471="","",_xlfn.IFNA(VLOOKUP(F5471,'سجل المشتريات'!E:M,9,0),"غير مسجلة في المشتريات"))</f>
        <v/>
      </c>
      <c r="I5471" s="27" t="str">
        <f>_xlfn.IFNA(VLOOKUP(E5471,الاوردرات!$B$1:$C$600,2,0),"")</f>
        <v/>
      </c>
      <c r="J5471" s="63"/>
      <c r="L5471" s="125" t="str">
        <f>IF(F5471="","",_xlfn.IFNA((VLOOKUP(F5471,help!L:M,2,0))*G5471,"غير مسجلة في المشتريات"))</f>
        <v/>
      </c>
    </row>
    <row r="5472" spans="2:12" x14ac:dyDescent="0.2">
      <c r="B5472" s="14">
        <f>COUNTIFS($E$3:E5472,تقرير!$E$4)</f>
        <v>21</v>
      </c>
      <c r="C5472" s="48"/>
      <c r="D5472" s="48"/>
      <c r="E5472" s="48"/>
      <c r="F5472" s="50"/>
      <c r="G5472" s="51"/>
      <c r="H5472" s="128" t="str">
        <f>IF(F5472="","",_xlfn.IFNA(VLOOKUP(F5472,'سجل المشتريات'!E:M,9,0),"غير مسجلة في المشتريات"))</f>
        <v/>
      </c>
      <c r="I5472" s="27" t="str">
        <f>_xlfn.IFNA(VLOOKUP(E5472,الاوردرات!$B$1:$C$600,2,0),"")</f>
        <v/>
      </c>
      <c r="J5472" s="63"/>
      <c r="L5472" s="125" t="str">
        <f>IF(F5472="","",_xlfn.IFNA((VLOOKUP(F5472,help!L:M,2,0))*G5472,"غير مسجلة في المشتريات"))</f>
        <v/>
      </c>
    </row>
    <row r="5473" spans="2:12" x14ac:dyDescent="0.2">
      <c r="B5473" s="14">
        <f>COUNTIFS($E$3:E5473,تقرير!$E$4)</f>
        <v>21</v>
      </c>
      <c r="C5473" s="48"/>
      <c r="D5473" s="48"/>
      <c r="E5473" s="48"/>
      <c r="F5473" s="50"/>
      <c r="G5473" s="51"/>
      <c r="H5473" s="128" t="str">
        <f>IF(F5473="","",_xlfn.IFNA(VLOOKUP(F5473,'سجل المشتريات'!E:M,9,0),"غير مسجلة في المشتريات"))</f>
        <v/>
      </c>
      <c r="I5473" s="27" t="str">
        <f>_xlfn.IFNA(VLOOKUP(E5473,الاوردرات!$B$1:$C$600,2,0),"")</f>
        <v/>
      </c>
      <c r="J5473" s="63"/>
      <c r="L5473" s="125" t="str">
        <f>IF(F5473="","",_xlfn.IFNA((VLOOKUP(F5473,help!L:M,2,0))*G5473,"غير مسجلة في المشتريات"))</f>
        <v/>
      </c>
    </row>
    <row r="5474" spans="2:12" x14ac:dyDescent="0.2">
      <c r="B5474" s="14">
        <f>COUNTIFS($E$3:E5474,تقرير!$E$4)</f>
        <v>21</v>
      </c>
      <c r="C5474" s="48"/>
      <c r="D5474" s="48"/>
      <c r="E5474" s="48"/>
      <c r="F5474" s="50"/>
      <c r="G5474" s="51"/>
      <c r="H5474" s="128" t="str">
        <f>IF(F5474="","",_xlfn.IFNA(VLOOKUP(F5474,'سجل المشتريات'!E:M,9,0),"غير مسجلة في المشتريات"))</f>
        <v/>
      </c>
      <c r="I5474" s="27" t="str">
        <f>_xlfn.IFNA(VLOOKUP(E5474,الاوردرات!$B$1:$C$600,2,0),"")</f>
        <v/>
      </c>
      <c r="J5474" s="63"/>
      <c r="L5474" s="125" t="str">
        <f>IF(F5474="","",_xlfn.IFNA((VLOOKUP(F5474,help!L:M,2,0))*G5474,"غير مسجلة في المشتريات"))</f>
        <v/>
      </c>
    </row>
    <row r="5475" spans="2:12" x14ac:dyDescent="0.2">
      <c r="B5475" s="14">
        <f>COUNTIFS($E$3:E5475,تقرير!$E$4)</f>
        <v>21</v>
      </c>
      <c r="C5475" s="48"/>
      <c r="D5475" s="48"/>
      <c r="E5475" s="48"/>
      <c r="F5475" s="50"/>
      <c r="G5475" s="51"/>
      <c r="H5475" s="128" t="str">
        <f>IF(F5475="","",_xlfn.IFNA(VLOOKUP(F5475,'سجل المشتريات'!E:M,9,0),"غير مسجلة في المشتريات"))</f>
        <v/>
      </c>
      <c r="I5475" s="27" t="str">
        <f>_xlfn.IFNA(VLOOKUP(E5475,الاوردرات!$B$1:$C$600,2,0),"")</f>
        <v/>
      </c>
      <c r="J5475" s="63"/>
      <c r="L5475" s="125" t="str">
        <f>IF(F5475="","",_xlfn.IFNA((VLOOKUP(F5475,help!L:M,2,0))*G5475,"غير مسجلة في المشتريات"))</f>
        <v/>
      </c>
    </row>
    <row r="5476" spans="2:12" x14ac:dyDescent="0.2">
      <c r="B5476" s="14">
        <f>COUNTIFS($E$3:E5476,تقرير!$E$4)</f>
        <v>21</v>
      </c>
      <c r="C5476" s="48"/>
      <c r="D5476" s="48"/>
      <c r="E5476" s="48"/>
      <c r="F5476" s="50"/>
      <c r="G5476" s="51"/>
      <c r="H5476" s="128" t="str">
        <f>IF(F5476="","",_xlfn.IFNA(VLOOKUP(F5476,'سجل المشتريات'!E:M,9,0),"غير مسجلة في المشتريات"))</f>
        <v/>
      </c>
      <c r="I5476" s="27" t="str">
        <f>_xlfn.IFNA(VLOOKUP(E5476,الاوردرات!$B$1:$C$600,2,0),"")</f>
        <v/>
      </c>
      <c r="J5476" s="63"/>
      <c r="L5476" s="125" t="str">
        <f>IF(F5476="","",_xlfn.IFNA((VLOOKUP(F5476,help!L:M,2,0))*G5476,"غير مسجلة في المشتريات"))</f>
        <v/>
      </c>
    </row>
    <row r="5477" spans="2:12" x14ac:dyDescent="0.2">
      <c r="B5477" s="14">
        <f>COUNTIFS($E$3:E5477,تقرير!$E$4)</f>
        <v>21</v>
      </c>
      <c r="C5477" s="48"/>
      <c r="D5477" s="48"/>
      <c r="E5477" s="48"/>
      <c r="F5477" s="50"/>
      <c r="G5477" s="51"/>
      <c r="H5477" s="128" t="str">
        <f>IF(F5477="","",_xlfn.IFNA(VLOOKUP(F5477,'سجل المشتريات'!E:M,9,0),"غير مسجلة في المشتريات"))</f>
        <v/>
      </c>
      <c r="I5477" s="27" t="str">
        <f>_xlfn.IFNA(VLOOKUP(E5477,الاوردرات!$B$1:$C$600,2,0),"")</f>
        <v/>
      </c>
      <c r="J5477" s="63"/>
      <c r="L5477" s="125" t="str">
        <f>IF(F5477="","",_xlfn.IFNA((VLOOKUP(F5477,help!L:M,2,0))*G5477,"غير مسجلة في المشتريات"))</f>
        <v/>
      </c>
    </row>
    <row r="5478" spans="2:12" x14ac:dyDescent="0.2">
      <c r="B5478" s="14">
        <f>COUNTIFS($E$3:E5478,تقرير!$E$4)</f>
        <v>21</v>
      </c>
      <c r="C5478" s="48"/>
      <c r="D5478" s="48"/>
      <c r="E5478" s="48"/>
      <c r="F5478" s="50"/>
      <c r="G5478" s="51"/>
      <c r="H5478" s="128" t="str">
        <f>IF(F5478="","",_xlfn.IFNA(VLOOKUP(F5478,'سجل المشتريات'!E:M,9,0),"غير مسجلة في المشتريات"))</f>
        <v/>
      </c>
      <c r="I5478" s="27" t="str">
        <f>_xlfn.IFNA(VLOOKUP(E5478,الاوردرات!$B$1:$C$600,2,0),"")</f>
        <v/>
      </c>
      <c r="J5478" s="63"/>
      <c r="L5478" s="125" t="str">
        <f>IF(F5478="","",_xlfn.IFNA((VLOOKUP(F5478,help!L:M,2,0))*G5478,"غير مسجلة في المشتريات"))</f>
        <v/>
      </c>
    </row>
    <row r="5479" spans="2:12" x14ac:dyDescent="0.2">
      <c r="B5479" s="14">
        <f>COUNTIFS($E$3:E5479,تقرير!$E$4)</f>
        <v>21</v>
      </c>
      <c r="C5479" s="48"/>
      <c r="D5479" s="48"/>
      <c r="E5479" s="48"/>
      <c r="F5479" s="50"/>
      <c r="G5479" s="51"/>
      <c r="H5479" s="128" t="str">
        <f>IF(F5479="","",_xlfn.IFNA(VLOOKUP(F5479,'سجل المشتريات'!E:M,9,0),"غير مسجلة في المشتريات"))</f>
        <v/>
      </c>
      <c r="I5479" s="27" t="str">
        <f>_xlfn.IFNA(VLOOKUP(E5479,الاوردرات!$B$1:$C$600,2,0),"")</f>
        <v/>
      </c>
      <c r="J5479" s="63"/>
      <c r="L5479" s="125" t="str">
        <f>IF(F5479="","",_xlfn.IFNA((VLOOKUP(F5479,help!L:M,2,0))*G5479,"غير مسجلة في المشتريات"))</f>
        <v/>
      </c>
    </row>
    <row r="5480" spans="2:12" x14ac:dyDescent="0.2">
      <c r="B5480" s="14">
        <f>COUNTIFS($E$3:E5480,تقرير!$E$4)</f>
        <v>21</v>
      </c>
      <c r="C5480" s="48"/>
      <c r="D5480" s="48"/>
      <c r="E5480" s="48"/>
      <c r="F5480" s="50"/>
      <c r="G5480" s="51"/>
      <c r="H5480" s="128" t="str">
        <f>IF(F5480="","",_xlfn.IFNA(VLOOKUP(F5480,'سجل المشتريات'!E:M,9,0),"غير مسجلة في المشتريات"))</f>
        <v/>
      </c>
      <c r="I5480" s="27" t="str">
        <f>_xlfn.IFNA(VLOOKUP(E5480,الاوردرات!$B$1:$C$600,2,0),"")</f>
        <v/>
      </c>
      <c r="J5480" s="63"/>
      <c r="L5480" s="125" t="str">
        <f>IF(F5480="","",_xlfn.IFNA((VLOOKUP(F5480,help!L:M,2,0))*G5480,"غير مسجلة في المشتريات"))</f>
        <v/>
      </c>
    </row>
    <row r="5481" spans="2:12" x14ac:dyDescent="0.2">
      <c r="B5481" s="14">
        <f>COUNTIFS($E$3:E5481,تقرير!$E$4)</f>
        <v>21</v>
      </c>
      <c r="C5481" s="48"/>
      <c r="D5481" s="48"/>
      <c r="E5481" s="48"/>
      <c r="F5481" s="50"/>
      <c r="G5481" s="51"/>
      <c r="H5481" s="128" t="str">
        <f>IF(F5481="","",_xlfn.IFNA(VLOOKUP(F5481,'سجل المشتريات'!E:M,9,0),"غير مسجلة في المشتريات"))</f>
        <v/>
      </c>
      <c r="I5481" s="27" t="str">
        <f>_xlfn.IFNA(VLOOKUP(E5481,الاوردرات!$B$1:$C$600,2,0),"")</f>
        <v/>
      </c>
      <c r="J5481" s="63"/>
      <c r="L5481" s="125" t="str">
        <f>IF(F5481="","",_xlfn.IFNA((VLOOKUP(F5481,help!L:M,2,0))*G5481,"غير مسجلة في المشتريات"))</f>
        <v/>
      </c>
    </row>
    <row r="5482" spans="2:12" x14ac:dyDescent="0.2">
      <c r="B5482" s="14">
        <f>COUNTIFS($E$3:E5482,تقرير!$E$4)</f>
        <v>21</v>
      </c>
      <c r="C5482" s="48"/>
      <c r="D5482" s="48"/>
      <c r="E5482" s="48"/>
      <c r="F5482" s="50"/>
      <c r="G5482" s="51"/>
      <c r="H5482" s="128" t="str">
        <f>IF(F5482="","",_xlfn.IFNA(VLOOKUP(F5482,'سجل المشتريات'!E:M,9,0),"غير مسجلة في المشتريات"))</f>
        <v/>
      </c>
      <c r="I5482" s="27" t="str">
        <f>_xlfn.IFNA(VLOOKUP(E5482,الاوردرات!$B$1:$C$600,2,0),"")</f>
        <v/>
      </c>
      <c r="J5482" s="63"/>
      <c r="L5482" s="125" t="str">
        <f>IF(F5482="","",_xlfn.IFNA((VLOOKUP(F5482,help!L:M,2,0))*G5482,"غير مسجلة في المشتريات"))</f>
        <v/>
      </c>
    </row>
    <row r="5483" spans="2:12" x14ac:dyDescent="0.2">
      <c r="B5483" s="14">
        <f>COUNTIFS($E$3:E5483,تقرير!$E$4)</f>
        <v>21</v>
      </c>
      <c r="C5483" s="48"/>
      <c r="D5483" s="48"/>
      <c r="E5483" s="48"/>
      <c r="F5483" s="50"/>
      <c r="G5483" s="51"/>
      <c r="H5483" s="128" t="str">
        <f>IF(F5483="","",_xlfn.IFNA(VLOOKUP(F5483,'سجل المشتريات'!E:M,9,0),"غير مسجلة في المشتريات"))</f>
        <v/>
      </c>
      <c r="I5483" s="27" t="str">
        <f>_xlfn.IFNA(VLOOKUP(E5483,الاوردرات!$B$1:$C$600,2,0),"")</f>
        <v/>
      </c>
      <c r="J5483" s="63"/>
      <c r="L5483" s="125" t="str">
        <f>IF(F5483="","",_xlfn.IFNA((VLOOKUP(F5483,help!L:M,2,0))*G5483,"غير مسجلة في المشتريات"))</f>
        <v/>
      </c>
    </row>
    <row r="5484" spans="2:12" x14ac:dyDescent="0.2">
      <c r="B5484" s="14">
        <f>COUNTIFS($E$3:E5484,تقرير!$E$4)</f>
        <v>21</v>
      </c>
      <c r="C5484" s="48"/>
      <c r="D5484" s="48"/>
      <c r="E5484" s="48"/>
      <c r="F5484" s="50"/>
      <c r="G5484" s="51"/>
      <c r="H5484" s="128" t="str">
        <f>IF(F5484="","",_xlfn.IFNA(VLOOKUP(F5484,'سجل المشتريات'!E:M,9,0),"غير مسجلة في المشتريات"))</f>
        <v/>
      </c>
      <c r="I5484" s="27" t="str">
        <f>_xlfn.IFNA(VLOOKUP(E5484,الاوردرات!$B$1:$C$600,2,0),"")</f>
        <v/>
      </c>
      <c r="J5484" s="63"/>
      <c r="L5484" s="125" t="str">
        <f>IF(F5484="","",_xlfn.IFNA((VLOOKUP(F5484,help!L:M,2,0))*G5484,"غير مسجلة في المشتريات"))</f>
        <v/>
      </c>
    </row>
    <row r="5485" spans="2:12" x14ac:dyDescent="0.2">
      <c r="B5485" s="14">
        <f>COUNTIFS($E$3:E5485,تقرير!$E$4)</f>
        <v>21</v>
      </c>
      <c r="C5485" s="48"/>
      <c r="D5485" s="48"/>
      <c r="E5485" s="48"/>
      <c r="F5485" s="50"/>
      <c r="G5485" s="51"/>
      <c r="H5485" s="128" t="str">
        <f>IF(F5485="","",_xlfn.IFNA(VLOOKUP(F5485,'سجل المشتريات'!E:M,9,0),"غير مسجلة في المشتريات"))</f>
        <v/>
      </c>
      <c r="I5485" s="27" t="str">
        <f>_xlfn.IFNA(VLOOKUP(E5485,الاوردرات!$B$1:$C$600,2,0),"")</f>
        <v/>
      </c>
      <c r="J5485" s="63"/>
      <c r="L5485" s="125" t="str">
        <f>IF(F5485="","",_xlfn.IFNA((VLOOKUP(F5485,help!L:M,2,0))*G5485,"غير مسجلة في المشتريات"))</f>
        <v/>
      </c>
    </row>
    <row r="5486" spans="2:12" x14ac:dyDescent="0.2">
      <c r="B5486" s="14">
        <f>COUNTIFS($E$3:E5486,تقرير!$E$4)</f>
        <v>21</v>
      </c>
      <c r="C5486" s="48"/>
      <c r="D5486" s="48"/>
      <c r="E5486" s="48"/>
      <c r="F5486" s="50"/>
      <c r="G5486" s="51"/>
      <c r="H5486" s="128" t="str">
        <f>IF(F5486="","",_xlfn.IFNA(VLOOKUP(F5486,'سجل المشتريات'!E:M,9,0),"غير مسجلة في المشتريات"))</f>
        <v/>
      </c>
      <c r="I5486" s="27" t="str">
        <f>_xlfn.IFNA(VLOOKUP(E5486,الاوردرات!$B$1:$C$600,2,0),"")</f>
        <v/>
      </c>
      <c r="J5486" s="63"/>
      <c r="L5486" s="125" t="str">
        <f>IF(F5486="","",_xlfn.IFNA((VLOOKUP(F5486,help!L:M,2,0))*G5486,"غير مسجلة في المشتريات"))</f>
        <v/>
      </c>
    </row>
    <row r="5487" spans="2:12" x14ac:dyDescent="0.2">
      <c r="B5487" s="14">
        <f>COUNTIFS($E$3:E5487,تقرير!$E$4)</f>
        <v>21</v>
      </c>
      <c r="C5487" s="48"/>
      <c r="D5487" s="48"/>
      <c r="E5487" s="48"/>
      <c r="F5487" s="50"/>
      <c r="G5487" s="51"/>
      <c r="H5487" s="128" t="str">
        <f>IF(F5487="","",_xlfn.IFNA(VLOOKUP(F5487,'سجل المشتريات'!E:M,9,0),"غير مسجلة في المشتريات"))</f>
        <v/>
      </c>
      <c r="I5487" s="27" t="str">
        <f>_xlfn.IFNA(VLOOKUP(E5487,الاوردرات!$B$1:$C$600,2,0),"")</f>
        <v/>
      </c>
      <c r="J5487" s="63"/>
      <c r="L5487" s="125" t="str">
        <f>IF(F5487="","",_xlfn.IFNA((VLOOKUP(F5487,help!L:M,2,0))*G5487,"غير مسجلة في المشتريات"))</f>
        <v/>
      </c>
    </row>
    <row r="5488" spans="2:12" x14ac:dyDescent="0.2">
      <c r="B5488" s="14">
        <f>COUNTIFS($E$3:E5488,تقرير!$E$4)</f>
        <v>21</v>
      </c>
      <c r="C5488" s="48"/>
      <c r="D5488" s="48"/>
      <c r="E5488" s="48"/>
      <c r="F5488" s="50"/>
      <c r="G5488" s="51"/>
      <c r="H5488" s="128" t="str">
        <f>IF(F5488="","",_xlfn.IFNA(VLOOKUP(F5488,'سجل المشتريات'!E:M,9,0),"غير مسجلة في المشتريات"))</f>
        <v/>
      </c>
      <c r="I5488" s="27" t="str">
        <f>_xlfn.IFNA(VLOOKUP(E5488,الاوردرات!$B$1:$C$600,2,0),"")</f>
        <v/>
      </c>
      <c r="J5488" s="63"/>
      <c r="L5488" s="125" t="str">
        <f>IF(F5488="","",_xlfn.IFNA((VLOOKUP(F5488,help!L:M,2,0))*G5488,"غير مسجلة في المشتريات"))</f>
        <v/>
      </c>
    </row>
    <row r="5489" spans="2:12" x14ac:dyDescent="0.2">
      <c r="B5489" s="14">
        <f>COUNTIFS($E$3:E5489,تقرير!$E$4)</f>
        <v>21</v>
      </c>
      <c r="C5489" s="48"/>
      <c r="D5489" s="48"/>
      <c r="E5489" s="48"/>
      <c r="F5489" s="50"/>
      <c r="G5489" s="51"/>
      <c r="H5489" s="128" t="str">
        <f>IF(F5489="","",_xlfn.IFNA(VLOOKUP(F5489,'سجل المشتريات'!E:M,9,0),"غير مسجلة في المشتريات"))</f>
        <v/>
      </c>
      <c r="I5489" s="27" t="str">
        <f>_xlfn.IFNA(VLOOKUP(E5489,الاوردرات!$B$1:$C$600,2,0),"")</f>
        <v/>
      </c>
      <c r="J5489" s="63"/>
      <c r="L5489" s="125" t="str">
        <f>IF(F5489="","",_xlfn.IFNA((VLOOKUP(F5489,help!L:M,2,0))*G5489,"غير مسجلة في المشتريات"))</f>
        <v/>
      </c>
    </row>
    <row r="5490" spans="2:12" x14ac:dyDescent="0.2">
      <c r="B5490" s="14">
        <f>COUNTIFS($E$3:E5490,تقرير!$E$4)</f>
        <v>21</v>
      </c>
      <c r="C5490" s="48"/>
      <c r="D5490" s="48"/>
      <c r="E5490" s="48"/>
      <c r="F5490" s="50"/>
      <c r="G5490" s="51"/>
      <c r="H5490" s="128" t="str">
        <f>IF(F5490="","",_xlfn.IFNA(VLOOKUP(F5490,'سجل المشتريات'!E:M,9,0),"غير مسجلة في المشتريات"))</f>
        <v/>
      </c>
      <c r="I5490" s="27" t="str">
        <f>_xlfn.IFNA(VLOOKUP(E5490,الاوردرات!$B$1:$C$600,2,0),"")</f>
        <v/>
      </c>
      <c r="J5490" s="63"/>
      <c r="L5490" s="125" t="str">
        <f>IF(F5490="","",_xlfn.IFNA((VLOOKUP(F5490,help!L:M,2,0))*G5490,"غير مسجلة في المشتريات"))</f>
        <v/>
      </c>
    </row>
    <row r="5491" spans="2:12" x14ac:dyDescent="0.2">
      <c r="B5491" s="14">
        <f>COUNTIFS($E$3:E5491,تقرير!$E$4)</f>
        <v>21</v>
      </c>
      <c r="C5491" s="48"/>
      <c r="D5491" s="48"/>
      <c r="E5491" s="48"/>
      <c r="F5491" s="50"/>
      <c r="G5491" s="51"/>
      <c r="H5491" s="128" t="str">
        <f>IF(F5491="","",_xlfn.IFNA(VLOOKUP(F5491,'سجل المشتريات'!E:M,9,0),"غير مسجلة في المشتريات"))</f>
        <v/>
      </c>
      <c r="I5491" s="27" t="str">
        <f>_xlfn.IFNA(VLOOKUP(E5491,الاوردرات!$B$1:$C$600,2,0),"")</f>
        <v/>
      </c>
      <c r="J5491" s="63"/>
      <c r="L5491" s="125" t="str">
        <f>IF(F5491="","",_xlfn.IFNA((VLOOKUP(F5491,help!L:M,2,0))*G5491,"غير مسجلة في المشتريات"))</f>
        <v/>
      </c>
    </row>
    <row r="5492" spans="2:12" x14ac:dyDescent="0.2">
      <c r="B5492" s="14">
        <f>COUNTIFS($E$3:E5492,تقرير!$E$4)</f>
        <v>21</v>
      </c>
      <c r="C5492" s="48"/>
      <c r="D5492" s="48"/>
      <c r="E5492" s="48"/>
      <c r="F5492" s="50"/>
      <c r="G5492" s="51"/>
      <c r="H5492" s="128" t="str">
        <f>IF(F5492="","",_xlfn.IFNA(VLOOKUP(F5492,'سجل المشتريات'!E:M,9,0),"غير مسجلة في المشتريات"))</f>
        <v/>
      </c>
      <c r="I5492" s="27" t="str">
        <f>_xlfn.IFNA(VLOOKUP(E5492,الاوردرات!$B$1:$C$600,2,0),"")</f>
        <v/>
      </c>
      <c r="J5492" s="63"/>
      <c r="L5492" s="125" t="str">
        <f>IF(F5492="","",_xlfn.IFNA((VLOOKUP(F5492,help!L:M,2,0))*G5492,"غير مسجلة في المشتريات"))</f>
        <v/>
      </c>
    </row>
    <row r="5493" spans="2:12" x14ac:dyDescent="0.2">
      <c r="B5493" s="14">
        <f>COUNTIFS($E$3:E5493,تقرير!$E$4)</f>
        <v>21</v>
      </c>
      <c r="C5493" s="48"/>
      <c r="D5493" s="48"/>
      <c r="E5493" s="48"/>
      <c r="F5493" s="50"/>
      <c r="G5493" s="51"/>
      <c r="H5493" s="128" t="str">
        <f>IF(F5493="","",_xlfn.IFNA(VLOOKUP(F5493,'سجل المشتريات'!E:M,9,0),"غير مسجلة في المشتريات"))</f>
        <v/>
      </c>
      <c r="I5493" s="27" t="str">
        <f>_xlfn.IFNA(VLOOKUP(E5493,الاوردرات!$B$1:$C$600,2,0),"")</f>
        <v/>
      </c>
      <c r="J5493" s="63"/>
      <c r="L5493" s="125" t="str">
        <f>IF(F5493="","",_xlfn.IFNA((VLOOKUP(F5493,help!L:M,2,0))*G5493,"غير مسجلة في المشتريات"))</f>
        <v/>
      </c>
    </row>
    <row r="5494" spans="2:12" x14ac:dyDescent="0.2">
      <c r="B5494" s="14">
        <f>COUNTIFS($E$3:E5494,تقرير!$E$4)</f>
        <v>21</v>
      </c>
      <c r="C5494" s="48"/>
      <c r="D5494" s="48"/>
      <c r="E5494" s="48"/>
      <c r="F5494" s="50"/>
      <c r="G5494" s="51"/>
      <c r="H5494" s="128" t="str">
        <f>IF(F5494="","",_xlfn.IFNA(VLOOKUP(F5494,'سجل المشتريات'!E:M,9,0),"غير مسجلة في المشتريات"))</f>
        <v/>
      </c>
      <c r="I5494" s="27" t="str">
        <f>_xlfn.IFNA(VLOOKUP(E5494,الاوردرات!$B$1:$C$600,2,0),"")</f>
        <v/>
      </c>
      <c r="J5494" s="63"/>
      <c r="L5494" s="125" t="str">
        <f>IF(F5494="","",_xlfn.IFNA((VLOOKUP(F5494,help!L:M,2,0))*G5494,"غير مسجلة في المشتريات"))</f>
        <v/>
      </c>
    </row>
    <row r="5495" spans="2:12" x14ac:dyDescent="0.2">
      <c r="B5495" s="14">
        <f>COUNTIFS($E$3:E5495,تقرير!$E$4)</f>
        <v>21</v>
      </c>
      <c r="C5495" s="48"/>
      <c r="D5495" s="48"/>
      <c r="E5495" s="48"/>
      <c r="F5495" s="50"/>
      <c r="G5495" s="51"/>
      <c r="H5495" s="128" t="str">
        <f>IF(F5495="","",_xlfn.IFNA(VLOOKUP(F5495,'سجل المشتريات'!E:M,9,0),"غير مسجلة في المشتريات"))</f>
        <v/>
      </c>
      <c r="I5495" s="27" t="str">
        <f>_xlfn.IFNA(VLOOKUP(E5495,الاوردرات!$B$1:$C$600,2,0),"")</f>
        <v/>
      </c>
      <c r="J5495" s="63"/>
      <c r="L5495" s="125" t="str">
        <f>IF(F5495="","",_xlfn.IFNA((VLOOKUP(F5495,help!L:M,2,0))*G5495,"غير مسجلة في المشتريات"))</f>
        <v/>
      </c>
    </row>
    <row r="5496" spans="2:12" x14ac:dyDescent="0.2">
      <c r="B5496" s="14">
        <f>COUNTIFS($E$3:E5496,تقرير!$E$4)</f>
        <v>21</v>
      </c>
      <c r="C5496" s="48"/>
      <c r="D5496" s="48"/>
      <c r="E5496" s="48"/>
      <c r="F5496" s="50"/>
      <c r="G5496" s="51"/>
      <c r="H5496" s="128" t="str">
        <f>IF(F5496="","",_xlfn.IFNA(VLOOKUP(F5496,'سجل المشتريات'!E:M,9,0),"غير مسجلة في المشتريات"))</f>
        <v/>
      </c>
      <c r="I5496" s="27" t="str">
        <f>_xlfn.IFNA(VLOOKUP(E5496,الاوردرات!$B$1:$C$600,2,0),"")</f>
        <v/>
      </c>
      <c r="J5496" s="63"/>
      <c r="L5496" s="125" t="str">
        <f>IF(F5496="","",_xlfn.IFNA((VLOOKUP(F5496,help!L:M,2,0))*G5496,"غير مسجلة في المشتريات"))</f>
        <v/>
      </c>
    </row>
    <row r="5497" spans="2:12" x14ac:dyDescent="0.2">
      <c r="B5497" s="14">
        <f>COUNTIFS($E$3:E5497,تقرير!$E$4)</f>
        <v>21</v>
      </c>
      <c r="C5497" s="48"/>
      <c r="D5497" s="48"/>
      <c r="E5497" s="48"/>
      <c r="F5497" s="50"/>
      <c r="G5497" s="51"/>
      <c r="H5497" s="128" t="str">
        <f>IF(F5497="","",_xlfn.IFNA(VLOOKUP(F5497,'سجل المشتريات'!E:M,9,0),"غير مسجلة في المشتريات"))</f>
        <v/>
      </c>
      <c r="I5497" s="27" t="str">
        <f>_xlfn.IFNA(VLOOKUP(E5497,الاوردرات!$B$1:$C$600,2,0),"")</f>
        <v/>
      </c>
      <c r="J5497" s="63"/>
      <c r="L5497" s="125" t="str">
        <f>IF(F5497="","",_xlfn.IFNA((VLOOKUP(F5497,help!L:M,2,0))*G5497,"غير مسجلة في المشتريات"))</f>
        <v/>
      </c>
    </row>
    <row r="5498" spans="2:12" x14ac:dyDescent="0.2">
      <c r="B5498" s="14">
        <f>COUNTIFS($E$3:E5498,تقرير!$E$4)</f>
        <v>21</v>
      </c>
      <c r="C5498" s="48"/>
      <c r="D5498" s="48"/>
      <c r="E5498" s="48"/>
      <c r="F5498" s="50"/>
      <c r="G5498" s="51"/>
      <c r="H5498" s="128" t="str">
        <f>IF(F5498="","",_xlfn.IFNA(VLOOKUP(F5498,'سجل المشتريات'!E:M,9,0),"غير مسجلة في المشتريات"))</f>
        <v/>
      </c>
      <c r="I5498" s="27" t="str">
        <f>_xlfn.IFNA(VLOOKUP(E5498,الاوردرات!$B$1:$C$600,2,0),"")</f>
        <v/>
      </c>
      <c r="J5498" s="63"/>
      <c r="L5498" s="125" t="str">
        <f>IF(F5498="","",_xlfn.IFNA((VLOOKUP(F5498,help!L:M,2,0))*G5498,"غير مسجلة في المشتريات"))</f>
        <v/>
      </c>
    </row>
    <row r="5499" spans="2:12" x14ac:dyDescent="0.2">
      <c r="B5499" s="14">
        <f>COUNTIFS($E$3:E5499,تقرير!$E$4)</f>
        <v>21</v>
      </c>
      <c r="C5499" s="48"/>
      <c r="D5499" s="48"/>
      <c r="E5499" s="48"/>
      <c r="F5499" s="50"/>
      <c r="G5499" s="51"/>
      <c r="H5499" s="128" t="str">
        <f>IF(F5499="","",_xlfn.IFNA(VLOOKUP(F5499,'سجل المشتريات'!E:M,9,0),"غير مسجلة في المشتريات"))</f>
        <v/>
      </c>
      <c r="I5499" s="27" t="str">
        <f>_xlfn.IFNA(VLOOKUP(E5499,الاوردرات!$B$1:$C$600,2,0),"")</f>
        <v/>
      </c>
      <c r="J5499" s="63"/>
      <c r="L5499" s="125" t="str">
        <f>IF(F5499="","",_xlfn.IFNA((VLOOKUP(F5499,help!L:M,2,0))*G5499,"غير مسجلة في المشتريات"))</f>
        <v/>
      </c>
    </row>
    <row r="5500" spans="2:12" x14ac:dyDescent="0.2">
      <c r="B5500" s="14">
        <f>COUNTIFS($E$3:E5500,تقرير!$E$4)</f>
        <v>21</v>
      </c>
      <c r="C5500" s="48"/>
      <c r="D5500" s="48"/>
      <c r="E5500" s="48"/>
      <c r="F5500" s="50"/>
      <c r="G5500" s="51"/>
      <c r="H5500" s="128" t="str">
        <f>IF(F5500="","",_xlfn.IFNA(VLOOKUP(F5500,'سجل المشتريات'!E:M,9,0),"غير مسجلة في المشتريات"))</f>
        <v/>
      </c>
      <c r="I5500" s="27" t="str">
        <f>_xlfn.IFNA(VLOOKUP(E5500,الاوردرات!$B$1:$C$600,2,0),"")</f>
        <v/>
      </c>
      <c r="J5500" s="63"/>
      <c r="L5500" s="125" t="str">
        <f>IF(F5500="","",_xlfn.IFNA((VLOOKUP(F5500,help!L:M,2,0))*G5500,"غير مسجلة في المشتريات"))</f>
        <v/>
      </c>
    </row>
    <row r="5501" spans="2:12" x14ac:dyDescent="0.2">
      <c r="B5501" s="14">
        <f>COUNTIFS($E$3:E5501,تقرير!$E$4)</f>
        <v>21</v>
      </c>
      <c r="C5501" s="48"/>
      <c r="D5501" s="48"/>
      <c r="E5501" s="48"/>
      <c r="F5501" s="50"/>
      <c r="G5501" s="51"/>
      <c r="H5501" s="128" t="str">
        <f>IF(F5501="","",_xlfn.IFNA(VLOOKUP(F5501,'سجل المشتريات'!E:M,9,0),"غير مسجلة في المشتريات"))</f>
        <v/>
      </c>
      <c r="I5501" s="27" t="str">
        <f>_xlfn.IFNA(VLOOKUP(E5501,الاوردرات!$B$1:$C$600,2,0),"")</f>
        <v/>
      </c>
      <c r="J5501" s="63"/>
      <c r="L5501" s="125" t="str">
        <f>IF(F5501="","",_xlfn.IFNA((VLOOKUP(F5501,help!L:M,2,0))*G5501,"غير مسجلة في المشتريات"))</f>
        <v/>
      </c>
    </row>
    <row r="5502" spans="2:12" x14ac:dyDescent="0.2">
      <c r="B5502" s="14">
        <f>COUNTIFS($E$3:E5502,تقرير!$E$4)</f>
        <v>21</v>
      </c>
      <c r="C5502" s="48"/>
      <c r="D5502" s="48"/>
      <c r="E5502" s="48"/>
      <c r="F5502" s="50"/>
      <c r="G5502" s="51"/>
      <c r="H5502" s="128" t="str">
        <f>IF(F5502="","",_xlfn.IFNA(VLOOKUP(F5502,'سجل المشتريات'!E:M,9,0),"غير مسجلة في المشتريات"))</f>
        <v/>
      </c>
      <c r="I5502" s="27" t="str">
        <f>_xlfn.IFNA(VLOOKUP(E5502,الاوردرات!$B$1:$C$600,2,0),"")</f>
        <v/>
      </c>
      <c r="J5502" s="63"/>
      <c r="L5502" s="125" t="str">
        <f>IF(F5502="","",_xlfn.IFNA((VLOOKUP(F5502,help!L:M,2,0))*G5502,"غير مسجلة في المشتريات"))</f>
        <v/>
      </c>
    </row>
    <row r="5503" spans="2:12" x14ac:dyDescent="0.2">
      <c r="B5503" s="14">
        <f>COUNTIFS($E$3:E5503,تقرير!$E$4)</f>
        <v>21</v>
      </c>
      <c r="C5503" s="48"/>
      <c r="D5503" s="48"/>
      <c r="E5503" s="48"/>
      <c r="F5503" s="50"/>
      <c r="G5503" s="51"/>
      <c r="H5503" s="128" t="str">
        <f>IF(F5503="","",_xlfn.IFNA(VLOOKUP(F5503,'سجل المشتريات'!E:M,9,0),"غير مسجلة في المشتريات"))</f>
        <v/>
      </c>
      <c r="I5503" s="27" t="str">
        <f>_xlfn.IFNA(VLOOKUP(E5503,الاوردرات!$B$1:$C$600,2,0),"")</f>
        <v/>
      </c>
      <c r="J5503" s="63"/>
      <c r="L5503" s="125" t="str">
        <f>IF(F5503="","",_xlfn.IFNA((VLOOKUP(F5503,help!L:M,2,0))*G5503,"غير مسجلة في المشتريات"))</f>
        <v/>
      </c>
    </row>
    <row r="5504" spans="2:12" x14ac:dyDescent="0.2">
      <c r="B5504" s="14">
        <f>COUNTIFS($E$3:E5504,تقرير!$E$4)</f>
        <v>21</v>
      </c>
      <c r="C5504" s="48"/>
      <c r="D5504" s="48"/>
      <c r="E5504" s="48"/>
      <c r="F5504" s="50"/>
      <c r="G5504" s="51"/>
      <c r="H5504" s="128" t="str">
        <f>IF(F5504="","",_xlfn.IFNA(VLOOKUP(F5504,'سجل المشتريات'!E:M,9,0),"غير مسجلة في المشتريات"))</f>
        <v/>
      </c>
      <c r="I5504" s="27" t="str">
        <f>_xlfn.IFNA(VLOOKUP(E5504,الاوردرات!$B$1:$C$600,2,0),"")</f>
        <v/>
      </c>
      <c r="J5504" s="63"/>
      <c r="L5504" s="125" t="str">
        <f>IF(F5504="","",_xlfn.IFNA((VLOOKUP(F5504,help!L:M,2,0))*G5504,"غير مسجلة في المشتريات"))</f>
        <v/>
      </c>
    </row>
    <row r="5505" spans="2:12" x14ac:dyDescent="0.2">
      <c r="B5505" s="14">
        <f>COUNTIFS($E$3:E5505,تقرير!$E$4)</f>
        <v>21</v>
      </c>
      <c r="C5505" s="48"/>
      <c r="D5505" s="48"/>
      <c r="E5505" s="48"/>
      <c r="F5505" s="50"/>
      <c r="G5505" s="51"/>
      <c r="H5505" s="128" t="str">
        <f>IF(F5505="","",_xlfn.IFNA(VLOOKUP(F5505,'سجل المشتريات'!E:M,9,0),"غير مسجلة في المشتريات"))</f>
        <v/>
      </c>
      <c r="I5505" s="27" t="str">
        <f>_xlfn.IFNA(VLOOKUP(E5505,الاوردرات!$B$1:$C$600,2,0),"")</f>
        <v/>
      </c>
      <c r="J5505" s="63"/>
      <c r="L5505" s="125" t="str">
        <f>IF(F5505="","",_xlfn.IFNA((VLOOKUP(F5505,help!L:M,2,0))*G5505,"غير مسجلة في المشتريات"))</f>
        <v/>
      </c>
    </row>
    <row r="5506" spans="2:12" x14ac:dyDescent="0.2">
      <c r="B5506" s="14">
        <f>COUNTIFS($E$3:E5506,تقرير!$E$4)</f>
        <v>21</v>
      </c>
      <c r="C5506" s="48"/>
      <c r="D5506" s="48"/>
      <c r="E5506" s="48"/>
      <c r="F5506" s="50"/>
      <c r="G5506" s="51"/>
      <c r="H5506" s="128" t="str">
        <f>IF(F5506="","",_xlfn.IFNA(VLOOKUP(F5506,'سجل المشتريات'!E:M,9,0),"غير مسجلة في المشتريات"))</f>
        <v/>
      </c>
      <c r="I5506" s="27" t="str">
        <f>_xlfn.IFNA(VLOOKUP(E5506,الاوردرات!$B$1:$C$600,2,0),"")</f>
        <v/>
      </c>
      <c r="J5506" s="63"/>
      <c r="L5506" s="125" t="str">
        <f>IF(F5506="","",_xlfn.IFNA((VLOOKUP(F5506,help!L:M,2,0))*G5506,"غير مسجلة في المشتريات"))</f>
        <v/>
      </c>
    </row>
    <row r="5507" spans="2:12" x14ac:dyDescent="0.2">
      <c r="B5507" s="14">
        <f>COUNTIFS($E$3:E5507,تقرير!$E$4)</f>
        <v>21</v>
      </c>
      <c r="C5507" s="48"/>
      <c r="D5507" s="48"/>
      <c r="E5507" s="48"/>
      <c r="F5507" s="50"/>
      <c r="G5507" s="51"/>
      <c r="H5507" s="128" t="str">
        <f>IF(F5507="","",_xlfn.IFNA(VLOOKUP(F5507,'سجل المشتريات'!E:M,9,0),"غير مسجلة في المشتريات"))</f>
        <v/>
      </c>
      <c r="I5507" s="27" t="str">
        <f>_xlfn.IFNA(VLOOKUP(E5507,الاوردرات!$B$1:$C$600,2,0),"")</f>
        <v/>
      </c>
      <c r="J5507" s="63"/>
      <c r="L5507" s="125" t="str">
        <f>IF(F5507="","",_xlfn.IFNA((VLOOKUP(F5507,help!L:M,2,0))*G5507,"غير مسجلة في المشتريات"))</f>
        <v/>
      </c>
    </row>
    <row r="5508" spans="2:12" x14ac:dyDescent="0.2">
      <c r="B5508" s="14">
        <f>COUNTIFS($E$3:E5508,تقرير!$E$4)</f>
        <v>21</v>
      </c>
      <c r="C5508" s="48"/>
      <c r="D5508" s="48"/>
      <c r="E5508" s="48"/>
      <c r="F5508" s="50"/>
      <c r="G5508" s="51"/>
      <c r="H5508" s="128" t="str">
        <f>IF(F5508="","",_xlfn.IFNA(VLOOKUP(F5508,'سجل المشتريات'!E:M,9,0),"غير مسجلة في المشتريات"))</f>
        <v/>
      </c>
      <c r="I5508" s="27" t="str">
        <f>_xlfn.IFNA(VLOOKUP(E5508,الاوردرات!$B$1:$C$600,2,0),"")</f>
        <v/>
      </c>
      <c r="J5508" s="63"/>
      <c r="L5508" s="125" t="str">
        <f>IF(F5508="","",_xlfn.IFNA((VLOOKUP(F5508,help!L:M,2,0))*G5508,"غير مسجلة في المشتريات"))</f>
        <v/>
      </c>
    </row>
    <row r="5509" spans="2:12" x14ac:dyDescent="0.2">
      <c r="B5509" s="14">
        <f>COUNTIFS($E$3:E5509,تقرير!$E$4)</f>
        <v>21</v>
      </c>
      <c r="C5509" s="48"/>
      <c r="D5509" s="48"/>
      <c r="E5509" s="48"/>
      <c r="F5509" s="50"/>
      <c r="G5509" s="51"/>
      <c r="H5509" s="128" t="str">
        <f>IF(F5509="","",_xlfn.IFNA(VLOOKUP(F5509,'سجل المشتريات'!E:M,9,0),"غير مسجلة في المشتريات"))</f>
        <v/>
      </c>
      <c r="I5509" s="27" t="str">
        <f>_xlfn.IFNA(VLOOKUP(E5509,الاوردرات!$B$1:$C$600,2,0),"")</f>
        <v/>
      </c>
      <c r="J5509" s="63"/>
      <c r="L5509" s="125" t="str">
        <f>IF(F5509="","",_xlfn.IFNA((VLOOKUP(F5509,help!L:M,2,0))*G5509,"غير مسجلة في المشتريات"))</f>
        <v/>
      </c>
    </row>
    <row r="5510" spans="2:12" x14ac:dyDescent="0.2">
      <c r="B5510" s="14">
        <f>COUNTIFS($E$3:E5510,تقرير!$E$4)</f>
        <v>21</v>
      </c>
      <c r="C5510" s="48"/>
      <c r="D5510" s="48"/>
      <c r="E5510" s="48"/>
      <c r="F5510" s="50"/>
      <c r="G5510" s="51"/>
      <c r="H5510" s="128" t="str">
        <f>IF(F5510="","",_xlfn.IFNA(VLOOKUP(F5510,'سجل المشتريات'!E:M,9,0),"غير مسجلة في المشتريات"))</f>
        <v/>
      </c>
      <c r="I5510" s="27" t="str">
        <f>_xlfn.IFNA(VLOOKUP(E5510,الاوردرات!$B$1:$C$600,2,0),"")</f>
        <v/>
      </c>
      <c r="J5510" s="63"/>
      <c r="L5510" s="125" t="str">
        <f>IF(F5510="","",_xlfn.IFNA((VLOOKUP(F5510,help!L:M,2,0))*G5510,"غير مسجلة في المشتريات"))</f>
        <v/>
      </c>
    </row>
    <row r="5511" spans="2:12" x14ac:dyDescent="0.2">
      <c r="B5511" s="14">
        <f>COUNTIFS($E$3:E5511,تقرير!$E$4)</f>
        <v>21</v>
      </c>
      <c r="C5511" s="48"/>
      <c r="D5511" s="48"/>
      <c r="E5511" s="48"/>
      <c r="F5511" s="50"/>
      <c r="G5511" s="51"/>
      <c r="H5511" s="128" t="str">
        <f>IF(F5511="","",_xlfn.IFNA(VLOOKUP(F5511,'سجل المشتريات'!E:M,9,0),"غير مسجلة في المشتريات"))</f>
        <v/>
      </c>
      <c r="I5511" s="27" t="str">
        <f>_xlfn.IFNA(VLOOKUP(E5511,الاوردرات!$B$1:$C$600,2,0),"")</f>
        <v/>
      </c>
      <c r="J5511" s="63"/>
      <c r="L5511" s="125" t="str">
        <f>IF(F5511="","",_xlfn.IFNA((VLOOKUP(F5511,help!L:M,2,0))*G5511,"غير مسجلة في المشتريات"))</f>
        <v/>
      </c>
    </row>
    <row r="5512" spans="2:12" x14ac:dyDescent="0.2">
      <c r="B5512" s="14">
        <f>COUNTIFS($E$3:E5512,تقرير!$E$4)</f>
        <v>21</v>
      </c>
      <c r="C5512" s="48"/>
      <c r="D5512" s="48"/>
      <c r="E5512" s="48"/>
      <c r="F5512" s="50"/>
      <c r="G5512" s="51"/>
      <c r="H5512" s="128" t="str">
        <f>IF(F5512="","",_xlfn.IFNA(VLOOKUP(F5512,'سجل المشتريات'!E:M,9,0),"غير مسجلة في المشتريات"))</f>
        <v/>
      </c>
      <c r="I5512" s="27" t="str">
        <f>_xlfn.IFNA(VLOOKUP(E5512,الاوردرات!$B$1:$C$600,2,0),"")</f>
        <v/>
      </c>
      <c r="J5512" s="63"/>
      <c r="L5512" s="125" t="str">
        <f>IF(F5512="","",_xlfn.IFNA((VLOOKUP(F5512,help!L:M,2,0))*G5512,"غير مسجلة في المشتريات"))</f>
        <v/>
      </c>
    </row>
    <row r="5513" spans="2:12" x14ac:dyDescent="0.2">
      <c r="B5513" s="14">
        <f>COUNTIFS($E$3:E5513,تقرير!$E$4)</f>
        <v>21</v>
      </c>
      <c r="C5513" s="48"/>
      <c r="D5513" s="48"/>
      <c r="E5513" s="48"/>
      <c r="F5513" s="50"/>
      <c r="G5513" s="51"/>
      <c r="H5513" s="128" t="str">
        <f>IF(F5513="","",_xlfn.IFNA(VLOOKUP(F5513,'سجل المشتريات'!E:M,9,0),"غير مسجلة في المشتريات"))</f>
        <v/>
      </c>
      <c r="I5513" s="27" t="str">
        <f>_xlfn.IFNA(VLOOKUP(E5513,الاوردرات!$B$1:$C$600,2,0),"")</f>
        <v/>
      </c>
      <c r="J5513" s="63"/>
      <c r="L5513" s="125" t="str">
        <f>IF(F5513="","",_xlfn.IFNA((VLOOKUP(F5513,help!L:M,2,0))*G5513,"غير مسجلة في المشتريات"))</f>
        <v/>
      </c>
    </row>
    <row r="5514" spans="2:12" x14ac:dyDescent="0.2">
      <c r="B5514" s="14">
        <f>COUNTIFS($E$3:E5514,تقرير!$E$4)</f>
        <v>21</v>
      </c>
      <c r="C5514" s="48"/>
      <c r="D5514" s="48"/>
      <c r="E5514" s="48"/>
      <c r="F5514" s="50"/>
      <c r="G5514" s="51"/>
      <c r="H5514" s="128" t="str">
        <f>IF(F5514="","",_xlfn.IFNA(VLOOKUP(F5514,'سجل المشتريات'!E:M,9,0),"غير مسجلة في المشتريات"))</f>
        <v/>
      </c>
      <c r="I5514" s="27" t="str">
        <f>_xlfn.IFNA(VLOOKUP(E5514,الاوردرات!$B$1:$C$600,2,0),"")</f>
        <v/>
      </c>
      <c r="J5514" s="63"/>
      <c r="L5514" s="125" t="str">
        <f>IF(F5514="","",_xlfn.IFNA((VLOOKUP(F5514,help!L:M,2,0))*G5514,"غير مسجلة في المشتريات"))</f>
        <v/>
      </c>
    </row>
    <row r="5515" spans="2:12" x14ac:dyDescent="0.2">
      <c r="B5515" s="14">
        <f>COUNTIFS($E$3:E5515,تقرير!$E$4)</f>
        <v>21</v>
      </c>
      <c r="C5515" s="48"/>
      <c r="D5515" s="48"/>
      <c r="E5515" s="48"/>
      <c r="F5515" s="50"/>
      <c r="G5515" s="51"/>
      <c r="H5515" s="128" t="str">
        <f>IF(F5515="","",_xlfn.IFNA(VLOOKUP(F5515,'سجل المشتريات'!E:M,9,0),"غير مسجلة في المشتريات"))</f>
        <v/>
      </c>
      <c r="I5515" s="27" t="str">
        <f>_xlfn.IFNA(VLOOKUP(E5515,الاوردرات!$B$1:$C$600,2,0),"")</f>
        <v/>
      </c>
      <c r="J5515" s="63"/>
      <c r="L5515" s="125" t="str">
        <f>IF(F5515="","",_xlfn.IFNA((VLOOKUP(F5515,help!L:M,2,0))*G5515,"غير مسجلة في المشتريات"))</f>
        <v/>
      </c>
    </row>
    <row r="5516" spans="2:12" x14ac:dyDescent="0.2">
      <c r="B5516" s="14">
        <f>COUNTIFS($E$3:E5516,تقرير!$E$4)</f>
        <v>21</v>
      </c>
      <c r="C5516" s="48"/>
      <c r="D5516" s="48"/>
      <c r="E5516" s="48"/>
      <c r="F5516" s="50"/>
      <c r="G5516" s="51"/>
      <c r="H5516" s="128" t="str">
        <f>IF(F5516="","",_xlfn.IFNA(VLOOKUP(F5516,'سجل المشتريات'!E:M,9,0),"غير مسجلة في المشتريات"))</f>
        <v/>
      </c>
      <c r="I5516" s="27" t="str">
        <f>_xlfn.IFNA(VLOOKUP(E5516,الاوردرات!$B$1:$C$600,2,0),"")</f>
        <v/>
      </c>
      <c r="J5516" s="63"/>
      <c r="L5516" s="125" t="str">
        <f>IF(F5516="","",_xlfn.IFNA((VLOOKUP(F5516,help!L:M,2,0))*G5516,"غير مسجلة في المشتريات"))</f>
        <v/>
      </c>
    </row>
    <row r="5517" spans="2:12" x14ac:dyDescent="0.2">
      <c r="B5517" s="14">
        <f>COUNTIFS($E$3:E5517,تقرير!$E$4)</f>
        <v>21</v>
      </c>
      <c r="C5517" s="48"/>
      <c r="D5517" s="48"/>
      <c r="E5517" s="48"/>
      <c r="F5517" s="50"/>
      <c r="G5517" s="51"/>
      <c r="H5517" s="128" t="str">
        <f>IF(F5517="","",_xlfn.IFNA(VLOOKUP(F5517,'سجل المشتريات'!E:M,9,0),"غير مسجلة في المشتريات"))</f>
        <v/>
      </c>
      <c r="I5517" s="27" t="str">
        <f>_xlfn.IFNA(VLOOKUP(E5517,الاوردرات!$B$1:$C$600,2,0),"")</f>
        <v/>
      </c>
      <c r="J5517" s="63"/>
      <c r="L5517" s="125" t="str">
        <f>IF(F5517="","",_xlfn.IFNA((VLOOKUP(F5517,help!L:M,2,0))*G5517,"غير مسجلة في المشتريات"))</f>
        <v/>
      </c>
    </row>
    <row r="5518" spans="2:12" x14ac:dyDescent="0.2">
      <c r="B5518" s="14">
        <f>COUNTIFS($E$3:E5518,تقرير!$E$4)</f>
        <v>21</v>
      </c>
      <c r="C5518" s="48"/>
      <c r="D5518" s="48"/>
      <c r="E5518" s="48"/>
      <c r="F5518" s="50"/>
      <c r="G5518" s="51"/>
      <c r="H5518" s="128" t="str">
        <f>IF(F5518="","",_xlfn.IFNA(VLOOKUP(F5518,'سجل المشتريات'!E:M,9,0),"غير مسجلة في المشتريات"))</f>
        <v/>
      </c>
      <c r="I5518" s="27" t="str">
        <f>_xlfn.IFNA(VLOOKUP(E5518,الاوردرات!$B$1:$C$600,2,0),"")</f>
        <v/>
      </c>
      <c r="J5518" s="63"/>
      <c r="L5518" s="125" t="str">
        <f>IF(F5518="","",_xlfn.IFNA((VLOOKUP(F5518,help!L:M,2,0))*G5518,"غير مسجلة في المشتريات"))</f>
        <v/>
      </c>
    </row>
    <row r="5519" spans="2:12" x14ac:dyDescent="0.2">
      <c r="B5519" s="14">
        <f>COUNTIFS($E$3:E5519,تقرير!$E$4)</f>
        <v>21</v>
      </c>
      <c r="C5519" s="48"/>
      <c r="D5519" s="48"/>
      <c r="E5519" s="48"/>
      <c r="F5519" s="50"/>
      <c r="G5519" s="51"/>
      <c r="H5519" s="128" t="str">
        <f>IF(F5519="","",_xlfn.IFNA(VLOOKUP(F5519,'سجل المشتريات'!E:M,9,0),"غير مسجلة في المشتريات"))</f>
        <v/>
      </c>
      <c r="I5519" s="27" t="str">
        <f>_xlfn.IFNA(VLOOKUP(E5519,الاوردرات!$B$1:$C$600,2,0),"")</f>
        <v/>
      </c>
      <c r="J5519" s="63"/>
      <c r="L5519" s="125" t="str">
        <f>IF(F5519="","",_xlfn.IFNA((VLOOKUP(F5519,help!L:M,2,0))*G5519,"غير مسجلة في المشتريات"))</f>
        <v/>
      </c>
    </row>
    <row r="5520" spans="2:12" x14ac:dyDescent="0.2">
      <c r="B5520" s="14">
        <f>COUNTIFS($E$3:E5520,تقرير!$E$4)</f>
        <v>21</v>
      </c>
      <c r="C5520" s="48"/>
      <c r="D5520" s="48"/>
      <c r="E5520" s="48"/>
      <c r="F5520" s="50"/>
      <c r="G5520" s="51"/>
      <c r="H5520" s="128" t="str">
        <f>IF(F5520="","",_xlfn.IFNA(VLOOKUP(F5520,'سجل المشتريات'!E:M,9,0),"غير مسجلة في المشتريات"))</f>
        <v/>
      </c>
      <c r="I5520" s="27" t="str">
        <f>_xlfn.IFNA(VLOOKUP(E5520,الاوردرات!$B$1:$C$600,2,0),"")</f>
        <v/>
      </c>
      <c r="J5520" s="63"/>
      <c r="L5520" s="125" t="str">
        <f>IF(F5520="","",_xlfn.IFNA((VLOOKUP(F5520,help!L:M,2,0))*G5520,"غير مسجلة في المشتريات"))</f>
        <v/>
      </c>
    </row>
    <row r="5521" spans="2:12" x14ac:dyDescent="0.2">
      <c r="B5521" s="14">
        <f>COUNTIFS($E$3:E5521,تقرير!$E$4)</f>
        <v>21</v>
      </c>
      <c r="C5521" s="48"/>
      <c r="D5521" s="48"/>
      <c r="E5521" s="48"/>
      <c r="F5521" s="50"/>
      <c r="G5521" s="51"/>
      <c r="H5521" s="128" t="str">
        <f>IF(F5521="","",_xlfn.IFNA(VLOOKUP(F5521,'سجل المشتريات'!E:M,9,0),"غير مسجلة في المشتريات"))</f>
        <v/>
      </c>
      <c r="I5521" s="27" t="str">
        <f>_xlfn.IFNA(VLOOKUP(E5521,الاوردرات!$B$1:$C$600,2,0),"")</f>
        <v/>
      </c>
      <c r="J5521" s="63"/>
      <c r="L5521" s="125" t="str">
        <f>IF(F5521="","",_xlfn.IFNA((VLOOKUP(F5521,help!L:M,2,0))*G5521,"غير مسجلة في المشتريات"))</f>
        <v/>
      </c>
    </row>
    <row r="5522" spans="2:12" x14ac:dyDescent="0.2">
      <c r="B5522" s="14">
        <f>COUNTIFS($E$3:E5522,تقرير!$E$4)</f>
        <v>21</v>
      </c>
      <c r="C5522" s="48"/>
      <c r="D5522" s="48"/>
      <c r="E5522" s="48"/>
      <c r="F5522" s="50"/>
      <c r="G5522" s="51"/>
      <c r="H5522" s="128" t="str">
        <f>IF(F5522="","",_xlfn.IFNA(VLOOKUP(F5522,'سجل المشتريات'!E:M,9,0),"غير مسجلة في المشتريات"))</f>
        <v/>
      </c>
      <c r="I5522" s="27" t="str">
        <f>_xlfn.IFNA(VLOOKUP(E5522,الاوردرات!$B$1:$C$600,2,0),"")</f>
        <v/>
      </c>
      <c r="J5522" s="63"/>
      <c r="L5522" s="125" t="str">
        <f>IF(F5522="","",_xlfn.IFNA((VLOOKUP(F5522,help!L:M,2,0))*G5522,"غير مسجلة في المشتريات"))</f>
        <v/>
      </c>
    </row>
    <row r="5523" spans="2:12" x14ac:dyDescent="0.2">
      <c r="B5523" s="14">
        <f>COUNTIFS($E$3:E5523,تقرير!$E$4)</f>
        <v>21</v>
      </c>
      <c r="C5523" s="48"/>
      <c r="D5523" s="48"/>
      <c r="E5523" s="48"/>
      <c r="F5523" s="50"/>
      <c r="G5523" s="51"/>
      <c r="H5523" s="128" t="str">
        <f>IF(F5523="","",_xlfn.IFNA(VLOOKUP(F5523,'سجل المشتريات'!E:M,9,0),"غير مسجلة في المشتريات"))</f>
        <v/>
      </c>
      <c r="I5523" s="27" t="str">
        <f>_xlfn.IFNA(VLOOKUP(E5523,الاوردرات!$B$1:$C$600,2,0),"")</f>
        <v/>
      </c>
      <c r="J5523" s="63"/>
      <c r="L5523" s="125" t="str">
        <f>IF(F5523="","",_xlfn.IFNA((VLOOKUP(F5523,help!L:M,2,0))*G5523,"غير مسجلة في المشتريات"))</f>
        <v/>
      </c>
    </row>
    <row r="5524" spans="2:12" x14ac:dyDescent="0.2">
      <c r="B5524" s="14">
        <f>COUNTIFS($E$3:E5524,تقرير!$E$4)</f>
        <v>21</v>
      </c>
      <c r="C5524" s="48"/>
      <c r="D5524" s="48"/>
      <c r="E5524" s="48"/>
      <c r="F5524" s="50"/>
      <c r="G5524" s="51"/>
      <c r="H5524" s="128" t="str">
        <f>IF(F5524="","",_xlfn.IFNA(VLOOKUP(F5524,'سجل المشتريات'!E:M,9,0),"غير مسجلة في المشتريات"))</f>
        <v/>
      </c>
      <c r="I5524" s="27" t="str">
        <f>_xlfn.IFNA(VLOOKUP(E5524,الاوردرات!$B$1:$C$600,2,0),"")</f>
        <v/>
      </c>
      <c r="J5524" s="63"/>
      <c r="L5524" s="125" t="str">
        <f>IF(F5524="","",_xlfn.IFNA((VLOOKUP(F5524,help!L:M,2,0))*G5524,"غير مسجلة في المشتريات"))</f>
        <v/>
      </c>
    </row>
    <row r="5525" spans="2:12" x14ac:dyDescent="0.2">
      <c r="B5525" s="14">
        <f>COUNTIFS($E$3:E5525,تقرير!$E$4)</f>
        <v>21</v>
      </c>
      <c r="C5525" s="48"/>
      <c r="D5525" s="48"/>
      <c r="E5525" s="48"/>
      <c r="F5525" s="50"/>
      <c r="G5525" s="51"/>
      <c r="H5525" s="128" t="str">
        <f>IF(F5525="","",_xlfn.IFNA(VLOOKUP(F5525,'سجل المشتريات'!E:M,9,0),"غير مسجلة في المشتريات"))</f>
        <v/>
      </c>
      <c r="I5525" s="27" t="str">
        <f>_xlfn.IFNA(VLOOKUP(E5525,الاوردرات!$B$1:$C$600,2,0),"")</f>
        <v/>
      </c>
      <c r="J5525" s="63"/>
      <c r="L5525" s="125" t="str">
        <f>IF(F5525="","",_xlfn.IFNA((VLOOKUP(F5525,help!L:M,2,0))*G5525,"غير مسجلة في المشتريات"))</f>
        <v/>
      </c>
    </row>
    <row r="5526" spans="2:12" x14ac:dyDescent="0.2">
      <c r="B5526" s="14">
        <f>COUNTIFS($E$3:E5526,تقرير!$E$4)</f>
        <v>21</v>
      </c>
      <c r="C5526" s="48"/>
      <c r="D5526" s="48"/>
      <c r="E5526" s="48"/>
      <c r="F5526" s="50"/>
      <c r="G5526" s="51"/>
      <c r="H5526" s="128" t="str">
        <f>IF(F5526="","",_xlfn.IFNA(VLOOKUP(F5526,'سجل المشتريات'!E:M,9,0),"غير مسجلة في المشتريات"))</f>
        <v/>
      </c>
      <c r="I5526" s="27" t="str">
        <f>_xlfn.IFNA(VLOOKUP(E5526,الاوردرات!$B$1:$C$600,2,0),"")</f>
        <v/>
      </c>
      <c r="J5526" s="63"/>
      <c r="L5526" s="125" t="str">
        <f>IF(F5526="","",_xlfn.IFNA((VLOOKUP(F5526,help!L:M,2,0))*G5526,"غير مسجلة في المشتريات"))</f>
        <v/>
      </c>
    </row>
    <row r="5527" spans="2:12" x14ac:dyDescent="0.2">
      <c r="B5527" s="14">
        <f>COUNTIFS($E$3:E5527,تقرير!$E$4)</f>
        <v>21</v>
      </c>
      <c r="C5527" s="48"/>
      <c r="D5527" s="48"/>
      <c r="E5527" s="48"/>
      <c r="F5527" s="50"/>
      <c r="G5527" s="51"/>
      <c r="H5527" s="128" t="str">
        <f>IF(F5527="","",_xlfn.IFNA(VLOOKUP(F5527,'سجل المشتريات'!E:M,9,0),"غير مسجلة في المشتريات"))</f>
        <v/>
      </c>
      <c r="I5527" s="27" t="str">
        <f>_xlfn.IFNA(VLOOKUP(E5527,الاوردرات!$B$1:$C$600,2,0),"")</f>
        <v/>
      </c>
      <c r="J5527" s="63"/>
      <c r="L5527" s="125" t="str">
        <f>IF(F5527="","",_xlfn.IFNA((VLOOKUP(F5527,help!L:M,2,0))*G5527,"غير مسجلة في المشتريات"))</f>
        <v/>
      </c>
    </row>
    <row r="5528" spans="2:12" x14ac:dyDescent="0.2">
      <c r="B5528" s="14">
        <f>COUNTIFS($E$3:E5528,تقرير!$E$4)</f>
        <v>21</v>
      </c>
      <c r="C5528" s="48"/>
      <c r="D5528" s="48"/>
      <c r="E5528" s="48"/>
      <c r="F5528" s="50"/>
      <c r="G5528" s="51"/>
      <c r="H5528" s="128" t="str">
        <f>IF(F5528="","",_xlfn.IFNA(VLOOKUP(F5528,'سجل المشتريات'!E:M,9,0),"غير مسجلة في المشتريات"))</f>
        <v/>
      </c>
      <c r="I5528" s="27" t="str">
        <f>_xlfn.IFNA(VLOOKUP(E5528,الاوردرات!$B$1:$C$600,2,0),"")</f>
        <v/>
      </c>
      <c r="J5528" s="63"/>
      <c r="L5528" s="125" t="str">
        <f>IF(F5528="","",_xlfn.IFNA((VLOOKUP(F5528,help!L:M,2,0))*G5528,"غير مسجلة في المشتريات"))</f>
        <v/>
      </c>
    </row>
    <row r="5529" spans="2:12" x14ac:dyDescent="0.2">
      <c r="B5529" s="14">
        <f>COUNTIFS($E$3:E5529,تقرير!$E$4)</f>
        <v>21</v>
      </c>
      <c r="C5529" s="48"/>
      <c r="D5529" s="48"/>
      <c r="E5529" s="48"/>
      <c r="F5529" s="50"/>
      <c r="G5529" s="51"/>
      <c r="H5529" s="128" t="str">
        <f>IF(F5529="","",_xlfn.IFNA(VLOOKUP(F5529,'سجل المشتريات'!E:M,9,0),"غير مسجلة في المشتريات"))</f>
        <v/>
      </c>
      <c r="I5529" s="27" t="str">
        <f>_xlfn.IFNA(VLOOKUP(E5529,الاوردرات!$B$1:$C$600,2,0),"")</f>
        <v/>
      </c>
      <c r="J5529" s="63"/>
      <c r="L5529" s="125" t="str">
        <f>IF(F5529="","",_xlfn.IFNA((VLOOKUP(F5529,help!L:M,2,0))*G5529,"غير مسجلة في المشتريات"))</f>
        <v/>
      </c>
    </row>
    <row r="5530" spans="2:12" x14ac:dyDescent="0.2">
      <c r="B5530" s="14">
        <f>COUNTIFS($E$3:E5530,تقرير!$E$4)</f>
        <v>21</v>
      </c>
      <c r="C5530" s="48"/>
      <c r="D5530" s="48"/>
      <c r="E5530" s="48"/>
      <c r="F5530" s="50"/>
      <c r="G5530" s="51"/>
      <c r="H5530" s="128" t="str">
        <f>IF(F5530="","",_xlfn.IFNA(VLOOKUP(F5530,'سجل المشتريات'!E:M,9,0),"غير مسجلة في المشتريات"))</f>
        <v/>
      </c>
      <c r="I5530" s="27" t="str">
        <f>_xlfn.IFNA(VLOOKUP(E5530,الاوردرات!$B$1:$C$600,2,0),"")</f>
        <v/>
      </c>
      <c r="J5530" s="63"/>
      <c r="L5530" s="125" t="str">
        <f>IF(F5530="","",_xlfn.IFNA((VLOOKUP(F5530,help!L:M,2,0))*G5530,"غير مسجلة في المشتريات"))</f>
        <v/>
      </c>
    </row>
    <row r="5531" spans="2:12" x14ac:dyDescent="0.2">
      <c r="B5531" s="14">
        <f>COUNTIFS($E$3:E5531,تقرير!$E$4)</f>
        <v>21</v>
      </c>
      <c r="C5531" s="48"/>
      <c r="D5531" s="48"/>
      <c r="E5531" s="48"/>
      <c r="F5531" s="50"/>
      <c r="G5531" s="51"/>
      <c r="H5531" s="128" t="str">
        <f>IF(F5531="","",_xlfn.IFNA(VLOOKUP(F5531,'سجل المشتريات'!E:M,9,0),"غير مسجلة في المشتريات"))</f>
        <v/>
      </c>
      <c r="I5531" s="27" t="str">
        <f>_xlfn.IFNA(VLOOKUP(E5531,الاوردرات!$B$1:$C$600,2,0),"")</f>
        <v/>
      </c>
      <c r="J5531" s="63"/>
      <c r="L5531" s="125" t="str">
        <f>IF(F5531="","",_xlfn.IFNA((VLOOKUP(F5531,help!L:M,2,0))*G5531,"غير مسجلة في المشتريات"))</f>
        <v/>
      </c>
    </row>
    <row r="5532" spans="2:12" x14ac:dyDescent="0.2">
      <c r="B5532" s="14">
        <f>COUNTIFS($E$3:E5532,تقرير!$E$4)</f>
        <v>21</v>
      </c>
      <c r="C5532" s="48"/>
      <c r="D5532" s="48"/>
      <c r="E5532" s="48"/>
      <c r="F5532" s="50"/>
      <c r="G5532" s="51"/>
      <c r="H5532" s="128" t="str">
        <f>IF(F5532="","",_xlfn.IFNA(VLOOKUP(F5532,'سجل المشتريات'!E:M,9,0),"غير مسجلة في المشتريات"))</f>
        <v/>
      </c>
      <c r="I5532" s="27" t="str">
        <f>_xlfn.IFNA(VLOOKUP(E5532,الاوردرات!$B$1:$C$600,2,0),"")</f>
        <v/>
      </c>
      <c r="J5532" s="63"/>
      <c r="L5532" s="125" t="str">
        <f>IF(F5532="","",_xlfn.IFNA((VLOOKUP(F5532,help!L:M,2,0))*G5532,"غير مسجلة في المشتريات"))</f>
        <v/>
      </c>
    </row>
    <row r="5533" spans="2:12" x14ac:dyDescent="0.2">
      <c r="B5533" s="14">
        <f>COUNTIFS($E$3:E5533,تقرير!$E$4)</f>
        <v>21</v>
      </c>
      <c r="C5533" s="48"/>
      <c r="D5533" s="48"/>
      <c r="E5533" s="48"/>
      <c r="F5533" s="50"/>
      <c r="G5533" s="51"/>
      <c r="H5533" s="128" t="str">
        <f>IF(F5533="","",_xlfn.IFNA(VLOOKUP(F5533,'سجل المشتريات'!E:M,9,0),"غير مسجلة في المشتريات"))</f>
        <v/>
      </c>
      <c r="I5533" s="27" t="str">
        <f>_xlfn.IFNA(VLOOKUP(E5533,الاوردرات!$B$1:$C$600,2,0),"")</f>
        <v/>
      </c>
      <c r="J5533" s="63"/>
      <c r="L5533" s="125" t="str">
        <f>IF(F5533="","",_xlfn.IFNA((VLOOKUP(F5533,help!L:M,2,0))*G5533,"غير مسجلة في المشتريات"))</f>
        <v/>
      </c>
    </row>
    <row r="5534" spans="2:12" x14ac:dyDescent="0.2">
      <c r="B5534" s="14">
        <f>COUNTIFS($E$3:E5534,تقرير!$E$4)</f>
        <v>21</v>
      </c>
      <c r="C5534" s="48"/>
      <c r="D5534" s="48"/>
      <c r="E5534" s="48"/>
      <c r="F5534" s="50"/>
      <c r="G5534" s="51"/>
      <c r="H5534" s="128" t="str">
        <f>IF(F5534="","",_xlfn.IFNA(VLOOKUP(F5534,'سجل المشتريات'!E:M,9,0),"غير مسجلة في المشتريات"))</f>
        <v/>
      </c>
      <c r="I5534" s="27" t="str">
        <f>_xlfn.IFNA(VLOOKUP(E5534,الاوردرات!$B$1:$C$600,2,0),"")</f>
        <v/>
      </c>
      <c r="J5534" s="63"/>
      <c r="L5534" s="125" t="str">
        <f>IF(F5534="","",_xlfn.IFNA((VLOOKUP(F5534,help!L:M,2,0))*G5534,"غير مسجلة في المشتريات"))</f>
        <v/>
      </c>
    </row>
    <row r="5535" spans="2:12" x14ac:dyDescent="0.2">
      <c r="B5535" s="14">
        <f>COUNTIFS($E$3:E5535,تقرير!$E$4)</f>
        <v>21</v>
      </c>
      <c r="C5535" s="48"/>
      <c r="D5535" s="48"/>
      <c r="E5535" s="48"/>
      <c r="F5535" s="50"/>
      <c r="G5535" s="51"/>
      <c r="H5535" s="128" t="str">
        <f>IF(F5535="","",_xlfn.IFNA(VLOOKUP(F5535,'سجل المشتريات'!E:M,9,0),"غير مسجلة في المشتريات"))</f>
        <v/>
      </c>
      <c r="I5535" s="27" t="str">
        <f>_xlfn.IFNA(VLOOKUP(E5535,الاوردرات!$B$1:$C$600,2,0),"")</f>
        <v/>
      </c>
      <c r="J5535" s="63"/>
      <c r="L5535" s="125" t="str">
        <f>IF(F5535="","",_xlfn.IFNA((VLOOKUP(F5535,help!L:M,2,0))*G5535,"غير مسجلة في المشتريات"))</f>
        <v/>
      </c>
    </row>
    <row r="5536" spans="2:12" x14ac:dyDescent="0.2">
      <c r="B5536" s="14">
        <f>COUNTIFS($E$3:E5536,تقرير!$E$4)</f>
        <v>21</v>
      </c>
      <c r="C5536" s="48"/>
      <c r="D5536" s="48"/>
      <c r="E5536" s="48"/>
      <c r="F5536" s="50"/>
      <c r="G5536" s="51"/>
      <c r="H5536" s="128" t="str">
        <f>IF(F5536="","",_xlfn.IFNA(VLOOKUP(F5536,'سجل المشتريات'!E:M,9,0),"غير مسجلة في المشتريات"))</f>
        <v/>
      </c>
      <c r="I5536" s="27" t="str">
        <f>_xlfn.IFNA(VLOOKUP(E5536,الاوردرات!$B$1:$C$600,2,0),"")</f>
        <v/>
      </c>
      <c r="J5536" s="63"/>
      <c r="L5536" s="125" t="str">
        <f>IF(F5536="","",_xlfn.IFNA((VLOOKUP(F5536,help!L:M,2,0))*G5536,"غير مسجلة في المشتريات"))</f>
        <v/>
      </c>
    </row>
    <row r="5537" spans="2:12" x14ac:dyDescent="0.2">
      <c r="B5537" s="14">
        <f>COUNTIFS($E$3:E5537,تقرير!$E$4)</f>
        <v>21</v>
      </c>
      <c r="C5537" s="48"/>
      <c r="D5537" s="48"/>
      <c r="E5537" s="48"/>
      <c r="F5537" s="50"/>
      <c r="G5537" s="51"/>
      <c r="H5537" s="128" t="str">
        <f>IF(F5537="","",_xlfn.IFNA(VLOOKUP(F5537,'سجل المشتريات'!E:M,9,0),"غير مسجلة في المشتريات"))</f>
        <v/>
      </c>
      <c r="I5537" s="27" t="str">
        <f>_xlfn.IFNA(VLOOKUP(E5537,الاوردرات!$B$1:$C$600,2,0),"")</f>
        <v/>
      </c>
      <c r="J5537" s="63"/>
      <c r="L5537" s="125" t="str">
        <f>IF(F5537="","",_xlfn.IFNA((VLOOKUP(F5537,help!L:M,2,0))*G5537,"غير مسجلة في المشتريات"))</f>
        <v/>
      </c>
    </row>
    <row r="5538" spans="2:12" x14ac:dyDescent="0.2">
      <c r="B5538" s="14">
        <f>COUNTIFS($E$3:E5538,تقرير!$E$4)</f>
        <v>21</v>
      </c>
      <c r="C5538" s="48"/>
      <c r="D5538" s="48"/>
      <c r="E5538" s="48"/>
      <c r="F5538" s="50"/>
      <c r="G5538" s="51"/>
      <c r="H5538" s="128" t="str">
        <f>IF(F5538="","",_xlfn.IFNA(VLOOKUP(F5538,'سجل المشتريات'!E:M,9,0),"غير مسجلة في المشتريات"))</f>
        <v/>
      </c>
      <c r="I5538" s="27" t="str">
        <f>_xlfn.IFNA(VLOOKUP(E5538,الاوردرات!$B$1:$C$600,2,0),"")</f>
        <v/>
      </c>
      <c r="J5538" s="63"/>
      <c r="L5538" s="125" t="str">
        <f>IF(F5538="","",_xlfn.IFNA((VLOOKUP(F5538,help!L:M,2,0))*G5538,"غير مسجلة في المشتريات"))</f>
        <v/>
      </c>
    </row>
    <row r="5539" spans="2:12" x14ac:dyDescent="0.2">
      <c r="B5539" s="14">
        <f>COUNTIFS($E$3:E5539,تقرير!$E$4)</f>
        <v>21</v>
      </c>
      <c r="C5539" s="48"/>
      <c r="D5539" s="48"/>
      <c r="E5539" s="48"/>
      <c r="F5539" s="50"/>
      <c r="G5539" s="51"/>
      <c r="H5539" s="128" t="str">
        <f>IF(F5539="","",_xlfn.IFNA(VLOOKUP(F5539,'سجل المشتريات'!E:M,9,0),"غير مسجلة في المشتريات"))</f>
        <v/>
      </c>
      <c r="I5539" s="27" t="str">
        <f>_xlfn.IFNA(VLOOKUP(E5539,الاوردرات!$B$1:$C$600,2,0),"")</f>
        <v/>
      </c>
      <c r="J5539" s="63"/>
      <c r="L5539" s="125" t="str">
        <f>IF(F5539="","",_xlfn.IFNA((VLOOKUP(F5539,help!L:M,2,0))*G5539,"غير مسجلة في المشتريات"))</f>
        <v/>
      </c>
    </row>
    <row r="5540" spans="2:12" x14ac:dyDescent="0.2">
      <c r="B5540" s="14">
        <f>COUNTIFS($E$3:E5540,تقرير!$E$4)</f>
        <v>21</v>
      </c>
      <c r="C5540" s="48"/>
      <c r="D5540" s="48"/>
      <c r="E5540" s="48"/>
      <c r="F5540" s="50"/>
      <c r="G5540" s="51"/>
      <c r="H5540" s="128" t="str">
        <f>IF(F5540="","",_xlfn.IFNA(VLOOKUP(F5540,'سجل المشتريات'!E:M,9,0),"غير مسجلة في المشتريات"))</f>
        <v/>
      </c>
      <c r="I5540" s="27" t="str">
        <f>_xlfn.IFNA(VLOOKUP(E5540,الاوردرات!$B$1:$C$600,2,0),"")</f>
        <v/>
      </c>
      <c r="J5540" s="63"/>
      <c r="L5540" s="125" t="str">
        <f>IF(F5540="","",_xlfn.IFNA((VLOOKUP(F5540,help!L:M,2,0))*G5540,"غير مسجلة في المشتريات"))</f>
        <v/>
      </c>
    </row>
    <row r="5541" spans="2:12" x14ac:dyDescent="0.2">
      <c r="B5541" s="14">
        <f>COUNTIFS($E$3:E5541,تقرير!$E$4)</f>
        <v>21</v>
      </c>
      <c r="C5541" s="48"/>
      <c r="D5541" s="48"/>
      <c r="E5541" s="48"/>
      <c r="F5541" s="50"/>
      <c r="G5541" s="51"/>
      <c r="H5541" s="128" t="str">
        <f>IF(F5541="","",_xlfn.IFNA(VLOOKUP(F5541,'سجل المشتريات'!E:M,9,0),"غير مسجلة في المشتريات"))</f>
        <v/>
      </c>
      <c r="I5541" s="27" t="str">
        <f>_xlfn.IFNA(VLOOKUP(E5541,الاوردرات!$B$1:$C$600,2,0),"")</f>
        <v/>
      </c>
      <c r="J5541" s="63"/>
      <c r="L5541" s="125" t="str">
        <f>IF(F5541="","",_xlfn.IFNA((VLOOKUP(F5541,help!L:M,2,0))*G5541,"غير مسجلة في المشتريات"))</f>
        <v/>
      </c>
    </row>
    <row r="5542" spans="2:12" x14ac:dyDescent="0.2">
      <c r="B5542" s="14">
        <f>COUNTIFS($E$3:E5542,تقرير!$E$4)</f>
        <v>21</v>
      </c>
      <c r="C5542" s="48"/>
      <c r="D5542" s="48"/>
      <c r="E5542" s="48"/>
      <c r="F5542" s="50"/>
      <c r="G5542" s="51"/>
      <c r="H5542" s="128" t="str">
        <f>IF(F5542="","",_xlfn.IFNA(VLOOKUP(F5542,'سجل المشتريات'!E:M,9,0),"غير مسجلة في المشتريات"))</f>
        <v/>
      </c>
      <c r="I5542" s="27" t="str">
        <f>_xlfn.IFNA(VLOOKUP(E5542,الاوردرات!$B$1:$C$600,2,0),"")</f>
        <v/>
      </c>
      <c r="J5542" s="63"/>
      <c r="L5542" s="125" t="str">
        <f>IF(F5542="","",_xlfn.IFNA((VLOOKUP(F5542,help!L:M,2,0))*G5542,"غير مسجلة في المشتريات"))</f>
        <v/>
      </c>
    </row>
    <row r="5543" spans="2:12" x14ac:dyDescent="0.2">
      <c r="B5543" s="14">
        <f>COUNTIFS($E$3:E5543,تقرير!$E$4)</f>
        <v>21</v>
      </c>
      <c r="C5543" s="48"/>
      <c r="D5543" s="48"/>
      <c r="E5543" s="48"/>
      <c r="F5543" s="50"/>
      <c r="G5543" s="51"/>
      <c r="H5543" s="128" t="str">
        <f>IF(F5543="","",_xlfn.IFNA(VLOOKUP(F5543,'سجل المشتريات'!E:M,9,0),"غير مسجلة في المشتريات"))</f>
        <v/>
      </c>
      <c r="I5543" s="27" t="str">
        <f>_xlfn.IFNA(VLOOKUP(E5543,الاوردرات!$B$1:$C$600,2,0),"")</f>
        <v/>
      </c>
      <c r="J5543" s="63"/>
      <c r="L5543" s="125" t="str">
        <f>IF(F5543="","",_xlfn.IFNA((VLOOKUP(F5543,help!L:M,2,0))*G5543,"غير مسجلة في المشتريات"))</f>
        <v/>
      </c>
    </row>
    <row r="5544" spans="2:12" x14ac:dyDescent="0.2">
      <c r="B5544" s="14">
        <f>COUNTIFS($E$3:E5544,تقرير!$E$4)</f>
        <v>21</v>
      </c>
      <c r="C5544" s="48"/>
      <c r="D5544" s="48"/>
      <c r="E5544" s="48"/>
      <c r="F5544" s="50"/>
      <c r="G5544" s="51"/>
      <c r="H5544" s="128" t="str">
        <f>IF(F5544="","",_xlfn.IFNA(VLOOKUP(F5544,'سجل المشتريات'!E:M,9,0),"غير مسجلة في المشتريات"))</f>
        <v/>
      </c>
      <c r="I5544" s="27" t="str">
        <f>_xlfn.IFNA(VLOOKUP(E5544,الاوردرات!$B$1:$C$600,2,0),"")</f>
        <v/>
      </c>
      <c r="J5544" s="63"/>
      <c r="L5544" s="125" t="str">
        <f>IF(F5544="","",_xlfn.IFNA((VLOOKUP(F5544,help!L:M,2,0))*G5544,"غير مسجلة في المشتريات"))</f>
        <v/>
      </c>
    </row>
    <row r="5545" spans="2:12" x14ac:dyDescent="0.2">
      <c r="B5545" s="14">
        <f>COUNTIFS($E$3:E5545,تقرير!$E$4)</f>
        <v>21</v>
      </c>
      <c r="C5545" s="48"/>
      <c r="D5545" s="48"/>
      <c r="E5545" s="48"/>
      <c r="F5545" s="50"/>
      <c r="G5545" s="51"/>
      <c r="H5545" s="128" t="str">
        <f>IF(F5545="","",_xlfn.IFNA(VLOOKUP(F5545,'سجل المشتريات'!E:M,9,0),"غير مسجلة في المشتريات"))</f>
        <v/>
      </c>
      <c r="I5545" s="27" t="str">
        <f>_xlfn.IFNA(VLOOKUP(E5545,الاوردرات!$B$1:$C$600,2,0),"")</f>
        <v/>
      </c>
      <c r="J5545" s="63"/>
      <c r="L5545" s="125" t="str">
        <f>IF(F5545="","",_xlfn.IFNA((VLOOKUP(F5545,help!L:M,2,0))*G5545,"غير مسجلة في المشتريات"))</f>
        <v/>
      </c>
    </row>
    <row r="5546" spans="2:12" x14ac:dyDescent="0.2">
      <c r="B5546" s="14">
        <f>COUNTIFS($E$3:E5546,تقرير!$E$4)</f>
        <v>21</v>
      </c>
      <c r="C5546" s="48"/>
      <c r="D5546" s="48"/>
      <c r="E5546" s="48"/>
      <c r="F5546" s="50"/>
      <c r="G5546" s="51"/>
      <c r="H5546" s="128" t="str">
        <f>IF(F5546="","",_xlfn.IFNA(VLOOKUP(F5546,'سجل المشتريات'!E:M,9,0),"غير مسجلة في المشتريات"))</f>
        <v/>
      </c>
      <c r="I5546" s="27" t="str">
        <f>_xlfn.IFNA(VLOOKUP(E5546,الاوردرات!$B$1:$C$600,2,0),"")</f>
        <v/>
      </c>
      <c r="J5546" s="63"/>
      <c r="L5546" s="125" t="str">
        <f>IF(F5546="","",_xlfn.IFNA((VLOOKUP(F5546,help!L:M,2,0))*G5546,"غير مسجلة في المشتريات"))</f>
        <v/>
      </c>
    </row>
    <row r="5547" spans="2:12" x14ac:dyDescent="0.2">
      <c r="B5547" s="14">
        <f>COUNTIFS($E$3:E5547,تقرير!$E$4)</f>
        <v>21</v>
      </c>
      <c r="C5547" s="48"/>
      <c r="D5547" s="48"/>
      <c r="E5547" s="48"/>
      <c r="F5547" s="50"/>
      <c r="G5547" s="51"/>
      <c r="H5547" s="128" t="str">
        <f>IF(F5547="","",_xlfn.IFNA(VLOOKUP(F5547,'سجل المشتريات'!E:M,9,0),"غير مسجلة في المشتريات"))</f>
        <v/>
      </c>
      <c r="I5547" s="27" t="str">
        <f>_xlfn.IFNA(VLOOKUP(E5547,الاوردرات!$B$1:$C$600,2,0),"")</f>
        <v/>
      </c>
      <c r="J5547" s="63"/>
      <c r="L5547" s="125" t="str">
        <f>IF(F5547="","",_xlfn.IFNA((VLOOKUP(F5547,help!L:M,2,0))*G5547,"غير مسجلة في المشتريات"))</f>
        <v/>
      </c>
    </row>
    <row r="5548" spans="2:12" x14ac:dyDescent="0.2">
      <c r="B5548" s="14">
        <f>COUNTIFS($E$3:E5548,تقرير!$E$4)</f>
        <v>21</v>
      </c>
      <c r="C5548" s="48"/>
      <c r="D5548" s="48"/>
      <c r="E5548" s="48"/>
      <c r="F5548" s="50"/>
      <c r="G5548" s="51"/>
      <c r="H5548" s="128" t="str">
        <f>IF(F5548="","",_xlfn.IFNA(VLOOKUP(F5548,'سجل المشتريات'!E:M,9,0),"غير مسجلة في المشتريات"))</f>
        <v/>
      </c>
      <c r="I5548" s="27" t="str">
        <f>_xlfn.IFNA(VLOOKUP(E5548,الاوردرات!$B$1:$C$600,2,0),"")</f>
        <v/>
      </c>
      <c r="J5548" s="63"/>
      <c r="L5548" s="125" t="str">
        <f>IF(F5548="","",_xlfn.IFNA((VLOOKUP(F5548,help!L:M,2,0))*G5548,"غير مسجلة في المشتريات"))</f>
        <v/>
      </c>
    </row>
    <row r="5549" spans="2:12" x14ac:dyDescent="0.2">
      <c r="B5549" s="14">
        <f>COUNTIFS($E$3:E5549,تقرير!$E$4)</f>
        <v>21</v>
      </c>
      <c r="C5549" s="48"/>
      <c r="D5549" s="48"/>
      <c r="E5549" s="48"/>
      <c r="F5549" s="50"/>
      <c r="G5549" s="51"/>
      <c r="H5549" s="128" t="str">
        <f>IF(F5549="","",_xlfn.IFNA(VLOOKUP(F5549,'سجل المشتريات'!E:M,9,0),"غير مسجلة في المشتريات"))</f>
        <v/>
      </c>
      <c r="I5549" s="27" t="str">
        <f>_xlfn.IFNA(VLOOKUP(E5549,الاوردرات!$B$1:$C$600,2,0),"")</f>
        <v/>
      </c>
      <c r="J5549" s="63"/>
      <c r="L5549" s="125" t="str">
        <f>IF(F5549="","",_xlfn.IFNA((VLOOKUP(F5549,help!L:M,2,0))*G5549,"غير مسجلة في المشتريات"))</f>
        <v/>
      </c>
    </row>
    <row r="5550" spans="2:12" x14ac:dyDescent="0.2">
      <c r="B5550" s="14">
        <f>COUNTIFS($E$3:E5550,تقرير!$E$4)</f>
        <v>21</v>
      </c>
      <c r="C5550" s="48"/>
      <c r="D5550" s="48"/>
      <c r="E5550" s="48"/>
      <c r="F5550" s="50"/>
      <c r="G5550" s="51"/>
      <c r="H5550" s="128" t="str">
        <f>IF(F5550="","",_xlfn.IFNA(VLOOKUP(F5550,'سجل المشتريات'!E:M,9,0),"غير مسجلة في المشتريات"))</f>
        <v/>
      </c>
      <c r="I5550" s="27" t="str">
        <f>_xlfn.IFNA(VLOOKUP(E5550,الاوردرات!$B$1:$C$600,2,0),"")</f>
        <v/>
      </c>
      <c r="J5550" s="63"/>
      <c r="L5550" s="125" t="str">
        <f>IF(F5550="","",_xlfn.IFNA((VLOOKUP(F5550,help!L:M,2,0))*G5550,"غير مسجلة في المشتريات"))</f>
        <v/>
      </c>
    </row>
    <row r="5551" spans="2:12" x14ac:dyDescent="0.2">
      <c r="B5551" s="14">
        <f>COUNTIFS($E$3:E5551,تقرير!$E$4)</f>
        <v>21</v>
      </c>
      <c r="C5551" s="48"/>
      <c r="D5551" s="48"/>
      <c r="E5551" s="48"/>
      <c r="F5551" s="50"/>
      <c r="G5551" s="51"/>
      <c r="H5551" s="128" t="str">
        <f>IF(F5551="","",_xlfn.IFNA(VLOOKUP(F5551,'سجل المشتريات'!E:M,9,0),"غير مسجلة في المشتريات"))</f>
        <v/>
      </c>
      <c r="I5551" s="27" t="str">
        <f>_xlfn.IFNA(VLOOKUP(E5551,الاوردرات!$B$1:$C$600,2,0),"")</f>
        <v/>
      </c>
      <c r="J5551" s="63"/>
      <c r="L5551" s="125" t="str">
        <f>IF(F5551="","",_xlfn.IFNA((VLOOKUP(F5551,help!L:M,2,0))*G5551,"غير مسجلة في المشتريات"))</f>
        <v/>
      </c>
    </row>
    <row r="5552" spans="2:12" x14ac:dyDescent="0.2">
      <c r="B5552" s="14">
        <f>COUNTIFS($E$3:E5552,تقرير!$E$4)</f>
        <v>21</v>
      </c>
      <c r="C5552" s="48"/>
      <c r="D5552" s="48"/>
      <c r="E5552" s="48"/>
      <c r="F5552" s="50"/>
      <c r="G5552" s="51"/>
      <c r="H5552" s="128" t="str">
        <f>IF(F5552="","",_xlfn.IFNA(VLOOKUP(F5552,'سجل المشتريات'!E:M,9,0),"غير مسجلة في المشتريات"))</f>
        <v/>
      </c>
      <c r="I5552" s="27" t="str">
        <f>_xlfn.IFNA(VLOOKUP(E5552,الاوردرات!$B$1:$C$600,2,0),"")</f>
        <v/>
      </c>
      <c r="J5552" s="63"/>
      <c r="L5552" s="125" t="str">
        <f>IF(F5552="","",_xlfn.IFNA((VLOOKUP(F5552,help!L:M,2,0))*G5552,"غير مسجلة في المشتريات"))</f>
        <v/>
      </c>
    </row>
    <row r="5553" spans="2:12" x14ac:dyDescent="0.2">
      <c r="B5553" s="14">
        <f>COUNTIFS($E$3:E5553,تقرير!$E$4)</f>
        <v>21</v>
      </c>
      <c r="C5553" s="48"/>
      <c r="D5553" s="48"/>
      <c r="E5553" s="48"/>
      <c r="F5553" s="50"/>
      <c r="G5553" s="51"/>
      <c r="H5553" s="128" t="str">
        <f>IF(F5553="","",_xlfn.IFNA(VLOOKUP(F5553,'سجل المشتريات'!E:M,9,0),"غير مسجلة في المشتريات"))</f>
        <v/>
      </c>
      <c r="I5553" s="27" t="str">
        <f>_xlfn.IFNA(VLOOKUP(E5553,الاوردرات!$B$1:$C$600,2,0),"")</f>
        <v/>
      </c>
      <c r="J5553" s="63"/>
      <c r="L5553" s="125" t="str">
        <f>IF(F5553="","",_xlfn.IFNA((VLOOKUP(F5553,help!L:M,2,0))*G5553,"غير مسجلة في المشتريات"))</f>
        <v/>
      </c>
    </row>
    <row r="5554" spans="2:12" x14ac:dyDescent="0.2">
      <c r="B5554" s="14">
        <f>COUNTIFS($E$3:E5554,تقرير!$E$4)</f>
        <v>21</v>
      </c>
      <c r="C5554" s="48"/>
      <c r="D5554" s="48"/>
      <c r="E5554" s="48"/>
      <c r="F5554" s="50"/>
      <c r="G5554" s="51"/>
      <c r="H5554" s="128" t="str">
        <f>IF(F5554="","",_xlfn.IFNA(VLOOKUP(F5554,'سجل المشتريات'!E:M,9,0),"غير مسجلة في المشتريات"))</f>
        <v/>
      </c>
      <c r="I5554" s="27" t="str">
        <f>_xlfn.IFNA(VLOOKUP(E5554,الاوردرات!$B$1:$C$600,2,0),"")</f>
        <v/>
      </c>
      <c r="J5554" s="63"/>
      <c r="L5554" s="125" t="str">
        <f>IF(F5554="","",_xlfn.IFNA((VLOOKUP(F5554,help!L:M,2,0))*G5554,"غير مسجلة في المشتريات"))</f>
        <v/>
      </c>
    </row>
    <row r="5555" spans="2:12" x14ac:dyDescent="0.2">
      <c r="B5555" s="14">
        <f>COUNTIFS($E$3:E5555,تقرير!$E$4)</f>
        <v>21</v>
      </c>
      <c r="C5555" s="48"/>
      <c r="D5555" s="48"/>
      <c r="E5555" s="48"/>
      <c r="F5555" s="50"/>
      <c r="G5555" s="51"/>
      <c r="H5555" s="128" t="str">
        <f>IF(F5555="","",_xlfn.IFNA(VLOOKUP(F5555,'سجل المشتريات'!E:M,9,0),"غير مسجلة في المشتريات"))</f>
        <v/>
      </c>
      <c r="I5555" s="27" t="str">
        <f>_xlfn.IFNA(VLOOKUP(E5555,الاوردرات!$B$1:$C$600,2,0),"")</f>
        <v/>
      </c>
      <c r="J5555" s="63"/>
      <c r="L5555" s="125" t="str">
        <f>IF(F5555="","",_xlfn.IFNA((VLOOKUP(F5555,help!L:M,2,0))*G5555,"غير مسجلة في المشتريات"))</f>
        <v/>
      </c>
    </row>
    <row r="5556" spans="2:12" x14ac:dyDescent="0.2">
      <c r="B5556" s="14">
        <f>COUNTIFS($E$3:E5556,تقرير!$E$4)</f>
        <v>21</v>
      </c>
      <c r="C5556" s="48"/>
      <c r="D5556" s="48"/>
      <c r="E5556" s="48"/>
      <c r="F5556" s="50"/>
      <c r="G5556" s="51"/>
      <c r="H5556" s="128" t="str">
        <f>IF(F5556="","",_xlfn.IFNA(VLOOKUP(F5556,'سجل المشتريات'!E:M,9,0),"غير مسجلة في المشتريات"))</f>
        <v/>
      </c>
      <c r="I5556" s="27" t="str">
        <f>_xlfn.IFNA(VLOOKUP(E5556,الاوردرات!$B$1:$C$600,2,0),"")</f>
        <v/>
      </c>
      <c r="J5556" s="63"/>
      <c r="L5556" s="125" t="str">
        <f>IF(F5556="","",_xlfn.IFNA((VLOOKUP(F5556,help!L:M,2,0))*G5556,"غير مسجلة في المشتريات"))</f>
        <v/>
      </c>
    </row>
    <row r="5557" spans="2:12" x14ac:dyDescent="0.2">
      <c r="B5557" s="14">
        <f>COUNTIFS($E$3:E5557,تقرير!$E$4)</f>
        <v>21</v>
      </c>
      <c r="C5557" s="48"/>
      <c r="D5557" s="48"/>
      <c r="E5557" s="48"/>
      <c r="F5557" s="50"/>
      <c r="G5557" s="51"/>
      <c r="H5557" s="128" t="str">
        <f>IF(F5557="","",_xlfn.IFNA(VLOOKUP(F5557,'سجل المشتريات'!E:M,9,0),"غير مسجلة في المشتريات"))</f>
        <v/>
      </c>
      <c r="I5557" s="27" t="str">
        <f>_xlfn.IFNA(VLOOKUP(E5557,الاوردرات!$B$1:$C$600,2,0),"")</f>
        <v/>
      </c>
      <c r="J5557" s="63"/>
      <c r="L5557" s="125" t="str">
        <f>IF(F5557="","",_xlfn.IFNA((VLOOKUP(F5557,help!L:M,2,0))*G5557,"غير مسجلة في المشتريات"))</f>
        <v/>
      </c>
    </row>
    <row r="5558" spans="2:12" x14ac:dyDescent="0.2">
      <c r="B5558" s="14">
        <f>COUNTIFS($E$3:E5558,تقرير!$E$4)</f>
        <v>21</v>
      </c>
      <c r="C5558" s="48"/>
      <c r="D5558" s="48"/>
      <c r="E5558" s="48"/>
      <c r="F5558" s="50"/>
      <c r="G5558" s="51"/>
      <c r="H5558" s="128" t="str">
        <f>IF(F5558="","",_xlfn.IFNA(VLOOKUP(F5558,'سجل المشتريات'!E:M,9,0),"غير مسجلة في المشتريات"))</f>
        <v/>
      </c>
      <c r="I5558" s="27" t="str">
        <f>_xlfn.IFNA(VLOOKUP(E5558,الاوردرات!$B$1:$C$600,2,0),"")</f>
        <v/>
      </c>
      <c r="J5558" s="63"/>
      <c r="L5558" s="125" t="str">
        <f>IF(F5558="","",_xlfn.IFNA((VLOOKUP(F5558,help!L:M,2,0))*G5558,"غير مسجلة في المشتريات"))</f>
        <v/>
      </c>
    </row>
    <row r="5559" spans="2:12" x14ac:dyDescent="0.2">
      <c r="B5559" s="14">
        <f>COUNTIFS($E$3:E5559,تقرير!$E$4)</f>
        <v>21</v>
      </c>
      <c r="C5559" s="48"/>
      <c r="D5559" s="48"/>
      <c r="E5559" s="48"/>
      <c r="F5559" s="50"/>
      <c r="G5559" s="51"/>
      <c r="H5559" s="128" t="str">
        <f>IF(F5559="","",_xlfn.IFNA(VLOOKUP(F5559,'سجل المشتريات'!E:M,9,0),"غير مسجلة في المشتريات"))</f>
        <v/>
      </c>
      <c r="I5559" s="27" t="str">
        <f>_xlfn.IFNA(VLOOKUP(E5559,الاوردرات!$B$1:$C$600,2,0),"")</f>
        <v/>
      </c>
      <c r="J5559" s="63"/>
      <c r="L5559" s="125" t="str">
        <f>IF(F5559="","",_xlfn.IFNA((VLOOKUP(F5559,help!L:M,2,0))*G5559,"غير مسجلة في المشتريات"))</f>
        <v/>
      </c>
    </row>
    <row r="5560" spans="2:12" x14ac:dyDescent="0.2">
      <c r="B5560" s="14">
        <f>COUNTIFS($E$3:E5560,تقرير!$E$4)</f>
        <v>21</v>
      </c>
      <c r="C5560" s="48"/>
      <c r="D5560" s="48"/>
      <c r="E5560" s="48"/>
      <c r="F5560" s="50"/>
      <c r="G5560" s="51"/>
      <c r="H5560" s="128" t="str">
        <f>IF(F5560="","",_xlfn.IFNA(VLOOKUP(F5560,'سجل المشتريات'!E:M,9,0),"غير مسجلة في المشتريات"))</f>
        <v/>
      </c>
      <c r="I5560" s="27" t="str">
        <f>_xlfn.IFNA(VLOOKUP(E5560,الاوردرات!$B$1:$C$600,2,0),"")</f>
        <v/>
      </c>
      <c r="J5560" s="63"/>
      <c r="L5560" s="125" t="str">
        <f>IF(F5560="","",_xlfn.IFNA((VLOOKUP(F5560,help!L:M,2,0))*G5560,"غير مسجلة في المشتريات"))</f>
        <v/>
      </c>
    </row>
    <row r="5561" spans="2:12" x14ac:dyDescent="0.2">
      <c r="B5561" s="14">
        <f>COUNTIFS($E$3:E5561,تقرير!$E$4)</f>
        <v>21</v>
      </c>
      <c r="C5561" s="48"/>
      <c r="D5561" s="48"/>
      <c r="E5561" s="48"/>
      <c r="F5561" s="50"/>
      <c r="G5561" s="51"/>
      <c r="H5561" s="128" t="str">
        <f>IF(F5561="","",_xlfn.IFNA(VLOOKUP(F5561,'سجل المشتريات'!E:M,9,0),"غير مسجلة في المشتريات"))</f>
        <v/>
      </c>
      <c r="I5561" s="27" t="str">
        <f>_xlfn.IFNA(VLOOKUP(E5561,الاوردرات!$B$1:$C$600,2,0),"")</f>
        <v/>
      </c>
      <c r="J5561" s="63"/>
      <c r="L5561" s="125" t="str">
        <f>IF(F5561="","",_xlfn.IFNA((VLOOKUP(F5561,help!L:M,2,0))*G5561,"غير مسجلة في المشتريات"))</f>
        <v/>
      </c>
    </row>
    <row r="5562" spans="2:12" x14ac:dyDescent="0.2">
      <c r="B5562" s="14">
        <f>COUNTIFS($E$3:E5562,تقرير!$E$4)</f>
        <v>21</v>
      </c>
      <c r="C5562" s="48"/>
      <c r="D5562" s="48"/>
      <c r="E5562" s="48"/>
      <c r="F5562" s="50"/>
      <c r="G5562" s="51"/>
      <c r="H5562" s="128" t="str">
        <f>IF(F5562="","",_xlfn.IFNA(VLOOKUP(F5562,'سجل المشتريات'!E:M,9,0),"غير مسجلة في المشتريات"))</f>
        <v/>
      </c>
      <c r="I5562" s="27" t="str">
        <f>_xlfn.IFNA(VLOOKUP(E5562,الاوردرات!$B$1:$C$600,2,0),"")</f>
        <v/>
      </c>
      <c r="J5562" s="63"/>
      <c r="L5562" s="125" t="str">
        <f>IF(F5562="","",_xlfn.IFNA((VLOOKUP(F5562,help!L:M,2,0))*G5562,"غير مسجلة في المشتريات"))</f>
        <v/>
      </c>
    </row>
    <row r="5563" spans="2:12" x14ac:dyDescent="0.2">
      <c r="B5563" s="14">
        <f>COUNTIFS($E$3:E5563,تقرير!$E$4)</f>
        <v>21</v>
      </c>
      <c r="C5563" s="48"/>
      <c r="D5563" s="48"/>
      <c r="E5563" s="48"/>
      <c r="F5563" s="50"/>
      <c r="G5563" s="51"/>
      <c r="H5563" s="128" t="str">
        <f>IF(F5563="","",_xlfn.IFNA(VLOOKUP(F5563,'سجل المشتريات'!E:M,9,0),"غير مسجلة في المشتريات"))</f>
        <v/>
      </c>
      <c r="I5563" s="27" t="str">
        <f>_xlfn.IFNA(VLOOKUP(E5563,الاوردرات!$B$1:$C$600,2,0),"")</f>
        <v/>
      </c>
      <c r="J5563" s="63"/>
      <c r="L5563" s="125" t="str">
        <f>IF(F5563="","",_xlfn.IFNA((VLOOKUP(F5563,help!L:M,2,0))*G5563,"غير مسجلة في المشتريات"))</f>
        <v/>
      </c>
    </row>
    <row r="5564" spans="2:12" x14ac:dyDescent="0.2">
      <c r="B5564" s="14">
        <f>COUNTIFS($E$3:E5564,تقرير!$E$4)</f>
        <v>21</v>
      </c>
      <c r="C5564" s="48"/>
      <c r="D5564" s="48"/>
      <c r="E5564" s="48"/>
      <c r="F5564" s="50"/>
      <c r="G5564" s="51"/>
      <c r="H5564" s="128" t="str">
        <f>IF(F5564="","",_xlfn.IFNA(VLOOKUP(F5564,'سجل المشتريات'!E:M,9,0),"غير مسجلة في المشتريات"))</f>
        <v/>
      </c>
      <c r="I5564" s="27" t="str">
        <f>_xlfn.IFNA(VLOOKUP(E5564,الاوردرات!$B$1:$C$600,2,0),"")</f>
        <v/>
      </c>
      <c r="J5564" s="63"/>
      <c r="L5564" s="125" t="str">
        <f>IF(F5564="","",_xlfn.IFNA((VLOOKUP(F5564,help!L:M,2,0))*G5564,"غير مسجلة في المشتريات"))</f>
        <v/>
      </c>
    </row>
    <row r="5565" spans="2:12" x14ac:dyDescent="0.2">
      <c r="B5565" s="14">
        <f>COUNTIFS($E$3:E5565,تقرير!$E$4)</f>
        <v>21</v>
      </c>
      <c r="C5565" s="48"/>
      <c r="D5565" s="48"/>
      <c r="E5565" s="48"/>
      <c r="F5565" s="50"/>
      <c r="G5565" s="51"/>
      <c r="H5565" s="128" t="str">
        <f>IF(F5565="","",_xlfn.IFNA(VLOOKUP(F5565,'سجل المشتريات'!E:M,9,0),"غير مسجلة في المشتريات"))</f>
        <v/>
      </c>
      <c r="I5565" s="27" t="str">
        <f>_xlfn.IFNA(VLOOKUP(E5565,الاوردرات!$B$1:$C$600,2,0),"")</f>
        <v/>
      </c>
      <c r="J5565" s="63"/>
      <c r="L5565" s="125" t="str">
        <f>IF(F5565="","",_xlfn.IFNA((VLOOKUP(F5565,help!L:M,2,0))*G5565,"غير مسجلة في المشتريات"))</f>
        <v/>
      </c>
    </row>
    <row r="5566" spans="2:12" x14ac:dyDescent="0.2">
      <c r="B5566" s="14">
        <f>COUNTIFS($E$3:E5566,تقرير!$E$4)</f>
        <v>21</v>
      </c>
      <c r="C5566" s="48"/>
      <c r="D5566" s="48"/>
      <c r="E5566" s="48"/>
      <c r="F5566" s="50"/>
      <c r="G5566" s="51"/>
      <c r="H5566" s="128" t="str">
        <f>IF(F5566="","",_xlfn.IFNA(VLOOKUP(F5566,'سجل المشتريات'!E:M,9,0),"غير مسجلة في المشتريات"))</f>
        <v/>
      </c>
      <c r="I5566" s="27" t="str">
        <f>_xlfn.IFNA(VLOOKUP(E5566,الاوردرات!$B$1:$C$600,2,0),"")</f>
        <v/>
      </c>
      <c r="J5566" s="63"/>
      <c r="L5566" s="125" t="str">
        <f>IF(F5566="","",_xlfn.IFNA((VLOOKUP(F5566,help!L:M,2,0))*G5566,"غير مسجلة في المشتريات"))</f>
        <v/>
      </c>
    </row>
    <row r="5567" spans="2:12" x14ac:dyDescent="0.2">
      <c r="B5567" s="14">
        <f>COUNTIFS($E$3:E5567,تقرير!$E$4)</f>
        <v>21</v>
      </c>
      <c r="C5567" s="48"/>
      <c r="D5567" s="48"/>
      <c r="E5567" s="48"/>
      <c r="F5567" s="50"/>
      <c r="G5567" s="51"/>
      <c r="H5567" s="128" t="str">
        <f>IF(F5567="","",_xlfn.IFNA(VLOOKUP(F5567,'سجل المشتريات'!E:M,9,0),"غير مسجلة في المشتريات"))</f>
        <v/>
      </c>
      <c r="I5567" s="27" t="str">
        <f>_xlfn.IFNA(VLOOKUP(E5567,الاوردرات!$B$1:$C$600,2,0),"")</f>
        <v/>
      </c>
      <c r="J5567" s="63"/>
      <c r="L5567" s="125" t="str">
        <f>IF(F5567="","",_xlfn.IFNA((VLOOKUP(F5567,help!L:M,2,0))*G5567,"غير مسجلة في المشتريات"))</f>
        <v/>
      </c>
    </row>
    <row r="5568" spans="2:12" x14ac:dyDescent="0.2">
      <c r="B5568" s="14">
        <f>COUNTIFS($E$3:E5568,تقرير!$E$4)</f>
        <v>21</v>
      </c>
      <c r="C5568" s="48"/>
      <c r="D5568" s="48"/>
      <c r="E5568" s="48"/>
      <c r="F5568" s="50"/>
      <c r="G5568" s="51"/>
      <c r="H5568" s="128" t="str">
        <f>IF(F5568="","",_xlfn.IFNA(VLOOKUP(F5568,'سجل المشتريات'!E:M,9,0),"غير مسجلة في المشتريات"))</f>
        <v/>
      </c>
      <c r="I5568" s="27" t="str">
        <f>_xlfn.IFNA(VLOOKUP(E5568,الاوردرات!$B$1:$C$600,2,0),"")</f>
        <v/>
      </c>
      <c r="J5568" s="63"/>
      <c r="L5568" s="125" t="str">
        <f>IF(F5568="","",_xlfn.IFNA((VLOOKUP(F5568,help!L:M,2,0))*G5568,"غير مسجلة في المشتريات"))</f>
        <v/>
      </c>
    </row>
    <row r="5569" spans="2:12" x14ac:dyDescent="0.2">
      <c r="B5569" s="14">
        <f>COUNTIFS($E$3:E5569,تقرير!$E$4)</f>
        <v>21</v>
      </c>
      <c r="C5569" s="48"/>
      <c r="D5569" s="48"/>
      <c r="E5569" s="48"/>
      <c r="F5569" s="50"/>
      <c r="G5569" s="51"/>
      <c r="H5569" s="128" t="str">
        <f>IF(F5569="","",_xlfn.IFNA(VLOOKUP(F5569,'سجل المشتريات'!E:M,9,0),"غير مسجلة في المشتريات"))</f>
        <v/>
      </c>
      <c r="I5569" s="27" t="str">
        <f>_xlfn.IFNA(VLOOKUP(E5569,الاوردرات!$B$1:$C$600,2,0),"")</f>
        <v/>
      </c>
      <c r="J5569" s="63"/>
      <c r="L5569" s="125" t="str">
        <f>IF(F5569="","",_xlfn.IFNA((VLOOKUP(F5569,help!L:M,2,0))*G5569,"غير مسجلة في المشتريات"))</f>
        <v/>
      </c>
    </row>
    <row r="5570" spans="2:12" x14ac:dyDescent="0.2">
      <c r="B5570" s="14">
        <f>COUNTIFS($E$3:E5570,تقرير!$E$4)</f>
        <v>21</v>
      </c>
      <c r="C5570" s="48"/>
      <c r="D5570" s="48"/>
      <c r="E5570" s="48"/>
      <c r="F5570" s="50"/>
      <c r="G5570" s="51"/>
      <c r="H5570" s="128" t="str">
        <f>IF(F5570="","",_xlfn.IFNA(VLOOKUP(F5570,'سجل المشتريات'!E:M,9,0),"غير مسجلة في المشتريات"))</f>
        <v/>
      </c>
      <c r="I5570" s="27" t="str">
        <f>_xlfn.IFNA(VLOOKUP(E5570,الاوردرات!$B$1:$C$600,2,0),"")</f>
        <v/>
      </c>
      <c r="J5570" s="63"/>
      <c r="L5570" s="125" t="str">
        <f>IF(F5570="","",_xlfn.IFNA((VLOOKUP(F5570,help!L:M,2,0))*G5570,"غير مسجلة في المشتريات"))</f>
        <v/>
      </c>
    </row>
    <row r="5571" spans="2:12" x14ac:dyDescent="0.2">
      <c r="B5571" s="14">
        <f>COUNTIFS($E$3:E5571,تقرير!$E$4)</f>
        <v>21</v>
      </c>
      <c r="C5571" s="48"/>
      <c r="D5571" s="48"/>
      <c r="E5571" s="48"/>
      <c r="F5571" s="50"/>
      <c r="G5571" s="51"/>
      <c r="H5571" s="128" t="str">
        <f>IF(F5571="","",_xlfn.IFNA(VLOOKUP(F5571,'سجل المشتريات'!E:M,9,0),"غير مسجلة في المشتريات"))</f>
        <v/>
      </c>
      <c r="I5571" s="27" t="str">
        <f>_xlfn.IFNA(VLOOKUP(E5571,الاوردرات!$B$1:$C$600,2,0),"")</f>
        <v/>
      </c>
      <c r="J5571" s="63"/>
      <c r="L5571" s="125" t="str">
        <f>IF(F5571="","",_xlfn.IFNA((VLOOKUP(F5571,help!L:M,2,0))*G5571,"غير مسجلة في المشتريات"))</f>
        <v/>
      </c>
    </row>
    <row r="5572" spans="2:12" x14ac:dyDescent="0.2">
      <c r="B5572" s="14">
        <f>COUNTIFS($E$3:E5572,تقرير!$E$4)</f>
        <v>21</v>
      </c>
      <c r="C5572" s="48"/>
      <c r="D5572" s="48"/>
      <c r="E5572" s="48"/>
      <c r="F5572" s="50"/>
      <c r="G5572" s="51"/>
      <c r="H5572" s="128" t="str">
        <f>IF(F5572="","",_xlfn.IFNA(VLOOKUP(F5572,'سجل المشتريات'!E:M,9,0),"غير مسجلة في المشتريات"))</f>
        <v/>
      </c>
      <c r="I5572" s="27" t="str">
        <f>_xlfn.IFNA(VLOOKUP(E5572,الاوردرات!$B$1:$C$600,2,0),"")</f>
        <v/>
      </c>
      <c r="J5572" s="63"/>
      <c r="L5572" s="125" t="str">
        <f>IF(F5572="","",_xlfn.IFNA((VLOOKUP(F5572,help!L:M,2,0))*G5572,"غير مسجلة في المشتريات"))</f>
        <v/>
      </c>
    </row>
    <row r="5573" spans="2:12" x14ac:dyDescent="0.2">
      <c r="B5573" s="14">
        <f>COUNTIFS($E$3:E5573,تقرير!$E$4)</f>
        <v>21</v>
      </c>
      <c r="C5573" s="48"/>
      <c r="D5573" s="48"/>
      <c r="E5573" s="48"/>
      <c r="F5573" s="50"/>
      <c r="G5573" s="51"/>
      <c r="H5573" s="128" t="str">
        <f>IF(F5573="","",_xlfn.IFNA(VLOOKUP(F5573,'سجل المشتريات'!E:M,9,0),"غير مسجلة في المشتريات"))</f>
        <v/>
      </c>
      <c r="I5573" s="27" t="str">
        <f>_xlfn.IFNA(VLOOKUP(E5573,الاوردرات!$B$1:$C$600,2,0),"")</f>
        <v/>
      </c>
      <c r="J5573" s="63"/>
      <c r="L5573" s="125" t="str">
        <f>IF(F5573="","",_xlfn.IFNA((VLOOKUP(F5573,help!L:M,2,0))*G5573,"غير مسجلة في المشتريات"))</f>
        <v/>
      </c>
    </row>
    <row r="5574" spans="2:12" x14ac:dyDescent="0.2">
      <c r="B5574" s="14">
        <f>COUNTIFS($E$3:E5574,تقرير!$E$4)</f>
        <v>21</v>
      </c>
      <c r="C5574" s="48"/>
      <c r="D5574" s="48"/>
      <c r="E5574" s="48"/>
      <c r="F5574" s="50"/>
      <c r="G5574" s="51"/>
      <c r="H5574" s="128" t="str">
        <f>IF(F5574="","",_xlfn.IFNA(VLOOKUP(F5574,'سجل المشتريات'!E:M,9,0),"غير مسجلة في المشتريات"))</f>
        <v/>
      </c>
      <c r="I5574" s="27" t="str">
        <f>_xlfn.IFNA(VLOOKUP(E5574,الاوردرات!$B$1:$C$600,2,0),"")</f>
        <v/>
      </c>
      <c r="J5574" s="63"/>
      <c r="L5574" s="125" t="str">
        <f>IF(F5574="","",_xlfn.IFNA((VLOOKUP(F5574,help!L:M,2,0))*G5574,"غير مسجلة في المشتريات"))</f>
        <v/>
      </c>
    </row>
    <row r="5575" spans="2:12" x14ac:dyDescent="0.2">
      <c r="B5575" s="14">
        <f>COUNTIFS($E$3:E5575,تقرير!$E$4)</f>
        <v>21</v>
      </c>
      <c r="C5575" s="48"/>
      <c r="D5575" s="48"/>
      <c r="E5575" s="48"/>
      <c r="F5575" s="50"/>
      <c r="G5575" s="51"/>
      <c r="H5575" s="128" t="str">
        <f>IF(F5575="","",_xlfn.IFNA(VLOOKUP(F5575,'سجل المشتريات'!E:M,9,0),"غير مسجلة في المشتريات"))</f>
        <v/>
      </c>
      <c r="I5575" s="27" t="str">
        <f>_xlfn.IFNA(VLOOKUP(E5575,الاوردرات!$B$1:$C$600,2,0),"")</f>
        <v/>
      </c>
      <c r="J5575" s="63"/>
      <c r="L5575" s="125" t="str">
        <f>IF(F5575="","",_xlfn.IFNA((VLOOKUP(F5575,help!L:M,2,0))*G5575,"غير مسجلة في المشتريات"))</f>
        <v/>
      </c>
    </row>
    <row r="5576" spans="2:12" x14ac:dyDescent="0.2">
      <c r="B5576" s="14">
        <f>COUNTIFS($E$3:E5576,تقرير!$E$4)</f>
        <v>21</v>
      </c>
      <c r="C5576" s="48"/>
      <c r="D5576" s="48"/>
      <c r="E5576" s="48"/>
      <c r="F5576" s="50"/>
      <c r="G5576" s="51"/>
      <c r="H5576" s="128" t="str">
        <f>IF(F5576="","",_xlfn.IFNA(VLOOKUP(F5576,'سجل المشتريات'!E:M,9,0),"غير مسجلة في المشتريات"))</f>
        <v/>
      </c>
      <c r="I5576" s="27" t="str">
        <f>_xlfn.IFNA(VLOOKUP(E5576,الاوردرات!$B$1:$C$600,2,0),"")</f>
        <v/>
      </c>
      <c r="J5576" s="63"/>
      <c r="L5576" s="125" t="str">
        <f>IF(F5576="","",_xlfn.IFNA((VLOOKUP(F5576,help!L:M,2,0))*G5576,"غير مسجلة في المشتريات"))</f>
        <v/>
      </c>
    </row>
    <row r="5577" spans="2:12" x14ac:dyDescent="0.2">
      <c r="B5577" s="14">
        <f>COUNTIFS($E$3:E5577,تقرير!$E$4)</f>
        <v>21</v>
      </c>
      <c r="C5577" s="48"/>
      <c r="D5577" s="48"/>
      <c r="E5577" s="48"/>
      <c r="F5577" s="50"/>
      <c r="G5577" s="51"/>
      <c r="H5577" s="128" t="str">
        <f>IF(F5577="","",_xlfn.IFNA(VLOOKUP(F5577,'سجل المشتريات'!E:M,9,0),"غير مسجلة في المشتريات"))</f>
        <v/>
      </c>
      <c r="I5577" s="27" t="str">
        <f>_xlfn.IFNA(VLOOKUP(E5577,الاوردرات!$B$1:$C$600,2,0),"")</f>
        <v/>
      </c>
      <c r="J5577" s="63"/>
      <c r="L5577" s="125" t="str">
        <f>IF(F5577="","",_xlfn.IFNA((VLOOKUP(F5577,help!L:M,2,0))*G5577,"غير مسجلة في المشتريات"))</f>
        <v/>
      </c>
    </row>
    <row r="5578" spans="2:12" x14ac:dyDescent="0.2">
      <c r="B5578" s="14">
        <f>COUNTIFS($E$3:E5578,تقرير!$E$4)</f>
        <v>21</v>
      </c>
      <c r="C5578" s="48"/>
      <c r="D5578" s="48"/>
      <c r="E5578" s="48"/>
      <c r="F5578" s="50"/>
      <c r="G5578" s="51"/>
      <c r="H5578" s="128" t="str">
        <f>IF(F5578="","",_xlfn.IFNA(VLOOKUP(F5578,'سجل المشتريات'!E:M,9,0),"غير مسجلة في المشتريات"))</f>
        <v/>
      </c>
      <c r="I5578" s="27" t="str">
        <f>_xlfn.IFNA(VLOOKUP(E5578,الاوردرات!$B$1:$C$600,2,0),"")</f>
        <v/>
      </c>
      <c r="J5578" s="63"/>
      <c r="L5578" s="125" t="str">
        <f>IF(F5578="","",_xlfn.IFNA((VLOOKUP(F5578,help!L:M,2,0))*G5578,"غير مسجلة في المشتريات"))</f>
        <v/>
      </c>
    </row>
    <row r="5579" spans="2:12" x14ac:dyDescent="0.2">
      <c r="B5579" s="14">
        <f>COUNTIFS($E$3:E5579,تقرير!$E$4)</f>
        <v>21</v>
      </c>
      <c r="C5579" s="48"/>
      <c r="D5579" s="48"/>
      <c r="E5579" s="48"/>
      <c r="F5579" s="50"/>
      <c r="G5579" s="51"/>
      <c r="H5579" s="128" t="str">
        <f>IF(F5579="","",_xlfn.IFNA(VLOOKUP(F5579,'سجل المشتريات'!E:M,9,0),"غير مسجلة في المشتريات"))</f>
        <v/>
      </c>
      <c r="I5579" s="27" t="str">
        <f>_xlfn.IFNA(VLOOKUP(E5579,الاوردرات!$B$1:$C$600,2,0),"")</f>
        <v/>
      </c>
      <c r="J5579" s="63"/>
      <c r="L5579" s="125" t="str">
        <f>IF(F5579="","",_xlfn.IFNA((VLOOKUP(F5579,help!L:M,2,0))*G5579,"غير مسجلة في المشتريات"))</f>
        <v/>
      </c>
    </row>
    <row r="5580" spans="2:12" x14ac:dyDescent="0.2">
      <c r="B5580" s="14">
        <f>COUNTIFS($E$3:E5580,تقرير!$E$4)</f>
        <v>21</v>
      </c>
      <c r="C5580" s="48"/>
      <c r="D5580" s="48"/>
      <c r="E5580" s="48"/>
      <c r="F5580" s="50"/>
      <c r="G5580" s="51"/>
      <c r="H5580" s="128" t="str">
        <f>IF(F5580="","",_xlfn.IFNA(VLOOKUP(F5580,'سجل المشتريات'!E:M,9,0),"غير مسجلة في المشتريات"))</f>
        <v/>
      </c>
      <c r="I5580" s="27" t="str">
        <f>_xlfn.IFNA(VLOOKUP(E5580,الاوردرات!$B$1:$C$600,2,0),"")</f>
        <v/>
      </c>
      <c r="J5580" s="63"/>
      <c r="L5580" s="125" t="str">
        <f>IF(F5580="","",_xlfn.IFNA((VLOOKUP(F5580,help!L:M,2,0))*G5580,"غير مسجلة في المشتريات"))</f>
        <v/>
      </c>
    </row>
    <row r="5581" spans="2:12" x14ac:dyDescent="0.2">
      <c r="B5581" s="14">
        <f>COUNTIFS($E$3:E5581,تقرير!$E$4)</f>
        <v>21</v>
      </c>
      <c r="C5581" s="48"/>
      <c r="D5581" s="48"/>
      <c r="E5581" s="48"/>
      <c r="F5581" s="50"/>
      <c r="G5581" s="51"/>
      <c r="H5581" s="128" t="str">
        <f>IF(F5581="","",_xlfn.IFNA(VLOOKUP(F5581,'سجل المشتريات'!E:M,9,0),"غير مسجلة في المشتريات"))</f>
        <v/>
      </c>
      <c r="I5581" s="27" t="str">
        <f>_xlfn.IFNA(VLOOKUP(E5581,الاوردرات!$B$1:$C$600,2,0),"")</f>
        <v/>
      </c>
      <c r="J5581" s="63"/>
      <c r="L5581" s="125" t="str">
        <f>IF(F5581="","",_xlfn.IFNA((VLOOKUP(F5581,help!L:M,2,0))*G5581,"غير مسجلة في المشتريات"))</f>
        <v/>
      </c>
    </row>
    <row r="5582" spans="2:12" x14ac:dyDescent="0.2">
      <c r="B5582" s="14">
        <f>COUNTIFS($E$3:E5582,تقرير!$E$4)</f>
        <v>21</v>
      </c>
      <c r="C5582" s="48"/>
      <c r="D5582" s="48"/>
      <c r="E5582" s="48"/>
      <c r="F5582" s="50"/>
      <c r="G5582" s="51"/>
      <c r="H5582" s="128" t="str">
        <f>IF(F5582="","",_xlfn.IFNA(VLOOKUP(F5582,'سجل المشتريات'!E:M,9,0),"غير مسجلة في المشتريات"))</f>
        <v/>
      </c>
      <c r="I5582" s="27" t="str">
        <f>_xlfn.IFNA(VLOOKUP(E5582,الاوردرات!$B$1:$C$600,2,0),"")</f>
        <v/>
      </c>
      <c r="J5582" s="63"/>
      <c r="L5582" s="125" t="str">
        <f>IF(F5582="","",_xlfn.IFNA((VLOOKUP(F5582,help!L:M,2,0))*G5582,"غير مسجلة في المشتريات"))</f>
        <v/>
      </c>
    </row>
    <row r="5583" spans="2:12" x14ac:dyDescent="0.2">
      <c r="B5583" s="14">
        <f>COUNTIFS($E$3:E5583,تقرير!$E$4)</f>
        <v>21</v>
      </c>
      <c r="C5583" s="48"/>
      <c r="D5583" s="48"/>
      <c r="E5583" s="48"/>
      <c r="F5583" s="50"/>
      <c r="G5583" s="51"/>
      <c r="H5583" s="128" t="str">
        <f>IF(F5583="","",_xlfn.IFNA(VLOOKUP(F5583,'سجل المشتريات'!E:M,9,0),"غير مسجلة في المشتريات"))</f>
        <v/>
      </c>
      <c r="I5583" s="27" t="str">
        <f>_xlfn.IFNA(VLOOKUP(E5583,الاوردرات!$B$1:$C$600,2,0),"")</f>
        <v/>
      </c>
      <c r="J5583" s="63"/>
      <c r="L5583" s="125" t="str">
        <f>IF(F5583="","",_xlfn.IFNA((VLOOKUP(F5583,help!L:M,2,0))*G5583,"غير مسجلة في المشتريات"))</f>
        <v/>
      </c>
    </row>
    <row r="5584" spans="2:12" x14ac:dyDescent="0.2">
      <c r="B5584" s="14">
        <f>COUNTIFS($E$3:E5584,تقرير!$E$4)</f>
        <v>21</v>
      </c>
      <c r="C5584" s="48"/>
      <c r="D5584" s="48"/>
      <c r="E5584" s="48"/>
      <c r="F5584" s="50"/>
      <c r="G5584" s="51"/>
      <c r="H5584" s="128" t="str">
        <f>IF(F5584="","",_xlfn.IFNA(VLOOKUP(F5584,'سجل المشتريات'!E:M,9,0),"غير مسجلة في المشتريات"))</f>
        <v/>
      </c>
      <c r="I5584" s="27" t="str">
        <f>_xlfn.IFNA(VLOOKUP(E5584,الاوردرات!$B$1:$C$600,2,0),"")</f>
        <v/>
      </c>
      <c r="J5584" s="63"/>
      <c r="L5584" s="125" t="str">
        <f>IF(F5584="","",_xlfn.IFNA((VLOOKUP(F5584,help!L:M,2,0))*G5584,"غير مسجلة في المشتريات"))</f>
        <v/>
      </c>
    </row>
    <row r="5585" spans="2:12" x14ac:dyDescent="0.2">
      <c r="B5585" s="14">
        <f>COUNTIFS($E$3:E5585,تقرير!$E$4)</f>
        <v>21</v>
      </c>
      <c r="C5585" s="48"/>
      <c r="D5585" s="48"/>
      <c r="E5585" s="48"/>
      <c r="F5585" s="50"/>
      <c r="G5585" s="51"/>
      <c r="H5585" s="128" t="str">
        <f>IF(F5585="","",_xlfn.IFNA(VLOOKUP(F5585,'سجل المشتريات'!E:M,9,0),"غير مسجلة في المشتريات"))</f>
        <v/>
      </c>
      <c r="I5585" s="27" t="str">
        <f>_xlfn.IFNA(VLOOKUP(E5585,الاوردرات!$B$1:$C$600,2,0),"")</f>
        <v/>
      </c>
      <c r="J5585" s="63"/>
      <c r="L5585" s="125" t="str">
        <f>IF(F5585="","",_xlfn.IFNA((VLOOKUP(F5585,help!L:M,2,0))*G5585,"غير مسجلة في المشتريات"))</f>
        <v/>
      </c>
    </row>
    <row r="5586" spans="2:12" x14ac:dyDescent="0.2">
      <c r="B5586" s="14">
        <f>COUNTIFS($E$3:E5586,تقرير!$E$4)</f>
        <v>21</v>
      </c>
      <c r="C5586" s="48"/>
      <c r="D5586" s="48"/>
      <c r="E5586" s="48"/>
      <c r="F5586" s="50"/>
      <c r="G5586" s="51"/>
      <c r="H5586" s="128" t="str">
        <f>IF(F5586="","",_xlfn.IFNA(VLOOKUP(F5586,'سجل المشتريات'!E:M,9,0),"غير مسجلة في المشتريات"))</f>
        <v/>
      </c>
      <c r="I5586" s="27" t="str">
        <f>_xlfn.IFNA(VLOOKUP(E5586,الاوردرات!$B$1:$C$600,2,0),"")</f>
        <v/>
      </c>
      <c r="J5586" s="63"/>
      <c r="L5586" s="125" t="str">
        <f>IF(F5586="","",_xlfn.IFNA((VLOOKUP(F5586,help!L:M,2,0))*G5586,"غير مسجلة في المشتريات"))</f>
        <v/>
      </c>
    </row>
    <row r="5587" spans="2:12" x14ac:dyDescent="0.2">
      <c r="B5587" s="14">
        <f>COUNTIFS($E$3:E5587,تقرير!$E$4)</f>
        <v>21</v>
      </c>
      <c r="C5587" s="48"/>
      <c r="D5587" s="48"/>
      <c r="E5587" s="48"/>
      <c r="F5587" s="50"/>
      <c r="G5587" s="51"/>
      <c r="H5587" s="128" t="str">
        <f>IF(F5587="","",_xlfn.IFNA(VLOOKUP(F5587,'سجل المشتريات'!E:M,9,0),"غير مسجلة في المشتريات"))</f>
        <v/>
      </c>
      <c r="I5587" s="27" t="str">
        <f>_xlfn.IFNA(VLOOKUP(E5587,الاوردرات!$B$1:$C$600,2,0),"")</f>
        <v/>
      </c>
      <c r="J5587" s="63"/>
      <c r="L5587" s="125" t="str">
        <f>IF(F5587="","",_xlfn.IFNA((VLOOKUP(F5587,help!L:M,2,0))*G5587,"غير مسجلة في المشتريات"))</f>
        <v/>
      </c>
    </row>
    <row r="5588" spans="2:12" x14ac:dyDescent="0.2">
      <c r="B5588" s="14">
        <f>COUNTIFS($E$3:E5588,تقرير!$E$4)</f>
        <v>21</v>
      </c>
      <c r="C5588" s="48"/>
      <c r="D5588" s="48"/>
      <c r="E5588" s="48"/>
      <c r="F5588" s="50"/>
      <c r="G5588" s="51"/>
      <c r="H5588" s="128" t="str">
        <f>IF(F5588="","",_xlfn.IFNA(VLOOKUP(F5588,'سجل المشتريات'!E:M,9,0),"غير مسجلة في المشتريات"))</f>
        <v/>
      </c>
      <c r="I5588" s="27" t="str">
        <f>_xlfn.IFNA(VLOOKUP(E5588,الاوردرات!$B$1:$C$600,2,0),"")</f>
        <v/>
      </c>
      <c r="J5588" s="63"/>
      <c r="L5588" s="125" t="str">
        <f>IF(F5588="","",_xlfn.IFNA((VLOOKUP(F5588,help!L:M,2,0))*G5588,"غير مسجلة في المشتريات"))</f>
        <v/>
      </c>
    </row>
    <row r="5589" spans="2:12" x14ac:dyDescent="0.2">
      <c r="B5589" s="14">
        <f>COUNTIFS($E$3:E5589,تقرير!$E$4)</f>
        <v>21</v>
      </c>
      <c r="C5589" s="48"/>
      <c r="D5589" s="48"/>
      <c r="E5589" s="48"/>
      <c r="F5589" s="50"/>
      <c r="G5589" s="51"/>
      <c r="H5589" s="128" t="str">
        <f>IF(F5589="","",_xlfn.IFNA(VLOOKUP(F5589,'سجل المشتريات'!E:M,9,0),"غير مسجلة في المشتريات"))</f>
        <v/>
      </c>
      <c r="I5589" s="27" t="str">
        <f>_xlfn.IFNA(VLOOKUP(E5589,الاوردرات!$B$1:$C$600,2,0),"")</f>
        <v/>
      </c>
      <c r="J5589" s="63"/>
      <c r="L5589" s="125" t="str">
        <f>IF(F5589="","",_xlfn.IFNA((VLOOKUP(F5589,help!L:M,2,0))*G5589,"غير مسجلة في المشتريات"))</f>
        <v/>
      </c>
    </row>
    <row r="5590" spans="2:12" x14ac:dyDescent="0.2">
      <c r="B5590" s="14">
        <f>COUNTIFS($E$3:E5590,تقرير!$E$4)</f>
        <v>21</v>
      </c>
      <c r="C5590" s="48"/>
      <c r="D5590" s="48"/>
      <c r="E5590" s="48"/>
      <c r="F5590" s="50"/>
      <c r="G5590" s="51"/>
      <c r="H5590" s="128" t="str">
        <f>IF(F5590="","",_xlfn.IFNA(VLOOKUP(F5590,'سجل المشتريات'!E:M,9,0),"غير مسجلة في المشتريات"))</f>
        <v/>
      </c>
      <c r="I5590" s="27" t="str">
        <f>_xlfn.IFNA(VLOOKUP(E5590,الاوردرات!$B$1:$C$600,2,0),"")</f>
        <v/>
      </c>
      <c r="J5590" s="63"/>
      <c r="L5590" s="125" t="str">
        <f>IF(F5590="","",_xlfn.IFNA((VLOOKUP(F5590,help!L:M,2,0))*G5590,"غير مسجلة في المشتريات"))</f>
        <v/>
      </c>
    </row>
    <row r="5591" spans="2:12" x14ac:dyDescent="0.2">
      <c r="B5591" s="14">
        <f>COUNTIFS($E$3:E5591,تقرير!$E$4)</f>
        <v>21</v>
      </c>
      <c r="C5591" s="48"/>
      <c r="D5591" s="48"/>
      <c r="E5591" s="48"/>
      <c r="F5591" s="50"/>
      <c r="G5591" s="51"/>
      <c r="H5591" s="128" t="str">
        <f>IF(F5591="","",_xlfn.IFNA(VLOOKUP(F5591,'سجل المشتريات'!E:M,9,0),"غير مسجلة في المشتريات"))</f>
        <v/>
      </c>
      <c r="I5591" s="27" t="str">
        <f>_xlfn.IFNA(VLOOKUP(E5591,الاوردرات!$B$1:$C$600,2,0),"")</f>
        <v/>
      </c>
      <c r="J5591" s="63"/>
      <c r="L5591" s="125" t="str">
        <f>IF(F5591="","",_xlfn.IFNA((VLOOKUP(F5591,help!L:M,2,0))*G5591,"غير مسجلة في المشتريات"))</f>
        <v/>
      </c>
    </row>
    <row r="5592" spans="2:12" x14ac:dyDescent="0.2">
      <c r="B5592" s="14">
        <f>COUNTIFS($E$3:E5592,تقرير!$E$4)</f>
        <v>21</v>
      </c>
      <c r="C5592" s="48"/>
      <c r="D5592" s="48"/>
      <c r="E5592" s="48"/>
      <c r="F5592" s="50"/>
      <c r="G5592" s="51"/>
      <c r="H5592" s="128" t="str">
        <f>IF(F5592="","",_xlfn.IFNA(VLOOKUP(F5592,'سجل المشتريات'!E:M,9,0),"غير مسجلة في المشتريات"))</f>
        <v/>
      </c>
      <c r="I5592" s="27" t="str">
        <f>_xlfn.IFNA(VLOOKUP(E5592,الاوردرات!$B$1:$C$600,2,0),"")</f>
        <v/>
      </c>
      <c r="J5592" s="63"/>
      <c r="L5592" s="125" t="str">
        <f>IF(F5592="","",_xlfn.IFNA((VLOOKUP(F5592,help!L:M,2,0))*G5592,"غير مسجلة في المشتريات"))</f>
        <v/>
      </c>
    </row>
    <row r="5593" spans="2:12" x14ac:dyDescent="0.2">
      <c r="B5593" s="14">
        <f>COUNTIFS($E$3:E5593,تقرير!$E$4)</f>
        <v>21</v>
      </c>
      <c r="C5593" s="48"/>
      <c r="D5593" s="48"/>
      <c r="E5593" s="48"/>
      <c r="F5593" s="50"/>
      <c r="G5593" s="51"/>
      <c r="H5593" s="128" t="str">
        <f>IF(F5593="","",_xlfn.IFNA(VLOOKUP(F5593,'سجل المشتريات'!E:M,9,0),"غير مسجلة في المشتريات"))</f>
        <v/>
      </c>
      <c r="I5593" s="27" t="str">
        <f>_xlfn.IFNA(VLOOKUP(E5593,الاوردرات!$B$1:$C$600,2,0),"")</f>
        <v/>
      </c>
      <c r="J5593" s="63"/>
      <c r="L5593" s="125" t="str">
        <f>IF(F5593="","",_xlfn.IFNA((VLOOKUP(F5593,help!L:M,2,0))*G5593,"غير مسجلة في المشتريات"))</f>
        <v/>
      </c>
    </row>
    <row r="5594" spans="2:12" x14ac:dyDescent="0.2">
      <c r="B5594" s="14">
        <f>COUNTIFS($E$3:E5594,تقرير!$E$4)</f>
        <v>21</v>
      </c>
      <c r="C5594" s="48"/>
      <c r="D5594" s="48"/>
      <c r="E5594" s="48"/>
      <c r="F5594" s="50"/>
      <c r="G5594" s="51"/>
      <c r="H5594" s="128" t="str">
        <f>IF(F5594="","",_xlfn.IFNA(VLOOKUP(F5594,'سجل المشتريات'!E:M,9,0),"غير مسجلة في المشتريات"))</f>
        <v/>
      </c>
      <c r="I5594" s="27" t="str">
        <f>_xlfn.IFNA(VLOOKUP(E5594,الاوردرات!$B$1:$C$600,2,0),"")</f>
        <v/>
      </c>
      <c r="J5594" s="63"/>
      <c r="L5594" s="125" t="str">
        <f>IF(F5594="","",_xlfn.IFNA((VLOOKUP(F5594,help!L:M,2,0))*G5594,"غير مسجلة في المشتريات"))</f>
        <v/>
      </c>
    </row>
    <row r="5595" spans="2:12" x14ac:dyDescent="0.2">
      <c r="B5595" s="14">
        <f>COUNTIFS($E$3:E5595,تقرير!$E$4)</f>
        <v>21</v>
      </c>
      <c r="C5595" s="48"/>
      <c r="D5595" s="48"/>
      <c r="E5595" s="48"/>
      <c r="F5595" s="50"/>
      <c r="G5595" s="51"/>
      <c r="H5595" s="128" t="str">
        <f>IF(F5595="","",_xlfn.IFNA(VLOOKUP(F5595,'سجل المشتريات'!E:M,9,0),"غير مسجلة في المشتريات"))</f>
        <v/>
      </c>
      <c r="I5595" s="27" t="str">
        <f>_xlfn.IFNA(VLOOKUP(E5595,الاوردرات!$B$1:$C$600,2,0),"")</f>
        <v/>
      </c>
      <c r="J5595" s="63"/>
      <c r="L5595" s="125" t="str">
        <f>IF(F5595="","",_xlfn.IFNA((VLOOKUP(F5595,help!L:M,2,0))*G5595,"غير مسجلة في المشتريات"))</f>
        <v/>
      </c>
    </row>
    <row r="5596" spans="2:12" x14ac:dyDescent="0.2">
      <c r="B5596" s="14">
        <f>COUNTIFS($E$3:E5596,تقرير!$E$4)</f>
        <v>21</v>
      </c>
      <c r="C5596" s="48"/>
      <c r="D5596" s="48"/>
      <c r="E5596" s="48"/>
      <c r="F5596" s="50"/>
      <c r="G5596" s="51"/>
      <c r="H5596" s="128" t="str">
        <f>IF(F5596="","",_xlfn.IFNA(VLOOKUP(F5596,'سجل المشتريات'!E:M,9,0),"غير مسجلة في المشتريات"))</f>
        <v/>
      </c>
      <c r="I5596" s="27" t="str">
        <f>_xlfn.IFNA(VLOOKUP(E5596,الاوردرات!$B$1:$C$600,2,0),"")</f>
        <v/>
      </c>
      <c r="J5596" s="63"/>
      <c r="L5596" s="125" t="str">
        <f>IF(F5596="","",_xlfn.IFNA((VLOOKUP(F5596,help!L:M,2,0))*G5596,"غير مسجلة في المشتريات"))</f>
        <v/>
      </c>
    </row>
    <row r="5597" spans="2:12" x14ac:dyDescent="0.2">
      <c r="B5597" s="14">
        <f>COUNTIFS($E$3:E5597,تقرير!$E$4)</f>
        <v>21</v>
      </c>
      <c r="C5597" s="48"/>
      <c r="D5597" s="48"/>
      <c r="E5597" s="48"/>
      <c r="F5597" s="50"/>
      <c r="G5597" s="51"/>
      <c r="H5597" s="128" t="str">
        <f>IF(F5597="","",_xlfn.IFNA(VLOOKUP(F5597,'سجل المشتريات'!E:M,9,0),"غير مسجلة في المشتريات"))</f>
        <v/>
      </c>
      <c r="I5597" s="27" t="str">
        <f>_xlfn.IFNA(VLOOKUP(E5597,الاوردرات!$B$1:$C$600,2,0),"")</f>
        <v/>
      </c>
      <c r="J5597" s="63"/>
      <c r="L5597" s="125" t="str">
        <f>IF(F5597="","",_xlfn.IFNA((VLOOKUP(F5597,help!L:M,2,0))*G5597,"غير مسجلة في المشتريات"))</f>
        <v/>
      </c>
    </row>
    <row r="5598" spans="2:12" x14ac:dyDescent="0.2">
      <c r="B5598" s="14">
        <f>COUNTIFS($E$3:E5598,تقرير!$E$4)</f>
        <v>21</v>
      </c>
      <c r="C5598" s="48"/>
      <c r="D5598" s="48"/>
      <c r="E5598" s="48"/>
      <c r="F5598" s="50"/>
      <c r="G5598" s="51"/>
      <c r="H5598" s="128" t="str">
        <f>IF(F5598="","",_xlfn.IFNA(VLOOKUP(F5598,'سجل المشتريات'!E:M,9,0),"غير مسجلة في المشتريات"))</f>
        <v/>
      </c>
      <c r="I5598" s="27" t="str">
        <f>_xlfn.IFNA(VLOOKUP(E5598,الاوردرات!$B$1:$C$600,2,0),"")</f>
        <v/>
      </c>
      <c r="J5598" s="63"/>
      <c r="L5598" s="125" t="str">
        <f>IF(F5598="","",_xlfn.IFNA((VLOOKUP(F5598,help!L:M,2,0))*G5598,"غير مسجلة في المشتريات"))</f>
        <v/>
      </c>
    </row>
    <row r="5599" spans="2:12" x14ac:dyDescent="0.2">
      <c r="B5599" s="14">
        <f>COUNTIFS($E$3:E5599,تقرير!$E$4)</f>
        <v>21</v>
      </c>
      <c r="C5599" s="48"/>
      <c r="D5599" s="48"/>
      <c r="E5599" s="48"/>
      <c r="F5599" s="50"/>
      <c r="G5599" s="51"/>
      <c r="H5599" s="128" t="str">
        <f>IF(F5599="","",_xlfn.IFNA(VLOOKUP(F5599,'سجل المشتريات'!E:M,9,0),"غير مسجلة في المشتريات"))</f>
        <v/>
      </c>
      <c r="I5599" s="27" t="str">
        <f>_xlfn.IFNA(VLOOKUP(E5599,الاوردرات!$B$1:$C$600,2,0),"")</f>
        <v/>
      </c>
      <c r="J5599" s="63"/>
      <c r="L5599" s="125" t="str">
        <f>IF(F5599="","",_xlfn.IFNA((VLOOKUP(F5599,help!L:M,2,0))*G5599,"غير مسجلة في المشتريات"))</f>
        <v/>
      </c>
    </row>
    <row r="5600" spans="2:12" x14ac:dyDescent="0.2">
      <c r="B5600" s="14">
        <f>COUNTIFS($E$3:E5600,تقرير!$E$4)</f>
        <v>21</v>
      </c>
      <c r="C5600" s="48"/>
      <c r="D5600" s="48"/>
      <c r="E5600" s="48"/>
      <c r="F5600" s="50"/>
      <c r="G5600" s="51"/>
      <c r="H5600" s="128" t="str">
        <f>IF(F5600="","",_xlfn.IFNA(VLOOKUP(F5600,'سجل المشتريات'!E:M,9,0),"غير مسجلة في المشتريات"))</f>
        <v/>
      </c>
      <c r="I5600" s="27" t="str">
        <f>_xlfn.IFNA(VLOOKUP(E5600,الاوردرات!$B$1:$C$600,2,0),"")</f>
        <v/>
      </c>
      <c r="J5600" s="63"/>
      <c r="L5600" s="125" t="str">
        <f>IF(F5600="","",_xlfn.IFNA((VLOOKUP(F5600,help!L:M,2,0))*G5600,"غير مسجلة في المشتريات"))</f>
        <v/>
      </c>
    </row>
    <row r="5601" spans="2:12" x14ac:dyDescent="0.2">
      <c r="B5601" s="14">
        <f>COUNTIFS($E$3:E5601,تقرير!$E$4)</f>
        <v>21</v>
      </c>
      <c r="C5601" s="48"/>
      <c r="D5601" s="48"/>
      <c r="E5601" s="48"/>
      <c r="F5601" s="50"/>
      <c r="G5601" s="51"/>
      <c r="H5601" s="128" t="str">
        <f>IF(F5601="","",_xlfn.IFNA(VLOOKUP(F5601,'سجل المشتريات'!E:M,9,0),"غير مسجلة في المشتريات"))</f>
        <v/>
      </c>
      <c r="I5601" s="27" t="str">
        <f>_xlfn.IFNA(VLOOKUP(E5601,الاوردرات!$B$1:$C$600,2,0),"")</f>
        <v/>
      </c>
      <c r="J5601" s="63"/>
      <c r="L5601" s="125" t="str">
        <f>IF(F5601="","",_xlfn.IFNA((VLOOKUP(F5601,help!L:M,2,0))*G5601,"غير مسجلة في المشتريات"))</f>
        <v/>
      </c>
    </row>
    <row r="5602" spans="2:12" x14ac:dyDescent="0.2">
      <c r="B5602" s="14">
        <f>COUNTIFS($E$3:E5602,تقرير!$E$4)</f>
        <v>21</v>
      </c>
      <c r="C5602" s="48"/>
      <c r="D5602" s="48"/>
      <c r="E5602" s="48"/>
      <c r="F5602" s="50"/>
      <c r="G5602" s="51"/>
      <c r="H5602" s="128" t="str">
        <f>IF(F5602="","",_xlfn.IFNA(VLOOKUP(F5602,'سجل المشتريات'!E:M,9,0),"غير مسجلة في المشتريات"))</f>
        <v/>
      </c>
      <c r="I5602" s="27" t="str">
        <f>_xlfn.IFNA(VLOOKUP(E5602,الاوردرات!$B$1:$C$600,2,0),"")</f>
        <v/>
      </c>
      <c r="J5602" s="63"/>
      <c r="L5602" s="125" t="str">
        <f>IF(F5602="","",_xlfn.IFNA((VLOOKUP(F5602,help!L:M,2,0))*G5602,"غير مسجلة في المشتريات"))</f>
        <v/>
      </c>
    </row>
    <row r="5603" spans="2:12" x14ac:dyDescent="0.2">
      <c r="B5603" s="14">
        <f>COUNTIFS($E$3:E5603,تقرير!$E$4)</f>
        <v>21</v>
      </c>
      <c r="C5603" s="48"/>
      <c r="D5603" s="48"/>
      <c r="E5603" s="48"/>
      <c r="F5603" s="50"/>
      <c r="G5603" s="51"/>
      <c r="H5603" s="128" t="str">
        <f>IF(F5603="","",_xlfn.IFNA(VLOOKUP(F5603,'سجل المشتريات'!E:M,9,0),"غير مسجلة في المشتريات"))</f>
        <v/>
      </c>
      <c r="I5603" s="27" t="str">
        <f>_xlfn.IFNA(VLOOKUP(E5603,الاوردرات!$B$1:$C$600,2,0),"")</f>
        <v/>
      </c>
      <c r="J5603" s="63"/>
      <c r="L5603" s="125" t="str">
        <f>IF(F5603="","",_xlfn.IFNA((VLOOKUP(F5603,help!L:M,2,0))*G5603,"غير مسجلة في المشتريات"))</f>
        <v/>
      </c>
    </row>
    <row r="5604" spans="2:12" x14ac:dyDescent="0.2">
      <c r="B5604" s="14">
        <f>COUNTIFS($E$3:E5604,تقرير!$E$4)</f>
        <v>21</v>
      </c>
      <c r="C5604" s="48"/>
      <c r="D5604" s="48"/>
      <c r="E5604" s="48"/>
      <c r="F5604" s="50"/>
      <c r="G5604" s="51"/>
      <c r="H5604" s="128" t="str">
        <f>IF(F5604="","",_xlfn.IFNA(VLOOKUP(F5604,'سجل المشتريات'!E:M,9,0),"غير مسجلة في المشتريات"))</f>
        <v/>
      </c>
      <c r="I5604" s="27" t="str">
        <f>_xlfn.IFNA(VLOOKUP(E5604,الاوردرات!$B$1:$C$600,2,0),"")</f>
        <v/>
      </c>
      <c r="J5604" s="63"/>
      <c r="L5604" s="125" t="str">
        <f>IF(F5604="","",_xlfn.IFNA((VLOOKUP(F5604,help!L:M,2,0))*G5604,"غير مسجلة في المشتريات"))</f>
        <v/>
      </c>
    </row>
    <row r="5605" spans="2:12" x14ac:dyDescent="0.2">
      <c r="B5605" s="14">
        <f>COUNTIFS($E$3:E5605,تقرير!$E$4)</f>
        <v>21</v>
      </c>
      <c r="C5605" s="48"/>
      <c r="D5605" s="48"/>
      <c r="E5605" s="48"/>
      <c r="F5605" s="50"/>
      <c r="G5605" s="51"/>
      <c r="H5605" s="128" t="str">
        <f>IF(F5605="","",_xlfn.IFNA(VLOOKUP(F5605,'سجل المشتريات'!E:M,9,0),"غير مسجلة في المشتريات"))</f>
        <v/>
      </c>
      <c r="I5605" s="27" t="str">
        <f>_xlfn.IFNA(VLOOKUP(E5605,الاوردرات!$B$1:$C$600,2,0),"")</f>
        <v/>
      </c>
      <c r="J5605" s="63"/>
      <c r="L5605" s="125" t="str">
        <f>IF(F5605="","",_xlfn.IFNA((VLOOKUP(F5605,help!L:M,2,0))*G5605,"غير مسجلة في المشتريات"))</f>
        <v/>
      </c>
    </row>
    <row r="5606" spans="2:12" x14ac:dyDescent="0.2">
      <c r="B5606" s="14">
        <f>COUNTIFS($E$3:E5606,تقرير!$E$4)</f>
        <v>21</v>
      </c>
      <c r="C5606" s="48"/>
      <c r="D5606" s="48"/>
      <c r="E5606" s="48"/>
      <c r="F5606" s="50"/>
      <c r="G5606" s="51"/>
      <c r="H5606" s="128" t="str">
        <f>IF(F5606="","",_xlfn.IFNA(VLOOKUP(F5606,'سجل المشتريات'!E:M,9,0),"غير مسجلة في المشتريات"))</f>
        <v/>
      </c>
      <c r="I5606" s="27" t="str">
        <f>_xlfn.IFNA(VLOOKUP(E5606,الاوردرات!$B$1:$C$600,2,0),"")</f>
        <v/>
      </c>
      <c r="J5606" s="63"/>
      <c r="L5606" s="125" t="str">
        <f>IF(F5606="","",_xlfn.IFNA((VLOOKUP(F5606,help!L:M,2,0))*G5606,"غير مسجلة في المشتريات"))</f>
        <v/>
      </c>
    </row>
    <row r="5607" spans="2:12" x14ac:dyDescent="0.2">
      <c r="B5607" s="14">
        <f>COUNTIFS($E$3:E5607,تقرير!$E$4)</f>
        <v>21</v>
      </c>
      <c r="C5607" s="48"/>
      <c r="D5607" s="48"/>
      <c r="E5607" s="48"/>
      <c r="F5607" s="50"/>
      <c r="G5607" s="51"/>
      <c r="H5607" s="128" t="str">
        <f>IF(F5607="","",_xlfn.IFNA(VLOOKUP(F5607,'سجل المشتريات'!E:M,9,0),"غير مسجلة في المشتريات"))</f>
        <v/>
      </c>
      <c r="I5607" s="27" t="str">
        <f>_xlfn.IFNA(VLOOKUP(E5607,الاوردرات!$B$1:$C$600,2,0),"")</f>
        <v/>
      </c>
      <c r="J5607" s="63"/>
      <c r="L5607" s="125" t="str">
        <f>IF(F5607="","",_xlfn.IFNA((VLOOKUP(F5607,help!L:M,2,0))*G5607,"غير مسجلة في المشتريات"))</f>
        <v/>
      </c>
    </row>
    <row r="5608" spans="2:12" x14ac:dyDescent="0.2">
      <c r="B5608" s="14">
        <f>COUNTIFS($E$3:E5608,تقرير!$E$4)</f>
        <v>21</v>
      </c>
      <c r="C5608" s="48"/>
      <c r="D5608" s="48"/>
      <c r="E5608" s="48"/>
      <c r="F5608" s="50"/>
      <c r="G5608" s="51"/>
      <c r="H5608" s="128" t="str">
        <f>IF(F5608="","",_xlfn.IFNA(VLOOKUP(F5608,'سجل المشتريات'!E:M,9,0),"غير مسجلة في المشتريات"))</f>
        <v/>
      </c>
      <c r="I5608" s="27" t="str">
        <f>_xlfn.IFNA(VLOOKUP(E5608,الاوردرات!$B$1:$C$600,2,0),"")</f>
        <v/>
      </c>
      <c r="J5608" s="63"/>
      <c r="L5608" s="125" t="str">
        <f>IF(F5608="","",_xlfn.IFNA((VLOOKUP(F5608,help!L:M,2,0))*G5608,"غير مسجلة في المشتريات"))</f>
        <v/>
      </c>
    </row>
    <row r="5609" spans="2:12" x14ac:dyDescent="0.2">
      <c r="B5609" s="14">
        <f>COUNTIFS($E$3:E5609,تقرير!$E$4)</f>
        <v>21</v>
      </c>
      <c r="C5609" s="48"/>
      <c r="D5609" s="48"/>
      <c r="E5609" s="48"/>
      <c r="F5609" s="50"/>
      <c r="G5609" s="51"/>
      <c r="H5609" s="128" t="str">
        <f>IF(F5609="","",_xlfn.IFNA(VLOOKUP(F5609,'سجل المشتريات'!E:M,9,0),"غير مسجلة في المشتريات"))</f>
        <v/>
      </c>
      <c r="I5609" s="27" t="str">
        <f>_xlfn.IFNA(VLOOKUP(E5609,الاوردرات!$B$1:$C$600,2,0),"")</f>
        <v/>
      </c>
      <c r="J5609" s="63"/>
      <c r="L5609" s="125" t="str">
        <f>IF(F5609="","",_xlfn.IFNA((VLOOKUP(F5609,help!L:M,2,0))*G5609,"غير مسجلة في المشتريات"))</f>
        <v/>
      </c>
    </row>
    <row r="5610" spans="2:12" x14ac:dyDescent="0.2">
      <c r="B5610" s="14">
        <f>COUNTIFS($E$3:E5610,تقرير!$E$4)</f>
        <v>21</v>
      </c>
      <c r="C5610" s="48"/>
      <c r="D5610" s="48"/>
      <c r="E5610" s="48"/>
      <c r="F5610" s="50"/>
      <c r="G5610" s="51"/>
      <c r="H5610" s="128" t="str">
        <f>IF(F5610="","",_xlfn.IFNA(VLOOKUP(F5610,'سجل المشتريات'!E:M,9,0),"غير مسجلة في المشتريات"))</f>
        <v/>
      </c>
      <c r="I5610" s="27" t="str">
        <f>_xlfn.IFNA(VLOOKUP(E5610,الاوردرات!$B$1:$C$600,2,0),"")</f>
        <v/>
      </c>
      <c r="J5610" s="63"/>
      <c r="L5610" s="125" t="str">
        <f>IF(F5610="","",_xlfn.IFNA((VLOOKUP(F5610,help!L:M,2,0))*G5610,"غير مسجلة في المشتريات"))</f>
        <v/>
      </c>
    </row>
    <row r="5611" spans="2:12" x14ac:dyDescent="0.2">
      <c r="B5611" s="14">
        <f>COUNTIFS($E$3:E5611,تقرير!$E$4)</f>
        <v>21</v>
      </c>
      <c r="C5611" s="48"/>
      <c r="D5611" s="48"/>
      <c r="E5611" s="48"/>
      <c r="F5611" s="50"/>
      <c r="G5611" s="51"/>
      <c r="H5611" s="128" t="str">
        <f>IF(F5611="","",_xlfn.IFNA(VLOOKUP(F5611,'سجل المشتريات'!E:M,9,0),"غير مسجلة في المشتريات"))</f>
        <v/>
      </c>
      <c r="I5611" s="27" t="str">
        <f>_xlfn.IFNA(VLOOKUP(E5611,الاوردرات!$B$1:$C$600,2,0),"")</f>
        <v/>
      </c>
      <c r="J5611" s="63"/>
      <c r="L5611" s="125" t="str">
        <f>IF(F5611="","",_xlfn.IFNA((VLOOKUP(F5611,help!L:M,2,0))*G5611,"غير مسجلة في المشتريات"))</f>
        <v/>
      </c>
    </row>
    <row r="5612" spans="2:12" x14ac:dyDescent="0.2">
      <c r="B5612" s="14">
        <f>COUNTIFS($E$3:E5612,تقرير!$E$4)</f>
        <v>21</v>
      </c>
      <c r="C5612" s="48"/>
      <c r="D5612" s="48"/>
      <c r="E5612" s="48"/>
      <c r="F5612" s="50"/>
      <c r="G5612" s="51"/>
      <c r="H5612" s="128" t="str">
        <f>IF(F5612="","",_xlfn.IFNA(VLOOKUP(F5612,'سجل المشتريات'!E:M,9,0),"غير مسجلة في المشتريات"))</f>
        <v/>
      </c>
      <c r="I5612" s="27" t="str">
        <f>_xlfn.IFNA(VLOOKUP(E5612,الاوردرات!$B$1:$C$600,2,0),"")</f>
        <v/>
      </c>
      <c r="J5612" s="63"/>
      <c r="L5612" s="125" t="str">
        <f>IF(F5612="","",_xlfn.IFNA((VLOOKUP(F5612,help!L:M,2,0))*G5612,"غير مسجلة في المشتريات"))</f>
        <v/>
      </c>
    </row>
    <row r="5613" spans="2:12" x14ac:dyDescent="0.2">
      <c r="B5613" s="14">
        <f>COUNTIFS($E$3:E5613,تقرير!$E$4)</f>
        <v>21</v>
      </c>
      <c r="C5613" s="48"/>
      <c r="D5613" s="48"/>
      <c r="E5613" s="48"/>
      <c r="F5613" s="50"/>
      <c r="G5613" s="51"/>
      <c r="H5613" s="128" t="str">
        <f>IF(F5613="","",_xlfn.IFNA(VLOOKUP(F5613,'سجل المشتريات'!E:M,9,0),"غير مسجلة في المشتريات"))</f>
        <v/>
      </c>
      <c r="I5613" s="27" t="str">
        <f>_xlfn.IFNA(VLOOKUP(E5613,الاوردرات!$B$1:$C$600,2,0),"")</f>
        <v/>
      </c>
      <c r="J5613" s="63"/>
      <c r="L5613" s="125" t="str">
        <f>IF(F5613="","",_xlfn.IFNA((VLOOKUP(F5613,help!L:M,2,0))*G5613,"غير مسجلة في المشتريات"))</f>
        <v/>
      </c>
    </row>
    <row r="5614" spans="2:12" x14ac:dyDescent="0.2">
      <c r="B5614" s="14">
        <f>COUNTIFS($E$3:E5614,تقرير!$E$4)</f>
        <v>21</v>
      </c>
      <c r="C5614" s="48"/>
      <c r="D5614" s="48"/>
      <c r="E5614" s="48"/>
      <c r="F5614" s="50"/>
      <c r="G5614" s="51"/>
      <c r="H5614" s="128" t="str">
        <f>IF(F5614="","",_xlfn.IFNA(VLOOKUP(F5614,'سجل المشتريات'!E:M,9,0),"غير مسجلة في المشتريات"))</f>
        <v/>
      </c>
      <c r="I5614" s="27" t="str">
        <f>_xlfn.IFNA(VLOOKUP(E5614,الاوردرات!$B$1:$C$600,2,0),"")</f>
        <v/>
      </c>
      <c r="J5614" s="63"/>
      <c r="L5614" s="125" t="str">
        <f>IF(F5614="","",_xlfn.IFNA((VLOOKUP(F5614,help!L:M,2,0))*G5614,"غير مسجلة في المشتريات"))</f>
        <v/>
      </c>
    </row>
    <row r="5615" spans="2:12" x14ac:dyDescent="0.2">
      <c r="B5615" s="14">
        <f>COUNTIFS($E$3:E5615,تقرير!$E$4)</f>
        <v>21</v>
      </c>
      <c r="C5615" s="48"/>
      <c r="D5615" s="48"/>
      <c r="E5615" s="48"/>
      <c r="F5615" s="50"/>
      <c r="G5615" s="51"/>
      <c r="H5615" s="128" t="str">
        <f>IF(F5615="","",_xlfn.IFNA(VLOOKUP(F5615,'سجل المشتريات'!E:M,9,0),"غير مسجلة في المشتريات"))</f>
        <v/>
      </c>
      <c r="I5615" s="27" t="str">
        <f>_xlfn.IFNA(VLOOKUP(E5615,الاوردرات!$B$1:$C$600,2,0),"")</f>
        <v/>
      </c>
      <c r="J5615" s="63"/>
      <c r="L5615" s="125" t="str">
        <f>IF(F5615="","",_xlfn.IFNA((VLOOKUP(F5615,help!L:M,2,0))*G5615,"غير مسجلة في المشتريات"))</f>
        <v/>
      </c>
    </row>
    <row r="5616" spans="2:12" x14ac:dyDescent="0.2">
      <c r="B5616" s="14">
        <f>COUNTIFS($E$3:E5616,تقرير!$E$4)</f>
        <v>21</v>
      </c>
      <c r="C5616" s="48"/>
      <c r="D5616" s="48"/>
      <c r="E5616" s="48"/>
      <c r="F5616" s="50"/>
      <c r="G5616" s="51"/>
      <c r="H5616" s="128" t="str">
        <f>IF(F5616="","",_xlfn.IFNA(VLOOKUP(F5616,'سجل المشتريات'!E:M,9,0),"غير مسجلة في المشتريات"))</f>
        <v/>
      </c>
      <c r="I5616" s="27" t="str">
        <f>_xlfn.IFNA(VLOOKUP(E5616,الاوردرات!$B$1:$C$600,2,0),"")</f>
        <v/>
      </c>
      <c r="J5616" s="63"/>
      <c r="L5616" s="125" t="str">
        <f>IF(F5616="","",_xlfn.IFNA((VLOOKUP(F5616,help!L:M,2,0))*G5616,"غير مسجلة في المشتريات"))</f>
        <v/>
      </c>
    </row>
    <row r="5617" spans="2:12" x14ac:dyDescent="0.2">
      <c r="B5617" s="14">
        <f>COUNTIFS($E$3:E5617,تقرير!$E$4)</f>
        <v>21</v>
      </c>
      <c r="C5617" s="48"/>
      <c r="D5617" s="48"/>
      <c r="E5617" s="48"/>
      <c r="F5617" s="50"/>
      <c r="G5617" s="51"/>
      <c r="H5617" s="128" t="str">
        <f>IF(F5617="","",_xlfn.IFNA(VLOOKUP(F5617,'سجل المشتريات'!E:M,9,0),"غير مسجلة في المشتريات"))</f>
        <v/>
      </c>
      <c r="I5617" s="27" t="str">
        <f>_xlfn.IFNA(VLOOKUP(E5617,الاوردرات!$B$1:$C$600,2,0),"")</f>
        <v/>
      </c>
      <c r="J5617" s="63"/>
      <c r="L5617" s="125" t="str">
        <f>IF(F5617="","",_xlfn.IFNA((VLOOKUP(F5617,help!L:M,2,0))*G5617,"غير مسجلة في المشتريات"))</f>
        <v/>
      </c>
    </row>
    <row r="5618" spans="2:12" x14ac:dyDescent="0.2">
      <c r="B5618" s="14">
        <f>COUNTIFS($E$3:E5618,تقرير!$E$4)</f>
        <v>21</v>
      </c>
      <c r="C5618" s="48"/>
      <c r="D5618" s="48"/>
      <c r="E5618" s="48"/>
      <c r="F5618" s="50"/>
      <c r="G5618" s="51"/>
      <c r="H5618" s="128" t="str">
        <f>IF(F5618="","",_xlfn.IFNA(VLOOKUP(F5618,'سجل المشتريات'!E:M,9,0),"غير مسجلة في المشتريات"))</f>
        <v/>
      </c>
      <c r="I5618" s="27" t="str">
        <f>_xlfn.IFNA(VLOOKUP(E5618,الاوردرات!$B$1:$C$600,2,0),"")</f>
        <v/>
      </c>
      <c r="J5618" s="63"/>
      <c r="L5618" s="125" t="str">
        <f>IF(F5618="","",_xlfn.IFNA((VLOOKUP(F5618,help!L:M,2,0))*G5618,"غير مسجلة في المشتريات"))</f>
        <v/>
      </c>
    </row>
    <row r="5619" spans="2:12" x14ac:dyDescent="0.2">
      <c r="B5619" s="14">
        <f>COUNTIFS($E$3:E5619,تقرير!$E$4)</f>
        <v>21</v>
      </c>
      <c r="C5619" s="48"/>
      <c r="D5619" s="48"/>
      <c r="E5619" s="48"/>
      <c r="F5619" s="50"/>
      <c r="G5619" s="51"/>
      <c r="H5619" s="128" t="str">
        <f>IF(F5619="","",_xlfn.IFNA(VLOOKUP(F5619,'سجل المشتريات'!E:M,9,0),"غير مسجلة في المشتريات"))</f>
        <v/>
      </c>
      <c r="I5619" s="27" t="str">
        <f>_xlfn.IFNA(VLOOKUP(E5619,الاوردرات!$B$1:$C$600,2,0),"")</f>
        <v/>
      </c>
      <c r="J5619" s="63"/>
      <c r="L5619" s="125" t="str">
        <f>IF(F5619="","",_xlfn.IFNA((VLOOKUP(F5619,help!L:M,2,0))*G5619,"غير مسجلة في المشتريات"))</f>
        <v/>
      </c>
    </row>
    <row r="5620" spans="2:12" x14ac:dyDescent="0.2">
      <c r="B5620" s="14">
        <f>COUNTIFS($E$3:E5620,تقرير!$E$4)</f>
        <v>21</v>
      </c>
      <c r="C5620" s="48"/>
      <c r="D5620" s="48"/>
      <c r="E5620" s="48"/>
      <c r="F5620" s="50"/>
      <c r="G5620" s="51"/>
      <c r="H5620" s="128" t="str">
        <f>IF(F5620="","",_xlfn.IFNA(VLOOKUP(F5620,'سجل المشتريات'!E:M,9,0),"غير مسجلة في المشتريات"))</f>
        <v/>
      </c>
      <c r="I5620" s="27" t="str">
        <f>_xlfn.IFNA(VLOOKUP(E5620,الاوردرات!$B$1:$C$600,2,0),"")</f>
        <v/>
      </c>
      <c r="J5620" s="63"/>
      <c r="L5620" s="125" t="str">
        <f>IF(F5620="","",_xlfn.IFNA((VLOOKUP(F5620,help!L:M,2,0))*G5620,"غير مسجلة في المشتريات"))</f>
        <v/>
      </c>
    </row>
    <row r="5621" spans="2:12" x14ac:dyDescent="0.2">
      <c r="B5621" s="14">
        <f>COUNTIFS($E$3:E5621,تقرير!$E$4)</f>
        <v>21</v>
      </c>
      <c r="C5621" s="48"/>
      <c r="D5621" s="48"/>
      <c r="E5621" s="48"/>
      <c r="F5621" s="50"/>
      <c r="G5621" s="51"/>
      <c r="H5621" s="128" t="str">
        <f>IF(F5621="","",_xlfn.IFNA(VLOOKUP(F5621,'سجل المشتريات'!E:M,9,0),"غير مسجلة في المشتريات"))</f>
        <v/>
      </c>
      <c r="I5621" s="27" t="str">
        <f>_xlfn.IFNA(VLOOKUP(E5621,الاوردرات!$B$1:$C$600,2,0),"")</f>
        <v/>
      </c>
      <c r="J5621" s="63"/>
      <c r="L5621" s="125" t="str">
        <f>IF(F5621="","",_xlfn.IFNA((VLOOKUP(F5621,help!L:M,2,0))*G5621,"غير مسجلة في المشتريات"))</f>
        <v/>
      </c>
    </row>
    <row r="5622" spans="2:12" x14ac:dyDescent="0.2">
      <c r="B5622" s="14">
        <f>COUNTIFS($E$3:E5622,تقرير!$E$4)</f>
        <v>21</v>
      </c>
      <c r="C5622" s="48"/>
      <c r="D5622" s="48"/>
      <c r="E5622" s="48"/>
      <c r="F5622" s="50"/>
      <c r="G5622" s="51"/>
      <c r="H5622" s="128" t="str">
        <f>IF(F5622="","",_xlfn.IFNA(VLOOKUP(F5622,'سجل المشتريات'!E:M,9,0),"غير مسجلة في المشتريات"))</f>
        <v/>
      </c>
      <c r="I5622" s="27" t="str">
        <f>_xlfn.IFNA(VLOOKUP(E5622,الاوردرات!$B$1:$C$600,2,0),"")</f>
        <v/>
      </c>
      <c r="J5622" s="63"/>
      <c r="L5622" s="125" t="str">
        <f>IF(F5622="","",_xlfn.IFNA((VLOOKUP(F5622,help!L:M,2,0))*G5622,"غير مسجلة في المشتريات"))</f>
        <v/>
      </c>
    </row>
    <row r="5623" spans="2:12" x14ac:dyDescent="0.2">
      <c r="B5623" s="14">
        <f>COUNTIFS($E$3:E5623,تقرير!$E$4)</f>
        <v>21</v>
      </c>
      <c r="C5623" s="48"/>
      <c r="D5623" s="48"/>
      <c r="E5623" s="48"/>
      <c r="F5623" s="50"/>
      <c r="G5623" s="51"/>
      <c r="H5623" s="128" t="str">
        <f>IF(F5623="","",_xlfn.IFNA(VLOOKUP(F5623,'سجل المشتريات'!E:M,9,0),"غير مسجلة في المشتريات"))</f>
        <v/>
      </c>
      <c r="I5623" s="27" t="str">
        <f>_xlfn.IFNA(VLOOKUP(E5623,الاوردرات!$B$1:$C$600,2,0),"")</f>
        <v/>
      </c>
      <c r="J5623" s="63"/>
      <c r="L5623" s="125" t="str">
        <f>IF(F5623="","",_xlfn.IFNA((VLOOKUP(F5623,help!L:M,2,0))*G5623,"غير مسجلة في المشتريات"))</f>
        <v/>
      </c>
    </row>
    <row r="5624" spans="2:12" x14ac:dyDescent="0.2">
      <c r="B5624" s="14">
        <f>COUNTIFS($E$3:E5624,تقرير!$E$4)</f>
        <v>21</v>
      </c>
      <c r="C5624" s="48"/>
      <c r="D5624" s="48"/>
      <c r="E5624" s="48"/>
      <c r="F5624" s="50"/>
      <c r="G5624" s="51"/>
      <c r="H5624" s="128" t="str">
        <f>IF(F5624="","",_xlfn.IFNA(VLOOKUP(F5624,'سجل المشتريات'!E:M,9,0),"غير مسجلة في المشتريات"))</f>
        <v/>
      </c>
      <c r="I5624" s="27" t="str">
        <f>_xlfn.IFNA(VLOOKUP(E5624,الاوردرات!$B$1:$C$600,2,0),"")</f>
        <v/>
      </c>
      <c r="J5624" s="63"/>
      <c r="L5624" s="125" t="str">
        <f>IF(F5624="","",_xlfn.IFNA((VLOOKUP(F5624,help!L:M,2,0))*G5624,"غير مسجلة في المشتريات"))</f>
        <v/>
      </c>
    </row>
    <row r="5625" spans="2:12" x14ac:dyDescent="0.2">
      <c r="B5625" s="14">
        <f>COUNTIFS($E$3:E5625,تقرير!$E$4)</f>
        <v>21</v>
      </c>
      <c r="C5625" s="48"/>
      <c r="D5625" s="48"/>
      <c r="E5625" s="48"/>
      <c r="F5625" s="50"/>
      <c r="G5625" s="51"/>
      <c r="H5625" s="128" t="str">
        <f>IF(F5625="","",_xlfn.IFNA(VLOOKUP(F5625,'سجل المشتريات'!E:M,9,0),"غير مسجلة في المشتريات"))</f>
        <v/>
      </c>
      <c r="I5625" s="27" t="str">
        <f>_xlfn.IFNA(VLOOKUP(E5625,الاوردرات!$B$1:$C$600,2,0),"")</f>
        <v/>
      </c>
      <c r="J5625" s="63"/>
      <c r="L5625" s="125" t="str">
        <f>IF(F5625="","",_xlfn.IFNA((VLOOKUP(F5625,help!L:M,2,0))*G5625,"غير مسجلة في المشتريات"))</f>
        <v/>
      </c>
    </row>
    <row r="5626" spans="2:12" x14ac:dyDescent="0.2">
      <c r="B5626" s="14">
        <f>COUNTIFS($E$3:E5626,تقرير!$E$4)</f>
        <v>21</v>
      </c>
      <c r="C5626" s="48"/>
      <c r="D5626" s="48"/>
      <c r="E5626" s="48"/>
      <c r="F5626" s="50"/>
      <c r="G5626" s="51"/>
      <c r="H5626" s="128" t="str">
        <f>IF(F5626="","",_xlfn.IFNA(VLOOKUP(F5626,'سجل المشتريات'!E:M,9,0),"غير مسجلة في المشتريات"))</f>
        <v/>
      </c>
      <c r="I5626" s="27" t="str">
        <f>_xlfn.IFNA(VLOOKUP(E5626,الاوردرات!$B$1:$C$600,2,0),"")</f>
        <v/>
      </c>
      <c r="J5626" s="63"/>
      <c r="L5626" s="125" t="str">
        <f>IF(F5626="","",_xlfn.IFNA((VLOOKUP(F5626,help!L:M,2,0))*G5626,"غير مسجلة في المشتريات"))</f>
        <v/>
      </c>
    </row>
    <row r="5627" spans="2:12" x14ac:dyDescent="0.2">
      <c r="B5627" s="14">
        <f>COUNTIFS($E$3:E5627,تقرير!$E$4)</f>
        <v>21</v>
      </c>
      <c r="C5627" s="48"/>
      <c r="D5627" s="48"/>
      <c r="E5627" s="48"/>
      <c r="F5627" s="50"/>
      <c r="G5627" s="51"/>
      <c r="H5627" s="128" t="str">
        <f>IF(F5627="","",_xlfn.IFNA(VLOOKUP(F5627,'سجل المشتريات'!E:M,9,0),"غير مسجلة في المشتريات"))</f>
        <v/>
      </c>
      <c r="I5627" s="27" t="str">
        <f>_xlfn.IFNA(VLOOKUP(E5627,الاوردرات!$B$1:$C$600,2,0),"")</f>
        <v/>
      </c>
      <c r="J5627" s="63"/>
      <c r="L5627" s="125" t="str">
        <f>IF(F5627="","",_xlfn.IFNA((VLOOKUP(F5627,help!L:M,2,0))*G5627,"غير مسجلة في المشتريات"))</f>
        <v/>
      </c>
    </row>
    <row r="5628" spans="2:12" x14ac:dyDescent="0.2">
      <c r="B5628" s="14">
        <f>COUNTIFS($E$3:E5628,تقرير!$E$4)</f>
        <v>21</v>
      </c>
      <c r="C5628" s="48"/>
      <c r="D5628" s="48"/>
      <c r="E5628" s="48"/>
      <c r="F5628" s="50"/>
      <c r="G5628" s="51"/>
      <c r="H5628" s="128" t="str">
        <f>IF(F5628="","",_xlfn.IFNA(VLOOKUP(F5628,'سجل المشتريات'!E:M,9,0),"غير مسجلة في المشتريات"))</f>
        <v/>
      </c>
      <c r="I5628" s="27" t="str">
        <f>_xlfn.IFNA(VLOOKUP(E5628,الاوردرات!$B$1:$C$600,2,0),"")</f>
        <v/>
      </c>
      <c r="J5628" s="63"/>
      <c r="L5628" s="125" t="str">
        <f>IF(F5628="","",_xlfn.IFNA((VLOOKUP(F5628,help!L:M,2,0))*G5628,"غير مسجلة في المشتريات"))</f>
        <v/>
      </c>
    </row>
    <row r="5629" spans="2:12" x14ac:dyDescent="0.2">
      <c r="B5629" s="14">
        <f>COUNTIFS($E$3:E5629,تقرير!$E$4)</f>
        <v>21</v>
      </c>
      <c r="C5629" s="48"/>
      <c r="D5629" s="48"/>
      <c r="E5629" s="48"/>
      <c r="F5629" s="50"/>
      <c r="G5629" s="51"/>
      <c r="H5629" s="128" t="str">
        <f>IF(F5629="","",_xlfn.IFNA(VLOOKUP(F5629,'سجل المشتريات'!E:M,9,0),"غير مسجلة في المشتريات"))</f>
        <v/>
      </c>
      <c r="I5629" s="27" t="str">
        <f>_xlfn.IFNA(VLOOKUP(E5629,الاوردرات!$B$1:$C$600,2,0),"")</f>
        <v/>
      </c>
      <c r="J5629" s="63"/>
      <c r="L5629" s="125" t="str">
        <f>IF(F5629="","",_xlfn.IFNA((VLOOKUP(F5629,help!L:M,2,0))*G5629,"غير مسجلة في المشتريات"))</f>
        <v/>
      </c>
    </row>
    <row r="5630" spans="2:12" x14ac:dyDescent="0.2">
      <c r="B5630" s="14">
        <f>COUNTIFS($E$3:E5630,تقرير!$E$4)</f>
        <v>21</v>
      </c>
      <c r="C5630" s="48"/>
      <c r="D5630" s="48"/>
      <c r="E5630" s="48"/>
      <c r="F5630" s="50"/>
      <c r="G5630" s="51"/>
      <c r="H5630" s="128" t="str">
        <f>IF(F5630="","",_xlfn.IFNA(VLOOKUP(F5630,'سجل المشتريات'!E:M,9,0),"غير مسجلة في المشتريات"))</f>
        <v/>
      </c>
      <c r="I5630" s="27" t="str">
        <f>_xlfn.IFNA(VLOOKUP(E5630,الاوردرات!$B$1:$C$600,2,0),"")</f>
        <v/>
      </c>
      <c r="J5630" s="63"/>
      <c r="L5630" s="125" t="str">
        <f>IF(F5630="","",_xlfn.IFNA((VLOOKUP(F5630,help!L:M,2,0))*G5630,"غير مسجلة في المشتريات"))</f>
        <v/>
      </c>
    </row>
    <row r="5631" spans="2:12" x14ac:dyDescent="0.2">
      <c r="B5631" s="14">
        <f>COUNTIFS($E$3:E5631,تقرير!$E$4)</f>
        <v>21</v>
      </c>
      <c r="C5631" s="48"/>
      <c r="D5631" s="48"/>
      <c r="E5631" s="48"/>
      <c r="F5631" s="50"/>
      <c r="G5631" s="51"/>
      <c r="H5631" s="128" t="str">
        <f>IF(F5631="","",_xlfn.IFNA(VLOOKUP(F5631,'سجل المشتريات'!E:M,9,0),"غير مسجلة في المشتريات"))</f>
        <v/>
      </c>
      <c r="I5631" s="27" t="str">
        <f>_xlfn.IFNA(VLOOKUP(E5631,الاوردرات!$B$1:$C$600,2,0),"")</f>
        <v/>
      </c>
      <c r="J5631" s="63"/>
      <c r="L5631" s="125" t="str">
        <f>IF(F5631="","",_xlfn.IFNA((VLOOKUP(F5631,help!L:M,2,0))*G5631,"غير مسجلة في المشتريات"))</f>
        <v/>
      </c>
    </row>
    <row r="5632" spans="2:12" x14ac:dyDescent="0.2">
      <c r="B5632" s="14">
        <f>COUNTIFS($E$3:E5632,تقرير!$E$4)</f>
        <v>21</v>
      </c>
      <c r="C5632" s="48"/>
      <c r="D5632" s="48"/>
      <c r="E5632" s="48"/>
      <c r="F5632" s="50"/>
      <c r="G5632" s="51"/>
      <c r="H5632" s="128" t="str">
        <f>IF(F5632="","",_xlfn.IFNA(VLOOKUP(F5632,'سجل المشتريات'!E:M,9,0),"غير مسجلة في المشتريات"))</f>
        <v/>
      </c>
      <c r="I5632" s="27" t="str">
        <f>_xlfn.IFNA(VLOOKUP(E5632,الاوردرات!$B$1:$C$600,2,0),"")</f>
        <v/>
      </c>
      <c r="J5632" s="63"/>
      <c r="L5632" s="125" t="str">
        <f>IF(F5632="","",_xlfn.IFNA((VLOOKUP(F5632,help!L:M,2,0))*G5632,"غير مسجلة في المشتريات"))</f>
        <v/>
      </c>
    </row>
    <row r="5633" spans="2:12" x14ac:dyDescent="0.2">
      <c r="B5633" s="14">
        <f>COUNTIFS($E$3:E5633,تقرير!$E$4)</f>
        <v>21</v>
      </c>
      <c r="C5633" s="48"/>
      <c r="D5633" s="48"/>
      <c r="E5633" s="48"/>
      <c r="F5633" s="50"/>
      <c r="G5633" s="51"/>
      <c r="H5633" s="128" t="str">
        <f>IF(F5633="","",_xlfn.IFNA(VLOOKUP(F5633,'سجل المشتريات'!E:M,9,0),"غير مسجلة في المشتريات"))</f>
        <v/>
      </c>
      <c r="I5633" s="27" t="str">
        <f>_xlfn.IFNA(VLOOKUP(E5633,الاوردرات!$B$1:$C$600,2,0),"")</f>
        <v/>
      </c>
      <c r="J5633" s="63"/>
      <c r="L5633" s="125" t="str">
        <f>IF(F5633="","",_xlfn.IFNA((VLOOKUP(F5633,help!L:M,2,0))*G5633,"غير مسجلة في المشتريات"))</f>
        <v/>
      </c>
    </row>
    <row r="5634" spans="2:12" x14ac:dyDescent="0.2">
      <c r="B5634" s="14">
        <f>COUNTIFS($E$3:E5634,تقرير!$E$4)</f>
        <v>21</v>
      </c>
      <c r="C5634" s="48"/>
      <c r="D5634" s="48"/>
      <c r="E5634" s="48"/>
      <c r="F5634" s="50"/>
      <c r="G5634" s="51"/>
      <c r="H5634" s="128" t="str">
        <f>IF(F5634="","",_xlfn.IFNA(VLOOKUP(F5634,'سجل المشتريات'!E:M,9,0),"غير مسجلة في المشتريات"))</f>
        <v/>
      </c>
      <c r="I5634" s="27" t="str">
        <f>_xlfn.IFNA(VLOOKUP(E5634,الاوردرات!$B$1:$C$600,2,0),"")</f>
        <v/>
      </c>
      <c r="J5634" s="63"/>
      <c r="L5634" s="125" t="str">
        <f>IF(F5634="","",_xlfn.IFNA((VLOOKUP(F5634,help!L:M,2,0))*G5634,"غير مسجلة في المشتريات"))</f>
        <v/>
      </c>
    </row>
    <row r="5635" spans="2:12" x14ac:dyDescent="0.2">
      <c r="B5635" s="14">
        <f>COUNTIFS($E$3:E5635,تقرير!$E$4)</f>
        <v>21</v>
      </c>
      <c r="C5635" s="48"/>
      <c r="D5635" s="48"/>
      <c r="E5635" s="48"/>
      <c r="F5635" s="50"/>
      <c r="G5635" s="51"/>
      <c r="H5635" s="128" t="str">
        <f>IF(F5635="","",_xlfn.IFNA(VLOOKUP(F5635,'سجل المشتريات'!E:M,9,0),"غير مسجلة في المشتريات"))</f>
        <v/>
      </c>
      <c r="I5635" s="27" t="str">
        <f>_xlfn.IFNA(VLOOKUP(E5635,الاوردرات!$B$1:$C$600,2,0),"")</f>
        <v/>
      </c>
      <c r="J5635" s="63"/>
      <c r="L5635" s="125" t="str">
        <f>IF(F5635="","",_xlfn.IFNA((VLOOKUP(F5635,help!L:M,2,0))*G5635,"غير مسجلة في المشتريات"))</f>
        <v/>
      </c>
    </row>
    <row r="5636" spans="2:12" x14ac:dyDescent="0.2">
      <c r="B5636" s="14">
        <f>COUNTIFS($E$3:E5636,تقرير!$E$4)</f>
        <v>21</v>
      </c>
      <c r="C5636" s="48"/>
      <c r="D5636" s="48"/>
      <c r="E5636" s="48"/>
      <c r="F5636" s="50"/>
      <c r="G5636" s="51"/>
      <c r="H5636" s="128" t="str">
        <f>IF(F5636="","",_xlfn.IFNA(VLOOKUP(F5636,'سجل المشتريات'!E:M,9,0),"غير مسجلة في المشتريات"))</f>
        <v/>
      </c>
      <c r="I5636" s="27" t="str">
        <f>_xlfn.IFNA(VLOOKUP(E5636,الاوردرات!$B$1:$C$600,2,0),"")</f>
        <v/>
      </c>
      <c r="J5636" s="63"/>
      <c r="L5636" s="125" t="str">
        <f>IF(F5636="","",_xlfn.IFNA((VLOOKUP(F5636,help!L:M,2,0))*G5636,"غير مسجلة في المشتريات"))</f>
        <v/>
      </c>
    </row>
    <row r="5637" spans="2:12" x14ac:dyDescent="0.2">
      <c r="B5637" s="14">
        <f>COUNTIFS($E$3:E5637,تقرير!$E$4)</f>
        <v>21</v>
      </c>
      <c r="C5637" s="48"/>
      <c r="D5637" s="48"/>
      <c r="E5637" s="48"/>
      <c r="F5637" s="50"/>
      <c r="G5637" s="51"/>
      <c r="H5637" s="128" t="str">
        <f>IF(F5637="","",_xlfn.IFNA(VLOOKUP(F5637,'سجل المشتريات'!E:M,9,0),"غير مسجلة في المشتريات"))</f>
        <v/>
      </c>
      <c r="I5637" s="27" t="str">
        <f>_xlfn.IFNA(VLOOKUP(E5637,الاوردرات!$B$1:$C$600,2,0),"")</f>
        <v/>
      </c>
      <c r="J5637" s="63"/>
      <c r="L5637" s="125" t="str">
        <f>IF(F5637="","",_xlfn.IFNA((VLOOKUP(F5637,help!L:M,2,0))*G5637,"غير مسجلة في المشتريات"))</f>
        <v/>
      </c>
    </row>
    <row r="5638" spans="2:12" x14ac:dyDescent="0.2">
      <c r="B5638" s="14">
        <f>COUNTIFS($E$3:E5638,تقرير!$E$4)</f>
        <v>21</v>
      </c>
      <c r="C5638" s="48"/>
      <c r="D5638" s="48"/>
      <c r="E5638" s="48"/>
      <c r="F5638" s="50"/>
      <c r="G5638" s="51"/>
      <c r="H5638" s="128" t="str">
        <f>IF(F5638="","",_xlfn.IFNA(VLOOKUP(F5638,'سجل المشتريات'!E:M,9,0),"غير مسجلة في المشتريات"))</f>
        <v/>
      </c>
      <c r="I5638" s="27" t="str">
        <f>_xlfn.IFNA(VLOOKUP(E5638,الاوردرات!$B$1:$C$600,2,0),"")</f>
        <v/>
      </c>
      <c r="J5638" s="63"/>
      <c r="L5638" s="125" t="str">
        <f>IF(F5638="","",_xlfn.IFNA((VLOOKUP(F5638,help!L:M,2,0))*G5638,"غير مسجلة في المشتريات"))</f>
        <v/>
      </c>
    </row>
    <row r="5639" spans="2:12" x14ac:dyDescent="0.2">
      <c r="B5639" s="14">
        <f>COUNTIFS($E$3:E5639,تقرير!$E$4)</f>
        <v>21</v>
      </c>
      <c r="C5639" s="48"/>
      <c r="D5639" s="48"/>
      <c r="E5639" s="48"/>
      <c r="F5639" s="50"/>
      <c r="G5639" s="51"/>
      <c r="H5639" s="128" t="str">
        <f>IF(F5639="","",_xlfn.IFNA(VLOOKUP(F5639,'سجل المشتريات'!E:M,9,0),"غير مسجلة في المشتريات"))</f>
        <v/>
      </c>
      <c r="I5639" s="27" t="str">
        <f>_xlfn.IFNA(VLOOKUP(E5639,الاوردرات!$B$1:$C$600,2,0),"")</f>
        <v/>
      </c>
      <c r="J5639" s="63"/>
      <c r="L5639" s="125" t="str">
        <f>IF(F5639="","",_xlfn.IFNA((VLOOKUP(F5639,help!L:M,2,0))*G5639,"غير مسجلة في المشتريات"))</f>
        <v/>
      </c>
    </row>
    <row r="5640" spans="2:12" x14ac:dyDescent="0.2">
      <c r="B5640" s="14">
        <f>COUNTIFS($E$3:E5640,تقرير!$E$4)</f>
        <v>21</v>
      </c>
      <c r="C5640" s="48"/>
      <c r="D5640" s="48"/>
      <c r="E5640" s="48"/>
      <c r="F5640" s="50"/>
      <c r="G5640" s="51"/>
      <c r="H5640" s="128" t="str">
        <f>IF(F5640="","",_xlfn.IFNA(VLOOKUP(F5640,'سجل المشتريات'!E:M,9,0),"غير مسجلة في المشتريات"))</f>
        <v/>
      </c>
      <c r="I5640" s="27" t="str">
        <f>_xlfn.IFNA(VLOOKUP(E5640,الاوردرات!$B$1:$C$600,2,0),"")</f>
        <v/>
      </c>
      <c r="J5640" s="63"/>
      <c r="L5640" s="125" t="str">
        <f>IF(F5640="","",_xlfn.IFNA((VLOOKUP(F5640,help!L:M,2,0))*G5640,"غير مسجلة في المشتريات"))</f>
        <v/>
      </c>
    </row>
    <row r="5641" spans="2:12" x14ac:dyDescent="0.2">
      <c r="B5641" s="14">
        <f>COUNTIFS($E$3:E5641,تقرير!$E$4)</f>
        <v>21</v>
      </c>
      <c r="C5641" s="48"/>
      <c r="D5641" s="48"/>
      <c r="E5641" s="48"/>
      <c r="F5641" s="50"/>
      <c r="G5641" s="51"/>
      <c r="H5641" s="128" t="str">
        <f>IF(F5641="","",_xlfn.IFNA(VLOOKUP(F5641,'سجل المشتريات'!E:M,9,0),"غير مسجلة في المشتريات"))</f>
        <v/>
      </c>
      <c r="I5641" s="27" t="str">
        <f>_xlfn.IFNA(VLOOKUP(E5641,الاوردرات!$B$1:$C$600,2,0),"")</f>
        <v/>
      </c>
      <c r="J5641" s="63"/>
      <c r="L5641" s="125" t="str">
        <f>IF(F5641="","",_xlfn.IFNA((VLOOKUP(F5641,help!L:M,2,0))*G5641,"غير مسجلة في المشتريات"))</f>
        <v/>
      </c>
    </row>
    <row r="5642" spans="2:12" x14ac:dyDescent="0.2">
      <c r="B5642" s="14">
        <f>COUNTIFS($E$3:E5642,تقرير!$E$4)</f>
        <v>21</v>
      </c>
      <c r="C5642" s="48"/>
      <c r="D5642" s="48"/>
      <c r="E5642" s="48"/>
      <c r="F5642" s="50"/>
      <c r="G5642" s="51"/>
      <c r="H5642" s="128" t="str">
        <f>IF(F5642="","",_xlfn.IFNA(VLOOKUP(F5642,'سجل المشتريات'!E:M,9,0),"غير مسجلة في المشتريات"))</f>
        <v/>
      </c>
      <c r="I5642" s="27" t="str">
        <f>_xlfn.IFNA(VLOOKUP(E5642,الاوردرات!$B$1:$C$600,2,0),"")</f>
        <v/>
      </c>
      <c r="J5642" s="63"/>
      <c r="L5642" s="125" t="str">
        <f>IF(F5642="","",_xlfn.IFNA((VLOOKUP(F5642,help!L:M,2,0))*G5642,"غير مسجلة في المشتريات"))</f>
        <v/>
      </c>
    </row>
    <row r="5643" spans="2:12" x14ac:dyDescent="0.2">
      <c r="B5643" s="14">
        <f>COUNTIFS($E$3:E5643,تقرير!$E$4)</f>
        <v>21</v>
      </c>
      <c r="C5643" s="48"/>
      <c r="D5643" s="48"/>
      <c r="E5643" s="48"/>
      <c r="F5643" s="50"/>
      <c r="G5643" s="51"/>
      <c r="H5643" s="128" t="str">
        <f>IF(F5643="","",_xlfn.IFNA(VLOOKUP(F5643,'سجل المشتريات'!E:M,9,0),"غير مسجلة في المشتريات"))</f>
        <v/>
      </c>
      <c r="I5643" s="27" t="str">
        <f>_xlfn.IFNA(VLOOKUP(E5643,الاوردرات!$B$1:$C$600,2,0),"")</f>
        <v/>
      </c>
      <c r="J5643" s="63"/>
      <c r="L5643" s="125" t="str">
        <f>IF(F5643="","",_xlfn.IFNA((VLOOKUP(F5643,help!L:M,2,0))*G5643,"غير مسجلة في المشتريات"))</f>
        <v/>
      </c>
    </row>
    <row r="5644" spans="2:12" x14ac:dyDescent="0.2">
      <c r="B5644" s="14">
        <f>COUNTIFS($E$3:E5644,تقرير!$E$4)</f>
        <v>21</v>
      </c>
      <c r="C5644" s="48"/>
      <c r="D5644" s="48"/>
      <c r="E5644" s="48"/>
      <c r="F5644" s="50"/>
      <c r="G5644" s="51"/>
      <c r="H5644" s="128" t="str">
        <f>IF(F5644="","",_xlfn.IFNA(VLOOKUP(F5644,'سجل المشتريات'!E:M,9,0),"غير مسجلة في المشتريات"))</f>
        <v/>
      </c>
      <c r="I5644" s="27" t="str">
        <f>_xlfn.IFNA(VLOOKUP(E5644,الاوردرات!$B$1:$C$600,2,0),"")</f>
        <v/>
      </c>
      <c r="J5644" s="63"/>
      <c r="L5644" s="125" t="str">
        <f>IF(F5644="","",_xlfn.IFNA((VLOOKUP(F5644,help!L:M,2,0))*G5644,"غير مسجلة في المشتريات"))</f>
        <v/>
      </c>
    </row>
    <row r="5645" spans="2:12" x14ac:dyDescent="0.2">
      <c r="B5645" s="14">
        <f>COUNTIFS($E$3:E5645,تقرير!$E$4)</f>
        <v>21</v>
      </c>
      <c r="C5645" s="48"/>
      <c r="D5645" s="48"/>
      <c r="E5645" s="48"/>
      <c r="F5645" s="50"/>
      <c r="G5645" s="51"/>
      <c r="H5645" s="128" t="str">
        <f>IF(F5645="","",_xlfn.IFNA(VLOOKUP(F5645,'سجل المشتريات'!E:M,9,0),"غير مسجلة في المشتريات"))</f>
        <v/>
      </c>
      <c r="I5645" s="27" t="str">
        <f>_xlfn.IFNA(VLOOKUP(E5645,الاوردرات!$B$1:$C$600,2,0),"")</f>
        <v/>
      </c>
      <c r="J5645" s="63"/>
      <c r="L5645" s="125" t="str">
        <f>IF(F5645="","",_xlfn.IFNA((VLOOKUP(F5645,help!L:M,2,0))*G5645,"غير مسجلة في المشتريات"))</f>
        <v/>
      </c>
    </row>
    <row r="5646" spans="2:12" x14ac:dyDescent="0.2">
      <c r="B5646" s="14">
        <f>COUNTIFS($E$3:E5646,تقرير!$E$4)</f>
        <v>21</v>
      </c>
      <c r="C5646" s="48"/>
      <c r="D5646" s="48"/>
      <c r="E5646" s="48"/>
      <c r="F5646" s="50"/>
      <c r="G5646" s="51"/>
      <c r="H5646" s="128" t="str">
        <f>IF(F5646="","",_xlfn.IFNA(VLOOKUP(F5646,'سجل المشتريات'!E:M,9,0),"غير مسجلة في المشتريات"))</f>
        <v/>
      </c>
      <c r="I5646" s="27" t="str">
        <f>_xlfn.IFNA(VLOOKUP(E5646,الاوردرات!$B$1:$C$600,2,0),"")</f>
        <v/>
      </c>
      <c r="J5646" s="63"/>
      <c r="L5646" s="125" t="str">
        <f>IF(F5646="","",_xlfn.IFNA((VLOOKUP(F5646,help!L:M,2,0))*G5646,"غير مسجلة في المشتريات"))</f>
        <v/>
      </c>
    </row>
    <row r="5647" spans="2:12" x14ac:dyDescent="0.2">
      <c r="B5647" s="14">
        <f>COUNTIFS($E$3:E5647,تقرير!$E$4)</f>
        <v>21</v>
      </c>
      <c r="C5647" s="48"/>
      <c r="D5647" s="48"/>
      <c r="E5647" s="48"/>
      <c r="F5647" s="50"/>
      <c r="G5647" s="51"/>
      <c r="H5647" s="128" t="str">
        <f>IF(F5647="","",_xlfn.IFNA(VLOOKUP(F5647,'سجل المشتريات'!E:M,9,0),"غير مسجلة في المشتريات"))</f>
        <v/>
      </c>
      <c r="I5647" s="27" t="str">
        <f>_xlfn.IFNA(VLOOKUP(E5647,الاوردرات!$B$1:$C$600,2,0),"")</f>
        <v/>
      </c>
      <c r="J5647" s="63"/>
      <c r="L5647" s="125" t="str">
        <f>IF(F5647="","",_xlfn.IFNA((VLOOKUP(F5647,help!L:M,2,0))*G5647,"غير مسجلة في المشتريات"))</f>
        <v/>
      </c>
    </row>
    <row r="5648" spans="2:12" x14ac:dyDescent="0.2">
      <c r="B5648" s="14">
        <f>COUNTIFS($E$3:E5648,تقرير!$E$4)</f>
        <v>21</v>
      </c>
      <c r="C5648" s="48"/>
      <c r="D5648" s="48"/>
      <c r="E5648" s="48"/>
      <c r="F5648" s="50"/>
      <c r="G5648" s="51"/>
      <c r="H5648" s="128" t="str">
        <f>IF(F5648="","",_xlfn.IFNA(VLOOKUP(F5648,'سجل المشتريات'!E:M,9,0),"غير مسجلة في المشتريات"))</f>
        <v/>
      </c>
      <c r="I5648" s="27" t="str">
        <f>_xlfn.IFNA(VLOOKUP(E5648,الاوردرات!$B$1:$C$600,2,0),"")</f>
        <v/>
      </c>
      <c r="J5648" s="63"/>
      <c r="L5648" s="125" t="str">
        <f>IF(F5648="","",_xlfn.IFNA((VLOOKUP(F5648,help!L:M,2,0))*G5648,"غير مسجلة في المشتريات"))</f>
        <v/>
      </c>
    </row>
    <row r="5649" spans="2:12" x14ac:dyDescent="0.2">
      <c r="B5649" s="14">
        <f>COUNTIFS($E$3:E5649,تقرير!$E$4)</f>
        <v>21</v>
      </c>
      <c r="C5649" s="48"/>
      <c r="D5649" s="48"/>
      <c r="E5649" s="48"/>
      <c r="F5649" s="50"/>
      <c r="G5649" s="51"/>
      <c r="H5649" s="128" t="str">
        <f>IF(F5649="","",_xlfn.IFNA(VLOOKUP(F5649,'سجل المشتريات'!E:M,9,0),"غير مسجلة في المشتريات"))</f>
        <v/>
      </c>
      <c r="I5649" s="27" t="str">
        <f>_xlfn.IFNA(VLOOKUP(E5649,الاوردرات!$B$1:$C$600,2,0),"")</f>
        <v/>
      </c>
      <c r="J5649" s="63"/>
      <c r="L5649" s="125" t="str">
        <f>IF(F5649="","",_xlfn.IFNA((VLOOKUP(F5649,help!L:M,2,0))*G5649,"غير مسجلة في المشتريات"))</f>
        <v/>
      </c>
    </row>
    <row r="5650" spans="2:12" x14ac:dyDescent="0.2">
      <c r="B5650" s="14">
        <f>COUNTIFS($E$3:E5650,تقرير!$E$4)</f>
        <v>21</v>
      </c>
      <c r="C5650" s="48"/>
      <c r="D5650" s="48"/>
      <c r="E5650" s="48"/>
      <c r="F5650" s="50"/>
      <c r="G5650" s="51"/>
      <c r="H5650" s="128" t="str">
        <f>IF(F5650="","",_xlfn.IFNA(VLOOKUP(F5650,'سجل المشتريات'!E:M,9,0),"غير مسجلة في المشتريات"))</f>
        <v/>
      </c>
      <c r="I5650" s="27" t="str">
        <f>_xlfn.IFNA(VLOOKUP(E5650,الاوردرات!$B$1:$C$600,2,0),"")</f>
        <v/>
      </c>
      <c r="J5650" s="63"/>
      <c r="L5650" s="125" t="str">
        <f>IF(F5650="","",_xlfn.IFNA((VLOOKUP(F5650,help!L:M,2,0))*G5650,"غير مسجلة في المشتريات"))</f>
        <v/>
      </c>
    </row>
    <row r="5651" spans="2:12" x14ac:dyDescent="0.2">
      <c r="B5651" s="14">
        <f>COUNTIFS($E$3:E5651,تقرير!$E$4)</f>
        <v>21</v>
      </c>
      <c r="C5651" s="48"/>
      <c r="D5651" s="48"/>
      <c r="E5651" s="48"/>
      <c r="F5651" s="50"/>
      <c r="G5651" s="51"/>
      <c r="H5651" s="128" t="str">
        <f>IF(F5651="","",_xlfn.IFNA(VLOOKUP(F5651,'سجل المشتريات'!E:M,9,0),"غير مسجلة في المشتريات"))</f>
        <v/>
      </c>
      <c r="I5651" s="27" t="str">
        <f>_xlfn.IFNA(VLOOKUP(E5651,الاوردرات!$B$1:$C$600,2,0),"")</f>
        <v/>
      </c>
      <c r="J5651" s="63"/>
      <c r="L5651" s="125" t="str">
        <f>IF(F5651="","",_xlfn.IFNA((VLOOKUP(F5651,help!L:M,2,0))*G5651,"غير مسجلة في المشتريات"))</f>
        <v/>
      </c>
    </row>
    <row r="5652" spans="2:12" x14ac:dyDescent="0.2">
      <c r="B5652" s="14">
        <f>COUNTIFS($E$3:E5652,تقرير!$E$4)</f>
        <v>21</v>
      </c>
      <c r="C5652" s="48"/>
      <c r="D5652" s="48"/>
      <c r="E5652" s="48"/>
      <c r="F5652" s="50"/>
      <c r="G5652" s="51"/>
      <c r="H5652" s="128" t="str">
        <f>IF(F5652="","",_xlfn.IFNA(VLOOKUP(F5652,'سجل المشتريات'!E:M,9,0),"غير مسجلة في المشتريات"))</f>
        <v/>
      </c>
      <c r="I5652" s="27" t="str">
        <f>_xlfn.IFNA(VLOOKUP(E5652,الاوردرات!$B$1:$C$600,2,0),"")</f>
        <v/>
      </c>
      <c r="J5652" s="63"/>
      <c r="L5652" s="125" t="str">
        <f>IF(F5652="","",_xlfn.IFNA((VLOOKUP(F5652,help!L:M,2,0))*G5652,"غير مسجلة في المشتريات"))</f>
        <v/>
      </c>
    </row>
    <row r="5653" spans="2:12" x14ac:dyDescent="0.2">
      <c r="B5653" s="14">
        <f>COUNTIFS($E$3:E5653,تقرير!$E$4)</f>
        <v>21</v>
      </c>
      <c r="C5653" s="48"/>
      <c r="D5653" s="48"/>
      <c r="E5653" s="48"/>
      <c r="F5653" s="50"/>
      <c r="G5653" s="51"/>
      <c r="H5653" s="128" t="str">
        <f>IF(F5653="","",_xlfn.IFNA(VLOOKUP(F5653,'سجل المشتريات'!E:M,9,0),"غير مسجلة في المشتريات"))</f>
        <v/>
      </c>
      <c r="I5653" s="27" t="str">
        <f>_xlfn.IFNA(VLOOKUP(E5653,الاوردرات!$B$1:$C$600,2,0),"")</f>
        <v/>
      </c>
      <c r="J5653" s="63"/>
      <c r="L5653" s="125" t="str">
        <f>IF(F5653="","",_xlfn.IFNA((VLOOKUP(F5653,help!L:M,2,0))*G5653,"غير مسجلة في المشتريات"))</f>
        <v/>
      </c>
    </row>
    <row r="5654" spans="2:12" x14ac:dyDescent="0.2">
      <c r="B5654" s="14">
        <f>COUNTIFS($E$3:E5654,تقرير!$E$4)</f>
        <v>21</v>
      </c>
      <c r="C5654" s="48"/>
      <c r="D5654" s="48"/>
      <c r="E5654" s="48"/>
      <c r="F5654" s="50"/>
      <c r="G5654" s="51"/>
      <c r="H5654" s="128" t="str">
        <f>IF(F5654="","",_xlfn.IFNA(VLOOKUP(F5654,'سجل المشتريات'!E:M,9,0),"غير مسجلة في المشتريات"))</f>
        <v/>
      </c>
      <c r="I5654" s="27" t="str">
        <f>_xlfn.IFNA(VLOOKUP(E5654,الاوردرات!$B$1:$C$600,2,0),"")</f>
        <v/>
      </c>
      <c r="J5654" s="63"/>
      <c r="L5654" s="125" t="str">
        <f>IF(F5654="","",_xlfn.IFNA((VLOOKUP(F5654,help!L:M,2,0))*G5654,"غير مسجلة في المشتريات"))</f>
        <v/>
      </c>
    </row>
    <row r="5655" spans="2:12" x14ac:dyDescent="0.2">
      <c r="B5655" s="14">
        <f>COUNTIFS($E$3:E5655,تقرير!$E$4)</f>
        <v>21</v>
      </c>
      <c r="C5655" s="48"/>
      <c r="D5655" s="48"/>
      <c r="E5655" s="48"/>
      <c r="F5655" s="50"/>
      <c r="G5655" s="51"/>
      <c r="H5655" s="128" t="str">
        <f>IF(F5655="","",_xlfn.IFNA(VLOOKUP(F5655,'سجل المشتريات'!E:M,9,0),"غير مسجلة في المشتريات"))</f>
        <v/>
      </c>
      <c r="I5655" s="27" t="str">
        <f>_xlfn.IFNA(VLOOKUP(E5655,الاوردرات!$B$1:$C$600,2,0),"")</f>
        <v/>
      </c>
      <c r="J5655" s="63"/>
      <c r="L5655" s="125" t="str">
        <f>IF(F5655="","",_xlfn.IFNA((VLOOKUP(F5655,help!L:M,2,0))*G5655,"غير مسجلة في المشتريات"))</f>
        <v/>
      </c>
    </row>
    <row r="5656" spans="2:12" x14ac:dyDescent="0.2">
      <c r="B5656" s="14">
        <f>COUNTIFS($E$3:E5656,تقرير!$E$4)</f>
        <v>21</v>
      </c>
      <c r="C5656" s="48"/>
      <c r="D5656" s="48"/>
      <c r="E5656" s="48"/>
      <c r="F5656" s="50"/>
      <c r="G5656" s="51"/>
      <c r="H5656" s="128" t="str">
        <f>IF(F5656="","",_xlfn.IFNA(VLOOKUP(F5656,'سجل المشتريات'!E:M,9,0),"غير مسجلة في المشتريات"))</f>
        <v/>
      </c>
      <c r="I5656" s="27" t="str">
        <f>_xlfn.IFNA(VLOOKUP(E5656,الاوردرات!$B$1:$C$600,2,0),"")</f>
        <v/>
      </c>
      <c r="J5656" s="63"/>
      <c r="L5656" s="125" t="str">
        <f>IF(F5656="","",_xlfn.IFNA((VLOOKUP(F5656,help!L:M,2,0))*G5656,"غير مسجلة في المشتريات"))</f>
        <v/>
      </c>
    </row>
    <row r="5657" spans="2:12" x14ac:dyDescent="0.2">
      <c r="B5657" s="14">
        <f>COUNTIFS($E$3:E5657,تقرير!$E$4)</f>
        <v>21</v>
      </c>
      <c r="C5657" s="48"/>
      <c r="D5657" s="48"/>
      <c r="E5657" s="48"/>
      <c r="F5657" s="50"/>
      <c r="G5657" s="51"/>
      <c r="H5657" s="128" t="str">
        <f>IF(F5657="","",_xlfn.IFNA(VLOOKUP(F5657,'سجل المشتريات'!E:M,9,0),"غير مسجلة في المشتريات"))</f>
        <v/>
      </c>
      <c r="I5657" s="27" t="str">
        <f>_xlfn.IFNA(VLOOKUP(E5657,الاوردرات!$B$1:$C$600,2,0),"")</f>
        <v/>
      </c>
      <c r="J5657" s="63"/>
      <c r="L5657" s="125" t="str">
        <f>IF(F5657="","",_xlfn.IFNA((VLOOKUP(F5657,help!L:M,2,0))*G5657,"غير مسجلة في المشتريات"))</f>
        <v/>
      </c>
    </row>
    <row r="5658" spans="2:12" x14ac:dyDescent="0.2">
      <c r="B5658" s="14">
        <f>COUNTIFS($E$3:E5658,تقرير!$E$4)</f>
        <v>21</v>
      </c>
      <c r="C5658" s="48"/>
      <c r="D5658" s="48"/>
      <c r="E5658" s="48"/>
      <c r="F5658" s="50"/>
      <c r="G5658" s="51"/>
      <c r="H5658" s="128" t="str">
        <f>IF(F5658="","",_xlfn.IFNA(VLOOKUP(F5658,'سجل المشتريات'!E:M,9,0),"غير مسجلة في المشتريات"))</f>
        <v/>
      </c>
      <c r="I5658" s="27" t="str">
        <f>_xlfn.IFNA(VLOOKUP(E5658,الاوردرات!$B$1:$C$600,2,0),"")</f>
        <v/>
      </c>
      <c r="J5658" s="63"/>
      <c r="L5658" s="125" t="str">
        <f>IF(F5658="","",_xlfn.IFNA((VLOOKUP(F5658,help!L:M,2,0))*G5658,"غير مسجلة في المشتريات"))</f>
        <v/>
      </c>
    </row>
    <row r="5659" spans="2:12" x14ac:dyDescent="0.2">
      <c r="B5659" s="14">
        <f>COUNTIFS($E$3:E5659,تقرير!$E$4)</f>
        <v>21</v>
      </c>
      <c r="C5659" s="48"/>
      <c r="D5659" s="48"/>
      <c r="E5659" s="48"/>
      <c r="F5659" s="50"/>
      <c r="G5659" s="51"/>
      <c r="H5659" s="128" t="str">
        <f>IF(F5659="","",_xlfn.IFNA(VLOOKUP(F5659,'سجل المشتريات'!E:M,9,0),"غير مسجلة في المشتريات"))</f>
        <v/>
      </c>
      <c r="I5659" s="27" t="str">
        <f>_xlfn.IFNA(VLOOKUP(E5659,الاوردرات!$B$1:$C$600,2,0),"")</f>
        <v/>
      </c>
      <c r="J5659" s="63"/>
      <c r="L5659" s="125" t="str">
        <f>IF(F5659="","",_xlfn.IFNA((VLOOKUP(F5659,help!L:M,2,0))*G5659,"غير مسجلة في المشتريات"))</f>
        <v/>
      </c>
    </row>
    <row r="5660" spans="2:12" x14ac:dyDescent="0.2">
      <c r="B5660" s="14">
        <f>COUNTIFS($E$3:E5660,تقرير!$E$4)</f>
        <v>21</v>
      </c>
      <c r="C5660" s="48"/>
      <c r="D5660" s="48"/>
      <c r="E5660" s="48"/>
      <c r="F5660" s="50"/>
      <c r="G5660" s="51"/>
      <c r="H5660" s="128" t="str">
        <f>IF(F5660="","",_xlfn.IFNA(VLOOKUP(F5660,'سجل المشتريات'!E:M,9,0),"غير مسجلة في المشتريات"))</f>
        <v/>
      </c>
      <c r="I5660" s="27" t="str">
        <f>_xlfn.IFNA(VLOOKUP(E5660,الاوردرات!$B$1:$C$600,2,0),"")</f>
        <v/>
      </c>
      <c r="J5660" s="63"/>
      <c r="L5660" s="125" t="str">
        <f>IF(F5660="","",_xlfn.IFNA((VLOOKUP(F5660,help!L:M,2,0))*G5660,"غير مسجلة في المشتريات"))</f>
        <v/>
      </c>
    </row>
    <row r="5661" spans="2:12" x14ac:dyDescent="0.2">
      <c r="B5661" s="14">
        <f>COUNTIFS($E$3:E5661,تقرير!$E$4)</f>
        <v>21</v>
      </c>
      <c r="C5661" s="48"/>
      <c r="D5661" s="48"/>
      <c r="E5661" s="48"/>
      <c r="F5661" s="50"/>
      <c r="G5661" s="51"/>
      <c r="H5661" s="128" t="str">
        <f>IF(F5661="","",_xlfn.IFNA(VLOOKUP(F5661,'سجل المشتريات'!E:M,9,0),"غير مسجلة في المشتريات"))</f>
        <v/>
      </c>
      <c r="I5661" s="27" t="str">
        <f>_xlfn.IFNA(VLOOKUP(E5661,الاوردرات!$B$1:$C$600,2,0),"")</f>
        <v/>
      </c>
      <c r="J5661" s="63"/>
      <c r="L5661" s="125" t="str">
        <f>IF(F5661="","",_xlfn.IFNA((VLOOKUP(F5661,help!L:M,2,0))*G5661,"غير مسجلة في المشتريات"))</f>
        <v/>
      </c>
    </row>
    <row r="5662" spans="2:12" x14ac:dyDescent="0.2">
      <c r="B5662" s="14">
        <f>COUNTIFS($E$3:E5662,تقرير!$E$4)</f>
        <v>21</v>
      </c>
      <c r="C5662" s="48"/>
      <c r="D5662" s="48"/>
      <c r="E5662" s="48"/>
      <c r="F5662" s="50"/>
      <c r="G5662" s="51"/>
      <c r="H5662" s="128" t="str">
        <f>IF(F5662="","",_xlfn.IFNA(VLOOKUP(F5662,'سجل المشتريات'!E:M,9,0),"غير مسجلة في المشتريات"))</f>
        <v/>
      </c>
      <c r="I5662" s="27" t="str">
        <f>_xlfn.IFNA(VLOOKUP(E5662,الاوردرات!$B$1:$C$600,2,0),"")</f>
        <v/>
      </c>
      <c r="J5662" s="63"/>
      <c r="L5662" s="125" t="str">
        <f>IF(F5662="","",_xlfn.IFNA((VLOOKUP(F5662,help!L:M,2,0))*G5662,"غير مسجلة في المشتريات"))</f>
        <v/>
      </c>
    </row>
    <row r="5663" spans="2:12" x14ac:dyDescent="0.2">
      <c r="B5663" s="14">
        <f>COUNTIFS($E$3:E5663,تقرير!$E$4)</f>
        <v>21</v>
      </c>
      <c r="C5663" s="48"/>
      <c r="D5663" s="48"/>
      <c r="E5663" s="48"/>
      <c r="F5663" s="50"/>
      <c r="G5663" s="51"/>
      <c r="H5663" s="128" t="str">
        <f>IF(F5663="","",_xlfn.IFNA(VLOOKUP(F5663,'سجل المشتريات'!E:M,9,0),"غير مسجلة في المشتريات"))</f>
        <v/>
      </c>
      <c r="I5663" s="27" t="str">
        <f>_xlfn.IFNA(VLOOKUP(E5663,الاوردرات!$B$1:$C$600,2,0),"")</f>
        <v/>
      </c>
      <c r="J5663" s="63"/>
      <c r="L5663" s="125" t="str">
        <f>IF(F5663="","",_xlfn.IFNA((VLOOKUP(F5663,help!L:M,2,0))*G5663,"غير مسجلة في المشتريات"))</f>
        <v/>
      </c>
    </row>
    <row r="5664" spans="2:12" x14ac:dyDescent="0.2">
      <c r="B5664" s="14">
        <f>COUNTIFS($E$3:E5664,تقرير!$E$4)</f>
        <v>21</v>
      </c>
      <c r="C5664" s="48"/>
      <c r="D5664" s="48"/>
      <c r="E5664" s="48"/>
      <c r="F5664" s="50"/>
      <c r="G5664" s="51"/>
      <c r="H5664" s="128" t="str">
        <f>IF(F5664="","",_xlfn.IFNA(VLOOKUP(F5664,'سجل المشتريات'!E:M,9,0),"غير مسجلة في المشتريات"))</f>
        <v/>
      </c>
      <c r="I5664" s="27" t="str">
        <f>_xlfn.IFNA(VLOOKUP(E5664,الاوردرات!$B$1:$C$600,2,0),"")</f>
        <v/>
      </c>
      <c r="J5664" s="63"/>
      <c r="L5664" s="125" t="str">
        <f>IF(F5664="","",_xlfn.IFNA((VLOOKUP(F5664,help!L:M,2,0))*G5664,"غير مسجلة في المشتريات"))</f>
        <v/>
      </c>
    </row>
    <row r="5665" spans="2:12" x14ac:dyDescent="0.2">
      <c r="B5665" s="14">
        <f>COUNTIFS($E$3:E5665,تقرير!$E$4)</f>
        <v>21</v>
      </c>
      <c r="C5665" s="48"/>
      <c r="D5665" s="48"/>
      <c r="E5665" s="48"/>
      <c r="F5665" s="50"/>
      <c r="G5665" s="51"/>
      <c r="H5665" s="128" t="str">
        <f>IF(F5665="","",_xlfn.IFNA(VLOOKUP(F5665,'سجل المشتريات'!E:M,9,0),"غير مسجلة في المشتريات"))</f>
        <v/>
      </c>
      <c r="I5665" s="27" t="str">
        <f>_xlfn.IFNA(VLOOKUP(E5665,الاوردرات!$B$1:$C$600,2,0),"")</f>
        <v/>
      </c>
      <c r="J5665" s="63"/>
      <c r="L5665" s="125" t="str">
        <f>IF(F5665="","",_xlfn.IFNA((VLOOKUP(F5665,help!L:M,2,0))*G5665,"غير مسجلة في المشتريات"))</f>
        <v/>
      </c>
    </row>
    <row r="5666" spans="2:12" x14ac:dyDescent="0.2">
      <c r="B5666" s="14">
        <f>COUNTIFS($E$3:E5666,تقرير!$E$4)</f>
        <v>21</v>
      </c>
      <c r="C5666" s="48"/>
      <c r="D5666" s="48"/>
      <c r="E5666" s="48"/>
      <c r="F5666" s="50"/>
      <c r="G5666" s="51"/>
      <c r="H5666" s="128" t="str">
        <f>IF(F5666="","",_xlfn.IFNA(VLOOKUP(F5666,'سجل المشتريات'!E:M,9,0),"غير مسجلة في المشتريات"))</f>
        <v/>
      </c>
      <c r="I5666" s="27" t="str">
        <f>_xlfn.IFNA(VLOOKUP(E5666,الاوردرات!$B$1:$C$600,2,0),"")</f>
        <v/>
      </c>
      <c r="J5666" s="63"/>
      <c r="L5666" s="125" t="str">
        <f>IF(F5666="","",_xlfn.IFNA((VLOOKUP(F5666,help!L:M,2,0))*G5666,"غير مسجلة في المشتريات"))</f>
        <v/>
      </c>
    </row>
    <row r="5667" spans="2:12" x14ac:dyDescent="0.2">
      <c r="B5667" s="14">
        <f>COUNTIFS($E$3:E5667,تقرير!$E$4)</f>
        <v>21</v>
      </c>
      <c r="C5667" s="48"/>
      <c r="D5667" s="48"/>
      <c r="E5667" s="48"/>
      <c r="F5667" s="50"/>
      <c r="G5667" s="51"/>
      <c r="H5667" s="128" t="str">
        <f>IF(F5667="","",_xlfn.IFNA(VLOOKUP(F5667,'سجل المشتريات'!E:M,9,0),"غير مسجلة في المشتريات"))</f>
        <v/>
      </c>
      <c r="I5667" s="27" t="str">
        <f>_xlfn.IFNA(VLOOKUP(E5667,الاوردرات!$B$1:$C$600,2,0),"")</f>
        <v/>
      </c>
      <c r="J5667" s="63"/>
      <c r="L5667" s="125" t="str">
        <f>IF(F5667="","",_xlfn.IFNA((VLOOKUP(F5667,help!L:M,2,0))*G5667,"غير مسجلة في المشتريات"))</f>
        <v/>
      </c>
    </row>
    <row r="5668" spans="2:12" x14ac:dyDescent="0.2">
      <c r="B5668" s="14">
        <f>COUNTIFS($E$3:E5668,تقرير!$E$4)</f>
        <v>21</v>
      </c>
      <c r="C5668" s="48"/>
      <c r="D5668" s="48"/>
      <c r="E5668" s="48"/>
      <c r="F5668" s="50"/>
      <c r="G5668" s="51"/>
      <c r="H5668" s="128" t="str">
        <f>IF(F5668="","",_xlfn.IFNA(VLOOKUP(F5668,'سجل المشتريات'!E:M,9,0),"غير مسجلة في المشتريات"))</f>
        <v/>
      </c>
      <c r="I5668" s="27" t="str">
        <f>_xlfn.IFNA(VLOOKUP(E5668,الاوردرات!$B$1:$C$600,2,0),"")</f>
        <v/>
      </c>
      <c r="J5668" s="63"/>
      <c r="L5668" s="125" t="str">
        <f>IF(F5668="","",_xlfn.IFNA((VLOOKUP(F5668,help!L:M,2,0))*G5668,"غير مسجلة في المشتريات"))</f>
        <v/>
      </c>
    </row>
    <row r="5669" spans="2:12" x14ac:dyDescent="0.2">
      <c r="B5669" s="14">
        <f>COUNTIFS($E$3:E5669,تقرير!$E$4)</f>
        <v>21</v>
      </c>
      <c r="C5669" s="48"/>
      <c r="D5669" s="48"/>
      <c r="E5669" s="48"/>
      <c r="F5669" s="50"/>
      <c r="G5669" s="51"/>
      <c r="H5669" s="128" t="str">
        <f>IF(F5669="","",_xlfn.IFNA(VLOOKUP(F5669,'سجل المشتريات'!E:M,9,0),"غير مسجلة في المشتريات"))</f>
        <v/>
      </c>
      <c r="I5669" s="27" t="str">
        <f>_xlfn.IFNA(VLOOKUP(E5669,الاوردرات!$B$1:$C$600,2,0),"")</f>
        <v/>
      </c>
      <c r="J5669" s="63"/>
      <c r="L5669" s="125" t="str">
        <f>IF(F5669="","",_xlfn.IFNA((VLOOKUP(F5669,help!L:M,2,0))*G5669,"غير مسجلة في المشتريات"))</f>
        <v/>
      </c>
    </row>
    <row r="5670" spans="2:12" x14ac:dyDescent="0.2">
      <c r="B5670" s="14">
        <f>COUNTIFS($E$3:E5670,تقرير!$E$4)</f>
        <v>21</v>
      </c>
      <c r="C5670" s="48"/>
      <c r="D5670" s="48"/>
      <c r="E5670" s="48"/>
      <c r="F5670" s="50"/>
      <c r="G5670" s="51"/>
      <c r="H5670" s="128" t="str">
        <f>IF(F5670="","",_xlfn.IFNA(VLOOKUP(F5670,'سجل المشتريات'!E:M,9,0),"غير مسجلة في المشتريات"))</f>
        <v/>
      </c>
      <c r="I5670" s="27" t="str">
        <f>_xlfn.IFNA(VLOOKUP(E5670,الاوردرات!$B$1:$C$600,2,0),"")</f>
        <v/>
      </c>
      <c r="J5670" s="63"/>
      <c r="L5670" s="125" t="str">
        <f>IF(F5670="","",_xlfn.IFNA((VLOOKUP(F5670,help!L:M,2,0))*G5670,"غير مسجلة في المشتريات"))</f>
        <v/>
      </c>
    </row>
    <row r="5671" spans="2:12" x14ac:dyDescent="0.2">
      <c r="B5671" s="14">
        <f>COUNTIFS($E$3:E5671,تقرير!$E$4)</f>
        <v>21</v>
      </c>
      <c r="C5671" s="48"/>
      <c r="D5671" s="48"/>
      <c r="E5671" s="48"/>
      <c r="F5671" s="50"/>
      <c r="G5671" s="51"/>
      <c r="H5671" s="128" t="str">
        <f>IF(F5671="","",_xlfn.IFNA(VLOOKUP(F5671,'سجل المشتريات'!E:M,9,0),"غير مسجلة في المشتريات"))</f>
        <v/>
      </c>
      <c r="I5671" s="27" t="str">
        <f>_xlfn.IFNA(VLOOKUP(E5671,الاوردرات!$B$1:$C$600,2,0),"")</f>
        <v/>
      </c>
      <c r="J5671" s="63"/>
      <c r="L5671" s="125" t="str">
        <f>IF(F5671="","",_xlfn.IFNA((VLOOKUP(F5671,help!L:M,2,0))*G5671,"غير مسجلة في المشتريات"))</f>
        <v/>
      </c>
    </row>
    <row r="5672" spans="2:12" x14ac:dyDescent="0.2">
      <c r="B5672" s="14">
        <f>COUNTIFS($E$3:E5672,تقرير!$E$4)</f>
        <v>21</v>
      </c>
      <c r="C5672" s="48"/>
      <c r="D5672" s="48"/>
      <c r="E5672" s="48"/>
      <c r="F5672" s="50"/>
      <c r="G5672" s="51"/>
      <c r="H5672" s="128" t="str">
        <f>IF(F5672="","",_xlfn.IFNA(VLOOKUP(F5672,'سجل المشتريات'!E:M,9,0),"غير مسجلة في المشتريات"))</f>
        <v/>
      </c>
      <c r="I5672" s="27" t="str">
        <f>_xlfn.IFNA(VLOOKUP(E5672,الاوردرات!$B$1:$C$600,2,0),"")</f>
        <v/>
      </c>
      <c r="J5672" s="63"/>
      <c r="L5672" s="125" t="str">
        <f>IF(F5672="","",_xlfn.IFNA((VLOOKUP(F5672,help!L:M,2,0))*G5672,"غير مسجلة في المشتريات"))</f>
        <v/>
      </c>
    </row>
    <row r="5673" spans="2:12" x14ac:dyDescent="0.2">
      <c r="B5673" s="14">
        <f>COUNTIFS($E$3:E5673,تقرير!$E$4)</f>
        <v>21</v>
      </c>
      <c r="C5673" s="48"/>
      <c r="D5673" s="48"/>
      <c r="E5673" s="48"/>
      <c r="F5673" s="50"/>
      <c r="G5673" s="51"/>
      <c r="H5673" s="128" t="str">
        <f>IF(F5673="","",_xlfn.IFNA(VLOOKUP(F5673,'سجل المشتريات'!E:M,9,0),"غير مسجلة في المشتريات"))</f>
        <v/>
      </c>
      <c r="I5673" s="27" t="str">
        <f>_xlfn.IFNA(VLOOKUP(E5673,الاوردرات!$B$1:$C$600,2,0),"")</f>
        <v/>
      </c>
      <c r="J5673" s="63"/>
      <c r="L5673" s="125" t="str">
        <f>IF(F5673="","",_xlfn.IFNA((VLOOKUP(F5673,help!L:M,2,0))*G5673,"غير مسجلة في المشتريات"))</f>
        <v/>
      </c>
    </row>
    <row r="5674" spans="2:12" x14ac:dyDescent="0.2">
      <c r="B5674" s="14">
        <f>COUNTIFS($E$3:E5674,تقرير!$E$4)</f>
        <v>21</v>
      </c>
      <c r="C5674" s="48"/>
      <c r="D5674" s="48"/>
      <c r="E5674" s="48"/>
      <c r="F5674" s="50"/>
      <c r="G5674" s="51"/>
      <c r="H5674" s="128" t="str">
        <f>IF(F5674="","",_xlfn.IFNA(VLOOKUP(F5674,'سجل المشتريات'!E:M,9,0),"غير مسجلة في المشتريات"))</f>
        <v/>
      </c>
      <c r="I5674" s="27" t="str">
        <f>_xlfn.IFNA(VLOOKUP(E5674,الاوردرات!$B$1:$C$600,2,0),"")</f>
        <v/>
      </c>
      <c r="J5674" s="63"/>
      <c r="L5674" s="125" t="str">
        <f>IF(F5674="","",_xlfn.IFNA((VLOOKUP(F5674,help!L:M,2,0))*G5674,"غير مسجلة في المشتريات"))</f>
        <v/>
      </c>
    </row>
    <row r="5675" spans="2:12" x14ac:dyDescent="0.2">
      <c r="B5675" s="14">
        <f>COUNTIFS($E$3:E5675,تقرير!$E$4)</f>
        <v>21</v>
      </c>
      <c r="C5675" s="48"/>
      <c r="D5675" s="48"/>
      <c r="E5675" s="48"/>
      <c r="F5675" s="50"/>
      <c r="G5675" s="51"/>
      <c r="H5675" s="128" t="str">
        <f>IF(F5675="","",_xlfn.IFNA(VLOOKUP(F5675,'سجل المشتريات'!E:M,9,0),"غير مسجلة في المشتريات"))</f>
        <v/>
      </c>
      <c r="I5675" s="27" t="str">
        <f>_xlfn.IFNA(VLOOKUP(E5675,الاوردرات!$B$1:$C$600,2,0),"")</f>
        <v/>
      </c>
      <c r="J5675" s="63"/>
      <c r="L5675" s="125" t="str">
        <f>IF(F5675="","",_xlfn.IFNA((VLOOKUP(F5675,help!L:M,2,0))*G5675,"غير مسجلة في المشتريات"))</f>
        <v/>
      </c>
    </row>
    <row r="5676" spans="2:12" x14ac:dyDescent="0.2">
      <c r="B5676" s="14">
        <f>COUNTIFS($E$3:E5676,تقرير!$E$4)</f>
        <v>21</v>
      </c>
      <c r="C5676" s="48"/>
      <c r="D5676" s="48"/>
      <c r="E5676" s="48"/>
      <c r="F5676" s="50"/>
      <c r="G5676" s="51"/>
      <c r="H5676" s="128" t="str">
        <f>IF(F5676="","",_xlfn.IFNA(VLOOKUP(F5676,'سجل المشتريات'!E:M,9,0),"غير مسجلة في المشتريات"))</f>
        <v/>
      </c>
      <c r="I5676" s="27" t="str">
        <f>_xlfn.IFNA(VLOOKUP(E5676,الاوردرات!$B$1:$C$600,2,0),"")</f>
        <v/>
      </c>
      <c r="J5676" s="63"/>
      <c r="L5676" s="125" t="str">
        <f>IF(F5676="","",_xlfn.IFNA((VLOOKUP(F5676,help!L:M,2,0))*G5676,"غير مسجلة في المشتريات"))</f>
        <v/>
      </c>
    </row>
    <row r="5677" spans="2:12" x14ac:dyDescent="0.2">
      <c r="B5677" s="14">
        <f>COUNTIFS($E$3:E5677,تقرير!$E$4)</f>
        <v>21</v>
      </c>
      <c r="C5677" s="48"/>
      <c r="D5677" s="48"/>
      <c r="E5677" s="48"/>
      <c r="F5677" s="50"/>
      <c r="G5677" s="51"/>
      <c r="H5677" s="128" t="str">
        <f>IF(F5677="","",_xlfn.IFNA(VLOOKUP(F5677,'سجل المشتريات'!E:M,9,0),"غير مسجلة في المشتريات"))</f>
        <v/>
      </c>
      <c r="I5677" s="27" t="str">
        <f>_xlfn.IFNA(VLOOKUP(E5677,الاوردرات!$B$1:$C$600,2,0),"")</f>
        <v/>
      </c>
      <c r="J5677" s="63"/>
      <c r="L5677" s="125" t="str">
        <f>IF(F5677="","",_xlfn.IFNA((VLOOKUP(F5677,help!L:M,2,0))*G5677,"غير مسجلة في المشتريات"))</f>
        <v/>
      </c>
    </row>
    <row r="5678" spans="2:12" x14ac:dyDescent="0.2">
      <c r="B5678" s="14">
        <f>COUNTIFS($E$3:E5678,تقرير!$E$4)</f>
        <v>21</v>
      </c>
      <c r="C5678" s="48"/>
      <c r="D5678" s="48"/>
      <c r="E5678" s="48"/>
      <c r="F5678" s="50"/>
      <c r="G5678" s="51"/>
      <c r="H5678" s="128" t="str">
        <f>IF(F5678="","",_xlfn.IFNA(VLOOKUP(F5678,'سجل المشتريات'!E:M,9,0),"غير مسجلة في المشتريات"))</f>
        <v/>
      </c>
      <c r="I5678" s="27" t="str">
        <f>_xlfn.IFNA(VLOOKUP(E5678,الاوردرات!$B$1:$C$600,2,0),"")</f>
        <v/>
      </c>
      <c r="J5678" s="63"/>
      <c r="L5678" s="125" t="str">
        <f>IF(F5678="","",_xlfn.IFNA((VLOOKUP(F5678,help!L:M,2,0))*G5678,"غير مسجلة في المشتريات"))</f>
        <v/>
      </c>
    </row>
    <row r="5679" spans="2:12" x14ac:dyDescent="0.2">
      <c r="B5679" s="14">
        <f>COUNTIFS($E$3:E5679,تقرير!$E$4)</f>
        <v>21</v>
      </c>
      <c r="C5679" s="48"/>
      <c r="D5679" s="48"/>
      <c r="E5679" s="48"/>
      <c r="F5679" s="50"/>
      <c r="G5679" s="51"/>
      <c r="H5679" s="128" t="str">
        <f>IF(F5679="","",_xlfn.IFNA(VLOOKUP(F5679,'سجل المشتريات'!E:M,9,0),"غير مسجلة في المشتريات"))</f>
        <v/>
      </c>
      <c r="I5679" s="27" t="str">
        <f>_xlfn.IFNA(VLOOKUP(E5679,الاوردرات!$B$1:$C$600,2,0),"")</f>
        <v/>
      </c>
      <c r="J5679" s="63"/>
      <c r="L5679" s="125" t="str">
        <f>IF(F5679="","",_xlfn.IFNA((VLOOKUP(F5679,help!L:M,2,0))*G5679,"غير مسجلة في المشتريات"))</f>
        <v/>
      </c>
    </row>
    <row r="5680" spans="2:12" x14ac:dyDescent="0.2">
      <c r="B5680" s="14">
        <f>COUNTIFS($E$3:E5680,تقرير!$E$4)</f>
        <v>21</v>
      </c>
      <c r="C5680" s="48"/>
      <c r="D5680" s="48"/>
      <c r="E5680" s="48"/>
      <c r="F5680" s="50"/>
      <c r="G5680" s="51"/>
      <c r="H5680" s="128" t="str">
        <f>IF(F5680="","",_xlfn.IFNA(VLOOKUP(F5680,'سجل المشتريات'!E:M,9,0),"غير مسجلة في المشتريات"))</f>
        <v/>
      </c>
      <c r="I5680" s="27" t="str">
        <f>_xlfn.IFNA(VLOOKUP(E5680,الاوردرات!$B$1:$C$600,2,0),"")</f>
        <v/>
      </c>
      <c r="J5680" s="63"/>
      <c r="L5680" s="125" t="str">
        <f>IF(F5680="","",_xlfn.IFNA((VLOOKUP(F5680,help!L:M,2,0))*G5680,"غير مسجلة في المشتريات"))</f>
        <v/>
      </c>
    </row>
    <row r="5681" spans="2:12" x14ac:dyDescent="0.2">
      <c r="B5681" s="14">
        <f>COUNTIFS($E$3:E5681,تقرير!$E$4)</f>
        <v>21</v>
      </c>
      <c r="C5681" s="48"/>
      <c r="D5681" s="48"/>
      <c r="E5681" s="48"/>
      <c r="F5681" s="50"/>
      <c r="G5681" s="51"/>
      <c r="H5681" s="128" t="str">
        <f>IF(F5681="","",_xlfn.IFNA(VLOOKUP(F5681,'سجل المشتريات'!E:M,9,0),"غير مسجلة في المشتريات"))</f>
        <v/>
      </c>
      <c r="I5681" s="27" t="str">
        <f>_xlfn.IFNA(VLOOKUP(E5681,الاوردرات!$B$1:$C$600,2,0),"")</f>
        <v/>
      </c>
      <c r="J5681" s="63"/>
      <c r="L5681" s="125" t="str">
        <f>IF(F5681="","",_xlfn.IFNA((VLOOKUP(F5681,help!L:M,2,0))*G5681,"غير مسجلة في المشتريات"))</f>
        <v/>
      </c>
    </row>
    <row r="5682" spans="2:12" x14ac:dyDescent="0.2">
      <c r="B5682" s="14">
        <f>COUNTIFS($E$3:E5682,تقرير!$E$4)</f>
        <v>21</v>
      </c>
      <c r="C5682" s="48"/>
      <c r="D5682" s="48"/>
      <c r="E5682" s="48"/>
      <c r="F5682" s="50"/>
      <c r="G5682" s="51"/>
      <c r="H5682" s="128" t="str">
        <f>IF(F5682="","",_xlfn.IFNA(VLOOKUP(F5682,'سجل المشتريات'!E:M,9,0),"غير مسجلة في المشتريات"))</f>
        <v/>
      </c>
      <c r="I5682" s="27" t="str">
        <f>_xlfn.IFNA(VLOOKUP(E5682,الاوردرات!$B$1:$C$600,2,0),"")</f>
        <v/>
      </c>
      <c r="J5682" s="63"/>
      <c r="L5682" s="125" t="str">
        <f>IF(F5682="","",_xlfn.IFNA((VLOOKUP(F5682,help!L:M,2,0))*G5682,"غير مسجلة في المشتريات"))</f>
        <v/>
      </c>
    </row>
    <row r="5683" spans="2:12" x14ac:dyDescent="0.2">
      <c r="B5683" s="14">
        <f>COUNTIFS($E$3:E5683,تقرير!$E$4)</f>
        <v>21</v>
      </c>
      <c r="C5683" s="48"/>
      <c r="D5683" s="48"/>
      <c r="E5683" s="48"/>
      <c r="F5683" s="50"/>
      <c r="G5683" s="51"/>
      <c r="H5683" s="128" t="str">
        <f>IF(F5683="","",_xlfn.IFNA(VLOOKUP(F5683,'سجل المشتريات'!E:M,9,0),"غير مسجلة في المشتريات"))</f>
        <v/>
      </c>
      <c r="I5683" s="27" t="str">
        <f>_xlfn.IFNA(VLOOKUP(E5683,الاوردرات!$B$1:$C$600,2,0),"")</f>
        <v/>
      </c>
      <c r="J5683" s="63"/>
      <c r="L5683" s="125" t="str">
        <f>IF(F5683="","",_xlfn.IFNA((VLOOKUP(F5683,help!L:M,2,0))*G5683,"غير مسجلة في المشتريات"))</f>
        <v/>
      </c>
    </row>
    <row r="5684" spans="2:12" x14ac:dyDescent="0.2">
      <c r="B5684" s="14">
        <f>COUNTIFS($E$3:E5684,تقرير!$E$4)</f>
        <v>21</v>
      </c>
      <c r="C5684" s="48"/>
      <c r="D5684" s="48"/>
      <c r="E5684" s="48"/>
      <c r="F5684" s="50"/>
      <c r="G5684" s="51"/>
      <c r="H5684" s="128" t="str">
        <f>IF(F5684="","",_xlfn.IFNA(VLOOKUP(F5684,'سجل المشتريات'!E:M,9,0),"غير مسجلة في المشتريات"))</f>
        <v/>
      </c>
      <c r="I5684" s="27" t="str">
        <f>_xlfn.IFNA(VLOOKUP(E5684,الاوردرات!$B$1:$C$600,2,0),"")</f>
        <v/>
      </c>
      <c r="J5684" s="63"/>
      <c r="L5684" s="125" t="str">
        <f>IF(F5684="","",_xlfn.IFNA((VLOOKUP(F5684,help!L:M,2,0))*G5684,"غير مسجلة في المشتريات"))</f>
        <v/>
      </c>
    </row>
    <row r="5685" spans="2:12" x14ac:dyDescent="0.2">
      <c r="B5685" s="14">
        <f>COUNTIFS($E$3:E5685,تقرير!$E$4)</f>
        <v>21</v>
      </c>
      <c r="C5685" s="48"/>
      <c r="D5685" s="48"/>
      <c r="E5685" s="48"/>
      <c r="F5685" s="50"/>
      <c r="G5685" s="51"/>
      <c r="H5685" s="128" t="str">
        <f>IF(F5685="","",_xlfn.IFNA(VLOOKUP(F5685,'سجل المشتريات'!E:M,9,0),"غير مسجلة في المشتريات"))</f>
        <v/>
      </c>
      <c r="I5685" s="27" t="str">
        <f>_xlfn.IFNA(VLOOKUP(E5685,الاوردرات!$B$1:$C$600,2,0),"")</f>
        <v/>
      </c>
      <c r="J5685" s="63"/>
      <c r="L5685" s="125" t="str">
        <f>IF(F5685="","",_xlfn.IFNA((VLOOKUP(F5685,help!L:M,2,0))*G5685,"غير مسجلة في المشتريات"))</f>
        <v/>
      </c>
    </row>
    <row r="5686" spans="2:12" x14ac:dyDescent="0.2">
      <c r="B5686" s="14">
        <f>COUNTIFS($E$3:E5686,تقرير!$E$4)</f>
        <v>21</v>
      </c>
      <c r="C5686" s="48"/>
      <c r="D5686" s="48"/>
      <c r="E5686" s="48"/>
      <c r="F5686" s="50"/>
      <c r="G5686" s="51"/>
      <c r="H5686" s="128" t="str">
        <f>IF(F5686="","",_xlfn.IFNA(VLOOKUP(F5686,'سجل المشتريات'!E:M,9,0),"غير مسجلة في المشتريات"))</f>
        <v/>
      </c>
      <c r="I5686" s="27" t="str">
        <f>_xlfn.IFNA(VLOOKUP(E5686,الاوردرات!$B$1:$C$600,2,0),"")</f>
        <v/>
      </c>
      <c r="J5686" s="63"/>
      <c r="L5686" s="125" t="str">
        <f>IF(F5686="","",_xlfn.IFNA((VLOOKUP(F5686,help!L:M,2,0))*G5686,"غير مسجلة في المشتريات"))</f>
        <v/>
      </c>
    </row>
    <row r="5687" spans="2:12" x14ac:dyDescent="0.2">
      <c r="B5687" s="14">
        <f>COUNTIFS($E$3:E5687,تقرير!$E$4)</f>
        <v>21</v>
      </c>
      <c r="C5687" s="48"/>
      <c r="D5687" s="48"/>
      <c r="E5687" s="48"/>
      <c r="F5687" s="50"/>
      <c r="G5687" s="51"/>
      <c r="H5687" s="128" t="str">
        <f>IF(F5687="","",_xlfn.IFNA(VLOOKUP(F5687,'سجل المشتريات'!E:M,9,0),"غير مسجلة في المشتريات"))</f>
        <v/>
      </c>
      <c r="I5687" s="27" t="str">
        <f>_xlfn.IFNA(VLOOKUP(E5687,الاوردرات!$B$1:$C$600,2,0),"")</f>
        <v/>
      </c>
      <c r="J5687" s="63"/>
      <c r="L5687" s="125" t="str">
        <f>IF(F5687="","",_xlfn.IFNA((VLOOKUP(F5687,help!L:M,2,0))*G5687,"غير مسجلة في المشتريات"))</f>
        <v/>
      </c>
    </row>
    <row r="5688" spans="2:12" x14ac:dyDescent="0.2">
      <c r="B5688" s="14">
        <f>COUNTIFS($E$3:E5688,تقرير!$E$4)</f>
        <v>21</v>
      </c>
      <c r="C5688" s="48"/>
      <c r="D5688" s="48"/>
      <c r="E5688" s="48"/>
      <c r="F5688" s="50"/>
      <c r="G5688" s="51"/>
      <c r="H5688" s="128" t="str">
        <f>IF(F5688="","",_xlfn.IFNA(VLOOKUP(F5688,'سجل المشتريات'!E:M,9,0),"غير مسجلة في المشتريات"))</f>
        <v/>
      </c>
      <c r="I5688" s="27" t="str">
        <f>_xlfn.IFNA(VLOOKUP(E5688,الاوردرات!$B$1:$C$600,2,0),"")</f>
        <v/>
      </c>
      <c r="J5688" s="63"/>
      <c r="L5688" s="125" t="str">
        <f>IF(F5688="","",_xlfn.IFNA((VLOOKUP(F5688,help!L:M,2,0))*G5688,"غير مسجلة في المشتريات"))</f>
        <v/>
      </c>
    </row>
    <row r="5689" spans="2:12" x14ac:dyDescent="0.2">
      <c r="B5689" s="14">
        <f>COUNTIFS($E$3:E5689,تقرير!$E$4)</f>
        <v>21</v>
      </c>
      <c r="C5689" s="48"/>
      <c r="D5689" s="48"/>
      <c r="E5689" s="48"/>
      <c r="F5689" s="50"/>
      <c r="G5689" s="51"/>
      <c r="H5689" s="128" t="str">
        <f>IF(F5689="","",_xlfn.IFNA(VLOOKUP(F5689,'سجل المشتريات'!E:M,9,0),"غير مسجلة في المشتريات"))</f>
        <v/>
      </c>
      <c r="I5689" s="27" t="str">
        <f>_xlfn.IFNA(VLOOKUP(E5689,الاوردرات!$B$1:$C$600,2,0),"")</f>
        <v/>
      </c>
      <c r="J5689" s="63"/>
      <c r="L5689" s="125" t="str">
        <f>IF(F5689="","",_xlfn.IFNA((VLOOKUP(F5689,help!L:M,2,0))*G5689,"غير مسجلة في المشتريات"))</f>
        <v/>
      </c>
    </row>
    <row r="5690" spans="2:12" x14ac:dyDescent="0.2">
      <c r="B5690" s="14">
        <f>COUNTIFS($E$3:E5690,تقرير!$E$4)</f>
        <v>21</v>
      </c>
      <c r="C5690" s="48"/>
      <c r="D5690" s="48"/>
      <c r="E5690" s="48"/>
      <c r="F5690" s="50"/>
      <c r="G5690" s="51"/>
      <c r="H5690" s="128" t="str">
        <f>IF(F5690="","",_xlfn.IFNA(VLOOKUP(F5690,'سجل المشتريات'!E:M,9,0),"غير مسجلة في المشتريات"))</f>
        <v/>
      </c>
      <c r="I5690" s="27" t="str">
        <f>_xlfn.IFNA(VLOOKUP(E5690,الاوردرات!$B$1:$C$600,2,0),"")</f>
        <v/>
      </c>
      <c r="J5690" s="63"/>
      <c r="L5690" s="125" t="str">
        <f>IF(F5690="","",_xlfn.IFNA((VLOOKUP(F5690,help!L:M,2,0))*G5690,"غير مسجلة في المشتريات"))</f>
        <v/>
      </c>
    </row>
    <row r="5691" spans="2:12" x14ac:dyDescent="0.2">
      <c r="B5691" s="14">
        <f>COUNTIFS($E$3:E5691,تقرير!$E$4)</f>
        <v>21</v>
      </c>
      <c r="C5691" s="48"/>
      <c r="D5691" s="48"/>
      <c r="E5691" s="48"/>
      <c r="F5691" s="50"/>
      <c r="G5691" s="51"/>
      <c r="H5691" s="128" t="str">
        <f>IF(F5691="","",_xlfn.IFNA(VLOOKUP(F5691,'سجل المشتريات'!E:M,9,0),"غير مسجلة في المشتريات"))</f>
        <v/>
      </c>
      <c r="I5691" s="27" t="str">
        <f>_xlfn.IFNA(VLOOKUP(E5691,الاوردرات!$B$1:$C$600,2,0),"")</f>
        <v/>
      </c>
      <c r="J5691" s="63"/>
      <c r="L5691" s="125" t="str">
        <f>IF(F5691="","",_xlfn.IFNA((VLOOKUP(F5691,help!L:M,2,0))*G5691,"غير مسجلة في المشتريات"))</f>
        <v/>
      </c>
    </row>
    <row r="5692" spans="2:12" x14ac:dyDescent="0.2">
      <c r="B5692" s="14">
        <f>COUNTIFS($E$3:E5692,تقرير!$E$4)</f>
        <v>21</v>
      </c>
      <c r="C5692" s="48"/>
      <c r="D5692" s="48"/>
      <c r="E5692" s="48"/>
      <c r="F5692" s="50"/>
      <c r="G5692" s="51"/>
      <c r="H5692" s="128" t="str">
        <f>IF(F5692="","",_xlfn.IFNA(VLOOKUP(F5692,'سجل المشتريات'!E:M,9,0),"غير مسجلة في المشتريات"))</f>
        <v/>
      </c>
      <c r="I5692" s="27" t="str">
        <f>_xlfn.IFNA(VLOOKUP(E5692,الاوردرات!$B$1:$C$600,2,0),"")</f>
        <v/>
      </c>
      <c r="J5692" s="63"/>
      <c r="L5692" s="125" t="str">
        <f>IF(F5692="","",_xlfn.IFNA((VLOOKUP(F5692,help!L:M,2,0))*G5692,"غير مسجلة في المشتريات"))</f>
        <v/>
      </c>
    </row>
    <row r="5693" spans="2:12" x14ac:dyDescent="0.2">
      <c r="B5693" s="14">
        <f>COUNTIFS($E$3:E5693,تقرير!$E$4)</f>
        <v>21</v>
      </c>
      <c r="C5693" s="48"/>
      <c r="D5693" s="48"/>
      <c r="E5693" s="48"/>
      <c r="F5693" s="50"/>
      <c r="G5693" s="51"/>
      <c r="H5693" s="128" t="str">
        <f>IF(F5693="","",_xlfn.IFNA(VLOOKUP(F5693,'سجل المشتريات'!E:M,9,0),"غير مسجلة في المشتريات"))</f>
        <v/>
      </c>
      <c r="I5693" s="27" t="str">
        <f>_xlfn.IFNA(VLOOKUP(E5693,الاوردرات!$B$1:$C$600,2,0),"")</f>
        <v/>
      </c>
      <c r="J5693" s="63"/>
      <c r="L5693" s="125" t="str">
        <f>IF(F5693="","",_xlfn.IFNA((VLOOKUP(F5693,help!L:M,2,0))*G5693,"غير مسجلة في المشتريات"))</f>
        <v/>
      </c>
    </row>
    <row r="5694" spans="2:12" x14ac:dyDescent="0.2">
      <c r="B5694" s="14">
        <f>COUNTIFS($E$3:E5694,تقرير!$E$4)</f>
        <v>21</v>
      </c>
      <c r="C5694" s="48"/>
      <c r="D5694" s="48"/>
      <c r="E5694" s="48"/>
      <c r="F5694" s="50"/>
      <c r="G5694" s="51"/>
      <c r="H5694" s="128" t="str">
        <f>IF(F5694="","",_xlfn.IFNA(VLOOKUP(F5694,'سجل المشتريات'!E:M,9,0),"غير مسجلة في المشتريات"))</f>
        <v/>
      </c>
      <c r="I5694" s="27" t="str">
        <f>_xlfn.IFNA(VLOOKUP(E5694,الاوردرات!$B$1:$C$600,2,0),"")</f>
        <v/>
      </c>
      <c r="J5694" s="63"/>
      <c r="L5694" s="125" t="str">
        <f>IF(F5694="","",_xlfn.IFNA((VLOOKUP(F5694,help!L:M,2,0))*G5694,"غير مسجلة في المشتريات"))</f>
        <v/>
      </c>
    </row>
    <row r="5695" spans="2:12" x14ac:dyDescent="0.2">
      <c r="B5695" s="14">
        <f>COUNTIFS($E$3:E5695,تقرير!$E$4)</f>
        <v>21</v>
      </c>
      <c r="C5695" s="48"/>
      <c r="D5695" s="48"/>
      <c r="E5695" s="48"/>
      <c r="F5695" s="50"/>
      <c r="G5695" s="51"/>
      <c r="H5695" s="128" t="str">
        <f>IF(F5695="","",_xlfn.IFNA(VLOOKUP(F5695,'سجل المشتريات'!E:M,9,0),"غير مسجلة في المشتريات"))</f>
        <v/>
      </c>
      <c r="I5695" s="27" t="str">
        <f>_xlfn.IFNA(VLOOKUP(E5695,الاوردرات!$B$1:$C$600,2,0),"")</f>
        <v/>
      </c>
      <c r="J5695" s="63"/>
      <c r="L5695" s="125" t="str">
        <f>IF(F5695="","",_xlfn.IFNA((VLOOKUP(F5695,help!L:M,2,0))*G5695,"غير مسجلة في المشتريات"))</f>
        <v/>
      </c>
    </row>
    <row r="5696" spans="2:12" x14ac:dyDescent="0.2">
      <c r="B5696" s="14">
        <f>COUNTIFS($E$3:E5696,تقرير!$E$4)</f>
        <v>21</v>
      </c>
      <c r="C5696" s="48"/>
      <c r="D5696" s="48"/>
      <c r="E5696" s="48"/>
      <c r="F5696" s="50"/>
      <c r="G5696" s="51"/>
      <c r="H5696" s="128" t="str">
        <f>IF(F5696="","",_xlfn.IFNA(VLOOKUP(F5696,'سجل المشتريات'!E:M,9,0),"غير مسجلة في المشتريات"))</f>
        <v/>
      </c>
      <c r="I5696" s="27" t="str">
        <f>_xlfn.IFNA(VLOOKUP(E5696,الاوردرات!$B$1:$C$600,2,0),"")</f>
        <v/>
      </c>
      <c r="J5696" s="63"/>
      <c r="L5696" s="125" t="str">
        <f>IF(F5696="","",_xlfn.IFNA((VLOOKUP(F5696,help!L:M,2,0))*G5696,"غير مسجلة في المشتريات"))</f>
        <v/>
      </c>
    </row>
    <row r="5697" spans="2:12" x14ac:dyDescent="0.2">
      <c r="B5697" s="14">
        <f>COUNTIFS($E$3:E5697,تقرير!$E$4)</f>
        <v>21</v>
      </c>
      <c r="C5697" s="48"/>
      <c r="D5697" s="48"/>
      <c r="E5697" s="48"/>
      <c r="F5697" s="50"/>
      <c r="G5697" s="51"/>
      <c r="H5697" s="128" t="str">
        <f>IF(F5697="","",_xlfn.IFNA(VLOOKUP(F5697,'سجل المشتريات'!E:M,9,0),"غير مسجلة في المشتريات"))</f>
        <v/>
      </c>
      <c r="I5697" s="27" t="str">
        <f>_xlfn.IFNA(VLOOKUP(E5697,الاوردرات!$B$1:$C$600,2,0),"")</f>
        <v/>
      </c>
      <c r="J5697" s="63"/>
      <c r="L5697" s="125" t="str">
        <f>IF(F5697="","",_xlfn.IFNA((VLOOKUP(F5697,help!L:M,2,0))*G5697,"غير مسجلة في المشتريات"))</f>
        <v/>
      </c>
    </row>
    <row r="5698" spans="2:12" x14ac:dyDescent="0.2">
      <c r="B5698" s="14">
        <f>COUNTIFS($E$3:E5698,تقرير!$E$4)</f>
        <v>21</v>
      </c>
      <c r="C5698" s="48"/>
      <c r="D5698" s="48"/>
      <c r="E5698" s="48"/>
      <c r="F5698" s="50"/>
      <c r="G5698" s="51"/>
      <c r="H5698" s="128" t="str">
        <f>IF(F5698="","",_xlfn.IFNA(VLOOKUP(F5698,'سجل المشتريات'!E:M,9,0),"غير مسجلة في المشتريات"))</f>
        <v/>
      </c>
      <c r="I5698" s="27" t="str">
        <f>_xlfn.IFNA(VLOOKUP(E5698,الاوردرات!$B$1:$C$600,2,0),"")</f>
        <v/>
      </c>
      <c r="J5698" s="63"/>
      <c r="L5698" s="125" t="str">
        <f>IF(F5698="","",_xlfn.IFNA((VLOOKUP(F5698,help!L:M,2,0))*G5698,"غير مسجلة في المشتريات"))</f>
        <v/>
      </c>
    </row>
    <row r="5699" spans="2:12" x14ac:dyDescent="0.2">
      <c r="B5699" s="14">
        <f>COUNTIFS($E$3:E5699,تقرير!$E$4)</f>
        <v>21</v>
      </c>
      <c r="C5699" s="48"/>
      <c r="D5699" s="48"/>
      <c r="E5699" s="48"/>
      <c r="F5699" s="50"/>
      <c r="G5699" s="51"/>
      <c r="H5699" s="128" t="str">
        <f>IF(F5699="","",_xlfn.IFNA(VLOOKUP(F5699,'سجل المشتريات'!E:M,9,0),"غير مسجلة في المشتريات"))</f>
        <v/>
      </c>
      <c r="I5699" s="27" t="str">
        <f>_xlfn.IFNA(VLOOKUP(E5699,الاوردرات!$B$1:$C$600,2,0),"")</f>
        <v/>
      </c>
      <c r="J5699" s="63"/>
      <c r="L5699" s="125" t="str">
        <f>IF(F5699="","",_xlfn.IFNA((VLOOKUP(F5699,help!L:M,2,0))*G5699,"غير مسجلة في المشتريات"))</f>
        <v/>
      </c>
    </row>
    <row r="5700" spans="2:12" x14ac:dyDescent="0.2">
      <c r="B5700" s="14">
        <f>COUNTIFS($E$3:E5700,تقرير!$E$4)</f>
        <v>21</v>
      </c>
      <c r="C5700" s="48"/>
      <c r="D5700" s="48"/>
      <c r="E5700" s="48"/>
      <c r="F5700" s="50"/>
      <c r="G5700" s="51"/>
      <c r="H5700" s="128" t="str">
        <f>IF(F5700="","",_xlfn.IFNA(VLOOKUP(F5700,'سجل المشتريات'!E:M,9,0),"غير مسجلة في المشتريات"))</f>
        <v/>
      </c>
      <c r="I5700" s="27" t="str">
        <f>_xlfn.IFNA(VLOOKUP(E5700,الاوردرات!$B$1:$C$600,2,0),"")</f>
        <v/>
      </c>
      <c r="J5700" s="63"/>
      <c r="L5700" s="125" t="str">
        <f>IF(F5700="","",_xlfn.IFNA((VLOOKUP(F5700,help!L:M,2,0))*G5700,"غير مسجلة في المشتريات"))</f>
        <v/>
      </c>
    </row>
    <row r="5701" spans="2:12" x14ac:dyDescent="0.2">
      <c r="B5701" s="14">
        <f>COUNTIFS($E$3:E5701,تقرير!$E$4)</f>
        <v>21</v>
      </c>
      <c r="C5701" s="48"/>
      <c r="D5701" s="48"/>
      <c r="E5701" s="48"/>
      <c r="F5701" s="50"/>
      <c r="G5701" s="51"/>
      <c r="H5701" s="128" t="str">
        <f>IF(F5701="","",_xlfn.IFNA(VLOOKUP(F5701,'سجل المشتريات'!E:M,9,0),"غير مسجلة في المشتريات"))</f>
        <v/>
      </c>
      <c r="I5701" s="27" t="str">
        <f>_xlfn.IFNA(VLOOKUP(E5701,الاوردرات!$B$1:$C$600,2,0),"")</f>
        <v/>
      </c>
      <c r="J5701" s="63"/>
      <c r="L5701" s="125" t="str">
        <f>IF(F5701="","",_xlfn.IFNA((VLOOKUP(F5701,help!L:M,2,0))*G5701,"غير مسجلة في المشتريات"))</f>
        <v/>
      </c>
    </row>
    <row r="5702" spans="2:12" x14ac:dyDescent="0.2">
      <c r="B5702" s="14">
        <f>COUNTIFS($E$3:E5702,تقرير!$E$4)</f>
        <v>21</v>
      </c>
      <c r="C5702" s="48"/>
      <c r="D5702" s="48"/>
      <c r="E5702" s="48"/>
      <c r="F5702" s="50"/>
      <c r="G5702" s="51"/>
      <c r="H5702" s="128" t="str">
        <f>IF(F5702="","",_xlfn.IFNA(VLOOKUP(F5702,'سجل المشتريات'!E:M,9,0),"غير مسجلة في المشتريات"))</f>
        <v/>
      </c>
      <c r="I5702" s="27" t="str">
        <f>_xlfn.IFNA(VLOOKUP(E5702,الاوردرات!$B$1:$C$600,2,0),"")</f>
        <v/>
      </c>
      <c r="J5702" s="63"/>
      <c r="L5702" s="125" t="str">
        <f>IF(F5702="","",_xlfn.IFNA((VLOOKUP(F5702,help!L:M,2,0))*G5702,"غير مسجلة في المشتريات"))</f>
        <v/>
      </c>
    </row>
    <row r="5703" spans="2:12" x14ac:dyDescent="0.2">
      <c r="B5703" s="14">
        <f>COUNTIFS($E$3:E5703,تقرير!$E$4)</f>
        <v>21</v>
      </c>
      <c r="C5703" s="48"/>
      <c r="D5703" s="48"/>
      <c r="E5703" s="48"/>
      <c r="F5703" s="50"/>
      <c r="G5703" s="51"/>
      <c r="H5703" s="128" t="str">
        <f>IF(F5703="","",_xlfn.IFNA(VLOOKUP(F5703,'سجل المشتريات'!E:M,9,0),"غير مسجلة في المشتريات"))</f>
        <v/>
      </c>
      <c r="I5703" s="27" t="str">
        <f>_xlfn.IFNA(VLOOKUP(E5703,الاوردرات!$B$1:$C$600,2,0),"")</f>
        <v/>
      </c>
      <c r="J5703" s="63"/>
      <c r="L5703" s="125" t="str">
        <f>IF(F5703="","",_xlfn.IFNA((VLOOKUP(F5703,help!L:M,2,0))*G5703,"غير مسجلة في المشتريات"))</f>
        <v/>
      </c>
    </row>
    <row r="5704" spans="2:12" x14ac:dyDescent="0.2">
      <c r="B5704" s="14">
        <f>COUNTIFS($E$3:E5704,تقرير!$E$4)</f>
        <v>21</v>
      </c>
      <c r="C5704" s="48"/>
      <c r="D5704" s="48"/>
      <c r="E5704" s="48"/>
      <c r="F5704" s="50"/>
      <c r="G5704" s="51"/>
      <c r="H5704" s="128" t="str">
        <f>IF(F5704="","",_xlfn.IFNA(VLOOKUP(F5704,'سجل المشتريات'!E:M,9,0),"غير مسجلة في المشتريات"))</f>
        <v/>
      </c>
      <c r="I5704" s="27" t="str">
        <f>_xlfn.IFNA(VLOOKUP(E5704,الاوردرات!$B$1:$C$600,2,0),"")</f>
        <v/>
      </c>
      <c r="J5704" s="63"/>
      <c r="L5704" s="125" t="str">
        <f>IF(F5704="","",_xlfn.IFNA((VLOOKUP(F5704,help!L:M,2,0))*G5704,"غير مسجلة في المشتريات"))</f>
        <v/>
      </c>
    </row>
    <row r="5705" spans="2:12" x14ac:dyDescent="0.2">
      <c r="B5705" s="14">
        <f>COUNTIFS($E$3:E5705,تقرير!$E$4)</f>
        <v>21</v>
      </c>
      <c r="C5705" s="48"/>
      <c r="D5705" s="48"/>
      <c r="E5705" s="48"/>
      <c r="F5705" s="50"/>
      <c r="G5705" s="51"/>
      <c r="H5705" s="128" t="str">
        <f>IF(F5705="","",_xlfn.IFNA(VLOOKUP(F5705,'سجل المشتريات'!E:M,9,0),"غير مسجلة في المشتريات"))</f>
        <v/>
      </c>
      <c r="I5705" s="27" t="str">
        <f>_xlfn.IFNA(VLOOKUP(E5705,الاوردرات!$B$1:$C$600,2,0),"")</f>
        <v/>
      </c>
      <c r="J5705" s="63"/>
      <c r="L5705" s="125" t="str">
        <f>IF(F5705="","",_xlfn.IFNA((VLOOKUP(F5705,help!L:M,2,0))*G5705,"غير مسجلة في المشتريات"))</f>
        <v/>
      </c>
    </row>
    <row r="5706" spans="2:12" x14ac:dyDescent="0.2">
      <c r="B5706" s="14">
        <f>COUNTIFS($E$3:E5706,تقرير!$E$4)</f>
        <v>21</v>
      </c>
      <c r="C5706" s="48"/>
      <c r="D5706" s="48"/>
      <c r="E5706" s="48"/>
      <c r="F5706" s="50"/>
      <c r="G5706" s="51"/>
      <c r="H5706" s="128" t="str">
        <f>IF(F5706="","",_xlfn.IFNA(VLOOKUP(F5706,'سجل المشتريات'!E:M,9,0),"غير مسجلة في المشتريات"))</f>
        <v/>
      </c>
      <c r="I5706" s="27" t="str">
        <f>_xlfn.IFNA(VLOOKUP(E5706,الاوردرات!$B$1:$C$600,2,0),"")</f>
        <v/>
      </c>
      <c r="J5706" s="63"/>
      <c r="L5706" s="125" t="str">
        <f>IF(F5706="","",_xlfn.IFNA((VLOOKUP(F5706,help!L:M,2,0))*G5706,"غير مسجلة في المشتريات"))</f>
        <v/>
      </c>
    </row>
    <row r="5707" spans="2:12" x14ac:dyDescent="0.2">
      <c r="B5707" s="14">
        <f>COUNTIFS($E$3:E5707,تقرير!$E$4)</f>
        <v>21</v>
      </c>
      <c r="C5707" s="48"/>
      <c r="D5707" s="48"/>
      <c r="E5707" s="48"/>
      <c r="F5707" s="50"/>
      <c r="G5707" s="51"/>
      <c r="H5707" s="128" t="str">
        <f>IF(F5707="","",_xlfn.IFNA(VLOOKUP(F5707,'سجل المشتريات'!E:M,9,0),"غير مسجلة في المشتريات"))</f>
        <v/>
      </c>
      <c r="I5707" s="27" t="str">
        <f>_xlfn.IFNA(VLOOKUP(E5707,الاوردرات!$B$1:$C$600,2,0),"")</f>
        <v/>
      </c>
      <c r="J5707" s="63"/>
      <c r="L5707" s="125" t="str">
        <f>IF(F5707="","",_xlfn.IFNA((VLOOKUP(F5707,help!L:M,2,0))*G5707,"غير مسجلة في المشتريات"))</f>
        <v/>
      </c>
    </row>
    <row r="5708" spans="2:12" x14ac:dyDescent="0.2">
      <c r="B5708" s="14">
        <f>COUNTIFS($E$3:E5708,تقرير!$E$4)</f>
        <v>21</v>
      </c>
      <c r="C5708" s="48"/>
      <c r="D5708" s="48"/>
      <c r="E5708" s="48"/>
      <c r="F5708" s="50"/>
      <c r="G5708" s="51"/>
      <c r="H5708" s="128" t="str">
        <f>IF(F5708="","",_xlfn.IFNA(VLOOKUP(F5708,'سجل المشتريات'!E:M,9,0),"غير مسجلة في المشتريات"))</f>
        <v/>
      </c>
      <c r="I5708" s="27" t="str">
        <f>_xlfn.IFNA(VLOOKUP(E5708,الاوردرات!$B$1:$C$600,2,0),"")</f>
        <v/>
      </c>
      <c r="J5708" s="63"/>
      <c r="L5708" s="125" t="str">
        <f>IF(F5708="","",_xlfn.IFNA((VLOOKUP(F5708,help!L:M,2,0))*G5708,"غير مسجلة في المشتريات"))</f>
        <v/>
      </c>
    </row>
    <row r="5709" spans="2:12" x14ac:dyDescent="0.2">
      <c r="B5709" s="14">
        <f>COUNTIFS($E$3:E5709,تقرير!$E$4)</f>
        <v>21</v>
      </c>
      <c r="C5709" s="48"/>
      <c r="D5709" s="48"/>
      <c r="E5709" s="48"/>
      <c r="F5709" s="50"/>
      <c r="G5709" s="51"/>
      <c r="H5709" s="128" t="str">
        <f>IF(F5709="","",_xlfn.IFNA(VLOOKUP(F5709,'سجل المشتريات'!E:M,9,0),"غير مسجلة في المشتريات"))</f>
        <v/>
      </c>
      <c r="I5709" s="27" t="str">
        <f>_xlfn.IFNA(VLOOKUP(E5709,الاوردرات!$B$1:$C$600,2,0),"")</f>
        <v/>
      </c>
      <c r="J5709" s="63"/>
      <c r="L5709" s="125" t="str">
        <f>IF(F5709="","",_xlfn.IFNA((VLOOKUP(F5709,help!L:M,2,0))*G5709,"غير مسجلة في المشتريات"))</f>
        <v/>
      </c>
    </row>
    <row r="5710" spans="2:12" x14ac:dyDescent="0.2">
      <c r="B5710" s="14">
        <f>COUNTIFS($E$3:E5710,تقرير!$E$4)</f>
        <v>21</v>
      </c>
      <c r="C5710" s="48"/>
      <c r="D5710" s="48"/>
      <c r="E5710" s="48"/>
      <c r="F5710" s="50"/>
      <c r="G5710" s="51"/>
      <c r="H5710" s="128" t="str">
        <f>IF(F5710="","",_xlfn.IFNA(VLOOKUP(F5710,'سجل المشتريات'!E:M,9,0),"غير مسجلة في المشتريات"))</f>
        <v/>
      </c>
      <c r="I5710" s="27" t="str">
        <f>_xlfn.IFNA(VLOOKUP(E5710,الاوردرات!$B$1:$C$600,2,0),"")</f>
        <v/>
      </c>
      <c r="J5710" s="63"/>
      <c r="L5710" s="125" t="str">
        <f>IF(F5710="","",_xlfn.IFNA((VLOOKUP(F5710,help!L:M,2,0))*G5710,"غير مسجلة في المشتريات"))</f>
        <v/>
      </c>
    </row>
    <row r="5711" spans="2:12" x14ac:dyDescent="0.2">
      <c r="B5711" s="14">
        <f>COUNTIFS($E$3:E5711,تقرير!$E$4)</f>
        <v>21</v>
      </c>
      <c r="C5711" s="48"/>
      <c r="D5711" s="48"/>
      <c r="E5711" s="48"/>
      <c r="F5711" s="50"/>
      <c r="G5711" s="51"/>
      <c r="H5711" s="128" t="str">
        <f>IF(F5711="","",_xlfn.IFNA(VLOOKUP(F5711,'سجل المشتريات'!E:M,9,0),"غير مسجلة في المشتريات"))</f>
        <v/>
      </c>
      <c r="I5711" s="27" t="str">
        <f>_xlfn.IFNA(VLOOKUP(E5711,الاوردرات!$B$1:$C$600,2,0),"")</f>
        <v/>
      </c>
      <c r="J5711" s="63"/>
      <c r="L5711" s="125" t="str">
        <f>IF(F5711="","",_xlfn.IFNA((VLOOKUP(F5711,help!L:M,2,0))*G5711,"غير مسجلة في المشتريات"))</f>
        <v/>
      </c>
    </row>
    <row r="5712" spans="2:12" x14ac:dyDescent="0.2">
      <c r="B5712" s="14">
        <f>COUNTIFS($E$3:E5712,تقرير!$E$4)</f>
        <v>21</v>
      </c>
      <c r="C5712" s="48"/>
      <c r="D5712" s="48"/>
      <c r="E5712" s="48"/>
      <c r="F5712" s="50"/>
      <c r="G5712" s="51"/>
      <c r="H5712" s="128" t="str">
        <f>IF(F5712="","",_xlfn.IFNA(VLOOKUP(F5712,'سجل المشتريات'!E:M,9,0),"غير مسجلة في المشتريات"))</f>
        <v/>
      </c>
      <c r="I5712" s="27" t="str">
        <f>_xlfn.IFNA(VLOOKUP(E5712,الاوردرات!$B$1:$C$600,2,0),"")</f>
        <v/>
      </c>
      <c r="J5712" s="63"/>
      <c r="L5712" s="125" t="str">
        <f>IF(F5712="","",_xlfn.IFNA((VLOOKUP(F5712,help!L:M,2,0))*G5712,"غير مسجلة في المشتريات"))</f>
        <v/>
      </c>
    </row>
    <row r="5713" spans="2:12" x14ac:dyDescent="0.2">
      <c r="B5713" s="14">
        <f>COUNTIFS($E$3:E5713,تقرير!$E$4)</f>
        <v>21</v>
      </c>
      <c r="C5713" s="48"/>
      <c r="D5713" s="48"/>
      <c r="E5713" s="48"/>
      <c r="F5713" s="50"/>
      <c r="G5713" s="51"/>
      <c r="H5713" s="128" t="str">
        <f>IF(F5713="","",_xlfn.IFNA(VLOOKUP(F5713,'سجل المشتريات'!E:M,9,0),"غير مسجلة في المشتريات"))</f>
        <v/>
      </c>
      <c r="I5713" s="27" t="str">
        <f>_xlfn.IFNA(VLOOKUP(E5713,الاوردرات!$B$1:$C$600,2,0),"")</f>
        <v/>
      </c>
      <c r="J5713" s="63"/>
      <c r="L5713" s="125" t="str">
        <f>IF(F5713="","",_xlfn.IFNA((VLOOKUP(F5713,help!L:M,2,0))*G5713,"غير مسجلة في المشتريات"))</f>
        <v/>
      </c>
    </row>
    <row r="5714" spans="2:12" x14ac:dyDescent="0.2">
      <c r="B5714" s="14">
        <f>COUNTIFS($E$3:E5714,تقرير!$E$4)</f>
        <v>21</v>
      </c>
      <c r="C5714" s="48"/>
      <c r="D5714" s="48"/>
      <c r="E5714" s="48"/>
      <c r="F5714" s="50"/>
      <c r="G5714" s="51"/>
      <c r="H5714" s="128" t="str">
        <f>IF(F5714="","",_xlfn.IFNA(VLOOKUP(F5714,'سجل المشتريات'!E:M,9,0),"غير مسجلة في المشتريات"))</f>
        <v/>
      </c>
      <c r="I5714" s="27" t="str">
        <f>_xlfn.IFNA(VLOOKUP(E5714,الاوردرات!$B$1:$C$600,2,0),"")</f>
        <v/>
      </c>
      <c r="J5714" s="63"/>
      <c r="L5714" s="125" t="str">
        <f>IF(F5714="","",_xlfn.IFNA((VLOOKUP(F5714,help!L:M,2,0))*G5714,"غير مسجلة في المشتريات"))</f>
        <v/>
      </c>
    </row>
    <row r="5715" spans="2:12" x14ac:dyDescent="0.2">
      <c r="B5715" s="14">
        <f>COUNTIFS($E$3:E5715,تقرير!$E$4)</f>
        <v>21</v>
      </c>
      <c r="C5715" s="48"/>
      <c r="D5715" s="48"/>
      <c r="E5715" s="48"/>
      <c r="F5715" s="50"/>
      <c r="G5715" s="51"/>
      <c r="H5715" s="128" t="str">
        <f>IF(F5715="","",_xlfn.IFNA(VLOOKUP(F5715,'سجل المشتريات'!E:M,9,0),"غير مسجلة في المشتريات"))</f>
        <v/>
      </c>
      <c r="I5715" s="27" t="str">
        <f>_xlfn.IFNA(VLOOKUP(E5715,الاوردرات!$B$1:$C$600,2,0),"")</f>
        <v/>
      </c>
      <c r="J5715" s="63"/>
      <c r="L5715" s="125" t="str">
        <f>IF(F5715="","",_xlfn.IFNA((VLOOKUP(F5715,help!L:M,2,0))*G5715,"غير مسجلة في المشتريات"))</f>
        <v/>
      </c>
    </row>
    <row r="5716" spans="2:12" x14ac:dyDescent="0.2">
      <c r="B5716" s="14">
        <f>COUNTIFS($E$3:E5716,تقرير!$E$4)</f>
        <v>21</v>
      </c>
      <c r="C5716" s="48"/>
      <c r="D5716" s="48"/>
      <c r="E5716" s="48"/>
      <c r="F5716" s="50"/>
      <c r="G5716" s="51"/>
      <c r="H5716" s="128" t="str">
        <f>IF(F5716="","",_xlfn.IFNA(VLOOKUP(F5716,'سجل المشتريات'!E:M,9,0),"غير مسجلة في المشتريات"))</f>
        <v/>
      </c>
      <c r="I5716" s="27" t="str">
        <f>_xlfn.IFNA(VLOOKUP(E5716,الاوردرات!$B$1:$C$600,2,0),"")</f>
        <v/>
      </c>
      <c r="J5716" s="63"/>
      <c r="L5716" s="125" t="str">
        <f>IF(F5716="","",_xlfn.IFNA((VLOOKUP(F5716,help!L:M,2,0))*G5716,"غير مسجلة في المشتريات"))</f>
        <v/>
      </c>
    </row>
    <row r="5717" spans="2:12" x14ac:dyDescent="0.2">
      <c r="B5717" s="14">
        <f>COUNTIFS($E$3:E5717,تقرير!$E$4)</f>
        <v>21</v>
      </c>
      <c r="C5717" s="48"/>
      <c r="D5717" s="48"/>
      <c r="E5717" s="48"/>
      <c r="F5717" s="50"/>
      <c r="G5717" s="51"/>
      <c r="H5717" s="128" t="str">
        <f>IF(F5717="","",_xlfn.IFNA(VLOOKUP(F5717,'سجل المشتريات'!E:M,9,0),"غير مسجلة في المشتريات"))</f>
        <v/>
      </c>
      <c r="I5717" s="27" t="str">
        <f>_xlfn.IFNA(VLOOKUP(E5717,الاوردرات!$B$1:$C$600,2,0),"")</f>
        <v/>
      </c>
      <c r="J5717" s="63"/>
      <c r="L5717" s="125" t="str">
        <f>IF(F5717="","",_xlfn.IFNA((VLOOKUP(F5717,help!L:M,2,0))*G5717,"غير مسجلة في المشتريات"))</f>
        <v/>
      </c>
    </row>
    <row r="5718" spans="2:12" x14ac:dyDescent="0.2">
      <c r="B5718" s="14">
        <f>COUNTIFS($E$3:E5718,تقرير!$E$4)</f>
        <v>21</v>
      </c>
      <c r="C5718" s="48"/>
      <c r="D5718" s="48"/>
      <c r="E5718" s="48"/>
      <c r="F5718" s="50"/>
      <c r="G5718" s="51"/>
      <c r="H5718" s="128" t="str">
        <f>IF(F5718="","",_xlfn.IFNA(VLOOKUP(F5718,'سجل المشتريات'!E:M,9,0),"غير مسجلة في المشتريات"))</f>
        <v/>
      </c>
      <c r="I5718" s="27" t="str">
        <f>_xlfn.IFNA(VLOOKUP(E5718,الاوردرات!$B$1:$C$600,2,0),"")</f>
        <v/>
      </c>
      <c r="J5718" s="63"/>
      <c r="L5718" s="125" t="str">
        <f>IF(F5718="","",_xlfn.IFNA((VLOOKUP(F5718,help!L:M,2,0))*G5718,"غير مسجلة في المشتريات"))</f>
        <v/>
      </c>
    </row>
    <row r="5719" spans="2:12" x14ac:dyDescent="0.2">
      <c r="B5719" s="14">
        <f>COUNTIFS($E$3:E5719,تقرير!$E$4)</f>
        <v>21</v>
      </c>
      <c r="C5719" s="48"/>
      <c r="D5719" s="48"/>
      <c r="E5719" s="48"/>
      <c r="F5719" s="50"/>
      <c r="G5719" s="51"/>
      <c r="H5719" s="128" t="str">
        <f>IF(F5719="","",_xlfn.IFNA(VLOOKUP(F5719,'سجل المشتريات'!E:M,9,0),"غير مسجلة في المشتريات"))</f>
        <v/>
      </c>
      <c r="I5719" s="27" t="str">
        <f>_xlfn.IFNA(VLOOKUP(E5719,الاوردرات!$B$1:$C$600,2,0),"")</f>
        <v/>
      </c>
      <c r="J5719" s="63"/>
      <c r="L5719" s="125" t="str">
        <f>IF(F5719="","",_xlfn.IFNA((VLOOKUP(F5719,help!L:M,2,0))*G5719,"غير مسجلة في المشتريات"))</f>
        <v/>
      </c>
    </row>
    <row r="5720" spans="2:12" x14ac:dyDescent="0.2">
      <c r="B5720" s="14">
        <f>COUNTIFS($E$3:E5720,تقرير!$E$4)</f>
        <v>21</v>
      </c>
      <c r="C5720" s="48"/>
      <c r="D5720" s="48"/>
      <c r="E5720" s="48"/>
      <c r="F5720" s="50"/>
      <c r="G5720" s="51"/>
      <c r="H5720" s="128" t="str">
        <f>IF(F5720="","",_xlfn.IFNA(VLOOKUP(F5720,'سجل المشتريات'!E:M,9,0),"غير مسجلة في المشتريات"))</f>
        <v/>
      </c>
      <c r="I5720" s="27" t="str">
        <f>_xlfn.IFNA(VLOOKUP(E5720,الاوردرات!$B$1:$C$600,2,0),"")</f>
        <v/>
      </c>
      <c r="J5720" s="63"/>
      <c r="L5720" s="125" t="str">
        <f>IF(F5720="","",_xlfn.IFNA((VLOOKUP(F5720,help!L:M,2,0))*G5720,"غير مسجلة في المشتريات"))</f>
        <v/>
      </c>
    </row>
    <row r="5721" spans="2:12" x14ac:dyDescent="0.2">
      <c r="B5721" s="14">
        <f>COUNTIFS($E$3:E5721,تقرير!$E$4)</f>
        <v>21</v>
      </c>
      <c r="C5721" s="48"/>
      <c r="D5721" s="48"/>
      <c r="E5721" s="48"/>
      <c r="F5721" s="50"/>
      <c r="G5721" s="51"/>
      <c r="H5721" s="128" t="str">
        <f>IF(F5721="","",_xlfn.IFNA(VLOOKUP(F5721,'سجل المشتريات'!E:M,9,0),"غير مسجلة في المشتريات"))</f>
        <v/>
      </c>
      <c r="I5721" s="27" t="str">
        <f>_xlfn.IFNA(VLOOKUP(E5721,الاوردرات!$B$1:$C$600,2,0),"")</f>
        <v/>
      </c>
      <c r="J5721" s="63"/>
      <c r="L5721" s="125" t="str">
        <f>IF(F5721="","",_xlfn.IFNA((VLOOKUP(F5721,help!L:M,2,0))*G5721,"غير مسجلة في المشتريات"))</f>
        <v/>
      </c>
    </row>
    <row r="5722" spans="2:12" x14ac:dyDescent="0.2">
      <c r="B5722" s="14">
        <f>COUNTIFS($E$3:E5722,تقرير!$E$4)</f>
        <v>21</v>
      </c>
      <c r="C5722" s="48"/>
      <c r="D5722" s="48"/>
      <c r="E5722" s="48"/>
      <c r="F5722" s="50"/>
      <c r="G5722" s="51"/>
      <c r="H5722" s="128" t="str">
        <f>IF(F5722="","",_xlfn.IFNA(VLOOKUP(F5722,'سجل المشتريات'!E:M,9,0),"غير مسجلة في المشتريات"))</f>
        <v/>
      </c>
      <c r="I5722" s="27" t="str">
        <f>_xlfn.IFNA(VLOOKUP(E5722,الاوردرات!$B$1:$C$600,2,0),"")</f>
        <v/>
      </c>
      <c r="J5722" s="63"/>
      <c r="L5722" s="125" t="str">
        <f>IF(F5722="","",_xlfn.IFNA((VLOOKUP(F5722,help!L:M,2,0))*G5722,"غير مسجلة في المشتريات"))</f>
        <v/>
      </c>
    </row>
    <row r="5723" spans="2:12" x14ac:dyDescent="0.2">
      <c r="B5723" s="14">
        <f>COUNTIFS($E$3:E5723,تقرير!$E$4)</f>
        <v>21</v>
      </c>
      <c r="C5723" s="48"/>
      <c r="D5723" s="48"/>
      <c r="E5723" s="48"/>
      <c r="F5723" s="50"/>
      <c r="G5723" s="51"/>
      <c r="H5723" s="128" t="str">
        <f>IF(F5723="","",_xlfn.IFNA(VLOOKUP(F5723,'سجل المشتريات'!E:M,9,0),"غير مسجلة في المشتريات"))</f>
        <v/>
      </c>
      <c r="I5723" s="27" t="str">
        <f>_xlfn.IFNA(VLOOKUP(E5723,الاوردرات!$B$1:$C$600,2,0),"")</f>
        <v/>
      </c>
      <c r="J5723" s="63"/>
      <c r="L5723" s="125" t="str">
        <f>IF(F5723="","",_xlfn.IFNA((VLOOKUP(F5723,help!L:M,2,0))*G5723,"غير مسجلة في المشتريات"))</f>
        <v/>
      </c>
    </row>
    <row r="5724" spans="2:12" x14ac:dyDescent="0.2">
      <c r="B5724" s="14">
        <f>COUNTIFS($E$3:E5724,تقرير!$E$4)</f>
        <v>21</v>
      </c>
      <c r="C5724" s="48"/>
      <c r="D5724" s="48"/>
      <c r="E5724" s="48"/>
      <c r="F5724" s="50"/>
      <c r="G5724" s="51"/>
      <c r="H5724" s="128" t="str">
        <f>IF(F5724="","",_xlfn.IFNA(VLOOKUP(F5724,'سجل المشتريات'!E:M,9,0),"غير مسجلة في المشتريات"))</f>
        <v/>
      </c>
      <c r="I5724" s="27" t="str">
        <f>_xlfn.IFNA(VLOOKUP(E5724,الاوردرات!$B$1:$C$600,2,0),"")</f>
        <v/>
      </c>
      <c r="J5724" s="63"/>
      <c r="L5724" s="125" t="str">
        <f>IF(F5724="","",_xlfn.IFNA((VLOOKUP(F5724,help!L:M,2,0))*G5724,"غير مسجلة في المشتريات"))</f>
        <v/>
      </c>
    </row>
    <row r="5725" spans="2:12" x14ac:dyDescent="0.2">
      <c r="B5725" s="14">
        <f>COUNTIFS($E$3:E5725,تقرير!$E$4)</f>
        <v>21</v>
      </c>
      <c r="C5725" s="48"/>
      <c r="D5725" s="48"/>
      <c r="E5725" s="48"/>
      <c r="F5725" s="50"/>
      <c r="G5725" s="51"/>
      <c r="H5725" s="128" t="str">
        <f>IF(F5725="","",_xlfn.IFNA(VLOOKUP(F5725,'سجل المشتريات'!E:M,9,0),"غير مسجلة في المشتريات"))</f>
        <v/>
      </c>
      <c r="I5725" s="27" t="str">
        <f>_xlfn.IFNA(VLOOKUP(E5725,الاوردرات!$B$1:$C$600,2,0),"")</f>
        <v/>
      </c>
      <c r="J5725" s="63"/>
      <c r="L5725" s="125" t="str">
        <f>IF(F5725="","",_xlfn.IFNA((VLOOKUP(F5725,help!L:M,2,0))*G5725,"غير مسجلة في المشتريات"))</f>
        <v/>
      </c>
    </row>
    <row r="5726" spans="2:12" x14ac:dyDescent="0.2">
      <c r="B5726" s="14">
        <f>COUNTIFS($E$3:E5726,تقرير!$E$4)</f>
        <v>21</v>
      </c>
      <c r="C5726" s="48"/>
      <c r="D5726" s="48"/>
      <c r="E5726" s="48"/>
      <c r="F5726" s="50"/>
      <c r="G5726" s="51"/>
      <c r="H5726" s="128" t="str">
        <f>IF(F5726="","",_xlfn.IFNA(VLOOKUP(F5726,'سجل المشتريات'!E:M,9,0),"غير مسجلة في المشتريات"))</f>
        <v/>
      </c>
      <c r="I5726" s="27" t="str">
        <f>_xlfn.IFNA(VLOOKUP(E5726,الاوردرات!$B$1:$C$600,2,0),"")</f>
        <v/>
      </c>
      <c r="J5726" s="63"/>
      <c r="L5726" s="125" t="str">
        <f>IF(F5726="","",_xlfn.IFNA((VLOOKUP(F5726,help!L:M,2,0))*G5726,"غير مسجلة في المشتريات"))</f>
        <v/>
      </c>
    </row>
    <row r="5727" spans="2:12" x14ac:dyDescent="0.2">
      <c r="B5727" s="14">
        <f>COUNTIFS($E$3:E5727,تقرير!$E$4)</f>
        <v>21</v>
      </c>
      <c r="C5727" s="48"/>
      <c r="D5727" s="48"/>
      <c r="E5727" s="48"/>
      <c r="F5727" s="50"/>
      <c r="G5727" s="51"/>
      <c r="H5727" s="128" t="str">
        <f>IF(F5727="","",_xlfn.IFNA(VLOOKUP(F5727,'سجل المشتريات'!E:M,9,0),"غير مسجلة في المشتريات"))</f>
        <v/>
      </c>
      <c r="I5727" s="27" t="str">
        <f>_xlfn.IFNA(VLOOKUP(E5727,الاوردرات!$B$1:$C$600,2,0),"")</f>
        <v/>
      </c>
      <c r="J5727" s="63"/>
      <c r="L5727" s="125" t="str">
        <f>IF(F5727="","",_xlfn.IFNA((VLOOKUP(F5727,help!L:M,2,0))*G5727,"غير مسجلة في المشتريات"))</f>
        <v/>
      </c>
    </row>
    <row r="5728" spans="2:12" x14ac:dyDescent="0.2">
      <c r="B5728" s="14">
        <f>COUNTIFS($E$3:E5728,تقرير!$E$4)</f>
        <v>21</v>
      </c>
      <c r="C5728" s="48"/>
      <c r="D5728" s="48"/>
      <c r="E5728" s="48"/>
      <c r="F5728" s="50"/>
      <c r="G5728" s="51"/>
      <c r="H5728" s="128" t="str">
        <f>IF(F5728="","",_xlfn.IFNA(VLOOKUP(F5728,'سجل المشتريات'!E:M,9,0),"غير مسجلة في المشتريات"))</f>
        <v/>
      </c>
      <c r="I5728" s="27" t="str">
        <f>_xlfn.IFNA(VLOOKUP(E5728,الاوردرات!$B$1:$C$600,2,0),"")</f>
        <v/>
      </c>
      <c r="J5728" s="63"/>
      <c r="L5728" s="125" t="str">
        <f>IF(F5728="","",_xlfn.IFNA((VLOOKUP(F5728,help!L:M,2,0))*G5728,"غير مسجلة في المشتريات"))</f>
        <v/>
      </c>
    </row>
    <row r="5729" spans="2:12" x14ac:dyDescent="0.2">
      <c r="B5729" s="14">
        <f>COUNTIFS($E$3:E5729,تقرير!$E$4)</f>
        <v>21</v>
      </c>
      <c r="C5729" s="48"/>
      <c r="D5729" s="48"/>
      <c r="E5729" s="48"/>
      <c r="F5729" s="50"/>
      <c r="G5729" s="51"/>
      <c r="H5729" s="128" t="str">
        <f>IF(F5729="","",_xlfn.IFNA(VLOOKUP(F5729,'سجل المشتريات'!E:M,9,0),"غير مسجلة في المشتريات"))</f>
        <v/>
      </c>
      <c r="I5729" s="27" t="str">
        <f>_xlfn.IFNA(VLOOKUP(E5729,الاوردرات!$B$1:$C$600,2,0),"")</f>
        <v/>
      </c>
      <c r="J5729" s="63"/>
      <c r="L5729" s="125" t="str">
        <f>IF(F5729="","",_xlfn.IFNA((VLOOKUP(F5729,help!L:M,2,0))*G5729,"غير مسجلة في المشتريات"))</f>
        <v/>
      </c>
    </row>
    <row r="5730" spans="2:12" x14ac:dyDescent="0.2">
      <c r="B5730" s="14">
        <f>COUNTIFS($E$3:E5730,تقرير!$E$4)</f>
        <v>21</v>
      </c>
      <c r="C5730" s="48"/>
      <c r="D5730" s="48"/>
      <c r="E5730" s="48"/>
      <c r="F5730" s="50"/>
      <c r="G5730" s="51"/>
      <c r="H5730" s="128" t="str">
        <f>IF(F5730="","",_xlfn.IFNA(VLOOKUP(F5730,'سجل المشتريات'!E:M,9,0),"غير مسجلة في المشتريات"))</f>
        <v/>
      </c>
      <c r="I5730" s="27" t="str">
        <f>_xlfn.IFNA(VLOOKUP(E5730,الاوردرات!$B$1:$C$600,2,0),"")</f>
        <v/>
      </c>
      <c r="J5730" s="63"/>
      <c r="L5730" s="125" t="str">
        <f>IF(F5730="","",_xlfn.IFNA((VLOOKUP(F5730,help!L:M,2,0))*G5730,"غير مسجلة في المشتريات"))</f>
        <v/>
      </c>
    </row>
    <row r="5731" spans="2:12" x14ac:dyDescent="0.2">
      <c r="B5731" s="14">
        <f>COUNTIFS($E$3:E5731,تقرير!$E$4)</f>
        <v>21</v>
      </c>
      <c r="C5731" s="48"/>
      <c r="D5731" s="48"/>
      <c r="E5731" s="48"/>
      <c r="F5731" s="50"/>
      <c r="G5731" s="51"/>
      <c r="H5731" s="128" t="str">
        <f>IF(F5731="","",_xlfn.IFNA(VLOOKUP(F5731,'سجل المشتريات'!E:M,9,0),"غير مسجلة في المشتريات"))</f>
        <v/>
      </c>
      <c r="I5731" s="27" t="str">
        <f>_xlfn.IFNA(VLOOKUP(E5731,الاوردرات!$B$1:$C$600,2,0),"")</f>
        <v/>
      </c>
      <c r="J5731" s="63"/>
      <c r="L5731" s="125" t="str">
        <f>IF(F5731="","",_xlfn.IFNA((VLOOKUP(F5731,help!L:M,2,0))*G5731,"غير مسجلة في المشتريات"))</f>
        <v/>
      </c>
    </row>
    <row r="5732" spans="2:12" x14ac:dyDescent="0.2">
      <c r="B5732" s="14">
        <f>COUNTIFS($E$3:E5732,تقرير!$E$4)</f>
        <v>21</v>
      </c>
      <c r="C5732" s="48"/>
      <c r="D5732" s="48"/>
      <c r="E5732" s="48"/>
      <c r="F5732" s="50"/>
      <c r="G5732" s="51"/>
      <c r="H5732" s="128" t="str">
        <f>IF(F5732="","",_xlfn.IFNA(VLOOKUP(F5732,'سجل المشتريات'!E:M,9,0),"غير مسجلة في المشتريات"))</f>
        <v/>
      </c>
      <c r="I5732" s="27" t="str">
        <f>_xlfn.IFNA(VLOOKUP(E5732,الاوردرات!$B$1:$C$600,2,0),"")</f>
        <v/>
      </c>
      <c r="J5732" s="63"/>
      <c r="L5732" s="125" t="str">
        <f>IF(F5732="","",_xlfn.IFNA((VLOOKUP(F5732,help!L:M,2,0))*G5732,"غير مسجلة في المشتريات"))</f>
        <v/>
      </c>
    </row>
    <row r="5733" spans="2:12" x14ac:dyDescent="0.2">
      <c r="B5733" s="14">
        <f>COUNTIFS($E$3:E5733,تقرير!$E$4)</f>
        <v>21</v>
      </c>
      <c r="C5733" s="48"/>
      <c r="D5733" s="48"/>
      <c r="E5733" s="48"/>
      <c r="F5733" s="50"/>
      <c r="G5733" s="51"/>
      <c r="H5733" s="128" t="str">
        <f>IF(F5733="","",_xlfn.IFNA(VLOOKUP(F5733,'سجل المشتريات'!E:M,9,0),"غير مسجلة في المشتريات"))</f>
        <v/>
      </c>
      <c r="I5733" s="27" t="str">
        <f>_xlfn.IFNA(VLOOKUP(E5733,الاوردرات!$B$1:$C$600,2,0),"")</f>
        <v/>
      </c>
      <c r="J5733" s="63"/>
      <c r="L5733" s="125" t="str">
        <f>IF(F5733="","",_xlfn.IFNA((VLOOKUP(F5733,help!L:M,2,0))*G5733,"غير مسجلة في المشتريات"))</f>
        <v/>
      </c>
    </row>
    <row r="5734" spans="2:12" x14ac:dyDescent="0.2">
      <c r="B5734" s="14">
        <f>COUNTIFS($E$3:E5734,تقرير!$E$4)</f>
        <v>21</v>
      </c>
      <c r="C5734" s="48"/>
      <c r="D5734" s="48"/>
      <c r="E5734" s="48"/>
      <c r="F5734" s="50"/>
      <c r="G5734" s="51"/>
      <c r="H5734" s="128" t="str">
        <f>IF(F5734="","",_xlfn.IFNA(VLOOKUP(F5734,'سجل المشتريات'!E:M,9,0),"غير مسجلة في المشتريات"))</f>
        <v/>
      </c>
      <c r="I5734" s="27" t="str">
        <f>_xlfn.IFNA(VLOOKUP(E5734,الاوردرات!$B$1:$C$600,2,0),"")</f>
        <v/>
      </c>
      <c r="J5734" s="63"/>
      <c r="L5734" s="125" t="str">
        <f>IF(F5734="","",_xlfn.IFNA((VLOOKUP(F5734,help!L:M,2,0))*G5734,"غير مسجلة في المشتريات"))</f>
        <v/>
      </c>
    </row>
    <row r="5735" spans="2:12" x14ac:dyDescent="0.2">
      <c r="B5735" s="14">
        <f>COUNTIFS($E$3:E5735,تقرير!$E$4)</f>
        <v>21</v>
      </c>
      <c r="C5735" s="48"/>
      <c r="D5735" s="48"/>
      <c r="E5735" s="48"/>
      <c r="F5735" s="50"/>
      <c r="G5735" s="51"/>
      <c r="H5735" s="128" t="str">
        <f>IF(F5735="","",_xlfn.IFNA(VLOOKUP(F5735,'سجل المشتريات'!E:M,9,0),"غير مسجلة في المشتريات"))</f>
        <v/>
      </c>
      <c r="I5735" s="27" t="str">
        <f>_xlfn.IFNA(VLOOKUP(E5735,الاوردرات!$B$1:$C$600,2,0),"")</f>
        <v/>
      </c>
      <c r="J5735" s="63"/>
      <c r="L5735" s="125" t="str">
        <f>IF(F5735="","",_xlfn.IFNA((VLOOKUP(F5735,help!L:M,2,0))*G5735,"غير مسجلة في المشتريات"))</f>
        <v/>
      </c>
    </row>
    <row r="5736" spans="2:12" x14ac:dyDescent="0.2">
      <c r="B5736" s="14">
        <f>COUNTIFS($E$3:E5736,تقرير!$E$4)</f>
        <v>21</v>
      </c>
      <c r="C5736" s="48"/>
      <c r="D5736" s="48"/>
      <c r="E5736" s="48"/>
      <c r="F5736" s="50"/>
      <c r="G5736" s="51"/>
      <c r="H5736" s="128" t="str">
        <f>IF(F5736="","",_xlfn.IFNA(VLOOKUP(F5736,'سجل المشتريات'!E:M,9,0),"غير مسجلة في المشتريات"))</f>
        <v/>
      </c>
      <c r="I5736" s="27" t="str">
        <f>_xlfn.IFNA(VLOOKUP(E5736,الاوردرات!$B$1:$C$600,2,0),"")</f>
        <v/>
      </c>
      <c r="J5736" s="63"/>
      <c r="L5736" s="125" t="str">
        <f>IF(F5736="","",_xlfn.IFNA((VLOOKUP(F5736,help!L:M,2,0))*G5736,"غير مسجلة في المشتريات"))</f>
        <v/>
      </c>
    </row>
    <row r="5737" spans="2:12" x14ac:dyDescent="0.2">
      <c r="B5737" s="14">
        <f>COUNTIFS($E$3:E5737,تقرير!$E$4)</f>
        <v>21</v>
      </c>
      <c r="C5737" s="48"/>
      <c r="D5737" s="48"/>
      <c r="E5737" s="48"/>
      <c r="F5737" s="50"/>
      <c r="G5737" s="51"/>
      <c r="H5737" s="128" t="str">
        <f>IF(F5737="","",_xlfn.IFNA(VLOOKUP(F5737,'سجل المشتريات'!E:M,9,0),"غير مسجلة في المشتريات"))</f>
        <v/>
      </c>
      <c r="I5737" s="27" t="str">
        <f>_xlfn.IFNA(VLOOKUP(E5737,الاوردرات!$B$1:$C$600,2,0),"")</f>
        <v/>
      </c>
      <c r="J5737" s="63"/>
      <c r="L5737" s="125" t="str">
        <f>IF(F5737="","",_xlfn.IFNA((VLOOKUP(F5737,help!L:M,2,0))*G5737,"غير مسجلة في المشتريات"))</f>
        <v/>
      </c>
    </row>
    <row r="5738" spans="2:12" x14ac:dyDescent="0.2">
      <c r="B5738" s="14">
        <f>COUNTIFS($E$3:E5738,تقرير!$E$4)</f>
        <v>21</v>
      </c>
      <c r="C5738" s="48"/>
      <c r="D5738" s="48"/>
      <c r="E5738" s="48"/>
      <c r="F5738" s="50"/>
      <c r="G5738" s="51"/>
      <c r="H5738" s="128" t="str">
        <f>IF(F5738="","",_xlfn.IFNA(VLOOKUP(F5738,'سجل المشتريات'!E:M,9,0),"غير مسجلة في المشتريات"))</f>
        <v/>
      </c>
      <c r="I5738" s="27" t="str">
        <f>_xlfn.IFNA(VLOOKUP(E5738,الاوردرات!$B$1:$C$600,2,0),"")</f>
        <v/>
      </c>
      <c r="J5738" s="63"/>
      <c r="L5738" s="125" t="str">
        <f>IF(F5738="","",_xlfn.IFNA((VLOOKUP(F5738,help!L:M,2,0))*G5738,"غير مسجلة في المشتريات"))</f>
        <v/>
      </c>
    </row>
    <row r="5739" spans="2:12" x14ac:dyDescent="0.2">
      <c r="B5739" s="14">
        <f>COUNTIFS($E$3:E5739,تقرير!$E$4)</f>
        <v>21</v>
      </c>
      <c r="C5739" s="48"/>
      <c r="D5739" s="48"/>
      <c r="E5739" s="48"/>
      <c r="F5739" s="50"/>
      <c r="G5739" s="51"/>
      <c r="H5739" s="128" t="str">
        <f>IF(F5739="","",_xlfn.IFNA(VLOOKUP(F5739,'سجل المشتريات'!E:M,9,0),"غير مسجلة في المشتريات"))</f>
        <v/>
      </c>
      <c r="I5739" s="27" t="str">
        <f>_xlfn.IFNA(VLOOKUP(E5739,الاوردرات!$B$1:$C$600,2,0),"")</f>
        <v/>
      </c>
      <c r="J5739" s="63"/>
      <c r="L5739" s="125" t="str">
        <f>IF(F5739="","",_xlfn.IFNA((VLOOKUP(F5739,help!L:M,2,0))*G5739,"غير مسجلة في المشتريات"))</f>
        <v/>
      </c>
    </row>
    <row r="5740" spans="2:12" x14ac:dyDescent="0.2">
      <c r="B5740" s="14">
        <f>COUNTIFS($E$3:E5740,تقرير!$E$4)</f>
        <v>21</v>
      </c>
      <c r="C5740" s="48"/>
      <c r="D5740" s="48"/>
      <c r="E5740" s="48"/>
      <c r="F5740" s="50"/>
      <c r="G5740" s="51"/>
      <c r="H5740" s="128" t="str">
        <f>IF(F5740="","",_xlfn.IFNA(VLOOKUP(F5740,'سجل المشتريات'!E:M,9,0),"غير مسجلة في المشتريات"))</f>
        <v/>
      </c>
      <c r="I5740" s="27" t="str">
        <f>_xlfn.IFNA(VLOOKUP(E5740,الاوردرات!$B$1:$C$600,2,0),"")</f>
        <v/>
      </c>
      <c r="J5740" s="63"/>
      <c r="L5740" s="125" t="str">
        <f>IF(F5740="","",_xlfn.IFNA((VLOOKUP(F5740,help!L:M,2,0))*G5740,"غير مسجلة في المشتريات"))</f>
        <v/>
      </c>
    </row>
    <row r="5741" spans="2:12" x14ac:dyDescent="0.2">
      <c r="B5741" s="14">
        <f>COUNTIFS($E$3:E5741,تقرير!$E$4)</f>
        <v>21</v>
      </c>
      <c r="C5741" s="48"/>
      <c r="D5741" s="48"/>
      <c r="E5741" s="48"/>
      <c r="F5741" s="50"/>
      <c r="G5741" s="51"/>
      <c r="H5741" s="128" t="str">
        <f>IF(F5741="","",_xlfn.IFNA(VLOOKUP(F5741,'سجل المشتريات'!E:M,9,0),"غير مسجلة في المشتريات"))</f>
        <v/>
      </c>
      <c r="I5741" s="27" t="str">
        <f>_xlfn.IFNA(VLOOKUP(E5741,الاوردرات!$B$1:$C$600,2,0),"")</f>
        <v/>
      </c>
      <c r="J5741" s="63"/>
      <c r="L5741" s="125" t="str">
        <f>IF(F5741="","",_xlfn.IFNA((VLOOKUP(F5741,help!L:M,2,0))*G5741,"غير مسجلة في المشتريات"))</f>
        <v/>
      </c>
    </row>
    <row r="5742" spans="2:12" x14ac:dyDescent="0.2">
      <c r="B5742" s="14">
        <f>COUNTIFS($E$3:E5742,تقرير!$E$4)</f>
        <v>21</v>
      </c>
      <c r="C5742" s="48"/>
      <c r="D5742" s="48"/>
      <c r="E5742" s="48"/>
      <c r="F5742" s="50"/>
      <c r="G5742" s="51"/>
      <c r="H5742" s="128" t="str">
        <f>IF(F5742="","",_xlfn.IFNA(VLOOKUP(F5742,'سجل المشتريات'!E:M,9,0),"غير مسجلة في المشتريات"))</f>
        <v/>
      </c>
      <c r="I5742" s="27" t="str">
        <f>_xlfn.IFNA(VLOOKUP(E5742,الاوردرات!$B$1:$C$600,2,0),"")</f>
        <v/>
      </c>
      <c r="J5742" s="63"/>
      <c r="L5742" s="125" t="str">
        <f>IF(F5742="","",_xlfn.IFNA((VLOOKUP(F5742,help!L:M,2,0))*G5742,"غير مسجلة في المشتريات"))</f>
        <v/>
      </c>
    </row>
    <row r="5743" spans="2:12" x14ac:dyDescent="0.2">
      <c r="B5743" s="14">
        <f>COUNTIFS($E$3:E5743,تقرير!$E$4)</f>
        <v>21</v>
      </c>
      <c r="C5743" s="48"/>
      <c r="D5743" s="48"/>
      <c r="E5743" s="48"/>
      <c r="F5743" s="50"/>
      <c r="G5743" s="51"/>
      <c r="H5743" s="128" t="str">
        <f>IF(F5743="","",_xlfn.IFNA(VLOOKUP(F5743,'سجل المشتريات'!E:M,9,0),"غير مسجلة في المشتريات"))</f>
        <v/>
      </c>
      <c r="I5743" s="27" t="str">
        <f>_xlfn.IFNA(VLOOKUP(E5743,الاوردرات!$B$1:$C$600,2,0),"")</f>
        <v/>
      </c>
      <c r="J5743" s="63"/>
      <c r="L5743" s="125" t="str">
        <f>IF(F5743="","",_xlfn.IFNA((VLOOKUP(F5743,help!L:M,2,0))*G5743,"غير مسجلة في المشتريات"))</f>
        <v/>
      </c>
    </row>
    <row r="5744" spans="2:12" x14ac:dyDescent="0.2">
      <c r="B5744" s="14">
        <f>COUNTIFS($E$3:E5744,تقرير!$E$4)</f>
        <v>21</v>
      </c>
      <c r="C5744" s="48"/>
      <c r="D5744" s="48"/>
      <c r="E5744" s="48"/>
      <c r="F5744" s="50"/>
      <c r="G5744" s="51"/>
      <c r="H5744" s="128" t="str">
        <f>IF(F5744="","",_xlfn.IFNA(VLOOKUP(F5744,'سجل المشتريات'!E:M,9,0),"غير مسجلة في المشتريات"))</f>
        <v/>
      </c>
      <c r="I5744" s="27" t="str">
        <f>_xlfn.IFNA(VLOOKUP(E5744,الاوردرات!$B$1:$C$600,2,0),"")</f>
        <v/>
      </c>
      <c r="J5744" s="63"/>
      <c r="L5744" s="125" t="str">
        <f>IF(F5744="","",_xlfn.IFNA((VLOOKUP(F5744,help!L:M,2,0))*G5744,"غير مسجلة في المشتريات"))</f>
        <v/>
      </c>
    </row>
    <row r="5745" spans="2:12" x14ac:dyDescent="0.2">
      <c r="B5745" s="14">
        <f>COUNTIFS($E$3:E5745,تقرير!$E$4)</f>
        <v>21</v>
      </c>
      <c r="C5745" s="48"/>
      <c r="D5745" s="48"/>
      <c r="E5745" s="48"/>
      <c r="F5745" s="50"/>
      <c r="G5745" s="51"/>
      <c r="H5745" s="128" t="str">
        <f>IF(F5745="","",_xlfn.IFNA(VLOOKUP(F5745,'سجل المشتريات'!E:M,9,0),"غير مسجلة في المشتريات"))</f>
        <v/>
      </c>
      <c r="I5745" s="27" t="str">
        <f>_xlfn.IFNA(VLOOKUP(E5745,الاوردرات!$B$1:$C$600,2,0),"")</f>
        <v/>
      </c>
      <c r="J5745" s="63"/>
      <c r="L5745" s="125" t="str">
        <f>IF(F5745="","",_xlfn.IFNA((VLOOKUP(F5745,help!L:M,2,0))*G5745,"غير مسجلة في المشتريات"))</f>
        <v/>
      </c>
    </row>
    <row r="5746" spans="2:12" x14ac:dyDescent="0.2">
      <c r="B5746" s="14">
        <f>COUNTIFS($E$3:E5746,تقرير!$E$4)</f>
        <v>21</v>
      </c>
      <c r="C5746" s="48"/>
      <c r="D5746" s="48"/>
      <c r="E5746" s="48"/>
      <c r="F5746" s="50"/>
      <c r="G5746" s="51"/>
      <c r="H5746" s="128" t="str">
        <f>IF(F5746="","",_xlfn.IFNA(VLOOKUP(F5746,'سجل المشتريات'!E:M,9,0),"غير مسجلة في المشتريات"))</f>
        <v/>
      </c>
      <c r="I5746" s="27" t="str">
        <f>_xlfn.IFNA(VLOOKUP(E5746,الاوردرات!$B$1:$C$600,2,0),"")</f>
        <v/>
      </c>
      <c r="J5746" s="63"/>
      <c r="L5746" s="125" t="str">
        <f>IF(F5746="","",_xlfn.IFNA((VLOOKUP(F5746,help!L:M,2,0))*G5746,"غير مسجلة في المشتريات"))</f>
        <v/>
      </c>
    </row>
    <row r="5747" spans="2:12" x14ac:dyDescent="0.2">
      <c r="B5747" s="14">
        <f>COUNTIFS($E$3:E5747,تقرير!$E$4)</f>
        <v>21</v>
      </c>
      <c r="C5747" s="48"/>
      <c r="D5747" s="48"/>
      <c r="E5747" s="48"/>
      <c r="F5747" s="50"/>
      <c r="G5747" s="51"/>
      <c r="H5747" s="128" t="str">
        <f>IF(F5747="","",_xlfn.IFNA(VLOOKUP(F5747,'سجل المشتريات'!E:M,9,0),"غير مسجلة في المشتريات"))</f>
        <v/>
      </c>
      <c r="I5747" s="27" t="str">
        <f>_xlfn.IFNA(VLOOKUP(E5747,الاوردرات!$B$1:$C$600,2,0),"")</f>
        <v/>
      </c>
      <c r="J5747" s="63"/>
      <c r="L5747" s="125" t="str">
        <f>IF(F5747="","",_xlfn.IFNA((VLOOKUP(F5747,help!L:M,2,0))*G5747,"غير مسجلة في المشتريات"))</f>
        <v/>
      </c>
    </row>
    <row r="5748" spans="2:12" x14ac:dyDescent="0.2">
      <c r="B5748" s="14">
        <f>COUNTIFS($E$3:E5748,تقرير!$E$4)</f>
        <v>21</v>
      </c>
      <c r="C5748" s="48"/>
      <c r="D5748" s="48"/>
      <c r="E5748" s="48"/>
      <c r="F5748" s="50"/>
      <c r="G5748" s="51"/>
      <c r="H5748" s="128" t="str">
        <f>IF(F5748="","",_xlfn.IFNA(VLOOKUP(F5748,'سجل المشتريات'!E:M,9,0),"غير مسجلة في المشتريات"))</f>
        <v/>
      </c>
      <c r="I5748" s="27" t="str">
        <f>_xlfn.IFNA(VLOOKUP(E5748,الاوردرات!$B$1:$C$600,2,0),"")</f>
        <v/>
      </c>
      <c r="J5748" s="63"/>
      <c r="L5748" s="125" t="str">
        <f>IF(F5748="","",_xlfn.IFNA((VLOOKUP(F5748,help!L:M,2,0))*G5748,"غير مسجلة في المشتريات"))</f>
        <v/>
      </c>
    </row>
    <row r="5749" spans="2:12" x14ac:dyDescent="0.2">
      <c r="B5749" s="14">
        <f>COUNTIFS($E$3:E5749,تقرير!$E$4)</f>
        <v>21</v>
      </c>
      <c r="C5749" s="48"/>
      <c r="D5749" s="48"/>
      <c r="E5749" s="48"/>
      <c r="F5749" s="50"/>
      <c r="G5749" s="51"/>
      <c r="H5749" s="128" t="str">
        <f>IF(F5749="","",_xlfn.IFNA(VLOOKUP(F5749,'سجل المشتريات'!E:M,9,0),"غير مسجلة في المشتريات"))</f>
        <v/>
      </c>
      <c r="I5749" s="27" t="str">
        <f>_xlfn.IFNA(VLOOKUP(E5749,الاوردرات!$B$1:$C$600,2,0),"")</f>
        <v/>
      </c>
      <c r="J5749" s="63"/>
      <c r="L5749" s="125" t="str">
        <f>IF(F5749="","",_xlfn.IFNA((VLOOKUP(F5749,help!L:M,2,0))*G5749,"غير مسجلة في المشتريات"))</f>
        <v/>
      </c>
    </row>
    <row r="5750" spans="2:12" x14ac:dyDescent="0.2">
      <c r="B5750" s="14">
        <f>COUNTIFS($E$3:E5750,تقرير!$E$4)</f>
        <v>21</v>
      </c>
      <c r="C5750" s="48"/>
      <c r="D5750" s="48"/>
      <c r="E5750" s="48"/>
      <c r="F5750" s="50"/>
      <c r="G5750" s="51"/>
      <c r="H5750" s="128" t="str">
        <f>IF(F5750="","",_xlfn.IFNA(VLOOKUP(F5750,'سجل المشتريات'!E:M,9,0),"غير مسجلة في المشتريات"))</f>
        <v/>
      </c>
      <c r="I5750" s="27" t="str">
        <f>_xlfn.IFNA(VLOOKUP(E5750,الاوردرات!$B$1:$C$600,2,0),"")</f>
        <v/>
      </c>
      <c r="J5750" s="63"/>
      <c r="L5750" s="125" t="str">
        <f>IF(F5750="","",_xlfn.IFNA((VLOOKUP(F5750,help!L:M,2,0))*G5750,"غير مسجلة في المشتريات"))</f>
        <v/>
      </c>
    </row>
    <row r="5751" spans="2:12" x14ac:dyDescent="0.2">
      <c r="B5751" s="14">
        <f>COUNTIFS($E$3:E5751,تقرير!$E$4)</f>
        <v>21</v>
      </c>
      <c r="C5751" s="48"/>
      <c r="D5751" s="48"/>
      <c r="E5751" s="48"/>
      <c r="F5751" s="50"/>
      <c r="G5751" s="51"/>
      <c r="H5751" s="128" t="str">
        <f>IF(F5751="","",_xlfn.IFNA(VLOOKUP(F5751,'سجل المشتريات'!E:M,9,0),"غير مسجلة في المشتريات"))</f>
        <v/>
      </c>
      <c r="I5751" s="27" t="str">
        <f>_xlfn.IFNA(VLOOKUP(E5751,الاوردرات!$B$1:$C$600,2,0),"")</f>
        <v/>
      </c>
      <c r="J5751" s="63"/>
      <c r="L5751" s="125" t="str">
        <f>IF(F5751="","",_xlfn.IFNA((VLOOKUP(F5751,help!L:M,2,0))*G5751,"غير مسجلة في المشتريات"))</f>
        <v/>
      </c>
    </row>
    <row r="5752" spans="2:12" x14ac:dyDescent="0.2">
      <c r="B5752" s="14">
        <f>COUNTIFS($E$3:E5752,تقرير!$E$4)</f>
        <v>21</v>
      </c>
      <c r="C5752" s="48"/>
      <c r="D5752" s="48"/>
      <c r="E5752" s="48"/>
      <c r="F5752" s="50"/>
      <c r="G5752" s="51"/>
      <c r="H5752" s="128" t="str">
        <f>IF(F5752="","",_xlfn.IFNA(VLOOKUP(F5752,'سجل المشتريات'!E:M,9,0),"غير مسجلة في المشتريات"))</f>
        <v/>
      </c>
      <c r="I5752" s="27" t="str">
        <f>_xlfn.IFNA(VLOOKUP(E5752,الاوردرات!$B$1:$C$600,2,0),"")</f>
        <v/>
      </c>
      <c r="J5752" s="63"/>
      <c r="L5752" s="125" t="str">
        <f>IF(F5752="","",_xlfn.IFNA((VLOOKUP(F5752,help!L:M,2,0))*G5752,"غير مسجلة في المشتريات"))</f>
        <v/>
      </c>
    </row>
    <row r="5753" spans="2:12" x14ac:dyDescent="0.2">
      <c r="B5753" s="14">
        <f>COUNTIFS($E$3:E5753,تقرير!$E$4)</f>
        <v>21</v>
      </c>
      <c r="C5753" s="48"/>
      <c r="D5753" s="48"/>
      <c r="E5753" s="48"/>
      <c r="F5753" s="50"/>
      <c r="G5753" s="51"/>
      <c r="H5753" s="128" t="str">
        <f>IF(F5753="","",_xlfn.IFNA(VLOOKUP(F5753,'سجل المشتريات'!E:M,9,0),"غير مسجلة في المشتريات"))</f>
        <v/>
      </c>
      <c r="I5753" s="27" t="str">
        <f>_xlfn.IFNA(VLOOKUP(E5753,الاوردرات!$B$1:$C$600,2,0),"")</f>
        <v/>
      </c>
      <c r="J5753" s="63"/>
      <c r="L5753" s="125" t="str">
        <f>IF(F5753="","",_xlfn.IFNA((VLOOKUP(F5753,help!L:M,2,0))*G5753,"غير مسجلة في المشتريات"))</f>
        <v/>
      </c>
    </row>
    <row r="5754" spans="2:12" x14ac:dyDescent="0.2">
      <c r="B5754" s="14">
        <f>COUNTIFS($E$3:E5754,تقرير!$E$4)</f>
        <v>21</v>
      </c>
      <c r="C5754" s="48"/>
      <c r="D5754" s="48"/>
      <c r="E5754" s="48"/>
      <c r="F5754" s="50"/>
      <c r="G5754" s="51"/>
      <c r="H5754" s="128" t="str">
        <f>IF(F5754="","",_xlfn.IFNA(VLOOKUP(F5754,'سجل المشتريات'!E:M,9,0),"غير مسجلة في المشتريات"))</f>
        <v/>
      </c>
      <c r="I5754" s="27" t="str">
        <f>_xlfn.IFNA(VLOOKUP(E5754,الاوردرات!$B$1:$C$600,2,0),"")</f>
        <v/>
      </c>
      <c r="J5754" s="63"/>
      <c r="L5754" s="125" t="str">
        <f>IF(F5754="","",_xlfn.IFNA((VLOOKUP(F5754,help!L:M,2,0))*G5754,"غير مسجلة في المشتريات"))</f>
        <v/>
      </c>
    </row>
    <row r="5755" spans="2:12" x14ac:dyDescent="0.2">
      <c r="B5755" s="14">
        <f>COUNTIFS($E$3:E5755,تقرير!$E$4)</f>
        <v>21</v>
      </c>
      <c r="C5755" s="48"/>
      <c r="D5755" s="48"/>
      <c r="E5755" s="48"/>
      <c r="F5755" s="50"/>
      <c r="G5755" s="51"/>
      <c r="H5755" s="128" t="str">
        <f>IF(F5755="","",_xlfn.IFNA(VLOOKUP(F5755,'سجل المشتريات'!E:M,9,0),"غير مسجلة في المشتريات"))</f>
        <v/>
      </c>
      <c r="I5755" s="27" t="str">
        <f>_xlfn.IFNA(VLOOKUP(E5755,الاوردرات!$B$1:$C$600,2,0),"")</f>
        <v/>
      </c>
      <c r="J5755" s="63"/>
      <c r="L5755" s="125" t="str">
        <f>IF(F5755="","",_xlfn.IFNA((VLOOKUP(F5755,help!L:M,2,0))*G5755,"غير مسجلة في المشتريات"))</f>
        <v/>
      </c>
    </row>
    <row r="5756" spans="2:12" x14ac:dyDescent="0.2">
      <c r="B5756" s="14">
        <f>COUNTIFS($E$3:E5756,تقرير!$E$4)</f>
        <v>21</v>
      </c>
      <c r="C5756" s="48"/>
      <c r="D5756" s="48"/>
      <c r="E5756" s="48"/>
      <c r="F5756" s="50"/>
      <c r="G5756" s="51"/>
      <c r="H5756" s="128" t="str">
        <f>IF(F5756="","",_xlfn.IFNA(VLOOKUP(F5756,'سجل المشتريات'!E:M,9,0),"غير مسجلة في المشتريات"))</f>
        <v/>
      </c>
      <c r="I5756" s="27" t="str">
        <f>_xlfn.IFNA(VLOOKUP(E5756,الاوردرات!$B$1:$C$600,2,0),"")</f>
        <v/>
      </c>
      <c r="J5756" s="63"/>
      <c r="L5756" s="125" t="str">
        <f>IF(F5756="","",_xlfn.IFNA((VLOOKUP(F5756,help!L:M,2,0))*G5756,"غير مسجلة في المشتريات"))</f>
        <v/>
      </c>
    </row>
    <row r="5757" spans="2:12" x14ac:dyDescent="0.2">
      <c r="B5757" s="14">
        <f>COUNTIFS($E$3:E5757,تقرير!$E$4)</f>
        <v>21</v>
      </c>
      <c r="C5757" s="48"/>
      <c r="D5757" s="48"/>
      <c r="E5757" s="48"/>
      <c r="F5757" s="50"/>
      <c r="G5757" s="51"/>
      <c r="H5757" s="128" t="str">
        <f>IF(F5757="","",_xlfn.IFNA(VLOOKUP(F5757,'سجل المشتريات'!E:M,9,0),"غير مسجلة في المشتريات"))</f>
        <v/>
      </c>
      <c r="I5757" s="27" t="str">
        <f>_xlfn.IFNA(VLOOKUP(E5757,الاوردرات!$B$1:$C$600,2,0),"")</f>
        <v/>
      </c>
      <c r="J5757" s="63"/>
      <c r="L5757" s="125" t="str">
        <f>IF(F5757="","",_xlfn.IFNA((VLOOKUP(F5757,help!L:M,2,0))*G5757,"غير مسجلة في المشتريات"))</f>
        <v/>
      </c>
    </row>
    <row r="5758" spans="2:12" x14ac:dyDescent="0.2">
      <c r="B5758" s="14">
        <f>COUNTIFS($E$3:E5758,تقرير!$E$4)</f>
        <v>21</v>
      </c>
      <c r="C5758" s="48"/>
      <c r="D5758" s="48"/>
      <c r="E5758" s="48"/>
      <c r="F5758" s="50"/>
      <c r="G5758" s="51"/>
      <c r="H5758" s="128" t="str">
        <f>IF(F5758="","",_xlfn.IFNA(VLOOKUP(F5758,'سجل المشتريات'!E:M,9,0),"غير مسجلة في المشتريات"))</f>
        <v/>
      </c>
      <c r="I5758" s="27" t="str">
        <f>_xlfn.IFNA(VLOOKUP(E5758,الاوردرات!$B$1:$C$600,2,0),"")</f>
        <v/>
      </c>
      <c r="J5758" s="63"/>
      <c r="L5758" s="125" t="str">
        <f>IF(F5758="","",_xlfn.IFNA((VLOOKUP(F5758,help!L:M,2,0))*G5758,"غير مسجلة في المشتريات"))</f>
        <v/>
      </c>
    </row>
    <row r="5759" spans="2:12" x14ac:dyDescent="0.2">
      <c r="B5759" s="14">
        <f>COUNTIFS($E$3:E5759,تقرير!$E$4)</f>
        <v>21</v>
      </c>
      <c r="C5759" s="48"/>
      <c r="D5759" s="48"/>
      <c r="E5759" s="48"/>
      <c r="F5759" s="50"/>
      <c r="G5759" s="51"/>
      <c r="H5759" s="128" t="str">
        <f>IF(F5759="","",_xlfn.IFNA(VLOOKUP(F5759,'سجل المشتريات'!E:M,9,0),"غير مسجلة في المشتريات"))</f>
        <v/>
      </c>
      <c r="I5759" s="27" t="str">
        <f>_xlfn.IFNA(VLOOKUP(E5759,الاوردرات!$B$1:$C$600,2,0),"")</f>
        <v/>
      </c>
      <c r="J5759" s="63"/>
      <c r="L5759" s="125" t="str">
        <f>IF(F5759="","",_xlfn.IFNA((VLOOKUP(F5759,help!L:M,2,0))*G5759,"غير مسجلة في المشتريات"))</f>
        <v/>
      </c>
    </row>
    <row r="5760" spans="2:12" x14ac:dyDescent="0.2">
      <c r="B5760" s="14">
        <f>COUNTIFS($E$3:E5760,تقرير!$E$4)</f>
        <v>21</v>
      </c>
      <c r="C5760" s="48"/>
      <c r="D5760" s="48"/>
      <c r="E5760" s="48"/>
      <c r="F5760" s="50"/>
      <c r="G5760" s="51"/>
      <c r="H5760" s="128" t="str">
        <f>IF(F5760="","",_xlfn.IFNA(VLOOKUP(F5760,'سجل المشتريات'!E:M,9,0),"غير مسجلة في المشتريات"))</f>
        <v/>
      </c>
      <c r="I5760" s="27" t="str">
        <f>_xlfn.IFNA(VLOOKUP(E5760,الاوردرات!$B$1:$C$600,2,0),"")</f>
        <v/>
      </c>
      <c r="J5760" s="63"/>
      <c r="L5760" s="125" t="str">
        <f>IF(F5760="","",_xlfn.IFNA((VLOOKUP(F5760,help!L:M,2,0))*G5760,"غير مسجلة في المشتريات"))</f>
        <v/>
      </c>
    </row>
    <row r="5761" spans="2:12" x14ac:dyDescent="0.2">
      <c r="B5761" s="14">
        <f>COUNTIFS($E$3:E5761,تقرير!$E$4)</f>
        <v>21</v>
      </c>
      <c r="C5761" s="48"/>
      <c r="D5761" s="48"/>
      <c r="E5761" s="48"/>
      <c r="F5761" s="50"/>
      <c r="G5761" s="51"/>
      <c r="H5761" s="128" t="str">
        <f>IF(F5761="","",_xlfn.IFNA(VLOOKUP(F5761,'سجل المشتريات'!E:M,9,0),"غير مسجلة في المشتريات"))</f>
        <v/>
      </c>
      <c r="I5761" s="27" t="str">
        <f>_xlfn.IFNA(VLOOKUP(E5761,الاوردرات!$B$1:$C$600,2,0),"")</f>
        <v/>
      </c>
      <c r="J5761" s="63"/>
      <c r="L5761" s="125" t="str">
        <f>IF(F5761="","",_xlfn.IFNA((VLOOKUP(F5761,help!L:M,2,0))*G5761,"غير مسجلة في المشتريات"))</f>
        <v/>
      </c>
    </row>
    <row r="5762" spans="2:12" x14ac:dyDescent="0.2">
      <c r="B5762" s="14">
        <f>COUNTIFS($E$3:E5762,تقرير!$E$4)</f>
        <v>21</v>
      </c>
      <c r="C5762" s="48"/>
      <c r="D5762" s="48"/>
      <c r="E5762" s="48"/>
      <c r="F5762" s="50"/>
      <c r="G5762" s="51"/>
      <c r="H5762" s="128" t="str">
        <f>IF(F5762="","",_xlfn.IFNA(VLOOKUP(F5762,'سجل المشتريات'!E:M,9,0),"غير مسجلة في المشتريات"))</f>
        <v/>
      </c>
      <c r="I5762" s="27" t="str">
        <f>_xlfn.IFNA(VLOOKUP(E5762,الاوردرات!$B$1:$C$600,2,0),"")</f>
        <v/>
      </c>
      <c r="J5762" s="63"/>
      <c r="L5762" s="125" t="str">
        <f>IF(F5762="","",_xlfn.IFNA((VLOOKUP(F5762,help!L:M,2,0))*G5762,"غير مسجلة في المشتريات"))</f>
        <v/>
      </c>
    </row>
    <row r="5763" spans="2:12" x14ac:dyDescent="0.2">
      <c r="B5763" s="14">
        <f>COUNTIFS($E$3:E5763,تقرير!$E$4)</f>
        <v>21</v>
      </c>
      <c r="C5763" s="48"/>
      <c r="D5763" s="48"/>
      <c r="E5763" s="48"/>
      <c r="F5763" s="50"/>
      <c r="G5763" s="51"/>
      <c r="H5763" s="128" t="str">
        <f>IF(F5763="","",_xlfn.IFNA(VLOOKUP(F5763,'سجل المشتريات'!E:M,9,0),"غير مسجلة في المشتريات"))</f>
        <v/>
      </c>
      <c r="I5763" s="27" t="str">
        <f>_xlfn.IFNA(VLOOKUP(E5763,الاوردرات!$B$1:$C$600,2,0),"")</f>
        <v/>
      </c>
      <c r="J5763" s="63"/>
      <c r="L5763" s="125" t="str">
        <f>IF(F5763="","",_xlfn.IFNA((VLOOKUP(F5763,help!L:M,2,0))*G5763,"غير مسجلة في المشتريات"))</f>
        <v/>
      </c>
    </row>
    <row r="5764" spans="2:12" x14ac:dyDescent="0.2">
      <c r="B5764" s="14">
        <f>COUNTIFS($E$3:E5764,تقرير!$E$4)</f>
        <v>21</v>
      </c>
      <c r="C5764" s="48"/>
      <c r="D5764" s="48"/>
      <c r="E5764" s="48"/>
      <c r="F5764" s="50"/>
      <c r="G5764" s="51"/>
      <c r="H5764" s="128" t="str">
        <f>IF(F5764="","",_xlfn.IFNA(VLOOKUP(F5764,'سجل المشتريات'!E:M,9,0),"غير مسجلة في المشتريات"))</f>
        <v/>
      </c>
      <c r="I5764" s="27" t="str">
        <f>_xlfn.IFNA(VLOOKUP(E5764,الاوردرات!$B$1:$C$600,2,0),"")</f>
        <v/>
      </c>
      <c r="J5764" s="63"/>
      <c r="L5764" s="125" t="str">
        <f>IF(F5764="","",_xlfn.IFNA((VLOOKUP(F5764,help!L:M,2,0))*G5764,"غير مسجلة في المشتريات"))</f>
        <v/>
      </c>
    </row>
    <row r="5765" spans="2:12" x14ac:dyDescent="0.2">
      <c r="B5765" s="14">
        <f>COUNTIFS($E$3:E5765,تقرير!$E$4)</f>
        <v>21</v>
      </c>
      <c r="C5765" s="48"/>
      <c r="D5765" s="48"/>
      <c r="E5765" s="48"/>
      <c r="F5765" s="50"/>
      <c r="G5765" s="51"/>
      <c r="H5765" s="128" t="str">
        <f>IF(F5765="","",_xlfn.IFNA(VLOOKUP(F5765,'سجل المشتريات'!E:M,9,0),"غير مسجلة في المشتريات"))</f>
        <v/>
      </c>
      <c r="I5765" s="27" t="str">
        <f>_xlfn.IFNA(VLOOKUP(E5765,الاوردرات!$B$1:$C$600,2,0),"")</f>
        <v/>
      </c>
      <c r="J5765" s="63"/>
      <c r="L5765" s="125" t="str">
        <f>IF(F5765="","",_xlfn.IFNA((VLOOKUP(F5765,help!L:M,2,0))*G5765,"غير مسجلة في المشتريات"))</f>
        <v/>
      </c>
    </row>
    <row r="5766" spans="2:12" x14ac:dyDescent="0.2">
      <c r="B5766" s="14">
        <f>COUNTIFS($E$3:E5766,تقرير!$E$4)</f>
        <v>21</v>
      </c>
      <c r="C5766" s="48"/>
      <c r="D5766" s="48"/>
      <c r="E5766" s="48"/>
      <c r="F5766" s="50"/>
      <c r="G5766" s="51"/>
      <c r="H5766" s="128" t="str">
        <f>IF(F5766="","",_xlfn.IFNA(VLOOKUP(F5766,'سجل المشتريات'!E:M,9,0),"غير مسجلة في المشتريات"))</f>
        <v/>
      </c>
      <c r="I5766" s="27" t="str">
        <f>_xlfn.IFNA(VLOOKUP(E5766,الاوردرات!$B$1:$C$600,2,0),"")</f>
        <v/>
      </c>
      <c r="J5766" s="63"/>
      <c r="L5766" s="125" t="str">
        <f>IF(F5766="","",_xlfn.IFNA((VLOOKUP(F5766,help!L:M,2,0))*G5766,"غير مسجلة في المشتريات"))</f>
        <v/>
      </c>
    </row>
    <row r="5767" spans="2:12" x14ac:dyDescent="0.2">
      <c r="B5767" s="14">
        <f>COUNTIFS($E$3:E5767,تقرير!$E$4)</f>
        <v>21</v>
      </c>
      <c r="C5767" s="48"/>
      <c r="D5767" s="48"/>
      <c r="E5767" s="48"/>
      <c r="F5767" s="50"/>
      <c r="G5767" s="51"/>
      <c r="H5767" s="128" t="str">
        <f>IF(F5767="","",_xlfn.IFNA(VLOOKUP(F5767,'سجل المشتريات'!E:M,9,0),"غير مسجلة في المشتريات"))</f>
        <v/>
      </c>
      <c r="I5767" s="27" t="str">
        <f>_xlfn.IFNA(VLOOKUP(E5767,الاوردرات!$B$1:$C$600,2,0),"")</f>
        <v/>
      </c>
      <c r="J5767" s="63"/>
      <c r="L5767" s="125" t="str">
        <f>IF(F5767="","",_xlfn.IFNA((VLOOKUP(F5767,help!L:M,2,0))*G5767,"غير مسجلة في المشتريات"))</f>
        <v/>
      </c>
    </row>
    <row r="5768" spans="2:12" x14ac:dyDescent="0.2">
      <c r="B5768" s="14">
        <f>COUNTIFS($E$3:E5768,تقرير!$E$4)</f>
        <v>21</v>
      </c>
      <c r="C5768" s="48"/>
      <c r="D5768" s="48"/>
      <c r="E5768" s="48"/>
      <c r="F5768" s="50"/>
      <c r="G5768" s="51"/>
      <c r="H5768" s="128" t="str">
        <f>IF(F5768="","",_xlfn.IFNA(VLOOKUP(F5768,'سجل المشتريات'!E:M,9,0),"غير مسجلة في المشتريات"))</f>
        <v/>
      </c>
      <c r="I5768" s="27" t="str">
        <f>_xlfn.IFNA(VLOOKUP(E5768,الاوردرات!$B$1:$C$600,2,0),"")</f>
        <v/>
      </c>
      <c r="J5768" s="63"/>
      <c r="L5768" s="125" t="str">
        <f>IF(F5768="","",_xlfn.IFNA((VLOOKUP(F5768,help!L:M,2,0))*G5768,"غير مسجلة في المشتريات"))</f>
        <v/>
      </c>
    </row>
    <row r="5769" spans="2:12" x14ac:dyDescent="0.2">
      <c r="B5769" s="14">
        <f>COUNTIFS($E$3:E5769,تقرير!$E$4)</f>
        <v>21</v>
      </c>
      <c r="C5769" s="48"/>
      <c r="D5769" s="48"/>
      <c r="E5769" s="48"/>
      <c r="F5769" s="50"/>
      <c r="G5769" s="51"/>
      <c r="H5769" s="128" t="str">
        <f>IF(F5769="","",_xlfn.IFNA(VLOOKUP(F5769,'سجل المشتريات'!E:M,9,0),"غير مسجلة في المشتريات"))</f>
        <v/>
      </c>
      <c r="I5769" s="27" t="str">
        <f>_xlfn.IFNA(VLOOKUP(E5769,الاوردرات!$B$1:$C$600,2,0),"")</f>
        <v/>
      </c>
      <c r="J5769" s="63"/>
      <c r="L5769" s="125" t="str">
        <f>IF(F5769="","",_xlfn.IFNA((VLOOKUP(F5769,help!L:M,2,0))*G5769,"غير مسجلة في المشتريات"))</f>
        <v/>
      </c>
    </row>
    <row r="5770" spans="2:12" x14ac:dyDescent="0.2">
      <c r="B5770" s="14">
        <f>COUNTIFS($E$3:E5770,تقرير!$E$4)</f>
        <v>21</v>
      </c>
      <c r="C5770" s="48"/>
      <c r="D5770" s="48"/>
      <c r="E5770" s="48"/>
      <c r="F5770" s="50"/>
      <c r="G5770" s="51"/>
      <c r="H5770" s="128" t="str">
        <f>IF(F5770="","",_xlfn.IFNA(VLOOKUP(F5770,'سجل المشتريات'!E:M,9,0),"غير مسجلة في المشتريات"))</f>
        <v/>
      </c>
      <c r="I5770" s="27" t="str">
        <f>_xlfn.IFNA(VLOOKUP(E5770,الاوردرات!$B$1:$C$600,2,0),"")</f>
        <v/>
      </c>
      <c r="J5770" s="63"/>
      <c r="L5770" s="125" t="str">
        <f>IF(F5770="","",_xlfn.IFNA((VLOOKUP(F5770,help!L:M,2,0))*G5770,"غير مسجلة في المشتريات"))</f>
        <v/>
      </c>
    </row>
    <row r="5771" spans="2:12" x14ac:dyDescent="0.2">
      <c r="B5771" s="14">
        <f>COUNTIFS($E$3:E5771,تقرير!$E$4)</f>
        <v>21</v>
      </c>
      <c r="C5771" s="48"/>
      <c r="D5771" s="48"/>
      <c r="E5771" s="48"/>
      <c r="F5771" s="50"/>
      <c r="G5771" s="51"/>
      <c r="H5771" s="128" t="str">
        <f>IF(F5771="","",_xlfn.IFNA(VLOOKUP(F5771,'سجل المشتريات'!E:M,9,0),"غير مسجلة في المشتريات"))</f>
        <v/>
      </c>
      <c r="I5771" s="27" t="str">
        <f>_xlfn.IFNA(VLOOKUP(E5771,الاوردرات!$B$1:$C$600,2,0),"")</f>
        <v/>
      </c>
      <c r="J5771" s="63"/>
      <c r="L5771" s="125" t="str">
        <f>IF(F5771="","",_xlfn.IFNA((VLOOKUP(F5771,help!L:M,2,0))*G5771,"غير مسجلة في المشتريات"))</f>
        <v/>
      </c>
    </row>
    <row r="5772" spans="2:12" x14ac:dyDescent="0.2">
      <c r="B5772" s="14">
        <f>COUNTIFS($E$3:E5772,تقرير!$E$4)</f>
        <v>21</v>
      </c>
      <c r="C5772" s="48"/>
      <c r="D5772" s="48"/>
      <c r="E5772" s="48"/>
      <c r="F5772" s="50"/>
      <c r="G5772" s="51"/>
      <c r="H5772" s="128" t="str">
        <f>IF(F5772="","",_xlfn.IFNA(VLOOKUP(F5772,'سجل المشتريات'!E:M,9,0),"غير مسجلة في المشتريات"))</f>
        <v/>
      </c>
      <c r="I5772" s="27" t="str">
        <f>_xlfn.IFNA(VLOOKUP(E5772,الاوردرات!$B$1:$C$600,2,0),"")</f>
        <v/>
      </c>
      <c r="J5772" s="63"/>
      <c r="L5772" s="125" t="str">
        <f>IF(F5772="","",_xlfn.IFNA((VLOOKUP(F5772,help!L:M,2,0))*G5772,"غير مسجلة في المشتريات"))</f>
        <v/>
      </c>
    </row>
    <row r="5773" spans="2:12" x14ac:dyDescent="0.2">
      <c r="B5773" s="14">
        <f>COUNTIFS($E$3:E5773,تقرير!$E$4)</f>
        <v>21</v>
      </c>
      <c r="C5773" s="48"/>
      <c r="D5773" s="48"/>
      <c r="E5773" s="48"/>
      <c r="F5773" s="50"/>
      <c r="G5773" s="51"/>
      <c r="H5773" s="128" t="str">
        <f>IF(F5773="","",_xlfn.IFNA(VLOOKUP(F5773,'سجل المشتريات'!E:M,9,0),"غير مسجلة في المشتريات"))</f>
        <v/>
      </c>
      <c r="I5773" s="27" t="str">
        <f>_xlfn.IFNA(VLOOKUP(E5773,الاوردرات!$B$1:$C$600,2,0),"")</f>
        <v/>
      </c>
      <c r="J5773" s="63"/>
      <c r="L5773" s="125" t="str">
        <f>IF(F5773="","",_xlfn.IFNA((VLOOKUP(F5773,help!L:M,2,0))*G5773,"غير مسجلة في المشتريات"))</f>
        <v/>
      </c>
    </row>
    <row r="5774" spans="2:12" x14ac:dyDescent="0.2">
      <c r="B5774" s="14">
        <f>COUNTIFS($E$3:E5774,تقرير!$E$4)</f>
        <v>21</v>
      </c>
      <c r="C5774" s="48"/>
      <c r="D5774" s="48"/>
      <c r="E5774" s="48"/>
      <c r="F5774" s="50"/>
      <c r="G5774" s="51"/>
      <c r="H5774" s="128" t="str">
        <f>IF(F5774="","",_xlfn.IFNA(VLOOKUP(F5774,'سجل المشتريات'!E:M,9,0),"غير مسجلة في المشتريات"))</f>
        <v/>
      </c>
      <c r="I5774" s="27" t="str">
        <f>_xlfn.IFNA(VLOOKUP(E5774,الاوردرات!$B$1:$C$600,2,0),"")</f>
        <v/>
      </c>
      <c r="J5774" s="63"/>
      <c r="L5774" s="125" t="str">
        <f>IF(F5774="","",_xlfn.IFNA((VLOOKUP(F5774,help!L:M,2,0))*G5774,"غير مسجلة في المشتريات"))</f>
        <v/>
      </c>
    </row>
    <row r="5775" spans="2:12" x14ac:dyDescent="0.2">
      <c r="B5775" s="14">
        <f>COUNTIFS($E$3:E5775,تقرير!$E$4)</f>
        <v>21</v>
      </c>
      <c r="C5775" s="48"/>
      <c r="D5775" s="48"/>
      <c r="E5775" s="48"/>
      <c r="F5775" s="50"/>
      <c r="G5775" s="51"/>
      <c r="H5775" s="128" t="str">
        <f>IF(F5775="","",_xlfn.IFNA(VLOOKUP(F5775,'سجل المشتريات'!E:M,9,0),"غير مسجلة في المشتريات"))</f>
        <v/>
      </c>
      <c r="I5775" s="27" t="str">
        <f>_xlfn.IFNA(VLOOKUP(E5775,الاوردرات!$B$1:$C$600,2,0),"")</f>
        <v/>
      </c>
      <c r="J5775" s="63"/>
      <c r="L5775" s="125" t="str">
        <f>IF(F5775="","",_xlfn.IFNA((VLOOKUP(F5775,help!L:M,2,0))*G5775,"غير مسجلة في المشتريات"))</f>
        <v/>
      </c>
    </row>
    <row r="5776" spans="2:12" x14ac:dyDescent="0.2">
      <c r="B5776" s="14">
        <f>COUNTIFS($E$3:E5776,تقرير!$E$4)</f>
        <v>21</v>
      </c>
      <c r="C5776" s="48"/>
      <c r="D5776" s="48"/>
      <c r="E5776" s="48"/>
      <c r="F5776" s="50"/>
      <c r="G5776" s="51"/>
      <c r="H5776" s="128" t="str">
        <f>IF(F5776="","",_xlfn.IFNA(VLOOKUP(F5776,'سجل المشتريات'!E:M,9,0),"غير مسجلة في المشتريات"))</f>
        <v/>
      </c>
      <c r="I5776" s="27" t="str">
        <f>_xlfn.IFNA(VLOOKUP(E5776,الاوردرات!$B$1:$C$600,2,0),"")</f>
        <v/>
      </c>
      <c r="J5776" s="63"/>
      <c r="L5776" s="125" t="str">
        <f>IF(F5776="","",_xlfn.IFNA((VLOOKUP(F5776,help!L:M,2,0))*G5776,"غير مسجلة في المشتريات"))</f>
        <v/>
      </c>
    </row>
    <row r="5777" spans="2:12" x14ac:dyDescent="0.2">
      <c r="B5777" s="14">
        <f>COUNTIFS($E$3:E5777,تقرير!$E$4)</f>
        <v>21</v>
      </c>
      <c r="C5777" s="48"/>
      <c r="D5777" s="48"/>
      <c r="E5777" s="48"/>
      <c r="F5777" s="50"/>
      <c r="G5777" s="51"/>
      <c r="H5777" s="128" t="str">
        <f>IF(F5777="","",_xlfn.IFNA(VLOOKUP(F5777,'سجل المشتريات'!E:M,9,0),"غير مسجلة في المشتريات"))</f>
        <v/>
      </c>
      <c r="I5777" s="27" t="str">
        <f>_xlfn.IFNA(VLOOKUP(E5777,الاوردرات!$B$1:$C$600,2,0),"")</f>
        <v/>
      </c>
      <c r="J5777" s="63"/>
      <c r="L5777" s="125" t="str">
        <f>IF(F5777="","",_xlfn.IFNA((VLOOKUP(F5777,help!L:M,2,0))*G5777,"غير مسجلة في المشتريات"))</f>
        <v/>
      </c>
    </row>
    <row r="5778" spans="2:12" x14ac:dyDescent="0.2">
      <c r="B5778" s="14">
        <f>COUNTIFS($E$3:E5778,تقرير!$E$4)</f>
        <v>21</v>
      </c>
      <c r="C5778" s="48"/>
      <c r="D5778" s="48"/>
      <c r="E5778" s="48"/>
      <c r="F5778" s="50"/>
      <c r="G5778" s="51"/>
      <c r="H5778" s="128" t="str">
        <f>IF(F5778="","",_xlfn.IFNA(VLOOKUP(F5778,'سجل المشتريات'!E:M,9,0),"غير مسجلة في المشتريات"))</f>
        <v/>
      </c>
      <c r="I5778" s="27" t="str">
        <f>_xlfn.IFNA(VLOOKUP(E5778,الاوردرات!$B$1:$C$600,2,0),"")</f>
        <v/>
      </c>
      <c r="J5778" s="63"/>
      <c r="L5778" s="125" t="str">
        <f>IF(F5778="","",_xlfn.IFNA((VLOOKUP(F5778,help!L:M,2,0))*G5778,"غير مسجلة في المشتريات"))</f>
        <v/>
      </c>
    </row>
    <row r="5779" spans="2:12" x14ac:dyDescent="0.2">
      <c r="B5779" s="14">
        <f>COUNTIFS($E$3:E5779,تقرير!$E$4)</f>
        <v>21</v>
      </c>
      <c r="C5779" s="48"/>
      <c r="D5779" s="48"/>
      <c r="E5779" s="48"/>
      <c r="F5779" s="50"/>
      <c r="G5779" s="51"/>
      <c r="H5779" s="128" t="str">
        <f>IF(F5779="","",_xlfn.IFNA(VLOOKUP(F5779,'سجل المشتريات'!E:M,9,0),"غير مسجلة في المشتريات"))</f>
        <v/>
      </c>
      <c r="I5779" s="27" t="str">
        <f>_xlfn.IFNA(VLOOKUP(E5779,الاوردرات!$B$1:$C$600,2,0),"")</f>
        <v/>
      </c>
      <c r="J5779" s="63"/>
      <c r="L5779" s="125" t="str">
        <f>IF(F5779="","",_xlfn.IFNA((VLOOKUP(F5779,help!L:M,2,0))*G5779,"غير مسجلة في المشتريات"))</f>
        <v/>
      </c>
    </row>
    <row r="5780" spans="2:12" x14ac:dyDescent="0.2">
      <c r="B5780" s="14">
        <f>COUNTIFS($E$3:E5780,تقرير!$E$4)</f>
        <v>21</v>
      </c>
      <c r="C5780" s="48"/>
      <c r="D5780" s="48"/>
      <c r="E5780" s="48"/>
      <c r="F5780" s="50"/>
      <c r="G5780" s="51"/>
      <c r="H5780" s="128" t="str">
        <f>IF(F5780="","",_xlfn.IFNA(VLOOKUP(F5780,'سجل المشتريات'!E:M,9,0),"غير مسجلة في المشتريات"))</f>
        <v/>
      </c>
      <c r="I5780" s="27" t="str">
        <f>_xlfn.IFNA(VLOOKUP(E5780,الاوردرات!$B$1:$C$600,2,0),"")</f>
        <v/>
      </c>
      <c r="J5780" s="63"/>
      <c r="L5780" s="125" t="str">
        <f>IF(F5780="","",_xlfn.IFNA((VLOOKUP(F5780,help!L:M,2,0))*G5780,"غير مسجلة في المشتريات"))</f>
        <v/>
      </c>
    </row>
    <row r="5781" spans="2:12" x14ac:dyDescent="0.2">
      <c r="B5781" s="14">
        <f>COUNTIFS($E$3:E5781,تقرير!$E$4)</f>
        <v>21</v>
      </c>
      <c r="C5781" s="48"/>
      <c r="D5781" s="48"/>
      <c r="E5781" s="48"/>
      <c r="F5781" s="50"/>
      <c r="G5781" s="51"/>
      <c r="H5781" s="128" t="str">
        <f>IF(F5781="","",_xlfn.IFNA(VLOOKUP(F5781,'سجل المشتريات'!E:M,9,0),"غير مسجلة في المشتريات"))</f>
        <v/>
      </c>
      <c r="I5781" s="27" t="str">
        <f>_xlfn.IFNA(VLOOKUP(E5781,الاوردرات!$B$1:$C$600,2,0),"")</f>
        <v/>
      </c>
      <c r="J5781" s="63"/>
      <c r="L5781" s="125" t="str">
        <f>IF(F5781="","",_xlfn.IFNA((VLOOKUP(F5781,help!L:M,2,0))*G5781,"غير مسجلة في المشتريات"))</f>
        <v/>
      </c>
    </row>
    <row r="5782" spans="2:12" x14ac:dyDescent="0.2">
      <c r="B5782" s="14">
        <f>COUNTIFS($E$3:E5782,تقرير!$E$4)</f>
        <v>21</v>
      </c>
      <c r="C5782" s="48"/>
      <c r="D5782" s="48"/>
      <c r="E5782" s="48"/>
      <c r="F5782" s="50"/>
      <c r="G5782" s="51"/>
      <c r="H5782" s="128" t="str">
        <f>IF(F5782="","",_xlfn.IFNA(VLOOKUP(F5782,'سجل المشتريات'!E:M,9,0),"غير مسجلة في المشتريات"))</f>
        <v/>
      </c>
      <c r="I5782" s="27" t="str">
        <f>_xlfn.IFNA(VLOOKUP(E5782,الاوردرات!$B$1:$C$600,2,0),"")</f>
        <v/>
      </c>
      <c r="J5782" s="63"/>
      <c r="L5782" s="125" t="str">
        <f>IF(F5782="","",_xlfn.IFNA((VLOOKUP(F5782,help!L:M,2,0))*G5782,"غير مسجلة في المشتريات"))</f>
        <v/>
      </c>
    </row>
    <row r="5783" spans="2:12" x14ac:dyDescent="0.2">
      <c r="B5783" s="14">
        <f>COUNTIFS($E$3:E5783,تقرير!$E$4)</f>
        <v>21</v>
      </c>
      <c r="C5783" s="48"/>
      <c r="D5783" s="48"/>
      <c r="E5783" s="48"/>
      <c r="F5783" s="50"/>
      <c r="G5783" s="51"/>
      <c r="H5783" s="128" t="str">
        <f>IF(F5783="","",_xlfn.IFNA(VLOOKUP(F5783,'سجل المشتريات'!E:M,9,0),"غير مسجلة في المشتريات"))</f>
        <v/>
      </c>
      <c r="I5783" s="27" t="str">
        <f>_xlfn.IFNA(VLOOKUP(E5783,الاوردرات!$B$1:$C$600,2,0),"")</f>
        <v/>
      </c>
      <c r="J5783" s="63"/>
      <c r="L5783" s="125" t="str">
        <f>IF(F5783="","",_xlfn.IFNA((VLOOKUP(F5783,help!L:M,2,0))*G5783,"غير مسجلة في المشتريات"))</f>
        <v/>
      </c>
    </row>
    <row r="5784" spans="2:12" x14ac:dyDescent="0.2">
      <c r="B5784" s="14">
        <f>COUNTIFS($E$3:E5784,تقرير!$E$4)</f>
        <v>21</v>
      </c>
      <c r="C5784" s="48"/>
      <c r="D5784" s="48"/>
      <c r="E5784" s="48"/>
      <c r="F5784" s="50"/>
      <c r="G5784" s="51"/>
      <c r="H5784" s="128" t="str">
        <f>IF(F5784="","",_xlfn.IFNA(VLOOKUP(F5784,'سجل المشتريات'!E:M,9,0),"غير مسجلة في المشتريات"))</f>
        <v/>
      </c>
      <c r="I5784" s="27" t="str">
        <f>_xlfn.IFNA(VLOOKUP(E5784,الاوردرات!$B$1:$C$600,2,0),"")</f>
        <v/>
      </c>
      <c r="J5784" s="63"/>
      <c r="L5784" s="125" t="str">
        <f>IF(F5784="","",_xlfn.IFNA((VLOOKUP(F5784,help!L:M,2,0))*G5784,"غير مسجلة في المشتريات"))</f>
        <v/>
      </c>
    </row>
    <row r="5785" spans="2:12" x14ac:dyDescent="0.2">
      <c r="B5785" s="14">
        <f>COUNTIFS($E$3:E5785,تقرير!$E$4)</f>
        <v>21</v>
      </c>
      <c r="C5785" s="48"/>
      <c r="D5785" s="48"/>
      <c r="E5785" s="48"/>
      <c r="F5785" s="50"/>
      <c r="G5785" s="51"/>
      <c r="H5785" s="128" t="str">
        <f>IF(F5785="","",_xlfn.IFNA(VLOOKUP(F5785,'سجل المشتريات'!E:M,9,0),"غير مسجلة في المشتريات"))</f>
        <v/>
      </c>
      <c r="I5785" s="27" t="str">
        <f>_xlfn.IFNA(VLOOKUP(E5785,الاوردرات!$B$1:$C$600,2,0),"")</f>
        <v/>
      </c>
      <c r="J5785" s="63"/>
      <c r="L5785" s="125" t="str">
        <f>IF(F5785="","",_xlfn.IFNA((VLOOKUP(F5785,help!L:M,2,0))*G5785,"غير مسجلة في المشتريات"))</f>
        <v/>
      </c>
    </row>
    <row r="5786" spans="2:12" x14ac:dyDescent="0.2">
      <c r="B5786" s="14">
        <f>COUNTIFS($E$3:E5786,تقرير!$E$4)</f>
        <v>21</v>
      </c>
      <c r="C5786" s="48"/>
      <c r="D5786" s="48"/>
      <c r="E5786" s="48"/>
      <c r="F5786" s="50"/>
      <c r="G5786" s="51"/>
      <c r="H5786" s="128" t="str">
        <f>IF(F5786="","",_xlfn.IFNA(VLOOKUP(F5786,'سجل المشتريات'!E:M,9,0),"غير مسجلة في المشتريات"))</f>
        <v/>
      </c>
      <c r="I5786" s="27" t="str">
        <f>_xlfn.IFNA(VLOOKUP(E5786,الاوردرات!$B$1:$C$600,2,0),"")</f>
        <v/>
      </c>
      <c r="J5786" s="63"/>
      <c r="L5786" s="125" t="str">
        <f>IF(F5786="","",_xlfn.IFNA((VLOOKUP(F5786,help!L:M,2,0))*G5786,"غير مسجلة في المشتريات"))</f>
        <v/>
      </c>
    </row>
    <row r="5787" spans="2:12" x14ac:dyDescent="0.2">
      <c r="B5787" s="14">
        <f>COUNTIFS($E$3:E5787,تقرير!$E$4)</f>
        <v>21</v>
      </c>
      <c r="C5787" s="48"/>
      <c r="D5787" s="48"/>
      <c r="E5787" s="48"/>
      <c r="F5787" s="50"/>
      <c r="G5787" s="51"/>
      <c r="H5787" s="128" t="str">
        <f>IF(F5787="","",_xlfn.IFNA(VLOOKUP(F5787,'سجل المشتريات'!E:M,9,0),"غير مسجلة في المشتريات"))</f>
        <v/>
      </c>
      <c r="I5787" s="27" t="str">
        <f>_xlfn.IFNA(VLOOKUP(E5787,الاوردرات!$B$1:$C$600,2,0),"")</f>
        <v/>
      </c>
      <c r="J5787" s="63"/>
      <c r="L5787" s="125" t="str">
        <f>IF(F5787="","",_xlfn.IFNA((VLOOKUP(F5787,help!L:M,2,0))*G5787,"غير مسجلة في المشتريات"))</f>
        <v/>
      </c>
    </row>
    <row r="5788" spans="2:12" x14ac:dyDescent="0.2">
      <c r="B5788" s="14">
        <f>COUNTIFS($E$3:E5788,تقرير!$E$4)</f>
        <v>21</v>
      </c>
      <c r="C5788" s="48"/>
      <c r="D5788" s="48"/>
      <c r="E5788" s="48"/>
      <c r="F5788" s="50"/>
      <c r="G5788" s="51"/>
      <c r="H5788" s="128" t="str">
        <f>IF(F5788="","",_xlfn.IFNA(VLOOKUP(F5788,'سجل المشتريات'!E:M,9,0),"غير مسجلة في المشتريات"))</f>
        <v/>
      </c>
      <c r="I5788" s="27" t="str">
        <f>_xlfn.IFNA(VLOOKUP(E5788,الاوردرات!$B$1:$C$600,2,0),"")</f>
        <v/>
      </c>
      <c r="J5788" s="63"/>
      <c r="L5788" s="125" t="str">
        <f>IF(F5788="","",_xlfn.IFNA((VLOOKUP(F5788,help!L:M,2,0))*G5788,"غير مسجلة في المشتريات"))</f>
        <v/>
      </c>
    </row>
    <row r="5789" spans="2:12" x14ac:dyDescent="0.2">
      <c r="B5789" s="14">
        <f>COUNTIFS($E$3:E5789,تقرير!$E$4)</f>
        <v>21</v>
      </c>
      <c r="C5789" s="48"/>
      <c r="D5789" s="48"/>
      <c r="E5789" s="48"/>
      <c r="F5789" s="50"/>
      <c r="G5789" s="51"/>
      <c r="H5789" s="128" t="str">
        <f>IF(F5789="","",_xlfn.IFNA(VLOOKUP(F5789,'سجل المشتريات'!E:M,9,0),"غير مسجلة في المشتريات"))</f>
        <v/>
      </c>
      <c r="I5789" s="27" t="str">
        <f>_xlfn.IFNA(VLOOKUP(E5789,الاوردرات!$B$1:$C$600,2,0),"")</f>
        <v/>
      </c>
      <c r="J5789" s="63"/>
      <c r="L5789" s="125" t="str">
        <f>IF(F5789="","",_xlfn.IFNA((VLOOKUP(F5789,help!L:M,2,0))*G5789,"غير مسجلة في المشتريات"))</f>
        <v/>
      </c>
    </row>
    <row r="5790" spans="2:12" x14ac:dyDescent="0.2">
      <c r="B5790" s="14">
        <f>COUNTIFS($E$3:E5790,تقرير!$E$4)</f>
        <v>21</v>
      </c>
      <c r="C5790" s="48"/>
      <c r="D5790" s="48"/>
      <c r="E5790" s="48"/>
      <c r="F5790" s="50"/>
      <c r="G5790" s="51"/>
      <c r="H5790" s="128" t="str">
        <f>IF(F5790="","",_xlfn.IFNA(VLOOKUP(F5790,'سجل المشتريات'!E:M,9,0),"غير مسجلة في المشتريات"))</f>
        <v/>
      </c>
      <c r="I5790" s="27" t="str">
        <f>_xlfn.IFNA(VLOOKUP(E5790,الاوردرات!$B$1:$C$600,2,0),"")</f>
        <v/>
      </c>
      <c r="J5790" s="63"/>
      <c r="L5790" s="125" t="str">
        <f>IF(F5790="","",_xlfn.IFNA((VLOOKUP(F5790,help!L:M,2,0))*G5790,"غير مسجلة في المشتريات"))</f>
        <v/>
      </c>
    </row>
    <row r="5791" spans="2:12" x14ac:dyDescent="0.2">
      <c r="B5791" s="14">
        <f>COUNTIFS($E$3:E5791,تقرير!$E$4)</f>
        <v>21</v>
      </c>
      <c r="C5791" s="48"/>
      <c r="D5791" s="48"/>
      <c r="E5791" s="48"/>
      <c r="F5791" s="50"/>
      <c r="G5791" s="51"/>
      <c r="H5791" s="128" t="str">
        <f>IF(F5791="","",_xlfn.IFNA(VLOOKUP(F5791,'سجل المشتريات'!E:M,9,0),"غير مسجلة في المشتريات"))</f>
        <v/>
      </c>
      <c r="I5791" s="27" t="str">
        <f>_xlfn.IFNA(VLOOKUP(E5791,الاوردرات!$B$1:$C$600,2,0),"")</f>
        <v/>
      </c>
      <c r="J5791" s="63"/>
      <c r="L5791" s="125" t="str">
        <f>IF(F5791="","",_xlfn.IFNA((VLOOKUP(F5791,help!L:M,2,0))*G5791,"غير مسجلة في المشتريات"))</f>
        <v/>
      </c>
    </row>
    <row r="5792" spans="2:12" x14ac:dyDescent="0.2">
      <c r="B5792" s="14">
        <f>COUNTIFS($E$3:E5792,تقرير!$E$4)</f>
        <v>21</v>
      </c>
      <c r="C5792" s="48"/>
      <c r="D5792" s="48"/>
      <c r="E5792" s="48"/>
      <c r="F5792" s="50"/>
      <c r="G5792" s="51"/>
      <c r="H5792" s="128" t="str">
        <f>IF(F5792="","",_xlfn.IFNA(VLOOKUP(F5792,'سجل المشتريات'!E:M,9,0),"غير مسجلة في المشتريات"))</f>
        <v/>
      </c>
      <c r="I5792" s="27" t="str">
        <f>_xlfn.IFNA(VLOOKUP(E5792,الاوردرات!$B$1:$C$600,2,0),"")</f>
        <v/>
      </c>
      <c r="J5792" s="63"/>
      <c r="L5792" s="125" t="str">
        <f>IF(F5792="","",_xlfn.IFNA((VLOOKUP(F5792,help!L:M,2,0))*G5792,"غير مسجلة في المشتريات"))</f>
        <v/>
      </c>
    </row>
    <row r="5793" spans="2:12" x14ac:dyDescent="0.2">
      <c r="B5793" s="14">
        <f>COUNTIFS($E$3:E5793,تقرير!$E$4)</f>
        <v>21</v>
      </c>
      <c r="C5793" s="48"/>
      <c r="D5793" s="48"/>
      <c r="E5793" s="48"/>
      <c r="F5793" s="50"/>
      <c r="G5793" s="51"/>
      <c r="H5793" s="128" t="str">
        <f>IF(F5793="","",_xlfn.IFNA(VLOOKUP(F5793,'سجل المشتريات'!E:M,9,0),"غير مسجلة في المشتريات"))</f>
        <v/>
      </c>
      <c r="I5793" s="27" t="str">
        <f>_xlfn.IFNA(VLOOKUP(E5793,الاوردرات!$B$1:$C$600,2,0),"")</f>
        <v/>
      </c>
      <c r="J5793" s="63"/>
      <c r="L5793" s="125" t="str">
        <f>IF(F5793="","",_xlfn.IFNA((VLOOKUP(F5793,help!L:M,2,0))*G5793,"غير مسجلة في المشتريات"))</f>
        <v/>
      </c>
    </row>
    <row r="5794" spans="2:12" x14ac:dyDescent="0.2">
      <c r="B5794" s="14">
        <f>COUNTIFS($E$3:E5794,تقرير!$E$4)</f>
        <v>21</v>
      </c>
      <c r="C5794" s="48"/>
      <c r="D5794" s="48"/>
      <c r="E5794" s="48"/>
      <c r="F5794" s="50"/>
      <c r="G5794" s="51"/>
      <c r="H5794" s="128" t="str">
        <f>IF(F5794="","",_xlfn.IFNA(VLOOKUP(F5794,'سجل المشتريات'!E:M,9,0),"غير مسجلة في المشتريات"))</f>
        <v/>
      </c>
      <c r="I5794" s="27" t="str">
        <f>_xlfn.IFNA(VLOOKUP(E5794,الاوردرات!$B$1:$C$600,2,0),"")</f>
        <v/>
      </c>
      <c r="J5794" s="63"/>
      <c r="L5794" s="125" t="str">
        <f>IF(F5794="","",_xlfn.IFNA((VLOOKUP(F5794,help!L:M,2,0))*G5794,"غير مسجلة في المشتريات"))</f>
        <v/>
      </c>
    </row>
    <row r="5795" spans="2:12" x14ac:dyDescent="0.2">
      <c r="B5795" s="14">
        <f>COUNTIFS($E$3:E5795,تقرير!$E$4)</f>
        <v>21</v>
      </c>
      <c r="C5795" s="48"/>
      <c r="D5795" s="48"/>
      <c r="E5795" s="48"/>
      <c r="F5795" s="50"/>
      <c r="G5795" s="51"/>
      <c r="H5795" s="128" t="str">
        <f>IF(F5795="","",_xlfn.IFNA(VLOOKUP(F5795,'سجل المشتريات'!E:M,9,0),"غير مسجلة في المشتريات"))</f>
        <v/>
      </c>
      <c r="I5795" s="27" t="str">
        <f>_xlfn.IFNA(VLOOKUP(E5795,الاوردرات!$B$1:$C$600,2,0),"")</f>
        <v/>
      </c>
      <c r="J5795" s="63"/>
      <c r="L5795" s="125" t="str">
        <f>IF(F5795="","",_xlfn.IFNA((VLOOKUP(F5795,help!L:M,2,0))*G5795,"غير مسجلة في المشتريات"))</f>
        <v/>
      </c>
    </row>
    <row r="5796" spans="2:12" x14ac:dyDescent="0.2">
      <c r="B5796" s="14">
        <f>COUNTIFS($E$3:E5796,تقرير!$E$4)</f>
        <v>21</v>
      </c>
      <c r="C5796" s="48"/>
      <c r="D5796" s="48"/>
      <c r="E5796" s="48"/>
      <c r="F5796" s="50"/>
      <c r="G5796" s="51"/>
      <c r="H5796" s="128" t="str">
        <f>IF(F5796="","",_xlfn.IFNA(VLOOKUP(F5796,'سجل المشتريات'!E:M,9,0),"غير مسجلة في المشتريات"))</f>
        <v/>
      </c>
      <c r="I5796" s="27" t="str">
        <f>_xlfn.IFNA(VLOOKUP(E5796,الاوردرات!$B$1:$C$600,2,0),"")</f>
        <v/>
      </c>
      <c r="J5796" s="63"/>
      <c r="L5796" s="125" t="str">
        <f>IF(F5796="","",_xlfn.IFNA((VLOOKUP(F5796,help!L:M,2,0))*G5796,"غير مسجلة في المشتريات"))</f>
        <v/>
      </c>
    </row>
    <row r="5797" spans="2:12" x14ac:dyDescent="0.2">
      <c r="B5797" s="14">
        <f>COUNTIFS($E$3:E5797,تقرير!$E$4)</f>
        <v>21</v>
      </c>
      <c r="C5797" s="48"/>
      <c r="D5797" s="48"/>
      <c r="E5797" s="48"/>
      <c r="F5797" s="50"/>
      <c r="G5797" s="51"/>
      <c r="H5797" s="128" t="str">
        <f>IF(F5797="","",_xlfn.IFNA(VLOOKUP(F5797,'سجل المشتريات'!E:M,9,0),"غير مسجلة في المشتريات"))</f>
        <v/>
      </c>
      <c r="I5797" s="27" t="str">
        <f>_xlfn.IFNA(VLOOKUP(E5797,الاوردرات!$B$1:$C$600,2,0),"")</f>
        <v/>
      </c>
      <c r="J5797" s="63"/>
      <c r="L5797" s="125" t="str">
        <f>IF(F5797="","",_xlfn.IFNA((VLOOKUP(F5797,help!L:M,2,0))*G5797,"غير مسجلة في المشتريات"))</f>
        <v/>
      </c>
    </row>
    <row r="5798" spans="2:12" x14ac:dyDescent="0.2">
      <c r="B5798" s="14">
        <f>COUNTIFS($E$3:E5798,تقرير!$E$4)</f>
        <v>21</v>
      </c>
      <c r="C5798" s="48"/>
      <c r="D5798" s="48"/>
      <c r="E5798" s="48"/>
      <c r="F5798" s="50"/>
      <c r="G5798" s="51"/>
      <c r="H5798" s="128" t="str">
        <f>IF(F5798="","",_xlfn.IFNA(VLOOKUP(F5798,'سجل المشتريات'!E:M,9,0),"غير مسجلة في المشتريات"))</f>
        <v/>
      </c>
      <c r="I5798" s="27" t="str">
        <f>_xlfn.IFNA(VLOOKUP(E5798,الاوردرات!$B$1:$C$600,2,0),"")</f>
        <v/>
      </c>
      <c r="J5798" s="63"/>
      <c r="L5798" s="125" t="str">
        <f>IF(F5798="","",_xlfn.IFNA((VLOOKUP(F5798,help!L:M,2,0))*G5798,"غير مسجلة في المشتريات"))</f>
        <v/>
      </c>
    </row>
    <row r="5799" spans="2:12" x14ac:dyDescent="0.2">
      <c r="B5799" s="14">
        <f>COUNTIFS($E$3:E5799,تقرير!$E$4)</f>
        <v>21</v>
      </c>
      <c r="C5799" s="48"/>
      <c r="D5799" s="48"/>
      <c r="E5799" s="48"/>
      <c r="F5799" s="50"/>
      <c r="G5799" s="51"/>
      <c r="H5799" s="128" t="str">
        <f>IF(F5799="","",_xlfn.IFNA(VLOOKUP(F5799,'سجل المشتريات'!E:M,9,0),"غير مسجلة في المشتريات"))</f>
        <v/>
      </c>
      <c r="I5799" s="27" t="str">
        <f>_xlfn.IFNA(VLOOKUP(E5799,الاوردرات!$B$1:$C$600,2,0),"")</f>
        <v/>
      </c>
      <c r="J5799" s="63"/>
      <c r="L5799" s="125" t="str">
        <f>IF(F5799="","",_xlfn.IFNA((VLOOKUP(F5799,help!L:M,2,0))*G5799,"غير مسجلة في المشتريات"))</f>
        <v/>
      </c>
    </row>
    <row r="5800" spans="2:12" x14ac:dyDescent="0.2">
      <c r="B5800" s="14">
        <f>COUNTIFS($E$3:E5800,تقرير!$E$4)</f>
        <v>21</v>
      </c>
      <c r="C5800" s="48"/>
      <c r="D5800" s="48"/>
      <c r="E5800" s="48"/>
      <c r="F5800" s="50"/>
      <c r="G5800" s="51"/>
      <c r="H5800" s="128" t="str">
        <f>IF(F5800="","",_xlfn.IFNA(VLOOKUP(F5800,'سجل المشتريات'!E:M,9,0),"غير مسجلة في المشتريات"))</f>
        <v/>
      </c>
      <c r="I5800" s="27" t="str">
        <f>_xlfn.IFNA(VLOOKUP(E5800,الاوردرات!$B$1:$C$600,2,0),"")</f>
        <v/>
      </c>
      <c r="J5800" s="63"/>
      <c r="L5800" s="125" t="str">
        <f>IF(F5800="","",_xlfn.IFNA((VLOOKUP(F5800,help!L:M,2,0))*G5800,"غير مسجلة في المشتريات"))</f>
        <v/>
      </c>
    </row>
    <row r="5801" spans="2:12" x14ac:dyDescent="0.2">
      <c r="B5801" s="14">
        <f>COUNTIFS($E$3:E5801,تقرير!$E$4)</f>
        <v>21</v>
      </c>
      <c r="C5801" s="48"/>
      <c r="D5801" s="48"/>
      <c r="E5801" s="48"/>
      <c r="F5801" s="50"/>
      <c r="G5801" s="51"/>
      <c r="H5801" s="128" t="str">
        <f>IF(F5801="","",_xlfn.IFNA(VLOOKUP(F5801,'سجل المشتريات'!E:M,9,0),"غير مسجلة في المشتريات"))</f>
        <v/>
      </c>
      <c r="I5801" s="27" t="str">
        <f>_xlfn.IFNA(VLOOKUP(E5801,الاوردرات!$B$1:$C$600,2,0),"")</f>
        <v/>
      </c>
      <c r="J5801" s="63"/>
      <c r="L5801" s="125" t="str">
        <f>IF(F5801="","",_xlfn.IFNA((VLOOKUP(F5801,help!L:M,2,0))*G5801,"غير مسجلة في المشتريات"))</f>
        <v/>
      </c>
    </row>
    <row r="5802" spans="2:12" x14ac:dyDescent="0.2">
      <c r="B5802" s="14">
        <f>COUNTIFS($E$3:E5802,تقرير!$E$4)</f>
        <v>21</v>
      </c>
      <c r="C5802" s="48"/>
      <c r="D5802" s="48"/>
      <c r="E5802" s="48"/>
      <c r="F5802" s="50"/>
      <c r="G5802" s="51"/>
      <c r="H5802" s="128" t="str">
        <f>IF(F5802="","",_xlfn.IFNA(VLOOKUP(F5802,'سجل المشتريات'!E:M,9,0),"غير مسجلة في المشتريات"))</f>
        <v/>
      </c>
      <c r="I5802" s="27" t="str">
        <f>_xlfn.IFNA(VLOOKUP(E5802,الاوردرات!$B$1:$C$600,2,0),"")</f>
        <v/>
      </c>
      <c r="J5802" s="63"/>
      <c r="L5802" s="125" t="str">
        <f>IF(F5802="","",_xlfn.IFNA((VLOOKUP(F5802,help!L:M,2,0))*G5802,"غير مسجلة في المشتريات"))</f>
        <v/>
      </c>
    </row>
    <row r="5803" spans="2:12" x14ac:dyDescent="0.2">
      <c r="B5803" s="14">
        <f>COUNTIFS($E$3:E5803,تقرير!$E$4)</f>
        <v>21</v>
      </c>
      <c r="C5803" s="48"/>
      <c r="D5803" s="48"/>
      <c r="E5803" s="48"/>
      <c r="F5803" s="50"/>
      <c r="G5803" s="51"/>
      <c r="H5803" s="128" t="str">
        <f>IF(F5803="","",_xlfn.IFNA(VLOOKUP(F5803,'سجل المشتريات'!E:M,9,0),"غير مسجلة في المشتريات"))</f>
        <v/>
      </c>
      <c r="I5803" s="27" t="str">
        <f>_xlfn.IFNA(VLOOKUP(E5803,الاوردرات!$B$1:$C$600,2,0),"")</f>
        <v/>
      </c>
      <c r="J5803" s="63"/>
      <c r="L5803" s="125" t="str">
        <f>IF(F5803="","",_xlfn.IFNA((VLOOKUP(F5803,help!L:M,2,0))*G5803,"غير مسجلة في المشتريات"))</f>
        <v/>
      </c>
    </row>
    <row r="5804" spans="2:12" x14ac:dyDescent="0.2">
      <c r="B5804" s="14">
        <f>COUNTIFS($E$3:E5804,تقرير!$E$4)</f>
        <v>21</v>
      </c>
      <c r="C5804" s="48"/>
      <c r="D5804" s="48"/>
      <c r="E5804" s="48"/>
      <c r="F5804" s="50"/>
      <c r="G5804" s="51"/>
      <c r="H5804" s="128" t="str">
        <f>IF(F5804="","",_xlfn.IFNA(VLOOKUP(F5804,'سجل المشتريات'!E:M,9,0),"غير مسجلة في المشتريات"))</f>
        <v/>
      </c>
      <c r="I5804" s="27" t="str">
        <f>_xlfn.IFNA(VLOOKUP(E5804,الاوردرات!$B$1:$C$600,2,0),"")</f>
        <v/>
      </c>
      <c r="J5804" s="63"/>
      <c r="L5804" s="125" t="str">
        <f>IF(F5804="","",_xlfn.IFNA((VLOOKUP(F5804,help!L:M,2,0))*G5804,"غير مسجلة في المشتريات"))</f>
        <v/>
      </c>
    </row>
    <row r="5805" spans="2:12" x14ac:dyDescent="0.2">
      <c r="B5805" s="14">
        <f>COUNTIFS($E$3:E5805,تقرير!$E$4)</f>
        <v>21</v>
      </c>
      <c r="C5805" s="48"/>
      <c r="D5805" s="48"/>
      <c r="E5805" s="48"/>
      <c r="F5805" s="50"/>
      <c r="G5805" s="51"/>
      <c r="H5805" s="128" t="str">
        <f>IF(F5805="","",_xlfn.IFNA(VLOOKUP(F5805,'سجل المشتريات'!E:M,9,0),"غير مسجلة في المشتريات"))</f>
        <v/>
      </c>
      <c r="I5805" s="27" t="str">
        <f>_xlfn.IFNA(VLOOKUP(E5805,الاوردرات!$B$1:$C$600,2,0),"")</f>
        <v/>
      </c>
      <c r="J5805" s="63"/>
      <c r="L5805" s="125" t="str">
        <f>IF(F5805="","",_xlfn.IFNA((VLOOKUP(F5805,help!L:M,2,0))*G5805,"غير مسجلة في المشتريات"))</f>
        <v/>
      </c>
    </row>
    <row r="5806" spans="2:12" x14ac:dyDescent="0.2">
      <c r="B5806" s="14">
        <f>COUNTIFS($E$3:E5806,تقرير!$E$4)</f>
        <v>21</v>
      </c>
      <c r="C5806" s="48"/>
      <c r="D5806" s="48"/>
      <c r="E5806" s="48"/>
      <c r="F5806" s="50"/>
      <c r="G5806" s="51"/>
      <c r="H5806" s="128" t="str">
        <f>IF(F5806="","",_xlfn.IFNA(VLOOKUP(F5806,'سجل المشتريات'!E:M,9,0),"غير مسجلة في المشتريات"))</f>
        <v/>
      </c>
      <c r="I5806" s="27" t="str">
        <f>_xlfn.IFNA(VLOOKUP(E5806,الاوردرات!$B$1:$C$600,2,0),"")</f>
        <v/>
      </c>
      <c r="J5806" s="63"/>
      <c r="L5806" s="125" t="str">
        <f>IF(F5806="","",_xlfn.IFNA((VLOOKUP(F5806,help!L:M,2,0))*G5806,"غير مسجلة في المشتريات"))</f>
        <v/>
      </c>
    </row>
    <row r="5807" spans="2:12" x14ac:dyDescent="0.2">
      <c r="B5807" s="14">
        <f>COUNTIFS($E$3:E5807,تقرير!$E$4)</f>
        <v>21</v>
      </c>
      <c r="C5807" s="48"/>
      <c r="D5807" s="48"/>
      <c r="E5807" s="48"/>
      <c r="F5807" s="50"/>
      <c r="G5807" s="51"/>
      <c r="H5807" s="128" t="str">
        <f>IF(F5807="","",_xlfn.IFNA(VLOOKUP(F5807,'سجل المشتريات'!E:M,9,0),"غير مسجلة في المشتريات"))</f>
        <v/>
      </c>
      <c r="I5807" s="27" t="str">
        <f>_xlfn.IFNA(VLOOKUP(E5807,الاوردرات!$B$1:$C$600,2,0),"")</f>
        <v/>
      </c>
      <c r="J5807" s="63"/>
      <c r="L5807" s="125" t="str">
        <f>IF(F5807="","",_xlfn.IFNA((VLOOKUP(F5807,help!L:M,2,0))*G5807,"غير مسجلة في المشتريات"))</f>
        <v/>
      </c>
    </row>
    <row r="5808" spans="2:12" x14ac:dyDescent="0.2">
      <c r="B5808" s="14">
        <f>COUNTIFS($E$3:E5808,تقرير!$E$4)</f>
        <v>21</v>
      </c>
      <c r="C5808" s="48"/>
      <c r="D5808" s="48"/>
      <c r="E5808" s="48"/>
      <c r="F5808" s="50"/>
      <c r="G5808" s="51"/>
      <c r="H5808" s="128" t="str">
        <f>IF(F5808="","",_xlfn.IFNA(VLOOKUP(F5808,'سجل المشتريات'!E:M,9,0),"غير مسجلة في المشتريات"))</f>
        <v/>
      </c>
      <c r="I5808" s="27" t="str">
        <f>_xlfn.IFNA(VLOOKUP(E5808,الاوردرات!$B$1:$C$600,2,0),"")</f>
        <v/>
      </c>
      <c r="J5808" s="63"/>
      <c r="L5808" s="125" t="str">
        <f>IF(F5808="","",_xlfn.IFNA((VLOOKUP(F5808,help!L:M,2,0))*G5808,"غير مسجلة في المشتريات"))</f>
        <v/>
      </c>
    </row>
    <row r="5809" spans="2:12" x14ac:dyDescent="0.2">
      <c r="B5809" s="14">
        <f>COUNTIFS($E$3:E5809,تقرير!$E$4)</f>
        <v>21</v>
      </c>
      <c r="C5809" s="48"/>
      <c r="D5809" s="48"/>
      <c r="E5809" s="48"/>
      <c r="F5809" s="50"/>
      <c r="G5809" s="51"/>
      <c r="H5809" s="128" t="str">
        <f>IF(F5809="","",_xlfn.IFNA(VLOOKUP(F5809,'سجل المشتريات'!E:M,9,0),"غير مسجلة في المشتريات"))</f>
        <v/>
      </c>
      <c r="I5809" s="27" t="str">
        <f>_xlfn.IFNA(VLOOKUP(E5809,الاوردرات!$B$1:$C$600,2,0),"")</f>
        <v/>
      </c>
      <c r="J5809" s="63"/>
      <c r="L5809" s="125" t="str">
        <f>IF(F5809="","",_xlfn.IFNA((VLOOKUP(F5809,help!L:M,2,0))*G5809,"غير مسجلة في المشتريات"))</f>
        <v/>
      </c>
    </row>
    <row r="5810" spans="2:12" x14ac:dyDescent="0.2">
      <c r="B5810" s="14">
        <f>COUNTIFS($E$3:E5810,تقرير!$E$4)</f>
        <v>21</v>
      </c>
      <c r="C5810" s="48"/>
      <c r="D5810" s="48"/>
      <c r="E5810" s="48"/>
      <c r="F5810" s="50"/>
      <c r="G5810" s="51"/>
      <c r="H5810" s="128" t="str">
        <f>IF(F5810="","",_xlfn.IFNA(VLOOKUP(F5810,'سجل المشتريات'!E:M,9,0),"غير مسجلة في المشتريات"))</f>
        <v/>
      </c>
      <c r="I5810" s="27" t="str">
        <f>_xlfn.IFNA(VLOOKUP(E5810,الاوردرات!$B$1:$C$600,2,0),"")</f>
        <v/>
      </c>
      <c r="J5810" s="63"/>
      <c r="L5810" s="125" t="str">
        <f>IF(F5810="","",_xlfn.IFNA((VLOOKUP(F5810,help!L:M,2,0))*G5810,"غير مسجلة في المشتريات"))</f>
        <v/>
      </c>
    </row>
    <row r="5811" spans="2:12" x14ac:dyDescent="0.2">
      <c r="B5811" s="14">
        <f>COUNTIFS($E$3:E5811,تقرير!$E$4)</f>
        <v>21</v>
      </c>
      <c r="C5811" s="48"/>
      <c r="D5811" s="48"/>
      <c r="E5811" s="48"/>
      <c r="F5811" s="50"/>
      <c r="G5811" s="51"/>
      <c r="H5811" s="128" t="str">
        <f>IF(F5811="","",_xlfn.IFNA(VLOOKUP(F5811,'سجل المشتريات'!E:M,9,0),"غير مسجلة في المشتريات"))</f>
        <v/>
      </c>
      <c r="I5811" s="27" t="str">
        <f>_xlfn.IFNA(VLOOKUP(E5811,الاوردرات!$B$1:$C$600,2,0),"")</f>
        <v/>
      </c>
      <c r="J5811" s="63"/>
      <c r="L5811" s="125" t="str">
        <f>IF(F5811="","",_xlfn.IFNA((VLOOKUP(F5811,help!L:M,2,0))*G5811,"غير مسجلة في المشتريات"))</f>
        <v/>
      </c>
    </row>
    <row r="5812" spans="2:12" x14ac:dyDescent="0.2">
      <c r="B5812" s="14">
        <f>COUNTIFS($E$3:E5812,تقرير!$E$4)</f>
        <v>21</v>
      </c>
      <c r="C5812" s="48"/>
      <c r="D5812" s="48"/>
      <c r="E5812" s="48"/>
      <c r="F5812" s="50"/>
      <c r="G5812" s="51"/>
      <c r="H5812" s="128" t="str">
        <f>IF(F5812="","",_xlfn.IFNA(VLOOKUP(F5812,'سجل المشتريات'!E:M,9,0),"غير مسجلة في المشتريات"))</f>
        <v/>
      </c>
      <c r="I5812" s="27" t="str">
        <f>_xlfn.IFNA(VLOOKUP(E5812,الاوردرات!$B$1:$C$600,2,0),"")</f>
        <v/>
      </c>
      <c r="J5812" s="63"/>
      <c r="L5812" s="125" t="str">
        <f>IF(F5812="","",_xlfn.IFNA((VLOOKUP(F5812,help!L:M,2,0))*G5812,"غير مسجلة في المشتريات"))</f>
        <v/>
      </c>
    </row>
    <row r="5813" spans="2:12" x14ac:dyDescent="0.2">
      <c r="B5813" s="14">
        <f>COUNTIFS($E$3:E5813,تقرير!$E$4)</f>
        <v>21</v>
      </c>
      <c r="C5813" s="48"/>
      <c r="D5813" s="48"/>
      <c r="E5813" s="48"/>
      <c r="F5813" s="50"/>
      <c r="G5813" s="51"/>
      <c r="H5813" s="128" t="str">
        <f>IF(F5813="","",_xlfn.IFNA(VLOOKUP(F5813,'سجل المشتريات'!E:M,9,0),"غير مسجلة في المشتريات"))</f>
        <v/>
      </c>
      <c r="I5813" s="27" t="str">
        <f>_xlfn.IFNA(VLOOKUP(E5813,الاوردرات!$B$1:$C$600,2,0),"")</f>
        <v/>
      </c>
      <c r="J5813" s="63"/>
      <c r="L5813" s="125" t="str">
        <f>IF(F5813="","",_xlfn.IFNA((VLOOKUP(F5813,help!L:M,2,0))*G5813,"غير مسجلة في المشتريات"))</f>
        <v/>
      </c>
    </row>
    <row r="5814" spans="2:12" x14ac:dyDescent="0.2">
      <c r="B5814" s="14">
        <f>COUNTIFS($E$3:E5814,تقرير!$E$4)</f>
        <v>21</v>
      </c>
      <c r="C5814" s="48"/>
      <c r="D5814" s="48"/>
      <c r="E5814" s="48"/>
      <c r="F5814" s="50"/>
      <c r="G5814" s="51"/>
      <c r="H5814" s="128" t="str">
        <f>IF(F5814="","",_xlfn.IFNA(VLOOKUP(F5814,'سجل المشتريات'!E:M,9,0),"غير مسجلة في المشتريات"))</f>
        <v/>
      </c>
      <c r="I5814" s="27" t="str">
        <f>_xlfn.IFNA(VLOOKUP(E5814,الاوردرات!$B$1:$C$600,2,0),"")</f>
        <v/>
      </c>
      <c r="J5814" s="63"/>
      <c r="L5814" s="125" t="str">
        <f>IF(F5814="","",_xlfn.IFNA((VLOOKUP(F5814,help!L:M,2,0))*G5814,"غير مسجلة في المشتريات"))</f>
        <v/>
      </c>
    </row>
    <row r="5815" spans="2:12" x14ac:dyDescent="0.2">
      <c r="B5815" s="14">
        <f>COUNTIFS($E$3:E5815,تقرير!$E$4)</f>
        <v>21</v>
      </c>
      <c r="C5815" s="48"/>
      <c r="D5815" s="48"/>
      <c r="E5815" s="48"/>
      <c r="F5815" s="50"/>
      <c r="G5815" s="51"/>
      <c r="H5815" s="128" t="str">
        <f>IF(F5815="","",_xlfn.IFNA(VLOOKUP(F5815,'سجل المشتريات'!E:M,9,0),"غير مسجلة في المشتريات"))</f>
        <v/>
      </c>
      <c r="I5815" s="27" t="str">
        <f>_xlfn.IFNA(VLOOKUP(E5815,الاوردرات!$B$1:$C$600,2,0),"")</f>
        <v/>
      </c>
      <c r="J5815" s="63"/>
      <c r="L5815" s="125" t="str">
        <f>IF(F5815="","",_xlfn.IFNA((VLOOKUP(F5815,help!L:M,2,0))*G5815,"غير مسجلة في المشتريات"))</f>
        <v/>
      </c>
    </row>
    <row r="5816" spans="2:12" x14ac:dyDescent="0.2">
      <c r="B5816" s="14">
        <f>COUNTIFS($E$3:E5816,تقرير!$E$4)</f>
        <v>21</v>
      </c>
      <c r="C5816" s="48"/>
      <c r="D5816" s="48"/>
      <c r="E5816" s="48"/>
      <c r="F5816" s="50"/>
      <c r="G5816" s="51"/>
      <c r="H5816" s="128" t="str">
        <f>IF(F5816="","",_xlfn.IFNA(VLOOKUP(F5816,'سجل المشتريات'!E:M,9,0),"غير مسجلة في المشتريات"))</f>
        <v/>
      </c>
      <c r="I5816" s="27" t="str">
        <f>_xlfn.IFNA(VLOOKUP(E5816,الاوردرات!$B$1:$C$600,2,0),"")</f>
        <v/>
      </c>
      <c r="J5816" s="63"/>
      <c r="L5816" s="125" t="str">
        <f>IF(F5816="","",_xlfn.IFNA((VLOOKUP(F5816,help!L:M,2,0))*G5816,"غير مسجلة في المشتريات"))</f>
        <v/>
      </c>
    </row>
    <row r="5817" spans="2:12" x14ac:dyDescent="0.2">
      <c r="B5817" s="14">
        <f>COUNTIFS($E$3:E5817,تقرير!$E$4)</f>
        <v>21</v>
      </c>
      <c r="C5817" s="48"/>
      <c r="D5817" s="48"/>
      <c r="E5817" s="48"/>
      <c r="F5817" s="50"/>
      <c r="G5817" s="51"/>
      <c r="H5817" s="128" t="str">
        <f>IF(F5817="","",_xlfn.IFNA(VLOOKUP(F5817,'سجل المشتريات'!E:M,9,0),"غير مسجلة في المشتريات"))</f>
        <v/>
      </c>
      <c r="I5817" s="27" t="str">
        <f>_xlfn.IFNA(VLOOKUP(E5817,الاوردرات!$B$1:$C$600,2,0),"")</f>
        <v/>
      </c>
      <c r="J5817" s="63"/>
      <c r="L5817" s="125" t="str">
        <f>IF(F5817="","",_xlfn.IFNA((VLOOKUP(F5817,help!L:M,2,0))*G5817,"غير مسجلة في المشتريات"))</f>
        <v/>
      </c>
    </row>
    <row r="5818" spans="2:12" x14ac:dyDescent="0.2">
      <c r="B5818" s="14">
        <f>COUNTIFS($E$3:E5818,تقرير!$E$4)</f>
        <v>21</v>
      </c>
      <c r="C5818" s="48"/>
      <c r="D5818" s="48"/>
      <c r="E5818" s="48"/>
      <c r="F5818" s="50"/>
      <c r="G5818" s="51"/>
      <c r="H5818" s="128" t="str">
        <f>IF(F5818="","",_xlfn.IFNA(VLOOKUP(F5818,'سجل المشتريات'!E:M,9,0),"غير مسجلة في المشتريات"))</f>
        <v/>
      </c>
      <c r="I5818" s="27" t="str">
        <f>_xlfn.IFNA(VLOOKUP(E5818,الاوردرات!$B$1:$C$600,2,0),"")</f>
        <v/>
      </c>
      <c r="J5818" s="63"/>
      <c r="L5818" s="125" t="str">
        <f>IF(F5818="","",_xlfn.IFNA((VLOOKUP(F5818,help!L:M,2,0))*G5818,"غير مسجلة في المشتريات"))</f>
        <v/>
      </c>
    </row>
    <row r="5819" spans="2:12" x14ac:dyDescent="0.2">
      <c r="B5819" s="14">
        <f>COUNTIFS($E$3:E5819,تقرير!$E$4)</f>
        <v>21</v>
      </c>
      <c r="C5819" s="48"/>
      <c r="D5819" s="48"/>
      <c r="E5819" s="48"/>
      <c r="F5819" s="50"/>
      <c r="G5819" s="51"/>
      <c r="H5819" s="128" t="str">
        <f>IF(F5819="","",_xlfn.IFNA(VLOOKUP(F5819,'سجل المشتريات'!E:M,9,0),"غير مسجلة في المشتريات"))</f>
        <v/>
      </c>
      <c r="I5819" s="27" t="str">
        <f>_xlfn.IFNA(VLOOKUP(E5819,الاوردرات!$B$1:$C$600,2,0),"")</f>
        <v/>
      </c>
      <c r="J5819" s="63"/>
      <c r="L5819" s="125" t="str">
        <f>IF(F5819="","",_xlfn.IFNA((VLOOKUP(F5819,help!L:M,2,0))*G5819,"غير مسجلة في المشتريات"))</f>
        <v/>
      </c>
    </row>
    <row r="5820" spans="2:12" x14ac:dyDescent="0.2">
      <c r="B5820" s="14">
        <f>COUNTIFS($E$3:E5820,تقرير!$E$4)</f>
        <v>21</v>
      </c>
      <c r="C5820" s="48"/>
      <c r="D5820" s="48"/>
      <c r="E5820" s="48"/>
      <c r="F5820" s="50"/>
      <c r="G5820" s="51"/>
      <c r="H5820" s="128" t="str">
        <f>IF(F5820="","",_xlfn.IFNA(VLOOKUP(F5820,'سجل المشتريات'!E:M,9,0),"غير مسجلة في المشتريات"))</f>
        <v/>
      </c>
      <c r="I5820" s="27" t="str">
        <f>_xlfn.IFNA(VLOOKUP(E5820,الاوردرات!$B$1:$C$600,2,0),"")</f>
        <v/>
      </c>
      <c r="J5820" s="63"/>
      <c r="L5820" s="125" t="str">
        <f>IF(F5820="","",_xlfn.IFNA((VLOOKUP(F5820,help!L:M,2,0))*G5820,"غير مسجلة في المشتريات"))</f>
        <v/>
      </c>
    </row>
    <row r="5821" spans="2:12" x14ac:dyDescent="0.2">
      <c r="B5821" s="14">
        <f>COUNTIFS($E$3:E5821,تقرير!$E$4)</f>
        <v>21</v>
      </c>
      <c r="C5821" s="48"/>
      <c r="D5821" s="48"/>
      <c r="E5821" s="48"/>
      <c r="F5821" s="50"/>
      <c r="G5821" s="51"/>
      <c r="H5821" s="128" t="str">
        <f>IF(F5821="","",_xlfn.IFNA(VLOOKUP(F5821,'سجل المشتريات'!E:M,9,0),"غير مسجلة في المشتريات"))</f>
        <v/>
      </c>
      <c r="I5821" s="27" t="str">
        <f>_xlfn.IFNA(VLOOKUP(E5821,الاوردرات!$B$1:$C$600,2,0),"")</f>
        <v/>
      </c>
      <c r="J5821" s="63"/>
      <c r="L5821" s="125" t="str">
        <f>IF(F5821="","",_xlfn.IFNA((VLOOKUP(F5821,help!L:M,2,0))*G5821,"غير مسجلة في المشتريات"))</f>
        <v/>
      </c>
    </row>
    <row r="5822" spans="2:12" x14ac:dyDescent="0.2">
      <c r="B5822" s="14">
        <f>COUNTIFS($E$3:E5822,تقرير!$E$4)</f>
        <v>21</v>
      </c>
      <c r="C5822" s="48"/>
      <c r="D5822" s="48"/>
      <c r="E5822" s="48"/>
      <c r="F5822" s="50"/>
      <c r="G5822" s="51"/>
      <c r="H5822" s="128" t="str">
        <f>IF(F5822="","",_xlfn.IFNA(VLOOKUP(F5822,'سجل المشتريات'!E:M,9,0),"غير مسجلة في المشتريات"))</f>
        <v/>
      </c>
      <c r="I5822" s="27" t="str">
        <f>_xlfn.IFNA(VLOOKUP(E5822,الاوردرات!$B$1:$C$600,2,0),"")</f>
        <v/>
      </c>
      <c r="J5822" s="63"/>
      <c r="L5822" s="125" t="str">
        <f>IF(F5822="","",_xlfn.IFNA((VLOOKUP(F5822,help!L:M,2,0))*G5822,"غير مسجلة في المشتريات"))</f>
        <v/>
      </c>
    </row>
    <row r="5823" spans="2:12" x14ac:dyDescent="0.2">
      <c r="B5823" s="14">
        <f>COUNTIFS($E$3:E5823,تقرير!$E$4)</f>
        <v>21</v>
      </c>
      <c r="C5823" s="48"/>
      <c r="D5823" s="48"/>
      <c r="E5823" s="48"/>
      <c r="F5823" s="50"/>
      <c r="G5823" s="51"/>
      <c r="H5823" s="128" t="str">
        <f>IF(F5823="","",_xlfn.IFNA(VLOOKUP(F5823,'سجل المشتريات'!E:M,9,0),"غير مسجلة في المشتريات"))</f>
        <v/>
      </c>
      <c r="I5823" s="27" t="str">
        <f>_xlfn.IFNA(VLOOKUP(E5823,الاوردرات!$B$1:$C$600,2,0),"")</f>
        <v/>
      </c>
      <c r="J5823" s="63"/>
      <c r="L5823" s="125" t="str">
        <f>IF(F5823="","",_xlfn.IFNA((VLOOKUP(F5823,help!L:M,2,0))*G5823,"غير مسجلة في المشتريات"))</f>
        <v/>
      </c>
    </row>
    <row r="5824" spans="2:12" x14ac:dyDescent="0.2">
      <c r="B5824" s="14">
        <f>COUNTIFS($E$3:E5824,تقرير!$E$4)</f>
        <v>21</v>
      </c>
      <c r="C5824" s="48"/>
      <c r="D5824" s="48"/>
      <c r="E5824" s="48"/>
      <c r="F5824" s="50"/>
      <c r="G5824" s="51"/>
      <c r="H5824" s="128" t="str">
        <f>IF(F5824="","",_xlfn.IFNA(VLOOKUP(F5824,'سجل المشتريات'!E:M,9,0),"غير مسجلة في المشتريات"))</f>
        <v/>
      </c>
      <c r="I5824" s="27" t="str">
        <f>_xlfn.IFNA(VLOOKUP(E5824,الاوردرات!$B$1:$C$600,2,0),"")</f>
        <v/>
      </c>
      <c r="J5824" s="63"/>
      <c r="L5824" s="125" t="str">
        <f>IF(F5824="","",_xlfn.IFNA((VLOOKUP(F5824,help!L:M,2,0))*G5824,"غير مسجلة في المشتريات"))</f>
        <v/>
      </c>
    </row>
    <row r="5825" spans="2:12" x14ac:dyDescent="0.2">
      <c r="B5825" s="14">
        <f>COUNTIFS($E$3:E5825,تقرير!$E$4)</f>
        <v>21</v>
      </c>
      <c r="C5825" s="48"/>
      <c r="D5825" s="48"/>
      <c r="E5825" s="48"/>
      <c r="F5825" s="50"/>
      <c r="G5825" s="51"/>
      <c r="H5825" s="128" t="str">
        <f>IF(F5825="","",_xlfn.IFNA(VLOOKUP(F5825,'سجل المشتريات'!E:M,9,0),"غير مسجلة في المشتريات"))</f>
        <v/>
      </c>
      <c r="I5825" s="27" t="str">
        <f>_xlfn.IFNA(VLOOKUP(E5825,الاوردرات!$B$1:$C$600,2,0),"")</f>
        <v/>
      </c>
      <c r="J5825" s="63"/>
      <c r="L5825" s="125" t="str">
        <f>IF(F5825="","",_xlfn.IFNA((VLOOKUP(F5825,help!L:M,2,0))*G5825,"غير مسجلة في المشتريات"))</f>
        <v/>
      </c>
    </row>
    <row r="5826" spans="2:12" x14ac:dyDescent="0.2">
      <c r="B5826" s="14">
        <f>COUNTIFS($E$3:E5826,تقرير!$E$4)</f>
        <v>21</v>
      </c>
      <c r="C5826" s="48"/>
      <c r="D5826" s="48"/>
      <c r="E5826" s="48"/>
      <c r="F5826" s="50"/>
      <c r="G5826" s="51"/>
      <c r="H5826" s="128" t="str">
        <f>IF(F5826="","",_xlfn.IFNA(VLOOKUP(F5826,'سجل المشتريات'!E:M,9,0),"غير مسجلة في المشتريات"))</f>
        <v/>
      </c>
      <c r="I5826" s="27" t="str">
        <f>_xlfn.IFNA(VLOOKUP(E5826,الاوردرات!$B$1:$C$600,2,0),"")</f>
        <v/>
      </c>
      <c r="J5826" s="63"/>
      <c r="L5826" s="125" t="str">
        <f>IF(F5826="","",_xlfn.IFNA((VLOOKUP(F5826,help!L:M,2,0))*G5826,"غير مسجلة في المشتريات"))</f>
        <v/>
      </c>
    </row>
    <row r="5827" spans="2:12" ht="22.5" customHeight="1" x14ac:dyDescent="0.2">
      <c r="B5827" s="14">
        <f>COUNTIFS($E$3:E5827,تقرير!$E$4)</f>
        <v>21</v>
      </c>
      <c r="C5827" s="48"/>
      <c r="D5827" s="48"/>
      <c r="E5827" s="56"/>
      <c r="F5827" s="50"/>
      <c r="G5827" s="51"/>
      <c r="H5827" s="128" t="str">
        <f>IF(F5827="","",_xlfn.IFNA(VLOOKUP(F5827,'سجل المشتريات'!E:M,9,0),"غير مسجلة في المشتريات"))</f>
        <v/>
      </c>
      <c r="I5827" s="27" t="str">
        <f>_xlfn.IFNA(VLOOKUP(E5827,الاوردرات!$B$1:$C$600,2,0),"")</f>
        <v/>
      </c>
      <c r="J5827" s="64"/>
      <c r="L5827" s="125" t="str">
        <f>IF(F5827="","",_xlfn.IFNA((VLOOKUP(F5827,help!L:M,2,0))*G5827,"غير مسجلة في المشتريات"))</f>
        <v/>
      </c>
    </row>
    <row r="5828" spans="2:12" ht="22.5" customHeight="1" x14ac:dyDescent="0.2">
      <c r="B5828" s="14">
        <f>COUNTIFS($E$3:E5828,تقرير!$E$4)</f>
        <v>21</v>
      </c>
      <c r="C5828" s="48"/>
      <c r="D5828" s="48"/>
      <c r="E5828" s="48"/>
      <c r="F5828" s="50"/>
      <c r="G5828" s="51"/>
      <c r="H5828" s="128" t="str">
        <f>IF(F5828="","",_xlfn.IFNA(VLOOKUP(F5828,'سجل المشتريات'!E:M,9,0),"غير مسجلة في المشتريات"))</f>
        <v/>
      </c>
      <c r="I5828" s="27" t="str">
        <f>_xlfn.IFNA(VLOOKUP(E5828,الاوردرات!$B$1:$C$600,2,0),"")</f>
        <v/>
      </c>
      <c r="J5828" s="63"/>
      <c r="L5828" s="125" t="str">
        <f>IF(F5828="","",_xlfn.IFNA((VLOOKUP(F5828,help!L:M,2,0))*G5828,"غير مسجلة في المشتريات"))</f>
        <v/>
      </c>
    </row>
    <row r="5829" spans="2:12" ht="22.5" customHeight="1" x14ac:dyDescent="0.2">
      <c r="B5829" s="14">
        <f>COUNTIFS($E$3:E5829,تقرير!$E$4)</f>
        <v>21</v>
      </c>
      <c r="C5829" s="48"/>
      <c r="D5829" s="48"/>
      <c r="E5829" s="48"/>
      <c r="F5829" s="50"/>
      <c r="G5829" s="51"/>
      <c r="H5829" s="128" t="str">
        <f>IF(F5829="","",_xlfn.IFNA(VLOOKUP(F5829,'سجل المشتريات'!E:M,9,0),"غير مسجلة في المشتريات"))</f>
        <v/>
      </c>
      <c r="I5829" s="27" t="str">
        <f>_xlfn.IFNA(VLOOKUP(E5829,الاوردرات!$B$1:$C$600,2,0),"")</f>
        <v/>
      </c>
      <c r="J5829" s="63"/>
      <c r="L5829" s="125" t="str">
        <f>IF(F5829="","",_xlfn.IFNA((VLOOKUP(F5829,help!L:M,2,0))*G5829,"غير مسجلة في المشتريات"))</f>
        <v/>
      </c>
    </row>
    <row r="5830" spans="2:12" ht="22.5" customHeight="1" x14ac:dyDescent="0.2">
      <c r="B5830" s="14">
        <f>COUNTIFS($E$3:E5830,تقرير!$E$4)</f>
        <v>21</v>
      </c>
      <c r="C5830" s="48"/>
      <c r="D5830" s="48"/>
      <c r="E5830" s="48"/>
      <c r="F5830" s="50"/>
      <c r="G5830" s="51"/>
      <c r="H5830" s="128" t="str">
        <f>IF(F5830="","",_xlfn.IFNA(VLOOKUP(F5830,'سجل المشتريات'!E:M,9,0),"غير مسجلة في المشتريات"))</f>
        <v/>
      </c>
      <c r="I5830" s="27" t="str">
        <f>_xlfn.IFNA(VLOOKUP(E5830,الاوردرات!$B$1:$C$600,2,0),"")</f>
        <v/>
      </c>
      <c r="J5830" s="63"/>
      <c r="L5830" s="125" t="str">
        <f>IF(F5830="","",_xlfn.IFNA((VLOOKUP(F5830,help!L:M,2,0))*G5830,"غير مسجلة في المشتريات"))</f>
        <v/>
      </c>
    </row>
    <row r="5831" spans="2:12" ht="22.5" customHeight="1" x14ac:dyDescent="0.2">
      <c r="B5831" s="14">
        <f>COUNTIFS($E$3:E5831,تقرير!$E$4)</f>
        <v>21</v>
      </c>
      <c r="C5831" s="48"/>
      <c r="D5831" s="48"/>
      <c r="E5831" s="48"/>
      <c r="F5831" s="50"/>
      <c r="G5831" s="51"/>
      <c r="H5831" s="128" t="str">
        <f>IF(F5831="","",_xlfn.IFNA(VLOOKUP(F5831,'سجل المشتريات'!E:M,9,0),"غير مسجلة في المشتريات"))</f>
        <v/>
      </c>
      <c r="I5831" s="27" t="str">
        <f>_xlfn.IFNA(VLOOKUP(E5831,الاوردرات!$B$1:$C$600,2,0),"")</f>
        <v/>
      </c>
      <c r="J5831" s="63"/>
      <c r="L5831" s="125" t="str">
        <f>IF(F5831="","",_xlfn.IFNA((VLOOKUP(F5831,help!L:M,2,0))*G5831,"غير مسجلة في المشتريات"))</f>
        <v/>
      </c>
    </row>
    <row r="5832" spans="2:12" ht="22.5" customHeight="1" x14ac:dyDescent="0.2">
      <c r="B5832" s="14">
        <f>COUNTIFS($E$3:E5832,تقرير!$E$4)</f>
        <v>21</v>
      </c>
      <c r="C5832" s="48"/>
      <c r="D5832" s="48"/>
      <c r="E5832" s="48"/>
      <c r="F5832" s="50"/>
      <c r="G5832" s="51"/>
      <c r="H5832" s="128" t="str">
        <f>IF(F5832="","",_xlfn.IFNA(VLOOKUP(F5832,'سجل المشتريات'!E:M,9,0),"غير مسجلة في المشتريات"))</f>
        <v/>
      </c>
      <c r="I5832" s="27" t="str">
        <f>_xlfn.IFNA(VLOOKUP(E5832,الاوردرات!$B$1:$C$600,2,0),"")</f>
        <v/>
      </c>
      <c r="J5832" s="63"/>
      <c r="L5832" s="125" t="str">
        <f>IF(F5832="","",_xlfn.IFNA((VLOOKUP(F5832,help!L:M,2,0))*G5832,"غير مسجلة في المشتريات"))</f>
        <v/>
      </c>
    </row>
    <row r="5833" spans="2:12" ht="22.5" customHeight="1" x14ac:dyDescent="0.2">
      <c r="B5833" s="14">
        <f>COUNTIFS($E$3:E5833,تقرير!$E$4)</f>
        <v>21</v>
      </c>
      <c r="C5833" s="48"/>
      <c r="D5833" s="48"/>
      <c r="E5833" s="48"/>
      <c r="F5833" s="50"/>
      <c r="G5833" s="51"/>
      <c r="H5833" s="128" t="str">
        <f>IF(F5833="","",_xlfn.IFNA(VLOOKUP(F5833,'سجل المشتريات'!E:M,9,0),"غير مسجلة في المشتريات"))</f>
        <v/>
      </c>
      <c r="I5833" s="27" t="str">
        <f>_xlfn.IFNA(VLOOKUP(E5833,الاوردرات!$B$1:$C$600,2,0),"")</f>
        <v/>
      </c>
      <c r="J5833" s="63"/>
      <c r="L5833" s="125" t="str">
        <f>IF(F5833="","",_xlfn.IFNA((VLOOKUP(F5833,help!L:M,2,0))*G5833,"غير مسجلة في المشتريات"))</f>
        <v/>
      </c>
    </row>
    <row r="5834" spans="2:12" ht="22.5" customHeight="1" x14ac:dyDescent="0.2">
      <c r="B5834" s="14">
        <f>COUNTIFS($E$3:E5834,تقرير!$E$4)</f>
        <v>21</v>
      </c>
      <c r="C5834" s="48"/>
      <c r="D5834" s="48"/>
      <c r="E5834" s="48"/>
      <c r="F5834" s="50"/>
      <c r="G5834" s="51"/>
      <c r="H5834" s="128" t="str">
        <f>IF(F5834="","",_xlfn.IFNA(VLOOKUP(F5834,'سجل المشتريات'!E:M,9,0),"غير مسجلة في المشتريات"))</f>
        <v/>
      </c>
      <c r="I5834" s="27" t="str">
        <f>_xlfn.IFNA(VLOOKUP(E5834,الاوردرات!$B$1:$C$600,2,0),"")</f>
        <v/>
      </c>
      <c r="J5834" s="63"/>
      <c r="L5834" s="125" t="str">
        <f>IF(F5834="","",_xlfn.IFNA((VLOOKUP(F5834,help!L:M,2,0))*G5834,"غير مسجلة في المشتريات"))</f>
        <v/>
      </c>
    </row>
    <row r="5835" spans="2:12" ht="22.5" customHeight="1" x14ac:dyDescent="0.2">
      <c r="B5835" s="14">
        <f>COUNTIFS($E$3:E5835,تقرير!$E$4)</f>
        <v>21</v>
      </c>
      <c r="C5835" s="48"/>
      <c r="D5835" s="48"/>
      <c r="E5835" s="48"/>
      <c r="F5835" s="50"/>
      <c r="G5835" s="51"/>
      <c r="H5835" s="128" t="str">
        <f>IF(F5835="","",_xlfn.IFNA(VLOOKUP(F5835,'سجل المشتريات'!E:M,9,0),"غير مسجلة في المشتريات"))</f>
        <v/>
      </c>
      <c r="I5835" s="27" t="str">
        <f>_xlfn.IFNA(VLOOKUP(E5835,الاوردرات!$B$1:$C$600,2,0),"")</f>
        <v/>
      </c>
      <c r="J5835" s="63"/>
      <c r="L5835" s="125" t="str">
        <f>IF(F5835="","",_xlfn.IFNA((VLOOKUP(F5835,help!L:M,2,0))*G5835,"غير مسجلة في المشتريات"))</f>
        <v/>
      </c>
    </row>
    <row r="5836" spans="2:12" ht="22.5" customHeight="1" x14ac:dyDescent="0.2">
      <c r="B5836" s="14">
        <f>COUNTIFS($E$3:E5836,تقرير!$E$4)</f>
        <v>21</v>
      </c>
      <c r="C5836" s="48"/>
      <c r="D5836" s="48"/>
      <c r="E5836" s="48"/>
      <c r="F5836" s="50"/>
      <c r="G5836" s="51"/>
      <c r="H5836" s="128" t="str">
        <f>IF(F5836="","",_xlfn.IFNA(VLOOKUP(F5836,'سجل المشتريات'!E:M,9,0),"غير مسجلة في المشتريات"))</f>
        <v/>
      </c>
      <c r="I5836" s="27" t="str">
        <f>_xlfn.IFNA(VLOOKUP(E5836,الاوردرات!$B$1:$C$600,2,0),"")</f>
        <v/>
      </c>
      <c r="J5836" s="63"/>
      <c r="L5836" s="125" t="str">
        <f>IF(F5836="","",_xlfn.IFNA((VLOOKUP(F5836,help!L:M,2,0))*G5836,"غير مسجلة في المشتريات"))</f>
        <v/>
      </c>
    </row>
    <row r="5837" spans="2:12" ht="22.5" customHeight="1" x14ac:dyDescent="0.2">
      <c r="B5837" s="14">
        <f>COUNTIFS($E$3:E5837,تقرير!$E$4)</f>
        <v>21</v>
      </c>
      <c r="C5837" s="48"/>
      <c r="D5837" s="48"/>
      <c r="E5837" s="48"/>
      <c r="F5837" s="50"/>
      <c r="G5837" s="51"/>
      <c r="H5837" s="128" t="str">
        <f>IF(F5837="","",_xlfn.IFNA(VLOOKUP(F5837,'سجل المشتريات'!E:M,9,0),"غير مسجلة في المشتريات"))</f>
        <v/>
      </c>
      <c r="I5837" s="27" t="str">
        <f>_xlfn.IFNA(VLOOKUP(E5837,الاوردرات!$B$1:$C$600,2,0),"")</f>
        <v/>
      </c>
      <c r="J5837" s="63"/>
      <c r="L5837" s="125" t="str">
        <f>IF(F5837="","",_xlfn.IFNA((VLOOKUP(F5837,help!L:M,2,0))*G5837,"غير مسجلة في المشتريات"))</f>
        <v/>
      </c>
    </row>
    <row r="5838" spans="2:12" ht="22.5" customHeight="1" x14ac:dyDescent="0.2">
      <c r="B5838" s="14">
        <f>COUNTIFS($E$3:E5838,تقرير!$E$4)</f>
        <v>21</v>
      </c>
      <c r="C5838" s="48"/>
      <c r="D5838" s="48"/>
      <c r="E5838" s="48"/>
      <c r="F5838" s="50"/>
      <c r="G5838" s="51"/>
      <c r="H5838" s="128" t="str">
        <f>IF(F5838="","",_xlfn.IFNA(VLOOKUP(F5838,'سجل المشتريات'!E:M,9,0),"غير مسجلة في المشتريات"))</f>
        <v/>
      </c>
      <c r="I5838" s="27" t="str">
        <f>_xlfn.IFNA(VLOOKUP(E5838,الاوردرات!$B$1:$C$600,2,0),"")</f>
        <v/>
      </c>
      <c r="J5838" s="63"/>
      <c r="L5838" s="125" t="str">
        <f>IF(F5838="","",_xlfn.IFNA((VLOOKUP(F5838,help!L:M,2,0))*G5838,"غير مسجلة في المشتريات"))</f>
        <v/>
      </c>
    </row>
    <row r="5839" spans="2:12" ht="22.5" customHeight="1" x14ac:dyDescent="0.2">
      <c r="B5839" s="14">
        <f>COUNTIFS($E$3:E5839,تقرير!$E$4)</f>
        <v>21</v>
      </c>
      <c r="C5839" s="48"/>
      <c r="D5839" s="48"/>
      <c r="E5839" s="48"/>
      <c r="F5839" s="50"/>
      <c r="G5839" s="51"/>
      <c r="H5839" s="128" t="str">
        <f>IF(F5839="","",_xlfn.IFNA(VLOOKUP(F5839,'سجل المشتريات'!E:M,9,0),"غير مسجلة في المشتريات"))</f>
        <v/>
      </c>
      <c r="I5839" s="27" t="str">
        <f>_xlfn.IFNA(VLOOKUP(E5839,الاوردرات!$B$1:$C$600,2,0),"")</f>
        <v/>
      </c>
      <c r="J5839" s="63"/>
      <c r="L5839" s="125" t="str">
        <f>IF(F5839="","",_xlfn.IFNA((VLOOKUP(F5839,help!L:M,2,0))*G5839,"غير مسجلة في المشتريات"))</f>
        <v/>
      </c>
    </row>
    <row r="5840" spans="2:12" ht="22.5" customHeight="1" x14ac:dyDescent="0.2">
      <c r="B5840" s="14">
        <f>COUNTIFS($E$3:E5840,تقرير!$E$4)</f>
        <v>21</v>
      </c>
      <c r="C5840" s="48"/>
      <c r="D5840" s="48"/>
      <c r="E5840" s="48"/>
      <c r="F5840" s="50"/>
      <c r="G5840" s="51"/>
      <c r="H5840" s="128" t="str">
        <f>IF(F5840="","",_xlfn.IFNA(VLOOKUP(F5840,'سجل المشتريات'!E:M,9,0),"غير مسجلة في المشتريات"))</f>
        <v/>
      </c>
      <c r="I5840" s="27" t="str">
        <f>_xlfn.IFNA(VLOOKUP(E5840,الاوردرات!$B$1:$C$600,2,0),"")</f>
        <v/>
      </c>
      <c r="J5840" s="63"/>
      <c r="L5840" s="125" t="str">
        <f>IF(F5840="","",_xlfn.IFNA((VLOOKUP(F5840,help!L:M,2,0))*G5840,"غير مسجلة في المشتريات"))</f>
        <v/>
      </c>
    </row>
    <row r="5841" spans="2:12" ht="22.5" customHeight="1" x14ac:dyDescent="0.2">
      <c r="B5841" s="14">
        <f>COUNTIFS($E$3:E5841,تقرير!$E$4)</f>
        <v>21</v>
      </c>
      <c r="C5841" s="48"/>
      <c r="D5841" s="48"/>
      <c r="E5841" s="48"/>
      <c r="F5841" s="50"/>
      <c r="G5841" s="51"/>
      <c r="H5841" s="128" t="str">
        <f>IF(F5841="","",_xlfn.IFNA(VLOOKUP(F5841,'سجل المشتريات'!E:M,9,0),"غير مسجلة في المشتريات"))</f>
        <v/>
      </c>
      <c r="I5841" s="27" t="str">
        <f>_xlfn.IFNA(VLOOKUP(E5841,الاوردرات!$B$1:$C$600,2,0),"")</f>
        <v/>
      </c>
      <c r="J5841" s="63"/>
      <c r="L5841" s="125" t="str">
        <f>IF(F5841="","",_xlfn.IFNA((VLOOKUP(F5841,help!L:M,2,0))*G5841,"غير مسجلة في المشتريات"))</f>
        <v/>
      </c>
    </row>
    <row r="5842" spans="2:12" ht="22.5" customHeight="1" x14ac:dyDescent="0.2">
      <c r="B5842" s="14">
        <f>COUNTIFS($E$3:E5842,تقرير!$E$4)</f>
        <v>21</v>
      </c>
      <c r="C5842" s="48"/>
      <c r="D5842" s="48"/>
      <c r="E5842" s="48"/>
      <c r="F5842" s="50"/>
      <c r="G5842" s="51"/>
      <c r="H5842" s="128" t="str">
        <f>IF(F5842="","",_xlfn.IFNA(VLOOKUP(F5842,'سجل المشتريات'!E:M,9,0),"غير مسجلة في المشتريات"))</f>
        <v/>
      </c>
      <c r="I5842" s="27" t="str">
        <f>_xlfn.IFNA(VLOOKUP(E5842,الاوردرات!$B$1:$C$600,2,0),"")</f>
        <v/>
      </c>
      <c r="J5842" s="63"/>
      <c r="L5842" s="125" t="str">
        <f>IF(F5842="","",_xlfn.IFNA((VLOOKUP(F5842,help!L:M,2,0))*G5842,"غير مسجلة في المشتريات"))</f>
        <v/>
      </c>
    </row>
    <row r="5843" spans="2:12" ht="22.5" customHeight="1" x14ac:dyDescent="0.2">
      <c r="B5843" s="14">
        <f>COUNTIFS($E$3:E5843,تقرير!$E$4)</f>
        <v>21</v>
      </c>
      <c r="C5843" s="48"/>
      <c r="D5843" s="48"/>
      <c r="E5843" s="48"/>
      <c r="F5843" s="50"/>
      <c r="G5843" s="51"/>
      <c r="H5843" s="128" t="str">
        <f>IF(F5843="","",_xlfn.IFNA(VLOOKUP(F5843,'سجل المشتريات'!E:M,9,0),"غير مسجلة في المشتريات"))</f>
        <v/>
      </c>
      <c r="I5843" s="27" t="str">
        <f>_xlfn.IFNA(VLOOKUP(E5843,الاوردرات!$B$1:$C$600,2,0),"")</f>
        <v/>
      </c>
      <c r="J5843" s="63"/>
      <c r="L5843" s="125" t="str">
        <f>IF(F5843="","",_xlfn.IFNA((VLOOKUP(F5843,help!L:M,2,0))*G5843,"غير مسجلة في المشتريات"))</f>
        <v/>
      </c>
    </row>
    <row r="5844" spans="2:12" ht="22.5" customHeight="1" x14ac:dyDescent="0.2">
      <c r="B5844" s="14">
        <f>COUNTIFS($E$3:E5844,تقرير!$E$4)</f>
        <v>21</v>
      </c>
      <c r="C5844" s="48"/>
      <c r="D5844" s="48"/>
      <c r="E5844" s="48"/>
      <c r="F5844" s="50"/>
      <c r="G5844" s="51"/>
      <c r="H5844" s="128" t="str">
        <f>IF(F5844="","",_xlfn.IFNA(VLOOKUP(F5844,'سجل المشتريات'!E:M,9,0),"غير مسجلة في المشتريات"))</f>
        <v/>
      </c>
      <c r="I5844" s="27" t="str">
        <f>_xlfn.IFNA(VLOOKUP(E5844,الاوردرات!$B$1:$C$600,2,0),"")</f>
        <v/>
      </c>
      <c r="J5844" s="63"/>
      <c r="L5844" s="125" t="str">
        <f>IF(F5844="","",_xlfn.IFNA((VLOOKUP(F5844,help!L:M,2,0))*G5844,"غير مسجلة في المشتريات"))</f>
        <v/>
      </c>
    </row>
    <row r="5845" spans="2:12" ht="22.5" customHeight="1" x14ac:dyDescent="0.2">
      <c r="B5845" s="14">
        <f>COUNTIFS($E$3:E5845,تقرير!$E$4)</f>
        <v>21</v>
      </c>
      <c r="C5845" s="48"/>
      <c r="D5845" s="48"/>
      <c r="E5845" s="48"/>
      <c r="F5845" s="50"/>
      <c r="G5845" s="51"/>
      <c r="H5845" s="128" t="str">
        <f>IF(F5845="","",_xlfn.IFNA(VLOOKUP(F5845,'سجل المشتريات'!E:M,9,0),"غير مسجلة في المشتريات"))</f>
        <v/>
      </c>
      <c r="I5845" s="27" t="str">
        <f>_xlfn.IFNA(VLOOKUP(E5845,الاوردرات!$B$1:$C$600,2,0),"")</f>
        <v/>
      </c>
      <c r="J5845" s="63"/>
      <c r="L5845" s="125" t="str">
        <f>IF(F5845="","",_xlfn.IFNA((VLOOKUP(F5845,help!L:M,2,0))*G5845,"غير مسجلة في المشتريات"))</f>
        <v/>
      </c>
    </row>
    <row r="5846" spans="2:12" ht="22.5" customHeight="1" x14ac:dyDescent="0.2">
      <c r="B5846" s="14">
        <f>COUNTIFS($E$3:E5846,تقرير!$E$4)</f>
        <v>21</v>
      </c>
      <c r="C5846" s="48"/>
      <c r="D5846" s="48"/>
      <c r="E5846" s="48"/>
      <c r="F5846" s="50"/>
      <c r="G5846" s="51"/>
      <c r="H5846" s="128" t="str">
        <f>IF(F5846="","",_xlfn.IFNA(VLOOKUP(F5846,'سجل المشتريات'!E:M,9,0),"غير مسجلة في المشتريات"))</f>
        <v/>
      </c>
      <c r="I5846" s="27" t="str">
        <f>_xlfn.IFNA(VLOOKUP(E5846,الاوردرات!$B$1:$C$600,2,0),"")</f>
        <v/>
      </c>
      <c r="J5846" s="63"/>
      <c r="L5846" s="125" t="str">
        <f>IF(F5846="","",_xlfn.IFNA((VLOOKUP(F5846,help!L:M,2,0))*G5846,"غير مسجلة في المشتريات"))</f>
        <v/>
      </c>
    </row>
    <row r="5847" spans="2:12" ht="22.5" customHeight="1" x14ac:dyDescent="0.2">
      <c r="B5847" s="14">
        <f>COUNTIFS($E$3:E5847,تقرير!$E$4)</f>
        <v>21</v>
      </c>
      <c r="C5847" s="48"/>
      <c r="D5847" s="48"/>
      <c r="E5847" s="48"/>
      <c r="F5847" s="50"/>
      <c r="G5847" s="51"/>
      <c r="H5847" s="128" t="str">
        <f>IF(F5847="","",_xlfn.IFNA(VLOOKUP(F5847,'سجل المشتريات'!E:M,9,0),"غير مسجلة في المشتريات"))</f>
        <v/>
      </c>
      <c r="I5847" s="27" t="str">
        <f>_xlfn.IFNA(VLOOKUP(E5847,الاوردرات!$B$1:$C$600,2,0),"")</f>
        <v/>
      </c>
      <c r="J5847" s="63"/>
      <c r="L5847" s="125" t="str">
        <f>IF(F5847="","",_xlfn.IFNA((VLOOKUP(F5847,help!L:M,2,0))*G5847,"غير مسجلة في المشتريات"))</f>
        <v/>
      </c>
    </row>
    <row r="5848" spans="2:12" ht="22.5" customHeight="1" x14ac:dyDescent="0.2">
      <c r="B5848" s="14">
        <f>COUNTIFS($E$3:E5848,تقرير!$E$4)</f>
        <v>21</v>
      </c>
      <c r="C5848" s="48"/>
      <c r="D5848" s="48"/>
      <c r="E5848" s="48"/>
      <c r="F5848" s="50"/>
      <c r="G5848" s="51"/>
      <c r="H5848" s="128" t="str">
        <f>IF(F5848="","",_xlfn.IFNA(VLOOKUP(F5848,'سجل المشتريات'!E:M,9,0),"غير مسجلة في المشتريات"))</f>
        <v/>
      </c>
      <c r="I5848" s="27" t="str">
        <f>_xlfn.IFNA(VLOOKUP(E5848,الاوردرات!$B$1:$C$600,2,0),"")</f>
        <v/>
      </c>
      <c r="J5848" s="63"/>
      <c r="L5848" s="125" t="str">
        <f>IF(F5848="","",_xlfn.IFNA((VLOOKUP(F5848,help!L:M,2,0))*G5848,"غير مسجلة في المشتريات"))</f>
        <v/>
      </c>
    </row>
    <row r="5849" spans="2:12" ht="22.5" customHeight="1" x14ac:dyDescent="0.2">
      <c r="B5849" s="14">
        <f>COUNTIFS($E$3:E5849,تقرير!$E$4)</f>
        <v>21</v>
      </c>
      <c r="C5849" s="48"/>
      <c r="D5849" s="48"/>
      <c r="E5849" s="48"/>
      <c r="F5849" s="50"/>
      <c r="G5849" s="51"/>
      <c r="H5849" s="128" t="str">
        <f>IF(F5849="","",_xlfn.IFNA(VLOOKUP(F5849,'سجل المشتريات'!E:M,9,0),"غير مسجلة في المشتريات"))</f>
        <v/>
      </c>
      <c r="I5849" s="27" t="str">
        <f>_xlfn.IFNA(VLOOKUP(E5849,الاوردرات!$B$1:$C$600,2,0),"")</f>
        <v/>
      </c>
      <c r="J5849" s="63"/>
      <c r="L5849" s="125" t="str">
        <f>IF(F5849="","",_xlfn.IFNA((VLOOKUP(F5849,help!L:M,2,0))*G5849,"غير مسجلة في المشتريات"))</f>
        <v/>
      </c>
    </row>
    <row r="5850" spans="2:12" ht="22.5" customHeight="1" x14ac:dyDescent="0.2">
      <c r="B5850" s="14">
        <f>COUNTIFS($E$3:E5850,تقرير!$E$4)</f>
        <v>21</v>
      </c>
      <c r="C5850" s="48"/>
      <c r="D5850" s="48"/>
      <c r="E5850" s="48"/>
      <c r="F5850" s="50"/>
      <c r="G5850" s="51"/>
      <c r="H5850" s="128" t="str">
        <f>IF(F5850="","",_xlfn.IFNA(VLOOKUP(F5850,'سجل المشتريات'!E:M,9,0),"غير مسجلة في المشتريات"))</f>
        <v/>
      </c>
      <c r="I5850" s="27" t="str">
        <f>_xlfn.IFNA(VLOOKUP(E5850,الاوردرات!$B$1:$C$600,2,0),"")</f>
        <v/>
      </c>
      <c r="J5850" s="63"/>
      <c r="L5850" s="125" t="str">
        <f>IF(F5850="","",_xlfn.IFNA((VLOOKUP(F5850,help!L:M,2,0))*G5850,"غير مسجلة في المشتريات"))</f>
        <v/>
      </c>
    </row>
    <row r="5851" spans="2:12" ht="22.5" customHeight="1" thickBot="1" x14ac:dyDescent="0.25">
      <c r="B5851" s="14">
        <f>COUNTIFS($E$3:E5851,تقرير!$E$4)</f>
        <v>21</v>
      </c>
      <c r="C5851" s="48"/>
      <c r="D5851" s="48"/>
      <c r="E5851" s="48"/>
      <c r="F5851" s="50"/>
      <c r="G5851" s="51"/>
      <c r="H5851" s="128" t="str">
        <f>IF(F5851="","",_xlfn.IFNA(VLOOKUP(F5851,'سجل المشتريات'!E:M,9,0),"غير مسجلة في المشتريات"))</f>
        <v/>
      </c>
      <c r="I5851" s="27" t="str">
        <f>_xlfn.IFNA(VLOOKUP(E5851,الاوردرات!$B$1:$C$600,2,0),"")</f>
        <v/>
      </c>
      <c r="J5851" s="63"/>
      <c r="L5851" s="126" t="str">
        <f>IF(F5851="","",_xlfn.IFNA((VLOOKUP(F5851,help!L:M,2,0))*G5851,"غير مسجلة في المشتريات"))</f>
        <v/>
      </c>
    </row>
    <row r="5852" spans="2:12" ht="22.5" customHeight="1" x14ac:dyDescent="0.2">
      <c r="B5852" s="14">
        <f>COUNTIFS($E$3:E5852,تقرير!$E$4)</f>
        <v>21</v>
      </c>
      <c r="C5852" s="48"/>
      <c r="D5852" s="49"/>
      <c r="E5852" s="37"/>
      <c r="F5852" s="50"/>
      <c r="G5852" s="51"/>
      <c r="H5852" s="128" t="str">
        <f>IF(F5852="","",_xlfn.IFNA(VLOOKUP(F5852,'سجل المشتريات'!E:M,9,0),"غير مسجلة في المشتريات"))</f>
        <v/>
      </c>
      <c r="I5852" s="27" t="str">
        <f>_xlfn.IFNA(VLOOKUP(E5852,الاوردرات!$B$1:$C$600,2,0),"")</f>
        <v/>
      </c>
      <c r="J5852" s="63"/>
      <c r="L5852" s="127"/>
    </row>
    <row r="5853" spans="2:12" ht="2.25" customHeight="1" thickBot="1" x14ac:dyDescent="0.25">
      <c r="C5853" s="48"/>
      <c r="D5853" s="49"/>
      <c r="E5853" s="57"/>
      <c r="F5853" s="50"/>
      <c r="G5853" s="51"/>
      <c r="H5853" s="113"/>
      <c r="I5853" s="27"/>
      <c r="J5853" s="65"/>
      <c r="L5853" s="128"/>
    </row>
    <row r="5854" spans="2:12" ht="9" customHeight="1" x14ac:dyDescent="0.2">
      <c r="D5854" s="59"/>
    </row>
    <row r="5855" spans="2:12" ht="49.5" customHeight="1" x14ac:dyDescent="0.2"/>
    <row r="5860" spans="9:9" x14ac:dyDescent="0.2">
      <c r="I5860" s="28"/>
    </row>
  </sheetData>
  <sheetProtection sort="0" autoFilter="0"/>
  <autoFilter ref="C2:L2" xr:uid="{A7F058EB-E608-4BE5-AAEF-8E1609260C3B}"/>
  <conditionalFormatting sqref="H1:H1048576">
    <cfRule type="containsText" dxfId="12" priority="2" operator="containsText" text="غير مسجلة في المشتريات">
      <formula>NOT(ISERROR(SEARCH("غير مسجلة في المشتريات",H1)))</formula>
    </cfRule>
  </conditionalFormatting>
  <conditionalFormatting sqref="L1:L1048576">
    <cfRule type="containsText" dxfId="11" priority="1" operator="containsText" text="غير مسجلة في المشتريات">
      <formula>NOT(ISERROR(SEARCH("غير مسجلة في المشتريات",L1)))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3A8FC24-5CA1-4A30-806C-2B991774556D}">
          <x14:formula1>
            <xm:f>help!$T$2:$T$7</xm:f>
          </x14:formula1>
          <xm:sqref>C3:C5853</xm:sqref>
        </x14:dataValidation>
        <x14:dataValidation type="list" allowBlank="1" showInputMessage="1" showErrorMessage="1" xr:uid="{3133EF3F-AF5C-47B2-B52E-73455477429F}">
          <x14:formula1>
            <xm:f>help!$L$3:$L$172</xm:f>
          </x14:formula1>
          <xm:sqref>F3:F1048576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ورقة3"/>
  <dimension ref="B1:AP5860"/>
  <sheetViews>
    <sheetView showGridLines="0" rightToLeft="1" tabSelected="1" zoomScale="70" zoomScaleNormal="70" workbookViewId="0">
      <pane ySplit="2" topLeftCell="A174" activePane="bottomLeft" state="frozen"/>
      <selection pane="bottomLeft" activeCell="C1" sqref="C1:J1048576"/>
    </sheetView>
  </sheetViews>
  <sheetFormatPr defaultColWidth="5.25" defaultRowHeight="30" x14ac:dyDescent="0.2"/>
  <cols>
    <col min="1" max="1" width="4.375" style="14" customWidth="1"/>
    <col min="2" max="2" width="3.25" style="14" hidden="1" customWidth="1"/>
    <col min="3" max="3" width="8.875" style="40" customWidth="1"/>
    <col min="4" max="4" width="10.375" style="40" customWidth="1"/>
    <col min="5" max="5" width="12.625" style="40" customWidth="1"/>
    <col min="6" max="6" width="12.625" style="41" customWidth="1"/>
    <col min="7" max="7" width="17.625" style="42" customWidth="1"/>
    <col min="8" max="8" width="9.25" style="42" customWidth="1"/>
    <col min="9" max="9" width="14.375" style="40" bestFit="1" customWidth="1"/>
    <col min="10" max="10" width="12.375" style="40" bestFit="1" customWidth="1"/>
    <col min="11" max="11" width="50.75" style="25" customWidth="1"/>
    <col min="12" max="12" width="20.375" style="40" customWidth="1"/>
    <col min="13" max="13" width="0.875" style="14" customWidth="1"/>
    <col min="14" max="14" width="15.625" style="14" customWidth="1"/>
    <col min="15" max="15" width="15.375" style="14" customWidth="1"/>
    <col min="16" max="16" width="9.125" style="14" customWidth="1"/>
    <col min="17" max="41" width="5.25" style="14"/>
    <col min="42" max="42" width="7" style="14" hidden="1" customWidth="1"/>
    <col min="43" max="16384" width="5.25" style="14"/>
  </cols>
  <sheetData>
    <row r="1" spans="2:42" ht="12.75" customHeight="1" thickBot="1" x14ac:dyDescent="0.25"/>
    <row r="2" spans="2:42" s="15" customFormat="1" ht="57.75" customHeight="1" thickBot="1" x14ac:dyDescent="0.25">
      <c r="C2" s="43" t="s">
        <v>20</v>
      </c>
      <c r="D2" s="44" t="s">
        <v>19</v>
      </c>
      <c r="E2" s="45" t="s">
        <v>43</v>
      </c>
      <c r="F2" s="44" t="s">
        <v>18</v>
      </c>
      <c r="G2" s="46" t="s">
        <v>21</v>
      </c>
      <c r="H2" s="46" t="s">
        <v>2</v>
      </c>
      <c r="I2" s="47" t="s">
        <v>22</v>
      </c>
      <c r="J2" s="47" t="s">
        <v>23</v>
      </c>
      <c r="K2" s="26" t="s">
        <v>15</v>
      </c>
      <c r="L2" s="62" t="s">
        <v>16</v>
      </c>
      <c r="M2" s="15">
        <v>1</v>
      </c>
      <c r="N2" s="19" t="s">
        <v>7</v>
      </c>
      <c r="O2" s="20" t="s">
        <v>17</v>
      </c>
      <c r="AP2" s="15">
        <v>1</v>
      </c>
    </row>
    <row r="3" spans="2:42" ht="26.25" customHeight="1" x14ac:dyDescent="0.2">
      <c r="B3" s="14">
        <f>COUNTIFS($E$3:E3,تقرير!$E$4)</f>
        <v>0</v>
      </c>
      <c r="C3" s="48" t="s">
        <v>11</v>
      </c>
      <c r="D3" s="49">
        <v>45160</v>
      </c>
      <c r="E3" s="37">
        <v>1</v>
      </c>
      <c r="F3" s="50" t="s">
        <v>51</v>
      </c>
      <c r="G3" s="51" t="s">
        <v>86</v>
      </c>
      <c r="H3" s="51">
        <v>1</v>
      </c>
      <c r="I3" s="52">
        <v>0.39583333333333331</v>
      </c>
      <c r="J3" s="52">
        <v>0.64583333333333337</v>
      </c>
      <c r="K3" s="27" t="str">
        <f>_xlfn.IFNA(VLOOKUP(E3,الاوردرات!$B$1:$C$600,2,0),"")</f>
        <v>انتيك فرنساوي</v>
      </c>
      <c r="L3" s="63"/>
      <c r="N3" s="22">
        <f t="shared" ref="N3:N34" si="0">IF(I3&lt;&gt;"",J3-I3,"")</f>
        <v>0.25000000000000006</v>
      </c>
      <c r="O3" s="23">
        <f>_xlfn.IFNA((VLOOKUP(F3,help!$C$2:$F$12,4,0))*(N3*24),"")</f>
        <v>162.50000000000003</v>
      </c>
      <c r="AP3" s="18">
        <f>D3</f>
        <v>45160</v>
      </c>
    </row>
    <row r="4" spans="2:42" ht="26.25" customHeight="1" x14ac:dyDescent="0.2">
      <c r="B4" s="14">
        <f>COUNTIFS($E$3:E4,تقرير!$E$4)</f>
        <v>0</v>
      </c>
      <c r="C4" s="48" t="s">
        <v>12</v>
      </c>
      <c r="D4" s="49">
        <v>45161</v>
      </c>
      <c r="E4" s="37">
        <v>1</v>
      </c>
      <c r="F4" s="50" t="s">
        <v>32</v>
      </c>
      <c r="G4" s="51" t="s">
        <v>125</v>
      </c>
      <c r="H4" s="51">
        <v>1</v>
      </c>
      <c r="I4" s="52">
        <v>0.39583333333333331</v>
      </c>
      <c r="J4" s="52">
        <v>0.64583333333333337</v>
      </c>
      <c r="K4" s="27" t="str">
        <f>_xlfn.IFNA(VLOOKUP(E4,الاوردرات!$B$1:$C$600,2,0),"")</f>
        <v>انتيك فرنساوي</v>
      </c>
      <c r="L4" s="63"/>
      <c r="N4" s="22">
        <f t="shared" si="0"/>
        <v>0.25000000000000006</v>
      </c>
      <c r="O4" s="23">
        <f>_xlfn.IFNA((VLOOKUP(F4,help!$C$2:$F$12,4,0))*(N4*24),"")</f>
        <v>162.50000000000003</v>
      </c>
      <c r="AP4" s="18">
        <f t="shared" ref="AP4:AP67" si="1">D4</f>
        <v>45161</v>
      </c>
    </row>
    <row r="5" spans="2:42" ht="26.25" customHeight="1" x14ac:dyDescent="0.2">
      <c r="B5" s="14">
        <f>COUNTIFS($E$3:E5,تقرير!$E$4)</f>
        <v>0</v>
      </c>
      <c r="C5" s="48" t="s">
        <v>11</v>
      </c>
      <c r="D5" s="49">
        <v>45160</v>
      </c>
      <c r="E5" s="37">
        <v>1</v>
      </c>
      <c r="F5" s="50" t="s">
        <v>31</v>
      </c>
      <c r="G5" s="51" t="s">
        <v>122</v>
      </c>
      <c r="H5" s="51">
        <v>1</v>
      </c>
      <c r="I5" s="52">
        <v>0.6875</v>
      </c>
      <c r="J5" s="52">
        <v>0.72916666666666663</v>
      </c>
      <c r="K5" s="27" t="str">
        <f>_xlfn.IFNA(VLOOKUP(E5,الاوردرات!$B$1:$C$600,2,0),"")</f>
        <v>انتيك فرنساوي</v>
      </c>
      <c r="L5" s="63"/>
      <c r="N5" s="22">
        <f t="shared" si="0"/>
        <v>4.166666666666663E-2</v>
      </c>
      <c r="O5" s="23">
        <f>_xlfn.IFNA((VLOOKUP(F5,help!$C$2:$F$12,4,0))*(N5*24),"")</f>
        <v>32.291666666666636</v>
      </c>
      <c r="AP5" s="18">
        <f t="shared" si="1"/>
        <v>45160</v>
      </c>
    </row>
    <row r="6" spans="2:42" ht="26.25" customHeight="1" x14ac:dyDescent="0.2">
      <c r="B6" s="14">
        <f>COUNTIFS($E$3:E6,تقرير!$E$4)</f>
        <v>0</v>
      </c>
      <c r="C6" s="48" t="s">
        <v>10</v>
      </c>
      <c r="D6" s="49">
        <v>45166</v>
      </c>
      <c r="E6" s="37">
        <v>1</v>
      </c>
      <c r="F6" s="50" t="s">
        <v>32</v>
      </c>
      <c r="G6" s="51" t="s">
        <v>36</v>
      </c>
      <c r="H6" s="51">
        <v>1</v>
      </c>
      <c r="I6" s="52">
        <v>0.48958333333333331</v>
      </c>
      <c r="J6" s="52">
        <v>0.60416666666666663</v>
      </c>
      <c r="K6" s="27" t="str">
        <f>_xlfn.IFNA(VLOOKUP(E6,الاوردرات!$B$1:$C$600,2,0),"")</f>
        <v>انتيك فرنساوي</v>
      </c>
      <c r="L6" s="63"/>
      <c r="N6" s="22">
        <f t="shared" si="0"/>
        <v>0.11458333333333331</v>
      </c>
      <c r="O6" s="23">
        <f>_xlfn.IFNA((VLOOKUP(F6,help!$C$2:$F$12,4,0))*(N6*24),"")</f>
        <v>74.479166666666657</v>
      </c>
      <c r="AP6" s="18">
        <f t="shared" si="1"/>
        <v>45166</v>
      </c>
    </row>
    <row r="7" spans="2:42" ht="26.25" customHeight="1" x14ac:dyDescent="0.2">
      <c r="B7" s="14">
        <f>COUNTIFS($E$3:E7,تقرير!$E$4)</f>
        <v>0</v>
      </c>
      <c r="C7" s="48" t="s">
        <v>10</v>
      </c>
      <c r="D7" s="49">
        <v>45166</v>
      </c>
      <c r="E7" s="37">
        <v>1</v>
      </c>
      <c r="F7" s="50" t="s">
        <v>33</v>
      </c>
      <c r="G7" s="51" t="s">
        <v>121</v>
      </c>
      <c r="H7" s="51">
        <v>1</v>
      </c>
      <c r="I7" s="52">
        <v>0.44444444444444442</v>
      </c>
      <c r="J7" s="52">
        <v>0.4861111111111111</v>
      </c>
      <c r="K7" s="27" t="str">
        <f>_xlfn.IFNA(VLOOKUP(E7,الاوردرات!$B$1:$C$600,2,0),"")</f>
        <v>انتيك فرنساوي</v>
      </c>
      <c r="L7" s="63"/>
      <c r="N7" s="22">
        <f t="shared" si="0"/>
        <v>4.1666666666666685E-2</v>
      </c>
      <c r="O7" s="23">
        <f>_xlfn.IFNA((VLOOKUP(F7,help!$C$2:$F$12,4,0))*(N7*24),"")</f>
        <v>32.291666666666679</v>
      </c>
      <c r="AP7" s="18">
        <f t="shared" si="1"/>
        <v>45166</v>
      </c>
    </row>
    <row r="8" spans="2:42" ht="26.25" customHeight="1" x14ac:dyDescent="0.2">
      <c r="B8" s="14">
        <f>COUNTIFS($E$3:E8,تقرير!$E$4)</f>
        <v>0</v>
      </c>
      <c r="C8" s="48" t="s">
        <v>10</v>
      </c>
      <c r="D8" s="49">
        <v>45166</v>
      </c>
      <c r="E8" s="37">
        <v>1</v>
      </c>
      <c r="F8" s="50" t="s">
        <v>33</v>
      </c>
      <c r="G8" s="51" t="s">
        <v>36</v>
      </c>
      <c r="H8" s="51">
        <v>1</v>
      </c>
      <c r="I8" s="52">
        <v>0.53125</v>
      </c>
      <c r="J8" s="52">
        <v>0.60416666666666663</v>
      </c>
      <c r="K8" s="27" t="str">
        <f>_xlfn.IFNA(VLOOKUP(E8,الاوردرات!$B$1:$C$600,2,0),"")</f>
        <v>انتيك فرنساوي</v>
      </c>
      <c r="L8" s="63"/>
      <c r="N8" s="22">
        <f t="shared" si="0"/>
        <v>7.291666666666663E-2</v>
      </c>
      <c r="O8" s="23">
        <f>_xlfn.IFNA((VLOOKUP(F8,help!$C$2:$F$12,4,0))*(N8*24),"")</f>
        <v>56.510416666666636</v>
      </c>
      <c r="AP8" s="18">
        <f t="shared" si="1"/>
        <v>45166</v>
      </c>
    </row>
    <row r="9" spans="2:42" ht="26.25" customHeight="1" x14ac:dyDescent="0.2">
      <c r="B9" s="14">
        <f>COUNTIFS($E$3:E9,تقرير!$E$4)</f>
        <v>0</v>
      </c>
      <c r="C9" s="48" t="s">
        <v>10</v>
      </c>
      <c r="D9" s="49">
        <v>45166</v>
      </c>
      <c r="E9" s="37">
        <v>1</v>
      </c>
      <c r="F9" s="50" t="s">
        <v>31</v>
      </c>
      <c r="G9" s="51" t="s">
        <v>123</v>
      </c>
      <c r="H9" s="51">
        <v>1</v>
      </c>
      <c r="I9" s="52">
        <v>0.5625</v>
      </c>
      <c r="J9" s="52">
        <v>0.66666666666666663</v>
      </c>
      <c r="K9" s="27" t="str">
        <f>_xlfn.IFNA(VLOOKUP(E9,الاوردرات!$B$1:$C$600,2,0),"")</f>
        <v>انتيك فرنساوي</v>
      </c>
      <c r="L9" s="63"/>
      <c r="N9" s="22">
        <f t="shared" si="0"/>
        <v>0.10416666666666663</v>
      </c>
      <c r="O9" s="23">
        <f>_xlfn.IFNA((VLOOKUP(F9,help!$C$2:$F$12,4,0))*(N9*24),"")</f>
        <v>80.729166666666629</v>
      </c>
      <c r="AP9" s="18">
        <f t="shared" si="1"/>
        <v>45166</v>
      </c>
    </row>
    <row r="10" spans="2:42" ht="26.25" customHeight="1" x14ac:dyDescent="0.2">
      <c r="B10" s="14">
        <f>COUNTIFS($E$3:E10,تقرير!$E$4)</f>
        <v>0</v>
      </c>
      <c r="C10" s="48" t="s">
        <v>13</v>
      </c>
      <c r="D10" s="49">
        <v>45169</v>
      </c>
      <c r="E10" s="37">
        <v>1</v>
      </c>
      <c r="F10" s="50" t="s">
        <v>120</v>
      </c>
      <c r="G10" s="51" t="s">
        <v>124</v>
      </c>
      <c r="H10" s="51">
        <v>1</v>
      </c>
      <c r="I10" s="52">
        <v>0.48958333333333331</v>
      </c>
      <c r="J10" s="52">
        <v>0.70833333333333337</v>
      </c>
      <c r="K10" s="27" t="str">
        <f>_xlfn.IFNA(VLOOKUP(E10,الاوردرات!$B$1:$C$600,2,0),"")</f>
        <v>انتيك فرنساوي</v>
      </c>
      <c r="L10" s="63"/>
      <c r="N10" s="22">
        <f t="shared" si="0"/>
        <v>0.21875000000000006</v>
      </c>
      <c r="O10" s="23">
        <v>400</v>
      </c>
      <c r="AP10" s="18">
        <f t="shared" si="1"/>
        <v>45169</v>
      </c>
    </row>
    <row r="11" spans="2:42" ht="33" x14ac:dyDescent="0.2">
      <c r="B11" s="14">
        <f>COUNTIFS($E$3:E11,تقرير!$E$4)</f>
        <v>0</v>
      </c>
      <c r="C11" s="48" t="s">
        <v>11</v>
      </c>
      <c r="D11" s="49">
        <v>45167</v>
      </c>
      <c r="E11" s="37">
        <v>2</v>
      </c>
      <c r="F11" s="50" t="s">
        <v>33</v>
      </c>
      <c r="G11" s="51" t="s">
        <v>35</v>
      </c>
      <c r="H11" s="51">
        <v>1</v>
      </c>
      <c r="I11" s="52">
        <v>0.54166666666666663</v>
      </c>
      <c r="J11" s="52">
        <v>0.58333333333333337</v>
      </c>
      <c r="K11" s="27" t="str">
        <f>_xlfn.IFNA(VLOOKUP(E11,الاوردرات!$B$1:$C$600,2,0),"")</f>
        <v xml:space="preserve">برواز ارو </v>
      </c>
      <c r="L11" s="63"/>
      <c r="N11" s="22">
        <f t="shared" si="0"/>
        <v>4.1666666666666741E-2</v>
      </c>
      <c r="O11" s="23">
        <f>_xlfn.IFNA((VLOOKUP(F11,help!$C$2:$F$12,4,0))*(N11*24),"")</f>
        <v>32.291666666666721</v>
      </c>
      <c r="AP11" s="18">
        <f t="shared" si="1"/>
        <v>45167</v>
      </c>
    </row>
    <row r="12" spans="2:42" ht="33" x14ac:dyDescent="0.2">
      <c r="B12" s="14">
        <f>COUNTIFS($E$3:E12,تقرير!$E$4)</f>
        <v>0</v>
      </c>
      <c r="C12" s="48" t="s">
        <v>11</v>
      </c>
      <c r="D12" s="49">
        <v>45167</v>
      </c>
      <c r="E12" s="37">
        <v>2</v>
      </c>
      <c r="F12" s="50" t="s">
        <v>32</v>
      </c>
      <c r="G12" s="51" t="s">
        <v>37</v>
      </c>
      <c r="H12" s="51">
        <v>1</v>
      </c>
      <c r="I12" s="52">
        <v>0.52083333333333337</v>
      </c>
      <c r="J12" s="52">
        <v>0.58333333333333337</v>
      </c>
      <c r="K12" s="27" t="str">
        <f>_xlfn.IFNA(VLOOKUP(E12,الاوردرات!$B$1:$C$600,2,0),"")</f>
        <v xml:space="preserve">برواز ارو </v>
      </c>
      <c r="L12" s="63"/>
      <c r="N12" s="22">
        <f t="shared" si="0"/>
        <v>6.25E-2</v>
      </c>
      <c r="O12" s="23">
        <f>_xlfn.IFNA((VLOOKUP(F12,help!$C$2:$F$12,4,0))*(N12*24),"")</f>
        <v>40.625</v>
      </c>
      <c r="AP12" s="18">
        <f t="shared" si="1"/>
        <v>45167</v>
      </c>
    </row>
    <row r="13" spans="2:42" ht="33" x14ac:dyDescent="0.2">
      <c r="B13" s="14">
        <f>COUNTIFS($E$3:E13,تقرير!$E$4)</f>
        <v>0</v>
      </c>
      <c r="C13" s="48" t="s">
        <v>12</v>
      </c>
      <c r="D13" s="49">
        <v>45168</v>
      </c>
      <c r="E13" s="37">
        <v>2</v>
      </c>
      <c r="F13" s="50" t="s">
        <v>33</v>
      </c>
      <c r="G13" s="51" t="s">
        <v>41</v>
      </c>
      <c r="H13" s="51">
        <v>1</v>
      </c>
      <c r="I13" s="52">
        <v>0.39930555555555558</v>
      </c>
      <c r="J13" s="52">
        <v>0.54166666666666663</v>
      </c>
      <c r="K13" s="27" t="str">
        <f>_xlfn.IFNA(VLOOKUP(E13,الاوردرات!$B$1:$C$600,2,0),"")</f>
        <v xml:space="preserve">برواز ارو </v>
      </c>
      <c r="L13" s="63"/>
      <c r="N13" s="22">
        <f t="shared" si="0"/>
        <v>0.14236111111111105</v>
      </c>
      <c r="O13" s="23">
        <f>_xlfn.IFNA((VLOOKUP(F13,help!$C$2:$F$12,4,0))*(N13*24),"")</f>
        <v>110.32986111111106</v>
      </c>
      <c r="AP13" s="18">
        <f t="shared" si="1"/>
        <v>45168</v>
      </c>
    </row>
    <row r="14" spans="2:42" ht="33" x14ac:dyDescent="0.2">
      <c r="B14" s="14">
        <f>COUNTIFS($E$3:E14,تقرير!$E$4)</f>
        <v>0</v>
      </c>
      <c r="C14" s="48" t="s">
        <v>12</v>
      </c>
      <c r="D14" s="49">
        <v>45168</v>
      </c>
      <c r="E14" s="37">
        <v>2</v>
      </c>
      <c r="F14" s="50" t="s">
        <v>34</v>
      </c>
      <c r="G14" s="51" t="s">
        <v>42</v>
      </c>
      <c r="H14" s="51">
        <v>1</v>
      </c>
      <c r="I14" s="52">
        <v>0.5625</v>
      </c>
      <c r="J14" s="52">
        <v>0.64583333333333337</v>
      </c>
      <c r="K14" s="27" t="str">
        <f>_xlfn.IFNA(VLOOKUP(E14,الاوردرات!$B$1:$C$600,2,0),"")</f>
        <v xml:space="preserve">برواز ارو </v>
      </c>
      <c r="L14" s="63"/>
      <c r="N14" s="22">
        <f t="shared" si="0"/>
        <v>8.333333333333337E-2</v>
      </c>
      <c r="O14" s="23">
        <f>_xlfn.IFNA((VLOOKUP(F14,help!$C$2:$F$12,4,0))*(N14*24),"")</f>
        <v>37.500000000000014</v>
      </c>
      <c r="AP14" s="18">
        <f t="shared" si="1"/>
        <v>45168</v>
      </c>
    </row>
    <row r="15" spans="2:42" ht="33" x14ac:dyDescent="0.2">
      <c r="B15" s="14">
        <f>COUNTIFS($E$3:E15,تقرير!$E$4)</f>
        <v>0</v>
      </c>
      <c r="C15" s="48" t="s">
        <v>153</v>
      </c>
      <c r="D15" s="49">
        <v>45166</v>
      </c>
      <c r="E15" s="37">
        <v>3</v>
      </c>
      <c r="F15" s="131" t="s">
        <v>120</v>
      </c>
      <c r="G15" s="51" t="s">
        <v>156</v>
      </c>
      <c r="H15" s="51">
        <v>1</v>
      </c>
      <c r="I15" s="52">
        <v>0.45833333333333331</v>
      </c>
      <c r="J15" s="52">
        <v>0.70833333333333337</v>
      </c>
      <c r="K15" s="27" t="str">
        <f>_xlfn.IFNA(VLOOKUP(E15,الاوردرات!$B$1:$C$600,2,0),"")</f>
        <v>بوا</v>
      </c>
      <c r="L15" s="63"/>
      <c r="N15" s="22">
        <f t="shared" si="0"/>
        <v>0.25000000000000006</v>
      </c>
      <c r="O15" s="23">
        <v>200</v>
      </c>
      <c r="AP15" s="18">
        <f t="shared" si="1"/>
        <v>45166</v>
      </c>
    </row>
    <row r="16" spans="2:42" ht="33" x14ac:dyDescent="0.2">
      <c r="B16" s="14">
        <f>COUNTIFS($E$3:E16,تقرير!$E$4)</f>
        <v>0</v>
      </c>
      <c r="C16" s="48" t="s">
        <v>11</v>
      </c>
      <c r="D16" s="49">
        <v>45167</v>
      </c>
      <c r="E16" s="37">
        <v>3</v>
      </c>
      <c r="F16" s="131" t="s">
        <v>120</v>
      </c>
      <c r="G16" s="51" t="s">
        <v>154</v>
      </c>
      <c r="H16" s="51">
        <v>1</v>
      </c>
      <c r="I16" s="52">
        <v>0.44791666666666669</v>
      </c>
      <c r="J16" s="52">
        <v>0.875</v>
      </c>
      <c r="K16" s="27" t="str">
        <f>_xlfn.IFNA(VLOOKUP(E16,الاوردرات!$B$1:$C$600,2,0),"")</f>
        <v>بوا</v>
      </c>
      <c r="L16" s="63"/>
      <c r="N16" s="22">
        <f t="shared" si="0"/>
        <v>0.42708333333333331</v>
      </c>
      <c r="O16" s="23">
        <v>300</v>
      </c>
      <c r="AP16" s="18">
        <f t="shared" si="1"/>
        <v>45167</v>
      </c>
    </row>
    <row r="17" spans="2:42" ht="33" x14ac:dyDescent="0.2">
      <c r="B17" s="14">
        <f>COUNTIFS($E$3:E17,تقرير!$E$4)</f>
        <v>0</v>
      </c>
      <c r="C17" s="48" t="s">
        <v>12</v>
      </c>
      <c r="D17" s="49">
        <v>45168</v>
      </c>
      <c r="E17" s="37">
        <v>3</v>
      </c>
      <c r="F17" s="131" t="s">
        <v>120</v>
      </c>
      <c r="G17" s="51" t="s">
        <v>155</v>
      </c>
      <c r="H17" s="51">
        <v>1</v>
      </c>
      <c r="I17" s="52">
        <v>0.52083333333333337</v>
      </c>
      <c r="J17" s="52">
        <v>0.79166666666666663</v>
      </c>
      <c r="K17" s="27" t="str">
        <f>_xlfn.IFNA(VLOOKUP(E17,الاوردرات!$B$1:$C$600,2,0),"")</f>
        <v>بوا</v>
      </c>
      <c r="L17" s="63"/>
      <c r="N17" s="22">
        <f t="shared" si="0"/>
        <v>0.27083333333333326</v>
      </c>
      <c r="O17" s="23">
        <v>400</v>
      </c>
      <c r="AP17" s="18">
        <f t="shared" si="1"/>
        <v>45168</v>
      </c>
    </row>
    <row r="18" spans="2:42" ht="33" x14ac:dyDescent="0.2">
      <c r="B18" s="14">
        <f>COUNTIFS($E$3:E18,تقرير!$E$4)</f>
        <v>0</v>
      </c>
      <c r="C18" s="48" t="s">
        <v>12</v>
      </c>
      <c r="D18" s="49">
        <v>45168</v>
      </c>
      <c r="E18" s="37">
        <v>4</v>
      </c>
      <c r="F18" s="50" t="s">
        <v>31</v>
      </c>
      <c r="G18" s="51" t="s">
        <v>35</v>
      </c>
      <c r="H18" s="51">
        <v>1</v>
      </c>
      <c r="I18" s="52">
        <v>0.5</v>
      </c>
      <c r="J18" s="52">
        <v>0.52083333333333337</v>
      </c>
      <c r="K18" s="27" t="str">
        <f>_xlfn.IFNA(VLOOKUP(E18,الاوردرات!$B$1:$C$600,2,0),"")</f>
        <v xml:space="preserve">فالي </v>
      </c>
      <c r="L18" s="63"/>
      <c r="N18" s="22">
        <f t="shared" si="0"/>
        <v>2.083333333333337E-2</v>
      </c>
      <c r="O18" s="23">
        <f>_xlfn.IFNA((VLOOKUP(F18,help!$C$2:$F$12,4,0))*(N18*24),"")</f>
        <v>16.145833333333361</v>
      </c>
      <c r="AP18" s="18">
        <f t="shared" si="1"/>
        <v>45168</v>
      </c>
    </row>
    <row r="19" spans="2:42" ht="33" x14ac:dyDescent="0.2">
      <c r="B19" s="14">
        <f>COUNTIFS($E$3:E19,تقرير!$E$4)</f>
        <v>0</v>
      </c>
      <c r="C19" s="48" t="s">
        <v>12</v>
      </c>
      <c r="D19" s="49">
        <v>45168</v>
      </c>
      <c r="E19" s="37">
        <v>4</v>
      </c>
      <c r="F19" s="50" t="s">
        <v>32</v>
      </c>
      <c r="G19" s="51" t="s">
        <v>158</v>
      </c>
      <c r="H19" s="51">
        <v>1</v>
      </c>
      <c r="I19" s="52">
        <v>0.58333333333333337</v>
      </c>
      <c r="J19" s="52">
        <v>0.67708333333333337</v>
      </c>
      <c r="K19" s="27" t="str">
        <f>_xlfn.IFNA(VLOOKUP(E19,الاوردرات!$B$1:$C$600,2,0),"")</f>
        <v xml:space="preserve">فالي </v>
      </c>
      <c r="L19" s="63"/>
      <c r="N19" s="22">
        <f t="shared" si="0"/>
        <v>9.375E-2</v>
      </c>
      <c r="O19" s="23">
        <f>_xlfn.IFNA((VLOOKUP(F19,help!$C$2:$F$12,4,0))*(N19*24),"")</f>
        <v>60.9375</v>
      </c>
      <c r="AP19" s="18">
        <f t="shared" si="1"/>
        <v>45168</v>
      </c>
    </row>
    <row r="20" spans="2:42" ht="33" x14ac:dyDescent="0.2">
      <c r="B20" s="14">
        <f>COUNTIFS($E$3:E20,تقرير!$E$4)</f>
        <v>0</v>
      </c>
      <c r="C20" s="48" t="s">
        <v>12</v>
      </c>
      <c r="D20" s="49">
        <v>45168</v>
      </c>
      <c r="E20" s="37">
        <v>4</v>
      </c>
      <c r="F20" s="50" t="s">
        <v>33</v>
      </c>
      <c r="G20" s="51" t="s">
        <v>41</v>
      </c>
      <c r="H20" s="51">
        <v>1</v>
      </c>
      <c r="I20" s="52">
        <v>0.6875</v>
      </c>
      <c r="J20" s="52">
        <v>0.8125</v>
      </c>
      <c r="K20" s="27" t="str">
        <f>_xlfn.IFNA(VLOOKUP(E20,الاوردرات!$B$1:$C$600,2,0),"")</f>
        <v xml:space="preserve">فالي </v>
      </c>
      <c r="L20" s="63"/>
      <c r="N20" s="22">
        <f t="shared" si="0"/>
        <v>0.125</v>
      </c>
      <c r="O20" s="23">
        <f>_xlfn.IFNA((VLOOKUP(F20,help!$C$2:$F$12,4,0))*(N20*24),"")</f>
        <v>96.875</v>
      </c>
      <c r="AP20" s="18">
        <f t="shared" si="1"/>
        <v>45168</v>
      </c>
    </row>
    <row r="21" spans="2:42" ht="33" x14ac:dyDescent="0.2">
      <c r="B21" s="14">
        <f>COUNTIFS($E$3:E21,تقرير!$E$4)</f>
        <v>0</v>
      </c>
      <c r="C21" s="48" t="s">
        <v>12</v>
      </c>
      <c r="D21" s="49">
        <v>45168</v>
      </c>
      <c r="E21" s="37">
        <v>4</v>
      </c>
      <c r="F21" s="50" t="s">
        <v>34</v>
      </c>
      <c r="G21" s="51" t="s">
        <v>42</v>
      </c>
      <c r="H21" s="51">
        <v>1</v>
      </c>
      <c r="I21" s="52">
        <v>0.75</v>
      </c>
      <c r="J21" s="52">
        <v>0.79166666666666663</v>
      </c>
      <c r="K21" s="27" t="str">
        <f>_xlfn.IFNA(VLOOKUP(E21,الاوردرات!$B$1:$C$600,2,0),"")</f>
        <v xml:space="preserve">فالي </v>
      </c>
      <c r="L21" s="63"/>
      <c r="N21" s="22">
        <f t="shared" si="0"/>
        <v>4.166666666666663E-2</v>
      </c>
      <c r="O21" s="23">
        <f>_xlfn.IFNA((VLOOKUP(F21,help!$C$2:$F$12,4,0))*(N21*24),"")</f>
        <v>18.749999999999982</v>
      </c>
      <c r="AP21" s="18">
        <f t="shared" si="1"/>
        <v>45168</v>
      </c>
    </row>
    <row r="22" spans="2:42" ht="33" x14ac:dyDescent="0.2">
      <c r="B22" s="14">
        <f>COUNTIFS($E$3:E22,تقرير!$E$4)</f>
        <v>0</v>
      </c>
      <c r="C22" s="48" t="s">
        <v>12</v>
      </c>
      <c r="D22" s="49">
        <v>45168</v>
      </c>
      <c r="E22" s="37">
        <v>5</v>
      </c>
      <c r="F22" s="50" t="s">
        <v>31</v>
      </c>
      <c r="G22" s="51" t="s">
        <v>35</v>
      </c>
      <c r="H22" s="51">
        <v>1</v>
      </c>
      <c r="I22" s="52">
        <v>0.45833333333333331</v>
      </c>
      <c r="J22" s="52">
        <v>0.5</v>
      </c>
      <c r="K22" s="27" t="str">
        <f>_xlfn.IFNA(VLOOKUP(E22,الاوردرات!$B$1:$C$600,2,0),"")</f>
        <v xml:space="preserve">ترابيزة وسط رو قشرة </v>
      </c>
      <c r="L22" s="63"/>
      <c r="N22" s="22">
        <f t="shared" si="0"/>
        <v>4.1666666666666685E-2</v>
      </c>
      <c r="O22" s="23">
        <f>_xlfn.IFNA((VLOOKUP(F22,help!$C$2:$F$12,4,0))*(N22*24),"")</f>
        <v>32.291666666666679</v>
      </c>
      <c r="AP22" s="18">
        <f t="shared" si="1"/>
        <v>45168</v>
      </c>
    </row>
    <row r="23" spans="2:42" ht="33" x14ac:dyDescent="0.2">
      <c r="B23" s="14">
        <f>COUNTIFS($E$3:E23,تقرير!$E$4)</f>
        <v>0</v>
      </c>
      <c r="C23" s="48" t="s">
        <v>12</v>
      </c>
      <c r="D23" s="49">
        <v>45168</v>
      </c>
      <c r="E23" s="37">
        <v>5</v>
      </c>
      <c r="F23" s="50" t="s">
        <v>32</v>
      </c>
      <c r="G23" s="51" t="s">
        <v>158</v>
      </c>
      <c r="H23" s="51">
        <v>1</v>
      </c>
      <c r="I23" s="52">
        <v>0.47916666666666669</v>
      </c>
      <c r="J23" s="52">
        <v>0.58333333333333337</v>
      </c>
      <c r="K23" s="27" t="str">
        <f>_xlfn.IFNA(VLOOKUP(E23,الاوردرات!$B$1:$C$600,2,0),"")</f>
        <v xml:space="preserve">ترابيزة وسط رو قشرة </v>
      </c>
      <c r="L23" s="63"/>
      <c r="N23" s="22">
        <f t="shared" si="0"/>
        <v>0.10416666666666669</v>
      </c>
      <c r="O23" s="23">
        <f>_xlfn.IFNA((VLOOKUP(F23,help!$C$2:$F$12,4,0))*(N23*24),"")</f>
        <v>67.708333333333343</v>
      </c>
      <c r="AP23" s="18">
        <f t="shared" si="1"/>
        <v>45168</v>
      </c>
    </row>
    <row r="24" spans="2:42" ht="33" x14ac:dyDescent="0.2">
      <c r="B24" s="14">
        <f>COUNTIFS($E$3:E24,تقرير!$E$4)</f>
        <v>0</v>
      </c>
      <c r="C24" s="48" t="s">
        <v>12</v>
      </c>
      <c r="D24" s="49">
        <v>45168</v>
      </c>
      <c r="E24" s="37">
        <v>5</v>
      </c>
      <c r="F24" s="50" t="s">
        <v>33</v>
      </c>
      <c r="G24" s="51" t="s">
        <v>41</v>
      </c>
      <c r="H24" s="51">
        <v>1</v>
      </c>
      <c r="I24" s="52">
        <v>0.54166666666666663</v>
      </c>
      <c r="J24" s="52">
        <v>0.625</v>
      </c>
      <c r="K24" s="27" t="str">
        <f>_xlfn.IFNA(VLOOKUP(E24,الاوردرات!$B$1:$C$600,2,0),"")</f>
        <v xml:space="preserve">ترابيزة وسط رو قشرة </v>
      </c>
      <c r="L24" s="63"/>
      <c r="N24" s="22">
        <f t="shared" si="0"/>
        <v>8.333333333333337E-2</v>
      </c>
      <c r="O24" s="23">
        <f>_xlfn.IFNA((VLOOKUP(F24,help!$C$2:$F$12,4,0))*(N24*24),"")</f>
        <v>64.583333333333357</v>
      </c>
      <c r="AP24" s="18">
        <f t="shared" si="1"/>
        <v>45168</v>
      </c>
    </row>
    <row r="25" spans="2:42" ht="33" x14ac:dyDescent="0.2">
      <c r="B25" s="14">
        <f>COUNTIFS($E$3:E25,تقرير!$E$4)</f>
        <v>0</v>
      </c>
      <c r="C25" s="48" t="s">
        <v>12</v>
      </c>
      <c r="D25" s="49">
        <v>45168</v>
      </c>
      <c r="E25" s="37">
        <v>5</v>
      </c>
      <c r="F25" s="50" t="s">
        <v>34</v>
      </c>
      <c r="G25" s="51" t="s">
        <v>42</v>
      </c>
      <c r="H25" s="51">
        <v>1</v>
      </c>
      <c r="I25" s="52">
        <v>0.6875</v>
      </c>
      <c r="J25" s="52">
        <v>0.75</v>
      </c>
      <c r="K25" s="27" t="str">
        <f>_xlfn.IFNA(VLOOKUP(E25,الاوردرات!$B$1:$C$600,2,0),"")</f>
        <v xml:space="preserve">ترابيزة وسط رو قشرة </v>
      </c>
      <c r="L25" s="63"/>
      <c r="N25" s="22">
        <f t="shared" si="0"/>
        <v>6.25E-2</v>
      </c>
      <c r="O25" s="23">
        <f>_xlfn.IFNA((VLOOKUP(F25,help!$C$2:$F$12,4,0))*(N25*24),"")</f>
        <v>28.125</v>
      </c>
      <c r="AP25" s="18">
        <f t="shared" si="1"/>
        <v>45168</v>
      </c>
    </row>
    <row r="26" spans="2:42" ht="33" x14ac:dyDescent="0.2">
      <c r="B26" s="14">
        <f>COUNTIFS($E$3:E26,تقرير!$E$4)</f>
        <v>0</v>
      </c>
      <c r="C26" s="48" t="s">
        <v>8</v>
      </c>
      <c r="D26" s="49">
        <v>45171</v>
      </c>
      <c r="E26" s="37">
        <v>6</v>
      </c>
      <c r="F26" s="50" t="s">
        <v>31</v>
      </c>
      <c r="G26" s="51" t="s">
        <v>35</v>
      </c>
      <c r="H26" s="51">
        <v>1</v>
      </c>
      <c r="I26" s="52">
        <v>0.39583333333333331</v>
      </c>
      <c r="J26" s="52">
        <v>0.47916666666666669</v>
      </c>
      <c r="K26" s="27" t="str">
        <f>_xlfn.IFNA(VLOOKUP(E26,الاوردرات!$B$1:$C$600,2,0),"")</f>
        <v xml:space="preserve">فالي </v>
      </c>
      <c r="L26" s="63"/>
      <c r="N26" s="22">
        <f t="shared" si="0"/>
        <v>8.333333333333337E-2</v>
      </c>
      <c r="O26" s="23">
        <f>_xlfn.IFNA((VLOOKUP(F26,help!$C$2:$F$12,4,0))*(N26*24),"")</f>
        <v>64.583333333333357</v>
      </c>
      <c r="AP26" s="18">
        <f t="shared" si="1"/>
        <v>45171</v>
      </c>
    </row>
    <row r="27" spans="2:42" ht="33" x14ac:dyDescent="0.2">
      <c r="B27" s="14">
        <f>COUNTIFS($E$3:E27,تقرير!$E$4)</f>
        <v>0</v>
      </c>
      <c r="C27" s="48" t="s">
        <v>8</v>
      </c>
      <c r="D27" s="49">
        <v>45171</v>
      </c>
      <c r="E27" s="37">
        <v>6</v>
      </c>
      <c r="F27" s="50" t="s">
        <v>51</v>
      </c>
      <c r="G27" s="51" t="s">
        <v>49</v>
      </c>
      <c r="H27" s="51">
        <v>1</v>
      </c>
      <c r="I27" s="52">
        <v>0.47916666666666669</v>
      </c>
      <c r="J27" s="52">
        <v>0.52083333333333337</v>
      </c>
      <c r="K27" s="27" t="str">
        <f>_xlfn.IFNA(VLOOKUP(E27,الاوردرات!$B$1:$C$600,2,0),"")</f>
        <v xml:space="preserve">فالي </v>
      </c>
      <c r="L27" s="63"/>
      <c r="N27" s="22">
        <f t="shared" si="0"/>
        <v>4.1666666666666685E-2</v>
      </c>
      <c r="O27" s="23">
        <f>_xlfn.IFNA((VLOOKUP(F27,help!$C$2:$F$12,4,0))*(N27*24),"")</f>
        <v>27.083333333333343</v>
      </c>
      <c r="AP27" s="18">
        <f t="shared" si="1"/>
        <v>45171</v>
      </c>
    </row>
    <row r="28" spans="2:42" ht="33" x14ac:dyDescent="0.2">
      <c r="B28" s="14">
        <f>COUNTIFS($E$3:E28,تقرير!$E$4)</f>
        <v>0</v>
      </c>
      <c r="C28" s="48" t="s">
        <v>8</v>
      </c>
      <c r="D28" s="49">
        <v>45171</v>
      </c>
      <c r="E28" s="37">
        <v>6</v>
      </c>
      <c r="F28" s="50" t="s">
        <v>32</v>
      </c>
      <c r="G28" s="51" t="s">
        <v>52</v>
      </c>
      <c r="H28" s="51">
        <v>1</v>
      </c>
      <c r="I28" s="52">
        <v>0.5</v>
      </c>
      <c r="J28" s="52">
        <v>0.625</v>
      </c>
      <c r="K28" s="27" t="str">
        <f>_xlfn.IFNA(VLOOKUP(E28,الاوردرات!$B$1:$C$600,2,0),"")</f>
        <v xml:space="preserve">فالي </v>
      </c>
      <c r="L28" s="63"/>
      <c r="N28" s="22">
        <f t="shared" si="0"/>
        <v>0.125</v>
      </c>
      <c r="O28" s="23">
        <f>_xlfn.IFNA((VLOOKUP(F28,help!$C$2:$F$12,4,0))*(N28*24),"")</f>
        <v>81.25</v>
      </c>
      <c r="AP28" s="18">
        <f t="shared" si="1"/>
        <v>45171</v>
      </c>
    </row>
    <row r="29" spans="2:42" ht="33" x14ac:dyDescent="0.2">
      <c r="B29" s="14">
        <f>COUNTIFS($E$3:E29,تقرير!$E$4)</f>
        <v>0</v>
      </c>
      <c r="C29" s="48" t="s">
        <v>8</v>
      </c>
      <c r="D29" s="49">
        <v>45171</v>
      </c>
      <c r="E29" s="37">
        <v>6</v>
      </c>
      <c r="F29" s="50" t="s">
        <v>33</v>
      </c>
      <c r="G29" s="51" t="s">
        <v>160</v>
      </c>
      <c r="H29" s="51">
        <v>1</v>
      </c>
      <c r="I29" s="52">
        <v>0.69791666666666663</v>
      </c>
      <c r="J29" s="52">
        <v>0.73958333333333337</v>
      </c>
      <c r="K29" s="27" t="str">
        <f>_xlfn.IFNA(VLOOKUP(E29,الاوردرات!$B$1:$C$600,2,0),"")</f>
        <v xml:space="preserve">فالي </v>
      </c>
      <c r="L29" s="63"/>
      <c r="N29" s="22">
        <f t="shared" si="0"/>
        <v>4.1666666666666741E-2</v>
      </c>
      <c r="O29" s="23">
        <f>_xlfn.IFNA((VLOOKUP(F29,help!$C$2:$F$12,4,0))*(N29*24),"")</f>
        <v>32.291666666666721</v>
      </c>
      <c r="AP29" s="18">
        <f t="shared" si="1"/>
        <v>45171</v>
      </c>
    </row>
    <row r="30" spans="2:42" ht="33" x14ac:dyDescent="0.2">
      <c r="B30" s="14">
        <f>COUNTIFS($E$3:E30,تقرير!$E$4)</f>
        <v>0</v>
      </c>
      <c r="C30" s="48" t="s">
        <v>13</v>
      </c>
      <c r="D30" s="49">
        <v>45169</v>
      </c>
      <c r="E30" s="37">
        <v>7</v>
      </c>
      <c r="F30" s="50" t="s">
        <v>51</v>
      </c>
      <c r="G30" s="51" t="s">
        <v>165</v>
      </c>
      <c r="H30" s="51">
        <v>1</v>
      </c>
      <c r="I30" s="52">
        <v>0.5</v>
      </c>
      <c r="J30" s="52">
        <v>0.54166666666666663</v>
      </c>
      <c r="K30" s="27" t="str">
        <f>_xlfn.IFNA(VLOOKUP(E30,الاوردرات!$B$1:$C$600,2,0),"")</f>
        <v xml:space="preserve">وينتر </v>
      </c>
      <c r="L30" s="63"/>
      <c r="N30" s="22">
        <f t="shared" si="0"/>
        <v>4.166666666666663E-2</v>
      </c>
      <c r="O30" s="23">
        <f>_xlfn.IFNA((VLOOKUP(F30,help!$C$2:$F$12,4,0))*(N30*24),"")</f>
        <v>27.083333333333307</v>
      </c>
      <c r="AP30" s="18">
        <f t="shared" si="1"/>
        <v>45169</v>
      </c>
    </row>
    <row r="31" spans="2:42" ht="33" x14ac:dyDescent="0.2">
      <c r="B31" s="14">
        <f>COUNTIFS($E$3:E31,تقرير!$E$4)</f>
        <v>0</v>
      </c>
      <c r="C31" s="48" t="s">
        <v>8</v>
      </c>
      <c r="D31" s="49">
        <v>45171</v>
      </c>
      <c r="E31" s="37">
        <v>7</v>
      </c>
      <c r="F31" s="50" t="s">
        <v>32</v>
      </c>
      <c r="G31" s="51" t="s">
        <v>49</v>
      </c>
      <c r="H31" s="51">
        <v>1</v>
      </c>
      <c r="I31" s="52">
        <v>0.70833333333333337</v>
      </c>
      <c r="J31" s="52">
        <v>0.84375</v>
      </c>
      <c r="K31" s="27" t="str">
        <f>_xlfn.IFNA(VLOOKUP(E31,الاوردرات!$B$1:$C$600,2,0),"")</f>
        <v xml:space="preserve">وينتر </v>
      </c>
      <c r="L31" s="63"/>
      <c r="N31" s="22">
        <f t="shared" si="0"/>
        <v>0.13541666666666663</v>
      </c>
      <c r="O31" s="23">
        <f>_xlfn.IFNA((VLOOKUP(F31,help!$C$2:$F$12,4,0))*(N31*24),"")</f>
        <v>88.0208333333333</v>
      </c>
      <c r="AP31" s="18">
        <f t="shared" si="1"/>
        <v>45171</v>
      </c>
    </row>
    <row r="32" spans="2:42" ht="33" x14ac:dyDescent="0.2">
      <c r="B32" s="14">
        <f>COUNTIFS($E$3:E32,تقرير!$E$4)</f>
        <v>0</v>
      </c>
      <c r="C32" s="48" t="s">
        <v>8</v>
      </c>
      <c r="D32" s="49">
        <v>45171</v>
      </c>
      <c r="E32" s="37">
        <v>7</v>
      </c>
      <c r="F32" s="50" t="s">
        <v>33</v>
      </c>
      <c r="G32" s="51" t="s">
        <v>49</v>
      </c>
      <c r="H32" s="51">
        <v>1</v>
      </c>
      <c r="I32" s="52">
        <v>0.56944444444444442</v>
      </c>
      <c r="J32" s="52">
        <v>0.64583333333333337</v>
      </c>
      <c r="K32" s="27" t="str">
        <f>_xlfn.IFNA(VLOOKUP(E32,الاوردرات!$B$1:$C$600,2,0),"")</f>
        <v xml:space="preserve">وينتر </v>
      </c>
      <c r="L32" s="63"/>
      <c r="N32" s="22">
        <f t="shared" si="0"/>
        <v>7.6388888888888951E-2</v>
      </c>
      <c r="O32" s="23">
        <f>_xlfn.IFNA((VLOOKUP(F32,help!$C$2:$F$12,4,0))*(N32*24),"")</f>
        <v>59.201388888888935</v>
      </c>
      <c r="AP32" s="18">
        <f t="shared" si="1"/>
        <v>45171</v>
      </c>
    </row>
    <row r="33" spans="2:42" ht="33" x14ac:dyDescent="0.2">
      <c r="B33" s="14">
        <f>COUNTIFS($E$3:E33,تقرير!$E$4)</f>
        <v>0</v>
      </c>
      <c r="C33" s="48" t="s">
        <v>8</v>
      </c>
      <c r="D33" s="49">
        <v>45171</v>
      </c>
      <c r="E33" s="37">
        <v>7</v>
      </c>
      <c r="F33" s="50" t="s">
        <v>33</v>
      </c>
      <c r="G33" s="51" t="s">
        <v>166</v>
      </c>
      <c r="H33" s="51">
        <v>1</v>
      </c>
      <c r="I33" s="52">
        <v>0.75</v>
      </c>
      <c r="J33" s="52">
        <v>0.85416666666666663</v>
      </c>
      <c r="K33" s="27" t="str">
        <f>_xlfn.IFNA(VLOOKUP(E33,الاوردرات!$B$1:$C$600,2,0),"")</f>
        <v xml:space="preserve">وينتر </v>
      </c>
      <c r="L33" s="63"/>
      <c r="N33" s="22">
        <f t="shared" si="0"/>
        <v>0.10416666666666663</v>
      </c>
      <c r="O33" s="23">
        <f>_xlfn.IFNA((VLOOKUP(F33,help!$C$2:$F$12,4,0))*(N33*24),"")</f>
        <v>80.729166666666629</v>
      </c>
      <c r="AP33" s="18">
        <f t="shared" si="1"/>
        <v>45171</v>
      </c>
    </row>
    <row r="34" spans="2:42" ht="33" x14ac:dyDescent="0.2">
      <c r="B34" s="14">
        <f>COUNTIFS($E$3:E34,تقرير!$E$4)</f>
        <v>0</v>
      </c>
      <c r="C34" s="48" t="s">
        <v>9</v>
      </c>
      <c r="D34" s="49">
        <v>45172</v>
      </c>
      <c r="E34" s="37">
        <v>7</v>
      </c>
      <c r="F34" s="50" t="s">
        <v>33</v>
      </c>
      <c r="G34" s="51" t="s">
        <v>167</v>
      </c>
      <c r="H34" s="51">
        <v>1</v>
      </c>
      <c r="I34" s="52">
        <v>0.42708333333333331</v>
      </c>
      <c r="J34" s="52">
        <v>0.47916666666666669</v>
      </c>
      <c r="K34" s="27" t="str">
        <f>_xlfn.IFNA(VLOOKUP(E34,الاوردرات!$B$1:$C$600,2,0),"")</f>
        <v xml:space="preserve">وينتر </v>
      </c>
      <c r="L34" s="63"/>
      <c r="N34" s="22">
        <f t="shared" si="0"/>
        <v>5.208333333333337E-2</v>
      </c>
      <c r="O34" s="23">
        <f>_xlfn.IFNA((VLOOKUP(F34,help!$C$2:$F$12,4,0))*(N34*24),"")</f>
        <v>40.364583333333357</v>
      </c>
      <c r="AP34" s="18">
        <f t="shared" si="1"/>
        <v>45172</v>
      </c>
    </row>
    <row r="35" spans="2:42" ht="33" x14ac:dyDescent="0.2">
      <c r="B35" s="14">
        <f>COUNTIFS($E$3:E35,تقرير!$E$4)</f>
        <v>0</v>
      </c>
      <c r="C35" s="48" t="s">
        <v>9</v>
      </c>
      <c r="D35" s="49">
        <v>45172</v>
      </c>
      <c r="E35" s="37">
        <v>7</v>
      </c>
      <c r="F35" s="50" t="s">
        <v>31</v>
      </c>
      <c r="G35" s="51" t="s">
        <v>122</v>
      </c>
      <c r="H35" s="51">
        <v>1</v>
      </c>
      <c r="I35" s="52">
        <v>0.83333333333333337</v>
      </c>
      <c r="J35" s="52">
        <v>0.86458333333333337</v>
      </c>
      <c r="K35" s="27" t="str">
        <f>_xlfn.IFNA(VLOOKUP(E35,الاوردرات!$B$1:$C$600,2,0),"")</f>
        <v xml:space="preserve">وينتر </v>
      </c>
      <c r="L35" s="63"/>
      <c r="N35" s="22">
        <f t="shared" ref="N35:N54" si="2">IF(I35&lt;&gt;"",J35-I35,"")</f>
        <v>3.125E-2</v>
      </c>
      <c r="O35" s="23">
        <f>_xlfn.IFNA((VLOOKUP(F35,help!$C$2:$F$12,4,0))*(N35*24),"")</f>
        <v>24.21875</v>
      </c>
      <c r="AP35" s="18">
        <f t="shared" si="1"/>
        <v>45172</v>
      </c>
    </row>
    <row r="36" spans="2:42" ht="33" x14ac:dyDescent="0.2">
      <c r="B36" s="14">
        <f>COUNTIFS($E$3:E36,تقرير!$E$4)</f>
        <v>0</v>
      </c>
      <c r="C36" s="48" t="s">
        <v>10</v>
      </c>
      <c r="D36" s="49">
        <v>45173</v>
      </c>
      <c r="E36" s="37">
        <v>7</v>
      </c>
      <c r="F36" s="50" t="s">
        <v>33</v>
      </c>
      <c r="G36" s="51" t="s">
        <v>125</v>
      </c>
      <c r="H36" s="51">
        <v>1</v>
      </c>
      <c r="I36" s="52">
        <v>0.39583333333333331</v>
      </c>
      <c r="J36" s="52">
        <v>0.52083333333333337</v>
      </c>
      <c r="K36" s="27" t="str">
        <f>_xlfn.IFNA(VLOOKUP(E36,الاوردرات!$B$1:$C$600,2,0),"")</f>
        <v xml:space="preserve">وينتر </v>
      </c>
      <c r="L36" s="63"/>
      <c r="N36" s="22">
        <f t="shared" si="2"/>
        <v>0.12500000000000006</v>
      </c>
      <c r="O36" s="23">
        <f>_xlfn.IFNA((VLOOKUP(F36,help!$C$2:$F$12,4,0))*(N36*24),"")</f>
        <v>96.875000000000043</v>
      </c>
      <c r="AP36" s="18">
        <f t="shared" si="1"/>
        <v>45173</v>
      </c>
    </row>
    <row r="37" spans="2:42" ht="33" x14ac:dyDescent="0.2">
      <c r="B37" s="14">
        <f>COUNTIFS($E$3:E37,تقرير!$E$4)</f>
        <v>0</v>
      </c>
      <c r="C37" s="48" t="s">
        <v>10</v>
      </c>
      <c r="D37" s="49">
        <v>45173</v>
      </c>
      <c r="E37" s="37">
        <v>7</v>
      </c>
      <c r="F37" s="50" t="s">
        <v>31</v>
      </c>
      <c r="G37" s="51" t="s">
        <v>125</v>
      </c>
      <c r="H37" s="51">
        <v>1</v>
      </c>
      <c r="I37" s="52">
        <v>0.41666666666666669</v>
      </c>
      <c r="J37" s="52">
        <v>0.58333333333333337</v>
      </c>
      <c r="K37" s="27" t="str">
        <f>_xlfn.IFNA(VLOOKUP(E37,الاوردرات!$B$1:$C$600,2,0),"")</f>
        <v xml:space="preserve">وينتر </v>
      </c>
      <c r="L37" s="63"/>
      <c r="N37" s="22">
        <f t="shared" si="2"/>
        <v>0.16666666666666669</v>
      </c>
      <c r="O37" s="23">
        <f>_xlfn.IFNA((VLOOKUP(F37,help!$C$2:$F$12,4,0))*(N37*24),"")</f>
        <v>129.16666666666666</v>
      </c>
      <c r="AP37" s="18">
        <f t="shared" si="1"/>
        <v>45173</v>
      </c>
    </row>
    <row r="38" spans="2:42" ht="33" x14ac:dyDescent="0.2">
      <c r="B38" s="14">
        <f>COUNTIFS($E$3:E38,تقرير!$E$4)</f>
        <v>0</v>
      </c>
      <c r="C38" s="48" t="s">
        <v>10</v>
      </c>
      <c r="D38" s="49">
        <v>45173</v>
      </c>
      <c r="E38" s="37">
        <v>7</v>
      </c>
      <c r="F38" s="50" t="s">
        <v>31</v>
      </c>
      <c r="G38" s="51" t="s">
        <v>169</v>
      </c>
      <c r="H38" s="51">
        <v>1</v>
      </c>
      <c r="I38" s="52">
        <v>0.59375</v>
      </c>
      <c r="J38" s="52">
        <v>0.64583333333333337</v>
      </c>
      <c r="K38" s="27" t="str">
        <f>_xlfn.IFNA(VLOOKUP(E38,الاوردرات!$B$1:$C$600,2,0),"")</f>
        <v xml:space="preserve">وينتر </v>
      </c>
      <c r="L38" s="63"/>
      <c r="N38" s="22">
        <f t="shared" si="2"/>
        <v>5.208333333333337E-2</v>
      </c>
      <c r="O38" s="23">
        <f>_xlfn.IFNA((VLOOKUP(F38,help!$C$2:$F$12,4,0))*(N38*24),"")</f>
        <v>40.364583333333357</v>
      </c>
      <c r="AP38" s="18">
        <f t="shared" si="1"/>
        <v>45173</v>
      </c>
    </row>
    <row r="39" spans="2:42" ht="33" x14ac:dyDescent="0.2">
      <c r="B39" s="14">
        <f>COUNTIFS($E$3:E39,تقرير!$E$4)</f>
        <v>0</v>
      </c>
      <c r="C39" s="48" t="s">
        <v>10</v>
      </c>
      <c r="D39" s="49">
        <v>45173</v>
      </c>
      <c r="E39" s="37">
        <v>7</v>
      </c>
      <c r="F39" s="50" t="s">
        <v>33</v>
      </c>
      <c r="G39" s="51" t="s">
        <v>41</v>
      </c>
      <c r="H39" s="51">
        <v>1</v>
      </c>
      <c r="I39" s="52">
        <v>0.73958333333333337</v>
      </c>
      <c r="J39" s="52">
        <v>0.78125</v>
      </c>
      <c r="K39" s="27" t="str">
        <f>_xlfn.IFNA(VLOOKUP(E39,الاوردرات!$B$1:$C$600,2,0),"")</f>
        <v xml:space="preserve">وينتر </v>
      </c>
      <c r="L39" s="63"/>
      <c r="N39" s="22">
        <f t="shared" si="2"/>
        <v>4.166666666666663E-2</v>
      </c>
      <c r="O39" s="23">
        <f>_xlfn.IFNA((VLOOKUP(F39,help!$C$2:$F$12,4,0))*(N39*24),"")</f>
        <v>32.291666666666636</v>
      </c>
      <c r="AP39" s="18">
        <f t="shared" si="1"/>
        <v>45173</v>
      </c>
    </row>
    <row r="40" spans="2:42" ht="33" x14ac:dyDescent="0.2">
      <c r="B40" s="14">
        <f>COUNTIFS($E$3:E40,تقرير!$E$4)</f>
        <v>0</v>
      </c>
      <c r="C40" s="48" t="s">
        <v>10</v>
      </c>
      <c r="D40" s="49">
        <v>45173</v>
      </c>
      <c r="E40" s="37">
        <v>7</v>
      </c>
      <c r="F40" s="50" t="s">
        <v>51</v>
      </c>
      <c r="G40" s="51" t="s">
        <v>40</v>
      </c>
      <c r="H40" s="51">
        <v>1</v>
      </c>
      <c r="I40" s="52">
        <v>0.69791666666666663</v>
      </c>
      <c r="J40" s="52">
        <v>0.73958333333333337</v>
      </c>
      <c r="K40" s="27" t="str">
        <f>_xlfn.IFNA(VLOOKUP(E40,الاوردرات!$B$1:$C$600,2,0),"")</f>
        <v xml:space="preserve">وينتر </v>
      </c>
      <c r="L40" s="63"/>
      <c r="N40" s="22">
        <f t="shared" si="2"/>
        <v>4.1666666666666741E-2</v>
      </c>
      <c r="O40" s="23">
        <f>_xlfn.IFNA((VLOOKUP(F40,help!$C$2:$F$12,4,0))*(N40*24),"")</f>
        <v>27.083333333333382</v>
      </c>
      <c r="AP40" s="18">
        <f t="shared" si="1"/>
        <v>45173</v>
      </c>
    </row>
    <row r="41" spans="2:42" ht="33" x14ac:dyDescent="0.2">
      <c r="B41" s="14">
        <f>COUNTIFS($E$3:E41,تقرير!$E$4)</f>
        <v>0</v>
      </c>
      <c r="C41" s="48" t="s">
        <v>11</v>
      </c>
      <c r="D41" s="49">
        <v>45174</v>
      </c>
      <c r="E41" s="37">
        <v>7</v>
      </c>
      <c r="F41" s="50" t="s">
        <v>33</v>
      </c>
      <c r="G41" s="51" t="s">
        <v>41</v>
      </c>
      <c r="H41" s="51">
        <v>1</v>
      </c>
      <c r="I41" s="52">
        <v>0.39583333333333331</v>
      </c>
      <c r="J41" s="52">
        <v>0.52083333333333337</v>
      </c>
      <c r="K41" s="27" t="str">
        <f>_xlfn.IFNA(VLOOKUP(E41,الاوردرات!$B$1:$C$600,2,0),"")</f>
        <v xml:space="preserve">وينتر </v>
      </c>
      <c r="L41" s="63"/>
      <c r="N41" s="22">
        <f t="shared" si="2"/>
        <v>0.12500000000000006</v>
      </c>
      <c r="O41" s="23">
        <f>_xlfn.IFNA((VLOOKUP(F41,help!$C$2:$F$12,4,0))*(N41*24),"")</f>
        <v>96.875000000000043</v>
      </c>
      <c r="AP41" s="18">
        <f t="shared" si="1"/>
        <v>45174</v>
      </c>
    </row>
    <row r="42" spans="2:42" ht="33" x14ac:dyDescent="0.2">
      <c r="B42" s="14">
        <f>COUNTIFS($E$3:E42,تقرير!$E$4)</f>
        <v>0</v>
      </c>
      <c r="C42" s="48" t="s">
        <v>11</v>
      </c>
      <c r="D42" s="49">
        <v>45174</v>
      </c>
      <c r="E42" s="37">
        <v>7</v>
      </c>
      <c r="F42" s="50" t="s">
        <v>120</v>
      </c>
      <c r="G42" s="51" t="s">
        <v>42</v>
      </c>
      <c r="H42" s="51">
        <v>1</v>
      </c>
      <c r="I42" s="52">
        <v>0.48958333333333331</v>
      </c>
      <c r="J42" s="52">
        <v>0.5625</v>
      </c>
      <c r="K42" s="27" t="str">
        <f>_xlfn.IFNA(VLOOKUP(E42,الاوردرات!$B$1:$C$600,2,0),"")</f>
        <v xml:space="preserve">وينتر </v>
      </c>
      <c r="L42" s="63"/>
      <c r="N42" s="22">
        <f t="shared" si="2"/>
        <v>7.2916666666666685E-2</v>
      </c>
      <c r="O42" s="23">
        <f>_xlfn.IFNA((VLOOKUP(F42,help!$C$2:$F$12,4,0))*(N42*24),"")</f>
        <v>0</v>
      </c>
      <c r="AP42" s="18">
        <f t="shared" si="1"/>
        <v>45174</v>
      </c>
    </row>
    <row r="43" spans="2:42" ht="33" x14ac:dyDescent="0.2">
      <c r="B43" s="14">
        <f>COUNTIFS($E$3:E43,تقرير!$E$4)</f>
        <v>0</v>
      </c>
      <c r="C43" s="48" t="s">
        <v>12</v>
      </c>
      <c r="D43" s="49">
        <v>45175</v>
      </c>
      <c r="E43" s="37">
        <v>7</v>
      </c>
      <c r="F43" s="50" t="s">
        <v>33</v>
      </c>
      <c r="G43" s="51" t="s">
        <v>41</v>
      </c>
      <c r="H43" s="51">
        <v>1</v>
      </c>
      <c r="I43" s="52">
        <v>0.70833333333333337</v>
      </c>
      <c r="J43" s="52">
        <v>0.77083333333333337</v>
      </c>
      <c r="K43" s="27" t="str">
        <f>_xlfn.IFNA(VLOOKUP(E43,الاوردرات!$B$1:$C$600,2,0),"")</f>
        <v xml:space="preserve">وينتر </v>
      </c>
      <c r="L43" s="63"/>
      <c r="N43" s="22">
        <f t="shared" si="2"/>
        <v>6.25E-2</v>
      </c>
      <c r="O43" s="23">
        <f>_xlfn.IFNA((VLOOKUP(F43,help!$C$2:$F$12,4,0))*(N43*24),"")</f>
        <v>48.4375</v>
      </c>
      <c r="AP43" s="18">
        <f t="shared" si="1"/>
        <v>45175</v>
      </c>
    </row>
    <row r="44" spans="2:42" ht="33" x14ac:dyDescent="0.2">
      <c r="B44" s="14">
        <f>COUNTIFS($E$3:E44,تقرير!$E$4)</f>
        <v>0</v>
      </c>
      <c r="C44" s="48" t="s">
        <v>9</v>
      </c>
      <c r="D44" s="49">
        <v>45172</v>
      </c>
      <c r="E44" s="37">
        <v>8</v>
      </c>
      <c r="F44" s="50" t="s">
        <v>34</v>
      </c>
      <c r="G44" s="51" t="s">
        <v>40</v>
      </c>
      <c r="H44" s="51">
        <v>1</v>
      </c>
      <c r="I44" s="52">
        <v>0.79166666666666663</v>
      </c>
      <c r="J44" s="52">
        <v>0.8125</v>
      </c>
      <c r="K44" s="27" t="str">
        <f>_xlfn.IFNA(VLOOKUP(E44,الاوردرات!$B$1:$C$600,2,0),"")</f>
        <v xml:space="preserve">ترابيزة مودرن درج </v>
      </c>
      <c r="L44" s="63"/>
      <c r="N44" s="22">
        <f t="shared" si="2"/>
        <v>2.083333333333337E-2</v>
      </c>
      <c r="O44" s="23">
        <f>_xlfn.IFNA((VLOOKUP(F44,help!$C$2:$F$12,4,0))*(N44*24),"")</f>
        <v>9.375000000000016</v>
      </c>
      <c r="AP44" s="18">
        <f t="shared" si="1"/>
        <v>45172</v>
      </c>
    </row>
    <row r="45" spans="2:42" ht="33" x14ac:dyDescent="0.2">
      <c r="B45" s="14">
        <f>COUNTIFS($E$3:E45,تقرير!$E$4)</f>
        <v>0</v>
      </c>
      <c r="C45" s="48" t="s">
        <v>9</v>
      </c>
      <c r="D45" s="49">
        <v>45172</v>
      </c>
      <c r="E45" s="37">
        <v>8</v>
      </c>
      <c r="F45" s="50" t="s">
        <v>31</v>
      </c>
      <c r="G45" s="51" t="s">
        <v>122</v>
      </c>
      <c r="H45" s="51">
        <v>1</v>
      </c>
      <c r="I45" s="52">
        <v>0.81944444444444453</v>
      </c>
      <c r="J45" s="52">
        <v>0.82638888888888884</v>
      </c>
      <c r="K45" s="27" t="str">
        <f>_xlfn.IFNA(VLOOKUP(E45,الاوردرات!$B$1:$C$600,2,0),"")</f>
        <v xml:space="preserve">ترابيزة مودرن درج </v>
      </c>
      <c r="L45" s="63"/>
      <c r="N45" s="22">
        <f t="shared" si="2"/>
        <v>6.9444444444443088E-3</v>
      </c>
      <c r="O45" s="23">
        <f>_xlfn.IFNA((VLOOKUP(F45,help!$C$2:$F$12,4,0))*(N45*24),"")</f>
        <v>5.3819444444443389</v>
      </c>
      <c r="AP45" s="18">
        <f t="shared" si="1"/>
        <v>45172</v>
      </c>
    </row>
    <row r="46" spans="2:42" ht="33" x14ac:dyDescent="0.2">
      <c r="B46" s="14">
        <f>COUNTIFS($E$3:E46,تقرير!$E$4)</f>
        <v>0</v>
      </c>
      <c r="C46" s="48" t="s">
        <v>10</v>
      </c>
      <c r="D46" s="49">
        <v>45173</v>
      </c>
      <c r="E46" s="37">
        <v>8</v>
      </c>
      <c r="F46" s="50" t="s">
        <v>51</v>
      </c>
      <c r="G46" s="51" t="s">
        <v>168</v>
      </c>
      <c r="H46" s="51">
        <v>1</v>
      </c>
      <c r="I46" s="52">
        <v>0.39583333333333331</v>
      </c>
      <c r="J46" s="52">
        <v>0.52083333333333337</v>
      </c>
      <c r="K46" s="27" t="str">
        <f>_xlfn.IFNA(VLOOKUP(E46,الاوردرات!$B$1:$C$600,2,0),"")</f>
        <v xml:space="preserve">ترابيزة مودرن درج </v>
      </c>
      <c r="L46" s="63"/>
      <c r="N46" s="22">
        <f t="shared" si="2"/>
        <v>0.12500000000000006</v>
      </c>
      <c r="O46" s="23">
        <f>_xlfn.IFNA((VLOOKUP(F46,help!$C$2:$F$12,4,0))*(N46*24),"")</f>
        <v>81.250000000000028</v>
      </c>
      <c r="AP46" s="18">
        <f t="shared" si="1"/>
        <v>45173</v>
      </c>
    </row>
    <row r="47" spans="2:42" ht="33" x14ac:dyDescent="0.2">
      <c r="B47" s="14">
        <f>COUNTIFS($E$3:E47,تقرير!$E$4)</f>
        <v>0</v>
      </c>
      <c r="C47" s="48" t="s">
        <v>10</v>
      </c>
      <c r="D47" s="49">
        <v>45173</v>
      </c>
      <c r="E47" s="37">
        <v>8</v>
      </c>
      <c r="F47" s="50" t="s">
        <v>51</v>
      </c>
      <c r="G47" s="51" t="s">
        <v>171</v>
      </c>
      <c r="H47" s="51">
        <v>1</v>
      </c>
      <c r="I47" s="52">
        <v>0.52083333333333337</v>
      </c>
      <c r="J47" s="52">
        <v>0.61458333333333337</v>
      </c>
      <c r="K47" s="27" t="str">
        <f>_xlfn.IFNA(VLOOKUP(E47,الاوردرات!$B$1:$C$600,2,0),"")</f>
        <v xml:space="preserve">ترابيزة مودرن درج </v>
      </c>
      <c r="L47" s="63"/>
      <c r="N47" s="22">
        <f t="shared" si="2"/>
        <v>9.375E-2</v>
      </c>
      <c r="O47" s="23">
        <f>_xlfn.IFNA((VLOOKUP(F47,help!$C$2:$F$12,4,0))*(N47*24),"")</f>
        <v>60.9375</v>
      </c>
      <c r="AP47" s="18">
        <f t="shared" si="1"/>
        <v>45173</v>
      </c>
    </row>
    <row r="48" spans="2:42" ht="33" x14ac:dyDescent="0.2">
      <c r="B48" s="14">
        <f>COUNTIFS($E$3:E48,تقرير!$E$4)</f>
        <v>0</v>
      </c>
      <c r="C48" s="48" t="s">
        <v>10</v>
      </c>
      <c r="D48" s="49">
        <v>45173</v>
      </c>
      <c r="E48" s="37">
        <v>8</v>
      </c>
      <c r="F48" s="50" t="s">
        <v>33</v>
      </c>
      <c r="G48" s="51" t="s">
        <v>41</v>
      </c>
      <c r="H48" s="51">
        <v>1</v>
      </c>
      <c r="I48" s="52">
        <v>0.69791666666666663</v>
      </c>
      <c r="J48" s="52">
        <v>0.72916666666666663</v>
      </c>
      <c r="K48" s="27" t="str">
        <f>_xlfn.IFNA(VLOOKUP(E48,الاوردرات!$B$1:$C$600,2,0),"")</f>
        <v xml:space="preserve">ترابيزة مودرن درج </v>
      </c>
      <c r="L48" s="63"/>
      <c r="N48" s="22">
        <f t="shared" si="2"/>
        <v>3.125E-2</v>
      </c>
      <c r="O48" s="23">
        <f>_xlfn.IFNA((VLOOKUP(F48,help!$C$2:$F$12,4,0))*(N48*24),"")</f>
        <v>24.21875</v>
      </c>
      <c r="AP48" s="18">
        <f t="shared" si="1"/>
        <v>45173</v>
      </c>
    </row>
    <row r="49" spans="2:42" ht="33" x14ac:dyDescent="0.2">
      <c r="B49" s="14">
        <f>COUNTIFS($E$3:E49,تقرير!$E$4)</f>
        <v>0</v>
      </c>
      <c r="C49" s="48" t="s">
        <v>10</v>
      </c>
      <c r="D49" s="49">
        <v>45173</v>
      </c>
      <c r="E49" s="37">
        <v>9</v>
      </c>
      <c r="F49" s="50" t="s">
        <v>31</v>
      </c>
      <c r="G49" s="51" t="s">
        <v>122</v>
      </c>
      <c r="H49" s="51">
        <v>1</v>
      </c>
      <c r="I49" s="52">
        <v>0.84375</v>
      </c>
      <c r="J49" s="52">
        <v>0.85416666666666663</v>
      </c>
      <c r="K49" s="27" t="str">
        <f>_xlfn.IFNA(VLOOKUP(E49,الاوردرات!$B$1:$C$600,2,0),"")</f>
        <v xml:space="preserve">ترابيزة مودرن </v>
      </c>
      <c r="L49" s="63"/>
      <c r="N49" s="22">
        <f t="shared" si="2"/>
        <v>1.041666666666663E-2</v>
      </c>
      <c r="O49" s="23">
        <f>_xlfn.IFNA((VLOOKUP(F49,help!$C$2:$F$12,4,0))*(N49*24),"")</f>
        <v>8.0729166666666377</v>
      </c>
      <c r="AP49" s="18">
        <f t="shared" si="1"/>
        <v>45173</v>
      </c>
    </row>
    <row r="50" spans="2:42" ht="33" x14ac:dyDescent="0.2">
      <c r="B50" s="14">
        <f>COUNTIFS($E$3:E50,تقرير!$E$4)</f>
        <v>0</v>
      </c>
      <c r="C50" s="48" t="s">
        <v>11</v>
      </c>
      <c r="D50" s="49">
        <v>45174</v>
      </c>
      <c r="E50" s="37">
        <v>9</v>
      </c>
      <c r="F50" s="50" t="s">
        <v>51</v>
      </c>
      <c r="G50" s="51" t="s">
        <v>168</v>
      </c>
      <c r="H50" s="51">
        <v>1</v>
      </c>
      <c r="I50" s="52">
        <v>0.39583333333333331</v>
      </c>
      <c r="J50" s="52">
        <v>0.51041666666666663</v>
      </c>
      <c r="K50" s="27" t="str">
        <f>_xlfn.IFNA(VLOOKUP(E50,الاوردرات!$B$1:$C$600,2,0),"")</f>
        <v xml:space="preserve">ترابيزة مودرن </v>
      </c>
      <c r="L50" s="63"/>
      <c r="N50" s="22">
        <f t="shared" si="2"/>
        <v>0.11458333333333331</v>
      </c>
      <c r="O50" s="23">
        <f>_xlfn.IFNA((VLOOKUP(F50,help!$C$2:$F$12,4,0))*(N50*24),"")</f>
        <v>74.479166666666657</v>
      </c>
      <c r="AP50" s="18">
        <f t="shared" si="1"/>
        <v>45174</v>
      </c>
    </row>
    <row r="51" spans="2:42" ht="33" x14ac:dyDescent="0.2">
      <c r="B51" s="14">
        <f>COUNTIFS($E$3:E51,تقرير!$E$4)</f>
        <v>0</v>
      </c>
      <c r="C51" s="48" t="s">
        <v>11</v>
      </c>
      <c r="D51" s="49">
        <v>45174</v>
      </c>
      <c r="E51" s="37">
        <v>9</v>
      </c>
      <c r="F51" s="50" t="s">
        <v>51</v>
      </c>
      <c r="G51" s="51" t="s">
        <v>171</v>
      </c>
      <c r="H51" s="51">
        <v>1</v>
      </c>
      <c r="I51" s="52">
        <v>0.59375</v>
      </c>
      <c r="J51" s="52">
        <v>0.64583333333333337</v>
      </c>
      <c r="K51" s="27" t="str">
        <f>_xlfn.IFNA(VLOOKUP(E51,الاوردرات!$B$1:$C$600,2,0),"")</f>
        <v xml:space="preserve">ترابيزة مودرن </v>
      </c>
      <c r="L51" s="63"/>
      <c r="N51" s="22">
        <f t="shared" si="2"/>
        <v>5.208333333333337E-2</v>
      </c>
      <c r="O51" s="23">
        <f>_xlfn.IFNA((VLOOKUP(F51,help!$C$2:$F$12,4,0))*(N51*24),"")</f>
        <v>33.854166666666693</v>
      </c>
      <c r="AP51" s="18">
        <f t="shared" si="1"/>
        <v>45174</v>
      </c>
    </row>
    <row r="52" spans="2:42" ht="33" x14ac:dyDescent="0.2">
      <c r="B52" s="14">
        <f>COUNTIFS($E$3:E52,تقرير!$E$4)</f>
        <v>0</v>
      </c>
      <c r="C52" s="48" t="s">
        <v>11</v>
      </c>
      <c r="D52" s="49">
        <v>45174</v>
      </c>
      <c r="E52" s="37">
        <v>9</v>
      </c>
      <c r="F52" s="50" t="s">
        <v>33</v>
      </c>
      <c r="G52" s="51" t="s">
        <v>41</v>
      </c>
      <c r="H52" s="51">
        <v>1</v>
      </c>
      <c r="I52" s="52">
        <v>0.70833333333333337</v>
      </c>
      <c r="J52" s="52">
        <v>0.77083333333333337</v>
      </c>
      <c r="K52" s="27" t="str">
        <f>_xlfn.IFNA(VLOOKUP(E52,الاوردرات!$B$1:$C$600,2,0),"")</f>
        <v xml:space="preserve">ترابيزة مودرن </v>
      </c>
      <c r="L52" s="63"/>
      <c r="N52" s="22">
        <f t="shared" si="2"/>
        <v>6.25E-2</v>
      </c>
      <c r="O52" s="23">
        <f>_xlfn.IFNA((VLOOKUP(F52,help!$C$2:$F$12,4,0))*(N52*24),"")</f>
        <v>48.4375</v>
      </c>
      <c r="AP52" s="18">
        <f t="shared" si="1"/>
        <v>45174</v>
      </c>
    </row>
    <row r="53" spans="2:42" ht="33" x14ac:dyDescent="0.2">
      <c r="B53" s="14">
        <f>COUNTIFS($E$3:E53,تقرير!$E$4)</f>
        <v>0</v>
      </c>
      <c r="C53" s="48" t="s">
        <v>12</v>
      </c>
      <c r="D53" s="49">
        <v>45175</v>
      </c>
      <c r="E53" s="37">
        <v>9</v>
      </c>
      <c r="F53" s="50" t="s">
        <v>33</v>
      </c>
      <c r="G53" s="51" t="s">
        <v>173</v>
      </c>
      <c r="H53" s="51">
        <v>1</v>
      </c>
      <c r="I53" s="52">
        <v>0.53125</v>
      </c>
      <c r="J53" s="52">
        <v>0.5625</v>
      </c>
      <c r="K53" s="27" t="str">
        <f>_xlfn.IFNA(VLOOKUP(E53,الاوردرات!$B$1:$C$600,2,0),"")</f>
        <v xml:space="preserve">ترابيزة مودرن </v>
      </c>
      <c r="L53" s="63"/>
      <c r="N53" s="22">
        <f t="shared" si="2"/>
        <v>3.125E-2</v>
      </c>
      <c r="O53" s="23">
        <f>_xlfn.IFNA((VLOOKUP(F53,help!$C$2:$F$12,4,0))*(N53*24),"")</f>
        <v>24.21875</v>
      </c>
      <c r="AP53" s="18">
        <f t="shared" si="1"/>
        <v>45175</v>
      </c>
    </row>
    <row r="54" spans="2:42" ht="33" x14ac:dyDescent="0.2">
      <c r="B54" s="14">
        <f>COUNTIFS($E$3:E54,تقرير!$E$4)</f>
        <v>0</v>
      </c>
      <c r="C54" s="48" t="s">
        <v>12</v>
      </c>
      <c r="D54" s="49">
        <v>45175</v>
      </c>
      <c r="E54" s="37">
        <v>9</v>
      </c>
      <c r="F54" s="50" t="s">
        <v>33</v>
      </c>
      <c r="G54" s="51" t="s">
        <v>41</v>
      </c>
      <c r="H54" s="51">
        <v>1</v>
      </c>
      <c r="I54" s="52">
        <v>0.60416666666666663</v>
      </c>
      <c r="J54" s="52">
        <v>0.6875</v>
      </c>
      <c r="K54" s="27" t="str">
        <f>_xlfn.IFNA(VLOOKUP(E54,الاوردرات!$B$1:$C$600,2,0),"")</f>
        <v xml:space="preserve">ترابيزة مودرن </v>
      </c>
      <c r="L54" s="63"/>
      <c r="N54" s="22">
        <f t="shared" si="2"/>
        <v>8.333333333333337E-2</v>
      </c>
      <c r="O54" s="23">
        <f>_xlfn.IFNA((VLOOKUP(F54,help!$C$2:$F$12,4,0))*(N54*24),"")</f>
        <v>64.583333333333357</v>
      </c>
      <c r="AP54" s="18">
        <f t="shared" si="1"/>
        <v>45175</v>
      </c>
    </row>
    <row r="55" spans="2:42" ht="33" x14ac:dyDescent="0.2">
      <c r="B55" s="14">
        <f>COUNTIFS($E$3:E55,تقرير!$E$4)</f>
        <v>0</v>
      </c>
      <c r="C55" s="48" t="s">
        <v>13</v>
      </c>
      <c r="D55" s="49">
        <v>45176</v>
      </c>
      <c r="E55" s="37">
        <v>10</v>
      </c>
      <c r="F55" s="50" t="s">
        <v>34</v>
      </c>
      <c r="G55" s="51" t="s">
        <v>40</v>
      </c>
      <c r="H55" s="51">
        <v>1</v>
      </c>
      <c r="I55" s="52">
        <v>0.66666666666666663</v>
      </c>
      <c r="J55" s="52">
        <v>0.70833333333333337</v>
      </c>
      <c r="K55" s="27" t="str">
        <f>_xlfn.IFNA(VLOOKUP(E55,الاوردرات!$B$1:$C$600,2,0),"")</f>
        <v xml:space="preserve">ركنة سيتي </v>
      </c>
      <c r="L55" s="63"/>
      <c r="N55" s="22">
        <f t="shared" ref="N55:N118" si="3">IF(I55&lt;&gt;"",J55-I55,"")</f>
        <v>4.1666666666666741E-2</v>
      </c>
      <c r="O55" s="23">
        <f>_xlfn.IFNA((VLOOKUP(F55,help!$C$2:$F$12,4,0))*(N55*24),"")</f>
        <v>18.750000000000032</v>
      </c>
      <c r="AP55" s="18">
        <f t="shared" si="1"/>
        <v>45176</v>
      </c>
    </row>
    <row r="56" spans="2:42" ht="33" x14ac:dyDescent="0.2">
      <c r="B56" s="14">
        <f>COUNTIFS($E$3:E56,تقرير!$E$4)</f>
        <v>0</v>
      </c>
      <c r="C56" s="48" t="s">
        <v>13</v>
      </c>
      <c r="D56" s="49">
        <v>45176</v>
      </c>
      <c r="E56" s="37">
        <v>10</v>
      </c>
      <c r="F56" s="50" t="s">
        <v>33</v>
      </c>
      <c r="G56" s="51" t="s">
        <v>121</v>
      </c>
      <c r="H56" s="51">
        <v>1</v>
      </c>
      <c r="I56" s="52">
        <v>0.72916666666666663</v>
      </c>
      <c r="J56" s="52">
        <v>0.75694444444444453</v>
      </c>
      <c r="K56" s="27" t="str">
        <f>_xlfn.IFNA(VLOOKUP(E56,الاوردرات!$B$1:$C$600,2,0),"")</f>
        <v xml:space="preserve">ركنة سيتي </v>
      </c>
      <c r="L56" s="63"/>
      <c r="N56" s="22">
        <f t="shared" si="3"/>
        <v>2.7777777777777901E-2</v>
      </c>
      <c r="O56" s="23">
        <f>_xlfn.IFNA((VLOOKUP(F56,help!$C$2:$F$12,4,0))*(N56*24),"")</f>
        <v>21.527777777777871</v>
      </c>
      <c r="AP56" s="18">
        <f t="shared" si="1"/>
        <v>45176</v>
      </c>
    </row>
    <row r="57" spans="2:42" ht="33" x14ac:dyDescent="0.2">
      <c r="B57" s="14">
        <f>COUNTIFS($E$3:E57,تقرير!$E$4)</f>
        <v>0</v>
      </c>
      <c r="C57" s="48" t="s">
        <v>13</v>
      </c>
      <c r="D57" s="49">
        <v>45176</v>
      </c>
      <c r="E57" s="37">
        <v>10</v>
      </c>
      <c r="F57" s="50" t="s">
        <v>34</v>
      </c>
      <c r="G57" s="51" t="s">
        <v>49</v>
      </c>
      <c r="H57" s="51">
        <v>1</v>
      </c>
      <c r="I57" s="52">
        <v>0.75</v>
      </c>
      <c r="J57" s="52">
        <v>0.78125</v>
      </c>
      <c r="K57" s="27" t="str">
        <f>_xlfn.IFNA(VLOOKUP(E57,الاوردرات!$B$1:$C$600,2,0),"")</f>
        <v xml:space="preserve">ركنة سيتي </v>
      </c>
      <c r="L57" s="63"/>
      <c r="N57" s="22">
        <f t="shared" si="3"/>
        <v>3.125E-2</v>
      </c>
      <c r="O57" s="23">
        <f>_xlfn.IFNA((VLOOKUP(F57,help!$C$2:$F$12,4,0))*(N57*24),"")</f>
        <v>14.0625</v>
      </c>
      <c r="AP57" s="18">
        <f t="shared" si="1"/>
        <v>45176</v>
      </c>
    </row>
    <row r="58" spans="2:42" ht="33" x14ac:dyDescent="0.2">
      <c r="B58" s="14">
        <f>COUNTIFS($E$3:E58,تقرير!$E$4)</f>
        <v>0</v>
      </c>
      <c r="C58" s="48" t="s">
        <v>13</v>
      </c>
      <c r="D58" s="49">
        <v>45176</v>
      </c>
      <c r="E58" s="37">
        <v>10</v>
      </c>
      <c r="F58" s="50" t="s">
        <v>31</v>
      </c>
      <c r="G58" s="51" t="s">
        <v>122</v>
      </c>
      <c r="H58" s="51">
        <v>1</v>
      </c>
      <c r="I58" s="52">
        <v>0.77083333333333337</v>
      </c>
      <c r="J58" s="52">
        <v>0.79166666666666663</v>
      </c>
      <c r="K58" s="27" t="str">
        <f>_xlfn.IFNA(VLOOKUP(E58,الاوردرات!$B$1:$C$600,2,0),"")</f>
        <v xml:space="preserve">ركنة سيتي </v>
      </c>
      <c r="L58" s="63"/>
      <c r="N58" s="22">
        <f t="shared" si="3"/>
        <v>2.0833333333333259E-2</v>
      </c>
      <c r="O58" s="23">
        <f>_xlfn.IFNA((VLOOKUP(F58,help!$C$2:$F$12,4,0))*(N58*24),"")</f>
        <v>16.145833333333275</v>
      </c>
      <c r="AP58" s="18">
        <f t="shared" si="1"/>
        <v>45176</v>
      </c>
    </row>
    <row r="59" spans="2:42" ht="33" x14ac:dyDescent="0.2">
      <c r="B59" s="14">
        <f>COUNTIFS($E$3:E59,تقرير!$E$4)</f>
        <v>0</v>
      </c>
      <c r="C59" s="48" t="s">
        <v>8</v>
      </c>
      <c r="D59" s="49">
        <v>45178</v>
      </c>
      <c r="E59" s="37">
        <v>10</v>
      </c>
      <c r="F59" s="50" t="s">
        <v>32</v>
      </c>
      <c r="G59" s="51" t="s">
        <v>52</v>
      </c>
      <c r="H59" s="51">
        <v>1</v>
      </c>
      <c r="I59" s="52">
        <v>0.70833333333333337</v>
      </c>
      <c r="J59" s="52">
        <v>0.75</v>
      </c>
      <c r="K59" s="27" t="str">
        <f>_xlfn.IFNA(VLOOKUP(E59,الاوردرات!$B$1:$C$600,2,0),"")</f>
        <v xml:space="preserve">ركنة سيتي </v>
      </c>
      <c r="L59" s="63"/>
      <c r="N59" s="22">
        <f t="shared" si="3"/>
        <v>4.166666666666663E-2</v>
      </c>
      <c r="O59" s="23">
        <f>_xlfn.IFNA((VLOOKUP(F59,help!$C$2:$F$12,4,0))*(N59*24),"")</f>
        <v>27.083333333333307</v>
      </c>
      <c r="AP59" s="18">
        <f t="shared" si="1"/>
        <v>45178</v>
      </c>
    </row>
    <row r="60" spans="2:42" ht="33" x14ac:dyDescent="0.2">
      <c r="B60" s="14">
        <f>COUNTIFS($E$3:E60,تقرير!$E$4)</f>
        <v>0</v>
      </c>
      <c r="C60" s="48" t="s">
        <v>8</v>
      </c>
      <c r="D60" s="49">
        <v>45178</v>
      </c>
      <c r="E60" s="37">
        <v>10</v>
      </c>
      <c r="F60" s="50" t="s">
        <v>51</v>
      </c>
      <c r="G60" s="51" t="s">
        <v>168</v>
      </c>
      <c r="H60" s="51">
        <v>1</v>
      </c>
      <c r="I60" s="52">
        <v>0.70833333333333337</v>
      </c>
      <c r="J60" s="52">
        <v>0.75</v>
      </c>
      <c r="K60" s="27" t="str">
        <f>_xlfn.IFNA(VLOOKUP(E60,الاوردرات!$B$1:$C$600,2,0),"")</f>
        <v xml:space="preserve">ركنة سيتي </v>
      </c>
      <c r="L60" s="63"/>
      <c r="N60" s="22">
        <f t="shared" si="3"/>
        <v>4.166666666666663E-2</v>
      </c>
      <c r="O60" s="23">
        <f>_xlfn.IFNA((VLOOKUP(F60,help!$C$2:$F$12,4,0))*(N60*24),"")</f>
        <v>27.083333333333307</v>
      </c>
      <c r="AP60" s="18">
        <f t="shared" si="1"/>
        <v>45178</v>
      </c>
    </row>
    <row r="61" spans="2:42" ht="33" x14ac:dyDescent="0.2">
      <c r="B61" s="14">
        <f>COUNTIFS($E$3:E61,تقرير!$E$4)</f>
        <v>0</v>
      </c>
      <c r="C61" s="48" t="s">
        <v>8</v>
      </c>
      <c r="D61" s="49">
        <v>45178</v>
      </c>
      <c r="E61" s="37">
        <v>10</v>
      </c>
      <c r="F61" s="50" t="s">
        <v>32</v>
      </c>
      <c r="G61" s="51" t="s">
        <v>175</v>
      </c>
      <c r="H61" s="51">
        <v>1</v>
      </c>
      <c r="I61" s="52">
        <v>0.79166666666666663</v>
      </c>
      <c r="J61" s="52">
        <v>0.875</v>
      </c>
      <c r="K61" s="27" t="str">
        <f>_xlfn.IFNA(VLOOKUP(E61,الاوردرات!$B$1:$C$600,2,0),"")</f>
        <v xml:space="preserve">ركنة سيتي </v>
      </c>
      <c r="L61" s="63"/>
      <c r="N61" s="22">
        <f t="shared" si="3"/>
        <v>8.333333333333337E-2</v>
      </c>
      <c r="O61" s="23">
        <f>_xlfn.IFNA((VLOOKUP(F61,help!$C$2:$F$12,4,0))*(N61*24),"")</f>
        <v>54.166666666666686</v>
      </c>
      <c r="AP61" s="18">
        <f t="shared" si="1"/>
        <v>45178</v>
      </c>
    </row>
    <row r="62" spans="2:42" ht="33" x14ac:dyDescent="0.2">
      <c r="B62" s="14">
        <f>COUNTIFS($E$3:E62,تقرير!$E$4)</f>
        <v>0</v>
      </c>
      <c r="C62" s="48" t="s">
        <v>8</v>
      </c>
      <c r="D62" s="49">
        <v>45178</v>
      </c>
      <c r="E62" s="37">
        <v>10</v>
      </c>
      <c r="F62" s="50" t="s">
        <v>51</v>
      </c>
      <c r="G62" s="51" t="s">
        <v>122</v>
      </c>
      <c r="H62" s="51">
        <v>1</v>
      </c>
      <c r="I62" s="52">
        <v>0.8125</v>
      </c>
      <c r="J62" s="52">
        <v>0.83333333333333337</v>
      </c>
      <c r="K62" s="27" t="str">
        <f>_xlfn.IFNA(VLOOKUP(E62,الاوردرات!$B$1:$C$600,2,0),"")</f>
        <v xml:space="preserve">ركنة سيتي </v>
      </c>
      <c r="L62" s="63"/>
      <c r="N62" s="22">
        <f t="shared" si="3"/>
        <v>2.083333333333337E-2</v>
      </c>
      <c r="O62" s="23">
        <f>_xlfn.IFNA((VLOOKUP(F62,help!$C$2:$F$12,4,0))*(N62*24),"")</f>
        <v>13.541666666666691</v>
      </c>
      <c r="AP62" s="18">
        <f t="shared" si="1"/>
        <v>45178</v>
      </c>
    </row>
    <row r="63" spans="2:42" ht="33" x14ac:dyDescent="0.2">
      <c r="B63" s="14">
        <f>COUNTIFS($E$3:E63,تقرير!$E$4)</f>
        <v>0</v>
      </c>
      <c r="C63" s="48" t="s">
        <v>8</v>
      </c>
      <c r="D63" s="49">
        <v>45179</v>
      </c>
      <c r="E63" s="37">
        <v>10</v>
      </c>
      <c r="F63" s="50" t="s">
        <v>32</v>
      </c>
      <c r="G63" s="51" t="s">
        <v>171</v>
      </c>
      <c r="H63" s="51">
        <v>1</v>
      </c>
      <c r="I63" s="52">
        <v>0.3888888888888889</v>
      </c>
      <c r="J63" s="52">
        <v>0.51388888888888895</v>
      </c>
      <c r="K63" s="27" t="str">
        <f>_xlfn.IFNA(VLOOKUP(E63,الاوردرات!$B$1:$C$600,2,0),"")</f>
        <v xml:space="preserve">ركنة سيتي </v>
      </c>
      <c r="L63" s="63"/>
      <c r="N63" s="22">
        <f t="shared" si="3"/>
        <v>0.12500000000000006</v>
      </c>
      <c r="O63" s="23">
        <f>_xlfn.IFNA((VLOOKUP(F63,help!$C$2:$F$12,4,0))*(N63*24),"")</f>
        <v>81.250000000000028</v>
      </c>
      <c r="AP63" s="18">
        <f t="shared" si="1"/>
        <v>45179</v>
      </c>
    </row>
    <row r="64" spans="2:42" ht="33" x14ac:dyDescent="0.2">
      <c r="B64" s="14">
        <f>COUNTIFS($E$3:E64,تقرير!$E$4)</f>
        <v>0</v>
      </c>
      <c r="C64" s="48" t="s">
        <v>8</v>
      </c>
      <c r="D64" s="49">
        <v>45179</v>
      </c>
      <c r="E64" s="37">
        <v>10</v>
      </c>
      <c r="F64" s="50" t="s">
        <v>33</v>
      </c>
      <c r="G64" s="51" t="s">
        <v>41</v>
      </c>
      <c r="H64" s="51">
        <v>1</v>
      </c>
      <c r="I64" s="52">
        <v>0.44791666666666669</v>
      </c>
      <c r="J64" s="52">
        <v>0.625</v>
      </c>
      <c r="K64" s="27" t="str">
        <f>_xlfn.IFNA(VLOOKUP(E64,الاوردرات!$B$1:$C$600,2,0),"")</f>
        <v xml:space="preserve">ركنة سيتي </v>
      </c>
      <c r="L64" s="63"/>
      <c r="N64" s="22">
        <f t="shared" si="3"/>
        <v>0.17708333333333331</v>
      </c>
      <c r="O64" s="23">
        <f>_xlfn.IFNA((VLOOKUP(F64,help!$C$2:$F$12,4,0))*(N64*24),"")</f>
        <v>137.23958333333331</v>
      </c>
      <c r="AP64" s="18">
        <f t="shared" si="1"/>
        <v>45179</v>
      </c>
    </row>
    <row r="65" spans="2:42" ht="33" x14ac:dyDescent="0.2">
      <c r="B65" s="14">
        <f>COUNTIFS($E$3:E65,تقرير!$E$4)</f>
        <v>0</v>
      </c>
      <c r="C65" s="48" t="s">
        <v>13</v>
      </c>
      <c r="D65" s="49">
        <v>45169</v>
      </c>
      <c r="E65" s="37">
        <v>11</v>
      </c>
      <c r="F65" s="50" t="s">
        <v>31</v>
      </c>
      <c r="G65" s="51" t="s">
        <v>121</v>
      </c>
      <c r="H65" s="51">
        <v>1</v>
      </c>
      <c r="I65" s="52">
        <v>0.45833333333333331</v>
      </c>
      <c r="J65" s="52">
        <v>0.5</v>
      </c>
      <c r="K65" s="27" t="str">
        <f>_xlfn.IFNA(VLOOKUP(E65,الاوردرات!$B$1:$C$600,2,0),"")</f>
        <v xml:space="preserve">قنصول + براوز </v>
      </c>
      <c r="L65" s="63"/>
      <c r="N65" s="22">
        <f t="shared" si="3"/>
        <v>4.1666666666666685E-2</v>
      </c>
      <c r="O65" s="23">
        <f>_xlfn.IFNA((VLOOKUP(F65,help!$C$2:$F$12,4,0))*(N65*24),"")</f>
        <v>32.291666666666679</v>
      </c>
      <c r="AP65" s="18">
        <f t="shared" si="1"/>
        <v>45169</v>
      </c>
    </row>
    <row r="66" spans="2:42" ht="33" x14ac:dyDescent="0.2">
      <c r="B66" s="14">
        <f>COUNTIFS($E$3:E66,تقرير!$E$4)</f>
        <v>0</v>
      </c>
      <c r="C66" s="48" t="s">
        <v>13</v>
      </c>
      <c r="D66" s="49">
        <v>45169</v>
      </c>
      <c r="E66" s="37">
        <v>11</v>
      </c>
      <c r="F66" s="50" t="s">
        <v>51</v>
      </c>
      <c r="G66" s="51" t="s">
        <v>49</v>
      </c>
      <c r="H66" s="51">
        <v>1</v>
      </c>
      <c r="I66" s="52">
        <v>0.71875</v>
      </c>
      <c r="J66" s="52">
        <v>0.79166666666666663</v>
      </c>
      <c r="K66" s="27" t="str">
        <f>_xlfn.IFNA(VLOOKUP(E66,الاوردرات!$B$1:$C$600,2,0),"")</f>
        <v xml:space="preserve">قنصول + براوز </v>
      </c>
      <c r="L66" s="63"/>
      <c r="N66" s="22">
        <f t="shared" si="3"/>
        <v>7.291666666666663E-2</v>
      </c>
      <c r="O66" s="23">
        <f>_xlfn.IFNA((VLOOKUP(F66,help!$C$2:$F$12,4,0))*(N66*24),"")</f>
        <v>47.395833333333307</v>
      </c>
      <c r="AP66" s="18">
        <f t="shared" si="1"/>
        <v>45169</v>
      </c>
    </row>
    <row r="67" spans="2:42" ht="33" x14ac:dyDescent="0.2">
      <c r="B67" s="14">
        <f>COUNTIFS($E$3:E67,تقرير!$E$4)</f>
        <v>0</v>
      </c>
      <c r="C67" s="48" t="s">
        <v>13</v>
      </c>
      <c r="D67" s="49">
        <v>45169</v>
      </c>
      <c r="E67" s="37">
        <v>11</v>
      </c>
      <c r="F67" s="50" t="s">
        <v>32</v>
      </c>
      <c r="G67" s="51" t="s">
        <v>49</v>
      </c>
      <c r="H67" s="51">
        <v>1</v>
      </c>
      <c r="I67" s="52">
        <v>0.73958333333333337</v>
      </c>
      <c r="J67" s="52">
        <v>0.77083333333333337</v>
      </c>
      <c r="K67" s="27" t="str">
        <f>_xlfn.IFNA(VLOOKUP(E67,الاوردرات!$B$1:$C$600,2,0),"")</f>
        <v xml:space="preserve">قنصول + براوز </v>
      </c>
      <c r="L67" s="63"/>
      <c r="N67" s="22">
        <f t="shared" si="3"/>
        <v>3.125E-2</v>
      </c>
      <c r="O67" s="23">
        <f>_xlfn.IFNA((VLOOKUP(F67,help!$C$2:$F$12,4,0))*(N67*24),"")</f>
        <v>20.3125</v>
      </c>
      <c r="AP67" s="18">
        <f t="shared" si="1"/>
        <v>45169</v>
      </c>
    </row>
    <row r="68" spans="2:42" ht="33" x14ac:dyDescent="0.2">
      <c r="B68" s="14">
        <f>COUNTIFS($E$3:E68,تقرير!$E$4)</f>
        <v>0</v>
      </c>
      <c r="C68" s="48" t="s">
        <v>13</v>
      </c>
      <c r="D68" s="49">
        <v>45169</v>
      </c>
      <c r="E68" s="37">
        <v>11</v>
      </c>
      <c r="F68" s="50" t="s">
        <v>31</v>
      </c>
      <c r="G68" s="51" t="s">
        <v>122</v>
      </c>
      <c r="H68" s="51">
        <v>1</v>
      </c>
      <c r="I68" s="52">
        <v>0.78472222222222221</v>
      </c>
      <c r="J68" s="52">
        <v>0.79861111111111116</v>
      </c>
      <c r="K68" s="27" t="str">
        <f>_xlfn.IFNA(VLOOKUP(E68,الاوردرات!$B$1:$C$600,2,0),"")</f>
        <v xml:space="preserve">قنصول + براوز </v>
      </c>
      <c r="L68" s="63"/>
      <c r="N68" s="22">
        <f t="shared" si="3"/>
        <v>1.3888888888888951E-2</v>
      </c>
      <c r="O68" s="23">
        <f>_xlfn.IFNA((VLOOKUP(F68,help!$C$2:$F$12,4,0))*(N68*24),"")</f>
        <v>10.763888888888935</v>
      </c>
      <c r="AP68" s="18">
        <f t="shared" ref="AP68:AP131" si="4">D68</f>
        <v>45169</v>
      </c>
    </row>
    <row r="69" spans="2:42" ht="33" x14ac:dyDescent="0.2">
      <c r="B69" s="14">
        <f>COUNTIFS($E$3:E69,تقرير!$E$4)</f>
        <v>0</v>
      </c>
      <c r="C69" s="48" t="s">
        <v>8</v>
      </c>
      <c r="D69" s="49">
        <v>45171</v>
      </c>
      <c r="E69" s="37">
        <v>11</v>
      </c>
      <c r="F69" s="50" t="s">
        <v>34</v>
      </c>
      <c r="G69" s="51" t="s">
        <v>168</v>
      </c>
      <c r="H69" s="51">
        <v>1</v>
      </c>
      <c r="I69" s="52">
        <v>0.64583333333333337</v>
      </c>
      <c r="J69" s="52">
        <v>0.80555555555555547</v>
      </c>
      <c r="K69" s="27" t="str">
        <f>_xlfn.IFNA(VLOOKUP(E69,الاوردرات!$B$1:$C$600,2,0),"")</f>
        <v xml:space="preserve">قنصول + براوز </v>
      </c>
      <c r="L69" s="63"/>
      <c r="N69" s="22">
        <f t="shared" si="3"/>
        <v>0.1597222222222221</v>
      </c>
      <c r="O69" s="23">
        <f>_xlfn.IFNA((VLOOKUP(F69,help!$C$2:$F$12,4,0))*(N69*24),"")</f>
        <v>71.874999999999943</v>
      </c>
      <c r="AP69" s="18">
        <f t="shared" si="4"/>
        <v>45171</v>
      </c>
    </row>
    <row r="70" spans="2:42" ht="33" x14ac:dyDescent="0.2">
      <c r="B70" s="14">
        <f>COUNTIFS($E$3:E70,تقرير!$E$4)</f>
        <v>0</v>
      </c>
      <c r="C70" s="48" t="s">
        <v>8</v>
      </c>
      <c r="D70" s="49">
        <v>45171</v>
      </c>
      <c r="E70" s="37">
        <v>11</v>
      </c>
      <c r="F70" s="50" t="s">
        <v>31</v>
      </c>
      <c r="G70" s="51" t="s">
        <v>177</v>
      </c>
      <c r="H70" s="51">
        <v>1</v>
      </c>
      <c r="I70" s="52">
        <v>0.82291666666666663</v>
      </c>
      <c r="J70" s="52">
        <v>0.83680555555555547</v>
      </c>
      <c r="K70" s="27" t="str">
        <f>_xlfn.IFNA(VLOOKUP(E70,الاوردرات!$B$1:$C$600,2,0),"")</f>
        <v xml:space="preserve">قنصول + براوز </v>
      </c>
      <c r="L70" s="63"/>
      <c r="N70" s="22">
        <f t="shared" si="3"/>
        <v>1.388888888888884E-2</v>
      </c>
      <c r="O70" s="23">
        <f>_xlfn.IFNA((VLOOKUP(F70,help!$C$2:$F$12,4,0))*(N70*24),"")</f>
        <v>10.76388888888885</v>
      </c>
      <c r="AP70" s="18">
        <f t="shared" si="4"/>
        <v>45171</v>
      </c>
    </row>
    <row r="71" spans="2:42" ht="33" x14ac:dyDescent="0.2">
      <c r="B71" s="14">
        <f>COUNTIFS($E$3:E71,تقرير!$E$4)</f>
        <v>0</v>
      </c>
      <c r="C71" s="48" t="s">
        <v>9</v>
      </c>
      <c r="D71" s="49">
        <v>45172</v>
      </c>
      <c r="E71" s="37">
        <v>11</v>
      </c>
      <c r="F71" s="50" t="s">
        <v>33</v>
      </c>
      <c r="G71" s="51" t="s">
        <v>36</v>
      </c>
      <c r="H71" s="51">
        <v>1</v>
      </c>
      <c r="I71" s="52">
        <v>0.72916666666666663</v>
      </c>
      <c r="J71" s="52">
        <v>0.875</v>
      </c>
      <c r="K71" s="27" t="str">
        <f>_xlfn.IFNA(VLOOKUP(E71,الاوردرات!$B$1:$C$600,2,0),"")</f>
        <v xml:space="preserve">قنصول + براوز </v>
      </c>
      <c r="L71" s="63"/>
      <c r="N71" s="22">
        <f t="shared" si="3"/>
        <v>0.14583333333333337</v>
      </c>
      <c r="O71" s="23">
        <f>_xlfn.IFNA((VLOOKUP(F71,help!$C$2:$F$12,4,0))*(N71*24),"")</f>
        <v>113.02083333333336</v>
      </c>
      <c r="AP71" s="18">
        <f t="shared" si="4"/>
        <v>45172</v>
      </c>
    </row>
    <row r="72" spans="2:42" ht="33" x14ac:dyDescent="0.2">
      <c r="B72" s="14">
        <f>COUNTIFS($E$3:E72,تقرير!$E$4)</f>
        <v>0</v>
      </c>
      <c r="C72" s="48" t="s">
        <v>12</v>
      </c>
      <c r="D72" s="49">
        <v>45175</v>
      </c>
      <c r="E72" s="37">
        <v>11</v>
      </c>
      <c r="F72" s="50" t="s">
        <v>31</v>
      </c>
      <c r="G72" s="51" t="s">
        <v>178</v>
      </c>
      <c r="H72" s="51">
        <v>1</v>
      </c>
      <c r="I72" s="52">
        <v>0.44791666666666669</v>
      </c>
      <c r="J72" s="52">
        <v>0.46875</v>
      </c>
      <c r="K72" s="27" t="str">
        <f>_xlfn.IFNA(VLOOKUP(E72,الاوردرات!$B$1:$C$600,2,0),"")</f>
        <v xml:space="preserve">قنصول + براوز </v>
      </c>
      <c r="L72" s="63"/>
      <c r="N72" s="22">
        <f t="shared" si="3"/>
        <v>2.0833333333333315E-2</v>
      </c>
      <c r="O72" s="23">
        <f>_xlfn.IFNA((VLOOKUP(F72,help!$C$2:$F$12,4,0))*(N72*24),"")</f>
        <v>16.145833333333318</v>
      </c>
      <c r="AP72" s="18">
        <f t="shared" si="4"/>
        <v>45175</v>
      </c>
    </row>
    <row r="73" spans="2:42" ht="33" x14ac:dyDescent="0.2">
      <c r="B73" s="14">
        <f>COUNTIFS($E$3:E73,تقرير!$E$4)</f>
        <v>0</v>
      </c>
      <c r="C73" s="48" t="s">
        <v>12</v>
      </c>
      <c r="D73" s="49">
        <v>45175</v>
      </c>
      <c r="E73" s="37">
        <v>11</v>
      </c>
      <c r="F73" s="50" t="s">
        <v>33</v>
      </c>
      <c r="G73" s="51" t="s">
        <v>169</v>
      </c>
      <c r="H73" s="51">
        <v>1</v>
      </c>
      <c r="I73" s="52">
        <v>0.75</v>
      </c>
      <c r="J73" s="52">
        <v>0.83333333333333337</v>
      </c>
      <c r="K73" s="27" t="str">
        <f>_xlfn.IFNA(VLOOKUP(E73,الاوردرات!$B$1:$C$600,2,0),"")</f>
        <v xml:space="preserve">قنصول + براوز </v>
      </c>
      <c r="L73" s="63"/>
      <c r="N73" s="22">
        <f t="shared" si="3"/>
        <v>8.333333333333337E-2</v>
      </c>
      <c r="O73" s="23">
        <f>_xlfn.IFNA((VLOOKUP(F73,help!$C$2:$F$12,4,0))*(N73*24),"")</f>
        <v>64.583333333333357</v>
      </c>
      <c r="AP73" s="18">
        <f t="shared" si="4"/>
        <v>45175</v>
      </c>
    </row>
    <row r="74" spans="2:42" ht="33" x14ac:dyDescent="0.2">
      <c r="B74" s="14">
        <f>COUNTIFS($E$3:E74,تقرير!$E$4)</f>
        <v>0</v>
      </c>
      <c r="C74" s="48" t="s">
        <v>13</v>
      </c>
      <c r="D74" s="49">
        <v>45176</v>
      </c>
      <c r="E74" s="37">
        <v>11</v>
      </c>
      <c r="F74" s="50" t="s">
        <v>33</v>
      </c>
      <c r="G74" s="51" t="s">
        <v>38</v>
      </c>
      <c r="H74" s="51">
        <v>1</v>
      </c>
      <c r="I74" s="52">
        <v>0.41666666666666669</v>
      </c>
      <c r="J74" s="52">
        <v>0.55208333333333337</v>
      </c>
      <c r="K74" s="27" t="str">
        <f>_xlfn.IFNA(VLOOKUP(E74,الاوردرات!$B$1:$C$600,2,0),"")</f>
        <v xml:space="preserve">قنصول + براوز </v>
      </c>
      <c r="L74" s="63"/>
      <c r="N74" s="22">
        <f t="shared" si="3"/>
        <v>0.13541666666666669</v>
      </c>
      <c r="O74" s="23">
        <f>_xlfn.IFNA((VLOOKUP(F74,help!$C$2:$F$12,4,0))*(N74*24),"")</f>
        <v>104.94791666666667</v>
      </c>
      <c r="AP74" s="18">
        <f t="shared" si="4"/>
        <v>45176</v>
      </c>
    </row>
    <row r="75" spans="2:42" ht="33" x14ac:dyDescent="0.2">
      <c r="B75" s="14">
        <f>COUNTIFS($E$3:E75,تقرير!$E$4)</f>
        <v>0</v>
      </c>
      <c r="C75" s="48" t="s">
        <v>9</v>
      </c>
      <c r="D75" s="49">
        <v>45172</v>
      </c>
      <c r="E75" s="37">
        <v>12</v>
      </c>
      <c r="F75" s="50" t="s">
        <v>31</v>
      </c>
      <c r="G75" s="51" t="s">
        <v>185</v>
      </c>
      <c r="H75" s="51">
        <v>1</v>
      </c>
      <c r="I75" s="52">
        <v>0.5</v>
      </c>
      <c r="J75" s="52">
        <v>0.75</v>
      </c>
      <c r="K75" s="27" t="str">
        <f>_xlfn.IFNA(VLOOKUP(E75,الاوردرات!$B$1:$C$600,2,0),"")</f>
        <v xml:space="preserve">اوكتوبوس </v>
      </c>
      <c r="L75" s="63"/>
      <c r="N75" s="22">
        <f t="shared" si="3"/>
        <v>0.25</v>
      </c>
      <c r="O75" s="23">
        <f>_xlfn.IFNA((VLOOKUP(F75,help!$C$2:$F$12,4,0))*(N75*24),"")</f>
        <v>193.75</v>
      </c>
      <c r="AP75" s="18">
        <f t="shared" si="4"/>
        <v>45172</v>
      </c>
    </row>
    <row r="76" spans="2:42" ht="33" x14ac:dyDescent="0.2">
      <c r="B76" s="14">
        <f>COUNTIFS($E$3:E76,تقرير!$E$4)</f>
        <v>0</v>
      </c>
      <c r="C76" s="48" t="s">
        <v>9</v>
      </c>
      <c r="D76" s="49">
        <v>45172</v>
      </c>
      <c r="E76" s="37">
        <v>12</v>
      </c>
      <c r="F76" s="50" t="s">
        <v>34</v>
      </c>
      <c r="G76" s="51" t="s">
        <v>40</v>
      </c>
      <c r="H76" s="51">
        <v>1</v>
      </c>
      <c r="I76" s="52">
        <v>0.5625</v>
      </c>
      <c r="J76" s="52">
        <v>0.79166666666666663</v>
      </c>
      <c r="K76" s="27" t="str">
        <f>_xlfn.IFNA(VLOOKUP(E76,الاوردرات!$B$1:$C$600,2,0),"")</f>
        <v xml:space="preserve">اوكتوبوس </v>
      </c>
      <c r="L76" s="63"/>
      <c r="N76" s="22">
        <f t="shared" si="3"/>
        <v>0.22916666666666663</v>
      </c>
      <c r="O76" s="23">
        <f>_xlfn.IFNA((VLOOKUP(F76,help!$C$2:$F$12,4,0))*(N76*24),"")</f>
        <v>103.12499999999999</v>
      </c>
      <c r="AP76" s="18">
        <f t="shared" si="4"/>
        <v>45172</v>
      </c>
    </row>
    <row r="77" spans="2:42" ht="33" x14ac:dyDescent="0.2">
      <c r="B77" s="14">
        <f>COUNTIFS($E$3:E77,تقرير!$E$4)</f>
        <v>0</v>
      </c>
      <c r="C77" s="48" t="s">
        <v>9</v>
      </c>
      <c r="D77" s="49">
        <v>45172</v>
      </c>
      <c r="E77" s="37">
        <v>12</v>
      </c>
      <c r="F77" s="50" t="s">
        <v>51</v>
      </c>
      <c r="G77" s="51" t="s">
        <v>49</v>
      </c>
      <c r="H77" s="51">
        <v>1</v>
      </c>
      <c r="I77" s="52">
        <v>0.625</v>
      </c>
      <c r="J77" s="52">
        <v>0.875</v>
      </c>
      <c r="K77" s="27" t="str">
        <f>_xlfn.IFNA(VLOOKUP(E77,الاوردرات!$B$1:$C$600,2,0),"")</f>
        <v xml:space="preserve">اوكتوبوس </v>
      </c>
      <c r="L77" s="63"/>
      <c r="N77" s="22">
        <f t="shared" si="3"/>
        <v>0.25</v>
      </c>
      <c r="O77" s="23">
        <f>_xlfn.IFNA((VLOOKUP(F77,help!$C$2:$F$12,4,0))*(N77*24),"")</f>
        <v>162.5</v>
      </c>
      <c r="AP77" s="18">
        <f t="shared" si="4"/>
        <v>45172</v>
      </c>
    </row>
    <row r="78" spans="2:42" ht="33" x14ac:dyDescent="0.2">
      <c r="B78" s="14">
        <f>COUNTIFS($E$3:E78,تقرير!$E$4)</f>
        <v>0</v>
      </c>
      <c r="C78" s="48" t="s">
        <v>9</v>
      </c>
      <c r="D78" s="49">
        <v>45172</v>
      </c>
      <c r="E78" s="37">
        <v>12</v>
      </c>
      <c r="F78" s="50" t="s">
        <v>32</v>
      </c>
      <c r="G78" s="51" t="s">
        <v>49</v>
      </c>
      <c r="H78" s="51">
        <v>1</v>
      </c>
      <c r="I78" s="52">
        <v>0.71875</v>
      </c>
      <c r="J78" s="52">
        <v>0.875</v>
      </c>
      <c r="K78" s="27" t="str">
        <f>_xlfn.IFNA(VLOOKUP(E78,الاوردرات!$B$1:$C$600,2,0),"")</f>
        <v xml:space="preserve">اوكتوبوس </v>
      </c>
      <c r="L78" s="63"/>
      <c r="N78" s="22">
        <f t="shared" si="3"/>
        <v>0.15625</v>
      </c>
      <c r="O78" s="23">
        <f>_xlfn.IFNA((VLOOKUP(F78,help!$C$2:$F$12,4,0))*(N78*24),"")</f>
        <v>101.5625</v>
      </c>
      <c r="AP78" s="18">
        <f t="shared" si="4"/>
        <v>45172</v>
      </c>
    </row>
    <row r="79" spans="2:42" ht="33" x14ac:dyDescent="0.2">
      <c r="B79" s="14">
        <f>COUNTIFS($E$3:E79,تقرير!$E$4)</f>
        <v>0</v>
      </c>
      <c r="C79" s="48" t="s">
        <v>10</v>
      </c>
      <c r="D79" s="49">
        <v>45173</v>
      </c>
      <c r="E79" s="37">
        <v>12</v>
      </c>
      <c r="F79" s="50" t="s">
        <v>32</v>
      </c>
      <c r="G79" s="51" t="s">
        <v>49</v>
      </c>
      <c r="H79" s="51">
        <v>1</v>
      </c>
      <c r="I79" s="52">
        <v>0.39583333333333331</v>
      </c>
      <c r="J79" s="52">
        <v>0.875</v>
      </c>
      <c r="K79" s="27" t="str">
        <f>_xlfn.IFNA(VLOOKUP(E79,الاوردرات!$B$1:$C$600,2,0),"")</f>
        <v xml:space="preserve">اوكتوبوس </v>
      </c>
      <c r="L79" s="63"/>
      <c r="N79" s="22">
        <f t="shared" si="3"/>
        <v>0.47916666666666669</v>
      </c>
      <c r="O79" s="23">
        <f>_xlfn.IFNA((VLOOKUP(F79,help!$C$2:$F$12,4,0))*(N79*24),"")</f>
        <v>311.45833333333331</v>
      </c>
      <c r="AP79" s="18">
        <f t="shared" si="4"/>
        <v>45173</v>
      </c>
    </row>
    <row r="80" spans="2:42" ht="33" x14ac:dyDescent="0.2">
      <c r="B80" s="14">
        <f>COUNTIFS($E$3:E80,تقرير!$E$4)</f>
        <v>0</v>
      </c>
      <c r="C80" s="48" t="s">
        <v>10</v>
      </c>
      <c r="D80" s="49">
        <v>45173</v>
      </c>
      <c r="E80" s="37">
        <v>12</v>
      </c>
      <c r="F80" s="50" t="s">
        <v>51</v>
      </c>
      <c r="G80" s="51" t="s">
        <v>49</v>
      </c>
      <c r="H80" s="51">
        <v>1</v>
      </c>
      <c r="I80" s="52">
        <v>0.61458333333333337</v>
      </c>
      <c r="J80" s="52">
        <v>0.75</v>
      </c>
      <c r="K80" s="27" t="str">
        <f>_xlfn.IFNA(VLOOKUP(E80,الاوردرات!$B$1:$C$600,2,0),"")</f>
        <v xml:space="preserve">اوكتوبوس </v>
      </c>
      <c r="L80" s="63"/>
      <c r="N80" s="22">
        <f t="shared" si="3"/>
        <v>0.13541666666666663</v>
      </c>
      <c r="O80" s="23">
        <f>_xlfn.IFNA((VLOOKUP(F80,help!$C$2:$F$12,4,0))*(N80*24),"")</f>
        <v>88.0208333333333</v>
      </c>
      <c r="AP80" s="18">
        <f t="shared" si="4"/>
        <v>45173</v>
      </c>
    </row>
    <row r="81" spans="2:42" ht="33" x14ac:dyDescent="0.2">
      <c r="B81" s="14">
        <f>COUNTIFS($E$3:E81,تقرير!$E$4)</f>
        <v>0</v>
      </c>
      <c r="C81" s="48" t="s">
        <v>10</v>
      </c>
      <c r="D81" s="49">
        <v>45173</v>
      </c>
      <c r="E81" s="37">
        <v>12</v>
      </c>
      <c r="F81" s="50" t="s">
        <v>34</v>
      </c>
      <c r="G81" s="51" t="s">
        <v>49</v>
      </c>
      <c r="H81" s="51">
        <v>1</v>
      </c>
      <c r="I81" s="52">
        <v>0.41666666666666669</v>
      </c>
      <c r="J81" s="52">
        <v>0.72916666666666663</v>
      </c>
      <c r="K81" s="27" t="str">
        <f>_xlfn.IFNA(VLOOKUP(E81,الاوردرات!$B$1:$C$600,2,0),"")</f>
        <v xml:space="preserve">اوكتوبوس </v>
      </c>
      <c r="L81" s="63"/>
      <c r="N81" s="22">
        <f t="shared" si="3"/>
        <v>0.31249999999999994</v>
      </c>
      <c r="O81" s="23">
        <f>_xlfn.IFNA((VLOOKUP(F81,help!$C$2:$F$12,4,0))*(N81*24),"")</f>
        <v>140.62499999999997</v>
      </c>
      <c r="AP81" s="18">
        <f t="shared" si="4"/>
        <v>45173</v>
      </c>
    </row>
    <row r="82" spans="2:42" ht="33" x14ac:dyDescent="0.2">
      <c r="B82" s="14">
        <f>COUNTIFS($E$3:E82,تقرير!$E$4)</f>
        <v>0</v>
      </c>
      <c r="C82" s="48" t="s">
        <v>10</v>
      </c>
      <c r="D82" s="49">
        <v>45173</v>
      </c>
      <c r="E82" s="37">
        <v>12</v>
      </c>
      <c r="F82" s="50" t="s">
        <v>31</v>
      </c>
      <c r="G82" s="51" t="s">
        <v>122</v>
      </c>
      <c r="H82" s="51">
        <v>1</v>
      </c>
      <c r="I82" s="52">
        <v>0.82291666666666663</v>
      </c>
      <c r="J82" s="52">
        <v>0.86458333333333337</v>
      </c>
      <c r="K82" s="27" t="str">
        <f>_xlfn.IFNA(VLOOKUP(E82,الاوردرات!$B$1:$C$600,2,0),"")</f>
        <v xml:space="preserve">اوكتوبوس </v>
      </c>
      <c r="L82" s="63"/>
      <c r="N82" s="22">
        <f t="shared" si="3"/>
        <v>4.1666666666666741E-2</v>
      </c>
      <c r="O82" s="23">
        <f>_xlfn.IFNA((VLOOKUP(F82,help!$C$2:$F$12,4,0))*(N82*24),"")</f>
        <v>32.291666666666721</v>
      </c>
      <c r="AP82" s="18">
        <f t="shared" si="4"/>
        <v>45173</v>
      </c>
    </row>
    <row r="83" spans="2:42" ht="33" x14ac:dyDescent="0.2">
      <c r="B83" s="14">
        <f>COUNTIFS($E$3:E83,تقرير!$E$4)</f>
        <v>0</v>
      </c>
      <c r="C83" s="48" t="s">
        <v>11</v>
      </c>
      <c r="D83" s="49">
        <v>45174</v>
      </c>
      <c r="E83" s="37">
        <v>12</v>
      </c>
      <c r="F83" s="50" t="s">
        <v>32</v>
      </c>
      <c r="G83" s="51" t="s">
        <v>168</v>
      </c>
      <c r="H83" s="51">
        <v>1</v>
      </c>
      <c r="I83" s="52">
        <v>0.39583333333333331</v>
      </c>
      <c r="J83" s="52">
        <v>0.625</v>
      </c>
      <c r="K83" s="27" t="str">
        <f>_xlfn.IFNA(VLOOKUP(E83,الاوردرات!$B$1:$C$600,2,0),"")</f>
        <v xml:space="preserve">اوكتوبوس </v>
      </c>
      <c r="L83" s="63"/>
      <c r="N83" s="22">
        <f t="shared" si="3"/>
        <v>0.22916666666666669</v>
      </c>
      <c r="O83" s="23">
        <f>_xlfn.IFNA((VLOOKUP(F83,help!$C$2:$F$12,4,0))*(N83*24),"")</f>
        <v>148.95833333333331</v>
      </c>
      <c r="AP83" s="18">
        <f t="shared" si="4"/>
        <v>45174</v>
      </c>
    </row>
    <row r="84" spans="2:42" ht="33" x14ac:dyDescent="0.2">
      <c r="B84" s="14">
        <f>COUNTIFS($E$3:E84,تقرير!$E$4)</f>
        <v>0</v>
      </c>
      <c r="C84" s="48" t="s">
        <v>11</v>
      </c>
      <c r="D84" s="49">
        <v>45174</v>
      </c>
      <c r="E84" s="37">
        <v>12</v>
      </c>
      <c r="F84" s="50" t="s">
        <v>51</v>
      </c>
      <c r="G84" s="51" t="s">
        <v>168</v>
      </c>
      <c r="H84" s="51">
        <v>1</v>
      </c>
      <c r="I84" s="52">
        <v>0.51041666666666663</v>
      </c>
      <c r="J84" s="52">
        <v>0.79166666666666663</v>
      </c>
      <c r="K84" s="27" t="str">
        <f>_xlfn.IFNA(VLOOKUP(E84,الاوردرات!$B$1:$C$600,2,0),"")</f>
        <v xml:space="preserve">اوكتوبوس </v>
      </c>
      <c r="L84" s="63"/>
      <c r="N84" s="22">
        <f t="shared" si="3"/>
        <v>0.28125</v>
      </c>
      <c r="O84" s="23">
        <f>_xlfn.IFNA((VLOOKUP(F84,help!$C$2:$F$12,4,0))*(N84*24),"")</f>
        <v>182.8125</v>
      </c>
      <c r="AP84" s="18">
        <f t="shared" si="4"/>
        <v>45174</v>
      </c>
    </row>
    <row r="85" spans="2:42" ht="33" x14ac:dyDescent="0.2">
      <c r="B85" s="14">
        <f>COUNTIFS($E$3:E85,تقرير!$E$4)</f>
        <v>0</v>
      </c>
      <c r="C85" s="48" t="s">
        <v>11</v>
      </c>
      <c r="D85" s="49">
        <v>45174</v>
      </c>
      <c r="E85" s="37">
        <v>12</v>
      </c>
      <c r="F85" s="50" t="s">
        <v>34</v>
      </c>
      <c r="G85" s="51" t="s">
        <v>168</v>
      </c>
      <c r="H85" s="51">
        <v>1</v>
      </c>
      <c r="I85" s="52">
        <v>0.41666666666666669</v>
      </c>
      <c r="J85" s="52">
        <v>0.875</v>
      </c>
      <c r="K85" s="27" t="str">
        <f>_xlfn.IFNA(VLOOKUP(E85,الاوردرات!$B$1:$C$600,2,0),"")</f>
        <v xml:space="preserve">اوكتوبوس </v>
      </c>
      <c r="L85" s="63"/>
      <c r="N85" s="22">
        <f t="shared" si="3"/>
        <v>0.45833333333333331</v>
      </c>
      <c r="O85" s="23">
        <f>_xlfn.IFNA((VLOOKUP(F85,help!$C$2:$F$12,4,0))*(N85*24),"")</f>
        <v>206.25</v>
      </c>
      <c r="AP85" s="18">
        <f t="shared" si="4"/>
        <v>45174</v>
      </c>
    </row>
    <row r="86" spans="2:42" ht="33" x14ac:dyDescent="0.2">
      <c r="B86" s="14">
        <f>COUNTIFS($E$3:E86,تقرير!$E$4)</f>
        <v>0</v>
      </c>
      <c r="C86" s="48" t="s">
        <v>11</v>
      </c>
      <c r="D86" s="49">
        <v>45174</v>
      </c>
      <c r="E86" s="37">
        <v>12</v>
      </c>
      <c r="F86" s="50" t="s">
        <v>31</v>
      </c>
      <c r="G86" s="51" t="s">
        <v>168</v>
      </c>
      <c r="H86" s="51">
        <v>1</v>
      </c>
      <c r="I86" s="52">
        <v>0.41666666666666669</v>
      </c>
      <c r="J86" s="52">
        <v>0.85416666666666663</v>
      </c>
      <c r="K86" s="27" t="str">
        <f>_xlfn.IFNA(VLOOKUP(E86,الاوردرات!$B$1:$C$600,2,0),"")</f>
        <v xml:space="preserve">اوكتوبوس </v>
      </c>
      <c r="L86" s="63"/>
      <c r="N86" s="22">
        <f t="shared" si="3"/>
        <v>0.43749999999999994</v>
      </c>
      <c r="O86" s="23">
        <f>_xlfn.IFNA((VLOOKUP(F86,help!$C$2:$F$12,4,0))*(N86*24),"")</f>
        <v>339.06249999999994</v>
      </c>
      <c r="AP86" s="18">
        <f t="shared" si="4"/>
        <v>45174</v>
      </c>
    </row>
    <row r="87" spans="2:42" ht="33" x14ac:dyDescent="0.2">
      <c r="B87" s="14">
        <f>COUNTIFS($E$3:E87,تقرير!$E$4)</f>
        <v>0</v>
      </c>
      <c r="C87" s="48" t="s">
        <v>12</v>
      </c>
      <c r="D87" s="49">
        <v>45175</v>
      </c>
      <c r="E87" s="37">
        <v>12</v>
      </c>
      <c r="F87" s="50" t="s">
        <v>33</v>
      </c>
      <c r="G87" s="51" t="s">
        <v>168</v>
      </c>
      <c r="H87" s="51">
        <v>1</v>
      </c>
      <c r="I87" s="52">
        <v>0.45833333333333331</v>
      </c>
      <c r="J87" s="52">
        <v>0.55208333333333337</v>
      </c>
      <c r="K87" s="27" t="str">
        <f>_xlfn.IFNA(VLOOKUP(E87,الاوردرات!$B$1:$C$600,2,0),"")</f>
        <v xml:space="preserve">اوكتوبوس </v>
      </c>
      <c r="L87" s="63"/>
      <c r="N87" s="22">
        <f t="shared" si="3"/>
        <v>9.3750000000000056E-2</v>
      </c>
      <c r="O87" s="23">
        <f>_xlfn.IFNA((VLOOKUP(F87,help!$C$2:$F$12,4,0))*(N87*24),"")</f>
        <v>72.656250000000043</v>
      </c>
      <c r="AP87" s="18">
        <f t="shared" si="4"/>
        <v>45175</v>
      </c>
    </row>
    <row r="88" spans="2:42" ht="33" x14ac:dyDescent="0.2">
      <c r="B88" s="14">
        <f>COUNTIFS($E$3:E88,تقرير!$E$4)</f>
        <v>0</v>
      </c>
      <c r="C88" s="48" t="s">
        <v>12</v>
      </c>
      <c r="D88" s="49">
        <v>45175</v>
      </c>
      <c r="E88" s="37">
        <v>12</v>
      </c>
      <c r="F88" s="50" t="s">
        <v>34</v>
      </c>
      <c r="G88" s="51" t="s">
        <v>36</v>
      </c>
      <c r="H88" s="51">
        <v>1</v>
      </c>
      <c r="I88" s="52">
        <v>0.41666666666666669</v>
      </c>
      <c r="J88" s="52">
        <v>0.83333333333333337</v>
      </c>
      <c r="K88" s="27" t="str">
        <f>_xlfn.IFNA(VLOOKUP(E88,الاوردرات!$B$1:$C$600,2,0),"")</f>
        <v xml:space="preserve">اوكتوبوس </v>
      </c>
      <c r="L88" s="63"/>
      <c r="N88" s="22">
        <f t="shared" si="3"/>
        <v>0.41666666666666669</v>
      </c>
      <c r="O88" s="23">
        <f>_xlfn.IFNA((VLOOKUP(F88,help!$C$2:$F$12,4,0))*(N88*24),"")</f>
        <v>187.5</v>
      </c>
      <c r="AP88" s="18">
        <f t="shared" si="4"/>
        <v>45175</v>
      </c>
    </row>
    <row r="89" spans="2:42" ht="33" x14ac:dyDescent="0.2">
      <c r="B89" s="14">
        <f>COUNTIFS($E$3:E89,تقرير!$E$4)</f>
        <v>0</v>
      </c>
      <c r="C89" s="48" t="s">
        <v>12</v>
      </c>
      <c r="D89" s="49">
        <v>45175</v>
      </c>
      <c r="E89" s="37">
        <v>12</v>
      </c>
      <c r="F89" s="50" t="s">
        <v>32</v>
      </c>
      <c r="G89" s="51" t="s">
        <v>36</v>
      </c>
      <c r="H89" s="51">
        <v>1</v>
      </c>
      <c r="I89" s="52">
        <v>0.39583333333333331</v>
      </c>
      <c r="J89" s="52">
        <v>0.85416666666666663</v>
      </c>
      <c r="K89" s="27" t="str">
        <f>_xlfn.IFNA(VLOOKUP(E89,الاوردرات!$B$1:$C$600,2,0),"")</f>
        <v xml:space="preserve">اوكتوبوس </v>
      </c>
      <c r="L89" s="63"/>
      <c r="N89" s="22">
        <f t="shared" si="3"/>
        <v>0.45833333333333331</v>
      </c>
      <c r="O89" s="23">
        <f>_xlfn.IFNA((VLOOKUP(F89,help!$C$2:$F$12,4,0))*(N89*24),"")</f>
        <v>297.91666666666663</v>
      </c>
      <c r="AP89" s="18">
        <f t="shared" si="4"/>
        <v>45175</v>
      </c>
    </row>
    <row r="90" spans="2:42" ht="33" x14ac:dyDescent="0.2">
      <c r="B90" s="14">
        <f>COUNTIFS($E$3:E90,تقرير!$E$4)</f>
        <v>0</v>
      </c>
      <c r="C90" s="48" t="s">
        <v>12</v>
      </c>
      <c r="D90" s="49">
        <v>45175</v>
      </c>
      <c r="E90" s="37">
        <v>12</v>
      </c>
      <c r="F90" s="50" t="s">
        <v>51</v>
      </c>
      <c r="G90" s="51" t="s">
        <v>168</v>
      </c>
      <c r="H90" s="51">
        <v>1</v>
      </c>
      <c r="I90" s="52">
        <v>0.45833333333333331</v>
      </c>
      <c r="J90" s="52">
        <v>0.83333333333333337</v>
      </c>
      <c r="K90" s="27" t="str">
        <f>_xlfn.IFNA(VLOOKUP(E90,الاوردرات!$B$1:$C$600,2,0),"")</f>
        <v xml:space="preserve">اوكتوبوس </v>
      </c>
      <c r="L90" s="63"/>
      <c r="N90" s="22">
        <f t="shared" si="3"/>
        <v>0.37500000000000006</v>
      </c>
      <c r="O90" s="23">
        <f>_xlfn.IFNA((VLOOKUP(F90,help!$C$2:$F$12,4,0))*(N90*24),"")</f>
        <v>243.75000000000003</v>
      </c>
      <c r="AP90" s="18">
        <f t="shared" si="4"/>
        <v>45175</v>
      </c>
    </row>
    <row r="91" spans="2:42" ht="33" x14ac:dyDescent="0.2">
      <c r="B91" s="14">
        <f>COUNTIFS($E$3:E91,تقرير!$E$4)</f>
        <v>0</v>
      </c>
      <c r="C91" s="48" t="s">
        <v>13</v>
      </c>
      <c r="D91" s="49">
        <v>45176</v>
      </c>
      <c r="E91" s="37">
        <v>12</v>
      </c>
      <c r="F91" s="50" t="s">
        <v>31</v>
      </c>
      <c r="G91" s="51" t="s">
        <v>186</v>
      </c>
      <c r="H91" s="51">
        <v>1</v>
      </c>
      <c r="I91" s="52">
        <v>0.41666666666666669</v>
      </c>
      <c r="J91" s="52">
        <v>0.85416666666666663</v>
      </c>
      <c r="K91" s="27" t="str">
        <f>_xlfn.IFNA(VLOOKUP(E91,الاوردرات!$B$1:$C$600,2,0),"")</f>
        <v xml:space="preserve">اوكتوبوس </v>
      </c>
      <c r="L91" s="63"/>
      <c r="N91" s="22">
        <f t="shared" si="3"/>
        <v>0.43749999999999994</v>
      </c>
      <c r="O91" s="23">
        <f>_xlfn.IFNA((VLOOKUP(F91,help!$C$2:$F$12,4,0))*(N91*24),"")</f>
        <v>339.06249999999994</v>
      </c>
      <c r="AP91" s="18">
        <f t="shared" si="4"/>
        <v>45176</v>
      </c>
    </row>
    <row r="92" spans="2:42" ht="33" x14ac:dyDescent="0.2">
      <c r="B92" s="14">
        <f>COUNTIFS($E$3:E92,تقرير!$E$4)</f>
        <v>0</v>
      </c>
      <c r="C92" s="48" t="s">
        <v>13</v>
      </c>
      <c r="D92" s="49">
        <v>45176</v>
      </c>
      <c r="E92" s="37">
        <v>12</v>
      </c>
      <c r="F92" s="50" t="s">
        <v>32</v>
      </c>
      <c r="G92" s="51" t="s">
        <v>49</v>
      </c>
      <c r="H92" s="51">
        <v>1</v>
      </c>
      <c r="I92" s="52">
        <v>0.38541666666666669</v>
      </c>
      <c r="J92" s="52">
        <v>0.625</v>
      </c>
      <c r="K92" s="27" t="str">
        <f>_xlfn.IFNA(VLOOKUP(E92,الاوردرات!$B$1:$C$600,2,0),"")</f>
        <v xml:space="preserve">اوكتوبوس </v>
      </c>
      <c r="L92" s="63"/>
      <c r="N92" s="22">
        <f t="shared" si="3"/>
        <v>0.23958333333333331</v>
      </c>
      <c r="O92" s="23">
        <f>_xlfn.IFNA((VLOOKUP(F92,help!$C$2:$F$12,4,0))*(N92*24),"")</f>
        <v>155.72916666666666</v>
      </c>
      <c r="AP92" s="18">
        <f t="shared" si="4"/>
        <v>45176</v>
      </c>
    </row>
    <row r="93" spans="2:42" ht="33" x14ac:dyDescent="0.2">
      <c r="B93" s="14">
        <f>COUNTIFS($E$3:E93,تقرير!$E$4)</f>
        <v>0</v>
      </c>
      <c r="C93" s="48" t="s">
        <v>13</v>
      </c>
      <c r="D93" s="49">
        <v>45176</v>
      </c>
      <c r="E93" s="37">
        <v>12</v>
      </c>
      <c r="F93" s="50" t="s">
        <v>51</v>
      </c>
      <c r="G93" s="51" t="s">
        <v>168</v>
      </c>
      <c r="H93" s="51">
        <v>2</v>
      </c>
      <c r="I93" s="52">
        <v>0.38541666666666669</v>
      </c>
      <c r="J93" s="52">
        <v>0.6875</v>
      </c>
      <c r="K93" s="27" t="str">
        <f>_xlfn.IFNA(VLOOKUP(E93,الاوردرات!$B$1:$C$600,2,0),"")</f>
        <v xml:space="preserve">اوكتوبوس </v>
      </c>
      <c r="L93" s="63"/>
      <c r="N93" s="22">
        <f t="shared" si="3"/>
        <v>0.30208333333333331</v>
      </c>
      <c r="O93" s="23">
        <f>_xlfn.IFNA((VLOOKUP(F93,help!$C$2:$F$12,4,0))*(N93*24),"")</f>
        <v>196.35416666666666</v>
      </c>
      <c r="AP93" s="18">
        <f t="shared" si="4"/>
        <v>45176</v>
      </c>
    </row>
    <row r="94" spans="2:42" ht="33" x14ac:dyDescent="0.2">
      <c r="B94" s="14">
        <f>COUNTIFS($E$3:E94,تقرير!$E$4)</f>
        <v>0</v>
      </c>
      <c r="C94" s="48" t="s">
        <v>8</v>
      </c>
      <c r="D94" s="49">
        <v>45178</v>
      </c>
      <c r="E94" s="37">
        <v>12</v>
      </c>
      <c r="F94" s="50" t="s">
        <v>31</v>
      </c>
      <c r="G94" s="51" t="s">
        <v>178</v>
      </c>
      <c r="H94" s="51">
        <v>1</v>
      </c>
      <c r="I94" s="52">
        <v>0.47916666666666669</v>
      </c>
      <c r="J94" s="52">
        <v>0.51041666666666663</v>
      </c>
      <c r="K94" s="27" t="str">
        <f>_xlfn.IFNA(VLOOKUP(E94,الاوردرات!$B$1:$C$600,2,0),"")</f>
        <v xml:space="preserve">اوكتوبوس </v>
      </c>
      <c r="L94" s="63"/>
      <c r="N94" s="22">
        <f t="shared" si="3"/>
        <v>3.1249999999999944E-2</v>
      </c>
      <c r="O94" s="23">
        <f>_xlfn.IFNA((VLOOKUP(F94,help!$C$2:$F$12,4,0))*(N94*24),"")</f>
        <v>24.218749999999954</v>
      </c>
      <c r="AP94" s="18">
        <f t="shared" si="4"/>
        <v>45178</v>
      </c>
    </row>
    <row r="95" spans="2:42" ht="33" x14ac:dyDescent="0.2">
      <c r="B95" s="14">
        <f>COUNTIFS($E$3:E95,تقرير!$E$4)</f>
        <v>0</v>
      </c>
      <c r="C95" s="48" t="s">
        <v>9</v>
      </c>
      <c r="D95" s="49">
        <v>45179</v>
      </c>
      <c r="E95" s="37">
        <v>12</v>
      </c>
      <c r="F95" s="50" t="s">
        <v>32</v>
      </c>
      <c r="G95" s="51" t="s">
        <v>168</v>
      </c>
      <c r="H95" s="51">
        <v>1</v>
      </c>
      <c r="I95" s="52">
        <v>0.39583333333333331</v>
      </c>
      <c r="J95" s="52">
        <v>0.66666666666666663</v>
      </c>
      <c r="K95" s="27" t="str">
        <f>_xlfn.IFNA(VLOOKUP(E95,الاوردرات!$B$1:$C$600,2,0),"")</f>
        <v xml:space="preserve">اوكتوبوس </v>
      </c>
      <c r="L95" s="63"/>
      <c r="N95" s="22">
        <f t="shared" si="3"/>
        <v>0.27083333333333331</v>
      </c>
      <c r="O95" s="23">
        <f>_xlfn.IFNA((VLOOKUP(F95,help!$C$2:$F$12,4,0))*(N95*24),"")</f>
        <v>176.04166666666666</v>
      </c>
      <c r="AP95" s="18">
        <f t="shared" si="4"/>
        <v>45179</v>
      </c>
    </row>
    <row r="96" spans="2:42" ht="33" x14ac:dyDescent="0.2">
      <c r="B96" s="14">
        <f>COUNTIFS($E$3:E96,تقرير!$E$4)</f>
        <v>0</v>
      </c>
      <c r="C96" s="48" t="s">
        <v>9</v>
      </c>
      <c r="D96" s="49">
        <v>45179</v>
      </c>
      <c r="E96" s="37">
        <v>12</v>
      </c>
      <c r="F96" s="50" t="s">
        <v>31</v>
      </c>
      <c r="G96" s="51" t="s">
        <v>38</v>
      </c>
      <c r="H96" s="51">
        <v>1</v>
      </c>
      <c r="I96" s="52">
        <v>0.39583333333333331</v>
      </c>
      <c r="J96" s="52">
        <v>0.41666666666666669</v>
      </c>
      <c r="K96" s="27" t="str">
        <f>_xlfn.IFNA(VLOOKUP(E96,الاوردرات!$B$1:$C$600,2,0),"")</f>
        <v xml:space="preserve">اوكتوبوس </v>
      </c>
      <c r="L96" s="63"/>
      <c r="N96" s="22">
        <f t="shared" si="3"/>
        <v>2.083333333333337E-2</v>
      </c>
      <c r="O96" s="23">
        <f>_xlfn.IFNA((VLOOKUP(F96,help!$C$2:$F$12,4,0))*(N96*24),"")</f>
        <v>16.145833333333361</v>
      </c>
      <c r="AP96" s="18">
        <f t="shared" si="4"/>
        <v>45179</v>
      </c>
    </row>
    <row r="97" spans="2:42" ht="33" x14ac:dyDescent="0.2">
      <c r="B97" s="14">
        <f>COUNTIFS($E$3:E97,تقرير!$E$4)</f>
        <v>0</v>
      </c>
      <c r="C97" s="48" t="s">
        <v>9</v>
      </c>
      <c r="D97" s="49">
        <v>45179</v>
      </c>
      <c r="E97" s="37">
        <v>12</v>
      </c>
      <c r="F97" s="50" t="s">
        <v>31</v>
      </c>
      <c r="G97" s="51" t="s">
        <v>121</v>
      </c>
      <c r="H97" s="51">
        <v>1</v>
      </c>
      <c r="I97" s="52">
        <v>0.41666666666666669</v>
      </c>
      <c r="J97" s="52">
        <v>0.52083333333333337</v>
      </c>
      <c r="K97" s="27" t="str">
        <f>_xlfn.IFNA(VLOOKUP(E97,الاوردرات!$B$1:$C$600,2,0),"")</f>
        <v xml:space="preserve">اوكتوبوس </v>
      </c>
      <c r="L97" s="63"/>
      <c r="N97" s="22">
        <f t="shared" si="3"/>
        <v>0.10416666666666669</v>
      </c>
      <c r="O97" s="23">
        <f>_xlfn.IFNA((VLOOKUP(F97,help!$C$2:$F$12,4,0))*(N97*24),"")</f>
        <v>80.729166666666671</v>
      </c>
      <c r="AP97" s="18">
        <f t="shared" si="4"/>
        <v>45179</v>
      </c>
    </row>
    <row r="98" spans="2:42" ht="33" x14ac:dyDescent="0.2">
      <c r="B98" s="14">
        <f>COUNTIFS($E$3:E98,تقرير!$E$4)</f>
        <v>0</v>
      </c>
      <c r="C98" s="48" t="s">
        <v>9</v>
      </c>
      <c r="D98" s="49">
        <v>45179</v>
      </c>
      <c r="E98" s="37">
        <v>12</v>
      </c>
      <c r="F98" s="50" t="s">
        <v>51</v>
      </c>
      <c r="G98" s="51" t="s">
        <v>36</v>
      </c>
      <c r="H98" s="51">
        <v>1</v>
      </c>
      <c r="I98" s="52">
        <v>0.72916666666666663</v>
      </c>
      <c r="J98" s="52">
        <v>0.875</v>
      </c>
      <c r="K98" s="27" t="str">
        <f>_xlfn.IFNA(VLOOKUP(E98,الاوردرات!$B$1:$C$600,2,0),"")</f>
        <v xml:space="preserve">اوكتوبوس </v>
      </c>
      <c r="L98" s="63"/>
      <c r="N98" s="22">
        <f t="shared" si="3"/>
        <v>0.14583333333333337</v>
      </c>
      <c r="O98" s="23">
        <f>_xlfn.IFNA((VLOOKUP(F98,help!$C$2:$F$12,4,0))*(N98*24),"")</f>
        <v>94.791666666666686</v>
      </c>
      <c r="AP98" s="18">
        <f t="shared" si="4"/>
        <v>45179</v>
      </c>
    </row>
    <row r="99" spans="2:42" ht="33" x14ac:dyDescent="0.2">
      <c r="B99" s="14">
        <f>COUNTIFS($E$3:E99,تقرير!$E$4)</f>
        <v>0</v>
      </c>
      <c r="C99" s="48" t="s">
        <v>10</v>
      </c>
      <c r="D99" s="49">
        <v>45180</v>
      </c>
      <c r="E99" s="37">
        <v>12</v>
      </c>
      <c r="F99" s="50" t="s">
        <v>31</v>
      </c>
      <c r="G99" s="51" t="s">
        <v>36</v>
      </c>
      <c r="H99" s="51">
        <v>1</v>
      </c>
      <c r="I99" s="52">
        <v>0.71875</v>
      </c>
      <c r="J99" s="52">
        <v>0.875</v>
      </c>
      <c r="K99" s="27" t="str">
        <f>_xlfn.IFNA(VLOOKUP(E99,الاوردرات!$B$1:$C$600,2,0),"")</f>
        <v xml:space="preserve">اوكتوبوس </v>
      </c>
      <c r="L99" s="63"/>
      <c r="N99" s="22">
        <f t="shared" si="3"/>
        <v>0.15625</v>
      </c>
      <c r="O99" s="23">
        <f>_xlfn.IFNA((VLOOKUP(F99,help!$C$2:$F$12,4,0))*(N99*24),"")</f>
        <v>121.09374999999999</v>
      </c>
      <c r="AP99" s="18">
        <f t="shared" si="4"/>
        <v>45180</v>
      </c>
    </row>
    <row r="100" spans="2:42" ht="33" x14ac:dyDescent="0.2">
      <c r="B100" s="14">
        <f>COUNTIFS($E$3:E100,تقرير!$E$4)</f>
        <v>0</v>
      </c>
      <c r="C100" s="48" t="s">
        <v>10</v>
      </c>
      <c r="D100" s="49">
        <v>45180</v>
      </c>
      <c r="E100" s="37">
        <v>12</v>
      </c>
      <c r="F100" s="50" t="s">
        <v>32</v>
      </c>
      <c r="G100" s="51" t="s">
        <v>36</v>
      </c>
      <c r="H100" s="51">
        <v>1</v>
      </c>
      <c r="I100" s="52">
        <v>0.39583333333333331</v>
      </c>
      <c r="J100" s="52">
        <v>0.5</v>
      </c>
      <c r="K100" s="27" t="str">
        <f>_xlfn.IFNA(VLOOKUP(E100,الاوردرات!$B$1:$C$600,2,0),"")</f>
        <v xml:space="preserve">اوكتوبوس </v>
      </c>
      <c r="L100" s="63"/>
      <c r="N100" s="22">
        <f t="shared" si="3"/>
        <v>0.10416666666666669</v>
      </c>
      <c r="O100" s="23">
        <f>_xlfn.IFNA((VLOOKUP(F100,help!$C$2:$F$12,4,0))*(N100*24),"")</f>
        <v>67.708333333333343</v>
      </c>
      <c r="AP100" s="18">
        <f t="shared" si="4"/>
        <v>45180</v>
      </c>
    </row>
    <row r="101" spans="2:42" ht="33" x14ac:dyDescent="0.2">
      <c r="B101" s="14">
        <f>COUNTIFS($E$3:E101,تقرير!$E$4)</f>
        <v>0</v>
      </c>
      <c r="C101" s="48" t="s">
        <v>10</v>
      </c>
      <c r="D101" s="49">
        <v>45180</v>
      </c>
      <c r="E101" s="37">
        <v>12</v>
      </c>
      <c r="F101" s="50" t="s">
        <v>51</v>
      </c>
      <c r="G101" s="51" t="s">
        <v>36</v>
      </c>
      <c r="H101" s="51">
        <v>1</v>
      </c>
      <c r="I101" s="52">
        <v>0.39583333333333331</v>
      </c>
      <c r="J101" s="52">
        <v>0.70833333333333337</v>
      </c>
      <c r="K101" s="27" t="str">
        <f>_xlfn.IFNA(VLOOKUP(E101,الاوردرات!$B$1:$C$600,2,0),"")</f>
        <v xml:space="preserve">اوكتوبوس </v>
      </c>
      <c r="L101" s="63"/>
      <c r="N101" s="22">
        <f t="shared" si="3"/>
        <v>0.31250000000000006</v>
      </c>
      <c r="O101" s="23">
        <f>_xlfn.IFNA((VLOOKUP(F101,help!$C$2:$F$12,4,0))*(N101*24),"")</f>
        <v>203.12500000000003</v>
      </c>
      <c r="AP101" s="18">
        <f t="shared" si="4"/>
        <v>45180</v>
      </c>
    </row>
    <row r="102" spans="2:42" ht="33" x14ac:dyDescent="0.2">
      <c r="B102" s="14">
        <f>COUNTIFS($E$3:E102,تقرير!$E$4)</f>
        <v>0</v>
      </c>
      <c r="C102" s="48" t="s">
        <v>10</v>
      </c>
      <c r="D102" s="49">
        <v>45180</v>
      </c>
      <c r="E102" s="37">
        <v>12</v>
      </c>
      <c r="F102" s="50" t="s">
        <v>34</v>
      </c>
      <c r="G102" s="51" t="s">
        <v>36</v>
      </c>
      <c r="H102" s="51">
        <v>1</v>
      </c>
      <c r="I102" s="52">
        <v>0.41666666666666669</v>
      </c>
      <c r="J102" s="52">
        <v>0.60416666666666663</v>
      </c>
      <c r="K102" s="27" t="str">
        <f>_xlfn.IFNA(VLOOKUP(E102,الاوردرات!$B$1:$C$600,2,0),"")</f>
        <v xml:space="preserve">اوكتوبوس </v>
      </c>
      <c r="L102" s="63"/>
      <c r="N102" s="22">
        <f t="shared" si="3"/>
        <v>0.18749999999999994</v>
      </c>
      <c r="O102" s="23">
        <f>_xlfn.IFNA((VLOOKUP(F102,help!$C$2:$F$12,4,0))*(N102*24),"")</f>
        <v>84.374999999999972</v>
      </c>
      <c r="AP102" s="18">
        <f t="shared" si="4"/>
        <v>45180</v>
      </c>
    </row>
    <row r="103" spans="2:42" ht="33" x14ac:dyDescent="0.2">
      <c r="B103" s="14">
        <f>COUNTIFS($E$3:E103,تقرير!$E$4)</f>
        <v>0</v>
      </c>
      <c r="C103" s="48" t="s">
        <v>10</v>
      </c>
      <c r="D103" s="49">
        <v>45180</v>
      </c>
      <c r="E103" s="37">
        <v>12</v>
      </c>
      <c r="F103" s="50" t="s">
        <v>31</v>
      </c>
      <c r="G103" s="51" t="s">
        <v>177</v>
      </c>
      <c r="H103" s="51">
        <v>1</v>
      </c>
      <c r="I103" s="52">
        <v>0.41666666666666669</v>
      </c>
      <c r="J103" s="52">
        <v>0.625</v>
      </c>
      <c r="K103" s="27" t="str">
        <f>_xlfn.IFNA(VLOOKUP(E103,الاوردرات!$B$1:$C$600,2,0),"")</f>
        <v xml:space="preserve">اوكتوبوس </v>
      </c>
      <c r="L103" s="63"/>
      <c r="N103" s="22">
        <f t="shared" si="3"/>
        <v>0.20833333333333331</v>
      </c>
      <c r="O103" s="23">
        <f>_xlfn.IFNA((VLOOKUP(F103,help!$C$2:$F$12,4,0))*(N103*24),"")</f>
        <v>161.45833333333331</v>
      </c>
      <c r="AP103" s="18">
        <f t="shared" si="4"/>
        <v>45180</v>
      </c>
    </row>
    <row r="104" spans="2:42" ht="33" x14ac:dyDescent="0.2">
      <c r="B104" s="14">
        <f>COUNTIFS($E$3:E104,تقرير!$E$4)</f>
        <v>0</v>
      </c>
      <c r="C104" s="48" t="s">
        <v>11</v>
      </c>
      <c r="D104" s="49">
        <v>45181</v>
      </c>
      <c r="E104" s="37">
        <v>12</v>
      </c>
      <c r="F104" s="50" t="s">
        <v>120</v>
      </c>
      <c r="G104" s="51" t="s">
        <v>155</v>
      </c>
      <c r="H104" s="51">
        <v>1</v>
      </c>
      <c r="I104" s="52">
        <v>0.5</v>
      </c>
      <c r="J104" s="52">
        <v>0.70833333333333337</v>
      </c>
      <c r="K104" s="27" t="str">
        <f>_xlfn.IFNA(VLOOKUP(E104,الاوردرات!$B$1:$C$600,2,0),"")</f>
        <v xml:space="preserve">اوكتوبوس </v>
      </c>
      <c r="L104" s="63"/>
      <c r="N104" s="22">
        <f t="shared" si="3"/>
        <v>0.20833333333333337</v>
      </c>
      <c r="O104" s="23">
        <f>_xlfn.IFNA((VLOOKUP(F104,help!$C$2:$F$12,4,0))*(N104*24),"")</f>
        <v>0</v>
      </c>
      <c r="AP104" s="18">
        <f t="shared" si="4"/>
        <v>45181</v>
      </c>
    </row>
    <row r="105" spans="2:42" ht="33" x14ac:dyDescent="0.2">
      <c r="B105" s="14">
        <f>COUNTIFS($E$3:E105,تقرير!$E$4)</f>
        <v>0</v>
      </c>
      <c r="C105" s="48" t="s">
        <v>12</v>
      </c>
      <c r="D105" s="49">
        <v>45182</v>
      </c>
      <c r="E105" s="37">
        <v>12</v>
      </c>
      <c r="F105" s="50" t="s">
        <v>120</v>
      </c>
      <c r="G105" s="51" t="s">
        <v>155</v>
      </c>
      <c r="H105" s="51">
        <v>1</v>
      </c>
      <c r="I105" s="52">
        <v>0.45833333333333331</v>
      </c>
      <c r="J105" s="52">
        <v>0.70833333333333337</v>
      </c>
      <c r="K105" s="27" t="str">
        <f>_xlfn.IFNA(VLOOKUP(E105,الاوردرات!$B$1:$C$600,2,0),"")</f>
        <v xml:space="preserve">اوكتوبوس </v>
      </c>
      <c r="L105" s="63"/>
      <c r="N105" s="22">
        <f t="shared" si="3"/>
        <v>0.25000000000000006</v>
      </c>
      <c r="O105" s="23">
        <f>_xlfn.IFNA((VLOOKUP(F105,help!$C$2:$F$12,4,0))*(N105*24),"")</f>
        <v>0</v>
      </c>
      <c r="AP105" s="18">
        <f t="shared" si="4"/>
        <v>45182</v>
      </c>
    </row>
    <row r="106" spans="2:42" ht="33" x14ac:dyDescent="0.2">
      <c r="B106" s="14">
        <f>COUNTIFS($E$3:E106,تقرير!$E$4)</f>
        <v>0</v>
      </c>
      <c r="C106" s="48" t="s">
        <v>12</v>
      </c>
      <c r="D106" s="49">
        <v>45182</v>
      </c>
      <c r="E106" s="37">
        <v>12</v>
      </c>
      <c r="F106" s="50" t="s">
        <v>120</v>
      </c>
      <c r="G106" s="51" t="s">
        <v>187</v>
      </c>
      <c r="H106" s="51">
        <v>1</v>
      </c>
      <c r="I106" s="52">
        <v>0.45833333333333331</v>
      </c>
      <c r="J106" s="52">
        <v>0.625</v>
      </c>
      <c r="K106" s="27" t="str">
        <f>_xlfn.IFNA(VLOOKUP(E106,الاوردرات!$B$1:$C$600,2,0),"")</f>
        <v xml:space="preserve">اوكتوبوس </v>
      </c>
      <c r="L106" s="63"/>
      <c r="N106" s="22">
        <f t="shared" si="3"/>
        <v>0.16666666666666669</v>
      </c>
      <c r="O106" s="23">
        <f>_xlfn.IFNA((VLOOKUP(F106,help!$C$2:$F$12,4,0))*(N106*24),"")</f>
        <v>0</v>
      </c>
      <c r="AP106" s="18">
        <f t="shared" si="4"/>
        <v>45182</v>
      </c>
    </row>
    <row r="107" spans="2:42" ht="33" x14ac:dyDescent="0.2">
      <c r="B107" s="14">
        <f>COUNTIFS($E$3:E107,تقرير!$E$4)</f>
        <v>0</v>
      </c>
      <c r="C107" s="48" t="s">
        <v>11</v>
      </c>
      <c r="D107" s="49">
        <v>45167</v>
      </c>
      <c r="E107" s="37">
        <v>13</v>
      </c>
      <c r="F107" s="50" t="s">
        <v>34</v>
      </c>
      <c r="G107" s="51" t="s">
        <v>40</v>
      </c>
      <c r="H107" s="51">
        <v>1</v>
      </c>
      <c r="I107" s="52">
        <v>0.83333333333333337</v>
      </c>
      <c r="J107" s="52">
        <v>0.875</v>
      </c>
      <c r="K107" s="27" t="str">
        <f>_xlfn.IFNA(VLOOKUP(E107,الاوردرات!$B$1:$C$600,2,0),"")</f>
        <v xml:space="preserve">سباجو </v>
      </c>
      <c r="L107" s="63"/>
      <c r="N107" s="22">
        <f t="shared" si="3"/>
        <v>4.166666666666663E-2</v>
      </c>
      <c r="O107" s="23">
        <f>_xlfn.IFNA((VLOOKUP(F107,help!$C$2:$F$12,4,0))*(N107*24),"")</f>
        <v>18.749999999999982</v>
      </c>
      <c r="AP107" s="18">
        <f t="shared" si="4"/>
        <v>45167</v>
      </c>
    </row>
    <row r="108" spans="2:42" ht="33" x14ac:dyDescent="0.2">
      <c r="B108" s="14">
        <f>COUNTIFS($E$3:E108,تقرير!$E$4)</f>
        <v>0</v>
      </c>
      <c r="C108" s="48" t="s">
        <v>11</v>
      </c>
      <c r="D108" s="49">
        <v>45167</v>
      </c>
      <c r="E108" s="37">
        <v>13</v>
      </c>
      <c r="F108" s="50" t="s">
        <v>31</v>
      </c>
      <c r="G108" s="51" t="s">
        <v>122</v>
      </c>
      <c r="H108" s="51">
        <v>1</v>
      </c>
      <c r="I108" s="52">
        <v>0.8125</v>
      </c>
      <c r="J108" s="52">
        <v>0.875</v>
      </c>
      <c r="K108" s="27" t="str">
        <f>_xlfn.IFNA(VLOOKUP(E108,الاوردرات!$B$1:$C$600,2,0),"")</f>
        <v xml:space="preserve">سباجو </v>
      </c>
      <c r="L108" s="63"/>
      <c r="N108" s="22">
        <f t="shared" si="3"/>
        <v>6.25E-2</v>
      </c>
      <c r="O108" s="23">
        <f>_xlfn.IFNA((VLOOKUP(F108,help!$C$2:$F$12,4,0))*(N108*24),"")</f>
        <v>48.4375</v>
      </c>
      <c r="AP108" s="18">
        <f t="shared" si="4"/>
        <v>45167</v>
      </c>
    </row>
    <row r="109" spans="2:42" ht="33" x14ac:dyDescent="0.2">
      <c r="B109" s="14">
        <f>COUNTIFS($E$3:E109,تقرير!$E$4)</f>
        <v>0</v>
      </c>
      <c r="C109" s="48" t="s">
        <v>12</v>
      </c>
      <c r="D109" s="49">
        <v>45168</v>
      </c>
      <c r="E109" s="37">
        <v>13</v>
      </c>
      <c r="F109" s="50" t="s">
        <v>34</v>
      </c>
      <c r="G109" s="51" t="s">
        <v>168</v>
      </c>
      <c r="H109" s="51">
        <v>1</v>
      </c>
      <c r="I109" s="52">
        <v>0.40625</v>
      </c>
      <c r="J109" s="52">
        <v>0.5625</v>
      </c>
      <c r="K109" s="27" t="str">
        <f>_xlfn.IFNA(VLOOKUP(E109,الاوردرات!$B$1:$C$600,2,0),"")</f>
        <v xml:space="preserve">سباجو </v>
      </c>
      <c r="L109" s="63"/>
      <c r="N109" s="22">
        <f t="shared" si="3"/>
        <v>0.15625</v>
      </c>
      <c r="O109" s="23">
        <f>_xlfn.IFNA((VLOOKUP(F109,help!$C$2:$F$12,4,0))*(N109*24),"")</f>
        <v>70.3125</v>
      </c>
      <c r="AP109" s="18">
        <f t="shared" si="4"/>
        <v>45168</v>
      </c>
    </row>
    <row r="110" spans="2:42" ht="33" x14ac:dyDescent="0.2">
      <c r="B110" s="14">
        <f>COUNTIFS($E$3:E110,تقرير!$E$4)</f>
        <v>0</v>
      </c>
      <c r="C110" s="48" t="s">
        <v>12</v>
      </c>
      <c r="D110" s="49">
        <v>45168</v>
      </c>
      <c r="E110" s="37">
        <v>13</v>
      </c>
      <c r="F110" s="50" t="s">
        <v>51</v>
      </c>
      <c r="G110" s="51" t="s">
        <v>168</v>
      </c>
      <c r="H110" s="51">
        <v>1</v>
      </c>
      <c r="I110" s="52">
        <v>0.47916666666666669</v>
      </c>
      <c r="J110" s="52">
        <v>0.5625</v>
      </c>
      <c r="K110" s="27" t="str">
        <f>_xlfn.IFNA(VLOOKUP(E110,الاوردرات!$B$1:$C$600,2,0),"")</f>
        <v xml:space="preserve">سباجو </v>
      </c>
      <c r="L110" s="63"/>
      <c r="N110" s="22">
        <f t="shared" si="3"/>
        <v>8.3333333333333315E-2</v>
      </c>
      <c r="O110" s="23">
        <f>_xlfn.IFNA((VLOOKUP(F110,help!$C$2:$F$12,4,0))*(N110*24),"")</f>
        <v>54.16666666666665</v>
      </c>
      <c r="AP110" s="18">
        <f t="shared" si="4"/>
        <v>45168</v>
      </c>
    </row>
    <row r="111" spans="2:42" ht="33" x14ac:dyDescent="0.2">
      <c r="B111" s="14">
        <f>COUNTIFS($E$3:E111,تقرير!$E$4)</f>
        <v>0</v>
      </c>
      <c r="C111" s="48" t="s">
        <v>13</v>
      </c>
      <c r="D111" s="49">
        <v>45169</v>
      </c>
      <c r="E111" s="37">
        <v>13</v>
      </c>
      <c r="F111" s="50" t="s">
        <v>31</v>
      </c>
      <c r="G111" s="51" t="s">
        <v>177</v>
      </c>
      <c r="H111" s="51">
        <v>1</v>
      </c>
      <c r="I111" s="52">
        <v>0.41666666666666669</v>
      </c>
      <c r="J111" s="52">
        <v>0.45833333333333331</v>
      </c>
      <c r="K111" s="27" t="str">
        <f>_xlfn.IFNA(VLOOKUP(E111,الاوردرات!$B$1:$C$600,2,0),"")</f>
        <v xml:space="preserve">سباجو </v>
      </c>
      <c r="L111" s="63"/>
      <c r="N111" s="22">
        <f t="shared" si="3"/>
        <v>4.166666666666663E-2</v>
      </c>
      <c r="O111" s="23">
        <f>_xlfn.IFNA((VLOOKUP(F111,help!$C$2:$F$12,4,0))*(N111*24),"")</f>
        <v>32.291666666666636</v>
      </c>
      <c r="AP111" s="18">
        <f t="shared" si="4"/>
        <v>45169</v>
      </c>
    </row>
    <row r="112" spans="2:42" ht="33" x14ac:dyDescent="0.2">
      <c r="B112" s="14">
        <f>COUNTIFS($E$3:E112,تقرير!$E$4)</f>
        <v>0</v>
      </c>
      <c r="C112" s="48" t="s">
        <v>8</v>
      </c>
      <c r="D112" s="49">
        <v>45171</v>
      </c>
      <c r="E112" s="37">
        <v>13</v>
      </c>
      <c r="F112" s="50" t="s">
        <v>31</v>
      </c>
      <c r="G112" s="51" t="s">
        <v>121</v>
      </c>
      <c r="H112" s="51">
        <v>1</v>
      </c>
      <c r="I112" s="52">
        <v>0.5</v>
      </c>
      <c r="J112" s="52">
        <v>0.58333333333333337</v>
      </c>
      <c r="K112" s="27" t="str">
        <f>_xlfn.IFNA(VLOOKUP(E112,الاوردرات!$B$1:$C$600,2,0),"")</f>
        <v xml:space="preserve">سباجو </v>
      </c>
      <c r="L112" s="63"/>
      <c r="N112" s="22">
        <f t="shared" si="3"/>
        <v>8.333333333333337E-2</v>
      </c>
      <c r="O112" s="23">
        <f>_xlfn.IFNA((VLOOKUP(F112,help!$C$2:$F$12,4,0))*(N112*24),"")</f>
        <v>64.583333333333357</v>
      </c>
      <c r="AP112" s="18">
        <f t="shared" si="4"/>
        <v>45171</v>
      </c>
    </row>
    <row r="113" spans="2:42" ht="33" x14ac:dyDescent="0.2">
      <c r="B113" s="14">
        <f>COUNTIFS($E$3:E113,تقرير!$E$4)</f>
        <v>0</v>
      </c>
      <c r="C113" s="48" t="s">
        <v>8</v>
      </c>
      <c r="D113" s="49">
        <v>45171</v>
      </c>
      <c r="E113" s="37">
        <v>13</v>
      </c>
      <c r="F113" s="50" t="s">
        <v>32</v>
      </c>
      <c r="G113" s="51" t="s">
        <v>36</v>
      </c>
      <c r="H113" s="51">
        <v>1</v>
      </c>
      <c r="I113" s="52">
        <v>0.84375</v>
      </c>
      <c r="J113" s="52">
        <v>0.875</v>
      </c>
      <c r="K113" s="27" t="str">
        <f>_xlfn.IFNA(VLOOKUP(E113,الاوردرات!$B$1:$C$600,2,0),"")</f>
        <v xml:space="preserve">سباجو </v>
      </c>
      <c r="L113" s="63"/>
      <c r="N113" s="22">
        <f t="shared" si="3"/>
        <v>3.125E-2</v>
      </c>
      <c r="O113" s="23">
        <f>_xlfn.IFNA((VLOOKUP(F113,help!$C$2:$F$12,4,0))*(N113*24),"")</f>
        <v>20.3125</v>
      </c>
      <c r="AP113" s="18">
        <f t="shared" si="4"/>
        <v>45171</v>
      </c>
    </row>
    <row r="114" spans="2:42" ht="33" x14ac:dyDescent="0.2">
      <c r="B114" s="14">
        <f>COUNTIFS($E$3:E114,تقرير!$E$4)</f>
        <v>0</v>
      </c>
      <c r="C114" s="48" t="s">
        <v>9</v>
      </c>
      <c r="D114" s="49">
        <v>45172</v>
      </c>
      <c r="E114" s="37">
        <v>13</v>
      </c>
      <c r="F114" s="50" t="s">
        <v>51</v>
      </c>
      <c r="G114" s="51" t="s">
        <v>36</v>
      </c>
      <c r="H114" s="51">
        <v>1</v>
      </c>
      <c r="I114" s="52">
        <v>0.39583333333333331</v>
      </c>
      <c r="J114" s="52">
        <v>0.4375</v>
      </c>
      <c r="K114" s="27" t="str">
        <f>_xlfn.IFNA(VLOOKUP(E114,الاوردرات!$B$1:$C$600,2,0),"")</f>
        <v xml:space="preserve">سباجو </v>
      </c>
      <c r="L114" s="63"/>
      <c r="N114" s="22">
        <f t="shared" si="3"/>
        <v>4.1666666666666685E-2</v>
      </c>
      <c r="O114" s="23">
        <f>_xlfn.IFNA((VLOOKUP(F114,help!$C$2:$F$12,4,0))*(N114*24),"")</f>
        <v>27.083333333333343</v>
      </c>
      <c r="AP114" s="18">
        <f t="shared" si="4"/>
        <v>45172</v>
      </c>
    </row>
    <row r="115" spans="2:42" ht="33" x14ac:dyDescent="0.2">
      <c r="B115" s="14">
        <f>COUNTIFS($E$3:E115,تقرير!$E$4)</f>
        <v>0</v>
      </c>
      <c r="C115" s="48" t="s">
        <v>9</v>
      </c>
      <c r="D115" s="49">
        <v>45172</v>
      </c>
      <c r="E115" s="37">
        <v>13</v>
      </c>
      <c r="F115" s="50" t="s">
        <v>32</v>
      </c>
      <c r="G115" s="51" t="s">
        <v>169</v>
      </c>
      <c r="H115" s="51">
        <v>1</v>
      </c>
      <c r="I115" s="52">
        <v>0.39583333333333331</v>
      </c>
      <c r="J115" s="52">
        <v>0.4375</v>
      </c>
      <c r="K115" s="27" t="str">
        <f>_xlfn.IFNA(VLOOKUP(E115,الاوردرات!$B$1:$C$600,2,0),"")</f>
        <v xml:space="preserve">سباجو </v>
      </c>
      <c r="L115" s="63"/>
      <c r="N115" s="22">
        <f t="shared" si="3"/>
        <v>4.1666666666666685E-2</v>
      </c>
      <c r="O115" s="23">
        <f>_xlfn.IFNA((VLOOKUP(F115,help!$C$2:$F$12,4,0))*(N115*24),"")</f>
        <v>27.083333333333343</v>
      </c>
      <c r="AP115" s="18">
        <f t="shared" si="4"/>
        <v>45172</v>
      </c>
    </row>
    <row r="116" spans="2:42" ht="33" x14ac:dyDescent="0.2">
      <c r="B116" s="14">
        <f>COUNTIFS($E$3:E116,تقرير!$E$4)</f>
        <v>0</v>
      </c>
      <c r="C116" s="48" t="s">
        <v>9</v>
      </c>
      <c r="D116" s="49">
        <v>45172</v>
      </c>
      <c r="E116" s="37">
        <v>13</v>
      </c>
      <c r="F116" s="50" t="s">
        <v>34</v>
      </c>
      <c r="G116" s="51" t="s">
        <v>36</v>
      </c>
      <c r="H116" s="51">
        <v>1</v>
      </c>
      <c r="I116" s="52">
        <v>0.41666666666666669</v>
      </c>
      <c r="J116" s="52">
        <v>0.45833333333333331</v>
      </c>
      <c r="K116" s="27" t="str">
        <f>_xlfn.IFNA(VLOOKUP(E116,الاوردرات!$B$1:$C$600,2,0),"")</f>
        <v xml:space="preserve">سباجو </v>
      </c>
      <c r="L116" s="63"/>
      <c r="N116" s="22">
        <f t="shared" si="3"/>
        <v>4.166666666666663E-2</v>
      </c>
      <c r="O116" s="23">
        <f>_xlfn.IFNA((VLOOKUP(F116,help!$C$2:$F$12,4,0))*(N116*24),"")</f>
        <v>18.749999999999982</v>
      </c>
      <c r="AP116" s="18">
        <f t="shared" si="4"/>
        <v>45172</v>
      </c>
    </row>
    <row r="117" spans="2:42" ht="33" x14ac:dyDescent="0.2">
      <c r="B117" s="14">
        <f>COUNTIFS($E$3:E117,تقرير!$E$4)</f>
        <v>0</v>
      </c>
      <c r="C117" s="48" t="s">
        <v>10</v>
      </c>
      <c r="D117" s="49">
        <v>45180</v>
      </c>
      <c r="E117" s="37">
        <v>13</v>
      </c>
      <c r="F117" s="50" t="s">
        <v>32</v>
      </c>
      <c r="G117" s="51" t="s">
        <v>36</v>
      </c>
      <c r="H117" s="51">
        <v>1</v>
      </c>
      <c r="I117" s="52">
        <v>0.5</v>
      </c>
      <c r="J117" s="52">
        <v>0.5625</v>
      </c>
      <c r="K117" s="27" t="str">
        <f>_xlfn.IFNA(VLOOKUP(E117,الاوردرات!$B$1:$C$600,2,0),"")</f>
        <v xml:space="preserve">سباجو </v>
      </c>
      <c r="L117" s="63"/>
      <c r="N117" s="22">
        <f t="shared" si="3"/>
        <v>6.25E-2</v>
      </c>
      <c r="O117" s="23">
        <f>_xlfn.IFNA((VLOOKUP(F117,help!$C$2:$F$12,4,0))*(N117*24),"")</f>
        <v>40.625</v>
      </c>
      <c r="AP117" s="18">
        <f t="shared" si="4"/>
        <v>45180</v>
      </c>
    </row>
    <row r="118" spans="2:42" ht="33" x14ac:dyDescent="0.2">
      <c r="B118" s="14">
        <f>COUNTIFS($E$3:E118,تقرير!$E$4)</f>
        <v>0</v>
      </c>
      <c r="C118" s="48" t="s">
        <v>10</v>
      </c>
      <c r="D118" s="49">
        <v>45180</v>
      </c>
      <c r="E118" s="37">
        <v>13</v>
      </c>
      <c r="F118" s="50" t="s">
        <v>31</v>
      </c>
      <c r="G118" s="51" t="s">
        <v>189</v>
      </c>
      <c r="H118" s="51">
        <v>1</v>
      </c>
      <c r="I118" s="52">
        <v>0.69791666666666663</v>
      </c>
      <c r="J118" s="52">
        <v>0.79166666666666663</v>
      </c>
      <c r="K118" s="27" t="str">
        <f>_xlfn.IFNA(VLOOKUP(E118,الاوردرات!$B$1:$C$600,2,0),"")</f>
        <v xml:space="preserve">سباجو </v>
      </c>
      <c r="L118" s="63"/>
      <c r="N118" s="22">
        <f t="shared" si="3"/>
        <v>9.375E-2</v>
      </c>
      <c r="O118" s="23">
        <f>_xlfn.IFNA((VLOOKUP(F118,help!$C$2:$F$12,4,0))*(N118*24),"")</f>
        <v>72.65625</v>
      </c>
      <c r="AP118" s="18">
        <f t="shared" si="4"/>
        <v>45180</v>
      </c>
    </row>
    <row r="119" spans="2:42" ht="33" x14ac:dyDescent="0.2">
      <c r="B119" s="14">
        <f>COUNTIFS($E$3:E119,تقرير!$E$4)</f>
        <v>0</v>
      </c>
      <c r="C119" s="48" t="s">
        <v>10</v>
      </c>
      <c r="D119" s="49">
        <v>45182</v>
      </c>
      <c r="E119" s="37">
        <v>13</v>
      </c>
      <c r="F119" s="50" t="s">
        <v>31</v>
      </c>
      <c r="G119" s="51" t="s">
        <v>190</v>
      </c>
      <c r="H119" s="51">
        <v>1</v>
      </c>
      <c r="I119" s="52">
        <v>0.46875</v>
      </c>
      <c r="J119" s="52">
        <v>0.5</v>
      </c>
      <c r="K119" s="27" t="str">
        <f>_xlfn.IFNA(VLOOKUP(E119,الاوردرات!$B$1:$C$600,2,0),"")</f>
        <v xml:space="preserve">سباجو </v>
      </c>
      <c r="L119" s="63"/>
      <c r="N119" s="22">
        <f t="shared" ref="N119:N182" si="5">IF(I119&lt;&gt;"",J119-I119,"")</f>
        <v>3.125E-2</v>
      </c>
      <c r="O119" s="23">
        <f>_xlfn.IFNA((VLOOKUP(F119,help!$C$2:$F$12,4,0))*(N119*24),"")</f>
        <v>24.21875</v>
      </c>
      <c r="AP119" s="18">
        <f t="shared" si="4"/>
        <v>45182</v>
      </c>
    </row>
    <row r="120" spans="2:42" ht="33" x14ac:dyDescent="0.2">
      <c r="B120" s="14">
        <f>COUNTIFS($E$3:E120,تقرير!$E$4)</f>
        <v>0</v>
      </c>
      <c r="C120" s="48" t="s">
        <v>10</v>
      </c>
      <c r="D120" s="49">
        <v>45182</v>
      </c>
      <c r="E120" s="37">
        <v>13</v>
      </c>
      <c r="F120" s="50" t="s">
        <v>120</v>
      </c>
      <c r="G120" s="51" t="s">
        <v>42</v>
      </c>
      <c r="H120" s="51">
        <v>1</v>
      </c>
      <c r="I120" s="52">
        <v>0.58333333333333337</v>
      </c>
      <c r="J120" s="52">
        <v>0.66666666666666663</v>
      </c>
      <c r="K120" s="27" t="str">
        <f>_xlfn.IFNA(VLOOKUP(E120,الاوردرات!$B$1:$C$600,2,0),"")</f>
        <v xml:space="preserve">سباجو </v>
      </c>
      <c r="L120" s="63"/>
      <c r="N120" s="22">
        <f t="shared" si="5"/>
        <v>8.3333333333333259E-2</v>
      </c>
      <c r="O120" s="23">
        <f>_xlfn.IFNA((VLOOKUP(F120,help!$C$2:$F$12,4,0))*(N120*24),"")</f>
        <v>0</v>
      </c>
      <c r="AP120" s="18">
        <f t="shared" si="4"/>
        <v>45182</v>
      </c>
    </row>
    <row r="121" spans="2:42" ht="33" x14ac:dyDescent="0.2">
      <c r="B121" s="14">
        <f>COUNTIFS($E$3:E121,تقرير!$E$4)</f>
        <v>0</v>
      </c>
      <c r="C121" s="48" t="s">
        <v>11</v>
      </c>
      <c r="D121" s="49">
        <v>45183</v>
      </c>
      <c r="E121" s="37">
        <v>13</v>
      </c>
      <c r="F121" s="50" t="s">
        <v>120</v>
      </c>
      <c r="G121" s="51" t="s">
        <v>187</v>
      </c>
      <c r="H121" s="51">
        <v>1</v>
      </c>
      <c r="I121" s="52">
        <v>0.45833333333333331</v>
      </c>
      <c r="J121" s="52">
        <v>0.5</v>
      </c>
      <c r="K121" s="27" t="str">
        <f>_xlfn.IFNA(VLOOKUP(E121,الاوردرات!$B$1:$C$600,2,0),"")</f>
        <v xml:space="preserve">سباجو </v>
      </c>
      <c r="L121" s="63"/>
      <c r="N121" s="22">
        <f t="shared" si="5"/>
        <v>4.1666666666666685E-2</v>
      </c>
      <c r="O121" s="23">
        <f>_xlfn.IFNA((VLOOKUP(F121,help!$C$2:$F$12,4,0))*(N121*24),"")</f>
        <v>0</v>
      </c>
      <c r="AP121" s="18">
        <f t="shared" si="4"/>
        <v>45183</v>
      </c>
    </row>
    <row r="122" spans="2:42" ht="33" x14ac:dyDescent="0.2">
      <c r="B122" s="14">
        <f>COUNTIFS($E$3:E122,تقرير!$E$4)</f>
        <v>0</v>
      </c>
      <c r="C122" s="48" t="s">
        <v>10</v>
      </c>
      <c r="D122" s="49">
        <v>45166</v>
      </c>
      <c r="E122" s="37">
        <v>14</v>
      </c>
      <c r="F122" s="50" t="s">
        <v>51</v>
      </c>
      <c r="G122" s="51" t="s">
        <v>49</v>
      </c>
      <c r="H122" s="51">
        <v>1</v>
      </c>
      <c r="I122" s="52">
        <v>0.6875</v>
      </c>
      <c r="J122" s="52">
        <v>0.875</v>
      </c>
      <c r="K122" s="27" t="str">
        <f>_xlfn.IFNA(VLOOKUP(E122,الاوردرات!$B$1:$C$600,2,0),"")</f>
        <v xml:space="preserve">بوا </v>
      </c>
      <c r="L122" s="63"/>
      <c r="N122" s="22">
        <f t="shared" si="5"/>
        <v>0.1875</v>
      </c>
      <c r="O122" s="23">
        <f>_xlfn.IFNA((VLOOKUP(F122,help!$C$2:$F$12,4,0))*(N122*24),"")</f>
        <v>121.875</v>
      </c>
      <c r="AP122" s="18">
        <f t="shared" si="4"/>
        <v>45166</v>
      </c>
    </row>
    <row r="123" spans="2:42" ht="33" x14ac:dyDescent="0.2">
      <c r="B123" s="14">
        <f>COUNTIFS($E$3:E123,تقرير!$E$4)</f>
        <v>0</v>
      </c>
      <c r="C123" s="48" t="s">
        <v>10</v>
      </c>
      <c r="D123" s="49">
        <v>45166</v>
      </c>
      <c r="E123" s="37">
        <v>14</v>
      </c>
      <c r="F123" s="50" t="s">
        <v>32</v>
      </c>
      <c r="G123" s="51" t="s">
        <v>49</v>
      </c>
      <c r="H123" s="51">
        <v>1</v>
      </c>
      <c r="I123" s="52">
        <v>0.70833333333333337</v>
      </c>
      <c r="J123" s="52">
        <v>0.875</v>
      </c>
      <c r="K123" s="27" t="str">
        <f>_xlfn.IFNA(VLOOKUP(E123,الاوردرات!$B$1:$C$600,2,0),"")</f>
        <v xml:space="preserve">بوا </v>
      </c>
      <c r="L123" s="63"/>
      <c r="N123" s="22">
        <f t="shared" si="5"/>
        <v>0.16666666666666663</v>
      </c>
      <c r="O123" s="23">
        <f>_xlfn.IFNA((VLOOKUP(F123,help!$C$2:$F$12,4,0))*(N123*24),"")</f>
        <v>108.3333333333333</v>
      </c>
      <c r="AP123" s="18">
        <f t="shared" si="4"/>
        <v>45166</v>
      </c>
    </row>
    <row r="124" spans="2:42" ht="33" x14ac:dyDescent="0.2">
      <c r="B124" s="14">
        <f>COUNTIFS($E$3:E124,تقرير!$E$4)</f>
        <v>0</v>
      </c>
      <c r="C124" s="48" t="s">
        <v>10</v>
      </c>
      <c r="D124" s="49">
        <v>45166</v>
      </c>
      <c r="E124" s="37">
        <v>14</v>
      </c>
      <c r="F124" s="50" t="s">
        <v>34</v>
      </c>
      <c r="G124" s="51" t="s">
        <v>49</v>
      </c>
      <c r="H124" s="51">
        <v>1</v>
      </c>
      <c r="I124" s="52">
        <v>0.8125</v>
      </c>
      <c r="J124" s="52">
        <v>0.85416666666666663</v>
      </c>
      <c r="K124" s="27" t="str">
        <f>_xlfn.IFNA(VLOOKUP(E124,الاوردرات!$B$1:$C$600,2,0),"")</f>
        <v xml:space="preserve">بوا </v>
      </c>
      <c r="L124" s="63"/>
      <c r="N124" s="22">
        <f t="shared" si="5"/>
        <v>4.166666666666663E-2</v>
      </c>
      <c r="O124" s="23">
        <f>_xlfn.IFNA((VLOOKUP(F124,help!$C$2:$F$12,4,0))*(N124*24),"")</f>
        <v>18.749999999999982</v>
      </c>
      <c r="AP124" s="18">
        <f t="shared" si="4"/>
        <v>45166</v>
      </c>
    </row>
    <row r="125" spans="2:42" ht="33" x14ac:dyDescent="0.2">
      <c r="B125" s="14">
        <f>COUNTIFS($E$3:E125,تقرير!$E$4)</f>
        <v>0</v>
      </c>
      <c r="C125" s="48" t="s">
        <v>10</v>
      </c>
      <c r="D125" s="49">
        <v>45166</v>
      </c>
      <c r="E125" s="37">
        <v>14</v>
      </c>
      <c r="F125" s="50" t="s">
        <v>33</v>
      </c>
      <c r="G125" s="51" t="s">
        <v>121</v>
      </c>
      <c r="H125" s="51">
        <v>1</v>
      </c>
      <c r="I125" s="52">
        <v>0.4375</v>
      </c>
      <c r="J125" s="52">
        <v>0.5625</v>
      </c>
      <c r="K125" s="27" t="str">
        <f>_xlfn.IFNA(VLOOKUP(E125,الاوردرات!$B$1:$C$600,2,0),"")</f>
        <v xml:space="preserve">بوا </v>
      </c>
      <c r="L125" s="63"/>
      <c r="N125" s="22">
        <f t="shared" si="5"/>
        <v>0.125</v>
      </c>
      <c r="O125" s="23">
        <f>_xlfn.IFNA((VLOOKUP(F125,help!$C$2:$F$12,4,0))*(N125*24),"")</f>
        <v>96.875</v>
      </c>
      <c r="AP125" s="18">
        <f t="shared" si="4"/>
        <v>45166</v>
      </c>
    </row>
    <row r="126" spans="2:42" ht="33" x14ac:dyDescent="0.2">
      <c r="B126" s="14">
        <f>COUNTIFS($E$3:E126,تقرير!$E$4)</f>
        <v>0</v>
      </c>
      <c r="C126" s="48" t="s">
        <v>10</v>
      </c>
      <c r="D126" s="49">
        <v>45166</v>
      </c>
      <c r="E126" s="37">
        <v>14</v>
      </c>
      <c r="F126" s="50" t="s">
        <v>31</v>
      </c>
      <c r="G126" s="51" t="s">
        <v>122</v>
      </c>
      <c r="H126" s="51">
        <v>1</v>
      </c>
      <c r="I126" s="52">
        <v>0.79166666666666663</v>
      </c>
      <c r="J126" s="52">
        <v>0.85416666666666663</v>
      </c>
      <c r="K126" s="27" t="str">
        <f>_xlfn.IFNA(VLOOKUP(E126,الاوردرات!$B$1:$C$600,2,0),"")</f>
        <v xml:space="preserve">بوا </v>
      </c>
      <c r="L126" s="63"/>
      <c r="N126" s="22">
        <f t="shared" si="5"/>
        <v>6.25E-2</v>
      </c>
      <c r="O126" s="23">
        <f>_xlfn.IFNA((VLOOKUP(F126,help!$C$2:$F$12,4,0))*(N126*24),"")</f>
        <v>48.4375</v>
      </c>
      <c r="AP126" s="18">
        <f t="shared" si="4"/>
        <v>45166</v>
      </c>
    </row>
    <row r="127" spans="2:42" ht="33" x14ac:dyDescent="0.2">
      <c r="B127" s="14">
        <f>COUNTIFS($E$3:E127,تقرير!$E$4)</f>
        <v>0</v>
      </c>
      <c r="C127" s="48" t="s">
        <v>11</v>
      </c>
      <c r="D127" s="49">
        <v>45167</v>
      </c>
      <c r="E127" s="37">
        <v>14</v>
      </c>
      <c r="F127" s="50" t="s">
        <v>32</v>
      </c>
      <c r="G127" s="51" t="s">
        <v>40</v>
      </c>
      <c r="H127" s="51">
        <v>1</v>
      </c>
      <c r="I127" s="52">
        <v>0.71875</v>
      </c>
      <c r="J127" s="52">
        <v>0.75</v>
      </c>
      <c r="K127" s="27" t="str">
        <f>_xlfn.IFNA(VLOOKUP(E127,الاوردرات!$B$1:$C$600,2,0),"")</f>
        <v xml:space="preserve">بوا </v>
      </c>
      <c r="L127" s="63"/>
      <c r="N127" s="22">
        <f t="shared" si="5"/>
        <v>3.125E-2</v>
      </c>
      <c r="O127" s="23">
        <f>_xlfn.IFNA((VLOOKUP(F127,help!$C$2:$F$12,4,0))*(N127*24),"")</f>
        <v>20.3125</v>
      </c>
      <c r="AP127" s="18">
        <f t="shared" si="4"/>
        <v>45167</v>
      </c>
    </row>
    <row r="128" spans="2:42" ht="33" x14ac:dyDescent="0.2">
      <c r="B128" s="14">
        <f>COUNTIFS($E$3:E128,تقرير!$E$4)</f>
        <v>0</v>
      </c>
      <c r="C128" s="48" t="s">
        <v>11</v>
      </c>
      <c r="D128" s="49">
        <v>45167</v>
      </c>
      <c r="E128" s="37">
        <v>14</v>
      </c>
      <c r="F128" s="50" t="s">
        <v>51</v>
      </c>
      <c r="G128" s="51" t="s">
        <v>40</v>
      </c>
      <c r="H128" s="51">
        <v>1</v>
      </c>
      <c r="I128" s="52">
        <v>0.60416666666666663</v>
      </c>
      <c r="J128" s="52">
        <v>0.63541666666666663</v>
      </c>
      <c r="K128" s="27" t="str">
        <f>_xlfn.IFNA(VLOOKUP(E128,الاوردرات!$B$1:$C$600,2,0),"")</f>
        <v xml:space="preserve">بوا </v>
      </c>
      <c r="L128" s="63"/>
      <c r="N128" s="22">
        <f t="shared" si="5"/>
        <v>3.125E-2</v>
      </c>
      <c r="O128" s="23">
        <f>_xlfn.IFNA((VLOOKUP(F128,help!$C$2:$F$12,4,0))*(N128*24),"")</f>
        <v>20.3125</v>
      </c>
      <c r="AP128" s="18">
        <f t="shared" si="4"/>
        <v>45167</v>
      </c>
    </row>
    <row r="129" spans="2:42" ht="33" x14ac:dyDescent="0.2">
      <c r="B129" s="14">
        <f>COUNTIFS($E$3:E129,تقرير!$E$4)</f>
        <v>0</v>
      </c>
      <c r="C129" s="48" t="s">
        <v>12</v>
      </c>
      <c r="D129" s="49">
        <v>45168</v>
      </c>
      <c r="E129" s="37">
        <v>14</v>
      </c>
      <c r="F129" s="50" t="s">
        <v>51</v>
      </c>
      <c r="G129" s="51" t="s">
        <v>168</v>
      </c>
      <c r="H129" s="51">
        <v>1</v>
      </c>
      <c r="I129" s="52">
        <v>0.39583333333333331</v>
      </c>
      <c r="J129" s="52">
        <v>0.66666666666666663</v>
      </c>
      <c r="K129" s="27" t="str">
        <f>_xlfn.IFNA(VLOOKUP(E129,الاوردرات!$B$1:$C$600,2,0),"")</f>
        <v xml:space="preserve">بوا </v>
      </c>
      <c r="L129" s="63"/>
      <c r="N129" s="22">
        <f t="shared" si="5"/>
        <v>0.27083333333333331</v>
      </c>
      <c r="O129" s="23">
        <f>_xlfn.IFNA((VLOOKUP(F129,help!$C$2:$F$12,4,0))*(N129*24),"")</f>
        <v>176.04166666666666</v>
      </c>
      <c r="AP129" s="18">
        <f t="shared" si="4"/>
        <v>45168</v>
      </c>
    </row>
    <row r="130" spans="2:42" ht="33" x14ac:dyDescent="0.2">
      <c r="B130" s="14">
        <f>COUNTIFS($E$3:E130,تقرير!$E$4)</f>
        <v>0</v>
      </c>
      <c r="C130" s="48" t="s">
        <v>12</v>
      </c>
      <c r="D130" s="49">
        <v>45168</v>
      </c>
      <c r="E130" s="37">
        <v>14</v>
      </c>
      <c r="F130" s="50" t="s">
        <v>32</v>
      </c>
      <c r="G130" s="51" t="s">
        <v>168</v>
      </c>
      <c r="H130" s="51">
        <v>1</v>
      </c>
      <c r="I130" s="52">
        <v>0.4375</v>
      </c>
      <c r="J130" s="52">
        <v>0.58333333333333337</v>
      </c>
      <c r="K130" s="27" t="str">
        <f>_xlfn.IFNA(VLOOKUP(E130,الاوردرات!$B$1:$C$600,2,0),"")</f>
        <v xml:space="preserve">بوا </v>
      </c>
      <c r="L130" s="63"/>
      <c r="N130" s="22">
        <f t="shared" si="5"/>
        <v>0.14583333333333337</v>
      </c>
      <c r="O130" s="23">
        <f>_xlfn.IFNA((VLOOKUP(F130,help!$C$2:$F$12,4,0))*(N130*24),"")</f>
        <v>94.791666666666686</v>
      </c>
      <c r="AP130" s="18">
        <f t="shared" si="4"/>
        <v>45168</v>
      </c>
    </row>
    <row r="131" spans="2:42" ht="33" x14ac:dyDescent="0.2">
      <c r="B131" s="14">
        <f>COUNTIFS($E$3:E131,تقرير!$E$4)</f>
        <v>0</v>
      </c>
      <c r="C131" s="48" t="s">
        <v>12</v>
      </c>
      <c r="D131" s="49">
        <v>45168</v>
      </c>
      <c r="E131" s="37">
        <v>14</v>
      </c>
      <c r="F131" s="50" t="s">
        <v>34</v>
      </c>
      <c r="G131" s="51" t="s">
        <v>168</v>
      </c>
      <c r="H131" s="51">
        <v>1</v>
      </c>
      <c r="I131" s="52">
        <v>0</v>
      </c>
      <c r="J131" s="52">
        <v>0.58333333333333337</v>
      </c>
      <c r="K131" s="27" t="str">
        <f>_xlfn.IFNA(VLOOKUP(E131,الاوردرات!$B$1:$C$600,2,0),"")</f>
        <v xml:space="preserve">بوا </v>
      </c>
      <c r="L131" s="63"/>
      <c r="N131" s="22">
        <f t="shared" si="5"/>
        <v>0.58333333333333337</v>
      </c>
      <c r="O131" s="23">
        <f>_xlfn.IFNA((VLOOKUP(F131,help!$C$2:$F$12,4,0))*(N131*24),"")</f>
        <v>262.5</v>
      </c>
      <c r="AP131" s="18">
        <f t="shared" si="4"/>
        <v>45168</v>
      </c>
    </row>
    <row r="132" spans="2:42" ht="33" x14ac:dyDescent="0.2">
      <c r="B132" s="14">
        <f>COUNTIFS($E$3:E132,تقرير!$E$4)</f>
        <v>0</v>
      </c>
      <c r="C132" s="48" t="s">
        <v>13</v>
      </c>
      <c r="D132" s="49">
        <v>45169</v>
      </c>
      <c r="E132" s="37">
        <v>14</v>
      </c>
      <c r="F132" s="50" t="s">
        <v>51</v>
      </c>
      <c r="G132" s="51" t="s">
        <v>168</v>
      </c>
      <c r="H132" s="51">
        <v>1</v>
      </c>
      <c r="I132" s="52">
        <v>0.54166666666666663</v>
      </c>
      <c r="J132" s="52">
        <v>0.625</v>
      </c>
      <c r="K132" s="27" t="str">
        <f>_xlfn.IFNA(VLOOKUP(E132,الاوردرات!$B$1:$C$600,2,0),"")</f>
        <v xml:space="preserve">بوا </v>
      </c>
      <c r="L132" s="63"/>
      <c r="N132" s="22">
        <f t="shared" si="5"/>
        <v>8.333333333333337E-2</v>
      </c>
      <c r="O132" s="23">
        <f>_xlfn.IFNA((VLOOKUP(F132,help!$C$2:$F$12,4,0))*(N132*24),"")</f>
        <v>54.166666666666686</v>
      </c>
      <c r="AP132" s="18">
        <f t="shared" ref="AP132:AP195" si="6">D132</f>
        <v>45169</v>
      </c>
    </row>
    <row r="133" spans="2:42" ht="33" x14ac:dyDescent="0.2">
      <c r="B133" s="14">
        <f>COUNTIFS($E$3:E133,تقرير!$E$4)</f>
        <v>0</v>
      </c>
      <c r="C133" s="48" t="s">
        <v>13</v>
      </c>
      <c r="D133" s="49">
        <v>45169</v>
      </c>
      <c r="E133" s="37">
        <v>14</v>
      </c>
      <c r="F133" s="50" t="s">
        <v>31</v>
      </c>
      <c r="G133" s="51" t="s">
        <v>169</v>
      </c>
      <c r="H133" s="51">
        <v>1</v>
      </c>
      <c r="I133" s="52">
        <v>0.54166666666666663</v>
      </c>
      <c r="J133" s="52">
        <v>0.70833333333333337</v>
      </c>
      <c r="K133" s="27" t="str">
        <f>_xlfn.IFNA(VLOOKUP(E133,الاوردرات!$B$1:$C$600,2,0),"")</f>
        <v xml:space="preserve">بوا </v>
      </c>
      <c r="L133" s="63"/>
      <c r="N133" s="22">
        <f t="shared" si="5"/>
        <v>0.16666666666666674</v>
      </c>
      <c r="O133" s="23">
        <f>_xlfn.IFNA((VLOOKUP(F133,help!$C$2:$F$12,4,0))*(N133*24),"")</f>
        <v>129.16666666666671</v>
      </c>
      <c r="AP133" s="18">
        <f t="shared" si="6"/>
        <v>45169</v>
      </c>
    </row>
    <row r="134" spans="2:42" ht="33" x14ac:dyDescent="0.2">
      <c r="B134" s="14">
        <f>COUNTIFS($E$3:E134,تقرير!$E$4)</f>
        <v>0</v>
      </c>
      <c r="C134" s="48" t="s">
        <v>13</v>
      </c>
      <c r="D134" s="49">
        <v>45169</v>
      </c>
      <c r="E134" s="37">
        <v>14</v>
      </c>
      <c r="F134" s="50" t="s">
        <v>33</v>
      </c>
      <c r="G134" s="51" t="s">
        <v>121</v>
      </c>
      <c r="H134" s="51">
        <v>1</v>
      </c>
      <c r="I134" s="52">
        <v>0.41666666666666669</v>
      </c>
      <c r="J134" s="52">
        <v>0.77083333333333337</v>
      </c>
      <c r="K134" s="27" t="str">
        <f>_xlfn.IFNA(VLOOKUP(E134,الاوردرات!$B$1:$C$600,2,0),"")</f>
        <v xml:space="preserve">بوا </v>
      </c>
      <c r="L134" s="63"/>
      <c r="N134" s="22">
        <f t="shared" si="5"/>
        <v>0.35416666666666669</v>
      </c>
      <c r="O134" s="23">
        <f>_xlfn.IFNA((VLOOKUP(F134,help!$C$2:$F$12,4,0))*(N134*24),"")</f>
        <v>274.47916666666663</v>
      </c>
      <c r="AP134" s="18">
        <f t="shared" si="6"/>
        <v>45169</v>
      </c>
    </row>
    <row r="135" spans="2:42" ht="33" x14ac:dyDescent="0.2">
      <c r="B135" s="14">
        <f>COUNTIFS($E$3:E135,تقرير!$E$4)</f>
        <v>0</v>
      </c>
      <c r="C135" s="48" t="s">
        <v>8</v>
      </c>
      <c r="D135" s="49">
        <v>45171</v>
      </c>
      <c r="E135" s="37">
        <v>14</v>
      </c>
      <c r="F135" s="50" t="s">
        <v>31</v>
      </c>
      <c r="G135" s="51" t="s">
        <v>192</v>
      </c>
      <c r="H135" s="51">
        <v>1</v>
      </c>
      <c r="I135" s="52">
        <v>0.60416666666666663</v>
      </c>
      <c r="J135" s="52">
        <v>0.72916666666666663</v>
      </c>
      <c r="K135" s="27" t="str">
        <f>_xlfn.IFNA(VLOOKUP(E135,الاوردرات!$B$1:$C$600,2,0),"")</f>
        <v xml:space="preserve">بوا </v>
      </c>
      <c r="L135" s="63"/>
      <c r="N135" s="22">
        <f t="shared" si="5"/>
        <v>0.125</v>
      </c>
      <c r="O135" s="23">
        <f>_xlfn.IFNA((VLOOKUP(F135,help!$C$2:$F$12,4,0))*(N135*24),"")</f>
        <v>96.875</v>
      </c>
      <c r="AP135" s="18">
        <f t="shared" si="6"/>
        <v>45171</v>
      </c>
    </row>
    <row r="136" spans="2:42" ht="33" x14ac:dyDescent="0.2">
      <c r="B136" s="14">
        <f>COUNTIFS($E$3:E136,تقرير!$E$4)</f>
        <v>0</v>
      </c>
      <c r="C136" s="48" t="s">
        <v>8</v>
      </c>
      <c r="D136" s="49">
        <v>45171</v>
      </c>
      <c r="E136" s="37">
        <v>14</v>
      </c>
      <c r="F136" s="50" t="s">
        <v>31</v>
      </c>
      <c r="G136" s="51" t="s">
        <v>38</v>
      </c>
      <c r="H136" s="51">
        <v>1</v>
      </c>
      <c r="I136" s="52">
        <v>0.79166666666666663</v>
      </c>
      <c r="J136" s="52">
        <v>0.82291666666666663</v>
      </c>
      <c r="K136" s="27" t="str">
        <f>_xlfn.IFNA(VLOOKUP(E136,الاوردرات!$B$1:$C$600,2,0),"")</f>
        <v xml:space="preserve">بوا </v>
      </c>
      <c r="L136" s="63"/>
      <c r="N136" s="22">
        <f t="shared" si="5"/>
        <v>3.125E-2</v>
      </c>
      <c r="O136" s="23">
        <f>_xlfn.IFNA((VLOOKUP(F136,help!$C$2:$F$12,4,0))*(N136*24),"")</f>
        <v>24.21875</v>
      </c>
      <c r="AP136" s="18">
        <f t="shared" si="6"/>
        <v>45171</v>
      </c>
    </row>
    <row r="137" spans="2:42" ht="33" x14ac:dyDescent="0.2">
      <c r="B137" s="14">
        <f>COUNTIFS($E$3:E137,تقرير!$E$4)</f>
        <v>0</v>
      </c>
      <c r="C137" s="48" t="s">
        <v>8</v>
      </c>
      <c r="D137" s="49">
        <v>45171</v>
      </c>
      <c r="E137" s="37">
        <v>14</v>
      </c>
      <c r="F137" s="50" t="s">
        <v>33</v>
      </c>
      <c r="G137" s="51" t="s">
        <v>169</v>
      </c>
      <c r="H137" s="51">
        <v>1</v>
      </c>
      <c r="I137" s="52">
        <v>0.41666666666666669</v>
      </c>
      <c r="J137" s="52">
        <v>0.46875</v>
      </c>
      <c r="K137" s="27" t="str">
        <f>_xlfn.IFNA(VLOOKUP(E137,الاوردرات!$B$1:$C$600,2,0),"")</f>
        <v xml:space="preserve">بوا </v>
      </c>
      <c r="L137" s="63"/>
      <c r="N137" s="22">
        <f t="shared" si="5"/>
        <v>5.2083333333333315E-2</v>
      </c>
      <c r="O137" s="23">
        <f>_xlfn.IFNA((VLOOKUP(F137,help!$C$2:$F$12,4,0))*(N137*24),"")</f>
        <v>40.364583333333314</v>
      </c>
      <c r="AP137" s="18">
        <f t="shared" si="6"/>
        <v>45171</v>
      </c>
    </row>
    <row r="138" spans="2:42" ht="33" x14ac:dyDescent="0.2">
      <c r="B138" s="14">
        <f>COUNTIFS($E$3:E138,تقرير!$E$4)</f>
        <v>0</v>
      </c>
      <c r="C138" s="48" t="s">
        <v>9</v>
      </c>
      <c r="D138" s="49">
        <v>45172</v>
      </c>
      <c r="E138" s="37">
        <v>14</v>
      </c>
      <c r="F138" s="50" t="s">
        <v>51</v>
      </c>
      <c r="G138" s="51" t="s">
        <v>36</v>
      </c>
      <c r="H138" s="51">
        <v>1</v>
      </c>
      <c r="I138" s="52">
        <v>0.4375</v>
      </c>
      <c r="J138" s="52">
        <v>0.71875</v>
      </c>
      <c r="K138" s="27" t="str">
        <f>_xlfn.IFNA(VLOOKUP(E138,الاوردرات!$B$1:$C$600,2,0),"")</f>
        <v xml:space="preserve">بوا </v>
      </c>
      <c r="L138" s="63"/>
      <c r="N138" s="22">
        <f t="shared" si="5"/>
        <v>0.28125</v>
      </c>
      <c r="O138" s="23">
        <f>_xlfn.IFNA((VLOOKUP(F138,help!$C$2:$F$12,4,0))*(N138*24),"")</f>
        <v>182.8125</v>
      </c>
      <c r="AP138" s="18">
        <f t="shared" si="6"/>
        <v>45172</v>
      </c>
    </row>
    <row r="139" spans="2:42" ht="33" x14ac:dyDescent="0.2">
      <c r="B139" s="14">
        <f>COUNTIFS($E$3:E139,تقرير!$E$4)</f>
        <v>0</v>
      </c>
      <c r="C139" s="48" t="s">
        <v>9</v>
      </c>
      <c r="D139" s="49">
        <v>45172</v>
      </c>
      <c r="E139" s="37">
        <v>14</v>
      </c>
      <c r="F139" s="50" t="s">
        <v>32</v>
      </c>
      <c r="G139" s="51" t="s">
        <v>36</v>
      </c>
      <c r="H139" s="51">
        <v>1</v>
      </c>
      <c r="I139" s="52">
        <v>0.4375</v>
      </c>
      <c r="J139" s="52">
        <v>0.71875</v>
      </c>
      <c r="K139" s="27" t="str">
        <f>_xlfn.IFNA(VLOOKUP(E139,الاوردرات!$B$1:$C$600,2,0),"")</f>
        <v xml:space="preserve">بوا </v>
      </c>
      <c r="L139" s="63"/>
      <c r="N139" s="22">
        <f t="shared" si="5"/>
        <v>0.28125</v>
      </c>
      <c r="O139" s="23">
        <f>_xlfn.IFNA((VLOOKUP(F139,help!$C$2:$F$12,4,0))*(N139*24),"")</f>
        <v>182.8125</v>
      </c>
      <c r="AP139" s="18">
        <f t="shared" si="6"/>
        <v>45172</v>
      </c>
    </row>
    <row r="140" spans="2:42" ht="33" x14ac:dyDescent="0.2">
      <c r="B140" s="14">
        <f>COUNTIFS($E$3:E140,تقرير!$E$4)</f>
        <v>0</v>
      </c>
      <c r="C140" s="48" t="s">
        <v>9</v>
      </c>
      <c r="D140" s="49">
        <v>45172</v>
      </c>
      <c r="E140" s="37">
        <v>14</v>
      </c>
      <c r="F140" s="50" t="s">
        <v>33</v>
      </c>
      <c r="G140" s="51" t="s">
        <v>177</v>
      </c>
      <c r="H140" s="51">
        <v>1</v>
      </c>
      <c r="I140" s="52">
        <v>0.45833333333333331</v>
      </c>
      <c r="J140" s="52">
        <v>0.66666666666666663</v>
      </c>
      <c r="K140" s="27" t="str">
        <f>_xlfn.IFNA(VLOOKUP(E140,الاوردرات!$B$1:$C$600,2,0),"")</f>
        <v xml:space="preserve">بوا </v>
      </c>
      <c r="L140" s="63"/>
      <c r="N140" s="22">
        <f t="shared" si="5"/>
        <v>0.20833333333333331</v>
      </c>
      <c r="O140" s="23">
        <f>_xlfn.IFNA((VLOOKUP(F140,help!$C$2:$F$12,4,0))*(N140*24),"")</f>
        <v>161.45833333333331</v>
      </c>
      <c r="AP140" s="18">
        <f t="shared" si="6"/>
        <v>45172</v>
      </c>
    </row>
    <row r="141" spans="2:42" ht="33" x14ac:dyDescent="0.2">
      <c r="B141" s="14">
        <f>COUNTIFS($E$3:E141,تقرير!$E$4)</f>
        <v>0</v>
      </c>
      <c r="C141" s="48" t="s">
        <v>9</v>
      </c>
      <c r="D141" s="49">
        <v>45172</v>
      </c>
      <c r="E141" s="37">
        <v>14</v>
      </c>
      <c r="F141" s="50" t="s">
        <v>31</v>
      </c>
      <c r="G141" s="51" t="s">
        <v>121</v>
      </c>
      <c r="H141" s="51">
        <v>1</v>
      </c>
      <c r="I141" s="52">
        <v>0.40625</v>
      </c>
      <c r="J141" s="52">
        <v>0.5</v>
      </c>
      <c r="K141" s="27" t="str">
        <f>_xlfn.IFNA(VLOOKUP(E141,الاوردرات!$B$1:$C$600,2,0),"")</f>
        <v xml:space="preserve">بوا </v>
      </c>
      <c r="L141" s="63"/>
      <c r="N141" s="22">
        <f t="shared" si="5"/>
        <v>9.375E-2</v>
      </c>
      <c r="O141" s="23">
        <f>_xlfn.IFNA((VLOOKUP(F141,help!$C$2:$F$12,4,0))*(N141*24),"")</f>
        <v>72.65625</v>
      </c>
      <c r="AP141" s="18">
        <f t="shared" si="6"/>
        <v>45172</v>
      </c>
    </row>
    <row r="142" spans="2:42" ht="33" x14ac:dyDescent="0.2">
      <c r="B142" s="14">
        <f>COUNTIFS($E$3:E142,تقرير!$E$4)</f>
        <v>0</v>
      </c>
      <c r="C142" s="48" t="s">
        <v>12</v>
      </c>
      <c r="D142" s="49">
        <v>45175</v>
      </c>
      <c r="E142" s="37">
        <v>14</v>
      </c>
      <c r="F142" s="50" t="s">
        <v>120</v>
      </c>
      <c r="G142" s="51" t="s">
        <v>156</v>
      </c>
      <c r="H142" s="51">
        <v>1</v>
      </c>
      <c r="I142" s="52">
        <v>0.5625</v>
      </c>
      <c r="J142" s="52">
        <v>0.79166666666666663</v>
      </c>
      <c r="K142" s="27" t="str">
        <f>_xlfn.IFNA(VLOOKUP(E142,الاوردرات!$B$1:$C$600,2,0),"")</f>
        <v xml:space="preserve">بوا </v>
      </c>
      <c r="L142" s="63"/>
      <c r="N142" s="22">
        <f t="shared" si="5"/>
        <v>0.22916666666666663</v>
      </c>
      <c r="O142" s="23">
        <v>250</v>
      </c>
      <c r="AP142" s="18">
        <f t="shared" si="6"/>
        <v>45175</v>
      </c>
    </row>
    <row r="143" spans="2:42" ht="33" x14ac:dyDescent="0.2">
      <c r="B143" s="14">
        <f>COUNTIFS($E$3:E143,تقرير!$E$4)</f>
        <v>0</v>
      </c>
      <c r="C143" s="48" t="s">
        <v>13</v>
      </c>
      <c r="D143" s="49">
        <v>45176</v>
      </c>
      <c r="E143" s="37">
        <v>14</v>
      </c>
      <c r="F143" s="50" t="s">
        <v>120</v>
      </c>
      <c r="G143" s="51" t="s">
        <v>155</v>
      </c>
      <c r="H143" s="51">
        <v>1</v>
      </c>
      <c r="I143" s="52">
        <v>0.45833333333333331</v>
      </c>
      <c r="J143" s="52">
        <v>0.66666666666666663</v>
      </c>
      <c r="K143" s="27" t="str">
        <f>_xlfn.IFNA(VLOOKUP(E143,الاوردرات!$B$1:$C$600,2,0),"")</f>
        <v xml:space="preserve">بوا </v>
      </c>
      <c r="L143" s="63"/>
      <c r="N143" s="22">
        <f t="shared" si="5"/>
        <v>0.20833333333333331</v>
      </c>
      <c r="O143" s="23">
        <v>250</v>
      </c>
      <c r="AP143" s="18">
        <f t="shared" si="6"/>
        <v>45176</v>
      </c>
    </row>
    <row r="144" spans="2:42" ht="33" x14ac:dyDescent="0.2">
      <c r="B144" s="14">
        <f>COUNTIFS($E$3:E144,تقرير!$E$4)</f>
        <v>0</v>
      </c>
      <c r="C144" s="48" t="s">
        <v>9</v>
      </c>
      <c r="D144" s="49">
        <v>45179</v>
      </c>
      <c r="E144" s="37">
        <v>14</v>
      </c>
      <c r="F144" s="50" t="s">
        <v>120</v>
      </c>
      <c r="G144" s="51" t="s">
        <v>193</v>
      </c>
      <c r="H144" s="51">
        <v>1</v>
      </c>
      <c r="I144" s="52">
        <v>0.48958333333333331</v>
      </c>
      <c r="J144" s="52">
        <v>0.52083333333333337</v>
      </c>
      <c r="K144" s="27" t="str">
        <f>_xlfn.IFNA(VLOOKUP(E144,الاوردرات!$B$1:$C$600,2,0),"")</f>
        <v xml:space="preserve">بوا </v>
      </c>
      <c r="L144" s="63"/>
      <c r="N144" s="22">
        <f t="shared" si="5"/>
        <v>3.1250000000000056E-2</v>
      </c>
      <c r="O144" s="23">
        <v>200</v>
      </c>
      <c r="AP144" s="18">
        <f t="shared" si="6"/>
        <v>45179</v>
      </c>
    </row>
    <row r="145" spans="2:42" ht="33" x14ac:dyDescent="0.2">
      <c r="B145" s="14">
        <f>COUNTIFS($E$3:E145,تقرير!$E$4)</f>
        <v>0</v>
      </c>
      <c r="C145" s="48" t="s">
        <v>13</v>
      </c>
      <c r="D145" s="49">
        <v>45183</v>
      </c>
      <c r="E145" s="37">
        <v>14</v>
      </c>
      <c r="F145" s="50" t="s">
        <v>33</v>
      </c>
      <c r="G145" s="51" t="s">
        <v>160</v>
      </c>
      <c r="H145" s="51">
        <v>1</v>
      </c>
      <c r="I145" s="52">
        <v>0.5</v>
      </c>
      <c r="J145" s="52">
        <v>0.79166666666666663</v>
      </c>
      <c r="K145" s="27" t="str">
        <f>_xlfn.IFNA(VLOOKUP(E145,الاوردرات!$B$1:$C$600,2,0),"")</f>
        <v xml:space="preserve">بوا </v>
      </c>
      <c r="L145" s="63"/>
      <c r="N145" s="22">
        <f t="shared" si="5"/>
        <v>0.29166666666666663</v>
      </c>
      <c r="O145" s="23">
        <f>_xlfn.IFNA((VLOOKUP(F145,help!$C$2:$F$12,4,0))*(N145*24),"")</f>
        <v>226.04166666666663</v>
      </c>
      <c r="AP145" s="18">
        <f t="shared" si="6"/>
        <v>45183</v>
      </c>
    </row>
    <row r="146" spans="2:42" ht="33" x14ac:dyDescent="0.2">
      <c r="B146" s="14">
        <f>COUNTIFS($E$3:E146,تقرير!$E$4)</f>
        <v>0</v>
      </c>
      <c r="C146" s="48" t="s">
        <v>13</v>
      </c>
      <c r="D146" s="49">
        <v>45183</v>
      </c>
      <c r="E146" s="37">
        <v>14</v>
      </c>
      <c r="F146" s="50" t="s">
        <v>31</v>
      </c>
      <c r="G146" s="51" t="s">
        <v>192</v>
      </c>
      <c r="H146" s="51">
        <v>1</v>
      </c>
      <c r="I146" s="52">
        <v>0.52083333333333337</v>
      </c>
      <c r="J146" s="52">
        <v>0.54166666666666663</v>
      </c>
      <c r="K146" s="27" t="str">
        <f>_xlfn.IFNA(VLOOKUP(E146,الاوردرات!$B$1:$C$600,2,0),"")</f>
        <v xml:space="preserve">بوا </v>
      </c>
      <c r="L146" s="63"/>
      <c r="N146" s="22">
        <f t="shared" si="5"/>
        <v>2.0833333333333259E-2</v>
      </c>
      <c r="O146" s="23">
        <f>_xlfn.IFNA((VLOOKUP(F146,help!$C$2:$F$12,4,0))*(N146*24),"")</f>
        <v>16.145833333333275</v>
      </c>
      <c r="AP146" s="18">
        <f t="shared" si="6"/>
        <v>45183</v>
      </c>
    </row>
    <row r="147" spans="2:42" ht="33" x14ac:dyDescent="0.2">
      <c r="B147" s="14">
        <f>COUNTIFS($E$3:E147,تقرير!$E$4)</f>
        <v>0</v>
      </c>
      <c r="C147" s="48" t="s">
        <v>12</v>
      </c>
      <c r="D147" s="49">
        <v>45168</v>
      </c>
      <c r="E147" s="37">
        <v>16</v>
      </c>
      <c r="F147" s="50" t="s">
        <v>31</v>
      </c>
      <c r="G147" s="51" t="s">
        <v>35</v>
      </c>
      <c r="H147" s="51">
        <v>1</v>
      </c>
      <c r="I147" s="52">
        <v>0.41666666666666669</v>
      </c>
      <c r="J147" s="52">
        <v>0.45833333333333331</v>
      </c>
      <c r="K147" s="27" t="str">
        <f>_xlfn.IFNA(VLOOKUP(E147,الاوردرات!$B$1:$C$600,2,0),"")</f>
        <v xml:space="preserve">رو </v>
      </c>
      <c r="L147" s="63"/>
      <c r="N147" s="22">
        <f t="shared" si="5"/>
        <v>4.166666666666663E-2</v>
      </c>
      <c r="O147" s="23">
        <f>_xlfn.IFNA((VLOOKUP(F147,help!$C$2:$F$12,4,0))*(N147*24),"")</f>
        <v>32.291666666666636</v>
      </c>
      <c r="AP147" s="18">
        <f t="shared" si="6"/>
        <v>45168</v>
      </c>
    </row>
    <row r="148" spans="2:42" ht="33" x14ac:dyDescent="0.2">
      <c r="B148" s="14">
        <f>COUNTIFS($E$3:E148,تقرير!$E$4)</f>
        <v>0</v>
      </c>
      <c r="C148" s="48" t="s">
        <v>12</v>
      </c>
      <c r="D148" s="49">
        <v>45168</v>
      </c>
      <c r="E148" s="37">
        <v>16</v>
      </c>
      <c r="F148" s="50" t="s">
        <v>32</v>
      </c>
      <c r="G148" s="51" t="s">
        <v>37</v>
      </c>
      <c r="H148" s="51">
        <v>1</v>
      </c>
      <c r="I148" s="52">
        <v>0.71875</v>
      </c>
      <c r="J148" s="52">
        <v>0.83333333333333337</v>
      </c>
      <c r="K148" s="27" t="str">
        <f>_xlfn.IFNA(VLOOKUP(E148,الاوردرات!$B$1:$C$600,2,0),"")</f>
        <v xml:space="preserve">رو </v>
      </c>
      <c r="L148" s="63"/>
      <c r="N148" s="22">
        <f t="shared" si="5"/>
        <v>0.11458333333333337</v>
      </c>
      <c r="O148" s="23">
        <f>_xlfn.IFNA((VLOOKUP(F148,help!$C$2:$F$12,4,0))*(N148*24),"")</f>
        <v>74.479166666666686</v>
      </c>
      <c r="AP148" s="18">
        <f t="shared" si="6"/>
        <v>45168</v>
      </c>
    </row>
    <row r="149" spans="2:42" ht="33" x14ac:dyDescent="0.2">
      <c r="B149" s="14">
        <f>COUNTIFS($E$3:E149,تقرير!$E$4)</f>
        <v>0</v>
      </c>
      <c r="C149" s="48" t="s">
        <v>11</v>
      </c>
      <c r="D149" s="49">
        <v>45181</v>
      </c>
      <c r="E149" s="37">
        <v>16</v>
      </c>
      <c r="F149" s="50" t="s">
        <v>34</v>
      </c>
      <c r="G149" s="51" t="s">
        <v>42</v>
      </c>
      <c r="H149" s="51">
        <v>1</v>
      </c>
      <c r="I149" s="52">
        <v>0.4375</v>
      </c>
      <c r="J149" s="52">
        <v>0.47916666666666669</v>
      </c>
      <c r="K149" s="27" t="str">
        <f>_xlfn.IFNA(VLOOKUP(E149,الاوردرات!$B$1:$C$600,2,0),"")</f>
        <v xml:space="preserve">رو </v>
      </c>
      <c r="L149" s="63"/>
      <c r="N149" s="22">
        <f t="shared" si="5"/>
        <v>4.1666666666666685E-2</v>
      </c>
      <c r="O149" s="23">
        <f>_xlfn.IFNA((VLOOKUP(F149,help!$C$2:$F$12,4,0))*(N149*24),"")</f>
        <v>18.750000000000007</v>
      </c>
      <c r="AP149" s="18">
        <f t="shared" si="6"/>
        <v>45181</v>
      </c>
    </row>
    <row r="150" spans="2:42" ht="33" x14ac:dyDescent="0.2">
      <c r="B150" s="14">
        <f>COUNTIFS($E$3:E150,تقرير!$E$4)</f>
        <v>0</v>
      </c>
      <c r="C150" s="48" t="s">
        <v>11</v>
      </c>
      <c r="D150" s="49">
        <v>45181</v>
      </c>
      <c r="E150" s="37">
        <v>16</v>
      </c>
      <c r="F150" s="50" t="s">
        <v>33</v>
      </c>
      <c r="G150" s="51" t="s">
        <v>41</v>
      </c>
      <c r="H150" s="51">
        <v>1</v>
      </c>
      <c r="I150" s="52">
        <v>0.41666666666666669</v>
      </c>
      <c r="J150" s="52">
        <v>0.52083333333333337</v>
      </c>
      <c r="K150" s="27" t="str">
        <f>_xlfn.IFNA(VLOOKUP(E150,الاوردرات!$B$1:$C$600,2,0),"")</f>
        <v xml:space="preserve">رو </v>
      </c>
      <c r="L150" s="63"/>
      <c r="N150" s="22">
        <f t="shared" si="5"/>
        <v>0.10416666666666669</v>
      </c>
      <c r="O150" s="23">
        <f>_xlfn.IFNA((VLOOKUP(F150,help!$C$2:$F$12,4,0))*(N150*24),"")</f>
        <v>80.729166666666671</v>
      </c>
      <c r="AP150" s="18">
        <f t="shared" si="6"/>
        <v>45181</v>
      </c>
    </row>
    <row r="151" spans="2:42" ht="33" x14ac:dyDescent="0.2">
      <c r="B151" s="14">
        <f>COUNTIFS($E$3:E151,تقرير!$E$4)</f>
        <v>0</v>
      </c>
      <c r="C151" s="48" t="s">
        <v>11</v>
      </c>
      <c r="D151" s="49">
        <v>45181</v>
      </c>
      <c r="E151" s="37">
        <v>16</v>
      </c>
      <c r="F151" s="50" t="s">
        <v>32</v>
      </c>
      <c r="G151" s="51" t="s">
        <v>37</v>
      </c>
      <c r="H151" s="51">
        <v>1</v>
      </c>
      <c r="I151" s="52">
        <v>0.41666666666666669</v>
      </c>
      <c r="J151" s="52">
        <v>0.9375</v>
      </c>
      <c r="K151" s="27" t="str">
        <f>_xlfn.IFNA(VLOOKUP(E151,الاوردرات!$B$1:$C$600,2,0),"")</f>
        <v xml:space="preserve">رو </v>
      </c>
      <c r="L151" s="63"/>
      <c r="N151" s="22">
        <f t="shared" si="5"/>
        <v>0.52083333333333326</v>
      </c>
      <c r="O151" s="23">
        <f>_xlfn.IFNA((VLOOKUP(F151,help!$C$2:$F$12,4,0))*(N151*24),"")</f>
        <v>338.54166666666663</v>
      </c>
      <c r="AP151" s="18">
        <f t="shared" si="6"/>
        <v>45181</v>
      </c>
    </row>
    <row r="152" spans="2:42" ht="33" x14ac:dyDescent="0.2">
      <c r="B152" s="14">
        <f>COUNTIFS($E$3:E152,تقرير!$E$4)</f>
        <v>0</v>
      </c>
      <c r="C152" s="48" t="s">
        <v>13</v>
      </c>
      <c r="D152" s="49">
        <v>45176</v>
      </c>
      <c r="E152" s="37">
        <v>17</v>
      </c>
      <c r="F152" s="50" t="s">
        <v>34</v>
      </c>
      <c r="G152" s="51" t="s">
        <v>40</v>
      </c>
      <c r="H152" s="51">
        <v>1</v>
      </c>
      <c r="I152" s="52">
        <v>0.57291666666666663</v>
      </c>
      <c r="J152" s="52">
        <v>0.60416666666666663</v>
      </c>
      <c r="K152" s="27" t="str">
        <f>_xlfn.IFNA(VLOOKUP(E152,الاوردرات!$B$1:$C$600,2,0),"")</f>
        <v xml:space="preserve">ترابيزة مودرن </v>
      </c>
      <c r="L152" s="63"/>
      <c r="N152" s="22">
        <f t="shared" si="5"/>
        <v>3.125E-2</v>
      </c>
      <c r="O152" s="23">
        <f>_xlfn.IFNA((VLOOKUP(F152,help!$C$2:$F$12,4,0))*(N152*24),"")</f>
        <v>14.0625</v>
      </c>
      <c r="AP152" s="18">
        <f t="shared" si="6"/>
        <v>45176</v>
      </c>
    </row>
    <row r="153" spans="2:42" ht="33" x14ac:dyDescent="0.2">
      <c r="B153" s="14">
        <f>COUNTIFS($E$3:E153,تقرير!$E$4)</f>
        <v>0</v>
      </c>
      <c r="C153" s="48" t="s">
        <v>13</v>
      </c>
      <c r="D153" s="49">
        <v>45176</v>
      </c>
      <c r="E153" s="37">
        <v>17</v>
      </c>
      <c r="F153" s="50" t="s">
        <v>33</v>
      </c>
      <c r="G153" s="51" t="s">
        <v>121</v>
      </c>
      <c r="H153" s="51">
        <v>1</v>
      </c>
      <c r="I153" s="52">
        <v>0.6875</v>
      </c>
      <c r="J153" s="52">
        <v>0.72916666666666663</v>
      </c>
      <c r="K153" s="27" t="str">
        <f>_xlfn.IFNA(VLOOKUP(E153,الاوردرات!$B$1:$C$600,2,0),"")</f>
        <v xml:space="preserve">ترابيزة مودرن </v>
      </c>
      <c r="L153" s="63"/>
      <c r="N153" s="22">
        <f t="shared" si="5"/>
        <v>4.166666666666663E-2</v>
      </c>
      <c r="O153" s="23">
        <f>_xlfn.IFNA((VLOOKUP(F153,help!$C$2:$F$12,4,0))*(N153*24),"")</f>
        <v>32.291666666666636</v>
      </c>
      <c r="AP153" s="18">
        <f t="shared" si="6"/>
        <v>45176</v>
      </c>
    </row>
    <row r="154" spans="2:42" ht="33" x14ac:dyDescent="0.2">
      <c r="B154" s="14">
        <f>COUNTIFS($E$3:E154,تقرير!$E$4)</f>
        <v>0</v>
      </c>
      <c r="C154" s="48" t="s">
        <v>13</v>
      </c>
      <c r="D154" s="49">
        <v>45176</v>
      </c>
      <c r="E154" s="37">
        <v>17</v>
      </c>
      <c r="F154" s="50" t="s">
        <v>33</v>
      </c>
      <c r="G154" s="51" t="s">
        <v>49</v>
      </c>
      <c r="H154" s="51">
        <v>1</v>
      </c>
      <c r="I154" s="52">
        <v>0.76041666666666663</v>
      </c>
      <c r="J154" s="52">
        <v>0.78125</v>
      </c>
      <c r="K154" s="27" t="str">
        <f>_xlfn.IFNA(VLOOKUP(E154,الاوردرات!$B$1:$C$600,2,0),"")</f>
        <v xml:space="preserve">ترابيزة مودرن </v>
      </c>
      <c r="L154" s="63"/>
      <c r="N154" s="22">
        <f t="shared" si="5"/>
        <v>2.083333333333337E-2</v>
      </c>
      <c r="O154" s="23">
        <f>_xlfn.IFNA((VLOOKUP(F154,help!$C$2:$F$12,4,0))*(N154*24),"")</f>
        <v>16.145833333333361</v>
      </c>
      <c r="AP154" s="18">
        <f t="shared" si="6"/>
        <v>45176</v>
      </c>
    </row>
    <row r="155" spans="2:42" ht="33" x14ac:dyDescent="0.2">
      <c r="B155" s="14">
        <f>COUNTIFS($E$3:E155,تقرير!$E$4)</f>
        <v>0</v>
      </c>
      <c r="C155" s="48" t="s">
        <v>13</v>
      </c>
      <c r="D155" s="49">
        <v>45176</v>
      </c>
      <c r="E155" s="37">
        <v>17</v>
      </c>
      <c r="F155" s="50" t="s">
        <v>32</v>
      </c>
      <c r="G155" s="51" t="s">
        <v>49</v>
      </c>
      <c r="H155" s="51">
        <v>1</v>
      </c>
      <c r="I155" s="52">
        <v>0.77083333333333337</v>
      </c>
      <c r="J155" s="52">
        <v>0.78125</v>
      </c>
      <c r="K155" s="27" t="str">
        <f>_xlfn.IFNA(VLOOKUP(E155,الاوردرات!$B$1:$C$600,2,0),"")</f>
        <v xml:space="preserve">ترابيزة مودرن </v>
      </c>
      <c r="L155" s="63"/>
      <c r="N155" s="22">
        <f t="shared" si="5"/>
        <v>1.041666666666663E-2</v>
      </c>
      <c r="O155" s="23">
        <f>_xlfn.IFNA((VLOOKUP(F155,help!$C$2:$F$12,4,0))*(N155*24),"")</f>
        <v>6.7708333333333091</v>
      </c>
      <c r="AP155" s="18">
        <f t="shared" si="6"/>
        <v>45176</v>
      </c>
    </row>
    <row r="156" spans="2:42" ht="33" x14ac:dyDescent="0.2">
      <c r="B156" s="14">
        <f>COUNTIFS($E$3:E156,تقرير!$E$4)</f>
        <v>0</v>
      </c>
      <c r="C156" s="48" t="s">
        <v>13</v>
      </c>
      <c r="D156" s="49">
        <v>45176</v>
      </c>
      <c r="E156" s="37">
        <v>17</v>
      </c>
      <c r="F156" s="50" t="s">
        <v>31</v>
      </c>
      <c r="G156" s="51" t="s">
        <v>122</v>
      </c>
      <c r="H156" s="51">
        <v>1</v>
      </c>
      <c r="I156" s="52">
        <v>0.77083333333333337</v>
      </c>
      <c r="J156" s="52">
        <v>0.79166666666666663</v>
      </c>
      <c r="K156" s="27" t="str">
        <f>_xlfn.IFNA(VLOOKUP(E156,الاوردرات!$B$1:$C$600,2,0),"")</f>
        <v xml:space="preserve">ترابيزة مودرن </v>
      </c>
      <c r="L156" s="63"/>
      <c r="N156" s="22">
        <f t="shared" si="5"/>
        <v>2.0833333333333259E-2</v>
      </c>
      <c r="O156" s="23">
        <f>_xlfn.IFNA((VLOOKUP(F156,help!$C$2:$F$12,4,0))*(N156*24),"")</f>
        <v>16.145833333333275</v>
      </c>
      <c r="AP156" s="18">
        <f t="shared" si="6"/>
        <v>45176</v>
      </c>
    </row>
    <row r="157" spans="2:42" ht="33" x14ac:dyDescent="0.2">
      <c r="B157" s="14">
        <f>COUNTIFS($E$3:E157,تقرير!$E$4)</f>
        <v>0</v>
      </c>
      <c r="C157" s="48" t="s">
        <v>8</v>
      </c>
      <c r="D157" s="49">
        <v>45178</v>
      </c>
      <c r="E157" s="37">
        <v>17</v>
      </c>
      <c r="F157" s="50" t="s">
        <v>51</v>
      </c>
      <c r="G157" s="51" t="s">
        <v>168</v>
      </c>
      <c r="H157" s="51">
        <v>1</v>
      </c>
      <c r="I157" s="52">
        <v>0.39583333333333331</v>
      </c>
      <c r="J157" s="52">
        <v>0.66666666666666663</v>
      </c>
      <c r="K157" s="27" t="str">
        <f>_xlfn.IFNA(VLOOKUP(E157,الاوردرات!$B$1:$C$600,2,0),"")</f>
        <v xml:space="preserve">ترابيزة مودرن </v>
      </c>
      <c r="L157" s="63"/>
      <c r="N157" s="22">
        <f t="shared" si="5"/>
        <v>0.27083333333333331</v>
      </c>
      <c r="O157" s="23">
        <f>_xlfn.IFNA((VLOOKUP(F157,help!$C$2:$F$12,4,0))*(N157*24),"")</f>
        <v>176.04166666666666</v>
      </c>
      <c r="AP157" s="18">
        <f t="shared" si="6"/>
        <v>45178</v>
      </c>
    </row>
    <row r="158" spans="2:42" ht="33" x14ac:dyDescent="0.2">
      <c r="B158" s="14">
        <f>COUNTIFS($E$3:E158,تقرير!$E$4)</f>
        <v>0</v>
      </c>
      <c r="C158" s="48" t="s">
        <v>10</v>
      </c>
      <c r="D158" s="49">
        <v>45180</v>
      </c>
      <c r="E158" s="37">
        <v>17</v>
      </c>
      <c r="F158" s="50" t="s">
        <v>33</v>
      </c>
      <c r="G158" s="51" t="s">
        <v>41</v>
      </c>
      <c r="H158" s="51">
        <v>1</v>
      </c>
      <c r="I158" s="52">
        <v>0.41666666666666669</v>
      </c>
      <c r="J158" s="52">
        <v>0.60416666666666663</v>
      </c>
      <c r="K158" s="27" t="str">
        <f>_xlfn.IFNA(VLOOKUP(E158,الاوردرات!$B$1:$C$600,2,0),"")</f>
        <v xml:space="preserve">ترابيزة مودرن </v>
      </c>
      <c r="L158" s="63"/>
      <c r="N158" s="22">
        <f t="shared" si="5"/>
        <v>0.18749999999999994</v>
      </c>
      <c r="O158" s="23">
        <f>_xlfn.IFNA((VLOOKUP(F158,help!$C$2:$F$12,4,0))*(N158*24),"")</f>
        <v>145.31249999999994</v>
      </c>
      <c r="AP158" s="18">
        <f t="shared" si="6"/>
        <v>45180</v>
      </c>
    </row>
    <row r="159" spans="2:42" ht="33" x14ac:dyDescent="0.2">
      <c r="B159" s="14">
        <f>COUNTIFS($E$3:E159,تقرير!$E$4)</f>
        <v>0</v>
      </c>
      <c r="C159" s="48" t="s">
        <v>11</v>
      </c>
      <c r="D159" s="49">
        <v>45181</v>
      </c>
      <c r="E159" s="37">
        <v>18</v>
      </c>
      <c r="F159" s="50" t="s">
        <v>31</v>
      </c>
      <c r="G159" s="51" t="s">
        <v>35</v>
      </c>
      <c r="H159" s="51">
        <v>1</v>
      </c>
      <c r="I159" s="52">
        <v>0.41666666666666669</v>
      </c>
      <c r="J159" s="52">
        <v>0.47916666666666669</v>
      </c>
      <c r="K159" s="27" t="str">
        <f>_xlfn.IFNA(VLOOKUP(E159,الاوردرات!$B$1:$C$600,2,0),"")</f>
        <v xml:space="preserve">رو + فالي </v>
      </c>
      <c r="L159" s="63"/>
      <c r="N159" s="22">
        <f t="shared" si="5"/>
        <v>6.25E-2</v>
      </c>
      <c r="O159" s="23">
        <f>_xlfn.IFNA((VLOOKUP(F159,help!$C$2:$F$12,4,0))*(N159*24),"")</f>
        <v>48.4375</v>
      </c>
      <c r="AP159" s="18">
        <f t="shared" si="6"/>
        <v>45181</v>
      </c>
    </row>
    <row r="160" spans="2:42" ht="33" x14ac:dyDescent="0.2">
      <c r="B160" s="14">
        <f>COUNTIFS($E$3:E160,تقرير!$E$4)</f>
        <v>0</v>
      </c>
      <c r="C160" s="48" t="s">
        <v>12</v>
      </c>
      <c r="D160" s="49">
        <v>45182</v>
      </c>
      <c r="E160" s="37">
        <v>18</v>
      </c>
      <c r="F160" s="50" t="s">
        <v>252</v>
      </c>
      <c r="G160" s="51" t="s">
        <v>253</v>
      </c>
      <c r="H160" s="51">
        <v>1</v>
      </c>
      <c r="I160" s="52">
        <v>0.48958333333333331</v>
      </c>
      <c r="J160" s="52">
        <v>0.54166666666666663</v>
      </c>
      <c r="K160" s="27" t="str">
        <f>_xlfn.IFNA(VLOOKUP(E160,الاوردرات!$B$1:$C$600,2,0),"")</f>
        <v xml:space="preserve">رو + فالي </v>
      </c>
      <c r="L160" s="63"/>
      <c r="N160" s="22">
        <f t="shared" si="5"/>
        <v>5.2083333333333315E-2</v>
      </c>
      <c r="O160" s="23">
        <f>_xlfn.IFNA((VLOOKUP(F160,help!$C$2:$F$12,4,0))*(N160*24),"")</f>
        <v>33.85416666666665</v>
      </c>
      <c r="AP160" s="18">
        <f t="shared" si="6"/>
        <v>45182</v>
      </c>
    </row>
    <row r="161" spans="2:42" ht="33" x14ac:dyDescent="0.2">
      <c r="B161" s="14">
        <f>COUNTIFS($E$3:E161,تقرير!$E$4)</f>
        <v>0</v>
      </c>
      <c r="C161" s="48" t="s">
        <v>12</v>
      </c>
      <c r="D161" s="49">
        <v>45182</v>
      </c>
      <c r="E161" s="37">
        <v>18</v>
      </c>
      <c r="F161" s="50" t="s">
        <v>51</v>
      </c>
      <c r="G161" s="51" t="s">
        <v>253</v>
      </c>
      <c r="H161" s="51">
        <v>1</v>
      </c>
      <c r="I161" s="52">
        <v>0.48958333333333331</v>
      </c>
      <c r="J161" s="52">
        <v>0.54166666666666663</v>
      </c>
      <c r="K161" s="27" t="str">
        <f>_xlfn.IFNA(VLOOKUP(E161,الاوردرات!$B$1:$C$600,2,0),"")</f>
        <v xml:space="preserve">رو + فالي </v>
      </c>
      <c r="L161" s="63"/>
      <c r="N161" s="22">
        <f t="shared" si="5"/>
        <v>5.2083333333333315E-2</v>
      </c>
      <c r="O161" s="23">
        <f>_xlfn.IFNA((VLOOKUP(F161,help!$C$2:$F$12,4,0))*(N161*24),"")</f>
        <v>33.85416666666665</v>
      </c>
      <c r="AP161" s="18">
        <f t="shared" si="6"/>
        <v>45182</v>
      </c>
    </row>
    <row r="162" spans="2:42" ht="33" x14ac:dyDescent="0.2">
      <c r="B162" s="14">
        <f>COUNTIFS($E$3:E162,تقرير!$E$4)</f>
        <v>0</v>
      </c>
      <c r="C162" s="48" t="s">
        <v>251</v>
      </c>
      <c r="D162" s="49">
        <v>45186</v>
      </c>
      <c r="E162" s="37">
        <v>18</v>
      </c>
      <c r="F162" s="50" t="s">
        <v>33</v>
      </c>
      <c r="G162" s="51" t="s">
        <v>41</v>
      </c>
      <c r="H162" s="51">
        <v>1</v>
      </c>
      <c r="I162" s="52">
        <v>0.47916666666666669</v>
      </c>
      <c r="J162" s="52">
        <v>0.58333333333333337</v>
      </c>
      <c r="K162" s="27" t="str">
        <f>_xlfn.IFNA(VLOOKUP(E162,الاوردرات!$B$1:$C$600,2,0),"")</f>
        <v xml:space="preserve">رو + فالي </v>
      </c>
      <c r="L162" s="63"/>
      <c r="N162" s="22">
        <f t="shared" si="5"/>
        <v>0.10416666666666669</v>
      </c>
      <c r="O162" s="23">
        <f>_xlfn.IFNA((VLOOKUP(F162,help!$C$2:$F$12,4,0))*(N162*24),"")</f>
        <v>80.729166666666671</v>
      </c>
      <c r="AP162" s="18">
        <f t="shared" si="6"/>
        <v>45186</v>
      </c>
    </row>
    <row r="163" spans="2:42" ht="33" x14ac:dyDescent="0.2">
      <c r="B163" s="14">
        <f>COUNTIFS($E$3:E163,تقرير!$E$4)</f>
        <v>0</v>
      </c>
      <c r="C163" s="48" t="s">
        <v>251</v>
      </c>
      <c r="D163" s="49">
        <v>45186</v>
      </c>
      <c r="E163" s="37">
        <v>18</v>
      </c>
      <c r="F163" s="50" t="s">
        <v>31</v>
      </c>
      <c r="G163" s="51" t="s">
        <v>42</v>
      </c>
      <c r="H163" s="51">
        <v>1</v>
      </c>
      <c r="I163" s="52">
        <v>0.5</v>
      </c>
      <c r="J163" s="52">
        <v>0.54166666666666663</v>
      </c>
      <c r="K163" s="27" t="str">
        <f>_xlfn.IFNA(VLOOKUP(E163,الاوردرات!$B$1:$C$600,2,0),"")</f>
        <v xml:space="preserve">رو + فالي </v>
      </c>
      <c r="L163" s="63"/>
      <c r="N163" s="22">
        <f t="shared" si="5"/>
        <v>4.166666666666663E-2</v>
      </c>
      <c r="O163" s="23">
        <f>_xlfn.IFNA((VLOOKUP(F163,help!$C$2:$F$12,4,0))*(N163*24),"")</f>
        <v>32.291666666666636</v>
      </c>
      <c r="AP163" s="18">
        <f t="shared" si="6"/>
        <v>45186</v>
      </c>
    </row>
    <row r="164" spans="2:42" ht="33" x14ac:dyDescent="0.2">
      <c r="B164" s="14">
        <f>COUNTIFS($E$3:E164,تقرير!$E$4)</f>
        <v>0</v>
      </c>
      <c r="C164" s="48" t="s">
        <v>13</v>
      </c>
      <c r="D164" s="49">
        <v>45176</v>
      </c>
      <c r="E164" s="37">
        <v>19</v>
      </c>
      <c r="F164" s="50" t="s">
        <v>34</v>
      </c>
      <c r="G164" s="51" t="s">
        <v>40</v>
      </c>
      <c r="H164" s="51">
        <v>1</v>
      </c>
      <c r="I164" s="52">
        <v>0.5</v>
      </c>
      <c r="J164" s="52">
        <v>0.54166666666666663</v>
      </c>
      <c r="K164" s="27" t="str">
        <f>_xlfn.IFNA(VLOOKUP(E164,الاوردرات!$B$1:$C$600,2,0),"")</f>
        <v xml:space="preserve">لافندر </v>
      </c>
      <c r="L164" s="63"/>
      <c r="N164" s="22">
        <f t="shared" si="5"/>
        <v>4.166666666666663E-2</v>
      </c>
      <c r="O164" s="23">
        <f>_xlfn.IFNA((VLOOKUP(F164,help!$C$2:$F$12,4,0))*(N164*24),"")</f>
        <v>18.749999999999982</v>
      </c>
      <c r="AP164" s="18">
        <f t="shared" si="6"/>
        <v>45176</v>
      </c>
    </row>
    <row r="165" spans="2:42" ht="33" x14ac:dyDescent="0.2">
      <c r="B165" s="14">
        <f>COUNTIFS($E$3:E165,تقرير!$E$4)</f>
        <v>0</v>
      </c>
      <c r="C165" s="48" t="s">
        <v>13</v>
      </c>
      <c r="D165" s="49">
        <v>45176</v>
      </c>
      <c r="E165" s="37">
        <v>19</v>
      </c>
      <c r="F165" s="50" t="s">
        <v>252</v>
      </c>
      <c r="G165" s="51" t="s">
        <v>255</v>
      </c>
      <c r="H165" s="51">
        <v>1</v>
      </c>
      <c r="I165" s="52">
        <v>0.66666666666666663</v>
      </c>
      <c r="J165" s="52">
        <v>0.77083333333333337</v>
      </c>
      <c r="K165" s="27" t="str">
        <f>_xlfn.IFNA(VLOOKUP(E165,الاوردرات!$B$1:$C$600,2,0),"")</f>
        <v xml:space="preserve">لافندر </v>
      </c>
      <c r="L165" s="63"/>
      <c r="N165" s="22">
        <f t="shared" si="5"/>
        <v>0.10416666666666674</v>
      </c>
      <c r="O165" s="23">
        <f>_xlfn.IFNA((VLOOKUP(F165,help!$C$2:$F$12,4,0))*(N165*24),"")</f>
        <v>67.708333333333385</v>
      </c>
      <c r="AP165" s="18">
        <f t="shared" si="6"/>
        <v>45176</v>
      </c>
    </row>
    <row r="166" spans="2:42" ht="33" x14ac:dyDescent="0.2">
      <c r="B166" s="14">
        <f>COUNTIFS($E$3:E166,تقرير!$E$4)</f>
        <v>0</v>
      </c>
      <c r="C166" s="48" t="s">
        <v>13</v>
      </c>
      <c r="D166" s="49">
        <v>45176</v>
      </c>
      <c r="E166" s="37">
        <v>19</v>
      </c>
      <c r="F166" s="50" t="s">
        <v>31</v>
      </c>
      <c r="G166" s="51" t="s">
        <v>254</v>
      </c>
      <c r="H166" s="51">
        <v>1</v>
      </c>
      <c r="I166" s="52">
        <v>0.47222222222222227</v>
      </c>
      <c r="J166" s="52">
        <v>0.53125</v>
      </c>
      <c r="K166" s="27" t="str">
        <f>_xlfn.IFNA(VLOOKUP(E166,الاوردرات!$B$1:$C$600,2,0),"")</f>
        <v xml:space="preserve">لافندر </v>
      </c>
      <c r="L166" s="63"/>
      <c r="N166" s="22">
        <f t="shared" si="5"/>
        <v>5.9027777777777735E-2</v>
      </c>
      <c r="O166" s="23">
        <f>_xlfn.IFNA((VLOOKUP(F166,help!$C$2:$F$12,4,0))*(N166*24),"")</f>
        <v>45.746527777777743</v>
      </c>
      <c r="AP166" s="18">
        <f t="shared" si="6"/>
        <v>45176</v>
      </c>
    </row>
    <row r="167" spans="2:42" ht="33" x14ac:dyDescent="0.2">
      <c r="B167" s="14">
        <f>COUNTIFS($E$3:E167,تقرير!$E$4)</f>
        <v>0</v>
      </c>
      <c r="C167" s="48" t="s">
        <v>13</v>
      </c>
      <c r="D167" s="49">
        <v>45176</v>
      </c>
      <c r="E167" s="37">
        <v>19</v>
      </c>
      <c r="F167" s="50" t="s">
        <v>51</v>
      </c>
      <c r="G167" s="51" t="s">
        <v>255</v>
      </c>
      <c r="H167" s="51">
        <v>1</v>
      </c>
      <c r="I167" s="52">
        <v>0.72916666666666663</v>
      </c>
      <c r="J167" s="52">
        <v>0.77083333333333337</v>
      </c>
      <c r="K167" s="27" t="str">
        <f>_xlfn.IFNA(VLOOKUP(E167,الاوردرات!$B$1:$C$600,2,0),"")</f>
        <v xml:space="preserve">لافندر </v>
      </c>
      <c r="L167" s="63"/>
      <c r="N167" s="22">
        <f t="shared" si="5"/>
        <v>4.1666666666666741E-2</v>
      </c>
      <c r="O167" s="23">
        <f>_xlfn.IFNA((VLOOKUP(F167,help!$C$2:$F$12,4,0))*(N167*24),"")</f>
        <v>27.083333333333382</v>
      </c>
      <c r="AP167" s="18">
        <f t="shared" si="6"/>
        <v>45176</v>
      </c>
    </row>
    <row r="168" spans="2:42" ht="33" x14ac:dyDescent="0.2">
      <c r="B168" s="14">
        <f>COUNTIFS($E$3:E168,تقرير!$E$4)</f>
        <v>0</v>
      </c>
      <c r="C168" s="48" t="s">
        <v>13</v>
      </c>
      <c r="D168" s="49">
        <v>45176</v>
      </c>
      <c r="E168" s="37">
        <v>19</v>
      </c>
      <c r="F168" s="50" t="s">
        <v>31</v>
      </c>
      <c r="G168" s="51" t="s">
        <v>122</v>
      </c>
      <c r="H168" s="51">
        <v>1</v>
      </c>
      <c r="I168" s="52">
        <v>0.72916666666666663</v>
      </c>
      <c r="J168" s="52">
        <v>0.77083333333333337</v>
      </c>
      <c r="K168" s="27" t="str">
        <f>_xlfn.IFNA(VLOOKUP(E168,الاوردرات!$B$1:$C$600,2,0),"")</f>
        <v xml:space="preserve">لافندر </v>
      </c>
      <c r="L168" s="63"/>
      <c r="N168" s="22">
        <f t="shared" si="5"/>
        <v>4.1666666666666741E-2</v>
      </c>
      <c r="O168" s="23">
        <f>_xlfn.IFNA((VLOOKUP(F168,help!$C$2:$F$12,4,0))*(N168*24),"")</f>
        <v>32.291666666666721</v>
      </c>
      <c r="AP168" s="18">
        <f t="shared" si="6"/>
        <v>45176</v>
      </c>
    </row>
    <row r="169" spans="2:42" ht="33" x14ac:dyDescent="0.2">
      <c r="B169" s="14">
        <f>COUNTIFS($E$3:E169,تقرير!$E$4)</f>
        <v>0</v>
      </c>
      <c r="C169" s="48" t="s">
        <v>251</v>
      </c>
      <c r="D169" s="49">
        <v>45179</v>
      </c>
      <c r="E169" s="37">
        <v>19</v>
      </c>
      <c r="F169" s="50" t="s">
        <v>252</v>
      </c>
      <c r="G169" s="51" t="s">
        <v>168</v>
      </c>
      <c r="H169" s="51">
        <v>1</v>
      </c>
      <c r="I169" s="52">
        <v>0.52083333333333337</v>
      </c>
      <c r="J169" s="52">
        <v>0.80208333333333337</v>
      </c>
      <c r="K169" s="27" t="str">
        <f>_xlfn.IFNA(VLOOKUP(E169,الاوردرات!$B$1:$C$600,2,0),"")</f>
        <v xml:space="preserve">لافندر </v>
      </c>
      <c r="L169" s="63"/>
      <c r="N169" s="22">
        <f t="shared" si="5"/>
        <v>0.28125</v>
      </c>
      <c r="O169" s="23">
        <f>_xlfn.IFNA((VLOOKUP(F169,help!$C$2:$F$12,4,0))*(N169*24),"")</f>
        <v>182.8125</v>
      </c>
      <c r="AP169" s="18">
        <f t="shared" si="6"/>
        <v>45179</v>
      </c>
    </row>
    <row r="170" spans="2:42" ht="33" x14ac:dyDescent="0.2">
      <c r="B170" s="14">
        <f>COUNTIFS($E$3:E170,تقرير!$E$4)</f>
        <v>0</v>
      </c>
      <c r="C170" s="48" t="s">
        <v>251</v>
      </c>
      <c r="D170" s="49">
        <v>45179</v>
      </c>
      <c r="E170" s="37">
        <v>19</v>
      </c>
      <c r="F170" s="50" t="s">
        <v>34</v>
      </c>
      <c r="G170" s="51" t="s">
        <v>168</v>
      </c>
      <c r="H170" s="51">
        <v>1</v>
      </c>
      <c r="I170" s="52">
        <v>0.39583333333333331</v>
      </c>
      <c r="J170" s="52">
        <v>0.72916666666666663</v>
      </c>
      <c r="K170" s="27" t="str">
        <f>_xlfn.IFNA(VLOOKUP(E170,الاوردرات!$B$1:$C$600,2,0),"")</f>
        <v xml:space="preserve">لافندر </v>
      </c>
      <c r="L170" s="63"/>
      <c r="N170" s="22">
        <f t="shared" si="5"/>
        <v>0.33333333333333331</v>
      </c>
      <c r="O170" s="23">
        <f>_xlfn.IFNA((VLOOKUP(F170,help!$C$2:$F$12,4,0))*(N170*24),"")</f>
        <v>150</v>
      </c>
      <c r="AP170" s="18">
        <f t="shared" si="6"/>
        <v>45179</v>
      </c>
    </row>
    <row r="171" spans="2:42" ht="33" x14ac:dyDescent="0.2">
      <c r="B171" s="14">
        <f>COUNTIFS($E$3:E171,تقرير!$E$4)</f>
        <v>0</v>
      </c>
      <c r="C171" s="48" t="s">
        <v>251</v>
      </c>
      <c r="D171" s="49">
        <v>45179</v>
      </c>
      <c r="E171" s="37">
        <v>19</v>
      </c>
      <c r="F171" s="50" t="s">
        <v>31</v>
      </c>
      <c r="G171" s="51" t="s">
        <v>168</v>
      </c>
      <c r="H171" s="51">
        <v>1</v>
      </c>
      <c r="I171" s="52">
        <v>0.52430555555555558</v>
      </c>
      <c r="J171" s="52">
        <v>0.625</v>
      </c>
      <c r="K171" s="27" t="str">
        <f>_xlfn.IFNA(VLOOKUP(E171,الاوردرات!$B$1:$C$600,2,0),"")</f>
        <v xml:space="preserve">لافندر </v>
      </c>
      <c r="L171" s="63"/>
      <c r="N171" s="22">
        <f t="shared" si="5"/>
        <v>0.10069444444444442</v>
      </c>
      <c r="O171" s="23">
        <f>_xlfn.IFNA((VLOOKUP(F171,help!$C$2:$F$12,4,0))*(N171*24),"")</f>
        <v>78.038194444444414</v>
      </c>
      <c r="AP171" s="18">
        <f t="shared" si="6"/>
        <v>45179</v>
      </c>
    </row>
    <row r="172" spans="2:42" ht="33" x14ac:dyDescent="0.2">
      <c r="B172" s="14">
        <f>COUNTIFS($E$3:E172,تقرير!$E$4)</f>
        <v>0</v>
      </c>
      <c r="C172" s="48" t="s">
        <v>251</v>
      </c>
      <c r="D172" s="49">
        <v>45179</v>
      </c>
      <c r="E172" s="37">
        <v>19</v>
      </c>
      <c r="F172" s="50" t="s">
        <v>51</v>
      </c>
      <c r="G172" s="51" t="s">
        <v>168</v>
      </c>
      <c r="H172" s="51">
        <v>1</v>
      </c>
      <c r="I172" s="52">
        <v>0.40625</v>
      </c>
      <c r="J172" s="52">
        <v>0.6875</v>
      </c>
      <c r="K172" s="27" t="str">
        <f>_xlfn.IFNA(VLOOKUP(E172,الاوردرات!$B$1:$C$600,2,0),"")</f>
        <v xml:space="preserve">لافندر </v>
      </c>
      <c r="L172" s="63"/>
      <c r="N172" s="22">
        <f t="shared" si="5"/>
        <v>0.28125</v>
      </c>
      <c r="O172" s="23">
        <f>_xlfn.IFNA((VLOOKUP(F172,help!$C$2:$F$12,4,0))*(N172*24),"")</f>
        <v>182.8125</v>
      </c>
      <c r="AP172" s="18">
        <f t="shared" si="6"/>
        <v>45179</v>
      </c>
    </row>
    <row r="173" spans="2:42" ht="33" x14ac:dyDescent="0.2">
      <c r="B173" s="14">
        <f>COUNTIFS($E$3:E173,تقرير!$E$4)</f>
        <v>0</v>
      </c>
      <c r="C173" s="48" t="s">
        <v>251</v>
      </c>
      <c r="D173" s="49">
        <v>45179</v>
      </c>
      <c r="E173" s="37">
        <v>19</v>
      </c>
      <c r="F173" s="50" t="s">
        <v>31</v>
      </c>
      <c r="G173" s="51" t="s">
        <v>178</v>
      </c>
      <c r="H173" s="51">
        <v>1</v>
      </c>
      <c r="I173" s="52">
        <v>0.70833333333333337</v>
      </c>
      <c r="J173" s="52">
        <v>0.76041666666666663</v>
      </c>
      <c r="K173" s="27" t="str">
        <f>_xlfn.IFNA(VLOOKUP(E173,الاوردرات!$B$1:$C$600,2,0),"")</f>
        <v xml:space="preserve">لافندر </v>
      </c>
      <c r="L173" s="63"/>
      <c r="N173" s="22">
        <f t="shared" si="5"/>
        <v>5.2083333333333259E-2</v>
      </c>
      <c r="O173" s="23">
        <f>_xlfn.IFNA((VLOOKUP(F173,help!$C$2:$F$12,4,0))*(N173*24),"")</f>
        <v>40.364583333333272</v>
      </c>
      <c r="AP173" s="18">
        <f t="shared" si="6"/>
        <v>45179</v>
      </c>
    </row>
    <row r="174" spans="2:42" ht="33" x14ac:dyDescent="0.2">
      <c r="B174" s="14">
        <f>COUNTIFS($E$3:E174,تقرير!$E$4)</f>
        <v>0</v>
      </c>
      <c r="C174" s="48" t="s">
        <v>153</v>
      </c>
      <c r="D174" s="49">
        <v>45180</v>
      </c>
      <c r="E174" s="37">
        <v>19</v>
      </c>
      <c r="F174" s="50" t="s">
        <v>33</v>
      </c>
      <c r="G174" s="51" t="s">
        <v>121</v>
      </c>
      <c r="H174" s="51">
        <v>1</v>
      </c>
      <c r="I174" s="52">
        <v>0.61458333333333337</v>
      </c>
      <c r="J174" s="52">
        <v>0.73958333333333337</v>
      </c>
      <c r="K174" s="27" t="str">
        <f>_xlfn.IFNA(VLOOKUP(E174,الاوردرات!$B$1:$C$600,2,0),"")</f>
        <v xml:space="preserve">لافندر </v>
      </c>
      <c r="L174" s="63"/>
      <c r="N174" s="22">
        <f t="shared" si="5"/>
        <v>0.125</v>
      </c>
      <c r="O174" s="23">
        <f>_xlfn.IFNA((VLOOKUP(F174,help!$C$2:$F$12,4,0))*(N174*24),"")</f>
        <v>96.875</v>
      </c>
      <c r="AP174" s="18">
        <f t="shared" si="6"/>
        <v>45180</v>
      </c>
    </row>
    <row r="175" spans="2:42" ht="33" x14ac:dyDescent="0.2">
      <c r="B175" s="14">
        <f>COUNTIFS($E$3:E175,تقرير!$E$4)</f>
        <v>0</v>
      </c>
      <c r="C175" s="48" t="s">
        <v>153</v>
      </c>
      <c r="D175" s="49">
        <v>45180</v>
      </c>
      <c r="E175" s="37">
        <v>19</v>
      </c>
      <c r="F175" s="50" t="s">
        <v>252</v>
      </c>
      <c r="G175" s="51" t="s">
        <v>36</v>
      </c>
      <c r="H175" s="51">
        <v>1</v>
      </c>
      <c r="I175" s="52">
        <v>0.72916666666666663</v>
      </c>
      <c r="J175" s="52">
        <v>0.875</v>
      </c>
      <c r="K175" s="27" t="str">
        <f>_xlfn.IFNA(VLOOKUP(E175,الاوردرات!$B$1:$C$600,2,0),"")</f>
        <v xml:space="preserve">لافندر </v>
      </c>
      <c r="L175" s="63"/>
      <c r="N175" s="22">
        <f t="shared" si="5"/>
        <v>0.14583333333333337</v>
      </c>
      <c r="O175" s="23">
        <f>_xlfn.IFNA((VLOOKUP(F175,help!$C$2:$F$12,4,0))*(N175*24),"")</f>
        <v>94.791666666666686</v>
      </c>
      <c r="AP175" s="18">
        <f t="shared" si="6"/>
        <v>45180</v>
      </c>
    </row>
    <row r="176" spans="2:42" ht="33" x14ac:dyDescent="0.2">
      <c r="B176" s="14">
        <f>COUNTIFS($E$3:E176,تقرير!$E$4)</f>
        <v>0</v>
      </c>
      <c r="C176" s="48" t="s">
        <v>11</v>
      </c>
      <c r="D176" s="49">
        <v>45181</v>
      </c>
      <c r="E176" s="37">
        <v>19</v>
      </c>
      <c r="F176" s="50" t="s">
        <v>33</v>
      </c>
      <c r="G176" s="51" t="s">
        <v>121</v>
      </c>
      <c r="H176" s="51">
        <v>1</v>
      </c>
      <c r="I176" s="52">
        <v>0.52083333333333337</v>
      </c>
      <c r="J176" s="52">
        <v>0.5625</v>
      </c>
      <c r="K176" s="27" t="str">
        <f>_xlfn.IFNA(VLOOKUP(E176,الاوردرات!$B$1:$C$600,2,0),"")</f>
        <v xml:space="preserve">لافندر </v>
      </c>
      <c r="L176" s="63"/>
      <c r="N176" s="22">
        <f t="shared" si="5"/>
        <v>4.166666666666663E-2</v>
      </c>
      <c r="O176" s="23">
        <f>_xlfn.IFNA((VLOOKUP(F176,help!$C$2:$F$12,4,0))*(N176*24),"")</f>
        <v>32.291666666666636</v>
      </c>
      <c r="AP176" s="18">
        <f t="shared" si="6"/>
        <v>45181</v>
      </c>
    </row>
    <row r="177" spans="2:42" ht="33" x14ac:dyDescent="0.2">
      <c r="B177" s="14">
        <f>COUNTIFS($E$3:E177,تقرير!$E$4)</f>
        <v>0</v>
      </c>
      <c r="C177" s="48" t="s">
        <v>11</v>
      </c>
      <c r="D177" s="49">
        <v>45181</v>
      </c>
      <c r="E177" s="37">
        <v>19</v>
      </c>
      <c r="F177" s="50" t="s">
        <v>34</v>
      </c>
      <c r="G177" s="51" t="s">
        <v>36</v>
      </c>
      <c r="H177" s="51">
        <v>1</v>
      </c>
      <c r="I177" s="52">
        <v>0.70833333333333337</v>
      </c>
      <c r="J177" s="52">
        <v>0.875</v>
      </c>
      <c r="K177" s="27" t="str">
        <f>_xlfn.IFNA(VLOOKUP(E177,الاوردرات!$B$1:$C$600,2,0),"")</f>
        <v xml:space="preserve">لافندر </v>
      </c>
      <c r="L177" s="63"/>
      <c r="N177" s="22">
        <f t="shared" si="5"/>
        <v>0.16666666666666663</v>
      </c>
      <c r="O177" s="23">
        <f>_xlfn.IFNA((VLOOKUP(F177,help!$C$2:$F$12,4,0))*(N177*24),"")</f>
        <v>74.999999999999986</v>
      </c>
      <c r="AP177" s="18">
        <f t="shared" si="6"/>
        <v>45181</v>
      </c>
    </row>
    <row r="178" spans="2:42" ht="33" x14ac:dyDescent="0.2">
      <c r="B178" s="14">
        <f>COUNTIFS($E$3:E178,تقرير!$E$4)</f>
        <v>0</v>
      </c>
      <c r="C178" s="48" t="s">
        <v>11</v>
      </c>
      <c r="D178" s="49">
        <v>45181</v>
      </c>
      <c r="E178" s="37">
        <v>19</v>
      </c>
      <c r="F178" s="50" t="s">
        <v>31</v>
      </c>
      <c r="G178" s="51" t="s">
        <v>257</v>
      </c>
      <c r="H178" s="51">
        <v>1</v>
      </c>
      <c r="I178" s="52">
        <v>0.58333333333333337</v>
      </c>
      <c r="J178" s="52">
        <v>0.625</v>
      </c>
      <c r="K178" s="27" t="str">
        <f>_xlfn.IFNA(VLOOKUP(E178,الاوردرات!$B$1:$C$600,2,0),"")</f>
        <v xml:space="preserve">لافندر </v>
      </c>
      <c r="L178" s="63"/>
      <c r="N178" s="22">
        <f t="shared" si="5"/>
        <v>4.166666666666663E-2</v>
      </c>
      <c r="O178" s="23">
        <f>_xlfn.IFNA((VLOOKUP(F178,help!$C$2:$F$12,4,0))*(N178*24),"")</f>
        <v>32.291666666666636</v>
      </c>
      <c r="AP178" s="18">
        <f t="shared" si="6"/>
        <v>45181</v>
      </c>
    </row>
    <row r="179" spans="2:42" ht="33" x14ac:dyDescent="0.2">
      <c r="B179" s="14">
        <f>COUNTIFS($E$3:E179,تقرير!$E$4)</f>
        <v>0</v>
      </c>
      <c r="C179" s="48" t="s">
        <v>256</v>
      </c>
      <c r="D179" s="49">
        <v>45182</v>
      </c>
      <c r="E179" s="37">
        <v>19</v>
      </c>
      <c r="F179" s="50" t="s">
        <v>51</v>
      </c>
      <c r="G179" s="51" t="s">
        <v>121</v>
      </c>
      <c r="H179" s="51">
        <v>1</v>
      </c>
      <c r="I179" s="52">
        <v>0.6875</v>
      </c>
      <c r="J179" s="52">
        <v>0.77083333333333337</v>
      </c>
      <c r="K179" s="27" t="str">
        <f>_xlfn.IFNA(VLOOKUP(E179,الاوردرات!$B$1:$C$600,2,0),"")</f>
        <v xml:space="preserve">لافندر </v>
      </c>
      <c r="L179" s="63"/>
      <c r="N179" s="22">
        <f t="shared" si="5"/>
        <v>8.333333333333337E-2</v>
      </c>
      <c r="O179" s="23">
        <f>_xlfn.IFNA((VLOOKUP(F179,help!$C$2:$F$12,4,0))*(N179*24),"")</f>
        <v>54.166666666666686</v>
      </c>
      <c r="AP179" s="18">
        <f t="shared" si="6"/>
        <v>45182</v>
      </c>
    </row>
    <row r="180" spans="2:42" ht="33" x14ac:dyDescent="0.2">
      <c r="B180" s="14">
        <f>COUNTIFS($E$3:E180,تقرير!$E$4)</f>
        <v>0</v>
      </c>
      <c r="C180" s="48" t="s">
        <v>256</v>
      </c>
      <c r="D180" s="49">
        <v>45182</v>
      </c>
      <c r="E180" s="37">
        <v>19</v>
      </c>
      <c r="F180" s="50" t="s">
        <v>34</v>
      </c>
      <c r="G180" s="51" t="s">
        <v>36</v>
      </c>
      <c r="H180" s="51">
        <v>1</v>
      </c>
      <c r="I180" s="52">
        <v>0.41666666666666669</v>
      </c>
      <c r="J180" s="52">
        <v>0.45833333333333331</v>
      </c>
      <c r="K180" s="27" t="str">
        <f>_xlfn.IFNA(VLOOKUP(E180,الاوردرات!$B$1:$C$600,2,0),"")</f>
        <v xml:space="preserve">لافندر </v>
      </c>
      <c r="L180" s="63"/>
      <c r="N180" s="22">
        <f t="shared" si="5"/>
        <v>4.166666666666663E-2</v>
      </c>
      <c r="O180" s="23">
        <f>_xlfn.IFNA((VLOOKUP(F180,help!$C$2:$F$12,4,0))*(N180*24),"")</f>
        <v>18.749999999999982</v>
      </c>
      <c r="AP180" s="18">
        <f t="shared" si="6"/>
        <v>45182</v>
      </c>
    </row>
    <row r="181" spans="2:42" ht="33" x14ac:dyDescent="0.2">
      <c r="B181" s="14">
        <f>COUNTIFS($E$3:E181,تقرير!$E$4)</f>
        <v>0</v>
      </c>
      <c r="C181" s="48" t="s">
        <v>256</v>
      </c>
      <c r="D181" s="49">
        <v>45182</v>
      </c>
      <c r="E181" s="37">
        <v>19</v>
      </c>
      <c r="F181" s="50" t="s">
        <v>252</v>
      </c>
      <c r="G181" s="51" t="s">
        <v>260</v>
      </c>
      <c r="H181" s="51">
        <v>1</v>
      </c>
      <c r="I181" s="52">
        <v>0.70833333333333337</v>
      </c>
      <c r="J181" s="52">
        <v>0.875</v>
      </c>
      <c r="K181" s="27" t="str">
        <f>_xlfn.IFNA(VLOOKUP(E181,الاوردرات!$B$1:$C$600,2,0),"")</f>
        <v xml:space="preserve">لافندر </v>
      </c>
      <c r="L181" s="63"/>
      <c r="N181" s="22">
        <f t="shared" si="5"/>
        <v>0.16666666666666663</v>
      </c>
      <c r="O181" s="23">
        <f>_xlfn.IFNA((VLOOKUP(F181,help!$C$2:$F$12,4,0))*(N181*24),"")</f>
        <v>108.3333333333333</v>
      </c>
      <c r="AP181" s="18">
        <f t="shared" si="6"/>
        <v>45182</v>
      </c>
    </row>
    <row r="182" spans="2:42" ht="33" x14ac:dyDescent="0.2">
      <c r="B182" s="14">
        <f>COUNTIFS($E$3:E182,تقرير!$E$4)</f>
        <v>0</v>
      </c>
      <c r="C182" s="48" t="s">
        <v>13</v>
      </c>
      <c r="D182" s="49">
        <v>45183</v>
      </c>
      <c r="E182" s="37">
        <v>19</v>
      </c>
      <c r="F182" s="50" t="s">
        <v>31</v>
      </c>
      <c r="G182" s="51" t="s">
        <v>258</v>
      </c>
      <c r="H182" s="51">
        <v>1</v>
      </c>
      <c r="I182" s="52">
        <v>0.41666666666666669</v>
      </c>
      <c r="J182" s="52">
        <v>0.52083333333333337</v>
      </c>
      <c r="K182" s="27" t="str">
        <f>_xlfn.IFNA(VLOOKUP(E182,الاوردرات!$B$1:$C$600,2,0),"")</f>
        <v xml:space="preserve">لافندر </v>
      </c>
      <c r="L182" s="63"/>
      <c r="N182" s="22">
        <f t="shared" si="5"/>
        <v>0.10416666666666669</v>
      </c>
      <c r="O182" s="23">
        <f>_xlfn.IFNA((VLOOKUP(F182,help!$C$2:$F$12,4,0))*(N182*24),"")</f>
        <v>80.729166666666671</v>
      </c>
      <c r="AP182" s="18">
        <f t="shared" si="6"/>
        <v>45183</v>
      </c>
    </row>
    <row r="183" spans="2:42" ht="33" x14ac:dyDescent="0.2">
      <c r="B183" s="14">
        <f>COUNTIFS($E$3:E183,تقرير!$E$4)</f>
        <v>0</v>
      </c>
      <c r="C183" s="48" t="s">
        <v>13</v>
      </c>
      <c r="D183" s="49">
        <v>45183</v>
      </c>
      <c r="E183" s="37">
        <v>19</v>
      </c>
      <c r="F183" s="50" t="s">
        <v>31</v>
      </c>
      <c r="G183" s="51" t="s">
        <v>259</v>
      </c>
      <c r="H183" s="51">
        <v>1</v>
      </c>
      <c r="I183" s="52">
        <v>0.66666666666666663</v>
      </c>
      <c r="J183" s="52">
        <v>0.79166666666666663</v>
      </c>
      <c r="K183" s="27" t="str">
        <f>_xlfn.IFNA(VLOOKUP(E183,الاوردرات!$B$1:$C$600,2,0),"")</f>
        <v xml:space="preserve">لافندر </v>
      </c>
      <c r="L183" s="63"/>
      <c r="N183" s="22">
        <f t="shared" ref="N183:N246" si="7">IF(I183&lt;&gt;"",J183-I183,"")</f>
        <v>0.125</v>
      </c>
      <c r="O183" s="23">
        <f>_xlfn.IFNA((VLOOKUP(F183,help!$C$2:$F$12,4,0))*(N183*24),"")</f>
        <v>96.875</v>
      </c>
      <c r="AP183" s="18">
        <f t="shared" si="6"/>
        <v>45183</v>
      </c>
    </row>
    <row r="184" spans="2:42" ht="33" x14ac:dyDescent="0.2">
      <c r="B184" s="14">
        <f>COUNTIFS($E$3:E184,تقرير!$E$4)</f>
        <v>0</v>
      </c>
      <c r="C184" s="48" t="s">
        <v>13</v>
      </c>
      <c r="D184" s="49">
        <v>45183</v>
      </c>
      <c r="E184" s="37">
        <v>19</v>
      </c>
      <c r="F184" s="50" t="s">
        <v>252</v>
      </c>
      <c r="G184" s="51" t="s">
        <v>36</v>
      </c>
      <c r="H184" s="51">
        <v>1</v>
      </c>
      <c r="I184" s="52">
        <v>0.47916666666666669</v>
      </c>
      <c r="J184" s="52">
        <v>0.75</v>
      </c>
      <c r="K184" s="27" t="str">
        <f>_xlfn.IFNA(VLOOKUP(E184,الاوردرات!$B$1:$C$600,2,0),"")</f>
        <v xml:space="preserve">لافندر </v>
      </c>
      <c r="L184" s="63"/>
      <c r="N184" s="22">
        <f t="shared" si="7"/>
        <v>0.27083333333333331</v>
      </c>
      <c r="O184" s="23">
        <f>_xlfn.IFNA((VLOOKUP(F184,help!$C$2:$F$12,4,0))*(N184*24),"")</f>
        <v>176.04166666666666</v>
      </c>
      <c r="AP184" s="18">
        <f t="shared" si="6"/>
        <v>45183</v>
      </c>
    </row>
    <row r="185" spans="2:42" ht="33" x14ac:dyDescent="0.2">
      <c r="B185" s="14">
        <f>COUNTIFS($E$3:E185,تقرير!$E$4)</f>
        <v>0</v>
      </c>
      <c r="C185" s="48" t="s">
        <v>13</v>
      </c>
      <c r="D185" s="49">
        <v>45183</v>
      </c>
      <c r="E185" s="37">
        <v>19</v>
      </c>
      <c r="F185" s="50" t="s">
        <v>34</v>
      </c>
      <c r="G185" s="51" t="s">
        <v>36</v>
      </c>
      <c r="H185" s="51">
        <v>1</v>
      </c>
      <c r="I185" s="52">
        <v>0.46875</v>
      </c>
      <c r="J185" s="52">
        <v>0.75</v>
      </c>
      <c r="K185" s="27" t="str">
        <f>_xlfn.IFNA(VLOOKUP(E185,الاوردرات!$B$1:$C$600,2,0),"")</f>
        <v xml:space="preserve">لافندر </v>
      </c>
      <c r="L185" s="63"/>
      <c r="N185" s="22">
        <f t="shared" si="7"/>
        <v>0.28125</v>
      </c>
      <c r="O185" s="23">
        <f>_xlfn.IFNA((VLOOKUP(F185,help!$C$2:$F$12,4,0))*(N185*24),"")</f>
        <v>126.5625</v>
      </c>
      <c r="AP185" s="18">
        <f t="shared" si="6"/>
        <v>45183</v>
      </c>
    </row>
    <row r="186" spans="2:42" ht="33" x14ac:dyDescent="0.2">
      <c r="B186" s="14">
        <f>COUNTIFS($E$3:E186,تقرير!$E$4)</f>
        <v>0</v>
      </c>
      <c r="C186" s="48" t="s">
        <v>8</v>
      </c>
      <c r="D186" s="49">
        <v>45185</v>
      </c>
      <c r="E186" s="37">
        <v>19</v>
      </c>
      <c r="F186" s="50" t="s">
        <v>252</v>
      </c>
      <c r="G186" s="51" t="s">
        <v>36</v>
      </c>
      <c r="H186" s="51">
        <v>1</v>
      </c>
      <c r="I186" s="52">
        <v>0.39583333333333331</v>
      </c>
      <c r="J186" s="52">
        <v>0.47916666666666669</v>
      </c>
      <c r="K186" s="27" t="str">
        <f>_xlfn.IFNA(VLOOKUP(E186,الاوردرات!$B$1:$C$600,2,0),"")</f>
        <v xml:space="preserve">لافندر </v>
      </c>
      <c r="L186" s="63"/>
      <c r="N186" s="22">
        <f t="shared" si="7"/>
        <v>8.333333333333337E-2</v>
      </c>
      <c r="O186" s="23">
        <f>_xlfn.IFNA((VLOOKUP(F186,help!$C$2:$F$12,4,0))*(N186*24),"")</f>
        <v>54.166666666666686</v>
      </c>
      <c r="AP186" s="18">
        <f t="shared" si="6"/>
        <v>45185</v>
      </c>
    </row>
    <row r="187" spans="2:42" ht="33" x14ac:dyDescent="0.2">
      <c r="B187" s="14">
        <f>COUNTIFS($E$3:E187,تقرير!$E$4)</f>
        <v>0</v>
      </c>
      <c r="C187" s="48" t="s">
        <v>8</v>
      </c>
      <c r="D187" s="49">
        <v>45185</v>
      </c>
      <c r="E187" s="37">
        <v>19</v>
      </c>
      <c r="F187" s="50" t="s">
        <v>33</v>
      </c>
      <c r="G187" s="51" t="s">
        <v>261</v>
      </c>
      <c r="H187" s="51">
        <v>1</v>
      </c>
      <c r="I187" s="52">
        <v>0.51041666666666663</v>
      </c>
      <c r="J187" s="52">
        <v>0.60416666666666663</v>
      </c>
      <c r="K187" s="27" t="str">
        <f>_xlfn.IFNA(VLOOKUP(E187,الاوردرات!$B$1:$C$600,2,0),"")</f>
        <v xml:space="preserve">لافندر </v>
      </c>
      <c r="L187" s="63"/>
      <c r="N187" s="22">
        <f t="shared" si="7"/>
        <v>9.375E-2</v>
      </c>
      <c r="O187" s="23">
        <f>_xlfn.IFNA((VLOOKUP(F187,help!$C$2:$F$12,4,0))*(N187*24),"")</f>
        <v>72.65625</v>
      </c>
      <c r="AP187" s="18">
        <f t="shared" si="6"/>
        <v>45185</v>
      </c>
    </row>
    <row r="188" spans="2:42" ht="33" x14ac:dyDescent="0.2">
      <c r="B188" s="14">
        <f>COUNTIFS($E$3:E188,تقرير!$E$4)</f>
        <v>0</v>
      </c>
      <c r="C188" s="48" t="s">
        <v>8</v>
      </c>
      <c r="D188" s="49">
        <v>45185</v>
      </c>
      <c r="E188" s="37">
        <v>19</v>
      </c>
      <c r="F188" s="50" t="s">
        <v>120</v>
      </c>
      <c r="G188" s="51" t="s">
        <v>124</v>
      </c>
      <c r="H188" s="51">
        <v>1</v>
      </c>
      <c r="I188" s="52">
        <v>0.45833333333333331</v>
      </c>
      <c r="J188" s="52">
        <v>0.625</v>
      </c>
      <c r="K188" s="27" t="str">
        <f>_xlfn.IFNA(VLOOKUP(E188,الاوردرات!$B$1:$C$600,2,0),"")</f>
        <v xml:space="preserve">لافندر </v>
      </c>
      <c r="L188" s="63"/>
      <c r="N188" s="22">
        <f t="shared" si="7"/>
        <v>0.16666666666666669</v>
      </c>
      <c r="O188" s="23">
        <f>_xlfn.IFNA((VLOOKUP(F188,help!$C$2:$F$12,4,0))*(N188*24),"")</f>
        <v>0</v>
      </c>
      <c r="AP188" s="18">
        <f t="shared" si="6"/>
        <v>45185</v>
      </c>
    </row>
    <row r="189" spans="2:42" ht="33" x14ac:dyDescent="0.2">
      <c r="B189" s="14">
        <f>COUNTIFS($E$3:E189,تقرير!$E$4)</f>
        <v>0</v>
      </c>
      <c r="C189" s="48" t="s">
        <v>8</v>
      </c>
      <c r="D189" s="49">
        <v>45185</v>
      </c>
      <c r="E189" s="37">
        <v>20</v>
      </c>
      <c r="F189" s="50" t="s">
        <v>31</v>
      </c>
      <c r="G189" s="51" t="s">
        <v>35</v>
      </c>
      <c r="H189" s="51">
        <v>1</v>
      </c>
      <c r="I189" s="52">
        <v>0.60416666666666663</v>
      </c>
      <c r="J189" s="52">
        <v>0.64583333333333337</v>
      </c>
      <c r="K189" s="27" t="str">
        <f>_xlfn.IFNA(VLOOKUP(E189,الاوردرات!$B$1:$C$600,2,0),"")</f>
        <v>شيستر فيلد</v>
      </c>
      <c r="L189" s="63"/>
      <c r="N189" s="22">
        <f t="shared" si="7"/>
        <v>4.1666666666666741E-2</v>
      </c>
      <c r="O189" s="23">
        <f>_xlfn.IFNA((VLOOKUP(F189,help!$C$2:$F$12,4,0))*(N189*24),"")</f>
        <v>32.291666666666721</v>
      </c>
      <c r="AP189" s="18">
        <f t="shared" si="6"/>
        <v>45185</v>
      </c>
    </row>
    <row r="190" spans="2:42" ht="33" x14ac:dyDescent="0.2">
      <c r="B190" s="14">
        <f>COUNTIFS($E$3:E190,تقرير!$E$4)</f>
        <v>0</v>
      </c>
      <c r="C190" s="48" t="s">
        <v>8</v>
      </c>
      <c r="D190" s="49">
        <v>45185</v>
      </c>
      <c r="E190" s="37">
        <v>20</v>
      </c>
      <c r="F190" s="50" t="s">
        <v>51</v>
      </c>
      <c r="G190" s="51" t="s">
        <v>40</v>
      </c>
      <c r="H190" s="51">
        <v>1</v>
      </c>
      <c r="I190" s="52">
        <v>0.6875</v>
      </c>
      <c r="J190" s="52">
        <v>0.75</v>
      </c>
      <c r="K190" s="27" t="str">
        <f>_xlfn.IFNA(VLOOKUP(E190,الاوردرات!$B$1:$C$600,2,0),"")</f>
        <v>شيستر فيلد</v>
      </c>
      <c r="L190" s="63"/>
      <c r="N190" s="22">
        <f t="shared" si="7"/>
        <v>6.25E-2</v>
      </c>
      <c r="O190" s="23">
        <f>_xlfn.IFNA((VLOOKUP(F190,help!$C$2:$F$12,4,0))*(N190*24),"")</f>
        <v>40.625</v>
      </c>
      <c r="AP190" s="18">
        <f t="shared" si="6"/>
        <v>45185</v>
      </c>
    </row>
    <row r="191" spans="2:42" ht="33" x14ac:dyDescent="0.2">
      <c r="B191" s="14">
        <f>COUNTIFS($E$3:E191,تقرير!$E$4)</f>
        <v>0</v>
      </c>
      <c r="C191" s="48" t="s">
        <v>8</v>
      </c>
      <c r="D191" s="49">
        <v>45185</v>
      </c>
      <c r="E191" s="37">
        <v>20</v>
      </c>
      <c r="F191" s="50" t="s">
        <v>252</v>
      </c>
      <c r="G191" s="51" t="s">
        <v>253</v>
      </c>
      <c r="H191" s="51">
        <v>1</v>
      </c>
      <c r="I191" s="52">
        <v>0.5625</v>
      </c>
      <c r="J191" s="52">
        <v>0.64583333333333337</v>
      </c>
      <c r="K191" s="27" t="str">
        <f>_xlfn.IFNA(VLOOKUP(E191,الاوردرات!$B$1:$C$600,2,0),"")</f>
        <v>شيستر فيلد</v>
      </c>
      <c r="L191" s="63"/>
      <c r="N191" s="22">
        <f t="shared" si="7"/>
        <v>8.333333333333337E-2</v>
      </c>
      <c r="O191" s="23">
        <f>_xlfn.IFNA((VLOOKUP(F191,help!$C$2:$F$12,4,0))*(N191*24),"")</f>
        <v>54.166666666666686</v>
      </c>
      <c r="AP191" s="18">
        <f t="shared" si="6"/>
        <v>45185</v>
      </c>
    </row>
    <row r="192" spans="2:42" ht="33" x14ac:dyDescent="0.2">
      <c r="B192" s="14">
        <f>COUNTIFS($E$3:E192,تقرير!$E$4)</f>
        <v>0</v>
      </c>
      <c r="C192" s="48" t="s">
        <v>9</v>
      </c>
      <c r="D192" s="49">
        <v>45186</v>
      </c>
      <c r="E192" s="37">
        <v>20</v>
      </c>
      <c r="F192" s="50" t="s">
        <v>33</v>
      </c>
      <c r="G192" s="51" t="s">
        <v>41</v>
      </c>
      <c r="H192" s="51">
        <v>1</v>
      </c>
      <c r="I192" s="52">
        <v>0.45833333333333331</v>
      </c>
      <c r="J192" s="52">
        <v>0.5625</v>
      </c>
      <c r="K192" s="27" t="str">
        <f>_xlfn.IFNA(VLOOKUP(E192,الاوردرات!$B$1:$C$600,2,0),"")</f>
        <v>شيستر فيلد</v>
      </c>
      <c r="L192" s="63"/>
      <c r="N192" s="22">
        <f t="shared" si="7"/>
        <v>0.10416666666666669</v>
      </c>
      <c r="O192" s="23">
        <f>_xlfn.IFNA((VLOOKUP(F192,help!$C$2:$F$12,4,0))*(N192*24),"")</f>
        <v>80.729166666666671</v>
      </c>
      <c r="AP192" s="18">
        <f t="shared" si="6"/>
        <v>45186</v>
      </c>
    </row>
    <row r="193" spans="2:42" ht="33" x14ac:dyDescent="0.2">
      <c r="B193" s="14">
        <f>COUNTIFS($E$3:E193,تقرير!$E$4)</f>
        <v>0</v>
      </c>
      <c r="C193" s="48" t="s">
        <v>9</v>
      </c>
      <c r="D193" s="49">
        <v>45186</v>
      </c>
      <c r="E193" s="37">
        <v>20</v>
      </c>
      <c r="F193" s="50" t="s">
        <v>31</v>
      </c>
      <c r="G193" s="51" t="s">
        <v>42</v>
      </c>
      <c r="H193" s="51">
        <v>1</v>
      </c>
      <c r="I193" s="52">
        <v>0.5</v>
      </c>
      <c r="J193" s="52">
        <v>0.52083333333333337</v>
      </c>
      <c r="K193" s="27" t="str">
        <f>_xlfn.IFNA(VLOOKUP(E193,الاوردرات!$B$1:$C$600,2,0),"")</f>
        <v>شيستر فيلد</v>
      </c>
      <c r="L193" s="63"/>
      <c r="N193" s="22">
        <f t="shared" si="7"/>
        <v>2.083333333333337E-2</v>
      </c>
      <c r="O193" s="23">
        <f>_xlfn.IFNA((VLOOKUP(F193,help!$C$2:$F$12,4,0))*(N193*24),"")</f>
        <v>16.145833333333361</v>
      </c>
      <c r="AP193" s="18">
        <f t="shared" si="6"/>
        <v>45186</v>
      </c>
    </row>
    <row r="194" spans="2:42" ht="33" x14ac:dyDescent="0.2">
      <c r="B194" s="14">
        <f>COUNTIFS($E$3:E194,تقرير!$E$4)</f>
        <v>0</v>
      </c>
      <c r="C194" s="48" t="s">
        <v>153</v>
      </c>
      <c r="D194" s="49">
        <v>45180</v>
      </c>
      <c r="E194" s="37">
        <v>21</v>
      </c>
      <c r="F194" s="50" t="s">
        <v>34</v>
      </c>
      <c r="G194" s="51" t="s">
        <v>40</v>
      </c>
      <c r="H194" s="51">
        <v>1</v>
      </c>
      <c r="I194" s="52">
        <v>0.77083333333333337</v>
      </c>
      <c r="J194" s="52">
        <v>0.8125</v>
      </c>
      <c r="K194" s="27" t="str">
        <f>_xlfn.IFNA(VLOOKUP(E194,الاوردرات!$B$1:$C$600,2,0),"")</f>
        <v xml:space="preserve">كلاود </v>
      </c>
      <c r="L194" s="63"/>
      <c r="N194" s="22">
        <f t="shared" si="7"/>
        <v>4.166666666666663E-2</v>
      </c>
      <c r="O194" s="23">
        <f>_xlfn.IFNA((VLOOKUP(F194,help!$C$2:$F$12,4,0))*(N194*24),"")</f>
        <v>18.749999999999982</v>
      </c>
      <c r="AP194" s="18">
        <f t="shared" si="6"/>
        <v>45180</v>
      </c>
    </row>
    <row r="195" spans="2:42" ht="33" x14ac:dyDescent="0.2">
      <c r="B195" s="14">
        <f>COUNTIFS($E$3:E195,تقرير!$E$4)</f>
        <v>0</v>
      </c>
      <c r="C195" s="48" t="s">
        <v>153</v>
      </c>
      <c r="D195" s="49">
        <v>45180</v>
      </c>
      <c r="E195" s="37">
        <v>21</v>
      </c>
      <c r="F195" s="50" t="s">
        <v>31</v>
      </c>
      <c r="G195" s="51" t="s">
        <v>122</v>
      </c>
      <c r="H195" s="51">
        <v>1</v>
      </c>
      <c r="I195" s="52">
        <v>0.80208333333333337</v>
      </c>
      <c r="J195" s="52">
        <v>0.82291666666666663</v>
      </c>
      <c r="K195" s="27" t="str">
        <f>_xlfn.IFNA(VLOOKUP(E195,الاوردرات!$B$1:$C$600,2,0),"")</f>
        <v xml:space="preserve">كلاود </v>
      </c>
      <c r="L195" s="63"/>
      <c r="N195" s="22">
        <f t="shared" si="7"/>
        <v>2.0833333333333259E-2</v>
      </c>
      <c r="O195" s="23">
        <f>_xlfn.IFNA((VLOOKUP(F195,help!$C$2:$F$12,4,0))*(N195*24),"")</f>
        <v>16.145833333333275</v>
      </c>
      <c r="AP195" s="18">
        <f t="shared" si="6"/>
        <v>45180</v>
      </c>
    </row>
    <row r="196" spans="2:42" ht="33" x14ac:dyDescent="0.2">
      <c r="B196" s="14">
        <f>COUNTIFS($E$3:E196,تقرير!$E$4)</f>
        <v>0</v>
      </c>
      <c r="C196" s="48" t="s">
        <v>11</v>
      </c>
      <c r="D196" s="49">
        <v>45181</v>
      </c>
      <c r="E196" s="37">
        <v>21</v>
      </c>
      <c r="F196" s="50" t="s">
        <v>252</v>
      </c>
      <c r="G196" s="51" t="s">
        <v>168</v>
      </c>
      <c r="H196" s="51">
        <v>1</v>
      </c>
      <c r="I196" s="52">
        <v>0.5625</v>
      </c>
      <c r="J196" s="52">
        <v>0.625</v>
      </c>
      <c r="K196" s="27" t="str">
        <f>_xlfn.IFNA(VLOOKUP(E196,الاوردرات!$B$1:$C$600,2,0),"")</f>
        <v xml:space="preserve">كلاود </v>
      </c>
      <c r="L196" s="63"/>
      <c r="N196" s="22">
        <f t="shared" si="7"/>
        <v>6.25E-2</v>
      </c>
      <c r="O196" s="23">
        <f>_xlfn.IFNA((VLOOKUP(F196,help!$C$2:$F$12,4,0))*(N196*24),"")</f>
        <v>40.625</v>
      </c>
      <c r="AP196" s="18">
        <f t="shared" ref="AP196:AP259" si="8">D196</f>
        <v>45181</v>
      </c>
    </row>
    <row r="197" spans="2:42" ht="33" x14ac:dyDescent="0.2">
      <c r="B197" s="14">
        <f>COUNTIFS($E$3:E197,تقرير!$E$4)</f>
        <v>0</v>
      </c>
      <c r="C197" s="48" t="s">
        <v>11</v>
      </c>
      <c r="D197" s="49">
        <v>45181</v>
      </c>
      <c r="E197" s="37">
        <v>21</v>
      </c>
      <c r="F197" s="50" t="s">
        <v>51</v>
      </c>
      <c r="G197" s="51" t="s">
        <v>168</v>
      </c>
      <c r="H197" s="51">
        <v>1</v>
      </c>
      <c r="I197" s="52">
        <v>0.55208333333333337</v>
      </c>
      <c r="J197" s="52">
        <v>0.73958333333333337</v>
      </c>
      <c r="K197" s="27" t="str">
        <f>_xlfn.IFNA(VLOOKUP(E197,الاوردرات!$B$1:$C$600,2,0),"")</f>
        <v xml:space="preserve">كلاود </v>
      </c>
      <c r="L197" s="63"/>
      <c r="N197" s="22">
        <f t="shared" si="7"/>
        <v>0.1875</v>
      </c>
      <c r="O197" s="23">
        <f>_xlfn.IFNA((VLOOKUP(F197,help!$C$2:$F$12,4,0))*(N197*24),"")</f>
        <v>121.875</v>
      </c>
      <c r="AP197" s="18">
        <f t="shared" si="8"/>
        <v>45181</v>
      </c>
    </row>
    <row r="198" spans="2:42" ht="33" x14ac:dyDescent="0.2">
      <c r="B198" s="14">
        <f>COUNTIFS($E$3:E198,تقرير!$E$4)</f>
        <v>0</v>
      </c>
      <c r="C198" s="48" t="s">
        <v>11</v>
      </c>
      <c r="D198" s="49">
        <v>45181</v>
      </c>
      <c r="E198" s="37">
        <v>21</v>
      </c>
      <c r="F198" s="50" t="s">
        <v>34</v>
      </c>
      <c r="G198" s="51" t="s">
        <v>168</v>
      </c>
      <c r="H198" s="51">
        <v>1</v>
      </c>
      <c r="I198" s="52">
        <v>0.47916666666666669</v>
      </c>
      <c r="J198" s="52">
        <v>0.625</v>
      </c>
      <c r="K198" s="27" t="str">
        <f>_xlfn.IFNA(VLOOKUP(E198,الاوردرات!$B$1:$C$600,2,0),"")</f>
        <v xml:space="preserve">كلاود </v>
      </c>
      <c r="L198" s="63"/>
      <c r="N198" s="22">
        <f t="shared" si="7"/>
        <v>0.14583333333333331</v>
      </c>
      <c r="O198" s="23">
        <f>_xlfn.IFNA((VLOOKUP(F198,help!$C$2:$F$12,4,0))*(N198*24),"")</f>
        <v>65.624999999999986</v>
      </c>
      <c r="AP198" s="18">
        <f t="shared" si="8"/>
        <v>45181</v>
      </c>
    </row>
    <row r="199" spans="2:42" ht="33" x14ac:dyDescent="0.2">
      <c r="B199" s="14">
        <f>COUNTIFS($E$3:E199,تقرير!$E$4)</f>
        <v>0</v>
      </c>
      <c r="C199" s="48" t="s">
        <v>11</v>
      </c>
      <c r="D199" s="49">
        <v>45181</v>
      </c>
      <c r="E199" s="37">
        <v>21</v>
      </c>
      <c r="F199" s="50" t="s">
        <v>31</v>
      </c>
      <c r="G199" s="51" t="s">
        <v>178</v>
      </c>
      <c r="H199" s="51">
        <v>1</v>
      </c>
      <c r="I199" s="52">
        <v>0.51041666666666663</v>
      </c>
      <c r="J199" s="52">
        <v>0.53125</v>
      </c>
      <c r="K199" s="27" t="str">
        <f>_xlfn.IFNA(VLOOKUP(E199,الاوردرات!$B$1:$C$600,2,0),"")</f>
        <v xml:space="preserve">كلاود </v>
      </c>
      <c r="L199" s="63"/>
      <c r="N199" s="22">
        <f t="shared" si="7"/>
        <v>2.083333333333337E-2</v>
      </c>
      <c r="O199" s="23">
        <f>_xlfn.IFNA((VLOOKUP(F199,help!$C$2:$F$12,4,0))*(N199*24),"")</f>
        <v>16.145833333333361</v>
      </c>
      <c r="AP199" s="18">
        <f t="shared" si="8"/>
        <v>45181</v>
      </c>
    </row>
    <row r="200" spans="2:42" ht="33" x14ac:dyDescent="0.2">
      <c r="B200" s="14">
        <f>COUNTIFS($E$3:E200,تقرير!$E$4)</f>
        <v>0</v>
      </c>
      <c r="C200" s="48" t="s">
        <v>11</v>
      </c>
      <c r="D200" s="49">
        <v>45181</v>
      </c>
      <c r="E200" s="37">
        <v>21</v>
      </c>
      <c r="F200" s="50" t="s">
        <v>31</v>
      </c>
      <c r="G200" s="51" t="s">
        <v>262</v>
      </c>
      <c r="H200" s="51">
        <v>1</v>
      </c>
      <c r="I200" s="52">
        <v>0.77083333333333337</v>
      </c>
      <c r="J200" s="52">
        <v>0.85416666666666663</v>
      </c>
      <c r="K200" s="27" t="str">
        <f>_xlfn.IFNA(VLOOKUP(E200,الاوردرات!$B$1:$C$600,2,0),"")</f>
        <v xml:space="preserve">كلاود </v>
      </c>
      <c r="L200" s="63"/>
      <c r="N200" s="22">
        <f t="shared" si="7"/>
        <v>8.3333333333333259E-2</v>
      </c>
      <c r="O200" s="23">
        <f>_xlfn.IFNA((VLOOKUP(F200,help!$C$2:$F$12,4,0))*(N200*24),"")</f>
        <v>64.583333333333272</v>
      </c>
      <c r="AP200" s="18">
        <f t="shared" si="8"/>
        <v>45181</v>
      </c>
    </row>
    <row r="201" spans="2:42" ht="33" x14ac:dyDescent="0.2">
      <c r="B201" s="14">
        <f>COUNTIFS($E$3:E201,تقرير!$E$4)</f>
        <v>0</v>
      </c>
      <c r="C201" s="48" t="s">
        <v>256</v>
      </c>
      <c r="D201" s="49">
        <v>45182</v>
      </c>
      <c r="E201" s="37">
        <v>21</v>
      </c>
      <c r="F201" s="50" t="s">
        <v>252</v>
      </c>
      <c r="G201" s="51" t="s">
        <v>36</v>
      </c>
      <c r="H201" s="51">
        <v>1</v>
      </c>
      <c r="I201" s="52">
        <v>0.38541666666666669</v>
      </c>
      <c r="J201" s="52">
        <v>0.52083333333333337</v>
      </c>
      <c r="K201" s="27" t="str">
        <f>_xlfn.IFNA(VLOOKUP(E201,الاوردرات!$B$1:$C$600,2,0),"")</f>
        <v xml:space="preserve">كلاود </v>
      </c>
      <c r="L201" s="63"/>
      <c r="N201" s="22">
        <f t="shared" si="7"/>
        <v>0.13541666666666669</v>
      </c>
      <c r="O201" s="23">
        <f>_xlfn.IFNA((VLOOKUP(F201,help!$C$2:$F$12,4,0))*(N201*24),"")</f>
        <v>88.020833333333343</v>
      </c>
      <c r="AP201" s="18">
        <f t="shared" si="8"/>
        <v>45182</v>
      </c>
    </row>
    <row r="202" spans="2:42" ht="33" x14ac:dyDescent="0.2">
      <c r="B202" s="14">
        <f>COUNTIFS($E$3:E202,تقرير!$E$4)</f>
        <v>0</v>
      </c>
      <c r="C202" s="48" t="s">
        <v>256</v>
      </c>
      <c r="D202" s="49">
        <v>45182</v>
      </c>
      <c r="E202" s="37">
        <v>21</v>
      </c>
      <c r="F202" s="50" t="s">
        <v>252</v>
      </c>
      <c r="G202" s="51" t="s">
        <v>169</v>
      </c>
      <c r="H202" s="51">
        <v>1</v>
      </c>
      <c r="I202" s="52">
        <v>0.58333333333333337</v>
      </c>
      <c r="J202" s="52">
        <v>0.64583333333333337</v>
      </c>
      <c r="K202" s="27" t="str">
        <f>_xlfn.IFNA(VLOOKUP(E202,الاوردرات!$B$1:$C$600,2,0),"")</f>
        <v xml:space="preserve">كلاود </v>
      </c>
      <c r="L202" s="63"/>
      <c r="N202" s="22">
        <f t="shared" si="7"/>
        <v>6.25E-2</v>
      </c>
      <c r="O202" s="23">
        <f>_xlfn.IFNA((VLOOKUP(F202,help!$C$2:$F$12,4,0))*(N202*24),"")</f>
        <v>40.625</v>
      </c>
      <c r="AP202" s="18">
        <f t="shared" si="8"/>
        <v>45182</v>
      </c>
    </row>
    <row r="203" spans="2:42" ht="33" x14ac:dyDescent="0.2">
      <c r="B203" s="14">
        <f>COUNTIFS($E$3:E203,تقرير!$E$4)</f>
        <v>0</v>
      </c>
      <c r="C203" s="48" t="s">
        <v>256</v>
      </c>
      <c r="D203" s="49">
        <v>45182</v>
      </c>
      <c r="E203" s="37">
        <v>21</v>
      </c>
      <c r="F203" s="50" t="s">
        <v>51</v>
      </c>
      <c r="G203" s="51" t="s">
        <v>36</v>
      </c>
      <c r="H203" s="51">
        <v>1</v>
      </c>
      <c r="I203" s="52">
        <v>0.38541666666666669</v>
      </c>
      <c r="J203" s="52">
        <v>0.53125</v>
      </c>
      <c r="K203" s="27" t="str">
        <f>_xlfn.IFNA(VLOOKUP(E203,الاوردرات!$B$1:$C$600,2,0),"")</f>
        <v xml:space="preserve">كلاود </v>
      </c>
      <c r="L203" s="63"/>
      <c r="N203" s="22">
        <f t="shared" si="7"/>
        <v>0.14583333333333331</v>
      </c>
      <c r="O203" s="23">
        <f>_xlfn.IFNA((VLOOKUP(F203,help!$C$2:$F$12,4,0))*(N203*24),"")</f>
        <v>94.791666666666657</v>
      </c>
      <c r="AP203" s="18">
        <f t="shared" si="8"/>
        <v>45182</v>
      </c>
    </row>
    <row r="204" spans="2:42" ht="33" x14ac:dyDescent="0.2">
      <c r="B204" s="14">
        <f>COUNTIFS($E$3:E204,تقرير!$E$4)</f>
        <v>0</v>
      </c>
      <c r="C204" s="48" t="s">
        <v>256</v>
      </c>
      <c r="D204" s="49">
        <v>45182</v>
      </c>
      <c r="E204" s="37">
        <v>21</v>
      </c>
      <c r="F204" s="50" t="s">
        <v>51</v>
      </c>
      <c r="G204" s="51" t="s">
        <v>121</v>
      </c>
      <c r="H204" s="51">
        <v>1</v>
      </c>
      <c r="I204" s="52">
        <v>0.54166666666666663</v>
      </c>
      <c r="J204" s="52">
        <v>0.625</v>
      </c>
      <c r="K204" s="27" t="str">
        <f>_xlfn.IFNA(VLOOKUP(E204,الاوردرات!$B$1:$C$600,2,0),"")</f>
        <v xml:space="preserve">كلاود </v>
      </c>
      <c r="L204" s="63"/>
      <c r="N204" s="22">
        <f t="shared" si="7"/>
        <v>8.333333333333337E-2</v>
      </c>
      <c r="O204" s="23">
        <f>_xlfn.IFNA((VLOOKUP(F204,help!$C$2:$F$12,4,0))*(N204*24),"")</f>
        <v>54.166666666666686</v>
      </c>
      <c r="AP204" s="18">
        <f t="shared" si="8"/>
        <v>45182</v>
      </c>
    </row>
    <row r="205" spans="2:42" ht="33" x14ac:dyDescent="0.2">
      <c r="B205" s="14">
        <f>COUNTIFS($E$3:E205,تقرير!$E$4)</f>
        <v>0</v>
      </c>
      <c r="C205" s="48" t="s">
        <v>256</v>
      </c>
      <c r="D205" s="49">
        <v>45182</v>
      </c>
      <c r="E205" s="37">
        <v>21</v>
      </c>
      <c r="F205" s="50" t="s">
        <v>34</v>
      </c>
      <c r="G205" s="51" t="s">
        <v>36</v>
      </c>
      <c r="H205" s="51">
        <v>1</v>
      </c>
      <c r="I205" s="52">
        <v>0.6875</v>
      </c>
      <c r="J205" s="52">
        <v>0.75</v>
      </c>
      <c r="K205" s="27" t="str">
        <f>_xlfn.IFNA(VLOOKUP(E205,الاوردرات!$B$1:$C$600,2,0),"")</f>
        <v xml:space="preserve">كلاود </v>
      </c>
      <c r="L205" s="63"/>
      <c r="N205" s="22">
        <f t="shared" si="7"/>
        <v>6.25E-2</v>
      </c>
      <c r="O205" s="23">
        <f>_xlfn.IFNA((VLOOKUP(F205,help!$C$2:$F$12,4,0))*(N205*24),"")</f>
        <v>28.125</v>
      </c>
      <c r="AP205" s="18">
        <f t="shared" si="8"/>
        <v>45182</v>
      </c>
    </row>
    <row r="206" spans="2:42" ht="33" x14ac:dyDescent="0.2">
      <c r="B206" s="14">
        <f>COUNTIFS($E$3:E206,تقرير!$E$4)</f>
        <v>0</v>
      </c>
      <c r="C206" s="48" t="s">
        <v>256</v>
      </c>
      <c r="D206" s="49">
        <v>45182</v>
      </c>
      <c r="E206" s="37">
        <v>21</v>
      </c>
      <c r="F206" s="50" t="s">
        <v>31</v>
      </c>
      <c r="G206" s="51" t="s">
        <v>263</v>
      </c>
      <c r="H206" s="51">
        <v>1</v>
      </c>
      <c r="I206" s="52">
        <v>0.52083333333333337</v>
      </c>
      <c r="J206" s="52">
        <v>0.66666666666666663</v>
      </c>
      <c r="K206" s="27" t="str">
        <f>_xlfn.IFNA(VLOOKUP(E206,الاوردرات!$B$1:$C$600,2,0),"")</f>
        <v xml:space="preserve">كلاود </v>
      </c>
      <c r="L206" s="63"/>
      <c r="N206" s="22">
        <f t="shared" si="7"/>
        <v>0.14583333333333326</v>
      </c>
      <c r="O206" s="23">
        <f>_xlfn.IFNA((VLOOKUP(F206,help!$C$2:$F$12,4,0))*(N206*24),"")</f>
        <v>113.02083333333327</v>
      </c>
      <c r="AP206" s="18">
        <f t="shared" si="8"/>
        <v>45182</v>
      </c>
    </row>
    <row r="207" spans="2:42" ht="33" x14ac:dyDescent="0.2">
      <c r="B207" s="14">
        <f>COUNTIFS($E$3:E207,تقرير!$E$4)</f>
        <v>0</v>
      </c>
      <c r="C207" s="48" t="s">
        <v>13</v>
      </c>
      <c r="D207" s="49">
        <v>45183</v>
      </c>
      <c r="E207" s="37">
        <v>21</v>
      </c>
      <c r="F207" s="50" t="s">
        <v>51</v>
      </c>
      <c r="G207" s="51" t="s">
        <v>36</v>
      </c>
      <c r="H207" s="51">
        <v>1</v>
      </c>
      <c r="I207" s="52">
        <v>0.52083333333333337</v>
      </c>
      <c r="J207" s="52">
        <v>0.61458333333333337</v>
      </c>
      <c r="K207" s="27" t="str">
        <f>_xlfn.IFNA(VLOOKUP(E207,الاوردرات!$B$1:$C$600,2,0),"")</f>
        <v xml:space="preserve">كلاود </v>
      </c>
      <c r="L207" s="63"/>
      <c r="N207" s="22">
        <f t="shared" si="7"/>
        <v>9.375E-2</v>
      </c>
      <c r="O207" s="23">
        <f>_xlfn.IFNA((VLOOKUP(F207,help!$C$2:$F$12,4,0))*(N207*24),"")</f>
        <v>60.9375</v>
      </c>
      <c r="AP207" s="18">
        <f t="shared" si="8"/>
        <v>45183</v>
      </c>
    </row>
    <row r="208" spans="2:42" ht="33" x14ac:dyDescent="0.2">
      <c r="B208" s="14">
        <f>COUNTIFS($E$3:E208,تقرير!$E$4)</f>
        <v>0</v>
      </c>
      <c r="C208" s="48" t="s">
        <v>13</v>
      </c>
      <c r="D208" s="49">
        <v>45183</v>
      </c>
      <c r="E208" s="37">
        <v>21</v>
      </c>
      <c r="F208" s="50" t="s">
        <v>31</v>
      </c>
      <c r="G208" s="51" t="s">
        <v>189</v>
      </c>
      <c r="H208" s="51">
        <v>1</v>
      </c>
      <c r="I208" s="52">
        <v>0.57291666666666663</v>
      </c>
      <c r="J208" s="52">
        <v>0.61458333333333337</v>
      </c>
      <c r="K208" s="27" t="str">
        <f>_xlfn.IFNA(VLOOKUP(E208,الاوردرات!$B$1:$C$600,2,0),"")</f>
        <v xml:space="preserve">كلاود </v>
      </c>
      <c r="L208" s="63"/>
      <c r="N208" s="22">
        <f t="shared" si="7"/>
        <v>4.1666666666666741E-2</v>
      </c>
      <c r="O208" s="23">
        <f>_xlfn.IFNA((VLOOKUP(F208,help!$C$2:$F$12,4,0))*(N208*24),"")</f>
        <v>32.291666666666721</v>
      </c>
      <c r="AP208" s="18">
        <f t="shared" si="8"/>
        <v>45183</v>
      </c>
    </row>
    <row r="209" spans="2:42" ht="33" x14ac:dyDescent="0.2">
      <c r="B209" s="14">
        <f>COUNTIFS($E$3:E209,تقرير!$E$4)</f>
        <v>0</v>
      </c>
      <c r="C209" s="48" t="s">
        <v>8</v>
      </c>
      <c r="D209" s="49">
        <v>45185</v>
      </c>
      <c r="E209" s="37">
        <v>21</v>
      </c>
      <c r="F209" s="50" t="s">
        <v>31</v>
      </c>
      <c r="G209" s="51" t="s">
        <v>264</v>
      </c>
      <c r="H209" s="51">
        <v>1</v>
      </c>
      <c r="I209" s="52">
        <v>0.41666666666666669</v>
      </c>
      <c r="J209" s="52">
        <v>0.4375</v>
      </c>
      <c r="K209" s="27" t="str">
        <f>_xlfn.IFNA(VLOOKUP(E209,الاوردرات!$B$1:$C$600,2,0),"")</f>
        <v xml:space="preserve">كلاود </v>
      </c>
      <c r="L209" s="63"/>
      <c r="N209" s="22">
        <f t="shared" si="7"/>
        <v>2.0833333333333315E-2</v>
      </c>
      <c r="O209" s="23">
        <f>_xlfn.IFNA((VLOOKUP(F209,help!$C$2:$F$12,4,0))*(N209*24),"")</f>
        <v>16.145833333333318</v>
      </c>
      <c r="AP209" s="18">
        <f t="shared" si="8"/>
        <v>45185</v>
      </c>
    </row>
    <row r="210" spans="2:42" ht="33" x14ac:dyDescent="0.2">
      <c r="B210" s="14">
        <f>COUNTIFS($E$3:E210,تقرير!$E$4)</f>
        <v>0</v>
      </c>
      <c r="C210" s="48" t="s">
        <v>8</v>
      </c>
      <c r="D210" s="49">
        <v>45185</v>
      </c>
      <c r="E210" s="37">
        <v>21</v>
      </c>
      <c r="F210" s="50" t="s">
        <v>120</v>
      </c>
      <c r="G210" s="51" t="s">
        <v>42</v>
      </c>
      <c r="H210" s="51">
        <v>1</v>
      </c>
      <c r="I210" s="52">
        <v>0.5</v>
      </c>
      <c r="J210" s="52">
        <v>0.625</v>
      </c>
      <c r="K210" s="27" t="str">
        <f>_xlfn.IFNA(VLOOKUP(E210,الاوردرات!$B$1:$C$600,2,0),"")</f>
        <v xml:space="preserve">كلاود </v>
      </c>
      <c r="L210" s="63"/>
      <c r="N210" s="22">
        <f t="shared" si="7"/>
        <v>0.125</v>
      </c>
      <c r="O210" s="23">
        <f>_xlfn.IFNA((VLOOKUP(F210,help!$C$2:$F$12,4,0))*(N210*24),"")</f>
        <v>0</v>
      </c>
      <c r="AP210" s="18">
        <f t="shared" si="8"/>
        <v>45185</v>
      </c>
    </row>
    <row r="211" spans="2:42" ht="33" x14ac:dyDescent="0.2">
      <c r="B211" s="14">
        <f>COUNTIFS($E$3:E211,تقرير!$E$4)</f>
        <v>1</v>
      </c>
      <c r="C211" s="48" t="s">
        <v>10</v>
      </c>
      <c r="D211" s="49">
        <v>45180</v>
      </c>
      <c r="E211" s="37">
        <v>22</v>
      </c>
      <c r="F211" s="50" t="s">
        <v>34</v>
      </c>
      <c r="G211" s="51" t="s">
        <v>40</v>
      </c>
      <c r="H211" s="51">
        <v>1</v>
      </c>
      <c r="I211" s="52">
        <v>0.8125</v>
      </c>
      <c r="J211" s="52">
        <v>0.85416666666666663</v>
      </c>
      <c r="K211" s="27" t="str">
        <f>_xlfn.IFNA(VLOOKUP(E211,الاوردرات!$B$1:$C$600,2,0),"")</f>
        <v xml:space="preserve">نيو كريستال </v>
      </c>
      <c r="L211" s="63"/>
      <c r="N211" s="22">
        <f t="shared" si="7"/>
        <v>4.166666666666663E-2</v>
      </c>
      <c r="O211" s="23">
        <f>_xlfn.IFNA((VLOOKUP(F211,help!$C$2:$F$12,4,0))*(N211*24),"")</f>
        <v>18.749999999999982</v>
      </c>
      <c r="AP211" s="18">
        <f t="shared" si="8"/>
        <v>45180</v>
      </c>
    </row>
    <row r="212" spans="2:42" ht="33" x14ac:dyDescent="0.2">
      <c r="B212" s="14">
        <f>COUNTIFS($E$3:E212,تقرير!$E$4)</f>
        <v>2</v>
      </c>
      <c r="C212" s="48" t="s">
        <v>10</v>
      </c>
      <c r="D212" s="49">
        <v>45180</v>
      </c>
      <c r="E212" s="37">
        <v>22</v>
      </c>
      <c r="F212" s="50" t="s">
        <v>31</v>
      </c>
      <c r="G212" s="51" t="s">
        <v>122</v>
      </c>
      <c r="H212" s="51">
        <v>1</v>
      </c>
      <c r="I212" s="52">
        <v>0.82638888888888884</v>
      </c>
      <c r="J212" s="52">
        <v>0.84722222222222221</v>
      </c>
      <c r="K212" s="27" t="str">
        <f>_xlfn.IFNA(VLOOKUP(E212,الاوردرات!$B$1:$C$600,2,0),"")</f>
        <v xml:space="preserve">نيو كريستال </v>
      </c>
      <c r="L212" s="63"/>
      <c r="N212" s="22">
        <f t="shared" si="7"/>
        <v>2.083333333333337E-2</v>
      </c>
      <c r="O212" s="23">
        <f>_xlfn.IFNA((VLOOKUP(F212,help!$C$2:$F$12,4,0))*(N212*24),"")</f>
        <v>16.145833333333361</v>
      </c>
      <c r="AP212" s="18">
        <f t="shared" si="8"/>
        <v>45180</v>
      </c>
    </row>
    <row r="213" spans="2:42" ht="33" x14ac:dyDescent="0.2">
      <c r="B213" s="14">
        <f>COUNTIFS($E$3:E213,تقرير!$E$4)</f>
        <v>3</v>
      </c>
      <c r="C213" s="48" t="s">
        <v>11</v>
      </c>
      <c r="D213" s="49">
        <v>45181</v>
      </c>
      <c r="E213" s="37">
        <v>22</v>
      </c>
      <c r="F213" s="50" t="s">
        <v>33</v>
      </c>
      <c r="G213" s="51" t="s">
        <v>121</v>
      </c>
      <c r="H213" s="51">
        <v>1</v>
      </c>
      <c r="I213" s="52">
        <v>0.5625</v>
      </c>
      <c r="J213" s="52">
        <v>0.64583333333333337</v>
      </c>
      <c r="K213" s="27" t="str">
        <f>_xlfn.IFNA(VLOOKUP(E213,الاوردرات!$B$1:$C$600,2,0),"")</f>
        <v xml:space="preserve">نيو كريستال </v>
      </c>
      <c r="L213" s="63"/>
      <c r="N213" s="22">
        <f t="shared" si="7"/>
        <v>8.333333333333337E-2</v>
      </c>
      <c r="O213" s="23">
        <f>_xlfn.IFNA((VLOOKUP(F213,help!$C$2:$F$12,4,0))*(N213*24),"")</f>
        <v>64.583333333333357</v>
      </c>
      <c r="AP213" s="18">
        <f t="shared" si="8"/>
        <v>45181</v>
      </c>
    </row>
    <row r="214" spans="2:42" ht="33" x14ac:dyDescent="0.2">
      <c r="B214" s="14">
        <f>COUNTIFS($E$3:E214,تقرير!$E$4)</f>
        <v>4</v>
      </c>
      <c r="C214" s="48" t="s">
        <v>11</v>
      </c>
      <c r="D214" s="49">
        <v>45181</v>
      </c>
      <c r="E214" s="37">
        <v>22</v>
      </c>
      <c r="F214" s="50" t="s">
        <v>51</v>
      </c>
      <c r="G214" s="51" t="s">
        <v>168</v>
      </c>
      <c r="H214" s="51">
        <v>1</v>
      </c>
      <c r="I214" s="52">
        <v>0.39583333333333331</v>
      </c>
      <c r="J214" s="52">
        <v>0.55208333333333337</v>
      </c>
      <c r="K214" s="27" t="str">
        <f>_xlfn.IFNA(VLOOKUP(E214,الاوردرات!$B$1:$C$600,2,0),"")</f>
        <v xml:space="preserve">نيو كريستال </v>
      </c>
      <c r="L214" s="63"/>
      <c r="N214" s="22">
        <f t="shared" si="7"/>
        <v>0.15625000000000006</v>
      </c>
      <c r="O214" s="23">
        <f>_xlfn.IFNA((VLOOKUP(F214,help!$C$2:$F$12,4,0))*(N214*24),"")</f>
        <v>101.56250000000003</v>
      </c>
      <c r="AP214" s="18">
        <f t="shared" si="8"/>
        <v>45181</v>
      </c>
    </row>
    <row r="215" spans="2:42" ht="33" x14ac:dyDescent="0.2">
      <c r="B215" s="14">
        <f>COUNTIFS($E$3:E215,تقرير!$E$4)</f>
        <v>5</v>
      </c>
      <c r="C215" s="48" t="s">
        <v>11</v>
      </c>
      <c r="D215" s="49">
        <v>45181</v>
      </c>
      <c r="E215" s="37">
        <v>22</v>
      </c>
      <c r="F215" s="50" t="s">
        <v>32</v>
      </c>
      <c r="G215" s="51" t="s">
        <v>168</v>
      </c>
      <c r="H215" s="51">
        <v>1</v>
      </c>
      <c r="I215" s="52">
        <v>0.41666666666666669</v>
      </c>
      <c r="J215" s="52">
        <v>0.5625</v>
      </c>
      <c r="K215" s="27" t="str">
        <f>_xlfn.IFNA(VLOOKUP(E215,الاوردرات!$B$1:$C$600,2,0),"")</f>
        <v xml:space="preserve">نيو كريستال </v>
      </c>
      <c r="L215" s="63"/>
      <c r="N215" s="22">
        <f t="shared" si="7"/>
        <v>0.14583333333333331</v>
      </c>
      <c r="O215" s="23">
        <f>_xlfn.IFNA((VLOOKUP(F215,help!$C$2:$F$12,4,0))*(N215*24),"")</f>
        <v>94.791666666666657</v>
      </c>
      <c r="AP215" s="18">
        <f t="shared" si="8"/>
        <v>45181</v>
      </c>
    </row>
    <row r="216" spans="2:42" ht="33" x14ac:dyDescent="0.2">
      <c r="B216" s="14">
        <f>COUNTIFS($E$3:E216,تقرير!$E$4)</f>
        <v>6</v>
      </c>
      <c r="C216" s="48" t="s">
        <v>11</v>
      </c>
      <c r="D216" s="49">
        <v>45181</v>
      </c>
      <c r="E216" s="37">
        <v>22</v>
      </c>
      <c r="F216" s="50" t="s">
        <v>32</v>
      </c>
      <c r="G216" s="51" t="s">
        <v>36</v>
      </c>
      <c r="H216" s="51">
        <v>1</v>
      </c>
      <c r="I216" s="52">
        <v>0.66666666666666663</v>
      </c>
      <c r="J216" s="52">
        <v>0.83333333333333337</v>
      </c>
      <c r="K216" s="27" t="str">
        <f>_xlfn.IFNA(VLOOKUP(E216,الاوردرات!$B$1:$C$600,2,0),"")</f>
        <v xml:space="preserve">نيو كريستال </v>
      </c>
      <c r="L216" s="63"/>
      <c r="N216" s="22">
        <f t="shared" si="7"/>
        <v>0.16666666666666674</v>
      </c>
      <c r="O216" s="23">
        <f>_xlfn.IFNA((VLOOKUP(F216,help!$C$2:$F$12,4,0))*(N216*24),"")</f>
        <v>108.33333333333337</v>
      </c>
      <c r="AP216" s="18">
        <f t="shared" si="8"/>
        <v>45181</v>
      </c>
    </row>
    <row r="217" spans="2:42" ht="33" x14ac:dyDescent="0.2">
      <c r="B217" s="14">
        <f>COUNTIFS($E$3:E217,تقرير!$E$4)</f>
        <v>7</v>
      </c>
      <c r="C217" s="48" t="s">
        <v>11</v>
      </c>
      <c r="D217" s="49">
        <v>45181</v>
      </c>
      <c r="E217" s="37">
        <v>22</v>
      </c>
      <c r="F217" s="50" t="s">
        <v>51</v>
      </c>
      <c r="G217" s="51" t="s">
        <v>36</v>
      </c>
      <c r="H217" s="51">
        <v>1</v>
      </c>
      <c r="I217" s="52">
        <v>0.75</v>
      </c>
      <c r="J217" s="52">
        <v>0.83333333333333337</v>
      </c>
      <c r="K217" s="27" t="str">
        <f>_xlfn.IFNA(VLOOKUP(E217,الاوردرات!$B$1:$C$600,2,0),"")</f>
        <v xml:space="preserve">نيو كريستال </v>
      </c>
      <c r="L217" s="63"/>
      <c r="N217" s="22">
        <f t="shared" si="7"/>
        <v>8.333333333333337E-2</v>
      </c>
      <c r="O217" s="23">
        <f>_xlfn.IFNA((VLOOKUP(F217,help!$C$2:$F$12,4,0))*(N217*24),"")</f>
        <v>54.166666666666686</v>
      </c>
      <c r="AP217" s="18">
        <f t="shared" si="8"/>
        <v>45181</v>
      </c>
    </row>
    <row r="218" spans="2:42" ht="33" x14ac:dyDescent="0.2">
      <c r="B218" s="14">
        <f>COUNTIFS($E$3:E218,تقرير!$E$4)</f>
        <v>8</v>
      </c>
      <c r="C218" s="48" t="s">
        <v>11</v>
      </c>
      <c r="D218" s="49">
        <v>45181</v>
      </c>
      <c r="E218" s="37">
        <v>22</v>
      </c>
      <c r="F218" s="50" t="s">
        <v>31</v>
      </c>
      <c r="G218" s="51" t="s">
        <v>123</v>
      </c>
      <c r="H218" s="51">
        <v>1</v>
      </c>
      <c r="I218" s="52">
        <v>0.72916666666666663</v>
      </c>
      <c r="J218" s="52">
        <v>0.77083333333333337</v>
      </c>
      <c r="K218" s="27" t="str">
        <f>_xlfn.IFNA(VLOOKUP(E218,الاوردرات!$B$1:$C$600,2,0),"")</f>
        <v xml:space="preserve">نيو كريستال </v>
      </c>
      <c r="L218" s="63"/>
      <c r="N218" s="22">
        <f t="shared" si="7"/>
        <v>4.1666666666666741E-2</v>
      </c>
      <c r="O218" s="23">
        <f>_xlfn.IFNA((VLOOKUP(F218,help!$C$2:$F$12,4,0))*(N218*24),"")</f>
        <v>32.291666666666721</v>
      </c>
      <c r="AP218" s="18">
        <f t="shared" si="8"/>
        <v>45181</v>
      </c>
    </row>
    <row r="219" spans="2:42" ht="33" x14ac:dyDescent="0.2">
      <c r="B219" s="14">
        <f>COUNTIFS($E$3:E219,تقرير!$E$4)</f>
        <v>9</v>
      </c>
      <c r="C219" s="48" t="s">
        <v>12</v>
      </c>
      <c r="D219" s="49">
        <v>45182</v>
      </c>
      <c r="E219" s="37">
        <v>22</v>
      </c>
      <c r="F219" s="50" t="s">
        <v>34</v>
      </c>
      <c r="G219" s="51" t="s">
        <v>169</v>
      </c>
      <c r="H219" s="51">
        <v>1</v>
      </c>
      <c r="I219" s="52">
        <v>0.54166666666666663</v>
      </c>
      <c r="J219" s="52">
        <v>0.5625</v>
      </c>
      <c r="K219" s="27" t="str">
        <f>_xlfn.IFNA(VLOOKUP(E219,الاوردرات!$B$1:$C$600,2,0),"")</f>
        <v xml:space="preserve">نيو كريستال </v>
      </c>
      <c r="L219" s="63"/>
      <c r="N219" s="22">
        <f t="shared" si="7"/>
        <v>2.083333333333337E-2</v>
      </c>
      <c r="O219" s="23">
        <f>_xlfn.IFNA((VLOOKUP(F219,help!$C$2:$F$12,4,0))*(N219*24),"")</f>
        <v>9.375000000000016</v>
      </c>
      <c r="AP219" s="18">
        <f t="shared" si="8"/>
        <v>45182</v>
      </c>
    </row>
    <row r="220" spans="2:42" ht="33" x14ac:dyDescent="0.2">
      <c r="B220" s="14">
        <f>COUNTIFS($E$3:E220,تقرير!$E$4)</f>
        <v>10</v>
      </c>
      <c r="C220" s="48" t="s">
        <v>12</v>
      </c>
      <c r="D220" s="49">
        <v>45182</v>
      </c>
      <c r="E220" s="37">
        <v>22</v>
      </c>
      <c r="F220" s="50" t="s">
        <v>31</v>
      </c>
      <c r="G220" s="51" t="s">
        <v>123</v>
      </c>
      <c r="H220" s="51">
        <v>1</v>
      </c>
      <c r="I220" s="52">
        <v>0.42708333333333331</v>
      </c>
      <c r="J220" s="52">
        <v>0.46875</v>
      </c>
      <c r="K220" s="27" t="str">
        <f>_xlfn.IFNA(VLOOKUP(E220,الاوردرات!$B$1:$C$600,2,0),"")</f>
        <v xml:space="preserve">نيو كريستال </v>
      </c>
      <c r="L220" s="63"/>
      <c r="N220" s="22">
        <f t="shared" si="7"/>
        <v>4.1666666666666685E-2</v>
      </c>
      <c r="O220" s="23">
        <f>_xlfn.IFNA((VLOOKUP(F220,help!$C$2:$F$12,4,0))*(N220*24),"")</f>
        <v>32.291666666666679</v>
      </c>
      <c r="AP220" s="18">
        <f t="shared" si="8"/>
        <v>45182</v>
      </c>
    </row>
    <row r="221" spans="2:42" ht="33" x14ac:dyDescent="0.2">
      <c r="B221" s="14">
        <f>COUNTIFS($E$3:E221,تقرير!$E$4)</f>
        <v>11</v>
      </c>
      <c r="C221" s="48" t="s">
        <v>12</v>
      </c>
      <c r="D221" s="49">
        <v>45182</v>
      </c>
      <c r="E221" s="37">
        <v>22</v>
      </c>
      <c r="F221" s="50" t="s">
        <v>31</v>
      </c>
      <c r="G221" s="51" t="s">
        <v>123</v>
      </c>
      <c r="H221" s="51">
        <v>1</v>
      </c>
      <c r="I221" s="52">
        <v>0.5</v>
      </c>
      <c r="J221" s="52">
        <v>0.5625</v>
      </c>
      <c r="K221" s="27" t="str">
        <f>_xlfn.IFNA(VLOOKUP(E221,الاوردرات!$B$1:$C$600,2,0),"")</f>
        <v xml:space="preserve">نيو كريستال </v>
      </c>
      <c r="L221" s="63"/>
      <c r="N221" s="22">
        <f t="shared" si="7"/>
        <v>6.25E-2</v>
      </c>
      <c r="O221" s="23">
        <f>_xlfn.IFNA((VLOOKUP(F221,help!$C$2:$F$12,4,0))*(N221*24),"")</f>
        <v>48.4375</v>
      </c>
      <c r="AP221" s="18">
        <f t="shared" si="8"/>
        <v>45182</v>
      </c>
    </row>
    <row r="222" spans="2:42" ht="33" x14ac:dyDescent="0.2">
      <c r="B222" s="14">
        <f>COUNTIFS($E$3:E222,تقرير!$E$4)</f>
        <v>12</v>
      </c>
      <c r="C222" s="48" t="s">
        <v>9</v>
      </c>
      <c r="D222" s="49">
        <v>45186</v>
      </c>
      <c r="E222" s="37">
        <v>22</v>
      </c>
      <c r="F222" s="50" t="s">
        <v>120</v>
      </c>
      <c r="G222" s="51" t="s">
        <v>42</v>
      </c>
      <c r="H222" s="51">
        <v>1</v>
      </c>
      <c r="I222" s="52">
        <v>0.5</v>
      </c>
      <c r="J222" s="52">
        <v>0.58333333333333337</v>
      </c>
      <c r="K222" s="27" t="str">
        <f>_xlfn.IFNA(VLOOKUP(E222,الاوردرات!$B$1:$C$600,2,0),"")</f>
        <v xml:space="preserve">نيو كريستال </v>
      </c>
      <c r="L222" s="63"/>
      <c r="N222" s="22">
        <f t="shared" si="7"/>
        <v>8.333333333333337E-2</v>
      </c>
      <c r="O222" s="23">
        <f>_xlfn.IFNA((VLOOKUP(F222,help!$C$2:$F$12,4,0))*(N222*24),"")</f>
        <v>0</v>
      </c>
      <c r="AP222" s="18">
        <f t="shared" si="8"/>
        <v>45186</v>
      </c>
    </row>
    <row r="223" spans="2:42" ht="33" x14ac:dyDescent="0.2">
      <c r="B223" s="14">
        <f>COUNTIFS($E$3:E223,تقرير!$E$4)</f>
        <v>13</v>
      </c>
      <c r="C223" s="48" t="s">
        <v>10</v>
      </c>
      <c r="D223" s="49">
        <v>45187</v>
      </c>
      <c r="E223" s="37">
        <v>22</v>
      </c>
      <c r="F223" s="50" t="s">
        <v>31</v>
      </c>
      <c r="G223" s="51" t="s">
        <v>265</v>
      </c>
      <c r="H223" s="51">
        <v>1</v>
      </c>
      <c r="I223" s="52">
        <v>0.4375</v>
      </c>
      <c r="J223" s="52">
        <v>0.45833333333333331</v>
      </c>
      <c r="K223" s="27" t="str">
        <f>_xlfn.IFNA(VLOOKUP(E223,الاوردرات!$B$1:$C$600,2,0),"")</f>
        <v xml:space="preserve">نيو كريستال </v>
      </c>
      <c r="L223" s="63"/>
      <c r="N223" s="22">
        <f t="shared" si="7"/>
        <v>2.0833333333333315E-2</v>
      </c>
      <c r="O223" s="23">
        <f>_xlfn.IFNA((VLOOKUP(F223,help!$C$2:$F$12,4,0))*(N223*24),"")</f>
        <v>16.145833333333318</v>
      </c>
      <c r="AP223" s="18">
        <f t="shared" si="8"/>
        <v>45187</v>
      </c>
    </row>
    <row r="224" spans="2:42" ht="33" x14ac:dyDescent="0.2">
      <c r="B224" s="14">
        <f>COUNTIFS($E$3:E224,تقرير!$E$4)</f>
        <v>14</v>
      </c>
      <c r="C224" s="48" t="s">
        <v>10</v>
      </c>
      <c r="D224" s="49">
        <v>45187</v>
      </c>
      <c r="E224" s="37">
        <v>22</v>
      </c>
      <c r="F224" s="50" t="s">
        <v>120</v>
      </c>
      <c r="G224" s="51" t="s">
        <v>42</v>
      </c>
      <c r="H224" s="51">
        <v>1</v>
      </c>
      <c r="I224" s="52">
        <v>0.625</v>
      </c>
      <c r="J224" s="52">
        <v>0.75</v>
      </c>
      <c r="K224" s="27" t="str">
        <f>_xlfn.IFNA(VLOOKUP(E224,الاوردرات!$B$1:$C$600,2,0),"")</f>
        <v xml:space="preserve">نيو كريستال </v>
      </c>
      <c r="L224" s="63"/>
      <c r="N224" s="22">
        <f t="shared" si="7"/>
        <v>0.125</v>
      </c>
      <c r="O224" s="23">
        <f>_xlfn.IFNA((VLOOKUP(F224,help!$C$2:$F$12,4,0))*(N224*24),"")</f>
        <v>0</v>
      </c>
      <c r="AP224" s="18">
        <f t="shared" si="8"/>
        <v>45187</v>
      </c>
    </row>
    <row r="225" spans="2:42" ht="33" x14ac:dyDescent="0.2">
      <c r="B225" s="14">
        <f>COUNTIFS($E$3:E225,تقرير!$E$4)</f>
        <v>15</v>
      </c>
      <c r="C225" s="48" t="s">
        <v>11</v>
      </c>
      <c r="D225" s="49">
        <v>45188</v>
      </c>
      <c r="E225" s="37">
        <v>22</v>
      </c>
      <c r="F225" s="50" t="s">
        <v>120</v>
      </c>
      <c r="G225" s="51" t="s">
        <v>187</v>
      </c>
      <c r="H225" s="51">
        <v>1</v>
      </c>
      <c r="I225" s="52">
        <v>0.45833333333333331</v>
      </c>
      <c r="J225" s="52">
        <v>0.5</v>
      </c>
      <c r="K225" s="27" t="str">
        <f>_xlfn.IFNA(VLOOKUP(E225,الاوردرات!$B$1:$C$600,2,0),"")</f>
        <v xml:space="preserve">نيو كريستال </v>
      </c>
      <c r="L225" s="63"/>
      <c r="N225" s="22">
        <f t="shared" si="7"/>
        <v>4.1666666666666685E-2</v>
      </c>
      <c r="O225" s="23">
        <f>_xlfn.IFNA((VLOOKUP(F225,help!$C$2:$F$12,4,0))*(N225*24),"")</f>
        <v>0</v>
      </c>
      <c r="AP225" s="18">
        <f t="shared" si="8"/>
        <v>45188</v>
      </c>
    </row>
    <row r="226" spans="2:42" ht="33" x14ac:dyDescent="0.2">
      <c r="B226" s="14">
        <f>COUNTIFS($E$3:E226,تقرير!$E$4)</f>
        <v>15</v>
      </c>
      <c r="C226" s="48"/>
      <c r="D226" s="49"/>
      <c r="E226" s="37"/>
      <c r="F226" s="50"/>
      <c r="G226" s="51"/>
      <c r="H226" s="51"/>
      <c r="I226" s="52"/>
      <c r="J226" s="52"/>
      <c r="K226" s="27" t="str">
        <f>_xlfn.IFNA(VLOOKUP(E226,الاوردرات!$B$1:$C$600,2,0),"")</f>
        <v/>
      </c>
      <c r="L226" s="63"/>
      <c r="N226" s="22" t="str">
        <f t="shared" si="7"/>
        <v/>
      </c>
      <c r="O226" s="23" t="str">
        <f>_xlfn.IFNA((VLOOKUP(F226,help!$C$2:$F$12,4,0))*(N226*24),"")</f>
        <v/>
      </c>
      <c r="AP226" s="18">
        <f t="shared" si="8"/>
        <v>0</v>
      </c>
    </row>
    <row r="227" spans="2:42" ht="33" x14ac:dyDescent="0.2">
      <c r="B227" s="14">
        <f>COUNTIFS($E$3:E227,تقرير!$E$4)</f>
        <v>15</v>
      </c>
      <c r="C227" s="48"/>
      <c r="D227" s="49"/>
      <c r="E227" s="37"/>
      <c r="F227" s="50"/>
      <c r="G227" s="51"/>
      <c r="H227" s="51"/>
      <c r="I227" s="52"/>
      <c r="J227" s="52"/>
      <c r="K227" s="27" t="str">
        <f>_xlfn.IFNA(VLOOKUP(E227,الاوردرات!$B$1:$C$600,2,0),"")</f>
        <v/>
      </c>
      <c r="L227" s="63"/>
      <c r="N227" s="22" t="str">
        <f t="shared" si="7"/>
        <v/>
      </c>
      <c r="O227" s="23" t="str">
        <f>_xlfn.IFNA((VLOOKUP(F227,help!$C$2:$F$12,4,0))*(N227*24),"")</f>
        <v/>
      </c>
      <c r="AP227" s="18">
        <f t="shared" si="8"/>
        <v>0</v>
      </c>
    </row>
    <row r="228" spans="2:42" ht="33" x14ac:dyDescent="0.2">
      <c r="B228" s="14">
        <f>COUNTIFS($E$3:E228,تقرير!$E$4)</f>
        <v>15</v>
      </c>
      <c r="C228" s="48"/>
      <c r="D228" s="49"/>
      <c r="E228" s="37"/>
      <c r="F228" s="50"/>
      <c r="G228" s="51"/>
      <c r="H228" s="51"/>
      <c r="I228" s="52"/>
      <c r="J228" s="52"/>
      <c r="K228" s="27" t="str">
        <f>_xlfn.IFNA(VLOOKUP(E228,الاوردرات!$B$1:$C$600,2,0),"")</f>
        <v/>
      </c>
      <c r="L228" s="63"/>
      <c r="N228" s="22" t="str">
        <f t="shared" si="7"/>
        <v/>
      </c>
      <c r="O228" s="23" t="str">
        <f>_xlfn.IFNA((VLOOKUP(F228,help!$C$2:$F$12,4,0))*(N228*24),"")</f>
        <v/>
      </c>
      <c r="AP228" s="18">
        <f t="shared" si="8"/>
        <v>0</v>
      </c>
    </row>
    <row r="229" spans="2:42" ht="33" x14ac:dyDescent="0.2">
      <c r="B229" s="14">
        <f>COUNTIFS($E$3:E229,تقرير!$E$4)</f>
        <v>15</v>
      </c>
      <c r="C229" s="48"/>
      <c r="D229" s="49"/>
      <c r="E229" s="37"/>
      <c r="F229" s="50"/>
      <c r="G229" s="51"/>
      <c r="H229" s="51"/>
      <c r="I229" s="52"/>
      <c r="J229" s="52"/>
      <c r="K229" s="27" t="str">
        <f>_xlfn.IFNA(VLOOKUP(E229,الاوردرات!$B$1:$C$600,2,0),"")</f>
        <v/>
      </c>
      <c r="L229" s="63"/>
      <c r="N229" s="22" t="str">
        <f t="shared" si="7"/>
        <v/>
      </c>
      <c r="O229" s="23" t="str">
        <f>_xlfn.IFNA((VLOOKUP(F229,help!$C$2:$F$12,4,0))*(N229*24),"")</f>
        <v/>
      </c>
      <c r="AP229" s="18">
        <f t="shared" si="8"/>
        <v>0</v>
      </c>
    </row>
    <row r="230" spans="2:42" ht="33" x14ac:dyDescent="0.2">
      <c r="B230" s="14">
        <f>COUNTIFS($E$3:E230,تقرير!$E$4)</f>
        <v>15</v>
      </c>
      <c r="C230" s="48"/>
      <c r="D230" s="49"/>
      <c r="E230" s="37"/>
      <c r="F230" s="50"/>
      <c r="G230" s="51"/>
      <c r="H230" s="51"/>
      <c r="I230" s="52"/>
      <c r="J230" s="52"/>
      <c r="K230" s="27" t="str">
        <f>_xlfn.IFNA(VLOOKUP(E230,الاوردرات!$B$1:$C$600,2,0),"")</f>
        <v/>
      </c>
      <c r="L230" s="63"/>
      <c r="N230" s="22" t="str">
        <f t="shared" si="7"/>
        <v/>
      </c>
      <c r="O230" s="23" t="str">
        <f>_xlfn.IFNA((VLOOKUP(F230,help!$C$2:$F$12,4,0))*(N230*24),"")</f>
        <v/>
      </c>
      <c r="AP230" s="18">
        <f t="shared" si="8"/>
        <v>0</v>
      </c>
    </row>
    <row r="231" spans="2:42" ht="33" x14ac:dyDescent="0.2">
      <c r="B231" s="14">
        <f>COUNTIFS($E$3:E231,تقرير!$E$4)</f>
        <v>15</v>
      </c>
      <c r="C231" s="48"/>
      <c r="D231" s="49"/>
      <c r="E231" s="37"/>
      <c r="F231" s="50"/>
      <c r="G231" s="51"/>
      <c r="H231" s="51"/>
      <c r="I231" s="52"/>
      <c r="J231" s="52"/>
      <c r="K231" s="27" t="str">
        <f>_xlfn.IFNA(VLOOKUP(E231,الاوردرات!$B$1:$C$600,2,0),"")</f>
        <v/>
      </c>
      <c r="L231" s="63"/>
      <c r="N231" s="22" t="str">
        <f t="shared" si="7"/>
        <v/>
      </c>
      <c r="O231" s="23" t="str">
        <f>_xlfn.IFNA((VLOOKUP(F231,help!$C$2:$F$12,4,0))*(N231*24),"")</f>
        <v/>
      </c>
      <c r="AP231" s="18">
        <f t="shared" si="8"/>
        <v>0</v>
      </c>
    </row>
    <row r="232" spans="2:42" ht="33" x14ac:dyDescent="0.2">
      <c r="B232" s="14">
        <f>COUNTIFS($E$3:E232,تقرير!$E$4)</f>
        <v>15</v>
      </c>
      <c r="C232" s="48"/>
      <c r="D232" s="49"/>
      <c r="E232" s="37"/>
      <c r="F232" s="50"/>
      <c r="G232" s="51"/>
      <c r="H232" s="51"/>
      <c r="I232" s="52"/>
      <c r="J232" s="52"/>
      <c r="K232" s="27" t="str">
        <f>_xlfn.IFNA(VLOOKUP(E232,الاوردرات!$B$1:$C$600,2,0),"")</f>
        <v/>
      </c>
      <c r="L232" s="63"/>
      <c r="N232" s="22" t="str">
        <f t="shared" si="7"/>
        <v/>
      </c>
      <c r="O232" s="23" t="str">
        <f>_xlfn.IFNA((VLOOKUP(F232,help!$C$2:$F$12,4,0))*(N232*24),"")</f>
        <v/>
      </c>
      <c r="AP232" s="18">
        <f t="shared" si="8"/>
        <v>0</v>
      </c>
    </row>
    <row r="233" spans="2:42" ht="33" x14ac:dyDescent="0.2">
      <c r="B233" s="14">
        <f>COUNTIFS($E$3:E233,تقرير!$E$4)</f>
        <v>15</v>
      </c>
      <c r="C233" s="48"/>
      <c r="D233" s="49"/>
      <c r="E233" s="37"/>
      <c r="F233" s="50"/>
      <c r="G233" s="51"/>
      <c r="H233" s="51"/>
      <c r="I233" s="52"/>
      <c r="J233" s="52"/>
      <c r="K233" s="27" t="str">
        <f>_xlfn.IFNA(VLOOKUP(E233,الاوردرات!$B$1:$C$600,2,0),"")</f>
        <v/>
      </c>
      <c r="L233" s="63"/>
      <c r="N233" s="22" t="str">
        <f t="shared" si="7"/>
        <v/>
      </c>
      <c r="O233" s="23" t="str">
        <f>_xlfn.IFNA((VLOOKUP(F233,help!$C$2:$F$12,4,0))*(N233*24),"")</f>
        <v/>
      </c>
      <c r="AP233" s="18">
        <f t="shared" si="8"/>
        <v>0</v>
      </c>
    </row>
    <row r="234" spans="2:42" ht="33" x14ac:dyDescent="0.2">
      <c r="B234" s="14">
        <f>COUNTIFS($E$3:E234,تقرير!$E$4)</f>
        <v>15</v>
      </c>
      <c r="C234" s="48"/>
      <c r="D234" s="49"/>
      <c r="E234" s="37"/>
      <c r="F234" s="50"/>
      <c r="G234" s="51"/>
      <c r="H234" s="51"/>
      <c r="I234" s="52"/>
      <c r="J234" s="52"/>
      <c r="K234" s="27" t="str">
        <f>_xlfn.IFNA(VLOOKUP(E234,الاوردرات!$B$1:$C$600,2,0),"")</f>
        <v/>
      </c>
      <c r="L234" s="63"/>
      <c r="N234" s="22" t="str">
        <f t="shared" si="7"/>
        <v/>
      </c>
      <c r="O234" s="23" t="str">
        <f>_xlfn.IFNA((VLOOKUP(F234,help!$C$2:$F$12,4,0))*(N234*24),"")</f>
        <v/>
      </c>
      <c r="AP234" s="18">
        <f t="shared" si="8"/>
        <v>0</v>
      </c>
    </row>
    <row r="235" spans="2:42" ht="33" x14ac:dyDescent="0.2">
      <c r="B235" s="14">
        <f>COUNTIFS($E$3:E235,تقرير!$E$4)</f>
        <v>15</v>
      </c>
      <c r="C235" s="48"/>
      <c r="D235" s="49"/>
      <c r="E235" s="37"/>
      <c r="F235" s="50"/>
      <c r="G235" s="51"/>
      <c r="H235" s="51"/>
      <c r="I235" s="52"/>
      <c r="J235" s="52"/>
      <c r="K235" s="27" t="str">
        <f>_xlfn.IFNA(VLOOKUP(E235,الاوردرات!$B$1:$C$600,2,0),"")</f>
        <v/>
      </c>
      <c r="L235" s="63"/>
      <c r="N235" s="22" t="str">
        <f t="shared" si="7"/>
        <v/>
      </c>
      <c r="O235" s="23" t="str">
        <f>_xlfn.IFNA((VLOOKUP(F235,help!$C$2:$F$12,4,0))*(N235*24),"")</f>
        <v/>
      </c>
      <c r="AP235" s="18">
        <f t="shared" si="8"/>
        <v>0</v>
      </c>
    </row>
    <row r="236" spans="2:42" ht="33" x14ac:dyDescent="0.2">
      <c r="B236" s="14">
        <f>COUNTIFS($E$3:E236,تقرير!$E$4)</f>
        <v>15</v>
      </c>
      <c r="C236" s="48"/>
      <c r="D236" s="49"/>
      <c r="E236" s="37"/>
      <c r="F236" s="50"/>
      <c r="G236" s="51"/>
      <c r="H236" s="51"/>
      <c r="I236" s="52"/>
      <c r="J236" s="52"/>
      <c r="K236" s="27" t="str">
        <f>_xlfn.IFNA(VLOOKUP(E236,الاوردرات!$B$1:$C$600,2,0),"")</f>
        <v/>
      </c>
      <c r="L236" s="63"/>
      <c r="N236" s="22" t="str">
        <f t="shared" si="7"/>
        <v/>
      </c>
      <c r="O236" s="23" t="str">
        <f>_xlfn.IFNA((VLOOKUP(F236,help!$C$2:$F$12,4,0))*(N236*24),"")</f>
        <v/>
      </c>
      <c r="AP236" s="18">
        <f t="shared" si="8"/>
        <v>0</v>
      </c>
    </row>
    <row r="237" spans="2:42" ht="33" x14ac:dyDescent="0.2">
      <c r="B237" s="14">
        <f>COUNTIFS($E$3:E237,تقرير!$E$4)</f>
        <v>15</v>
      </c>
      <c r="C237" s="48"/>
      <c r="D237" s="49"/>
      <c r="E237" s="37"/>
      <c r="F237" s="50"/>
      <c r="G237" s="51"/>
      <c r="H237" s="51"/>
      <c r="I237" s="52"/>
      <c r="J237" s="52"/>
      <c r="K237" s="27" t="str">
        <f>_xlfn.IFNA(VLOOKUP(E237,الاوردرات!$B$1:$C$600,2,0),"")</f>
        <v/>
      </c>
      <c r="L237" s="63"/>
      <c r="N237" s="22" t="str">
        <f t="shared" si="7"/>
        <v/>
      </c>
      <c r="O237" s="23" t="str">
        <f>_xlfn.IFNA((VLOOKUP(F237,help!$C$2:$F$12,4,0))*(N237*24),"")</f>
        <v/>
      </c>
      <c r="AP237" s="18">
        <f t="shared" si="8"/>
        <v>0</v>
      </c>
    </row>
    <row r="238" spans="2:42" ht="33" x14ac:dyDescent="0.2">
      <c r="B238" s="14">
        <f>COUNTIFS($E$3:E238,تقرير!$E$4)</f>
        <v>15</v>
      </c>
      <c r="C238" s="48"/>
      <c r="D238" s="49"/>
      <c r="E238" s="37"/>
      <c r="F238" s="50"/>
      <c r="G238" s="51"/>
      <c r="H238" s="51"/>
      <c r="I238" s="52"/>
      <c r="J238" s="52"/>
      <c r="K238" s="27" t="str">
        <f>_xlfn.IFNA(VLOOKUP(E238,الاوردرات!$B$1:$C$600,2,0),"")</f>
        <v/>
      </c>
      <c r="L238" s="63"/>
      <c r="N238" s="22" t="str">
        <f t="shared" si="7"/>
        <v/>
      </c>
      <c r="O238" s="23" t="str">
        <f>_xlfn.IFNA((VLOOKUP(F238,help!$C$2:$F$12,4,0))*(N238*24),"")</f>
        <v/>
      </c>
      <c r="AP238" s="18">
        <f t="shared" si="8"/>
        <v>0</v>
      </c>
    </row>
    <row r="239" spans="2:42" ht="33" x14ac:dyDescent="0.2">
      <c r="B239" s="14">
        <f>COUNTIFS($E$3:E239,تقرير!$E$4)</f>
        <v>15</v>
      </c>
      <c r="C239" s="48"/>
      <c r="D239" s="49"/>
      <c r="E239" s="37"/>
      <c r="F239" s="50"/>
      <c r="G239" s="51"/>
      <c r="H239" s="51"/>
      <c r="I239" s="52"/>
      <c r="J239" s="52"/>
      <c r="K239" s="27" t="str">
        <f>_xlfn.IFNA(VLOOKUP(E239,الاوردرات!$B$1:$C$600,2,0),"")</f>
        <v/>
      </c>
      <c r="L239" s="63"/>
      <c r="N239" s="22" t="str">
        <f t="shared" si="7"/>
        <v/>
      </c>
      <c r="O239" s="23" t="str">
        <f>_xlfn.IFNA((VLOOKUP(F239,help!$C$2:$F$12,4,0))*(N239*24),"")</f>
        <v/>
      </c>
      <c r="AP239" s="18">
        <f t="shared" si="8"/>
        <v>0</v>
      </c>
    </row>
    <row r="240" spans="2:42" ht="33" x14ac:dyDescent="0.2">
      <c r="B240" s="14">
        <f>COUNTIFS($E$3:E240,تقرير!$E$4)</f>
        <v>15</v>
      </c>
      <c r="C240" s="48"/>
      <c r="D240" s="49"/>
      <c r="E240" s="37"/>
      <c r="F240" s="50"/>
      <c r="G240" s="51"/>
      <c r="H240" s="51"/>
      <c r="I240" s="52"/>
      <c r="J240" s="52"/>
      <c r="K240" s="27" t="str">
        <f>_xlfn.IFNA(VLOOKUP(E240,الاوردرات!$B$1:$C$600,2,0),"")</f>
        <v/>
      </c>
      <c r="L240" s="63"/>
      <c r="N240" s="22" t="str">
        <f t="shared" si="7"/>
        <v/>
      </c>
      <c r="O240" s="23" t="str">
        <f>_xlfn.IFNA((VLOOKUP(F240,help!$C$2:$F$12,4,0))*(N240*24),"")</f>
        <v/>
      </c>
      <c r="AP240" s="18">
        <f t="shared" si="8"/>
        <v>0</v>
      </c>
    </row>
    <row r="241" spans="2:42" ht="33" x14ac:dyDescent="0.2">
      <c r="B241" s="14">
        <f>COUNTIFS($E$3:E241,تقرير!$E$4)</f>
        <v>15</v>
      </c>
      <c r="C241" s="48"/>
      <c r="D241" s="49"/>
      <c r="E241" s="37"/>
      <c r="F241" s="50"/>
      <c r="G241" s="51"/>
      <c r="H241" s="51"/>
      <c r="I241" s="52"/>
      <c r="J241" s="52"/>
      <c r="K241" s="27" t="str">
        <f>_xlfn.IFNA(VLOOKUP(E241,الاوردرات!$B$1:$C$600,2,0),"")</f>
        <v/>
      </c>
      <c r="L241" s="63"/>
      <c r="N241" s="22" t="str">
        <f t="shared" si="7"/>
        <v/>
      </c>
      <c r="O241" s="23" t="str">
        <f>_xlfn.IFNA((VLOOKUP(F241,help!$C$2:$F$12,4,0))*(N241*24),"")</f>
        <v/>
      </c>
      <c r="AP241" s="18">
        <f t="shared" si="8"/>
        <v>0</v>
      </c>
    </row>
    <row r="242" spans="2:42" ht="33" x14ac:dyDescent="0.2">
      <c r="B242" s="14">
        <f>COUNTIFS($E$3:E242,تقرير!$E$4)</f>
        <v>15</v>
      </c>
      <c r="C242" s="48"/>
      <c r="D242" s="49"/>
      <c r="E242" s="37"/>
      <c r="F242" s="50"/>
      <c r="G242" s="51"/>
      <c r="H242" s="51"/>
      <c r="I242" s="52"/>
      <c r="J242" s="52"/>
      <c r="K242" s="27" t="str">
        <f>_xlfn.IFNA(VLOOKUP(E242,الاوردرات!$B$1:$C$600,2,0),"")</f>
        <v/>
      </c>
      <c r="L242" s="63"/>
      <c r="N242" s="22" t="str">
        <f t="shared" si="7"/>
        <v/>
      </c>
      <c r="O242" s="23" t="str">
        <f>_xlfn.IFNA((VLOOKUP(F242,help!$C$2:$F$12,4,0))*(N242*24),"")</f>
        <v/>
      </c>
      <c r="AP242" s="18">
        <f t="shared" si="8"/>
        <v>0</v>
      </c>
    </row>
    <row r="243" spans="2:42" ht="33" x14ac:dyDescent="0.2">
      <c r="B243" s="14">
        <f>COUNTIFS($E$3:E243,تقرير!$E$4)</f>
        <v>15</v>
      </c>
      <c r="C243" s="48"/>
      <c r="D243" s="49"/>
      <c r="E243" s="37"/>
      <c r="F243" s="50"/>
      <c r="G243" s="51"/>
      <c r="H243" s="51"/>
      <c r="I243" s="52"/>
      <c r="J243" s="52"/>
      <c r="K243" s="27" t="str">
        <f>_xlfn.IFNA(VLOOKUP(E243,الاوردرات!$B$1:$C$600,2,0),"")</f>
        <v/>
      </c>
      <c r="L243" s="63"/>
      <c r="N243" s="22" t="str">
        <f t="shared" si="7"/>
        <v/>
      </c>
      <c r="O243" s="23" t="str">
        <f>_xlfn.IFNA((VLOOKUP(F243,help!$C$2:$F$12,4,0))*(N243*24),"")</f>
        <v/>
      </c>
      <c r="AP243" s="18">
        <f t="shared" si="8"/>
        <v>0</v>
      </c>
    </row>
    <row r="244" spans="2:42" ht="33" x14ac:dyDescent="0.2">
      <c r="B244" s="14">
        <f>COUNTIFS($E$3:E244,تقرير!$E$4)</f>
        <v>15</v>
      </c>
      <c r="C244" s="48"/>
      <c r="D244" s="49"/>
      <c r="E244" s="37"/>
      <c r="F244" s="50"/>
      <c r="G244" s="51"/>
      <c r="H244" s="51"/>
      <c r="I244" s="52"/>
      <c r="J244" s="52"/>
      <c r="K244" s="27" t="str">
        <f>_xlfn.IFNA(VLOOKUP(E244,الاوردرات!$B$1:$C$600,2,0),"")</f>
        <v/>
      </c>
      <c r="L244" s="63"/>
      <c r="N244" s="22" t="str">
        <f t="shared" si="7"/>
        <v/>
      </c>
      <c r="O244" s="23" t="str">
        <f>_xlfn.IFNA((VLOOKUP(F244,help!$C$2:$F$12,4,0))*(N244*24),"")</f>
        <v/>
      </c>
      <c r="AP244" s="18">
        <f t="shared" si="8"/>
        <v>0</v>
      </c>
    </row>
    <row r="245" spans="2:42" ht="33" x14ac:dyDescent="0.2">
      <c r="B245" s="14">
        <f>COUNTIFS($E$3:E245,تقرير!$E$4)</f>
        <v>15</v>
      </c>
      <c r="C245" s="48"/>
      <c r="D245" s="49"/>
      <c r="E245" s="37"/>
      <c r="F245" s="50"/>
      <c r="G245" s="51"/>
      <c r="H245" s="51"/>
      <c r="I245" s="52"/>
      <c r="J245" s="52"/>
      <c r="K245" s="27" t="str">
        <f>_xlfn.IFNA(VLOOKUP(E245,الاوردرات!$B$1:$C$600,2,0),"")</f>
        <v/>
      </c>
      <c r="L245" s="63"/>
      <c r="N245" s="22" t="str">
        <f t="shared" si="7"/>
        <v/>
      </c>
      <c r="O245" s="23" t="str">
        <f>_xlfn.IFNA((VLOOKUP(F245,help!$C$2:$F$12,4,0))*(N245*24),"")</f>
        <v/>
      </c>
      <c r="AP245" s="18">
        <f t="shared" si="8"/>
        <v>0</v>
      </c>
    </row>
    <row r="246" spans="2:42" ht="33" x14ac:dyDescent="0.2">
      <c r="B246" s="14">
        <f>COUNTIFS($E$3:E246,تقرير!$E$4)</f>
        <v>15</v>
      </c>
      <c r="C246" s="48"/>
      <c r="D246" s="49"/>
      <c r="E246" s="37"/>
      <c r="F246" s="50"/>
      <c r="G246" s="51"/>
      <c r="H246" s="51"/>
      <c r="I246" s="52"/>
      <c r="J246" s="52"/>
      <c r="K246" s="27" t="str">
        <f>_xlfn.IFNA(VLOOKUP(E246,الاوردرات!$B$1:$C$600,2,0),"")</f>
        <v/>
      </c>
      <c r="L246" s="63"/>
      <c r="N246" s="22" t="str">
        <f t="shared" si="7"/>
        <v/>
      </c>
      <c r="O246" s="23" t="str">
        <f>_xlfn.IFNA((VLOOKUP(F246,help!$C$2:$F$12,4,0))*(N246*24),"")</f>
        <v/>
      </c>
      <c r="AP246" s="18">
        <f t="shared" si="8"/>
        <v>0</v>
      </c>
    </row>
    <row r="247" spans="2:42" ht="33" x14ac:dyDescent="0.2">
      <c r="B247" s="14">
        <f>COUNTIFS($E$3:E247,تقرير!$E$4)</f>
        <v>15</v>
      </c>
      <c r="C247" s="48"/>
      <c r="D247" s="49"/>
      <c r="E247" s="37"/>
      <c r="F247" s="50"/>
      <c r="G247" s="51"/>
      <c r="H247" s="51"/>
      <c r="I247" s="52"/>
      <c r="J247" s="52"/>
      <c r="K247" s="27" t="str">
        <f>_xlfn.IFNA(VLOOKUP(E247,الاوردرات!$B$1:$C$600,2,0),"")</f>
        <v/>
      </c>
      <c r="L247" s="63"/>
      <c r="N247" s="22" t="str">
        <f t="shared" ref="N247:N310" si="9">IF(I247&lt;&gt;"",J247-I247,"")</f>
        <v/>
      </c>
      <c r="O247" s="23" t="str">
        <f>_xlfn.IFNA((VLOOKUP(F247,help!$C$2:$F$12,4,0))*(N247*24),"")</f>
        <v/>
      </c>
      <c r="AP247" s="18">
        <f t="shared" si="8"/>
        <v>0</v>
      </c>
    </row>
    <row r="248" spans="2:42" ht="33" x14ac:dyDescent="0.2">
      <c r="B248" s="14">
        <f>COUNTIFS($E$3:E248,تقرير!$E$4)</f>
        <v>15</v>
      </c>
      <c r="C248" s="48"/>
      <c r="D248" s="49"/>
      <c r="E248" s="37"/>
      <c r="F248" s="50"/>
      <c r="G248" s="51"/>
      <c r="H248" s="51"/>
      <c r="I248" s="52"/>
      <c r="J248" s="52"/>
      <c r="K248" s="27" t="str">
        <f>_xlfn.IFNA(VLOOKUP(E248,الاوردرات!$B$1:$C$600,2,0),"")</f>
        <v/>
      </c>
      <c r="L248" s="63"/>
      <c r="N248" s="22" t="str">
        <f t="shared" si="9"/>
        <v/>
      </c>
      <c r="O248" s="23" t="str">
        <f>_xlfn.IFNA((VLOOKUP(F248,help!$C$2:$F$12,4,0))*(N248*24),"")</f>
        <v/>
      </c>
      <c r="AP248" s="18">
        <f t="shared" si="8"/>
        <v>0</v>
      </c>
    </row>
    <row r="249" spans="2:42" ht="33" x14ac:dyDescent="0.2">
      <c r="B249" s="14">
        <f>COUNTIFS($E$3:E249,تقرير!$E$4)</f>
        <v>15</v>
      </c>
      <c r="C249" s="48"/>
      <c r="D249" s="49"/>
      <c r="E249" s="37"/>
      <c r="F249" s="50"/>
      <c r="G249" s="51"/>
      <c r="H249" s="51"/>
      <c r="I249" s="52"/>
      <c r="J249" s="52"/>
      <c r="K249" s="27" t="str">
        <f>_xlfn.IFNA(VLOOKUP(E249,الاوردرات!$B$1:$C$600,2,0),"")</f>
        <v/>
      </c>
      <c r="L249" s="63"/>
      <c r="N249" s="22" t="str">
        <f t="shared" si="9"/>
        <v/>
      </c>
      <c r="O249" s="23" t="str">
        <f>_xlfn.IFNA((VLOOKUP(F249,help!$C$2:$F$12,4,0))*(N249*24),"")</f>
        <v/>
      </c>
      <c r="AP249" s="18">
        <f t="shared" si="8"/>
        <v>0</v>
      </c>
    </row>
    <row r="250" spans="2:42" ht="33" x14ac:dyDescent="0.2">
      <c r="B250" s="14">
        <f>COUNTIFS($E$3:E250,تقرير!$E$4)</f>
        <v>15</v>
      </c>
      <c r="C250" s="48"/>
      <c r="D250" s="49"/>
      <c r="E250" s="37"/>
      <c r="F250" s="50"/>
      <c r="G250" s="51"/>
      <c r="H250" s="51"/>
      <c r="I250" s="52"/>
      <c r="J250" s="52"/>
      <c r="K250" s="27" t="str">
        <f>_xlfn.IFNA(VLOOKUP(E250,الاوردرات!$B$1:$C$600,2,0),"")</f>
        <v/>
      </c>
      <c r="L250" s="63"/>
      <c r="N250" s="22" t="str">
        <f t="shared" si="9"/>
        <v/>
      </c>
      <c r="O250" s="23" t="str">
        <f>_xlfn.IFNA((VLOOKUP(F250,help!$C$2:$F$12,4,0))*(N250*24),"")</f>
        <v/>
      </c>
      <c r="AP250" s="18">
        <f t="shared" si="8"/>
        <v>0</v>
      </c>
    </row>
    <row r="251" spans="2:42" ht="33" x14ac:dyDescent="0.2">
      <c r="B251" s="14">
        <f>COUNTIFS($E$3:E251,تقرير!$E$4)</f>
        <v>15</v>
      </c>
      <c r="C251" s="48"/>
      <c r="D251" s="49"/>
      <c r="E251" s="37"/>
      <c r="F251" s="50"/>
      <c r="G251" s="51"/>
      <c r="H251" s="51"/>
      <c r="I251" s="52"/>
      <c r="J251" s="52"/>
      <c r="K251" s="27" t="str">
        <f>_xlfn.IFNA(VLOOKUP(E251,الاوردرات!$B$1:$C$600,2,0),"")</f>
        <v/>
      </c>
      <c r="L251" s="63"/>
      <c r="N251" s="22" t="str">
        <f t="shared" si="9"/>
        <v/>
      </c>
      <c r="O251" s="23" t="str">
        <f>_xlfn.IFNA((VLOOKUP(F251,help!$C$2:$F$12,4,0))*(N251*24),"")</f>
        <v/>
      </c>
      <c r="AP251" s="18">
        <f t="shared" si="8"/>
        <v>0</v>
      </c>
    </row>
    <row r="252" spans="2:42" ht="33" x14ac:dyDescent="0.2">
      <c r="B252" s="14">
        <f>COUNTIFS($E$3:E252,تقرير!$E$4)</f>
        <v>15</v>
      </c>
      <c r="C252" s="48"/>
      <c r="D252" s="49"/>
      <c r="E252" s="37"/>
      <c r="F252" s="50"/>
      <c r="G252" s="51"/>
      <c r="H252" s="51"/>
      <c r="I252" s="52"/>
      <c r="J252" s="52"/>
      <c r="K252" s="27" t="str">
        <f>_xlfn.IFNA(VLOOKUP(E252,الاوردرات!$B$1:$C$600,2,0),"")</f>
        <v/>
      </c>
      <c r="L252" s="63"/>
      <c r="N252" s="22" t="str">
        <f t="shared" si="9"/>
        <v/>
      </c>
      <c r="O252" s="23" t="str">
        <f>_xlfn.IFNA((VLOOKUP(F252,help!$C$2:$F$12,4,0))*(N252*24),"")</f>
        <v/>
      </c>
      <c r="AP252" s="18">
        <f t="shared" si="8"/>
        <v>0</v>
      </c>
    </row>
    <row r="253" spans="2:42" ht="33" x14ac:dyDescent="0.2">
      <c r="B253" s="14">
        <f>COUNTIFS($E$3:E253,تقرير!$E$4)</f>
        <v>15</v>
      </c>
      <c r="C253" s="48"/>
      <c r="D253" s="49"/>
      <c r="E253" s="37"/>
      <c r="F253" s="50"/>
      <c r="G253" s="51"/>
      <c r="H253" s="51"/>
      <c r="I253" s="52"/>
      <c r="J253" s="52"/>
      <c r="K253" s="27" t="str">
        <f>_xlfn.IFNA(VLOOKUP(E253,الاوردرات!$B$1:$C$600,2,0),"")</f>
        <v/>
      </c>
      <c r="L253" s="63"/>
      <c r="N253" s="22" t="str">
        <f t="shared" si="9"/>
        <v/>
      </c>
      <c r="O253" s="23" t="str">
        <f>_xlfn.IFNA((VLOOKUP(F253,help!$C$2:$F$12,4,0))*(N253*24),"")</f>
        <v/>
      </c>
      <c r="AP253" s="18">
        <f t="shared" si="8"/>
        <v>0</v>
      </c>
    </row>
    <row r="254" spans="2:42" ht="33" x14ac:dyDescent="0.2">
      <c r="B254" s="14">
        <f>COUNTIFS($E$3:E254,تقرير!$E$4)</f>
        <v>15</v>
      </c>
      <c r="C254" s="48"/>
      <c r="D254" s="49"/>
      <c r="E254" s="37"/>
      <c r="F254" s="50"/>
      <c r="G254" s="51"/>
      <c r="H254" s="51"/>
      <c r="I254" s="52"/>
      <c r="J254" s="52"/>
      <c r="K254" s="27" t="str">
        <f>_xlfn.IFNA(VLOOKUP(E254,الاوردرات!$B$1:$C$600,2,0),"")</f>
        <v/>
      </c>
      <c r="L254" s="63"/>
      <c r="N254" s="22" t="str">
        <f t="shared" si="9"/>
        <v/>
      </c>
      <c r="O254" s="23" t="str">
        <f>_xlfn.IFNA((VLOOKUP(F254,help!$C$2:$F$12,4,0))*(N254*24),"")</f>
        <v/>
      </c>
      <c r="AP254" s="18">
        <f t="shared" si="8"/>
        <v>0</v>
      </c>
    </row>
    <row r="255" spans="2:42" ht="33" x14ac:dyDescent="0.2">
      <c r="B255" s="14">
        <f>COUNTIFS($E$3:E255,تقرير!$E$4)</f>
        <v>15</v>
      </c>
      <c r="C255" s="48"/>
      <c r="D255" s="49"/>
      <c r="E255" s="37"/>
      <c r="F255" s="50"/>
      <c r="G255" s="51"/>
      <c r="H255" s="51"/>
      <c r="I255" s="52"/>
      <c r="J255" s="52"/>
      <c r="K255" s="27" t="str">
        <f>_xlfn.IFNA(VLOOKUP(E255,الاوردرات!$B$1:$C$600,2,0),"")</f>
        <v/>
      </c>
      <c r="L255" s="63"/>
      <c r="N255" s="22" t="str">
        <f t="shared" si="9"/>
        <v/>
      </c>
      <c r="O255" s="23" t="str">
        <f>_xlfn.IFNA((VLOOKUP(F255,help!$C$2:$F$12,4,0))*(N255*24),"")</f>
        <v/>
      </c>
      <c r="AP255" s="18">
        <f t="shared" si="8"/>
        <v>0</v>
      </c>
    </row>
    <row r="256" spans="2:42" ht="33" x14ac:dyDescent="0.2">
      <c r="B256" s="14">
        <f>COUNTIFS($E$3:E256,تقرير!$E$4)</f>
        <v>15</v>
      </c>
      <c r="C256" s="48"/>
      <c r="D256" s="49"/>
      <c r="E256" s="37"/>
      <c r="F256" s="50"/>
      <c r="G256" s="51"/>
      <c r="H256" s="51"/>
      <c r="I256" s="52"/>
      <c r="J256" s="52"/>
      <c r="K256" s="27" t="str">
        <f>_xlfn.IFNA(VLOOKUP(E256,الاوردرات!$B$1:$C$600,2,0),"")</f>
        <v/>
      </c>
      <c r="L256" s="63"/>
      <c r="N256" s="22" t="str">
        <f t="shared" si="9"/>
        <v/>
      </c>
      <c r="O256" s="23" t="str">
        <f>_xlfn.IFNA((VLOOKUP(F256,help!$C$2:$F$12,4,0))*(N256*24),"")</f>
        <v/>
      </c>
      <c r="AP256" s="18">
        <f t="shared" si="8"/>
        <v>0</v>
      </c>
    </row>
    <row r="257" spans="2:42" ht="33" x14ac:dyDescent="0.2">
      <c r="B257" s="14">
        <f>COUNTIFS($E$3:E257,تقرير!$E$4)</f>
        <v>15</v>
      </c>
      <c r="C257" s="48"/>
      <c r="D257" s="49"/>
      <c r="E257" s="37"/>
      <c r="F257" s="50"/>
      <c r="G257" s="51"/>
      <c r="H257" s="51"/>
      <c r="I257" s="52"/>
      <c r="J257" s="52"/>
      <c r="K257" s="27" t="str">
        <f>_xlfn.IFNA(VLOOKUP(E257,الاوردرات!$B$1:$C$600,2,0),"")</f>
        <v/>
      </c>
      <c r="L257" s="63"/>
      <c r="N257" s="22" t="str">
        <f t="shared" si="9"/>
        <v/>
      </c>
      <c r="O257" s="23" t="str">
        <f>_xlfn.IFNA((VLOOKUP(F257,help!$C$2:$F$12,4,0))*(N257*24),"")</f>
        <v/>
      </c>
      <c r="AP257" s="18">
        <f t="shared" si="8"/>
        <v>0</v>
      </c>
    </row>
    <row r="258" spans="2:42" ht="33" x14ac:dyDescent="0.2">
      <c r="B258" s="14">
        <f>COUNTIFS($E$3:E258,تقرير!$E$4)</f>
        <v>15</v>
      </c>
      <c r="C258" s="48"/>
      <c r="D258" s="49"/>
      <c r="E258" s="37"/>
      <c r="F258" s="50"/>
      <c r="G258" s="51"/>
      <c r="H258" s="51"/>
      <c r="I258" s="52"/>
      <c r="J258" s="52"/>
      <c r="K258" s="27" t="str">
        <f>_xlfn.IFNA(VLOOKUP(E258,الاوردرات!$B$1:$C$600,2,0),"")</f>
        <v/>
      </c>
      <c r="L258" s="63"/>
      <c r="N258" s="22" t="str">
        <f t="shared" si="9"/>
        <v/>
      </c>
      <c r="O258" s="23" t="str">
        <f>_xlfn.IFNA((VLOOKUP(F258,help!$C$2:$F$12,4,0))*(N258*24),"")</f>
        <v/>
      </c>
      <c r="AP258" s="18">
        <f t="shared" si="8"/>
        <v>0</v>
      </c>
    </row>
    <row r="259" spans="2:42" ht="33" x14ac:dyDescent="0.2">
      <c r="B259" s="14">
        <f>COUNTIFS($E$3:E259,تقرير!$E$4)</f>
        <v>15</v>
      </c>
      <c r="C259" s="48"/>
      <c r="D259" s="49"/>
      <c r="E259" s="37"/>
      <c r="F259" s="50"/>
      <c r="G259" s="51"/>
      <c r="H259" s="51"/>
      <c r="I259" s="52"/>
      <c r="J259" s="52"/>
      <c r="K259" s="27" t="str">
        <f>_xlfn.IFNA(VLOOKUP(E259,الاوردرات!$B$1:$C$600,2,0),"")</f>
        <v/>
      </c>
      <c r="L259" s="63"/>
      <c r="N259" s="22" t="str">
        <f t="shared" si="9"/>
        <v/>
      </c>
      <c r="O259" s="23" t="str">
        <f>_xlfn.IFNA((VLOOKUP(F259,help!$C$2:$F$12,4,0))*(N259*24),"")</f>
        <v/>
      </c>
      <c r="AP259" s="18">
        <f t="shared" si="8"/>
        <v>0</v>
      </c>
    </row>
    <row r="260" spans="2:42" ht="33" x14ac:dyDescent="0.2">
      <c r="B260" s="14">
        <f>COUNTIFS($E$3:E260,تقرير!$E$4)</f>
        <v>15</v>
      </c>
      <c r="C260" s="48"/>
      <c r="D260" s="49"/>
      <c r="E260" s="37"/>
      <c r="F260" s="50"/>
      <c r="G260" s="51"/>
      <c r="H260" s="51"/>
      <c r="I260" s="52"/>
      <c r="J260" s="52"/>
      <c r="K260" s="27" t="str">
        <f>_xlfn.IFNA(VLOOKUP(E260,الاوردرات!$B$1:$C$600,2,0),"")</f>
        <v/>
      </c>
      <c r="L260" s="63"/>
      <c r="N260" s="22" t="str">
        <f t="shared" si="9"/>
        <v/>
      </c>
      <c r="O260" s="23" t="str">
        <f>_xlfn.IFNA((VLOOKUP(F260,help!$C$2:$F$12,4,0))*(N260*24),"")</f>
        <v/>
      </c>
      <c r="AP260" s="18">
        <f t="shared" ref="AP260:AP323" si="10">D260</f>
        <v>0</v>
      </c>
    </row>
    <row r="261" spans="2:42" ht="33" x14ac:dyDescent="0.2">
      <c r="B261" s="14">
        <f>COUNTIFS($E$3:E261,تقرير!$E$4)</f>
        <v>15</v>
      </c>
      <c r="C261" s="48"/>
      <c r="D261" s="49"/>
      <c r="E261" s="37"/>
      <c r="F261" s="50"/>
      <c r="G261" s="51"/>
      <c r="H261" s="51"/>
      <c r="I261" s="52"/>
      <c r="J261" s="52"/>
      <c r="K261" s="27" t="str">
        <f>_xlfn.IFNA(VLOOKUP(E261,الاوردرات!$B$1:$C$600,2,0),"")</f>
        <v/>
      </c>
      <c r="L261" s="63"/>
      <c r="N261" s="22" t="str">
        <f t="shared" si="9"/>
        <v/>
      </c>
      <c r="O261" s="23" t="str">
        <f>_xlfn.IFNA((VLOOKUP(F261,help!$C$2:$F$12,4,0))*(N261*24),"")</f>
        <v/>
      </c>
      <c r="AP261" s="18">
        <f t="shared" si="10"/>
        <v>0</v>
      </c>
    </row>
    <row r="262" spans="2:42" ht="33" x14ac:dyDescent="0.2">
      <c r="B262" s="14">
        <f>COUNTIFS($E$3:E262,تقرير!$E$4)</f>
        <v>15</v>
      </c>
      <c r="C262" s="48"/>
      <c r="D262" s="49"/>
      <c r="E262" s="37"/>
      <c r="F262" s="50"/>
      <c r="G262" s="51"/>
      <c r="H262" s="51"/>
      <c r="I262" s="52"/>
      <c r="J262" s="52"/>
      <c r="K262" s="27" t="str">
        <f>_xlfn.IFNA(VLOOKUP(E262,الاوردرات!$B$1:$C$600,2,0),"")</f>
        <v/>
      </c>
      <c r="L262" s="63"/>
      <c r="N262" s="22" t="str">
        <f t="shared" si="9"/>
        <v/>
      </c>
      <c r="O262" s="23" t="str">
        <f>_xlfn.IFNA((VLOOKUP(F262,help!$C$2:$F$12,4,0))*(N262*24),"")</f>
        <v/>
      </c>
      <c r="AP262" s="18">
        <f t="shared" si="10"/>
        <v>0</v>
      </c>
    </row>
    <row r="263" spans="2:42" ht="33" x14ac:dyDescent="0.2">
      <c r="B263" s="14">
        <f>COUNTIFS($E$3:E263,تقرير!$E$4)</f>
        <v>15</v>
      </c>
      <c r="C263" s="48"/>
      <c r="D263" s="49"/>
      <c r="E263" s="37"/>
      <c r="F263" s="50"/>
      <c r="G263" s="51"/>
      <c r="H263" s="51"/>
      <c r="I263" s="52"/>
      <c r="J263" s="52"/>
      <c r="K263" s="27" t="str">
        <f>_xlfn.IFNA(VLOOKUP(E263,الاوردرات!$B$1:$C$600,2,0),"")</f>
        <v/>
      </c>
      <c r="L263" s="63"/>
      <c r="N263" s="22" t="str">
        <f t="shared" si="9"/>
        <v/>
      </c>
      <c r="O263" s="23" t="str">
        <f>_xlfn.IFNA((VLOOKUP(F263,help!$C$2:$F$12,4,0))*(N263*24),"")</f>
        <v/>
      </c>
      <c r="AP263" s="18">
        <f t="shared" si="10"/>
        <v>0</v>
      </c>
    </row>
    <row r="264" spans="2:42" ht="33" x14ac:dyDescent="0.2">
      <c r="B264" s="14">
        <f>COUNTIFS($E$3:E264,تقرير!$E$4)</f>
        <v>15</v>
      </c>
      <c r="C264" s="48"/>
      <c r="D264" s="49"/>
      <c r="E264" s="37"/>
      <c r="F264" s="50"/>
      <c r="G264" s="51"/>
      <c r="H264" s="51"/>
      <c r="I264" s="52"/>
      <c r="J264" s="52"/>
      <c r="K264" s="27" t="str">
        <f>_xlfn.IFNA(VLOOKUP(E264,الاوردرات!$B$1:$C$600,2,0),"")</f>
        <v/>
      </c>
      <c r="L264" s="63"/>
      <c r="N264" s="22" t="str">
        <f t="shared" si="9"/>
        <v/>
      </c>
      <c r="O264" s="23" t="str">
        <f>_xlfn.IFNA((VLOOKUP(F264,help!$C$2:$F$12,4,0))*(N264*24),"")</f>
        <v/>
      </c>
      <c r="AP264" s="18">
        <f t="shared" si="10"/>
        <v>0</v>
      </c>
    </row>
    <row r="265" spans="2:42" ht="33" x14ac:dyDescent="0.2">
      <c r="B265" s="14">
        <f>COUNTIFS($E$3:E265,تقرير!$E$4)</f>
        <v>15</v>
      </c>
      <c r="C265" s="48"/>
      <c r="D265" s="49"/>
      <c r="E265" s="37"/>
      <c r="F265" s="50"/>
      <c r="G265" s="51"/>
      <c r="H265" s="51"/>
      <c r="I265" s="52"/>
      <c r="J265" s="52"/>
      <c r="K265" s="27" t="str">
        <f>_xlfn.IFNA(VLOOKUP(E265,الاوردرات!$B$1:$C$600,2,0),"")</f>
        <v/>
      </c>
      <c r="L265" s="63"/>
      <c r="N265" s="22" t="str">
        <f t="shared" si="9"/>
        <v/>
      </c>
      <c r="O265" s="23" t="str">
        <f>_xlfn.IFNA((VLOOKUP(F265,help!$C$2:$F$12,4,0))*(N265*24),"")</f>
        <v/>
      </c>
      <c r="AP265" s="18">
        <f t="shared" si="10"/>
        <v>0</v>
      </c>
    </row>
    <row r="266" spans="2:42" ht="33" x14ac:dyDescent="0.2">
      <c r="B266" s="14">
        <f>COUNTIFS($E$3:E266,تقرير!$E$4)</f>
        <v>15</v>
      </c>
      <c r="C266" s="48"/>
      <c r="D266" s="49"/>
      <c r="E266" s="37"/>
      <c r="F266" s="50"/>
      <c r="G266" s="51"/>
      <c r="H266" s="51"/>
      <c r="I266" s="52"/>
      <c r="J266" s="52"/>
      <c r="K266" s="27" t="str">
        <f>_xlfn.IFNA(VLOOKUP(E266,الاوردرات!$B$1:$C$600,2,0),"")</f>
        <v/>
      </c>
      <c r="L266" s="63"/>
      <c r="N266" s="22" t="str">
        <f t="shared" si="9"/>
        <v/>
      </c>
      <c r="O266" s="23" t="str">
        <f>_xlfn.IFNA((VLOOKUP(F266,help!$C$2:$F$12,4,0))*(N266*24),"")</f>
        <v/>
      </c>
      <c r="AP266" s="18">
        <f t="shared" si="10"/>
        <v>0</v>
      </c>
    </row>
    <row r="267" spans="2:42" ht="33" x14ac:dyDescent="0.2">
      <c r="B267" s="14">
        <f>COUNTIFS($E$3:E267,تقرير!$E$4)</f>
        <v>15</v>
      </c>
      <c r="C267" s="48"/>
      <c r="D267" s="49"/>
      <c r="E267" s="37"/>
      <c r="F267" s="50"/>
      <c r="G267" s="51"/>
      <c r="H267" s="51"/>
      <c r="I267" s="52"/>
      <c r="J267" s="52"/>
      <c r="K267" s="27" t="str">
        <f>_xlfn.IFNA(VLOOKUP(E267,الاوردرات!$B$1:$C$600,2,0),"")</f>
        <v/>
      </c>
      <c r="L267" s="63"/>
      <c r="N267" s="22" t="str">
        <f t="shared" si="9"/>
        <v/>
      </c>
      <c r="O267" s="23" t="str">
        <f>_xlfn.IFNA((VLOOKUP(F267,help!$C$2:$F$12,4,0))*(N267*24),"")</f>
        <v/>
      </c>
      <c r="AP267" s="18">
        <f t="shared" si="10"/>
        <v>0</v>
      </c>
    </row>
    <row r="268" spans="2:42" ht="33" x14ac:dyDescent="0.2">
      <c r="B268" s="14">
        <f>COUNTIFS($E$3:E268,تقرير!$E$4)</f>
        <v>15</v>
      </c>
      <c r="C268" s="48"/>
      <c r="D268" s="49"/>
      <c r="E268" s="37"/>
      <c r="F268" s="50"/>
      <c r="G268" s="51"/>
      <c r="H268" s="51"/>
      <c r="I268" s="52"/>
      <c r="J268" s="52"/>
      <c r="K268" s="27" t="str">
        <f>_xlfn.IFNA(VLOOKUP(E268,الاوردرات!$B$1:$C$600,2,0),"")</f>
        <v/>
      </c>
      <c r="L268" s="63"/>
      <c r="N268" s="22" t="str">
        <f t="shared" si="9"/>
        <v/>
      </c>
      <c r="O268" s="23" t="str">
        <f>_xlfn.IFNA((VLOOKUP(F268,help!$C$2:$F$12,4,0))*(N268*24),"")</f>
        <v/>
      </c>
      <c r="AP268" s="18">
        <f t="shared" si="10"/>
        <v>0</v>
      </c>
    </row>
    <row r="269" spans="2:42" ht="33" x14ac:dyDescent="0.2">
      <c r="B269" s="14">
        <f>COUNTIFS($E$3:E269,تقرير!$E$4)</f>
        <v>15</v>
      </c>
      <c r="C269" s="48"/>
      <c r="D269" s="49"/>
      <c r="E269" s="37"/>
      <c r="F269" s="50"/>
      <c r="G269" s="51"/>
      <c r="H269" s="51"/>
      <c r="I269" s="52"/>
      <c r="J269" s="52"/>
      <c r="K269" s="27" t="str">
        <f>_xlfn.IFNA(VLOOKUP(E269,الاوردرات!$B$1:$C$600,2,0),"")</f>
        <v/>
      </c>
      <c r="L269" s="63"/>
      <c r="N269" s="22" t="str">
        <f t="shared" si="9"/>
        <v/>
      </c>
      <c r="O269" s="23" t="str">
        <f>_xlfn.IFNA((VLOOKUP(F269,help!$C$2:$F$12,4,0))*(N269*24),"")</f>
        <v/>
      </c>
      <c r="AP269" s="18">
        <f t="shared" si="10"/>
        <v>0</v>
      </c>
    </row>
    <row r="270" spans="2:42" ht="33" x14ac:dyDescent="0.2">
      <c r="B270" s="14">
        <f>COUNTIFS($E$3:E270,تقرير!$E$4)</f>
        <v>15</v>
      </c>
      <c r="C270" s="48"/>
      <c r="D270" s="49"/>
      <c r="E270" s="37"/>
      <c r="F270" s="50"/>
      <c r="G270" s="51"/>
      <c r="H270" s="51"/>
      <c r="I270" s="52"/>
      <c r="J270" s="52"/>
      <c r="K270" s="27" t="str">
        <f>_xlfn.IFNA(VLOOKUP(E270,الاوردرات!$B$1:$C$600,2,0),"")</f>
        <v/>
      </c>
      <c r="L270" s="63"/>
      <c r="N270" s="22" t="str">
        <f t="shared" si="9"/>
        <v/>
      </c>
      <c r="O270" s="23" t="str">
        <f>_xlfn.IFNA((VLOOKUP(F270,help!$C$2:$F$12,4,0))*(N270*24),"")</f>
        <v/>
      </c>
      <c r="AP270" s="18">
        <f t="shared" si="10"/>
        <v>0</v>
      </c>
    </row>
    <row r="271" spans="2:42" ht="33" x14ac:dyDescent="0.2">
      <c r="B271" s="14">
        <f>COUNTIFS($E$3:E271,تقرير!$E$4)</f>
        <v>15</v>
      </c>
      <c r="C271" s="48"/>
      <c r="D271" s="49"/>
      <c r="E271" s="37"/>
      <c r="F271" s="50"/>
      <c r="G271" s="51"/>
      <c r="H271" s="51"/>
      <c r="I271" s="52"/>
      <c r="J271" s="52"/>
      <c r="K271" s="27" t="str">
        <f>_xlfn.IFNA(VLOOKUP(E271,الاوردرات!$B$1:$C$600,2,0),"")</f>
        <v/>
      </c>
      <c r="L271" s="63"/>
      <c r="N271" s="22" t="str">
        <f t="shared" si="9"/>
        <v/>
      </c>
      <c r="O271" s="23" t="str">
        <f>_xlfn.IFNA((VLOOKUP(F271,help!$C$2:$F$12,4,0))*(N271*24),"")</f>
        <v/>
      </c>
      <c r="AP271" s="18">
        <f t="shared" si="10"/>
        <v>0</v>
      </c>
    </row>
    <row r="272" spans="2:42" ht="33" x14ac:dyDescent="0.2">
      <c r="B272" s="14">
        <f>COUNTIFS($E$3:E272,تقرير!$E$4)</f>
        <v>15</v>
      </c>
      <c r="C272" s="48"/>
      <c r="D272" s="49"/>
      <c r="E272" s="37"/>
      <c r="F272" s="50"/>
      <c r="G272" s="51"/>
      <c r="H272" s="51"/>
      <c r="I272" s="52"/>
      <c r="J272" s="52"/>
      <c r="K272" s="27" t="str">
        <f>_xlfn.IFNA(VLOOKUP(E272,الاوردرات!$B$1:$C$600,2,0),"")</f>
        <v/>
      </c>
      <c r="L272" s="63"/>
      <c r="N272" s="22" t="str">
        <f t="shared" si="9"/>
        <v/>
      </c>
      <c r="O272" s="23" t="str">
        <f>_xlfn.IFNA((VLOOKUP(F272,help!$C$2:$F$12,4,0))*(N272*24),"")</f>
        <v/>
      </c>
      <c r="AP272" s="18">
        <f t="shared" si="10"/>
        <v>0</v>
      </c>
    </row>
    <row r="273" spans="2:42" ht="33" x14ac:dyDescent="0.2">
      <c r="B273" s="14">
        <f>COUNTIFS($E$3:E273,تقرير!$E$4)</f>
        <v>15</v>
      </c>
      <c r="C273" s="48"/>
      <c r="D273" s="49"/>
      <c r="E273" s="37"/>
      <c r="F273" s="50"/>
      <c r="G273" s="51"/>
      <c r="H273" s="51"/>
      <c r="I273" s="52"/>
      <c r="J273" s="52"/>
      <c r="K273" s="27" t="str">
        <f>_xlfn.IFNA(VLOOKUP(E273,الاوردرات!$B$1:$C$600,2,0),"")</f>
        <v/>
      </c>
      <c r="L273" s="63"/>
      <c r="N273" s="22" t="str">
        <f t="shared" si="9"/>
        <v/>
      </c>
      <c r="O273" s="23" t="str">
        <f>_xlfn.IFNA((VLOOKUP(F273,help!$C$2:$F$12,4,0))*(N273*24),"")</f>
        <v/>
      </c>
      <c r="AP273" s="18">
        <f t="shared" si="10"/>
        <v>0</v>
      </c>
    </row>
    <row r="274" spans="2:42" ht="33" x14ac:dyDescent="0.2">
      <c r="B274" s="14">
        <f>COUNTIFS($E$3:E274,تقرير!$E$4)</f>
        <v>15</v>
      </c>
      <c r="C274" s="48"/>
      <c r="D274" s="49"/>
      <c r="E274" s="37"/>
      <c r="F274" s="50"/>
      <c r="G274" s="51"/>
      <c r="H274" s="51"/>
      <c r="I274" s="52"/>
      <c r="J274" s="52"/>
      <c r="K274" s="27" t="str">
        <f>_xlfn.IFNA(VLOOKUP(E274,الاوردرات!$B$1:$C$600,2,0),"")</f>
        <v/>
      </c>
      <c r="L274" s="63"/>
      <c r="N274" s="22" t="str">
        <f t="shared" si="9"/>
        <v/>
      </c>
      <c r="O274" s="23" t="str">
        <f>_xlfn.IFNA((VLOOKUP(F274,help!$C$2:$F$12,4,0))*(N274*24),"")</f>
        <v/>
      </c>
      <c r="AP274" s="18">
        <f t="shared" si="10"/>
        <v>0</v>
      </c>
    </row>
    <row r="275" spans="2:42" ht="33" x14ac:dyDescent="0.2">
      <c r="B275" s="14">
        <f>COUNTIFS($E$3:E275,تقرير!$E$4)</f>
        <v>15</v>
      </c>
      <c r="C275" s="48"/>
      <c r="D275" s="49"/>
      <c r="E275" s="37"/>
      <c r="F275" s="50"/>
      <c r="G275" s="51"/>
      <c r="H275" s="51"/>
      <c r="I275" s="52"/>
      <c r="J275" s="52"/>
      <c r="K275" s="27" t="str">
        <f>_xlfn.IFNA(VLOOKUP(E275,الاوردرات!$B$1:$C$600,2,0),"")</f>
        <v/>
      </c>
      <c r="L275" s="63"/>
      <c r="N275" s="22" t="str">
        <f t="shared" si="9"/>
        <v/>
      </c>
      <c r="O275" s="23" t="str">
        <f>_xlfn.IFNA((VLOOKUP(F275,help!$C$2:$F$12,4,0))*(N275*24),"")</f>
        <v/>
      </c>
      <c r="AP275" s="18">
        <f t="shared" si="10"/>
        <v>0</v>
      </c>
    </row>
    <row r="276" spans="2:42" ht="33" x14ac:dyDescent="0.2">
      <c r="B276" s="14">
        <f>COUNTIFS($E$3:E276,تقرير!$E$4)</f>
        <v>15</v>
      </c>
      <c r="C276" s="48"/>
      <c r="D276" s="49"/>
      <c r="E276" s="37"/>
      <c r="F276" s="50"/>
      <c r="G276" s="51"/>
      <c r="H276" s="51"/>
      <c r="I276" s="52"/>
      <c r="J276" s="52"/>
      <c r="K276" s="27" t="str">
        <f>_xlfn.IFNA(VLOOKUP(E276,الاوردرات!$B$1:$C$600,2,0),"")</f>
        <v/>
      </c>
      <c r="L276" s="63"/>
      <c r="N276" s="22" t="str">
        <f t="shared" si="9"/>
        <v/>
      </c>
      <c r="O276" s="23" t="str">
        <f>_xlfn.IFNA((VLOOKUP(F276,help!$C$2:$F$12,4,0))*(N276*24),"")</f>
        <v/>
      </c>
      <c r="AP276" s="18">
        <f t="shared" si="10"/>
        <v>0</v>
      </c>
    </row>
    <row r="277" spans="2:42" ht="33" x14ac:dyDescent="0.2">
      <c r="B277" s="14">
        <f>COUNTIFS($E$3:E277,تقرير!$E$4)</f>
        <v>15</v>
      </c>
      <c r="C277" s="48"/>
      <c r="D277" s="49"/>
      <c r="E277" s="37"/>
      <c r="F277" s="50"/>
      <c r="G277" s="51"/>
      <c r="H277" s="51"/>
      <c r="I277" s="52"/>
      <c r="J277" s="52"/>
      <c r="K277" s="27" t="str">
        <f>_xlfn.IFNA(VLOOKUP(E277,الاوردرات!$B$1:$C$600,2,0),"")</f>
        <v/>
      </c>
      <c r="L277" s="63"/>
      <c r="N277" s="22" t="str">
        <f t="shared" si="9"/>
        <v/>
      </c>
      <c r="O277" s="23" t="str">
        <f>_xlfn.IFNA((VLOOKUP(F277,help!$C$2:$F$12,4,0))*(N277*24),"")</f>
        <v/>
      </c>
      <c r="AP277" s="18">
        <f t="shared" si="10"/>
        <v>0</v>
      </c>
    </row>
    <row r="278" spans="2:42" ht="33" x14ac:dyDescent="0.2">
      <c r="B278" s="14">
        <f>COUNTIFS($E$3:E278,تقرير!$E$4)</f>
        <v>15</v>
      </c>
      <c r="C278" s="48"/>
      <c r="D278" s="49"/>
      <c r="E278" s="37"/>
      <c r="F278" s="50"/>
      <c r="G278" s="51"/>
      <c r="H278" s="51"/>
      <c r="I278" s="52"/>
      <c r="J278" s="52"/>
      <c r="K278" s="27" t="str">
        <f>_xlfn.IFNA(VLOOKUP(E278,الاوردرات!$B$1:$C$600,2,0),"")</f>
        <v/>
      </c>
      <c r="L278" s="63"/>
      <c r="N278" s="22" t="str">
        <f t="shared" si="9"/>
        <v/>
      </c>
      <c r="O278" s="23" t="str">
        <f>_xlfn.IFNA((VLOOKUP(F278,help!$C$2:$F$12,4,0))*(N278*24),"")</f>
        <v/>
      </c>
      <c r="AP278" s="18">
        <f t="shared" si="10"/>
        <v>0</v>
      </c>
    </row>
    <row r="279" spans="2:42" ht="33" x14ac:dyDescent="0.2">
      <c r="B279" s="14">
        <f>COUNTIFS($E$3:E279,تقرير!$E$4)</f>
        <v>15</v>
      </c>
      <c r="C279" s="48"/>
      <c r="D279" s="49"/>
      <c r="E279" s="37"/>
      <c r="F279" s="50"/>
      <c r="G279" s="51"/>
      <c r="H279" s="51"/>
      <c r="I279" s="52"/>
      <c r="J279" s="52"/>
      <c r="K279" s="27" t="str">
        <f>_xlfn.IFNA(VLOOKUP(E279,الاوردرات!$B$1:$C$600,2,0),"")</f>
        <v/>
      </c>
      <c r="L279" s="63"/>
      <c r="N279" s="22" t="str">
        <f t="shared" si="9"/>
        <v/>
      </c>
      <c r="O279" s="23" t="str">
        <f>_xlfn.IFNA((VLOOKUP(F279,help!$C$2:$F$12,4,0))*(N279*24),"")</f>
        <v/>
      </c>
      <c r="AP279" s="18">
        <f t="shared" si="10"/>
        <v>0</v>
      </c>
    </row>
    <row r="280" spans="2:42" ht="33" x14ac:dyDescent="0.2">
      <c r="B280" s="14">
        <f>COUNTIFS($E$3:E280,تقرير!$E$4)</f>
        <v>15</v>
      </c>
      <c r="C280" s="48"/>
      <c r="D280" s="49"/>
      <c r="E280" s="37"/>
      <c r="F280" s="50"/>
      <c r="G280" s="51"/>
      <c r="H280" s="51"/>
      <c r="I280" s="52"/>
      <c r="J280" s="52"/>
      <c r="K280" s="27" t="str">
        <f>_xlfn.IFNA(VLOOKUP(E280,الاوردرات!$B$1:$C$600,2,0),"")</f>
        <v/>
      </c>
      <c r="L280" s="63"/>
      <c r="N280" s="22" t="str">
        <f t="shared" si="9"/>
        <v/>
      </c>
      <c r="O280" s="23" t="str">
        <f>_xlfn.IFNA((VLOOKUP(F280,help!$C$2:$F$12,4,0))*(N280*24),"")</f>
        <v/>
      </c>
      <c r="AP280" s="18">
        <f t="shared" si="10"/>
        <v>0</v>
      </c>
    </row>
    <row r="281" spans="2:42" ht="33" x14ac:dyDescent="0.2">
      <c r="B281" s="14">
        <f>COUNTIFS($E$3:E281,تقرير!$E$4)</f>
        <v>15</v>
      </c>
      <c r="C281" s="48"/>
      <c r="D281" s="49"/>
      <c r="E281" s="37"/>
      <c r="F281" s="50"/>
      <c r="G281" s="51"/>
      <c r="H281" s="51"/>
      <c r="I281" s="52"/>
      <c r="J281" s="52"/>
      <c r="K281" s="27" t="str">
        <f>_xlfn.IFNA(VLOOKUP(E281,الاوردرات!$B$1:$C$600,2,0),"")</f>
        <v/>
      </c>
      <c r="L281" s="63"/>
      <c r="N281" s="22" t="str">
        <f t="shared" si="9"/>
        <v/>
      </c>
      <c r="O281" s="23" t="str">
        <f>_xlfn.IFNA((VLOOKUP(F281,help!$C$2:$F$12,4,0))*(N281*24),"")</f>
        <v/>
      </c>
      <c r="AP281" s="18">
        <f t="shared" si="10"/>
        <v>0</v>
      </c>
    </row>
    <row r="282" spans="2:42" ht="33" x14ac:dyDescent="0.2">
      <c r="B282" s="14">
        <f>COUNTIFS($E$3:E282,تقرير!$E$4)</f>
        <v>15</v>
      </c>
      <c r="C282" s="48"/>
      <c r="D282" s="49"/>
      <c r="E282" s="37"/>
      <c r="F282" s="50"/>
      <c r="G282" s="51"/>
      <c r="H282" s="51"/>
      <c r="I282" s="52"/>
      <c r="J282" s="52"/>
      <c r="K282" s="27" t="str">
        <f>_xlfn.IFNA(VLOOKUP(E282,الاوردرات!$B$1:$C$600,2,0),"")</f>
        <v/>
      </c>
      <c r="L282" s="63"/>
      <c r="N282" s="22" t="str">
        <f t="shared" si="9"/>
        <v/>
      </c>
      <c r="O282" s="23" t="str">
        <f>_xlfn.IFNA((VLOOKUP(F282,help!$C$2:$F$12,4,0))*(N282*24),"")</f>
        <v/>
      </c>
      <c r="AP282" s="18">
        <f t="shared" si="10"/>
        <v>0</v>
      </c>
    </row>
    <row r="283" spans="2:42" ht="33" x14ac:dyDescent="0.2">
      <c r="B283" s="14">
        <f>COUNTIFS($E$3:E283,تقرير!$E$4)</f>
        <v>15</v>
      </c>
      <c r="C283" s="48"/>
      <c r="D283" s="49"/>
      <c r="E283" s="37"/>
      <c r="F283" s="50"/>
      <c r="G283" s="51"/>
      <c r="H283" s="51"/>
      <c r="I283" s="52"/>
      <c r="J283" s="52"/>
      <c r="K283" s="27" t="str">
        <f>_xlfn.IFNA(VLOOKUP(E283,الاوردرات!$B$1:$C$600,2,0),"")</f>
        <v/>
      </c>
      <c r="L283" s="63"/>
      <c r="N283" s="22" t="str">
        <f t="shared" si="9"/>
        <v/>
      </c>
      <c r="O283" s="23" t="str">
        <f>_xlfn.IFNA((VLOOKUP(F283,help!$C$2:$F$12,4,0))*(N283*24),"")</f>
        <v/>
      </c>
      <c r="AP283" s="18">
        <f t="shared" si="10"/>
        <v>0</v>
      </c>
    </row>
    <row r="284" spans="2:42" ht="33" x14ac:dyDescent="0.2">
      <c r="B284" s="14">
        <f>COUNTIFS($E$3:E284,تقرير!$E$4)</f>
        <v>15</v>
      </c>
      <c r="C284" s="48"/>
      <c r="D284" s="49"/>
      <c r="E284" s="37"/>
      <c r="F284" s="50"/>
      <c r="G284" s="51"/>
      <c r="H284" s="51"/>
      <c r="I284" s="52"/>
      <c r="J284" s="52"/>
      <c r="K284" s="27" t="str">
        <f>_xlfn.IFNA(VLOOKUP(E284,الاوردرات!$B$1:$C$600,2,0),"")</f>
        <v/>
      </c>
      <c r="L284" s="63"/>
      <c r="N284" s="22" t="str">
        <f t="shared" si="9"/>
        <v/>
      </c>
      <c r="O284" s="23" t="str">
        <f>_xlfn.IFNA((VLOOKUP(F284,help!$C$2:$F$12,4,0))*(N284*24),"")</f>
        <v/>
      </c>
      <c r="AP284" s="18">
        <f t="shared" si="10"/>
        <v>0</v>
      </c>
    </row>
    <row r="285" spans="2:42" ht="33" x14ac:dyDescent="0.2">
      <c r="B285" s="14">
        <f>COUNTIFS($E$3:E285,تقرير!$E$4)</f>
        <v>15</v>
      </c>
      <c r="C285" s="48"/>
      <c r="D285" s="49"/>
      <c r="E285" s="37"/>
      <c r="F285" s="50"/>
      <c r="G285" s="51"/>
      <c r="H285" s="51"/>
      <c r="I285" s="52"/>
      <c r="J285" s="52"/>
      <c r="K285" s="27" t="str">
        <f>_xlfn.IFNA(VLOOKUP(E285,الاوردرات!$B$1:$C$600,2,0),"")</f>
        <v/>
      </c>
      <c r="L285" s="63"/>
      <c r="N285" s="22" t="str">
        <f t="shared" si="9"/>
        <v/>
      </c>
      <c r="O285" s="23" t="str">
        <f>_xlfn.IFNA((VLOOKUP(F285,help!$C$2:$F$12,4,0))*(N285*24),"")</f>
        <v/>
      </c>
      <c r="AP285" s="18">
        <f t="shared" si="10"/>
        <v>0</v>
      </c>
    </row>
    <row r="286" spans="2:42" ht="33" x14ac:dyDescent="0.2">
      <c r="B286" s="14">
        <f>COUNTIFS($E$3:E286,تقرير!$E$4)</f>
        <v>15</v>
      </c>
      <c r="C286" s="48"/>
      <c r="D286" s="49"/>
      <c r="E286" s="37"/>
      <c r="F286" s="50"/>
      <c r="G286" s="51"/>
      <c r="H286" s="51"/>
      <c r="I286" s="52"/>
      <c r="J286" s="52"/>
      <c r="K286" s="27" t="str">
        <f>_xlfn.IFNA(VLOOKUP(E286,الاوردرات!$B$1:$C$600,2,0),"")</f>
        <v/>
      </c>
      <c r="L286" s="63"/>
      <c r="N286" s="22" t="str">
        <f t="shared" si="9"/>
        <v/>
      </c>
      <c r="O286" s="23" t="str">
        <f>_xlfn.IFNA((VLOOKUP(F286,help!$C$2:$F$12,4,0))*(N286*24),"")</f>
        <v/>
      </c>
      <c r="AP286" s="18">
        <f t="shared" si="10"/>
        <v>0</v>
      </c>
    </row>
    <row r="287" spans="2:42" ht="33" x14ac:dyDescent="0.2">
      <c r="B287" s="14">
        <f>COUNTIFS($E$3:E287,تقرير!$E$4)</f>
        <v>15</v>
      </c>
      <c r="C287" s="48"/>
      <c r="D287" s="49"/>
      <c r="E287" s="37"/>
      <c r="F287" s="50"/>
      <c r="G287" s="51"/>
      <c r="H287" s="51"/>
      <c r="I287" s="52"/>
      <c r="J287" s="52"/>
      <c r="K287" s="27" t="str">
        <f>_xlfn.IFNA(VLOOKUP(E287,الاوردرات!$B$1:$C$600,2,0),"")</f>
        <v/>
      </c>
      <c r="L287" s="63"/>
      <c r="N287" s="22" t="str">
        <f t="shared" si="9"/>
        <v/>
      </c>
      <c r="O287" s="23" t="str">
        <f>_xlfn.IFNA((VLOOKUP(F287,help!$C$2:$F$12,4,0))*(N287*24),"")</f>
        <v/>
      </c>
      <c r="AP287" s="18">
        <f t="shared" si="10"/>
        <v>0</v>
      </c>
    </row>
    <row r="288" spans="2:42" ht="33" x14ac:dyDescent="0.2">
      <c r="B288" s="14">
        <f>COUNTIFS($E$3:E288,تقرير!$E$4)</f>
        <v>15</v>
      </c>
      <c r="C288" s="48"/>
      <c r="D288" s="49"/>
      <c r="E288" s="37"/>
      <c r="F288" s="50"/>
      <c r="G288" s="51"/>
      <c r="H288" s="51"/>
      <c r="I288" s="52"/>
      <c r="J288" s="52"/>
      <c r="K288" s="27" t="str">
        <f>_xlfn.IFNA(VLOOKUP(E288,الاوردرات!$B$1:$C$600,2,0),"")</f>
        <v/>
      </c>
      <c r="L288" s="63"/>
      <c r="N288" s="22" t="str">
        <f t="shared" si="9"/>
        <v/>
      </c>
      <c r="O288" s="23" t="str">
        <f>_xlfn.IFNA((VLOOKUP(F288,help!$C$2:$F$12,4,0))*(N288*24),"")</f>
        <v/>
      </c>
      <c r="AP288" s="18">
        <f t="shared" si="10"/>
        <v>0</v>
      </c>
    </row>
    <row r="289" spans="2:42" ht="33" x14ac:dyDescent="0.2">
      <c r="B289" s="14">
        <f>COUNTIFS($E$3:E289,تقرير!$E$4)</f>
        <v>15</v>
      </c>
      <c r="C289" s="48"/>
      <c r="D289" s="49"/>
      <c r="E289" s="37"/>
      <c r="F289" s="50"/>
      <c r="G289" s="51"/>
      <c r="H289" s="51"/>
      <c r="I289" s="52"/>
      <c r="J289" s="52"/>
      <c r="K289" s="27" t="str">
        <f>_xlfn.IFNA(VLOOKUP(E289,الاوردرات!$B$1:$C$600,2,0),"")</f>
        <v/>
      </c>
      <c r="L289" s="63"/>
      <c r="N289" s="22" t="str">
        <f t="shared" si="9"/>
        <v/>
      </c>
      <c r="O289" s="23" t="str">
        <f>_xlfn.IFNA((VLOOKUP(F289,help!$C$2:$F$12,4,0))*(N289*24),"")</f>
        <v/>
      </c>
      <c r="AP289" s="18">
        <f t="shared" si="10"/>
        <v>0</v>
      </c>
    </row>
    <row r="290" spans="2:42" ht="33" x14ac:dyDescent="0.2">
      <c r="B290" s="14">
        <f>COUNTIFS($E$3:E290,تقرير!$E$4)</f>
        <v>15</v>
      </c>
      <c r="C290" s="48"/>
      <c r="D290" s="49"/>
      <c r="E290" s="37"/>
      <c r="F290" s="50"/>
      <c r="G290" s="51"/>
      <c r="H290" s="51"/>
      <c r="I290" s="52"/>
      <c r="J290" s="52"/>
      <c r="K290" s="27" t="str">
        <f>_xlfn.IFNA(VLOOKUP(E290,الاوردرات!$B$1:$C$600,2,0),"")</f>
        <v/>
      </c>
      <c r="L290" s="63"/>
      <c r="N290" s="22" t="str">
        <f t="shared" si="9"/>
        <v/>
      </c>
      <c r="O290" s="23" t="str">
        <f>_xlfn.IFNA((VLOOKUP(F290,help!$C$2:$F$12,4,0))*(N290*24),"")</f>
        <v/>
      </c>
      <c r="AP290" s="18">
        <f t="shared" si="10"/>
        <v>0</v>
      </c>
    </row>
    <row r="291" spans="2:42" ht="33" x14ac:dyDescent="0.2">
      <c r="B291" s="14">
        <f>COUNTIFS($E$3:E291,تقرير!$E$4)</f>
        <v>15</v>
      </c>
      <c r="C291" s="48"/>
      <c r="D291" s="49"/>
      <c r="E291" s="37"/>
      <c r="F291" s="50"/>
      <c r="G291" s="51"/>
      <c r="H291" s="51"/>
      <c r="I291" s="52"/>
      <c r="J291" s="52"/>
      <c r="K291" s="27" t="str">
        <f>_xlfn.IFNA(VLOOKUP(E291,الاوردرات!$B$1:$C$600,2,0),"")</f>
        <v/>
      </c>
      <c r="L291" s="63"/>
      <c r="N291" s="22" t="str">
        <f t="shared" si="9"/>
        <v/>
      </c>
      <c r="O291" s="23" t="str">
        <f>_xlfn.IFNA((VLOOKUP(F291,help!$C$2:$F$12,4,0))*(N291*24),"")</f>
        <v/>
      </c>
      <c r="AP291" s="18">
        <f t="shared" si="10"/>
        <v>0</v>
      </c>
    </row>
    <row r="292" spans="2:42" ht="33" x14ac:dyDescent="0.2">
      <c r="B292" s="14">
        <f>COUNTIFS($E$3:E292,تقرير!$E$4)</f>
        <v>15</v>
      </c>
      <c r="C292" s="48"/>
      <c r="D292" s="49"/>
      <c r="E292" s="37"/>
      <c r="F292" s="50"/>
      <c r="G292" s="51"/>
      <c r="H292" s="51"/>
      <c r="I292" s="52"/>
      <c r="J292" s="52"/>
      <c r="K292" s="27" t="str">
        <f>_xlfn.IFNA(VLOOKUP(E292,الاوردرات!$B$1:$C$600,2,0),"")</f>
        <v/>
      </c>
      <c r="L292" s="63"/>
      <c r="N292" s="22" t="str">
        <f t="shared" si="9"/>
        <v/>
      </c>
      <c r="O292" s="23" t="str">
        <f>_xlfn.IFNA((VLOOKUP(F292,help!$C$2:$F$12,4,0))*(N292*24),"")</f>
        <v/>
      </c>
      <c r="AP292" s="18">
        <f t="shared" si="10"/>
        <v>0</v>
      </c>
    </row>
    <row r="293" spans="2:42" ht="33" x14ac:dyDescent="0.2">
      <c r="B293" s="14">
        <f>COUNTIFS($E$3:E293,تقرير!$E$4)</f>
        <v>15</v>
      </c>
      <c r="C293" s="48"/>
      <c r="D293" s="49"/>
      <c r="E293" s="37"/>
      <c r="F293" s="50"/>
      <c r="G293" s="51"/>
      <c r="H293" s="51"/>
      <c r="I293" s="52"/>
      <c r="J293" s="52"/>
      <c r="K293" s="27" t="str">
        <f>_xlfn.IFNA(VLOOKUP(E293,الاوردرات!$B$1:$C$600,2,0),"")</f>
        <v/>
      </c>
      <c r="L293" s="63"/>
      <c r="N293" s="22" t="str">
        <f t="shared" si="9"/>
        <v/>
      </c>
      <c r="O293" s="23" t="str">
        <f>_xlfn.IFNA((VLOOKUP(F293,help!$C$2:$F$12,4,0))*(N293*24),"")</f>
        <v/>
      </c>
      <c r="AP293" s="18">
        <f t="shared" si="10"/>
        <v>0</v>
      </c>
    </row>
    <row r="294" spans="2:42" ht="33" x14ac:dyDescent="0.2">
      <c r="B294" s="14">
        <f>COUNTIFS($E$3:E294,تقرير!$E$4)</f>
        <v>15</v>
      </c>
      <c r="C294" s="48"/>
      <c r="D294" s="49"/>
      <c r="E294" s="37"/>
      <c r="F294" s="50"/>
      <c r="G294" s="51"/>
      <c r="H294" s="51"/>
      <c r="I294" s="52"/>
      <c r="J294" s="52"/>
      <c r="K294" s="27" t="str">
        <f>_xlfn.IFNA(VLOOKUP(E294,الاوردرات!$B$1:$C$600,2,0),"")</f>
        <v/>
      </c>
      <c r="L294" s="63"/>
      <c r="N294" s="22" t="str">
        <f t="shared" si="9"/>
        <v/>
      </c>
      <c r="O294" s="23" t="str">
        <f>_xlfn.IFNA((VLOOKUP(F294,help!$C$2:$F$12,4,0))*(N294*24),"")</f>
        <v/>
      </c>
      <c r="AP294" s="18">
        <f t="shared" si="10"/>
        <v>0</v>
      </c>
    </row>
    <row r="295" spans="2:42" ht="33" x14ac:dyDescent="0.2">
      <c r="B295" s="14">
        <f>COUNTIFS($E$3:E295,تقرير!$E$4)</f>
        <v>15</v>
      </c>
      <c r="C295" s="48"/>
      <c r="D295" s="49"/>
      <c r="E295" s="37"/>
      <c r="F295" s="50"/>
      <c r="G295" s="51"/>
      <c r="H295" s="51"/>
      <c r="I295" s="52"/>
      <c r="J295" s="52"/>
      <c r="K295" s="27" t="str">
        <f>_xlfn.IFNA(VLOOKUP(E295,الاوردرات!$B$1:$C$600,2,0),"")</f>
        <v/>
      </c>
      <c r="L295" s="63"/>
      <c r="N295" s="22" t="str">
        <f t="shared" si="9"/>
        <v/>
      </c>
      <c r="O295" s="23" t="str">
        <f>_xlfn.IFNA((VLOOKUP(F295,help!$C$2:$F$12,4,0))*(N295*24),"")</f>
        <v/>
      </c>
      <c r="AP295" s="18">
        <f t="shared" si="10"/>
        <v>0</v>
      </c>
    </row>
    <row r="296" spans="2:42" ht="33" x14ac:dyDescent="0.2">
      <c r="B296" s="14">
        <f>COUNTIFS($E$3:E296,تقرير!$E$4)</f>
        <v>15</v>
      </c>
      <c r="C296" s="48"/>
      <c r="D296" s="49"/>
      <c r="E296" s="37"/>
      <c r="F296" s="50"/>
      <c r="G296" s="51"/>
      <c r="H296" s="51"/>
      <c r="I296" s="52"/>
      <c r="J296" s="52"/>
      <c r="K296" s="27" t="str">
        <f>_xlfn.IFNA(VLOOKUP(E296,الاوردرات!$B$1:$C$600,2,0),"")</f>
        <v/>
      </c>
      <c r="L296" s="63"/>
      <c r="N296" s="22" t="str">
        <f t="shared" si="9"/>
        <v/>
      </c>
      <c r="O296" s="23" t="str">
        <f>_xlfn.IFNA((VLOOKUP(F296,help!$C$2:$F$12,4,0))*(N296*24),"")</f>
        <v/>
      </c>
      <c r="AP296" s="18">
        <f t="shared" si="10"/>
        <v>0</v>
      </c>
    </row>
    <row r="297" spans="2:42" ht="33" x14ac:dyDescent="0.2">
      <c r="B297" s="14">
        <f>COUNTIFS($E$3:E297,تقرير!$E$4)</f>
        <v>15</v>
      </c>
      <c r="C297" s="48"/>
      <c r="D297" s="49"/>
      <c r="E297" s="37"/>
      <c r="F297" s="50"/>
      <c r="G297" s="51"/>
      <c r="H297" s="51"/>
      <c r="I297" s="52"/>
      <c r="J297" s="52"/>
      <c r="K297" s="27" t="str">
        <f>_xlfn.IFNA(VLOOKUP(E297,الاوردرات!$B$1:$C$600,2,0),"")</f>
        <v/>
      </c>
      <c r="L297" s="63"/>
      <c r="N297" s="22" t="str">
        <f t="shared" si="9"/>
        <v/>
      </c>
      <c r="O297" s="23" t="str">
        <f>_xlfn.IFNA((VLOOKUP(F297,help!$C$2:$F$12,4,0))*(N297*24),"")</f>
        <v/>
      </c>
      <c r="AP297" s="18">
        <f t="shared" si="10"/>
        <v>0</v>
      </c>
    </row>
    <row r="298" spans="2:42" ht="33" x14ac:dyDescent="0.2">
      <c r="B298" s="14">
        <f>COUNTIFS($E$3:E298,تقرير!$E$4)</f>
        <v>15</v>
      </c>
      <c r="C298" s="48"/>
      <c r="D298" s="49"/>
      <c r="E298" s="37"/>
      <c r="F298" s="50"/>
      <c r="G298" s="51"/>
      <c r="H298" s="51"/>
      <c r="I298" s="52"/>
      <c r="J298" s="52"/>
      <c r="K298" s="27" t="str">
        <f>_xlfn.IFNA(VLOOKUP(E298,الاوردرات!$B$1:$C$600,2,0),"")</f>
        <v/>
      </c>
      <c r="L298" s="63"/>
      <c r="N298" s="22" t="str">
        <f t="shared" si="9"/>
        <v/>
      </c>
      <c r="O298" s="23" t="str">
        <f>_xlfn.IFNA((VLOOKUP(F298,help!$C$2:$F$12,4,0))*(N298*24),"")</f>
        <v/>
      </c>
      <c r="AP298" s="18">
        <f t="shared" si="10"/>
        <v>0</v>
      </c>
    </row>
    <row r="299" spans="2:42" ht="33" x14ac:dyDescent="0.2">
      <c r="B299" s="14">
        <f>COUNTIFS($E$3:E299,تقرير!$E$4)</f>
        <v>15</v>
      </c>
      <c r="C299" s="48"/>
      <c r="D299" s="49"/>
      <c r="E299" s="37"/>
      <c r="F299" s="50"/>
      <c r="G299" s="51"/>
      <c r="H299" s="51"/>
      <c r="I299" s="52"/>
      <c r="J299" s="52"/>
      <c r="K299" s="27" t="str">
        <f>_xlfn.IFNA(VLOOKUP(E299,الاوردرات!$B$1:$C$600,2,0),"")</f>
        <v/>
      </c>
      <c r="L299" s="63"/>
      <c r="N299" s="22" t="str">
        <f t="shared" si="9"/>
        <v/>
      </c>
      <c r="O299" s="23" t="str">
        <f>_xlfn.IFNA((VLOOKUP(F299,help!$C$2:$F$12,4,0))*(N299*24),"")</f>
        <v/>
      </c>
      <c r="AP299" s="18">
        <f t="shared" si="10"/>
        <v>0</v>
      </c>
    </row>
    <row r="300" spans="2:42" ht="33" x14ac:dyDescent="0.2">
      <c r="B300" s="14">
        <f>COUNTIFS($E$3:E300,تقرير!$E$4)</f>
        <v>15</v>
      </c>
      <c r="C300" s="48"/>
      <c r="D300" s="49"/>
      <c r="E300" s="37"/>
      <c r="F300" s="50"/>
      <c r="G300" s="51"/>
      <c r="H300" s="51"/>
      <c r="I300" s="52"/>
      <c r="J300" s="52"/>
      <c r="K300" s="27" t="str">
        <f>_xlfn.IFNA(VLOOKUP(E300,الاوردرات!$B$1:$C$600,2,0),"")</f>
        <v/>
      </c>
      <c r="L300" s="63"/>
      <c r="N300" s="22" t="str">
        <f t="shared" si="9"/>
        <v/>
      </c>
      <c r="O300" s="23" t="str">
        <f>_xlfn.IFNA((VLOOKUP(F300,help!$C$2:$F$12,4,0))*(N300*24),"")</f>
        <v/>
      </c>
      <c r="AP300" s="18">
        <f t="shared" si="10"/>
        <v>0</v>
      </c>
    </row>
    <row r="301" spans="2:42" ht="33" x14ac:dyDescent="0.2">
      <c r="B301" s="14">
        <f>COUNTIFS($E$3:E301,تقرير!$E$4)</f>
        <v>15</v>
      </c>
      <c r="C301" s="48"/>
      <c r="D301" s="49"/>
      <c r="E301" s="37"/>
      <c r="F301" s="50"/>
      <c r="G301" s="51"/>
      <c r="H301" s="51"/>
      <c r="I301" s="52"/>
      <c r="J301" s="52"/>
      <c r="K301" s="27" t="str">
        <f>_xlfn.IFNA(VLOOKUP(E301,الاوردرات!$B$1:$C$600,2,0),"")</f>
        <v/>
      </c>
      <c r="L301" s="63"/>
      <c r="N301" s="22" t="str">
        <f t="shared" si="9"/>
        <v/>
      </c>
      <c r="O301" s="23" t="str">
        <f>_xlfn.IFNA((VLOOKUP(F301,help!$C$2:$F$12,4,0))*(N301*24),"")</f>
        <v/>
      </c>
      <c r="AP301" s="18">
        <f t="shared" si="10"/>
        <v>0</v>
      </c>
    </row>
    <row r="302" spans="2:42" ht="33" x14ac:dyDescent="0.2">
      <c r="B302" s="14">
        <f>COUNTIFS($E$3:E302,تقرير!$E$4)</f>
        <v>15</v>
      </c>
      <c r="C302" s="48"/>
      <c r="D302" s="49"/>
      <c r="E302" s="37"/>
      <c r="F302" s="50"/>
      <c r="G302" s="51"/>
      <c r="H302" s="51"/>
      <c r="I302" s="52"/>
      <c r="J302" s="52"/>
      <c r="K302" s="27" t="str">
        <f>_xlfn.IFNA(VLOOKUP(E302,الاوردرات!$B$1:$C$600,2,0),"")</f>
        <v/>
      </c>
      <c r="L302" s="63"/>
      <c r="N302" s="22" t="str">
        <f t="shared" si="9"/>
        <v/>
      </c>
      <c r="O302" s="23" t="str">
        <f>_xlfn.IFNA((VLOOKUP(F302,help!$C$2:$F$12,4,0))*(N302*24),"")</f>
        <v/>
      </c>
      <c r="AP302" s="18">
        <f t="shared" si="10"/>
        <v>0</v>
      </c>
    </row>
    <row r="303" spans="2:42" ht="33" x14ac:dyDescent="0.2">
      <c r="B303" s="14">
        <f>COUNTIFS($E$3:E303,تقرير!$E$4)</f>
        <v>15</v>
      </c>
      <c r="C303" s="48"/>
      <c r="D303" s="49"/>
      <c r="E303" s="37"/>
      <c r="F303" s="50"/>
      <c r="G303" s="51"/>
      <c r="H303" s="51"/>
      <c r="I303" s="52"/>
      <c r="J303" s="52"/>
      <c r="K303" s="27" t="str">
        <f>_xlfn.IFNA(VLOOKUP(E303,الاوردرات!$B$1:$C$600,2,0),"")</f>
        <v/>
      </c>
      <c r="L303" s="63"/>
      <c r="N303" s="22" t="str">
        <f t="shared" si="9"/>
        <v/>
      </c>
      <c r="O303" s="23" t="str">
        <f>_xlfn.IFNA((VLOOKUP(F303,help!$C$2:$F$12,4,0))*(N303*24),"")</f>
        <v/>
      </c>
      <c r="AP303" s="18">
        <f t="shared" si="10"/>
        <v>0</v>
      </c>
    </row>
    <row r="304" spans="2:42" ht="33" x14ac:dyDescent="0.2">
      <c r="B304" s="14">
        <f>COUNTIFS($E$3:E304,تقرير!$E$4)</f>
        <v>15</v>
      </c>
      <c r="C304" s="48"/>
      <c r="D304" s="49"/>
      <c r="E304" s="37"/>
      <c r="F304" s="50"/>
      <c r="G304" s="51"/>
      <c r="H304" s="51"/>
      <c r="I304" s="52"/>
      <c r="J304" s="52"/>
      <c r="K304" s="27" t="str">
        <f>_xlfn.IFNA(VLOOKUP(E304,الاوردرات!$B$1:$C$600,2,0),"")</f>
        <v/>
      </c>
      <c r="L304" s="63"/>
      <c r="N304" s="22" t="str">
        <f t="shared" si="9"/>
        <v/>
      </c>
      <c r="O304" s="23" t="str">
        <f>_xlfn.IFNA((VLOOKUP(F304,help!$C$2:$F$12,4,0))*(N304*24),"")</f>
        <v/>
      </c>
      <c r="AP304" s="18">
        <f t="shared" si="10"/>
        <v>0</v>
      </c>
    </row>
    <row r="305" spans="2:42" ht="33" x14ac:dyDescent="0.2">
      <c r="B305" s="14">
        <f>COUNTIFS($E$3:E305,تقرير!$E$4)</f>
        <v>15</v>
      </c>
      <c r="C305" s="48"/>
      <c r="D305" s="49"/>
      <c r="E305" s="37"/>
      <c r="F305" s="50"/>
      <c r="G305" s="51"/>
      <c r="H305" s="51"/>
      <c r="I305" s="52"/>
      <c r="J305" s="52"/>
      <c r="K305" s="27" t="str">
        <f>_xlfn.IFNA(VLOOKUP(E305,الاوردرات!$B$1:$C$600,2,0),"")</f>
        <v/>
      </c>
      <c r="L305" s="63"/>
      <c r="N305" s="22" t="str">
        <f t="shared" si="9"/>
        <v/>
      </c>
      <c r="O305" s="23" t="str">
        <f>_xlfn.IFNA((VLOOKUP(F305,help!$C$2:$F$12,4,0))*(N305*24),"")</f>
        <v/>
      </c>
      <c r="AP305" s="18">
        <f t="shared" si="10"/>
        <v>0</v>
      </c>
    </row>
    <row r="306" spans="2:42" ht="33" x14ac:dyDescent="0.2">
      <c r="B306" s="14">
        <f>COUNTIFS($E$3:E306,تقرير!$E$4)</f>
        <v>15</v>
      </c>
      <c r="C306" s="48"/>
      <c r="D306" s="49"/>
      <c r="E306" s="37"/>
      <c r="F306" s="50"/>
      <c r="G306" s="51"/>
      <c r="H306" s="51"/>
      <c r="I306" s="52"/>
      <c r="J306" s="52"/>
      <c r="K306" s="27" t="str">
        <f>_xlfn.IFNA(VLOOKUP(E306,الاوردرات!$B$1:$C$600,2,0),"")</f>
        <v/>
      </c>
      <c r="L306" s="63"/>
      <c r="N306" s="22" t="str">
        <f t="shared" si="9"/>
        <v/>
      </c>
      <c r="O306" s="23" t="str">
        <f>_xlfn.IFNA((VLOOKUP(F306,help!$C$2:$F$12,4,0))*(N306*24),"")</f>
        <v/>
      </c>
      <c r="AP306" s="18">
        <f t="shared" si="10"/>
        <v>0</v>
      </c>
    </row>
    <row r="307" spans="2:42" ht="33" x14ac:dyDescent="0.2">
      <c r="B307" s="14">
        <f>COUNTIFS($E$3:E307,تقرير!$E$4)</f>
        <v>15</v>
      </c>
      <c r="C307" s="48"/>
      <c r="D307" s="49"/>
      <c r="E307" s="37"/>
      <c r="F307" s="50"/>
      <c r="G307" s="51"/>
      <c r="H307" s="51"/>
      <c r="I307" s="52"/>
      <c r="J307" s="52"/>
      <c r="K307" s="27" t="str">
        <f>_xlfn.IFNA(VLOOKUP(E307,الاوردرات!$B$1:$C$600,2,0),"")</f>
        <v/>
      </c>
      <c r="L307" s="63"/>
      <c r="N307" s="22" t="str">
        <f t="shared" si="9"/>
        <v/>
      </c>
      <c r="O307" s="23" t="str">
        <f>_xlfn.IFNA((VLOOKUP(F307,help!$C$2:$F$12,4,0))*(N307*24),"")</f>
        <v/>
      </c>
      <c r="AP307" s="18">
        <f t="shared" si="10"/>
        <v>0</v>
      </c>
    </row>
    <row r="308" spans="2:42" ht="33" x14ac:dyDescent="0.2">
      <c r="B308" s="14">
        <f>COUNTIFS($E$3:E308,تقرير!$E$4)</f>
        <v>15</v>
      </c>
      <c r="C308" s="48"/>
      <c r="D308" s="49"/>
      <c r="E308" s="37"/>
      <c r="F308" s="50"/>
      <c r="G308" s="51"/>
      <c r="H308" s="51"/>
      <c r="I308" s="52"/>
      <c r="J308" s="52"/>
      <c r="K308" s="27" t="str">
        <f>_xlfn.IFNA(VLOOKUP(E308,الاوردرات!$B$1:$C$600,2,0),"")</f>
        <v/>
      </c>
      <c r="L308" s="63"/>
      <c r="N308" s="22" t="str">
        <f t="shared" si="9"/>
        <v/>
      </c>
      <c r="O308" s="23" t="str">
        <f>_xlfn.IFNA((VLOOKUP(F308,help!$C$2:$F$12,4,0))*(N308*24),"")</f>
        <v/>
      </c>
      <c r="AP308" s="18">
        <f t="shared" si="10"/>
        <v>0</v>
      </c>
    </row>
    <row r="309" spans="2:42" ht="33" x14ac:dyDescent="0.2">
      <c r="B309" s="14">
        <f>COUNTIFS($E$3:E309,تقرير!$E$4)</f>
        <v>15</v>
      </c>
      <c r="C309" s="48"/>
      <c r="D309" s="49"/>
      <c r="E309" s="37"/>
      <c r="F309" s="50"/>
      <c r="G309" s="51"/>
      <c r="H309" s="51"/>
      <c r="I309" s="52"/>
      <c r="J309" s="52"/>
      <c r="K309" s="27" t="str">
        <f>_xlfn.IFNA(VLOOKUP(E309,الاوردرات!$B$1:$C$600,2,0),"")</f>
        <v/>
      </c>
      <c r="L309" s="63"/>
      <c r="N309" s="22" t="str">
        <f t="shared" si="9"/>
        <v/>
      </c>
      <c r="O309" s="23" t="str">
        <f>_xlfn.IFNA((VLOOKUP(F309,help!$C$2:$F$12,4,0))*(N309*24),"")</f>
        <v/>
      </c>
      <c r="AP309" s="18">
        <f t="shared" si="10"/>
        <v>0</v>
      </c>
    </row>
    <row r="310" spans="2:42" ht="33" x14ac:dyDescent="0.2">
      <c r="B310" s="14">
        <f>COUNTIFS($E$3:E310,تقرير!$E$4)</f>
        <v>15</v>
      </c>
      <c r="C310" s="48"/>
      <c r="D310" s="49"/>
      <c r="E310" s="37"/>
      <c r="F310" s="50"/>
      <c r="G310" s="51"/>
      <c r="H310" s="51"/>
      <c r="I310" s="52"/>
      <c r="J310" s="52"/>
      <c r="K310" s="27" t="str">
        <f>_xlfn.IFNA(VLOOKUP(E310,الاوردرات!$B$1:$C$600,2,0),"")</f>
        <v/>
      </c>
      <c r="L310" s="63"/>
      <c r="N310" s="22" t="str">
        <f t="shared" si="9"/>
        <v/>
      </c>
      <c r="O310" s="23" t="str">
        <f>_xlfn.IFNA((VLOOKUP(F310,help!$C$2:$F$12,4,0))*(N310*24),"")</f>
        <v/>
      </c>
      <c r="AP310" s="18">
        <f t="shared" si="10"/>
        <v>0</v>
      </c>
    </row>
    <row r="311" spans="2:42" ht="33" x14ac:dyDescent="0.2">
      <c r="B311" s="14">
        <f>COUNTIFS($E$3:E311,تقرير!$E$4)</f>
        <v>15</v>
      </c>
      <c r="C311" s="48"/>
      <c r="D311" s="49"/>
      <c r="E311" s="37"/>
      <c r="F311" s="50"/>
      <c r="G311" s="51"/>
      <c r="H311" s="51"/>
      <c r="I311" s="52"/>
      <c r="J311" s="52"/>
      <c r="K311" s="27" t="str">
        <f>_xlfn.IFNA(VLOOKUP(E311,الاوردرات!$B$1:$C$600,2,0),"")</f>
        <v/>
      </c>
      <c r="L311" s="63"/>
      <c r="N311" s="22" t="str">
        <f t="shared" ref="N311:N374" si="11">IF(I311&lt;&gt;"",J311-I311,"")</f>
        <v/>
      </c>
      <c r="O311" s="23" t="str">
        <f>_xlfn.IFNA((VLOOKUP(F311,help!$C$2:$F$12,4,0))*(N311*24),"")</f>
        <v/>
      </c>
      <c r="AP311" s="18">
        <f t="shared" si="10"/>
        <v>0</v>
      </c>
    </row>
    <row r="312" spans="2:42" ht="33" x14ac:dyDescent="0.2">
      <c r="B312" s="14">
        <f>COUNTIFS($E$3:E312,تقرير!$E$4)</f>
        <v>15</v>
      </c>
      <c r="C312" s="48"/>
      <c r="D312" s="49"/>
      <c r="E312" s="37"/>
      <c r="F312" s="50"/>
      <c r="G312" s="51"/>
      <c r="H312" s="51"/>
      <c r="I312" s="52"/>
      <c r="J312" s="52"/>
      <c r="K312" s="27" t="str">
        <f>_xlfn.IFNA(VLOOKUP(E312,الاوردرات!$B$1:$C$600,2,0),"")</f>
        <v/>
      </c>
      <c r="L312" s="63"/>
      <c r="N312" s="22" t="str">
        <f t="shared" si="11"/>
        <v/>
      </c>
      <c r="O312" s="23" t="str">
        <f>_xlfn.IFNA((VLOOKUP(F312,help!$C$2:$F$12,4,0))*(N312*24),"")</f>
        <v/>
      </c>
      <c r="AP312" s="18">
        <f t="shared" si="10"/>
        <v>0</v>
      </c>
    </row>
    <row r="313" spans="2:42" ht="33" x14ac:dyDescent="0.2">
      <c r="B313" s="14">
        <f>COUNTIFS($E$3:E313,تقرير!$E$4)</f>
        <v>15</v>
      </c>
      <c r="C313" s="48"/>
      <c r="D313" s="49"/>
      <c r="E313" s="37"/>
      <c r="F313" s="50"/>
      <c r="G313" s="51"/>
      <c r="H313" s="51"/>
      <c r="I313" s="52"/>
      <c r="J313" s="52"/>
      <c r="K313" s="27" t="str">
        <f>_xlfn.IFNA(VLOOKUP(E313,الاوردرات!$B$1:$C$600,2,0),"")</f>
        <v/>
      </c>
      <c r="L313" s="63"/>
      <c r="N313" s="22" t="str">
        <f t="shared" si="11"/>
        <v/>
      </c>
      <c r="O313" s="23" t="str">
        <f>_xlfn.IFNA((VLOOKUP(F313,help!$C$2:$F$12,4,0))*(N313*24),"")</f>
        <v/>
      </c>
      <c r="AP313" s="18">
        <f t="shared" si="10"/>
        <v>0</v>
      </c>
    </row>
    <row r="314" spans="2:42" ht="33" x14ac:dyDescent="0.2">
      <c r="B314" s="14">
        <f>COUNTIFS($E$3:E314,تقرير!$E$4)</f>
        <v>15</v>
      </c>
      <c r="C314" s="48"/>
      <c r="D314" s="49"/>
      <c r="E314" s="37"/>
      <c r="F314" s="50"/>
      <c r="G314" s="51"/>
      <c r="H314" s="51"/>
      <c r="I314" s="52"/>
      <c r="J314" s="52"/>
      <c r="K314" s="27" t="str">
        <f>_xlfn.IFNA(VLOOKUP(E314,الاوردرات!$B$1:$C$600,2,0),"")</f>
        <v/>
      </c>
      <c r="L314" s="63"/>
      <c r="N314" s="22" t="str">
        <f t="shared" si="11"/>
        <v/>
      </c>
      <c r="O314" s="23" t="str">
        <f>_xlfn.IFNA((VLOOKUP(F314,help!$C$2:$F$12,4,0))*(N314*24),"")</f>
        <v/>
      </c>
      <c r="AP314" s="18">
        <f t="shared" si="10"/>
        <v>0</v>
      </c>
    </row>
    <row r="315" spans="2:42" ht="33" x14ac:dyDescent="0.2">
      <c r="B315" s="14">
        <f>COUNTIFS($E$3:E315,تقرير!$E$4)</f>
        <v>15</v>
      </c>
      <c r="C315" s="48"/>
      <c r="D315" s="49"/>
      <c r="E315" s="37"/>
      <c r="F315" s="50"/>
      <c r="G315" s="51"/>
      <c r="H315" s="51"/>
      <c r="I315" s="52"/>
      <c r="J315" s="52"/>
      <c r="K315" s="27" t="str">
        <f>_xlfn.IFNA(VLOOKUP(E315,الاوردرات!$B$1:$C$600,2,0),"")</f>
        <v/>
      </c>
      <c r="L315" s="63"/>
      <c r="N315" s="22" t="str">
        <f t="shared" si="11"/>
        <v/>
      </c>
      <c r="O315" s="23" t="str">
        <f>_xlfn.IFNA((VLOOKUP(F315,help!$C$2:$F$12,4,0))*(N315*24),"")</f>
        <v/>
      </c>
      <c r="AP315" s="18">
        <f t="shared" si="10"/>
        <v>0</v>
      </c>
    </row>
    <row r="316" spans="2:42" ht="33" x14ac:dyDescent="0.2">
      <c r="B316" s="14">
        <f>COUNTIFS($E$3:E316,تقرير!$E$4)</f>
        <v>15</v>
      </c>
      <c r="C316" s="48"/>
      <c r="D316" s="49"/>
      <c r="E316" s="37"/>
      <c r="F316" s="50"/>
      <c r="G316" s="51"/>
      <c r="H316" s="51"/>
      <c r="I316" s="52"/>
      <c r="J316" s="52"/>
      <c r="K316" s="27" t="str">
        <f>_xlfn.IFNA(VLOOKUP(E316,الاوردرات!$B$1:$C$600,2,0),"")</f>
        <v/>
      </c>
      <c r="L316" s="63"/>
      <c r="N316" s="22" t="str">
        <f t="shared" si="11"/>
        <v/>
      </c>
      <c r="O316" s="23" t="str">
        <f>_xlfn.IFNA((VLOOKUP(F316,help!$C$2:$F$12,4,0))*(N316*24),"")</f>
        <v/>
      </c>
      <c r="AP316" s="18">
        <f t="shared" si="10"/>
        <v>0</v>
      </c>
    </row>
    <row r="317" spans="2:42" ht="33" x14ac:dyDescent="0.2">
      <c r="B317" s="14">
        <f>COUNTIFS($E$3:E317,تقرير!$E$4)</f>
        <v>15</v>
      </c>
      <c r="C317" s="48"/>
      <c r="D317" s="49"/>
      <c r="E317" s="37"/>
      <c r="F317" s="50"/>
      <c r="G317" s="51"/>
      <c r="H317" s="51"/>
      <c r="I317" s="52"/>
      <c r="J317" s="52"/>
      <c r="K317" s="27" t="str">
        <f>_xlfn.IFNA(VLOOKUP(E317,الاوردرات!$B$1:$C$600,2,0),"")</f>
        <v/>
      </c>
      <c r="L317" s="63"/>
      <c r="N317" s="22" t="str">
        <f t="shared" si="11"/>
        <v/>
      </c>
      <c r="O317" s="23" t="str">
        <f>_xlfn.IFNA((VLOOKUP(F317,help!$C$2:$F$12,4,0))*(N317*24),"")</f>
        <v/>
      </c>
      <c r="AP317" s="18">
        <f t="shared" si="10"/>
        <v>0</v>
      </c>
    </row>
    <row r="318" spans="2:42" ht="33" x14ac:dyDescent="0.2">
      <c r="B318" s="14">
        <f>COUNTIFS($E$3:E318,تقرير!$E$4)</f>
        <v>15</v>
      </c>
      <c r="C318" s="48"/>
      <c r="D318" s="49"/>
      <c r="E318" s="37"/>
      <c r="F318" s="50"/>
      <c r="G318" s="51"/>
      <c r="H318" s="51"/>
      <c r="I318" s="52"/>
      <c r="J318" s="52"/>
      <c r="K318" s="27" t="str">
        <f>_xlfn.IFNA(VLOOKUP(E318,الاوردرات!$B$1:$C$600,2,0),"")</f>
        <v/>
      </c>
      <c r="L318" s="63"/>
      <c r="N318" s="22" t="str">
        <f t="shared" si="11"/>
        <v/>
      </c>
      <c r="O318" s="23" t="str">
        <f>_xlfn.IFNA((VLOOKUP(F318,help!$C$2:$F$12,4,0))*(N318*24),"")</f>
        <v/>
      </c>
      <c r="AP318" s="18">
        <f t="shared" si="10"/>
        <v>0</v>
      </c>
    </row>
    <row r="319" spans="2:42" ht="33" x14ac:dyDescent="0.2">
      <c r="B319" s="14">
        <f>COUNTIFS($E$3:E319,تقرير!$E$4)</f>
        <v>15</v>
      </c>
      <c r="C319" s="48"/>
      <c r="D319" s="49"/>
      <c r="E319" s="37"/>
      <c r="F319" s="50"/>
      <c r="G319" s="51"/>
      <c r="H319" s="51"/>
      <c r="I319" s="52"/>
      <c r="J319" s="52"/>
      <c r="K319" s="27" t="str">
        <f>_xlfn.IFNA(VLOOKUP(E319,الاوردرات!$B$1:$C$600,2,0),"")</f>
        <v/>
      </c>
      <c r="L319" s="63"/>
      <c r="N319" s="22" t="str">
        <f t="shared" si="11"/>
        <v/>
      </c>
      <c r="O319" s="23" t="str">
        <f>_xlfn.IFNA((VLOOKUP(F319,help!$C$2:$F$12,4,0))*(N319*24),"")</f>
        <v/>
      </c>
      <c r="AP319" s="18">
        <f t="shared" si="10"/>
        <v>0</v>
      </c>
    </row>
    <row r="320" spans="2:42" ht="33" x14ac:dyDescent="0.2">
      <c r="B320" s="14">
        <f>COUNTIFS($E$3:E320,تقرير!$E$4)</f>
        <v>15</v>
      </c>
      <c r="C320" s="48"/>
      <c r="D320" s="49"/>
      <c r="E320" s="37"/>
      <c r="F320" s="50"/>
      <c r="G320" s="51"/>
      <c r="H320" s="51"/>
      <c r="I320" s="52"/>
      <c r="J320" s="52"/>
      <c r="K320" s="27" t="str">
        <f>_xlfn.IFNA(VLOOKUP(E320,الاوردرات!$B$1:$C$600,2,0),"")</f>
        <v/>
      </c>
      <c r="L320" s="63"/>
      <c r="N320" s="22" t="str">
        <f t="shared" si="11"/>
        <v/>
      </c>
      <c r="O320" s="23" t="str">
        <f>_xlfn.IFNA((VLOOKUP(F320,help!$C$2:$F$12,4,0))*(N320*24),"")</f>
        <v/>
      </c>
      <c r="AP320" s="18">
        <f t="shared" si="10"/>
        <v>0</v>
      </c>
    </row>
    <row r="321" spans="2:42" ht="33" x14ac:dyDescent="0.2">
      <c r="B321" s="14">
        <f>COUNTIFS($E$3:E321,تقرير!$E$4)</f>
        <v>15</v>
      </c>
      <c r="C321" s="48"/>
      <c r="D321" s="49"/>
      <c r="E321" s="37"/>
      <c r="F321" s="50"/>
      <c r="G321" s="51"/>
      <c r="H321" s="51"/>
      <c r="I321" s="52"/>
      <c r="J321" s="52"/>
      <c r="K321" s="27" t="str">
        <f>_xlfn.IFNA(VLOOKUP(E321,الاوردرات!$B$1:$C$600,2,0),"")</f>
        <v/>
      </c>
      <c r="L321" s="63"/>
      <c r="N321" s="22" t="str">
        <f t="shared" si="11"/>
        <v/>
      </c>
      <c r="O321" s="23" t="str">
        <f>_xlfn.IFNA((VLOOKUP(F321,help!$C$2:$F$12,4,0))*(N321*24),"")</f>
        <v/>
      </c>
      <c r="AP321" s="18">
        <f t="shared" si="10"/>
        <v>0</v>
      </c>
    </row>
    <row r="322" spans="2:42" ht="33" x14ac:dyDescent="0.2">
      <c r="B322" s="14">
        <f>COUNTIFS($E$3:E322,تقرير!$E$4)</f>
        <v>15</v>
      </c>
      <c r="C322" s="48"/>
      <c r="D322" s="49"/>
      <c r="E322" s="37"/>
      <c r="F322" s="50"/>
      <c r="G322" s="51"/>
      <c r="H322" s="51"/>
      <c r="I322" s="52"/>
      <c r="J322" s="52"/>
      <c r="K322" s="27" t="str">
        <f>_xlfn.IFNA(VLOOKUP(E322,الاوردرات!$B$1:$C$600,2,0),"")</f>
        <v/>
      </c>
      <c r="L322" s="63"/>
      <c r="N322" s="22" t="str">
        <f t="shared" si="11"/>
        <v/>
      </c>
      <c r="O322" s="23" t="str">
        <f>_xlfn.IFNA((VLOOKUP(F322,help!$C$2:$F$12,4,0))*(N322*24),"")</f>
        <v/>
      </c>
      <c r="AP322" s="18">
        <f t="shared" si="10"/>
        <v>0</v>
      </c>
    </row>
    <row r="323" spans="2:42" ht="33" x14ac:dyDescent="0.2">
      <c r="B323" s="14">
        <f>COUNTIFS($E$3:E323,تقرير!$E$4)</f>
        <v>15</v>
      </c>
      <c r="C323" s="48"/>
      <c r="D323" s="49"/>
      <c r="E323" s="37"/>
      <c r="F323" s="50"/>
      <c r="G323" s="51"/>
      <c r="H323" s="51"/>
      <c r="I323" s="52"/>
      <c r="J323" s="52"/>
      <c r="K323" s="27" t="str">
        <f>_xlfn.IFNA(VLOOKUP(E323,الاوردرات!$B$1:$C$600,2,0),"")</f>
        <v/>
      </c>
      <c r="L323" s="63"/>
      <c r="N323" s="22" t="str">
        <f t="shared" si="11"/>
        <v/>
      </c>
      <c r="O323" s="23" t="str">
        <f>_xlfn.IFNA((VLOOKUP(F323,help!$C$2:$F$12,4,0))*(N323*24),"")</f>
        <v/>
      </c>
      <c r="AP323" s="18">
        <f t="shared" si="10"/>
        <v>0</v>
      </c>
    </row>
    <row r="324" spans="2:42" ht="33" x14ac:dyDescent="0.2">
      <c r="B324" s="14">
        <f>COUNTIFS($E$3:E324,تقرير!$E$4)</f>
        <v>15</v>
      </c>
      <c r="C324" s="48"/>
      <c r="D324" s="49"/>
      <c r="E324" s="37"/>
      <c r="F324" s="50"/>
      <c r="G324" s="51"/>
      <c r="H324" s="51"/>
      <c r="I324" s="52"/>
      <c r="J324" s="52"/>
      <c r="K324" s="27" t="str">
        <f>_xlfn.IFNA(VLOOKUP(E324,الاوردرات!$B$1:$C$600,2,0),"")</f>
        <v/>
      </c>
      <c r="L324" s="63"/>
      <c r="N324" s="22" t="str">
        <f t="shared" si="11"/>
        <v/>
      </c>
      <c r="O324" s="23" t="str">
        <f>_xlfn.IFNA((VLOOKUP(F324,help!$C$2:$F$12,4,0))*(N324*24),"")</f>
        <v/>
      </c>
      <c r="AP324" s="18">
        <f t="shared" ref="AP324:AP387" si="12">D324</f>
        <v>0</v>
      </c>
    </row>
    <row r="325" spans="2:42" ht="33" x14ac:dyDescent="0.2">
      <c r="B325" s="14">
        <f>COUNTIFS($E$3:E325,تقرير!$E$4)</f>
        <v>15</v>
      </c>
      <c r="C325" s="48"/>
      <c r="D325" s="49"/>
      <c r="E325" s="37"/>
      <c r="F325" s="50"/>
      <c r="G325" s="51"/>
      <c r="H325" s="51"/>
      <c r="I325" s="52"/>
      <c r="J325" s="52"/>
      <c r="K325" s="27" t="str">
        <f>_xlfn.IFNA(VLOOKUP(E325,الاوردرات!$B$1:$C$600,2,0),"")</f>
        <v/>
      </c>
      <c r="L325" s="63"/>
      <c r="N325" s="22" t="str">
        <f t="shared" si="11"/>
        <v/>
      </c>
      <c r="O325" s="23" t="str">
        <f>_xlfn.IFNA((VLOOKUP(F325,help!$C$2:$F$12,4,0))*(N325*24),"")</f>
        <v/>
      </c>
      <c r="AP325" s="18">
        <f t="shared" si="12"/>
        <v>0</v>
      </c>
    </row>
    <row r="326" spans="2:42" ht="33" x14ac:dyDescent="0.2">
      <c r="B326" s="14">
        <f>COUNTIFS($E$3:E326,تقرير!$E$4)</f>
        <v>15</v>
      </c>
      <c r="C326" s="48"/>
      <c r="D326" s="49"/>
      <c r="E326" s="37"/>
      <c r="F326" s="50"/>
      <c r="G326" s="51"/>
      <c r="H326" s="51"/>
      <c r="I326" s="52"/>
      <c r="J326" s="52"/>
      <c r="K326" s="27" t="str">
        <f>_xlfn.IFNA(VLOOKUP(E326,الاوردرات!$B$1:$C$600,2,0),"")</f>
        <v/>
      </c>
      <c r="L326" s="63"/>
      <c r="N326" s="22" t="str">
        <f t="shared" si="11"/>
        <v/>
      </c>
      <c r="O326" s="23" t="str">
        <f>_xlfn.IFNA((VLOOKUP(F326,help!$C$2:$F$12,4,0))*(N326*24),"")</f>
        <v/>
      </c>
      <c r="AP326" s="18">
        <f t="shared" si="12"/>
        <v>0</v>
      </c>
    </row>
    <row r="327" spans="2:42" ht="33" x14ac:dyDescent="0.2">
      <c r="B327" s="14">
        <f>COUNTIFS($E$3:E327,تقرير!$E$4)</f>
        <v>15</v>
      </c>
      <c r="C327" s="48"/>
      <c r="D327" s="49"/>
      <c r="E327" s="37"/>
      <c r="F327" s="50"/>
      <c r="G327" s="51"/>
      <c r="H327" s="51"/>
      <c r="I327" s="52"/>
      <c r="J327" s="52"/>
      <c r="K327" s="27" t="str">
        <f>_xlfn.IFNA(VLOOKUP(E327,الاوردرات!$B$1:$C$600,2,0),"")</f>
        <v/>
      </c>
      <c r="L327" s="63"/>
      <c r="N327" s="22" t="str">
        <f t="shared" si="11"/>
        <v/>
      </c>
      <c r="O327" s="23" t="str">
        <f>_xlfn.IFNA((VLOOKUP(F327,help!$C$2:$F$12,4,0))*(N327*24),"")</f>
        <v/>
      </c>
      <c r="AP327" s="18">
        <f t="shared" si="12"/>
        <v>0</v>
      </c>
    </row>
    <row r="328" spans="2:42" ht="33" x14ac:dyDescent="0.2">
      <c r="B328" s="14">
        <f>COUNTIFS($E$3:E328,تقرير!$E$4)</f>
        <v>15</v>
      </c>
      <c r="C328" s="48"/>
      <c r="D328" s="49"/>
      <c r="E328" s="37"/>
      <c r="F328" s="50"/>
      <c r="G328" s="51"/>
      <c r="H328" s="51"/>
      <c r="I328" s="52"/>
      <c r="J328" s="52"/>
      <c r="K328" s="27" t="str">
        <f>_xlfn.IFNA(VLOOKUP(E328,الاوردرات!$B$1:$C$600,2,0),"")</f>
        <v/>
      </c>
      <c r="L328" s="63"/>
      <c r="N328" s="22" t="str">
        <f t="shared" si="11"/>
        <v/>
      </c>
      <c r="O328" s="23" t="str">
        <f>_xlfn.IFNA((VLOOKUP(F328,help!$C$2:$F$12,4,0))*(N328*24),"")</f>
        <v/>
      </c>
      <c r="AP328" s="18">
        <f t="shared" si="12"/>
        <v>0</v>
      </c>
    </row>
    <row r="329" spans="2:42" ht="33" x14ac:dyDescent="0.2">
      <c r="B329" s="14">
        <f>COUNTIFS($E$3:E329,تقرير!$E$4)</f>
        <v>15</v>
      </c>
      <c r="C329" s="48"/>
      <c r="D329" s="49"/>
      <c r="E329" s="37"/>
      <c r="F329" s="50"/>
      <c r="G329" s="51"/>
      <c r="H329" s="51"/>
      <c r="I329" s="52"/>
      <c r="J329" s="52"/>
      <c r="K329" s="27" t="str">
        <f>_xlfn.IFNA(VLOOKUP(E329,الاوردرات!$B$1:$C$600,2,0),"")</f>
        <v/>
      </c>
      <c r="L329" s="63"/>
      <c r="N329" s="22" t="str">
        <f t="shared" si="11"/>
        <v/>
      </c>
      <c r="O329" s="23" t="str">
        <f>_xlfn.IFNA((VLOOKUP(F329,help!$C$2:$F$12,4,0))*(N329*24),"")</f>
        <v/>
      </c>
      <c r="AP329" s="18">
        <f t="shared" si="12"/>
        <v>0</v>
      </c>
    </row>
    <row r="330" spans="2:42" ht="33" x14ac:dyDescent="0.2">
      <c r="B330" s="14">
        <f>COUNTIFS($E$3:E330,تقرير!$E$4)</f>
        <v>15</v>
      </c>
      <c r="C330" s="48"/>
      <c r="D330" s="49"/>
      <c r="E330" s="37"/>
      <c r="F330" s="50"/>
      <c r="G330" s="51"/>
      <c r="H330" s="51"/>
      <c r="I330" s="52"/>
      <c r="J330" s="52"/>
      <c r="K330" s="27" t="str">
        <f>_xlfn.IFNA(VLOOKUP(E330,الاوردرات!$B$1:$C$600,2,0),"")</f>
        <v/>
      </c>
      <c r="L330" s="63"/>
      <c r="N330" s="22" t="str">
        <f t="shared" si="11"/>
        <v/>
      </c>
      <c r="O330" s="23" t="str">
        <f>_xlfn.IFNA((VLOOKUP(F330,help!$C$2:$F$12,4,0))*(N330*24),"")</f>
        <v/>
      </c>
      <c r="AP330" s="18">
        <f t="shared" si="12"/>
        <v>0</v>
      </c>
    </row>
    <row r="331" spans="2:42" ht="33" x14ac:dyDescent="0.2">
      <c r="B331" s="14">
        <f>COUNTIFS($E$3:E331,تقرير!$E$4)</f>
        <v>15</v>
      </c>
      <c r="C331" s="48"/>
      <c r="D331" s="49"/>
      <c r="E331" s="37"/>
      <c r="F331" s="50"/>
      <c r="G331" s="51"/>
      <c r="H331" s="51"/>
      <c r="I331" s="52"/>
      <c r="J331" s="52"/>
      <c r="K331" s="27" t="str">
        <f>_xlfn.IFNA(VLOOKUP(E331,الاوردرات!$B$1:$C$600,2,0),"")</f>
        <v/>
      </c>
      <c r="L331" s="63"/>
      <c r="N331" s="22" t="str">
        <f t="shared" si="11"/>
        <v/>
      </c>
      <c r="O331" s="23" t="str">
        <f>_xlfn.IFNA((VLOOKUP(F331,help!$C$2:$F$12,4,0))*(N331*24),"")</f>
        <v/>
      </c>
      <c r="AP331" s="18">
        <f t="shared" si="12"/>
        <v>0</v>
      </c>
    </row>
    <row r="332" spans="2:42" ht="33" x14ac:dyDescent="0.2">
      <c r="B332" s="14">
        <f>COUNTIFS($E$3:E332,تقرير!$E$4)</f>
        <v>15</v>
      </c>
      <c r="C332" s="48"/>
      <c r="D332" s="49"/>
      <c r="E332" s="37"/>
      <c r="F332" s="50"/>
      <c r="G332" s="51"/>
      <c r="H332" s="51"/>
      <c r="I332" s="52"/>
      <c r="J332" s="52"/>
      <c r="K332" s="27" t="str">
        <f>_xlfn.IFNA(VLOOKUP(E332,الاوردرات!$B$1:$C$600,2,0),"")</f>
        <v/>
      </c>
      <c r="L332" s="63"/>
      <c r="N332" s="22" t="str">
        <f t="shared" si="11"/>
        <v/>
      </c>
      <c r="O332" s="23" t="str">
        <f>_xlfn.IFNA((VLOOKUP(F332,help!$C$2:$F$12,4,0))*(N332*24),"")</f>
        <v/>
      </c>
      <c r="AP332" s="18">
        <f t="shared" si="12"/>
        <v>0</v>
      </c>
    </row>
    <row r="333" spans="2:42" ht="33" x14ac:dyDescent="0.2">
      <c r="B333" s="14">
        <f>COUNTIFS($E$3:E333,تقرير!$E$4)</f>
        <v>15</v>
      </c>
      <c r="C333" s="48"/>
      <c r="D333" s="49"/>
      <c r="E333" s="37"/>
      <c r="F333" s="50"/>
      <c r="G333" s="51"/>
      <c r="H333" s="51"/>
      <c r="I333" s="52"/>
      <c r="J333" s="52"/>
      <c r="K333" s="27" t="str">
        <f>_xlfn.IFNA(VLOOKUP(E333,الاوردرات!$B$1:$C$600,2,0),"")</f>
        <v/>
      </c>
      <c r="L333" s="63"/>
      <c r="N333" s="22" t="str">
        <f t="shared" si="11"/>
        <v/>
      </c>
      <c r="O333" s="23" t="str">
        <f>_xlfn.IFNA((VLOOKUP(F333,help!$C$2:$F$12,4,0))*(N333*24),"")</f>
        <v/>
      </c>
      <c r="AP333" s="18">
        <f t="shared" si="12"/>
        <v>0</v>
      </c>
    </row>
    <row r="334" spans="2:42" ht="33" x14ac:dyDescent="0.2">
      <c r="B334" s="14">
        <f>COUNTIFS($E$3:E334,تقرير!$E$4)</f>
        <v>15</v>
      </c>
      <c r="C334" s="48"/>
      <c r="D334" s="49"/>
      <c r="E334" s="37"/>
      <c r="F334" s="50"/>
      <c r="G334" s="51"/>
      <c r="H334" s="51"/>
      <c r="I334" s="52"/>
      <c r="J334" s="52"/>
      <c r="K334" s="27" t="str">
        <f>_xlfn.IFNA(VLOOKUP(E334,الاوردرات!$B$1:$C$600,2,0),"")</f>
        <v/>
      </c>
      <c r="L334" s="63"/>
      <c r="N334" s="22" t="str">
        <f t="shared" si="11"/>
        <v/>
      </c>
      <c r="O334" s="23" t="str">
        <f>_xlfn.IFNA((VLOOKUP(F334,help!$C$2:$F$12,4,0))*(N334*24),"")</f>
        <v/>
      </c>
      <c r="AP334" s="18">
        <f t="shared" si="12"/>
        <v>0</v>
      </c>
    </row>
    <row r="335" spans="2:42" ht="33" x14ac:dyDescent="0.2">
      <c r="B335" s="14">
        <f>COUNTIFS($E$3:E335,تقرير!$E$4)</f>
        <v>15</v>
      </c>
      <c r="C335" s="48"/>
      <c r="D335" s="49"/>
      <c r="E335" s="37"/>
      <c r="F335" s="50"/>
      <c r="G335" s="51"/>
      <c r="H335" s="51"/>
      <c r="I335" s="52"/>
      <c r="J335" s="52"/>
      <c r="K335" s="27" t="str">
        <f>_xlfn.IFNA(VLOOKUP(E335,الاوردرات!$B$1:$C$600,2,0),"")</f>
        <v/>
      </c>
      <c r="L335" s="63"/>
      <c r="N335" s="22" t="str">
        <f t="shared" si="11"/>
        <v/>
      </c>
      <c r="O335" s="23" t="str">
        <f>_xlfn.IFNA((VLOOKUP(F335,help!$C$2:$F$12,4,0))*(N335*24),"")</f>
        <v/>
      </c>
      <c r="AP335" s="18">
        <f t="shared" si="12"/>
        <v>0</v>
      </c>
    </row>
    <row r="336" spans="2:42" ht="33" x14ac:dyDescent="0.2">
      <c r="B336" s="14">
        <f>COUNTIFS($E$3:E336,تقرير!$E$4)</f>
        <v>15</v>
      </c>
      <c r="C336" s="48"/>
      <c r="D336" s="49"/>
      <c r="E336" s="37"/>
      <c r="F336" s="50"/>
      <c r="G336" s="51"/>
      <c r="H336" s="51"/>
      <c r="I336" s="52"/>
      <c r="J336" s="52"/>
      <c r="K336" s="27" t="str">
        <f>_xlfn.IFNA(VLOOKUP(E336,الاوردرات!$B$1:$C$600,2,0),"")</f>
        <v/>
      </c>
      <c r="L336" s="63"/>
      <c r="N336" s="22" t="str">
        <f t="shared" si="11"/>
        <v/>
      </c>
      <c r="O336" s="23" t="str">
        <f>_xlfn.IFNA((VLOOKUP(F336,help!$C$2:$F$12,4,0))*(N336*24),"")</f>
        <v/>
      </c>
      <c r="AP336" s="18">
        <f t="shared" si="12"/>
        <v>0</v>
      </c>
    </row>
    <row r="337" spans="2:42" ht="33" x14ac:dyDescent="0.2">
      <c r="B337" s="14">
        <f>COUNTIFS($E$3:E337,تقرير!$E$4)</f>
        <v>15</v>
      </c>
      <c r="C337" s="48"/>
      <c r="D337" s="49"/>
      <c r="E337" s="37"/>
      <c r="F337" s="50"/>
      <c r="G337" s="51"/>
      <c r="H337" s="51"/>
      <c r="I337" s="52"/>
      <c r="J337" s="52"/>
      <c r="K337" s="27" t="str">
        <f>_xlfn.IFNA(VLOOKUP(E337,الاوردرات!$B$1:$C$600,2,0),"")</f>
        <v/>
      </c>
      <c r="L337" s="63"/>
      <c r="N337" s="22" t="str">
        <f t="shared" si="11"/>
        <v/>
      </c>
      <c r="O337" s="23" t="str">
        <f>_xlfn.IFNA((VLOOKUP(F337,help!$C$2:$F$12,4,0))*(N337*24),"")</f>
        <v/>
      </c>
      <c r="AP337" s="18">
        <f t="shared" si="12"/>
        <v>0</v>
      </c>
    </row>
    <row r="338" spans="2:42" ht="33" x14ac:dyDescent="0.2">
      <c r="B338" s="14">
        <f>COUNTIFS($E$3:E338,تقرير!$E$4)</f>
        <v>15</v>
      </c>
      <c r="C338" s="48"/>
      <c r="D338" s="49"/>
      <c r="E338" s="37"/>
      <c r="F338" s="50"/>
      <c r="G338" s="51"/>
      <c r="H338" s="51"/>
      <c r="I338" s="52"/>
      <c r="J338" s="52"/>
      <c r="K338" s="27" t="str">
        <f>_xlfn.IFNA(VLOOKUP(E338,الاوردرات!$B$1:$C$600,2,0),"")</f>
        <v/>
      </c>
      <c r="L338" s="63"/>
      <c r="N338" s="22" t="str">
        <f t="shared" si="11"/>
        <v/>
      </c>
      <c r="O338" s="23" t="str">
        <f>_xlfn.IFNA((VLOOKUP(F338,help!$C$2:$F$12,4,0))*(N338*24),"")</f>
        <v/>
      </c>
      <c r="AP338" s="18">
        <f t="shared" si="12"/>
        <v>0</v>
      </c>
    </row>
    <row r="339" spans="2:42" ht="33" x14ac:dyDescent="0.2">
      <c r="B339" s="14">
        <f>COUNTIFS($E$3:E339,تقرير!$E$4)</f>
        <v>15</v>
      </c>
      <c r="C339" s="48"/>
      <c r="D339" s="49"/>
      <c r="E339" s="37"/>
      <c r="F339" s="50"/>
      <c r="G339" s="51"/>
      <c r="H339" s="51"/>
      <c r="I339" s="52"/>
      <c r="J339" s="52"/>
      <c r="K339" s="27" t="str">
        <f>_xlfn.IFNA(VLOOKUP(E339,الاوردرات!$B$1:$C$600,2,0),"")</f>
        <v/>
      </c>
      <c r="L339" s="63"/>
      <c r="N339" s="22" t="str">
        <f t="shared" si="11"/>
        <v/>
      </c>
      <c r="O339" s="23" t="str">
        <f>_xlfn.IFNA((VLOOKUP(F339,help!$C$2:$F$12,4,0))*(N339*24),"")</f>
        <v/>
      </c>
      <c r="AP339" s="18">
        <f t="shared" si="12"/>
        <v>0</v>
      </c>
    </row>
    <row r="340" spans="2:42" ht="33" x14ac:dyDescent="0.2">
      <c r="B340" s="14">
        <f>COUNTIFS($E$3:E340,تقرير!$E$4)</f>
        <v>15</v>
      </c>
      <c r="C340" s="48"/>
      <c r="D340" s="49"/>
      <c r="E340" s="37"/>
      <c r="F340" s="50"/>
      <c r="G340" s="51"/>
      <c r="H340" s="51"/>
      <c r="I340" s="52"/>
      <c r="J340" s="52"/>
      <c r="K340" s="27" t="str">
        <f>_xlfn.IFNA(VLOOKUP(E340,الاوردرات!$B$1:$C$600,2,0),"")</f>
        <v/>
      </c>
      <c r="L340" s="63"/>
      <c r="N340" s="22" t="str">
        <f t="shared" si="11"/>
        <v/>
      </c>
      <c r="O340" s="23" t="str">
        <f>_xlfn.IFNA((VLOOKUP(F340,help!$C$2:$F$12,4,0))*(N340*24),"")</f>
        <v/>
      </c>
      <c r="AP340" s="18">
        <f t="shared" si="12"/>
        <v>0</v>
      </c>
    </row>
    <row r="341" spans="2:42" ht="33" x14ac:dyDescent="0.2">
      <c r="B341" s="14">
        <f>COUNTIFS($E$3:E341,تقرير!$E$4)</f>
        <v>15</v>
      </c>
      <c r="C341" s="48"/>
      <c r="D341" s="49"/>
      <c r="E341" s="37"/>
      <c r="F341" s="50"/>
      <c r="G341" s="51"/>
      <c r="H341" s="51"/>
      <c r="I341" s="52"/>
      <c r="J341" s="52"/>
      <c r="K341" s="27" t="str">
        <f>_xlfn.IFNA(VLOOKUP(E341,الاوردرات!$B$1:$C$600,2,0),"")</f>
        <v/>
      </c>
      <c r="L341" s="63"/>
      <c r="N341" s="22" t="str">
        <f t="shared" si="11"/>
        <v/>
      </c>
      <c r="O341" s="23" t="str">
        <f>_xlfn.IFNA((VLOOKUP(F341,help!$C$2:$F$12,4,0))*(N341*24),"")</f>
        <v/>
      </c>
      <c r="AP341" s="18">
        <f t="shared" si="12"/>
        <v>0</v>
      </c>
    </row>
    <row r="342" spans="2:42" ht="33" x14ac:dyDescent="0.2">
      <c r="B342" s="14">
        <f>COUNTIFS($E$3:E342,تقرير!$E$4)</f>
        <v>15</v>
      </c>
      <c r="C342" s="48"/>
      <c r="D342" s="49"/>
      <c r="E342" s="37"/>
      <c r="F342" s="50"/>
      <c r="G342" s="51"/>
      <c r="H342" s="51"/>
      <c r="I342" s="52"/>
      <c r="J342" s="52"/>
      <c r="K342" s="27" t="str">
        <f>_xlfn.IFNA(VLOOKUP(E342,الاوردرات!$B$1:$C$600,2,0),"")</f>
        <v/>
      </c>
      <c r="L342" s="63"/>
      <c r="N342" s="22" t="str">
        <f t="shared" si="11"/>
        <v/>
      </c>
      <c r="O342" s="23" t="str">
        <f>_xlfn.IFNA((VLOOKUP(F342,help!$C$2:$F$12,4,0))*(N342*24),"")</f>
        <v/>
      </c>
      <c r="AP342" s="18">
        <f t="shared" si="12"/>
        <v>0</v>
      </c>
    </row>
    <row r="343" spans="2:42" ht="33" x14ac:dyDescent="0.2">
      <c r="B343" s="14">
        <f>COUNTIFS($E$3:E343,تقرير!$E$4)</f>
        <v>15</v>
      </c>
      <c r="C343" s="48"/>
      <c r="D343" s="49"/>
      <c r="E343" s="37"/>
      <c r="F343" s="50"/>
      <c r="G343" s="51"/>
      <c r="H343" s="51"/>
      <c r="I343" s="52"/>
      <c r="J343" s="52"/>
      <c r="K343" s="27" t="str">
        <f>_xlfn.IFNA(VLOOKUP(E343,الاوردرات!$B$1:$C$600,2,0),"")</f>
        <v/>
      </c>
      <c r="L343" s="63"/>
      <c r="N343" s="22" t="str">
        <f t="shared" si="11"/>
        <v/>
      </c>
      <c r="O343" s="23" t="str">
        <f>_xlfn.IFNA((VLOOKUP(F343,help!$C$2:$F$12,4,0))*(N343*24),"")</f>
        <v/>
      </c>
      <c r="AP343" s="18">
        <f t="shared" si="12"/>
        <v>0</v>
      </c>
    </row>
    <row r="344" spans="2:42" ht="33" x14ac:dyDescent="0.2">
      <c r="B344" s="14">
        <f>COUNTIFS($E$3:E344,تقرير!$E$4)</f>
        <v>15</v>
      </c>
      <c r="C344" s="48"/>
      <c r="D344" s="49"/>
      <c r="E344" s="37"/>
      <c r="F344" s="50"/>
      <c r="G344" s="51"/>
      <c r="H344" s="51"/>
      <c r="I344" s="52"/>
      <c r="J344" s="52"/>
      <c r="K344" s="27" t="str">
        <f>_xlfn.IFNA(VLOOKUP(E344,الاوردرات!$B$1:$C$600,2,0),"")</f>
        <v/>
      </c>
      <c r="L344" s="63"/>
      <c r="N344" s="22" t="str">
        <f t="shared" si="11"/>
        <v/>
      </c>
      <c r="O344" s="23" t="str">
        <f>_xlfn.IFNA((VLOOKUP(F344,help!$C$2:$F$12,4,0))*(N344*24),"")</f>
        <v/>
      </c>
      <c r="AP344" s="18">
        <f t="shared" si="12"/>
        <v>0</v>
      </c>
    </row>
    <row r="345" spans="2:42" ht="33" x14ac:dyDescent="0.2">
      <c r="B345" s="14">
        <f>COUNTIFS($E$3:E345,تقرير!$E$4)</f>
        <v>15</v>
      </c>
      <c r="C345" s="48"/>
      <c r="D345" s="49"/>
      <c r="E345" s="37"/>
      <c r="F345" s="50"/>
      <c r="G345" s="51"/>
      <c r="H345" s="51"/>
      <c r="I345" s="52"/>
      <c r="J345" s="52"/>
      <c r="K345" s="27" t="str">
        <f>_xlfn.IFNA(VLOOKUP(E345,الاوردرات!$B$1:$C$600,2,0),"")</f>
        <v/>
      </c>
      <c r="L345" s="63"/>
      <c r="N345" s="22" t="str">
        <f t="shared" si="11"/>
        <v/>
      </c>
      <c r="O345" s="23" t="str">
        <f>_xlfn.IFNA((VLOOKUP(F345,help!$C$2:$F$12,4,0))*(N345*24),"")</f>
        <v/>
      </c>
      <c r="AP345" s="18">
        <f t="shared" si="12"/>
        <v>0</v>
      </c>
    </row>
    <row r="346" spans="2:42" ht="33" x14ac:dyDescent="0.2">
      <c r="B346" s="14">
        <f>COUNTIFS($E$3:E346,تقرير!$E$4)</f>
        <v>15</v>
      </c>
      <c r="C346" s="48"/>
      <c r="D346" s="49"/>
      <c r="E346" s="37"/>
      <c r="F346" s="50"/>
      <c r="G346" s="51"/>
      <c r="H346" s="51"/>
      <c r="I346" s="52"/>
      <c r="J346" s="52"/>
      <c r="K346" s="27" t="str">
        <f>_xlfn.IFNA(VLOOKUP(E346,الاوردرات!$B$1:$C$600,2,0),"")</f>
        <v/>
      </c>
      <c r="L346" s="63"/>
      <c r="N346" s="22" t="str">
        <f t="shared" si="11"/>
        <v/>
      </c>
      <c r="O346" s="23" t="str">
        <f>_xlfn.IFNA((VLOOKUP(F346,help!$C$2:$F$12,4,0))*(N346*24),"")</f>
        <v/>
      </c>
      <c r="AP346" s="18">
        <f t="shared" si="12"/>
        <v>0</v>
      </c>
    </row>
    <row r="347" spans="2:42" ht="33" x14ac:dyDescent="0.2">
      <c r="B347" s="14">
        <f>COUNTIFS($E$3:E347,تقرير!$E$4)</f>
        <v>15</v>
      </c>
      <c r="C347" s="48"/>
      <c r="D347" s="49"/>
      <c r="E347" s="37"/>
      <c r="F347" s="50"/>
      <c r="G347" s="51"/>
      <c r="H347" s="51"/>
      <c r="I347" s="52"/>
      <c r="J347" s="52"/>
      <c r="K347" s="27" t="str">
        <f>_xlfn.IFNA(VLOOKUP(E347,الاوردرات!$B$1:$C$600,2,0),"")</f>
        <v/>
      </c>
      <c r="L347" s="63"/>
      <c r="N347" s="22" t="str">
        <f t="shared" si="11"/>
        <v/>
      </c>
      <c r="O347" s="23" t="str">
        <f>_xlfn.IFNA((VLOOKUP(F347,help!$C$2:$F$12,4,0))*(N347*24),"")</f>
        <v/>
      </c>
      <c r="AP347" s="18">
        <f t="shared" si="12"/>
        <v>0</v>
      </c>
    </row>
    <row r="348" spans="2:42" ht="33" x14ac:dyDescent="0.2">
      <c r="B348" s="14">
        <f>COUNTIFS($E$3:E348,تقرير!$E$4)</f>
        <v>15</v>
      </c>
      <c r="C348" s="48"/>
      <c r="D348" s="49"/>
      <c r="E348" s="37"/>
      <c r="F348" s="50"/>
      <c r="G348" s="51"/>
      <c r="H348" s="51"/>
      <c r="I348" s="52"/>
      <c r="J348" s="52"/>
      <c r="K348" s="27" t="str">
        <f>_xlfn.IFNA(VLOOKUP(E348,الاوردرات!$B$1:$C$600,2,0),"")</f>
        <v/>
      </c>
      <c r="L348" s="63"/>
      <c r="N348" s="22" t="str">
        <f t="shared" si="11"/>
        <v/>
      </c>
      <c r="O348" s="23" t="str">
        <f>_xlfn.IFNA((VLOOKUP(F348,help!$C$2:$F$12,4,0))*(N348*24),"")</f>
        <v/>
      </c>
      <c r="AP348" s="18">
        <f t="shared" si="12"/>
        <v>0</v>
      </c>
    </row>
    <row r="349" spans="2:42" ht="33" x14ac:dyDescent="0.2">
      <c r="B349" s="14">
        <f>COUNTIFS($E$3:E349,تقرير!$E$4)</f>
        <v>15</v>
      </c>
      <c r="C349" s="48"/>
      <c r="D349" s="49"/>
      <c r="E349" s="37"/>
      <c r="F349" s="50"/>
      <c r="G349" s="51"/>
      <c r="H349" s="51"/>
      <c r="I349" s="52"/>
      <c r="J349" s="52"/>
      <c r="K349" s="27" t="str">
        <f>_xlfn.IFNA(VLOOKUP(E349,الاوردرات!$B$1:$C$600,2,0),"")</f>
        <v/>
      </c>
      <c r="L349" s="63"/>
      <c r="N349" s="22" t="str">
        <f t="shared" si="11"/>
        <v/>
      </c>
      <c r="O349" s="23" t="str">
        <f>_xlfn.IFNA((VLOOKUP(F349,help!$C$2:$F$12,4,0))*(N349*24),"")</f>
        <v/>
      </c>
      <c r="AP349" s="18">
        <f t="shared" si="12"/>
        <v>0</v>
      </c>
    </row>
    <row r="350" spans="2:42" ht="33" x14ac:dyDescent="0.2">
      <c r="B350" s="14">
        <f>COUNTIFS($E$3:E350,تقرير!$E$4)</f>
        <v>15</v>
      </c>
      <c r="C350" s="48"/>
      <c r="D350" s="49"/>
      <c r="E350" s="37"/>
      <c r="F350" s="50"/>
      <c r="G350" s="51"/>
      <c r="H350" s="51"/>
      <c r="I350" s="52"/>
      <c r="J350" s="52"/>
      <c r="K350" s="27" t="str">
        <f>_xlfn.IFNA(VLOOKUP(E350,الاوردرات!$B$1:$C$600,2,0),"")</f>
        <v/>
      </c>
      <c r="L350" s="63"/>
      <c r="N350" s="22" t="str">
        <f t="shared" si="11"/>
        <v/>
      </c>
      <c r="O350" s="23" t="str">
        <f>_xlfn.IFNA((VLOOKUP(F350,help!$C$2:$F$12,4,0))*(N350*24),"")</f>
        <v/>
      </c>
      <c r="AP350" s="18">
        <f t="shared" si="12"/>
        <v>0</v>
      </c>
    </row>
    <row r="351" spans="2:42" ht="33" x14ac:dyDescent="0.2">
      <c r="B351" s="14">
        <f>COUNTIFS($E$3:E351,تقرير!$E$4)</f>
        <v>15</v>
      </c>
      <c r="C351" s="48"/>
      <c r="D351" s="49"/>
      <c r="E351" s="37"/>
      <c r="F351" s="50"/>
      <c r="G351" s="51"/>
      <c r="H351" s="51"/>
      <c r="I351" s="52"/>
      <c r="J351" s="52"/>
      <c r="K351" s="27" t="str">
        <f>_xlfn.IFNA(VLOOKUP(E351,الاوردرات!$B$1:$C$600,2,0),"")</f>
        <v/>
      </c>
      <c r="L351" s="63"/>
      <c r="N351" s="22" t="str">
        <f t="shared" si="11"/>
        <v/>
      </c>
      <c r="O351" s="23" t="str">
        <f>_xlfn.IFNA((VLOOKUP(F351,help!$C$2:$F$12,4,0))*(N351*24),"")</f>
        <v/>
      </c>
      <c r="AP351" s="18">
        <f t="shared" si="12"/>
        <v>0</v>
      </c>
    </row>
    <row r="352" spans="2:42" ht="33" x14ac:dyDescent="0.2">
      <c r="B352" s="14">
        <f>COUNTIFS($E$3:E352,تقرير!$E$4)</f>
        <v>15</v>
      </c>
      <c r="C352" s="48"/>
      <c r="D352" s="49"/>
      <c r="E352" s="37"/>
      <c r="F352" s="50"/>
      <c r="G352" s="51"/>
      <c r="H352" s="51"/>
      <c r="I352" s="52"/>
      <c r="J352" s="52"/>
      <c r="K352" s="27" t="str">
        <f>_xlfn.IFNA(VLOOKUP(E352,الاوردرات!$B$1:$C$600,2,0),"")</f>
        <v/>
      </c>
      <c r="L352" s="63"/>
      <c r="N352" s="22" t="str">
        <f t="shared" si="11"/>
        <v/>
      </c>
      <c r="O352" s="23" t="str">
        <f>_xlfn.IFNA((VLOOKUP(F352,help!$C$2:$F$12,4,0))*(N352*24),"")</f>
        <v/>
      </c>
      <c r="AP352" s="18">
        <f t="shared" si="12"/>
        <v>0</v>
      </c>
    </row>
    <row r="353" spans="2:42" ht="33" x14ac:dyDescent="0.2">
      <c r="B353" s="14">
        <f>COUNTIFS($E$3:E353,تقرير!$E$4)</f>
        <v>15</v>
      </c>
      <c r="C353" s="48"/>
      <c r="D353" s="49"/>
      <c r="E353" s="37"/>
      <c r="F353" s="50"/>
      <c r="G353" s="51"/>
      <c r="H353" s="51"/>
      <c r="I353" s="52"/>
      <c r="J353" s="52"/>
      <c r="K353" s="27" t="str">
        <f>_xlfn.IFNA(VLOOKUP(E353,الاوردرات!$B$1:$C$600,2,0),"")</f>
        <v/>
      </c>
      <c r="L353" s="63"/>
      <c r="N353" s="22" t="str">
        <f t="shared" si="11"/>
        <v/>
      </c>
      <c r="O353" s="23" t="str">
        <f>_xlfn.IFNA((VLOOKUP(F353,help!$C$2:$F$12,4,0))*(N353*24),"")</f>
        <v/>
      </c>
      <c r="AP353" s="18">
        <f t="shared" si="12"/>
        <v>0</v>
      </c>
    </row>
    <row r="354" spans="2:42" ht="33" x14ac:dyDescent="0.2">
      <c r="B354" s="14">
        <f>COUNTIFS($E$3:E354,تقرير!$E$4)</f>
        <v>15</v>
      </c>
      <c r="C354" s="48"/>
      <c r="D354" s="49"/>
      <c r="E354" s="37"/>
      <c r="F354" s="50"/>
      <c r="G354" s="51"/>
      <c r="H354" s="51"/>
      <c r="I354" s="52"/>
      <c r="J354" s="52"/>
      <c r="K354" s="27" t="str">
        <f>_xlfn.IFNA(VLOOKUP(E354,الاوردرات!$B$1:$C$600,2,0),"")</f>
        <v/>
      </c>
      <c r="L354" s="63"/>
      <c r="N354" s="22" t="str">
        <f t="shared" si="11"/>
        <v/>
      </c>
      <c r="O354" s="23" t="str">
        <f>_xlfn.IFNA((VLOOKUP(F354,help!$C$2:$F$12,4,0))*(N354*24),"")</f>
        <v/>
      </c>
      <c r="AP354" s="18">
        <f t="shared" si="12"/>
        <v>0</v>
      </c>
    </row>
    <row r="355" spans="2:42" ht="33" x14ac:dyDescent="0.2">
      <c r="B355" s="14">
        <f>COUNTIFS($E$3:E355,تقرير!$E$4)</f>
        <v>15</v>
      </c>
      <c r="C355" s="48"/>
      <c r="D355" s="49"/>
      <c r="E355" s="37"/>
      <c r="F355" s="50"/>
      <c r="G355" s="51"/>
      <c r="H355" s="51"/>
      <c r="I355" s="52"/>
      <c r="J355" s="52"/>
      <c r="K355" s="27" t="str">
        <f>_xlfn.IFNA(VLOOKUP(E355,الاوردرات!$B$1:$C$600,2,0),"")</f>
        <v/>
      </c>
      <c r="L355" s="63"/>
      <c r="N355" s="22" t="str">
        <f t="shared" si="11"/>
        <v/>
      </c>
      <c r="O355" s="23" t="str">
        <f>_xlfn.IFNA((VLOOKUP(F355,help!$C$2:$F$12,4,0))*(N355*24),"")</f>
        <v/>
      </c>
      <c r="AP355" s="18">
        <f t="shared" si="12"/>
        <v>0</v>
      </c>
    </row>
    <row r="356" spans="2:42" ht="33" x14ac:dyDescent="0.2">
      <c r="B356" s="14">
        <f>COUNTIFS($E$3:E356,تقرير!$E$4)</f>
        <v>15</v>
      </c>
      <c r="C356" s="48"/>
      <c r="D356" s="49"/>
      <c r="E356" s="37"/>
      <c r="F356" s="50"/>
      <c r="G356" s="51"/>
      <c r="H356" s="51"/>
      <c r="I356" s="52"/>
      <c r="J356" s="52"/>
      <c r="K356" s="27" t="str">
        <f>_xlfn.IFNA(VLOOKUP(E356,الاوردرات!$B$1:$C$600,2,0),"")</f>
        <v/>
      </c>
      <c r="L356" s="63"/>
      <c r="N356" s="22" t="str">
        <f t="shared" si="11"/>
        <v/>
      </c>
      <c r="O356" s="23" t="str">
        <f>_xlfn.IFNA((VLOOKUP(F356,help!$C$2:$F$12,4,0))*(N356*24),"")</f>
        <v/>
      </c>
      <c r="AP356" s="18">
        <f t="shared" si="12"/>
        <v>0</v>
      </c>
    </row>
    <row r="357" spans="2:42" ht="33" x14ac:dyDescent="0.2">
      <c r="B357" s="14">
        <f>COUNTIFS($E$3:E357,تقرير!$E$4)</f>
        <v>15</v>
      </c>
      <c r="C357" s="48"/>
      <c r="D357" s="49"/>
      <c r="E357" s="37"/>
      <c r="F357" s="50"/>
      <c r="G357" s="51"/>
      <c r="H357" s="51"/>
      <c r="I357" s="52"/>
      <c r="J357" s="52"/>
      <c r="K357" s="27" t="str">
        <f>_xlfn.IFNA(VLOOKUP(E357,الاوردرات!$B$1:$C$600,2,0),"")</f>
        <v/>
      </c>
      <c r="L357" s="63"/>
      <c r="N357" s="22" t="str">
        <f t="shared" si="11"/>
        <v/>
      </c>
      <c r="O357" s="23" t="str">
        <f>_xlfn.IFNA((VLOOKUP(F357,help!$C$2:$F$12,4,0))*(N357*24),"")</f>
        <v/>
      </c>
      <c r="AP357" s="18">
        <f t="shared" si="12"/>
        <v>0</v>
      </c>
    </row>
    <row r="358" spans="2:42" ht="33" x14ac:dyDescent="0.2">
      <c r="B358" s="14">
        <f>COUNTIFS($E$3:E358,تقرير!$E$4)</f>
        <v>15</v>
      </c>
      <c r="C358" s="48"/>
      <c r="D358" s="49"/>
      <c r="E358" s="37"/>
      <c r="F358" s="50"/>
      <c r="G358" s="51"/>
      <c r="H358" s="51"/>
      <c r="I358" s="52"/>
      <c r="J358" s="52"/>
      <c r="K358" s="27" t="str">
        <f>_xlfn.IFNA(VLOOKUP(E358,الاوردرات!$B$1:$C$600,2,0),"")</f>
        <v/>
      </c>
      <c r="L358" s="63"/>
      <c r="N358" s="22" t="str">
        <f t="shared" si="11"/>
        <v/>
      </c>
      <c r="O358" s="23" t="str">
        <f>_xlfn.IFNA((VLOOKUP(F358,help!$C$2:$F$12,4,0))*(N358*24),"")</f>
        <v/>
      </c>
      <c r="AP358" s="18">
        <f t="shared" si="12"/>
        <v>0</v>
      </c>
    </row>
    <row r="359" spans="2:42" ht="33" x14ac:dyDescent="0.2">
      <c r="B359" s="14">
        <f>COUNTIFS($E$3:E359,تقرير!$E$4)</f>
        <v>15</v>
      </c>
      <c r="C359" s="48"/>
      <c r="D359" s="49"/>
      <c r="E359" s="37"/>
      <c r="F359" s="50"/>
      <c r="G359" s="51"/>
      <c r="H359" s="51"/>
      <c r="I359" s="52"/>
      <c r="J359" s="52"/>
      <c r="K359" s="27" t="str">
        <f>_xlfn.IFNA(VLOOKUP(E359,الاوردرات!$B$1:$C$600,2,0),"")</f>
        <v/>
      </c>
      <c r="L359" s="63"/>
      <c r="N359" s="22" t="str">
        <f t="shared" si="11"/>
        <v/>
      </c>
      <c r="O359" s="23" t="str">
        <f>_xlfn.IFNA((VLOOKUP(F359,help!$C$2:$F$12,4,0))*(N359*24),"")</f>
        <v/>
      </c>
      <c r="AP359" s="18">
        <f t="shared" si="12"/>
        <v>0</v>
      </c>
    </row>
    <row r="360" spans="2:42" ht="33" x14ac:dyDescent="0.2">
      <c r="B360" s="14">
        <f>COUNTIFS($E$3:E360,تقرير!$E$4)</f>
        <v>15</v>
      </c>
      <c r="C360" s="48"/>
      <c r="D360" s="49"/>
      <c r="E360" s="37"/>
      <c r="F360" s="50"/>
      <c r="G360" s="51"/>
      <c r="H360" s="51"/>
      <c r="I360" s="52"/>
      <c r="J360" s="52"/>
      <c r="K360" s="27" t="str">
        <f>_xlfn.IFNA(VLOOKUP(E360,الاوردرات!$B$1:$C$600,2,0),"")</f>
        <v/>
      </c>
      <c r="L360" s="63"/>
      <c r="N360" s="22" t="str">
        <f t="shared" si="11"/>
        <v/>
      </c>
      <c r="O360" s="23" t="str">
        <f>_xlfn.IFNA((VLOOKUP(F360,help!$C$2:$F$12,4,0))*(N360*24),"")</f>
        <v/>
      </c>
      <c r="AP360" s="18">
        <f t="shared" si="12"/>
        <v>0</v>
      </c>
    </row>
    <row r="361" spans="2:42" ht="33" x14ac:dyDescent="0.2">
      <c r="B361" s="14">
        <f>COUNTIFS($E$3:E361,تقرير!$E$4)</f>
        <v>15</v>
      </c>
      <c r="C361" s="48"/>
      <c r="D361" s="49"/>
      <c r="E361" s="37"/>
      <c r="F361" s="50"/>
      <c r="G361" s="51"/>
      <c r="H361" s="51"/>
      <c r="I361" s="52"/>
      <c r="J361" s="52"/>
      <c r="K361" s="27" t="str">
        <f>_xlfn.IFNA(VLOOKUP(E361,الاوردرات!$B$1:$C$600,2,0),"")</f>
        <v/>
      </c>
      <c r="L361" s="63"/>
      <c r="N361" s="22" t="str">
        <f t="shared" si="11"/>
        <v/>
      </c>
      <c r="O361" s="23" t="str">
        <f>_xlfn.IFNA((VLOOKUP(F361,help!$C$2:$F$12,4,0))*(N361*24),"")</f>
        <v/>
      </c>
      <c r="AP361" s="18">
        <f t="shared" si="12"/>
        <v>0</v>
      </c>
    </row>
    <row r="362" spans="2:42" ht="33" x14ac:dyDescent="0.2">
      <c r="B362" s="14">
        <f>COUNTIFS($E$3:E362,تقرير!$E$4)</f>
        <v>15</v>
      </c>
      <c r="C362" s="48"/>
      <c r="D362" s="49"/>
      <c r="E362" s="37"/>
      <c r="F362" s="50"/>
      <c r="G362" s="51"/>
      <c r="H362" s="51"/>
      <c r="I362" s="52"/>
      <c r="J362" s="52"/>
      <c r="K362" s="27" t="str">
        <f>_xlfn.IFNA(VLOOKUP(E362,الاوردرات!$B$1:$C$600,2,0),"")</f>
        <v/>
      </c>
      <c r="L362" s="63"/>
      <c r="N362" s="22" t="str">
        <f t="shared" si="11"/>
        <v/>
      </c>
      <c r="O362" s="23" t="str">
        <f>_xlfn.IFNA((VLOOKUP(F362,help!$C$2:$F$12,4,0))*(N362*24),"")</f>
        <v/>
      </c>
      <c r="AP362" s="18">
        <f t="shared" si="12"/>
        <v>0</v>
      </c>
    </row>
    <row r="363" spans="2:42" ht="33" x14ac:dyDescent="0.2">
      <c r="B363" s="14">
        <f>COUNTIFS($E$3:E363,تقرير!$E$4)</f>
        <v>15</v>
      </c>
      <c r="C363" s="48"/>
      <c r="D363" s="49"/>
      <c r="E363" s="37"/>
      <c r="F363" s="50"/>
      <c r="G363" s="51"/>
      <c r="H363" s="51"/>
      <c r="I363" s="52"/>
      <c r="J363" s="52"/>
      <c r="K363" s="27" t="str">
        <f>_xlfn.IFNA(VLOOKUP(E363,الاوردرات!$B$1:$C$600,2,0),"")</f>
        <v/>
      </c>
      <c r="L363" s="63"/>
      <c r="N363" s="22" t="str">
        <f t="shared" si="11"/>
        <v/>
      </c>
      <c r="O363" s="23" t="str">
        <f>_xlfn.IFNA((VLOOKUP(F363,help!$C$2:$F$12,4,0))*(N363*24),"")</f>
        <v/>
      </c>
      <c r="AP363" s="18">
        <f t="shared" si="12"/>
        <v>0</v>
      </c>
    </row>
    <row r="364" spans="2:42" ht="33" x14ac:dyDescent="0.2">
      <c r="B364" s="14">
        <f>COUNTIFS($E$3:E364,تقرير!$E$4)</f>
        <v>15</v>
      </c>
      <c r="C364" s="48"/>
      <c r="D364" s="49"/>
      <c r="E364" s="37"/>
      <c r="F364" s="50"/>
      <c r="G364" s="51"/>
      <c r="H364" s="51"/>
      <c r="I364" s="52"/>
      <c r="J364" s="52"/>
      <c r="K364" s="27" t="str">
        <f>_xlfn.IFNA(VLOOKUP(E364,الاوردرات!$B$1:$C$600,2,0),"")</f>
        <v/>
      </c>
      <c r="L364" s="63"/>
      <c r="N364" s="22" t="str">
        <f t="shared" si="11"/>
        <v/>
      </c>
      <c r="O364" s="23" t="str">
        <f>_xlfn.IFNA((VLOOKUP(F364,help!$C$2:$F$12,4,0))*(N364*24),"")</f>
        <v/>
      </c>
      <c r="AP364" s="18">
        <f t="shared" si="12"/>
        <v>0</v>
      </c>
    </row>
    <row r="365" spans="2:42" ht="33" x14ac:dyDescent="0.2">
      <c r="B365" s="14">
        <f>COUNTIFS($E$3:E365,تقرير!$E$4)</f>
        <v>15</v>
      </c>
      <c r="C365" s="48"/>
      <c r="D365" s="49"/>
      <c r="E365" s="37"/>
      <c r="F365" s="50"/>
      <c r="G365" s="51"/>
      <c r="H365" s="51"/>
      <c r="I365" s="52"/>
      <c r="J365" s="52"/>
      <c r="K365" s="27" t="str">
        <f>_xlfn.IFNA(VLOOKUP(E365,الاوردرات!$B$1:$C$600,2,0),"")</f>
        <v/>
      </c>
      <c r="L365" s="63"/>
      <c r="N365" s="22" t="str">
        <f t="shared" si="11"/>
        <v/>
      </c>
      <c r="O365" s="23" t="str">
        <f>_xlfn.IFNA((VLOOKUP(F365,help!$C$2:$F$12,4,0))*(N365*24),"")</f>
        <v/>
      </c>
      <c r="AP365" s="18">
        <f t="shared" si="12"/>
        <v>0</v>
      </c>
    </row>
    <row r="366" spans="2:42" ht="33" x14ac:dyDescent="0.2">
      <c r="B366" s="14">
        <f>COUNTIFS($E$3:E366,تقرير!$E$4)</f>
        <v>15</v>
      </c>
      <c r="C366" s="48"/>
      <c r="D366" s="49"/>
      <c r="E366" s="37"/>
      <c r="F366" s="50"/>
      <c r="G366" s="51"/>
      <c r="H366" s="51"/>
      <c r="I366" s="52"/>
      <c r="J366" s="52"/>
      <c r="K366" s="27" t="str">
        <f>_xlfn.IFNA(VLOOKUP(E366,الاوردرات!$B$1:$C$600,2,0),"")</f>
        <v/>
      </c>
      <c r="L366" s="63"/>
      <c r="N366" s="22" t="str">
        <f t="shared" si="11"/>
        <v/>
      </c>
      <c r="O366" s="23" t="str">
        <f>_xlfn.IFNA((VLOOKUP(F366,help!$C$2:$F$12,4,0))*(N366*24),"")</f>
        <v/>
      </c>
      <c r="AP366" s="18">
        <f t="shared" si="12"/>
        <v>0</v>
      </c>
    </row>
    <row r="367" spans="2:42" ht="33" x14ac:dyDescent="0.2">
      <c r="B367" s="14">
        <f>COUNTIFS($E$3:E367,تقرير!$E$4)</f>
        <v>15</v>
      </c>
      <c r="C367" s="48"/>
      <c r="D367" s="49"/>
      <c r="E367" s="37"/>
      <c r="F367" s="50"/>
      <c r="G367" s="51"/>
      <c r="H367" s="51"/>
      <c r="I367" s="52"/>
      <c r="J367" s="52"/>
      <c r="K367" s="27" t="str">
        <f>_xlfn.IFNA(VLOOKUP(E367,الاوردرات!$B$1:$C$600,2,0),"")</f>
        <v/>
      </c>
      <c r="L367" s="63"/>
      <c r="N367" s="22" t="str">
        <f t="shared" si="11"/>
        <v/>
      </c>
      <c r="O367" s="23" t="str">
        <f>_xlfn.IFNA((VLOOKUP(F367,help!$C$2:$F$12,4,0))*(N367*24),"")</f>
        <v/>
      </c>
      <c r="AP367" s="18">
        <f t="shared" si="12"/>
        <v>0</v>
      </c>
    </row>
    <row r="368" spans="2:42" ht="33" x14ac:dyDescent="0.2">
      <c r="B368" s="14">
        <f>COUNTIFS($E$3:E368,تقرير!$E$4)</f>
        <v>15</v>
      </c>
      <c r="C368" s="48"/>
      <c r="D368" s="49"/>
      <c r="E368" s="37"/>
      <c r="F368" s="50"/>
      <c r="G368" s="51"/>
      <c r="H368" s="51"/>
      <c r="I368" s="52"/>
      <c r="J368" s="52"/>
      <c r="K368" s="27" t="str">
        <f>_xlfn.IFNA(VLOOKUP(E368,الاوردرات!$B$1:$C$600,2,0),"")</f>
        <v/>
      </c>
      <c r="L368" s="63"/>
      <c r="N368" s="22" t="str">
        <f t="shared" si="11"/>
        <v/>
      </c>
      <c r="O368" s="23" t="str">
        <f>_xlfn.IFNA((VLOOKUP(F368,help!$C$2:$F$12,4,0))*(N368*24),"")</f>
        <v/>
      </c>
      <c r="AP368" s="18">
        <f t="shared" si="12"/>
        <v>0</v>
      </c>
    </row>
    <row r="369" spans="2:42" ht="33" x14ac:dyDescent="0.2">
      <c r="B369" s="14">
        <f>COUNTIFS($E$3:E369,تقرير!$E$4)</f>
        <v>15</v>
      </c>
      <c r="C369" s="48"/>
      <c r="D369" s="49"/>
      <c r="E369" s="37"/>
      <c r="F369" s="50"/>
      <c r="G369" s="51"/>
      <c r="H369" s="51"/>
      <c r="I369" s="52"/>
      <c r="J369" s="52"/>
      <c r="K369" s="27" t="str">
        <f>_xlfn.IFNA(VLOOKUP(E369,الاوردرات!$B$1:$C$600,2,0),"")</f>
        <v/>
      </c>
      <c r="L369" s="63"/>
      <c r="N369" s="22" t="str">
        <f t="shared" si="11"/>
        <v/>
      </c>
      <c r="O369" s="23" t="str">
        <f>_xlfn.IFNA((VLOOKUP(F369,help!$C$2:$F$12,4,0))*(N369*24),"")</f>
        <v/>
      </c>
      <c r="AP369" s="18">
        <f t="shared" si="12"/>
        <v>0</v>
      </c>
    </row>
    <row r="370" spans="2:42" ht="33" x14ac:dyDescent="0.2">
      <c r="B370" s="14">
        <f>COUNTIFS($E$3:E370,تقرير!$E$4)</f>
        <v>15</v>
      </c>
      <c r="C370" s="48"/>
      <c r="D370" s="49"/>
      <c r="E370" s="37"/>
      <c r="F370" s="50"/>
      <c r="G370" s="51"/>
      <c r="H370" s="51"/>
      <c r="I370" s="52"/>
      <c r="J370" s="52"/>
      <c r="K370" s="27" t="str">
        <f>_xlfn.IFNA(VLOOKUP(E370,الاوردرات!$B$1:$C$600,2,0),"")</f>
        <v/>
      </c>
      <c r="L370" s="63"/>
      <c r="N370" s="22" t="str">
        <f t="shared" si="11"/>
        <v/>
      </c>
      <c r="O370" s="23" t="str">
        <f>_xlfn.IFNA((VLOOKUP(F370,help!$C$2:$F$12,4,0))*(N370*24),"")</f>
        <v/>
      </c>
      <c r="AP370" s="18">
        <f t="shared" si="12"/>
        <v>0</v>
      </c>
    </row>
    <row r="371" spans="2:42" ht="33" x14ac:dyDescent="0.2">
      <c r="B371" s="14">
        <f>COUNTIFS($E$3:E371,تقرير!$E$4)</f>
        <v>15</v>
      </c>
      <c r="C371" s="48"/>
      <c r="D371" s="49"/>
      <c r="E371" s="37"/>
      <c r="F371" s="50"/>
      <c r="G371" s="51"/>
      <c r="H371" s="51"/>
      <c r="I371" s="52"/>
      <c r="J371" s="52"/>
      <c r="K371" s="27" t="str">
        <f>_xlfn.IFNA(VLOOKUP(E371,الاوردرات!$B$1:$C$600,2,0),"")</f>
        <v/>
      </c>
      <c r="L371" s="63"/>
      <c r="N371" s="22" t="str">
        <f t="shared" si="11"/>
        <v/>
      </c>
      <c r="O371" s="23" t="str">
        <f>_xlfn.IFNA((VLOOKUP(F371,help!$C$2:$F$12,4,0))*(N371*24),"")</f>
        <v/>
      </c>
      <c r="AP371" s="18">
        <f t="shared" si="12"/>
        <v>0</v>
      </c>
    </row>
    <row r="372" spans="2:42" ht="33" x14ac:dyDescent="0.2">
      <c r="B372" s="14">
        <f>COUNTIFS($E$3:E372,تقرير!$E$4)</f>
        <v>15</v>
      </c>
      <c r="C372" s="48"/>
      <c r="D372" s="49"/>
      <c r="E372" s="37"/>
      <c r="F372" s="50"/>
      <c r="G372" s="51"/>
      <c r="H372" s="51"/>
      <c r="I372" s="52"/>
      <c r="J372" s="52"/>
      <c r="K372" s="27" t="str">
        <f>_xlfn.IFNA(VLOOKUP(E372,الاوردرات!$B$1:$C$600,2,0),"")</f>
        <v/>
      </c>
      <c r="L372" s="63"/>
      <c r="N372" s="22" t="str">
        <f t="shared" si="11"/>
        <v/>
      </c>
      <c r="O372" s="23" t="str">
        <f>_xlfn.IFNA((VLOOKUP(F372,help!$C$2:$F$12,4,0))*(N372*24),"")</f>
        <v/>
      </c>
      <c r="AP372" s="18">
        <f t="shared" si="12"/>
        <v>0</v>
      </c>
    </row>
    <row r="373" spans="2:42" ht="33" x14ac:dyDescent="0.2">
      <c r="B373" s="14">
        <f>COUNTIFS($E$3:E373,تقرير!$E$4)</f>
        <v>15</v>
      </c>
      <c r="C373" s="48"/>
      <c r="D373" s="49"/>
      <c r="E373" s="37"/>
      <c r="F373" s="50"/>
      <c r="G373" s="51"/>
      <c r="H373" s="51"/>
      <c r="I373" s="52"/>
      <c r="J373" s="52"/>
      <c r="K373" s="27" t="str">
        <f>_xlfn.IFNA(VLOOKUP(E373,الاوردرات!$B$1:$C$600,2,0),"")</f>
        <v/>
      </c>
      <c r="L373" s="63"/>
      <c r="N373" s="22" t="str">
        <f t="shared" si="11"/>
        <v/>
      </c>
      <c r="O373" s="23" t="str">
        <f>_xlfn.IFNA((VLOOKUP(F373,help!$C$2:$F$12,4,0))*(N373*24),"")</f>
        <v/>
      </c>
      <c r="AP373" s="18">
        <f t="shared" si="12"/>
        <v>0</v>
      </c>
    </row>
    <row r="374" spans="2:42" ht="33" x14ac:dyDescent="0.2">
      <c r="B374" s="14">
        <f>COUNTIFS($E$3:E374,تقرير!$E$4)</f>
        <v>15</v>
      </c>
      <c r="C374" s="48"/>
      <c r="D374" s="49"/>
      <c r="E374" s="37"/>
      <c r="F374" s="50"/>
      <c r="G374" s="51"/>
      <c r="H374" s="51"/>
      <c r="I374" s="52"/>
      <c r="J374" s="52"/>
      <c r="K374" s="27" t="str">
        <f>_xlfn.IFNA(VLOOKUP(E374,الاوردرات!$B$1:$C$600,2,0),"")</f>
        <v/>
      </c>
      <c r="L374" s="63"/>
      <c r="N374" s="22" t="str">
        <f t="shared" si="11"/>
        <v/>
      </c>
      <c r="O374" s="23" t="str">
        <f>_xlfn.IFNA((VLOOKUP(F374,help!$C$2:$F$12,4,0))*(N374*24),"")</f>
        <v/>
      </c>
      <c r="AP374" s="18">
        <f t="shared" si="12"/>
        <v>0</v>
      </c>
    </row>
    <row r="375" spans="2:42" ht="33" x14ac:dyDescent="0.2">
      <c r="B375" s="14">
        <f>COUNTIFS($E$3:E375,تقرير!$E$4)</f>
        <v>15</v>
      </c>
      <c r="C375" s="48"/>
      <c r="D375" s="49"/>
      <c r="E375" s="37"/>
      <c r="F375" s="50"/>
      <c r="G375" s="51"/>
      <c r="H375" s="51"/>
      <c r="I375" s="52"/>
      <c r="J375" s="52"/>
      <c r="K375" s="27" t="str">
        <f>_xlfn.IFNA(VLOOKUP(E375,الاوردرات!$B$1:$C$600,2,0),"")</f>
        <v/>
      </c>
      <c r="L375" s="63"/>
      <c r="N375" s="22" t="str">
        <f t="shared" ref="N375:N438" si="13">IF(I375&lt;&gt;"",J375-I375,"")</f>
        <v/>
      </c>
      <c r="O375" s="23" t="str">
        <f>_xlfn.IFNA((VLOOKUP(F375,help!$C$2:$F$12,4,0))*(N375*24),"")</f>
        <v/>
      </c>
      <c r="AP375" s="18">
        <f t="shared" si="12"/>
        <v>0</v>
      </c>
    </row>
    <row r="376" spans="2:42" ht="33" x14ac:dyDescent="0.2">
      <c r="B376" s="14">
        <f>COUNTIFS($E$3:E376,تقرير!$E$4)</f>
        <v>15</v>
      </c>
      <c r="C376" s="48"/>
      <c r="D376" s="49"/>
      <c r="E376" s="37"/>
      <c r="F376" s="50"/>
      <c r="G376" s="51"/>
      <c r="H376" s="51"/>
      <c r="I376" s="52"/>
      <c r="J376" s="52"/>
      <c r="K376" s="27" t="str">
        <f>_xlfn.IFNA(VLOOKUP(E376,الاوردرات!$B$1:$C$600,2,0),"")</f>
        <v/>
      </c>
      <c r="L376" s="63"/>
      <c r="N376" s="22" t="str">
        <f t="shared" si="13"/>
        <v/>
      </c>
      <c r="O376" s="23" t="str">
        <f>_xlfn.IFNA((VLOOKUP(F376,help!$C$2:$F$12,4,0))*(N376*24),"")</f>
        <v/>
      </c>
      <c r="AP376" s="18">
        <f t="shared" si="12"/>
        <v>0</v>
      </c>
    </row>
    <row r="377" spans="2:42" ht="33" x14ac:dyDescent="0.2">
      <c r="B377" s="14">
        <f>COUNTIFS($E$3:E377,تقرير!$E$4)</f>
        <v>15</v>
      </c>
      <c r="C377" s="48"/>
      <c r="D377" s="49"/>
      <c r="E377" s="37"/>
      <c r="F377" s="50"/>
      <c r="G377" s="51"/>
      <c r="H377" s="51"/>
      <c r="I377" s="52"/>
      <c r="J377" s="52"/>
      <c r="K377" s="27" t="str">
        <f>_xlfn.IFNA(VLOOKUP(E377,الاوردرات!$B$1:$C$600,2,0),"")</f>
        <v/>
      </c>
      <c r="L377" s="63"/>
      <c r="N377" s="22" t="str">
        <f t="shared" si="13"/>
        <v/>
      </c>
      <c r="O377" s="23" t="str">
        <f>_xlfn.IFNA((VLOOKUP(F377,help!$C$2:$F$12,4,0))*(N377*24),"")</f>
        <v/>
      </c>
      <c r="AP377" s="18">
        <f t="shared" si="12"/>
        <v>0</v>
      </c>
    </row>
    <row r="378" spans="2:42" ht="33" x14ac:dyDescent="0.2">
      <c r="B378" s="14">
        <f>COUNTIFS($E$3:E378,تقرير!$E$4)</f>
        <v>15</v>
      </c>
      <c r="C378" s="48"/>
      <c r="D378" s="49"/>
      <c r="E378" s="37"/>
      <c r="F378" s="50"/>
      <c r="G378" s="51"/>
      <c r="H378" s="51"/>
      <c r="I378" s="52"/>
      <c r="J378" s="52"/>
      <c r="K378" s="27" t="str">
        <f>_xlfn.IFNA(VLOOKUP(E378,الاوردرات!$B$1:$C$600,2,0),"")</f>
        <v/>
      </c>
      <c r="L378" s="63"/>
      <c r="N378" s="22" t="str">
        <f t="shared" si="13"/>
        <v/>
      </c>
      <c r="O378" s="23" t="str">
        <f>_xlfn.IFNA((VLOOKUP(F378,help!$C$2:$F$12,4,0))*(N378*24),"")</f>
        <v/>
      </c>
      <c r="AP378" s="18">
        <f t="shared" si="12"/>
        <v>0</v>
      </c>
    </row>
    <row r="379" spans="2:42" ht="33" x14ac:dyDescent="0.2">
      <c r="B379" s="14">
        <f>COUNTIFS($E$3:E379,تقرير!$E$4)</f>
        <v>15</v>
      </c>
      <c r="C379" s="48"/>
      <c r="D379" s="49"/>
      <c r="E379" s="37"/>
      <c r="F379" s="50"/>
      <c r="G379" s="51"/>
      <c r="H379" s="51"/>
      <c r="I379" s="52"/>
      <c r="J379" s="52"/>
      <c r="K379" s="27" t="str">
        <f>_xlfn.IFNA(VLOOKUP(E379,الاوردرات!$B$1:$C$600,2,0),"")</f>
        <v/>
      </c>
      <c r="L379" s="63"/>
      <c r="N379" s="22" t="str">
        <f t="shared" si="13"/>
        <v/>
      </c>
      <c r="O379" s="23" t="str">
        <f>_xlfn.IFNA((VLOOKUP(F379,help!$C$2:$F$12,4,0))*(N379*24),"")</f>
        <v/>
      </c>
      <c r="AP379" s="18">
        <f t="shared" si="12"/>
        <v>0</v>
      </c>
    </row>
    <row r="380" spans="2:42" ht="33" x14ac:dyDescent="0.2">
      <c r="B380" s="14">
        <f>COUNTIFS($E$3:E380,تقرير!$E$4)</f>
        <v>15</v>
      </c>
      <c r="C380" s="48"/>
      <c r="D380" s="49"/>
      <c r="E380" s="37"/>
      <c r="F380" s="50"/>
      <c r="G380" s="51"/>
      <c r="H380" s="51"/>
      <c r="I380" s="52"/>
      <c r="J380" s="52"/>
      <c r="K380" s="27" t="str">
        <f>_xlfn.IFNA(VLOOKUP(E380,الاوردرات!$B$1:$C$600,2,0),"")</f>
        <v/>
      </c>
      <c r="L380" s="63"/>
      <c r="N380" s="22" t="str">
        <f t="shared" si="13"/>
        <v/>
      </c>
      <c r="O380" s="23" t="str">
        <f>_xlfn.IFNA((VLOOKUP(F380,help!$C$2:$F$12,4,0))*(N380*24),"")</f>
        <v/>
      </c>
      <c r="AP380" s="18">
        <f t="shared" si="12"/>
        <v>0</v>
      </c>
    </row>
    <row r="381" spans="2:42" ht="33" x14ac:dyDescent="0.2">
      <c r="B381" s="14">
        <f>COUNTIFS($E$3:E381,تقرير!$E$4)</f>
        <v>15</v>
      </c>
      <c r="C381" s="48"/>
      <c r="D381" s="49"/>
      <c r="E381" s="37"/>
      <c r="F381" s="50"/>
      <c r="G381" s="51"/>
      <c r="H381" s="51"/>
      <c r="I381" s="52"/>
      <c r="J381" s="52"/>
      <c r="K381" s="27" t="str">
        <f>_xlfn.IFNA(VLOOKUP(E381,الاوردرات!$B$1:$C$600,2,0),"")</f>
        <v/>
      </c>
      <c r="L381" s="63"/>
      <c r="N381" s="22" t="str">
        <f t="shared" si="13"/>
        <v/>
      </c>
      <c r="O381" s="23" t="str">
        <f>_xlfn.IFNA((VLOOKUP(F381,help!$C$2:$F$12,4,0))*(N381*24),"")</f>
        <v/>
      </c>
      <c r="AP381" s="18">
        <f t="shared" si="12"/>
        <v>0</v>
      </c>
    </row>
    <row r="382" spans="2:42" ht="33" x14ac:dyDescent="0.2">
      <c r="B382" s="14">
        <f>COUNTIFS($E$3:E382,تقرير!$E$4)</f>
        <v>15</v>
      </c>
      <c r="C382" s="48"/>
      <c r="D382" s="49"/>
      <c r="E382" s="37"/>
      <c r="F382" s="50"/>
      <c r="G382" s="51"/>
      <c r="H382" s="51"/>
      <c r="I382" s="52"/>
      <c r="J382" s="52"/>
      <c r="K382" s="27" t="str">
        <f>_xlfn.IFNA(VLOOKUP(E382,الاوردرات!$B$1:$C$600,2,0),"")</f>
        <v/>
      </c>
      <c r="L382" s="63"/>
      <c r="N382" s="22" t="str">
        <f t="shared" si="13"/>
        <v/>
      </c>
      <c r="O382" s="23" t="str">
        <f>_xlfn.IFNA((VLOOKUP(F382,help!$C$2:$F$12,4,0))*(N382*24),"")</f>
        <v/>
      </c>
      <c r="AP382" s="18">
        <f t="shared" si="12"/>
        <v>0</v>
      </c>
    </row>
    <row r="383" spans="2:42" ht="33" x14ac:dyDescent="0.2">
      <c r="B383" s="14">
        <f>COUNTIFS($E$3:E383,تقرير!$E$4)</f>
        <v>15</v>
      </c>
      <c r="C383" s="48"/>
      <c r="D383" s="49"/>
      <c r="E383" s="37"/>
      <c r="F383" s="50"/>
      <c r="G383" s="51"/>
      <c r="H383" s="51"/>
      <c r="I383" s="52"/>
      <c r="J383" s="52"/>
      <c r="K383" s="27" t="str">
        <f>_xlfn.IFNA(VLOOKUP(E383,الاوردرات!$B$1:$C$600,2,0),"")</f>
        <v/>
      </c>
      <c r="L383" s="63"/>
      <c r="N383" s="22" t="str">
        <f t="shared" si="13"/>
        <v/>
      </c>
      <c r="O383" s="23" t="str">
        <f>_xlfn.IFNA((VLOOKUP(F383,help!$C$2:$F$12,4,0))*(N383*24),"")</f>
        <v/>
      </c>
      <c r="AP383" s="18">
        <f t="shared" si="12"/>
        <v>0</v>
      </c>
    </row>
    <row r="384" spans="2:42" ht="33" x14ac:dyDescent="0.2">
      <c r="B384" s="14">
        <f>COUNTIFS($E$3:E384,تقرير!$E$4)</f>
        <v>15</v>
      </c>
      <c r="C384" s="48"/>
      <c r="D384" s="49"/>
      <c r="E384" s="37"/>
      <c r="F384" s="50"/>
      <c r="G384" s="51"/>
      <c r="H384" s="51"/>
      <c r="I384" s="52"/>
      <c r="J384" s="52"/>
      <c r="K384" s="27" t="str">
        <f>_xlfn.IFNA(VLOOKUP(E384,الاوردرات!$B$1:$C$600,2,0),"")</f>
        <v/>
      </c>
      <c r="L384" s="63"/>
      <c r="N384" s="22" t="str">
        <f t="shared" si="13"/>
        <v/>
      </c>
      <c r="O384" s="23" t="str">
        <f>_xlfn.IFNA((VLOOKUP(F384,help!$C$2:$F$12,4,0))*(N384*24),"")</f>
        <v/>
      </c>
      <c r="AP384" s="18">
        <f t="shared" si="12"/>
        <v>0</v>
      </c>
    </row>
    <row r="385" spans="2:42" ht="33" x14ac:dyDescent="0.2">
      <c r="B385" s="14">
        <f>COUNTIFS($E$3:E385,تقرير!$E$4)</f>
        <v>15</v>
      </c>
      <c r="C385" s="48"/>
      <c r="D385" s="49"/>
      <c r="E385" s="37"/>
      <c r="F385" s="50"/>
      <c r="G385" s="51"/>
      <c r="H385" s="51"/>
      <c r="I385" s="52"/>
      <c r="J385" s="52"/>
      <c r="K385" s="27" t="str">
        <f>_xlfn.IFNA(VLOOKUP(E385,الاوردرات!$B$1:$C$600,2,0),"")</f>
        <v/>
      </c>
      <c r="L385" s="63"/>
      <c r="N385" s="22" t="str">
        <f t="shared" si="13"/>
        <v/>
      </c>
      <c r="O385" s="23" t="str">
        <f>_xlfn.IFNA((VLOOKUP(F385,help!$C$2:$F$12,4,0))*(N385*24),"")</f>
        <v/>
      </c>
      <c r="AP385" s="18">
        <f t="shared" si="12"/>
        <v>0</v>
      </c>
    </row>
    <row r="386" spans="2:42" ht="33" x14ac:dyDescent="0.2">
      <c r="B386" s="14">
        <f>COUNTIFS($E$3:E386,تقرير!$E$4)</f>
        <v>15</v>
      </c>
      <c r="C386" s="48"/>
      <c r="D386" s="49"/>
      <c r="E386" s="37"/>
      <c r="F386" s="50"/>
      <c r="G386" s="51"/>
      <c r="H386" s="51"/>
      <c r="I386" s="52"/>
      <c r="J386" s="52"/>
      <c r="K386" s="27" t="str">
        <f>_xlfn.IFNA(VLOOKUP(E386,الاوردرات!$B$1:$C$600,2,0),"")</f>
        <v/>
      </c>
      <c r="L386" s="63"/>
      <c r="N386" s="22" t="str">
        <f t="shared" si="13"/>
        <v/>
      </c>
      <c r="O386" s="23" t="str">
        <f>_xlfn.IFNA((VLOOKUP(F386,help!$C$2:$F$12,4,0))*(N386*24),"")</f>
        <v/>
      </c>
      <c r="AP386" s="18">
        <f t="shared" si="12"/>
        <v>0</v>
      </c>
    </row>
    <row r="387" spans="2:42" ht="33" x14ac:dyDescent="0.2">
      <c r="B387" s="14">
        <f>COUNTIFS($E$3:E387,تقرير!$E$4)</f>
        <v>15</v>
      </c>
      <c r="C387" s="48"/>
      <c r="D387" s="49"/>
      <c r="E387" s="37"/>
      <c r="F387" s="50"/>
      <c r="G387" s="51"/>
      <c r="H387" s="51"/>
      <c r="I387" s="52"/>
      <c r="J387" s="52"/>
      <c r="K387" s="27" t="str">
        <f>_xlfn.IFNA(VLOOKUP(E387,الاوردرات!$B$1:$C$600,2,0),"")</f>
        <v/>
      </c>
      <c r="L387" s="63"/>
      <c r="N387" s="22" t="str">
        <f t="shared" si="13"/>
        <v/>
      </c>
      <c r="O387" s="23" t="str">
        <f>_xlfn.IFNA((VLOOKUP(F387,help!$C$2:$F$12,4,0))*(N387*24),"")</f>
        <v/>
      </c>
      <c r="AP387" s="18">
        <f t="shared" si="12"/>
        <v>0</v>
      </c>
    </row>
    <row r="388" spans="2:42" ht="33" x14ac:dyDescent="0.2">
      <c r="B388" s="14">
        <f>COUNTIFS($E$3:E388,تقرير!$E$4)</f>
        <v>15</v>
      </c>
      <c r="C388" s="48"/>
      <c r="D388" s="49"/>
      <c r="E388" s="37"/>
      <c r="F388" s="50"/>
      <c r="G388" s="51"/>
      <c r="H388" s="51"/>
      <c r="I388" s="52"/>
      <c r="J388" s="52"/>
      <c r="K388" s="27" t="str">
        <f>_xlfn.IFNA(VLOOKUP(E388,الاوردرات!$B$1:$C$600,2,0),"")</f>
        <v/>
      </c>
      <c r="L388" s="63"/>
      <c r="N388" s="22" t="str">
        <f t="shared" si="13"/>
        <v/>
      </c>
      <c r="O388" s="23" t="str">
        <f>_xlfn.IFNA((VLOOKUP(F388,help!$C$2:$F$12,4,0))*(N388*24),"")</f>
        <v/>
      </c>
      <c r="AP388" s="18">
        <f t="shared" ref="AP388:AP451" si="14">D388</f>
        <v>0</v>
      </c>
    </row>
    <row r="389" spans="2:42" ht="33" x14ac:dyDescent="0.2">
      <c r="B389" s="14">
        <f>COUNTIFS($E$3:E389,تقرير!$E$4)</f>
        <v>15</v>
      </c>
      <c r="C389" s="48"/>
      <c r="D389" s="49"/>
      <c r="E389" s="37"/>
      <c r="F389" s="50"/>
      <c r="G389" s="51"/>
      <c r="H389" s="51"/>
      <c r="I389" s="52"/>
      <c r="J389" s="52"/>
      <c r="K389" s="27" t="str">
        <f>_xlfn.IFNA(VLOOKUP(E389,الاوردرات!$B$1:$C$600,2,0),"")</f>
        <v/>
      </c>
      <c r="L389" s="63"/>
      <c r="N389" s="22" t="str">
        <f t="shared" si="13"/>
        <v/>
      </c>
      <c r="O389" s="23" t="str">
        <f>_xlfn.IFNA((VLOOKUP(F389,help!$C$2:$F$12,4,0))*(N389*24),"")</f>
        <v/>
      </c>
      <c r="AP389" s="18">
        <f t="shared" si="14"/>
        <v>0</v>
      </c>
    </row>
    <row r="390" spans="2:42" ht="33" x14ac:dyDescent="0.2">
      <c r="B390" s="14">
        <f>COUNTIFS($E$3:E390,تقرير!$E$4)</f>
        <v>15</v>
      </c>
      <c r="C390" s="48"/>
      <c r="D390" s="49"/>
      <c r="E390" s="37"/>
      <c r="F390" s="50"/>
      <c r="G390" s="51"/>
      <c r="H390" s="51"/>
      <c r="I390" s="52"/>
      <c r="J390" s="52"/>
      <c r="K390" s="27" t="str">
        <f>_xlfn.IFNA(VLOOKUP(E390,الاوردرات!$B$1:$C$600,2,0),"")</f>
        <v/>
      </c>
      <c r="L390" s="63"/>
      <c r="N390" s="22" t="str">
        <f t="shared" si="13"/>
        <v/>
      </c>
      <c r="O390" s="23" t="str">
        <f>_xlfn.IFNA((VLOOKUP(F390,help!$C$2:$F$12,4,0))*(N390*24),"")</f>
        <v/>
      </c>
      <c r="AP390" s="18">
        <f t="shared" si="14"/>
        <v>0</v>
      </c>
    </row>
    <row r="391" spans="2:42" ht="33" x14ac:dyDescent="0.2">
      <c r="B391" s="14">
        <f>COUNTIFS($E$3:E391,تقرير!$E$4)</f>
        <v>15</v>
      </c>
      <c r="C391" s="48"/>
      <c r="D391" s="49"/>
      <c r="E391" s="37"/>
      <c r="F391" s="50"/>
      <c r="G391" s="51"/>
      <c r="H391" s="51"/>
      <c r="I391" s="52"/>
      <c r="J391" s="52"/>
      <c r="K391" s="27" t="str">
        <f>_xlfn.IFNA(VLOOKUP(E391,الاوردرات!$B$1:$C$600,2,0),"")</f>
        <v/>
      </c>
      <c r="L391" s="63"/>
      <c r="N391" s="22" t="str">
        <f t="shared" si="13"/>
        <v/>
      </c>
      <c r="O391" s="23" t="str">
        <f>_xlfn.IFNA((VLOOKUP(F391,help!$C$2:$F$12,4,0))*(N391*24),"")</f>
        <v/>
      </c>
      <c r="AP391" s="18">
        <f t="shared" si="14"/>
        <v>0</v>
      </c>
    </row>
    <row r="392" spans="2:42" ht="33" x14ac:dyDescent="0.2">
      <c r="B392" s="14">
        <f>COUNTIFS($E$3:E392,تقرير!$E$4)</f>
        <v>15</v>
      </c>
      <c r="C392" s="48"/>
      <c r="D392" s="49"/>
      <c r="E392" s="37"/>
      <c r="F392" s="50"/>
      <c r="G392" s="51"/>
      <c r="H392" s="51"/>
      <c r="I392" s="52"/>
      <c r="J392" s="52"/>
      <c r="K392" s="27" t="str">
        <f>_xlfn.IFNA(VLOOKUP(E392,الاوردرات!$B$1:$C$600,2,0),"")</f>
        <v/>
      </c>
      <c r="L392" s="63"/>
      <c r="N392" s="22" t="str">
        <f t="shared" si="13"/>
        <v/>
      </c>
      <c r="O392" s="23" t="str">
        <f>_xlfn.IFNA((VLOOKUP(F392,help!$C$2:$F$12,4,0))*(N392*24),"")</f>
        <v/>
      </c>
      <c r="AP392" s="18">
        <f t="shared" si="14"/>
        <v>0</v>
      </c>
    </row>
    <row r="393" spans="2:42" ht="33" x14ac:dyDescent="0.2">
      <c r="B393" s="14">
        <f>COUNTIFS($E$3:E393,تقرير!$E$4)</f>
        <v>15</v>
      </c>
      <c r="C393" s="48"/>
      <c r="D393" s="49"/>
      <c r="E393" s="37"/>
      <c r="F393" s="50"/>
      <c r="G393" s="51"/>
      <c r="H393" s="51"/>
      <c r="I393" s="52"/>
      <c r="J393" s="52"/>
      <c r="K393" s="27" t="str">
        <f>_xlfn.IFNA(VLOOKUP(E393,الاوردرات!$B$1:$C$600,2,0),"")</f>
        <v/>
      </c>
      <c r="L393" s="63"/>
      <c r="N393" s="22" t="str">
        <f t="shared" si="13"/>
        <v/>
      </c>
      <c r="O393" s="23" t="str">
        <f>_xlfn.IFNA((VLOOKUP(F393,help!$C$2:$F$12,4,0))*(N393*24),"")</f>
        <v/>
      </c>
      <c r="AP393" s="18">
        <f t="shared" si="14"/>
        <v>0</v>
      </c>
    </row>
    <row r="394" spans="2:42" ht="33" x14ac:dyDescent="0.2">
      <c r="B394" s="14">
        <f>COUNTIFS($E$3:E394,تقرير!$E$4)</f>
        <v>15</v>
      </c>
      <c r="C394" s="48"/>
      <c r="D394" s="49"/>
      <c r="E394" s="37"/>
      <c r="F394" s="50"/>
      <c r="G394" s="51"/>
      <c r="H394" s="51"/>
      <c r="I394" s="52"/>
      <c r="J394" s="52"/>
      <c r="K394" s="27" t="str">
        <f>_xlfn.IFNA(VLOOKUP(E394,الاوردرات!$B$1:$C$600,2,0),"")</f>
        <v/>
      </c>
      <c r="L394" s="63"/>
      <c r="N394" s="22" t="str">
        <f t="shared" si="13"/>
        <v/>
      </c>
      <c r="O394" s="23" t="str">
        <f>_xlfn.IFNA((VLOOKUP(F394,help!$C$2:$F$12,4,0))*(N394*24),"")</f>
        <v/>
      </c>
      <c r="AP394" s="18">
        <f t="shared" si="14"/>
        <v>0</v>
      </c>
    </row>
    <row r="395" spans="2:42" ht="33" x14ac:dyDescent="0.2">
      <c r="B395" s="14">
        <f>COUNTIFS($E$3:E395,تقرير!$E$4)</f>
        <v>15</v>
      </c>
      <c r="C395" s="48"/>
      <c r="D395" s="49"/>
      <c r="E395" s="37"/>
      <c r="F395" s="50"/>
      <c r="G395" s="51"/>
      <c r="H395" s="51"/>
      <c r="I395" s="52"/>
      <c r="J395" s="52"/>
      <c r="K395" s="27" t="str">
        <f>_xlfn.IFNA(VLOOKUP(E395,الاوردرات!$B$1:$C$600,2,0),"")</f>
        <v/>
      </c>
      <c r="L395" s="63"/>
      <c r="N395" s="22" t="str">
        <f t="shared" si="13"/>
        <v/>
      </c>
      <c r="O395" s="23" t="str">
        <f>_xlfn.IFNA((VLOOKUP(F395,help!$C$2:$F$12,4,0))*(N395*24),"")</f>
        <v/>
      </c>
      <c r="AP395" s="18">
        <f t="shared" si="14"/>
        <v>0</v>
      </c>
    </row>
    <row r="396" spans="2:42" ht="33" x14ac:dyDescent="0.2">
      <c r="B396" s="14">
        <f>COUNTIFS($E$3:E396,تقرير!$E$4)</f>
        <v>15</v>
      </c>
      <c r="C396" s="48"/>
      <c r="D396" s="49"/>
      <c r="E396" s="37"/>
      <c r="F396" s="50"/>
      <c r="G396" s="51"/>
      <c r="H396" s="51"/>
      <c r="I396" s="52"/>
      <c r="J396" s="52"/>
      <c r="K396" s="27" t="str">
        <f>_xlfn.IFNA(VLOOKUP(E396,الاوردرات!$B$1:$C$600,2,0),"")</f>
        <v/>
      </c>
      <c r="L396" s="63"/>
      <c r="N396" s="22" t="str">
        <f t="shared" si="13"/>
        <v/>
      </c>
      <c r="O396" s="23" t="str">
        <f>_xlfn.IFNA((VLOOKUP(F396,help!$C$2:$F$12,4,0))*(N396*24),"")</f>
        <v/>
      </c>
      <c r="AP396" s="18">
        <f t="shared" si="14"/>
        <v>0</v>
      </c>
    </row>
    <row r="397" spans="2:42" ht="33" x14ac:dyDescent="0.2">
      <c r="B397" s="14">
        <f>COUNTIFS($E$3:E397,تقرير!$E$4)</f>
        <v>15</v>
      </c>
      <c r="C397" s="48"/>
      <c r="D397" s="49"/>
      <c r="E397" s="37"/>
      <c r="F397" s="50"/>
      <c r="G397" s="51"/>
      <c r="H397" s="51"/>
      <c r="I397" s="52"/>
      <c r="J397" s="52"/>
      <c r="K397" s="27" t="str">
        <f>_xlfn.IFNA(VLOOKUP(E397,الاوردرات!$B$1:$C$600,2,0),"")</f>
        <v/>
      </c>
      <c r="L397" s="63"/>
      <c r="N397" s="22" t="str">
        <f t="shared" si="13"/>
        <v/>
      </c>
      <c r="O397" s="23" t="str">
        <f>_xlfn.IFNA((VLOOKUP(F397,help!$C$2:$F$12,4,0))*(N397*24),"")</f>
        <v/>
      </c>
      <c r="AP397" s="18">
        <f t="shared" si="14"/>
        <v>0</v>
      </c>
    </row>
    <row r="398" spans="2:42" ht="33" x14ac:dyDescent="0.2">
      <c r="B398" s="14">
        <f>COUNTIFS($E$3:E398,تقرير!$E$4)</f>
        <v>15</v>
      </c>
      <c r="C398" s="48"/>
      <c r="D398" s="49"/>
      <c r="E398" s="37"/>
      <c r="F398" s="50"/>
      <c r="G398" s="51"/>
      <c r="H398" s="51"/>
      <c r="I398" s="52"/>
      <c r="J398" s="52"/>
      <c r="K398" s="27" t="str">
        <f>_xlfn.IFNA(VLOOKUP(E398,الاوردرات!$B$1:$C$600,2,0),"")</f>
        <v/>
      </c>
      <c r="L398" s="63"/>
      <c r="N398" s="22" t="str">
        <f t="shared" si="13"/>
        <v/>
      </c>
      <c r="O398" s="23" t="str">
        <f>_xlfn.IFNA((VLOOKUP(F398,help!$C$2:$F$12,4,0))*(N398*24),"")</f>
        <v/>
      </c>
      <c r="AP398" s="18">
        <f t="shared" si="14"/>
        <v>0</v>
      </c>
    </row>
    <row r="399" spans="2:42" ht="33" x14ac:dyDescent="0.2">
      <c r="B399" s="14">
        <f>COUNTIFS($E$3:E399,تقرير!$E$4)</f>
        <v>15</v>
      </c>
      <c r="C399" s="48"/>
      <c r="D399" s="49"/>
      <c r="E399" s="37"/>
      <c r="F399" s="50"/>
      <c r="G399" s="51"/>
      <c r="H399" s="51"/>
      <c r="I399" s="52"/>
      <c r="J399" s="52"/>
      <c r="K399" s="27" t="str">
        <f>_xlfn.IFNA(VLOOKUP(E399,الاوردرات!$B$1:$C$600,2,0),"")</f>
        <v/>
      </c>
      <c r="L399" s="63"/>
      <c r="N399" s="22" t="str">
        <f t="shared" si="13"/>
        <v/>
      </c>
      <c r="O399" s="23" t="str">
        <f>_xlfn.IFNA((VLOOKUP(F399,help!$C$2:$F$12,4,0))*(N399*24),"")</f>
        <v/>
      </c>
      <c r="AP399" s="18">
        <f t="shared" si="14"/>
        <v>0</v>
      </c>
    </row>
    <row r="400" spans="2:42" ht="33" x14ac:dyDescent="0.2">
      <c r="B400" s="14">
        <f>COUNTIFS($E$3:E400,تقرير!$E$4)</f>
        <v>15</v>
      </c>
      <c r="C400" s="48"/>
      <c r="D400" s="49"/>
      <c r="E400" s="37"/>
      <c r="F400" s="50"/>
      <c r="G400" s="51"/>
      <c r="H400" s="51"/>
      <c r="I400" s="52"/>
      <c r="J400" s="52"/>
      <c r="K400" s="27" t="str">
        <f>_xlfn.IFNA(VLOOKUP(E400,الاوردرات!$B$1:$C$600,2,0),"")</f>
        <v/>
      </c>
      <c r="L400" s="63"/>
      <c r="N400" s="22" t="str">
        <f t="shared" si="13"/>
        <v/>
      </c>
      <c r="O400" s="23" t="str">
        <f>_xlfn.IFNA((VLOOKUP(F400,help!$C$2:$F$12,4,0))*(N400*24),"")</f>
        <v/>
      </c>
      <c r="AP400" s="18">
        <f t="shared" si="14"/>
        <v>0</v>
      </c>
    </row>
    <row r="401" spans="2:42" ht="33" x14ac:dyDescent="0.2">
      <c r="B401" s="14">
        <f>COUNTIFS($E$3:E401,تقرير!$E$4)</f>
        <v>15</v>
      </c>
      <c r="C401" s="48"/>
      <c r="D401" s="49"/>
      <c r="E401" s="37"/>
      <c r="F401" s="50"/>
      <c r="G401" s="51"/>
      <c r="H401" s="51"/>
      <c r="I401" s="52"/>
      <c r="J401" s="52"/>
      <c r="K401" s="27" t="str">
        <f>_xlfn.IFNA(VLOOKUP(E401,الاوردرات!$B$1:$C$600,2,0),"")</f>
        <v/>
      </c>
      <c r="L401" s="63"/>
      <c r="N401" s="22" t="str">
        <f t="shared" si="13"/>
        <v/>
      </c>
      <c r="O401" s="23" t="str">
        <f>_xlfn.IFNA((VLOOKUP(F401,help!$C$2:$F$12,4,0))*(N401*24),"")</f>
        <v/>
      </c>
      <c r="AP401" s="18">
        <f t="shared" si="14"/>
        <v>0</v>
      </c>
    </row>
    <row r="402" spans="2:42" ht="33" x14ac:dyDescent="0.2">
      <c r="B402" s="14">
        <f>COUNTIFS($E$3:E402,تقرير!$E$4)</f>
        <v>15</v>
      </c>
      <c r="C402" s="48"/>
      <c r="D402" s="49"/>
      <c r="E402" s="37"/>
      <c r="F402" s="50"/>
      <c r="G402" s="51"/>
      <c r="H402" s="51"/>
      <c r="I402" s="52"/>
      <c r="J402" s="52"/>
      <c r="K402" s="27" t="str">
        <f>_xlfn.IFNA(VLOOKUP(E402,الاوردرات!$B$1:$C$600,2,0),"")</f>
        <v/>
      </c>
      <c r="L402" s="63"/>
      <c r="N402" s="22" t="str">
        <f t="shared" si="13"/>
        <v/>
      </c>
      <c r="O402" s="23" t="str">
        <f>_xlfn.IFNA((VLOOKUP(F402,help!$C$2:$F$12,4,0))*(N402*24),"")</f>
        <v/>
      </c>
      <c r="AP402" s="18">
        <f t="shared" si="14"/>
        <v>0</v>
      </c>
    </row>
    <row r="403" spans="2:42" ht="33" x14ac:dyDescent="0.2">
      <c r="B403" s="14">
        <f>COUNTIFS($E$3:E403,تقرير!$E$4)</f>
        <v>15</v>
      </c>
      <c r="C403" s="48"/>
      <c r="D403" s="49"/>
      <c r="E403" s="37"/>
      <c r="F403" s="50"/>
      <c r="G403" s="51"/>
      <c r="H403" s="51"/>
      <c r="I403" s="52"/>
      <c r="J403" s="52"/>
      <c r="K403" s="27" t="str">
        <f>_xlfn.IFNA(VLOOKUP(E403,الاوردرات!$B$1:$C$600,2,0),"")</f>
        <v/>
      </c>
      <c r="L403" s="63"/>
      <c r="N403" s="22" t="str">
        <f t="shared" si="13"/>
        <v/>
      </c>
      <c r="O403" s="23" t="str">
        <f>_xlfn.IFNA((VLOOKUP(F403,help!$C$2:$F$12,4,0))*(N403*24),"")</f>
        <v/>
      </c>
      <c r="AP403" s="18">
        <f t="shared" si="14"/>
        <v>0</v>
      </c>
    </row>
    <row r="404" spans="2:42" ht="33" x14ac:dyDescent="0.2">
      <c r="B404" s="14">
        <f>COUNTIFS($E$3:E404,تقرير!$E$4)</f>
        <v>15</v>
      </c>
      <c r="C404" s="48"/>
      <c r="D404" s="49"/>
      <c r="E404" s="37"/>
      <c r="F404" s="50"/>
      <c r="G404" s="51"/>
      <c r="H404" s="51"/>
      <c r="I404" s="52"/>
      <c r="J404" s="52"/>
      <c r="K404" s="27" t="str">
        <f>_xlfn.IFNA(VLOOKUP(E404,الاوردرات!$B$1:$C$600,2,0),"")</f>
        <v/>
      </c>
      <c r="L404" s="63"/>
      <c r="N404" s="22" t="str">
        <f t="shared" si="13"/>
        <v/>
      </c>
      <c r="O404" s="23" t="str">
        <f>_xlfn.IFNA((VLOOKUP(F404,help!$C$2:$F$12,4,0))*(N404*24),"")</f>
        <v/>
      </c>
      <c r="AP404" s="18">
        <f t="shared" si="14"/>
        <v>0</v>
      </c>
    </row>
    <row r="405" spans="2:42" ht="33" x14ac:dyDescent="0.2">
      <c r="B405" s="14">
        <f>COUNTIFS($E$3:E405,تقرير!$E$4)</f>
        <v>15</v>
      </c>
      <c r="C405" s="48"/>
      <c r="D405" s="49"/>
      <c r="E405" s="37"/>
      <c r="F405" s="50"/>
      <c r="G405" s="51"/>
      <c r="H405" s="51"/>
      <c r="I405" s="52"/>
      <c r="J405" s="52"/>
      <c r="K405" s="27" t="str">
        <f>_xlfn.IFNA(VLOOKUP(E405,الاوردرات!$B$1:$C$600,2,0),"")</f>
        <v/>
      </c>
      <c r="L405" s="63"/>
      <c r="N405" s="22" t="str">
        <f t="shared" si="13"/>
        <v/>
      </c>
      <c r="O405" s="23" t="str">
        <f>_xlfn.IFNA((VLOOKUP(F405,help!$C$2:$F$12,4,0))*(N405*24),"")</f>
        <v/>
      </c>
      <c r="AP405" s="18">
        <f t="shared" si="14"/>
        <v>0</v>
      </c>
    </row>
    <row r="406" spans="2:42" ht="33" x14ac:dyDescent="0.2">
      <c r="B406" s="14">
        <f>COUNTIFS($E$3:E406,تقرير!$E$4)</f>
        <v>15</v>
      </c>
      <c r="C406" s="48"/>
      <c r="D406" s="49"/>
      <c r="E406" s="37"/>
      <c r="F406" s="50"/>
      <c r="G406" s="51"/>
      <c r="H406" s="51"/>
      <c r="I406" s="52"/>
      <c r="J406" s="52"/>
      <c r="K406" s="27" t="str">
        <f>_xlfn.IFNA(VLOOKUP(E406,الاوردرات!$B$1:$C$600,2,0),"")</f>
        <v/>
      </c>
      <c r="L406" s="63"/>
      <c r="N406" s="22" t="str">
        <f t="shared" si="13"/>
        <v/>
      </c>
      <c r="O406" s="23" t="str">
        <f>_xlfn.IFNA((VLOOKUP(F406,help!$C$2:$F$12,4,0))*(N406*24),"")</f>
        <v/>
      </c>
      <c r="AP406" s="18">
        <f t="shared" si="14"/>
        <v>0</v>
      </c>
    </row>
    <row r="407" spans="2:42" ht="33" x14ac:dyDescent="0.2">
      <c r="B407" s="14">
        <f>COUNTIFS($E$3:E407,تقرير!$E$4)</f>
        <v>15</v>
      </c>
      <c r="C407" s="48"/>
      <c r="D407" s="49"/>
      <c r="E407" s="37"/>
      <c r="F407" s="50"/>
      <c r="G407" s="51"/>
      <c r="H407" s="51"/>
      <c r="I407" s="52"/>
      <c r="J407" s="52"/>
      <c r="K407" s="27" t="str">
        <f>_xlfn.IFNA(VLOOKUP(E407,الاوردرات!$B$1:$C$600,2,0),"")</f>
        <v/>
      </c>
      <c r="L407" s="63"/>
      <c r="N407" s="22" t="str">
        <f t="shared" si="13"/>
        <v/>
      </c>
      <c r="O407" s="23" t="str">
        <f>_xlfn.IFNA((VLOOKUP(F407,help!$C$2:$F$12,4,0))*(N407*24),"")</f>
        <v/>
      </c>
      <c r="AP407" s="18">
        <f t="shared" si="14"/>
        <v>0</v>
      </c>
    </row>
    <row r="408" spans="2:42" ht="33" x14ac:dyDescent="0.2">
      <c r="B408" s="14">
        <f>COUNTIFS($E$3:E408,تقرير!$E$4)</f>
        <v>15</v>
      </c>
      <c r="C408" s="48"/>
      <c r="D408" s="49"/>
      <c r="E408" s="37"/>
      <c r="F408" s="50"/>
      <c r="G408" s="51"/>
      <c r="H408" s="51"/>
      <c r="I408" s="52"/>
      <c r="J408" s="52"/>
      <c r="K408" s="27" t="str">
        <f>_xlfn.IFNA(VLOOKUP(E408,الاوردرات!$B$1:$C$600,2,0),"")</f>
        <v/>
      </c>
      <c r="L408" s="63"/>
      <c r="N408" s="22" t="str">
        <f t="shared" si="13"/>
        <v/>
      </c>
      <c r="O408" s="23" t="str">
        <f>_xlfn.IFNA((VLOOKUP(F408,help!$C$2:$F$12,4,0))*(N408*24),"")</f>
        <v/>
      </c>
      <c r="AP408" s="18">
        <f t="shared" si="14"/>
        <v>0</v>
      </c>
    </row>
    <row r="409" spans="2:42" ht="33" x14ac:dyDescent="0.2">
      <c r="B409" s="14">
        <f>COUNTIFS($E$3:E409,تقرير!$E$4)</f>
        <v>15</v>
      </c>
      <c r="C409" s="48"/>
      <c r="D409" s="49"/>
      <c r="E409" s="37"/>
      <c r="F409" s="50"/>
      <c r="G409" s="51"/>
      <c r="H409" s="51"/>
      <c r="I409" s="52"/>
      <c r="J409" s="52"/>
      <c r="K409" s="27" t="str">
        <f>_xlfn.IFNA(VLOOKUP(E409,الاوردرات!$B$1:$C$600,2,0),"")</f>
        <v/>
      </c>
      <c r="L409" s="63"/>
      <c r="N409" s="22" t="str">
        <f t="shared" si="13"/>
        <v/>
      </c>
      <c r="O409" s="23" t="str">
        <f>_xlfn.IFNA((VLOOKUP(F409,help!$C$2:$F$12,4,0))*(N409*24),"")</f>
        <v/>
      </c>
      <c r="AP409" s="18">
        <f t="shared" si="14"/>
        <v>0</v>
      </c>
    </row>
    <row r="410" spans="2:42" ht="33" x14ac:dyDescent="0.2">
      <c r="B410" s="14">
        <f>COUNTIFS($E$3:E410,تقرير!$E$4)</f>
        <v>15</v>
      </c>
      <c r="C410" s="48"/>
      <c r="D410" s="49"/>
      <c r="E410" s="37"/>
      <c r="F410" s="50"/>
      <c r="G410" s="51"/>
      <c r="H410" s="51"/>
      <c r="I410" s="52"/>
      <c r="J410" s="52"/>
      <c r="K410" s="27" t="str">
        <f>_xlfn.IFNA(VLOOKUP(E410,الاوردرات!$B$1:$C$600,2,0),"")</f>
        <v/>
      </c>
      <c r="L410" s="63"/>
      <c r="N410" s="22" t="str">
        <f t="shared" si="13"/>
        <v/>
      </c>
      <c r="O410" s="23" t="str">
        <f>_xlfn.IFNA((VLOOKUP(F410,help!$C$2:$F$12,4,0))*(N410*24),"")</f>
        <v/>
      </c>
      <c r="AP410" s="18">
        <f t="shared" si="14"/>
        <v>0</v>
      </c>
    </row>
    <row r="411" spans="2:42" ht="33" x14ac:dyDescent="0.2">
      <c r="B411" s="14">
        <f>COUNTIFS($E$3:E411,تقرير!$E$4)</f>
        <v>15</v>
      </c>
      <c r="C411" s="48"/>
      <c r="D411" s="49"/>
      <c r="E411" s="37"/>
      <c r="F411" s="50"/>
      <c r="G411" s="51"/>
      <c r="H411" s="51"/>
      <c r="I411" s="52"/>
      <c r="J411" s="52"/>
      <c r="K411" s="27" t="str">
        <f>_xlfn.IFNA(VLOOKUP(E411,الاوردرات!$B$1:$C$600,2,0),"")</f>
        <v/>
      </c>
      <c r="L411" s="63"/>
      <c r="N411" s="22" t="str">
        <f t="shared" si="13"/>
        <v/>
      </c>
      <c r="O411" s="23" t="str">
        <f>_xlfn.IFNA((VLOOKUP(F411,help!$C$2:$F$12,4,0))*(N411*24),"")</f>
        <v/>
      </c>
      <c r="AP411" s="18">
        <f t="shared" si="14"/>
        <v>0</v>
      </c>
    </row>
    <row r="412" spans="2:42" ht="33" x14ac:dyDescent="0.2">
      <c r="B412" s="14">
        <f>COUNTIFS($E$3:E412,تقرير!$E$4)</f>
        <v>15</v>
      </c>
      <c r="C412" s="48"/>
      <c r="D412" s="49"/>
      <c r="E412" s="37"/>
      <c r="F412" s="50"/>
      <c r="G412" s="51"/>
      <c r="H412" s="51"/>
      <c r="I412" s="52"/>
      <c r="J412" s="52"/>
      <c r="K412" s="27" t="str">
        <f>_xlfn.IFNA(VLOOKUP(E412,الاوردرات!$B$1:$C$600,2,0),"")</f>
        <v/>
      </c>
      <c r="L412" s="63"/>
      <c r="N412" s="22" t="str">
        <f t="shared" si="13"/>
        <v/>
      </c>
      <c r="O412" s="23" t="str">
        <f>_xlfn.IFNA((VLOOKUP(F412,help!$C$2:$F$12,4,0))*(N412*24),"")</f>
        <v/>
      </c>
      <c r="AP412" s="18">
        <f t="shared" si="14"/>
        <v>0</v>
      </c>
    </row>
    <row r="413" spans="2:42" ht="33" x14ac:dyDescent="0.2">
      <c r="B413" s="14">
        <f>COUNTIFS($E$3:E413,تقرير!$E$4)</f>
        <v>15</v>
      </c>
      <c r="C413" s="48"/>
      <c r="D413" s="49"/>
      <c r="E413" s="37"/>
      <c r="F413" s="50"/>
      <c r="G413" s="51"/>
      <c r="H413" s="51"/>
      <c r="I413" s="52"/>
      <c r="J413" s="52"/>
      <c r="K413" s="27" t="str">
        <f>_xlfn.IFNA(VLOOKUP(E413,الاوردرات!$B$1:$C$600,2,0),"")</f>
        <v/>
      </c>
      <c r="L413" s="63"/>
      <c r="N413" s="22" t="str">
        <f t="shared" si="13"/>
        <v/>
      </c>
      <c r="O413" s="23" t="str">
        <f>_xlfn.IFNA((VLOOKUP(F413,help!$C$2:$F$12,4,0))*(N413*24),"")</f>
        <v/>
      </c>
      <c r="AP413" s="18">
        <f t="shared" si="14"/>
        <v>0</v>
      </c>
    </row>
    <row r="414" spans="2:42" ht="33" x14ac:dyDescent="0.2">
      <c r="B414" s="14">
        <f>COUNTIFS($E$3:E414,تقرير!$E$4)</f>
        <v>15</v>
      </c>
      <c r="C414" s="48"/>
      <c r="D414" s="49"/>
      <c r="E414" s="37"/>
      <c r="F414" s="50"/>
      <c r="G414" s="51"/>
      <c r="H414" s="51"/>
      <c r="I414" s="52"/>
      <c r="J414" s="52"/>
      <c r="K414" s="27" t="str">
        <f>_xlfn.IFNA(VLOOKUP(E414,الاوردرات!$B$1:$C$600,2,0),"")</f>
        <v/>
      </c>
      <c r="L414" s="63"/>
      <c r="N414" s="22" t="str">
        <f t="shared" si="13"/>
        <v/>
      </c>
      <c r="O414" s="23" t="str">
        <f>_xlfn.IFNA((VLOOKUP(F414,help!$C$2:$F$12,4,0))*(N414*24),"")</f>
        <v/>
      </c>
      <c r="AP414" s="18">
        <f t="shared" si="14"/>
        <v>0</v>
      </c>
    </row>
    <row r="415" spans="2:42" ht="33" x14ac:dyDescent="0.2">
      <c r="B415" s="14">
        <f>COUNTIFS($E$3:E415,تقرير!$E$4)</f>
        <v>15</v>
      </c>
      <c r="C415" s="48"/>
      <c r="D415" s="49"/>
      <c r="E415" s="37"/>
      <c r="F415" s="50"/>
      <c r="G415" s="51"/>
      <c r="H415" s="51"/>
      <c r="I415" s="52"/>
      <c r="J415" s="52"/>
      <c r="K415" s="27" t="str">
        <f>_xlfn.IFNA(VLOOKUP(E415,الاوردرات!$B$1:$C$600,2,0),"")</f>
        <v/>
      </c>
      <c r="L415" s="63"/>
      <c r="N415" s="22" t="str">
        <f t="shared" si="13"/>
        <v/>
      </c>
      <c r="O415" s="23" t="str">
        <f>_xlfn.IFNA((VLOOKUP(F415,help!$C$2:$F$12,4,0))*(N415*24),"")</f>
        <v/>
      </c>
      <c r="AP415" s="18">
        <f t="shared" si="14"/>
        <v>0</v>
      </c>
    </row>
    <row r="416" spans="2:42" ht="33" x14ac:dyDescent="0.2">
      <c r="B416" s="14">
        <f>COUNTIFS($E$3:E416,تقرير!$E$4)</f>
        <v>15</v>
      </c>
      <c r="C416" s="48"/>
      <c r="D416" s="49"/>
      <c r="E416" s="37"/>
      <c r="F416" s="50"/>
      <c r="G416" s="51"/>
      <c r="H416" s="51"/>
      <c r="I416" s="52"/>
      <c r="J416" s="52"/>
      <c r="K416" s="27" t="str">
        <f>_xlfn.IFNA(VLOOKUP(E416,الاوردرات!$B$1:$C$600,2,0),"")</f>
        <v/>
      </c>
      <c r="L416" s="63"/>
      <c r="N416" s="22" t="str">
        <f t="shared" si="13"/>
        <v/>
      </c>
      <c r="O416" s="23" t="str">
        <f>_xlfn.IFNA((VLOOKUP(F416,help!$C$2:$F$12,4,0))*(N416*24),"")</f>
        <v/>
      </c>
      <c r="AP416" s="18">
        <f t="shared" si="14"/>
        <v>0</v>
      </c>
    </row>
    <row r="417" spans="2:42" ht="33" x14ac:dyDescent="0.2">
      <c r="B417" s="14">
        <f>COUNTIFS($E$3:E417,تقرير!$E$4)</f>
        <v>15</v>
      </c>
      <c r="C417" s="48"/>
      <c r="D417" s="49"/>
      <c r="E417" s="37"/>
      <c r="F417" s="50"/>
      <c r="G417" s="51"/>
      <c r="H417" s="51"/>
      <c r="I417" s="52"/>
      <c r="J417" s="52"/>
      <c r="K417" s="27" t="str">
        <f>_xlfn.IFNA(VLOOKUP(E417,الاوردرات!$B$1:$C$600,2,0),"")</f>
        <v/>
      </c>
      <c r="L417" s="63"/>
      <c r="N417" s="22" t="str">
        <f t="shared" si="13"/>
        <v/>
      </c>
      <c r="O417" s="23" t="str">
        <f>_xlfn.IFNA((VLOOKUP(F417,help!$C$2:$F$12,4,0))*(N417*24),"")</f>
        <v/>
      </c>
      <c r="AP417" s="18">
        <f t="shared" si="14"/>
        <v>0</v>
      </c>
    </row>
    <row r="418" spans="2:42" ht="33" x14ac:dyDescent="0.2">
      <c r="B418" s="14">
        <f>COUNTIFS($E$3:E418,تقرير!$E$4)</f>
        <v>15</v>
      </c>
      <c r="C418" s="48"/>
      <c r="D418" s="49"/>
      <c r="E418" s="37"/>
      <c r="F418" s="50"/>
      <c r="G418" s="51"/>
      <c r="H418" s="51"/>
      <c r="I418" s="52"/>
      <c r="J418" s="52"/>
      <c r="K418" s="27" t="str">
        <f>_xlfn.IFNA(VLOOKUP(E418,الاوردرات!$B$1:$C$600,2,0),"")</f>
        <v/>
      </c>
      <c r="L418" s="63"/>
      <c r="N418" s="22" t="str">
        <f t="shared" si="13"/>
        <v/>
      </c>
      <c r="O418" s="23" t="str">
        <f>_xlfn.IFNA((VLOOKUP(F418,help!$C$2:$F$12,4,0))*(N418*24),"")</f>
        <v/>
      </c>
      <c r="AP418" s="18">
        <f t="shared" si="14"/>
        <v>0</v>
      </c>
    </row>
    <row r="419" spans="2:42" ht="33" x14ac:dyDescent="0.2">
      <c r="B419" s="14">
        <f>COUNTIFS($E$3:E419,تقرير!$E$4)</f>
        <v>15</v>
      </c>
      <c r="C419" s="48"/>
      <c r="D419" s="49"/>
      <c r="E419" s="37"/>
      <c r="F419" s="50"/>
      <c r="G419" s="51"/>
      <c r="H419" s="51"/>
      <c r="I419" s="52"/>
      <c r="J419" s="52"/>
      <c r="K419" s="27" t="str">
        <f>_xlfn.IFNA(VLOOKUP(E419,الاوردرات!$B$1:$C$600,2,0),"")</f>
        <v/>
      </c>
      <c r="L419" s="63"/>
      <c r="N419" s="22" t="str">
        <f t="shared" si="13"/>
        <v/>
      </c>
      <c r="O419" s="23" t="str">
        <f>_xlfn.IFNA((VLOOKUP(F419,help!$C$2:$F$12,4,0))*(N419*24),"")</f>
        <v/>
      </c>
      <c r="AP419" s="18">
        <f t="shared" si="14"/>
        <v>0</v>
      </c>
    </row>
    <row r="420" spans="2:42" ht="33.75" customHeight="1" x14ac:dyDescent="0.2">
      <c r="B420" s="14">
        <f>COUNTIFS($E$3:E420,تقرير!$E$4)</f>
        <v>15</v>
      </c>
      <c r="C420" s="48"/>
      <c r="D420" s="49"/>
      <c r="E420" s="37"/>
      <c r="F420" s="50"/>
      <c r="G420" s="51"/>
      <c r="H420" s="51"/>
      <c r="I420" s="52"/>
      <c r="J420" s="52"/>
      <c r="K420" s="27" t="str">
        <f>_xlfn.IFNA(VLOOKUP(E420,الاوردرات!$B$1:$C$600,2,0),"")</f>
        <v/>
      </c>
      <c r="L420" s="63"/>
      <c r="N420" s="22" t="str">
        <f t="shared" si="13"/>
        <v/>
      </c>
      <c r="O420" s="23" t="str">
        <f>_xlfn.IFNA((VLOOKUP(F420,help!$C$2:$F$12,4,0))*(N420*24),"")</f>
        <v/>
      </c>
      <c r="AP420" s="18">
        <f t="shared" si="14"/>
        <v>0</v>
      </c>
    </row>
    <row r="421" spans="2:42" ht="33" x14ac:dyDescent="0.2">
      <c r="B421" s="14">
        <f>COUNTIFS($E$3:E421,تقرير!$E$4)</f>
        <v>15</v>
      </c>
      <c r="C421" s="48"/>
      <c r="D421" s="49"/>
      <c r="E421" s="37"/>
      <c r="F421" s="50"/>
      <c r="G421" s="51"/>
      <c r="H421" s="51"/>
      <c r="I421" s="52"/>
      <c r="J421" s="52"/>
      <c r="K421" s="27" t="str">
        <f>_xlfn.IFNA(VLOOKUP(E421,الاوردرات!$B$1:$C$600,2,0),"")</f>
        <v/>
      </c>
      <c r="L421" s="63"/>
      <c r="N421" s="22" t="str">
        <f t="shared" si="13"/>
        <v/>
      </c>
      <c r="O421" s="23" t="str">
        <f>_xlfn.IFNA((VLOOKUP(F421,help!$C$2:$F$12,4,0))*(N421*24),"")</f>
        <v/>
      </c>
      <c r="AP421" s="18">
        <f t="shared" si="14"/>
        <v>0</v>
      </c>
    </row>
    <row r="422" spans="2:42" ht="33" x14ac:dyDescent="0.2">
      <c r="B422" s="14">
        <f>COUNTIFS($E$3:E422,تقرير!$E$4)</f>
        <v>15</v>
      </c>
      <c r="C422" s="48"/>
      <c r="D422" s="49"/>
      <c r="E422" s="37"/>
      <c r="F422" s="50"/>
      <c r="G422" s="51"/>
      <c r="H422" s="51"/>
      <c r="I422" s="52"/>
      <c r="J422" s="52"/>
      <c r="K422" s="27" t="str">
        <f>_xlfn.IFNA(VLOOKUP(E422,الاوردرات!$B$1:$C$600,2,0),"")</f>
        <v/>
      </c>
      <c r="L422" s="63"/>
      <c r="N422" s="22" t="str">
        <f t="shared" si="13"/>
        <v/>
      </c>
      <c r="O422" s="23" t="str">
        <f>_xlfn.IFNA((VLOOKUP(F422,help!$C$2:$F$12,4,0))*(N422*24),"")</f>
        <v/>
      </c>
      <c r="AP422" s="18">
        <f t="shared" si="14"/>
        <v>0</v>
      </c>
    </row>
    <row r="423" spans="2:42" ht="33" x14ac:dyDescent="0.2">
      <c r="B423" s="14">
        <f>COUNTIFS($E$3:E423,تقرير!$E$4)</f>
        <v>15</v>
      </c>
      <c r="C423" s="48"/>
      <c r="D423" s="49"/>
      <c r="E423" s="37"/>
      <c r="F423" s="50"/>
      <c r="G423" s="51"/>
      <c r="H423" s="51"/>
      <c r="I423" s="52"/>
      <c r="J423" s="52"/>
      <c r="K423" s="27" t="str">
        <f>_xlfn.IFNA(VLOOKUP(E423,الاوردرات!$B$1:$C$600,2,0),"")</f>
        <v/>
      </c>
      <c r="L423" s="63"/>
      <c r="N423" s="22" t="str">
        <f t="shared" si="13"/>
        <v/>
      </c>
      <c r="O423" s="23" t="str">
        <f>_xlfn.IFNA((VLOOKUP(F423,help!$C$2:$F$12,4,0))*(N423*24),"")</f>
        <v/>
      </c>
      <c r="AP423" s="18">
        <f t="shared" si="14"/>
        <v>0</v>
      </c>
    </row>
    <row r="424" spans="2:42" ht="33" x14ac:dyDescent="0.2">
      <c r="B424" s="14">
        <f>COUNTIFS($E$3:E424,تقرير!$E$4)</f>
        <v>15</v>
      </c>
      <c r="C424" s="48"/>
      <c r="D424" s="49"/>
      <c r="E424" s="37"/>
      <c r="F424" s="50"/>
      <c r="G424" s="51"/>
      <c r="H424" s="51"/>
      <c r="I424" s="52"/>
      <c r="J424" s="52"/>
      <c r="K424" s="27" t="str">
        <f>_xlfn.IFNA(VLOOKUP(E424,الاوردرات!$B$1:$C$600,2,0),"")</f>
        <v/>
      </c>
      <c r="L424" s="63"/>
      <c r="N424" s="22" t="str">
        <f t="shared" si="13"/>
        <v/>
      </c>
      <c r="O424" s="23" t="str">
        <f>_xlfn.IFNA((VLOOKUP(F424,help!$C$2:$F$12,4,0))*(N424*24),"")</f>
        <v/>
      </c>
      <c r="AP424" s="18">
        <f t="shared" si="14"/>
        <v>0</v>
      </c>
    </row>
    <row r="425" spans="2:42" ht="33" x14ac:dyDescent="0.2">
      <c r="B425" s="14">
        <f>COUNTIFS($E$3:E425,تقرير!$E$4)</f>
        <v>15</v>
      </c>
      <c r="C425" s="48"/>
      <c r="D425" s="49"/>
      <c r="E425" s="37"/>
      <c r="F425" s="50"/>
      <c r="G425" s="51"/>
      <c r="H425" s="51"/>
      <c r="I425" s="52"/>
      <c r="J425" s="52"/>
      <c r="K425" s="27" t="str">
        <f>_xlfn.IFNA(VLOOKUP(E425,الاوردرات!$B$1:$C$600,2,0),"")</f>
        <v/>
      </c>
      <c r="L425" s="63"/>
      <c r="N425" s="22" t="str">
        <f t="shared" si="13"/>
        <v/>
      </c>
      <c r="O425" s="23" t="str">
        <f>_xlfn.IFNA((VLOOKUP(F425,help!$C$2:$F$12,4,0))*(N425*24),"")</f>
        <v/>
      </c>
      <c r="AP425" s="18">
        <f t="shared" si="14"/>
        <v>0</v>
      </c>
    </row>
    <row r="426" spans="2:42" ht="33" x14ac:dyDescent="0.2">
      <c r="B426" s="14">
        <f>COUNTIFS($E$3:E426,تقرير!$E$4)</f>
        <v>15</v>
      </c>
      <c r="C426" s="48"/>
      <c r="D426" s="49"/>
      <c r="E426" s="37"/>
      <c r="F426" s="50"/>
      <c r="G426" s="51"/>
      <c r="H426" s="51"/>
      <c r="I426" s="52"/>
      <c r="J426" s="52"/>
      <c r="K426" s="27" t="str">
        <f>_xlfn.IFNA(VLOOKUP(E426,الاوردرات!$B$1:$C$600,2,0),"")</f>
        <v/>
      </c>
      <c r="L426" s="63"/>
      <c r="N426" s="22" t="str">
        <f t="shared" si="13"/>
        <v/>
      </c>
      <c r="O426" s="23" t="str">
        <f>_xlfn.IFNA((VLOOKUP(F426,help!$C$2:$F$12,4,0))*(N426*24),"")</f>
        <v/>
      </c>
      <c r="AP426" s="18">
        <f t="shared" si="14"/>
        <v>0</v>
      </c>
    </row>
    <row r="427" spans="2:42" ht="33" x14ac:dyDescent="0.2">
      <c r="B427" s="14">
        <f>COUNTIFS($E$3:E427,تقرير!$E$4)</f>
        <v>15</v>
      </c>
      <c r="C427" s="48"/>
      <c r="D427" s="49"/>
      <c r="E427" s="37"/>
      <c r="F427" s="50"/>
      <c r="G427" s="51"/>
      <c r="H427" s="51"/>
      <c r="I427" s="52"/>
      <c r="J427" s="52"/>
      <c r="K427" s="27" t="str">
        <f>_xlfn.IFNA(VLOOKUP(E427,الاوردرات!$B$1:$C$600,2,0),"")</f>
        <v/>
      </c>
      <c r="L427" s="63"/>
      <c r="N427" s="22" t="str">
        <f t="shared" si="13"/>
        <v/>
      </c>
      <c r="O427" s="23" t="str">
        <f>_xlfn.IFNA((VLOOKUP(F427,help!$C$2:$F$12,4,0))*(N427*24),"")</f>
        <v/>
      </c>
      <c r="AP427" s="18">
        <f t="shared" si="14"/>
        <v>0</v>
      </c>
    </row>
    <row r="428" spans="2:42" ht="33" x14ac:dyDescent="0.2">
      <c r="B428" s="14">
        <f>COUNTIFS($E$3:E428,تقرير!$E$4)</f>
        <v>15</v>
      </c>
      <c r="C428" s="48"/>
      <c r="D428" s="49"/>
      <c r="E428" s="37"/>
      <c r="F428" s="50"/>
      <c r="G428" s="51"/>
      <c r="H428" s="51"/>
      <c r="I428" s="52"/>
      <c r="J428" s="52"/>
      <c r="K428" s="27" t="str">
        <f>_xlfn.IFNA(VLOOKUP(E428,الاوردرات!$B$1:$C$600,2,0),"")</f>
        <v/>
      </c>
      <c r="L428" s="63"/>
      <c r="N428" s="22" t="str">
        <f t="shared" si="13"/>
        <v/>
      </c>
      <c r="O428" s="23" t="str">
        <f>_xlfn.IFNA((VLOOKUP(F428,help!$C$2:$F$12,4,0))*(N428*24),"")</f>
        <v/>
      </c>
      <c r="AP428" s="18">
        <f t="shared" si="14"/>
        <v>0</v>
      </c>
    </row>
    <row r="429" spans="2:42" ht="33" x14ac:dyDescent="0.2">
      <c r="B429" s="14">
        <f>COUNTIFS($E$3:E429,تقرير!$E$4)</f>
        <v>15</v>
      </c>
      <c r="C429" s="48"/>
      <c r="D429" s="49"/>
      <c r="E429" s="37"/>
      <c r="F429" s="50"/>
      <c r="G429" s="51"/>
      <c r="H429" s="51"/>
      <c r="I429" s="52"/>
      <c r="J429" s="52"/>
      <c r="K429" s="27" t="str">
        <f>_xlfn.IFNA(VLOOKUP(E429,الاوردرات!$B$1:$C$600,2,0),"")</f>
        <v/>
      </c>
      <c r="L429" s="63"/>
      <c r="N429" s="22" t="str">
        <f t="shared" si="13"/>
        <v/>
      </c>
      <c r="O429" s="23" t="str">
        <f>_xlfn.IFNA((VLOOKUP(F429,help!$C$2:$F$12,4,0))*(N429*24),"")</f>
        <v/>
      </c>
      <c r="AP429" s="18">
        <f t="shared" si="14"/>
        <v>0</v>
      </c>
    </row>
    <row r="430" spans="2:42" ht="33" x14ac:dyDescent="0.2">
      <c r="B430" s="14">
        <f>COUNTIFS($E$3:E430,تقرير!$E$4)</f>
        <v>15</v>
      </c>
      <c r="C430" s="48"/>
      <c r="D430" s="49"/>
      <c r="E430" s="37"/>
      <c r="F430" s="50"/>
      <c r="G430" s="51"/>
      <c r="H430" s="51"/>
      <c r="I430" s="52"/>
      <c r="J430" s="52"/>
      <c r="K430" s="27" t="str">
        <f>_xlfn.IFNA(VLOOKUP(E430,الاوردرات!$B$1:$C$600,2,0),"")</f>
        <v/>
      </c>
      <c r="L430" s="63"/>
      <c r="N430" s="22" t="str">
        <f t="shared" si="13"/>
        <v/>
      </c>
      <c r="O430" s="23" t="str">
        <f>_xlfn.IFNA((VLOOKUP(F430,help!$C$2:$F$12,4,0))*(N430*24),"")</f>
        <v/>
      </c>
      <c r="AP430" s="18">
        <f t="shared" si="14"/>
        <v>0</v>
      </c>
    </row>
    <row r="431" spans="2:42" ht="33" x14ac:dyDescent="0.2">
      <c r="B431" s="14">
        <f>COUNTIFS($E$3:E431,تقرير!$E$4)</f>
        <v>15</v>
      </c>
      <c r="C431" s="48"/>
      <c r="D431" s="49"/>
      <c r="E431" s="37"/>
      <c r="F431" s="50"/>
      <c r="G431" s="51"/>
      <c r="H431" s="51"/>
      <c r="I431" s="52"/>
      <c r="J431" s="52"/>
      <c r="K431" s="27" t="str">
        <f>_xlfn.IFNA(VLOOKUP(E431,الاوردرات!$B$1:$C$600,2,0),"")</f>
        <v/>
      </c>
      <c r="L431" s="63"/>
      <c r="N431" s="22" t="str">
        <f t="shared" si="13"/>
        <v/>
      </c>
      <c r="O431" s="23" t="str">
        <f>_xlfn.IFNA((VLOOKUP(F431,help!$C$2:$F$12,4,0))*(N431*24),"")</f>
        <v/>
      </c>
      <c r="AP431" s="18">
        <f t="shared" si="14"/>
        <v>0</v>
      </c>
    </row>
    <row r="432" spans="2:42" ht="33" x14ac:dyDescent="0.2">
      <c r="B432" s="14">
        <f>COUNTIFS($E$3:E432,تقرير!$E$4)</f>
        <v>15</v>
      </c>
      <c r="C432" s="48"/>
      <c r="D432" s="49"/>
      <c r="E432" s="37"/>
      <c r="F432" s="50"/>
      <c r="G432" s="51"/>
      <c r="H432" s="51"/>
      <c r="I432" s="52"/>
      <c r="J432" s="52"/>
      <c r="K432" s="27" t="str">
        <f>_xlfn.IFNA(VLOOKUP(E432,الاوردرات!$B$1:$C$600,2,0),"")</f>
        <v/>
      </c>
      <c r="L432" s="63"/>
      <c r="N432" s="22" t="str">
        <f t="shared" si="13"/>
        <v/>
      </c>
      <c r="O432" s="23" t="str">
        <f>_xlfn.IFNA((VLOOKUP(F432,help!$C$2:$F$12,4,0))*(N432*24),"")</f>
        <v/>
      </c>
      <c r="AP432" s="18">
        <f t="shared" si="14"/>
        <v>0</v>
      </c>
    </row>
    <row r="433" spans="2:42" ht="33" x14ac:dyDescent="0.2">
      <c r="B433" s="14">
        <f>COUNTIFS($E$3:E433,تقرير!$E$4)</f>
        <v>15</v>
      </c>
      <c r="C433" s="48"/>
      <c r="D433" s="49"/>
      <c r="E433" s="37"/>
      <c r="F433" s="50"/>
      <c r="G433" s="51"/>
      <c r="H433" s="51"/>
      <c r="I433" s="52"/>
      <c r="J433" s="52"/>
      <c r="K433" s="27" t="str">
        <f>_xlfn.IFNA(VLOOKUP(E433,الاوردرات!$B$1:$C$600,2,0),"")</f>
        <v/>
      </c>
      <c r="L433" s="63"/>
      <c r="N433" s="22" t="str">
        <f t="shared" si="13"/>
        <v/>
      </c>
      <c r="O433" s="23" t="str">
        <f>_xlfn.IFNA((VLOOKUP(F433,help!$C$2:$F$12,4,0))*(N433*24),"")</f>
        <v/>
      </c>
      <c r="AP433" s="18">
        <f t="shared" si="14"/>
        <v>0</v>
      </c>
    </row>
    <row r="434" spans="2:42" ht="33" x14ac:dyDescent="0.2">
      <c r="B434" s="14">
        <f>COUNTIFS($E$3:E434,تقرير!$E$4)</f>
        <v>15</v>
      </c>
      <c r="C434" s="48"/>
      <c r="D434" s="49"/>
      <c r="E434" s="37"/>
      <c r="F434" s="50"/>
      <c r="G434" s="51"/>
      <c r="H434" s="51"/>
      <c r="I434" s="52"/>
      <c r="J434" s="52"/>
      <c r="K434" s="27" t="str">
        <f>_xlfn.IFNA(VLOOKUP(E434,الاوردرات!$B$1:$C$600,2,0),"")</f>
        <v/>
      </c>
      <c r="L434" s="63"/>
      <c r="N434" s="22" t="str">
        <f t="shared" si="13"/>
        <v/>
      </c>
      <c r="O434" s="23" t="str">
        <f>_xlfn.IFNA((VLOOKUP(F434,help!$C$2:$F$12,4,0))*(N434*24),"")</f>
        <v/>
      </c>
      <c r="AP434" s="18">
        <f t="shared" si="14"/>
        <v>0</v>
      </c>
    </row>
    <row r="435" spans="2:42" ht="33" x14ac:dyDescent="0.2">
      <c r="B435" s="14">
        <f>COUNTIFS($E$3:E435,تقرير!$E$4)</f>
        <v>15</v>
      </c>
      <c r="C435" s="48"/>
      <c r="D435" s="49"/>
      <c r="E435" s="37"/>
      <c r="F435" s="50"/>
      <c r="G435" s="51"/>
      <c r="H435" s="51"/>
      <c r="I435" s="52"/>
      <c r="J435" s="52"/>
      <c r="K435" s="27" t="str">
        <f>_xlfn.IFNA(VLOOKUP(E435,الاوردرات!$B$1:$C$600,2,0),"")</f>
        <v/>
      </c>
      <c r="L435" s="63"/>
      <c r="N435" s="22" t="str">
        <f t="shared" si="13"/>
        <v/>
      </c>
      <c r="O435" s="23" t="str">
        <f>_xlfn.IFNA((VLOOKUP(F435,help!$C$2:$F$12,4,0))*(N435*24),"")</f>
        <v/>
      </c>
      <c r="AP435" s="18">
        <f t="shared" si="14"/>
        <v>0</v>
      </c>
    </row>
    <row r="436" spans="2:42" ht="33" x14ac:dyDescent="0.2">
      <c r="B436" s="14">
        <f>COUNTIFS($E$3:E436,تقرير!$E$4)</f>
        <v>15</v>
      </c>
      <c r="C436" s="48"/>
      <c r="D436" s="49"/>
      <c r="E436" s="37"/>
      <c r="F436" s="50"/>
      <c r="G436" s="51"/>
      <c r="H436" s="51"/>
      <c r="I436" s="52"/>
      <c r="J436" s="52"/>
      <c r="K436" s="27" t="str">
        <f>_xlfn.IFNA(VLOOKUP(E436,الاوردرات!$B$1:$C$600,2,0),"")</f>
        <v/>
      </c>
      <c r="L436" s="63"/>
      <c r="N436" s="22" t="str">
        <f t="shared" si="13"/>
        <v/>
      </c>
      <c r="O436" s="23" t="str">
        <f>_xlfn.IFNA((VLOOKUP(F436,help!$C$2:$F$12,4,0))*(N436*24),"")</f>
        <v/>
      </c>
      <c r="AP436" s="18">
        <f t="shared" si="14"/>
        <v>0</v>
      </c>
    </row>
    <row r="437" spans="2:42" ht="33" x14ac:dyDescent="0.2">
      <c r="B437" s="14">
        <f>COUNTIFS($E$3:E437,تقرير!$E$4)</f>
        <v>15</v>
      </c>
      <c r="C437" s="48"/>
      <c r="D437" s="49"/>
      <c r="E437" s="37"/>
      <c r="F437" s="50"/>
      <c r="G437" s="51"/>
      <c r="H437" s="51"/>
      <c r="I437" s="52"/>
      <c r="J437" s="52"/>
      <c r="K437" s="27" t="str">
        <f>_xlfn.IFNA(VLOOKUP(E437,الاوردرات!$B$1:$C$600,2,0),"")</f>
        <v/>
      </c>
      <c r="L437" s="63"/>
      <c r="N437" s="22" t="str">
        <f t="shared" si="13"/>
        <v/>
      </c>
      <c r="O437" s="23" t="str">
        <f>_xlfn.IFNA((VLOOKUP(F437,help!$C$2:$F$12,4,0))*(N437*24),"")</f>
        <v/>
      </c>
      <c r="AP437" s="18">
        <f t="shared" si="14"/>
        <v>0</v>
      </c>
    </row>
    <row r="438" spans="2:42" ht="33" x14ac:dyDescent="0.2">
      <c r="B438" s="14">
        <f>COUNTIFS($E$3:E438,تقرير!$E$4)</f>
        <v>15</v>
      </c>
      <c r="C438" s="48"/>
      <c r="D438" s="49"/>
      <c r="E438" s="37"/>
      <c r="F438" s="50"/>
      <c r="G438" s="51"/>
      <c r="H438" s="51"/>
      <c r="I438" s="52"/>
      <c r="J438" s="52"/>
      <c r="K438" s="27" t="str">
        <f>_xlfn.IFNA(VLOOKUP(E438,الاوردرات!$B$1:$C$600,2,0),"")</f>
        <v/>
      </c>
      <c r="L438" s="63"/>
      <c r="N438" s="22" t="str">
        <f t="shared" si="13"/>
        <v/>
      </c>
      <c r="O438" s="23" t="str">
        <f>_xlfn.IFNA((VLOOKUP(F438,help!$C$2:$F$12,4,0))*(N438*24),"")</f>
        <v/>
      </c>
      <c r="AP438" s="18">
        <f t="shared" si="14"/>
        <v>0</v>
      </c>
    </row>
    <row r="439" spans="2:42" ht="33" x14ac:dyDescent="0.2">
      <c r="B439" s="14">
        <f>COUNTIFS($E$3:E439,تقرير!$E$4)</f>
        <v>15</v>
      </c>
      <c r="C439" s="48"/>
      <c r="D439" s="49"/>
      <c r="E439" s="37"/>
      <c r="F439" s="50"/>
      <c r="G439" s="51"/>
      <c r="H439" s="51"/>
      <c r="I439" s="52"/>
      <c r="J439" s="52"/>
      <c r="K439" s="27" t="str">
        <f>_xlfn.IFNA(VLOOKUP(E439,الاوردرات!$B$1:$C$600,2,0),"")</f>
        <v/>
      </c>
      <c r="L439" s="63"/>
      <c r="N439" s="22" t="str">
        <f t="shared" ref="N439:N502" si="15">IF(I439&lt;&gt;"",J439-I439,"")</f>
        <v/>
      </c>
      <c r="O439" s="23" t="str">
        <f>_xlfn.IFNA((VLOOKUP(F439,help!$C$2:$F$12,4,0))*(N439*24),"")</f>
        <v/>
      </c>
      <c r="AP439" s="18">
        <f t="shared" si="14"/>
        <v>0</v>
      </c>
    </row>
    <row r="440" spans="2:42" ht="33" x14ac:dyDescent="0.2">
      <c r="B440" s="14">
        <f>COUNTIFS($E$3:E440,تقرير!$E$4)</f>
        <v>15</v>
      </c>
      <c r="C440" s="48"/>
      <c r="D440" s="49"/>
      <c r="E440" s="37"/>
      <c r="F440" s="50"/>
      <c r="G440" s="51"/>
      <c r="H440" s="51"/>
      <c r="I440" s="52"/>
      <c r="J440" s="52"/>
      <c r="K440" s="27" t="str">
        <f>_xlfn.IFNA(VLOOKUP(E440,الاوردرات!$B$1:$C$600,2,0),"")</f>
        <v/>
      </c>
      <c r="L440" s="63"/>
      <c r="N440" s="22" t="str">
        <f t="shared" si="15"/>
        <v/>
      </c>
      <c r="O440" s="23" t="str">
        <f>_xlfn.IFNA((VLOOKUP(F440,help!$C$2:$F$12,4,0))*(N440*24),"")</f>
        <v/>
      </c>
      <c r="AP440" s="18">
        <f t="shared" si="14"/>
        <v>0</v>
      </c>
    </row>
    <row r="441" spans="2:42" ht="33" x14ac:dyDescent="0.2">
      <c r="B441" s="14">
        <f>COUNTIFS($E$3:E441,تقرير!$E$4)</f>
        <v>15</v>
      </c>
      <c r="C441" s="48"/>
      <c r="D441" s="49"/>
      <c r="E441" s="37"/>
      <c r="F441" s="50"/>
      <c r="G441" s="51"/>
      <c r="H441" s="51"/>
      <c r="I441" s="52"/>
      <c r="J441" s="52"/>
      <c r="K441" s="27" t="str">
        <f>_xlfn.IFNA(VLOOKUP(E441,الاوردرات!$B$1:$C$600,2,0),"")</f>
        <v/>
      </c>
      <c r="L441" s="63"/>
      <c r="N441" s="22" t="str">
        <f t="shared" si="15"/>
        <v/>
      </c>
      <c r="O441" s="23" t="str">
        <f>_xlfn.IFNA((VLOOKUP(F441,help!$C$2:$F$12,4,0))*(N441*24),"")</f>
        <v/>
      </c>
      <c r="AP441" s="18">
        <f t="shared" si="14"/>
        <v>0</v>
      </c>
    </row>
    <row r="442" spans="2:42" ht="33" x14ac:dyDescent="0.2">
      <c r="B442" s="14">
        <f>COUNTIFS($E$3:E442,تقرير!$E$4)</f>
        <v>15</v>
      </c>
      <c r="C442" s="48"/>
      <c r="D442" s="49"/>
      <c r="E442" s="37"/>
      <c r="F442" s="50"/>
      <c r="G442" s="51"/>
      <c r="H442" s="51"/>
      <c r="I442" s="52"/>
      <c r="J442" s="52"/>
      <c r="K442" s="27" t="str">
        <f>_xlfn.IFNA(VLOOKUP(E442,الاوردرات!$B$1:$C$600,2,0),"")</f>
        <v/>
      </c>
      <c r="L442" s="63"/>
      <c r="N442" s="22" t="str">
        <f t="shared" si="15"/>
        <v/>
      </c>
      <c r="O442" s="23" t="str">
        <f>_xlfn.IFNA((VLOOKUP(F442,help!$C$2:$F$12,4,0))*(N442*24),"")</f>
        <v/>
      </c>
      <c r="AP442" s="18">
        <f t="shared" si="14"/>
        <v>0</v>
      </c>
    </row>
    <row r="443" spans="2:42" ht="33" x14ac:dyDescent="0.2">
      <c r="B443" s="14">
        <f>COUNTIFS($E$3:E443,تقرير!$E$4)</f>
        <v>15</v>
      </c>
      <c r="C443" s="48"/>
      <c r="D443" s="49"/>
      <c r="E443" s="37"/>
      <c r="F443" s="50"/>
      <c r="G443" s="51"/>
      <c r="H443" s="51"/>
      <c r="I443" s="52"/>
      <c r="J443" s="52"/>
      <c r="K443" s="27" t="str">
        <f>_xlfn.IFNA(VLOOKUP(E443,الاوردرات!$B$1:$C$600,2,0),"")</f>
        <v/>
      </c>
      <c r="L443" s="63"/>
      <c r="N443" s="22" t="str">
        <f t="shared" si="15"/>
        <v/>
      </c>
      <c r="O443" s="23" t="str">
        <f>_xlfn.IFNA((VLOOKUP(F443,help!$C$2:$F$12,4,0))*(N443*24),"")</f>
        <v/>
      </c>
      <c r="AP443" s="18">
        <f t="shared" si="14"/>
        <v>0</v>
      </c>
    </row>
    <row r="444" spans="2:42" ht="33" x14ac:dyDescent="0.2">
      <c r="B444" s="14">
        <f>COUNTIFS($E$3:E444,تقرير!$E$4)</f>
        <v>15</v>
      </c>
      <c r="C444" s="48"/>
      <c r="D444" s="49"/>
      <c r="E444" s="37"/>
      <c r="F444" s="50"/>
      <c r="G444" s="51"/>
      <c r="H444" s="51"/>
      <c r="I444" s="52"/>
      <c r="J444" s="52"/>
      <c r="K444" s="27" t="str">
        <f>_xlfn.IFNA(VLOOKUP(E444,الاوردرات!$B$1:$C$600,2,0),"")</f>
        <v/>
      </c>
      <c r="L444" s="63"/>
      <c r="N444" s="22" t="str">
        <f t="shared" si="15"/>
        <v/>
      </c>
      <c r="O444" s="23" t="str">
        <f>_xlfn.IFNA((VLOOKUP(F444,help!$C$2:$F$12,4,0))*(N444*24),"")</f>
        <v/>
      </c>
      <c r="AP444" s="18">
        <f t="shared" si="14"/>
        <v>0</v>
      </c>
    </row>
    <row r="445" spans="2:42" ht="33" x14ac:dyDescent="0.2">
      <c r="B445" s="14">
        <f>COUNTIFS($E$3:E445,تقرير!$E$4)</f>
        <v>15</v>
      </c>
      <c r="C445" s="48"/>
      <c r="D445" s="49"/>
      <c r="E445" s="37"/>
      <c r="F445" s="50"/>
      <c r="G445" s="51"/>
      <c r="H445" s="51"/>
      <c r="I445" s="52"/>
      <c r="J445" s="52"/>
      <c r="K445" s="27" t="str">
        <f>_xlfn.IFNA(VLOOKUP(E445,الاوردرات!$B$1:$C$600,2,0),"")</f>
        <v/>
      </c>
      <c r="L445" s="63"/>
      <c r="N445" s="22" t="str">
        <f t="shared" si="15"/>
        <v/>
      </c>
      <c r="O445" s="23" t="str">
        <f>_xlfn.IFNA((VLOOKUP(F445,help!$C$2:$F$12,4,0))*(N445*24),"")</f>
        <v/>
      </c>
      <c r="AP445" s="18">
        <f t="shared" si="14"/>
        <v>0</v>
      </c>
    </row>
    <row r="446" spans="2:42" ht="33" x14ac:dyDescent="0.2">
      <c r="B446" s="14">
        <f>COUNTIFS($E$3:E446,تقرير!$E$4)</f>
        <v>15</v>
      </c>
      <c r="C446" s="48"/>
      <c r="D446" s="49"/>
      <c r="E446" s="37"/>
      <c r="F446" s="50"/>
      <c r="G446" s="51"/>
      <c r="H446" s="51"/>
      <c r="I446" s="52"/>
      <c r="J446" s="52"/>
      <c r="K446" s="27" t="str">
        <f>_xlfn.IFNA(VLOOKUP(E446,الاوردرات!$B$1:$C$600,2,0),"")</f>
        <v/>
      </c>
      <c r="L446" s="63"/>
      <c r="N446" s="22" t="str">
        <f t="shared" si="15"/>
        <v/>
      </c>
      <c r="O446" s="23" t="str">
        <f>_xlfn.IFNA((VLOOKUP(F446,help!$C$2:$F$12,4,0))*(N446*24),"")</f>
        <v/>
      </c>
      <c r="AP446" s="18">
        <f t="shared" si="14"/>
        <v>0</v>
      </c>
    </row>
    <row r="447" spans="2:42" ht="33" x14ac:dyDescent="0.2">
      <c r="B447" s="14">
        <f>COUNTIFS($E$3:E447,تقرير!$E$4)</f>
        <v>15</v>
      </c>
      <c r="C447" s="48"/>
      <c r="D447" s="49"/>
      <c r="E447" s="37"/>
      <c r="F447" s="50"/>
      <c r="G447" s="51"/>
      <c r="H447" s="51"/>
      <c r="I447" s="52"/>
      <c r="J447" s="52"/>
      <c r="K447" s="27" t="str">
        <f>_xlfn.IFNA(VLOOKUP(E447,الاوردرات!$B$1:$C$600,2,0),"")</f>
        <v/>
      </c>
      <c r="L447" s="63"/>
      <c r="N447" s="22" t="str">
        <f t="shared" si="15"/>
        <v/>
      </c>
      <c r="O447" s="23" t="str">
        <f>_xlfn.IFNA((VLOOKUP(F447,help!$C$2:$F$12,4,0))*(N447*24),"")</f>
        <v/>
      </c>
      <c r="AP447" s="18">
        <f t="shared" si="14"/>
        <v>0</v>
      </c>
    </row>
    <row r="448" spans="2:42" ht="33" x14ac:dyDescent="0.2">
      <c r="B448" s="14">
        <f>COUNTIFS($E$3:E448,تقرير!$E$4)</f>
        <v>15</v>
      </c>
      <c r="C448" s="48"/>
      <c r="D448" s="49"/>
      <c r="E448" s="37"/>
      <c r="F448" s="50"/>
      <c r="G448" s="51"/>
      <c r="H448" s="51"/>
      <c r="I448" s="52"/>
      <c r="J448" s="52"/>
      <c r="K448" s="27" t="str">
        <f>_xlfn.IFNA(VLOOKUP(E448,الاوردرات!$B$1:$C$600,2,0),"")</f>
        <v/>
      </c>
      <c r="L448" s="63"/>
      <c r="N448" s="22" t="str">
        <f t="shared" si="15"/>
        <v/>
      </c>
      <c r="O448" s="23" t="str">
        <f>_xlfn.IFNA((VLOOKUP(F448,help!$C$2:$F$12,4,0))*(N448*24),"")</f>
        <v/>
      </c>
      <c r="AP448" s="18">
        <f t="shared" si="14"/>
        <v>0</v>
      </c>
    </row>
    <row r="449" spans="2:42" ht="33" x14ac:dyDescent="0.2">
      <c r="B449" s="14">
        <f>COUNTIFS($E$3:E449,تقرير!$E$4)</f>
        <v>15</v>
      </c>
      <c r="C449" s="48"/>
      <c r="D449" s="49"/>
      <c r="E449" s="37"/>
      <c r="F449" s="50"/>
      <c r="G449" s="51"/>
      <c r="H449" s="51"/>
      <c r="I449" s="52"/>
      <c r="J449" s="52"/>
      <c r="K449" s="27" t="str">
        <f>_xlfn.IFNA(VLOOKUP(E449,الاوردرات!$B$1:$C$600,2,0),"")</f>
        <v/>
      </c>
      <c r="L449" s="63"/>
      <c r="N449" s="22" t="str">
        <f t="shared" si="15"/>
        <v/>
      </c>
      <c r="O449" s="23" t="str">
        <f>_xlfn.IFNA((VLOOKUP(F449,help!$C$2:$F$12,4,0))*(N449*24),"")</f>
        <v/>
      </c>
      <c r="AP449" s="18">
        <f t="shared" si="14"/>
        <v>0</v>
      </c>
    </row>
    <row r="450" spans="2:42" ht="33" x14ac:dyDescent="0.2">
      <c r="B450" s="14">
        <f>COUNTIFS($E$3:E450,تقرير!$E$4)</f>
        <v>15</v>
      </c>
      <c r="C450" s="48"/>
      <c r="D450" s="49"/>
      <c r="E450" s="37"/>
      <c r="F450" s="50"/>
      <c r="G450" s="51"/>
      <c r="H450" s="51"/>
      <c r="I450" s="52"/>
      <c r="J450" s="52"/>
      <c r="K450" s="27" t="str">
        <f>_xlfn.IFNA(VLOOKUP(E450,الاوردرات!$B$1:$C$600,2,0),"")</f>
        <v/>
      </c>
      <c r="L450" s="63"/>
      <c r="N450" s="22" t="str">
        <f t="shared" si="15"/>
        <v/>
      </c>
      <c r="O450" s="23" t="str">
        <f>_xlfn.IFNA((VLOOKUP(F450,help!$C$2:$F$12,4,0))*(N450*24),"")</f>
        <v/>
      </c>
      <c r="AP450" s="18">
        <f t="shared" si="14"/>
        <v>0</v>
      </c>
    </row>
    <row r="451" spans="2:42" ht="33" x14ac:dyDescent="0.2">
      <c r="B451" s="14">
        <f>COUNTIFS($E$3:E451,تقرير!$E$4)</f>
        <v>15</v>
      </c>
      <c r="C451" s="48"/>
      <c r="D451" s="49"/>
      <c r="E451" s="37"/>
      <c r="F451" s="50"/>
      <c r="G451" s="51"/>
      <c r="H451" s="51"/>
      <c r="I451" s="52"/>
      <c r="J451" s="52"/>
      <c r="K451" s="27" t="str">
        <f>_xlfn.IFNA(VLOOKUP(E451,الاوردرات!$B$1:$C$600,2,0),"")</f>
        <v/>
      </c>
      <c r="L451" s="63"/>
      <c r="N451" s="22" t="str">
        <f t="shared" si="15"/>
        <v/>
      </c>
      <c r="O451" s="23" t="str">
        <f>_xlfn.IFNA((VLOOKUP(F451,help!$C$2:$F$12,4,0))*(N451*24),"")</f>
        <v/>
      </c>
      <c r="AP451" s="18">
        <f t="shared" si="14"/>
        <v>0</v>
      </c>
    </row>
    <row r="452" spans="2:42" ht="33" x14ac:dyDescent="0.2">
      <c r="B452" s="14">
        <f>COUNTIFS($E$3:E452,تقرير!$E$4)</f>
        <v>15</v>
      </c>
      <c r="C452" s="48"/>
      <c r="D452" s="49"/>
      <c r="E452" s="37"/>
      <c r="F452" s="50"/>
      <c r="G452" s="51"/>
      <c r="H452" s="51"/>
      <c r="I452" s="52"/>
      <c r="J452" s="52"/>
      <c r="K452" s="27" t="str">
        <f>_xlfn.IFNA(VLOOKUP(E452,الاوردرات!$B$1:$C$600,2,0),"")</f>
        <v/>
      </c>
      <c r="L452" s="63"/>
      <c r="N452" s="22" t="str">
        <f t="shared" si="15"/>
        <v/>
      </c>
      <c r="O452" s="23" t="str">
        <f>_xlfn.IFNA((VLOOKUP(F452,help!$C$2:$F$12,4,0))*(N452*24),"")</f>
        <v/>
      </c>
      <c r="AP452" s="18">
        <f t="shared" ref="AP452:AP515" si="16">D452</f>
        <v>0</v>
      </c>
    </row>
    <row r="453" spans="2:42" ht="33" x14ac:dyDescent="0.2">
      <c r="B453" s="14">
        <f>COUNTIFS($E$3:E453,تقرير!$E$4)</f>
        <v>15</v>
      </c>
      <c r="C453" s="48"/>
      <c r="D453" s="49"/>
      <c r="E453" s="37"/>
      <c r="F453" s="50"/>
      <c r="G453" s="51"/>
      <c r="H453" s="51"/>
      <c r="I453" s="52"/>
      <c r="J453" s="52"/>
      <c r="K453" s="27" t="str">
        <f>_xlfn.IFNA(VLOOKUP(E453,الاوردرات!$B$1:$C$600,2,0),"")</f>
        <v/>
      </c>
      <c r="L453" s="63"/>
      <c r="N453" s="22" t="str">
        <f t="shared" si="15"/>
        <v/>
      </c>
      <c r="O453" s="23" t="str">
        <f>_xlfn.IFNA((VLOOKUP(F453,help!$C$2:$F$12,4,0))*(N453*24),"")</f>
        <v/>
      </c>
      <c r="AP453" s="18">
        <f t="shared" si="16"/>
        <v>0</v>
      </c>
    </row>
    <row r="454" spans="2:42" ht="33" x14ac:dyDescent="0.2">
      <c r="B454" s="14">
        <f>COUNTIFS($E$3:E454,تقرير!$E$4)</f>
        <v>15</v>
      </c>
      <c r="C454" s="48"/>
      <c r="D454" s="49"/>
      <c r="E454" s="37"/>
      <c r="F454" s="50"/>
      <c r="G454" s="51"/>
      <c r="H454" s="51"/>
      <c r="I454" s="52"/>
      <c r="J454" s="52"/>
      <c r="K454" s="27" t="str">
        <f>_xlfn.IFNA(VLOOKUP(E454,الاوردرات!$B$1:$C$600,2,0),"")</f>
        <v/>
      </c>
      <c r="L454" s="63"/>
      <c r="N454" s="22" t="str">
        <f t="shared" si="15"/>
        <v/>
      </c>
      <c r="O454" s="23" t="str">
        <f>_xlfn.IFNA((VLOOKUP(F454,help!$C$2:$F$12,4,0))*(N454*24),"")</f>
        <v/>
      </c>
      <c r="AP454" s="18">
        <f t="shared" si="16"/>
        <v>0</v>
      </c>
    </row>
    <row r="455" spans="2:42" ht="33" x14ac:dyDescent="0.2">
      <c r="B455" s="14">
        <f>COUNTIFS($E$3:E455,تقرير!$E$4)</f>
        <v>15</v>
      </c>
      <c r="C455" s="48"/>
      <c r="D455" s="49"/>
      <c r="E455" s="37"/>
      <c r="F455" s="50"/>
      <c r="G455" s="51"/>
      <c r="H455" s="51"/>
      <c r="I455" s="52"/>
      <c r="J455" s="52"/>
      <c r="K455" s="27" t="str">
        <f>_xlfn.IFNA(VLOOKUP(E455,الاوردرات!$B$1:$C$600,2,0),"")</f>
        <v/>
      </c>
      <c r="L455" s="63"/>
      <c r="N455" s="22" t="str">
        <f t="shared" si="15"/>
        <v/>
      </c>
      <c r="O455" s="23" t="str">
        <f>_xlfn.IFNA((VLOOKUP(F455,help!$C$2:$F$12,4,0))*(N455*24),"")</f>
        <v/>
      </c>
      <c r="AP455" s="18">
        <f t="shared" si="16"/>
        <v>0</v>
      </c>
    </row>
    <row r="456" spans="2:42" ht="33" x14ac:dyDescent="0.2">
      <c r="B456" s="14">
        <f>COUNTIFS($E$3:E456,تقرير!$E$4)</f>
        <v>15</v>
      </c>
      <c r="C456" s="48"/>
      <c r="D456" s="49"/>
      <c r="E456" s="37"/>
      <c r="F456" s="50"/>
      <c r="G456" s="51"/>
      <c r="H456" s="51"/>
      <c r="I456" s="52"/>
      <c r="J456" s="52"/>
      <c r="K456" s="27" t="str">
        <f>_xlfn.IFNA(VLOOKUP(E456,الاوردرات!$B$1:$C$600,2,0),"")</f>
        <v/>
      </c>
      <c r="L456" s="63"/>
      <c r="N456" s="22" t="str">
        <f t="shared" si="15"/>
        <v/>
      </c>
      <c r="O456" s="23" t="str">
        <f>_xlfn.IFNA((VLOOKUP(F456,help!$C$2:$F$12,4,0))*(N456*24),"")</f>
        <v/>
      </c>
      <c r="AP456" s="18">
        <f t="shared" si="16"/>
        <v>0</v>
      </c>
    </row>
    <row r="457" spans="2:42" ht="33" x14ac:dyDescent="0.2">
      <c r="B457" s="14">
        <f>COUNTIFS($E$3:E457,تقرير!$E$4)</f>
        <v>15</v>
      </c>
      <c r="C457" s="48"/>
      <c r="D457" s="49"/>
      <c r="E457" s="37"/>
      <c r="F457" s="50"/>
      <c r="G457" s="51"/>
      <c r="H457" s="51"/>
      <c r="I457" s="52"/>
      <c r="J457" s="52"/>
      <c r="K457" s="27" t="str">
        <f>_xlfn.IFNA(VLOOKUP(E457,الاوردرات!$B$1:$C$600,2,0),"")</f>
        <v/>
      </c>
      <c r="L457" s="63"/>
      <c r="N457" s="22" t="str">
        <f t="shared" si="15"/>
        <v/>
      </c>
      <c r="O457" s="23" t="str">
        <f>_xlfn.IFNA((VLOOKUP(F457,help!$C$2:$F$12,4,0))*(N457*24),"")</f>
        <v/>
      </c>
      <c r="AP457" s="18">
        <f t="shared" si="16"/>
        <v>0</v>
      </c>
    </row>
    <row r="458" spans="2:42" ht="33" x14ac:dyDescent="0.2">
      <c r="B458" s="14">
        <f>COUNTIFS($E$3:E458,تقرير!$E$4)</f>
        <v>15</v>
      </c>
      <c r="C458" s="48"/>
      <c r="D458" s="49"/>
      <c r="E458" s="37"/>
      <c r="F458" s="50"/>
      <c r="G458" s="51"/>
      <c r="H458" s="51"/>
      <c r="I458" s="52"/>
      <c r="J458" s="52"/>
      <c r="K458" s="27" t="str">
        <f>_xlfn.IFNA(VLOOKUP(E458,الاوردرات!$B$1:$C$600,2,0),"")</f>
        <v/>
      </c>
      <c r="L458" s="63"/>
      <c r="N458" s="22" t="str">
        <f t="shared" si="15"/>
        <v/>
      </c>
      <c r="O458" s="23" t="str">
        <f>_xlfn.IFNA((VLOOKUP(F458,help!$C$2:$F$12,4,0))*(N458*24),"")</f>
        <v/>
      </c>
      <c r="AP458" s="18">
        <f t="shared" si="16"/>
        <v>0</v>
      </c>
    </row>
    <row r="459" spans="2:42" ht="33" x14ac:dyDescent="0.2">
      <c r="B459" s="14">
        <f>COUNTIFS($E$3:E459,تقرير!$E$4)</f>
        <v>15</v>
      </c>
      <c r="C459" s="48"/>
      <c r="D459" s="49"/>
      <c r="E459" s="37"/>
      <c r="F459" s="50"/>
      <c r="G459" s="51"/>
      <c r="H459" s="51"/>
      <c r="I459" s="52"/>
      <c r="J459" s="52"/>
      <c r="K459" s="27" t="str">
        <f>_xlfn.IFNA(VLOOKUP(E459,الاوردرات!$B$1:$C$600,2,0),"")</f>
        <v/>
      </c>
      <c r="L459" s="63"/>
      <c r="N459" s="22" t="str">
        <f t="shared" si="15"/>
        <v/>
      </c>
      <c r="O459" s="23" t="str">
        <f>_xlfn.IFNA((VLOOKUP(F459,help!$C$2:$F$12,4,0))*(N459*24),"")</f>
        <v/>
      </c>
      <c r="AP459" s="18">
        <f t="shared" si="16"/>
        <v>0</v>
      </c>
    </row>
    <row r="460" spans="2:42" ht="33" x14ac:dyDescent="0.2">
      <c r="B460" s="14">
        <f>COUNTIFS($E$3:E460,تقرير!$E$4)</f>
        <v>15</v>
      </c>
      <c r="C460" s="48"/>
      <c r="D460" s="49"/>
      <c r="E460" s="37"/>
      <c r="F460" s="50"/>
      <c r="G460" s="51"/>
      <c r="H460" s="51"/>
      <c r="I460" s="52"/>
      <c r="J460" s="52"/>
      <c r="K460" s="27" t="str">
        <f>_xlfn.IFNA(VLOOKUP(E460,الاوردرات!$B$1:$C$600,2,0),"")</f>
        <v/>
      </c>
      <c r="L460" s="63"/>
      <c r="N460" s="22" t="str">
        <f t="shared" si="15"/>
        <v/>
      </c>
      <c r="O460" s="23" t="str">
        <f>_xlfn.IFNA((VLOOKUP(F460,help!$C$2:$F$12,4,0))*(N460*24),"")</f>
        <v/>
      </c>
      <c r="AP460" s="18">
        <f t="shared" si="16"/>
        <v>0</v>
      </c>
    </row>
    <row r="461" spans="2:42" ht="33" x14ac:dyDescent="0.2">
      <c r="B461" s="14">
        <f>COUNTIFS($E$3:E461,تقرير!$E$4)</f>
        <v>15</v>
      </c>
      <c r="C461" s="48"/>
      <c r="D461" s="49"/>
      <c r="E461" s="37"/>
      <c r="F461" s="50"/>
      <c r="G461" s="51"/>
      <c r="H461" s="51"/>
      <c r="I461" s="52"/>
      <c r="J461" s="52"/>
      <c r="K461" s="27" t="str">
        <f>_xlfn.IFNA(VLOOKUP(E461,الاوردرات!$B$1:$C$600,2,0),"")</f>
        <v/>
      </c>
      <c r="L461" s="63"/>
      <c r="N461" s="22" t="str">
        <f t="shared" si="15"/>
        <v/>
      </c>
      <c r="O461" s="23" t="str">
        <f>_xlfn.IFNA((VLOOKUP(F461,help!$C$2:$F$12,4,0))*(N461*24),"")</f>
        <v/>
      </c>
      <c r="AP461" s="18">
        <f t="shared" si="16"/>
        <v>0</v>
      </c>
    </row>
    <row r="462" spans="2:42" ht="33" x14ac:dyDescent="0.2">
      <c r="B462" s="14">
        <f>COUNTIFS($E$3:E462,تقرير!$E$4)</f>
        <v>15</v>
      </c>
      <c r="C462" s="48"/>
      <c r="D462" s="49"/>
      <c r="E462" s="37"/>
      <c r="F462" s="50"/>
      <c r="G462" s="51"/>
      <c r="H462" s="51"/>
      <c r="I462" s="52"/>
      <c r="J462" s="52"/>
      <c r="K462" s="27" t="str">
        <f>_xlfn.IFNA(VLOOKUP(E462,الاوردرات!$B$1:$C$600,2,0),"")</f>
        <v/>
      </c>
      <c r="L462" s="63"/>
      <c r="N462" s="22" t="str">
        <f t="shared" si="15"/>
        <v/>
      </c>
      <c r="O462" s="23" t="str">
        <f>_xlfn.IFNA((VLOOKUP(F462,help!$C$2:$F$12,4,0))*(N462*24),"")</f>
        <v/>
      </c>
      <c r="AP462" s="18">
        <f t="shared" si="16"/>
        <v>0</v>
      </c>
    </row>
    <row r="463" spans="2:42" ht="33" x14ac:dyDescent="0.2">
      <c r="B463" s="14">
        <f>COUNTIFS($E$3:E463,تقرير!$E$4)</f>
        <v>15</v>
      </c>
      <c r="C463" s="48"/>
      <c r="D463" s="49"/>
      <c r="E463" s="37"/>
      <c r="F463" s="50"/>
      <c r="G463" s="51"/>
      <c r="H463" s="51"/>
      <c r="I463" s="52"/>
      <c r="J463" s="52"/>
      <c r="K463" s="27" t="str">
        <f>_xlfn.IFNA(VLOOKUP(E463,الاوردرات!$B$1:$C$600,2,0),"")</f>
        <v/>
      </c>
      <c r="L463" s="63"/>
      <c r="N463" s="22" t="str">
        <f t="shared" si="15"/>
        <v/>
      </c>
      <c r="O463" s="23" t="str">
        <f>_xlfn.IFNA((VLOOKUP(F463,help!$C$2:$F$12,4,0))*(N463*24),"")</f>
        <v/>
      </c>
      <c r="AP463" s="18">
        <f t="shared" si="16"/>
        <v>0</v>
      </c>
    </row>
    <row r="464" spans="2:42" ht="33" x14ac:dyDescent="0.2">
      <c r="B464" s="14">
        <f>COUNTIFS($E$3:E464,تقرير!$E$4)</f>
        <v>15</v>
      </c>
      <c r="C464" s="48"/>
      <c r="D464" s="49"/>
      <c r="E464" s="37"/>
      <c r="F464" s="50"/>
      <c r="G464" s="51"/>
      <c r="H464" s="51"/>
      <c r="I464" s="52"/>
      <c r="J464" s="52"/>
      <c r="K464" s="27" t="str">
        <f>_xlfn.IFNA(VLOOKUP(E464,الاوردرات!$B$1:$C$600,2,0),"")</f>
        <v/>
      </c>
      <c r="L464" s="63"/>
      <c r="N464" s="22" t="str">
        <f t="shared" si="15"/>
        <v/>
      </c>
      <c r="O464" s="23" t="str">
        <f>_xlfn.IFNA((VLOOKUP(F464,help!$C$2:$F$12,4,0))*(N464*24),"")</f>
        <v/>
      </c>
      <c r="AP464" s="18">
        <f t="shared" si="16"/>
        <v>0</v>
      </c>
    </row>
    <row r="465" spans="2:42" ht="33" x14ac:dyDescent="0.2">
      <c r="B465" s="14">
        <f>COUNTIFS($E$3:E465,تقرير!$E$4)</f>
        <v>15</v>
      </c>
      <c r="C465" s="48"/>
      <c r="D465" s="49"/>
      <c r="E465" s="37"/>
      <c r="F465" s="50"/>
      <c r="G465" s="51"/>
      <c r="H465" s="51"/>
      <c r="I465" s="52"/>
      <c r="J465" s="52"/>
      <c r="K465" s="27" t="str">
        <f>_xlfn.IFNA(VLOOKUP(E465,الاوردرات!$B$1:$C$600,2,0),"")</f>
        <v/>
      </c>
      <c r="L465" s="63"/>
      <c r="N465" s="22" t="str">
        <f t="shared" si="15"/>
        <v/>
      </c>
      <c r="O465" s="23" t="str">
        <f>_xlfn.IFNA((VLOOKUP(F465,help!$C$2:$F$12,4,0))*(N465*24),"")</f>
        <v/>
      </c>
      <c r="AP465" s="18">
        <f t="shared" si="16"/>
        <v>0</v>
      </c>
    </row>
    <row r="466" spans="2:42" ht="33" x14ac:dyDescent="0.2">
      <c r="B466" s="14">
        <f>COUNTIFS($E$3:E466,تقرير!$E$4)</f>
        <v>15</v>
      </c>
      <c r="C466" s="48"/>
      <c r="D466" s="49"/>
      <c r="E466" s="37"/>
      <c r="F466" s="50"/>
      <c r="G466" s="51"/>
      <c r="H466" s="51"/>
      <c r="I466" s="52"/>
      <c r="J466" s="52"/>
      <c r="K466" s="27" t="str">
        <f>_xlfn.IFNA(VLOOKUP(E466,الاوردرات!$B$1:$C$600,2,0),"")</f>
        <v/>
      </c>
      <c r="L466" s="63"/>
      <c r="N466" s="22" t="str">
        <f t="shared" si="15"/>
        <v/>
      </c>
      <c r="O466" s="23" t="str">
        <f>_xlfn.IFNA((VLOOKUP(F466,help!$C$2:$F$12,4,0))*(N466*24),"")</f>
        <v/>
      </c>
      <c r="AP466" s="18">
        <f t="shared" si="16"/>
        <v>0</v>
      </c>
    </row>
    <row r="467" spans="2:42" ht="33" x14ac:dyDescent="0.2">
      <c r="B467" s="14">
        <f>COUNTIFS($E$3:E467,تقرير!$E$4)</f>
        <v>15</v>
      </c>
      <c r="C467" s="48"/>
      <c r="D467" s="49"/>
      <c r="E467" s="37"/>
      <c r="F467" s="50"/>
      <c r="G467" s="51"/>
      <c r="H467" s="51"/>
      <c r="I467" s="52"/>
      <c r="J467" s="52"/>
      <c r="K467" s="27" t="str">
        <f>_xlfn.IFNA(VLOOKUP(E467,الاوردرات!$B$1:$C$600,2,0),"")</f>
        <v/>
      </c>
      <c r="L467" s="63"/>
      <c r="N467" s="22" t="str">
        <f t="shared" si="15"/>
        <v/>
      </c>
      <c r="O467" s="23" t="str">
        <f>_xlfn.IFNA((VLOOKUP(F467,help!$C$2:$F$12,4,0))*(N467*24),"")</f>
        <v/>
      </c>
      <c r="AP467" s="18">
        <f t="shared" si="16"/>
        <v>0</v>
      </c>
    </row>
    <row r="468" spans="2:42" ht="33" x14ac:dyDescent="0.2">
      <c r="B468" s="14">
        <f>COUNTIFS($E$3:E468,تقرير!$E$4)</f>
        <v>15</v>
      </c>
      <c r="C468" s="48"/>
      <c r="D468" s="49"/>
      <c r="E468" s="37"/>
      <c r="F468" s="50"/>
      <c r="G468" s="51"/>
      <c r="H468" s="51"/>
      <c r="I468" s="52"/>
      <c r="J468" s="52"/>
      <c r="K468" s="27" t="str">
        <f>_xlfn.IFNA(VLOOKUP(E468,الاوردرات!$B$1:$C$600,2,0),"")</f>
        <v/>
      </c>
      <c r="L468" s="63"/>
      <c r="N468" s="22" t="str">
        <f t="shared" si="15"/>
        <v/>
      </c>
      <c r="O468" s="23" t="str">
        <f>_xlfn.IFNA((VLOOKUP(F468,help!$C$2:$F$12,4,0))*(N468*24),"")</f>
        <v/>
      </c>
      <c r="AP468" s="18">
        <f t="shared" si="16"/>
        <v>0</v>
      </c>
    </row>
    <row r="469" spans="2:42" ht="33" x14ac:dyDescent="0.2">
      <c r="B469" s="14">
        <f>COUNTIFS($E$3:E469,تقرير!$E$4)</f>
        <v>15</v>
      </c>
      <c r="C469" s="48"/>
      <c r="D469" s="49"/>
      <c r="E469" s="37"/>
      <c r="F469" s="50"/>
      <c r="G469" s="51"/>
      <c r="H469" s="51"/>
      <c r="I469" s="52"/>
      <c r="J469" s="52"/>
      <c r="K469" s="27" t="str">
        <f>_xlfn.IFNA(VLOOKUP(E469,الاوردرات!$B$1:$C$600,2,0),"")</f>
        <v/>
      </c>
      <c r="L469" s="63"/>
      <c r="N469" s="22" t="str">
        <f t="shared" si="15"/>
        <v/>
      </c>
      <c r="O469" s="23" t="str">
        <f>_xlfn.IFNA((VLOOKUP(F469,help!$C$2:$F$12,4,0))*(N469*24),"")</f>
        <v/>
      </c>
      <c r="AP469" s="18">
        <f t="shared" si="16"/>
        <v>0</v>
      </c>
    </row>
    <row r="470" spans="2:42" ht="33" x14ac:dyDescent="0.2">
      <c r="B470" s="14">
        <f>COUNTIFS($E$3:E470,تقرير!$E$4)</f>
        <v>15</v>
      </c>
      <c r="C470" s="48"/>
      <c r="D470" s="49"/>
      <c r="E470" s="37"/>
      <c r="F470" s="50"/>
      <c r="G470" s="51"/>
      <c r="H470" s="51"/>
      <c r="I470" s="52"/>
      <c r="J470" s="52"/>
      <c r="K470" s="27" t="str">
        <f>_xlfn.IFNA(VLOOKUP(E470,الاوردرات!$B$1:$C$600,2,0),"")</f>
        <v/>
      </c>
      <c r="L470" s="63"/>
      <c r="N470" s="22" t="str">
        <f t="shared" si="15"/>
        <v/>
      </c>
      <c r="O470" s="23" t="str">
        <f>_xlfn.IFNA((VLOOKUP(F470,help!$C$2:$F$12,4,0))*(N470*24),"")</f>
        <v/>
      </c>
      <c r="AP470" s="18">
        <f t="shared" si="16"/>
        <v>0</v>
      </c>
    </row>
    <row r="471" spans="2:42" ht="33" x14ac:dyDescent="0.2">
      <c r="B471" s="14">
        <f>COUNTIFS($E$3:E471,تقرير!$E$4)</f>
        <v>15</v>
      </c>
      <c r="C471" s="48"/>
      <c r="D471" s="49"/>
      <c r="E471" s="37"/>
      <c r="F471" s="50"/>
      <c r="G471" s="51"/>
      <c r="H471" s="51"/>
      <c r="I471" s="52"/>
      <c r="J471" s="52"/>
      <c r="K471" s="27" t="str">
        <f>_xlfn.IFNA(VLOOKUP(E471,الاوردرات!$B$1:$C$600,2,0),"")</f>
        <v/>
      </c>
      <c r="L471" s="63"/>
      <c r="N471" s="22" t="str">
        <f t="shared" si="15"/>
        <v/>
      </c>
      <c r="O471" s="23" t="str">
        <f>_xlfn.IFNA((VLOOKUP(F471,help!$C$2:$F$12,4,0))*(N471*24),"")</f>
        <v/>
      </c>
      <c r="AP471" s="18">
        <f t="shared" si="16"/>
        <v>0</v>
      </c>
    </row>
    <row r="472" spans="2:42" ht="33" x14ac:dyDescent="0.2">
      <c r="B472" s="14">
        <f>COUNTIFS($E$3:E472,تقرير!$E$4)</f>
        <v>15</v>
      </c>
      <c r="C472" s="48"/>
      <c r="D472" s="49"/>
      <c r="E472" s="37"/>
      <c r="F472" s="50"/>
      <c r="G472" s="51"/>
      <c r="H472" s="51"/>
      <c r="I472" s="52"/>
      <c r="J472" s="52"/>
      <c r="K472" s="27" t="str">
        <f>_xlfn.IFNA(VLOOKUP(E472,الاوردرات!$B$1:$C$600,2,0),"")</f>
        <v/>
      </c>
      <c r="L472" s="63"/>
      <c r="N472" s="22" t="str">
        <f t="shared" si="15"/>
        <v/>
      </c>
      <c r="O472" s="23" t="str">
        <f>_xlfn.IFNA((VLOOKUP(F472,help!$C$2:$F$12,4,0))*(N472*24),"")</f>
        <v/>
      </c>
      <c r="AP472" s="18">
        <f t="shared" si="16"/>
        <v>0</v>
      </c>
    </row>
    <row r="473" spans="2:42" ht="33" x14ac:dyDescent="0.2">
      <c r="B473" s="14">
        <f>COUNTIFS($E$3:E473,تقرير!$E$4)</f>
        <v>15</v>
      </c>
      <c r="C473" s="48"/>
      <c r="D473" s="49"/>
      <c r="E473" s="37"/>
      <c r="F473" s="50"/>
      <c r="G473" s="51"/>
      <c r="H473" s="51"/>
      <c r="I473" s="52"/>
      <c r="J473" s="52"/>
      <c r="K473" s="27" t="str">
        <f>_xlfn.IFNA(VLOOKUP(E473,الاوردرات!$B$1:$C$600,2,0),"")</f>
        <v/>
      </c>
      <c r="L473" s="63"/>
      <c r="N473" s="22" t="str">
        <f t="shared" si="15"/>
        <v/>
      </c>
      <c r="O473" s="23" t="str">
        <f>_xlfn.IFNA((VLOOKUP(F473,help!$C$2:$F$12,4,0))*(N473*24),"")</f>
        <v/>
      </c>
      <c r="AP473" s="18">
        <f t="shared" si="16"/>
        <v>0</v>
      </c>
    </row>
    <row r="474" spans="2:42" ht="33" x14ac:dyDescent="0.2">
      <c r="B474" s="14">
        <f>COUNTIFS($E$3:E474,تقرير!$E$4)</f>
        <v>15</v>
      </c>
      <c r="C474" s="48"/>
      <c r="D474" s="49"/>
      <c r="E474" s="37"/>
      <c r="F474" s="50"/>
      <c r="G474" s="51"/>
      <c r="H474" s="51"/>
      <c r="I474" s="52"/>
      <c r="J474" s="52"/>
      <c r="K474" s="27" t="str">
        <f>_xlfn.IFNA(VLOOKUP(E474,الاوردرات!$B$1:$C$600,2,0),"")</f>
        <v/>
      </c>
      <c r="L474" s="63"/>
      <c r="N474" s="22" t="str">
        <f t="shared" si="15"/>
        <v/>
      </c>
      <c r="O474" s="23" t="str">
        <f>_xlfn.IFNA((VLOOKUP(F474,help!$C$2:$F$12,4,0))*(N474*24),"")</f>
        <v/>
      </c>
      <c r="AP474" s="18">
        <f t="shared" si="16"/>
        <v>0</v>
      </c>
    </row>
    <row r="475" spans="2:42" ht="33" x14ac:dyDescent="0.2">
      <c r="B475" s="14">
        <f>COUNTIFS($E$3:E475,تقرير!$E$4)</f>
        <v>15</v>
      </c>
      <c r="C475" s="48"/>
      <c r="D475" s="49"/>
      <c r="E475" s="37"/>
      <c r="F475" s="50"/>
      <c r="G475" s="51"/>
      <c r="H475" s="51"/>
      <c r="I475" s="52"/>
      <c r="J475" s="52"/>
      <c r="K475" s="27" t="str">
        <f>_xlfn.IFNA(VLOOKUP(E475,الاوردرات!$B$1:$C$600,2,0),"")</f>
        <v/>
      </c>
      <c r="L475" s="63"/>
      <c r="N475" s="22" t="str">
        <f t="shared" si="15"/>
        <v/>
      </c>
      <c r="O475" s="23" t="str">
        <f>_xlfn.IFNA((VLOOKUP(F475,help!$C$2:$F$12,4,0))*(N475*24),"")</f>
        <v/>
      </c>
      <c r="AP475" s="18">
        <f t="shared" si="16"/>
        <v>0</v>
      </c>
    </row>
    <row r="476" spans="2:42" ht="33" x14ac:dyDescent="0.2">
      <c r="B476" s="14">
        <f>COUNTIFS($E$3:E476,تقرير!$E$4)</f>
        <v>15</v>
      </c>
      <c r="C476" s="48"/>
      <c r="D476" s="49"/>
      <c r="E476" s="37"/>
      <c r="F476" s="50"/>
      <c r="G476" s="51"/>
      <c r="H476" s="51"/>
      <c r="I476" s="52"/>
      <c r="J476" s="52"/>
      <c r="K476" s="27" t="str">
        <f>_xlfn.IFNA(VLOOKUP(E476,الاوردرات!$B$1:$C$600,2,0),"")</f>
        <v/>
      </c>
      <c r="L476" s="63"/>
      <c r="N476" s="22" t="str">
        <f t="shared" si="15"/>
        <v/>
      </c>
      <c r="O476" s="23" t="str">
        <f>_xlfn.IFNA((VLOOKUP(F476,help!$C$2:$F$12,4,0))*(N476*24),"")</f>
        <v/>
      </c>
      <c r="AP476" s="18">
        <f t="shared" si="16"/>
        <v>0</v>
      </c>
    </row>
    <row r="477" spans="2:42" ht="33" x14ac:dyDescent="0.2">
      <c r="B477" s="14">
        <f>COUNTIFS($E$3:E477,تقرير!$E$4)</f>
        <v>15</v>
      </c>
      <c r="C477" s="48"/>
      <c r="D477" s="49"/>
      <c r="E477" s="37"/>
      <c r="F477" s="50"/>
      <c r="G477" s="51"/>
      <c r="H477" s="51"/>
      <c r="I477" s="52"/>
      <c r="J477" s="52"/>
      <c r="K477" s="27" t="str">
        <f>_xlfn.IFNA(VLOOKUP(E477,الاوردرات!$B$1:$C$600,2,0),"")</f>
        <v/>
      </c>
      <c r="L477" s="63"/>
      <c r="N477" s="22" t="str">
        <f t="shared" si="15"/>
        <v/>
      </c>
      <c r="O477" s="23" t="str">
        <f>_xlfn.IFNA((VLOOKUP(F477,help!$C$2:$F$12,4,0))*(N477*24),"")</f>
        <v/>
      </c>
      <c r="AP477" s="18">
        <f t="shared" si="16"/>
        <v>0</v>
      </c>
    </row>
    <row r="478" spans="2:42" ht="33" x14ac:dyDescent="0.2">
      <c r="B478" s="14">
        <f>COUNTIFS($E$3:E478,تقرير!$E$4)</f>
        <v>15</v>
      </c>
      <c r="C478" s="48"/>
      <c r="D478" s="49"/>
      <c r="E478" s="37"/>
      <c r="F478" s="50"/>
      <c r="G478" s="51"/>
      <c r="H478" s="51"/>
      <c r="I478" s="52"/>
      <c r="J478" s="52"/>
      <c r="K478" s="27" t="str">
        <f>_xlfn.IFNA(VLOOKUP(E478,الاوردرات!$B$1:$C$600,2,0),"")</f>
        <v/>
      </c>
      <c r="L478" s="63"/>
      <c r="N478" s="22" t="str">
        <f t="shared" si="15"/>
        <v/>
      </c>
      <c r="O478" s="23" t="str">
        <f>_xlfn.IFNA((VLOOKUP(F478,help!$C$2:$F$12,4,0))*(N478*24),"")</f>
        <v/>
      </c>
      <c r="AP478" s="18">
        <f t="shared" si="16"/>
        <v>0</v>
      </c>
    </row>
    <row r="479" spans="2:42" ht="33" x14ac:dyDescent="0.2">
      <c r="B479" s="14">
        <f>COUNTIFS($E$3:E479,تقرير!$E$4)</f>
        <v>15</v>
      </c>
      <c r="C479" s="48"/>
      <c r="D479" s="49"/>
      <c r="E479" s="37"/>
      <c r="F479" s="50"/>
      <c r="G479" s="51"/>
      <c r="H479" s="51"/>
      <c r="I479" s="52"/>
      <c r="J479" s="52"/>
      <c r="K479" s="27" t="str">
        <f>_xlfn.IFNA(VLOOKUP(E479,الاوردرات!$B$1:$C$600,2,0),"")</f>
        <v/>
      </c>
      <c r="L479" s="63"/>
      <c r="N479" s="22" t="str">
        <f t="shared" si="15"/>
        <v/>
      </c>
      <c r="O479" s="23" t="str">
        <f>_xlfn.IFNA((VLOOKUP(F479,help!$C$2:$F$12,4,0))*(N479*24),"")</f>
        <v/>
      </c>
      <c r="AP479" s="18">
        <f t="shared" si="16"/>
        <v>0</v>
      </c>
    </row>
    <row r="480" spans="2:42" ht="33" x14ac:dyDescent="0.2">
      <c r="B480" s="14">
        <f>COUNTIFS($E$3:E480,تقرير!$E$4)</f>
        <v>15</v>
      </c>
      <c r="C480" s="48"/>
      <c r="D480" s="49"/>
      <c r="E480" s="37"/>
      <c r="F480" s="50"/>
      <c r="G480" s="51"/>
      <c r="H480" s="51"/>
      <c r="I480" s="52"/>
      <c r="J480" s="52"/>
      <c r="K480" s="27" t="str">
        <f>_xlfn.IFNA(VLOOKUP(E480,الاوردرات!$B$1:$C$600,2,0),"")</f>
        <v/>
      </c>
      <c r="L480" s="63"/>
      <c r="N480" s="22" t="str">
        <f t="shared" si="15"/>
        <v/>
      </c>
      <c r="O480" s="23" t="str">
        <f>_xlfn.IFNA((VLOOKUP(F480,help!$C$2:$F$12,4,0))*(N480*24),"")</f>
        <v/>
      </c>
      <c r="AP480" s="18">
        <f t="shared" si="16"/>
        <v>0</v>
      </c>
    </row>
    <row r="481" spans="2:42" ht="33" x14ac:dyDescent="0.2">
      <c r="B481" s="14">
        <f>COUNTIFS($E$3:E481,تقرير!$E$4)</f>
        <v>15</v>
      </c>
      <c r="C481" s="48"/>
      <c r="D481" s="49"/>
      <c r="E481" s="37"/>
      <c r="F481" s="50"/>
      <c r="G481" s="51"/>
      <c r="H481" s="51"/>
      <c r="I481" s="52"/>
      <c r="J481" s="52"/>
      <c r="K481" s="27" t="str">
        <f>_xlfn.IFNA(VLOOKUP(E481,الاوردرات!$B$1:$C$600,2,0),"")</f>
        <v/>
      </c>
      <c r="L481" s="63"/>
      <c r="N481" s="22" t="str">
        <f t="shared" si="15"/>
        <v/>
      </c>
      <c r="O481" s="23" t="str">
        <f>_xlfn.IFNA((VLOOKUP(F481,help!$C$2:$F$12,4,0))*(N481*24),"")</f>
        <v/>
      </c>
      <c r="AP481" s="18">
        <f t="shared" si="16"/>
        <v>0</v>
      </c>
    </row>
    <row r="482" spans="2:42" ht="33" x14ac:dyDescent="0.2">
      <c r="B482" s="14">
        <f>COUNTIFS($E$3:E482,تقرير!$E$4)</f>
        <v>15</v>
      </c>
      <c r="C482" s="48"/>
      <c r="D482" s="49"/>
      <c r="E482" s="37"/>
      <c r="F482" s="50"/>
      <c r="G482" s="51"/>
      <c r="H482" s="51"/>
      <c r="I482" s="52"/>
      <c r="J482" s="52"/>
      <c r="K482" s="27" t="str">
        <f>_xlfn.IFNA(VLOOKUP(E482,الاوردرات!$B$1:$C$600,2,0),"")</f>
        <v/>
      </c>
      <c r="L482" s="63"/>
      <c r="N482" s="22" t="str">
        <f t="shared" si="15"/>
        <v/>
      </c>
      <c r="O482" s="23" t="str">
        <f>_xlfn.IFNA((VLOOKUP(F482,help!$C$2:$F$12,4,0))*(N482*24),"")</f>
        <v/>
      </c>
      <c r="AP482" s="18">
        <f t="shared" si="16"/>
        <v>0</v>
      </c>
    </row>
    <row r="483" spans="2:42" ht="33" x14ac:dyDescent="0.2">
      <c r="B483" s="14">
        <f>COUNTIFS($E$3:E483,تقرير!$E$4)</f>
        <v>15</v>
      </c>
      <c r="C483" s="48"/>
      <c r="D483" s="49"/>
      <c r="E483" s="37"/>
      <c r="F483" s="50"/>
      <c r="G483" s="51"/>
      <c r="H483" s="51"/>
      <c r="I483" s="52"/>
      <c r="J483" s="52"/>
      <c r="K483" s="27" t="str">
        <f>_xlfn.IFNA(VLOOKUP(E483,الاوردرات!$B$1:$C$600,2,0),"")</f>
        <v/>
      </c>
      <c r="L483" s="63"/>
      <c r="N483" s="22" t="str">
        <f t="shared" si="15"/>
        <v/>
      </c>
      <c r="O483" s="23" t="str">
        <f>_xlfn.IFNA((VLOOKUP(F483,help!$C$2:$F$12,4,0))*(N483*24),"")</f>
        <v/>
      </c>
      <c r="AP483" s="18">
        <f t="shared" si="16"/>
        <v>0</v>
      </c>
    </row>
    <row r="484" spans="2:42" ht="33" x14ac:dyDescent="0.2">
      <c r="B484" s="14">
        <f>COUNTIFS($E$3:E484,تقرير!$E$4)</f>
        <v>15</v>
      </c>
      <c r="C484" s="48"/>
      <c r="D484" s="49"/>
      <c r="E484" s="37"/>
      <c r="F484" s="50"/>
      <c r="G484" s="51"/>
      <c r="H484" s="51"/>
      <c r="I484" s="52"/>
      <c r="J484" s="52"/>
      <c r="K484" s="27" t="str">
        <f>_xlfn.IFNA(VLOOKUP(E484,الاوردرات!$B$1:$C$600,2,0),"")</f>
        <v/>
      </c>
      <c r="L484" s="63"/>
      <c r="N484" s="22" t="str">
        <f t="shared" si="15"/>
        <v/>
      </c>
      <c r="O484" s="23" t="str">
        <f>_xlfn.IFNA((VLOOKUP(F484,help!$C$2:$F$12,4,0))*(N484*24),"")</f>
        <v/>
      </c>
      <c r="AP484" s="18">
        <f t="shared" si="16"/>
        <v>0</v>
      </c>
    </row>
    <row r="485" spans="2:42" ht="33" x14ac:dyDescent="0.2">
      <c r="B485" s="14">
        <f>COUNTIFS($E$3:E485,تقرير!$E$4)</f>
        <v>15</v>
      </c>
      <c r="C485" s="48"/>
      <c r="D485" s="49"/>
      <c r="E485" s="37"/>
      <c r="F485" s="50"/>
      <c r="G485" s="51"/>
      <c r="H485" s="51"/>
      <c r="I485" s="52"/>
      <c r="J485" s="52"/>
      <c r="K485" s="27" t="str">
        <f>_xlfn.IFNA(VLOOKUP(E485,الاوردرات!$B$1:$C$600,2,0),"")</f>
        <v/>
      </c>
      <c r="L485" s="63"/>
      <c r="N485" s="22" t="str">
        <f t="shared" si="15"/>
        <v/>
      </c>
      <c r="O485" s="23" t="str">
        <f>_xlfn.IFNA((VLOOKUP(F485,help!$C$2:$F$12,4,0))*(N485*24),"")</f>
        <v/>
      </c>
      <c r="AP485" s="18">
        <f t="shared" si="16"/>
        <v>0</v>
      </c>
    </row>
    <row r="486" spans="2:42" ht="33" x14ac:dyDescent="0.2">
      <c r="B486" s="14">
        <f>COUNTIFS($E$3:E486,تقرير!$E$4)</f>
        <v>15</v>
      </c>
      <c r="C486" s="48"/>
      <c r="D486" s="49"/>
      <c r="E486" s="37"/>
      <c r="F486" s="50"/>
      <c r="G486" s="51"/>
      <c r="H486" s="51"/>
      <c r="I486" s="52"/>
      <c r="J486" s="52"/>
      <c r="K486" s="27" t="str">
        <f>_xlfn.IFNA(VLOOKUP(E486,الاوردرات!$B$1:$C$600,2,0),"")</f>
        <v/>
      </c>
      <c r="L486" s="63"/>
      <c r="N486" s="22" t="str">
        <f t="shared" si="15"/>
        <v/>
      </c>
      <c r="O486" s="23" t="str">
        <f>_xlfn.IFNA((VLOOKUP(F486,help!$C$2:$F$12,4,0))*(N486*24),"")</f>
        <v/>
      </c>
      <c r="AP486" s="18">
        <f t="shared" si="16"/>
        <v>0</v>
      </c>
    </row>
    <row r="487" spans="2:42" ht="33" x14ac:dyDescent="0.2">
      <c r="B487" s="14">
        <f>COUNTIFS($E$3:E487,تقرير!$E$4)</f>
        <v>15</v>
      </c>
      <c r="C487" s="48"/>
      <c r="D487" s="49"/>
      <c r="E487" s="37"/>
      <c r="F487" s="50"/>
      <c r="G487" s="51"/>
      <c r="H487" s="51"/>
      <c r="I487" s="52"/>
      <c r="J487" s="52"/>
      <c r="K487" s="27" t="str">
        <f>_xlfn.IFNA(VLOOKUP(E487,الاوردرات!$B$1:$C$600,2,0),"")</f>
        <v/>
      </c>
      <c r="L487" s="63"/>
      <c r="N487" s="22" t="str">
        <f t="shared" si="15"/>
        <v/>
      </c>
      <c r="O487" s="23" t="str">
        <f>_xlfn.IFNA((VLOOKUP(F487,help!$C$2:$F$12,4,0))*(N487*24),"")</f>
        <v/>
      </c>
      <c r="AP487" s="18">
        <f t="shared" si="16"/>
        <v>0</v>
      </c>
    </row>
    <row r="488" spans="2:42" ht="33" x14ac:dyDescent="0.2">
      <c r="B488" s="14">
        <f>COUNTIFS($E$3:E488,تقرير!$E$4)</f>
        <v>15</v>
      </c>
      <c r="C488" s="48"/>
      <c r="D488" s="49"/>
      <c r="E488" s="37"/>
      <c r="F488" s="50"/>
      <c r="G488" s="51"/>
      <c r="H488" s="51"/>
      <c r="I488" s="52"/>
      <c r="J488" s="52"/>
      <c r="K488" s="27" t="str">
        <f>_xlfn.IFNA(VLOOKUP(E488,الاوردرات!$B$1:$C$600,2,0),"")</f>
        <v/>
      </c>
      <c r="L488" s="63"/>
      <c r="N488" s="22" t="str">
        <f t="shared" si="15"/>
        <v/>
      </c>
      <c r="O488" s="23" t="str">
        <f>_xlfn.IFNA((VLOOKUP(F488,help!$C$2:$F$12,4,0))*(N488*24),"")</f>
        <v/>
      </c>
      <c r="AP488" s="18">
        <f t="shared" si="16"/>
        <v>0</v>
      </c>
    </row>
    <row r="489" spans="2:42" ht="33" x14ac:dyDescent="0.2">
      <c r="B489" s="14">
        <f>COUNTIFS($E$3:E489,تقرير!$E$4)</f>
        <v>15</v>
      </c>
      <c r="C489" s="48"/>
      <c r="D489" s="49"/>
      <c r="E489" s="37"/>
      <c r="F489" s="50"/>
      <c r="G489" s="51"/>
      <c r="H489" s="51"/>
      <c r="I489" s="52"/>
      <c r="J489" s="52"/>
      <c r="K489" s="27" t="str">
        <f>_xlfn.IFNA(VLOOKUP(E489,الاوردرات!$B$1:$C$600,2,0),"")</f>
        <v/>
      </c>
      <c r="L489" s="63"/>
      <c r="N489" s="22" t="str">
        <f t="shared" si="15"/>
        <v/>
      </c>
      <c r="O489" s="23" t="str">
        <f>_xlfn.IFNA((VLOOKUP(F489,help!$C$2:$F$12,4,0))*(N489*24),"")</f>
        <v/>
      </c>
      <c r="AP489" s="18">
        <f t="shared" si="16"/>
        <v>0</v>
      </c>
    </row>
    <row r="490" spans="2:42" ht="33" x14ac:dyDescent="0.2">
      <c r="B490" s="14">
        <f>COUNTIFS($E$3:E490,تقرير!$E$4)</f>
        <v>15</v>
      </c>
      <c r="C490" s="48"/>
      <c r="D490" s="49"/>
      <c r="E490" s="37"/>
      <c r="F490" s="50"/>
      <c r="G490" s="51"/>
      <c r="H490" s="51"/>
      <c r="I490" s="52"/>
      <c r="J490" s="52"/>
      <c r="K490" s="27" t="str">
        <f>_xlfn.IFNA(VLOOKUP(E490,الاوردرات!$B$1:$C$600,2,0),"")</f>
        <v/>
      </c>
      <c r="L490" s="63"/>
      <c r="N490" s="22" t="str">
        <f t="shared" si="15"/>
        <v/>
      </c>
      <c r="O490" s="23" t="str">
        <f>_xlfn.IFNA((VLOOKUP(F490,help!$C$2:$F$12,4,0))*(N490*24),"")</f>
        <v/>
      </c>
      <c r="AP490" s="18">
        <f t="shared" si="16"/>
        <v>0</v>
      </c>
    </row>
    <row r="491" spans="2:42" ht="33" x14ac:dyDescent="0.2">
      <c r="B491" s="14">
        <f>COUNTIFS($E$3:E491,تقرير!$E$4)</f>
        <v>15</v>
      </c>
      <c r="C491" s="48"/>
      <c r="D491" s="49"/>
      <c r="E491" s="37"/>
      <c r="F491" s="50"/>
      <c r="G491" s="51"/>
      <c r="H491" s="51"/>
      <c r="I491" s="52"/>
      <c r="J491" s="52"/>
      <c r="K491" s="27" t="str">
        <f>_xlfn.IFNA(VLOOKUP(E491,الاوردرات!$B$1:$C$600,2,0),"")</f>
        <v/>
      </c>
      <c r="L491" s="63"/>
      <c r="N491" s="22" t="str">
        <f t="shared" si="15"/>
        <v/>
      </c>
      <c r="O491" s="23" t="str">
        <f>_xlfn.IFNA((VLOOKUP(F491,help!$C$2:$F$12,4,0))*(N491*24),"")</f>
        <v/>
      </c>
      <c r="AP491" s="18">
        <f t="shared" si="16"/>
        <v>0</v>
      </c>
    </row>
    <row r="492" spans="2:42" ht="33" x14ac:dyDescent="0.2">
      <c r="B492" s="14">
        <f>COUNTIFS($E$3:E492,تقرير!$E$4)</f>
        <v>15</v>
      </c>
      <c r="C492" s="48"/>
      <c r="D492" s="49"/>
      <c r="E492" s="37"/>
      <c r="F492" s="50"/>
      <c r="G492" s="51"/>
      <c r="H492" s="51"/>
      <c r="I492" s="52"/>
      <c r="J492" s="52"/>
      <c r="K492" s="27" t="str">
        <f>_xlfn.IFNA(VLOOKUP(E492,الاوردرات!$B$1:$C$600,2,0),"")</f>
        <v/>
      </c>
      <c r="L492" s="63"/>
      <c r="N492" s="22" t="str">
        <f t="shared" si="15"/>
        <v/>
      </c>
      <c r="O492" s="23" t="str">
        <f>_xlfn.IFNA((VLOOKUP(F492,help!$C$2:$F$12,4,0))*(N492*24),"")</f>
        <v/>
      </c>
      <c r="AP492" s="18">
        <f t="shared" si="16"/>
        <v>0</v>
      </c>
    </row>
    <row r="493" spans="2:42" ht="33" x14ac:dyDescent="0.2">
      <c r="B493" s="14">
        <f>COUNTIFS($E$3:E493,تقرير!$E$4)</f>
        <v>15</v>
      </c>
      <c r="C493" s="48"/>
      <c r="D493" s="49"/>
      <c r="E493" s="37"/>
      <c r="F493" s="50"/>
      <c r="G493" s="51"/>
      <c r="H493" s="51"/>
      <c r="I493" s="52"/>
      <c r="J493" s="52"/>
      <c r="K493" s="27" t="str">
        <f>_xlfn.IFNA(VLOOKUP(E493,الاوردرات!$B$1:$C$600,2,0),"")</f>
        <v/>
      </c>
      <c r="L493" s="63"/>
      <c r="N493" s="22" t="str">
        <f t="shared" si="15"/>
        <v/>
      </c>
      <c r="O493" s="23" t="str">
        <f>_xlfn.IFNA((VLOOKUP(F493,help!$C$2:$F$12,4,0))*(N493*24),"")</f>
        <v/>
      </c>
      <c r="AP493" s="18">
        <f t="shared" si="16"/>
        <v>0</v>
      </c>
    </row>
    <row r="494" spans="2:42" ht="33" x14ac:dyDescent="0.2">
      <c r="B494" s="14">
        <f>COUNTIFS($E$3:E494,تقرير!$E$4)</f>
        <v>15</v>
      </c>
      <c r="C494" s="48"/>
      <c r="D494" s="49"/>
      <c r="E494" s="37"/>
      <c r="F494" s="50"/>
      <c r="G494" s="51"/>
      <c r="H494" s="51"/>
      <c r="I494" s="52"/>
      <c r="J494" s="52"/>
      <c r="K494" s="27" t="str">
        <f>_xlfn.IFNA(VLOOKUP(E494,الاوردرات!$B$1:$C$600,2,0),"")</f>
        <v/>
      </c>
      <c r="L494" s="63"/>
      <c r="N494" s="22" t="str">
        <f t="shared" si="15"/>
        <v/>
      </c>
      <c r="O494" s="23" t="str">
        <f>_xlfn.IFNA((VLOOKUP(F494,help!$C$2:$F$12,4,0))*(N494*24),"")</f>
        <v/>
      </c>
      <c r="AP494" s="18">
        <f t="shared" si="16"/>
        <v>0</v>
      </c>
    </row>
    <row r="495" spans="2:42" ht="33" x14ac:dyDescent="0.2">
      <c r="B495" s="14">
        <f>COUNTIFS($E$3:E495,تقرير!$E$4)</f>
        <v>15</v>
      </c>
      <c r="C495" s="48"/>
      <c r="D495" s="49"/>
      <c r="E495" s="37"/>
      <c r="F495" s="50"/>
      <c r="G495" s="51"/>
      <c r="H495" s="51"/>
      <c r="I495" s="52"/>
      <c r="J495" s="52"/>
      <c r="K495" s="27" t="str">
        <f>_xlfn.IFNA(VLOOKUP(E495,الاوردرات!$B$1:$C$600,2,0),"")</f>
        <v/>
      </c>
      <c r="L495" s="63"/>
      <c r="N495" s="22" t="str">
        <f t="shared" si="15"/>
        <v/>
      </c>
      <c r="O495" s="23" t="str">
        <f>_xlfn.IFNA((VLOOKUP(F495,help!$C$2:$F$12,4,0))*(N495*24),"")</f>
        <v/>
      </c>
      <c r="AP495" s="18">
        <f t="shared" si="16"/>
        <v>0</v>
      </c>
    </row>
    <row r="496" spans="2:42" ht="33" x14ac:dyDescent="0.2">
      <c r="B496" s="14">
        <f>COUNTIFS($E$3:E496,تقرير!$E$4)</f>
        <v>15</v>
      </c>
      <c r="C496" s="48"/>
      <c r="D496" s="49"/>
      <c r="E496" s="37"/>
      <c r="F496" s="50"/>
      <c r="G496" s="51"/>
      <c r="H496" s="51"/>
      <c r="I496" s="52"/>
      <c r="J496" s="52"/>
      <c r="K496" s="27" t="str">
        <f>_xlfn.IFNA(VLOOKUP(E496,الاوردرات!$B$1:$C$600,2,0),"")</f>
        <v/>
      </c>
      <c r="L496" s="63"/>
      <c r="N496" s="22" t="str">
        <f t="shared" si="15"/>
        <v/>
      </c>
      <c r="O496" s="23" t="str">
        <f>_xlfn.IFNA((VLOOKUP(F496,help!$C$2:$F$12,4,0))*(N496*24),"")</f>
        <v/>
      </c>
      <c r="AP496" s="18">
        <f t="shared" si="16"/>
        <v>0</v>
      </c>
    </row>
    <row r="497" spans="2:42" ht="33" x14ac:dyDescent="0.2">
      <c r="B497" s="14">
        <f>COUNTIFS($E$3:E497,تقرير!$E$4)</f>
        <v>15</v>
      </c>
      <c r="C497" s="48"/>
      <c r="D497" s="49"/>
      <c r="E497" s="37"/>
      <c r="F497" s="50"/>
      <c r="G497" s="51"/>
      <c r="H497" s="51"/>
      <c r="I497" s="52"/>
      <c r="J497" s="52"/>
      <c r="K497" s="27" t="str">
        <f>_xlfn.IFNA(VLOOKUP(E497,الاوردرات!$B$1:$C$600,2,0),"")</f>
        <v/>
      </c>
      <c r="L497" s="63"/>
      <c r="N497" s="22" t="str">
        <f t="shared" si="15"/>
        <v/>
      </c>
      <c r="O497" s="23" t="str">
        <f>_xlfn.IFNA((VLOOKUP(F497,help!$C$2:$F$12,4,0))*(N497*24),"")</f>
        <v/>
      </c>
      <c r="AP497" s="18">
        <f t="shared" si="16"/>
        <v>0</v>
      </c>
    </row>
    <row r="498" spans="2:42" ht="33" x14ac:dyDescent="0.2">
      <c r="B498" s="14">
        <f>COUNTIFS($E$3:E498,تقرير!$E$4)</f>
        <v>15</v>
      </c>
      <c r="C498" s="48"/>
      <c r="D498" s="49"/>
      <c r="E498" s="37"/>
      <c r="F498" s="50"/>
      <c r="G498" s="51"/>
      <c r="H498" s="51"/>
      <c r="I498" s="52"/>
      <c r="J498" s="52"/>
      <c r="K498" s="27" t="str">
        <f>_xlfn.IFNA(VLOOKUP(E498,الاوردرات!$B$1:$C$600,2,0),"")</f>
        <v/>
      </c>
      <c r="L498" s="63"/>
      <c r="N498" s="22" t="str">
        <f t="shared" si="15"/>
        <v/>
      </c>
      <c r="O498" s="23" t="str">
        <f>_xlfn.IFNA((VLOOKUP(F498,help!$C$2:$F$12,4,0))*(N498*24),"")</f>
        <v/>
      </c>
      <c r="AP498" s="18">
        <f t="shared" si="16"/>
        <v>0</v>
      </c>
    </row>
    <row r="499" spans="2:42" ht="33" x14ac:dyDescent="0.2">
      <c r="B499" s="14">
        <f>COUNTIFS($E$3:E499,تقرير!$E$4)</f>
        <v>15</v>
      </c>
      <c r="C499" s="48"/>
      <c r="D499" s="49"/>
      <c r="E499" s="37"/>
      <c r="F499" s="50"/>
      <c r="G499" s="51"/>
      <c r="H499" s="51"/>
      <c r="I499" s="52"/>
      <c r="J499" s="52"/>
      <c r="K499" s="27" t="str">
        <f>_xlfn.IFNA(VLOOKUP(E499,الاوردرات!$B$1:$C$600,2,0),"")</f>
        <v/>
      </c>
      <c r="L499" s="63"/>
      <c r="N499" s="22" t="str">
        <f t="shared" si="15"/>
        <v/>
      </c>
      <c r="O499" s="23" t="str">
        <f>_xlfn.IFNA((VLOOKUP(F499,help!$C$2:$F$12,4,0))*(N499*24),"")</f>
        <v/>
      </c>
      <c r="AP499" s="18">
        <f t="shared" si="16"/>
        <v>0</v>
      </c>
    </row>
    <row r="500" spans="2:42" ht="33" x14ac:dyDescent="0.2">
      <c r="B500" s="14">
        <f>COUNTIFS($E$3:E500,تقرير!$E$4)</f>
        <v>15</v>
      </c>
      <c r="C500" s="48"/>
      <c r="D500" s="49"/>
      <c r="E500" s="37"/>
      <c r="F500" s="50"/>
      <c r="G500" s="51"/>
      <c r="H500" s="51"/>
      <c r="I500" s="52"/>
      <c r="J500" s="52"/>
      <c r="K500" s="27" t="str">
        <f>_xlfn.IFNA(VLOOKUP(E500,الاوردرات!$B$1:$C$600,2,0),"")</f>
        <v/>
      </c>
      <c r="L500" s="63"/>
      <c r="N500" s="22" t="str">
        <f t="shared" si="15"/>
        <v/>
      </c>
      <c r="O500" s="23" t="str">
        <f>_xlfn.IFNA((VLOOKUP(F500,help!$C$2:$F$12,4,0))*(N500*24),"")</f>
        <v/>
      </c>
      <c r="AP500" s="18">
        <f t="shared" si="16"/>
        <v>0</v>
      </c>
    </row>
    <row r="501" spans="2:42" ht="33" x14ac:dyDescent="0.2">
      <c r="B501" s="14">
        <f>COUNTIFS($E$3:E501,تقرير!$E$4)</f>
        <v>15</v>
      </c>
      <c r="C501" s="48"/>
      <c r="D501" s="49"/>
      <c r="E501" s="37"/>
      <c r="F501" s="50"/>
      <c r="G501" s="51"/>
      <c r="H501" s="51"/>
      <c r="I501" s="52"/>
      <c r="J501" s="52"/>
      <c r="K501" s="27" t="str">
        <f>_xlfn.IFNA(VLOOKUP(E501,الاوردرات!$B$1:$C$600,2,0),"")</f>
        <v/>
      </c>
      <c r="L501" s="63"/>
      <c r="N501" s="22" t="str">
        <f t="shared" si="15"/>
        <v/>
      </c>
      <c r="O501" s="23" t="str">
        <f>_xlfn.IFNA((VLOOKUP(F501,help!$C$2:$F$12,4,0))*(N501*24),"")</f>
        <v/>
      </c>
      <c r="AP501" s="18">
        <f t="shared" si="16"/>
        <v>0</v>
      </c>
    </row>
    <row r="502" spans="2:42" ht="33" x14ac:dyDescent="0.2">
      <c r="B502" s="14">
        <f>COUNTIFS($E$3:E502,تقرير!$E$4)</f>
        <v>15</v>
      </c>
      <c r="C502" s="48"/>
      <c r="D502" s="49"/>
      <c r="E502" s="37"/>
      <c r="F502" s="50"/>
      <c r="G502" s="51"/>
      <c r="H502" s="51"/>
      <c r="I502" s="52"/>
      <c r="J502" s="52"/>
      <c r="K502" s="27" t="str">
        <f>_xlfn.IFNA(VLOOKUP(E502,الاوردرات!$B$1:$C$600,2,0),"")</f>
        <v/>
      </c>
      <c r="L502" s="63"/>
      <c r="N502" s="22" t="str">
        <f t="shared" si="15"/>
        <v/>
      </c>
      <c r="O502" s="23" t="str">
        <f>_xlfn.IFNA((VLOOKUP(F502,help!$C$2:$F$12,4,0))*(N502*24),"")</f>
        <v/>
      </c>
      <c r="AP502" s="18">
        <f t="shared" si="16"/>
        <v>0</v>
      </c>
    </row>
    <row r="503" spans="2:42" ht="33" x14ac:dyDescent="0.2">
      <c r="B503" s="14">
        <f>COUNTIFS($E$3:E503,تقرير!$E$4)</f>
        <v>15</v>
      </c>
      <c r="C503" s="48"/>
      <c r="D503" s="49"/>
      <c r="E503" s="37"/>
      <c r="F503" s="50"/>
      <c r="G503" s="51"/>
      <c r="H503" s="51"/>
      <c r="I503" s="52"/>
      <c r="J503" s="52"/>
      <c r="K503" s="27" t="str">
        <f>_xlfn.IFNA(VLOOKUP(E503,الاوردرات!$B$1:$C$600,2,0),"")</f>
        <v/>
      </c>
      <c r="L503" s="63"/>
      <c r="N503" s="22" t="str">
        <f t="shared" ref="N503:N566" si="17">IF(I503&lt;&gt;"",J503-I503,"")</f>
        <v/>
      </c>
      <c r="O503" s="23" t="str">
        <f>_xlfn.IFNA((VLOOKUP(F503,help!$C$2:$F$12,4,0))*(N503*24),"")</f>
        <v/>
      </c>
      <c r="AP503" s="18">
        <f t="shared" si="16"/>
        <v>0</v>
      </c>
    </row>
    <row r="504" spans="2:42" ht="33" x14ac:dyDescent="0.2">
      <c r="B504" s="14">
        <f>COUNTIFS($E$3:E504,تقرير!$E$4)</f>
        <v>15</v>
      </c>
      <c r="C504" s="48"/>
      <c r="D504" s="49"/>
      <c r="E504" s="37"/>
      <c r="F504" s="50"/>
      <c r="G504" s="51"/>
      <c r="H504" s="51"/>
      <c r="I504" s="52"/>
      <c r="J504" s="52"/>
      <c r="K504" s="27" t="str">
        <f>_xlfn.IFNA(VLOOKUP(E504,الاوردرات!$B$1:$C$600,2,0),"")</f>
        <v/>
      </c>
      <c r="L504" s="63"/>
      <c r="N504" s="22" t="str">
        <f t="shared" si="17"/>
        <v/>
      </c>
      <c r="O504" s="23" t="str">
        <f>_xlfn.IFNA((VLOOKUP(F504,help!$C$2:$F$12,4,0))*(N504*24),"")</f>
        <v/>
      </c>
      <c r="AP504" s="18">
        <f t="shared" si="16"/>
        <v>0</v>
      </c>
    </row>
    <row r="505" spans="2:42" ht="33" x14ac:dyDescent="0.2">
      <c r="B505" s="14">
        <f>COUNTIFS($E$3:E505,تقرير!$E$4)</f>
        <v>15</v>
      </c>
      <c r="C505" s="48"/>
      <c r="D505" s="49"/>
      <c r="E505" s="37"/>
      <c r="F505" s="50"/>
      <c r="G505" s="51"/>
      <c r="H505" s="51"/>
      <c r="I505" s="52"/>
      <c r="J505" s="52"/>
      <c r="K505" s="27" t="str">
        <f>_xlfn.IFNA(VLOOKUP(E505,الاوردرات!$B$1:$C$600,2,0),"")</f>
        <v/>
      </c>
      <c r="L505" s="63"/>
      <c r="N505" s="22" t="str">
        <f t="shared" si="17"/>
        <v/>
      </c>
      <c r="O505" s="23" t="str">
        <f>_xlfn.IFNA((VLOOKUP(F505,help!$C$2:$F$12,4,0))*(N505*24),"")</f>
        <v/>
      </c>
      <c r="AP505" s="18">
        <f t="shared" si="16"/>
        <v>0</v>
      </c>
    </row>
    <row r="506" spans="2:42" ht="33" x14ac:dyDescent="0.2">
      <c r="B506" s="14">
        <f>COUNTIFS($E$3:E506,تقرير!$E$4)</f>
        <v>15</v>
      </c>
      <c r="C506" s="48"/>
      <c r="D506" s="49"/>
      <c r="E506" s="37"/>
      <c r="F506" s="50"/>
      <c r="G506" s="51"/>
      <c r="H506" s="51"/>
      <c r="I506" s="52"/>
      <c r="J506" s="52"/>
      <c r="K506" s="27" t="str">
        <f>_xlfn.IFNA(VLOOKUP(E506,الاوردرات!$B$1:$C$600,2,0),"")</f>
        <v/>
      </c>
      <c r="L506" s="63"/>
      <c r="N506" s="22" t="str">
        <f t="shared" si="17"/>
        <v/>
      </c>
      <c r="O506" s="23" t="str">
        <f>_xlfn.IFNA((VLOOKUP(F506,help!$C$2:$F$12,4,0))*(N506*24),"")</f>
        <v/>
      </c>
      <c r="AP506" s="18">
        <f t="shared" si="16"/>
        <v>0</v>
      </c>
    </row>
    <row r="507" spans="2:42" ht="33" x14ac:dyDescent="0.2">
      <c r="B507" s="14">
        <f>COUNTIFS($E$3:E507,تقرير!$E$4)</f>
        <v>15</v>
      </c>
      <c r="C507" s="48"/>
      <c r="D507" s="49"/>
      <c r="E507" s="37"/>
      <c r="F507" s="50"/>
      <c r="G507" s="51"/>
      <c r="H507" s="51"/>
      <c r="I507" s="52"/>
      <c r="J507" s="52"/>
      <c r="K507" s="27" t="str">
        <f>_xlfn.IFNA(VLOOKUP(E507,الاوردرات!$B$1:$C$600,2,0),"")</f>
        <v/>
      </c>
      <c r="L507" s="63"/>
      <c r="N507" s="22" t="str">
        <f t="shared" si="17"/>
        <v/>
      </c>
      <c r="O507" s="23" t="str">
        <f>_xlfn.IFNA((VLOOKUP(F507,help!$C$2:$F$12,4,0))*(N507*24),"")</f>
        <v/>
      </c>
      <c r="AP507" s="18">
        <f t="shared" si="16"/>
        <v>0</v>
      </c>
    </row>
    <row r="508" spans="2:42" ht="33" x14ac:dyDescent="0.2">
      <c r="B508" s="14">
        <f>COUNTIFS($E$3:E508,تقرير!$E$4)</f>
        <v>15</v>
      </c>
      <c r="C508" s="48"/>
      <c r="D508" s="49"/>
      <c r="E508" s="37"/>
      <c r="F508" s="50"/>
      <c r="G508" s="51"/>
      <c r="H508" s="51"/>
      <c r="I508" s="52"/>
      <c r="J508" s="52"/>
      <c r="K508" s="27" t="str">
        <f>_xlfn.IFNA(VLOOKUP(E508,الاوردرات!$B$1:$C$600,2,0),"")</f>
        <v/>
      </c>
      <c r="L508" s="63"/>
      <c r="N508" s="22" t="str">
        <f t="shared" si="17"/>
        <v/>
      </c>
      <c r="O508" s="23" t="str">
        <f>_xlfn.IFNA((VLOOKUP(F508,help!$C$2:$F$12,4,0))*(N508*24),"")</f>
        <v/>
      </c>
      <c r="AP508" s="18">
        <f t="shared" si="16"/>
        <v>0</v>
      </c>
    </row>
    <row r="509" spans="2:42" ht="33" x14ac:dyDescent="0.2">
      <c r="B509" s="14">
        <f>COUNTIFS($E$3:E509,تقرير!$E$4)</f>
        <v>15</v>
      </c>
      <c r="C509" s="48"/>
      <c r="D509" s="49"/>
      <c r="E509" s="37"/>
      <c r="F509" s="50"/>
      <c r="G509" s="51"/>
      <c r="H509" s="51"/>
      <c r="I509" s="52"/>
      <c r="J509" s="52"/>
      <c r="K509" s="27" t="str">
        <f>_xlfn.IFNA(VLOOKUP(E509,الاوردرات!$B$1:$C$600,2,0),"")</f>
        <v/>
      </c>
      <c r="L509" s="63"/>
      <c r="N509" s="22" t="str">
        <f t="shared" si="17"/>
        <v/>
      </c>
      <c r="O509" s="23" t="str">
        <f>_xlfn.IFNA((VLOOKUP(F509,help!$C$2:$F$12,4,0))*(N509*24),"")</f>
        <v/>
      </c>
      <c r="AP509" s="18">
        <f t="shared" si="16"/>
        <v>0</v>
      </c>
    </row>
    <row r="510" spans="2:42" ht="33" x14ac:dyDescent="0.2">
      <c r="B510" s="14">
        <f>COUNTIFS($E$3:E510,تقرير!$E$4)</f>
        <v>15</v>
      </c>
      <c r="C510" s="48"/>
      <c r="D510" s="49"/>
      <c r="E510" s="37"/>
      <c r="F510" s="50"/>
      <c r="G510" s="51"/>
      <c r="H510" s="51"/>
      <c r="I510" s="52"/>
      <c r="J510" s="52"/>
      <c r="K510" s="27" t="str">
        <f>_xlfn.IFNA(VLOOKUP(E510,الاوردرات!$B$1:$C$600,2,0),"")</f>
        <v/>
      </c>
      <c r="L510" s="63"/>
      <c r="N510" s="22" t="str">
        <f t="shared" si="17"/>
        <v/>
      </c>
      <c r="O510" s="23" t="str">
        <f>_xlfn.IFNA((VLOOKUP(F510,help!$C$2:$F$12,4,0))*(N510*24),"")</f>
        <v/>
      </c>
      <c r="AP510" s="18">
        <f t="shared" si="16"/>
        <v>0</v>
      </c>
    </row>
    <row r="511" spans="2:42" ht="27.75" customHeight="1" x14ac:dyDescent="0.2">
      <c r="B511" s="14">
        <f>COUNTIFS($E$3:E511,تقرير!$E$4)</f>
        <v>15</v>
      </c>
      <c r="C511" s="48"/>
      <c r="D511" s="49"/>
      <c r="E511" s="37"/>
      <c r="F511" s="50"/>
      <c r="G511" s="51"/>
      <c r="H511" s="51"/>
      <c r="I511" s="52"/>
      <c r="J511" s="52"/>
      <c r="K511" s="27" t="str">
        <f>_xlfn.IFNA(VLOOKUP(E511,الاوردرات!$B$1:$C$600,2,0),"")</f>
        <v/>
      </c>
      <c r="L511" s="63"/>
      <c r="N511" s="22" t="str">
        <f t="shared" si="17"/>
        <v/>
      </c>
      <c r="O511" s="23" t="str">
        <f>_xlfn.IFNA((VLOOKUP(F511,help!$C$2:$F$12,4,0))*(N511*24),"")</f>
        <v/>
      </c>
      <c r="AP511" s="18">
        <f t="shared" si="16"/>
        <v>0</v>
      </c>
    </row>
    <row r="512" spans="2:42" ht="33" x14ac:dyDescent="0.2">
      <c r="B512" s="14">
        <f>COUNTIFS($E$3:E512,تقرير!$E$4)</f>
        <v>15</v>
      </c>
      <c r="C512" s="48"/>
      <c r="D512" s="49"/>
      <c r="E512" s="37"/>
      <c r="F512" s="50"/>
      <c r="G512" s="51"/>
      <c r="H512" s="51"/>
      <c r="I512" s="52"/>
      <c r="J512" s="52"/>
      <c r="K512" s="27" t="str">
        <f>_xlfn.IFNA(VLOOKUP(E512,الاوردرات!$B$1:$C$600,2,0),"")</f>
        <v/>
      </c>
      <c r="L512" s="63"/>
      <c r="N512" s="22" t="str">
        <f t="shared" si="17"/>
        <v/>
      </c>
      <c r="O512" s="23" t="str">
        <f>_xlfn.IFNA((VLOOKUP(F512,help!$C$2:$F$12,4,0))*(N512*24),"")</f>
        <v/>
      </c>
      <c r="AP512" s="18">
        <f t="shared" si="16"/>
        <v>0</v>
      </c>
    </row>
    <row r="513" spans="2:42" ht="33" x14ac:dyDescent="0.2">
      <c r="B513" s="14">
        <f>COUNTIFS($E$3:E513,تقرير!$E$4)</f>
        <v>15</v>
      </c>
      <c r="C513" s="48"/>
      <c r="D513" s="49"/>
      <c r="E513" s="37"/>
      <c r="F513" s="50"/>
      <c r="G513" s="51"/>
      <c r="H513" s="51"/>
      <c r="I513" s="52"/>
      <c r="J513" s="52"/>
      <c r="K513" s="27" t="str">
        <f>_xlfn.IFNA(VLOOKUP(E513,الاوردرات!$B$1:$C$600,2,0),"")</f>
        <v/>
      </c>
      <c r="L513" s="63"/>
      <c r="N513" s="22" t="str">
        <f t="shared" si="17"/>
        <v/>
      </c>
      <c r="O513" s="23" t="str">
        <f>_xlfn.IFNA((VLOOKUP(F513,help!$C$2:$F$12,4,0))*(N513*24),"")</f>
        <v/>
      </c>
      <c r="AP513" s="18">
        <f t="shared" si="16"/>
        <v>0</v>
      </c>
    </row>
    <row r="514" spans="2:42" ht="33" x14ac:dyDescent="0.2">
      <c r="B514" s="14">
        <f>COUNTIFS($E$3:E514,تقرير!$E$4)</f>
        <v>15</v>
      </c>
      <c r="C514" s="48"/>
      <c r="D514" s="49"/>
      <c r="E514" s="37"/>
      <c r="F514" s="50"/>
      <c r="G514" s="51"/>
      <c r="H514" s="51"/>
      <c r="I514" s="52"/>
      <c r="J514" s="52"/>
      <c r="K514" s="27" t="str">
        <f>_xlfn.IFNA(VLOOKUP(E514,الاوردرات!$B$1:$C$600,2,0),"")</f>
        <v/>
      </c>
      <c r="L514" s="63"/>
      <c r="N514" s="22" t="str">
        <f t="shared" si="17"/>
        <v/>
      </c>
      <c r="O514" s="23" t="str">
        <f>_xlfn.IFNA((VLOOKUP(F514,help!$C$2:$F$12,4,0))*(N514*24),"")</f>
        <v/>
      </c>
      <c r="AP514" s="18">
        <f t="shared" si="16"/>
        <v>0</v>
      </c>
    </row>
    <row r="515" spans="2:42" ht="33" x14ac:dyDescent="0.2">
      <c r="B515" s="14">
        <f>COUNTIFS($E$3:E515,تقرير!$E$4)</f>
        <v>15</v>
      </c>
      <c r="C515" s="48"/>
      <c r="D515" s="49"/>
      <c r="E515" s="37"/>
      <c r="F515" s="50"/>
      <c r="G515" s="51"/>
      <c r="H515" s="51"/>
      <c r="I515" s="52"/>
      <c r="J515" s="52"/>
      <c r="K515" s="27" t="str">
        <f>_xlfn.IFNA(VLOOKUP(E515,الاوردرات!$B$1:$C$600,2,0),"")</f>
        <v/>
      </c>
      <c r="L515" s="63"/>
      <c r="N515" s="22" t="str">
        <f t="shared" si="17"/>
        <v/>
      </c>
      <c r="O515" s="23" t="str">
        <f>_xlfn.IFNA((VLOOKUP(F515,help!$C$2:$F$12,4,0))*(N515*24),"")</f>
        <v/>
      </c>
      <c r="AP515" s="18">
        <f t="shared" si="16"/>
        <v>0</v>
      </c>
    </row>
    <row r="516" spans="2:42" ht="33" x14ac:dyDescent="0.2">
      <c r="B516" s="14">
        <f>COUNTIFS($E$3:E516,تقرير!$E$4)</f>
        <v>15</v>
      </c>
      <c r="C516" s="48"/>
      <c r="D516" s="49"/>
      <c r="E516" s="37"/>
      <c r="F516" s="50"/>
      <c r="G516" s="51"/>
      <c r="H516" s="51"/>
      <c r="I516" s="52"/>
      <c r="J516" s="52"/>
      <c r="K516" s="27" t="str">
        <f>_xlfn.IFNA(VLOOKUP(E516,الاوردرات!$B$1:$C$600,2,0),"")</f>
        <v/>
      </c>
      <c r="L516" s="63"/>
      <c r="N516" s="22" t="str">
        <f t="shared" si="17"/>
        <v/>
      </c>
      <c r="O516" s="23" t="str">
        <f>_xlfn.IFNA((VLOOKUP(F516,help!$C$2:$F$12,4,0))*(N516*24),"")</f>
        <v/>
      </c>
      <c r="AP516" s="18">
        <f t="shared" ref="AP516:AP579" si="18">D516</f>
        <v>0</v>
      </c>
    </row>
    <row r="517" spans="2:42" ht="33" x14ac:dyDescent="0.2">
      <c r="B517" s="14">
        <f>COUNTIFS($E$3:E517,تقرير!$E$4)</f>
        <v>15</v>
      </c>
      <c r="C517" s="48"/>
      <c r="D517" s="49"/>
      <c r="E517" s="48"/>
      <c r="F517" s="50"/>
      <c r="G517" s="51"/>
      <c r="H517" s="51"/>
      <c r="I517" s="52"/>
      <c r="J517" s="52"/>
      <c r="K517" s="27" t="str">
        <f>_xlfn.IFNA(VLOOKUP(E517,الاوردرات!$B$1:$C$600,2,0),"")</f>
        <v/>
      </c>
      <c r="L517" s="63"/>
      <c r="N517" s="22" t="str">
        <f t="shared" si="17"/>
        <v/>
      </c>
      <c r="O517" s="23" t="str">
        <f>_xlfn.IFNA((VLOOKUP(F517,help!$C$2:$F$12,4,0))*(N517*24),"")</f>
        <v/>
      </c>
      <c r="AP517" s="18">
        <f t="shared" si="18"/>
        <v>0</v>
      </c>
    </row>
    <row r="518" spans="2:42" ht="33" x14ac:dyDescent="0.2">
      <c r="B518" s="14">
        <f>COUNTIFS($E$3:E518,تقرير!$E$4)</f>
        <v>15</v>
      </c>
      <c r="C518" s="48"/>
      <c r="D518" s="49"/>
      <c r="E518" s="48"/>
      <c r="F518" s="50"/>
      <c r="G518" s="51"/>
      <c r="H518" s="51"/>
      <c r="I518" s="52"/>
      <c r="J518" s="52"/>
      <c r="K518" s="27" t="str">
        <f>_xlfn.IFNA(VLOOKUP(E518,الاوردرات!$B$1:$C$600,2,0),"")</f>
        <v/>
      </c>
      <c r="L518" s="63"/>
      <c r="N518" s="22" t="str">
        <f t="shared" si="17"/>
        <v/>
      </c>
      <c r="O518" s="23" t="str">
        <f>_xlfn.IFNA((VLOOKUP(F518,help!$C$2:$F$12,4,0))*(N518*24),"")</f>
        <v/>
      </c>
      <c r="AP518" s="18">
        <f t="shared" si="18"/>
        <v>0</v>
      </c>
    </row>
    <row r="519" spans="2:42" ht="33" x14ac:dyDescent="0.2">
      <c r="B519" s="14">
        <f>COUNTIFS($E$3:E519,تقرير!$E$4)</f>
        <v>15</v>
      </c>
      <c r="C519" s="48"/>
      <c r="D519" s="49"/>
      <c r="E519" s="48"/>
      <c r="F519" s="50"/>
      <c r="G519" s="51"/>
      <c r="H519" s="51"/>
      <c r="I519" s="52"/>
      <c r="J519" s="52"/>
      <c r="K519" s="27" t="str">
        <f>_xlfn.IFNA(VLOOKUP(E519,الاوردرات!$B$1:$C$600,2,0),"")</f>
        <v/>
      </c>
      <c r="L519" s="63"/>
      <c r="N519" s="22" t="str">
        <f t="shared" si="17"/>
        <v/>
      </c>
      <c r="O519" s="23" t="str">
        <f>_xlfn.IFNA((VLOOKUP(F519,help!$C$2:$F$12,4,0))*(N519*24),"")</f>
        <v/>
      </c>
      <c r="AP519" s="18">
        <f t="shared" si="18"/>
        <v>0</v>
      </c>
    </row>
    <row r="520" spans="2:42" ht="33" x14ac:dyDescent="0.2">
      <c r="B520" s="14">
        <f>COUNTIFS($E$3:E520,تقرير!$E$4)</f>
        <v>15</v>
      </c>
      <c r="C520" s="48"/>
      <c r="D520" s="49"/>
      <c r="E520" s="48"/>
      <c r="F520" s="50"/>
      <c r="G520" s="51"/>
      <c r="H520" s="51"/>
      <c r="I520" s="52"/>
      <c r="J520" s="52"/>
      <c r="K520" s="27" t="str">
        <f>_xlfn.IFNA(VLOOKUP(E520,الاوردرات!$B$1:$C$600,2,0),"")</f>
        <v/>
      </c>
      <c r="L520" s="63"/>
      <c r="N520" s="22" t="str">
        <f t="shared" si="17"/>
        <v/>
      </c>
      <c r="O520" s="23" t="str">
        <f>_xlfn.IFNA((VLOOKUP(F520,help!$C$2:$F$12,4,0))*(N520*24),"")</f>
        <v/>
      </c>
      <c r="AP520" s="18">
        <f t="shared" si="18"/>
        <v>0</v>
      </c>
    </row>
    <row r="521" spans="2:42" ht="33" x14ac:dyDescent="0.2">
      <c r="B521" s="14">
        <f>COUNTIFS($E$3:E521,تقرير!$E$4)</f>
        <v>15</v>
      </c>
      <c r="C521" s="48"/>
      <c r="D521" s="49"/>
      <c r="E521" s="48"/>
      <c r="F521" s="50"/>
      <c r="G521" s="51"/>
      <c r="H521" s="51"/>
      <c r="I521" s="52"/>
      <c r="J521" s="52"/>
      <c r="K521" s="27" t="str">
        <f>_xlfn.IFNA(VLOOKUP(E521,الاوردرات!$B$1:$C$600,2,0),"")</f>
        <v/>
      </c>
      <c r="L521" s="63"/>
      <c r="N521" s="22" t="str">
        <f t="shared" si="17"/>
        <v/>
      </c>
      <c r="O521" s="23" t="str">
        <f>_xlfn.IFNA((VLOOKUP(F521,help!$C$2:$F$12,4,0))*(N521*24),"")</f>
        <v/>
      </c>
      <c r="AP521" s="18">
        <f t="shared" si="18"/>
        <v>0</v>
      </c>
    </row>
    <row r="522" spans="2:42" ht="33" x14ac:dyDescent="0.2">
      <c r="B522" s="14">
        <f>COUNTIFS($E$3:E522,تقرير!$E$4)</f>
        <v>15</v>
      </c>
      <c r="C522" s="48"/>
      <c r="D522" s="49"/>
      <c r="E522" s="48"/>
      <c r="F522" s="50"/>
      <c r="G522" s="51"/>
      <c r="H522" s="51"/>
      <c r="I522" s="52"/>
      <c r="J522" s="52"/>
      <c r="K522" s="27" t="str">
        <f>_xlfn.IFNA(VLOOKUP(E522,الاوردرات!$B$1:$C$600,2,0),"")</f>
        <v/>
      </c>
      <c r="L522" s="63"/>
      <c r="N522" s="22" t="str">
        <f t="shared" si="17"/>
        <v/>
      </c>
      <c r="O522" s="23" t="str">
        <f>_xlfn.IFNA((VLOOKUP(F522,help!$C$2:$F$12,4,0))*(N522*24),"")</f>
        <v/>
      </c>
      <c r="AP522" s="18">
        <f t="shared" si="18"/>
        <v>0</v>
      </c>
    </row>
    <row r="523" spans="2:42" ht="33" x14ac:dyDescent="0.2">
      <c r="B523" s="14">
        <f>COUNTIFS($E$3:E523,تقرير!$E$4)</f>
        <v>15</v>
      </c>
      <c r="C523" s="48"/>
      <c r="D523" s="49"/>
      <c r="E523" s="48"/>
      <c r="F523" s="50"/>
      <c r="G523" s="51"/>
      <c r="H523" s="51"/>
      <c r="I523" s="52"/>
      <c r="J523" s="52"/>
      <c r="K523" s="27" t="str">
        <f>_xlfn.IFNA(VLOOKUP(E523,الاوردرات!$B$1:$C$600,2,0),"")</f>
        <v/>
      </c>
      <c r="L523" s="63"/>
      <c r="N523" s="22" t="str">
        <f t="shared" si="17"/>
        <v/>
      </c>
      <c r="O523" s="23" t="str">
        <f>_xlfn.IFNA((VLOOKUP(F523,help!$C$2:$F$12,4,0))*(N523*24),"")</f>
        <v/>
      </c>
      <c r="AP523" s="18">
        <f t="shared" si="18"/>
        <v>0</v>
      </c>
    </row>
    <row r="524" spans="2:42" ht="33" x14ac:dyDescent="0.2">
      <c r="B524" s="14">
        <f>COUNTIFS($E$3:E524,تقرير!$E$4)</f>
        <v>15</v>
      </c>
      <c r="C524" s="48"/>
      <c r="D524" s="49"/>
      <c r="E524" s="48"/>
      <c r="F524" s="50"/>
      <c r="G524" s="51"/>
      <c r="H524" s="51"/>
      <c r="I524" s="52"/>
      <c r="J524" s="52"/>
      <c r="K524" s="27" t="str">
        <f>_xlfn.IFNA(VLOOKUP(E524,الاوردرات!$B$1:$C$600,2,0),"")</f>
        <v/>
      </c>
      <c r="L524" s="63"/>
      <c r="N524" s="22" t="str">
        <f t="shared" si="17"/>
        <v/>
      </c>
      <c r="O524" s="23" t="str">
        <f>_xlfn.IFNA((VLOOKUP(F524,help!$C$2:$F$12,4,0))*(N524*24),"")</f>
        <v/>
      </c>
      <c r="AP524" s="18">
        <f t="shared" si="18"/>
        <v>0</v>
      </c>
    </row>
    <row r="525" spans="2:42" ht="33" x14ac:dyDescent="0.2">
      <c r="B525" s="14">
        <f>COUNTIFS($E$3:E525,تقرير!$E$4)</f>
        <v>15</v>
      </c>
      <c r="C525" s="48"/>
      <c r="D525" s="49"/>
      <c r="E525" s="48"/>
      <c r="F525" s="50"/>
      <c r="G525" s="51"/>
      <c r="H525" s="51"/>
      <c r="I525" s="52"/>
      <c r="J525" s="52"/>
      <c r="K525" s="27" t="str">
        <f>_xlfn.IFNA(VLOOKUP(E525,الاوردرات!$B$1:$C$600,2,0),"")</f>
        <v/>
      </c>
      <c r="L525" s="63"/>
      <c r="N525" s="22" t="str">
        <f t="shared" si="17"/>
        <v/>
      </c>
      <c r="O525" s="23" t="str">
        <f>_xlfn.IFNA((VLOOKUP(F525,help!$C$2:$F$12,4,0))*(N525*24),"")</f>
        <v/>
      </c>
      <c r="AP525" s="18">
        <f t="shared" si="18"/>
        <v>0</v>
      </c>
    </row>
    <row r="526" spans="2:42" ht="33" x14ac:dyDescent="0.2">
      <c r="B526" s="14">
        <f>COUNTIFS($E$3:E526,تقرير!$E$4)</f>
        <v>15</v>
      </c>
      <c r="C526" s="48"/>
      <c r="D526" s="49"/>
      <c r="E526" s="48"/>
      <c r="F526" s="50"/>
      <c r="G526" s="51"/>
      <c r="H526" s="51"/>
      <c r="I526" s="52"/>
      <c r="J526" s="52"/>
      <c r="K526" s="27" t="str">
        <f>_xlfn.IFNA(VLOOKUP(E526,الاوردرات!$B$1:$C$600,2,0),"")</f>
        <v/>
      </c>
      <c r="L526" s="63"/>
      <c r="N526" s="22" t="str">
        <f t="shared" si="17"/>
        <v/>
      </c>
      <c r="O526" s="23" t="str">
        <f>_xlfn.IFNA((VLOOKUP(F526,help!$C$2:$F$12,4,0))*(N526*24),"")</f>
        <v/>
      </c>
      <c r="AP526" s="18">
        <f t="shared" si="18"/>
        <v>0</v>
      </c>
    </row>
    <row r="527" spans="2:42" ht="33" x14ac:dyDescent="0.2">
      <c r="B527" s="14">
        <f>COUNTIFS($E$3:E527,تقرير!$E$4)</f>
        <v>15</v>
      </c>
      <c r="C527" s="48"/>
      <c r="D527" s="49"/>
      <c r="E527" s="48"/>
      <c r="F527" s="50"/>
      <c r="G527" s="51"/>
      <c r="H527" s="51"/>
      <c r="I527" s="52"/>
      <c r="J527" s="52"/>
      <c r="K527" s="27" t="str">
        <f>_xlfn.IFNA(VLOOKUP(E527,الاوردرات!$B$1:$C$600,2,0),"")</f>
        <v/>
      </c>
      <c r="L527" s="63"/>
      <c r="N527" s="22" t="str">
        <f t="shared" si="17"/>
        <v/>
      </c>
      <c r="O527" s="23" t="str">
        <f>_xlfn.IFNA((VLOOKUP(F527,help!$C$2:$F$12,4,0))*(N527*24),"")</f>
        <v/>
      </c>
      <c r="AP527" s="18">
        <f t="shared" si="18"/>
        <v>0</v>
      </c>
    </row>
    <row r="528" spans="2:42" ht="33" x14ac:dyDescent="0.2">
      <c r="B528" s="14">
        <f>COUNTIFS($E$3:E528,تقرير!$E$4)</f>
        <v>15</v>
      </c>
      <c r="C528" s="48"/>
      <c r="D528" s="49"/>
      <c r="E528" s="48"/>
      <c r="F528" s="50"/>
      <c r="G528" s="51"/>
      <c r="H528" s="51"/>
      <c r="I528" s="52"/>
      <c r="J528" s="52"/>
      <c r="K528" s="27" t="str">
        <f>_xlfn.IFNA(VLOOKUP(E528,الاوردرات!$B$1:$C$600,2,0),"")</f>
        <v/>
      </c>
      <c r="L528" s="63"/>
      <c r="N528" s="22" t="str">
        <f t="shared" si="17"/>
        <v/>
      </c>
      <c r="O528" s="23" t="str">
        <f>_xlfn.IFNA((VLOOKUP(F528,help!$C$2:$F$12,4,0))*(N528*24),"")</f>
        <v/>
      </c>
      <c r="AP528" s="18">
        <f t="shared" si="18"/>
        <v>0</v>
      </c>
    </row>
    <row r="529" spans="2:42" ht="33" x14ac:dyDescent="0.2">
      <c r="B529" s="14">
        <f>COUNTIFS($E$3:E529,تقرير!$E$4)</f>
        <v>15</v>
      </c>
      <c r="C529" s="48"/>
      <c r="D529" s="49"/>
      <c r="E529" s="48"/>
      <c r="F529" s="50"/>
      <c r="G529" s="51"/>
      <c r="H529" s="51"/>
      <c r="I529" s="52"/>
      <c r="J529" s="52"/>
      <c r="K529" s="27" t="str">
        <f>_xlfn.IFNA(VLOOKUP(E529,الاوردرات!$B$1:$C$600,2,0),"")</f>
        <v/>
      </c>
      <c r="L529" s="63"/>
      <c r="N529" s="22" t="str">
        <f t="shared" si="17"/>
        <v/>
      </c>
      <c r="O529" s="23" t="str">
        <f>_xlfn.IFNA((VLOOKUP(F529,help!$C$2:$F$12,4,0))*(N529*24),"")</f>
        <v/>
      </c>
      <c r="AP529" s="18">
        <f t="shared" si="18"/>
        <v>0</v>
      </c>
    </row>
    <row r="530" spans="2:42" ht="33" x14ac:dyDescent="0.2">
      <c r="B530" s="14">
        <f>COUNTIFS($E$3:E530,تقرير!$E$4)</f>
        <v>15</v>
      </c>
      <c r="C530" s="48"/>
      <c r="D530" s="49"/>
      <c r="E530" s="48"/>
      <c r="F530" s="50"/>
      <c r="G530" s="51"/>
      <c r="H530" s="51"/>
      <c r="I530" s="52"/>
      <c r="J530" s="52"/>
      <c r="K530" s="27" t="str">
        <f>_xlfn.IFNA(VLOOKUP(E530,الاوردرات!$B$1:$C$600,2,0),"")</f>
        <v/>
      </c>
      <c r="L530" s="63"/>
      <c r="N530" s="22" t="str">
        <f t="shared" si="17"/>
        <v/>
      </c>
      <c r="O530" s="23" t="str">
        <f>_xlfn.IFNA((VLOOKUP(F530,help!$C$2:$F$12,4,0))*(N530*24),"")</f>
        <v/>
      </c>
      <c r="AP530" s="18">
        <f t="shared" si="18"/>
        <v>0</v>
      </c>
    </row>
    <row r="531" spans="2:42" ht="33" x14ac:dyDescent="0.2">
      <c r="B531" s="14">
        <f>COUNTIFS($E$3:E531,تقرير!$E$4)</f>
        <v>15</v>
      </c>
      <c r="C531" s="48"/>
      <c r="D531" s="49"/>
      <c r="E531" s="48"/>
      <c r="F531" s="50"/>
      <c r="G531" s="51"/>
      <c r="H531" s="51"/>
      <c r="I531" s="52"/>
      <c r="J531" s="52"/>
      <c r="K531" s="27" t="str">
        <f>_xlfn.IFNA(VLOOKUP(E531,الاوردرات!$B$1:$C$600,2,0),"")</f>
        <v/>
      </c>
      <c r="L531" s="63"/>
      <c r="N531" s="22" t="str">
        <f t="shared" si="17"/>
        <v/>
      </c>
      <c r="O531" s="23" t="str">
        <f>_xlfn.IFNA((VLOOKUP(F531,help!$C$2:$F$12,4,0))*(N531*24),"")</f>
        <v/>
      </c>
      <c r="AP531" s="18">
        <f t="shared" si="18"/>
        <v>0</v>
      </c>
    </row>
    <row r="532" spans="2:42" ht="33" x14ac:dyDescent="0.2">
      <c r="B532" s="14">
        <f>COUNTIFS($E$3:E532,تقرير!$E$4)</f>
        <v>15</v>
      </c>
      <c r="C532" s="48"/>
      <c r="D532" s="49"/>
      <c r="E532" s="48"/>
      <c r="F532" s="50"/>
      <c r="G532" s="51"/>
      <c r="H532" s="51"/>
      <c r="I532" s="52"/>
      <c r="J532" s="52"/>
      <c r="K532" s="27" t="str">
        <f>_xlfn.IFNA(VLOOKUP(E532,الاوردرات!$B$1:$C$600,2,0),"")</f>
        <v/>
      </c>
      <c r="L532" s="63"/>
      <c r="N532" s="22" t="str">
        <f t="shared" si="17"/>
        <v/>
      </c>
      <c r="O532" s="23" t="str">
        <f>_xlfn.IFNA((VLOOKUP(F532,help!$C$2:$F$12,4,0))*(N532*24),"")</f>
        <v/>
      </c>
      <c r="AP532" s="18">
        <f t="shared" si="18"/>
        <v>0</v>
      </c>
    </row>
    <row r="533" spans="2:42" ht="33" x14ac:dyDescent="0.2">
      <c r="B533" s="14">
        <f>COUNTIFS($E$3:E533,تقرير!$E$4)</f>
        <v>15</v>
      </c>
      <c r="C533" s="48"/>
      <c r="D533" s="49"/>
      <c r="E533" s="48"/>
      <c r="F533" s="50"/>
      <c r="G533" s="51"/>
      <c r="H533" s="51"/>
      <c r="I533" s="52"/>
      <c r="J533" s="52"/>
      <c r="K533" s="27" t="str">
        <f>_xlfn.IFNA(VLOOKUP(E533,الاوردرات!$B$1:$C$600,2,0),"")</f>
        <v/>
      </c>
      <c r="L533" s="63"/>
      <c r="N533" s="22" t="str">
        <f t="shared" si="17"/>
        <v/>
      </c>
      <c r="O533" s="23" t="str">
        <f>_xlfn.IFNA((VLOOKUP(F533,help!$C$2:$F$12,4,0))*(N533*24),"")</f>
        <v/>
      </c>
      <c r="AP533" s="18">
        <f t="shared" si="18"/>
        <v>0</v>
      </c>
    </row>
    <row r="534" spans="2:42" ht="33" x14ac:dyDescent="0.2">
      <c r="B534" s="14">
        <f>COUNTIFS($E$3:E534,تقرير!$E$4)</f>
        <v>15</v>
      </c>
      <c r="C534" s="48"/>
      <c r="D534" s="49"/>
      <c r="E534" s="48"/>
      <c r="F534" s="50"/>
      <c r="G534" s="51"/>
      <c r="H534" s="51"/>
      <c r="I534" s="52"/>
      <c r="J534" s="52"/>
      <c r="K534" s="27" t="str">
        <f>_xlfn.IFNA(VLOOKUP(E534,الاوردرات!$B$1:$C$600,2,0),"")</f>
        <v/>
      </c>
      <c r="L534" s="63"/>
      <c r="N534" s="22" t="str">
        <f t="shared" si="17"/>
        <v/>
      </c>
      <c r="O534" s="23" t="str">
        <f>_xlfn.IFNA((VLOOKUP(F534,help!$C$2:$F$12,4,0))*(N534*24),"")</f>
        <v/>
      </c>
      <c r="AP534" s="18">
        <f t="shared" si="18"/>
        <v>0</v>
      </c>
    </row>
    <row r="535" spans="2:42" ht="33" x14ac:dyDescent="0.2">
      <c r="B535" s="14">
        <f>COUNTIFS($E$3:E535,تقرير!$E$4)</f>
        <v>15</v>
      </c>
      <c r="C535" s="48"/>
      <c r="D535" s="49"/>
      <c r="E535" s="48"/>
      <c r="F535" s="50"/>
      <c r="G535" s="51"/>
      <c r="H535" s="51"/>
      <c r="I535" s="52"/>
      <c r="J535" s="52"/>
      <c r="K535" s="27" t="str">
        <f>_xlfn.IFNA(VLOOKUP(E535,الاوردرات!$B$1:$C$600,2,0),"")</f>
        <v/>
      </c>
      <c r="L535" s="63"/>
      <c r="N535" s="22" t="str">
        <f t="shared" si="17"/>
        <v/>
      </c>
      <c r="O535" s="23" t="str">
        <f>_xlfn.IFNA((VLOOKUP(F535,help!$C$2:$F$12,4,0))*(N535*24),"")</f>
        <v/>
      </c>
      <c r="AP535" s="18">
        <f t="shared" si="18"/>
        <v>0</v>
      </c>
    </row>
    <row r="536" spans="2:42" ht="33" x14ac:dyDescent="0.2">
      <c r="B536" s="14">
        <f>COUNTIFS($E$3:E536,تقرير!$E$4)</f>
        <v>15</v>
      </c>
      <c r="C536" s="48"/>
      <c r="D536" s="49"/>
      <c r="E536" s="48"/>
      <c r="F536" s="50"/>
      <c r="G536" s="51"/>
      <c r="H536" s="51"/>
      <c r="I536" s="52"/>
      <c r="J536" s="52"/>
      <c r="K536" s="27" t="str">
        <f>_xlfn.IFNA(VLOOKUP(E536,الاوردرات!$B$1:$C$600,2,0),"")</f>
        <v/>
      </c>
      <c r="L536" s="63"/>
      <c r="N536" s="22" t="str">
        <f t="shared" si="17"/>
        <v/>
      </c>
      <c r="O536" s="23" t="str">
        <f>_xlfn.IFNA((VLOOKUP(F536,help!$C$2:$F$12,4,0))*(N536*24),"")</f>
        <v/>
      </c>
      <c r="AP536" s="18">
        <f t="shared" si="18"/>
        <v>0</v>
      </c>
    </row>
    <row r="537" spans="2:42" ht="33" x14ac:dyDescent="0.2">
      <c r="B537" s="14">
        <f>COUNTIFS($E$3:E537,تقرير!$E$4)</f>
        <v>15</v>
      </c>
      <c r="C537" s="48"/>
      <c r="D537" s="49"/>
      <c r="E537" s="48"/>
      <c r="F537" s="50"/>
      <c r="G537" s="51"/>
      <c r="H537" s="51"/>
      <c r="I537" s="52"/>
      <c r="J537" s="52"/>
      <c r="K537" s="27" t="str">
        <f>_xlfn.IFNA(VLOOKUP(E537,الاوردرات!$B$1:$C$600,2,0),"")</f>
        <v/>
      </c>
      <c r="L537" s="63"/>
      <c r="N537" s="22" t="str">
        <f t="shared" si="17"/>
        <v/>
      </c>
      <c r="O537" s="23" t="str">
        <f>_xlfn.IFNA((VLOOKUP(F537,help!$C$2:$F$12,4,0))*(N537*24),"")</f>
        <v/>
      </c>
      <c r="AP537" s="18">
        <f t="shared" si="18"/>
        <v>0</v>
      </c>
    </row>
    <row r="538" spans="2:42" ht="33" x14ac:dyDescent="0.2">
      <c r="B538" s="14">
        <f>COUNTIFS($E$3:E538,تقرير!$E$4)</f>
        <v>15</v>
      </c>
      <c r="C538" s="48"/>
      <c r="D538" s="49"/>
      <c r="E538" s="48"/>
      <c r="F538" s="50"/>
      <c r="G538" s="51"/>
      <c r="H538" s="51"/>
      <c r="I538" s="52"/>
      <c r="J538" s="52"/>
      <c r="K538" s="27" t="str">
        <f>_xlfn.IFNA(VLOOKUP(E538,الاوردرات!$B$1:$C$600,2,0),"")</f>
        <v/>
      </c>
      <c r="L538" s="63"/>
      <c r="N538" s="22" t="str">
        <f t="shared" si="17"/>
        <v/>
      </c>
      <c r="O538" s="23" t="str">
        <f>_xlfn.IFNA((VLOOKUP(F538,help!$C$2:$F$12,4,0))*(N538*24),"")</f>
        <v/>
      </c>
      <c r="AP538" s="18">
        <f t="shared" si="18"/>
        <v>0</v>
      </c>
    </row>
    <row r="539" spans="2:42" ht="33" x14ac:dyDescent="0.2">
      <c r="B539" s="14">
        <f>COUNTIFS($E$3:E539,تقرير!$E$4)</f>
        <v>15</v>
      </c>
      <c r="C539" s="48"/>
      <c r="D539" s="49"/>
      <c r="E539" s="48"/>
      <c r="F539" s="50"/>
      <c r="G539" s="51"/>
      <c r="H539" s="51"/>
      <c r="I539" s="52"/>
      <c r="J539" s="52"/>
      <c r="K539" s="27" t="str">
        <f>_xlfn.IFNA(VLOOKUP(E539,الاوردرات!$B$1:$C$600,2,0),"")</f>
        <v/>
      </c>
      <c r="L539" s="63"/>
      <c r="N539" s="22" t="str">
        <f t="shared" si="17"/>
        <v/>
      </c>
      <c r="O539" s="23" t="str">
        <f>_xlfn.IFNA((VLOOKUP(F539,help!$C$2:$F$12,4,0))*(N539*24),"")</f>
        <v/>
      </c>
      <c r="AP539" s="18">
        <f t="shared" si="18"/>
        <v>0</v>
      </c>
    </row>
    <row r="540" spans="2:42" ht="33" x14ac:dyDescent="0.2">
      <c r="B540" s="14">
        <f>COUNTIFS($E$3:E540,تقرير!$E$4)</f>
        <v>15</v>
      </c>
      <c r="C540" s="48"/>
      <c r="D540" s="49"/>
      <c r="E540" s="48"/>
      <c r="F540" s="50"/>
      <c r="G540" s="51"/>
      <c r="H540" s="51"/>
      <c r="I540" s="52"/>
      <c r="J540" s="52"/>
      <c r="K540" s="27" t="str">
        <f>_xlfn.IFNA(VLOOKUP(E540,الاوردرات!$B$1:$C$600,2,0),"")</f>
        <v/>
      </c>
      <c r="L540" s="63"/>
      <c r="N540" s="22" t="str">
        <f t="shared" si="17"/>
        <v/>
      </c>
      <c r="O540" s="23" t="str">
        <f>_xlfn.IFNA((VLOOKUP(F540,help!$C$2:$F$12,4,0))*(N540*24),"")</f>
        <v/>
      </c>
      <c r="AP540" s="18">
        <f t="shared" si="18"/>
        <v>0</v>
      </c>
    </row>
    <row r="541" spans="2:42" ht="33" x14ac:dyDescent="0.2">
      <c r="B541" s="14">
        <f>COUNTIFS($E$3:E541,تقرير!$E$4)</f>
        <v>15</v>
      </c>
      <c r="C541" s="48"/>
      <c r="D541" s="49"/>
      <c r="E541" s="48"/>
      <c r="F541" s="50"/>
      <c r="G541" s="51"/>
      <c r="H541" s="51"/>
      <c r="I541" s="52"/>
      <c r="J541" s="52"/>
      <c r="K541" s="27" t="str">
        <f>_xlfn.IFNA(VLOOKUP(E541,الاوردرات!$B$1:$C$600,2,0),"")</f>
        <v/>
      </c>
      <c r="L541" s="63"/>
      <c r="N541" s="22" t="str">
        <f t="shared" si="17"/>
        <v/>
      </c>
      <c r="O541" s="23" t="str">
        <f>_xlfn.IFNA((VLOOKUP(F541,help!$C$2:$F$12,4,0))*(N541*24),"")</f>
        <v/>
      </c>
      <c r="AP541" s="18">
        <f t="shared" si="18"/>
        <v>0</v>
      </c>
    </row>
    <row r="542" spans="2:42" ht="33" x14ac:dyDescent="0.2">
      <c r="B542" s="14">
        <f>COUNTIFS($E$3:E542,تقرير!$E$4)</f>
        <v>15</v>
      </c>
      <c r="C542" s="48"/>
      <c r="D542" s="49"/>
      <c r="E542" s="48"/>
      <c r="F542" s="50"/>
      <c r="G542" s="51"/>
      <c r="H542" s="51"/>
      <c r="I542" s="52"/>
      <c r="J542" s="52"/>
      <c r="K542" s="27" t="str">
        <f>_xlfn.IFNA(VLOOKUP(E542,الاوردرات!$B$1:$C$600,2,0),"")</f>
        <v/>
      </c>
      <c r="L542" s="63"/>
      <c r="N542" s="22" t="str">
        <f t="shared" si="17"/>
        <v/>
      </c>
      <c r="O542" s="23" t="str">
        <f>_xlfn.IFNA((VLOOKUP(F542,help!$C$2:$F$12,4,0))*(N542*24),"")</f>
        <v/>
      </c>
      <c r="AP542" s="18">
        <f t="shared" si="18"/>
        <v>0</v>
      </c>
    </row>
    <row r="543" spans="2:42" ht="33" x14ac:dyDescent="0.2">
      <c r="B543" s="14">
        <f>COUNTIFS($E$3:E543,تقرير!$E$4)</f>
        <v>15</v>
      </c>
      <c r="C543" s="48"/>
      <c r="D543" s="49"/>
      <c r="E543" s="48"/>
      <c r="F543" s="50"/>
      <c r="G543" s="51"/>
      <c r="H543" s="51"/>
      <c r="I543" s="52"/>
      <c r="J543" s="52"/>
      <c r="K543" s="27" t="str">
        <f>_xlfn.IFNA(VLOOKUP(E543,الاوردرات!$B$1:$C$600,2,0),"")</f>
        <v/>
      </c>
      <c r="L543" s="63"/>
      <c r="N543" s="22" t="str">
        <f t="shared" si="17"/>
        <v/>
      </c>
      <c r="O543" s="23" t="str">
        <f>_xlfn.IFNA((VLOOKUP(F543,help!$C$2:$F$12,4,0))*(N543*24),"")</f>
        <v/>
      </c>
      <c r="AP543" s="18">
        <f t="shared" si="18"/>
        <v>0</v>
      </c>
    </row>
    <row r="544" spans="2:42" ht="33" x14ac:dyDescent="0.2">
      <c r="B544" s="14">
        <f>COUNTIFS($E$3:E544,تقرير!$E$4)</f>
        <v>15</v>
      </c>
      <c r="C544" s="48"/>
      <c r="D544" s="49"/>
      <c r="E544" s="48"/>
      <c r="F544" s="50"/>
      <c r="G544" s="51"/>
      <c r="H544" s="51"/>
      <c r="I544" s="52"/>
      <c r="J544" s="52"/>
      <c r="K544" s="27" t="str">
        <f>_xlfn.IFNA(VLOOKUP(E544,الاوردرات!$B$1:$C$600,2,0),"")</f>
        <v/>
      </c>
      <c r="L544" s="63"/>
      <c r="N544" s="22" t="str">
        <f t="shared" si="17"/>
        <v/>
      </c>
      <c r="O544" s="23" t="str">
        <f>_xlfn.IFNA((VLOOKUP(F544,help!$C$2:$F$12,4,0))*(N544*24),"")</f>
        <v/>
      </c>
      <c r="AP544" s="18">
        <f t="shared" si="18"/>
        <v>0</v>
      </c>
    </row>
    <row r="545" spans="2:42" ht="33" x14ac:dyDescent="0.2">
      <c r="B545" s="14">
        <f>COUNTIFS($E$3:E545,تقرير!$E$4)</f>
        <v>15</v>
      </c>
      <c r="C545" s="48"/>
      <c r="D545" s="49"/>
      <c r="E545" s="48"/>
      <c r="F545" s="50"/>
      <c r="G545" s="51"/>
      <c r="H545" s="51"/>
      <c r="I545" s="52"/>
      <c r="J545" s="52"/>
      <c r="K545" s="27" t="str">
        <f>_xlfn.IFNA(VLOOKUP(E545,الاوردرات!$B$1:$C$600,2,0),"")</f>
        <v/>
      </c>
      <c r="L545" s="63"/>
      <c r="N545" s="22" t="str">
        <f t="shared" si="17"/>
        <v/>
      </c>
      <c r="O545" s="23" t="str">
        <f>_xlfn.IFNA((VLOOKUP(F545,help!$C$2:$F$12,4,0))*(N545*24),"")</f>
        <v/>
      </c>
      <c r="AP545" s="18">
        <f t="shared" si="18"/>
        <v>0</v>
      </c>
    </row>
    <row r="546" spans="2:42" ht="33" x14ac:dyDescent="0.2">
      <c r="B546" s="14">
        <f>COUNTIFS($E$3:E546,تقرير!$E$4)</f>
        <v>15</v>
      </c>
      <c r="C546" s="48"/>
      <c r="D546" s="49"/>
      <c r="E546" s="48"/>
      <c r="F546" s="50"/>
      <c r="G546" s="51"/>
      <c r="H546" s="51"/>
      <c r="I546" s="52"/>
      <c r="J546" s="52"/>
      <c r="K546" s="27" t="str">
        <f>_xlfn.IFNA(VLOOKUP(E546,الاوردرات!$B$1:$C$600,2,0),"")</f>
        <v/>
      </c>
      <c r="L546" s="63"/>
      <c r="N546" s="22" t="str">
        <f t="shared" si="17"/>
        <v/>
      </c>
      <c r="O546" s="23" t="str">
        <f>_xlfn.IFNA((VLOOKUP(F546,help!$C$2:$F$12,4,0))*(N546*24),"")</f>
        <v/>
      </c>
      <c r="AP546" s="18">
        <f t="shared" si="18"/>
        <v>0</v>
      </c>
    </row>
    <row r="547" spans="2:42" ht="33" x14ac:dyDescent="0.2">
      <c r="B547" s="14">
        <f>COUNTIFS($E$3:E547,تقرير!$E$4)</f>
        <v>15</v>
      </c>
      <c r="C547" s="48"/>
      <c r="D547" s="49"/>
      <c r="E547" s="48"/>
      <c r="F547" s="50"/>
      <c r="G547" s="51"/>
      <c r="H547" s="51"/>
      <c r="I547" s="52"/>
      <c r="J547" s="52"/>
      <c r="K547" s="27" t="str">
        <f>_xlfn.IFNA(VLOOKUP(E547,الاوردرات!$B$1:$C$600,2,0),"")</f>
        <v/>
      </c>
      <c r="L547" s="63"/>
      <c r="N547" s="22" t="str">
        <f t="shared" si="17"/>
        <v/>
      </c>
      <c r="O547" s="23" t="str">
        <f>_xlfn.IFNA((VLOOKUP(F547,help!$C$2:$F$12,4,0))*(N547*24),"")</f>
        <v/>
      </c>
      <c r="AP547" s="18">
        <f t="shared" si="18"/>
        <v>0</v>
      </c>
    </row>
    <row r="548" spans="2:42" ht="33" x14ac:dyDescent="0.2">
      <c r="B548" s="14">
        <f>COUNTIFS($E$3:E548,تقرير!$E$4)</f>
        <v>15</v>
      </c>
      <c r="C548" s="48"/>
      <c r="D548" s="49"/>
      <c r="E548" s="37"/>
      <c r="F548" s="50"/>
      <c r="G548" s="51"/>
      <c r="H548" s="51"/>
      <c r="I548" s="52"/>
      <c r="J548" s="52"/>
      <c r="K548" s="27" t="str">
        <f>_xlfn.IFNA(VLOOKUP(E548,الاوردرات!$B$1:$C$600,2,0),"")</f>
        <v/>
      </c>
      <c r="L548" s="63"/>
      <c r="N548" s="22" t="str">
        <f t="shared" si="17"/>
        <v/>
      </c>
      <c r="O548" s="23" t="str">
        <f>_xlfn.IFNA((VLOOKUP(F548,help!$C$2:$F$12,4,0))*(N548*24),"")</f>
        <v/>
      </c>
      <c r="AP548" s="18">
        <f t="shared" si="18"/>
        <v>0</v>
      </c>
    </row>
    <row r="549" spans="2:42" ht="33" x14ac:dyDescent="0.2">
      <c r="B549" s="14">
        <f>COUNTIFS($E$3:E549,تقرير!$E$4)</f>
        <v>15</v>
      </c>
      <c r="C549" s="48"/>
      <c r="D549" s="49"/>
      <c r="E549" s="37"/>
      <c r="F549" s="50"/>
      <c r="G549" s="51"/>
      <c r="H549" s="51"/>
      <c r="I549" s="52"/>
      <c r="J549" s="52"/>
      <c r="K549" s="27" t="str">
        <f>_xlfn.IFNA(VLOOKUP(E549,الاوردرات!$B$1:$C$600,2,0),"")</f>
        <v/>
      </c>
      <c r="L549" s="63"/>
      <c r="N549" s="22" t="str">
        <f t="shared" si="17"/>
        <v/>
      </c>
      <c r="O549" s="23" t="str">
        <f>_xlfn.IFNA((VLOOKUP(F549,help!$C$2:$F$12,4,0))*(N549*24),"")</f>
        <v/>
      </c>
      <c r="AP549" s="18">
        <f t="shared" si="18"/>
        <v>0</v>
      </c>
    </row>
    <row r="550" spans="2:42" ht="33" x14ac:dyDescent="0.2">
      <c r="B550" s="14">
        <f>COUNTIFS($E$3:E550,تقرير!$E$4)</f>
        <v>15</v>
      </c>
      <c r="C550" s="48"/>
      <c r="D550" s="49"/>
      <c r="E550" s="37"/>
      <c r="F550" s="50"/>
      <c r="G550" s="51"/>
      <c r="H550" s="51"/>
      <c r="I550" s="52"/>
      <c r="J550" s="52"/>
      <c r="K550" s="27" t="str">
        <f>_xlfn.IFNA(VLOOKUP(E550,الاوردرات!$B$1:$C$600,2,0),"")</f>
        <v/>
      </c>
      <c r="L550" s="63"/>
      <c r="N550" s="22" t="str">
        <f t="shared" si="17"/>
        <v/>
      </c>
      <c r="O550" s="23" t="str">
        <f>_xlfn.IFNA((VLOOKUP(F550,help!$C$2:$F$12,4,0))*(N550*24),"")</f>
        <v/>
      </c>
      <c r="AP550" s="18">
        <f t="shared" si="18"/>
        <v>0</v>
      </c>
    </row>
    <row r="551" spans="2:42" ht="33" x14ac:dyDescent="0.2">
      <c r="B551" s="14">
        <f>COUNTIFS($E$3:E551,تقرير!$E$4)</f>
        <v>15</v>
      </c>
      <c r="C551" s="48"/>
      <c r="D551" s="49"/>
      <c r="E551" s="37"/>
      <c r="F551" s="50"/>
      <c r="G551" s="51"/>
      <c r="H551" s="51"/>
      <c r="I551" s="52"/>
      <c r="J551" s="52"/>
      <c r="K551" s="27" t="str">
        <f>_xlfn.IFNA(VLOOKUP(E551,الاوردرات!$B$1:$C$600,2,0),"")</f>
        <v/>
      </c>
      <c r="L551" s="63"/>
      <c r="N551" s="22" t="str">
        <f t="shared" si="17"/>
        <v/>
      </c>
      <c r="O551" s="23" t="str">
        <f>_xlfn.IFNA((VLOOKUP(F551,help!$C$2:$F$12,4,0))*(N551*24),"")</f>
        <v/>
      </c>
      <c r="AP551" s="18">
        <f t="shared" si="18"/>
        <v>0</v>
      </c>
    </row>
    <row r="552" spans="2:42" ht="23.25" customHeight="1" x14ac:dyDescent="0.2">
      <c r="B552" s="14">
        <f>COUNTIFS($E$3:E552,تقرير!$E$4)</f>
        <v>15</v>
      </c>
      <c r="C552" s="48"/>
      <c r="D552" s="49"/>
      <c r="E552" s="37"/>
      <c r="F552" s="50"/>
      <c r="G552" s="51"/>
      <c r="H552" s="51"/>
      <c r="I552" s="52"/>
      <c r="J552" s="52"/>
      <c r="K552" s="27" t="str">
        <f>_xlfn.IFNA(VLOOKUP(E552,الاوردرات!$B$1:$C$600,2,0),"")</f>
        <v/>
      </c>
      <c r="L552" s="63"/>
      <c r="N552" s="22" t="str">
        <f t="shared" si="17"/>
        <v/>
      </c>
      <c r="O552" s="23" t="str">
        <f>_xlfn.IFNA((VLOOKUP(F552,help!$C$2:$F$12,4,0))*(N552*24),"")</f>
        <v/>
      </c>
      <c r="AP552" s="18">
        <f t="shared" si="18"/>
        <v>0</v>
      </c>
    </row>
    <row r="553" spans="2:42" ht="33" x14ac:dyDescent="0.2">
      <c r="B553" s="14">
        <f>COUNTIFS($E$3:E553,تقرير!$E$4)</f>
        <v>15</v>
      </c>
      <c r="C553" s="48"/>
      <c r="D553" s="49"/>
      <c r="E553" s="37"/>
      <c r="F553" s="50"/>
      <c r="G553" s="51"/>
      <c r="H553" s="51"/>
      <c r="I553" s="52"/>
      <c r="J553" s="52"/>
      <c r="K553" s="27" t="str">
        <f>_xlfn.IFNA(VLOOKUP(E553,الاوردرات!$B$1:$C$600,2,0),"")</f>
        <v/>
      </c>
      <c r="L553" s="63"/>
      <c r="N553" s="22" t="str">
        <f t="shared" si="17"/>
        <v/>
      </c>
      <c r="O553" s="23" t="str">
        <f>_xlfn.IFNA((VLOOKUP(F553,help!$C$2:$F$12,4,0))*(N553*24),"")</f>
        <v/>
      </c>
      <c r="AP553" s="18">
        <f t="shared" si="18"/>
        <v>0</v>
      </c>
    </row>
    <row r="554" spans="2:42" ht="33" x14ac:dyDescent="0.2">
      <c r="B554" s="14">
        <f>COUNTIFS($E$3:E554,تقرير!$E$4)</f>
        <v>15</v>
      </c>
      <c r="C554" s="48"/>
      <c r="D554" s="49"/>
      <c r="E554" s="37"/>
      <c r="F554" s="50"/>
      <c r="G554" s="51"/>
      <c r="H554" s="51"/>
      <c r="I554" s="52"/>
      <c r="J554" s="52"/>
      <c r="K554" s="27" t="str">
        <f>_xlfn.IFNA(VLOOKUP(E554,الاوردرات!$B$1:$C$600,2,0),"")</f>
        <v/>
      </c>
      <c r="L554" s="63"/>
      <c r="N554" s="22" t="str">
        <f t="shared" si="17"/>
        <v/>
      </c>
      <c r="O554" s="23" t="str">
        <f>_xlfn.IFNA((VLOOKUP(F554,help!$C$2:$F$12,4,0))*(N554*24),"")</f>
        <v/>
      </c>
      <c r="AP554" s="18">
        <f t="shared" si="18"/>
        <v>0</v>
      </c>
    </row>
    <row r="555" spans="2:42" ht="33" x14ac:dyDescent="0.2">
      <c r="B555" s="14">
        <f>COUNTIFS($E$3:E555,تقرير!$E$4)</f>
        <v>15</v>
      </c>
      <c r="C555" s="48"/>
      <c r="D555" s="49"/>
      <c r="E555" s="37"/>
      <c r="F555" s="50"/>
      <c r="G555" s="51"/>
      <c r="H555" s="51"/>
      <c r="I555" s="52"/>
      <c r="J555" s="52"/>
      <c r="K555" s="27" t="str">
        <f>_xlfn.IFNA(VLOOKUP(E555,الاوردرات!$B$1:$C$600,2,0),"")</f>
        <v/>
      </c>
      <c r="L555" s="63"/>
      <c r="N555" s="22" t="str">
        <f t="shared" si="17"/>
        <v/>
      </c>
      <c r="O555" s="23" t="str">
        <f>_xlfn.IFNA((VLOOKUP(F555,help!$C$2:$F$12,4,0))*(N555*24),"")</f>
        <v/>
      </c>
      <c r="AP555" s="18">
        <f t="shared" si="18"/>
        <v>0</v>
      </c>
    </row>
    <row r="556" spans="2:42" ht="33" x14ac:dyDescent="0.2">
      <c r="B556" s="14">
        <f>COUNTIFS($E$3:E556,تقرير!$E$4)</f>
        <v>15</v>
      </c>
      <c r="C556" s="48"/>
      <c r="D556" s="49"/>
      <c r="E556" s="37"/>
      <c r="F556" s="50"/>
      <c r="G556" s="51"/>
      <c r="H556" s="51"/>
      <c r="I556" s="52"/>
      <c r="J556" s="52"/>
      <c r="K556" s="27" t="str">
        <f>_xlfn.IFNA(VLOOKUP(E556,الاوردرات!$B$1:$C$600,2,0),"")</f>
        <v/>
      </c>
      <c r="L556" s="63"/>
      <c r="N556" s="22" t="str">
        <f t="shared" si="17"/>
        <v/>
      </c>
      <c r="O556" s="23" t="str">
        <f>_xlfn.IFNA((VLOOKUP(F556,help!$C$2:$F$12,4,0))*(N556*24),"")</f>
        <v/>
      </c>
      <c r="AP556" s="18">
        <f t="shared" si="18"/>
        <v>0</v>
      </c>
    </row>
    <row r="557" spans="2:42" ht="33" x14ac:dyDescent="0.2">
      <c r="B557" s="14">
        <f>COUNTIFS($E$3:E557,تقرير!$E$4)</f>
        <v>15</v>
      </c>
      <c r="C557" s="48"/>
      <c r="D557" s="49"/>
      <c r="E557" s="37"/>
      <c r="F557" s="50"/>
      <c r="G557" s="51"/>
      <c r="H557" s="51"/>
      <c r="I557" s="52"/>
      <c r="J557" s="52"/>
      <c r="K557" s="27" t="str">
        <f>_xlfn.IFNA(VLOOKUP(E557,الاوردرات!$B$1:$C$600,2,0),"")</f>
        <v/>
      </c>
      <c r="L557" s="63"/>
      <c r="N557" s="22" t="str">
        <f t="shared" si="17"/>
        <v/>
      </c>
      <c r="O557" s="23" t="str">
        <f>_xlfn.IFNA((VLOOKUP(F557,help!$C$2:$F$12,4,0))*(N557*24),"")</f>
        <v/>
      </c>
      <c r="AP557" s="18">
        <f t="shared" si="18"/>
        <v>0</v>
      </c>
    </row>
    <row r="558" spans="2:42" ht="33" x14ac:dyDescent="0.2">
      <c r="B558" s="14">
        <f>COUNTIFS($E$3:E558,تقرير!$E$4)</f>
        <v>15</v>
      </c>
      <c r="C558" s="48"/>
      <c r="D558" s="49"/>
      <c r="E558" s="37"/>
      <c r="F558" s="50"/>
      <c r="G558" s="51"/>
      <c r="H558" s="51"/>
      <c r="I558" s="52"/>
      <c r="J558" s="52"/>
      <c r="K558" s="27" t="str">
        <f>_xlfn.IFNA(VLOOKUP(E558,الاوردرات!$B$1:$C$600,2,0),"")</f>
        <v/>
      </c>
      <c r="L558" s="63"/>
      <c r="N558" s="22" t="str">
        <f t="shared" si="17"/>
        <v/>
      </c>
      <c r="O558" s="23" t="str">
        <f>_xlfn.IFNA((VLOOKUP(F558,help!$C$2:$F$12,4,0))*(N558*24),"")</f>
        <v/>
      </c>
      <c r="AP558" s="18">
        <f t="shared" si="18"/>
        <v>0</v>
      </c>
    </row>
    <row r="559" spans="2:42" ht="33" x14ac:dyDescent="0.2">
      <c r="B559" s="14">
        <f>COUNTIFS($E$3:E559,تقرير!$E$4)</f>
        <v>15</v>
      </c>
      <c r="C559" s="48"/>
      <c r="D559" s="49"/>
      <c r="E559" s="37"/>
      <c r="F559" s="50"/>
      <c r="G559" s="51"/>
      <c r="H559" s="51"/>
      <c r="I559" s="52"/>
      <c r="J559" s="52"/>
      <c r="K559" s="27" t="str">
        <f>_xlfn.IFNA(VLOOKUP(E559,الاوردرات!$B$1:$C$600,2,0),"")</f>
        <v/>
      </c>
      <c r="L559" s="63"/>
      <c r="N559" s="22" t="str">
        <f t="shared" si="17"/>
        <v/>
      </c>
      <c r="O559" s="23" t="str">
        <f>_xlfn.IFNA((VLOOKUP(F559,help!$C$2:$F$12,4,0))*(N559*24),"")</f>
        <v/>
      </c>
      <c r="AP559" s="18">
        <f t="shared" si="18"/>
        <v>0</v>
      </c>
    </row>
    <row r="560" spans="2:42" ht="33" x14ac:dyDescent="0.2">
      <c r="B560" s="14">
        <f>COUNTIFS($E$3:E560,تقرير!$E$4)</f>
        <v>15</v>
      </c>
      <c r="C560" s="48"/>
      <c r="D560" s="49"/>
      <c r="E560" s="37"/>
      <c r="F560" s="50"/>
      <c r="G560" s="51"/>
      <c r="H560" s="51"/>
      <c r="I560" s="52"/>
      <c r="J560" s="52"/>
      <c r="K560" s="27" t="str">
        <f>_xlfn.IFNA(VLOOKUP(E560,الاوردرات!$B$1:$C$600,2,0),"")</f>
        <v/>
      </c>
      <c r="L560" s="63"/>
      <c r="N560" s="22" t="str">
        <f t="shared" si="17"/>
        <v/>
      </c>
      <c r="O560" s="23" t="str">
        <f>_xlfn.IFNA((VLOOKUP(F560,help!$C$2:$F$12,4,0))*(N560*24),"")</f>
        <v/>
      </c>
      <c r="AP560" s="18">
        <f t="shared" si="18"/>
        <v>0</v>
      </c>
    </row>
    <row r="561" spans="2:42" ht="33" x14ac:dyDescent="0.2">
      <c r="B561" s="14">
        <f>COUNTIFS($E$3:E561,تقرير!$E$4)</f>
        <v>15</v>
      </c>
      <c r="C561" s="48"/>
      <c r="D561" s="49"/>
      <c r="E561" s="37"/>
      <c r="F561" s="50"/>
      <c r="G561" s="51"/>
      <c r="H561" s="51"/>
      <c r="I561" s="52"/>
      <c r="J561" s="52"/>
      <c r="K561" s="27" t="str">
        <f>_xlfn.IFNA(VLOOKUP(E561,الاوردرات!$B$1:$C$600,2,0),"")</f>
        <v/>
      </c>
      <c r="L561" s="63"/>
      <c r="N561" s="22" t="str">
        <f t="shared" si="17"/>
        <v/>
      </c>
      <c r="O561" s="23" t="str">
        <f>_xlfn.IFNA((VLOOKUP(F561,help!$C$2:$F$12,4,0))*(N561*24),"")</f>
        <v/>
      </c>
      <c r="AP561" s="18">
        <f t="shared" si="18"/>
        <v>0</v>
      </c>
    </row>
    <row r="562" spans="2:42" ht="33" x14ac:dyDescent="0.2">
      <c r="B562" s="14">
        <f>COUNTIFS($E$3:E562,تقرير!$E$4)</f>
        <v>15</v>
      </c>
      <c r="C562" s="48"/>
      <c r="D562" s="49"/>
      <c r="E562" s="48"/>
      <c r="F562" s="50"/>
      <c r="G562" s="51"/>
      <c r="H562" s="51"/>
      <c r="I562" s="52"/>
      <c r="J562" s="52"/>
      <c r="K562" s="27" t="str">
        <f>_xlfn.IFNA(VLOOKUP(E562,الاوردرات!$B$1:$C$600,2,0),"")</f>
        <v/>
      </c>
      <c r="L562" s="63"/>
      <c r="N562" s="22" t="str">
        <f t="shared" si="17"/>
        <v/>
      </c>
      <c r="O562" s="23" t="str">
        <f>_xlfn.IFNA((VLOOKUP(F562,help!$C$2:$F$12,4,0))*(N562*24),"")</f>
        <v/>
      </c>
      <c r="AP562" s="18">
        <f t="shared" si="18"/>
        <v>0</v>
      </c>
    </row>
    <row r="563" spans="2:42" ht="33" x14ac:dyDescent="0.2">
      <c r="B563" s="14">
        <f>COUNTIFS($E$3:E563,تقرير!$E$4)</f>
        <v>15</v>
      </c>
      <c r="C563" s="48"/>
      <c r="D563" s="49"/>
      <c r="E563" s="48"/>
      <c r="F563" s="50"/>
      <c r="G563" s="51"/>
      <c r="H563" s="51"/>
      <c r="I563" s="52"/>
      <c r="J563" s="52"/>
      <c r="K563" s="27" t="str">
        <f>_xlfn.IFNA(VLOOKUP(E563,الاوردرات!$B$1:$C$600,2,0),"")</f>
        <v/>
      </c>
      <c r="L563" s="63"/>
      <c r="N563" s="22" t="str">
        <f t="shared" si="17"/>
        <v/>
      </c>
      <c r="O563" s="23" t="str">
        <f>_xlfn.IFNA((VLOOKUP(F563,help!$C$2:$F$12,4,0))*(N563*24),"")</f>
        <v/>
      </c>
      <c r="AP563" s="18">
        <f t="shared" si="18"/>
        <v>0</v>
      </c>
    </row>
    <row r="564" spans="2:42" ht="33" x14ac:dyDescent="0.2">
      <c r="B564" s="14">
        <f>COUNTIFS($E$3:E564,تقرير!$E$4)</f>
        <v>15</v>
      </c>
      <c r="C564" s="48"/>
      <c r="D564" s="49"/>
      <c r="E564" s="48"/>
      <c r="F564" s="50"/>
      <c r="G564" s="51"/>
      <c r="H564" s="51"/>
      <c r="I564" s="52"/>
      <c r="J564" s="52"/>
      <c r="K564" s="27" t="str">
        <f>_xlfn.IFNA(VLOOKUP(E564,الاوردرات!$B$1:$C$600,2,0),"")</f>
        <v/>
      </c>
      <c r="L564" s="63"/>
      <c r="N564" s="22" t="str">
        <f t="shared" si="17"/>
        <v/>
      </c>
      <c r="O564" s="23" t="str">
        <f>_xlfn.IFNA((VLOOKUP(F564,help!$C$2:$F$12,4,0))*(N564*24),"")</f>
        <v/>
      </c>
      <c r="AP564" s="18">
        <f t="shared" si="18"/>
        <v>0</v>
      </c>
    </row>
    <row r="565" spans="2:42" ht="33" x14ac:dyDescent="0.2">
      <c r="B565" s="14">
        <f>COUNTIFS($E$3:E565,تقرير!$E$4)</f>
        <v>15</v>
      </c>
      <c r="C565" s="48"/>
      <c r="D565" s="49"/>
      <c r="E565" s="48"/>
      <c r="F565" s="50"/>
      <c r="G565" s="51"/>
      <c r="H565" s="51"/>
      <c r="I565" s="52"/>
      <c r="J565" s="52"/>
      <c r="K565" s="27" t="str">
        <f>_xlfn.IFNA(VLOOKUP(E565,الاوردرات!$B$1:$C$600,2,0),"")</f>
        <v/>
      </c>
      <c r="L565" s="63"/>
      <c r="N565" s="22" t="str">
        <f t="shared" si="17"/>
        <v/>
      </c>
      <c r="O565" s="23" t="str">
        <f>_xlfn.IFNA((VLOOKUP(F565,help!$C$2:$F$12,4,0))*(N565*24),"")</f>
        <v/>
      </c>
      <c r="AP565" s="18">
        <f t="shared" si="18"/>
        <v>0</v>
      </c>
    </row>
    <row r="566" spans="2:42" ht="33" x14ac:dyDescent="0.2">
      <c r="B566" s="14">
        <f>COUNTIFS($E$3:E566,تقرير!$E$4)</f>
        <v>15</v>
      </c>
      <c r="C566" s="48"/>
      <c r="D566" s="49"/>
      <c r="E566" s="48"/>
      <c r="F566" s="50"/>
      <c r="G566" s="51"/>
      <c r="H566" s="51"/>
      <c r="I566" s="52"/>
      <c r="J566" s="52"/>
      <c r="K566" s="27" t="str">
        <f>_xlfn.IFNA(VLOOKUP(E566,الاوردرات!$B$1:$C$600,2,0),"")</f>
        <v/>
      </c>
      <c r="L566" s="63"/>
      <c r="N566" s="22" t="str">
        <f t="shared" si="17"/>
        <v/>
      </c>
      <c r="O566" s="23" t="str">
        <f>_xlfn.IFNA((VLOOKUP(F566,help!$C$2:$F$12,4,0))*(N566*24),"")</f>
        <v/>
      </c>
      <c r="AP566" s="18">
        <f t="shared" si="18"/>
        <v>0</v>
      </c>
    </row>
    <row r="567" spans="2:42" ht="33" x14ac:dyDescent="0.2">
      <c r="B567" s="14">
        <f>COUNTIFS($E$3:E567,تقرير!$E$4)</f>
        <v>15</v>
      </c>
      <c r="C567" s="48"/>
      <c r="D567" s="49"/>
      <c r="E567" s="48"/>
      <c r="F567" s="50"/>
      <c r="G567" s="51"/>
      <c r="H567" s="51"/>
      <c r="I567" s="52"/>
      <c r="J567" s="52"/>
      <c r="K567" s="27" t="str">
        <f>_xlfn.IFNA(VLOOKUP(E567,الاوردرات!$B$1:$C$600,2,0),"")</f>
        <v/>
      </c>
      <c r="L567" s="63"/>
      <c r="N567" s="22" t="str">
        <f t="shared" ref="N567:N630" si="19">IF(I567&lt;&gt;"",J567-I567,"")</f>
        <v/>
      </c>
      <c r="O567" s="23" t="str">
        <f>_xlfn.IFNA((VLOOKUP(F567,help!$C$2:$F$12,4,0))*(N567*24),"")</f>
        <v/>
      </c>
      <c r="AP567" s="18">
        <f t="shared" si="18"/>
        <v>0</v>
      </c>
    </row>
    <row r="568" spans="2:42" ht="33" x14ac:dyDescent="0.2">
      <c r="B568" s="14">
        <f>COUNTIFS($E$3:E568,تقرير!$E$4)</f>
        <v>15</v>
      </c>
      <c r="C568" s="48"/>
      <c r="D568" s="49"/>
      <c r="E568" s="48"/>
      <c r="F568" s="50"/>
      <c r="G568" s="51"/>
      <c r="H568" s="51"/>
      <c r="I568" s="52"/>
      <c r="J568" s="52"/>
      <c r="K568" s="27" t="str">
        <f>_xlfn.IFNA(VLOOKUP(E568,الاوردرات!$B$1:$C$600,2,0),"")</f>
        <v/>
      </c>
      <c r="L568" s="63"/>
      <c r="N568" s="22" t="str">
        <f t="shared" si="19"/>
        <v/>
      </c>
      <c r="O568" s="23" t="str">
        <f>_xlfn.IFNA((VLOOKUP(F568,help!$C$2:$F$12,4,0))*(N568*24),"")</f>
        <v/>
      </c>
      <c r="AP568" s="18">
        <f t="shared" si="18"/>
        <v>0</v>
      </c>
    </row>
    <row r="569" spans="2:42" ht="33" x14ac:dyDescent="0.2">
      <c r="B569" s="14">
        <f>COUNTIFS($E$3:E569,تقرير!$E$4)</f>
        <v>15</v>
      </c>
      <c r="C569" s="48"/>
      <c r="D569" s="49"/>
      <c r="E569" s="48"/>
      <c r="F569" s="50"/>
      <c r="G569" s="51"/>
      <c r="H569" s="51"/>
      <c r="I569" s="52"/>
      <c r="J569" s="52"/>
      <c r="K569" s="27" t="str">
        <f>_xlfn.IFNA(VLOOKUP(E569,الاوردرات!$B$1:$C$600,2,0),"")</f>
        <v/>
      </c>
      <c r="L569" s="63"/>
      <c r="N569" s="22" t="str">
        <f t="shared" si="19"/>
        <v/>
      </c>
      <c r="O569" s="23" t="str">
        <f>_xlfn.IFNA((VLOOKUP(F569,help!$C$2:$F$12,4,0))*(N569*24),"")</f>
        <v/>
      </c>
      <c r="AP569" s="18">
        <f t="shared" si="18"/>
        <v>0</v>
      </c>
    </row>
    <row r="570" spans="2:42" ht="33" x14ac:dyDescent="0.2">
      <c r="B570" s="14">
        <f>COUNTIFS($E$3:E570,تقرير!$E$4)</f>
        <v>15</v>
      </c>
      <c r="C570" s="48"/>
      <c r="D570" s="49"/>
      <c r="E570" s="48"/>
      <c r="F570" s="50"/>
      <c r="G570" s="51"/>
      <c r="H570" s="51"/>
      <c r="I570" s="52"/>
      <c r="J570" s="52"/>
      <c r="K570" s="27" t="str">
        <f>_xlfn.IFNA(VLOOKUP(E570,الاوردرات!$B$1:$C$600,2,0),"")</f>
        <v/>
      </c>
      <c r="L570" s="63"/>
      <c r="N570" s="22" t="str">
        <f t="shared" si="19"/>
        <v/>
      </c>
      <c r="O570" s="23" t="str">
        <f>_xlfn.IFNA((VLOOKUP(F570,help!$C$2:$F$12,4,0))*(N570*24),"")</f>
        <v/>
      </c>
      <c r="AP570" s="18">
        <f t="shared" si="18"/>
        <v>0</v>
      </c>
    </row>
    <row r="571" spans="2:42" ht="33" x14ac:dyDescent="0.2">
      <c r="B571" s="14">
        <f>COUNTIFS($E$3:E571,تقرير!$E$4)</f>
        <v>15</v>
      </c>
      <c r="C571" s="48"/>
      <c r="D571" s="49"/>
      <c r="E571" s="48"/>
      <c r="F571" s="50"/>
      <c r="G571" s="51"/>
      <c r="H571" s="51"/>
      <c r="I571" s="52"/>
      <c r="J571" s="52"/>
      <c r="K571" s="27" t="str">
        <f>_xlfn.IFNA(VLOOKUP(E571,الاوردرات!$B$1:$C$600,2,0),"")</f>
        <v/>
      </c>
      <c r="L571" s="63"/>
      <c r="N571" s="22" t="str">
        <f t="shared" si="19"/>
        <v/>
      </c>
      <c r="O571" s="23" t="str">
        <f>_xlfn.IFNA((VLOOKUP(F571,help!$C$2:$F$12,4,0))*(N571*24),"")</f>
        <v/>
      </c>
      <c r="AP571" s="18">
        <f t="shared" si="18"/>
        <v>0</v>
      </c>
    </row>
    <row r="572" spans="2:42" ht="33" x14ac:dyDescent="0.2">
      <c r="B572" s="14">
        <f>COUNTIFS($E$3:E572,تقرير!$E$4)</f>
        <v>15</v>
      </c>
      <c r="C572" s="48"/>
      <c r="D572" s="49"/>
      <c r="E572" s="48"/>
      <c r="F572" s="50"/>
      <c r="G572" s="51"/>
      <c r="H572" s="51"/>
      <c r="I572" s="52"/>
      <c r="J572" s="52"/>
      <c r="K572" s="27" t="str">
        <f>_xlfn.IFNA(VLOOKUP(E572,الاوردرات!$B$1:$C$600,2,0),"")</f>
        <v/>
      </c>
      <c r="L572" s="63"/>
      <c r="N572" s="22" t="str">
        <f t="shared" si="19"/>
        <v/>
      </c>
      <c r="O572" s="23" t="str">
        <f>_xlfn.IFNA((VLOOKUP(F572,help!$C$2:$F$12,4,0))*(N572*24),"")</f>
        <v/>
      </c>
      <c r="AP572" s="18">
        <f t="shared" si="18"/>
        <v>0</v>
      </c>
    </row>
    <row r="573" spans="2:42" ht="33" x14ac:dyDescent="0.2">
      <c r="B573" s="14">
        <f>COUNTIFS($E$3:E573,تقرير!$E$4)</f>
        <v>15</v>
      </c>
      <c r="C573" s="48"/>
      <c r="D573" s="49"/>
      <c r="E573" s="48"/>
      <c r="F573" s="50"/>
      <c r="G573" s="51"/>
      <c r="H573" s="51"/>
      <c r="I573" s="52"/>
      <c r="J573" s="52"/>
      <c r="K573" s="27" t="str">
        <f>_xlfn.IFNA(VLOOKUP(E573,الاوردرات!$B$1:$C$600,2,0),"")</f>
        <v/>
      </c>
      <c r="L573" s="63"/>
      <c r="N573" s="22" t="str">
        <f t="shared" si="19"/>
        <v/>
      </c>
      <c r="O573" s="23" t="str">
        <f>_xlfn.IFNA((VLOOKUP(F573,help!$C$2:$F$12,4,0))*(N573*24),"")</f>
        <v/>
      </c>
      <c r="AP573" s="18">
        <f t="shared" si="18"/>
        <v>0</v>
      </c>
    </row>
    <row r="574" spans="2:42" ht="33" x14ac:dyDescent="0.2">
      <c r="B574" s="14">
        <f>COUNTIFS($E$3:E574,تقرير!$E$4)</f>
        <v>15</v>
      </c>
      <c r="C574" s="48"/>
      <c r="D574" s="49"/>
      <c r="E574" s="48"/>
      <c r="F574" s="50"/>
      <c r="G574" s="51"/>
      <c r="H574" s="51"/>
      <c r="I574" s="52"/>
      <c r="J574" s="52"/>
      <c r="K574" s="27" t="str">
        <f>_xlfn.IFNA(VLOOKUP(E574,الاوردرات!$B$1:$C$600,2,0),"")</f>
        <v/>
      </c>
      <c r="L574" s="63"/>
      <c r="N574" s="22" t="str">
        <f t="shared" si="19"/>
        <v/>
      </c>
      <c r="O574" s="23" t="str">
        <f>_xlfn.IFNA((VLOOKUP(F574,help!$C$2:$F$12,4,0))*(N574*24),"")</f>
        <v/>
      </c>
      <c r="AP574" s="18">
        <f t="shared" si="18"/>
        <v>0</v>
      </c>
    </row>
    <row r="575" spans="2:42" ht="33" x14ac:dyDescent="0.2">
      <c r="B575" s="14">
        <f>COUNTIFS($E$3:E575,تقرير!$E$4)</f>
        <v>15</v>
      </c>
      <c r="C575" s="48"/>
      <c r="D575" s="49"/>
      <c r="E575" s="48"/>
      <c r="F575" s="50"/>
      <c r="G575" s="51"/>
      <c r="H575" s="51"/>
      <c r="I575" s="52"/>
      <c r="J575" s="52"/>
      <c r="K575" s="27" t="str">
        <f>_xlfn.IFNA(VLOOKUP(E575,الاوردرات!$B$1:$C$600,2,0),"")</f>
        <v/>
      </c>
      <c r="L575" s="63"/>
      <c r="N575" s="22" t="str">
        <f t="shared" si="19"/>
        <v/>
      </c>
      <c r="O575" s="23" t="str">
        <f>_xlfn.IFNA((VLOOKUP(F575,help!$C$2:$F$12,4,0))*(N575*24),"")</f>
        <v/>
      </c>
      <c r="AP575" s="18">
        <f t="shared" si="18"/>
        <v>0</v>
      </c>
    </row>
    <row r="576" spans="2:42" ht="33" x14ac:dyDescent="0.2">
      <c r="B576" s="14">
        <f>COUNTIFS($E$3:E576,تقرير!$E$4)</f>
        <v>15</v>
      </c>
      <c r="C576" s="48"/>
      <c r="D576" s="49"/>
      <c r="E576" s="48"/>
      <c r="F576" s="50"/>
      <c r="G576" s="51"/>
      <c r="H576" s="51"/>
      <c r="I576" s="52"/>
      <c r="J576" s="52"/>
      <c r="K576" s="27" t="str">
        <f>_xlfn.IFNA(VLOOKUP(E576,الاوردرات!$B$1:$C$600,2,0),"")</f>
        <v/>
      </c>
      <c r="L576" s="63"/>
      <c r="N576" s="22" t="str">
        <f t="shared" si="19"/>
        <v/>
      </c>
      <c r="O576" s="23" t="str">
        <f>_xlfn.IFNA((VLOOKUP(F576,help!$C$2:$F$12,4,0))*(N576*24),"")</f>
        <v/>
      </c>
      <c r="AP576" s="18">
        <f t="shared" si="18"/>
        <v>0</v>
      </c>
    </row>
    <row r="577" spans="2:42" ht="33" x14ac:dyDescent="0.2">
      <c r="B577" s="14">
        <f>COUNTIFS($E$3:E577,تقرير!$E$4)</f>
        <v>15</v>
      </c>
      <c r="C577" s="48"/>
      <c r="D577" s="49"/>
      <c r="E577" s="48"/>
      <c r="F577" s="50"/>
      <c r="G577" s="51"/>
      <c r="H577" s="51"/>
      <c r="I577" s="52"/>
      <c r="J577" s="52"/>
      <c r="K577" s="27" t="str">
        <f>_xlfn.IFNA(VLOOKUP(E577,الاوردرات!$B$1:$C$600,2,0),"")</f>
        <v/>
      </c>
      <c r="L577" s="63"/>
      <c r="N577" s="22" t="str">
        <f t="shared" si="19"/>
        <v/>
      </c>
      <c r="O577" s="23" t="str">
        <f>_xlfn.IFNA((VLOOKUP(F577,help!$C$2:$F$12,4,0))*(N577*24),"")</f>
        <v/>
      </c>
      <c r="AP577" s="18">
        <f t="shared" si="18"/>
        <v>0</v>
      </c>
    </row>
    <row r="578" spans="2:42" ht="33" x14ac:dyDescent="0.2">
      <c r="B578" s="14">
        <f>COUNTIFS($E$3:E578,تقرير!$E$4)</f>
        <v>15</v>
      </c>
      <c r="C578" s="48"/>
      <c r="D578" s="49"/>
      <c r="E578" s="48"/>
      <c r="F578" s="50"/>
      <c r="G578" s="51"/>
      <c r="H578" s="51"/>
      <c r="I578" s="52"/>
      <c r="J578" s="52"/>
      <c r="K578" s="27" t="str">
        <f>_xlfn.IFNA(VLOOKUP(E578,الاوردرات!$B$1:$C$600,2,0),"")</f>
        <v/>
      </c>
      <c r="L578" s="63"/>
      <c r="N578" s="22" t="str">
        <f t="shared" si="19"/>
        <v/>
      </c>
      <c r="O578" s="23" t="str">
        <f>_xlfn.IFNA((VLOOKUP(F578,help!$C$2:$F$12,4,0))*(N578*24),"")</f>
        <v/>
      </c>
      <c r="AP578" s="18">
        <f t="shared" si="18"/>
        <v>0</v>
      </c>
    </row>
    <row r="579" spans="2:42" ht="33" x14ac:dyDescent="0.2">
      <c r="B579" s="14">
        <f>COUNTIFS($E$3:E579,تقرير!$E$4)</f>
        <v>15</v>
      </c>
      <c r="C579" s="48"/>
      <c r="D579" s="49"/>
      <c r="E579" s="48"/>
      <c r="F579" s="50"/>
      <c r="G579" s="51"/>
      <c r="H579" s="51"/>
      <c r="I579" s="52"/>
      <c r="J579" s="52"/>
      <c r="K579" s="27" t="str">
        <f>_xlfn.IFNA(VLOOKUP(E579,الاوردرات!$B$1:$C$600,2,0),"")</f>
        <v/>
      </c>
      <c r="L579" s="63"/>
      <c r="N579" s="22" t="str">
        <f t="shared" si="19"/>
        <v/>
      </c>
      <c r="O579" s="23" t="str">
        <f>_xlfn.IFNA((VLOOKUP(F579,help!$C$2:$F$12,4,0))*(N579*24),"")</f>
        <v/>
      </c>
      <c r="AP579" s="18">
        <f t="shared" si="18"/>
        <v>0</v>
      </c>
    </row>
    <row r="580" spans="2:42" ht="33" x14ac:dyDescent="0.2">
      <c r="B580" s="14">
        <f>COUNTIFS($E$3:E580,تقرير!$E$4)</f>
        <v>15</v>
      </c>
      <c r="C580" s="48"/>
      <c r="D580" s="49"/>
      <c r="E580" s="48"/>
      <c r="F580" s="50"/>
      <c r="G580" s="51"/>
      <c r="H580" s="51"/>
      <c r="I580" s="52"/>
      <c r="J580" s="52"/>
      <c r="K580" s="27" t="str">
        <f>_xlfn.IFNA(VLOOKUP(E580,الاوردرات!$B$1:$C$600,2,0),"")</f>
        <v/>
      </c>
      <c r="L580" s="63"/>
      <c r="N580" s="22" t="str">
        <f t="shared" si="19"/>
        <v/>
      </c>
      <c r="O580" s="23" t="str">
        <f>_xlfn.IFNA((VLOOKUP(F580,help!$C$2:$F$12,4,0))*(N580*24),"")</f>
        <v/>
      </c>
      <c r="AP580" s="18">
        <f t="shared" ref="AP580:AP643" si="20">D580</f>
        <v>0</v>
      </c>
    </row>
    <row r="581" spans="2:42" ht="33" x14ac:dyDescent="0.2">
      <c r="B581" s="14">
        <f>COUNTIFS($E$3:E581,تقرير!$E$4)</f>
        <v>15</v>
      </c>
      <c r="C581" s="48"/>
      <c r="D581" s="49"/>
      <c r="E581" s="48"/>
      <c r="F581" s="50"/>
      <c r="G581" s="51"/>
      <c r="H581" s="51"/>
      <c r="I581" s="52"/>
      <c r="J581" s="52"/>
      <c r="K581" s="27" t="str">
        <f>_xlfn.IFNA(VLOOKUP(E581,الاوردرات!$B$1:$C$600,2,0),"")</f>
        <v/>
      </c>
      <c r="L581" s="63"/>
      <c r="N581" s="22" t="str">
        <f t="shared" si="19"/>
        <v/>
      </c>
      <c r="O581" s="23" t="str">
        <f>_xlfn.IFNA((VLOOKUP(F581,help!$C$2:$F$12,4,0))*(N581*24),"")</f>
        <v/>
      </c>
      <c r="AP581" s="18">
        <f t="shared" si="20"/>
        <v>0</v>
      </c>
    </row>
    <row r="582" spans="2:42" ht="33" x14ac:dyDescent="0.2">
      <c r="B582" s="14">
        <f>COUNTIFS($E$3:E582,تقرير!$E$4)</f>
        <v>15</v>
      </c>
      <c r="C582" s="48"/>
      <c r="D582" s="49"/>
      <c r="E582" s="48"/>
      <c r="F582" s="50"/>
      <c r="G582" s="51"/>
      <c r="H582" s="51"/>
      <c r="I582" s="52"/>
      <c r="J582" s="52"/>
      <c r="K582" s="27" t="str">
        <f>_xlfn.IFNA(VLOOKUP(E582,الاوردرات!$B$1:$C$600,2,0),"")</f>
        <v/>
      </c>
      <c r="L582" s="63"/>
      <c r="N582" s="22" t="str">
        <f t="shared" si="19"/>
        <v/>
      </c>
      <c r="O582" s="23" t="str">
        <f>_xlfn.IFNA((VLOOKUP(F582,help!$C$2:$F$12,4,0))*(N582*24),"")</f>
        <v/>
      </c>
      <c r="AP582" s="18">
        <f t="shared" si="20"/>
        <v>0</v>
      </c>
    </row>
    <row r="583" spans="2:42" ht="33" x14ac:dyDescent="0.2">
      <c r="B583" s="14">
        <f>COUNTIFS($E$3:E583,تقرير!$E$4)</f>
        <v>15</v>
      </c>
      <c r="C583" s="48"/>
      <c r="D583" s="49"/>
      <c r="E583" s="48"/>
      <c r="F583" s="50"/>
      <c r="G583" s="51"/>
      <c r="H583" s="51"/>
      <c r="I583" s="52"/>
      <c r="J583" s="52"/>
      <c r="K583" s="27" t="str">
        <f>_xlfn.IFNA(VLOOKUP(E583,الاوردرات!$B$1:$C$600,2,0),"")</f>
        <v/>
      </c>
      <c r="L583" s="63"/>
      <c r="N583" s="22" t="str">
        <f t="shared" si="19"/>
        <v/>
      </c>
      <c r="O583" s="23" t="str">
        <f>_xlfn.IFNA((VLOOKUP(F583,help!$C$2:$F$12,4,0))*(N583*24),"")</f>
        <v/>
      </c>
      <c r="AP583" s="18">
        <f t="shared" si="20"/>
        <v>0</v>
      </c>
    </row>
    <row r="584" spans="2:42" ht="33" x14ac:dyDescent="0.2">
      <c r="B584" s="14">
        <f>COUNTIFS($E$3:E584,تقرير!$E$4)</f>
        <v>15</v>
      </c>
      <c r="C584" s="48"/>
      <c r="D584" s="49"/>
      <c r="E584" s="48"/>
      <c r="F584" s="50"/>
      <c r="G584" s="51"/>
      <c r="H584" s="51"/>
      <c r="I584" s="52"/>
      <c r="J584" s="52"/>
      <c r="K584" s="27" t="str">
        <f>_xlfn.IFNA(VLOOKUP(E584,الاوردرات!$B$1:$C$600,2,0),"")</f>
        <v/>
      </c>
      <c r="L584" s="63"/>
      <c r="N584" s="22" t="str">
        <f t="shared" si="19"/>
        <v/>
      </c>
      <c r="O584" s="23" t="str">
        <f>_xlfn.IFNA((VLOOKUP(F584,help!$C$2:$F$12,4,0))*(N584*24),"")</f>
        <v/>
      </c>
      <c r="AP584" s="18">
        <f t="shared" si="20"/>
        <v>0</v>
      </c>
    </row>
    <row r="585" spans="2:42" ht="33" x14ac:dyDescent="0.2">
      <c r="B585" s="14">
        <f>COUNTIFS($E$3:E585,تقرير!$E$4)</f>
        <v>15</v>
      </c>
      <c r="C585" s="48"/>
      <c r="D585" s="49"/>
      <c r="E585" s="48"/>
      <c r="F585" s="50"/>
      <c r="G585" s="51"/>
      <c r="H585" s="51"/>
      <c r="I585" s="52"/>
      <c r="J585" s="52"/>
      <c r="K585" s="27" t="str">
        <f>_xlfn.IFNA(VLOOKUP(E585,الاوردرات!$B$1:$C$600,2,0),"")</f>
        <v/>
      </c>
      <c r="L585" s="63"/>
      <c r="N585" s="22" t="str">
        <f t="shared" si="19"/>
        <v/>
      </c>
      <c r="O585" s="23" t="str">
        <f>_xlfn.IFNA((VLOOKUP(F585,help!$C$2:$F$12,4,0))*(N585*24),"")</f>
        <v/>
      </c>
      <c r="AP585" s="18">
        <f t="shared" si="20"/>
        <v>0</v>
      </c>
    </row>
    <row r="586" spans="2:42" ht="33" x14ac:dyDescent="0.2">
      <c r="B586" s="14">
        <f>COUNTIFS($E$3:E586,تقرير!$E$4)</f>
        <v>15</v>
      </c>
      <c r="C586" s="48"/>
      <c r="D586" s="49"/>
      <c r="E586" s="48"/>
      <c r="F586" s="50"/>
      <c r="G586" s="51"/>
      <c r="H586" s="51"/>
      <c r="I586" s="52"/>
      <c r="J586" s="52"/>
      <c r="K586" s="27" t="str">
        <f>_xlfn.IFNA(VLOOKUP(E586,الاوردرات!$B$1:$C$600,2,0),"")</f>
        <v/>
      </c>
      <c r="L586" s="63"/>
      <c r="N586" s="22" t="str">
        <f t="shared" si="19"/>
        <v/>
      </c>
      <c r="O586" s="23" t="str">
        <f>_xlfn.IFNA((VLOOKUP(F586,help!$C$2:$F$12,4,0))*(N586*24),"")</f>
        <v/>
      </c>
      <c r="AP586" s="18">
        <f t="shared" si="20"/>
        <v>0</v>
      </c>
    </row>
    <row r="587" spans="2:42" ht="33" x14ac:dyDescent="0.2">
      <c r="B587" s="14">
        <f>COUNTIFS($E$3:E587,تقرير!$E$4)</f>
        <v>15</v>
      </c>
      <c r="C587" s="48"/>
      <c r="D587" s="49"/>
      <c r="E587" s="48"/>
      <c r="F587" s="50"/>
      <c r="G587" s="51"/>
      <c r="H587" s="51"/>
      <c r="I587" s="52"/>
      <c r="J587" s="52"/>
      <c r="K587" s="27" t="str">
        <f>_xlfn.IFNA(VLOOKUP(E587,الاوردرات!$B$1:$C$600,2,0),"")</f>
        <v/>
      </c>
      <c r="L587" s="63"/>
      <c r="N587" s="22" t="str">
        <f t="shared" si="19"/>
        <v/>
      </c>
      <c r="O587" s="23" t="str">
        <f>_xlfn.IFNA((VLOOKUP(F587,help!$C$2:$F$12,4,0))*(N587*24),"")</f>
        <v/>
      </c>
      <c r="AP587" s="18">
        <f t="shared" si="20"/>
        <v>0</v>
      </c>
    </row>
    <row r="588" spans="2:42" ht="33" x14ac:dyDescent="0.2">
      <c r="B588" s="14">
        <f>COUNTIFS($E$3:E588,تقرير!$E$4)</f>
        <v>15</v>
      </c>
      <c r="C588" s="48"/>
      <c r="D588" s="49"/>
      <c r="E588" s="48"/>
      <c r="F588" s="50"/>
      <c r="G588" s="51"/>
      <c r="H588" s="51"/>
      <c r="I588" s="52"/>
      <c r="J588" s="52"/>
      <c r="K588" s="27" t="str">
        <f>_xlfn.IFNA(VLOOKUP(E588,الاوردرات!$B$1:$C$600,2,0),"")</f>
        <v/>
      </c>
      <c r="L588" s="63"/>
      <c r="N588" s="22" t="str">
        <f t="shared" si="19"/>
        <v/>
      </c>
      <c r="O588" s="23" t="str">
        <f>_xlfn.IFNA((VLOOKUP(F588,help!$C$2:$F$12,4,0))*(N588*24),"")</f>
        <v/>
      </c>
      <c r="AP588" s="18">
        <f t="shared" si="20"/>
        <v>0</v>
      </c>
    </row>
    <row r="589" spans="2:42" ht="33" x14ac:dyDescent="0.2">
      <c r="B589" s="14">
        <f>COUNTIFS($E$3:E589,تقرير!$E$4)</f>
        <v>15</v>
      </c>
      <c r="C589" s="48"/>
      <c r="D589" s="49"/>
      <c r="E589" s="48"/>
      <c r="F589" s="50"/>
      <c r="G589" s="51"/>
      <c r="H589" s="51"/>
      <c r="I589" s="52"/>
      <c r="J589" s="52"/>
      <c r="K589" s="27" t="str">
        <f>_xlfn.IFNA(VLOOKUP(E589,الاوردرات!$B$1:$C$600,2,0),"")</f>
        <v/>
      </c>
      <c r="L589" s="63"/>
      <c r="N589" s="22" t="str">
        <f t="shared" si="19"/>
        <v/>
      </c>
      <c r="O589" s="23" t="str">
        <f>_xlfn.IFNA((VLOOKUP(F589,help!$C$2:$F$12,4,0))*(N589*24),"")</f>
        <v/>
      </c>
      <c r="AP589" s="18">
        <f t="shared" si="20"/>
        <v>0</v>
      </c>
    </row>
    <row r="590" spans="2:42" ht="33" x14ac:dyDescent="0.2">
      <c r="B590" s="14">
        <f>COUNTIFS($E$3:E590,تقرير!$E$4)</f>
        <v>15</v>
      </c>
      <c r="C590" s="48"/>
      <c r="D590" s="49"/>
      <c r="E590" s="48"/>
      <c r="F590" s="50"/>
      <c r="G590" s="51"/>
      <c r="H590" s="51"/>
      <c r="I590" s="52"/>
      <c r="J590" s="52"/>
      <c r="K590" s="27" t="str">
        <f>_xlfn.IFNA(VLOOKUP(E590,الاوردرات!$B$1:$C$600,2,0),"")</f>
        <v/>
      </c>
      <c r="L590" s="63"/>
      <c r="N590" s="22" t="str">
        <f t="shared" si="19"/>
        <v/>
      </c>
      <c r="O590" s="23" t="str">
        <f>_xlfn.IFNA((VLOOKUP(F590,help!$C$2:$F$12,4,0))*(N590*24),"")</f>
        <v/>
      </c>
      <c r="AP590" s="18">
        <f t="shared" si="20"/>
        <v>0</v>
      </c>
    </row>
    <row r="591" spans="2:42" ht="33" x14ac:dyDescent="0.2">
      <c r="B591" s="14">
        <f>COUNTIFS($E$3:E591,تقرير!$E$4)</f>
        <v>15</v>
      </c>
      <c r="C591" s="48"/>
      <c r="D591" s="49"/>
      <c r="E591" s="48"/>
      <c r="F591" s="50"/>
      <c r="G591" s="51"/>
      <c r="H591" s="51"/>
      <c r="I591" s="52"/>
      <c r="J591" s="52"/>
      <c r="K591" s="27" t="str">
        <f>_xlfn.IFNA(VLOOKUP(E591,الاوردرات!$B$1:$C$600,2,0),"")</f>
        <v/>
      </c>
      <c r="L591" s="63"/>
      <c r="N591" s="22" t="str">
        <f t="shared" si="19"/>
        <v/>
      </c>
      <c r="O591" s="23" t="str">
        <f>_xlfn.IFNA((VLOOKUP(F591,help!$C$2:$F$12,4,0))*(N591*24),"")</f>
        <v/>
      </c>
      <c r="AP591" s="18">
        <f t="shared" si="20"/>
        <v>0</v>
      </c>
    </row>
    <row r="592" spans="2:42" ht="33" x14ac:dyDescent="0.2">
      <c r="B592" s="14">
        <f>COUNTIFS($E$3:E592,تقرير!$E$4)</f>
        <v>15</v>
      </c>
      <c r="C592" s="48"/>
      <c r="D592" s="49"/>
      <c r="E592" s="48"/>
      <c r="F592" s="50"/>
      <c r="G592" s="51"/>
      <c r="H592" s="51"/>
      <c r="I592" s="52"/>
      <c r="J592" s="52"/>
      <c r="K592" s="27" t="str">
        <f>_xlfn.IFNA(VLOOKUP(E592,الاوردرات!$B$1:$C$600,2,0),"")</f>
        <v/>
      </c>
      <c r="L592" s="63"/>
      <c r="N592" s="22" t="str">
        <f t="shared" si="19"/>
        <v/>
      </c>
      <c r="O592" s="23" t="str">
        <f>_xlfn.IFNA((VLOOKUP(F592,help!$C$2:$F$12,4,0))*(N592*24),"")</f>
        <v/>
      </c>
      <c r="AP592" s="18">
        <f t="shared" si="20"/>
        <v>0</v>
      </c>
    </row>
    <row r="593" spans="2:42" ht="33" x14ac:dyDescent="0.2">
      <c r="B593" s="14">
        <f>COUNTIFS($E$3:E593,تقرير!$E$4)</f>
        <v>15</v>
      </c>
      <c r="C593" s="48"/>
      <c r="D593" s="49"/>
      <c r="E593" s="48"/>
      <c r="F593" s="50"/>
      <c r="G593" s="51"/>
      <c r="H593" s="51"/>
      <c r="I593" s="52"/>
      <c r="J593" s="52"/>
      <c r="K593" s="27" t="str">
        <f>_xlfn.IFNA(VLOOKUP(E593,الاوردرات!$B$1:$C$600,2,0),"")</f>
        <v/>
      </c>
      <c r="L593" s="63"/>
      <c r="N593" s="22" t="str">
        <f t="shared" si="19"/>
        <v/>
      </c>
      <c r="O593" s="23" t="str">
        <f>_xlfn.IFNA((VLOOKUP(F593,help!$C$2:$F$12,4,0))*(N593*24),"")</f>
        <v/>
      </c>
      <c r="AP593" s="18">
        <f t="shared" si="20"/>
        <v>0</v>
      </c>
    </row>
    <row r="594" spans="2:42" ht="33" x14ac:dyDescent="0.2">
      <c r="B594" s="14">
        <f>COUNTIFS($E$3:E594,تقرير!$E$4)</f>
        <v>15</v>
      </c>
      <c r="C594" s="48"/>
      <c r="D594" s="49"/>
      <c r="E594" s="48"/>
      <c r="F594" s="50"/>
      <c r="G594" s="51"/>
      <c r="H594" s="51"/>
      <c r="I594" s="52"/>
      <c r="J594" s="52"/>
      <c r="K594" s="27" t="str">
        <f>_xlfn.IFNA(VLOOKUP(E594,الاوردرات!$B$1:$C$600,2,0),"")</f>
        <v/>
      </c>
      <c r="L594" s="63"/>
      <c r="N594" s="22" t="str">
        <f t="shared" si="19"/>
        <v/>
      </c>
      <c r="O594" s="23" t="str">
        <f>_xlfn.IFNA((VLOOKUP(F594,help!$C$2:$F$12,4,0))*(N594*24),"")</f>
        <v/>
      </c>
      <c r="AP594" s="18">
        <f t="shared" si="20"/>
        <v>0</v>
      </c>
    </row>
    <row r="595" spans="2:42" ht="33" x14ac:dyDescent="0.2">
      <c r="B595" s="14">
        <f>COUNTIFS($E$3:E595,تقرير!$E$4)</f>
        <v>15</v>
      </c>
      <c r="C595" s="48"/>
      <c r="D595" s="49"/>
      <c r="E595" s="48"/>
      <c r="F595" s="50"/>
      <c r="G595" s="51"/>
      <c r="H595" s="51"/>
      <c r="I595" s="52"/>
      <c r="J595" s="52"/>
      <c r="K595" s="27" t="str">
        <f>_xlfn.IFNA(VLOOKUP(E595,الاوردرات!$B$1:$C$600,2,0),"")</f>
        <v/>
      </c>
      <c r="L595" s="63"/>
      <c r="N595" s="22" t="str">
        <f t="shared" si="19"/>
        <v/>
      </c>
      <c r="O595" s="23" t="str">
        <f>_xlfn.IFNA((VLOOKUP(F595,help!$C$2:$F$12,4,0))*(N595*24),"")</f>
        <v/>
      </c>
      <c r="AP595" s="18">
        <f t="shared" si="20"/>
        <v>0</v>
      </c>
    </row>
    <row r="596" spans="2:42" ht="33" x14ac:dyDescent="0.2">
      <c r="B596" s="14">
        <f>COUNTIFS($E$3:E596,تقرير!$E$4)</f>
        <v>15</v>
      </c>
      <c r="C596" s="48"/>
      <c r="D596" s="49"/>
      <c r="E596" s="48"/>
      <c r="F596" s="50"/>
      <c r="G596" s="51"/>
      <c r="H596" s="51"/>
      <c r="I596" s="52"/>
      <c r="J596" s="52"/>
      <c r="K596" s="27" t="str">
        <f>_xlfn.IFNA(VLOOKUP(E596,الاوردرات!$B$1:$C$600,2,0),"")</f>
        <v/>
      </c>
      <c r="L596" s="63"/>
      <c r="N596" s="22" t="str">
        <f t="shared" si="19"/>
        <v/>
      </c>
      <c r="O596" s="23" t="str">
        <f>_xlfn.IFNA((VLOOKUP(F596,help!$C$2:$F$12,4,0))*(N596*24),"")</f>
        <v/>
      </c>
      <c r="AP596" s="18">
        <f t="shared" si="20"/>
        <v>0</v>
      </c>
    </row>
    <row r="597" spans="2:42" ht="33" x14ac:dyDescent="0.2">
      <c r="B597" s="14">
        <f>COUNTIFS($E$3:E597,تقرير!$E$4)</f>
        <v>15</v>
      </c>
      <c r="C597" s="48"/>
      <c r="D597" s="49"/>
      <c r="E597" s="48"/>
      <c r="F597" s="50"/>
      <c r="G597" s="51"/>
      <c r="H597" s="51"/>
      <c r="I597" s="52"/>
      <c r="J597" s="52"/>
      <c r="K597" s="27" t="str">
        <f>_xlfn.IFNA(VLOOKUP(E597,الاوردرات!$B$1:$C$600,2,0),"")</f>
        <v/>
      </c>
      <c r="L597" s="63"/>
      <c r="N597" s="22" t="str">
        <f t="shared" si="19"/>
        <v/>
      </c>
      <c r="O597" s="23" t="str">
        <f>_xlfn.IFNA((VLOOKUP(F597,help!$C$2:$F$12,4,0))*(N597*24),"")</f>
        <v/>
      </c>
      <c r="AP597" s="18">
        <f t="shared" si="20"/>
        <v>0</v>
      </c>
    </row>
    <row r="598" spans="2:42" ht="33" x14ac:dyDescent="0.2">
      <c r="B598" s="14">
        <f>COUNTIFS($E$3:E598,تقرير!$E$4)</f>
        <v>15</v>
      </c>
      <c r="C598" s="48"/>
      <c r="D598" s="49"/>
      <c r="E598" s="48"/>
      <c r="F598" s="50"/>
      <c r="G598" s="51"/>
      <c r="H598" s="51"/>
      <c r="I598" s="52"/>
      <c r="J598" s="52"/>
      <c r="K598" s="27" t="str">
        <f>_xlfn.IFNA(VLOOKUP(E598,الاوردرات!$B$1:$C$600,2,0),"")</f>
        <v/>
      </c>
      <c r="L598" s="63"/>
      <c r="N598" s="22" t="str">
        <f t="shared" si="19"/>
        <v/>
      </c>
      <c r="O598" s="23" t="str">
        <f>_xlfn.IFNA((VLOOKUP(F598,help!$C$2:$F$12,4,0))*(N598*24),"")</f>
        <v/>
      </c>
      <c r="AP598" s="18">
        <f t="shared" si="20"/>
        <v>0</v>
      </c>
    </row>
    <row r="599" spans="2:42" ht="33" x14ac:dyDescent="0.2">
      <c r="B599" s="14">
        <f>COUNTIFS($E$3:E599,تقرير!$E$4)</f>
        <v>15</v>
      </c>
      <c r="C599" s="48"/>
      <c r="D599" s="49"/>
      <c r="E599" s="48"/>
      <c r="F599" s="50"/>
      <c r="G599" s="51"/>
      <c r="H599" s="51"/>
      <c r="I599" s="52"/>
      <c r="J599" s="52"/>
      <c r="K599" s="27" t="str">
        <f>_xlfn.IFNA(VLOOKUP(E599,الاوردرات!$B$1:$C$600,2,0),"")</f>
        <v/>
      </c>
      <c r="L599" s="63"/>
      <c r="N599" s="22" t="str">
        <f t="shared" si="19"/>
        <v/>
      </c>
      <c r="O599" s="23" t="str">
        <f>_xlfn.IFNA((VLOOKUP(F599,help!$C$2:$F$12,4,0))*(N599*24),"")</f>
        <v/>
      </c>
      <c r="AP599" s="18">
        <f t="shared" si="20"/>
        <v>0</v>
      </c>
    </row>
    <row r="600" spans="2:42" ht="33" x14ac:dyDescent="0.2">
      <c r="B600" s="14">
        <f>COUNTIFS($E$3:E600,تقرير!$E$4)</f>
        <v>15</v>
      </c>
      <c r="C600" s="48"/>
      <c r="D600" s="49"/>
      <c r="E600" s="48"/>
      <c r="F600" s="50"/>
      <c r="G600" s="51"/>
      <c r="H600" s="51"/>
      <c r="I600" s="52"/>
      <c r="J600" s="52"/>
      <c r="K600" s="27" t="str">
        <f>_xlfn.IFNA(VLOOKUP(E600,الاوردرات!$B$1:$C$600,2,0),"")</f>
        <v/>
      </c>
      <c r="L600" s="63"/>
      <c r="N600" s="22" t="str">
        <f t="shared" si="19"/>
        <v/>
      </c>
      <c r="O600" s="23" t="str">
        <f>_xlfn.IFNA((VLOOKUP(F600,help!$C$2:$F$12,4,0))*(N600*24),"")</f>
        <v/>
      </c>
      <c r="AP600" s="18">
        <f t="shared" si="20"/>
        <v>0</v>
      </c>
    </row>
    <row r="601" spans="2:42" ht="33" x14ac:dyDescent="0.2">
      <c r="B601" s="14">
        <f>COUNTIFS($E$3:E601,تقرير!$E$4)</f>
        <v>15</v>
      </c>
      <c r="C601" s="48"/>
      <c r="D601" s="49"/>
      <c r="E601" s="48"/>
      <c r="F601" s="50"/>
      <c r="G601" s="51"/>
      <c r="H601" s="51"/>
      <c r="I601" s="52"/>
      <c r="J601" s="52"/>
      <c r="K601" s="27" t="str">
        <f>_xlfn.IFNA(VLOOKUP(E601,الاوردرات!$B$1:$C$600,2,0),"")</f>
        <v/>
      </c>
      <c r="L601" s="63"/>
      <c r="N601" s="22" t="str">
        <f t="shared" si="19"/>
        <v/>
      </c>
      <c r="O601" s="23" t="str">
        <f>_xlfn.IFNA((VLOOKUP(F601,help!$C$2:$F$12,4,0))*(N601*24),"")</f>
        <v/>
      </c>
      <c r="AP601" s="18">
        <f t="shared" si="20"/>
        <v>0</v>
      </c>
    </row>
    <row r="602" spans="2:42" ht="33" x14ac:dyDescent="0.2">
      <c r="B602" s="14">
        <f>COUNTIFS($E$3:E602,تقرير!$E$4)</f>
        <v>15</v>
      </c>
      <c r="C602" s="48"/>
      <c r="D602" s="49"/>
      <c r="E602" s="48"/>
      <c r="F602" s="50"/>
      <c r="G602" s="51"/>
      <c r="H602" s="51"/>
      <c r="I602" s="52"/>
      <c r="J602" s="52"/>
      <c r="K602" s="27" t="str">
        <f>_xlfn.IFNA(VLOOKUP(E602,الاوردرات!$B$1:$C$600,2,0),"")</f>
        <v/>
      </c>
      <c r="L602" s="63"/>
      <c r="N602" s="22" t="str">
        <f t="shared" si="19"/>
        <v/>
      </c>
      <c r="O602" s="23" t="str">
        <f>_xlfn.IFNA((VLOOKUP(F602,help!$C$2:$F$12,4,0))*(N602*24),"")</f>
        <v/>
      </c>
      <c r="AP602" s="18">
        <f t="shared" si="20"/>
        <v>0</v>
      </c>
    </row>
    <row r="603" spans="2:42" ht="33" x14ac:dyDescent="0.2">
      <c r="B603" s="14">
        <f>COUNTIFS($E$3:E603,تقرير!$E$4)</f>
        <v>15</v>
      </c>
      <c r="C603" s="48"/>
      <c r="D603" s="49"/>
      <c r="E603" s="48"/>
      <c r="F603" s="50"/>
      <c r="G603" s="51"/>
      <c r="H603" s="51"/>
      <c r="I603" s="52"/>
      <c r="J603" s="52"/>
      <c r="K603" s="27" t="str">
        <f>_xlfn.IFNA(VLOOKUP(E603,الاوردرات!$B$1:$C$600,2,0),"")</f>
        <v/>
      </c>
      <c r="L603" s="63"/>
      <c r="N603" s="22" t="str">
        <f t="shared" si="19"/>
        <v/>
      </c>
      <c r="O603" s="23" t="str">
        <f>_xlfn.IFNA((VLOOKUP(F603,help!$C$2:$F$12,4,0))*(N603*24),"")</f>
        <v/>
      </c>
      <c r="AP603" s="18">
        <f t="shared" si="20"/>
        <v>0</v>
      </c>
    </row>
    <row r="604" spans="2:42" ht="33" x14ac:dyDescent="0.2">
      <c r="B604" s="14">
        <f>COUNTIFS($E$3:E604,تقرير!$E$4)</f>
        <v>15</v>
      </c>
      <c r="C604" s="48"/>
      <c r="D604" s="49"/>
      <c r="E604" s="48"/>
      <c r="F604" s="50"/>
      <c r="G604" s="51"/>
      <c r="H604" s="51"/>
      <c r="I604" s="52"/>
      <c r="J604" s="52"/>
      <c r="K604" s="27" t="str">
        <f>_xlfn.IFNA(VLOOKUP(E604,الاوردرات!$B$1:$C$600,2,0),"")</f>
        <v/>
      </c>
      <c r="L604" s="63"/>
      <c r="N604" s="22" t="str">
        <f t="shared" si="19"/>
        <v/>
      </c>
      <c r="O604" s="23" t="str">
        <f>_xlfn.IFNA((VLOOKUP(F604,help!$C$2:$F$12,4,0))*(N604*24),"")</f>
        <v/>
      </c>
      <c r="AP604" s="18">
        <f t="shared" si="20"/>
        <v>0</v>
      </c>
    </row>
    <row r="605" spans="2:42" ht="33" x14ac:dyDescent="0.2">
      <c r="B605" s="14">
        <f>COUNTIFS($E$3:E605,تقرير!$E$4)</f>
        <v>15</v>
      </c>
      <c r="C605" s="48"/>
      <c r="D605" s="49"/>
      <c r="E605" s="48"/>
      <c r="F605" s="50"/>
      <c r="G605" s="51"/>
      <c r="H605" s="51"/>
      <c r="I605" s="52"/>
      <c r="J605" s="52"/>
      <c r="K605" s="27" t="str">
        <f>_xlfn.IFNA(VLOOKUP(E605,الاوردرات!$B$1:$C$600,2,0),"")</f>
        <v/>
      </c>
      <c r="L605" s="63"/>
      <c r="N605" s="22" t="str">
        <f t="shared" si="19"/>
        <v/>
      </c>
      <c r="O605" s="23" t="str">
        <f>_xlfn.IFNA((VLOOKUP(F605,help!$C$2:$F$12,4,0))*(N605*24),"")</f>
        <v/>
      </c>
      <c r="AP605" s="18">
        <f t="shared" si="20"/>
        <v>0</v>
      </c>
    </row>
    <row r="606" spans="2:42" ht="33" x14ac:dyDescent="0.2">
      <c r="B606" s="14">
        <f>COUNTIFS($E$3:E606,تقرير!$E$4)</f>
        <v>15</v>
      </c>
      <c r="C606" s="48"/>
      <c r="D606" s="49"/>
      <c r="E606" s="48"/>
      <c r="F606" s="50"/>
      <c r="G606" s="51"/>
      <c r="H606" s="51"/>
      <c r="I606" s="52"/>
      <c r="J606" s="52"/>
      <c r="K606" s="27" t="str">
        <f>_xlfn.IFNA(VLOOKUP(E606,الاوردرات!$B$1:$C$600,2,0),"")</f>
        <v/>
      </c>
      <c r="L606" s="63"/>
      <c r="N606" s="22" t="str">
        <f t="shared" si="19"/>
        <v/>
      </c>
      <c r="O606" s="23" t="str">
        <f>_xlfn.IFNA((VLOOKUP(F606,help!$C$2:$F$12,4,0))*(N606*24),"")</f>
        <v/>
      </c>
      <c r="AP606" s="18">
        <f t="shared" si="20"/>
        <v>0</v>
      </c>
    </row>
    <row r="607" spans="2:42" ht="33" x14ac:dyDescent="0.2">
      <c r="B607" s="14">
        <f>COUNTIFS($E$3:E607,تقرير!$E$4)</f>
        <v>15</v>
      </c>
      <c r="C607" s="48"/>
      <c r="D607" s="49"/>
      <c r="E607" s="48"/>
      <c r="F607" s="50"/>
      <c r="G607" s="51"/>
      <c r="H607" s="51"/>
      <c r="I607" s="52"/>
      <c r="J607" s="52"/>
      <c r="K607" s="27" t="str">
        <f>_xlfn.IFNA(VLOOKUP(E607,الاوردرات!$B$1:$C$600,2,0),"")</f>
        <v/>
      </c>
      <c r="L607" s="63"/>
      <c r="N607" s="22" t="str">
        <f t="shared" si="19"/>
        <v/>
      </c>
      <c r="O607" s="23" t="str">
        <f>_xlfn.IFNA((VLOOKUP(F607,help!$C$2:$F$12,4,0))*(N607*24),"")</f>
        <v/>
      </c>
      <c r="AP607" s="18">
        <f t="shared" si="20"/>
        <v>0</v>
      </c>
    </row>
    <row r="608" spans="2:42" ht="33" x14ac:dyDescent="0.2">
      <c r="B608" s="14">
        <f>COUNTIFS($E$3:E608,تقرير!$E$4)</f>
        <v>15</v>
      </c>
      <c r="C608" s="48"/>
      <c r="D608" s="49"/>
      <c r="E608" s="48"/>
      <c r="F608" s="50"/>
      <c r="G608" s="51"/>
      <c r="H608" s="51"/>
      <c r="I608" s="52"/>
      <c r="J608" s="52"/>
      <c r="K608" s="27" t="str">
        <f>_xlfn.IFNA(VLOOKUP(E608,الاوردرات!$B$1:$C$600,2,0),"")</f>
        <v/>
      </c>
      <c r="L608" s="63"/>
      <c r="N608" s="22" t="str">
        <f t="shared" si="19"/>
        <v/>
      </c>
      <c r="O608" s="23" t="str">
        <f>_xlfn.IFNA((VLOOKUP(F608,help!$C$2:$F$12,4,0))*(N608*24),"")</f>
        <v/>
      </c>
      <c r="AP608" s="18">
        <f t="shared" si="20"/>
        <v>0</v>
      </c>
    </row>
    <row r="609" spans="2:42" ht="33" x14ac:dyDescent="0.2">
      <c r="B609" s="14">
        <f>COUNTIFS($E$3:E609,تقرير!$E$4)</f>
        <v>15</v>
      </c>
      <c r="C609" s="48"/>
      <c r="D609" s="49"/>
      <c r="E609" s="48"/>
      <c r="F609" s="50"/>
      <c r="G609" s="51"/>
      <c r="H609" s="51"/>
      <c r="I609" s="52"/>
      <c r="J609" s="52"/>
      <c r="K609" s="27" t="str">
        <f>_xlfn.IFNA(VLOOKUP(E609,الاوردرات!$B$1:$C$600,2,0),"")</f>
        <v/>
      </c>
      <c r="L609" s="63"/>
      <c r="N609" s="22" t="str">
        <f t="shared" si="19"/>
        <v/>
      </c>
      <c r="O609" s="23" t="str">
        <f>_xlfn.IFNA((VLOOKUP(F609,help!$C$2:$F$12,4,0))*(N609*24),"")</f>
        <v/>
      </c>
      <c r="AP609" s="18">
        <f t="shared" si="20"/>
        <v>0</v>
      </c>
    </row>
    <row r="610" spans="2:42" ht="33" x14ac:dyDescent="0.2">
      <c r="B610" s="14">
        <f>COUNTIFS($E$3:E610,تقرير!$E$4)</f>
        <v>15</v>
      </c>
      <c r="C610" s="48"/>
      <c r="D610" s="49"/>
      <c r="E610" s="48"/>
      <c r="F610" s="50"/>
      <c r="G610" s="51"/>
      <c r="H610" s="51"/>
      <c r="I610" s="52"/>
      <c r="J610" s="52"/>
      <c r="K610" s="27" t="str">
        <f>_xlfn.IFNA(VLOOKUP(E610,الاوردرات!$B$1:$C$600,2,0),"")</f>
        <v/>
      </c>
      <c r="L610" s="63"/>
      <c r="N610" s="22" t="str">
        <f t="shared" si="19"/>
        <v/>
      </c>
      <c r="O610" s="23" t="str">
        <f>_xlfn.IFNA((VLOOKUP(F610,help!$C$2:$F$12,4,0))*(N610*24),"")</f>
        <v/>
      </c>
      <c r="AP610" s="18">
        <f t="shared" si="20"/>
        <v>0</v>
      </c>
    </row>
    <row r="611" spans="2:42" ht="33" x14ac:dyDescent="0.2">
      <c r="B611" s="14">
        <f>COUNTIFS($E$3:E611,تقرير!$E$4)</f>
        <v>15</v>
      </c>
      <c r="C611" s="48"/>
      <c r="D611" s="49"/>
      <c r="E611" s="48"/>
      <c r="F611" s="50"/>
      <c r="G611" s="51"/>
      <c r="H611" s="51"/>
      <c r="I611" s="52"/>
      <c r="J611" s="52"/>
      <c r="K611" s="27" t="str">
        <f>_xlfn.IFNA(VLOOKUP(E611,الاوردرات!$B$1:$C$600,2,0),"")</f>
        <v/>
      </c>
      <c r="L611" s="63"/>
      <c r="N611" s="22" t="str">
        <f t="shared" si="19"/>
        <v/>
      </c>
      <c r="O611" s="23" t="str">
        <f>_xlfn.IFNA((VLOOKUP(F611,help!$C$2:$F$12,4,0))*(N611*24),"")</f>
        <v/>
      </c>
      <c r="AP611" s="18">
        <f t="shared" si="20"/>
        <v>0</v>
      </c>
    </row>
    <row r="612" spans="2:42" ht="33" x14ac:dyDescent="0.2">
      <c r="B612" s="14">
        <f>COUNTIFS($E$3:E612,تقرير!$E$4)</f>
        <v>15</v>
      </c>
      <c r="C612" s="48"/>
      <c r="D612" s="49"/>
      <c r="E612" s="48"/>
      <c r="F612" s="50"/>
      <c r="G612" s="51"/>
      <c r="H612" s="51"/>
      <c r="I612" s="52"/>
      <c r="J612" s="52"/>
      <c r="K612" s="27" t="str">
        <f>_xlfn.IFNA(VLOOKUP(E612,الاوردرات!$B$1:$C$600,2,0),"")</f>
        <v/>
      </c>
      <c r="L612" s="63"/>
      <c r="N612" s="22" t="str">
        <f t="shared" si="19"/>
        <v/>
      </c>
      <c r="O612" s="23" t="str">
        <f>_xlfn.IFNA((VLOOKUP(F612,help!$C$2:$F$12,4,0))*(N612*24),"")</f>
        <v/>
      </c>
      <c r="AP612" s="18">
        <f t="shared" si="20"/>
        <v>0</v>
      </c>
    </row>
    <row r="613" spans="2:42" ht="33" x14ac:dyDescent="0.2">
      <c r="B613" s="14">
        <f>COUNTIFS($E$3:E613,تقرير!$E$4)</f>
        <v>15</v>
      </c>
      <c r="C613" s="48"/>
      <c r="D613" s="49"/>
      <c r="E613" s="48"/>
      <c r="F613" s="50"/>
      <c r="G613" s="51"/>
      <c r="H613" s="51"/>
      <c r="I613" s="52"/>
      <c r="J613" s="52"/>
      <c r="K613" s="27" t="str">
        <f>_xlfn.IFNA(VLOOKUP(E613,الاوردرات!$B$1:$C$600,2,0),"")</f>
        <v/>
      </c>
      <c r="L613" s="63"/>
      <c r="N613" s="22" t="str">
        <f t="shared" si="19"/>
        <v/>
      </c>
      <c r="O613" s="23" t="str">
        <f>_xlfn.IFNA((VLOOKUP(F613,help!$C$2:$F$12,4,0))*(N613*24),"")</f>
        <v/>
      </c>
      <c r="AP613" s="18">
        <f t="shared" si="20"/>
        <v>0</v>
      </c>
    </row>
    <row r="614" spans="2:42" ht="33" x14ac:dyDescent="0.2">
      <c r="B614" s="14">
        <f>COUNTIFS($E$3:E614,تقرير!$E$4)</f>
        <v>15</v>
      </c>
      <c r="C614" s="48"/>
      <c r="D614" s="49"/>
      <c r="E614" s="48"/>
      <c r="F614" s="50"/>
      <c r="G614" s="51"/>
      <c r="H614" s="51"/>
      <c r="I614" s="52"/>
      <c r="J614" s="52"/>
      <c r="K614" s="27" t="str">
        <f>_xlfn.IFNA(VLOOKUP(E614,الاوردرات!$B$1:$C$600,2,0),"")</f>
        <v/>
      </c>
      <c r="L614" s="63"/>
      <c r="N614" s="22" t="str">
        <f t="shared" si="19"/>
        <v/>
      </c>
      <c r="O614" s="23" t="str">
        <f>_xlfn.IFNA((VLOOKUP(F614,help!$C$2:$F$12,4,0))*(N614*24),"")</f>
        <v/>
      </c>
      <c r="AP614" s="18">
        <f t="shared" si="20"/>
        <v>0</v>
      </c>
    </row>
    <row r="615" spans="2:42" ht="33" x14ac:dyDescent="0.2">
      <c r="B615" s="14">
        <f>COUNTIFS($E$3:E615,تقرير!$E$4)</f>
        <v>15</v>
      </c>
      <c r="C615" s="48"/>
      <c r="D615" s="49"/>
      <c r="E615" s="48"/>
      <c r="F615" s="50"/>
      <c r="G615" s="51"/>
      <c r="H615" s="51"/>
      <c r="I615" s="52"/>
      <c r="J615" s="52"/>
      <c r="K615" s="27" t="str">
        <f>_xlfn.IFNA(VLOOKUP(E615,الاوردرات!$B$1:$C$600,2,0),"")</f>
        <v/>
      </c>
      <c r="L615" s="63"/>
      <c r="N615" s="22" t="str">
        <f t="shared" si="19"/>
        <v/>
      </c>
      <c r="O615" s="23" t="str">
        <f>_xlfn.IFNA((VLOOKUP(F615,help!$C$2:$F$12,4,0))*(N615*24),"")</f>
        <v/>
      </c>
      <c r="AP615" s="18">
        <f t="shared" si="20"/>
        <v>0</v>
      </c>
    </row>
    <row r="616" spans="2:42" ht="33" x14ac:dyDescent="0.2">
      <c r="B616" s="14">
        <f>COUNTIFS($E$3:E616,تقرير!$E$4)</f>
        <v>15</v>
      </c>
      <c r="C616" s="48"/>
      <c r="D616" s="49"/>
      <c r="E616" s="48"/>
      <c r="F616" s="50"/>
      <c r="G616" s="51"/>
      <c r="H616" s="51"/>
      <c r="I616" s="52"/>
      <c r="J616" s="52"/>
      <c r="K616" s="27" t="str">
        <f>_xlfn.IFNA(VLOOKUP(E616,الاوردرات!$B$1:$C$600,2,0),"")</f>
        <v/>
      </c>
      <c r="L616" s="63"/>
      <c r="N616" s="22" t="str">
        <f t="shared" si="19"/>
        <v/>
      </c>
      <c r="O616" s="23" t="str">
        <f>_xlfn.IFNA((VLOOKUP(F616,help!$C$2:$F$12,4,0))*(N616*24),"")</f>
        <v/>
      </c>
      <c r="AP616" s="18">
        <f t="shared" si="20"/>
        <v>0</v>
      </c>
    </row>
    <row r="617" spans="2:42" ht="33" x14ac:dyDescent="0.2">
      <c r="B617" s="14">
        <f>COUNTIFS($E$3:E617,تقرير!$E$4)</f>
        <v>15</v>
      </c>
      <c r="C617" s="48"/>
      <c r="D617" s="49"/>
      <c r="E617" s="48"/>
      <c r="F617" s="50"/>
      <c r="G617" s="51"/>
      <c r="H617" s="51"/>
      <c r="I617" s="52"/>
      <c r="J617" s="52"/>
      <c r="K617" s="27" t="str">
        <f>_xlfn.IFNA(VLOOKUP(E617,الاوردرات!$B$1:$C$600,2,0),"")</f>
        <v/>
      </c>
      <c r="L617" s="63"/>
      <c r="N617" s="22" t="str">
        <f t="shared" si="19"/>
        <v/>
      </c>
      <c r="O617" s="23" t="str">
        <f>_xlfn.IFNA((VLOOKUP(F617,help!$C$2:$F$12,4,0))*(N617*24),"")</f>
        <v/>
      </c>
      <c r="AP617" s="18">
        <f t="shared" si="20"/>
        <v>0</v>
      </c>
    </row>
    <row r="618" spans="2:42" ht="33" x14ac:dyDescent="0.2">
      <c r="B618" s="14">
        <f>COUNTIFS($E$3:E618,تقرير!$E$4)</f>
        <v>15</v>
      </c>
      <c r="C618" s="48"/>
      <c r="D618" s="49"/>
      <c r="E618" s="48"/>
      <c r="F618" s="50"/>
      <c r="G618" s="51"/>
      <c r="H618" s="51"/>
      <c r="I618" s="52"/>
      <c r="J618" s="52"/>
      <c r="K618" s="27" t="str">
        <f>_xlfn.IFNA(VLOOKUP(E618,الاوردرات!$B$1:$C$600,2,0),"")</f>
        <v/>
      </c>
      <c r="L618" s="63"/>
      <c r="N618" s="22" t="str">
        <f t="shared" si="19"/>
        <v/>
      </c>
      <c r="O618" s="23" t="str">
        <f>_xlfn.IFNA((VLOOKUP(F618,help!$C$2:$F$12,4,0))*(N618*24),"")</f>
        <v/>
      </c>
      <c r="AP618" s="18">
        <f t="shared" si="20"/>
        <v>0</v>
      </c>
    </row>
    <row r="619" spans="2:42" ht="33" x14ac:dyDescent="0.2">
      <c r="B619" s="14">
        <f>COUNTIFS($E$3:E619,تقرير!$E$4)</f>
        <v>15</v>
      </c>
      <c r="C619" s="48"/>
      <c r="D619" s="49"/>
      <c r="E619" s="48"/>
      <c r="F619" s="50"/>
      <c r="G619" s="51"/>
      <c r="H619" s="51"/>
      <c r="I619" s="52"/>
      <c r="J619" s="52"/>
      <c r="K619" s="27" t="str">
        <f>_xlfn.IFNA(VLOOKUP(E619,الاوردرات!$B$1:$C$600,2,0),"")</f>
        <v/>
      </c>
      <c r="L619" s="63"/>
      <c r="N619" s="22" t="str">
        <f t="shared" si="19"/>
        <v/>
      </c>
      <c r="O619" s="23" t="str">
        <f>_xlfn.IFNA((VLOOKUP(F619,help!$C$2:$F$12,4,0))*(N619*24),"")</f>
        <v/>
      </c>
      <c r="AP619" s="18">
        <f t="shared" si="20"/>
        <v>0</v>
      </c>
    </row>
    <row r="620" spans="2:42" ht="33" x14ac:dyDescent="0.2">
      <c r="B620" s="14">
        <f>COUNTIFS($E$3:E620,تقرير!$E$4)</f>
        <v>15</v>
      </c>
      <c r="C620" s="48"/>
      <c r="D620" s="49"/>
      <c r="E620" s="48"/>
      <c r="F620" s="50"/>
      <c r="G620" s="51"/>
      <c r="H620" s="51"/>
      <c r="I620" s="52"/>
      <c r="J620" s="52"/>
      <c r="K620" s="27" t="str">
        <f>_xlfn.IFNA(VLOOKUP(E620,الاوردرات!$B$1:$C$600,2,0),"")</f>
        <v/>
      </c>
      <c r="L620" s="63"/>
      <c r="N620" s="22" t="str">
        <f t="shared" si="19"/>
        <v/>
      </c>
      <c r="O620" s="23" t="str">
        <f>_xlfn.IFNA((VLOOKUP(F620,help!$C$2:$F$12,4,0))*(N620*24),"")</f>
        <v/>
      </c>
      <c r="AP620" s="18">
        <f t="shared" si="20"/>
        <v>0</v>
      </c>
    </row>
    <row r="621" spans="2:42" ht="33" x14ac:dyDescent="0.2">
      <c r="B621" s="14">
        <f>COUNTIFS($E$3:E621,تقرير!$E$4)</f>
        <v>15</v>
      </c>
      <c r="C621" s="48"/>
      <c r="D621" s="49"/>
      <c r="E621" s="48"/>
      <c r="F621" s="50"/>
      <c r="G621" s="51"/>
      <c r="H621" s="51"/>
      <c r="I621" s="52"/>
      <c r="J621" s="52"/>
      <c r="K621" s="27" t="str">
        <f>_xlfn.IFNA(VLOOKUP(E621,الاوردرات!$B$1:$C$600,2,0),"")</f>
        <v/>
      </c>
      <c r="L621" s="63"/>
      <c r="N621" s="22" t="str">
        <f t="shared" si="19"/>
        <v/>
      </c>
      <c r="O621" s="23" t="str">
        <f>_xlfn.IFNA((VLOOKUP(F621,help!$C$2:$F$12,4,0))*(N621*24),"")</f>
        <v/>
      </c>
      <c r="AP621" s="18">
        <f t="shared" si="20"/>
        <v>0</v>
      </c>
    </row>
    <row r="622" spans="2:42" ht="33" x14ac:dyDescent="0.2">
      <c r="B622" s="14">
        <f>COUNTIFS($E$3:E622,تقرير!$E$4)</f>
        <v>15</v>
      </c>
      <c r="C622" s="48"/>
      <c r="D622" s="49"/>
      <c r="E622" s="48"/>
      <c r="F622" s="50"/>
      <c r="G622" s="51"/>
      <c r="H622" s="51"/>
      <c r="I622" s="52"/>
      <c r="J622" s="52"/>
      <c r="K622" s="27" t="str">
        <f>_xlfn.IFNA(VLOOKUP(E622,الاوردرات!$B$1:$C$600,2,0),"")</f>
        <v/>
      </c>
      <c r="L622" s="63"/>
      <c r="N622" s="22" t="str">
        <f t="shared" si="19"/>
        <v/>
      </c>
      <c r="O622" s="23" t="str">
        <f>_xlfn.IFNA((VLOOKUP(F622,help!$C$2:$F$12,4,0))*(N622*24),"")</f>
        <v/>
      </c>
      <c r="AP622" s="18">
        <f t="shared" si="20"/>
        <v>0</v>
      </c>
    </row>
    <row r="623" spans="2:42" ht="33" x14ac:dyDescent="0.2">
      <c r="B623" s="14">
        <f>COUNTIFS($E$3:E623,تقرير!$E$4)</f>
        <v>15</v>
      </c>
      <c r="C623" s="48"/>
      <c r="D623" s="49"/>
      <c r="E623" s="48"/>
      <c r="F623" s="50"/>
      <c r="G623" s="51"/>
      <c r="H623" s="51"/>
      <c r="I623" s="52"/>
      <c r="J623" s="52"/>
      <c r="K623" s="27" t="str">
        <f>_xlfn.IFNA(VLOOKUP(E623,الاوردرات!$B$1:$C$600,2,0),"")</f>
        <v/>
      </c>
      <c r="L623" s="63"/>
      <c r="N623" s="22" t="str">
        <f t="shared" si="19"/>
        <v/>
      </c>
      <c r="O623" s="23" t="str">
        <f>_xlfn.IFNA((VLOOKUP(F623,help!$C$2:$F$12,4,0))*(N623*24),"")</f>
        <v/>
      </c>
      <c r="AP623" s="18">
        <f t="shared" si="20"/>
        <v>0</v>
      </c>
    </row>
    <row r="624" spans="2:42" ht="33" x14ac:dyDescent="0.2">
      <c r="B624" s="14">
        <f>COUNTIFS($E$3:E624,تقرير!$E$4)</f>
        <v>15</v>
      </c>
      <c r="C624" s="48"/>
      <c r="D624" s="49"/>
      <c r="E624" s="48"/>
      <c r="F624" s="50"/>
      <c r="G624" s="51"/>
      <c r="H624" s="51"/>
      <c r="I624" s="52"/>
      <c r="J624" s="52"/>
      <c r="K624" s="27" t="str">
        <f>_xlfn.IFNA(VLOOKUP(E624,الاوردرات!$B$1:$C$600,2,0),"")</f>
        <v/>
      </c>
      <c r="L624" s="63"/>
      <c r="N624" s="22" t="str">
        <f t="shared" si="19"/>
        <v/>
      </c>
      <c r="O624" s="23" t="str">
        <f>_xlfn.IFNA((VLOOKUP(F624,help!$C$2:$F$12,4,0))*(N624*24),"")</f>
        <v/>
      </c>
      <c r="AP624" s="18">
        <f t="shared" si="20"/>
        <v>0</v>
      </c>
    </row>
    <row r="625" spans="2:42" ht="33" x14ac:dyDescent="0.2">
      <c r="B625" s="14">
        <f>COUNTIFS($E$3:E625,تقرير!$E$4)</f>
        <v>15</v>
      </c>
      <c r="C625" s="48"/>
      <c r="D625" s="49"/>
      <c r="E625" s="48"/>
      <c r="F625" s="50"/>
      <c r="G625" s="51"/>
      <c r="H625" s="51"/>
      <c r="I625" s="52"/>
      <c r="J625" s="52"/>
      <c r="K625" s="27" t="str">
        <f>_xlfn.IFNA(VLOOKUP(E625,الاوردرات!$B$1:$C$600,2,0),"")</f>
        <v/>
      </c>
      <c r="L625" s="63"/>
      <c r="N625" s="22" t="str">
        <f t="shared" si="19"/>
        <v/>
      </c>
      <c r="O625" s="23" t="str">
        <f>_xlfn.IFNA((VLOOKUP(F625,help!$C$2:$F$12,4,0))*(N625*24),"")</f>
        <v/>
      </c>
      <c r="AP625" s="18">
        <f t="shared" si="20"/>
        <v>0</v>
      </c>
    </row>
    <row r="626" spans="2:42" ht="33" x14ac:dyDescent="0.2">
      <c r="B626" s="14">
        <f>COUNTIFS($E$3:E626,تقرير!$E$4)</f>
        <v>15</v>
      </c>
      <c r="C626" s="48"/>
      <c r="D626" s="49"/>
      <c r="E626" s="48"/>
      <c r="F626" s="50"/>
      <c r="G626" s="51"/>
      <c r="H626" s="51"/>
      <c r="I626" s="52"/>
      <c r="J626" s="52"/>
      <c r="K626" s="27" t="str">
        <f>_xlfn.IFNA(VLOOKUP(E626,الاوردرات!$B$1:$C$600,2,0),"")</f>
        <v/>
      </c>
      <c r="L626" s="63"/>
      <c r="N626" s="22" t="str">
        <f t="shared" si="19"/>
        <v/>
      </c>
      <c r="O626" s="23" t="str">
        <f>_xlfn.IFNA((VLOOKUP(F626,help!$C$2:$F$12,4,0))*(N626*24),"")</f>
        <v/>
      </c>
      <c r="AP626" s="18">
        <f t="shared" si="20"/>
        <v>0</v>
      </c>
    </row>
    <row r="627" spans="2:42" ht="33" x14ac:dyDescent="0.2">
      <c r="B627" s="14">
        <f>COUNTIFS($E$3:E627,تقرير!$E$4)</f>
        <v>15</v>
      </c>
      <c r="C627" s="48"/>
      <c r="D627" s="49"/>
      <c r="E627" s="48"/>
      <c r="F627" s="50"/>
      <c r="G627" s="51"/>
      <c r="H627" s="51"/>
      <c r="I627" s="52"/>
      <c r="J627" s="52"/>
      <c r="K627" s="27" t="str">
        <f>_xlfn.IFNA(VLOOKUP(E627,الاوردرات!$B$1:$C$600,2,0),"")</f>
        <v/>
      </c>
      <c r="L627" s="63"/>
      <c r="N627" s="22" t="str">
        <f t="shared" si="19"/>
        <v/>
      </c>
      <c r="O627" s="23" t="str">
        <f>_xlfn.IFNA((VLOOKUP(F627,help!$C$2:$F$12,4,0))*(N627*24),"")</f>
        <v/>
      </c>
      <c r="AP627" s="18">
        <f t="shared" si="20"/>
        <v>0</v>
      </c>
    </row>
    <row r="628" spans="2:42" ht="33" x14ac:dyDescent="0.2">
      <c r="B628" s="14">
        <f>COUNTIFS($E$3:E628,تقرير!$E$4)</f>
        <v>15</v>
      </c>
      <c r="C628" s="48"/>
      <c r="D628" s="49"/>
      <c r="E628" s="48"/>
      <c r="F628" s="50"/>
      <c r="G628" s="51"/>
      <c r="H628" s="51"/>
      <c r="I628" s="52"/>
      <c r="J628" s="52"/>
      <c r="K628" s="27" t="str">
        <f>_xlfn.IFNA(VLOOKUP(E628,الاوردرات!$B$1:$C$600,2,0),"")</f>
        <v/>
      </c>
      <c r="L628" s="63"/>
      <c r="N628" s="22" t="str">
        <f t="shared" si="19"/>
        <v/>
      </c>
      <c r="O628" s="23" t="str">
        <f>_xlfn.IFNA((VLOOKUP(F628,help!$C$2:$F$12,4,0))*(N628*24),"")</f>
        <v/>
      </c>
      <c r="AP628" s="18">
        <f t="shared" si="20"/>
        <v>0</v>
      </c>
    </row>
    <row r="629" spans="2:42" ht="33" x14ac:dyDescent="0.2">
      <c r="B629" s="14">
        <f>COUNTIFS($E$3:E629,تقرير!$E$4)</f>
        <v>15</v>
      </c>
      <c r="C629" s="48"/>
      <c r="D629" s="49"/>
      <c r="E629" s="48"/>
      <c r="F629" s="50"/>
      <c r="G629" s="51"/>
      <c r="H629" s="51"/>
      <c r="I629" s="52"/>
      <c r="J629" s="52"/>
      <c r="K629" s="27" t="str">
        <f>_xlfn.IFNA(VLOOKUP(E629,الاوردرات!$B$1:$C$600,2,0),"")</f>
        <v/>
      </c>
      <c r="L629" s="63"/>
      <c r="N629" s="22" t="str">
        <f t="shared" si="19"/>
        <v/>
      </c>
      <c r="O629" s="23" t="str">
        <f>_xlfn.IFNA((VLOOKUP(F629,help!$C$2:$F$12,4,0))*(N629*24),"")</f>
        <v/>
      </c>
      <c r="AP629" s="18">
        <f t="shared" si="20"/>
        <v>0</v>
      </c>
    </row>
    <row r="630" spans="2:42" ht="33" x14ac:dyDescent="0.2">
      <c r="B630" s="14">
        <f>COUNTIFS($E$3:E630,تقرير!$E$4)</f>
        <v>15</v>
      </c>
      <c r="C630" s="48"/>
      <c r="D630" s="49"/>
      <c r="E630" s="48"/>
      <c r="F630" s="50"/>
      <c r="G630" s="51"/>
      <c r="H630" s="51"/>
      <c r="I630" s="52"/>
      <c r="J630" s="52"/>
      <c r="K630" s="27" t="str">
        <f>_xlfn.IFNA(VLOOKUP(E630,الاوردرات!$B$1:$C$600,2,0),"")</f>
        <v/>
      </c>
      <c r="L630" s="63"/>
      <c r="N630" s="22" t="str">
        <f t="shared" si="19"/>
        <v/>
      </c>
      <c r="O630" s="23" t="str">
        <f>_xlfn.IFNA((VLOOKUP(F630,help!$C$2:$F$12,4,0))*(N630*24),"")</f>
        <v/>
      </c>
      <c r="AP630" s="18">
        <f t="shared" si="20"/>
        <v>0</v>
      </c>
    </row>
    <row r="631" spans="2:42" ht="33" x14ac:dyDescent="0.2">
      <c r="B631" s="14">
        <f>COUNTIFS($E$3:E631,تقرير!$E$4)</f>
        <v>15</v>
      </c>
      <c r="C631" s="48"/>
      <c r="D631" s="49"/>
      <c r="E631" s="48"/>
      <c r="F631" s="50"/>
      <c r="G631" s="51"/>
      <c r="H631" s="51"/>
      <c r="I631" s="52"/>
      <c r="J631" s="52"/>
      <c r="K631" s="27" t="str">
        <f>_xlfn.IFNA(VLOOKUP(E631,الاوردرات!$B$1:$C$600,2,0),"")</f>
        <v/>
      </c>
      <c r="L631" s="63"/>
      <c r="N631" s="22" t="str">
        <f t="shared" ref="N631:N694" si="21">IF(I631&lt;&gt;"",J631-I631,"")</f>
        <v/>
      </c>
      <c r="O631" s="23" t="str">
        <f>_xlfn.IFNA((VLOOKUP(F631,help!$C$2:$F$12,4,0))*(N631*24),"")</f>
        <v/>
      </c>
      <c r="AP631" s="18">
        <f t="shared" si="20"/>
        <v>0</v>
      </c>
    </row>
    <row r="632" spans="2:42" ht="33" x14ac:dyDescent="0.2">
      <c r="B632" s="14">
        <f>COUNTIFS($E$3:E632,تقرير!$E$4)</f>
        <v>15</v>
      </c>
      <c r="C632" s="48"/>
      <c r="D632" s="49"/>
      <c r="E632" s="48"/>
      <c r="F632" s="50"/>
      <c r="G632" s="51"/>
      <c r="H632" s="51"/>
      <c r="I632" s="52"/>
      <c r="J632" s="52"/>
      <c r="K632" s="27" t="str">
        <f>_xlfn.IFNA(VLOOKUP(E632,الاوردرات!$B$1:$C$600,2,0),"")</f>
        <v/>
      </c>
      <c r="L632" s="63"/>
      <c r="N632" s="22" t="str">
        <f t="shared" si="21"/>
        <v/>
      </c>
      <c r="O632" s="23" t="str">
        <f>_xlfn.IFNA((VLOOKUP(F632,help!$C$2:$F$12,4,0))*(N632*24),"")</f>
        <v/>
      </c>
      <c r="AP632" s="18">
        <f t="shared" si="20"/>
        <v>0</v>
      </c>
    </row>
    <row r="633" spans="2:42" ht="33" x14ac:dyDescent="0.2">
      <c r="B633" s="14">
        <f>COUNTIFS($E$3:E633,تقرير!$E$4)</f>
        <v>15</v>
      </c>
      <c r="C633" s="48"/>
      <c r="D633" s="49"/>
      <c r="E633" s="48"/>
      <c r="F633" s="50"/>
      <c r="G633" s="51"/>
      <c r="H633" s="51"/>
      <c r="I633" s="52"/>
      <c r="J633" s="52"/>
      <c r="K633" s="27" t="str">
        <f>_xlfn.IFNA(VLOOKUP(E633,الاوردرات!$B$1:$C$600,2,0),"")</f>
        <v/>
      </c>
      <c r="L633" s="63"/>
      <c r="N633" s="22" t="str">
        <f t="shared" si="21"/>
        <v/>
      </c>
      <c r="O633" s="23" t="str">
        <f>_xlfn.IFNA((VLOOKUP(F633,help!$C$2:$F$12,4,0))*(N633*24),"")</f>
        <v/>
      </c>
      <c r="AP633" s="18">
        <f t="shared" si="20"/>
        <v>0</v>
      </c>
    </row>
    <row r="634" spans="2:42" ht="33" x14ac:dyDescent="0.2">
      <c r="B634" s="14">
        <f>COUNTIFS($E$3:E634,تقرير!$E$4)</f>
        <v>15</v>
      </c>
      <c r="C634" s="48"/>
      <c r="D634" s="49"/>
      <c r="E634" s="48"/>
      <c r="F634" s="50"/>
      <c r="G634" s="51"/>
      <c r="H634" s="51"/>
      <c r="I634" s="52"/>
      <c r="J634" s="52"/>
      <c r="K634" s="27" t="str">
        <f>_xlfn.IFNA(VLOOKUP(E634,الاوردرات!$B$1:$C$600,2,0),"")</f>
        <v/>
      </c>
      <c r="L634" s="63"/>
      <c r="N634" s="22" t="str">
        <f t="shared" si="21"/>
        <v/>
      </c>
      <c r="O634" s="23" t="str">
        <f>_xlfn.IFNA((VLOOKUP(F634,help!$C$2:$F$12,4,0))*(N634*24),"")</f>
        <v/>
      </c>
      <c r="AP634" s="18">
        <f t="shared" si="20"/>
        <v>0</v>
      </c>
    </row>
    <row r="635" spans="2:42" ht="33" x14ac:dyDescent="0.2">
      <c r="B635" s="14">
        <f>COUNTIFS($E$3:E635,تقرير!$E$4)</f>
        <v>15</v>
      </c>
      <c r="C635" s="48"/>
      <c r="D635" s="49"/>
      <c r="E635" s="48"/>
      <c r="F635" s="50"/>
      <c r="G635" s="51"/>
      <c r="H635" s="51"/>
      <c r="I635" s="52"/>
      <c r="J635" s="52"/>
      <c r="K635" s="27" t="str">
        <f>_xlfn.IFNA(VLOOKUP(E635,الاوردرات!$B$1:$C$600,2,0),"")</f>
        <v/>
      </c>
      <c r="L635" s="63"/>
      <c r="N635" s="22" t="str">
        <f t="shared" si="21"/>
        <v/>
      </c>
      <c r="O635" s="23" t="str">
        <f>_xlfn.IFNA((VLOOKUP(F635,help!$C$2:$F$12,4,0))*(N635*24),"")</f>
        <v/>
      </c>
      <c r="AP635" s="18">
        <f t="shared" si="20"/>
        <v>0</v>
      </c>
    </row>
    <row r="636" spans="2:42" ht="33" x14ac:dyDescent="0.2">
      <c r="B636" s="14">
        <f>COUNTIFS($E$3:E636,تقرير!$E$4)</f>
        <v>15</v>
      </c>
      <c r="C636" s="48"/>
      <c r="D636" s="49"/>
      <c r="E636" s="48"/>
      <c r="F636" s="50"/>
      <c r="G636" s="51"/>
      <c r="H636" s="51"/>
      <c r="I636" s="52"/>
      <c r="J636" s="52"/>
      <c r="K636" s="27" t="str">
        <f>_xlfn.IFNA(VLOOKUP(E636,الاوردرات!$B$1:$C$600,2,0),"")</f>
        <v/>
      </c>
      <c r="L636" s="63"/>
      <c r="N636" s="22" t="str">
        <f t="shared" si="21"/>
        <v/>
      </c>
      <c r="O636" s="23" t="str">
        <f>_xlfn.IFNA((VLOOKUP(F636,help!$C$2:$F$12,4,0))*(N636*24),"")</f>
        <v/>
      </c>
      <c r="AP636" s="18">
        <f t="shared" si="20"/>
        <v>0</v>
      </c>
    </row>
    <row r="637" spans="2:42" ht="33" x14ac:dyDescent="0.2">
      <c r="B637" s="14">
        <f>COUNTIFS($E$3:E637,تقرير!$E$4)</f>
        <v>15</v>
      </c>
      <c r="C637" s="48"/>
      <c r="D637" s="49"/>
      <c r="E637" s="48"/>
      <c r="F637" s="50"/>
      <c r="G637" s="51"/>
      <c r="H637" s="51"/>
      <c r="I637" s="52"/>
      <c r="J637" s="52"/>
      <c r="K637" s="27" t="str">
        <f>_xlfn.IFNA(VLOOKUP(E637,الاوردرات!$B$1:$C$600,2,0),"")</f>
        <v/>
      </c>
      <c r="L637" s="63"/>
      <c r="N637" s="22" t="str">
        <f t="shared" si="21"/>
        <v/>
      </c>
      <c r="O637" s="23" t="str">
        <f>_xlfn.IFNA((VLOOKUP(F637,help!$C$2:$F$12,4,0))*(N637*24),"")</f>
        <v/>
      </c>
      <c r="AP637" s="18">
        <f t="shared" si="20"/>
        <v>0</v>
      </c>
    </row>
    <row r="638" spans="2:42" ht="33" x14ac:dyDescent="0.2">
      <c r="B638" s="14">
        <f>COUNTIFS($E$3:E638,تقرير!$E$4)</f>
        <v>15</v>
      </c>
      <c r="C638" s="48"/>
      <c r="D638" s="49"/>
      <c r="E638" s="48"/>
      <c r="F638" s="50"/>
      <c r="G638" s="51"/>
      <c r="H638" s="51"/>
      <c r="I638" s="52"/>
      <c r="J638" s="52"/>
      <c r="K638" s="27" t="str">
        <f>_xlfn.IFNA(VLOOKUP(E638,الاوردرات!$B$1:$C$600,2,0),"")</f>
        <v/>
      </c>
      <c r="L638" s="63"/>
      <c r="N638" s="22" t="str">
        <f t="shared" si="21"/>
        <v/>
      </c>
      <c r="O638" s="23" t="str">
        <f>_xlfn.IFNA((VLOOKUP(F638,help!$C$2:$F$12,4,0))*(N638*24),"")</f>
        <v/>
      </c>
      <c r="AP638" s="18">
        <f t="shared" si="20"/>
        <v>0</v>
      </c>
    </row>
    <row r="639" spans="2:42" ht="33" x14ac:dyDescent="0.2">
      <c r="B639" s="14">
        <f>COUNTIFS($E$3:E639,تقرير!$E$4)</f>
        <v>15</v>
      </c>
      <c r="C639" s="48"/>
      <c r="D639" s="49"/>
      <c r="E639" s="48"/>
      <c r="F639" s="50"/>
      <c r="G639" s="51"/>
      <c r="H639" s="51"/>
      <c r="I639" s="52"/>
      <c r="J639" s="52"/>
      <c r="K639" s="27" t="str">
        <f>_xlfn.IFNA(VLOOKUP(E639,الاوردرات!$B$1:$C$600,2,0),"")</f>
        <v/>
      </c>
      <c r="L639" s="63"/>
      <c r="N639" s="22" t="str">
        <f t="shared" si="21"/>
        <v/>
      </c>
      <c r="O639" s="23" t="str">
        <f>_xlfn.IFNA((VLOOKUP(F639,help!$C$2:$F$12,4,0))*(N639*24),"")</f>
        <v/>
      </c>
      <c r="AP639" s="18">
        <f t="shared" si="20"/>
        <v>0</v>
      </c>
    </row>
    <row r="640" spans="2:42" ht="33" x14ac:dyDescent="0.2">
      <c r="B640" s="14">
        <f>COUNTIFS($E$3:E640,تقرير!$E$4)</f>
        <v>15</v>
      </c>
      <c r="C640" s="48"/>
      <c r="D640" s="49"/>
      <c r="E640" s="48"/>
      <c r="F640" s="50"/>
      <c r="G640" s="51"/>
      <c r="H640" s="51"/>
      <c r="I640" s="52"/>
      <c r="J640" s="52"/>
      <c r="K640" s="27" t="str">
        <f>_xlfn.IFNA(VLOOKUP(E640,الاوردرات!$B$1:$C$600,2,0),"")</f>
        <v/>
      </c>
      <c r="L640" s="63"/>
      <c r="N640" s="22" t="str">
        <f t="shared" si="21"/>
        <v/>
      </c>
      <c r="O640" s="23" t="str">
        <f>_xlfn.IFNA((VLOOKUP(F640,help!$C$2:$F$12,4,0))*(N640*24),"")</f>
        <v/>
      </c>
      <c r="AP640" s="18">
        <f t="shared" si="20"/>
        <v>0</v>
      </c>
    </row>
    <row r="641" spans="2:42" ht="33" x14ac:dyDescent="0.2">
      <c r="B641" s="14">
        <f>COUNTIFS($E$3:E641,تقرير!$E$4)</f>
        <v>15</v>
      </c>
      <c r="C641" s="48"/>
      <c r="D641" s="49"/>
      <c r="E641" s="48"/>
      <c r="F641" s="50"/>
      <c r="G641" s="51"/>
      <c r="H641" s="51"/>
      <c r="I641" s="52"/>
      <c r="J641" s="52"/>
      <c r="K641" s="27" t="str">
        <f>_xlfn.IFNA(VLOOKUP(E641,الاوردرات!$B$1:$C$600,2,0),"")</f>
        <v/>
      </c>
      <c r="L641" s="63"/>
      <c r="N641" s="22" t="str">
        <f t="shared" si="21"/>
        <v/>
      </c>
      <c r="O641" s="23" t="str">
        <f>_xlfn.IFNA((VLOOKUP(F641,help!$C$2:$F$12,4,0))*(N641*24),"")</f>
        <v/>
      </c>
      <c r="AP641" s="18">
        <f t="shared" si="20"/>
        <v>0</v>
      </c>
    </row>
    <row r="642" spans="2:42" ht="33" x14ac:dyDescent="0.2">
      <c r="B642" s="14">
        <f>COUNTIFS($E$3:E642,تقرير!$E$4)</f>
        <v>15</v>
      </c>
      <c r="C642" s="48"/>
      <c r="D642" s="49"/>
      <c r="E642" s="48"/>
      <c r="F642" s="50"/>
      <c r="G642" s="51"/>
      <c r="H642" s="51"/>
      <c r="I642" s="52"/>
      <c r="J642" s="52"/>
      <c r="K642" s="27" t="str">
        <f>_xlfn.IFNA(VLOOKUP(E642,الاوردرات!$B$1:$C$600,2,0),"")</f>
        <v/>
      </c>
      <c r="L642" s="63"/>
      <c r="N642" s="22" t="str">
        <f t="shared" si="21"/>
        <v/>
      </c>
      <c r="O642" s="23" t="str">
        <f>_xlfn.IFNA((VLOOKUP(F642,help!$C$2:$F$12,4,0))*(N642*24),"")</f>
        <v/>
      </c>
      <c r="AP642" s="18">
        <f t="shared" si="20"/>
        <v>0</v>
      </c>
    </row>
    <row r="643" spans="2:42" ht="33" x14ac:dyDescent="0.2">
      <c r="B643" s="14">
        <f>COUNTIFS($E$3:E643,تقرير!$E$4)</f>
        <v>15</v>
      </c>
      <c r="C643" s="48"/>
      <c r="D643" s="49"/>
      <c r="E643" s="48"/>
      <c r="F643" s="50"/>
      <c r="G643" s="51"/>
      <c r="H643" s="51"/>
      <c r="I643" s="52"/>
      <c r="J643" s="52"/>
      <c r="K643" s="27" t="str">
        <f>_xlfn.IFNA(VLOOKUP(E643,الاوردرات!$B$1:$C$600,2,0),"")</f>
        <v/>
      </c>
      <c r="L643" s="63"/>
      <c r="N643" s="22" t="str">
        <f t="shared" si="21"/>
        <v/>
      </c>
      <c r="O643" s="23" t="str">
        <f>_xlfn.IFNA((VLOOKUP(F643,help!$C$2:$F$12,4,0))*(N643*24),"")</f>
        <v/>
      </c>
      <c r="AP643" s="18">
        <f t="shared" si="20"/>
        <v>0</v>
      </c>
    </row>
    <row r="644" spans="2:42" ht="33" x14ac:dyDescent="0.2">
      <c r="B644" s="14">
        <f>COUNTIFS($E$3:E644,تقرير!$E$4)</f>
        <v>15</v>
      </c>
      <c r="C644" s="48"/>
      <c r="D644" s="49"/>
      <c r="E644" s="48"/>
      <c r="F644" s="50"/>
      <c r="G644" s="51"/>
      <c r="H644" s="51"/>
      <c r="I644" s="52"/>
      <c r="J644" s="52"/>
      <c r="K644" s="27" t="str">
        <f>_xlfn.IFNA(VLOOKUP(E644,الاوردرات!$B$1:$C$600,2,0),"")</f>
        <v/>
      </c>
      <c r="L644" s="63"/>
      <c r="N644" s="22" t="str">
        <f t="shared" si="21"/>
        <v/>
      </c>
      <c r="O644" s="23" t="str">
        <f>_xlfn.IFNA((VLOOKUP(F644,help!$C$2:$F$12,4,0))*(N644*24),"")</f>
        <v/>
      </c>
      <c r="AP644" s="18">
        <f t="shared" ref="AP644:AP707" si="22">D644</f>
        <v>0</v>
      </c>
    </row>
    <row r="645" spans="2:42" ht="33" x14ac:dyDescent="0.2">
      <c r="B645" s="14">
        <f>COUNTIFS($E$3:E645,تقرير!$E$4)</f>
        <v>15</v>
      </c>
      <c r="C645" s="48"/>
      <c r="D645" s="49"/>
      <c r="E645" s="48"/>
      <c r="F645" s="50"/>
      <c r="G645" s="51"/>
      <c r="H645" s="51"/>
      <c r="I645" s="52"/>
      <c r="J645" s="52"/>
      <c r="K645" s="27" t="str">
        <f>_xlfn.IFNA(VLOOKUP(E645,الاوردرات!$B$1:$C$600,2,0),"")</f>
        <v/>
      </c>
      <c r="L645" s="63"/>
      <c r="N645" s="22" t="str">
        <f t="shared" si="21"/>
        <v/>
      </c>
      <c r="O645" s="23" t="str">
        <f>_xlfn.IFNA((VLOOKUP(F645,help!$C$2:$F$12,4,0))*(N645*24),"")</f>
        <v/>
      </c>
      <c r="AP645" s="18">
        <f t="shared" si="22"/>
        <v>0</v>
      </c>
    </row>
    <row r="646" spans="2:42" ht="33" x14ac:dyDescent="0.2">
      <c r="B646" s="14">
        <f>COUNTIFS($E$3:E646,تقرير!$E$4)</f>
        <v>15</v>
      </c>
      <c r="C646" s="48"/>
      <c r="D646" s="49"/>
      <c r="E646" s="48"/>
      <c r="F646" s="50"/>
      <c r="G646" s="51"/>
      <c r="H646" s="51"/>
      <c r="I646" s="52"/>
      <c r="J646" s="52"/>
      <c r="K646" s="27" t="str">
        <f>_xlfn.IFNA(VLOOKUP(E646,الاوردرات!$B$1:$C$600,2,0),"")</f>
        <v/>
      </c>
      <c r="L646" s="63"/>
      <c r="N646" s="22" t="str">
        <f t="shared" si="21"/>
        <v/>
      </c>
      <c r="O646" s="23" t="str">
        <f>_xlfn.IFNA((VLOOKUP(F646,help!$C$2:$F$12,4,0))*(N646*24),"")</f>
        <v/>
      </c>
      <c r="AP646" s="18">
        <f t="shared" si="22"/>
        <v>0</v>
      </c>
    </row>
    <row r="647" spans="2:42" ht="33" x14ac:dyDescent="0.2">
      <c r="B647" s="14">
        <f>COUNTIFS($E$3:E647,تقرير!$E$4)</f>
        <v>15</v>
      </c>
      <c r="C647" s="48"/>
      <c r="D647" s="49"/>
      <c r="E647" s="48"/>
      <c r="F647" s="50"/>
      <c r="G647" s="51"/>
      <c r="H647" s="51"/>
      <c r="I647" s="52"/>
      <c r="J647" s="52"/>
      <c r="K647" s="27" t="str">
        <f>_xlfn.IFNA(VLOOKUP(E647,الاوردرات!$B$1:$C$600,2,0),"")</f>
        <v/>
      </c>
      <c r="L647" s="63"/>
      <c r="N647" s="22" t="str">
        <f t="shared" si="21"/>
        <v/>
      </c>
      <c r="O647" s="23" t="str">
        <f>_xlfn.IFNA((VLOOKUP(F647,help!$C$2:$F$12,4,0))*(N647*24),"")</f>
        <v/>
      </c>
      <c r="AP647" s="18">
        <f t="shared" si="22"/>
        <v>0</v>
      </c>
    </row>
    <row r="648" spans="2:42" ht="33" x14ac:dyDescent="0.2">
      <c r="B648" s="14">
        <f>COUNTIFS($E$3:E648,تقرير!$E$4)</f>
        <v>15</v>
      </c>
      <c r="C648" s="48"/>
      <c r="D648" s="49"/>
      <c r="E648" s="48"/>
      <c r="F648" s="50"/>
      <c r="G648" s="51"/>
      <c r="H648" s="51"/>
      <c r="I648" s="52"/>
      <c r="J648" s="52"/>
      <c r="K648" s="27" t="str">
        <f>_xlfn.IFNA(VLOOKUP(E648,الاوردرات!$B$1:$C$600,2,0),"")</f>
        <v/>
      </c>
      <c r="L648" s="63"/>
      <c r="N648" s="22" t="str">
        <f t="shared" si="21"/>
        <v/>
      </c>
      <c r="O648" s="23" t="str">
        <f>_xlfn.IFNA((VLOOKUP(F648,help!$C$2:$F$12,4,0))*(N648*24),"")</f>
        <v/>
      </c>
      <c r="AP648" s="18">
        <f t="shared" si="22"/>
        <v>0</v>
      </c>
    </row>
    <row r="649" spans="2:42" ht="33" x14ac:dyDescent="0.2">
      <c r="B649" s="14">
        <f>COUNTIFS($E$3:E649,تقرير!$E$4)</f>
        <v>15</v>
      </c>
      <c r="C649" s="48"/>
      <c r="D649" s="49"/>
      <c r="E649" s="48"/>
      <c r="F649" s="50"/>
      <c r="G649" s="51"/>
      <c r="H649" s="51"/>
      <c r="I649" s="52"/>
      <c r="J649" s="52"/>
      <c r="K649" s="27" t="str">
        <f>_xlfn.IFNA(VLOOKUP(E649,الاوردرات!$B$1:$C$600,2,0),"")</f>
        <v/>
      </c>
      <c r="L649" s="63"/>
      <c r="N649" s="22" t="str">
        <f t="shared" si="21"/>
        <v/>
      </c>
      <c r="O649" s="23" t="str">
        <f>_xlfn.IFNA((VLOOKUP(F649,help!$C$2:$F$12,4,0))*(N649*24),"")</f>
        <v/>
      </c>
      <c r="AP649" s="18">
        <f t="shared" si="22"/>
        <v>0</v>
      </c>
    </row>
    <row r="650" spans="2:42" ht="33" x14ac:dyDescent="0.2">
      <c r="B650" s="14">
        <f>COUNTIFS($E$3:E650,تقرير!$E$4)</f>
        <v>15</v>
      </c>
      <c r="C650" s="48"/>
      <c r="D650" s="49"/>
      <c r="E650" s="48"/>
      <c r="F650" s="50"/>
      <c r="G650" s="51"/>
      <c r="H650" s="51"/>
      <c r="I650" s="52"/>
      <c r="J650" s="52"/>
      <c r="K650" s="27" t="str">
        <f>_xlfn.IFNA(VLOOKUP(E650,الاوردرات!$B$1:$C$600,2,0),"")</f>
        <v/>
      </c>
      <c r="L650" s="63"/>
      <c r="N650" s="22" t="str">
        <f t="shared" si="21"/>
        <v/>
      </c>
      <c r="O650" s="23" t="str">
        <f>_xlfn.IFNA((VLOOKUP(F650,help!$C$2:$F$12,4,0))*(N650*24),"")</f>
        <v/>
      </c>
      <c r="AP650" s="18">
        <f t="shared" si="22"/>
        <v>0</v>
      </c>
    </row>
    <row r="651" spans="2:42" ht="33" x14ac:dyDescent="0.2">
      <c r="B651" s="14">
        <f>COUNTIFS($E$3:E651,تقرير!$E$4)</f>
        <v>15</v>
      </c>
      <c r="C651" s="48"/>
      <c r="D651" s="49"/>
      <c r="E651" s="48"/>
      <c r="F651" s="50"/>
      <c r="G651" s="51"/>
      <c r="H651" s="51"/>
      <c r="I651" s="52"/>
      <c r="J651" s="52"/>
      <c r="K651" s="27" t="str">
        <f>_xlfn.IFNA(VLOOKUP(E651,الاوردرات!$B$1:$C$600,2,0),"")</f>
        <v/>
      </c>
      <c r="L651" s="63"/>
      <c r="N651" s="22" t="str">
        <f t="shared" si="21"/>
        <v/>
      </c>
      <c r="O651" s="23" t="str">
        <f>_xlfn.IFNA((VLOOKUP(F651,help!$C$2:$F$12,4,0))*(N651*24),"")</f>
        <v/>
      </c>
      <c r="AP651" s="18">
        <f t="shared" si="22"/>
        <v>0</v>
      </c>
    </row>
    <row r="652" spans="2:42" ht="33" x14ac:dyDescent="0.2">
      <c r="B652" s="14">
        <f>COUNTIFS($E$3:E652,تقرير!$E$4)</f>
        <v>15</v>
      </c>
      <c r="C652" s="48"/>
      <c r="D652" s="49"/>
      <c r="E652" s="48"/>
      <c r="F652" s="50"/>
      <c r="G652" s="51"/>
      <c r="H652" s="51"/>
      <c r="I652" s="52"/>
      <c r="J652" s="52"/>
      <c r="K652" s="27" t="str">
        <f>_xlfn.IFNA(VLOOKUP(E652,الاوردرات!$B$1:$C$600,2,0),"")</f>
        <v/>
      </c>
      <c r="L652" s="63"/>
      <c r="N652" s="22" t="str">
        <f t="shared" si="21"/>
        <v/>
      </c>
      <c r="O652" s="23" t="str">
        <f>_xlfn.IFNA((VLOOKUP(F652,help!$C$2:$F$12,4,0))*(N652*24),"")</f>
        <v/>
      </c>
      <c r="AP652" s="18">
        <f t="shared" si="22"/>
        <v>0</v>
      </c>
    </row>
    <row r="653" spans="2:42" ht="33" x14ac:dyDescent="0.2">
      <c r="B653" s="14">
        <f>COUNTIFS($E$3:E653,تقرير!$E$4)</f>
        <v>15</v>
      </c>
      <c r="C653" s="48"/>
      <c r="D653" s="49"/>
      <c r="E653" s="48"/>
      <c r="F653" s="50"/>
      <c r="G653" s="51"/>
      <c r="H653" s="51"/>
      <c r="I653" s="52"/>
      <c r="J653" s="52"/>
      <c r="K653" s="27" t="str">
        <f>_xlfn.IFNA(VLOOKUP(E653,الاوردرات!$B$1:$C$600,2,0),"")</f>
        <v/>
      </c>
      <c r="L653" s="63"/>
      <c r="N653" s="22" t="str">
        <f t="shared" si="21"/>
        <v/>
      </c>
      <c r="O653" s="23" t="str">
        <f>_xlfn.IFNA((VLOOKUP(F653,help!$C$2:$F$12,4,0))*(N653*24),"")</f>
        <v/>
      </c>
      <c r="AP653" s="18">
        <f t="shared" si="22"/>
        <v>0</v>
      </c>
    </row>
    <row r="654" spans="2:42" ht="33" x14ac:dyDescent="0.2">
      <c r="B654" s="14">
        <f>COUNTIFS($E$3:E654,تقرير!$E$4)</f>
        <v>15</v>
      </c>
      <c r="C654" s="48"/>
      <c r="D654" s="49"/>
      <c r="E654" s="48"/>
      <c r="F654" s="50"/>
      <c r="G654" s="51"/>
      <c r="H654" s="51"/>
      <c r="I654" s="52"/>
      <c r="J654" s="52"/>
      <c r="K654" s="27" t="str">
        <f>_xlfn.IFNA(VLOOKUP(E654,الاوردرات!$B$1:$C$600,2,0),"")</f>
        <v/>
      </c>
      <c r="L654" s="63"/>
      <c r="N654" s="22" t="str">
        <f t="shared" si="21"/>
        <v/>
      </c>
      <c r="O654" s="23" t="str">
        <f>_xlfn.IFNA((VLOOKUP(F654,help!$C$2:$F$12,4,0))*(N654*24),"")</f>
        <v/>
      </c>
      <c r="AP654" s="18">
        <f t="shared" si="22"/>
        <v>0</v>
      </c>
    </row>
    <row r="655" spans="2:42" ht="33" x14ac:dyDescent="0.2">
      <c r="B655" s="14">
        <f>COUNTIFS($E$3:E655,تقرير!$E$4)</f>
        <v>15</v>
      </c>
      <c r="C655" s="48"/>
      <c r="D655" s="49"/>
      <c r="E655" s="48"/>
      <c r="F655" s="50"/>
      <c r="G655" s="51"/>
      <c r="H655" s="51"/>
      <c r="I655" s="52"/>
      <c r="J655" s="52"/>
      <c r="K655" s="27" t="str">
        <f>_xlfn.IFNA(VLOOKUP(E655,الاوردرات!$B$1:$C$600,2,0),"")</f>
        <v/>
      </c>
      <c r="L655" s="63"/>
      <c r="N655" s="22" t="str">
        <f t="shared" si="21"/>
        <v/>
      </c>
      <c r="O655" s="23" t="str">
        <f>_xlfn.IFNA((VLOOKUP(F655,help!$C$2:$F$12,4,0))*(N655*24),"")</f>
        <v/>
      </c>
      <c r="AP655" s="18">
        <f t="shared" si="22"/>
        <v>0</v>
      </c>
    </row>
    <row r="656" spans="2:42" ht="33" x14ac:dyDescent="0.2">
      <c r="B656" s="14">
        <f>COUNTIFS($E$3:E656,تقرير!$E$4)</f>
        <v>15</v>
      </c>
      <c r="C656" s="48"/>
      <c r="D656" s="49"/>
      <c r="E656" s="48"/>
      <c r="F656" s="50"/>
      <c r="G656" s="51"/>
      <c r="H656" s="51"/>
      <c r="I656" s="52"/>
      <c r="J656" s="52"/>
      <c r="K656" s="27" t="str">
        <f>_xlfn.IFNA(VLOOKUP(E656,الاوردرات!$B$1:$C$600,2,0),"")</f>
        <v/>
      </c>
      <c r="L656" s="63"/>
      <c r="N656" s="22" t="str">
        <f t="shared" si="21"/>
        <v/>
      </c>
      <c r="O656" s="23" t="str">
        <f>_xlfn.IFNA((VLOOKUP(F656,help!$C$2:$F$12,4,0))*(N656*24),"")</f>
        <v/>
      </c>
      <c r="AP656" s="18">
        <f t="shared" si="22"/>
        <v>0</v>
      </c>
    </row>
    <row r="657" spans="2:42" ht="33" x14ac:dyDescent="0.2">
      <c r="B657" s="14">
        <f>COUNTIFS($E$3:E657,تقرير!$E$4)</f>
        <v>15</v>
      </c>
      <c r="C657" s="48"/>
      <c r="D657" s="49"/>
      <c r="E657" s="48"/>
      <c r="F657" s="50"/>
      <c r="G657" s="51"/>
      <c r="H657" s="51"/>
      <c r="I657" s="52"/>
      <c r="J657" s="52"/>
      <c r="K657" s="27" t="str">
        <f>_xlfn.IFNA(VLOOKUP(E657,الاوردرات!$B$1:$C$600,2,0),"")</f>
        <v/>
      </c>
      <c r="L657" s="63"/>
      <c r="N657" s="22" t="str">
        <f t="shared" si="21"/>
        <v/>
      </c>
      <c r="O657" s="23" t="str">
        <f>_xlfn.IFNA((VLOOKUP(F657,help!$C$2:$F$12,4,0))*(N657*24),"")</f>
        <v/>
      </c>
      <c r="AP657" s="18">
        <f t="shared" si="22"/>
        <v>0</v>
      </c>
    </row>
    <row r="658" spans="2:42" ht="33" x14ac:dyDescent="0.2">
      <c r="B658" s="14">
        <f>COUNTIFS($E$3:E658,تقرير!$E$4)</f>
        <v>15</v>
      </c>
      <c r="C658" s="48"/>
      <c r="D658" s="49"/>
      <c r="E658" s="48"/>
      <c r="F658" s="50"/>
      <c r="G658" s="51"/>
      <c r="H658" s="51"/>
      <c r="I658" s="52"/>
      <c r="J658" s="52"/>
      <c r="K658" s="27" t="str">
        <f>_xlfn.IFNA(VLOOKUP(E658,الاوردرات!$B$1:$C$600,2,0),"")</f>
        <v/>
      </c>
      <c r="L658" s="63"/>
      <c r="N658" s="22" t="str">
        <f t="shared" si="21"/>
        <v/>
      </c>
      <c r="O658" s="23" t="str">
        <f>_xlfn.IFNA((VLOOKUP(F658,help!$C$2:$F$12,4,0))*(N658*24),"")</f>
        <v/>
      </c>
      <c r="AP658" s="18">
        <f t="shared" si="22"/>
        <v>0</v>
      </c>
    </row>
    <row r="659" spans="2:42" ht="33" x14ac:dyDescent="0.2">
      <c r="B659" s="14">
        <f>COUNTIFS($E$3:E659,تقرير!$E$4)</f>
        <v>15</v>
      </c>
      <c r="C659" s="48"/>
      <c r="D659" s="49"/>
      <c r="E659" s="48"/>
      <c r="F659" s="50"/>
      <c r="G659" s="51"/>
      <c r="H659" s="51"/>
      <c r="I659" s="52"/>
      <c r="J659" s="52"/>
      <c r="K659" s="27" t="str">
        <f>_xlfn.IFNA(VLOOKUP(E659,الاوردرات!$B$1:$C$600,2,0),"")</f>
        <v/>
      </c>
      <c r="L659" s="63"/>
      <c r="N659" s="22" t="str">
        <f t="shared" si="21"/>
        <v/>
      </c>
      <c r="O659" s="23" t="str">
        <f>_xlfn.IFNA((VLOOKUP(F659,help!$C$2:$F$12,4,0))*(N659*24),"")</f>
        <v/>
      </c>
      <c r="AP659" s="18">
        <f t="shared" si="22"/>
        <v>0</v>
      </c>
    </row>
    <row r="660" spans="2:42" ht="33" x14ac:dyDescent="0.2">
      <c r="B660" s="14">
        <f>COUNTIFS($E$3:E660,تقرير!$E$4)</f>
        <v>15</v>
      </c>
      <c r="C660" s="48"/>
      <c r="D660" s="49"/>
      <c r="E660" s="48"/>
      <c r="F660" s="50"/>
      <c r="G660" s="51"/>
      <c r="H660" s="51"/>
      <c r="I660" s="52"/>
      <c r="J660" s="52"/>
      <c r="K660" s="27" t="str">
        <f>_xlfn.IFNA(VLOOKUP(E660,الاوردرات!$B$1:$C$600,2,0),"")</f>
        <v/>
      </c>
      <c r="L660" s="63"/>
      <c r="N660" s="22" t="str">
        <f t="shared" si="21"/>
        <v/>
      </c>
      <c r="O660" s="23" t="str">
        <f>_xlfn.IFNA((VLOOKUP(F660,help!$C$2:$F$12,4,0))*(N660*24),"")</f>
        <v/>
      </c>
      <c r="AP660" s="18">
        <f t="shared" si="22"/>
        <v>0</v>
      </c>
    </row>
    <row r="661" spans="2:42" ht="33" x14ac:dyDescent="0.2">
      <c r="B661" s="14">
        <f>COUNTIFS($E$3:E661,تقرير!$E$4)</f>
        <v>15</v>
      </c>
      <c r="C661" s="48"/>
      <c r="D661" s="49"/>
      <c r="E661" s="48"/>
      <c r="F661" s="50"/>
      <c r="G661" s="51"/>
      <c r="H661" s="51"/>
      <c r="I661" s="52"/>
      <c r="J661" s="52"/>
      <c r="K661" s="27" t="str">
        <f>_xlfn.IFNA(VLOOKUP(E661,الاوردرات!$B$1:$C$600,2,0),"")</f>
        <v/>
      </c>
      <c r="L661" s="63"/>
      <c r="N661" s="22" t="str">
        <f t="shared" si="21"/>
        <v/>
      </c>
      <c r="O661" s="23" t="str">
        <f>_xlfn.IFNA((VLOOKUP(F661,help!$C$2:$F$12,4,0))*(N661*24),"")</f>
        <v/>
      </c>
      <c r="AP661" s="18">
        <f t="shared" si="22"/>
        <v>0</v>
      </c>
    </row>
    <row r="662" spans="2:42" ht="33" x14ac:dyDescent="0.2">
      <c r="B662" s="14">
        <f>COUNTIFS($E$3:E662,تقرير!$E$4)</f>
        <v>15</v>
      </c>
      <c r="C662" s="48"/>
      <c r="D662" s="49"/>
      <c r="E662" s="48"/>
      <c r="F662" s="50"/>
      <c r="G662" s="51"/>
      <c r="H662" s="51"/>
      <c r="I662" s="52"/>
      <c r="J662" s="52"/>
      <c r="K662" s="27" t="str">
        <f>_xlfn.IFNA(VLOOKUP(E662,الاوردرات!$B$1:$C$600,2,0),"")</f>
        <v/>
      </c>
      <c r="L662" s="63"/>
      <c r="N662" s="22" t="str">
        <f t="shared" si="21"/>
        <v/>
      </c>
      <c r="O662" s="23" t="str">
        <f>_xlfn.IFNA((VLOOKUP(F662,help!$C$2:$F$12,4,0))*(N662*24),"")</f>
        <v/>
      </c>
      <c r="AP662" s="18">
        <f t="shared" si="22"/>
        <v>0</v>
      </c>
    </row>
    <row r="663" spans="2:42" ht="33" x14ac:dyDescent="0.2">
      <c r="B663" s="14">
        <f>COUNTIFS($E$3:E663,تقرير!$E$4)</f>
        <v>15</v>
      </c>
      <c r="C663" s="48"/>
      <c r="D663" s="49"/>
      <c r="E663" s="48"/>
      <c r="F663" s="50"/>
      <c r="G663" s="51"/>
      <c r="H663" s="51"/>
      <c r="I663" s="52"/>
      <c r="J663" s="52"/>
      <c r="K663" s="27" t="str">
        <f>_xlfn.IFNA(VLOOKUP(E663,الاوردرات!$B$1:$C$600,2,0),"")</f>
        <v/>
      </c>
      <c r="L663" s="63"/>
      <c r="N663" s="22" t="str">
        <f t="shared" si="21"/>
        <v/>
      </c>
      <c r="O663" s="23" t="str">
        <f>_xlfn.IFNA((VLOOKUP(F663,help!$C$2:$F$12,4,0))*(N663*24),"")</f>
        <v/>
      </c>
      <c r="AP663" s="18">
        <f t="shared" si="22"/>
        <v>0</v>
      </c>
    </row>
    <row r="664" spans="2:42" ht="33" x14ac:dyDescent="0.2">
      <c r="B664" s="14">
        <f>COUNTIFS($E$3:E664,تقرير!$E$4)</f>
        <v>15</v>
      </c>
      <c r="C664" s="48"/>
      <c r="D664" s="49"/>
      <c r="E664" s="48"/>
      <c r="F664" s="50"/>
      <c r="G664" s="51"/>
      <c r="H664" s="51"/>
      <c r="I664" s="52"/>
      <c r="J664" s="52"/>
      <c r="K664" s="27" t="str">
        <f>_xlfn.IFNA(VLOOKUP(E664,الاوردرات!$B$1:$C$600,2,0),"")</f>
        <v/>
      </c>
      <c r="L664" s="63"/>
      <c r="N664" s="22" t="str">
        <f t="shared" si="21"/>
        <v/>
      </c>
      <c r="O664" s="23" t="str">
        <f>_xlfn.IFNA((VLOOKUP(F664,help!$C$2:$F$12,4,0))*(N664*24),"")</f>
        <v/>
      </c>
      <c r="AP664" s="18">
        <f t="shared" si="22"/>
        <v>0</v>
      </c>
    </row>
    <row r="665" spans="2:42" ht="33" x14ac:dyDescent="0.2">
      <c r="B665" s="14">
        <f>COUNTIFS($E$3:E665,تقرير!$E$4)</f>
        <v>15</v>
      </c>
      <c r="C665" s="48"/>
      <c r="D665" s="49"/>
      <c r="E665" s="48"/>
      <c r="F665" s="50"/>
      <c r="G665" s="51"/>
      <c r="H665" s="51"/>
      <c r="I665" s="52"/>
      <c r="J665" s="52"/>
      <c r="K665" s="27" t="str">
        <f>_xlfn.IFNA(VLOOKUP(E665,الاوردرات!$B$1:$C$600,2,0),"")</f>
        <v/>
      </c>
      <c r="L665" s="63"/>
      <c r="N665" s="22" t="str">
        <f t="shared" si="21"/>
        <v/>
      </c>
      <c r="O665" s="23" t="str">
        <f>_xlfn.IFNA((VLOOKUP(F665,help!$C$2:$F$12,4,0))*(N665*24),"")</f>
        <v/>
      </c>
      <c r="AP665" s="18">
        <f t="shared" si="22"/>
        <v>0</v>
      </c>
    </row>
    <row r="666" spans="2:42" ht="33" x14ac:dyDescent="0.2">
      <c r="B666" s="14">
        <f>COUNTIFS($E$3:E666,تقرير!$E$4)</f>
        <v>15</v>
      </c>
      <c r="C666" s="48"/>
      <c r="D666" s="49"/>
      <c r="E666" s="48"/>
      <c r="F666" s="50"/>
      <c r="G666" s="51"/>
      <c r="H666" s="51"/>
      <c r="I666" s="52"/>
      <c r="J666" s="52"/>
      <c r="K666" s="27" t="str">
        <f>_xlfn.IFNA(VLOOKUP(E666,الاوردرات!$B$1:$C$600,2,0),"")</f>
        <v/>
      </c>
      <c r="L666" s="63"/>
      <c r="N666" s="22" t="str">
        <f t="shared" si="21"/>
        <v/>
      </c>
      <c r="O666" s="23" t="str">
        <f>_xlfn.IFNA((VLOOKUP(F666,help!$C$2:$F$12,4,0))*(N666*24),"")</f>
        <v/>
      </c>
      <c r="AP666" s="18">
        <f t="shared" si="22"/>
        <v>0</v>
      </c>
    </row>
    <row r="667" spans="2:42" ht="33" x14ac:dyDescent="0.2">
      <c r="B667" s="14">
        <f>COUNTIFS($E$3:E667,تقرير!$E$4)</f>
        <v>15</v>
      </c>
      <c r="C667" s="48"/>
      <c r="D667" s="49"/>
      <c r="E667" s="48"/>
      <c r="F667" s="50"/>
      <c r="G667" s="51"/>
      <c r="H667" s="51"/>
      <c r="I667" s="52"/>
      <c r="J667" s="52"/>
      <c r="K667" s="27" t="str">
        <f>_xlfn.IFNA(VLOOKUP(E667,الاوردرات!$B$1:$C$600,2,0),"")</f>
        <v/>
      </c>
      <c r="L667" s="63"/>
      <c r="N667" s="22" t="str">
        <f t="shared" si="21"/>
        <v/>
      </c>
      <c r="O667" s="23" t="str">
        <f>_xlfn.IFNA((VLOOKUP(F667,help!$C$2:$F$12,4,0))*(N667*24),"")</f>
        <v/>
      </c>
      <c r="AP667" s="18">
        <f t="shared" si="22"/>
        <v>0</v>
      </c>
    </row>
    <row r="668" spans="2:42" ht="33" x14ac:dyDescent="0.2">
      <c r="B668" s="14">
        <f>COUNTIFS($E$3:E668,تقرير!$E$4)</f>
        <v>15</v>
      </c>
      <c r="C668" s="48"/>
      <c r="D668" s="49"/>
      <c r="E668" s="48"/>
      <c r="F668" s="50"/>
      <c r="G668" s="51"/>
      <c r="H668" s="51"/>
      <c r="I668" s="52"/>
      <c r="J668" s="52"/>
      <c r="K668" s="27" t="str">
        <f>_xlfn.IFNA(VLOOKUP(E668,الاوردرات!$B$1:$C$600,2,0),"")</f>
        <v/>
      </c>
      <c r="L668" s="63"/>
      <c r="N668" s="22" t="str">
        <f t="shared" si="21"/>
        <v/>
      </c>
      <c r="O668" s="23" t="str">
        <f>_xlfn.IFNA((VLOOKUP(F668,help!$C$2:$F$12,4,0))*(N668*24),"")</f>
        <v/>
      </c>
      <c r="AP668" s="18">
        <f t="shared" si="22"/>
        <v>0</v>
      </c>
    </row>
    <row r="669" spans="2:42" ht="33" x14ac:dyDescent="0.2">
      <c r="B669" s="14">
        <f>COUNTIFS($E$3:E669,تقرير!$E$4)</f>
        <v>15</v>
      </c>
      <c r="C669" s="48"/>
      <c r="D669" s="49"/>
      <c r="E669" s="48"/>
      <c r="F669" s="50"/>
      <c r="G669" s="51"/>
      <c r="H669" s="51"/>
      <c r="I669" s="52"/>
      <c r="J669" s="52"/>
      <c r="K669" s="27" t="str">
        <f>_xlfn.IFNA(VLOOKUP(E669,الاوردرات!$B$1:$C$600,2,0),"")</f>
        <v/>
      </c>
      <c r="L669" s="63"/>
      <c r="N669" s="22" t="str">
        <f t="shared" si="21"/>
        <v/>
      </c>
      <c r="O669" s="23" t="str">
        <f>_xlfn.IFNA((VLOOKUP(F669,help!$C$2:$F$12,4,0))*(N669*24),"")</f>
        <v/>
      </c>
      <c r="AP669" s="18">
        <f t="shared" si="22"/>
        <v>0</v>
      </c>
    </row>
    <row r="670" spans="2:42" ht="33" x14ac:dyDescent="0.2">
      <c r="B670" s="14">
        <f>COUNTIFS($E$3:E670,تقرير!$E$4)</f>
        <v>15</v>
      </c>
      <c r="C670" s="48"/>
      <c r="D670" s="49"/>
      <c r="E670" s="48"/>
      <c r="F670" s="50"/>
      <c r="G670" s="51"/>
      <c r="H670" s="51"/>
      <c r="I670" s="52"/>
      <c r="J670" s="52"/>
      <c r="K670" s="27" t="str">
        <f>_xlfn.IFNA(VLOOKUP(E670,الاوردرات!$B$1:$C$600,2,0),"")</f>
        <v/>
      </c>
      <c r="L670" s="63"/>
      <c r="N670" s="22" t="str">
        <f t="shared" si="21"/>
        <v/>
      </c>
      <c r="O670" s="23" t="str">
        <f>_xlfn.IFNA((VLOOKUP(F670,help!$C$2:$F$12,4,0))*(N670*24),"")</f>
        <v/>
      </c>
      <c r="AP670" s="18">
        <f t="shared" si="22"/>
        <v>0</v>
      </c>
    </row>
    <row r="671" spans="2:42" ht="33" x14ac:dyDescent="0.2">
      <c r="B671" s="14">
        <f>COUNTIFS($E$3:E671,تقرير!$E$4)</f>
        <v>15</v>
      </c>
      <c r="C671" s="48"/>
      <c r="D671" s="49"/>
      <c r="E671" s="48"/>
      <c r="F671" s="50"/>
      <c r="G671" s="51"/>
      <c r="H671" s="51"/>
      <c r="I671" s="52"/>
      <c r="J671" s="52"/>
      <c r="K671" s="27" t="str">
        <f>_xlfn.IFNA(VLOOKUP(E671,الاوردرات!$B$1:$C$600,2,0),"")</f>
        <v/>
      </c>
      <c r="L671" s="63"/>
      <c r="N671" s="22" t="str">
        <f t="shared" si="21"/>
        <v/>
      </c>
      <c r="O671" s="23" t="str">
        <f>_xlfn.IFNA((VLOOKUP(F671,help!$C$2:$F$12,4,0))*(N671*24),"")</f>
        <v/>
      </c>
      <c r="AP671" s="18">
        <f t="shared" si="22"/>
        <v>0</v>
      </c>
    </row>
    <row r="672" spans="2:42" ht="33" x14ac:dyDescent="0.2">
      <c r="B672" s="14">
        <f>COUNTIFS($E$3:E672,تقرير!$E$4)</f>
        <v>15</v>
      </c>
      <c r="C672" s="48"/>
      <c r="D672" s="49"/>
      <c r="E672" s="48"/>
      <c r="F672" s="50"/>
      <c r="G672" s="51"/>
      <c r="H672" s="51"/>
      <c r="I672" s="52"/>
      <c r="J672" s="52"/>
      <c r="K672" s="27" t="str">
        <f>_xlfn.IFNA(VLOOKUP(E672,الاوردرات!$B$1:$C$600,2,0),"")</f>
        <v/>
      </c>
      <c r="L672" s="63"/>
      <c r="N672" s="22" t="str">
        <f t="shared" si="21"/>
        <v/>
      </c>
      <c r="O672" s="23" t="str">
        <f>_xlfn.IFNA((VLOOKUP(F672,help!$C$2:$F$12,4,0))*(N672*24),"")</f>
        <v/>
      </c>
      <c r="AP672" s="18">
        <f t="shared" si="22"/>
        <v>0</v>
      </c>
    </row>
    <row r="673" spans="2:42" ht="33" x14ac:dyDescent="0.2">
      <c r="B673" s="14">
        <f>COUNTIFS($E$3:E673,تقرير!$E$4)</f>
        <v>15</v>
      </c>
      <c r="C673" s="48"/>
      <c r="D673" s="49"/>
      <c r="E673" s="48"/>
      <c r="F673" s="50"/>
      <c r="G673" s="51"/>
      <c r="H673" s="51"/>
      <c r="I673" s="52"/>
      <c r="J673" s="52"/>
      <c r="K673" s="27" t="str">
        <f>_xlfn.IFNA(VLOOKUP(E673,الاوردرات!$B$1:$C$600,2,0),"")</f>
        <v/>
      </c>
      <c r="L673" s="63"/>
      <c r="N673" s="22" t="str">
        <f t="shared" si="21"/>
        <v/>
      </c>
      <c r="O673" s="23" t="str">
        <f>_xlfn.IFNA((VLOOKUP(F673,help!$C$2:$F$12,4,0))*(N673*24),"")</f>
        <v/>
      </c>
      <c r="AP673" s="18">
        <f t="shared" si="22"/>
        <v>0</v>
      </c>
    </row>
    <row r="674" spans="2:42" ht="33" x14ac:dyDescent="0.2">
      <c r="B674" s="14">
        <f>COUNTIFS($E$3:E674,تقرير!$E$4)</f>
        <v>15</v>
      </c>
      <c r="C674" s="48"/>
      <c r="D674" s="49"/>
      <c r="E674" s="48"/>
      <c r="F674" s="50"/>
      <c r="G674" s="51"/>
      <c r="H674" s="51"/>
      <c r="I674" s="52"/>
      <c r="J674" s="52"/>
      <c r="K674" s="27" t="str">
        <f>_xlfn.IFNA(VLOOKUP(E674,الاوردرات!$B$1:$C$600,2,0),"")</f>
        <v/>
      </c>
      <c r="L674" s="63"/>
      <c r="N674" s="22" t="str">
        <f t="shared" si="21"/>
        <v/>
      </c>
      <c r="O674" s="23" t="str">
        <f>_xlfn.IFNA((VLOOKUP(F674,help!$C$2:$F$12,4,0))*(N674*24),"")</f>
        <v/>
      </c>
      <c r="AP674" s="18">
        <f t="shared" si="22"/>
        <v>0</v>
      </c>
    </row>
    <row r="675" spans="2:42" ht="33" x14ac:dyDescent="0.2">
      <c r="B675" s="14">
        <f>COUNTIFS($E$3:E675,تقرير!$E$4)</f>
        <v>15</v>
      </c>
      <c r="C675" s="48"/>
      <c r="D675" s="49"/>
      <c r="E675" s="48"/>
      <c r="F675" s="50"/>
      <c r="G675" s="51"/>
      <c r="H675" s="51"/>
      <c r="I675" s="52"/>
      <c r="J675" s="52"/>
      <c r="K675" s="27" t="str">
        <f>_xlfn.IFNA(VLOOKUP(E675,الاوردرات!$B$1:$C$600,2,0),"")</f>
        <v/>
      </c>
      <c r="L675" s="63"/>
      <c r="N675" s="22" t="str">
        <f t="shared" si="21"/>
        <v/>
      </c>
      <c r="O675" s="23" t="str">
        <f>_xlfn.IFNA((VLOOKUP(F675,help!$C$2:$F$12,4,0))*(N675*24),"")</f>
        <v/>
      </c>
      <c r="AP675" s="18">
        <f t="shared" si="22"/>
        <v>0</v>
      </c>
    </row>
    <row r="676" spans="2:42" ht="33" x14ac:dyDescent="0.2">
      <c r="B676" s="14">
        <f>COUNTIFS($E$3:E676,تقرير!$E$4)</f>
        <v>15</v>
      </c>
      <c r="C676" s="48"/>
      <c r="D676" s="49"/>
      <c r="E676" s="48"/>
      <c r="F676" s="50"/>
      <c r="G676" s="51"/>
      <c r="H676" s="51"/>
      <c r="I676" s="52"/>
      <c r="J676" s="52"/>
      <c r="K676" s="27" t="str">
        <f>_xlfn.IFNA(VLOOKUP(E676,الاوردرات!$B$1:$C$600,2,0),"")</f>
        <v/>
      </c>
      <c r="L676" s="63"/>
      <c r="N676" s="22" t="str">
        <f t="shared" si="21"/>
        <v/>
      </c>
      <c r="O676" s="23" t="str">
        <f>_xlfn.IFNA((VLOOKUP(F676,help!$C$2:$F$12,4,0))*(N676*24),"")</f>
        <v/>
      </c>
      <c r="AP676" s="18">
        <f t="shared" si="22"/>
        <v>0</v>
      </c>
    </row>
    <row r="677" spans="2:42" ht="33" x14ac:dyDescent="0.2">
      <c r="B677" s="14">
        <f>COUNTIFS($E$3:E677,تقرير!$E$4)</f>
        <v>15</v>
      </c>
      <c r="C677" s="48"/>
      <c r="D677" s="49"/>
      <c r="E677" s="48"/>
      <c r="F677" s="50"/>
      <c r="G677" s="51"/>
      <c r="H677" s="51"/>
      <c r="I677" s="52"/>
      <c r="J677" s="52"/>
      <c r="K677" s="27" t="str">
        <f>_xlfn.IFNA(VLOOKUP(E677,الاوردرات!$B$1:$C$600,2,0),"")</f>
        <v/>
      </c>
      <c r="L677" s="63"/>
      <c r="N677" s="22" t="str">
        <f t="shared" si="21"/>
        <v/>
      </c>
      <c r="O677" s="23" t="str">
        <f>_xlfn.IFNA((VLOOKUP(F677,help!$C$2:$F$12,4,0))*(N677*24),"")</f>
        <v/>
      </c>
      <c r="AP677" s="18">
        <f t="shared" si="22"/>
        <v>0</v>
      </c>
    </row>
    <row r="678" spans="2:42" ht="33" x14ac:dyDescent="0.2">
      <c r="B678" s="14">
        <f>COUNTIFS($E$3:E678,تقرير!$E$4)</f>
        <v>15</v>
      </c>
      <c r="C678" s="48"/>
      <c r="D678" s="49"/>
      <c r="E678" s="48"/>
      <c r="F678" s="50"/>
      <c r="G678" s="51"/>
      <c r="H678" s="51"/>
      <c r="I678" s="52"/>
      <c r="J678" s="52"/>
      <c r="K678" s="27" t="str">
        <f>_xlfn.IFNA(VLOOKUP(E678,الاوردرات!$B$1:$C$600,2,0),"")</f>
        <v/>
      </c>
      <c r="L678" s="63"/>
      <c r="N678" s="22" t="str">
        <f t="shared" si="21"/>
        <v/>
      </c>
      <c r="O678" s="23" t="str">
        <f>_xlfn.IFNA((VLOOKUP(F678,help!$C$2:$F$12,4,0))*(N678*24),"")</f>
        <v/>
      </c>
      <c r="AP678" s="18">
        <f t="shared" si="22"/>
        <v>0</v>
      </c>
    </row>
    <row r="679" spans="2:42" ht="33" x14ac:dyDescent="0.2">
      <c r="B679" s="14">
        <f>COUNTIFS($E$3:E679,تقرير!$E$4)</f>
        <v>15</v>
      </c>
      <c r="C679" s="48"/>
      <c r="D679" s="49"/>
      <c r="E679" s="48"/>
      <c r="F679" s="50"/>
      <c r="G679" s="51"/>
      <c r="H679" s="51"/>
      <c r="I679" s="52"/>
      <c r="J679" s="52"/>
      <c r="K679" s="27" t="str">
        <f>_xlfn.IFNA(VLOOKUP(E679,الاوردرات!$B$1:$C$600,2,0),"")</f>
        <v/>
      </c>
      <c r="L679" s="63"/>
      <c r="N679" s="22" t="str">
        <f t="shared" si="21"/>
        <v/>
      </c>
      <c r="O679" s="23" t="str">
        <f>_xlfn.IFNA((VLOOKUP(F679,help!$C$2:$F$12,4,0))*(N679*24),"")</f>
        <v/>
      </c>
      <c r="AP679" s="18">
        <f t="shared" si="22"/>
        <v>0</v>
      </c>
    </row>
    <row r="680" spans="2:42" ht="33" x14ac:dyDescent="0.2">
      <c r="B680" s="14">
        <f>COUNTIFS($E$3:E680,تقرير!$E$4)</f>
        <v>15</v>
      </c>
      <c r="C680" s="48"/>
      <c r="D680" s="49"/>
      <c r="E680" s="48"/>
      <c r="F680" s="50"/>
      <c r="G680" s="51"/>
      <c r="H680" s="51"/>
      <c r="I680" s="52"/>
      <c r="J680" s="52"/>
      <c r="K680" s="27" t="str">
        <f>_xlfn.IFNA(VLOOKUP(E680,الاوردرات!$B$1:$C$600,2,0),"")</f>
        <v/>
      </c>
      <c r="L680" s="63"/>
      <c r="N680" s="22" t="str">
        <f t="shared" si="21"/>
        <v/>
      </c>
      <c r="O680" s="23" t="str">
        <f>_xlfn.IFNA((VLOOKUP(F680,help!$C$2:$F$12,4,0))*(N680*24),"")</f>
        <v/>
      </c>
      <c r="AP680" s="18">
        <f t="shared" si="22"/>
        <v>0</v>
      </c>
    </row>
    <row r="681" spans="2:42" ht="33" x14ac:dyDescent="0.2">
      <c r="B681" s="14">
        <f>COUNTIFS($E$3:E681,تقرير!$E$4)</f>
        <v>15</v>
      </c>
      <c r="C681" s="48"/>
      <c r="D681" s="49"/>
      <c r="E681" s="48"/>
      <c r="F681" s="50"/>
      <c r="G681" s="51"/>
      <c r="H681" s="51"/>
      <c r="I681" s="52"/>
      <c r="J681" s="52"/>
      <c r="K681" s="27" t="str">
        <f>_xlfn.IFNA(VLOOKUP(E681,الاوردرات!$B$1:$C$600,2,0),"")</f>
        <v/>
      </c>
      <c r="L681" s="63"/>
      <c r="N681" s="22" t="str">
        <f t="shared" si="21"/>
        <v/>
      </c>
      <c r="O681" s="23" t="str">
        <f>_xlfn.IFNA((VLOOKUP(F681,help!$C$2:$F$12,4,0))*(N681*24),"")</f>
        <v/>
      </c>
      <c r="AP681" s="18">
        <f t="shared" si="22"/>
        <v>0</v>
      </c>
    </row>
    <row r="682" spans="2:42" ht="33" x14ac:dyDescent="0.2">
      <c r="B682" s="14">
        <f>COUNTIFS($E$3:E682,تقرير!$E$4)</f>
        <v>15</v>
      </c>
      <c r="C682" s="48"/>
      <c r="D682" s="49"/>
      <c r="E682" s="48"/>
      <c r="F682" s="50"/>
      <c r="G682" s="51"/>
      <c r="H682" s="51"/>
      <c r="I682" s="52"/>
      <c r="J682" s="52"/>
      <c r="K682" s="27" t="str">
        <f>_xlfn.IFNA(VLOOKUP(E682,الاوردرات!$B$1:$C$600,2,0),"")</f>
        <v/>
      </c>
      <c r="L682" s="63"/>
      <c r="N682" s="22" t="str">
        <f t="shared" si="21"/>
        <v/>
      </c>
      <c r="O682" s="23" t="str">
        <f>_xlfn.IFNA((VLOOKUP(F682,help!$C$2:$F$12,4,0))*(N682*24),"")</f>
        <v/>
      </c>
      <c r="AP682" s="18">
        <f t="shared" si="22"/>
        <v>0</v>
      </c>
    </row>
    <row r="683" spans="2:42" ht="33" x14ac:dyDescent="0.2">
      <c r="B683" s="14">
        <f>COUNTIFS($E$3:E683,تقرير!$E$4)</f>
        <v>15</v>
      </c>
      <c r="C683" s="48"/>
      <c r="D683" s="49"/>
      <c r="E683" s="48"/>
      <c r="F683" s="50"/>
      <c r="G683" s="51"/>
      <c r="H683" s="51"/>
      <c r="I683" s="52"/>
      <c r="J683" s="52"/>
      <c r="K683" s="27" t="str">
        <f>_xlfn.IFNA(VLOOKUP(E683,الاوردرات!$B$1:$C$600,2,0),"")</f>
        <v/>
      </c>
      <c r="L683" s="63"/>
      <c r="N683" s="22" t="str">
        <f t="shared" si="21"/>
        <v/>
      </c>
      <c r="O683" s="23" t="str">
        <f>_xlfn.IFNA((VLOOKUP(F683,help!$C$2:$F$12,4,0))*(N683*24),"")</f>
        <v/>
      </c>
      <c r="AP683" s="18">
        <f t="shared" si="22"/>
        <v>0</v>
      </c>
    </row>
    <row r="684" spans="2:42" ht="33" x14ac:dyDescent="0.2">
      <c r="B684" s="14">
        <f>COUNTIFS($E$3:E684,تقرير!$E$4)</f>
        <v>15</v>
      </c>
      <c r="C684" s="48"/>
      <c r="D684" s="49"/>
      <c r="E684" s="48"/>
      <c r="F684" s="50"/>
      <c r="G684" s="51"/>
      <c r="H684" s="51"/>
      <c r="I684" s="52"/>
      <c r="J684" s="52"/>
      <c r="K684" s="27" t="str">
        <f>_xlfn.IFNA(VLOOKUP(E684,الاوردرات!$B$1:$C$600,2,0),"")</f>
        <v/>
      </c>
      <c r="L684" s="63"/>
      <c r="N684" s="22" t="str">
        <f t="shared" si="21"/>
        <v/>
      </c>
      <c r="O684" s="23" t="str">
        <f>_xlfn.IFNA((VLOOKUP(F684,help!$C$2:$F$12,4,0))*(N684*24),"")</f>
        <v/>
      </c>
      <c r="AP684" s="18">
        <f t="shared" si="22"/>
        <v>0</v>
      </c>
    </row>
    <row r="685" spans="2:42" ht="33" x14ac:dyDescent="0.2">
      <c r="B685" s="14">
        <f>COUNTIFS($E$3:E685,تقرير!$E$4)</f>
        <v>15</v>
      </c>
      <c r="C685" s="48"/>
      <c r="D685" s="49"/>
      <c r="E685" s="48"/>
      <c r="F685" s="50"/>
      <c r="G685" s="51"/>
      <c r="H685" s="51"/>
      <c r="I685" s="52"/>
      <c r="J685" s="52"/>
      <c r="K685" s="27" t="str">
        <f>_xlfn.IFNA(VLOOKUP(E685,الاوردرات!$B$1:$C$600,2,0),"")</f>
        <v/>
      </c>
      <c r="L685" s="63"/>
      <c r="N685" s="22" t="str">
        <f t="shared" si="21"/>
        <v/>
      </c>
      <c r="O685" s="23" t="str">
        <f>_xlfn.IFNA((VLOOKUP(F685,help!$C$2:$F$12,4,0))*(N685*24),"")</f>
        <v/>
      </c>
      <c r="AP685" s="18">
        <f t="shared" si="22"/>
        <v>0</v>
      </c>
    </row>
    <row r="686" spans="2:42" ht="33" x14ac:dyDescent="0.2">
      <c r="B686" s="14">
        <f>COUNTIFS($E$3:E686,تقرير!$E$4)</f>
        <v>15</v>
      </c>
      <c r="C686" s="48"/>
      <c r="D686" s="49"/>
      <c r="E686" s="48"/>
      <c r="F686" s="50"/>
      <c r="G686" s="51"/>
      <c r="H686" s="51"/>
      <c r="I686" s="52"/>
      <c r="J686" s="52"/>
      <c r="K686" s="27" t="str">
        <f>_xlfn.IFNA(VLOOKUP(E686,الاوردرات!$B$1:$C$600,2,0),"")</f>
        <v/>
      </c>
      <c r="L686" s="63"/>
      <c r="N686" s="22" t="str">
        <f t="shared" si="21"/>
        <v/>
      </c>
      <c r="O686" s="23" t="str">
        <f>_xlfn.IFNA((VLOOKUP(F686,help!$C$2:$F$12,4,0))*(N686*24),"")</f>
        <v/>
      </c>
      <c r="AP686" s="18">
        <f t="shared" si="22"/>
        <v>0</v>
      </c>
    </row>
    <row r="687" spans="2:42" ht="33" x14ac:dyDescent="0.2">
      <c r="B687" s="14">
        <f>COUNTIFS($E$3:E687,تقرير!$E$4)</f>
        <v>15</v>
      </c>
      <c r="C687" s="48"/>
      <c r="D687" s="49"/>
      <c r="E687" s="48"/>
      <c r="F687" s="50"/>
      <c r="G687" s="51"/>
      <c r="H687" s="51"/>
      <c r="I687" s="52"/>
      <c r="J687" s="52"/>
      <c r="K687" s="27" t="str">
        <f>_xlfn.IFNA(VLOOKUP(E687,الاوردرات!$B$1:$C$600,2,0),"")</f>
        <v/>
      </c>
      <c r="L687" s="63"/>
      <c r="N687" s="22" t="str">
        <f t="shared" si="21"/>
        <v/>
      </c>
      <c r="O687" s="23" t="str">
        <f>_xlfn.IFNA((VLOOKUP(F687,help!$C$2:$F$12,4,0))*(N687*24),"")</f>
        <v/>
      </c>
      <c r="AP687" s="18">
        <f t="shared" si="22"/>
        <v>0</v>
      </c>
    </row>
    <row r="688" spans="2:42" ht="33" x14ac:dyDescent="0.2">
      <c r="B688" s="14">
        <f>COUNTIFS($E$3:E688,تقرير!$E$4)</f>
        <v>15</v>
      </c>
      <c r="C688" s="48"/>
      <c r="D688" s="49"/>
      <c r="E688" s="48"/>
      <c r="F688" s="50"/>
      <c r="G688" s="51"/>
      <c r="H688" s="51"/>
      <c r="I688" s="52"/>
      <c r="J688" s="52"/>
      <c r="K688" s="27" t="str">
        <f>_xlfn.IFNA(VLOOKUP(E688,الاوردرات!$B$1:$C$600,2,0),"")</f>
        <v/>
      </c>
      <c r="L688" s="63"/>
      <c r="N688" s="22" t="str">
        <f t="shared" si="21"/>
        <v/>
      </c>
      <c r="O688" s="23" t="str">
        <f>_xlfn.IFNA((VLOOKUP(F688,help!$C$2:$F$12,4,0))*(N688*24),"")</f>
        <v/>
      </c>
      <c r="AP688" s="18">
        <f t="shared" si="22"/>
        <v>0</v>
      </c>
    </row>
    <row r="689" spans="2:42" ht="33" x14ac:dyDescent="0.2">
      <c r="B689" s="14">
        <f>COUNTIFS($E$3:E689,تقرير!$E$4)</f>
        <v>15</v>
      </c>
      <c r="C689" s="48"/>
      <c r="D689" s="49"/>
      <c r="E689" s="48"/>
      <c r="F689" s="50"/>
      <c r="G689" s="51"/>
      <c r="H689" s="51"/>
      <c r="I689" s="52"/>
      <c r="J689" s="52"/>
      <c r="K689" s="27" t="str">
        <f>_xlfn.IFNA(VLOOKUP(E689,الاوردرات!$B$1:$C$600,2,0),"")</f>
        <v/>
      </c>
      <c r="L689" s="63"/>
      <c r="N689" s="22" t="str">
        <f t="shared" si="21"/>
        <v/>
      </c>
      <c r="O689" s="23" t="str">
        <f>_xlfn.IFNA((VLOOKUP(F689,help!$C$2:$F$12,4,0))*(N689*24),"")</f>
        <v/>
      </c>
      <c r="AP689" s="18">
        <f t="shared" si="22"/>
        <v>0</v>
      </c>
    </row>
    <row r="690" spans="2:42" ht="33" x14ac:dyDescent="0.2">
      <c r="B690" s="14">
        <f>COUNTIFS($E$3:E690,تقرير!$E$4)</f>
        <v>15</v>
      </c>
      <c r="C690" s="48"/>
      <c r="D690" s="49"/>
      <c r="E690" s="48"/>
      <c r="F690" s="50"/>
      <c r="G690" s="51"/>
      <c r="H690" s="51"/>
      <c r="I690" s="52"/>
      <c r="J690" s="52"/>
      <c r="K690" s="27" t="str">
        <f>_xlfn.IFNA(VLOOKUP(E690,الاوردرات!$B$1:$C$600,2,0),"")</f>
        <v/>
      </c>
      <c r="L690" s="63"/>
      <c r="N690" s="22" t="str">
        <f t="shared" si="21"/>
        <v/>
      </c>
      <c r="O690" s="23" t="str">
        <f>_xlfn.IFNA((VLOOKUP(F690,help!$C$2:$F$12,4,0))*(N690*24),"")</f>
        <v/>
      </c>
      <c r="AP690" s="18">
        <f t="shared" si="22"/>
        <v>0</v>
      </c>
    </row>
    <row r="691" spans="2:42" ht="33" x14ac:dyDescent="0.2">
      <c r="B691" s="14">
        <f>COUNTIFS($E$3:E691,تقرير!$E$4)</f>
        <v>15</v>
      </c>
      <c r="C691" s="48"/>
      <c r="D691" s="49"/>
      <c r="E691" s="48"/>
      <c r="F691" s="50"/>
      <c r="G691" s="51"/>
      <c r="H691" s="51"/>
      <c r="I691" s="52"/>
      <c r="J691" s="52"/>
      <c r="K691" s="27" t="str">
        <f>_xlfn.IFNA(VLOOKUP(E691,الاوردرات!$B$1:$C$600,2,0),"")</f>
        <v/>
      </c>
      <c r="L691" s="63"/>
      <c r="N691" s="22" t="str">
        <f t="shared" si="21"/>
        <v/>
      </c>
      <c r="O691" s="23" t="str">
        <f>_xlfn.IFNA((VLOOKUP(F691,help!$C$2:$F$12,4,0))*(N691*24),"")</f>
        <v/>
      </c>
      <c r="AP691" s="18">
        <f t="shared" si="22"/>
        <v>0</v>
      </c>
    </row>
    <row r="692" spans="2:42" ht="33" x14ac:dyDescent="0.2">
      <c r="B692" s="14">
        <f>COUNTIFS($E$3:E692,تقرير!$E$4)</f>
        <v>15</v>
      </c>
      <c r="C692" s="48"/>
      <c r="D692" s="49"/>
      <c r="E692" s="48"/>
      <c r="F692" s="50"/>
      <c r="G692" s="51"/>
      <c r="H692" s="51"/>
      <c r="I692" s="52"/>
      <c r="J692" s="52"/>
      <c r="K692" s="27" t="str">
        <f>_xlfn.IFNA(VLOOKUP(E692,الاوردرات!$B$1:$C$600,2,0),"")</f>
        <v/>
      </c>
      <c r="L692" s="63"/>
      <c r="N692" s="22" t="str">
        <f t="shared" si="21"/>
        <v/>
      </c>
      <c r="O692" s="23" t="str">
        <f>_xlfn.IFNA((VLOOKUP(F692,help!$C$2:$F$12,4,0))*(N692*24),"")</f>
        <v/>
      </c>
      <c r="AP692" s="18">
        <f t="shared" si="22"/>
        <v>0</v>
      </c>
    </row>
    <row r="693" spans="2:42" ht="33" x14ac:dyDescent="0.2">
      <c r="B693" s="14">
        <f>COUNTIFS($E$3:E693,تقرير!$E$4)</f>
        <v>15</v>
      </c>
      <c r="C693" s="48"/>
      <c r="D693" s="49"/>
      <c r="E693" s="48"/>
      <c r="F693" s="50"/>
      <c r="G693" s="51"/>
      <c r="H693" s="51"/>
      <c r="I693" s="52"/>
      <c r="J693" s="52"/>
      <c r="K693" s="27" t="str">
        <f>_xlfn.IFNA(VLOOKUP(E693,الاوردرات!$B$1:$C$600,2,0),"")</f>
        <v/>
      </c>
      <c r="L693" s="63"/>
      <c r="N693" s="22" t="str">
        <f t="shared" si="21"/>
        <v/>
      </c>
      <c r="O693" s="23" t="str">
        <f>_xlfn.IFNA((VLOOKUP(F693,help!$C$2:$F$12,4,0))*(N693*24),"")</f>
        <v/>
      </c>
      <c r="AP693" s="18">
        <f t="shared" si="22"/>
        <v>0</v>
      </c>
    </row>
    <row r="694" spans="2:42" ht="33" x14ac:dyDescent="0.2">
      <c r="B694" s="14">
        <f>COUNTIFS($E$3:E694,تقرير!$E$4)</f>
        <v>15</v>
      </c>
      <c r="C694" s="48"/>
      <c r="D694" s="49"/>
      <c r="E694" s="48"/>
      <c r="F694" s="50"/>
      <c r="G694" s="51"/>
      <c r="H694" s="51"/>
      <c r="I694" s="52"/>
      <c r="J694" s="52"/>
      <c r="K694" s="27" t="str">
        <f>_xlfn.IFNA(VLOOKUP(E694,الاوردرات!$B$1:$C$600,2,0),"")</f>
        <v/>
      </c>
      <c r="L694" s="63"/>
      <c r="N694" s="22" t="str">
        <f t="shared" si="21"/>
        <v/>
      </c>
      <c r="O694" s="23" t="str">
        <f>_xlfn.IFNA((VLOOKUP(F694,help!$C$2:$F$12,4,0))*(N694*24),"")</f>
        <v/>
      </c>
      <c r="AP694" s="18">
        <f t="shared" si="22"/>
        <v>0</v>
      </c>
    </row>
    <row r="695" spans="2:42" ht="33" x14ac:dyDescent="0.2">
      <c r="B695" s="14">
        <f>COUNTIFS($E$3:E695,تقرير!$E$4)</f>
        <v>15</v>
      </c>
      <c r="C695" s="48"/>
      <c r="D695" s="49"/>
      <c r="E695" s="48"/>
      <c r="F695" s="50"/>
      <c r="G695" s="51"/>
      <c r="H695" s="51"/>
      <c r="I695" s="52"/>
      <c r="J695" s="52"/>
      <c r="K695" s="27" t="str">
        <f>_xlfn.IFNA(VLOOKUP(E695,الاوردرات!$B$1:$C$600,2,0),"")</f>
        <v/>
      </c>
      <c r="L695" s="63"/>
      <c r="N695" s="22" t="str">
        <f t="shared" ref="N695:N758" si="23">IF(I695&lt;&gt;"",J695-I695,"")</f>
        <v/>
      </c>
      <c r="O695" s="23" t="str">
        <f>_xlfn.IFNA((VLOOKUP(F695,help!$C$2:$F$12,4,0))*(N695*24),"")</f>
        <v/>
      </c>
      <c r="AP695" s="18">
        <f t="shared" si="22"/>
        <v>0</v>
      </c>
    </row>
    <row r="696" spans="2:42" ht="33" x14ac:dyDescent="0.2">
      <c r="B696" s="14">
        <f>COUNTIFS($E$3:E696,تقرير!$E$4)</f>
        <v>15</v>
      </c>
      <c r="C696" s="48"/>
      <c r="D696" s="49"/>
      <c r="E696" s="48"/>
      <c r="F696" s="50"/>
      <c r="G696" s="51"/>
      <c r="H696" s="51"/>
      <c r="I696" s="52"/>
      <c r="J696" s="52"/>
      <c r="K696" s="27" t="str">
        <f>_xlfn.IFNA(VLOOKUP(E696,الاوردرات!$B$1:$C$600,2,0),"")</f>
        <v/>
      </c>
      <c r="L696" s="63"/>
      <c r="N696" s="22" t="str">
        <f t="shared" si="23"/>
        <v/>
      </c>
      <c r="O696" s="23" t="str">
        <f>_xlfn.IFNA((VLOOKUP(F696,help!$C$2:$F$12,4,0))*(N696*24),"")</f>
        <v/>
      </c>
      <c r="AP696" s="18">
        <f t="shared" si="22"/>
        <v>0</v>
      </c>
    </row>
    <row r="697" spans="2:42" ht="33" x14ac:dyDescent="0.2">
      <c r="B697" s="14">
        <f>COUNTIFS($E$3:E697,تقرير!$E$4)</f>
        <v>15</v>
      </c>
      <c r="C697" s="48"/>
      <c r="D697" s="49"/>
      <c r="E697" s="48"/>
      <c r="F697" s="50"/>
      <c r="G697" s="51"/>
      <c r="H697" s="51"/>
      <c r="I697" s="52"/>
      <c r="J697" s="52"/>
      <c r="K697" s="27" t="str">
        <f>_xlfn.IFNA(VLOOKUP(E697,الاوردرات!$B$1:$C$600,2,0),"")</f>
        <v/>
      </c>
      <c r="L697" s="63"/>
      <c r="N697" s="22" t="str">
        <f t="shared" si="23"/>
        <v/>
      </c>
      <c r="O697" s="23" t="str">
        <f>_xlfn.IFNA((VLOOKUP(F697,help!$C$2:$F$12,4,0))*(N697*24),"")</f>
        <v/>
      </c>
      <c r="AP697" s="18">
        <f t="shared" si="22"/>
        <v>0</v>
      </c>
    </row>
    <row r="698" spans="2:42" ht="33" x14ac:dyDescent="0.2">
      <c r="B698" s="14">
        <f>COUNTIFS($E$3:E698,تقرير!$E$4)</f>
        <v>15</v>
      </c>
      <c r="C698" s="48"/>
      <c r="D698" s="49"/>
      <c r="E698" s="48"/>
      <c r="F698" s="50"/>
      <c r="G698" s="51"/>
      <c r="H698" s="51"/>
      <c r="I698" s="52"/>
      <c r="J698" s="52"/>
      <c r="K698" s="27" t="str">
        <f>_xlfn.IFNA(VLOOKUP(E698,الاوردرات!$B$1:$C$600,2,0),"")</f>
        <v/>
      </c>
      <c r="L698" s="63"/>
      <c r="N698" s="22" t="str">
        <f t="shared" si="23"/>
        <v/>
      </c>
      <c r="O698" s="23" t="str">
        <f>_xlfn.IFNA((VLOOKUP(F698,help!$C$2:$F$12,4,0))*(N698*24),"")</f>
        <v/>
      </c>
      <c r="AP698" s="18">
        <f t="shared" si="22"/>
        <v>0</v>
      </c>
    </row>
    <row r="699" spans="2:42" ht="33" x14ac:dyDescent="0.2">
      <c r="B699" s="14">
        <f>COUNTIFS($E$3:E699,تقرير!$E$4)</f>
        <v>15</v>
      </c>
      <c r="C699" s="48"/>
      <c r="D699" s="49"/>
      <c r="E699" s="48"/>
      <c r="F699" s="50"/>
      <c r="G699" s="51"/>
      <c r="H699" s="51"/>
      <c r="I699" s="52"/>
      <c r="J699" s="52"/>
      <c r="K699" s="27" t="str">
        <f>_xlfn.IFNA(VLOOKUP(E699,الاوردرات!$B$1:$C$600,2,0),"")</f>
        <v/>
      </c>
      <c r="L699" s="63"/>
      <c r="N699" s="22" t="str">
        <f t="shared" si="23"/>
        <v/>
      </c>
      <c r="O699" s="23" t="str">
        <f>_xlfn.IFNA((VLOOKUP(F699,help!$C$2:$F$12,4,0))*(N699*24),"")</f>
        <v/>
      </c>
      <c r="AP699" s="18">
        <f t="shared" si="22"/>
        <v>0</v>
      </c>
    </row>
    <row r="700" spans="2:42" ht="33" x14ac:dyDescent="0.2">
      <c r="B700" s="14">
        <f>COUNTIFS($E$3:E700,تقرير!$E$4)</f>
        <v>15</v>
      </c>
      <c r="C700" s="48"/>
      <c r="D700" s="49"/>
      <c r="E700" s="48"/>
      <c r="F700" s="50"/>
      <c r="G700" s="51"/>
      <c r="H700" s="51"/>
      <c r="I700" s="52"/>
      <c r="J700" s="52"/>
      <c r="K700" s="27" t="str">
        <f>_xlfn.IFNA(VLOOKUP(E700,الاوردرات!$B$1:$C$600,2,0),"")</f>
        <v/>
      </c>
      <c r="L700" s="63"/>
      <c r="N700" s="22" t="str">
        <f t="shared" si="23"/>
        <v/>
      </c>
      <c r="O700" s="23" t="str">
        <f>_xlfn.IFNA((VLOOKUP(F700,help!$C$2:$F$12,4,0))*(N700*24),"")</f>
        <v/>
      </c>
      <c r="AP700" s="18">
        <f t="shared" si="22"/>
        <v>0</v>
      </c>
    </row>
    <row r="701" spans="2:42" ht="33" x14ac:dyDescent="0.2">
      <c r="B701" s="14">
        <f>COUNTIFS($E$3:E701,تقرير!$E$4)</f>
        <v>15</v>
      </c>
      <c r="C701" s="48"/>
      <c r="D701" s="49"/>
      <c r="E701" s="48"/>
      <c r="F701" s="50"/>
      <c r="G701" s="51"/>
      <c r="H701" s="51"/>
      <c r="I701" s="52"/>
      <c r="J701" s="52"/>
      <c r="K701" s="27" t="str">
        <f>_xlfn.IFNA(VLOOKUP(E701,الاوردرات!$B$1:$C$600,2,0),"")</f>
        <v/>
      </c>
      <c r="L701" s="63"/>
      <c r="N701" s="22" t="str">
        <f t="shared" si="23"/>
        <v/>
      </c>
      <c r="O701" s="23" t="str">
        <f>_xlfn.IFNA((VLOOKUP(F701,help!$C$2:$F$12,4,0))*(N701*24),"")</f>
        <v/>
      </c>
      <c r="AP701" s="18">
        <f t="shared" si="22"/>
        <v>0</v>
      </c>
    </row>
    <row r="702" spans="2:42" ht="33" x14ac:dyDescent="0.2">
      <c r="B702" s="14">
        <f>COUNTIFS($E$3:E702,تقرير!$E$4)</f>
        <v>15</v>
      </c>
      <c r="C702" s="48"/>
      <c r="D702" s="49"/>
      <c r="E702" s="48"/>
      <c r="F702" s="50"/>
      <c r="G702" s="51"/>
      <c r="H702" s="51"/>
      <c r="I702" s="52"/>
      <c r="J702" s="52"/>
      <c r="K702" s="27" t="str">
        <f>_xlfn.IFNA(VLOOKUP(E702,الاوردرات!$B$1:$C$600,2,0),"")</f>
        <v/>
      </c>
      <c r="L702" s="63"/>
      <c r="N702" s="22" t="str">
        <f t="shared" si="23"/>
        <v/>
      </c>
      <c r="O702" s="23" t="str">
        <f>_xlfn.IFNA((VLOOKUP(F702,help!$C$2:$F$12,4,0))*(N702*24),"")</f>
        <v/>
      </c>
      <c r="AP702" s="18">
        <f t="shared" si="22"/>
        <v>0</v>
      </c>
    </row>
    <row r="703" spans="2:42" ht="33" x14ac:dyDescent="0.2">
      <c r="B703" s="14">
        <f>COUNTIFS($E$3:E703,تقرير!$E$4)</f>
        <v>15</v>
      </c>
      <c r="C703" s="48"/>
      <c r="D703" s="49"/>
      <c r="E703" s="48"/>
      <c r="F703" s="50"/>
      <c r="G703" s="51"/>
      <c r="H703" s="51"/>
      <c r="I703" s="52"/>
      <c r="J703" s="52"/>
      <c r="K703" s="27" t="str">
        <f>_xlfn.IFNA(VLOOKUP(E703,الاوردرات!$B$1:$C$600,2,0),"")</f>
        <v/>
      </c>
      <c r="L703" s="63"/>
      <c r="N703" s="22" t="str">
        <f t="shared" si="23"/>
        <v/>
      </c>
      <c r="O703" s="23" t="str">
        <f>_xlfn.IFNA((VLOOKUP(F703,help!$C$2:$F$12,4,0))*(N703*24),"")</f>
        <v/>
      </c>
      <c r="AP703" s="18">
        <f t="shared" si="22"/>
        <v>0</v>
      </c>
    </row>
    <row r="704" spans="2:42" ht="33" x14ac:dyDescent="0.2">
      <c r="B704" s="14">
        <f>COUNTIFS($E$3:E704,تقرير!$E$4)</f>
        <v>15</v>
      </c>
      <c r="C704" s="48"/>
      <c r="D704" s="49"/>
      <c r="E704" s="48"/>
      <c r="F704" s="50"/>
      <c r="G704" s="51"/>
      <c r="H704" s="51"/>
      <c r="I704" s="52"/>
      <c r="J704" s="52"/>
      <c r="K704" s="27" t="str">
        <f>_xlfn.IFNA(VLOOKUP(E704,الاوردرات!$B$1:$C$600,2,0),"")</f>
        <v/>
      </c>
      <c r="L704" s="63"/>
      <c r="N704" s="22" t="str">
        <f t="shared" si="23"/>
        <v/>
      </c>
      <c r="O704" s="23" t="str">
        <f>_xlfn.IFNA((VLOOKUP(F704,help!$C$2:$F$12,4,0))*(N704*24),"")</f>
        <v/>
      </c>
      <c r="AP704" s="18">
        <f t="shared" si="22"/>
        <v>0</v>
      </c>
    </row>
    <row r="705" spans="2:42" ht="33" x14ac:dyDescent="0.2">
      <c r="B705" s="14">
        <f>COUNTIFS($E$3:E705,تقرير!$E$4)</f>
        <v>15</v>
      </c>
      <c r="C705" s="48"/>
      <c r="D705" s="49"/>
      <c r="E705" s="48"/>
      <c r="F705" s="50"/>
      <c r="G705" s="51"/>
      <c r="H705" s="51"/>
      <c r="I705" s="52"/>
      <c r="J705" s="52"/>
      <c r="K705" s="27" t="str">
        <f>_xlfn.IFNA(VLOOKUP(E705,الاوردرات!$B$1:$C$600,2,0),"")</f>
        <v/>
      </c>
      <c r="L705" s="63"/>
      <c r="N705" s="22" t="str">
        <f t="shared" si="23"/>
        <v/>
      </c>
      <c r="O705" s="23" t="str">
        <f>_xlfn.IFNA((VLOOKUP(F705,help!$C$2:$F$12,4,0))*(N705*24),"")</f>
        <v/>
      </c>
      <c r="AP705" s="18">
        <f t="shared" si="22"/>
        <v>0</v>
      </c>
    </row>
    <row r="706" spans="2:42" ht="33" x14ac:dyDescent="0.2">
      <c r="B706" s="14">
        <f>COUNTIFS($E$3:E706,تقرير!$E$4)</f>
        <v>15</v>
      </c>
      <c r="C706" s="48"/>
      <c r="D706" s="49"/>
      <c r="E706" s="48"/>
      <c r="F706" s="50"/>
      <c r="G706" s="51"/>
      <c r="H706" s="51"/>
      <c r="I706" s="52"/>
      <c r="J706" s="52"/>
      <c r="K706" s="27" t="str">
        <f>_xlfn.IFNA(VLOOKUP(E706,الاوردرات!$B$1:$C$600,2,0),"")</f>
        <v/>
      </c>
      <c r="L706" s="63"/>
      <c r="N706" s="22" t="str">
        <f t="shared" si="23"/>
        <v/>
      </c>
      <c r="O706" s="23" t="str">
        <f>_xlfn.IFNA((VLOOKUP(F706,help!$C$2:$F$12,4,0))*(N706*24),"")</f>
        <v/>
      </c>
      <c r="AP706" s="18">
        <f t="shared" si="22"/>
        <v>0</v>
      </c>
    </row>
    <row r="707" spans="2:42" ht="33" x14ac:dyDescent="0.2">
      <c r="B707" s="14">
        <f>COUNTIFS($E$3:E707,تقرير!$E$4)</f>
        <v>15</v>
      </c>
      <c r="C707" s="48"/>
      <c r="D707" s="49"/>
      <c r="E707" s="48"/>
      <c r="F707" s="50"/>
      <c r="G707" s="51"/>
      <c r="H707" s="51"/>
      <c r="I707" s="52"/>
      <c r="J707" s="52"/>
      <c r="K707" s="27" t="str">
        <f>_xlfn.IFNA(VLOOKUP(E707,الاوردرات!$B$1:$C$600,2,0),"")</f>
        <v/>
      </c>
      <c r="L707" s="63"/>
      <c r="N707" s="22" t="str">
        <f t="shared" si="23"/>
        <v/>
      </c>
      <c r="O707" s="23" t="str">
        <f>_xlfn.IFNA((VLOOKUP(F707,help!$C$2:$F$12,4,0))*(N707*24),"")</f>
        <v/>
      </c>
      <c r="AP707" s="18">
        <f t="shared" si="22"/>
        <v>0</v>
      </c>
    </row>
    <row r="708" spans="2:42" ht="33" x14ac:dyDescent="0.2">
      <c r="B708" s="14">
        <f>COUNTIFS($E$3:E708,تقرير!$E$4)</f>
        <v>15</v>
      </c>
      <c r="C708" s="48"/>
      <c r="D708" s="49"/>
      <c r="E708" s="48"/>
      <c r="F708" s="50"/>
      <c r="G708" s="51"/>
      <c r="H708" s="51"/>
      <c r="I708" s="52"/>
      <c r="J708" s="52"/>
      <c r="K708" s="27" t="str">
        <f>_xlfn.IFNA(VLOOKUP(E708,الاوردرات!$B$1:$C$600,2,0),"")</f>
        <v/>
      </c>
      <c r="L708" s="63"/>
      <c r="N708" s="22" t="str">
        <f t="shared" si="23"/>
        <v/>
      </c>
      <c r="O708" s="23" t="str">
        <f>_xlfn.IFNA((VLOOKUP(F708,help!$C$2:$F$12,4,0))*(N708*24),"")</f>
        <v/>
      </c>
      <c r="AP708" s="18">
        <f t="shared" ref="AP708:AP771" si="24">D708</f>
        <v>0</v>
      </c>
    </row>
    <row r="709" spans="2:42" ht="33" x14ac:dyDescent="0.2">
      <c r="B709" s="14">
        <f>COUNTIFS($E$3:E709,تقرير!$E$4)</f>
        <v>15</v>
      </c>
      <c r="C709" s="48"/>
      <c r="D709" s="49"/>
      <c r="E709" s="48"/>
      <c r="F709" s="50"/>
      <c r="G709" s="51"/>
      <c r="H709" s="51"/>
      <c r="I709" s="52"/>
      <c r="J709" s="52"/>
      <c r="K709" s="27" t="str">
        <f>_xlfn.IFNA(VLOOKUP(E709,الاوردرات!$B$1:$C$600,2,0),"")</f>
        <v/>
      </c>
      <c r="L709" s="63"/>
      <c r="N709" s="22" t="str">
        <f t="shared" si="23"/>
        <v/>
      </c>
      <c r="O709" s="23" t="str">
        <f>_xlfn.IFNA((VLOOKUP(F709,help!$C$2:$F$12,4,0))*(N709*24),"")</f>
        <v/>
      </c>
      <c r="AP709" s="18">
        <f t="shared" si="24"/>
        <v>0</v>
      </c>
    </row>
    <row r="710" spans="2:42" ht="33" x14ac:dyDescent="0.2">
      <c r="B710" s="14">
        <f>COUNTIFS($E$3:E710,تقرير!$E$4)</f>
        <v>15</v>
      </c>
      <c r="C710" s="48"/>
      <c r="D710" s="49"/>
      <c r="E710" s="48"/>
      <c r="F710" s="50"/>
      <c r="G710" s="51"/>
      <c r="H710" s="51"/>
      <c r="I710" s="52"/>
      <c r="J710" s="52"/>
      <c r="K710" s="27" t="str">
        <f>_xlfn.IFNA(VLOOKUP(E710,الاوردرات!$B$1:$C$600,2,0),"")</f>
        <v/>
      </c>
      <c r="L710" s="63"/>
      <c r="N710" s="22" t="str">
        <f t="shared" si="23"/>
        <v/>
      </c>
      <c r="O710" s="23" t="str">
        <f>_xlfn.IFNA((VLOOKUP(F710,help!$C$2:$F$12,4,0))*(N710*24),"")</f>
        <v/>
      </c>
      <c r="AP710" s="18">
        <f t="shared" si="24"/>
        <v>0</v>
      </c>
    </row>
    <row r="711" spans="2:42" ht="33" x14ac:dyDescent="0.2">
      <c r="B711" s="14">
        <f>COUNTIFS($E$3:E711,تقرير!$E$4)</f>
        <v>15</v>
      </c>
      <c r="C711" s="48"/>
      <c r="D711" s="49"/>
      <c r="E711" s="48"/>
      <c r="F711" s="50"/>
      <c r="G711" s="51"/>
      <c r="H711" s="51"/>
      <c r="I711" s="52"/>
      <c r="J711" s="52"/>
      <c r="K711" s="27" t="str">
        <f>_xlfn.IFNA(VLOOKUP(E711,الاوردرات!$B$1:$C$600,2,0),"")</f>
        <v/>
      </c>
      <c r="L711" s="63"/>
      <c r="N711" s="22" t="str">
        <f t="shared" si="23"/>
        <v/>
      </c>
      <c r="O711" s="23" t="str">
        <f>_xlfn.IFNA((VLOOKUP(F711,help!$C$2:$F$12,4,0))*(N711*24),"")</f>
        <v/>
      </c>
      <c r="AP711" s="18">
        <f t="shared" si="24"/>
        <v>0</v>
      </c>
    </row>
    <row r="712" spans="2:42" ht="33" x14ac:dyDescent="0.2">
      <c r="B712" s="14">
        <f>COUNTIFS($E$3:E712,تقرير!$E$4)</f>
        <v>15</v>
      </c>
      <c r="C712" s="48"/>
      <c r="D712" s="49"/>
      <c r="E712" s="48"/>
      <c r="F712" s="50"/>
      <c r="G712" s="51"/>
      <c r="H712" s="51"/>
      <c r="I712" s="52"/>
      <c r="J712" s="52"/>
      <c r="K712" s="27" t="str">
        <f>_xlfn.IFNA(VLOOKUP(E712,الاوردرات!$B$1:$C$600,2,0),"")</f>
        <v/>
      </c>
      <c r="L712" s="63"/>
      <c r="N712" s="22" t="str">
        <f t="shared" si="23"/>
        <v/>
      </c>
      <c r="O712" s="23" t="str">
        <f>_xlfn.IFNA((VLOOKUP(F712,help!$C$2:$F$12,4,0))*(N712*24),"")</f>
        <v/>
      </c>
      <c r="AP712" s="18">
        <f t="shared" si="24"/>
        <v>0</v>
      </c>
    </row>
    <row r="713" spans="2:42" ht="33" x14ac:dyDescent="0.2">
      <c r="B713" s="14">
        <f>COUNTIFS($E$3:E713,تقرير!$E$4)</f>
        <v>15</v>
      </c>
      <c r="C713" s="48"/>
      <c r="D713" s="49"/>
      <c r="E713" s="48"/>
      <c r="F713" s="50"/>
      <c r="G713" s="51"/>
      <c r="H713" s="51"/>
      <c r="I713" s="52"/>
      <c r="J713" s="52"/>
      <c r="K713" s="27" t="str">
        <f>_xlfn.IFNA(VLOOKUP(E713,الاوردرات!$B$1:$C$600,2,0),"")</f>
        <v/>
      </c>
      <c r="L713" s="63"/>
      <c r="N713" s="22" t="str">
        <f t="shared" si="23"/>
        <v/>
      </c>
      <c r="O713" s="23" t="str">
        <f>_xlfn.IFNA((VLOOKUP(F713,help!$C$2:$F$12,4,0))*(N713*24),"")</f>
        <v/>
      </c>
      <c r="AP713" s="18">
        <f t="shared" si="24"/>
        <v>0</v>
      </c>
    </row>
    <row r="714" spans="2:42" ht="33" x14ac:dyDescent="0.2">
      <c r="B714" s="14">
        <f>COUNTIFS($E$3:E714,تقرير!$E$4)</f>
        <v>15</v>
      </c>
      <c r="C714" s="48"/>
      <c r="D714" s="49"/>
      <c r="E714" s="48"/>
      <c r="F714" s="50"/>
      <c r="G714" s="51"/>
      <c r="H714" s="51"/>
      <c r="I714" s="52"/>
      <c r="J714" s="52"/>
      <c r="K714" s="27" t="str">
        <f>_xlfn.IFNA(VLOOKUP(E714,الاوردرات!$B$1:$C$600,2,0),"")</f>
        <v/>
      </c>
      <c r="L714" s="63"/>
      <c r="N714" s="22" t="str">
        <f t="shared" si="23"/>
        <v/>
      </c>
      <c r="O714" s="23" t="str">
        <f>_xlfn.IFNA((VLOOKUP(F714,help!$C$2:$F$12,4,0))*(N714*24),"")</f>
        <v/>
      </c>
      <c r="AP714" s="18">
        <f t="shared" si="24"/>
        <v>0</v>
      </c>
    </row>
    <row r="715" spans="2:42" ht="33" x14ac:dyDescent="0.2">
      <c r="B715" s="14">
        <f>COUNTIFS($E$3:E715,تقرير!$E$4)</f>
        <v>15</v>
      </c>
      <c r="C715" s="48"/>
      <c r="D715" s="49"/>
      <c r="E715" s="48"/>
      <c r="F715" s="50"/>
      <c r="G715" s="51"/>
      <c r="H715" s="51"/>
      <c r="I715" s="52"/>
      <c r="J715" s="52"/>
      <c r="K715" s="27" t="str">
        <f>_xlfn.IFNA(VLOOKUP(E715,الاوردرات!$B$1:$C$600,2,0),"")</f>
        <v/>
      </c>
      <c r="L715" s="63"/>
      <c r="N715" s="22" t="str">
        <f t="shared" si="23"/>
        <v/>
      </c>
      <c r="O715" s="23" t="str">
        <f>_xlfn.IFNA((VLOOKUP(F715,help!$C$2:$F$12,4,0))*(N715*24),"")</f>
        <v/>
      </c>
      <c r="AP715" s="18">
        <f t="shared" si="24"/>
        <v>0</v>
      </c>
    </row>
    <row r="716" spans="2:42" ht="33" x14ac:dyDescent="0.2">
      <c r="B716" s="14">
        <f>COUNTIFS($E$3:E716,تقرير!$E$4)</f>
        <v>15</v>
      </c>
      <c r="C716" s="48"/>
      <c r="D716" s="49"/>
      <c r="E716" s="48"/>
      <c r="F716" s="50"/>
      <c r="G716" s="51"/>
      <c r="H716" s="51"/>
      <c r="I716" s="52"/>
      <c r="J716" s="52"/>
      <c r="K716" s="27" t="str">
        <f>_xlfn.IFNA(VLOOKUP(E716,الاوردرات!$B$1:$C$600,2,0),"")</f>
        <v/>
      </c>
      <c r="L716" s="63"/>
      <c r="N716" s="22" t="str">
        <f t="shared" si="23"/>
        <v/>
      </c>
      <c r="O716" s="23" t="str">
        <f>_xlfn.IFNA((VLOOKUP(F716,help!$C$2:$F$12,4,0))*(N716*24),"")</f>
        <v/>
      </c>
      <c r="AP716" s="18">
        <f t="shared" si="24"/>
        <v>0</v>
      </c>
    </row>
    <row r="717" spans="2:42" ht="33" x14ac:dyDescent="0.2">
      <c r="B717" s="14">
        <f>COUNTIFS($E$3:E717,تقرير!$E$4)</f>
        <v>15</v>
      </c>
      <c r="C717" s="48"/>
      <c r="D717" s="49"/>
      <c r="E717" s="48"/>
      <c r="F717" s="50"/>
      <c r="G717" s="51"/>
      <c r="H717" s="51"/>
      <c r="I717" s="52"/>
      <c r="J717" s="52"/>
      <c r="K717" s="27" t="str">
        <f>_xlfn.IFNA(VLOOKUP(E717,الاوردرات!$B$1:$C$600,2,0),"")</f>
        <v/>
      </c>
      <c r="L717" s="63"/>
      <c r="N717" s="22" t="str">
        <f t="shared" si="23"/>
        <v/>
      </c>
      <c r="O717" s="23" t="str">
        <f>_xlfn.IFNA((VLOOKUP(F717,help!$C$2:$F$12,4,0))*(N717*24),"")</f>
        <v/>
      </c>
      <c r="AP717" s="18">
        <f t="shared" si="24"/>
        <v>0</v>
      </c>
    </row>
    <row r="718" spans="2:42" ht="33" x14ac:dyDescent="0.2">
      <c r="B718" s="14">
        <f>COUNTIFS($E$3:E718,تقرير!$E$4)</f>
        <v>15</v>
      </c>
      <c r="C718" s="48"/>
      <c r="D718" s="49"/>
      <c r="E718" s="48"/>
      <c r="F718" s="50"/>
      <c r="G718" s="51"/>
      <c r="H718" s="51"/>
      <c r="I718" s="52"/>
      <c r="J718" s="52"/>
      <c r="K718" s="27" t="str">
        <f>_xlfn.IFNA(VLOOKUP(E718,الاوردرات!$B$1:$C$600,2,0),"")</f>
        <v/>
      </c>
      <c r="L718" s="63"/>
      <c r="N718" s="22" t="str">
        <f t="shared" si="23"/>
        <v/>
      </c>
      <c r="O718" s="23" t="str">
        <f>_xlfn.IFNA((VLOOKUP(F718,help!$C$2:$F$12,4,0))*(N718*24),"")</f>
        <v/>
      </c>
      <c r="AP718" s="18">
        <f t="shared" si="24"/>
        <v>0</v>
      </c>
    </row>
    <row r="719" spans="2:42" ht="33" x14ac:dyDescent="0.2">
      <c r="B719" s="14">
        <f>COUNTIFS($E$3:E719,تقرير!$E$4)</f>
        <v>15</v>
      </c>
      <c r="C719" s="48"/>
      <c r="D719" s="49"/>
      <c r="E719" s="48"/>
      <c r="F719" s="50"/>
      <c r="G719" s="51"/>
      <c r="H719" s="51"/>
      <c r="I719" s="52"/>
      <c r="J719" s="52"/>
      <c r="K719" s="27" t="str">
        <f>_xlfn.IFNA(VLOOKUP(E719,الاوردرات!$B$1:$C$600,2,0),"")</f>
        <v/>
      </c>
      <c r="L719" s="63"/>
      <c r="N719" s="22" t="str">
        <f t="shared" si="23"/>
        <v/>
      </c>
      <c r="O719" s="23" t="str">
        <f>_xlfn.IFNA((VLOOKUP(F719,help!$C$2:$F$12,4,0))*(N719*24),"")</f>
        <v/>
      </c>
      <c r="AP719" s="18">
        <f t="shared" si="24"/>
        <v>0</v>
      </c>
    </row>
    <row r="720" spans="2:42" ht="33" x14ac:dyDescent="0.2">
      <c r="B720" s="14">
        <f>COUNTIFS($E$3:E720,تقرير!$E$4)</f>
        <v>15</v>
      </c>
      <c r="C720" s="48"/>
      <c r="D720" s="49"/>
      <c r="E720" s="48"/>
      <c r="F720" s="50"/>
      <c r="G720" s="51"/>
      <c r="H720" s="51"/>
      <c r="I720" s="52"/>
      <c r="J720" s="52"/>
      <c r="K720" s="27" t="str">
        <f>_xlfn.IFNA(VLOOKUP(E720,الاوردرات!$B$1:$C$600,2,0),"")</f>
        <v/>
      </c>
      <c r="L720" s="63"/>
      <c r="N720" s="22" t="str">
        <f t="shared" si="23"/>
        <v/>
      </c>
      <c r="O720" s="23" t="str">
        <f>_xlfn.IFNA((VLOOKUP(F720,help!$C$2:$F$12,4,0))*(N720*24),"")</f>
        <v/>
      </c>
      <c r="AP720" s="18">
        <f t="shared" si="24"/>
        <v>0</v>
      </c>
    </row>
    <row r="721" spans="2:42" ht="33" x14ac:dyDescent="0.2">
      <c r="B721" s="14">
        <f>COUNTIFS($E$3:E721,تقرير!$E$4)</f>
        <v>15</v>
      </c>
      <c r="C721" s="48"/>
      <c r="D721" s="49"/>
      <c r="E721" s="48"/>
      <c r="F721" s="50"/>
      <c r="G721" s="51"/>
      <c r="H721" s="51"/>
      <c r="I721" s="52"/>
      <c r="J721" s="52"/>
      <c r="K721" s="27" t="str">
        <f>_xlfn.IFNA(VLOOKUP(E721,الاوردرات!$B$1:$C$600,2,0),"")</f>
        <v/>
      </c>
      <c r="L721" s="63"/>
      <c r="N721" s="22" t="str">
        <f t="shared" si="23"/>
        <v/>
      </c>
      <c r="O721" s="23" t="str">
        <f>_xlfn.IFNA((VLOOKUP(F721,help!$C$2:$F$12,4,0))*(N721*24),"")</f>
        <v/>
      </c>
      <c r="AP721" s="18">
        <f t="shared" si="24"/>
        <v>0</v>
      </c>
    </row>
    <row r="722" spans="2:42" ht="33" x14ac:dyDescent="0.2">
      <c r="B722" s="14">
        <f>COUNTIFS($E$3:E722,تقرير!$E$4)</f>
        <v>15</v>
      </c>
      <c r="C722" s="48"/>
      <c r="D722" s="49"/>
      <c r="E722" s="48"/>
      <c r="F722" s="50"/>
      <c r="G722" s="51"/>
      <c r="H722" s="51"/>
      <c r="I722" s="52"/>
      <c r="J722" s="52"/>
      <c r="K722" s="27" t="str">
        <f>_xlfn.IFNA(VLOOKUP(E722,الاوردرات!$B$1:$C$600,2,0),"")</f>
        <v/>
      </c>
      <c r="L722" s="63"/>
      <c r="N722" s="22" t="str">
        <f t="shared" si="23"/>
        <v/>
      </c>
      <c r="O722" s="23" t="str">
        <f>_xlfn.IFNA((VLOOKUP(F722,help!$C$2:$F$12,4,0))*(N722*24),"")</f>
        <v/>
      </c>
      <c r="AP722" s="18">
        <f t="shared" si="24"/>
        <v>0</v>
      </c>
    </row>
    <row r="723" spans="2:42" ht="33" x14ac:dyDescent="0.2">
      <c r="B723" s="14">
        <f>COUNTIFS($E$3:E723,تقرير!$E$4)</f>
        <v>15</v>
      </c>
      <c r="C723" s="48"/>
      <c r="D723" s="49"/>
      <c r="E723" s="48"/>
      <c r="F723" s="50"/>
      <c r="G723" s="51"/>
      <c r="H723" s="51"/>
      <c r="I723" s="52"/>
      <c r="J723" s="52"/>
      <c r="K723" s="27" t="str">
        <f>_xlfn.IFNA(VLOOKUP(E723,الاوردرات!$B$1:$C$600,2,0),"")</f>
        <v/>
      </c>
      <c r="L723" s="63"/>
      <c r="N723" s="22" t="str">
        <f t="shared" si="23"/>
        <v/>
      </c>
      <c r="O723" s="23" t="str">
        <f>_xlfn.IFNA((VLOOKUP(F723,help!$C$2:$F$12,4,0))*(N723*24),"")</f>
        <v/>
      </c>
      <c r="AP723" s="18">
        <f t="shared" si="24"/>
        <v>0</v>
      </c>
    </row>
    <row r="724" spans="2:42" ht="33" x14ac:dyDescent="0.2">
      <c r="B724" s="14">
        <f>COUNTIFS($E$3:E724,تقرير!$E$4)</f>
        <v>15</v>
      </c>
      <c r="C724" s="48"/>
      <c r="D724" s="49"/>
      <c r="E724" s="48"/>
      <c r="F724" s="50"/>
      <c r="G724" s="51"/>
      <c r="H724" s="51"/>
      <c r="I724" s="52"/>
      <c r="J724" s="52"/>
      <c r="K724" s="27" t="str">
        <f>_xlfn.IFNA(VLOOKUP(E724,الاوردرات!$B$1:$C$600,2,0),"")</f>
        <v/>
      </c>
      <c r="L724" s="63"/>
      <c r="N724" s="22" t="str">
        <f t="shared" si="23"/>
        <v/>
      </c>
      <c r="O724" s="23" t="str">
        <f>_xlfn.IFNA((VLOOKUP(F724,help!$C$2:$F$12,4,0))*(N724*24),"")</f>
        <v/>
      </c>
      <c r="AP724" s="18">
        <f t="shared" si="24"/>
        <v>0</v>
      </c>
    </row>
    <row r="725" spans="2:42" ht="33" x14ac:dyDescent="0.2">
      <c r="B725" s="14">
        <f>COUNTIFS($E$3:E725,تقرير!$E$4)</f>
        <v>15</v>
      </c>
      <c r="C725" s="48"/>
      <c r="D725" s="49"/>
      <c r="E725" s="48"/>
      <c r="F725" s="50"/>
      <c r="G725" s="51"/>
      <c r="H725" s="51"/>
      <c r="I725" s="52"/>
      <c r="J725" s="52"/>
      <c r="K725" s="27" t="str">
        <f>_xlfn.IFNA(VLOOKUP(E725,الاوردرات!$B$1:$C$600,2,0),"")</f>
        <v/>
      </c>
      <c r="L725" s="63"/>
      <c r="N725" s="22" t="str">
        <f t="shared" si="23"/>
        <v/>
      </c>
      <c r="O725" s="23" t="str">
        <f>_xlfn.IFNA((VLOOKUP(F725,help!$C$2:$F$12,4,0))*(N725*24),"")</f>
        <v/>
      </c>
      <c r="AP725" s="18">
        <f t="shared" si="24"/>
        <v>0</v>
      </c>
    </row>
    <row r="726" spans="2:42" ht="33" x14ac:dyDescent="0.2">
      <c r="B726" s="14">
        <f>COUNTIFS($E$3:E726,تقرير!$E$4)</f>
        <v>15</v>
      </c>
      <c r="C726" s="48"/>
      <c r="D726" s="49"/>
      <c r="E726" s="48"/>
      <c r="F726" s="50"/>
      <c r="G726" s="51"/>
      <c r="H726" s="51"/>
      <c r="I726" s="52"/>
      <c r="J726" s="52"/>
      <c r="K726" s="27" t="str">
        <f>_xlfn.IFNA(VLOOKUP(E726,الاوردرات!$B$1:$C$600,2,0),"")</f>
        <v/>
      </c>
      <c r="L726" s="63"/>
      <c r="N726" s="22" t="str">
        <f t="shared" si="23"/>
        <v/>
      </c>
      <c r="O726" s="23" t="str">
        <f>_xlfn.IFNA((VLOOKUP(F726,help!$C$2:$F$12,4,0))*(N726*24),"")</f>
        <v/>
      </c>
      <c r="AP726" s="18">
        <f t="shared" si="24"/>
        <v>0</v>
      </c>
    </row>
    <row r="727" spans="2:42" ht="33" x14ac:dyDescent="0.2">
      <c r="B727" s="14">
        <f>COUNTIFS($E$3:E727,تقرير!$E$4)</f>
        <v>15</v>
      </c>
      <c r="C727" s="48"/>
      <c r="D727" s="49"/>
      <c r="E727" s="48"/>
      <c r="F727" s="50"/>
      <c r="G727" s="51"/>
      <c r="H727" s="51"/>
      <c r="I727" s="52"/>
      <c r="J727" s="52"/>
      <c r="K727" s="27" t="str">
        <f>_xlfn.IFNA(VLOOKUP(E727,الاوردرات!$B$1:$C$600,2,0),"")</f>
        <v/>
      </c>
      <c r="L727" s="63"/>
      <c r="N727" s="22" t="str">
        <f t="shared" si="23"/>
        <v/>
      </c>
      <c r="O727" s="23" t="str">
        <f>_xlfn.IFNA((VLOOKUP(F727,help!$C$2:$F$12,4,0))*(N727*24),"")</f>
        <v/>
      </c>
      <c r="AP727" s="18">
        <f t="shared" si="24"/>
        <v>0</v>
      </c>
    </row>
    <row r="728" spans="2:42" ht="33" x14ac:dyDescent="0.2">
      <c r="B728" s="14">
        <f>COUNTIFS($E$3:E728,تقرير!$E$4)</f>
        <v>15</v>
      </c>
      <c r="C728" s="48"/>
      <c r="D728" s="49"/>
      <c r="E728" s="48"/>
      <c r="F728" s="50"/>
      <c r="G728" s="51"/>
      <c r="H728" s="51"/>
      <c r="I728" s="52"/>
      <c r="J728" s="52"/>
      <c r="K728" s="27" t="str">
        <f>_xlfn.IFNA(VLOOKUP(E728,الاوردرات!$B$1:$C$600,2,0),"")</f>
        <v/>
      </c>
      <c r="L728" s="63"/>
      <c r="N728" s="22" t="str">
        <f t="shared" si="23"/>
        <v/>
      </c>
      <c r="O728" s="23" t="str">
        <f>_xlfn.IFNA((VLOOKUP(F728,help!$C$2:$F$12,4,0))*(N728*24),"")</f>
        <v/>
      </c>
      <c r="AP728" s="18">
        <f t="shared" si="24"/>
        <v>0</v>
      </c>
    </row>
    <row r="729" spans="2:42" ht="33" x14ac:dyDescent="0.2">
      <c r="B729" s="14">
        <f>COUNTIFS($E$3:E729,تقرير!$E$4)</f>
        <v>15</v>
      </c>
      <c r="C729" s="48"/>
      <c r="D729" s="49"/>
      <c r="E729" s="48"/>
      <c r="F729" s="50"/>
      <c r="G729" s="51"/>
      <c r="H729" s="51"/>
      <c r="I729" s="52"/>
      <c r="J729" s="52"/>
      <c r="K729" s="27" t="str">
        <f>_xlfn.IFNA(VLOOKUP(E729,الاوردرات!$B$1:$C$600,2,0),"")</f>
        <v/>
      </c>
      <c r="L729" s="63"/>
      <c r="N729" s="22" t="str">
        <f t="shared" si="23"/>
        <v/>
      </c>
      <c r="O729" s="23" t="str">
        <f>_xlfn.IFNA((VLOOKUP(F729,help!$C$2:$F$12,4,0))*(N729*24),"")</f>
        <v/>
      </c>
      <c r="AP729" s="18">
        <f t="shared" si="24"/>
        <v>0</v>
      </c>
    </row>
    <row r="730" spans="2:42" ht="33" x14ac:dyDescent="0.2">
      <c r="B730" s="14">
        <f>COUNTIFS($E$3:E730,تقرير!$E$4)</f>
        <v>15</v>
      </c>
      <c r="C730" s="48"/>
      <c r="D730" s="49"/>
      <c r="E730" s="48"/>
      <c r="F730" s="50"/>
      <c r="G730" s="51"/>
      <c r="H730" s="51"/>
      <c r="I730" s="52"/>
      <c r="J730" s="52"/>
      <c r="K730" s="27" t="str">
        <f>_xlfn.IFNA(VLOOKUP(E730,الاوردرات!$B$1:$C$600,2,0),"")</f>
        <v/>
      </c>
      <c r="L730" s="63"/>
      <c r="N730" s="22" t="str">
        <f t="shared" si="23"/>
        <v/>
      </c>
      <c r="O730" s="23" t="str">
        <f>_xlfn.IFNA((VLOOKUP(F730,help!$C$2:$F$12,4,0))*(N730*24),"")</f>
        <v/>
      </c>
      <c r="AP730" s="18">
        <f t="shared" si="24"/>
        <v>0</v>
      </c>
    </row>
    <row r="731" spans="2:42" ht="33" x14ac:dyDescent="0.2">
      <c r="B731" s="14">
        <f>COUNTIFS($E$3:E731,تقرير!$E$4)</f>
        <v>15</v>
      </c>
      <c r="C731" s="48"/>
      <c r="D731" s="49"/>
      <c r="E731" s="48"/>
      <c r="F731" s="50"/>
      <c r="G731" s="51"/>
      <c r="H731" s="51"/>
      <c r="I731" s="52"/>
      <c r="J731" s="52"/>
      <c r="K731" s="27" t="str">
        <f>_xlfn.IFNA(VLOOKUP(E731,الاوردرات!$B$1:$C$600,2,0),"")</f>
        <v/>
      </c>
      <c r="L731" s="63"/>
      <c r="N731" s="22" t="str">
        <f t="shared" si="23"/>
        <v/>
      </c>
      <c r="O731" s="23" t="str">
        <f>_xlfn.IFNA((VLOOKUP(F731,help!$C$2:$F$12,4,0))*(N731*24),"")</f>
        <v/>
      </c>
      <c r="AP731" s="18">
        <f t="shared" si="24"/>
        <v>0</v>
      </c>
    </row>
    <row r="732" spans="2:42" ht="33" x14ac:dyDescent="0.2">
      <c r="B732" s="14">
        <f>COUNTIFS($E$3:E732,تقرير!$E$4)</f>
        <v>15</v>
      </c>
      <c r="C732" s="48"/>
      <c r="D732" s="49"/>
      <c r="E732" s="48"/>
      <c r="F732" s="50"/>
      <c r="G732" s="51"/>
      <c r="H732" s="51"/>
      <c r="I732" s="52"/>
      <c r="J732" s="52"/>
      <c r="K732" s="27" t="str">
        <f>_xlfn.IFNA(VLOOKUP(E732,الاوردرات!$B$1:$C$600,2,0),"")</f>
        <v/>
      </c>
      <c r="L732" s="63"/>
      <c r="N732" s="22" t="str">
        <f t="shared" si="23"/>
        <v/>
      </c>
      <c r="O732" s="23" t="str">
        <f>_xlfn.IFNA((VLOOKUP(F732,help!$C$2:$F$12,4,0))*(N732*24),"")</f>
        <v/>
      </c>
      <c r="AP732" s="18">
        <f t="shared" si="24"/>
        <v>0</v>
      </c>
    </row>
    <row r="733" spans="2:42" ht="33" x14ac:dyDescent="0.2">
      <c r="B733" s="14">
        <f>COUNTIFS($E$3:E733,تقرير!$E$4)</f>
        <v>15</v>
      </c>
      <c r="C733" s="48"/>
      <c r="D733" s="49"/>
      <c r="E733" s="48"/>
      <c r="F733" s="50"/>
      <c r="G733" s="51"/>
      <c r="H733" s="51"/>
      <c r="I733" s="52"/>
      <c r="J733" s="52"/>
      <c r="K733" s="27" t="str">
        <f>_xlfn.IFNA(VLOOKUP(E733,الاوردرات!$B$1:$C$600,2,0),"")</f>
        <v/>
      </c>
      <c r="L733" s="63"/>
      <c r="N733" s="22" t="str">
        <f t="shared" si="23"/>
        <v/>
      </c>
      <c r="O733" s="23" t="str">
        <f>_xlfn.IFNA((VLOOKUP(F733,help!$C$2:$F$12,4,0))*(N733*24),"")</f>
        <v/>
      </c>
      <c r="AP733" s="18">
        <f t="shared" si="24"/>
        <v>0</v>
      </c>
    </row>
    <row r="734" spans="2:42" ht="33" x14ac:dyDescent="0.2">
      <c r="B734" s="14">
        <f>COUNTIFS($E$3:E734,تقرير!$E$4)</f>
        <v>15</v>
      </c>
      <c r="C734" s="48"/>
      <c r="D734" s="49"/>
      <c r="E734" s="48"/>
      <c r="F734" s="50"/>
      <c r="G734" s="51"/>
      <c r="H734" s="51"/>
      <c r="I734" s="52"/>
      <c r="J734" s="52"/>
      <c r="K734" s="27" t="str">
        <f>_xlfn.IFNA(VLOOKUP(E734,الاوردرات!$B$1:$C$600,2,0),"")</f>
        <v/>
      </c>
      <c r="L734" s="63"/>
      <c r="N734" s="22" t="str">
        <f t="shared" si="23"/>
        <v/>
      </c>
      <c r="O734" s="23" t="str">
        <f>_xlfn.IFNA((VLOOKUP(F734,help!$C$2:$F$12,4,0))*(N734*24),"")</f>
        <v/>
      </c>
      <c r="AP734" s="18">
        <f t="shared" si="24"/>
        <v>0</v>
      </c>
    </row>
    <row r="735" spans="2:42" ht="33" x14ac:dyDescent="0.2">
      <c r="B735" s="14">
        <f>COUNTIFS($E$3:E735,تقرير!$E$4)</f>
        <v>15</v>
      </c>
      <c r="C735" s="48"/>
      <c r="D735" s="49"/>
      <c r="E735" s="48"/>
      <c r="F735" s="50"/>
      <c r="G735" s="51"/>
      <c r="H735" s="51"/>
      <c r="I735" s="52"/>
      <c r="J735" s="52"/>
      <c r="K735" s="27" t="str">
        <f>_xlfn.IFNA(VLOOKUP(E735,الاوردرات!$B$1:$C$600,2,0),"")</f>
        <v/>
      </c>
      <c r="L735" s="63"/>
      <c r="N735" s="22" t="str">
        <f t="shared" si="23"/>
        <v/>
      </c>
      <c r="O735" s="23" t="str">
        <f>_xlfn.IFNA((VLOOKUP(F735,help!$C$2:$F$12,4,0))*(N735*24),"")</f>
        <v/>
      </c>
      <c r="AP735" s="18">
        <f t="shared" si="24"/>
        <v>0</v>
      </c>
    </row>
    <row r="736" spans="2:42" ht="33" x14ac:dyDescent="0.2">
      <c r="B736" s="14">
        <f>COUNTIFS($E$3:E736,تقرير!$E$4)</f>
        <v>15</v>
      </c>
      <c r="C736" s="48"/>
      <c r="D736" s="49"/>
      <c r="E736" s="48"/>
      <c r="F736" s="50"/>
      <c r="G736" s="51"/>
      <c r="H736" s="51"/>
      <c r="I736" s="52"/>
      <c r="J736" s="52"/>
      <c r="K736" s="27" t="str">
        <f>_xlfn.IFNA(VLOOKUP(E736,الاوردرات!$B$1:$C$600,2,0),"")</f>
        <v/>
      </c>
      <c r="L736" s="63"/>
      <c r="N736" s="22" t="str">
        <f t="shared" si="23"/>
        <v/>
      </c>
      <c r="O736" s="23" t="str">
        <f>_xlfn.IFNA((VLOOKUP(F736,help!$C$2:$F$12,4,0))*(N736*24),"")</f>
        <v/>
      </c>
      <c r="AP736" s="18">
        <f t="shared" si="24"/>
        <v>0</v>
      </c>
    </row>
    <row r="737" spans="2:42" ht="33" x14ac:dyDescent="0.2">
      <c r="B737" s="14">
        <f>COUNTIFS($E$3:E737,تقرير!$E$4)</f>
        <v>15</v>
      </c>
      <c r="C737" s="48"/>
      <c r="D737" s="49"/>
      <c r="E737" s="48"/>
      <c r="F737" s="50"/>
      <c r="G737" s="51"/>
      <c r="H737" s="51"/>
      <c r="I737" s="52"/>
      <c r="J737" s="52"/>
      <c r="K737" s="27" t="str">
        <f>_xlfn.IFNA(VLOOKUP(E737,الاوردرات!$B$1:$C$600,2,0),"")</f>
        <v/>
      </c>
      <c r="L737" s="63"/>
      <c r="N737" s="22" t="str">
        <f t="shared" si="23"/>
        <v/>
      </c>
      <c r="O737" s="23" t="str">
        <f>_xlfn.IFNA((VLOOKUP(F737,help!$C$2:$F$12,4,0))*(N737*24),"")</f>
        <v/>
      </c>
      <c r="AP737" s="18">
        <f t="shared" si="24"/>
        <v>0</v>
      </c>
    </row>
    <row r="738" spans="2:42" ht="33" x14ac:dyDescent="0.2">
      <c r="B738" s="14">
        <f>COUNTIFS($E$3:E738,تقرير!$E$4)</f>
        <v>15</v>
      </c>
      <c r="C738" s="48"/>
      <c r="D738" s="49"/>
      <c r="E738" s="48"/>
      <c r="F738" s="50"/>
      <c r="G738" s="51"/>
      <c r="H738" s="51"/>
      <c r="I738" s="52"/>
      <c r="J738" s="52"/>
      <c r="K738" s="27" t="str">
        <f>_xlfn.IFNA(VLOOKUP(E738,الاوردرات!$B$1:$C$600,2,0),"")</f>
        <v/>
      </c>
      <c r="L738" s="63"/>
      <c r="N738" s="22" t="str">
        <f t="shared" si="23"/>
        <v/>
      </c>
      <c r="O738" s="23" t="str">
        <f>_xlfn.IFNA((VLOOKUP(F738,help!$C$2:$F$12,4,0))*(N738*24),"")</f>
        <v/>
      </c>
      <c r="AP738" s="18">
        <f t="shared" si="24"/>
        <v>0</v>
      </c>
    </row>
    <row r="739" spans="2:42" ht="33" x14ac:dyDescent="0.2">
      <c r="B739" s="14">
        <f>COUNTIFS($E$3:E739,تقرير!$E$4)</f>
        <v>15</v>
      </c>
      <c r="C739" s="48"/>
      <c r="D739" s="49"/>
      <c r="E739" s="48"/>
      <c r="F739" s="50"/>
      <c r="G739" s="51"/>
      <c r="H739" s="51"/>
      <c r="I739" s="52"/>
      <c r="J739" s="52"/>
      <c r="K739" s="27" t="str">
        <f>_xlfn.IFNA(VLOOKUP(E739,الاوردرات!$B$1:$C$600,2,0),"")</f>
        <v/>
      </c>
      <c r="L739" s="63"/>
      <c r="N739" s="22" t="str">
        <f t="shared" si="23"/>
        <v/>
      </c>
      <c r="O739" s="23" t="str">
        <f>_xlfn.IFNA((VLOOKUP(F739,help!$C$2:$F$12,4,0))*(N739*24),"")</f>
        <v/>
      </c>
      <c r="AP739" s="18">
        <f t="shared" si="24"/>
        <v>0</v>
      </c>
    </row>
    <row r="740" spans="2:42" ht="33" x14ac:dyDescent="0.2">
      <c r="B740" s="14">
        <f>COUNTIFS($E$3:E740,تقرير!$E$4)</f>
        <v>15</v>
      </c>
      <c r="C740" s="48"/>
      <c r="D740" s="49"/>
      <c r="E740" s="48"/>
      <c r="F740" s="50"/>
      <c r="G740" s="51"/>
      <c r="H740" s="51"/>
      <c r="I740" s="52"/>
      <c r="J740" s="52"/>
      <c r="K740" s="27" t="str">
        <f>_xlfn.IFNA(VLOOKUP(E740,الاوردرات!$B$1:$C$600,2,0),"")</f>
        <v/>
      </c>
      <c r="L740" s="63"/>
      <c r="N740" s="22" t="str">
        <f t="shared" si="23"/>
        <v/>
      </c>
      <c r="O740" s="23" t="str">
        <f>_xlfn.IFNA((VLOOKUP(F740,help!$C$2:$F$12,4,0))*(N740*24),"")</f>
        <v/>
      </c>
      <c r="AP740" s="18">
        <f t="shared" si="24"/>
        <v>0</v>
      </c>
    </row>
    <row r="741" spans="2:42" ht="33" x14ac:dyDescent="0.2">
      <c r="B741" s="14">
        <f>COUNTIFS($E$3:E741,تقرير!$E$4)</f>
        <v>15</v>
      </c>
      <c r="C741" s="48"/>
      <c r="D741" s="49"/>
      <c r="E741" s="48"/>
      <c r="F741" s="50"/>
      <c r="G741" s="51"/>
      <c r="H741" s="51"/>
      <c r="I741" s="52"/>
      <c r="J741" s="52"/>
      <c r="K741" s="27" t="str">
        <f>_xlfn.IFNA(VLOOKUP(E741,الاوردرات!$B$1:$C$600,2,0),"")</f>
        <v/>
      </c>
      <c r="L741" s="63"/>
      <c r="N741" s="22" t="str">
        <f t="shared" si="23"/>
        <v/>
      </c>
      <c r="O741" s="23" t="str">
        <f>_xlfn.IFNA((VLOOKUP(F741,help!$C$2:$F$12,4,0))*(N741*24),"")</f>
        <v/>
      </c>
      <c r="AP741" s="18">
        <f t="shared" si="24"/>
        <v>0</v>
      </c>
    </row>
    <row r="742" spans="2:42" ht="33" x14ac:dyDescent="0.2">
      <c r="B742" s="14">
        <f>COUNTIFS($E$3:E742,تقرير!$E$4)</f>
        <v>15</v>
      </c>
      <c r="C742" s="48"/>
      <c r="D742" s="49"/>
      <c r="E742" s="48"/>
      <c r="F742" s="50"/>
      <c r="G742" s="51"/>
      <c r="H742" s="51"/>
      <c r="I742" s="52"/>
      <c r="J742" s="52"/>
      <c r="K742" s="27" t="str">
        <f>_xlfn.IFNA(VLOOKUP(E742,الاوردرات!$B$1:$C$600,2,0),"")</f>
        <v/>
      </c>
      <c r="L742" s="63"/>
      <c r="N742" s="22" t="str">
        <f t="shared" si="23"/>
        <v/>
      </c>
      <c r="O742" s="23" t="str">
        <f>_xlfn.IFNA((VLOOKUP(F742,help!$C$2:$F$12,4,0))*(N742*24),"")</f>
        <v/>
      </c>
      <c r="AP742" s="18">
        <f t="shared" si="24"/>
        <v>0</v>
      </c>
    </row>
    <row r="743" spans="2:42" ht="33" x14ac:dyDescent="0.2">
      <c r="B743" s="14">
        <f>COUNTIFS($E$3:E743,تقرير!$E$4)</f>
        <v>15</v>
      </c>
      <c r="C743" s="48"/>
      <c r="D743" s="49"/>
      <c r="E743" s="48"/>
      <c r="F743" s="50"/>
      <c r="G743" s="51"/>
      <c r="H743" s="51"/>
      <c r="I743" s="52"/>
      <c r="J743" s="52"/>
      <c r="K743" s="27" t="str">
        <f>_xlfn.IFNA(VLOOKUP(E743,الاوردرات!$B$1:$C$600,2,0),"")</f>
        <v/>
      </c>
      <c r="L743" s="63"/>
      <c r="N743" s="22" t="str">
        <f t="shared" si="23"/>
        <v/>
      </c>
      <c r="O743" s="23" t="str">
        <f>_xlfn.IFNA((VLOOKUP(F743,help!$C$2:$F$12,4,0))*(N743*24),"")</f>
        <v/>
      </c>
      <c r="AP743" s="18">
        <f t="shared" si="24"/>
        <v>0</v>
      </c>
    </row>
    <row r="744" spans="2:42" ht="33" x14ac:dyDescent="0.2">
      <c r="B744" s="14">
        <f>COUNTIFS($E$3:E744,تقرير!$E$4)</f>
        <v>15</v>
      </c>
      <c r="C744" s="48"/>
      <c r="D744" s="49"/>
      <c r="E744" s="48"/>
      <c r="F744" s="50"/>
      <c r="G744" s="51"/>
      <c r="H744" s="51"/>
      <c r="I744" s="52"/>
      <c r="J744" s="52"/>
      <c r="K744" s="27" t="str">
        <f>_xlfn.IFNA(VLOOKUP(E744,الاوردرات!$B$1:$C$600,2,0),"")</f>
        <v/>
      </c>
      <c r="L744" s="63"/>
      <c r="N744" s="22" t="str">
        <f t="shared" si="23"/>
        <v/>
      </c>
      <c r="O744" s="23" t="str">
        <f>_xlfn.IFNA((VLOOKUP(F744,help!$C$2:$F$12,4,0))*(N744*24),"")</f>
        <v/>
      </c>
      <c r="AP744" s="18">
        <f t="shared" si="24"/>
        <v>0</v>
      </c>
    </row>
    <row r="745" spans="2:42" ht="33" x14ac:dyDescent="0.2">
      <c r="B745" s="14">
        <f>COUNTIFS($E$3:E745,تقرير!$E$4)</f>
        <v>15</v>
      </c>
      <c r="C745" s="48"/>
      <c r="D745" s="49"/>
      <c r="E745" s="48"/>
      <c r="F745" s="50"/>
      <c r="G745" s="51"/>
      <c r="H745" s="51"/>
      <c r="I745" s="52"/>
      <c r="J745" s="52"/>
      <c r="K745" s="27" t="str">
        <f>_xlfn.IFNA(VLOOKUP(E745,الاوردرات!$B$1:$C$600,2,0),"")</f>
        <v/>
      </c>
      <c r="L745" s="63"/>
      <c r="N745" s="22" t="str">
        <f t="shared" si="23"/>
        <v/>
      </c>
      <c r="O745" s="23" t="str">
        <f>_xlfn.IFNA((VLOOKUP(F745,help!$C$2:$F$12,4,0))*(N745*24),"")</f>
        <v/>
      </c>
      <c r="AP745" s="18">
        <f t="shared" si="24"/>
        <v>0</v>
      </c>
    </row>
    <row r="746" spans="2:42" ht="33" x14ac:dyDescent="0.2">
      <c r="B746" s="14">
        <f>COUNTIFS($E$3:E746,تقرير!$E$4)</f>
        <v>15</v>
      </c>
      <c r="C746" s="48"/>
      <c r="D746" s="49"/>
      <c r="E746" s="48"/>
      <c r="F746" s="50"/>
      <c r="G746" s="51"/>
      <c r="H746" s="51"/>
      <c r="I746" s="52"/>
      <c r="J746" s="52"/>
      <c r="K746" s="27" t="str">
        <f>_xlfn.IFNA(VLOOKUP(E746,الاوردرات!$B$1:$C$600,2,0),"")</f>
        <v/>
      </c>
      <c r="L746" s="63"/>
      <c r="N746" s="22" t="str">
        <f t="shared" si="23"/>
        <v/>
      </c>
      <c r="O746" s="23" t="str">
        <f>_xlfn.IFNA((VLOOKUP(F746,help!$C$2:$F$12,4,0))*(N746*24),"")</f>
        <v/>
      </c>
      <c r="AP746" s="18">
        <f t="shared" si="24"/>
        <v>0</v>
      </c>
    </row>
    <row r="747" spans="2:42" ht="33" x14ac:dyDescent="0.2">
      <c r="B747" s="14">
        <f>COUNTIFS($E$3:E747,تقرير!$E$4)</f>
        <v>15</v>
      </c>
      <c r="C747" s="48"/>
      <c r="D747" s="49"/>
      <c r="E747" s="48"/>
      <c r="F747" s="50"/>
      <c r="G747" s="51"/>
      <c r="H747" s="51"/>
      <c r="I747" s="52"/>
      <c r="J747" s="52"/>
      <c r="K747" s="27" t="str">
        <f>_xlfn.IFNA(VLOOKUP(E747,الاوردرات!$B$1:$C$600,2,0),"")</f>
        <v/>
      </c>
      <c r="L747" s="63"/>
      <c r="N747" s="22" t="str">
        <f t="shared" si="23"/>
        <v/>
      </c>
      <c r="O747" s="23" t="str">
        <f>_xlfn.IFNA((VLOOKUP(F747,help!$C$2:$F$12,4,0))*(N747*24),"")</f>
        <v/>
      </c>
      <c r="AP747" s="18">
        <f t="shared" si="24"/>
        <v>0</v>
      </c>
    </row>
    <row r="748" spans="2:42" ht="33" x14ac:dyDescent="0.2">
      <c r="B748" s="14">
        <f>COUNTIFS($E$3:E748,تقرير!$E$4)</f>
        <v>15</v>
      </c>
      <c r="C748" s="48"/>
      <c r="D748" s="49"/>
      <c r="E748" s="48"/>
      <c r="F748" s="50"/>
      <c r="G748" s="51"/>
      <c r="H748" s="51"/>
      <c r="I748" s="52"/>
      <c r="J748" s="52"/>
      <c r="K748" s="27" t="str">
        <f>_xlfn.IFNA(VLOOKUP(E748,الاوردرات!$B$1:$C$600,2,0),"")</f>
        <v/>
      </c>
      <c r="L748" s="63"/>
      <c r="N748" s="22" t="str">
        <f t="shared" si="23"/>
        <v/>
      </c>
      <c r="O748" s="23" t="str">
        <f>_xlfn.IFNA((VLOOKUP(F748,help!$C$2:$F$12,4,0))*(N748*24),"")</f>
        <v/>
      </c>
      <c r="AP748" s="18">
        <f t="shared" si="24"/>
        <v>0</v>
      </c>
    </row>
    <row r="749" spans="2:42" ht="33" x14ac:dyDescent="0.2">
      <c r="B749" s="14">
        <f>COUNTIFS($E$3:E749,تقرير!$E$4)</f>
        <v>15</v>
      </c>
      <c r="C749" s="48"/>
      <c r="D749" s="49"/>
      <c r="E749" s="48"/>
      <c r="F749" s="50"/>
      <c r="G749" s="51"/>
      <c r="H749" s="51"/>
      <c r="I749" s="52"/>
      <c r="J749" s="52"/>
      <c r="K749" s="27" t="str">
        <f>_xlfn.IFNA(VLOOKUP(E749,الاوردرات!$B$1:$C$600,2,0),"")</f>
        <v/>
      </c>
      <c r="L749" s="63"/>
      <c r="N749" s="22" t="str">
        <f t="shared" si="23"/>
        <v/>
      </c>
      <c r="O749" s="23" t="str">
        <f>_xlfn.IFNA((VLOOKUP(F749,help!$C$2:$F$12,4,0))*(N749*24),"")</f>
        <v/>
      </c>
      <c r="AP749" s="18">
        <f t="shared" si="24"/>
        <v>0</v>
      </c>
    </row>
    <row r="750" spans="2:42" ht="33" x14ac:dyDescent="0.2">
      <c r="B750" s="14">
        <f>COUNTIFS($E$3:E750,تقرير!$E$4)</f>
        <v>15</v>
      </c>
      <c r="C750" s="48"/>
      <c r="D750" s="49"/>
      <c r="E750" s="48"/>
      <c r="F750" s="50"/>
      <c r="G750" s="51"/>
      <c r="H750" s="51"/>
      <c r="I750" s="52"/>
      <c r="J750" s="52"/>
      <c r="K750" s="27" t="str">
        <f>_xlfn.IFNA(VLOOKUP(E750,الاوردرات!$B$1:$C$600,2,0),"")</f>
        <v/>
      </c>
      <c r="L750" s="63"/>
      <c r="N750" s="22" t="str">
        <f t="shared" si="23"/>
        <v/>
      </c>
      <c r="O750" s="23" t="str">
        <f>_xlfn.IFNA((VLOOKUP(F750,help!$C$2:$F$12,4,0))*(N750*24),"")</f>
        <v/>
      </c>
      <c r="AP750" s="18">
        <f t="shared" si="24"/>
        <v>0</v>
      </c>
    </row>
    <row r="751" spans="2:42" ht="33" x14ac:dyDescent="0.2">
      <c r="B751" s="14">
        <f>COUNTIFS($E$3:E751,تقرير!$E$4)</f>
        <v>15</v>
      </c>
      <c r="C751" s="48"/>
      <c r="D751" s="49"/>
      <c r="E751" s="48"/>
      <c r="F751" s="50"/>
      <c r="G751" s="51"/>
      <c r="H751" s="51"/>
      <c r="I751" s="52"/>
      <c r="J751" s="52"/>
      <c r="K751" s="27" t="str">
        <f>_xlfn.IFNA(VLOOKUP(E751,الاوردرات!$B$1:$C$600,2,0),"")</f>
        <v/>
      </c>
      <c r="L751" s="63"/>
      <c r="N751" s="22" t="str">
        <f t="shared" si="23"/>
        <v/>
      </c>
      <c r="O751" s="23" t="str">
        <f>_xlfn.IFNA((VLOOKUP(F751,help!$C$2:$F$12,4,0))*(N751*24),"")</f>
        <v/>
      </c>
      <c r="AP751" s="18">
        <f t="shared" si="24"/>
        <v>0</v>
      </c>
    </row>
    <row r="752" spans="2:42" ht="33" x14ac:dyDescent="0.2">
      <c r="B752" s="14">
        <f>COUNTIFS($E$3:E752,تقرير!$E$4)</f>
        <v>15</v>
      </c>
      <c r="C752" s="48"/>
      <c r="D752" s="49"/>
      <c r="E752" s="48"/>
      <c r="F752" s="50"/>
      <c r="G752" s="51"/>
      <c r="H752" s="51"/>
      <c r="I752" s="52"/>
      <c r="J752" s="52"/>
      <c r="K752" s="27" t="str">
        <f>_xlfn.IFNA(VLOOKUP(E752,الاوردرات!$B$1:$C$600,2,0),"")</f>
        <v/>
      </c>
      <c r="L752" s="63"/>
      <c r="N752" s="22" t="str">
        <f t="shared" si="23"/>
        <v/>
      </c>
      <c r="O752" s="23" t="str">
        <f>_xlfn.IFNA((VLOOKUP(F752,help!$C$2:$F$12,4,0))*(N752*24),"")</f>
        <v/>
      </c>
      <c r="AP752" s="18">
        <f t="shared" si="24"/>
        <v>0</v>
      </c>
    </row>
    <row r="753" spans="2:42" ht="33" x14ac:dyDescent="0.2">
      <c r="B753" s="14">
        <f>COUNTIFS($E$3:E753,تقرير!$E$4)</f>
        <v>15</v>
      </c>
      <c r="C753" s="48"/>
      <c r="D753" s="49"/>
      <c r="E753" s="48"/>
      <c r="F753" s="50"/>
      <c r="G753" s="51"/>
      <c r="H753" s="51"/>
      <c r="I753" s="52"/>
      <c r="J753" s="52"/>
      <c r="K753" s="27" t="str">
        <f>_xlfn.IFNA(VLOOKUP(E753,الاوردرات!$B$1:$C$600,2,0),"")</f>
        <v/>
      </c>
      <c r="L753" s="63"/>
      <c r="N753" s="22" t="str">
        <f t="shared" si="23"/>
        <v/>
      </c>
      <c r="O753" s="23" t="str">
        <f>_xlfn.IFNA((VLOOKUP(F753,help!$C$2:$F$12,4,0))*(N753*24),"")</f>
        <v/>
      </c>
      <c r="AP753" s="18">
        <f t="shared" si="24"/>
        <v>0</v>
      </c>
    </row>
    <row r="754" spans="2:42" ht="33" x14ac:dyDescent="0.2">
      <c r="B754" s="14">
        <f>COUNTIFS($E$3:E754,تقرير!$E$4)</f>
        <v>15</v>
      </c>
      <c r="C754" s="48"/>
      <c r="D754" s="49"/>
      <c r="E754" s="48"/>
      <c r="F754" s="50"/>
      <c r="G754" s="51"/>
      <c r="H754" s="51"/>
      <c r="I754" s="52"/>
      <c r="J754" s="52"/>
      <c r="K754" s="27" t="str">
        <f>_xlfn.IFNA(VLOOKUP(E754,الاوردرات!$B$1:$C$600,2,0),"")</f>
        <v/>
      </c>
      <c r="L754" s="63"/>
      <c r="N754" s="22" t="str">
        <f t="shared" si="23"/>
        <v/>
      </c>
      <c r="O754" s="23" t="str">
        <f>_xlfn.IFNA((VLOOKUP(F754,help!$C$2:$F$12,4,0))*(N754*24),"")</f>
        <v/>
      </c>
      <c r="AP754" s="18">
        <f t="shared" si="24"/>
        <v>0</v>
      </c>
    </row>
    <row r="755" spans="2:42" ht="33" x14ac:dyDescent="0.2">
      <c r="B755" s="14">
        <f>COUNTIFS($E$3:E755,تقرير!$E$4)</f>
        <v>15</v>
      </c>
      <c r="C755" s="48"/>
      <c r="D755" s="49"/>
      <c r="E755" s="48"/>
      <c r="F755" s="50"/>
      <c r="G755" s="51"/>
      <c r="H755" s="51"/>
      <c r="I755" s="52"/>
      <c r="J755" s="52"/>
      <c r="K755" s="27" t="str">
        <f>_xlfn.IFNA(VLOOKUP(E755,الاوردرات!$B$1:$C$600,2,0),"")</f>
        <v/>
      </c>
      <c r="L755" s="63"/>
      <c r="N755" s="22" t="str">
        <f t="shared" si="23"/>
        <v/>
      </c>
      <c r="O755" s="23" t="str">
        <f>_xlfn.IFNA((VLOOKUP(F755,help!$C$2:$F$12,4,0))*(N755*24),"")</f>
        <v/>
      </c>
      <c r="AP755" s="18">
        <f t="shared" si="24"/>
        <v>0</v>
      </c>
    </row>
    <row r="756" spans="2:42" ht="33" x14ac:dyDescent="0.2">
      <c r="B756" s="14">
        <f>COUNTIFS($E$3:E756,تقرير!$E$4)</f>
        <v>15</v>
      </c>
      <c r="C756" s="48"/>
      <c r="D756" s="49"/>
      <c r="E756" s="48"/>
      <c r="F756" s="50"/>
      <c r="G756" s="51"/>
      <c r="H756" s="51"/>
      <c r="I756" s="52"/>
      <c r="J756" s="52"/>
      <c r="K756" s="27" t="str">
        <f>_xlfn.IFNA(VLOOKUP(E756,الاوردرات!$B$1:$C$600,2,0),"")</f>
        <v/>
      </c>
      <c r="L756" s="63"/>
      <c r="N756" s="22" t="str">
        <f t="shared" si="23"/>
        <v/>
      </c>
      <c r="O756" s="23" t="str">
        <f>_xlfn.IFNA((VLOOKUP(F756,help!$C$2:$F$12,4,0))*(N756*24),"")</f>
        <v/>
      </c>
      <c r="AP756" s="18">
        <f t="shared" si="24"/>
        <v>0</v>
      </c>
    </row>
    <row r="757" spans="2:42" ht="33" x14ac:dyDescent="0.2">
      <c r="B757" s="14">
        <f>COUNTIFS($E$3:E757,تقرير!$E$4)</f>
        <v>15</v>
      </c>
      <c r="C757" s="48"/>
      <c r="D757" s="49"/>
      <c r="E757" s="48"/>
      <c r="F757" s="50"/>
      <c r="G757" s="51"/>
      <c r="H757" s="51"/>
      <c r="I757" s="52"/>
      <c r="J757" s="52"/>
      <c r="K757" s="27" t="str">
        <f>_xlfn.IFNA(VLOOKUP(E757,الاوردرات!$B$1:$C$600,2,0),"")</f>
        <v/>
      </c>
      <c r="L757" s="63"/>
      <c r="N757" s="22" t="str">
        <f t="shared" si="23"/>
        <v/>
      </c>
      <c r="O757" s="23" t="str">
        <f>_xlfn.IFNA((VLOOKUP(F757,help!$C$2:$F$12,4,0))*(N757*24),"")</f>
        <v/>
      </c>
      <c r="AP757" s="18">
        <f t="shared" si="24"/>
        <v>0</v>
      </c>
    </row>
    <row r="758" spans="2:42" ht="33" x14ac:dyDescent="0.2">
      <c r="B758" s="14">
        <f>COUNTIFS($E$3:E758,تقرير!$E$4)</f>
        <v>15</v>
      </c>
      <c r="C758" s="48"/>
      <c r="D758" s="49"/>
      <c r="E758" s="48"/>
      <c r="F758" s="50"/>
      <c r="G758" s="51"/>
      <c r="H758" s="51"/>
      <c r="I758" s="52"/>
      <c r="J758" s="52"/>
      <c r="K758" s="27" t="str">
        <f>_xlfn.IFNA(VLOOKUP(E758,الاوردرات!$B$1:$C$600,2,0),"")</f>
        <v/>
      </c>
      <c r="L758" s="63"/>
      <c r="N758" s="22" t="str">
        <f t="shared" si="23"/>
        <v/>
      </c>
      <c r="O758" s="23" t="str">
        <f>_xlfn.IFNA((VLOOKUP(F758,help!$C$2:$F$12,4,0))*(N758*24),"")</f>
        <v/>
      </c>
      <c r="AP758" s="18">
        <f t="shared" si="24"/>
        <v>0</v>
      </c>
    </row>
    <row r="759" spans="2:42" ht="33" x14ac:dyDescent="0.2">
      <c r="B759" s="14">
        <f>COUNTIFS($E$3:E759,تقرير!$E$4)</f>
        <v>15</v>
      </c>
      <c r="C759" s="48"/>
      <c r="D759" s="49"/>
      <c r="E759" s="48"/>
      <c r="F759" s="50"/>
      <c r="G759" s="51"/>
      <c r="H759" s="51"/>
      <c r="I759" s="52"/>
      <c r="J759" s="52"/>
      <c r="K759" s="27" t="str">
        <f>_xlfn.IFNA(VLOOKUP(E759,الاوردرات!$B$1:$C$600,2,0),"")</f>
        <v/>
      </c>
      <c r="L759" s="63"/>
      <c r="N759" s="22" t="str">
        <f t="shared" ref="N759:N822" si="25">IF(I759&lt;&gt;"",J759-I759,"")</f>
        <v/>
      </c>
      <c r="O759" s="23" t="str">
        <f>_xlfn.IFNA((VLOOKUP(F759,help!$C$2:$F$12,4,0))*(N759*24),"")</f>
        <v/>
      </c>
      <c r="AP759" s="18">
        <f t="shared" si="24"/>
        <v>0</v>
      </c>
    </row>
    <row r="760" spans="2:42" ht="33" x14ac:dyDescent="0.2">
      <c r="B760" s="14">
        <f>COUNTIFS($E$3:E760,تقرير!$E$4)</f>
        <v>15</v>
      </c>
      <c r="C760" s="48"/>
      <c r="D760" s="49"/>
      <c r="E760" s="48"/>
      <c r="F760" s="50"/>
      <c r="G760" s="51"/>
      <c r="H760" s="51"/>
      <c r="I760" s="52"/>
      <c r="J760" s="52"/>
      <c r="K760" s="27" t="str">
        <f>_xlfn.IFNA(VLOOKUP(E760,الاوردرات!$B$1:$C$600,2,0),"")</f>
        <v/>
      </c>
      <c r="L760" s="63"/>
      <c r="N760" s="22" t="str">
        <f t="shared" si="25"/>
        <v/>
      </c>
      <c r="O760" s="23" t="str">
        <f>_xlfn.IFNA((VLOOKUP(F760,help!$C$2:$F$12,4,0))*(N760*24),"")</f>
        <v/>
      </c>
      <c r="AP760" s="18">
        <f t="shared" si="24"/>
        <v>0</v>
      </c>
    </row>
    <row r="761" spans="2:42" ht="33" x14ac:dyDescent="0.2">
      <c r="B761" s="14">
        <f>COUNTIFS($E$3:E761,تقرير!$E$4)</f>
        <v>15</v>
      </c>
      <c r="C761" s="48"/>
      <c r="D761" s="49"/>
      <c r="E761" s="48"/>
      <c r="F761" s="50"/>
      <c r="G761" s="51"/>
      <c r="H761" s="51"/>
      <c r="I761" s="52"/>
      <c r="J761" s="52"/>
      <c r="K761" s="27" t="str">
        <f>_xlfn.IFNA(VLOOKUP(E761,الاوردرات!$B$1:$C$600,2,0),"")</f>
        <v/>
      </c>
      <c r="L761" s="63"/>
      <c r="N761" s="22" t="str">
        <f t="shared" si="25"/>
        <v/>
      </c>
      <c r="O761" s="23" t="str">
        <f>_xlfn.IFNA((VLOOKUP(F761,help!$C$2:$F$12,4,0))*(N761*24),"")</f>
        <v/>
      </c>
      <c r="AP761" s="18">
        <f t="shared" si="24"/>
        <v>0</v>
      </c>
    </row>
    <row r="762" spans="2:42" ht="33" x14ac:dyDescent="0.2">
      <c r="B762" s="14">
        <f>COUNTIFS($E$3:E762,تقرير!$E$4)</f>
        <v>15</v>
      </c>
      <c r="C762" s="48"/>
      <c r="D762" s="49"/>
      <c r="E762" s="48"/>
      <c r="F762" s="50"/>
      <c r="G762" s="51"/>
      <c r="H762" s="51"/>
      <c r="I762" s="52"/>
      <c r="J762" s="52"/>
      <c r="K762" s="27" t="str">
        <f>_xlfn.IFNA(VLOOKUP(E762,الاوردرات!$B$1:$C$600,2,0),"")</f>
        <v/>
      </c>
      <c r="L762" s="63"/>
      <c r="N762" s="22" t="str">
        <f t="shared" si="25"/>
        <v/>
      </c>
      <c r="O762" s="23" t="str">
        <f>_xlfn.IFNA((VLOOKUP(F762,help!$C$2:$F$12,4,0))*(N762*24),"")</f>
        <v/>
      </c>
      <c r="AP762" s="18">
        <f t="shared" si="24"/>
        <v>0</v>
      </c>
    </row>
    <row r="763" spans="2:42" ht="33" x14ac:dyDescent="0.2">
      <c r="B763" s="14">
        <f>COUNTIFS($E$3:E763,تقرير!$E$4)</f>
        <v>15</v>
      </c>
      <c r="C763" s="48"/>
      <c r="D763" s="49"/>
      <c r="E763" s="48"/>
      <c r="F763" s="50"/>
      <c r="G763" s="51"/>
      <c r="H763" s="51"/>
      <c r="I763" s="52"/>
      <c r="J763" s="52"/>
      <c r="K763" s="27" t="str">
        <f>_xlfn.IFNA(VLOOKUP(E763,الاوردرات!$B$1:$C$600,2,0),"")</f>
        <v/>
      </c>
      <c r="L763" s="63"/>
      <c r="N763" s="22" t="str">
        <f t="shared" si="25"/>
        <v/>
      </c>
      <c r="O763" s="23" t="str">
        <f>_xlfn.IFNA((VLOOKUP(F763,help!$C$2:$F$12,4,0))*(N763*24),"")</f>
        <v/>
      </c>
      <c r="AP763" s="18">
        <f t="shared" si="24"/>
        <v>0</v>
      </c>
    </row>
    <row r="764" spans="2:42" ht="33" x14ac:dyDescent="0.2">
      <c r="B764" s="14">
        <f>COUNTIFS($E$3:E764,تقرير!$E$4)</f>
        <v>15</v>
      </c>
      <c r="C764" s="48"/>
      <c r="D764" s="49"/>
      <c r="E764" s="48"/>
      <c r="F764" s="50"/>
      <c r="G764" s="51"/>
      <c r="H764" s="51"/>
      <c r="I764" s="52"/>
      <c r="J764" s="52"/>
      <c r="K764" s="27" t="str">
        <f>_xlfn.IFNA(VLOOKUP(E764,الاوردرات!$B$1:$C$600,2,0),"")</f>
        <v/>
      </c>
      <c r="L764" s="63"/>
      <c r="N764" s="22" t="str">
        <f t="shared" si="25"/>
        <v/>
      </c>
      <c r="O764" s="23" t="str">
        <f>_xlfn.IFNA((VLOOKUP(F764,help!$C$2:$F$12,4,0))*(N764*24),"")</f>
        <v/>
      </c>
      <c r="AP764" s="18">
        <f t="shared" si="24"/>
        <v>0</v>
      </c>
    </row>
    <row r="765" spans="2:42" ht="33" x14ac:dyDescent="0.2">
      <c r="B765" s="14">
        <f>COUNTIFS($E$3:E765,تقرير!$E$4)</f>
        <v>15</v>
      </c>
      <c r="C765" s="48"/>
      <c r="D765" s="49"/>
      <c r="E765" s="48"/>
      <c r="F765" s="50"/>
      <c r="G765" s="51"/>
      <c r="H765" s="51"/>
      <c r="I765" s="52"/>
      <c r="J765" s="52"/>
      <c r="K765" s="27" t="str">
        <f>_xlfn.IFNA(VLOOKUP(E765,الاوردرات!$B$1:$C$600,2,0),"")</f>
        <v/>
      </c>
      <c r="L765" s="63"/>
      <c r="N765" s="22" t="str">
        <f t="shared" si="25"/>
        <v/>
      </c>
      <c r="O765" s="23" t="str">
        <f>_xlfn.IFNA((VLOOKUP(F765,help!$C$2:$F$12,4,0))*(N765*24),"")</f>
        <v/>
      </c>
      <c r="AP765" s="18">
        <f t="shared" si="24"/>
        <v>0</v>
      </c>
    </row>
    <row r="766" spans="2:42" ht="33" x14ac:dyDescent="0.2">
      <c r="B766" s="14">
        <f>COUNTIFS($E$3:E766,تقرير!$E$4)</f>
        <v>15</v>
      </c>
      <c r="C766" s="48"/>
      <c r="D766" s="49"/>
      <c r="E766" s="48"/>
      <c r="F766" s="50"/>
      <c r="G766" s="51"/>
      <c r="H766" s="51"/>
      <c r="I766" s="52"/>
      <c r="J766" s="52"/>
      <c r="K766" s="27" t="str">
        <f>_xlfn.IFNA(VLOOKUP(E766,الاوردرات!$B$1:$C$600,2,0),"")</f>
        <v/>
      </c>
      <c r="L766" s="63"/>
      <c r="N766" s="22" t="str">
        <f t="shared" si="25"/>
        <v/>
      </c>
      <c r="O766" s="23" t="str">
        <f>_xlfn.IFNA((VLOOKUP(F766,help!$C$2:$F$12,4,0))*(N766*24),"")</f>
        <v/>
      </c>
      <c r="AP766" s="18">
        <f t="shared" si="24"/>
        <v>0</v>
      </c>
    </row>
    <row r="767" spans="2:42" ht="33" x14ac:dyDescent="0.2">
      <c r="B767" s="14">
        <f>COUNTIFS($E$3:E767,تقرير!$E$4)</f>
        <v>15</v>
      </c>
      <c r="C767" s="48"/>
      <c r="D767" s="49"/>
      <c r="E767" s="48"/>
      <c r="F767" s="50"/>
      <c r="G767" s="51"/>
      <c r="H767" s="51"/>
      <c r="I767" s="52"/>
      <c r="J767" s="52"/>
      <c r="K767" s="27" t="str">
        <f>_xlfn.IFNA(VLOOKUP(E767,الاوردرات!$B$1:$C$600,2,0),"")</f>
        <v/>
      </c>
      <c r="L767" s="63"/>
      <c r="N767" s="22" t="str">
        <f t="shared" si="25"/>
        <v/>
      </c>
      <c r="O767" s="23" t="str">
        <f>_xlfn.IFNA((VLOOKUP(F767,help!$C$2:$F$12,4,0))*(N767*24),"")</f>
        <v/>
      </c>
      <c r="AP767" s="18">
        <f t="shared" si="24"/>
        <v>0</v>
      </c>
    </row>
    <row r="768" spans="2:42" ht="33" x14ac:dyDescent="0.2">
      <c r="B768" s="14">
        <f>COUNTIFS($E$3:E768,تقرير!$E$4)</f>
        <v>15</v>
      </c>
      <c r="C768" s="48"/>
      <c r="D768" s="49"/>
      <c r="E768" s="48"/>
      <c r="F768" s="50"/>
      <c r="G768" s="51"/>
      <c r="H768" s="51"/>
      <c r="I768" s="52"/>
      <c r="J768" s="52"/>
      <c r="K768" s="27" t="str">
        <f>_xlfn.IFNA(VLOOKUP(E768,الاوردرات!$B$1:$C$600,2,0),"")</f>
        <v/>
      </c>
      <c r="L768" s="63"/>
      <c r="N768" s="22" t="str">
        <f t="shared" si="25"/>
        <v/>
      </c>
      <c r="O768" s="23" t="str">
        <f>_xlfn.IFNA((VLOOKUP(F768,help!$C$2:$F$12,4,0))*(N768*24),"")</f>
        <v/>
      </c>
      <c r="AP768" s="18">
        <f t="shared" si="24"/>
        <v>0</v>
      </c>
    </row>
    <row r="769" spans="2:42" ht="33" x14ac:dyDescent="0.2">
      <c r="B769" s="14">
        <f>COUNTIFS($E$3:E769,تقرير!$E$4)</f>
        <v>15</v>
      </c>
      <c r="C769" s="48"/>
      <c r="D769" s="49"/>
      <c r="E769" s="48"/>
      <c r="F769" s="50"/>
      <c r="G769" s="51"/>
      <c r="H769" s="51"/>
      <c r="I769" s="52"/>
      <c r="J769" s="52"/>
      <c r="K769" s="27" t="str">
        <f>_xlfn.IFNA(VLOOKUP(E769,الاوردرات!$B$1:$C$600,2,0),"")</f>
        <v/>
      </c>
      <c r="L769" s="63"/>
      <c r="N769" s="22" t="str">
        <f t="shared" si="25"/>
        <v/>
      </c>
      <c r="O769" s="23" t="str">
        <f>_xlfn.IFNA((VLOOKUP(F769,help!$C$2:$F$12,4,0))*(N769*24),"")</f>
        <v/>
      </c>
      <c r="AP769" s="18">
        <f t="shared" si="24"/>
        <v>0</v>
      </c>
    </row>
    <row r="770" spans="2:42" ht="33" x14ac:dyDescent="0.2">
      <c r="B770" s="14">
        <f>COUNTIFS($E$3:E770,تقرير!$E$4)</f>
        <v>15</v>
      </c>
      <c r="C770" s="48"/>
      <c r="D770" s="49"/>
      <c r="E770" s="48"/>
      <c r="F770" s="50"/>
      <c r="G770" s="51"/>
      <c r="H770" s="51"/>
      <c r="I770" s="52"/>
      <c r="J770" s="52"/>
      <c r="K770" s="27" t="str">
        <f>_xlfn.IFNA(VLOOKUP(E770,الاوردرات!$B$1:$C$600,2,0),"")</f>
        <v/>
      </c>
      <c r="L770" s="63"/>
      <c r="N770" s="22" t="str">
        <f t="shared" si="25"/>
        <v/>
      </c>
      <c r="O770" s="23" t="str">
        <f>_xlfn.IFNA((VLOOKUP(F770,help!$C$2:$F$12,4,0))*(N770*24),"")</f>
        <v/>
      </c>
      <c r="AP770" s="18">
        <f t="shared" si="24"/>
        <v>0</v>
      </c>
    </row>
    <row r="771" spans="2:42" ht="33" x14ac:dyDescent="0.2">
      <c r="B771" s="14">
        <f>COUNTIFS($E$3:E771,تقرير!$E$4)</f>
        <v>15</v>
      </c>
      <c r="C771" s="48"/>
      <c r="D771" s="49"/>
      <c r="E771" s="48"/>
      <c r="F771" s="50"/>
      <c r="G771" s="51"/>
      <c r="H771" s="51"/>
      <c r="I771" s="52"/>
      <c r="J771" s="52"/>
      <c r="K771" s="27" t="str">
        <f>_xlfn.IFNA(VLOOKUP(E771,الاوردرات!$B$1:$C$600,2,0),"")</f>
        <v/>
      </c>
      <c r="L771" s="63"/>
      <c r="N771" s="22" t="str">
        <f t="shared" si="25"/>
        <v/>
      </c>
      <c r="O771" s="23" t="str">
        <f>_xlfn.IFNA((VLOOKUP(F771,help!$C$2:$F$12,4,0))*(N771*24),"")</f>
        <v/>
      </c>
      <c r="AP771" s="18">
        <f t="shared" si="24"/>
        <v>0</v>
      </c>
    </row>
    <row r="772" spans="2:42" ht="33" x14ac:dyDescent="0.2">
      <c r="B772" s="14">
        <f>COUNTIFS($E$3:E772,تقرير!$E$4)</f>
        <v>15</v>
      </c>
      <c r="C772" s="48"/>
      <c r="D772" s="49"/>
      <c r="E772" s="48"/>
      <c r="F772" s="50"/>
      <c r="G772" s="51"/>
      <c r="H772" s="51"/>
      <c r="I772" s="52"/>
      <c r="J772" s="52"/>
      <c r="K772" s="27" t="str">
        <f>_xlfn.IFNA(VLOOKUP(E772,الاوردرات!$B$1:$C$600,2,0),"")</f>
        <v/>
      </c>
      <c r="L772" s="63"/>
      <c r="N772" s="22" t="str">
        <f t="shared" si="25"/>
        <v/>
      </c>
      <c r="O772" s="23" t="str">
        <f>_xlfn.IFNA((VLOOKUP(F772,help!$C$2:$F$12,4,0))*(N772*24),"")</f>
        <v/>
      </c>
      <c r="AP772" s="18">
        <f t="shared" ref="AP772:AP835" si="26">D772</f>
        <v>0</v>
      </c>
    </row>
    <row r="773" spans="2:42" ht="33" x14ac:dyDescent="0.2">
      <c r="B773" s="14">
        <f>COUNTIFS($E$3:E773,تقرير!$E$4)</f>
        <v>15</v>
      </c>
      <c r="C773" s="48"/>
      <c r="D773" s="49"/>
      <c r="E773" s="48"/>
      <c r="F773" s="50"/>
      <c r="G773" s="51"/>
      <c r="H773" s="51"/>
      <c r="I773" s="52"/>
      <c r="J773" s="52"/>
      <c r="K773" s="27" t="str">
        <f>_xlfn.IFNA(VLOOKUP(E773,الاوردرات!$B$1:$C$600,2,0),"")</f>
        <v/>
      </c>
      <c r="L773" s="63"/>
      <c r="N773" s="22" t="str">
        <f t="shared" si="25"/>
        <v/>
      </c>
      <c r="O773" s="23" t="str">
        <f>_xlfn.IFNA((VLOOKUP(F773,help!$C$2:$F$12,4,0))*(N773*24),"")</f>
        <v/>
      </c>
      <c r="AP773" s="18">
        <f t="shared" si="26"/>
        <v>0</v>
      </c>
    </row>
    <row r="774" spans="2:42" ht="33" x14ac:dyDescent="0.2">
      <c r="B774" s="14">
        <f>COUNTIFS($E$3:E774,تقرير!$E$4)</f>
        <v>15</v>
      </c>
      <c r="C774" s="48"/>
      <c r="D774" s="49"/>
      <c r="E774" s="48"/>
      <c r="F774" s="50"/>
      <c r="G774" s="51"/>
      <c r="H774" s="51"/>
      <c r="I774" s="52"/>
      <c r="J774" s="52"/>
      <c r="K774" s="27" t="str">
        <f>_xlfn.IFNA(VLOOKUP(E774,الاوردرات!$B$1:$C$600,2,0),"")</f>
        <v/>
      </c>
      <c r="L774" s="63"/>
      <c r="N774" s="22" t="str">
        <f t="shared" si="25"/>
        <v/>
      </c>
      <c r="O774" s="23" t="str">
        <f>_xlfn.IFNA((VLOOKUP(F774,help!$C$2:$F$12,4,0))*(N774*24),"")</f>
        <v/>
      </c>
      <c r="AP774" s="18">
        <f t="shared" si="26"/>
        <v>0</v>
      </c>
    </row>
    <row r="775" spans="2:42" ht="33" x14ac:dyDescent="0.2">
      <c r="B775" s="14">
        <f>COUNTIFS($E$3:E775,تقرير!$E$4)</f>
        <v>15</v>
      </c>
      <c r="C775" s="48"/>
      <c r="D775" s="49"/>
      <c r="E775" s="48"/>
      <c r="F775" s="50"/>
      <c r="G775" s="51"/>
      <c r="H775" s="51"/>
      <c r="I775" s="52"/>
      <c r="J775" s="52"/>
      <c r="K775" s="27" t="str">
        <f>_xlfn.IFNA(VLOOKUP(E775,الاوردرات!$B$1:$C$600,2,0),"")</f>
        <v/>
      </c>
      <c r="L775" s="63"/>
      <c r="N775" s="22" t="str">
        <f t="shared" si="25"/>
        <v/>
      </c>
      <c r="O775" s="23" t="str">
        <f>_xlfn.IFNA((VLOOKUP(F775,help!$C$2:$F$12,4,0))*(N775*24),"")</f>
        <v/>
      </c>
      <c r="AP775" s="18">
        <f t="shared" si="26"/>
        <v>0</v>
      </c>
    </row>
    <row r="776" spans="2:42" ht="33" x14ac:dyDescent="0.2">
      <c r="B776" s="14">
        <f>COUNTIFS($E$3:E776,تقرير!$E$4)</f>
        <v>15</v>
      </c>
      <c r="C776" s="48"/>
      <c r="D776" s="49"/>
      <c r="E776" s="48"/>
      <c r="F776" s="50"/>
      <c r="G776" s="51"/>
      <c r="H776" s="51"/>
      <c r="I776" s="52"/>
      <c r="J776" s="52"/>
      <c r="K776" s="27" t="str">
        <f>_xlfn.IFNA(VLOOKUP(E776,الاوردرات!$B$1:$C$600,2,0),"")</f>
        <v/>
      </c>
      <c r="L776" s="63"/>
      <c r="N776" s="22" t="str">
        <f t="shared" si="25"/>
        <v/>
      </c>
      <c r="O776" s="23" t="str">
        <f>_xlfn.IFNA((VLOOKUP(F776,help!$C$2:$F$12,4,0))*(N776*24),"")</f>
        <v/>
      </c>
      <c r="AP776" s="18">
        <f t="shared" si="26"/>
        <v>0</v>
      </c>
    </row>
    <row r="777" spans="2:42" ht="33" x14ac:dyDescent="0.2">
      <c r="B777" s="14">
        <f>COUNTIFS($E$3:E777,تقرير!$E$4)</f>
        <v>15</v>
      </c>
      <c r="C777" s="48"/>
      <c r="D777" s="49"/>
      <c r="E777" s="48"/>
      <c r="F777" s="50"/>
      <c r="G777" s="51"/>
      <c r="H777" s="51"/>
      <c r="I777" s="52"/>
      <c r="J777" s="52"/>
      <c r="K777" s="27" t="str">
        <f>_xlfn.IFNA(VLOOKUP(E777,الاوردرات!$B$1:$C$600,2,0),"")</f>
        <v/>
      </c>
      <c r="L777" s="63"/>
      <c r="N777" s="22" t="str">
        <f t="shared" si="25"/>
        <v/>
      </c>
      <c r="O777" s="23" t="str">
        <f>_xlfn.IFNA((VLOOKUP(F777,help!$C$2:$F$12,4,0))*(N777*24),"")</f>
        <v/>
      </c>
      <c r="AP777" s="18">
        <f t="shared" si="26"/>
        <v>0</v>
      </c>
    </row>
    <row r="778" spans="2:42" ht="33" x14ac:dyDescent="0.2">
      <c r="B778" s="14">
        <f>COUNTIFS($E$3:E778,تقرير!$E$4)</f>
        <v>15</v>
      </c>
      <c r="C778" s="48"/>
      <c r="D778" s="49"/>
      <c r="E778" s="48"/>
      <c r="F778" s="50"/>
      <c r="G778" s="51"/>
      <c r="H778" s="51"/>
      <c r="I778" s="52"/>
      <c r="J778" s="52"/>
      <c r="K778" s="27" t="str">
        <f>_xlfn.IFNA(VLOOKUP(E778,الاوردرات!$B$1:$C$600,2,0),"")</f>
        <v/>
      </c>
      <c r="L778" s="63"/>
      <c r="N778" s="22" t="str">
        <f t="shared" si="25"/>
        <v/>
      </c>
      <c r="O778" s="23" t="str">
        <f>_xlfn.IFNA((VLOOKUP(F778,help!$C$2:$F$12,4,0))*(N778*24),"")</f>
        <v/>
      </c>
      <c r="AP778" s="18">
        <f t="shared" si="26"/>
        <v>0</v>
      </c>
    </row>
    <row r="779" spans="2:42" ht="33" x14ac:dyDescent="0.2">
      <c r="B779" s="14">
        <f>COUNTIFS($E$3:E779,تقرير!$E$4)</f>
        <v>15</v>
      </c>
      <c r="C779" s="48"/>
      <c r="D779" s="49"/>
      <c r="E779" s="48"/>
      <c r="F779" s="50"/>
      <c r="G779" s="51"/>
      <c r="H779" s="51"/>
      <c r="I779" s="52"/>
      <c r="J779" s="52"/>
      <c r="K779" s="27" t="str">
        <f>_xlfn.IFNA(VLOOKUP(E779,الاوردرات!$B$1:$C$600,2,0),"")</f>
        <v/>
      </c>
      <c r="L779" s="63"/>
      <c r="N779" s="22" t="str">
        <f t="shared" si="25"/>
        <v/>
      </c>
      <c r="O779" s="23" t="str">
        <f>_xlfn.IFNA((VLOOKUP(F779,help!$C$2:$F$12,4,0))*(N779*24),"")</f>
        <v/>
      </c>
      <c r="AP779" s="18">
        <f t="shared" si="26"/>
        <v>0</v>
      </c>
    </row>
    <row r="780" spans="2:42" ht="33" x14ac:dyDescent="0.2">
      <c r="B780" s="14">
        <f>COUNTIFS($E$3:E780,تقرير!$E$4)</f>
        <v>15</v>
      </c>
      <c r="C780" s="48"/>
      <c r="D780" s="49"/>
      <c r="E780" s="48"/>
      <c r="F780" s="50"/>
      <c r="G780" s="51"/>
      <c r="H780" s="51"/>
      <c r="I780" s="52"/>
      <c r="J780" s="52"/>
      <c r="K780" s="27" t="str">
        <f>_xlfn.IFNA(VLOOKUP(E780,الاوردرات!$B$1:$C$600,2,0),"")</f>
        <v/>
      </c>
      <c r="L780" s="63"/>
      <c r="N780" s="22" t="str">
        <f t="shared" si="25"/>
        <v/>
      </c>
      <c r="O780" s="23" t="str">
        <f>_xlfn.IFNA((VLOOKUP(F780,help!$C$2:$F$12,4,0))*(N780*24),"")</f>
        <v/>
      </c>
      <c r="AP780" s="18">
        <f t="shared" si="26"/>
        <v>0</v>
      </c>
    </row>
    <row r="781" spans="2:42" ht="33" x14ac:dyDescent="0.2">
      <c r="B781" s="14">
        <f>COUNTIFS($E$3:E781,تقرير!$E$4)</f>
        <v>15</v>
      </c>
      <c r="C781" s="48"/>
      <c r="D781" s="49"/>
      <c r="E781" s="48"/>
      <c r="F781" s="50"/>
      <c r="G781" s="51"/>
      <c r="H781" s="51"/>
      <c r="I781" s="52"/>
      <c r="J781" s="52"/>
      <c r="K781" s="27" t="str">
        <f>_xlfn.IFNA(VLOOKUP(E781,الاوردرات!$B$1:$C$600,2,0),"")</f>
        <v/>
      </c>
      <c r="L781" s="63"/>
      <c r="N781" s="22" t="str">
        <f t="shared" si="25"/>
        <v/>
      </c>
      <c r="O781" s="23" t="str">
        <f>_xlfn.IFNA((VLOOKUP(F781,help!$C$2:$F$12,4,0))*(N781*24),"")</f>
        <v/>
      </c>
      <c r="AP781" s="18">
        <f t="shared" si="26"/>
        <v>0</v>
      </c>
    </row>
    <row r="782" spans="2:42" ht="33" x14ac:dyDescent="0.2">
      <c r="B782" s="14">
        <f>COUNTIFS($E$3:E782,تقرير!$E$4)</f>
        <v>15</v>
      </c>
      <c r="C782" s="48"/>
      <c r="D782" s="49"/>
      <c r="E782" s="48"/>
      <c r="F782" s="50"/>
      <c r="G782" s="51"/>
      <c r="H782" s="51"/>
      <c r="I782" s="52"/>
      <c r="J782" s="52"/>
      <c r="K782" s="27" t="str">
        <f>_xlfn.IFNA(VLOOKUP(E782,الاوردرات!$B$1:$C$600,2,0),"")</f>
        <v/>
      </c>
      <c r="L782" s="63"/>
      <c r="N782" s="22" t="str">
        <f t="shared" si="25"/>
        <v/>
      </c>
      <c r="O782" s="23" t="str">
        <f>_xlfn.IFNA((VLOOKUP(F782,help!$C$2:$F$12,4,0))*(N782*24),"")</f>
        <v/>
      </c>
      <c r="AP782" s="18">
        <f t="shared" si="26"/>
        <v>0</v>
      </c>
    </row>
    <row r="783" spans="2:42" ht="33" x14ac:dyDescent="0.2">
      <c r="B783" s="14">
        <f>COUNTIFS($E$3:E783,تقرير!$E$4)</f>
        <v>15</v>
      </c>
      <c r="C783" s="48"/>
      <c r="D783" s="49"/>
      <c r="E783" s="48"/>
      <c r="F783" s="50"/>
      <c r="G783" s="51"/>
      <c r="H783" s="51"/>
      <c r="I783" s="52"/>
      <c r="J783" s="52"/>
      <c r="K783" s="27" t="str">
        <f>_xlfn.IFNA(VLOOKUP(E783,الاوردرات!$B$1:$C$600,2,0),"")</f>
        <v/>
      </c>
      <c r="L783" s="63"/>
      <c r="N783" s="22" t="str">
        <f t="shared" si="25"/>
        <v/>
      </c>
      <c r="O783" s="23" t="str">
        <f>_xlfn.IFNA((VLOOKUP(F783,help!$C$2:$F$12,4,0))*(N783*24),"")</f>
        <v/>
      </c>
      <c r="AP783" s="18">
        <f t="shared" si="26"/>
        <v>0</v>
      </c>
    </row>
    <row r="784" spans="2:42" ht="33" x14ac:dyDescent="0.2">
      <c r="B784" s="14">
        <f>COUNTIFS($E$3:E784,تقرير!$E$4)</f>
        <v>15</v>
      </c>
      <c r="C784" s="48"/>
      <c r="D784" s="49"/>
      <c r="E784" s="48"/>
      <c r="F784" s="50"/>
      <c r="G784" s="51"/>
      <c r="H784" s="51"/>
      <c r="I784" s="52"/>
      <c r="J784" s="52"/>
      <c r="K784" s="27" t="str">
        <f>_xlfn.IFNA(VLOOKUP(E784,الاوردرات!$B$1:$C$600,2,0),"")</f>
        <v/>
      </c>
      <c r="L784" s="63"/>
      <c r="N784" s="22" t="str">
        <f t="shared" si="25"/>
        <v/>
      </c>
      <c r="O784" s="23" t="str">
        <f>_xlfn.IFNA((VLOOKUP(F784,help!$C$2:$F$12,4,0))*(N784*24),"")</f>
        <v/>
      </c>
      <c r="AP784" s="18">
        <f t="shared" si="26"/>
        <v>0</v>
      </c>
    </row>
    <row r="785" spans="2:42" ht="33" x14ac:dyDescent="0.2">
      <c r="B785" s="14">
        <f>COUNTIFS($E$3:E785,تقرير!$E$4)</f>
        <v>15</v>
      </c>
      <c r="C785" s="48"/>
      <c r="D785" s="49"/>
      <c r="E785" s="48"/>
      <c r="F785" s="50"/>
      <c r="G785" s="51"/>
      <c r="H785" s="51"/>
      <c r="I785" s="52"/>
      <c r="J785" s="52"/>
      <c r="K785" s="27" t="str">
        <f>_xlfn.IFNA(VLOOKUP(E785,الاوردرات!$B$1:$C$600,2,0),"")</f>
        <v/>
      </c>
      <c r="L785" s="63"/>
      <c r="N785" s="22" t="str">
        <f t="shared" si="25"/>
        <v/>
      </c>
      <c r="O785" s="23" t="str">
        <f>_xlfn.IFNA((VLOOKUP(F785,help!$C$2:$F$12,4,0))*(N785*24),"")</f>
        <v/>
      </c>
      <c r="AP785" s="18">
        <f t="shared" si="26"/>
        <v>0</v>
      </c>
    </row>
    <row r="786" spans="2:42" ht="33" x14ac:dyDescent="0.2">
      <c r="B786" s="14">
        <f>COUNTIFS($E$3:E786,تقرير!$E$4)</f>
        <v>15</v>
      </c>
      <c r="C786" s="48"/>
      <c r="D786" s="49"/>
      <c r="E786" s="48"/>
      <c r="F786" s="50"/>
      <c r="G786" s="51"/>
      <c r="H786" s="51"/>
      <c r="I786" s="52"/>
      <c r="J786" s="52"/>
      <c r="K786" s="27" t="str">
        <f>_xlfn.IFNA(VLOOKUP(E786,الاوردرات!$B$1:$C$600,2,0),"")</f>
        <v/>
      </c>
      <c r="L786" s="63"/>
      <c r="N786" s="22" t="str">
        <f t="shared" si="25"/>
        <v/>
      </c>
      <c r="O786" s="23" t="str">
        <f>_xlfn.IFNA((VLOOKUP(F786,help!$C$2:$F$12,4,0))*(N786*24),"")</f>
        <v/>
      </c>
      <c r="AP786" s="18">
        <f t="shared" si="26"/>
        <v>0</v>
      </c>
    </row>
    <row r="787" spans="2:42" ht="33" x14ac:dyDescent="0.2">
      <c r="B787" s="14">
        <f>COUNTIFS($E$3:E787,تقرير!$E$4)</f>
        <v>15</v>
      </c>
      <c r="C787" s="48"/>
      <c r="D787" s="49"/>
      <c r="E787" s="48"/>
      <c r="F787" s="50"/>
      <c r="G787" s="51"/>
      <c r="H787" s="51"/>
      <c r="I787" s="52"/>
      <c r="J787" s="52"/>
      <c r="K787" s="27" t="str">
        <f>_xlfn.IFNA(VLOOKUP(E787,الاوردرات!$B$1:$C$600,2,0),"")</f>
        <v/>
      </c>
      <c r="L787" s="63"/>
      <c r="N787" s="22" t="str">
        <f t="shared" si="25"/>
        <v/>
      </c>
      <c r="O787" s="23" t="str">
        <f>_xlfn.IFNA((VLOOKUP(F787,help!$C$2:$F$12,4,0))*(N787*24),"")</f>
        <v/>
      </c>
      <c r="AP787" s="18">
        <f t="shared" si="26"/>
        <v>0</v>
      </c>
    </row>
    <row r="788" spans="2:42" ht="33" x14ac:dyDescent="0.2">
      <c r="B788" s="14">
        <f>COUNTIFS($E$3:E788,تقرير!$E$4)</f>
        <v>15</v>
      </c>
      <c r="C788" s="48"/>
      <c r="D788" s="49"/>
      <c r="E788" s="48"/>
      <c r="F788" s="50"/>
      <c r="G788" s="51"/>
      <c r="H788" s="51"/>
      <c r="I788" s="52"/>
      <c r="J788" s="52"/>
      <c r="K788" s="27" t="str">
        <f>_xlfn.IFNA(VLOOKUP(E788,الاوردرات!$B$1:$C$600,2,0),"")</f>
        <v/>
      </c>
      <c r="L788" s="63"/>
      <c r="N788" s="22" t="str">
        <f t="shared" si="25"/>
        <v/>
      </c>
      <c r="O788" s="23" t="str">
        <f>_xlfn.IFNA((VLOOKUP(F788,help!$C$2:$F$12,4,0))*(N788*24),"")</f>
        <v/>
      </c>
      <c r="AP788" s="18">
        <f t="shared" si="26"/>
        <v>0</v>
      </c>
    </row>
    <row r="789" spans="2:42" ht="33" x14ac:dyDescent="0.2">
      <c r="B789" s="14">
        <f>COUNTIFS($E$3:E789,تقرير!$E$4)</f>
        <v>15</v>
      </c>
      <c r="C789" s="48"/>
      <c r="D789" s="49"/>
      <c r="E789" s="48"/>
      <c r="F789" s="50"/>
      <c r="G789" s="51"/>
      <c r="H789" s="51"/>
      <c r="I789" s="52"/>
      <c r="J789" s="52"/>
      <c r="K789" s="27" t="str">
        <f>_xlfn.IFNA(VLOOKUP(E789,الاوردرات!$B$1:$C$600,2,0),"")</f>
        <v/>
      </c>
      <c r="L789" s="63"/>
      <c r="N789" s="22" t="str">
        <f t="shared" si="25"/>
        <v/>
      </c>
      <c r="O789" s="23" t="str">
        <f>_xlfn.IFNA((VLOOKUP(F789,help!$C$2:$F$12,4,0))*(N789*24),"")</f>
        <v/>
      </c>
      <c r="AP789" s="18">
        <f t="shared" si="26"/>
        <v>0</v>
      </c>
    </row>
    <row r="790" spans="2:42" ht="33" x14ac:dyDescent="0.2">
      <c r="B790" s="14">
        <f>COUNTIFS($E$3:E790,تقرير!$E$4)</f>
        <v>15</v>
      </c>
      <c r="C790" s="48"/>
      <c r="D790" s="49"/>
      <c r="E790" s="48"/>
      <c r="F790" s="50"/>
      <c r="G790" s="51"/>
      <c r="H790" s="51"/>
      <c r="I790" s="52"/>
      <c r="J790" s="52"/>
      <c r="K790" s="27" t="str">
        <f>_xlfn.IFNA(VLOOKUP(E790,الاوردرات!$B$1:$C$600,2,0),"")</f>
        <v/>
      </c>
      <c r="L790" s="63"/>
      <c r="N790" s="22" t="str">
        <f t="shared" si="25"/>
        <v/>
      </c>
      <c r="O790" s="23" t="str">
        <f>_xlfn.IFNA((VLOOKUP(F790,help!$C$2:$F$12,4,0))*(N790*24),"")</f>
        <v/>
      </c>
      <c r="AP790" s="18">
        <f t="shared" si="26"/>
        <v>0</v>
      </c>
    </row>
    <row r="791" spans="2:42" ht="33" x14ac:dyDescent="0.2">
      <c r="B791" s="14">
        <f>COUNTIFS($E$3:E791,تقرير!$E$4)</f>
        <v>15</v>
      </c>
      <c r="C791" s="48"/>
      <c r="D791" s="49"/>
      <c r="E791" s="48"/>
      <c r="F791" s="50"/>
      <c r="G791" s="51"/>
      <c r="H791" s="51"/>
      <c r="I791" s="52"/>
      <c r="J791" s="52"/>
      <c r="K791" s="27" t="str">
        <f>_xlfn.IFNA(VLOOKUP(E791,الاوردرات!$B$1:$C$600,2,0),"")</f>
        <v/>
      </c>
      <c r="L791" s="63"/>
      <c r="N791" s="22" t="str">
        <f t="shared" si="25"/>
        <v/>
      </c>
      <c r="O791" s="23" t="str">
        <f>_xlfn.IFNA((VLOOKUP(F791,help!$C$2:$F$12,4,0))*(N791*24),"")</f>
        <v/>
      </c>
      <c r="AP791" s="18">
        <f t="shared" si="26"/>
        <v>0</v>
      </c>
    </row>
    <row r="792" spans="2:42" ht="33" x14ac:dyDescent="0.2">
      <c r="B792" s="14">
        <f>COUNTIFS($E$3:E792,تقرير!$E$4)</f>
        <v>15</v>
      </c>
      <c r="C792" s="48"/>
      <c r="D792" s="49"/>
      <c r="E792" s="48"/>
      <c r="F792" s="50"/>
      <c r="G792" s="51"/>
      <c r="H792" s="51"/>
      <c r="I792" s="52"/>
      <c r="J792" s="52"/>
      <c r="K792" s="27" t="str">
        <f>_xlfn.IFNA(VLOOKUP(E792,الاوردرات!$B$1:$C$600,2,0),"")</f>
        <v/>
      </c>
      <c r="L792" s="63"/>
      <c r="N792" s="22" t="str">
        <f t="shared" si="25"/>
        <v/>
      </c>
      <c r="O792" s="23" t="str">
        <f>_xlfn.IFNA((VLOOKUP(F792,help!$C$2:$F$12,4,0))*(N792*24),"")</f>
        <v/>
      </c>
      <c r="AP792" s="18">
        <f t="shared" si="26"/>
        <v>0</v>
      </c>
    </row>
    <row r="793" spans="2:42" ht="33" x14ac:dyDescent="0.2">
      <c r="B793" s="14">
        <f>COUNTIFS($E$3:E793,تقرير!$E$4)</f>
        <v>15</v>
      </c>
      <c r="C793" s="48"/>
      <c r="D793" s="49"/>
      <c r="E793" s="48"/>
      <c r="F793" s="50"/>
      <c r="G793" s="51"/>
      <c r="H793" s="51"/>
      <c r="I793" s="52"/>
      <c r="J793" s="52"/>
      <c r="K793" s="27" t="str">
        <f>_xlfn.IFNA(VLOOKUP(E793,الاوردرات!$B$1:$C$600,2,0),"")</f>
        <v/>
      </c>
      <c r="L793" s="63"/>
      <c r="N793" s="22" t="str">
        <f t="shared" si="25"/>
        <v/>
      </c>
      <c r="O793" s="23" t="str">
        <f>_xlfn.IFNA((VLOOKUP(F793,help!$C$2:$F$12,4,0))*(N793*24),"")</f>
        <v/>
      </c>
      <c r="AP793" s="18">
        <f t="shared" si="26"/>
        <v>0</v>
      </c>
    </row>
    <row r="794" spans="2:42" ht="33" x14ac:dyDescent="0.2">
      <c r="B794" s="14">
        <f>COUNTIFS($E$3:E794,تقرير!$E$4)</f>
        <v>15</v>
      </c>
      <c r="C794" s="48"/>
      <c r="D794" s="49"/>
      <c r="E794" s="48"/>
      <c r="F794" s="50"/>
      <c r="G794" s="51"/>
      <c r="H794" s="51"/>
      <c r="I794" s="52"/>
      <c r="J794" s="52"/>
      <c r="K794" s="27" t="str">
        <f>_xlfn.IFNA(VLOOKUP(E794,الاوردرات!$B$1:$C$600,2,0),"")</f>
        <v/>
      </c>
      <c r="L794" s="63"/>
      <c r="N794" s="22" t="str">
        <f t="shared" si="25"/>
        <v/>
      </c>
      <c r="O794" s="23" t="str">
        <f>_xlfn.IFNA((VLOOKUP(F794,help!$C$2:$F$12,4,0))*(N794*24),"")</f>
        <v/>
      </c>
      <c r="AP794" s="18">
        <f t="shared" si="26"/>
        <v>0</v>
      </c>
    </row>
    <row r="795" spans="2:42" ht="33" x14ac:dyDescent="0.2">
      <c r="B795" s="14">
        <f>COUNTIFS($E$3:E795,تقرير!$E$4)</f>
        <v>15</v>
      </c>
      <c r="C795" s="48"/>
      <c r="D795" s="49"/>
      <c r="E795" s="48"/>
      <c r="F795" s="50"/>
      <c r="G795" s="51"/>
      <c r="H795" s="51"/>
      <c r="I795" s="52"/>
      <c r="J795" s="52"/>
      <c r="K795" s="27" t="str">
        <f>_xlfn.IFNA(VLOOKUP(E795,الاوردرات!$B$1:$C$600,2,0),"")</f>
        <v/>
      </c>
      <c r="L795" s="63"/>
      <c r="N795" s="22" t="str">
        <f t="shared" si="25"/>
        <v/>
      </c>
      <c r="O795" s="23" t="str">
        <f>_xlfn.IFNA((VLOOKUP(F795,help!$C$2:$F$12,4,0))*(N795*24),"")</f>
        <v/>
      </c>
      <c r="AP795" s="18">
        <f t="shared" si="26"/>
        <v>0</v>
      </c>
    </row>
    <row r="796" spans="2:42" ht="33" x14ac:dyDescent="0.2">
      <c r="B796" s="14">
        <f>COUNTIFS($E$3:E796,تقرير!$E$4)</f>
        <v>15</v>
      </c>
      <c r="C796" s="48"/>
      <c r="D796" s="49"/>
      <c r="E796" s="48"/>
      <c r="F796" s="50"/>
      <c r="G796" s="51"/>
      <c r="H796" s="51"/>
      <c r="I796" s="52"/>
      <c r="J796" s="52"/>
      <c r="K796" s="27" t="str">
        <f>_xlfn.IFNA(VLOOKUP(E796,الاوردرات!$B$1:$C$600,2,0),"")</f>
        <v/>
      </c>
      <c r="L796" s="63"/>
      <c r="N796" s="22" t="str">
        <f t="shared" si="25"/>
        <v/>
      </c>
      <c r="O796" s="23" t="str">
        <f>_xlfn.IFNA((VLOOKUP(F796,help!$C$2:$F$12,4,0))*(N796*24),"")</f>
        <v/>
      </c>
      <c r="AP796" s="18">
        <f t="shared" si="26"/>
        <v>0</v>
      </c>
    </row>
    <row r="797" spans="2:42" ht="33" x14ac:dyDescent="0.2">
      <c r="B797" s="14">
        <f>COUNTIFS($E$3:E797,تقرير!$E$4)</f>
        <v>15</v>
      </c>
      <c r="C797" s="48"/>
      <c r="D797" s="49"/>
      <c r="E797" s="48"/>
      <c r="F797" s="50"/>
      <c r="G797" s="51"/>
      <c r="H797" s="51"/>
      <c r="I797" s="52"/>
      <c r="J797" s="52"/>
      <c r="K797" s="27" t="str">
        <f>_xlfn.IFNA(VLOOKUP(E797,الاوردرات!$B$1:$C$600,2,0),"")</f>
        <v/>
      </c>
      <c r="L797" s="63"/>
      <c r="N797" s="22" t="str">
        <f t="shared" si="25"/>
        <v/>
      </c>
      <c r="O797" s="23" t="str">
        <f>_xlfn.IFNA((VLOOKUP(F797,help!$C$2:$F$12,4,0))*(N797*24),"")</f>
        <v/>
      </c>
      <c r="AP797" s="18">
        <f t="shared" si="26"/>
        <v>0</v>
      </c>
    </row>
    <row r="798" spans="2:42" ht="33" x14ac:dyDescent="0.2">
      <c r="B798" s="14">
        <f>COUNTIFS($E$3:E798,تقرير!$E$4)</f>
        <v>15</v>
      </c>
      <c r="C798" s="48"/>
      <c r="D798" s="49"/>
      <c r="E798" s="48"/>
      <c r="F798" s="50"/>
      <c r="G798" s="51"/>
      <c r="H798" s="51"/>
      <c r="I798" s="52"/>
      <c r="J798" s="52"/>
      <c r="K798" s="27" t="str">
        <f>_xlfn.IFNA(VLOOKUP(E798,الاوردرات!$B$1:$C$600,2,0),"")</f>
        <v/>
      </c>
      <c r="L798" s="63"/>
      <c r="N798" s="22" t="str">
        <f t="shared" si="25"/>
        <v/>
      </c>
      <c r="O798" s="23" t="str">
        <f>_xlfn.IFNA((VLOOKUP(F798,help!$C$2:$F$12,4,0))*(N798*24),"")</f>
        <v/>
      </c>
      <c r="AP798" s="18">
        <f t="shared" si="26"/>
        <v>0</v>
      </c>
    </row>
    <row r="799" spans="2:42" ht="33" x14ac:dyDescent="0.2">
      <c r="B799" s="14">
        <f>COUNTIFS($E$3:E799,تقرير!$E$4)</f>
        <v>15</v>
      </c>
      <c r="C799" s="48"/>
      <c r="D799" s="49"/>
      <c r="E799" s="48"/>
      <c r="F799" s="50"/>
      <c r="G799" s="51"/>
      <c r="H799" s="51"/>
      <c r="I799" s="52"/>
      <c r="J799" s="52"/>
      <c r="K799" s="27" t="str">
        <f>_xlfn.IFNA(VLOOKUP(E799,الاوردرات!$B$1:$C$600,2,0),"")</f>
        <v/>
      </c>
      <c r="L799" s="63"/>
      <c r="N799" s="22" t="str">
        <f t="shared" si="25"/>
        <v/>
      </c>
      <c r="O799" s="23" t="str">
        <f>_xlfn.IFNA((VLOOKUP(F799,help!$C$2:$F$12,4,0))*(N799*24),"")</f>
        <v/>
      </c>
      <c r="AP799" s="18">
        <f t="shared" si="26"/>
        <v>0</v>
      </c>
    </row>
    <row r="800" spans="2:42" ht="33" x14ac:dyDescent="0.2">
      <c r="B800" s="14">
        <f>COUNTIFS($E$3:E800,تقرير!$E$4)</f>
        <v>15</v>
      </c>
      <c r="C800" s="48"/>
      <c r="D800" s="49"/>
      <c r="E800" s="48"/>
      <c r="F800" s="50"/>
      <c r="G800" s="51"/>
      <c r="H800" s="51"/>
      <c r="I800" s="52"/>
      <c r="J800" s="52"/>
      <c r="K800" s="27" t="str">
        <f>_xlfn.IFNA(VLOOKUP(E800,الاوردرات!$B$1:$C$600,2,0),"")</f>
        <v/>
      </c>
      <c r="L800" s="63"/>
      <c r="N800" s="22" t="str">
        <f t="shared" si="25"/>
        <v/>
      </c>
      <c r="O800" s="23" t="str">
        <f>_xlfn.IFNA((VLOOKUP(F800,help!$C$2:$F$12,4,0))*(N800*24),"")</f>
        <v/>
      </c>
      <c r="AP800" s="18">
        <f t="shared" si="26"/>
        <v>0</v>
      </c>
    </row>
    <row r="801" spans="2:42" ht="33" x14ac:dyDescent="0.2">
      <c r="B801" s="14">
        <f>COUNTIFS($E$3:E801,تقرير!$E$4)</f>
        <v>15</v>
      </c>
      <c r="C801" s="48"/>
      <c r="D801" s="49"/>
      <c r="E801" s="48"/>
      <c r="F801" s="50"/>
      <c r="G801" s="51"/>
      <c r="H801" s="51"/>
      <c r="I801" s="52"/>
      <c r="J801" s="52"/>
      <c r="K801" s="27" t="str">
        <f>_xlfn.IFNA(VLOOKUP(E801,الاوردرات!$B$1:$C$600,2,0),"")</f>
        <v/>
      </c>
      <c r="L801" s="63"/>
      <c r="N801" s="22" t="str">
        <f t="shared" si="25"/>
        <v/>
      </c>
      <c r="O801" s="23" t="str">
        <f>_xlfn.IFNA((VLOOKUP(F801,help!$C$2:$F$12,4,0))*(N801*24),"")</f>
        <v/>
      </c>
      <c r="AP801" s="18">
        <f t="shared" si="26"/>
        <v>0</v>
      </c>
    </row>
    <row r="802" spans="2:42" ht="33" x14ac:dyDescent="0.2">
      <c r="B802" s="14">
        <f>COUNTIFS($E$3:E802,تقرير!$E$4)</f>
        <v>15</v>
      </c>
      <c r="C802" s="48"/>
      <c r="D802" s="49"/>
      <c r="E802" s="53"/>
      <c r="F802" s="50"/>
      <c r="G802" s="51"/>
      <c r="H802" s="51"/>
      <c r="I802" s="52"/>
      <c r="J802" s="52"/>
      <c r="K802" s="27" t="str">
        <f>_xlfn.IFNA(VLOOKUP(E802,الاوردرات!$B$1:$C$600,2,0),"")</f>
        <v/>
      </c>
      <c r="L802" s="63"/>
      <c r="N802" s="22" t="str">
        <f t="shared" si="25"/>
        <v/>
      </c>
      <c r="O802" s="23" t="str">
        <f>_xlfn.IFNA((VLOOKUP(F802,help!$C$2:$F$12,4,0))*(N802*24),"")</f>
        <v/>
      </c>
      <c r="AP802" s="18">
        <f t="shared" si="26"/>
        <v>0</v>
      </c>
    </row>
    <row r="803" spans="2:42" ht="33" x14ac:dyDescent="0.2">
      <c r="B803" s="14">
        <f>COUNTIFS($E$3:E803,تقرير!$E$4)</f>
        <v>15</v>
      </c>
      <c r="C803" s="48"/>
      <c r="D803" s="49"/>
      <c r="E803" s="53"/>
      <c r="F803" s="50"/>
      <c r="G803" s="51"/>
      <c r="H803" s="51"/>
      <c r="I803" s="52"/>
      <c r="J803" s="52"/>
      <c r="K803" s="27" t="str">
        <f>_xlfn.IFNA(VLOOKUP(E803,الاوردرات!$B$1:$C$600,2,0),"")</f>
        <v/>
      </c>
      <c r="L803" s="63"/>
      <c r="N803" s="22" t="str">
        <f t="shared" si="25"/>
        <v/>
      </c>
      <c r="O803" s="23" t="str">
        <f>_xlfn.IFNA((VLOOKUP(F803,help!$C$2:$F$12,4,0))*(N803*24),"")</f>
        <v/>
      </c>
      <c r="AP803" s="18">
        <f t="shared" si="26"/>
        <v>0</v>
      </c>
    </row>
    <row r="804" spans="2:42" ht="33" x14ac:dyDescent="0.2">
      <c r="B804" s="14">
        <f>COUNTIFS($E$3:E804,تقرير!$E$4)</f>
        <v>15</v>
      </c>
      <c r="C804" s="48"/>
      <c r="D804" s="49"/>
      <c r="E804" s="53"/>
      <c r="F804" s="50"/>
      <c r="G804" s="51"/>
      <c r="H804" s="51"/>
      <c r="I804" s="52"/>
      <c r="J804" s="52"/>
      <c r="K804" s="27" t="str">
        <f>_xlfn.IFNA(VLOOKUP(E804,الاوردرات!$B$1:$C$600,2,0),"")</f>
        <v/>
      </c>
      <c r="L804" s="63"/>
      <c r="N804" s="22" t="str">
        <f t="shared" si="25"/>
        <v/>
      </c>
      <c r="O804" s="23" t="str">
        <f>_xlfn.IFNA((VLOOKUP(F804,help!$C$2:$F$12,4,0))*(N804*24),"")</f>
        <v/>
      </c>
      <c r="AP804" s="18">
        <f t="shared" si="26"/>
        <v>0</v>
      </c>
    </row>
    <row r="805" spans="2:42" ht="33" x14ac:dyDescent="0.2">
      <c r="B805" s="14">
        <f>COUNTIFS($E$3:E805,تقرير!$E$4)</f>
        <v>15</v>
      </c>
      <c r="C805" s="48"/>
      <c r="D805" s="49"/>
      <c r="E805" s="53"/>
      <c r="F805" s="50"/>
      <c r="G805" s="51"/>
      <c r="H805" s="51"/>
      <c r="I805" s="52"/>
      <c r="J805" s="52"/>
      <c r="K805" s="27" t="str">
        <f>_xlfn.IFNA(VLOOKUP(E805,الاوردرات!$B$1:$C$600,2,0),"")</f>
        <v/>
      </c>
      <c r="L805" s="63"/>
      <c r="N805" s="22" t="str">
        <f t="shared" si="25"/>
        <v/>
      </c>
      <c r="O805" s="23" t="str">
        <f>_xlfn.IFNA((VLOOKUP(F805,help!$C$2:$F$12,4,0))*(N805*24),"")</f>
        <v/>
      </c>
      <c r="AP805" s="18">
        <f t="shared" si="26"/>
        <v>0</v>
      </c>
    </row>
    <row r="806" spans="2:42" ht="33" x14ac:dyDescent="0.2">
      <c r="B806" s="14">
        <f>COUNTIFS($E$3:E806,تقرير!$E$4)</f>
        <v>15</v>
      </c>
      <c r="C806" s="48"/>
      <c r="D806" s="49"/>
      <c r="E806" s="53"/>
      <c r="F806" s="50"/>
      <c r="G806" s="51"/>
      <c r="H806" s="51"/>
      <c r="I806" s="52"/>
      <c r="J806" s="52"/>
      <c r="K806" s="27" t="str">
        <f>_xlfn.IFNA(VLOOKUP(E806,الاوردرات!$B$1:$C$600,2,0),"")</f>
        <v/>
      </c>
      <c r="L806" s="63"/>
      <c r="N806" s="22" t="str">
        <f t="shared" si="25"/>
        <v/>
      </c>
      <c r="O806" s="23" t="str">
        <f>_xlfn.IFNA((VLOOKUP(F806,help!$C$2:$F$12,4,0))*(N806*24),"")</f>
        <v/>
      </c>
      <c r="AP806" s="18">
        <f t="shared" si="26"/>
        <v>0</v>
      </c>
    </row>
    <row r="807" spans="2:42" ht="33" x14ac:dyDescent="0.2">
      <c r="B807" s="14">
        <f>COUNTIFS($E$3:E807,تقرير!$E$4)</f>
        <v>15</v>
      </c>
      <c r="C807" s="48"/>
      <c r="D807" s="49"/>
      <c r="E807" s="53"/>
      <c r="F807" s="50"/>
      <c r="G807" s="51"/>
      <c r="H807" s="51"/>
      <c r="I807" s="52"/>
      <c r="J807" s="52"/>
      <c r="K807" s="27" t="str">
        <f>_xlfn.IFNA(VLOOKUP(E807,الاوردرات!$B$1:$C$600,2,0),"")</f>
        <v/>
      </c>
      <c r="L807" s="63"/>
      <c r="N807" s="22" t="str">
        <f t="shared" si="25"/>
        <v/>
      </c>
      <c r="O807" s="23" t="str">
        <f>_xlfn.IFNA((VLOOKUP(F807,help!$C$2:$F$12,4,0))*(N807*24),"")</f>
        <v/>
      </c>
      <c r="AP807" s="18">
        <f t="shared" si="26"/>
        <v>0</v>
      </c>
    </row>
    <row r="808" spans="2:42" ht="33" x14ac:dyDescent="0.2">
      <c r="B808" s="14">
        <f>COUNTIFS($E$3:E808,تقرير!$E$4)</f>
        <v>15</v>
      </c>
      <c r="C808" s="48"/>
      <c r="D808" s="49"/>
      <c r="E808" s="53"/>
      <c r="F808" s="50"/>
      <c r="G808" s="51"/>
      <c r="H808" s="51"/>
      <c r="I808" s="52"/>
      <c r="J808" s="52"/>
      <c r="K808" s="27" t="str">
        <f>_xlfn.IFNA(VLOOKUP(E808,الاوردرات!$B$1:$C$600,2,0),"")</f>
        <v/>
      </c>
      <c r="L808" s="63"/>
      <c r="N808" s="22" t="str">
        <f t="shared" si="25"/>
        <v/>
      </c>
      <c r="O808" s="23" t="str">
        <f>_xlfn.IFNA((VLOOKUP(F808,help!$C$2:$F$12,4,0))*(N808*24),"")</f>
        <v/>
      </c>
      <c r="AP808" s="18">
        <f t="shared" si="26"/>
        <v>0</v>
      </c>
    </row>
    <row r="809" spans="2:42" ht="33" x14ac:dyDescent="0.2">
      <c r="B809" s="14">
        <f>COUNTIFS($E$3:E809,تقرير!$E$4)</f>
        <v>15</v>
      </c>
      <c r="C809" s="48"/>
      <c r="D809" s="49"/>
      <c r="E809" s="53"/>
      <c r="F809" s="50"/>
      <c r="G809" s="51"/>
      <c r="H809" s="51"/>
      <c r="I809" s="52"/>
      <c r="J809" s="52"/>
      <c r="K809" s="27" t="str">
        <f>_xlfn.IFNA(VLOOKUP(E809,الاوردرات!$B$1:$C$600,2,0),"")</f>
        <v/>
      </c>
      <c r="L809" s="63"/>
      <c r="N809" s="22" t="str">
        <f t="shared" si="25"/>
        <v/>
      </c>
      <c r="O809" s="23" t="str">
        <f>_xlfn.IFNA((VLOOKUP(F809,help!$C$2:$F$12,4,0))*(N809*24),"")</f>
        <v/>
      </c>
      <c r="AP809" s="18">
        <f t="shared" si="26"/>
        <v>0</v>
      </c>
    </row>
    <row r="810" spans="2:42" ht="33" x14ac:dyDescent="0.2">
      <c r="B810" s="14">
        <f>COUNTIFS($E$3:E810,تقرير!$E$4)</f>
        <v>15</v>
      </c>
      <c r="C810" s="48"/>
      <c r="D810" s="49"/>
      <c r="E810" s="53"/>
      <c r="F810" s="50"/>
      <c r="G810" s="51"/>
      <c r="H810" s="51"/>
      <c r="I810" s="52"/>
      <c r="J810" s="52"/>
      <c r="K810" s="27" t="str">
        <f>_xlfn.IFNA(VLOOKUP(E810,الاوردرات!$B$1:$C$600,2,0),"")</f>
        <v/>
      </c>
      <c r="L810" s="63"/>
      <c r="N810" s="22" t="str">
        <f t="shared" si="25"/>
        <v/>
      </c>
      <c r="O810" s="23" t="str">
        <f>_xlfn.IFNA((VLOOKUP(F810,help!$C$2:$F$12,4,0))*(N810*24),"")</f>
        <v/>
      </c>
      <c r="AP810" s="18">
        <f t="shared" si="26"/>
        <v>0</v>
      </c>
    </row>
    <row r="811" spans="2:42" ht="33" x14ac:dyDescent="0.2">
      <c r="B811" s="14">
        <f>COUNTIFS($E$3:E811,تقرير!$E$4)</f>
        <v>15</v>
      </c>
      <c r="C811" s="48"/>
      <c r="D811" s="49"/>
      <c r="E811" s="53"/>
      <c r="F811" s="50"/>
      <c r="G811" s="51"/>
      <c r="H811" s="51"/>
      <c r="I811" s="52"/>
      <c r="J811" s="52"/>
      <c r="K811" s="27" t="str">
        <f>_xlfn.IFNA(VLOOKUP(E811,الاوردرات!$B$1:$C$600,2,0),"")</f>
        <v/>
      </c>
      <c r="L811" s="63"/>
      <c r="N811" s="22" t="str">
        <f t="shared" si="25"/>
        <v/>
      </c>
      <c r="O811" s="23" t="str">
        <f>_xlfn.IFNA((VLOOKUP(F811,help!$C$2:$F$12,4,0))*(N811*24),"")</f>
        <v/>
      </c>
      <c r="AP811" s="18">
        <f t="shared" si="26"/>
        <v>0</v>
      </c>
    </row>
    <row r="812" spans="2:42" ht="33" x14ac:dyDescent="0.2">
      <c r="B812" s="14">
        <f>COUNTIFS($E$3:E812,تقرير!$E$4)</f>
        <v>15</v>
      </c>
      <c r="C812" s="48"/>
      <c r="D812" s="49"/>
      <c r="E812" s="53"/>
      <c r="F812" s="50"/>
      <c r="G812" s="51"/>
      <c r="H812" s="51"/>
      <c r="I812" s="52"/>
      <c r="J812" s="52"/>
      <c r="K812" s="27" t="str">
        <f>_xlfn.IFNA(VLOOKUP(E812,الاوردرات!$B$1:$C$600,2,0),"")</f>
        <v/>
      </c>
      <c r="L812" s="63"/>
      <c r="N812" s="22" t="str">
        <f t="shared" si="25"/>
        <v/>
      </c>
      <c r="O812" s="23" t="str">
        <f>_xlfn.IFNA((VLOOKUP(F812,help!$C$2:$F$12,4,0))*(N812*24),"")</f>
        <v/>
      </c>
      <c r="AP812" s="18">
        <f t="shared" si="26"/>
        <v>0</v>
      </c>
    </row>
    <row r="813" spans="2:42" ht="33" x14ac:dyDescent="0.2">
      <c r="B813" s="14">
        <f>COUNTIFS($E$3:E813,تقرير!$E$4)</f>
        <v>15</v>
      </c>
      <c r="C813" s="48"/>
      <c r="D813" s="49"/>
      <c r="E813" s="53"/>
      <c r="F813" s="50"/>
      <c r="G813" s="51"/>
      <c r="H813" s="51"/>
      <c r="I813" s="52"/>
      <c r="J813" s="52"/>
      <c r="K813" s="27" t="str">
        <f>_xlfn.IFNA(VLOOKUP(E813,الاوردرات!$B$1:$C$600,2,0),"")</f>
        <v/>
      </c>
      <c r="L813" s="63"/>
      <c r="N813" s="22" t="str">
        <f t="shared" si="25"/>
        <v/>
      </c>
      <c r="O813" s="23" t="str">
        <f>_xlfn.IFNA((VLOOKUP(F813,help!$C$2:$F$12,4,0))*(N813*24),"")</f>
        <v/>
      </c>
      <c r="AP813" s="18">
        <f t="shared" si="26"/>
        <v>0</v>
      </c>
    </row>
    <row r="814" spans="2:42" ht="33" x14ac:dyDescent="0.2">
      <c r="B814" s="14">
        <f>COUNTIFS($E$3:E814,تقرير!$E$4)</f>
        <v>15</v>
      </c>
      <c r="C814" s="48"/>
      <c r="D814" s="49"/>
      <c r="E814" s="53"/>
      <c r="F814" s="50"/>
      <c r="G814" s="51"/>
      <c r="H814" s="51"/>
      <c r="I814" s="52"/>
      <c r="J814" s="52"/>
      <c r="K814" s="27" t="str">
        <f>_xlfn.IFNA(VLOOKUP(E814,الاوردرات!$B$1:$C$600,2,0),"")</f>
        <v/>
      </c>
      <c r="L814" s="63"/>
      <c r="N814" s="22" t="str">
        <f t="shared" si="25"/>
        <v/>
      </c>
      <c r="O814" s="23" t="str">
        <f>_xlfn.IFNA((VLOOKUP(F814,help!$C$2:$F$12,4,0))*(N814*24),"")</f>
        <v/>
      </c>
      <c r="AP814" s="18">
        <f t="shared" si="26"/>
        <v>0</v>
      </c>
    </row>
    <row r="815" spans="2:42" ht="33" x14ac:dyDescent="0.2">
      <c r="B815" s="14">
        <f>COUNTIFS($E$3:E815,تقرير!$E$4)</f>
        <v>15</v>
      </c>
      <c r="C815" s="48"/>
      <c r="D815" s="49"/>
      <c r="E815" s="53"/>
      <c r="F815" s="50"/>
      <c r="G815" s="51"/>
      <c r="H815" s="51"/>
      <c r="I815" s="52"/>
      <c r="J815" s="52"/>
      <c r="K815" s="27" t="str">
        <f>_xlfn.IFNA(VLOOKUP(E815,الاوردرات!$B$1:$C$600,2,0),"")</f>
        <v/>
      </c>
      <c r="L815" s="63"/>
      <c r="N815" s="22" t="str">
        <f t="shared" si="25"/>
        <v/>
      </c>
      <c r="O815" s="23" t="str">
        <f>_xlfn.IFNA((VLOOKUP(F815,help!$C$2:$F$12,4,0))*(N815*24),"")</f>
        <v/>
      </c>
      <c r="AP815" s="18">
        <f t="shared" si="26"/>
        <v>0</v>
      </c>
    </row>
    <row r="816" spans="2:42" ht="33" x14ac:dyDescent="0.2">
      <c r="B816" s="14">
        <f>COUNTIFS($E$3:E816,تقرير!$E$4)</f>
        <v>15</v>
      </c>
      <c r="C816" s="48"/>
      <c r="D816" s="49"/>
      <c r="E816" s="53"/>
      <c r="F816" s="50"/>
      <c r="G816" s="51"/>
      <c r="H816" s="51"/>
      <c r="I816" s="52"/>
      <c r="J816" s="52"/>
      <c r="K816" s="27" t="str">
        <f>_xlfn.IFNA(VLOOKUP(E816,الاوردرات!$B$1:$C$600,2,0),"")</f>
        <v/>
      </c>
      <c r="L816" s="63"/>
      <c r="N816" s="22" t="str">
        <f t="shared" si="25"/>
        <v/>
      </c>
      <c r="O816" s="23" t="str">
        <f>_xlfn.IFNA((VLOOKUP(F816,help!$C$2:$F$12,4,0))*(N816*24),"")</f>
        <v/>
      </c>
      <c r="AP816" s="18">
        <f t="shared" si="26"/>
        <v>0</v>
      </c>
    </row>
    <row r="817" spans="2:42" ht="33" x14ac:dyDescent="0.2">
      <c r="B817" s="14">
        <f>COUNTIFS($E$3:E817,تقرير!$E$4)</f>
        <v>15</v>
      </c>
      <c r="C817" s="48"/>
      <c r="D817" s="49"/>
      <c r="E817" s="53"/>
      <c r="F817" s="50"/>
      <c r="G817" s="51"/>
      <c r="H817" s="51"/>
      <c r="I817" s="52"/>
      <c r="J817" s="52"/>
      <c r="K817" s="27" t="str">
        <f>_xlfn.IFNA(VLOOKUP(E817,الاوردرات!$B$1:$C$600,2,0),"")</f>
        <v/>
      </c>
      <c r="L817" s="63"/>
      <c r="N817" s="22" t="str">
        <f t="shared" si="25"/>
        <v/>
      </c>
      <c r="O817" s="23" t="str">
        <f>_xlfn.IFNA((VLOOKUP(F817,help!$C$2:$F$12,4,0))*(N817*24),"")</f>
        <v/>
      </c>
      <c r="AP817" s="18">
        <f t="shared" si="26"/>
        <v>0</v>
      </c>
    </row>
    <row r="818" spans="2:42" ht="33" x14ac:dyDescent="0.2">
      <c r="B818" s="14">
        <f>COUNTIFS($E$3:E818,تقرير!$E$4)</f>
        <v>15</v>
      </c>
      <c r="C818" s="48"/>
      <c r="D818" s="49"/>
      <c r="E818" s="53"/>
      <c r="F818" s="50"/>
      <c r="G818" s="51"/>
      <c r="H818" s="51"/>
      <c r="I818" s="52"/>
      <c r="J818" s="52"/>
      <c r="K818" s="27" t="str">
        <f>_xlfn.IFNA(VLOOKUP(E818,الاوردرات!$B$1:$C$600,2,0),"")</f>
        <v/>
      </c>
      <c r="L818" s="63"/>
      <c r="N818" s="22" t="str">
        <f t="shared" si="25"/>
        <v/>
      </c>
      <c r="O818" s="23" t="str">
        <f>_xlfn.IFNA((VLOOKUP(F818,help!$C$2:$F$12,4,0))*(N818*24),"")</f>
        <v/>
      </c>
      <c r="AP818" s="18">
        <f t="shared" si="26"/>
        <v>0</v>
      </c>
    </row>
    <row r="819" spans="2:42" ht="33" x14ac:dyDescent="0.2">
      <c r="B819" s="14">
        <f>COUNTIFS($E$3:E819,تقرير!$E$4)</f>
        <v>15</v>
      </c>
      <c r="C819" s="48"/>
      <c r="D819" s="49"/>
      <c r="E819" s="53"/>
      <c r="F819" s="50"/>
      <c r="G819" s="51"/>
      <c r="H819" s="51"/>
      <c r="I819" s="52"/>
      <c r="J819" s="52"/>
      <c r="K819" s="27" t="str">
        <f>_xlfn.IFNA(VLOOKUP(E819,الاوردرات!$B$1:$C$600,2,0),"")</f>
        <v/>
      </c>
      <c r="L819" s="63"/>
      <c r="N819" s="22" t="str">
        <f t="shared" si="25"/>
        <v/>
      </c>
      <c r="O819" s="23" t="str">
        <f>_xlfn.IFNA((VLOOKUP(F819,help!$C$2:$F$12,4,0))*(N819*24),"")</f>
        <v/>
      </c>
      <c r="AP819" s="18">
        <f t="shared" si="26"/>
        <v>0</v>
      </c>
    </row>
    <row r="820" spans="2:42" ht="33" x14ac:dyDescent="0.2">
      <c r="B820" s="14">
        <f>COUNTIFS($E$3:E820,تقرير!$E$4)</f>
        <v>15</v>
      </c>
      <c r="C820" s="48"/>
      <c r="D820" s="49"/>
      <c r="E820" s="53"/>
      <c r="F820" s="50"/>
      <c r="G820" s="51"/>
      <c r="H820" s="51"/>
      <c r="I820" s="52"/>
      <c r="J820" s="52"/>
      <c r="K820" s="27" t="str">
        <f>_xlfn.IFNA(VLOOKUP(E820,الاوردرات!$B$1:$C$600,2,0),"")</f>
        <v/>
      </c>
      <c r="L820" s="63"/>
      <c r="N820" s="22" t="str">
        <f t="shared" si="25"/>
        <v/>
      </c>
      <c r="O820" s="23" t="str">
        <f>_xlfn.IFNA((VLOOKUP(F820,help!$C$2:$F$12,4,0))*(N820*24),"")</f>
        <v/>
      </c>
      <c r="AP820" s="18">
        <f t="shared" si="26"/>
        <v>0</v>
      </c>
    </row>
    <row r="821" spans="2:42" ht="33" x14ac:dyDescent="0.2">
      <c r="B821" s="14">
        <f>COUNTIFS($E$3:E821,تقرير!$E$4)</f>
        <v>15</v>
      </c>
      <c r="C821" s="48"/>
      <c r="D821" s="49"/>
      <c r="E821" s="53"/>
      <c r="F821" s="50"/>
      <c r="G821" s="51"/>
      <c r="H821" s="51"/>
      <c r="I821" s="52"/>
      <c r="J821" s="52"/>
      <c r="K821" s="27" t="str">
        <f>_xlfn.IFNA(VLOOKUP(E821,الاوردرات!$B$1:$C$600,2,0),"")</f>
        <v/>
      </c>
      <c r="L821" s="63"/>
      <c r="N821" s="22" t="str">
        <f t="shared" si="25"/>
        <v/>
      </c>
      <c r="O821" s="23" t="str">
        <f>_xlfn.IFNA((VLOOKUP(F821,help!$C$2:$F$12,4,0))*(N821*24),"")</f>
        <v/>
      </c>
      <c r="AP821" s="18">
        <f t="shared" si="26"/>
        <v>0</v>
      </c>
    </row>
    <row r="822" spans="2:42" ht="33" x14ac:dyDescent="0.2">
      <c r="B822" s="14">
        <f>COUNTIFS($E$3:E822,تقرير!$E$4)</f>
        <v>15</v>
      </c>
      <c r="C822" s="48"/>
      <c r="D822" s="49"/>
      <c r="E822" s="53"/>
      <c r="F822" s="50"/>
      <c r="G822" s="51"/>
      <c r="H822" s="51"/>
      <c r="I822" s="52"/>
      <c r="J822" s="52"/>
      <c r="K822" s="27" t="str">
        <f>_xlfn.IFNA(VLOOKUP(E822,الاوردرات!$B$1:$C$600,2,0),"")</f>
        <v/>
      </c>
      <c r="L822" s="63"/>
      <c r="N822" s="22" t="str">
        <f t="shared" si="25"/>
        <v/>
      </c>
      <c r="O822" s="23" t="str">
        <f>_xlfn.IFNA((VLOOKUP(F822,help!$C$2:$F$12,4,0))*(N822*24),"")</f>
        <v/>
      </c>
      <c r="AP822" s="18">
        <f t="shared" si="26"/>
        <v>0</v>
      </c>
    </row>
    <row r="823" spans="2:42" ht="33" x14ac:dyDescent="0.2">
      <c r="B823" s="14">
        <f>COUNTIFS($E$3:E823,تقرير!$E$4)</f>
        <v>15</v>
      </c>
      <c r="C823" s="48"/>
      <c r="D823" s="49"/>
      <c r="E823" s="53"/>
      <c r="F823" s="50"/>
      <c r="G823" s="51"/>
      <c r="H823" s="51"/>
      <c r="I823" s="52"/>
      <c r="J823" s="52"/>
      <c r="K823" s="27" t="str">
        <f>_xlfn.IFNA(VLOOKUP(E823,الاوردرات!$B$1:$C$600,2,0),"")</f>
        <v/>
      </c>
      <c r="L823" s="63"/>
      <c r="N823" s="22" t="str">
        <f t="shared" ref="N823:N886" si="27">IF(I823&lt;&gt;"",J823-I823,"")</f>
        <v/>
      </c>
      <c r="O823" s="23" t="str">
        <f>_xlfn.IFNA((VLOOKUP(F823,help!$C$2:$F$12,4,0))*(N823*24),"")</f>
        <v/>
      </c>
      <c r="AP823" s="18">
        <f t="shared" si="26"/>
        <v>0</v>
      </c>
    </row>
    <row r="824" spans="2:42" ht="33" x14ac:dyDescent="0.2">
      <c r="B824" s="14">
        <f>COUNTIFS($E$3:E824,تقرير!$E$4)</f>
        <v>15</v>
      </c>
      <c r="C824" s="48"/>
      <c r="D824" s="49"/>
      <c r="E824" s="48"/>
      <c r="F824" s="50"/>
      <c r="G824" s="51"/>
      <c r="H824" s="51"/>
      <c r="I824" s="52"/>
      <c r="J824" s="52"/>
      <c r="K824" s="27" t="str">
        <f>_xlfn.IFNA(VLOOKUP(E824,الاوردرات!$B$1:$C$600,2,0),"")</f>
        <v/>
      </c>
      <c r="L824" s="63"/>
      <c r="N824" s="22" t="str">
        <f t="shared" si="27"/>
        <v/>
      </c>
      <c r="O824" s="23" t="str">
        <f>_xlfn.IFNA((VLOOKUP(F824,help!$C$2:$F$12,4,0))*(N824*24),"")</f>
        <v/>
      </c>
      <c r="AP824" s="18">
        <f t="shared" si="26"/>
        <v>0</v>
      </c>
    </row>
    <row r="825" spans="2:42" ht="33" x14ac:dyDescent="0.2">
      <c r="B825" s="14">
        <f>COUNTIFS($E$3:E825,تقرير!$E$4)</f>
        <v>15</v>
      </c>
      <c r="C825" s="48"/>
      <c r="D825" s="49"/>
      <c r="E825" s="48"/>
      <c r="F825" s="50"/>
      <c r="G825" s="51"/>
      <c r="H825" s="51"/>
      <c r="I825" s="52"/>
      <c r="J825" s="52"/>
      <c r="K825" s="27" t="str">
        <f>_xlfn.IFNA(VLOOKUP(E825,الاوردرات!$B$1:$C$600,2,0),"")</f>
        <v/>
      </c>
      <c r="L825" s="63"/>
      <c r="N825" s="22" t="str">
        <f t="shared" si="27"/>
        <v/>
      </c>
      <c r="O825" s="23" t="str">
        <f>_xlfn.IFNA((VLOOKUP(F825,help!$C$2:$F$12,4,0))*(N825*24),"")</f>
        <v/>
      </c>
      <c r="AP825" s="18">
        <f t="shared" si="26"/>
        <v>0</v>
      </c>
    </row>
    <row r="826" spans="2:42" ht="33" x14ac:dyDescent="0.2">
      <c r="B826" s="14">
        <f>COUNTIFS($E$3:E826,تقرير!$E$4)</f>
        <v>15</v>
      </c>
      <c r="C826" s="48"/>
      <c r="D826" s="49"/>
      <c r="E826" s="48"/>
      <c r="F826" s="50"/>
      <c r="G826" s="51"/>
      <c r="H826" s="51"/>
      <c r="I826" s="52"/>
      <c r="J826" s="52"/>
      <c r="K826" s="27" t="str">
        <f>_xlfn.IFNA(VLOOKUP(E826,الاوردرات!$B$1:$C$600,2,0),"")</f>
        <v/>
      </c>
      <c r="L826" s="63"/>
      <c r="N826" s="22" t="str">
        <f t="shared" si="27"/>
        <v/>
      </c>
      <c r="O826" s="23" t="str">
        <f>_xlfn.IFNA((VLOOKUP(F826,help!$C$2:$F$12,4,0))*(N826*24),"")</f>
        <v/>
      </c>
      <c r="AP826" s="18">
        <f t="shared" si="26"/>
        <v>0</v>
      </c>
    </row>
    <row r="827" spans="2:42" ht="33" x14ac:dyDescent="0.2">
      <c r="B827" s="14">
        <f>COUNTIFS($E$3:E827,تقرير!$E$4)</f>
        <v>15</v>
      </c>
      <c r="C827" s="48"/>
      <c r="D827" s="49"/>
      <c r="E827" s="48"/>
      <c r="F827" s="50"/>
      <c r="G827" s="51"/>
      <c r="H827" s="51"/>
      <c r="I827" s="52"/>
      <c r="J827" s="52"/>
      <c r="K827" s="27" t="str">
        <f>_xlfn.IFNA(VLOOKUP(E827,الاوردرات!$B$1:$C$600,2,0),"")</f>
        <v/>
      </c>
      <c r="L827" s="63"/>
      <c r="N827" s="22" t="str">
        <f t="shared" si="27"/>
        <v/>
      </c>
      <c r="O827" s="23" t="str">
        <f>_xlfn.IFNA((VLOOKUP(F827,help!$C$2:$F$12,4,0))*(N827*24),"")</f>
        <v/>
      </c>
      <c r="AP827" s="18">
        <f t="shared" si="26"/>
        <v>0</v>
      </c>
    </row>
    <row r="828" spans="2:42" ht="33" x14ac:dyDescent="0.2">
      <c r="B828" s="14">
        <f>COUNTIFS($E$3:E828,تقرير!$E$4)</f>
        <v>15</v>
      </c>
      <c r="C828" s="48"/>
      <c r="D828" s="49"/>
      <c r="E828" s="48"/>
      <c r="F828" s="50"/>
      <c r="G828" s="51"/>
      <c r="H828" s="51"/>
      <c r="I828" s="52"/>
      <c r="J828" s="52"/>
      <c r="K828" s="27" t="str">
        <f>_xlfn.IFNA(VLOOKUP(E828,الاوردرات!$B$1:$C$600,2,0),"")</f>
        <v/>
      </c>
      <c r="L828" s="63"/>
      <c r="N828" s="22" t="str">
        <f t="shared" si="27"/>
        <v/>
      </c>
      <c r="O828" s="23" t="str">
        <f>_xlfn.IFNA((VLOOKUP(F828,help!$C$2:$F$12,4,0))*(N828*24),"")</f>
        <v/>
      </c>
      <c r="AP828" s="18">
        <f t="shared" si="26"/>
        <v>0</v>
      </c>
    </row>
    <row r="829" spans="2:42" ht="33" x14ac:dyDescent="0.2">
      <c r="B829" s="14">
        <f>COUNTIFS($E$3:E829,تقرير!$E$4)</f>
        <v>15</v>
      </c>
      <c r="C829" s="48"/>
      <c r="D829" s="49"/>
      <c r="E829" s="54"/>
      <c r="F829" s="50"/>
      <c r="G829" s="51"/>
      <c r="H829" s="51"/>
      <c r="I829" s="52"/>
      <c r="J829" s="52"/>
      <c r="K829" s="27" t="str">
        <f>_xlfn.IFNA(VLOOKUP(E829,الاوردرات!$B$1:$C$600,2,0),"")</f>
        <v/>
      </c>
      <c r="L829" s="63"/>
      <c r="N829" s="22" t="str">
        <f t="shared" si="27"/>
        <v/>
      </c>
      <c r="O829" s="23" t="str">
        <f>_xlfn.IFNA((VLOOKUP(F829,help!$C$2:$F$12,4,0))*(N829*24),"")</f>
        <v/>
      </c>
      <c r="AP829" s="18">
        <f t="shared" si="26"/>
        <v>0</v>
      </c>
    </row>
    <row r="830" spans="2:42" ht="33" x14ac:dyDescent="0.2">
      <c r="B830" s="14">
        <f>COUNTIFS($E$3:E830,تقرير!$E$4)</f>
        <v>15</v>
      </c>
      <c r="C830" s="48"/>
      <c r="D830" s="49"/>
      <c r="E830" s="54"/>
      <c r="F830" s="50"/>
      <c r="G830" s="51"/>
      <c r="H830" s="51"/>
      <c r="I830" s="52"/>
      <c r="J830" s="52"/>
      <c r="K830" s="27" t="str">
        <f>_xlfn.IFNA(VLOOKUP(E830,الاوردرات!$B$1:$C$600,2,0),"")</f>
        <v/>
      </c>
      <c r="L830" s="63"/>
      <c r="N830" s="22" t="str">
        <f t="shared" si="27"/>
        <v/>
      </c>
      <c r="O830" s="23" t="str">
        <f>_xlfn.IFNA((VLOOKUP(F830,help!$C$2:$F$12,4,0))*(N830*24),"")</f>
        <v/>
      </c>
      <c r="AP830" s="18">
        <f t="shared" si="26"/>
        <v>0</v>
      </c>
    </row>
    <row r="831" spans="2:42" ht="33" x14ac:dyDescent="0.2">
      <c r="B831" s="14">
        <f>COUNTIFS($E$3:E831,تقرير!$E$4)</f>
        <v>15</v>
      </c>
      <c r="C831" s="48"/>
      <c r="D831" s="49"/>
      <c r="E831" s="54"/>
      <c r="F831" s="50"/>
      <c r="G831" s="51"/>
      <c r="H831" s="51"/>
      <c r="I831" s="52"/>
      <c r="J831" s="52"/>
      <c r="K831" s="27" t="str">
        <f>_xlfn.IFNA(VLOOKUP(E831,الاوردرات!$B$1:$C$600,2,0),"")</f>
        <v/>
      </c>
      <c r="L831" s="63"/>
      <c r="N831" s="22" t="str">
        <f t="shared" si="27"/>
        <v/>
      </c>
      <c r="O831" s="23" t="str">
        <f>_xlfn.IFNA((VLOOKUP(F831,help!$C$2:$F$12,4,0))*(N831*24),"")</f>
        <v/>
      </c>
      <c r="AP831" s="18">
        <f t="shared" si="26"/>
        <v>0</v>
      </c>
    </row>
    <row r="832" spans="2:42" ht="33" x14ac:dyDescent="0.2">
      <c r="B832" s="14">
        <f>COUNTIFS($E$3:E832,تقرير!$E$4)</f>
        <v>15</v>
      </c>
      <c r="C832" s="48"/>
      <c r="D832" s="49"/>
      <c r="E832" s="54"/>
      <c r="F832" s="50"/>
      <c r="G832" s="51"/>
      <c r="H832" s="51"/>
      <c r="I832" s="52"/>
      <c r="J832" s="52"/>
      <c r="K832" s="27" t="str">
        <f>_xlfn.IFNA(VLOOKUP(E832,الاوردرات!$B$1:$C$600,2,0),"")</f>
        <v/>
      </c>
      <c r="L832" s="63"/>
      <c r="N832" s="22" t="str">
        <f t="shared" si="27"/>
        <v/>
      </c>
      <c r="O832" s="23" t="str">
        <f>_xlfn.IFNA((VLOOKUP(F832,help!$C$2:$F$12,4,0))*(N832*24),"")</f>
        <v/>
      </c>
      <c r="AP832" s="18">
        <f t="shared" si="26"/>
        <v>0</v>
      </c>
    </row>
    <row r="833" spans="2:42" ht="33" x14ac:dyDescent="0.2">
      <c r="B833" s="14">
        <f>COUNTIFS($E$3:E833,تقرير!$E$4)</f>
        <v>15</v>
      </c>
      <c r="C833" s="48"/>
      <c r="D833" s="49"/>
      <c r="E833" s="54"/>
      <c r="F833" s="50"/>
      <c r="G833" s="51"/>
      <c r="H833" s="51"/>
      <c r="I833" s="52"/>
      <c r="J833" s="52"/>
      <c r="K833" s="27" t="str">
        <f>_xlfn.IFNA(VLOOKUP(E833,الاوردرات!$B$1:$C$600,2,0),"")</f>
        <v/>
      </c>
      <c r="L833" s="63"/>
      <c r="N833" s="22" t="str">
        <f t="shared" si="27"/>
        <v/>
      </c>
      <c r="O833" s="23" t="str">
        <f>_xlfn.IFNA((VLOOKUP(F833,help!$C$2:$F$12,4,0))*(N833*24),"")</f>
        <v/>
      </c>
      <c r="AP833" s="18">
        <f t="shared" si="26"/>
        <v>0</v>
      </c>
    </row>
    <row r="834" spans="2:42" ht="33" x14ac:dyDescent="0.2">
      <c r="B834" s="14">
        <f>COUNTIFS($E$3:E834,تقرير!$E$4)</f>
        <v>15</v>
      </c>
      <c r="C834" s="48"/>
      <c r="D834" s="49"/>
      <c r="E834" s="54"/>
      <c r="F834" s="50"/>
      <c r="G834" s="51"/>
      <c r="H834" s="51"/>
      <c r="I834" s="52"/>
      <c r="J834" s="52"/>
      <c r="K834" s="27" t="str">
        <f>_xlfn.IFNA(VLOOKUP(E834,الاوردرات!$B$1:$C$600,2,0),"")</f>
        <v/>
      </c>
      <c r="L834" s="63"/>
      <c r="N834" s="22" t="str">
        <f t="shared" si="27"/>
        <v/>
      </c>
      <c r="O834" s="23" t="str">
        <f>_xlfn.IFNA((VLOOKUP(F834,help!$C$2:$F$12,4,0))*(N834*24),"")</f>
        <v/>
      </c>
      <c r="AP834" s="18">
        <f t="shared" si="26"/>
        <v>0</v>
      </c>
    </row>
    <row r="835" spans="2:42" ht="33" x14ac:dyDescent="0.2">
      <c r="B835" s="14">
        <f>COUNTIFS($E$3:E835,تقرير!$E$4)</f>
        <v>15</v>
      </c>
      <c r="C835" s="48"/>
      <c r="D835" s="49"/>
      <c r="E835" s="48"/>
      <c r="F835" s="50"/>
      <c r="G835" s="51"/>
      <c r="H835" s="51"/>
      <c r="I835" s="52"/>
      <c r="J835" s="52"/>
      <c r="K835" s="27" t="str">
        <f>_xlfn.IFNA(VLOOKUP(E835,الاوردرات!$B$1:$C$600,2,0),"")</f>
        <v/>
      </c>
      <c r="L835" s="63"/>
      <c r="N835" s="22" t="str">
        <f t="shared" si="27"/>
        <v/>
      </c>
      <c r="O835" s="23" t="str">
        <f>_xlfn.IFNA((VLOOKUP(F835,help!$C$2:$F$12,4,0))*(N835*24),"")</f>
        <v/>
      </c>
      <c r="AP835" s="18">
        <f t="shared" si="26"/>
        <v>0</v>
      </c>
    </row>
    <row r="836" spans="2:42" ht="33" x14ac:dyDescent="0.2">
      <c r="B836" s="14">
        <f>COUNTIFS($E$3:E836,تقرير!$E$4)</f>
        <v>15</v>
      </c>
      <c r="C836" s="48"/>
      <c r="D836" s="49"/>
      <c r="E836" s="48"/>
      <c r="F836" s="50"/>
      <c r="G836" s="51"/>
      <c r="H836" s="51"/>
      <c r="I836" s="52"/>
      <c r="J836" s="52"/>
      <c r="K836" s="27" t="str">
        <f>_xlfn.IFNA(VLOOKUP(E836,الاوردرات!$B$1:$C$600,2,0),"")</f>
        <v/>
      </c>
      <c r="L836" s="63"/>
      <c r="N836" s="22" t="str">
        <f t="shared" si="27"/>
        <v/>
      </c>
      <c r="O836" s="23" t="str">
        <f>_xlfn.IFNA((VLOOKUP(F836,help!$C$2:$F$12,4,0))*(N836*24),"")</f>
        <v/>
      </c>
      <c r="AP836" s="18">
        <f t="shared" ref="AP836:AP899" si="28">D836</f>
        <v>0</v>
      </c>
    </row>
    <row r="837" spans="2:42" ht="33" x14ac:dyDescent="0.2">
      <c r="B837" s="14">
        <f>COUNTIFS($E$3:E837,تقرير!$E$4)</f>
        <v>15</v>
      </c>
      <c r="C837" s="48"/>
      <c r="D837" s="49"/>
      <c r="E837" s="48"/>
      <c r="F837" s="50"/>
      <c r="G837" s="51"/>
      <c r="H837" s="51"/>
      <c r="I837" s="52"/>
      <c r="J837" s="52"/>
      <c r="K837" s="27" t="str">
        <f>_xlfn.IFNA(VLOOKUP(E837,الاوردرات!$B$1:$C$600,2,0),"")</f>
        <v/>
      </c>
      <c r="L837" s="63"/>
      <c r="N837" s="22" t="str">
        <f t="shared" si="27"/>
        <v/>
      </c>
      <c r="O837" s="23" t="str">
        <f>_xlfn.IFNA((VLOOKUP(F837,help!$C$2:$F$12,4,0))*(N837*24),"")</f>
        <v/>
      </c>
      <c r="AP837" s="18">
        <f t="shared" si="28"/>
        <v>0</v>
      </c>
    </row>
    <row r="838" spans="2:42" ht="33" x14ac:dyDescent="0.2">
      <c r="B838" s="14">
        <f>COUNTIFS($E$3:E838,تقرير!$E$4)</f>
        <v>15</v>
      </c>
      <c r="C838" s="48"/>
      <c r="D838" s="49"/>
      <c r="E838" s="48"/>
      <c r="F838" s="50"/>
      <c r="G838" s="51"/>
      <c r="H838" s="51"/>
      <c r="I838" s="52"/>
      <c r="J838" s="52"/>
      <c r="K838" s="27" t="str">
        <f>_xlfn.IFNA(VLOOKUP(E838,الاوردرات!$B$1:$C$600,2,0),"")</f>
        <v/>
      </c>
      <c r="L838" s="63"/>
      <c r="N838" s="22" t="str">
        <f t="shared" si="27"/>
        <v/>
      </c>
      <c r="O838" s="23" t="str">
        <f>_xlfn.IFNA((VLOOKUP(F838,help!$C$2:$F$12,4,0))*(N838*24),"")</f>
        <v/>
      </c>
      <c r="AP838" s="18">
        <f t="shared" si="28"/>
        <v>0</v>
      </c>
    </row>
    <row r="839" spans="2:42" ht="33" x14ac:dyDescent="0.2">
      <c r="B839" s="14">
        <f>COUNTIFS($E$3:E839,تقرير!$E$4)</f>
        <v>15</v>
      </c>
      <c r="C839" s="48"/>
      <c r="D839" s="49"/>
      <c r="E839" s="48"/>
      <c r="F839" s="50"/>
      <c r="G839" s="51"/>
      <c r="H839" s="51"/>
      <c r="I839" s="52"/>
      <c r="J839" s="52"/>
      <c r="K839" s="27" t="str">
        <f>_xlfn.IFNA(VLOOKUP(E839,الاوردرات!$B$1:$C$600,2,0),"")</f>
        <v/>
      </c>
      <c r="L839" s="63"/>
      <c r="N839" s="22" t="str">
        <f t="shared" si="27"/>
        <v/>
      </c>
      <c r="O839" s="23" t="str">
        <f>_xlfn.IFNA((VLOOKUP(F839,help!$C$2:$F$12,4,0))*(N839*24),"")</f>
        <v/>
      </c>
      <c r="AP839" s="18">
        <f t="shared" si="28"/>
        <v>0</v>
      </c>
    </row>
    <row r="840" spans="2:42" ht="33" x14ac:dyDescent="0.2">
      <c r="B840" s="14">
        <f>COUNTIFS($E$3:E840,تقرير!$E$4)</f>
        <v>15</v>
      </c>
      <c r="C840" s="48"/>
      <c r="D840" s="49"/>
      <c r="E840" s="48"/>
      <c r="F840" s="50"/>
      <c r="G840" s="51"/>
      <c r="H840" s="51"/>
      <c r="I840" s="52"/>
      <c r="J840" s="52"/>
      <c r="K840" s="27" t="str">
        <f>_xlfn.IFNA(VLOOKUP(E840,الاوردرات!$B$1:$C$600,2,0),"")</f>
        <v/>
      </c>
      <c r="L840" s="63"/>
      <c r="N840" s="22" t="str">
        <f t="shared" si="27"/>
        <v/>
      </c>
      <c r="O840" s="23" t="str">
        <f>_xlfn.IFNA((VLOOKUP(F840,help!$C$2:$F$12,4,0))*(N840*24),"")</f>
        <v/>
      </c>
      <c r="AP840" s="18">
        <f t="shared" si="28"/>
        <v>0</v>
      </c>
    </row>
    <row r="841" spans="2:42" ht="33" x14ac:dyDescent="0.2">
      <c r="B841" s="14">
        <f>COUNTIFS($E$3:E841,تقرير!$E$4)</f>
        <v>15</v>
      </c>
      <c r="C841" s="48"/>
      <c r="D841" s="49"/>
      <c r="E841" s="48"/>
      <c r="F841" s="50"/>
      <c r="G841" s="51"/>
      <c r="H841" s="51"/>
      <c r="I841" s="52"/>
      <c r="J841" s="52"/>
      <c r="K841" s="27" t="str">
        <f>_xlfn.IFNA(VLOOKUP(E841,الاوردرات!$B$1:$C$600,2,0),"")</f>
        <v/>
      </c>
      <c r="L841" s="63"/>
      <c r="N841" s="22" t="str">
        <f t="shared" si="27"/>
        <v/>
      </c>
      <c r="O841" s="23" t="str">
        <f>_xlfn.IFNA((VLOOKUP(F841,help!$C$2:$F$12,4,0))*(N841*24),"")</f>
        <v/>
      </c>
      <c r="AP841" s="18">
        <f t="shared" si="28"/>
        <v>0</v>
      </c>
    </row>
    <row r="842" spans="2:42" ht="33" x14ac:dyDescent="0.2">
      <c r="B842" s="14">
        <f>COUNTIFS($E$3:E842,تقرير!$E$4)</f>
        <v>15</v>
      </c>
      <c r="C842" s="48"/>
      <c r="D842" s="49"/>
      <c r="E842" s="48"/>
      <c r="F842" s="50"/>
      <c r="G842" s="51"/>
      <c r="H842" s="51"/>
      <c r="I842" s="52"/>
      <c r="J842" s="52"/>
      <c r="K842" s="27" t="str">
        <f>_xlfn.IFNA(VLOOKUP(E842,الاوردرات!$B$1:$C$600,2,0),"")</f>
        <v/>
      </c>
      <c r="L842" s="63"/>
      <c r="N842" s="22" t="str">
        <f t="shared" si="27"/>
        <v/>
      </c>
      <c r="O842" s="23" t="str">
        <f>_xlfn.IFNA((VLOOKUP(F842,help!$C$2:$F$12,4,0))*(N842*24),"")</f>
        <v/>
      </c>
      <c r="AP842" s="18">
        <f t="shared" si="28"/>
        <v>0</v>
      </c>
    </row>
    <row r="843" spans="2:42" ht="33" x14ac:dyDescent="0.2">
      <c r="B843" s="14">
        <f>COUNTIFS($E$3:E843,تقرير!$E$4)</f>
        <v>15</v>
      </c>
      <c r="C843" s="48"/>
      <c r="D843" s="49"/>
      <c r="E843" s="48"/>
      <c r="F843" s="50"/>
      <c r="G843" s="51"/>
      <c r="H843" s="51"/>
      <c r="I843" s="52"/>
      <c r="J843" s="52"/>
      <c r="K843" s="27" t="str">
        <f>_xlfn.IFNA(VLOOKUP(E843,الاوردرات!$B$1:$C$600,2,0),"")</f>
        <v/>
      </c>
      <c r="L843" s="63"/>
      <c r="N843" s="22" t="str">
        <f t="shared" si="27"/>
        <v/>
      </c>
      <c r="O843" s="23" t="str">
        <f>_xlfn.IFNA((VLOOKUP(F843,help!$C$2:$F$12,4,0))*(N843*24),"")</f>
        <v/>
      </c>
      <c r="AP843" s="18">
        <f t="shared" si="28"/>
        <v>0</v>
      </c>
    </row>
    <row r="844" spans="2:42" ht="33" x14ac:dyDescent="0.2">
      <c r="B844" s="14">
        <f>COUNTIFS($E$3:E844,تقرير!$E$4)</f>
        <v>15</v>
      </c>
      <c r="C844" s="48"/>
      <c r="D844" s="49"/>
      <c r="E844" s="48"/>
      <c r="F844" s="50"/>
      <c r="G844" s="51"/>
      <c r="H844" s="51"/>
      <c r="I844" s="52"/>
      <c r="J844" s="52"/>
      <c r="K844" s="27" t="str">
        <f>_xlfn.IFNA(VLOOKUP(E844,الاوردرات!$B$1:$C$600,2,0),"")</f>
        <v/>
      </c>
      <c r="L844" s="63"/>
      <c r="N844" s="22" t="str">
        <f t="shared" si="27"/>
        <v/>
      </c>
      <c r="O844" s="23" t="str">
        <f>_xlfn.IFNA((VLOOKUP(F844,help!$C$2:$F$12,4,0))*(N844*24),"")</f>
        <v/>
      </c>
      <c r="AP844" s="18">
        <f t="shared" si="28"/>
        <v>0</v>
      </c>
    </row>
    <row r="845" spans="2:42" ht="33" x14ac:dyDescent="0.2">
      <c r="B845" s="14">
        <f>COUNTIFS($E$3:E845,تقرير!$E$4)</f>
        <v>15</v>
      </c>
      <c r="C845" s="48"/>
      <c r="D845" s="49"/>
      <c r="E845" s="48"/>
      <c r="F845" s="50"/>
      <c r="G845" s="51"/>
      <c r="H845" s="51"/>
      <c r="I845" s="52"/>
      <c r="J845" s="52"/>
      <c r="K845" s="27" t="str">
        <f>_xlfn.IFNA(VLOOKUP(E845,الاوردرات!$B$1:$C$600,2,0),"")</f>
        <v/>
      </c>
      <c r="L845" s="63"/>
      <c r="N845" s="22" t="str">
        <f t="shared" si="27"/>
        <v/>
      </c>
      <c r="O845" s="23" t="str">
        <f>_xlfn.IFNA((VLOOKUP(F845,help!$C$2:$F$12,4,0))*(N845*24),"")</f>
        <v/>
      </c>
      <c r="AP845" s="18">
        <f t="shared" si="28"/>
        <v>0</v>
      </c>
    </row>
    <row r="846" spans="2:42" ht="33" x14ac:dyDescent="0.2">
      <c r="B846" s="14">
        <f>COUNTIFS($E$3:E846,تقرير!$E$4)</f>
        <v>15</v>
      </c>
      <c r="C846" s="48"/>
      <c r="D846" s="49"/>
      <c r="E846" s="48"/>
      <c r="F846" s="50"/>
      <c r="G846" s="51"/>
      <c r="H846" s="51"/>
      <c r="I846" s="52"/>
      <c r="J846" s="52"/>
      <c r="K846" s="27" t="str">
        <f>_xlfn.IFNA(VLOOKUP(E846,الاوردرات!$B$1:$C$600,2,0),"")</f>
        <v/>
      </c>
      <c r="L846" s="63"/>
      <c r="N846" s="22" t="str">
        <f t="shared" si="27"/>
        <v/>
      </c>
      <c r="O846" s="23" t="str">
        <f>_xlfn.IFNA((VLOOKUP(F846,help!$C$2:$F$12,4,0))*(N846*24),"")</f>
        <v/>
      </c>
      <c r="AP846" s="18">
        <f t="shared" si="28"/>
        <v>0</v>
      </c>
    </row>
    <row r="847" spans="2:42" ht="33" x14ac:dyDescent="0.2">
      <c r="B847" s="14">
        <f>COUNTIFS($E$3:E847,تقرير!$E$4)</f>
        <v>15</v>
      </c>
      <c r="C847" s="48"/>
      <c r="D847" s="49"/>
      <c r="E847" s="48"/>
      <c r="F847" s="50"/>
      <c r="G847" s="51"/>
      <c r="H847" s="51"/>
      <c r="I847" s="52"/>
      <c r="J847" s="52"/>
      <c r="K847" s="27" t="str">
        <f>_xlfn.IFNA(VLOOKUP(E847,الاوردرات!$B$1:$C$600,2,0),"")</f>
        <v/>
      </c>
      <c r="L847" s="63"/>
      <c r="N847" s="22" t="str">
        <f t="shared" si="27"/>
        <v/>
      </c>
      <c r="O847" s="23" t="str">
        <f>_xlfn.IFNA((VLOOKUP(F847,help!$C$2:$F$12,4,0))*(N847*24),"")</f>
        <v/>
      </c>
      <c r="AP847" s="18">
        <f t="shared" si="28"/>
        <v>0</v>
      </c>
    </row>
    <row r="848" spans="2:42" ht="33" x14ac:dyDescent="0.2">
      <c r="B848" s="14">
        <f>COUNTIFS($E$3:E848,تقرير!$E$4)</f>
        <v>15</v>
      </c>
      <c r="C848" s="48"/>
      <c r="D848" s="49"/>
      <c r="E848" s="48"/>
      <c r="F848" s="50"/>
      <c r="G848" s="51"/>
      <c r="H848" s="51"/>
      <c r="I848" s="52"/>
      <c r="J848" s="52"/>
      <c r="K848" s="27" t="str">
        <f>_xlfn.IFNA(VLOOKUP(E848,الاوردرات!$B$1:$C$600,2,0),"")</f>
        <v/>
      </c>
      <c r="L848" s="63"/>
      <c r="N848" s="22" t="str">
        <f t="shared" si="27"/>
        <v/>
      </c>
      <c r="O848" s="23" t="str">
        <f>_xlfn.IFNA((VLOOKUP(F848,help!$C$2:$F$12,4,0))*(N848*24),"")</f>
        <v/>
      </c>
      <c r="AP848" s="18">
        <f t="shared" si="28"/>
        <v>0</v>
      </c>
    </row>
    <row r="849" spans="2:42" ht="33" x14ac:dyDescent="0.2">
      <c r="B849" s="14">
        <f>COUNTIFS($E$3:E849,تقرير!$E$4)</f>
        <v>15</v>
      </c>
      <c r="C849" s="48"/>
      <c r="D849" s="49"/>
      <c r="E849" s="48"/>
      <c r="F849" s="50"/>
      <c r="G849" s="51"/>
      <c r="H849" s="51"/>
      <c r="I849" s="52"/>
      <c r="J849" s="52"/>
      <c r="K849" s="27" t="str">
        <f>_xlfn.IFNA(VLOOKUP(E849,الاوردرات!$B$1:$C$600,2,0),"")</f>
        <v/>
      </c>
      <c r="L849" s="63"/>
      <c r="N849" s="22" t="str">
        <f t="shared" si="27"/>
        <v/>
      </c>
      <c r="O849" s="23" t="str">
        <f>_xlfn.IFNA((VLOOKUP(F849,help!$C$2:$F$12,4,0))*(N849*24),"")</f>
        <v/>
      </c>
      <c r="AP849" s="18">
        <f t="shared" si="28"/>
        <v>0</v>
      </c>
    </row>
    <row r="850" spans="2:42" ht="33" x14ac:dyDescent="0.2">
      <c r="B850" s="14">
        <f>COUNTIFS($E$3:E850,تقرير!$E$4)</f>
        <v>15</v>
      </c>
      <c r="C850" s="48"/>
      <c r="D850" s="49"/>
      <c r="E850" s="48"/>
      <c r="F850" s="50"/>
      <c r="G850" s="51"/>
      <c r="H850" s="51"/>
      <c r="I850" s="52"/>
      <c r="J850" s="52"/>
      <c r="K850" s="27" t="str">
        <f>_xlfn.IFNA(VLOOKUP(E850,الاوردرات!$B$1:$C$600,2,0),"")</f>
        <v/>
      </c>
      <c r="L850" s="63"/>
      <c r="N850" s="22" t="str">
        <f t="shared" si="27"/>
        <v/>
      </c>
      <c r="O850" s="23" t="str">
        <f>_xlfn.IFNA((VLOOKUP(F850,help!$C$2:$F$12,4,0))*(N850*24),"")</f>
        <v/>
      </c>
      <c r="AP850" s="18">
        <f t="shared" si="28"/>
        <v>0</v>
      </c>
    </row>
    <row r="851" spans="2:42" ht="33" x14ac:dyDescent="0.2">
      <c r="B851" s="14">
        <f>COUNTIFS($E$3:E851,تقرير!$E$4)</f>
        <v>15</v>
      </c>
      <c r="C851" s="48"/>
      <c r="D851" s="49"/>
      <c r="E851" s="48"/>
      <c r="F851" s="50"/>
      <c r="G851" s="51"/>
      <c r="H851" s="51"/>
      <c r="I851" s="52"/>
      <c r="J851" s="52"/>
      <c r="K851" s="27" t="str">
        <f>_xlfn.IFNA(VLOOKUP(E851,الاوردرات!$B$1:$C$600,2,0),"")</f>
        <v/>
      </c>
      <c r="L851" s="63"/>
      <c r="N851" s="22" t="str">
        <f t="shared" si="27"/>
        <v/>
      </c>
      <c r="O851" s="23" t="str">
        <f>_xlfn.IFNA((VLOOKUP(F851,help!$C$2:$F$12,4,0))*(N851*24),"")</f>
        <v/>
      </c>
      <c r="AP851" s="18">
        <f t="shared" si="28"/>
        <v>0</v>
      </c>
    </row>
    <row r="852" spans="2:42" ht="33" x14ac:dyDescent="0.2">
      <c r="B852" s="14">
        <f>COUNTIFS($E$3:E852,تقرير!$E$4)</f>
        <v>15</v>
      </c>
      <c r="C852" s="48"/>
      <c r="D852" s="49"/>
      <c r="E852" s="48"/>
      <c r="F852" s="50"/>
      <c r="G852" s="51"/>
      <c r="H852" s="51"/>
      <c r="I852" s="52"/>
      <c r="J852" s="52"/>
      <c r="K852" s="27" t="str">
        <f>_xlfn.IFNA(VLOOKUP(E852,الاوردرات!$B$1:$C$600,2,0),"")</f>
        <v/>
      </c>
      <c r="L852" s="63"/>
      <c r="N852" s="22" t="str">
        <f t="shared" si="27"/>
        <v/>
      </c>
      <c r="O852" s="23" t="str">
        <f>_xlfn.IFNA((VLOOKUP(F852,help!$C$2:$F$12,4,0))*(N852*24),"")</f>
        <v/>
      </c>
      <c r="AP852" s="18">
        <f t="shared" si="28"/>
        <v>0</v>
      </c>
    </row>
    <row r="853" spans="2:42" ht="33" x14ac:dyDescent="0.2">
      <c r="B853" s="14">
        <f>COUNTIFS($E$3:E853,تقرير!$E$4)</f>
        <v>15</v>
      </c>
      <c r="C853" s="48"/>
      <c r="D853" s="49"/>
      <c r="E853" s="48"/>
      <c r="F853" s="50"/>
      <c r="G853" s="51"/>
      <c r="H853" s="51"/>
      <c r="I853" s="52"/>
      <c r="J853" s="52"/>
      <c r="K853" s="27" t="str">
        <f>_xlfn.IFNA(VLOOKUP(E853,الاوردرات!$B$1:$C$600,2,0),"")</f>
        <v/>
      </c>
      <c r="L853" s="63"/>
      <c r="N853" s="22" t="str">
        <f t="shared" si="27"/>
        <v/>
      </c>
      <c r="O853" s="23" t="str">
        <f>_xlfn.IFNA((VLOOKUP(F853,help!$C$2:$F$12,4,0))*(N853*24),"")</f>
        <v/>
      </c>
      <c r="AP853" s="18">
        <f t="shared" si="28"/>
        <v>0</v>
      </c>
    </row>
    <row r="854" spans="2:42" ht="33" x14ac:dyDescent="0.2">
      <c r="B854" s="14">
        <f>COUNTIFS($E$3:E854,تقرير!$E$4)</f>
        <v>15</v>
      </c>
      <c r="C854" s="48"/>
      <c r="D854" s="49"/>
      <c r="E854" s="48"/>
      <c r="F854" s="50"/>
      <c r="G854" s="51"/>
      <c r="H854" s="51"/>
      <c r="I854" s="52"/>
      <c r="J854" s="52"/>
      <c r="K854" s="27" t="str">
        <f>_xlfn.IFNA(VLOOKUP(E854,الاوردرات!$B$1:$C$600,2,0),"")</f>
        <v/>
      </c>
      <c r="L854" s="63"/>
      <c r="N854" s="22" t="str">
        <f t="shared" si="27"/>
        <v/>
      </c>
      <c r="O854" s="23" t="str">
        <f>_xlfn.IFNA((VLOOKUP(F854,help!$C$2:$F$12,4,0))*(N854*24),"")</f>
        <v/>
      </c>
      <c r="AP854" s="18">
        <f t="shared" si="28"/>
        <v>0</v>
      </c>
    </row>
    <row r="855" spans="2:42" ht="33" x14ac:dyDescent="0.2">
      <c r="B855" s="14">
        <f>COUNTIFS($E$3:E855,تقرير!$E$4)</f>
        <v>15</v>
      </c>
      <c r="C855" s="48"/>
      <c r="D855" s="49"/>
      <c r="E855" s="48"/>
      <c r="F855" s="50"/>
      <c r="G855" s="51"/>
      <c r="H855" s="51"/>
      <c r="I855" s="52"/>
      <c r="J855" s="52"/>
      <c r="K855" s="27" t="str">
        <f>_xlfn.IFNA(VLOOKUP(E855,الاوردرات!$B$1:$C$600,2,0),"")</f>
        <v/>
      </c>
      <c r="L855" s="63"/>
      <c r="N855" s="22" t="str">
        <f t="shared" si="27"/>
        <v/>
      </c>
      <c r="O855" s="23" t="str">
        <f>_xlfn.IFNA((VLOOKUP(F855,help!$C$2:$F$12,4,0))*(N855*24),"")</f>
        <v/>
      </c>
      <c r="AP855" s="18">
        <f t="shared" si="28"/>
        <v>0</v>
      </c>
    </row>
    <row r="856" spans="2:42" ht="33" x14ac:dyDescent="0.2">
      <c r="B856" s="14">
        <f>COUNTIFS($E$3:E856,تقرير!$E$4)</f>
        <v>15</v>
      </c>
      <c r="C856" s="48"/>
      <c r="D856" s="49"/>
      <c r="E856" s="48"/>
      <c r="F856" s="50"/>
      <c r="G856" s="51"/>
      <c r="H856" s="51"/>
      <c r="I856" s="52"/>
      <c r="J856" s="52"/>
      <c r="K856" s="27" t="str">
        <f>_xlfn.IFNA(VLOOKUP(E856,الاوردرات!$B$1:$C$600,2,0),"")</f>
        <v/>
      </c>
      <c r="L856" s="63"/>
      <c r="N856" s="22" t="str">
        <f t="shared" si="27"/>
        <v/>
      </c>
      <c r="O856" s="23" t="str">
        <f>_xlfn.IFNA((VLOOKUP(F856,help!$C$2:$F$12,4,0))*(N856*24),"")</f>
        <v/>
      </c>
      <c r="AP856" s="18">
        <f t="shared" si="28"/>
        <v>0</v>
      </c>
    </row>
    <row r="857" spans="2:42" ht="33" x14ac:dyDescent="0.2">
      <c r="B857" s="14">
        <f>COUNTIFS($E$3:E857,تقرير!$E$4)</f>
        <v>15</v>
      </c>
      <c r="C857" s="48"/>
      <c r="D857" s="49"/>
      <c r="E857" s="48"/>
      <c r="F857" s="50"/>
      <c r="G857" s="51"/>
      <c r="H857" s="51"/>
      <c r="I857" s="52"/>
      <c r="J857" s="52"/>
      <c r="K857" s="27" t="str">
        <f>_xlfn.IFNA(VLOOKUP(E857,الاوردرات!$B$1:$C$600,2,0),"")</f>
        <v/>
      </c>
      <c r="L857" s="63"/>
      <c r="N857" s="22" t="str">
        <f t="shared" si="27"/>
        <v/>
      </c>
      <c r="O857" s="23" t="str">
        <f>_xlfn.IFNA((VLOOKUP(F857,help!$C$2:$F$12,4,0))*(N857*24),"")</f>
        <v/>
      </c>
      <c r="AP857" s="18">
        <f t="shared" si="28"/>
        <v>0</v>
      </c>
    </row>
    <row r="858" spans="2:42" ht="33" x14ac:dyDescent="0.2">
      <c r="B858" s="14">
        <f>COUNTIFS($E$3:E858,تقرير!$E$4)</f>
        <v>15</v>
      </c>
      <c r="C858" s="48"/>
      <c r="D858" s="49"/>
      <c r="E858" s="48"/>
      <c r="F858" s="50"/>
      <c r="G858" s="51"/>
      <c r="H858" s="51"/>
      <c r="I858" s="52"/>
      <c r="J858" s="52"/>
      <c r="K858" s="27" t="str">
        <f>_xlfn.IFNA(VLOOKUP(E858,الاوردرات!$B$1:$C$600,2,0),"")</f>
        <v/>
      </c>
      <c r="L858" s="63"/>
      <c r="N858" s="22" t="str">
        <f t="shared" si="27"/>
        <v/>
      </c>
      <c r="O858" s="23" t="str">
        <f>_xlfn.IFNA((VLOOKUP(F858,help!$C$2:$F$12,4,0))*(N858*24),"")</f>
        <v/>
      </c>
      <c r="AP858" s="18">
        <f t="shared" si="28"/>
        <v>0</v>
      </c>
    </row>
    <row r="859" spans="2:42" ht="33" x14ac:dyDescent="0.2">
      <c r="B859" s="14">
        <f>COUNTIFS($E$3:E859,تقرير!$E$4)</f>
        <v>15</v>
      </c>
      <c r="C859" s="48"/>
      <c r="D859" s="49"/>
      <c r="E859" s="48"/>
      <c r="F859" s="50"/>
      <c r="G859" s="51"/>
      <c r="H859" s="51"/>
      <c r="I859" s="52"/>
      <c r="J859" s="52"/>
      <c r="K859" s="27" t="str">
        <f>_xlfn.IFNA(VLOOKUP(E859,الاوردرات!$B$1:$C$600,2,0),"")</f>
        <v/>
      </c>
      <c r="L859" s="63"/>
      <c r="N859" s="22" t="str">
        <f t="shared" si="27"/>
        <v/>
      </c>
      <c r="O859" s="23" t="str">
        <f>_xlfn.IFNA((VLOOKUP(F859,help!$C$2:$F$12,4,0))*(N859*24),"")</f>
        <v/>
      </c>
      <c r="AP859" s="18">
        <f t="shared" si="28"/>
        <v>0</v>
      </c>
    </row>
    <row r="860" spans="2:42" ht="33" x14ac:dyDescent="0.2">
      <c r="B860" s="14">
        <f>COUNTIFS($E$3:E860,تقرير!$E$4)</f>
        <v>15</v>
      </c>
      <c r="C860" s="48"/>
      <c r="D860" s="49"/>
      <c r="E860" s="48"/>
      <c r="F860" s="50"/>
      <c r="G860" s="51"/>
      <c r="H860" s="51"/>
      <c r="I860" s="52"/>
      <c r="J860" s="52"/>
      <c r="K860" s="27" t="str">
        <f>_xlfn.IFNA(VLOOKUP(E860,الاوردرات!$B$1:$C$600,2,0),"")</f>
        <v/>
      </c>
      <c r="L860" s="63"/>
      <c r="N860" s="22" t="str">
        <f t="shared" si="27"/>
        <v/>
      </c>
      <c r="O860" s="23" t="str">
        <f>_xlfn.IFNA((VLOOKUP(F860,help!$C$2:$F$12,4,0))*(N860*24),"")</f>
        <v/>
      </c>
      <c r="AP860" s="18">
        <f t="shared" si="28"/>
        <v>0</v>
      </c>
    </row>
    <row r="861" spans="2:42" ht="33" x14ac:dyDescent="0.2">
      <c r="B861" s="14">
        <f>COUNTIFS($E$3:E861,تقرير!$E$4)</f>
        <v>15</v>
      </c>
      <c r="C861" s="48"/>
      <c r="D861" s="49"/>
      <c r="E861" s="48"/>
      <c r="F861" s="50"/>
      <c r="G861" s="51"/>
      <c r="H861" s="51"/>
      <c r="I861" s="52"/>
      <c r="J861" s="52"/>
      <c r="K861" s="27" t="str">
        <f>_xlfn.IFNA(VLOOKUP(E861,الاوردرات!$B$1:$C$600,2,0),"")</f>
        <v/>
      </c>
      <c r="L861" s="63"/>
      <c r="N861" s="22" t="str">
        <f t="shared" si="27"/>
        <v/>
      </c>
      <c r="O861" s="23" t="str">
        <f>_xlfn.IFNA((VLOOKUP(F861,help!$C$2:$F$12,4,0))*(N861*24),"")</f>
        <v/>
      </c>
      <c r="AP861" s="18">
        <f t="shared" si="28"/>
        <v>0</v>
      </c>
    </row>
    <row r="862" spans="2:42" ht="33" x14ac:dyDescent="0.2">
      <c r="B862" s="14">
        <f>COUNTIFS($E$3:E862,تقرير!$E$4)</f>
        <v>15</v>
      </c>
      <c r="C862" s="48"/>
      <c r="D862" s="49"/>
      <c r="E862" s="48"/>
      <c r="F862" s="50"/>
      <c r="G862" s="51"/>
      <c r="H862" s="51"/>
      <c r="I862" s="52"/>
      <c r="J862" s="52"/>
      <c r="K862" s="27" t="str">
        <f>_xlfn.IFNA(VLOOKUP(E862,الاوردرات!$B$1:$C$600,2,0),"")</f>
        <v/>
      </c>
      <c r="L862" s="63"/>
      <c r="N862" s="22" t="str">
        <f t="shared" si="27"/>
        <v/>
      </c>
      <c r="O862" s="23" t="str">
        <f>_xlfn.IFNA((VLOOKUP(F862,help!$C$2:$F$12,4,0))*(N862*24),"")</f>
        <v/>
      </c>
      <c r="AP862" s="18">
        <f t="shared" si="28"/>
        <v>0</v>
      </c>
    </row>
    <row r="863" spans="2:42" ht="33" x14ac:dyDescent="0.2">
      <c r="B863" s="14">
        <f>COUNTIFS($E$3:E863,تقرير!$E$4)</f>
        <v>15</v>
      </c>
      <c r="C863" s="48"/>
      <c r="D863" s="49"/>
      <c r="E863" s="48"/>
      <c r="F863" s="50"/>
      <c r="G863" s="51"/>
      <c r="H863" s="51"/>
      <c r="I863" s="52"/>
      <c r="J863" s="52"/>
      <c r="K863" s="27" t="str">
        <f>_xlfn.IFNA(VLOOKUP(E863,الاوردرات!$B$1:$C$600,2,0),"")</f>
        <v/>
      </c>
      <c r="L863" s="63"/>
      <c r="N863" s="22" t="str">
        <f t="shared" si="27"/>
        <v/>
      </c>
      <c r="O863" s="23" t="str">
        <f>_xlfn.IFNA((VLOOKUP(F863,help!$C$2:$F$12,4,0))*(N863*24),"")</f>
        <v/>
      </c>
      <c r="AP863" s="18">
        <f t="shared" si="28"/>
        <v>0</v>
      </c>
    </row>
    <row r="864" spans="2:42" ht="33" x14ac:dyDescent="0.2">
      <c r="B864" s="14">
        <f>COUNTIFS($E$3:E864,تقرير!$E$4)</f>
        <v>15</v>
      </c>
      <c r="C864" s="48"/>
      <c r="D864" s="49"/>
      <c r="E864" s="48"/>
      <c r="F864" s="50"/>
      <c r="G864" s="51"/>
      <c r="H864" s="51"/>
      <c r="I864" s="52"/>
      <c r="J864" s="52"/>
      <c r="K864" s="27" t="str">
        <f>_xlfn.IFNA(VLOOKUP(E864,الاوردرات!$B$1:$C$600,2,0),"")</f>
        <v/>
      </c>
      <c r="L864" s="63"/>
      <c r="N864" s="22" t="str">
        <f t="shared" si="27"/>
        <v/>
      </c>
      <c r="O864" s="23" t="str">
        <f>_xlfn.IFNA((VLOOKUP(F864,help!$C$2:$F$12,4,0))*(N864*24),"")</f>
        <v/>
      </c>
      <c r="AP864" s="18">
        <f t="shared" si="28"/>
        <v>0</v>
      </c>
    </row>
    <row r="865" spans="2:42" ht="33" x14ac:dyDescent="0.2">
      <c r="B865" s="14">
        <f>COUNTIFS($E$3:E865,تقرير!$E$4)</f>
        <v>15</v>
      </c>
      <c r="C865" s="48"/>
      <c r="D865" s="49"/>
      <c r="E865" s="48"/>
      <c r="F865" s="50"/>
      <c r="G865" s="51"/>
      <c r="H865" s="51"/>
      <c r="I865" s="52"/>
      <c r="J865" s="52"/>
      <c r="K865" s="27" t="str">
        <f>_xlfn.IFNA(VLOOKUP(E865,الاوردرات!$B$1:$C$600,2,0),"")</f>
        <v/>
      </c>
      <c r="L865" s="63"/>
      <c r="N865" s="22" t="str">
        <f t="shared" si="27"/>
        <v/>
      </c>
      <c r="O865" s="23" t="str">
        <f>_xlfn.IFNA((VLOOKUP(F865,help!$C$2:$F$12,4,0))*(N865*24),"")</f>
        <v/>
      </c>
      <c r="AP865" s="18">
        <f t="shared" si="28"/>
        <v>0</v>
      </c>
    </row>
    <row r="866" spans="2:42" ht="33" x14ac:dyDescent="0.2">
      <c r="B866" s="14">
        <f>COUNTIFS($E$3:E866,تقرير!$E$4)</f>
        <v>15</v>
      </c>
      <c r="C866" s="48"/>
      <c r="D866" s="49"/>
      <c r="E866" s="54"/>
      <c r="F866" s="50"/>
      <c r="G866" s="51"/>
      <c r="H866" s="51"/>
      <c r="I866" s="52"/>
      <c r="J866" s="52"/>
      <c r="K866" s="27" t="str">
        <f>_xlfn.IFNA(VLOOKUP(E866,الاوردرات!$B$1:$C$600,2,0),"")</f>
        <v/>
      </c>
      <c r="L866" s="63"/>
      <c r="N866" s="22" t="str">
        <f t="shared" si="27"/>
        <v/>
      </c>
      <c r="O866" s="23" t="str">
        <f>_xlfn.IFNA((VLOOKUP(F866,help!$C$2:$F$12,4,0))*(N866*24),"")</f>
        <v/>
      </c>
      <c r="AP866" s="18">
        <f t="shared" si="28"/>
        <v>0</v>
      </c>
    </row>
    <row r="867" spans="2:42" ht="33" x14ac:dyDescent="0.2">
      <c r="B867" s="14">
        <f>COUNTIFS($E$3:E867,تقرير!$E$4)</f>
        <v>15</v>
      </c>
      <c r="C867" s="48"/>
      <c r="D867" s="49"/>
      <c r="E867" s="54"/>
      <c r="F867" s="50"/>
      <c r="G867" s="51"/>
      <c r="H867" s="51"/>
      <c r="I867" s="52"/>
      <c r="J867" s="52"/>
      <c r="K867" s="27" t="str">
        <f>_xlfn.IFNA(VLOOKUP(E867,الاوردرات!$B$1:$C$600,2,0),"")</f>
        <v/>
      </c>
      <c r="L867" s="63"/>
      <c r="N867" s="22" t="str">
        <f t="shared" si="27"/>
        <v/>
      </c>
      <c r="O867" s="23" t="str">
        <f>_xlfn.IFNA((VLOOKUP(F867,help!$C$2:$F$12,4,0))*(N867*24),"")</f>
        <v/>
      </c>
      <c r="AP867" s="18">
        <f t="shared" si="28"/>
        <v>0</v>
      </c>
    </row>
    <row r="868" spans="2:42" ht="33" x14ac:dyDescent="0.2">
      <c r="B868" s="14">
        <f>COUNTIFS($E$3:E868,تقرير!$E$4)</f>
        <v>15</v>
      </c>
      <c r="C868" s="48"/>
      <c r="D868" s="49"/>
      <c r="E868" s="54"/>
      <c r="F868" s="50"/>
      <c r="G868" s="51"/>
      <c r="H868" s="51"/>
      <c r="I868" s="52"/>
      <c r="J868" s="52"/>
      <c r="K868" s="27" t="str">
        <f>_xlfn.IFNA(VLOOKUP(E868,الاوردرات!$B$1:$C$600,2,0),"")</f>
        <v/>
      </c>
      <c r="L868" s="63"/>
      <c r="N868" s="22" t="str">
        <f t="shared" si="27"/>
        <v/>
      </c>
      <c r="O868" s="23" t="str">
        <f>_xlfn.IFNA((VLOOKUP(F868,help!$C$2:$F$12,4,0))*(N868*24),"")</f>
        <v/>
      </c>
      <c r="AP868" s="18">
        <f t="shared" si="28"/>
        <v>0</v>
      </c>
    </row>
    <row r="869" spans="2:42" ht="33" x14ac:dyDescent="0.2">
      <c r="B869" s="14">
        <f>COUNTIFS($E$3:E869,تقرير!$E$4)</f>
        <v>15</v>
      </c>
      <c r="C869" s="48"/>
      <c r="D869" s="49"/>
      <c r="E869" s="54"/>
      <c r="F869" s="50"/>
      <c r="G869" s="51"/>
      <c r="H869" s="51"/>
      <c r="I869" s="52"/>
      <c r="J869" s="52"/>
      <c r="K869" s="27" t="str">
        <f>_xlfn.IFNA(VLOOKUP(E869,الاوردرات!$B$1:$C$600,2,0),"")</f>
        <v/>
      </c>
      <c r="L869" s="63"/>
      <c r="N869" s="22" t="str">
        <f t="shared" si="27"/>
        <v/>
      </c>
      <c r="O869" s="23" t="str">
        <f>_xlfn.IFNA((VLOOKUP(F869,help!$C$2:$F$12,4,0))*(N869*24),"")</f>
        <v/>
      </c>
      <c r="AP869" s="18">
        <f t="shared" si="28"/>
        <v>0</v>
      </c>
    </row>
    <row r="870" spans="2:42" ht="33" x14ac:dyDescent="0.2">
      <c r="B870" s="14">
        <f>COUNTIFS($E$3:E870,تقرير!$E$4)</f>
        <v>15</v>
      </c>
      <c r="C870" s="48"/>
      <c r="D870" s="49"/>
      <c r="E870" s="54"/>
      <c r="F870" s="50"/>
      <c r="G870" s="51"/>
      <c r="H870" s="51"/>
      <c r="I870" s="52"/>
      <c r="J870" s="52"/>
      <c r="K870" s="27" t="str">
        <f>_xlfn.IFNA(VLOOKUP(E870,الاوردرات!$B$1:$C$600,2,0),"")</f>
        <v/>
      </c>
      <c r="L870" s="63"/>
      <c r="N870" s="22" t="str">
        <f t="shared" si="27"/>
        <v/>
      </c>
      <c r="O870" s="23" t="str">
        <f>_xlfn.IFNA((VLOOKUP(F870,help!$C$2:$F$12,4,0))*(N870*24),"")</f>
        <v/>
      </c>
      <c r="AP870" s="18">
        <f t="shared" si="28"/>
        <v>0</v>
      </c>
    </row>
    <row r="871" spans="2:42" ht="33" x14ac:dyDescent="0.2">
      <c r="B871" s="14">
        <f>COUNTIFS($E$3:E871,تقرير!$E$4)</f>
        <v>15</v>
      </c>
      <c r="C871" s="48"/>
      <c r="D871" s="49"/>
      <c r="E871" s="54"/>
      <c r="F871" s="50"/>
      <c r="G871" s="51"/>
      <c r="H871" s="51"/>
      <c r="I871" s="52"/>
      <c r="J871" s="52"/>
      <c r="K871" s="27" t="str">
        <f>_xlfn.IFNA(VLOOKUP(E871,الاوردرات!$B$1:$C$600,2,0),"")</f>
        <v/>
      </c>
      <c r="L871" s="63"/>
      <c r="N871" s="22" t="str">
        <f t="shared" si="27"/>
        <v/>
      </c>
      <c r="O871" s="23" t="str">
        <f>_xlfn.IFNA((VLOOKUP(F871,help!$C$2:$F$12,4,0))*(N871*24),"")</f>
        <v/>
      </c>
      <c r="AP871" s="18">
        <f t="shared" si="28"/>
        <v>0</v>
      </c>
    </row>
    <row r="872" spans="2:42" ht="33" x14ac:dyDescent="0.2">
      <c r="B872" s="14">
        <f>COUNTIFS($E$3:E872,تقرير!$E$4)</f>
        <v>15</v>
      </c>
      <c r="C872" s="48"/>
      <c r="D872" s="49"/>
      <c r="E872" s="54"/>
      <c r="F872" s="50"/>
      <c r="G872" s="51"/>
      <c r="H872" s="51"/>
      <c r="I872" s="52"/>
      <c r="J872" s="52"/>
      <c r="K872" s="27" t="str">
        <f>_xlfn.IFNA(VLOOKUP(E872,الاوردرات!$B$1:$C$600,2,0),"")</f>
        <v/>
      </c>
      <c r="L872" s="63"/>
      <c r="N872" s="22" t="str">
        <f t="shared" si="27"/>
        <v/>
      </c>
      <c r="O872" s="23" t="str">
        <f>_xlfn.IFNA((VLOOKUP(F872,help!$C$2:$F$12,4,0))*(N872*24),"")</f>
        <v/>
      </c>
      <c r="AP872" s="18">
        <f t="shared" si="28"/>
        <v>0</v>
      </c>
    </row>
    <row r="873" spans="2:42" ht="33" x14ac:dyDescent="0.2">
      <c r="B873" s="14">
        <f>COUNTIFS($E$3:E873,تقرير!$E$4)</f>
        <v>15</v>
      </c>
      <c r="C873" s="48"/>
      <c r="D873" s="49"/>
      <c r="E873" s="54"/>
      <c r="F873" s="50"/>
      <c r="G873" s="51"/>
      <c r="H873" s="51"/>
      <c r="I873" s="52"/>
      <c r="J873" s="52"/>
      <c r="K873" s="27" t="str">
        <f>_xlfn.IFNA(VLOOKUP(E873,الاوردرات!$B$1:$C$600,2,0),"")</f>
        <v/>
      </c>
      <c r="L873" s="63"/>
      <c r="N873" s="22" t="str">
        <f t="shared" si="27"/>
        <v/>
      </c>
      <c r="O873" s="23" t="str">
        <f>_xlfn.IFNA((VLOOKUP(F873,help!$C$2:$F$12,4,0))*(N873*24),"")</f>
        <v/>
      </c>
      <c r="AP873" s="18">
        <f t="shared" si="28"/>
        <v>0</v>
      </c>
    </row>
    <row r="874" spans="2:42" ht="33" x14ac:dyDescent="0.2">
      <c r="B874" s="14">
        <f>COUNTIFS($E$3:E874,تقرير!$E$4)</f>
        <v>15</v>
      </c>
      <c r="C874" s="48"/>
      <c r="D874" s="49"/>
      <c r="E874" s="54"/>
      <c r="F874" s="50"/>
      <c r="G874" s="51"/>
      <c r="H874" s="51"/>
      <c r="I874" s="52"/>
      <c r="J874" s="52"/>
      <c r="K874" s="27" t="str">
        <f>_xlfn.IFNA(VLOOKUP(E874,الاوردرات!$B$1:$C$600,2,0),"")</f>
        <v/>
      </c>
      <c r="L874" s="63"/>
      <c r="N874" s="22" t="str">
        <f t="shared" si="27"/>
        <v/>
      </c>
      <c r="O874" s="23" t="str">
        <f>_xlfn.IFNA((VLOOKUP(F874,help!$C$2:$F$12,4,0))*(N874*24),"")</f>
        <v/>
      </c>
      <c r="AP874" s="18">
        <f t="shared" si="28"/>
        <v>0</v>
      </c>
    </row>
    <row r="875" spans="2:42" ht="33" x14ac:dyDescent="0.2">
      <c r="B875" s="14">
        <f>COUNTIFS($E$3:E875,تقرير!$E$4)</f>
        <v>15</v>
      </c>
      <c r="C875" s="48"/>
      <c r="D875" s="49"/>
      <c r="E875" s="54"/>
      <c r="F875" s="50"/>
      <c r="G875" s="51"/>
      <c r="H875" s="51"/>
      <c r="I875" s="52"/>
      <c r="J875" s="52"/>
      <c r="K875" s="27" t="str">
        <f>_xlfn.IFNA(VLOOKUP(E875,الاوردرات!$B$1:$C$600,2,0),"")</f>
        <v/>
      </c>
      <c r="L875" s="63"/>
      <c r="N875" s="22" t="str">
        <f t="shared" si="27"/>
        <v/>
      </c>
      <c r="O875" s="23" t="str">
        <f>_xlfn.IFNA((VLOOKUP(F875,help!$C$2:$F$12,4,0))*(N875*24),"")</f>
        <v/>
      </c>
      <c r="AP875" s="18">
        <f t="shared" si="28"/>
        <v>0</v>
      </c>
    </row>
    <row r="876" spans="2:42" ht="33" x14ac:dyDescent="0.2">
      <c r="B876" s="14">
        <f>COUNTIFS($E$3:E876,تقرير!$E$4)</f>
        <v>15</v>
      </c>
      <c r="C876" s="48"/>
      <c r="D876" s="49"/>
      <c r="E876" s="54"/>
      <c r="F876" s="50"/>
      <c r="G876" s="51"/>
      <c r="H876" s="51"/>
      <c r="I876" s="52"/>
      <c r="J876" s="52"/>
      <c r="K876" s="27" t="str">
        <f>_xlfn.IFNA(VLOOKUP(E876,الاوردرات!$B$1:$C$600,2,0),"")</f>
        <v/>
      </c>
      <c r="L876" s="63"/>
      <c r="N876" s="22" t="str">
        <f t="shared" si="27"/>
        <v/>
      </c>
      <c r="O876" s="23" t="str">
        <f>_xlfn.IFNA((VLOOKUP(F876,help!$C$2:$F$12,4,0))*(N876*24),"")</f>
        <v/>
      </c>
      <c r="AP876" s="18">
        <f t="shared" si="28"/>
        <v>0</v>
      </c>
    </row>
    <row r="877" spans="2:42" ht="33" x14ac:dyDescent="0.2">
      <c r="B877" s="14">
        <f>COUNTIFS($E$3:E877,تقرير!$E$4)</f>
        <v>15</v>
      </c>
      <c r="C877" s="48"/>
      <c r="D877" s="49"/>
      <c r="E877" s="54"/>
      <c r="F877" s="50"/>
      <c r="G877" s="51"/>
      <c r="H877" s="51"/>
      <c r="I877" s="52"/>
      <c r="J877" s="52"/>
      <c r="K877" s="27" t="str">
        <f>_xlfn.IFNA(VLOOKUP(E877,الاوردرات!$B$1:$C$600,2,0),"")</f>
        <v/>
      </c>
      <c r="L877" s="63"/>
      <c r="N877" s="22" t="str">
        <f t="shared" si="27"/>
        <v/>
      </c>
      <c r="O877" s="23" t="str">
        <f>_xlfn.IFNA((VLOOKUP(F877,help!$C$2:$F$12,4,0))*(N877*24),"")</f>
        <v/>
      </c>
      <c r="AP877" s="18">
        <f t="shared" si="28"/>
        <v>0</v>
      </c>
    </row>
    <row r="878" spans="2:42" ht="33" x14ac:dyDescent="0.2">
      <c r="B878" s="14">
        <f>COUNTIFS($E$3:E878,تقرير!$E$4)</f>
        <v>15</v>
      </c>
      <c r="C878" s="48"/>
      <c r="D878" s="49"/>
      <c r="E878" s="54"/>
      <c r="F878" s="50"/>
      <c r="G878" s="51"/>
      <c r="H878" s="51"/>
      <c r="I878" s="52"/>
      <c r="J878" s="52"/>
      <c r="K878" s="27" t="str">
        <f>_xlfn.IFNA(VLOOKUP(E878,الاوردرات!$B$1:$C$600,2,0),"")</f>
        <v/>
      </c>
      <c r="L878" s="63"/>
      <c r="N878" s="22" t="str">
        <f t="shared" si="27"/>
        <v/>
      </c>
      <c r="O878" s="23" t="str">
        <f>_xlfn.IFNA((VLOOKUP(F878,help!$C$2:$F$12,4,0))*(N878*24),"")</f>
        <v/>
      </c>
      <c r="AP878" s="18">
        <f t="shared" si="28"/>
        <v>0</v>
      </c>
    </row>
    <row r="879" spans="2:42" ht="33" x14ac:dyDescent="0.2">
      <c r="B879" s="14">
        <f>COUNTIFS($E$3:E879,تقرير!$E$4)</f>
        <v>15</v>
      </c>
      <c r="C879" s="48"/>
      <c r="D879" s="49"/>
      <c r="E879" s="54"/>
      <c r="F879" s="50"/>
      <c r="G879" s="51"/>
      <c r="H879" s="51"/>
      <c r="I879" s="52"/>
      <c r="J879" s="52"/>
      <c r="K879" s="27" t="str">
        <f>_xlfn.IFNA(VLOOKUP(E879,الاوردرات!$B$1:$C$600,2,0),"")</f>
        <v/>
      </c>
      <c r="L879" s="63"/>
      <c r="N879" s="22" t="str">
        <f t="shared" si="27"/>
        <v/>
      </c>
      <c r="O879" s="23" t="str">
        <f>_xlfn.IFNA((VLOOKUP(F879,help!$C$2:$F$12,4,0))*(N879*24),"")</f>
        <v/>
      </c>
      <c r="AP879" s="18">
        <f t="shared" si="28"/>
        <v>0</v>
      </c>
    </row>
    <row r="880" spans="2:42" ht="33" x14ac:dyDescent="0.2">
      <c r="B880" s="14">
        <f>COUNTIFS($E$3:E880,تقرير!$E$4)</f>
        <v>15</v>
      </c>
      <c r="C880" s="48"/>
      <c r="D880" s="49"/>
      <c r="E880" s="54"/>
      <c r="F880" s="50"/>
      <c r="G880" s="51"/>
      <c r="H880" s="51"/>
      <c r="I880" s="52"/>
      <c r="J880" s="52"/>
      <c r="K880" s="27" t="str">
        <f>_xlfn.IFNA(VLOOKUP(E880,الاوردرات!$B$1:$C$600,2,0),"")</f>
        <v/>
      </c>
      <c r="L880" s="63"/>
      <c r="N880" s="22" t="str">
        <f t="shared" si="27"/>
        <v/>
      </c>
      <c r="O880" s="23" t="str">
        <f>_xlfn.IFNA((VLOOKUP(F880,help!$C$2:$F$12,4,0))*(N880*24),"")</f>
        <v/>
      </c>
      <c r="AP880" s="18">
        <f t="shared" si="28"/>
        <v>0</v>
      </c>
    </row>
    <row r="881" spans="2:42" ht="33" x14ac:dyDescent="0.2">
      <c r="B881" s="14">
        <f>COUNTIFS($E$3:E881,تقرير!$E$4)</f>
        <v>15</v>
      </c>
      <c r="C881" s="48"/>
      <c r="D881" s="49"/>
      <c r="E881" s="54"/>
      <c r="F881" s="50"/>
      <c r="G881" s="51"/>
      <c r="H881" s="51"/>
      <c r="I881" s="52"/>
      <c r="J881" s="52"/>
      <c r="K881" s="27" t="str">
        <f>_xlfn.IFNA(VLOOKUP(E881,الاوردرات!$B$1:$C$600,2,0),"")</f>
        <v/>
      </c>
      <c r="L881" s="63"/>
      <c r="N881" s="22" t="str">
        <f t="shared" si="27"/>
        <v/>
      </c>
      <c r="O881" s="23" t="str">
        <f>_xlfn.IFNA((VLOOKUP(F881,help!$C$2:$F$12,4,0))*(N881*24),"")</f>
        <v/>
      </c>
      <c r="AP881" s="18">
        <f t="shared" si="28"/>
        <v>0</v>
      </c>
    </row>
    <row r="882" spans="2:42" ht="33" x14ac:dyDescent="0.2">
      <c r="B882" s="14">
        <f>COUNTIFS($E$3:E882,تقرير!$E$4)</f>
        <v>15</v>
      </c>
      <c r="C882" s="48"/>
      <c r="D882" s="49"/>
      <c r="E882" s="54"/>
      <c r="F882" s="50"/>
      <c r="G882" s="51"/>
      <c r="H882" s="51"/>
      <c r="I882" s="52"/>
      <c r="J882" s="52"/>
      <c r="K882" s="27" t="str">
        <f>_xlfn.IFNA(VLOOKUP(E882,الاوردرات!$B$1:$C$600,2,0),"")</f>
        <v/>
      </c>
      <c r="L882" s="63"/>
      <c r="N882" s="22" t="str">
        <f t="shared" si="27"/>
        <v/>
      </c>
      <c r="O882" s="23" t="str">
        <f>_xlfn.IFNA((VLOOKUP(F882,help!$C$2:$F$12,4,0))*(N882*24),"")</f>
        <v/>
      </c>
      <c r="AP882" s="18">
        <f t="shared" si="28"/>
        <v>0</v>
      </c>
    </row>
    <row r="883" spans="2:42" ht="33" x14ac:dyDescent="0.2">
      <c r="B883" s="14">
        <f>COUNTIFS($E$3:E883,تقرير!$E$4)</f>
        <v>15</v>
      </c>
      <c r="C883" s="48"/>
      <c r="D883" s="49"/>
      <c r="E883" s="54"/>
      <c r="F883" s="50"/>
      <c r="G883" s="51"/>
      <c r="H883" s="51"/>
      <c r="I883" s="52"/>
      <c r="J883" s="52"/>
      <c r="K883" s="27" t="str">
        <f>_xlfn.IFNA(VLOOKUP(E883,الاوردرات!$B$1:$C$600,2,0),"")</f>
        <v/>
      </c>
      <c r="L883" s="63"/>
      <c r="N883" s="22" t="str">
        <f t="shared" si="27"/>
        <v/>
      </c>
      <c r="O883" s="23" t="str">
        <f>_xlfn.IFNA((VLOOKUP(F883,help!$C$2:$F$12,4,0))*(N883*24),"")</f>
        <v/>
      </c>
      <c r="AP883" s="18">
        <f t="shared" si="28"/>
        <v>0</v>
      </c>
    </row>
    <row r="884" spans="2:42" ht="33" x14ac:dyDescent="0.2">
      <c r="B884" s="14">
        <f>COUNTIFS($E$3:E884,تقرير!$E$4)</f>
        <v>15</v>
      </c>
      <c r="C884" s="48"/>
      <c r="D884" s="49"/>
      <c r="E884" s="54"/>
      <c r="F884" s="50"/>
      <c r="G884" s="51"/>
      <c r="H884" s="51"/>
      <c r="I884" s="52"/>
      <c r="J884" s="52"/>
      <c r="K884" s="27" t="str">
        <f>_xlfn.IFNA(VLOOKUP(E884,الاوردرات!$B$1:$C$600,2,0),"")</f>
        <v/>
      </c>
      <c r="L884" s="63"/>
      <c r="N884" s="22" t="str">
        <f t="shared" si="27"/>
        <v/>
      </c>
      <c r="O884" s="23" t="str">
        <f>_xlfn.IFNA((VLOOKUP(F884,help!$C$2:$F$12,4,0))*(N884*24),"")</f>
        <v/>
      </c>
      <c r="AP884" s="18">
        <f t="shared" si="28"/>
        <v>0</v>
      </c>
    </row>
    <row r="885" spans="2:42" ht="33" x14ac:dyDescent="0.2">
      <c r="B885" s="14">
        <f>COUNTIFS($E$3:E885,تقرير!$E$4)</f>
        <v>15</v>
      </c>
      <c r="C885" s="48"/>
      <c r="D885" s="49"/>
      <c r="E885" s="54"/>
      <c r="F885" s="50"/>
      <c r="G885" s="51"/>
      <c r="H885" s="51"/>
      <c r="I885" s="52"/>
      <c r="J885" s="52"/>
      <c r="K885" s="27" t="str">
        <f>_xlfn.IFNA(VLOOKUP(E885,الاوردرات!$B$1:$C$600,2,0),"")</f>
        <v/>
      </c>
      <c r="L885" s="63"/>
      <c r="N885" s="22" t="str">
        <f t="shared" si="27"/>
        <v/>
      </c>
      <c r="O885" s="23" t="str">
        <f>_xlfn.IFNA((VLOOKUP(F885,help!$C$2:$F$12,4,0))*(N885*24),"")</f>
        <v/>
      </c>
      <c r="AP885" s="18">
        <f t="shared" si="28"/>
        <v>0</v>
      </c>
    </row>
    <row r="886" spans="2:42" ht="33" x14ac:dyDescent="0.2">
      <c r="B886" s="14">
        <f>COUNTIFS($E$3:E886,تقرير!$E$4)</f>
        <v>15</v>
      </c>
      <c r="C886" s="48"/>
      <c r="D886" s="49"/>
      <c r="E886" s="54"/>
      <c r="F886" s="50"/>
      <c r="G886" s="51"/>
      <c r="H886" s="51"/>
      <c r="I886" s="52"/>
      <c r="J886" s="52"/>
      <c r="K886" s="27" t="str">
        <f>_xlfn.IFNA(VLOOKUP(E886,الاوردرات!$B$1:$C$600,2,0),"")</f>
        <v/>
      </c>
      <c r="L886" s="63"/>
      <c r="N886" s="22" t="str">
        <f t="shared" si="27"/>
        <v/>
      </c>
      <c r="O886" s="23" t="str">
        <f>_xlfn.IFNA((VLOOKUP(F886,help!$C$2:$F$12,4,0))*(N886*24),"")</f>
        <v/>
      </c>
      <c r="AP886" s="18">
        <f t="shared" si="28"/>
        <v>0</v>
      </c>
    </row>
    <row r="887" spans="2:42" ht="33" x14ac:dyDescent="0.2">
      <c r="B887" s="14">
        <f>COUNTIFS($E$3:E887,تقرير!$E$4)</f>
        <v>15</v>
      </c>
      <c r="C887" s="48"/>
      <c r="D887" s="49"/>
      <c r="E887" s="54"/>
      <c r="F887" s="50"/>
      <c r="G887" s="51"/>
      <c r="H887" s="51"/>
      <c r="I887" s="52"/>
      <c r="J887" s="52"/>
      <c r="K887" s="27" t="str">
        <f>_xlfn.IFNA(VLOOKUP(E887,الاوردرات!$B$1:$C$600,2,0),"")</f>
        <v/>
      </c>
      <c r="L887" s="63"/>
      <c r="N887" s="22" t="str">
        <f t="shared" ref="N887:N950" si="29">IF(I887&lt;&gt;"",J887-I887,"")</f>
        <v/>
      </c>
      <c r="O887" s="23" t="str">
        <f>_xlfn.IFNA((VLOOKUP(F887,help!$C$2:$F$12,4,0))*(N887*24),"")</f>
        <v/>
      </c>
      <c r="AP887" s="18">
        <f t="shared" si="28"/>
        <v>0</v>
      </c>
    </row>
    <row r="888" spans="2:42" ht="33" x14ac:dyDescent="0.2">
      <c r="B888" s="14">
        <f>COUNTIFS($E$3:E888,تقرير!$E$4)</f>
        <v>15</v>
      </c>
      <c r="C888" s="48"/>
      <c r="D888" s="49"/>
      <c r="E888" s="54"/>
      <c r="F888" s="50"/>
      <c r="G888" s="51"/>
      <c r="H888" s="51"/>
      <c r="I888" s="52"/>
      <c r="J888" s="52"/>
      <c r="K888" s="27" t="str">
        <f>_xlfn.IFNA(VLOOKUP(E888,الاوردرات!$B$1:$C$600,2,0),"")</f>
        <v/>
      </c>
      <c r="L888" s="63"/>
      <c r="N888" s="22" t="str">
        <f t="shared" si="29"/>
        <v/>
      </c>
      <c r="O888" s="23" t="str">
        <f>_xlfn.IFNA((VLOOKUP(F888,help!$C$2:$F$12,4,0))*(N888*24),"")</f>
        <v/>
      </c>
      <c r="AP888" s="18">
        <f t="shared" si="28"/>
        <v>0</v>
      </c>
    </row>
    <row r="889" spans="2:42" ht="33" x14ac:dyDescent="0.2">
      <c r="B889" s="14">
        <f>COUNTIFS($E$3:E889,تقرير!$E$4)</f>
        <v>15</v>
      </c>
      <c r="C889" s="48"/>
      <c r="D889" s="49"/>
      <c r="E889" s="54"/>
      <c r="F889" s="50"/>
      <c r="G889" s="51"/>
      <c r="H889" s="51"/>
      <c r="I889" s="52"/>
      <c r="J889" s="52"/>
      <c r="K889" s="27" t="str">
        <f>_xlfn.IFNA(VLOOKUP(E889,الاوردرات!$B$1:$C$600,2,0),"")</f>
        <v/>
      </c>
      <c r="L889" s="63"/>
      <c r="N889" s="22" t="str">
        <f t="shared" si="29"/>
        <v/>
      </c>
      <c r="O889" s="23" t="str">
        <f>_xlfn.IFNA((VLOOKUP(F889,help!$C$2:$F$12,4,0))*(N889*24),"")</f>
        <v/>
      </c>
      <c r="AP889" s="18">
        <f t="shared" si="28"/>
        <v>0</v>
      </c>
    </row>
    <row r="890" spans="2:42" ht="33" x14ac:dyDescent="0.2">
      <c r="B890" s="14">
        <f>COUNTIFS($E$3:E890,تقرير!$E$4)</f>
        <v>15</v>
      </c>
      <c r="C890" s="48"/>
      <c r="D890" s="49"/>
      <c r="E890" s="54"/>
      <c r="F890" s="50"/>
      <c r="G890" s="51"/>
      <c r="H890" s="51"/>
      <c r="I890" s="52"/>
      <c r="J890" s="52"/>
      <c r="K890" s="27" t="str">
        <f>_xlfn.IFNA(VLOOKUP(E890,الاوردرات!$B$1:$C$600,2,0),"")</f>
        <v/>
      </c>
      <c r="L890" s="63"/>
      <c r="N890" s="22" t="str">
        <f t="shared" si="29"/>
        <v/>
      </c>
      <c r="O890" s="23" t="str">
        <f>_xlfn.IFNA((VLOOKUP(F890,help!$C$2:$F$12,4,0))*(N890*24),"")</f>
        <v/>
      </c>
      <c r="AP890" s="18">
        <f t="shared" si="28"/>
        <v>0</v>
      </c>
    </row>
    <row r="891" spans="2:42" ht="33" x14ac:dyDescent="0.2">
      <c r="B891" s="14">
        <f>COUNTIFS($E$3:E891,تقرير!$E$4)</f>
        <v>15</v>
      </c>
      <c r="C891" s="48"/>
      <c r="D891" s="49"/>
      <c r="E891" s="48"/>
      <c r="F891" s="50"/>
      <c r="G891" s="51"/>
      <c r="H891" s="51"/>
      <c r="I891" s="52"/>
      <c r="J891" s="52"/>
      <c r="K891" s="27" t="str">
        <f>_xlfn.IFNA(VLOOKUP(E891,الاوردرات!$B$1:$C$600,2,0),"")</f>
        <v/>
      </c>
      <c r="L891" s="63"/>
      <c r="N891" s="22" t="str">
        <f t="shared" si="29"/>
        <v/>
      </c>
      <c r="O891" s="23" t="str">
        <f>_xlfn.IFNA((VLOOKUP(F891,help!$C$2:$F$12,4,0))*(N891*24),"")</f>
        <v/>
      </c>
      <c r="AP891" s="18">
        <f t="shared" si="28"/>
        <v>0</v>
      </c>
    </row>
    <row r="892" spans="2:42" ht="33" x14ac:dyDescent="0.2">
      <c r="B892" s="14">
        <f>COUNTIFS($E$3:E892,تقرير!$E$4)</f>
        <v>15</v>
      </c>
      <c r="C892" s="48"/>
      <c r="D892" s="49"/>
      <c r="E892" s="48"/>
      <c r="F892" s="50"/>
      <c r="G892" s="51"/>
      <c r="H892" s="51"/>
      <c r="I892" s="52"/>
      <c r="J892" s="52"/>
      <c r="K892" s="27" t="str">
        <f>_xlfn.IFNA(VLOOKUP(E892,الاوردرات!$B$1:$C$600,2,0),"")</f>
        <v/>
      </c>
      <c r="L892" s="63"/>
      <c r="N892" s="22" t="str">
        <f t="shared" si="29"/>
        <v/>
      </c>
      <c r="O892" s="23" t="str">
        <f>_xlfn.IFNA((VLOOKUP(F892,help!$C$2:$F$12,4,0))*(N892*24),"")</f>
        <v/>
      </c>
      <c r="AP892" s="18">
        <f t="shared" si="28"/>
        <v>0</v>
      </c>
    </row>
    <row r="893" spans="2:42" ht="33" x14ac:dyDescent="0.2">
      <c r="B893" s="14">
        <f>COUNTIFS($E$3:E893,تقرير!$E$4)</f>
        <v>15</v>
      </c>
      <c r="C893" s="48"/>
      <c r="D893" s="49"/>
      <c r="E893" s="48"/>
      <c r="F893" s="50"/>
      <c r="G893" s="51"/>
      <c r="H893" s="51"/>
      <c r="I893" s="52"/>
      <c r="J893" s="52"/>
      <c r="K893" s="27" t="str">
        <f>_xlfn.IFNA(VLOOKUP(E893,الاوردرات!$B$1:$C$600,2,0),"")</f>
        <v/>
      </c>
      <c r="L893" s="63"/>
      <c r="N893" s="22" t="str">
        <f t="shared" si="29"/>
        <v/>
      </c>
      <c r="O893" s="23" t="str">
        <f>_xlfn.IFNA((VLOOKUP(F893,help!$C$2:$F$12,4,0))*(N893*24),"")</f>
        <v/>
      </c>
      <c r="AP893" s="18">
        <f t="shared" si="28"/>
        <v>0</v>
      </c>
    </row>
    <row r="894" spans="2:42" ht="33" x14ac:dyDescent="0.2">
      <c r="B894" s="14">
        <f>COUNTIFS($E$3:E894,تقرير!$E$4)</f>
        <v>15</v>
      </c>
      <c r="C894" s="48"/>
      <c r="D894" s="49"/>
      <c r="E894" s="48"/>
      <c r="F894" s="50"/>
      <c r="G894" s="51"/>
      <c r="H894" s="51"/>
      <c r="I894" s="52"/>
      <c r="J894" s="52"/>
      <c r="K894" s="27" t="str">
        <f>_xlfn.IFNA(VLOOKUP(E894,الاوردرات!$B$1:$C$600,2,0),"")</f>
        <v/>
      </c>
      <c r="L894" s="63"/>
      <c r="N894" s="22" t="str">
        <f t="shared" si="29"/>
        <v/>
      </c>
      <c r="O894" s="23" t="str">
        <f>_xlfn.IFNA((VLOOKUP(F894,help!$C$2:$F$12,4,0))*(N894*24),"")</f>
        <v/>
      </c>
      <c r="AP894" s="18">
        <f t="shared" si="28"/>
        <v>0</v>
      </c>
    </row>
    <row r="895" spans="2:42" ht="33" x14ac:dyDescent="0.2">
      <c r="B895" s="14">
        <f>COUNTIFS($E$3:E895,تقرير!$E$4)</f>
        <v>15</v>
      </c>
      <c r="C895" s="48"/>
      <c r="D895" s="49"/>
      <c r="E895" s="48"/>
      <c r="F895" s="50"/>
      <c r="G895" s="51"/>
      <c r="H895" s="51"/>
      <c r="I895" s="52"/>
      <c r="J895" s="52"/>
      <c r="K895" s="27" t="str">
        <f>_xlfn.IFNA(VLOOKUP(E895,الاوردرات!$B$1:$C$600,2,0),"")</f>
        <v/>
      </c>
      <c r="L895" s="63"/>
      <c r="N895" s="22" t="str">
        <f t="shared" si="29"/>
        <v/>
      </c>
      <c r="O895" s="23" t="str">
        <f>_xlfn.IFNA((VLOOKUP(F895,help!$C$2:$F$12,4,0))*(N895*24),"")</f>
        <v/>
      </c>
      <c r="AP895" s="18">
        <f t="shared" si="28"/>
        <v>0</v>
      </c>
    </row>
    <row r="896" spans="2:42" ht="33" x14ac:dyDescent="0.2">
      <c r="B896" s="14">
        <f>COUNTIFS($E$3:E896,تقرير!$E$4)</f>
        <v>15</v>
      </c>
      <c r="C896" s="48"/>
      <c r="D896" s="49"/>
      <c r="E896" s="48"/>
      <c r="F896" s="50"/>
      <c r="G896" s="51"/>
      <c r="H896" s="51"/>
      <c r="I896" s="52"/>
      <c r="J896" s="52"/>
      <c r="K896" s="27" t="str">
        <f>_xlfn.IFNA(VLOOKUP(E896,الاوردرات!$B$1:$C$600,2,0),"")</f>
        <v/>
      </c>
      <c r="L896" s="63"/>
      <c r="N896" s="22" t="str">
        <f t="shared" si="29"/>
        <v/>
      </c>
      <c r="O896" s="23" t="str">
        <f>_xlfn.IFNA((VLOOKUP(F896,help!$C$2:$F$12,4,0))*(N896*24),"")</f>
        <v/>
      </c>
      <c r="AP896" s="18">
        <f t="shared" si="28"/>
        <v>0</v>
      </c>
    </row>
    <row r="897" spans="2:42" ht="33" x14ac:dyDescent="0.2">
      <c r="B897" s="14">
        <f>COUNTIFS($E$3:E897,تقرير!$E$4)</f>
        <v>15</v>
      </c>
      <c r="C897" s="48"/>
      <c r="D897" s="49"/>
      <c r="E897" s="48"/>
      <c r="F897" s="50"/>
      <c r="G897" s="51"/>
      <c r="H897" s="51"/>
      <c r="I897" s="52"/>
      <c r="J897" s="52"/>
      <c r="K897" s="27" t="str">
        <f>_xlfn.IFNA(VLOOKUP(E897,الاوردرات!$B$1:$C$600,2,0),"")</f>
        <v/>
      </c>
      <c r="L897" s="63"/>
      <c r="N897" s="22" t="str">
        <f t="shared" si="29"/>
        <v/>
      </c>
      <c r="O897" s="23" t="str">
        <f>_xlfn.IFNA((VLOOKUP(F897,help!$C$2:$F$12,4,0))*(N897*24),"")</f>
        <v/>
      </c>
      <c r="AP897" s="18">
        <f t="shared" si="28"/>
        <v>0</v>
      </c>
    </row>
    <row r="898" spans="2:42" ht="33" x14ac:dyDescent="0.2">
      <c r="B898" s="14">
        <f>COUNTIFS($E$3:E898,تقرير!$E$4)</f>
        <v>15</v>
      </c>
      <c r="C898" s="48"/>
      <c r="D898" s="49"/>
      <c r="E898" s="48"/>
      <c r="F898" s="50"/>
      <c r="G898" s="51"/>
      <c r="H898" s="51"/>
      <c r="I898" s="52"/>
      <c r="J898" s="52"/>
      <c r="K898" s="27" t="str">
        <f>_xlfn.IFNA(VLOOKUP(E898,الاوردرات!$B$1:$C$600,2,0),"")</f>
        <v/>
      </c>
      <c r="L898" s="63"/>
      <c r="N898" s="22" t="str">
        <f t="shared" si="29"/>
        <v/>
      </c>
      <c r="O898" s="23" t="str">
        <f>_xlfn.IFNA((VLOOKUP(F898,help!$C$2:$F$12,4,0))*(N898*24),"")</f>
        <v/>
      </c>
      <c r="AP898" s="18">
        <f t="shared" si="28"/>
        <v>0</v>
      </c>
    </row>
    <row r="899" spans="2:42" ht="33" x14ac:dyDescent="0.2">
      <c r="B899" s="14">
        <f>COUNTIFS($E$3:E899,تقرير!$E$4)</f>
        <v>15</v>
      </c>
      <c r="C899" s="48"/>
      <c r="D899" s="49"/>
      <c r="E899" s="48"/>
      <c r="F899" s="50"/>
      <c r="G899" s="51"/>
      <c r="H899" s="51"/>
      <c r="I899" s="52"/>
      <c r="J899" s="52"/>
      <c r="K899" s="27" t="str">
        <f>_xlfn.IFNA(VLOOKUP(E899,الاوردرات!$B$1:$C$600,2,0),"")</f>
        <v/>
      </c>
      <c r="L899" s="63"/>
      <c r="N899" s="22" t="str">
        <f t="shared" si="29"/>
        <v/>
      </c>
      <c r="O899" s="23" t="str">
        <f>_xlfn.IFNA((VLOOKUP(F899,help!$C$2:$F$12,4,0))*(N899*24),"")</f>
        <v/>
      </c>
      <c r="AP899" s="18">
        <f t="shared" si="28"/>
        <v>0</v>
      </c>
    </row>
    <row r="900" spans="2:42" ht="33" x14ac:dyDescent="0.2">
      <c r="B900" s="14">
        <f>COUNTIFS($E$3:E900,تقرير!$E$4)</f>
        <v>15</v>
      </c>
      <c r="C900" s="48"/>
      <c r="D900" s="49"/>
      <c r="E900" s="48"/>
      <c r="F900" s="50"/>
      <c r="G900" s="51"/>
      <c r="H900" s="51"/>
      <c r="I900" s="52"/>
      <c r="J900" s="52"/>
      <c r="K900" s="27" t="str">
        <f>_xlfn.IFNA(VLOOKUP(E900,الاوردرات!$B$1:$C$600,2,0),"")</f>
        <v/>
      </c>
      <c r="L900" s="63"/>
      <c r="N900" s="22" t="str">
        <f t="shared" si="29"/>
        <v/>
      </c>
      <c r="O900" s="23" t="str">
        <f>_xlfn.IFNA((VLOOKUP(F900,help!$C$2:$F$12,4,0))*(N900*24),"")</f>
        <v/>
      </c>
      <c r="AP900" s="18">
        <f t="shared" ref="AP900:AP963" si="30">D900</f>
        <v>0</v>
      </c>
    </row>
    <row r="901" spans="2:42" ht="33" x14ac:dyDescent="0.2">
      <c r="B901" s="14">
        <f>COUNTIFS($E$3:E901,تقرير!$E$4)</f>
        <v>15</v>
      </c>
      <c r="C901" s="48"/>
      <c r="D901" s="49"/>
      <c r="E901" s="48"/>
      <c r="F901" s="50"/>
      <c r="G901" s="51"/>
      <c r="H901" s="51"/>
      <c r="I901" s="52"/>
      <c r="J901" s="52"/>
      <c r="K901" s="27" t="str">
        <f>_xlfn.IFNA(VLOOKUP(E901,الاوردرات!$B$1:$C$600,2,0),"")</f>
        <v/>
      </c>
      <c r="L901" s="63"/>
      <c r="N901" s="22" t="str">
        <f t="shared" si="29"/>
        <v/>
      </c>
      <c r="O901" s="23" t="str">
        <f>_xlfn.IFNA((VLOOKUP(F901,help!$C$2:$F$12,4,0))*(N901*24),"")</f>
        <v/>
      </c>
      <c r="AP901" s="18">
        <f t="shared" si="30"/>
        <v>0</v>
      </c>
    </row>
    <row r="902" spans="2:42" ht="33" x14ac:dyDescent="0.2">
      <c r="B902" s="14">
        <f>COUNTIFS($E$3:E902,تقرير!$E$4)</f>
        <v>15</v>
      </c>
      <c r="C902" s="48"/>
      <c r="D902" s="49"/>
      <c r="E902" s="48"/>
      <c r="F902" s="50"/>
      <c r="G902" s="51"/>
      <c r="H902" s="51"/>
      <c r="I902" s="52"/>
      <c r="J902" s="52"/>
      <c r="K902" s="27" t="str">
        <f>_xlfn.IFNA(VLOOKUP(E902,الاوردرات!$B$1:$C$600,2,0),"")</f>
        <v/>
      </c>
      <c r="L902" s="63"/>
      <c r="N902" s="22" t="str">
        <f t="shared" si="29"/>
        <v/>
      </c>
      <c r="O902" s="23" t="str">
        <f>_xlfn.IFNA((VLOOKUP(F902,help!$C$2:$F$12,4,0))*(N902*24),"")</f>
        <v/>
      </c>
      <c r="AP902" s="18">
        <f t="shared" si="30"/>
        <v>0</v>
      </c>
    </row>
    <row r="903" spans="2:42" ht="33" x14ac:dyDescent="0.2">
      <c r="B903" s="14">
        <f>COUNTIFS($E$3:E903,تقرير!$E$4)</f>
        <v>15</v>
      </c>
      <c r="C903" s="48"/>
      <c r="D903" s="49"/>
      <c r="E903" s="48"/>
      <c r="F903" s="50"/>
      <c r="G903" s="51"/>
      <c r="H903" s="51"/>
      <c r="I903" s="52"/>
      <c r="J903" s="52"/>
      <c r="K903" s="27" t="str">
        <f>_xlfn.IFNA(VLOOKUP(E903,الاوردرات!$B$1:$C$600,2,0),"")</f>
        <v/>
      </c>
      <c r="L903" s="63"/>
      <c r="N903" s="22" t="str">
        <f t="shared" si="29"/>
        <v/>
      </c>
      <c r="O903" s="23" t="str">
        <f>_xlfn.IFNA((VLOOKUP(F903,help!$C$2:$F$12,4,0))*(N903*24),"")</f>
        <v/>
      </c>
      <c r="AP903" s="18">
        <f t="shared" si="30"/>
        <v>0</v>
      </c>
    </row>
    <row r="904" spans="2:42" ht="33" x14ac:dyDescent="0.2">
      <c r="B904" s="14">
        <f>COUNTIFS($E$3:E904,تقرير!$E$4)</f>
        <v>15</v>
      </c>
      <c r="C904" s="48"/>
      <c r="D904" s="49"/>
      <c r="E904" s="48"/>
      <c r="F904" s="50"/>
      <c r="G904" s="51"/>
      <c r="H904" s="51"/>
      <c r="I904" s="52"/>
      <c r="J904" s="52"/>
      <c r="K904" s="27" t="str">
        <f>_xlfn.IFNA(VLOOKUP(E904,الاوردرات!$B$1:$C$600,2,0),"")</f>
        <v/>
      </c>
      <c r="L904" s="63"/>
      <c r="N904" s="22" t="str">
        <f t="shared" si="29"/>
        <v/>
      </c>
      <c r="O904" s="23" t="str">
        <f>_xlfn.IFNA((VLOOKUP(F904,help!$C$2:$F$12,4,0))*(N904*24),"")</f>
        <v/>
      </c>
      <c r="AP904" s="18">
        <f t="shared" si="30"/>
        <v>0</v>
      </c>
    </row>
    <row r="905" spans="2:42" ht="33" x14ac:dyDescent="0.2">
      <c r="B905" s="14">
        <f>COUNTIFS($E$3:E905,تقرير!$E$4)</f>
        <v>15</v>
      </c>
      <c r="C905" s="48"/>
      <c r="D905" s="49"/>
      <c r="E905" s="48"/>
      <c r="F905" s="50"/>
      <c r="G905" s="51"/>
      <c r="H905" s="51"/>
      <c r="I905" s="52"/>
      <c r="J905" s="52"/>
      <c r="K905" s="27" t="str">
        <f>_xlfn.IFNA(VLOOKUP(E905,الاوردرات!$B$1:$C$600,2,0),"")</f>
        <v/>
      </c>
      <c r="L905" s="63"/>
      <c r="N905" s="22" t="str">
        <f t="shared" si="29"/>
        <v/>
      </c>
      <c r="O905" s="23" t="str">
        <f>_xlfn.IFNA((VLOOKUP(F905,help!$C$2:$F$12,4,0))*(N905*24),"")</f>
        <v/>
      </c>
      <c r="AP905" s="18">
        <f t="shared" si="30"/>
        <v>0</v>
      </c>
    </row>
    <row r="906" spans="2:42" ht="33" x14ac:dyDescent="0.2">
      <c r="B906" s="14">
        <f>COUNTIFS($E$3:E906,تقرير!$E$4)</f>
        <v>15</v>
      </c>
      <c r="C906" s="48"/>
      <c r="D906" s="49"/>
      <c r="E906" s="48"/>
      <c r="F906" s="50"/>
      <c r="G906" s="51"/>
      <c r="H906" s="51"/>
      <c r="I906" s="52"/>
      <c r="J906" s="52"/>
      <c r="K906" s="27" t="str">
        <f>_xlfn.IFNA(VLOOKUP(E906,الاوردرات!$B$1:$C$600,2,0),"")</f>
        <v/>
      </c>
      <c r="L906" s="63"/>
      <c r="N906" s="22" t="str">
        <f t="shared" si="29"/>
        <v/>
      </c>
      <c r="O906" s="23" t="str">
        <f>_xlfn.IFNA((VLOOKUP(F906,help!$C$2:$F$12,4,0))*(N906*24),"")</f>
        <v/>
      </c>
      <c r="AP906" s="18">
        <f t="shared" si="30"/>
        <v>0</v>
      </c>
    </row>
    <row r="907" spans="2:42" ht="33" x14ac:dyDescent="0.2">
      <c r="B907" s="14">
        <f>COUNTIFS($E$3:E907,تقرير!$E$4)</f>
        <v>15</v>
      </c>
      <c r="C907" s="48"/>
      <c r="D907" s="49"/>
      <c r="E907" s="48"/>
      <c r="F907" s="50"/>
      <c r="G907" s="51"/>
      <c r="H907" s="51"/>
      <c r="I907" s="52"/>
      <c r="J907" s="52"/>
      <c r="K907" s="27" t="str">
        <f>_xlfn.IFNA(VLOOKUP(E907,الاوردرات!$B$1:$C$600,2,0),"")</f>
        <v/>
      </c>
      <c r="L907" s="63"/>
      <c r="N907" s="22" t="str">
        <f t="shared" si="29"/>
        <v/>
      </c>
      <c r="O907" s="23" t="str">
        <f>_xlfn.IFNA((VLOOKUP(F907,help!$C$2:$F$12,4,0))*(N907*24),"")</f>
        <v/>
      </c>
      <c r="AP907" s="18">
        <f t="shared" si="30"/>
        <v>0</v>
      </c>
    </row>
    <row r="908" spans="2:42" ht="33" x14ac:dyDescent="0.2">
      <c r="B908" s="14">
        <f>COUNTIFS($E$3:E908,تقرير!$E$4)</f>
        <v>15</v>
      </c>
      <c r="C908" s="48"/>
      <c r="D908" s="49"/>
      <c r="E908" s="48"/>
      <c r="F908" s="50"/>
      <c r="G908" s="51"/>
      <c r="H908" s="51"/>
      <c r="I908" s="52"/>
      <c r="J908" s="52"/>
      <c r="K908" s="27" t="str">
        <f>_xlfn.IFNA(VLOOKUP(E908,الاوردرات!$B$1:$C$600,2,0),"")</f>
        <v/>
      </c>
      <c r="L908" s="63"/>
      <c r="N908" s="22" t="str">
        <f t="shared" si="29"/>
        <v/>
      </c>
      <c r="O908" s="23" t="str">
        <f>_xlfn.IFNA((VLOOKUP(F908,help!$C$2:$F$12,4,0))*(N908*24),"")</f>
        <v/>
      </c>
      <c r="AP908" s="18">
        <f t="shared" si="30"/>
        <v>0</v>
      </c>
    </row>
    <row r="909" spans="2:42" ht="33" x14ac:dyDescent="0.2">
      <c r="B909" s="14">
        <f>COUNTIFS($E$3:E909,تقرير!$E$4)</f>
        <v>15</v>
      </c>
      <c r="C909" s="48"/>
      <c r="D909" s="49"/>
      <c r="E909" s="48"/>
      <c r="F909" s="50"/>
      <c r="G909" s="51"/>
      <c r="H909" s="51"/>
      <c r="I909" s="52"/>
      <c r="J909" s="52"/>
      <c r="K909" s="27" t="str">
        <f>_xlfn.IFNA(VLOOKUP(E909,الاوردرات!$B$1:$C$600,2,0),"")</f>
        <v/>
      </c>
      <c r="L909" s="63"/>
      <c r="N909" s="22" t="str">
        <f t="shared" si="29"/>
        <v/>
      </c>
      <c r="O909" s="23" t="str">
        <f>_xlfn.IFNA((VLOOKUP(F909,help!$C$2:$F$12,4,0))*(N909*24),"")</f>
        <v/>
      </c>
      <c r="AP909" s="18">
        <f t="shared" si="30"/>
        <v>0</v>
      </c>
    </row>
    <row r="910" spans="2:42" ht="33" x14ac:dyDescent="0.2">
      <c r="B910" s="14">
        <f>COUNTIFS($E$3:E910,تقرير!$E$4)</f>
        <v>15</v>
      </c>
      <c r="C910" s="48"/>
      <c r="D910" s="49"/>
      <c r="E910" s="48"/>
      <c r="F910" s="50"/>
      <c r="G910" s="51"/>
      <c r="H910" s="51"/>
      <c r="I910" s="52"/>
      <c r="J910" s="52"/>
      <c r="K910" s="27" t="str">
        <f>_xlfn.IFNA(VLOOKUP(E910,الاوردرات!$B$1:$C$600,2,0),"")</f>
        <v/>
      </c>
      <c r="L910" s="63"/>
      <c r="N910" s="22" t="str">
        <f t="shared" si="29"/>
        <v/>
      </c>
      <c r="O910" s="23" t="str">
        <f>_xlfn.IFNA((VLOOKUP(F910,help!$C$2:$F$12,4,0))*(N910*24),"")</f>
        <v/>
      </c>
      <c r="AP910" s="18">
        <f t="shared" si="30"/>
        <v>0</v>
      </c>
    </row>
    <row r="911" spans="2:42" ht="33" x14ac:dyDescent="0.2">
      <c r="B911" s="14">
        <f>COUNTIFS($E$3:E911,تقرير!$E$4)</f>
        <v>15</v>
      </c>
      <c r="C911" s="48"/>
      <c r="D911" s="49"/>
      <c r="E911" s="48"/>
      <c r="F911" s="50"/>
      <c r="G911" s="51"/>
      <c r="H911" s="51"/>
      <c r="I911" s="52"/>
      <c r="J911" s="52"/>
      <c r="K911" s="27" t="str">
        <f>_xlfn.IFNA(VLOOKUP(E911,الاوردرات!$B$1:$C$600,2,0),"")</f>
        <v/>
      </c>
      <c r="L911" s="63"/>
      <c r="N911" s="22" t="str">
        <f t="shared" si="29"/>
        <v/>
      </c>
      <c r="O911" s="23" t="str">
        <f>_xlfn.IFNA((VLOOKUP(F911,help!$C$2:$F$12,4,0))*(N911*24),"")</f>
        <v/>
      </c>
      <c r="AP911" s="18">
        <f t="shared" si="30"/>
        <v>0</v>
      </c>
    </row>
    <row r="912" spans="2:42" ht="33" x14ac:dyDescent="0.2">
      <c r="B912" s="14">
        <f>COUNTIFS($E$3:E912,تقرير!$E$4)</f>
        <v>15</v>
      </c>
      <c r="C912" s="48"/>
      <c r="D912" s="49"/>
      <c r="E912" s="48"/>
      <c r="F912" s="50"/>
      <c r="G912" s="51"/>
      <c r="H912" s="51"/>
      <c r="I912" s="52"/>
      <c r="J912" s="52"/>
      <c r="K912" s="27" t="str">
        <f>_xlfn.IFNA(VLOOKUP(E912,الاوردرات!$B$1:$C$600,2,0),"")</f>
        <v/>
      </c>
      <c r="L912" s="63"/>
      <c r="N912" s="22" t="str">
        <f t="shared" si="29"/>
        <v/>
      </c>
      <c r="O912" s="23" t="str">
        <f>_xlfn.IFNA((VLOOKUP(F912,help!$C$2:$F$12,4,0))*(N912*24),"")</f>
        <v/>
      </c>
      <c r="AP912" s="18">
        <f t="shared" si="30"/>
        <v>0</v>
      </c>
    </row>
    <row r="913" spans="2:42" ht="33" x14ac:dyDescent="0.2">
      <c r="B913" s="14">
        <f>COUNTIFS($E$3:E913,تقرير!$E$4)</f>
        <v>15</v>
      </c>
      <c r="C913" s="48"/>
      <c r="D913" s="49"/>
      <c r="E913" s="48"/>
      <c r="F913" s="50"/>
      <c r="G913" s="51"/>
      <c r="H913" s="51"/>
      <c r="I913" s="52"/>
      <c r="J913" s="52"/>
      <c r="K913" s="27" t="str">
        <f>_xlfn.IFNA(VLOOKUP(E913,الاوردرات!$B$1:$C$600,2,0),"")</f>
        <v/>
      </c>
      <c r="L913" s="63"/>
      <c r="N913" s="22" t="str">
        <f t="shared" si="29"/>
        <v/>
      </c>
      <c r="O913" s="23" t="str">
        <f>_xlfn.IFNA((VLOOKUP(F913,help!$C$2:$F$12,4,0))*(N913*24),"")</f>
        <v/>
      </c>
      <c r="AP913" s="18">
        <f t="shared" si="30"/>
        <v>0</v>
      </c>
    </row>
    <row r="914" spans="2:42" ht="33" x14ac:dyDescent="0.2">
      <c r="B914" s="14">
        <f>COUNTIFS($E$3:E914,تقرير!$E$4)</f>
        <v>15</v>
      </c>
      <c r="C914" s="48"/>
      <c r="D914" s="49"/>
      <c r="E914" s="48"/>
      <c r="F914" s="50"/>
      <c r="G914" s="51"/>
      <c r="H914" s="51"/>
      <c r="I914" s="52"/>
      <c r="J914" s="52"/>
      <c r="K914" s="27" t="str">
        <f>_xlfn.IFNA(VLOOKUP(E914,الاوردرات!$B$1:$C$600,2,0),"")</f>
        <v/>
      </c>
      <c r="L914" s="63"/>
      <c r="N914" s="22" t="str">
        <f t="shared" si="29"/>
        <v/>
      </c>
      <c r="O914" s="23" t="str">
        <f>_xlfn.IFNA((VLOOKUP(F914,help!$C$2:$F$12,4,0))*(N914*24),"")</f>
        <v/>
      </c>
      <c r="AP914" s="18">
        <f t="shared" si="30"/>
        <v>0</v>
      </c>
    </row>
    <row r="915" spans="2:42" ht="33" x14ac:dyDescent="0.2">
      <c r="B915" s="14">
        <f>COUNTIFS($E$3:E915,تقرير!$E$4)</f>
        <v>15</v>
      </c>
      <c r="C915" s="48"/>
      <c r="D915" s="49"/>
      <c r="E915" s="48"/>
      <c r="F915" s="50"/>
      <c r="G915" s="51"/>
      <c r="H915" s="51"/>
      <c r="I915" s="52"/>
      <c r="J915" s="52"/>
      <c r="K915" s="27" t="str">
        <f>_xlfn.IFNA(VLOOKUP(E915,الاوردرات!$B$1:$C$600,2,0),"")</f>
        <v/>
      </c>
      <c r="L915" s="63"/>
      <c r="N915" s="22" t="str">
        <f t="shared" si="29"/>
        <v/>
      </c>
      <c r="O915" s="23" t="str">
        <f>_xlfn.IFNA((VLOOKUP(F915,help!$C$2:$F$12,4,0))*(N915*24),"")</f>
        <v/>
      </c>
      <c r="AP915" s="18">
        <f t="shared" si="30"/>
        <v>0</v>
      </c>
    </row>
    <row r="916" spans="2:42" ht="33" x14ac:dyDescent="0.2">
      <c r="B916" s="14">
        <f>COUNTIFS($E$3:E916,تقرير!$E$4)</f>
        <v>15</v>
      </c>
      <c r="C916" s="48"/>
      <c r="D916" s="49"/>
      <c r="E916" s="48"/>
      <c r="F916" s="50"/>
      <c r="G916" s="51"/>
      <c r="H916" s="51"/>
      <c r="I916" s="52"/>
      <c r="J916" s="52"/>
      <c r="K916" s="27" t="str">
        <f>_xlfn.IFNA(VLOOKUP(E916,الاوردرات!$B$1:$C$600,2,0),"")</f>
        <v/>
      </c>
      <c r="L916" s="63"/>
      <c r="N916" s="22" t="str">
        <f t="shared" si="29"/>
        <v/>
      </c>
      <c r="O916" s="23" t="str">
        <f>_xlfn.IFNA((VLOOKUP(F916,help!$C$2:$F$12,4,0))*(N916*24),"")</f>
        <v/>
      </c>
      <c r="AP916" s="18">
        <f t="shared" si="30"/>
        <v>0</v>
      </c>
    </row>
    <row r="917" spans="2:42" ht="33" x14ac:dyDescent="0.2">
      <c r="B917" s="14">
        <f>COUNTIFS($E$3:E917,تقرير!$E$4)</f>
        <v>15</v>
      </c>
      <c r="C917" s="48"/>
      <c r="D917" s="49"/>
      <c r="E917" s="48"/>
      <c r="F917" s="50"/>
      <c r="G917" s="51"/>
      <c r="H917" s="51"/>
      <c r="I917" s="52"/>
      <c r="J917" s="52"/>
      <c r="K917" s="27" t="str">
        <f>_xlfn.IFNA(VLOOKUP(E917,الاوردرات!$B$1:$C$600,2,0),"")</f>
        <v/>
      </c>
      <c r="L917" s="63"/>
      <c r="N917" s="22" t="str">
        <f t="shared" si="29"/>
        <v/>
      </c>
      <c r="O917" s="23" t="str">
        <f>_xlfn.IFNA((VLOOKUP(F917,help!$C$2:$F$12,4,0))*(N917*24),"")</f>
        <v/>
      </c>
      <c r="AP917" s="18">
        <f t="shared" si="30"/>
        <v>0</v>
      </c>
    </row>
    <row r="918" spans="2:42" ht="33" x14ac:dyDescent="0.2">
      <c r="B918" s="14">
        <f>COUNTIFS($E$3:E918,تقرير!$E$4)</f>
        <v>15</v>
      </c>
      <c r="C918" s="48"/>
      <c r="D918" s="49"/>
      <c r="E918" s="48"/>
      <c r="F918" s="50"/>
      <c r="G918" s="51"/>
      <c r="H918" s="51"/>
      <c r="I918" s="52"/>
      <c r="J918" s="52"/>
      <c r="K918" s="27" t="str">
        <f>_xlfn.IFNA(VLOOKUP(E918,الاوردرات!$B$1:$C$600,2,0),"")</f>
        <v/>
      </c>
      <c r="L918" s="63"/>
      <c r="N918" s="22" t="str">
        <f t="shared" si="29"/>
        <v/>
      </c>
      <c r="O918" s="23" t="str">
        <f>_xlfn.IFNA((VLOOKUP(F918,help!$C$2:$F$12,4,0))*(N918*24),"")</f>
        <v/>
      </c>
      <c r="AP918" s="18">
        <f t="shared" si="30"/>
        <v>0</v>
      </c>
    </row>
    <row r="919" spans="2:42" ht="33" x14ac:dyDescent="0.2">
      <c r="B919" s="14">
        <f>COUNTIFS($E$3:E919,تقرير!$E$4)</f>
        <v>15</v>
      </c>
      <c r="C919" s="48"/>
      <c r="D919" s="49"/>
      <c r="E919" s="48"/>
      <c r="F919" s="50"/>
      <c r="G919" s="51"/>
      <c r="H919" s="51"/>
      <c r="I919" s="52"/>
      <c r="J919" s="52"/>
      <c r="K919" s="27" t="str">
        <f>_xlfn.IFNA(VLOOKUP(E919,الاوردرات!$B$1:$C$600,2,0),"")</f>
        <v/>
      </c>
      <c r="L919" s="63"/>
      <c r="N919" s="22" t="str">
        <f t="shared" si="29"/>
        <v/>
      </c>
      <c r="O919" s="23" t="str">
        <f>_xlfn.IFNA((VLOOKUP(F919,help!$C$2:$F$12,4,0))*(N919*24),"")</f>
        <v/>
      </c>
      <c r="AP919" s="18">
        <f t="shared" si="30"/>
        <v>0</v>
      </c>
    </row>
    <row r="920" spans="2:42" ht="33" x14ac:dyDescent="0.2">
      <c r="B920" s="14">
        <f>COUNTIFS($E$3:E920,تقرير!$E$4)</f>
        <v>15</v>
      </c>
      <c r="C920" s="48"/>
      <c r="D920" s="49"/>
      <c r="E920" s="48"/>
      <c r="F920" s="50"/>
      <c r="G920" s="51"/>
      <c r="H920" s="51"/>
      <c r="I920" s="52"/>
      <c r="J920" s="52"/>
      <c r="K920" s="27" t="str">
        <f>_xlfn.IFNA(VLOOKUP(E920,الاوردرات!$B$1:$C$600,2,0),"")</f>
        <v/>
      </c>
      <c r="L920" s="63"/>
      <c r="N920" s="22" t="str">
        <f t="shared" si="29"/>
        <v/>
      </c>
      <c r="O920" s="23" t="str">
        <f>_xlfn.IFNA((VLOOKUP(F920,help!$C$2:$F$12,4,0))*(N920*24),"")</f>
        <v/>
      </c>
      <c r="AP920" s="18">
        <f t="shared" si="30"/>
        <v>0</v>
      </c>
    </row>
    <row r="921" spans="2:42" ht="33" x14ac:dyDescent="0.2">
      <c r="B921" s="14">
        <f>COUNTIFS($E$3:E921,تقرير!$E$4)</f>
        <v>15</v>
      </c>
      <c r="C921" s="48"/>
      <c r="D921" s="49"/>
      <c r="E921" s="48"/>
      <c r="F921" s="50"/>
      <c r="G921" s="51"/>
      <c r="H921" s="51"/>
      <c r="I921" s="52"/>
      <c r="J921" s="52"/>
      <c r="K921" s="27" t="str">
        <f>_xlfn.IFNA(VLOOKUP(E921,الاوردرات!$B$1:$C$600,2,0),"")</f>
        <v/>
      </c>
      <c r="L921" s="63"/>
      <c r="N921" s="22" t="str">
        <f t="shared" si="29"/>
        <v/>
      </c>
      <c r="O921" s="23" t="str">
        <f>_xlfn.IFNA((VLOOKUP(F921,help!$C$2:$F$12,4,0))*(N921*24),"")</f>
        <v/>
      </c>
      <c r="AP921" s="18">
        <f t="shared" si="30"/>
        <v>0</v>
      </c>
    </row>
    <row r="922" spans="2:42" ht="33" x14ac:dyDescent="0.2">
      <c r="B922" s="14">
        <f>COUNTIFS($E$3:E922,تقرير!$E$4)</f>
        <v>15</v>
      </c>
      <c r="C922" s="48"/>
      <c r="D922" s="49"/>
      <c r="E922" s="48"/>
      <c r="F922" s="50"/>
      <c r="G922" s="51"/>
      <c r="H922" s="51"/>
      <c r="I922" s="52"/>
      <c r="J922" s="52"/>
      <c r="K922" s="27" t="str">
        <f>_xlfn.IFNA(VLOOKUP(E922,الاوردرات!$B$1:$C$600,2,0),"")</f>
        <v/>
      </c>
      <c r="L922" s="63"/>
      <c r="N922" s="22" t="str">
        <f t="shared" si="29"/>
        <v/>
      </c>
      <c r="O922" s="23" t="str">
        <f>_xlfn.IFNA((VLOOKUP(F922,help!$C$2:$F$12,4,0))*(N922*24),"")</f>
        <v/>
      </c>
      <c r="AP922" s="18">
        <f t="shared" si="30"/>
        <v>0</v>
      </c>
    </row>
    <row r="923" spans="2:42" ht="33" x14ac:dyDescent="0.2">
      <c r="B923" s="14">
        <f>COUNTIFS($E$3:E923,تقرير!$E$4)</f>
        <v>15</v>
      </c>
      <c r="C923" s="48"/>
      <c r="D923" s="49"/>
      <c r="E923" s="48"/>
      <c r="F923" s="50"/>
      <c r="G923" s="51"/>
      <c r="H923" s="51"/>
      <c r="I923" s="52"/>
      <c r="J923" s="52"/>
      <c r="K923" s="27" t="str">
        <f>_xlfn.IFNA(VLOOKUP(E923,الاوردرات!$B$1:$C$600,2,0),"")</f>
        <v/>
      </c>
      <c r="L923" s="63"/>
      <c r="N923" s="22" t="str">
        <f t="shared" si="29"/>
        <v/>
      </c>
      <c r="O923" s="23" t="str">
        <f>_xlfn.IFNA((VLOOKUP(F923,help!$C$2:$F$12,4,0))*(N923*24),"")</f>
        <v/>
      </c>
      <c r="AP923" s="18">
        <f t="shared" si="30"/>
        <v>0</v>
      </c>
    </row>
    <row r="924" spans="2:42" ht="33" x14ac:dyDescent="0.2">
      <c r="B924" s="14">
        <f>COUNTIFS($E$3:E924,تقرير!$E$4)</f>
        <v>15</v>
      </c>
      <c r="C924" s="48"/>
      <c r="D924" s="49"/>
      <c r="E924" s="48"/>
      <c r="F924" s="50"/>
      <c r="G924" s="51"/>
      <c r="H924" s="51"/>
      <c r="I924" s="52"/>
      <c r="J924" s="52"/>
      <c r="K924" s="27" t="str">
        <f>_xlfn.IFNA(VLOOKUP(E924,الاوردرات!$B$1:$C$600,2,0),"")</f>
        <v/>
      </c>
      <c r="L924" s="63"/>
      <c r="N924" s="22" t="str">
        <f t="shared" si="29"/>
        <v/>
      </c>
      <c r="O924" s="23" t="str">
        <f>_xlfn.IFNA((VLOOKUP(F924,help!$C$2:$F$12,4,0))*(N924*24),"")</f>
        <v/>
      </c>
      <c r="AP924" s="18">
        <f t="shared" si="30"/>
        <v>0</v>
      </c>
    </row>
    <row r="925" spans="2:42" ht="33" x14ac:dyDescent="0.2">
      <c r="B925" s="14">
        <f>COUNTIFS($E$3:E925,تقرير!$E$4)</f>
        <v>15</v>
      </c>
      <c r="C925" s="48"/>
      <c r="D925" s="49"/>
      <c r="E925" s="48"/>
      <c r="F925" s="50"/>
      <c r="G925" s="51"/>
      <c r="H925" s="51"/>
      <c r="I925" s="52"/>
      <c r="J925" s="52"/>
      <c r="K925" s="27" t="str">
        <f>_xlfn.IFNA(VLOOKUP(E925,الاوردرات!$B$1:$C$600,2,0),"")</f>
        <v/>
      </c>
      <c r="L925" s="63"/>
      <c r="N925" s="22" t="str">
        <f t="shared" si="29"/>
        <v/>
      </c>
      <c r="O925" s="23" t="str">
        <f>_xlfn.IFNA((VLOOKUP(F925,help!$C$2:$F$12,4,0))*(N925*24),"")</f>
        <v/>
      </c>
      <c r="AP925" s="18">
        <f t="shared" si="30"/>
        <v>0</v>
      </c>
    </row>
    <row r="926" spans="2:42" ht="33" x14ac:dyDescent="0.2">
      <c r="B926" s="14">
        <f>COUNTIFS($E$3:E926,تقرير!$E$4)</f>
        <v>15</v>
      </c>
      <c r="C926" s="48"/>
      <c r="D926" s="49"/>
      <c r="E926" s="48"/>
      <c r="F926" s="50"/>
      <c r="G926" s="51"/>
      <c r="H926" s="51"/>
      <c r="I926" s="52"/>
      <c r="J926" s="52"/>
      <c r="K926" s="27" t="str">
        <f>_xlfn.IFNA(VLOOKUP(E926,الاوردرات!$B$1:$C$600,2,0),"")</f>
        <v/>
      </c>
      <c r="L926" s="63"/>
      <c r="N926" s="22" t="str">
        <f t="shared" si="29"/>
        <v/>
      </c>
      <c r="O926" s="23" t="str">
        <f>_xlfn.IFNA((VLOOKUP(F926,help!$C$2:$F$12,4,0))*(N926*24),"")</f>
        <v/>
      </c>
      <c r="AP926" s="18">
        <f t="shared" si="30"/>
        <v>0</v>
      </c>
    </row>
    <row r="927" spans="2:42" ht="33" x14ac:dyDescent="0.2">
      <c r="B927" s="14">
        <f>COUNTIFS($E$3:E927,تقرير!$E$4)</f>
        <v>15</v>
      </c>
      <c r="C927" s="48"/>
      <c r="D927" s="49"/>
      <c r="E927" s="48"/>
      <c r="F927" s="50"/>
      <c r="G927" s="51"/>
      <c r="H927" s="51"/>
      <c r="I927" s="52"/>
      <c r="J927" s="52"/>
      <c r="K927" s="27" t="str">
        <f>_xlfn.IFNA(VLOOKUP(E927,الاوردرات!$B$1:$C$600,2,0),"")</f>
        <v/>
      </c>
      <c r="L927" s="63"/>
      <c r="N927" s="22" t="str">
        <f t="shared" si="29"/>
        <v/>
      </c>
      <c r="O927" s="23" t="str">
        <f>_xlfn.IFNA((VLOOKUP(F927,help!$C$2:$F$12,4,0))*(N927*24),"")</f>
        <v/>
      </c>
      <c r="AP927" s="18">
        <f t="shared" si="30"/>
        <v>0</v>
      </c>
    </row>
    <row r="928" spans="2:42" ht="33" x14ac:dyDescent="0.2">
      <c r="B928" s="14">
        <f>COUNTIFS($E$3:E928,تقرير!$E$4)</f>
        <v>15</v>
      </c>
      <c r="C928" s="48"/>
      <c r="D928" s="49"/>
      <c r="E928" s="48"/>
      <c r="F928" s="50"/>
      <c r="G928" s="51"/>
      <c r="H928" s="51"/>
      <c r="I928" s="52"/>
      <c r="J928" s="52"/>
      <c r="K928" s="27" t="str">
        <f>_xlfn.IFNA(VLOOKUP(E928,الاوردرات!$B$1:$C$600,2,0),"")</f>
        <v/>
      </c>
      <c r="L928" s="63"/>
      <c r="N928" s="22" t="str">
        <f t="shared" si="29"/>
        <v/>
      </c>
      <c r="O928" s="23" t="str">
        <f>_xlfn.IFNA((VLOOKUP(F928,help!$C$2:$F$12,4,0))*(N928*24),"")</f>
        <v/>
      </c>
      <c r="AP928" s="18">
        <f t="shared" si="30"/>
        <v>0</v>
      </c>
    </row>
    <row r="929" spans="2:42" ht="33" x14ac:dyDescent="0.2">
      <c r="B929" s="14">
        <f>COUNTIFS($E$3:E929,تقرير!$E$4)</f>
        <v>15</v>
      </c>
      <c r="C929" s="48"/>
      <c r="D929" s="49"/>
      <c r="E929" s="48"/>
      <c r="F929" s="50"/>
      <c r="G929" s="51"/>
      <c r="H929" s="51"/>
      <c r="I929" s="52"/>
      <c r="J929" s="52"/>
      <c r="K929" s="27" t="str">
        <f>_xlfn.IFNA(VLOOKUP(E929,الاوردرات!$B$1:$C$600,2,0),"")</f>
        <v/>
      </c>
      <c r="L929" s="63"/>
      <c r="N929" s="22" t="str">
        <f t="shared" si="29"/>
        <v/>
      </c>
      <c r="O929" s="23" t="str">
        <f>_xlfn.IFNA((VLOOKUP(F929,help!$C$2:$F$12,4,0))*(N929*24),"")</f>
        <v/>
      </c>
      <c r="AP929" s="18">
        <f t="shared" si="30"/>
        <v>0</v>
      </c>
    </row>
    <row r="930" spans="2:42" ht="33" x14ac:dyDescent="0.2">
      <c r="B930" s="14">
        <f>COUNTIFS($E$3:E930,تقرير!$E$4)</f>
        <v>15</v>
      </c>
      <c r="C930" s="48"/>
      <c r="D930" s="49"/>
      <c r="E930" s="48"/>
      <c r="F930" s="50"/>
      <c r="G930" s="51"/>
      <c r="H930" s="51"/>
      <c r="I930" s="52"/>
      <c r="J930" s="52"/>
      <c r="K930" s="27" t="str">
        <f>_xlfn.IFNA(VLOOKUP(E930,الاوردرات!$B$1:$C$600,2,0),"")</f>
        <v/>
      </c>
      <c r="L930" s="63"/>
      <c r="N930" s="22" t="str">
        <f t="shared" si="29"/>
        <v/>
      </c>
      <c r="O930" s="23" t="str">
        <f>_xlfn.IFNA((VLOOKUP(F930,help!$C$2:$F$12,4,0))*(N930*24),"")</f>
        <v/>
      </c>
      <c r="AP930" s="18">
        <f t="shared" si="30"/>
        <v>0</v>
      </c>
    </row>
    <row r="931" spans="2:42" ht="33" x14ac:dyDescent="0.2">
      <c r="B931" s="14">
        <f>COUNTIFS($E$3:E931,تقرير!$E$4)</f>
        <v>15</v>
      </c>
      <c r="C931" s="48"/>
      <c r="D931" s="49"/>
      <c r="E931" s="48"/>
      <c r="F931" s="50"/>
      <c r="G931" s="51"/>
      <c r="H931" s="51"/>
      <c r="I931" s="52"/>
      <c r="J931" s="52"/>
      <c r="K931" s="27" t="str">
        <f>_xlfn.IFNA(VLOOKUP(E931,الاوردرات!$B$1:$C$600,2,0),"")</f>
        <v/>
      </c>
      <c r="L931" s="63"/>
      <c r="N931" s="22" t="str">
        <f t="shared" si="29"/>
        <v/>
      </c>
      <c r="O931" s="23" t="str">
        <f>_xlfn.IFNA((VLOOKUP(F931,help!$C$2:$F$12,4,0))*(N931*24),"")</f>
        <v/>
      </c>
      <c r="AP931" s="18">
        <f t="shared" si="30"/>
        <v>0</v>
      </c>
    </row>
    <row r="932" spans="2:42" ht="33" x14ac:dyDescent="0.2">
      <c r="B932" s="14">
        <f>COUNTIFS($E$3:E932,تقرير!$E$4)</f>
        <v>15</v>
      </c>
      <c r="C932" s="48"/>
      <c r="D932" s="49"/>
      <c r="E932" s="48"/>
      <c r="F932" s="50"/>
      <c r="G932" s="51"/>
      <c r="H932" s="51"/>
      <c r="I932" s="52"/>
      <c r="J932" s="52"/>
      <c r="K932" s="27" t="str">
        <f>_xlfn.IFNA(VLOOKUP(E932,الاوردرات!$B$1:$C$600,2,0),"")</f>
        <v/>
      </c>
      <c r="L932" s="63"/>
      <c r="N932" s="22" t="str">
        <f t="shared" si="29"/>
        <v/>
      </c>
      <c r="O932" s="23" t="str">
        <f>_xlfn.IFNA((VLOOKUP(F932,help!$C$2:$F$12,4,0))*(N932*24),"")</f>
        <v/>
      </c>
      <c r="AP932" s="18">
        <f t="shared" si="30"/>
        <v>0</v>
      </c>
    </row>
    <row r="933" spans="2:42" ht="33" x14ac:dyDescent="0.2">
      <c r="B933" s="14">
        <f>COUNTIFS($E$3:E933,تقرير!$E$4)</f>
        <v>15</v>
      </c>
      <c r="C933" s="48"/>
      <c r="D933" s="49"/>
      <c r="E933" s="48"/>
      <c r="F933" s="50"/>
      <c r="G933" s="51"/>
      <c r="H933" s="51"/>
      <c r="I933" s="52"/>
      <c r="J933" s="52"/>
      <c r="K933" s="27" t="str">
        <f>_xlfn.IFNA(VLOOKUP(E933,الاوردرات!$B$1:$C$600,2,0),"")</f>
        <v/>
      </c>
      <c r="L933" s="63"/>
      <c r="N933" s="22" t="str">
        <f t="shared" si="29"/>
        <v/>
      </c>
      <c r="O933" s="23" t="str">
        <f>_xlfn.IFNA((VLOOKUP(F933,help!$C$2:$F$12,4,0))*(N933*24),"")</f>
        <v/>
      </c>
      <c r="AP933" s="18">
        <f t="shared" si="30"/>
        <v>0</v>
      </c>
    </row>
    <row r="934" spans="2:42" ht="33" x14ac:dyDescent="0.2">
      <c r="B934" s="14">
        <f>COUNTIFS($E$3:E934,تقرير!$E$4)</f>
        <v>15</v>
      </c>
      <c r="C934" s="48"/>
      <c r="D934" s="49"/>
      <c r="E934" s="48"/>
      <c r="F934" s="50"/>
      <c r="G934" s="51"/>
      <c r="H934" s="51"/>
      <c r="I934" s="52"/>
      <c r="J934" s="52"/>
      <c r="K934" s="27" t="str">
        <f>_xlfn.IFNA(VLOOKUP(E934,الاوردرات!$B$1:$C$600,2,0),"")</f>
        <v/>
      </c>
      <c r="L934" s="63"/>
      <c r="N934" s="22" t="str">
        <f t="shared" si="29"/>
        <v/>
      </c>
      <c r="O934" s="23" t="str">
        <f>_xlfn.IFNA((VLOOKUP(F934,help!$C$2:$F$12,4,0))*(N934*24),"")</f>
        <v/>
      </c>
      <c r="AP934" s="18">
        <f t="shared" si="30"/>
        <v>0</v>
      </c>
    </row>
    <row r="935" spans="2:42" ht="33" x14ac:dyDescent="0.2">
      <c r="B935" s="14">
        <f>COUNTIFS($E$3:E935,تقرير!$E$4)</f>
        <v>15</v>
      </c>
      <c r="C935" s="48"/>
      <c r="D935" s="49"/>
      <c r="E935" s="48"/>
      <c r="F935" s="50"/>
      <c r="G935" s="51"/>
      <c r="H935" s="51"/>
      <c r="I935" s="52"/>
      <c r="J935" s="52"/>
      <c r="K935" s="27" t="str">
        <f>_xlfn.IFNA(VLOOKUP(E935,الاوردرات!$B$1:$C$600,2,0),"")</f>
        <v/>
      </c>
      <c r="L935" s="63"/>
      <c r="N935" s="22" t="str">
        <f t="shared" si="29"/>
        <v/>
      </c>
      <c r="O935" s="23" t="str">
        <f>_xlfn.IFNA((VLOOKUP(F935,help!$C$2:$F$12,4,0))*(N935*24),"")</f>
        <v/>
      </c>
      <c r="AP935" s="18">
        <f t="shared" si="30"/>
        <v>0</v>
      </c>
    </row>
    <row r="936" spans="2:42" ht="33" x14ac:dyDescent="0.2">
      <c r="B936" s="14">
        <f>COUNTIFS($E$3:E936,تقرير!$E$4)</f>
        <v>15</v>
      </c>
      <c r="C936" s="48"/>
      <c r="D936" s="49"/>
      <c r="E936" s="48"/>
      <c r="F936" s="50"/>
      <c r="G936" s="51"/>
      <c r="H936" s="51"/>
      <c r="I936" s="52"/>
      <c r="J936" s="52"/>
      <c r="K936" s="27" t="str">
        <f>_xlfn.IFNA(VLOOKUP(E936,الاوردرات!$B$1:$C$600,2,0),"")</f>
        <v/>
      </c>
      <c r="L936" s="63"/>
      <c r="N936" s="22" t="str">
        <f t="shared" si="29"/>
        <v/>
      </c>
      <c r="O936" s="23" t="str">
        <f>_xlfn.IFNA((VLOOKUP(F936,help!$C$2:$F$12,4,0))*(N936*24),"")</f>
        <v/>
      </c>
      <c r="AP936" s="18">
        <f t="shared" si="30"/>
        <v>0</v>
      </c>
    </row>
    <row r="937" spans="2:42" ht="33" x14ac:dyDescent="0.2">
      <c r="B937" s="14">
        <f>COUNTIFS($E$3:E937,تقرير!$E$4)</f>
        <v>15</v>
      </c>
      <c r="C937" s="48"/>
      <c r="D937" s="49"/>
      <c r="E937" s="48"/>
      <c r="F937" s="50"/>
      <c r="G937" s="51"/>
      <c r="H937" s="51"/>
      <c r="I937" s="52"/>
      <c r="J937" s="52"/>
      <c r="K937" s="27" t="str">
        <f>_xlfn.IFNA(VLOOKUP(E937,الاوردرات!$B$1:$C$600,2,0),"")</f>
        <v/>
      </c>
      <c r="L937" s="63"/>
      <c r="N937" s="22" t="str">
        <f t="shared" si="29"/>
        <v/>
      </c>
      <c r="O937" s="23" t="str">
        <f>_xlfn.IFNA((VLOOKUP(F937,help!$C$2:$F$12,4,0))*(N937*24),"")</f>
        <v/>
      </c>
      <c r="AP937" s="18">
        <f t="shared" si="30"/>
        <v>0</v>
      </c>
    </row>
    <row r="938" spans="2:42" ht="33" x14ac:dyDescent="0.2">
      <c r="B938" s="14">
        <f>COUNTIFS($E$3:E938,تقرير!$E$4)</f>
        <v>15</v>
      </c>
      <c r="C938" s="48"/>
      <c r="D938" s="49"/>
      <c r="E938" s="48"/>
      <c r="F938" s="50"/>
      <c r="G938" s="51"/>
      <c r="H938" s="51"/>
      <c r="I938" s="52"/>
      <c r="J938" s="52"/>
      <c r="K938" s="27" t="str">
        <f>_xlfn.IFNA(VLOOKUP(E938,الاوردرات!$B$1:$C$600,2,0),"")</f>
        <v/>
      </c>
      <c r="L938" s="63"/>
      <c r="N938" s="22" t="str">
        <f t="shared" si="29"/>
        <v/>
      </c>
      <c r="O938" s="23" t="str">
        <f>_xlfn.IFNA((VLOOKUP(F938,help!$C$2:$F$12,4,0))*(N938*24),"")</f>
        <v/>
      </c>
      <c r="AP938" s="18">
        <f t="shared" si="30"/>
        <v>0</v>
      </c>
    </row>
    <row r="939" spans="2:42" ht="33" x14ac:dyDescent="0.2">
      <c r="B939" s="14">
        <f>COUNTIFS($E$3:E939,تقرير!$E$4)</f>
        <v>15</v>
      </c>
      <c r="C939" s="48"/>
      <c r="D939" s="49"/>
      <c r="E939" s="48"/>
      <c r="F939" s="50"/>
      <c r="G939" s="51"/>
      <c r="H939" s="51"/>
      <c r="I939" s="52"/>
      <c r="J939" s="52"/>
      <c r="K939" s="27" t="str">
        <f>_xlfn.IFNA(VLOOKUP(E939,الاوردرات!$B$1:$C$600,2,0),"")</f>
        <v/>
      </c>
      <c r="L939" s="63"/>
      <c r="N939" s="22" t="str">
        <f t="shared" si="29"/>
        <v/>
      </c>
      <c r="O939" s="23" t="str">
        <f>_xlfn.IFNA((VLOOKUP(F939,help!$C$2:$F$12,4,0))*(N939*24),"")</f>
        <v/>
      </c>
      <c r="AP939" s="18">
        <f t="shared" si="30"/>
        <v>0</v>
      </c>
    </row>
    <row r="940" spans="2:42" ht="33" x14ac:dyDescent="0.2">
      <c r="B940" s="14">
        <f>COUNTIFS($E$3:E940,تقرير!$E$4)</f>
        <v>15</v>
      </c>
      <c r="C940" s="48"/>
      <c r="D940" s="49"/>
      <c r="E940" s="48"/>
      <c r="F940" s="50"/>
      <c r="G940" s="51"/>
      <c r="H940" s="51"/>
      <c r="I940" s="52"/>
      <c r="J940" s="52"/>
      <c r="K940" s="27" t="str">
        <f>_xlfn.IFNA(VLOOKUP(E940,الاوردرات!$B$1:$C$600,2,0),"")</f>
        <v/>
      </c>
      <c r="L940" s="63"/>
      <c r="N940" s="22" t="str">
        <f t="shared" si="29"/>
        <v/>
      </c>
      <c r="O940" s="23" t="str">
        <f>_xlfn.IFNA((VLOOKUP(F940,help!$C$2:$F$12,4,0))*(N940*24),"")</f>
        <v/>
      </c>
      <c r="AP940" s="18">
        <f t="shared" si="30"/>
        <v>0</v>
      </c>
    </row>
    <row r="941" spans="2:42" ht="33" x14ac:dyDescent="0.2">
      <c r="B941" s="14">
        <f>COUNTIFS($E$3:E941,تقرير!$E$4)</f>
        <v>15</v>
      </c>
      <c r="C941" s="48"/>
      <c r="D941" s="49"/>
      <c r="E941" s="48"/>
      <c r="F941" s="50"/>
      <c r="G941" s="51"/>
      <c r="H941" s="51"/>
      <c r="I941" s="52"/>
      <c r="J941" s="52"/>
      <c r="K941" s="27" t="str">
        <f>_xlfn.IFNA(VLOOKUP(E941,الاوردرات!$B$1:$C$600,2,0),"")</f>
        <v/>
      </c>
      <c r="L941" s="63"/>
      <c r="N941" s="22" t="str">
        <f t="shared" si="29"/>
        <v/>
      </c>
      <c r="O941" s="23" t="str">
        <f>_xlfn.IFNA((VLOOKUP(F941,help!$C$2:$F$12,4,0))*(N941*24),"")</f>
        <v/>
      </c>
      <c r="AP941" s="18">
        <f t="shared" si="30"/>
        <v>0</v>
      </c>
    </row>
    <row r="942" spans="2:42" ht="33" x14ac:dyDescent="0.2">
      <c r="B942" s="14">
        <f>COUNTIFS($E$3:E942,تقرير!$E$4)</f>
        <v>15</v>
      </c>
      <c r="C942" s="48"/>
      <c r="D942" s="49"/>
      <c r="E942" s="48"/>
      <c r="F942" s="50"/>
      <c r="G942" s="51"/>
      <c r="H942" s="51"/>
      <c r="I942" s="52"/>
      <c r="J942" s="52"/>
      <c r="K942" s="27" t="str">
        <f>_xlfn.IFNA(VLOOKUP(E942,الاوردرات!$B$1:$C$600,2,0),"")</f>
        <v/>
      </c>
      <c r="L942" s="63"/>
      <c r="N942" s="22" t="str">
        <f t="shared" si="29"/>
        <v/>
      </c>
      <c r="O942" s="23" t="str">
        <f>_xlfn.IFNA((VLOOKUP(F942,help!$C$2:$F$12,4,0))*(N942*24),"")</f>
        <v/>
      </c>
      <c r="AP942" s="18">
        <f t="shared" si="30"/>
        <v>0</v>
      </c>
    </row>
    <row r="943" spans="2:42" ht="33" x14ac:dyDescent="0.2">
      <c r="B943" s="14">
        <f>COUNTIFS($E$3:E943,تقرير!$E$4)</f>
        <v>15</v>
      </c>
      <c r="C943" s="48"/>
      <c r="D943" s="49"/>
      <c r="E943" s="48"/>
      <c r="F943" s="50"/>
      <c r="G943" s="51"/>
      <c r="H943" s="51"/>
      <c r="I943" s="52"/>
      <c r="J943" s="52"/>
      <c r="K943" s="27" t="str">
        <f>_xlfn.IFNA(VLOOKUP(E943,الاوردرات!$B$1:$C$600,2,0),"")</f>
        <v/>
      </c>
      <c r="L943" s="63"/>
      <c r="N943" s="22" t="str">
        <f t="shared" si="29"/>
        <v/>
      </c>
      <c r="O943" s="23" t="str">
        <f>_xlfn.IFNA((VLOOKUP(F943,help!$C$2:$F$12,4,0))*(N943*24),"")</f>
        <v/>
      </c>
      <c r="AP943" s="18">
        <f t="shared" si="30"/>
        <v>0</v>
      </c>
    </row>
    <row r="944" spans="2:42" ht="33" x14ac:dyDescent="0.2">
      <c r="B944" s="14">
        <f>COUNTIFS($E$3:E944,تقرير!$E$4)</f>
        <v>15</v>
      </c>
      <c r="C944" s="48"/>
      <c r="D944" s="49"/>
      <c r="E944" s="48"/>
      <c r="F944" s="50"/>
      <c r="G944" s="51"/>
      <c r="H944" s="51"/>
      <c r="I944" s="52"/>
      <c r="J944" s="52"/>
      <c r="K944" s="27" t="str">
        <f>_xlfn.IFNA(VLOOKUP(E944,الاوردرات!$B$1:$C$600,2,0),"")</f>
        <v/>
      </c>
      <c r="L944" s="63"/>
      <c r="N944" s="22" t="str">
        <f t="shared" si="29"/>
        <v/>
      </c>
      <c r="O944" s="23" t="str">
        <f>_xlfn.IFNA((VLOOKUP(F944,help!$C$2:$F$12,4,0))*(N944*24),"")</f>
        <v/>
      </c>
      <c r="AP944" s="18">
        <f t="shared" si="30"/>
        <v>0</v>
      </c>
    </row>
    <row r="945" spans="2:42" ht="33" x14ac:dyDescent="0.2">
      <c r="B945" s="14">
        <f>COUNTIFS($E$3:E945,تقرير!$E$4)</f>
        <v>15</v>
      </c>
      <c r="C945" s="48"/>
      <c r="D945" s="49"/>
      <c r="E945" s="48"/>
      <c r="F945" s="50"/>
      <c r="G945" s="51"/>
      <c r="H945" s="51"/>
      <c r="I945" s="52"/>
      <c r="J945" s="52"/>
      <c r="K945" s="27" t="str">
        <f>_xlfn.IFNA(VLOOKUP(E945,الاوردرات!$B$1:$C$600,2,0),"")</f>
        <v/>
      </c>
      <c r="L945" s="63"/>
      <c r="N945" s="22" t="str">
        <f t="shared" si="29"/>
        <v/>
      </c>
      <c r="O945" s="23" t="str">
        <f>_xlfn.IFNA((VLOOKUP(F945,help!$C$2:$F$12,4,0))*(N945*24),"")</f>
        <v/>
      </c>
      <c r="AP945" s="18">
        <f t="shared" si="30"/>
        <v>0</v>
      </c>
    </row>
    <row r="946" spans="2:42" ht="33" x14ac:dyDescent="0.2">
      <c r="B946" s="14">
        <f>COUNTIFS($E$3:E946,تقرير!$E$4)</f>
        <v>15</v>
      </c>
      <c r="C946" s="48"/>
      <c r="D946" s="49"/>
      <c r="E946" s="48"/>
      <c r="F946" s="50"/>
      <c r="G946" s="51"/>
      <c r="H946" s="51"/>
      <c r="I946" s="52"/>
      <c r="J946" s="52"/>
      <c r="K946" s="27" t="str">
        <f>_xlfn.IFNA(VLOOKUP(E946,الاوردرات!$B$1:$C$600,2,0),"")</f>
        <v/>
      </c>
      <c r="L946" s="63"/>
      <c r="N946" s="22" t="str">
        <f t="shared" si="29"/>
        <v/>
      </c>
      <c r="O946" s="23" t="str">
        <f>_xlfn.IFNA((VLOOKUP(F946,help!$C$2:$F$12,4,0))*(N946*24),"")</f>
        <v/>
      </c>
      <c r="AP946" s="18">
        <f t="shared" si="30"/>
        <v>0</v>
      </c>
    </row>
    <row r="947" spans="2:42" ht="33" x14ac:dyDescent="0.2">
      <c r="B947" s="14">
        <f>COUNTIFS($E$3:E947,تقرير!$E$4)</f>
        <v>15</v>
      </c>
      <c r="C947" s="48"/>
      <c r="D947" s="49"/>
      <c r="E947" s="48"/>
      <c r="F947" s="50"/>
      <c r="G947" s="51"/>
      <c r="H947" s="51"/>
      <c r="I947" s="52"/>
      <c r="J947" s="52"/>
      <c r="K947" s="27" t="str">
        <f>_xlfn.IFNA(VLOOKUP(E947,الاوردرات!$B$1:$C$600,2,0),"")</f>
        <v/>
      </c>
      <c r="L947" s="63"/>
      <c r="N947" s="22" t="str">
        <f t="shared" si="29"/>
        <v/>
      </c>
      <c r="O947" s="23" t="str">
        <f>_xlfn.IFNA((VLOOKUP(F947,help!$C$2:$F$12,4,0))*(N947*24),"")</f>
        <v/>
      </c>
      <c r="AP947" s="18">
        <f t="shared" si="30"/>
        <v>0</v>
      </c>
    </row>
    <row r="948" spans="2:42" ht="33" x14ac:dyDescent="0.2">
      <c r="B948" s="14">
        <f>COUNTIFS($E$3:E948,تقرير!$E$4)</f>
        <v>15</v>
      </c>
      <c r="C948" s="48"/>
      <c r="D948" s="49"/>
      <c r="E948" s="48"/>
      <c r="F948" s="50"/>
      <c r="G948" s="51"/>
      <c r="H948" s="51"/>
      <c r="I948" s="52"/>
      <c r="J948" s="52"/>
      <c r="K948" s="27" t="str">
        <f>_xlfn.IFNA(VLOOKUP(E948,الاوردرات!$B$1:$C$600,2,0),"")</f>
        <v/>
      </c>
      <c r="L948" s="63"/>
      <c r="N948" s="22" t="str">
        <f t="shared" si="29"/>
        <v/>
      </c>
      <c r="O948" s="23" t="str">
        <f>_xlfn.IFNA((VLOOKUP(F948,help!$C$2:$F$12,4,0))*(N948*24),"")</f>
        <v/>
      </c>
      <c r="AP948" s="18">
        <f t="shared" si="30"/>
        <v>0</v>
      </c>
    </row>
    <row r="949" spans="2:42" ht="33" x14ac:dyDescent="0.2">
      <c r="B949" s="14">
        <f>COUNTIFS($E$3:E949,تقرير!$E$4)</f>
        <v>15</v>
      </c>
      <c r="C949" s="48"/>
      <c r="D949" s="49"/>
      <c r="E949" s="48"/>
      <c r="F949" s="50"/>
      <c r="G949" s="51"/>
      <c r="H949" s="51"/>
      <c r="I949" s="52"/>
      <c r="J949" s="52"/>
      <c r="K949" s="27" t="str">
        <f>_xlfn.IFNA(VLOOKUP(E949,الاوردرات!$B$1:$C$600,2,0),"")</f>
        <v/>
      </c>
      <c r="L949" s="63"/>
      <c r="N949" s="22" t="str">
        <f t="shared" si="29"/>
        <v/>
      </c>
      <c r="O949" s="23" t="str">
        <f>_xlfn.IFNA((VLOOKUP(F949,help!$C$2:$F$12,4,0))*(N949*24),"")</f>
        <v/>
      </c>
      <c r="AP949" s="18">
        <f t="shared" si="30"/>
        <v>0</v>
      </c>
    </row>
    <row r="950" spans="2:42" ht="33" x14ac:dyDescent="0.2">
      <c r="B950" s="14">
        <f>COUNTIFS($E$3:E950,تقرير!$E$4)</f>
        <v>15</v>
      </c>
      <c r="C950" s="48"/>
      <c r="D950" s="49"/>
      <c r="E950" s="48"/>
      <c r="F950" s="50"/>
      <c r="G950" s="51"/>
      <c r="H950" s="51"/>
      <c r="I950" s="52"/>
      <c r="J950" s="52"/>
      <c r="K950" s="27" t="str">
        <f>_xlfn.IFNA(VLOOKUP(E950,الاوردرات!$B$1:$C$600,2,0),"")</f>
        <v/>
      </c>
      <c r="L950" s="63"/>
      <c r="N950" s="22" t="str">
        <f t="shared" si="29"/>
        <v/>
      </c>
      <c r="O950" s="23" t="str">
        <f>_xlfn.IFNA((VLOOKUP(F950,help!$C$2:$F$12,4,0))*(N950*24),"")</f>
        <v/>
      </c>
      <c r="AP950" s="18">
        <f t="shared" si="30"/>
        <v>0</v>
      </c>
    </row>
    <row r="951" spans="2:42" ht="33" x14ac:dyDescent="0.2">
      <c r="B951" s="14">
        <f>COUNTIFS($E$3:E951,تقرير!$E$4)</f>
        <v>15</v>
      </c>
      <c r="C951" s="48"/>
      <c r="D951" s="49"/>
      <c r="E951" s="48"/>
      <c r="F951" s="50"/>
      <c r="G951" s="51"/>
      <c r="H951" s="51"/>
      <c r="I951" s="52"/>
      <c r="J951" s="52"/>
      <c r="K951" s="27" t="str">
        <f>_xlfn.IFNA(VLOOKUP(E951,الاوردرات!$B$1:$C$600,2,0),"")</f>
        <v/>
      </c>
      <c r="L951" s="63"/>
      <c r="N951" s="22" t="str">
        <f t="shared" ref="N951:N1014" si="31">IF(I951&lt;&gt;"",J951-I951,"")</f>
        <v/>
      </c>
      <c r="O951" s="23" t="str">
        <f>_xlfn.IFNA((VLOOKUP(F951,help!$C$2:$F$12,4,0))*(N951*24),"")</f>
        <v/>
      </c>
      <c r="AP951" s="18">
        <f t="shared" si="30"/>
        <v>0</v>
      </c>
    </row>
    <row r="952" spans="2:42" ht="33" x14ac:dyDescent="0.2">
      <c r="B952" s="14">
        <f>COUNTIFS($E$3:E952,تقرير!$E$4)</f>
        <v>15</v>
      </c>
      <c r="C952" s="48"/>
      <c r="D952" s="49"/>
      <c r="E952" s="48"/>
      <c r="F952" s="50"/>
      <c r="G952" s="51"/>
      <c r="H952" s="51"/>
      <c r="I952" s="52"/>
      <c r="J952" s="52"/>
      <c r="K952" s="27" t="str">
        <f>_xlfn.IFNA(VLOOKUP(E952,الاوردرات!$B$1:$C$600,2,0),"")</f>
        <v/>
      </c>
      <c r="L952" s="63"/>
      <c r="N952" s="22" t="str">
        <f t="shared" si="31"/>
        <v/>
      </c>
      <c r="O952" s="23" t="str">
        <f>_xlfn.IFNA((VLOOKUP(F952,help!$C$2:$F$12,4,0))*(N952*24),"")</f>
        <v/>
      </c>
      <c r="AP952" s="18">
        <f t="shared" si="30"/>
        <v>0</v>
      </c>
    </row>
    <row r="953" spans="2:42" ht="33" x14ac:dyDescent="0.2">
      <c r="B953" s="14">
        <f>COUNTIFS($E$3:E953,تقرير!$E$4)</f>
        <v>15</v>
      </c>
      <c r="C953" s="48"/>
      <c r="D953" s="49"/>
      <c r="E953" s="48"/>
      <c r="F953" s="50"/>
      <c r="G953" s="51"/>
      <c r="H953" s="51"/>
      <c r="I953" s="52"/>
      <c r="J953" s="52"/>
      <c r="K953" s="27" t="str">
        <f>_xlfn.IFNA(VLOOKUP(E953,الاوردرات!$B$1:$C$600,2,0),"")</f>
        <v/>
      </c>
      <c r="L953" s="63"/>
      <c r="N953" s="22" t="str">
        <f t="shared" si="31"/>
        <v/>
      </c>
      <c r="O953" s="23" t="str">
        <f>_xlfn.IFNA((VLOOKUP(F953,help!$C$2:$F$12,4,0))*(N953*24),"")</f>
        <v/>
      </c>
      <c r="AP953" s="18">
        <f t="shared" si="30"/>
        <v>0</v>
      </c>
    </row>
    <row r="954" spans="2:42" ht="33" x14ac:dyDescent="0.2">
      <c r="B954" s="14">
        <f>COUNTIFS($E$3:E954,تقرير!$E$4)</f>
        <v>15</v>
      </c>
      <c r="C954" s="48"/>
      <c r="D954" s="49"/>
      <c r="E954" s="48"/>
      <c r="F954" s="50"/>
      <c r="G954" s="51"/>
      <c r="H954" s="51"/>
      <c r="I954" s="52"/>
      <c r="J954" s="52"/>
      <c r="K954" s="27" t="str">
        <f>_xlfn.IFNA(VLOOKUP(E954,الاوردرات!$B$1:$C$600,2,0),"")</f>
        <v/>
      </c>
      <c r="L954" s="63"/>
      <c r="N954" s="22" t="str">
        <f t="shared" si="31"/>
        <v/>
      </c>
      <c r="O954" s="23" t="str">
        <f>_xlfn.IFNA((VLOOKUP(F954,help!$C$2:$F$12,4,0))*(N954*24),"")</f>
        <v/>
      </c>
      <c r="AP954" s="18">
        <f t="shared" si="30"/>
        <v>0</v>
      </c>
    </row>
    <row r="955" spans="2:42" ht="33" x14ac:dyDescent="0.2">
      <c r="B955" s="14">
        <f>COUNTIFS($E$3:E955,تقرير!$E$4)</f>
        <v>15</v>
      </c>
      <c r="C955" s="48"/>
      <c r="D955" s="49"/>
      <c r="E955" s="48"/>
      <c r="F955" s="50"/>
      <c r="G955" s="51"/>
      <c r="H955" s="51"/>
      <c r="I955" s="52"/>
      <c r="J955" s="52"/>
      <c r="K955" s="27" t="str">
        <f>_xlfn.IFNA(VLOOKUP(E955,الاوردرات!$B$1:$C$600,2,0),"")</f>
        <v/>
      </c>
      <c r="L955" s="63"/>
      <c r="N955" s="22" t="str">
        <f t="shared" si="31"/>
        <v/>
      </c>
      <c r="O955" s="23" t="str">
        <f>_xlfn.IFNA((VLOOKUP(F955,help!$C$2:$F$12,4,0))*(N955*24),"")</f>
        <v/>
      </c>
      <c r="AP955" s="18">
        <f t="shared" si="30"/>
        <v>0</v>
      </c>
    </row>
    <row r="956" spans="2:42" ht="33" x14ac:dyDescent="0.2">
      <c r="B956" s="14">
        <f>COUNTIFS($E$3:E956,تقرير!$E$4)</f>
        <v>15</v>
      </c>
      <c r="C956" s="48"/>
      <c r="D956" s="49"/>
      <c r="E956" s="48"/>
      <c r="F956" s="50"/>
      <c r="G956" s="51"/>
      <c r="H956" s="51"/>
      <c r="I956" s="52"/>
      <c r="J956" s="52"/>
      <c r="K956" s="27" t="str">
        <f>_xlfn.IFNA(VLOOKUP(E956,الاوردرات!$B$1:$C$600,2,0),"")</f>
        <v/>
      </c>
      <c r="L956" s="63"/>
      <c r="N956" s="22" t="str">
        <f t="shared" si="31"/>
        <v/>
      </c>
      <c r="O956" s="23" t="str">
        <f>_xlfn.IFNA((VLOOKUP(F956,help!$C$2:$F$12,4,0))*(N956*24),"")</f>
        <v/>
      </c>
      <c r="AP956" s="18">
        <f t="shared" si="30"/>
        <v>0</v>
      </c>
    </row>
    <row r="957" spans="2:42" ht="33" x14ac:dyDescent="0.2">
      <c r="B957" s="14">
        <f>COUNTIFS($E$3:E957,تقرير!$E$4)</f>
        <v>15</v>
      </c>
      <c r="C957" s="48"/>
      <c r="D957" s="49"/>
      <c r="E957" s="48"/>
      <c r="F957" s="50"/>
      <c r="G957" s="51"/>
      <c r="H957" s="51"/>
      <c r="I957" s="52"/>
      <c r="J957" s="52"/>
      <c r="K957" s="27" t="str">
        <f>_xlfn.IFNA(VLOOKUP(E957,الاوردرات!$B$1:$C$600,2,0),"")</f>
        <v/>
      </c>
      <c r="L957" s="63"/>
      <c r="N957" s="22" t="str">
        <f t="shared" si="31"/>
        <v/>
      </c>
      <c r="O957" s="23" t="str">
        <f>_xlfn.IFNA((VLOOKUP(F957,help!$C$2:$F$12,4,0))*(N957*24),"")</f>
        <v/>
      </c>
      <c r="AP957" s="18">
        <f t="shared" si="30"/>
        <v>0</v>
      </c>
    </row>
    <row r="958" spans="2:42" ht="33" x14ac:dyDescent="0.2">
      <c r="B958" s="14">
        <f>COUNTIFS($E$3:E958,تقرير!$E$4)</f>
        <v>15</v>
      </c>
      <c r="C958" s="48"/>
      <c r="D958" s="49"/>
      <c r="E958" s="48"/>
      <c r="F958" s="50"/>
      <c r="G958" s="51"/>
      <c r="H958" s="51"/>
      <c r="I958" s="52"/>
      <c r="J958" s="52"/>
      <c r="K958" s="27" t="str">
        <f>_xlfn.IFNA(VLOOKUP(E958,الاوردرات!$B$1:$C$600,2,0),"")</f>
        <v/>
      </c>
      <c r="L958" s="63"/>
      <c r="N958" s="22" t="str">
        <f t="shared" si="31"/>
        <v/>
      </c>
      <c r="O958" s="23" t="str">
        <f>_xlfn.IFNA((VLOOKUP(F958,help!$C$2:$F$12,4,0))*(N958*24),"")</f>
        <v/>
      </c>
      <c r="AP958" s="18">
        <f t="shared" si="30"/>
        <v>0</v>
      </c>
    </row>
    <row r="959" spans="2:42" ht="33" x14ac:dyDescent="0.2">
      <c r="B959" s="14">
        <f>COUNTIFS($E$3:E959,تقرير!$E$4)</f>
        <v>15</v>
      </c>
      <c r="C959" s="48"/>
      <c r="D959" s="49"/>
      <c r="E959" s="48"/>
      <c r="F959" s="50"/>
      <c r="G959" s="51"/>
      <c r="H959" s="51"/>
      <c r="I959" s="52"/>
      <c r="J959" s="52"/>
      <c r="K959" s="27" t="str">
        <f>_xlfn.IFNA(VLOOKUP(E959,الاوردرات!$B$1:$C$600,2,0),"")</f>
        <v/>
      </c>
      <c r="L959" s="63"/>
      <c r="N959" s="22" t="str">
        <f t="shared" si="31"/>
        <v/>
      </c>
      <c r="O959" s="23" t="str">
        <f>_xlfn.IFNA((VLOOKUP(F959,help!$C$2:$F$12,4,0))*(N959*24),"")</f>
        <v/>
      </c>
      <c r="AP959" s="18">
        <f t="shared" si="30"/>
        <v>0</v>
      </c>
    </row>
    <row r="960" spans="2:42" ht="33" x14ac:dyDescent="0.2">
      <c r="B960" s="14">
        <f>COUNTIFS($E$3:E960,تقرير!$E$4)</f>
        <v>15</v>
      </c>
      <c r="C960" s="48"/>
      <c r="D960" s="49"/>
      <c r="E960" s="48"/>
      <c r="F960" s="50"/>
      <c r="G960" s="51"/>
      <c r="H960" s="51"/>
      <c r="I960" s="52"/>
      <c r="J960" s="52"/>
      <c r="K960" s="27" t="str">
        <f>_xlfn.IFNA(VLOOKUP(E960,الاوردرات!$B$1:$C$600,2,0),"")</f>
        <v/>
      </c>
      <c r="L960" s="63"/>
      <c r="N960" s="22" t="str">
        <f t="shared" si="31"/>
        <v/>
      </c>
      <c r="O960" s="23" t="str">
        <f>_xlfn.IFNA((VLOOKUP(F960,help!$C$2:$F$12,4,0))*(N960*24),"")</f>
        <v/>
      </c>
      <c r="AP960" s="18">
        <f t="shared" si="30"/>
        <v>0</v>
      </c>
    </row>
    <row r="961" spans="2:42" ht="33" x14ac:dyDescent="0.2">
      <c r="B961" s="14">
        <f>COUNTIFS($E$3:E961,تقرير!$E$4)</f>
        <v>15</v>
      </c>
      <c r="C961" s="48"/>
      <c r="D961" s="49"/>
      <c r="E961" s="48"/>
      <c r="F961" s="50"/>
      <c r="G961" s="51"/>
      <c r="H961" s="51"/>
      <c r="I961" s="52"/>
      <c r="J961" s="52"/>
      <c r="K961" s="27" t="str">
        <f>_xlfn.IFNA(VLOOKUP(E961,الاوردرات!$B$1:$C$600,2,0),"")</f>
        <v/>
      </c>
      <c r="L961" s="63"/>
      <c r="N961" s="22" t="str">
        <f t="shared" si="31"/>
        <v/>
      </c>
      <c r="O961" s="23" t="str">
        <f>_xlfn.IFNA((VLOOKUP(F961,help!$C$2:$F$12,4,0))*(N961*24),"")</f>
        <v/>
      </c>
      <c r="AP961" s="18">
        <f t="shared" si="30"/>
        <v>0</v>
      </c>
    </row>
    <row r="962" spans="2:42" ht="33" x14ac:dyDescent="0.2">
      <c r="B962" s="14">
        <f>COUNTIFS($E$3:E962,تقرير!$E$4)</f>
        <v>15</v>
      </c>
      <c r="C962" s="48"/>
      <c r="D962" s="49"/>
      <c r="E962" s="48"/>
      <c r="F962" s="50"/>
      <c r="G962" s="51"/>
      <c r="H962" s="51"/>
      <c r="I962" s="52"/>
      <c r="J962" s="52"/>
      <c r="K962" s="27" t="str">
        <f>_xlfn.IFNA(VLOOKUP(E962,الاوردرات!$B$1:$C$600,2,0),"")</f>
        <v/>
      </c>
      <c r="L962" s="63"/>
      <c r="N962" s="22" t="str">
        <f t="shared" si="31"/>
        <v/>
      </c>
      <c r="O962" s="23" t="str">
        <f>_xlfn.IFNA((VLOOKUP(F962,help!$C$2:$F$12,4,0))*(N962*24),"")</f>
        <v/>
      </c>
      <c r="AP962" s="18">
        <f t="shared" si="30"/>
        <v>0</v>
      </c>
    </row>
    <row r="963" spans="2:42" ht="33" x14ac:dyDescent="0.2">
      <c r="B963" s="14">
        <f>COUNTIFS($E$3:E963,تقرير!$E$4)</f>
        <v>15</v>
      </c>
      <c r="C963" s="48"/>
      <c r="D963" s="49"/>
      <c r="E963" s="48"/>
      <c r="F963" s="50"/>
      <c r="G963" s="51"/>
      <c r="H963" s="51"/>
      <c r="I963" s="52"/>
      <c r="J963" s="52"/>
      <c r="K963" s="27" t="str">
        <f>_xlfn.IFNA(VLOOKUP(E963,الاوردرات!$B$1:$C$600,2,0),"")</f>
        <v/>
      </c>
      <c r="L963" s="63"/>
      <c r="N963" s="22" t="str">
        <f t="shared" si="31"/>
        <v/>
      </c>
      <c r="O963" s="23" t="str">
        <f>_xlfn.IFNA((VLOOKUP(F963,help!$C$2:$F$12,4,0))*(N963*24),"")</f>
        <v/>
      </c>
      <c r="AP963" s="18">
        <f t="shared" si="30"/>
        <v>0</v>
      </c>
    </row>
    <row r="964" spans="2:42" ht="33" x14ac:dyDescent="0.2">
      <c r="B964" s="14">
        <f>COUNTIFS($E$3:E964,تقرير!$E$4)</f>
        <v>15</v>
      </c>
      <c r="C964" s="48"/>
      <c r="D964" s="49"/>
      <c r="E964" s="48"/>
      <c r="F964" s="50"/>
      <c r="G964" s="51"/>
      <c r="H964" s="51"/>
      <c r="I964" s="52"/>
      <c r="J964" s="52"/>
      <c r="K964" s="27" t="str">
        <f>_xlfn.IFNA(VLOOKUP(E964,الاوردرات!$B$1:$C$600,2,0),"")</f>
        <v/>
      </c>
      <c r="L964" s="63"/>
      <c r="N964" s="22" t="str">
        <f t="shared" si="31"/>
        <v/>
      </c>
      <c r="O964" s="23" t="str">
        <f>_xlfn.IFNA((VLOOKUP(F964,help!$C$2:$F$12,4,0))*(N964*24),"")</f>
        <v/>
      </c>
      <c r="AP964" s="18">
        <f t="shared" ref="AP964:AP1027" si="32">D964</f>
        <v>0</v>
      </c>
    </row>
    <row r="965" spans="2:42" ht="33" x14ac:dyDescent="0.2">
      <c r="B965" s="14">
        <f>COUNTIFS($E$3:E965,تقرير!$E$4)</f>
        <v>15</v>
      </c>
      <c r="C965" s="48"/>
      <c r="D965" s="49"/>
      <c r="E965" s="48"/>
      <c r="F965" s="50"/>
      <c r="G965" s="51"/>
      <c r="H965" s="51"/>
      <c r="I965" s="52"/>
      <c r="J965" s="52"/>
      <c r="K965" s="27" t="str">
        <f>_xlfn.IFNA(VLOOKUP(E965,الاوردرات!$B$1:$C$600,2,0),"")</f>
        <v/>
      </c>
      <c r="L965" s="63"/>
      <c r="N965" s="22" t="str">
        <f t="shared" si="31"/>
        <v/>
      </c>
      <c r="O965" s="23" t="str">
        <f>_xlfn.IFNA((VLOOKUP(F965,help!$C$2:$F$12,4,0))*(N965*24),"")</f>
        <v/>
      </c>
      <c r="AP965" s="18">
        <f t="shared" si="32"/>
        <v>0</v>
      </c>
    </row>
    <row r="966" spans="2:42" ht="33" x14ac:dyDescent="0.2">
      <c r="B966" s="14">
        <f>COUNTIFS($E$3:E966,تقرير!$E$4)</f>
        <v>15</v>
      </c>
      <c r="C966" s="48"/>
      <c r="D966" s="49"/>
      <c r="E966" s="48"/>
      <c r="F966" s="50"/>
      <c r="G966" s="51"/>
      <c r="H966" s="51"/>
      <c r="I966" s="52"/>
      <c r="J966" s="52"/>
      <c r="K966" s="27" t="str">
        <f>_xlfn.IFNA(VLOOKUP(E966,الاوردرات!$B$1:$C$600,2,0),"")</f>
        <v/>
      </c>
      <c r="L966" s="63"/>
      <c r="N966" s="22" t="str">
        <f t="shared" si="31"/>
        <v/>
      </c>
      <c r="O966" s="23" t="str">
        <f>_xlfn.IFNA((VLOOKUP(F966,help!$C$2:$F$12,4,0))*(N966*24),"")</f>
        <v/>
      </c>
      <c r="AP966" s="18">
        <f t="shared" si="32"/>
        <v>0</v>
      </c>
    </row>
    <row r="967" spans="2:42" ht="33" x14ac:dyDescent="0.2">
      <c r="B967" s="14">
        <f>COUNTIFS($E$3:E967,تقرير!$E$4)</f>
        <v>15</v>
      </c>
      <c r="C967" s="48"/>
      <c r="D967" s="49"/>
      <c r="E967" s="48"/>
      <c r="F967" s="50"/>
      <c r="G967" s="51"/>
      <c r="H967" s="51"/>
      <c r="I967" s="52"/>
      <c r="J967" s="52"/>
      <c r="K967" s="27" t="str">
        <f>_xlfn.IFNA(VLOOKUP(E967,الاوردرات!$B$1:$C$600,2,0),"")</f>
        <v/>
      </c>
      <c r="L967" s="63"/>
      <c r="N967" s="22" t="str">
        <f t="shared" si="31"/>
        <v/>
      </c>
      <c r="O967" s="23" t="str">
        <f>_xlfn.IFNA((VLOOKUP(F967,help!$C$2:$F$12,4,0))*(N967*24),"")</f>
        <v/>
      </c>
      <c r="AP967" s="18">
        <f t="shared" si="32"/>
        <v>0</v>
      </c>
    </row>
    <row r="968" spans="2:42" ht="33" x14ac:dyDescent="0.2">
      <c r="B968" s="14">
        <f>COUNTIFS($E$3:E968,تقرير!$E$4)</f>
        <v>15</v>
      </c>
      <c r="C968" s="48"/>
      <c r="D968" s="49"/>
      <c r="E968" s="48"/>
      <c r="F968" s="50"/>
      <c r="G968" s="51"/>
      <c r="H968" s="51"/>
      <c r="I968" s="52"/>
      <c r="J968" s="52"/>
      <c r="K968" s="27" t="str">
        <f>_xlfn.IFNA(VLOOKUP(E968,الاوردرات!$B$1:$C$600,2,0),"")</f>
        <v/>
      </c>
      <c r="L968" s="63"/>
      <c r="N968" s="22" t="str">
        <f t="shared" si="31"/>
        <v/>
      </c>
      <c r="O968" s="23" t="str">
        <f>_xlfn.IFNA((VLOOKUP(F968,help!$C$2:$F$12,4,0))*(N968*24),"")</f>
        <v/>
      </c>
      <c r="AP968" s="18">
        <f t="shared" si="32"/>
        <v>0</v>
      </c>
    </row>
    <row r="969" spans="2:42" ht="33" x14ac:dyDescent="0.2">
      <c r="B969" s="14">
        <f>COUNTIFS($E$3:E969,تقرير!$E$4)</f>
        <v>15</v>
      </c>
      <c r="C969" s="48"/>
      <c r="D969" s="49"/>
      <c r="E969" s="48"/>
      <c r="F969" s="50"/>
      <c r="G969" s="51"/>
      <c r="H969" s="51"/>
      <c r="I969" s="52"/>
      <c r="J969" s="52"/>
      <c r="K969" s="27" t="str">
        <f>_xlfn.IFNA(VLOOKUP(E969,الاوردرات!$B$1:$C$600,2,0),"")</f>
        <v/>
      </c>
      <c r="L969" s="63"/>
      <c r="N969" s="22" t="str">
        <f t="shared" si="31"/>
        <v/>
      </c>
      <c r="O969" s="23" t="str">
        <f>_xlfn.IFNA((VLOOKUP(F969,help!$C$2:$F$12,4,0))*(N969*24),"")</f>
        <v/>
      </c>
      <c r="AP969" s="18">
        <f t="shared" si="32"/>
        <v>0</v>
      </c>
    </row>
    <row r="970" spans="2:42" ht="33" x14ac:dyDescent="0.2">
      <c r="B970" s="14">
        <f>COUNTIFS($E$3:E970,تقرير!$E$4)</f>
        <v>15</v>
      </c>
      <c r="C970" s="48"/>
      <c r="D970" s="49"/>
      <c r="E970" s="48"/>
      <c r="F970" s="50"/>
      <c r="G970" s="51"/>
      <c r="H970" s="51"/>
      <c r="I970" s="52"/>
      <c r="J970" s="52"/>
      <c r="K970" s="27" t="str">
        <f>_xlfn.IFNA(VLOOKUP(E970,الاوردرات!$B$1:$C$600,2,0),"")</f>
        <v/>
      </c>
      <c r="L970" s="63"/>
      <c r="N970" s="22" t="str">
        <f t="shared" si="31"/>
        <v/>
      </c>
      <c r="O970" s="23" t="str">
        <f>_xlfn.IFNA((VLOOKUP(F970,help!$C$2:$F$12,4,0))*(N970*24),"")</f>
        <v/>
      </c>
      <c r="AP970" s="18">
        <f t="shared" si="32"/>
        <v>0</v>
      </c>
    </row>
    <row r="971" spans="2:42" ht="33" x14ac:dyDescent="0.2">
      <c r="B971" s="14">
        <f>COUNTIFS($E$3:E971,تقرير!$E$4)</f>
        <v>15</v>
      </c>
      <c r="C971" s="48"/>
      <c r="D971" s="49"/>
      <c r="E971" s="48"/>
      <c r="F971" s="50"/>
      <c r="G971" s="51"/>
      <c r="H971" s="51"/>
      <c r="I971" s="52"/>
      <c r="J971" s="52"/>
      <c r="K971" s="27" t="str">
        <f>_xlfn.IFNA(VLOOKUP(E971,الاوردرات!$B$1:$C$600,2,0),"")</f>
        <v/>
      </c>
      <c r="L971" s="63"/>
      <c r="N971" s="22" t="str">
        <f t="shared" si="31"/>
        <v/>
      </c>
      <c r="O971" s="23" t="str">
        <f>_xlfn.IFNA((VLOOKUP(F971,help!$C$2:$F$12,4,0))*(N971*24),"")</f>
        <v/>
      </c>
      <c r="AP971" s="18">
        <f t="shared" si="32"/>
        <v>0</v>
      </c>
    </row>
    <row r="972" spans="2:42" ht="33" x14ac:dyDescent="0.2">
      <c r="B972" s="14">
        <f>COUNTIFS($E$3:E972,تقرير!$E$4)</f>
        <v>15</v>
      </c>
      <c r="C972" s="48"/>
      <c r="D972" s="49"/>
      <c r="E972" s="48"/>
      <c r="F972" s="50"/>
      <c r="G972" s="51"/>
      <c r="H972" s="51"/>
      <c r="I972" s="52"/>
      <c r="J972" s="52"/>
      <c r="K972" s="27" t="str">
        <f>_xlfn.IFNA(VLOOKUP(E972,الاوردرات!$B$1:$C$600,2,0),"")</f>
        <v/>
      </c>
      <c r="L972" s="63"/>
      <c r="N972" s="22" t="str">
        <f t="shared" si="31"/>
        <v/>
      </c>
      <c r="O972" s="23" t="str">
        <f>_xlfn.IFNA((VLOOKUP(F972,help!$C$2:$F$12,4,0))*(N972*24),"")</f>
        <v/>
      </c>
      <c r="AP972" s="18">
        <f t="shared" si="32"/>
        <v>0</v>
      </c>
    </row>
    <row r="973" spans="2:42" ht="33" x14ac:dyDescent="0.2">
      <c r="B973" s="14">
        <f>COUNTIFS($E$3:E973,تقرير!$E$4)</f>
        <v>15</v>
      </c>
      <c r="C973" s="48"/>
      <c r="D973" s="49"/>
      <c r="E973" s="48"/>
      <c r="F973" s="50"/>
      <c r="G973" s="51"/>
      <c r="H973" s="51"/>
      <c r="I973" s="52"/>
      <c r="J973" s="52"/>
      <c r="K973" s="27" t="str">
        <f>_xlfn.IFNA(VLOOKUP(E973,الاوردرات!$B$1:$C$600,2,0),"")</f>
        <v/>
      </c>
      <c r="L973" s="63"/>
      <c r="N973" s="22" t="str">
        <f t="shared" si="31"/>
        <v/>
      </c>
      <c r="O973" s="23" t="str">
        <f>_xlfn.IFNA((VLOOKUP(F973,help!$C$2:$F$12,4,0))*(N973*24),"")</f>
        <v/>
      </c>
      <c r="AP973" s="18">
        <f t="shared" si="32"/>
        <v>0</v>
      </c>
    </row>
    <row r="974" spans="2:42" ht="33" x14ac:dyDescent="0.2">
      <c r="B974" s="14">
        <f>COUNTIFS($E$3:E974,تقرير!$E$4)</f>
        <v>15</v>
      </c>
      <c r="C974" s="48"/>
      <c r="D974" s="49"/>
      <c r="E974" s="48"/>
      <c r="F974" s="50"/>
      <c r="G974" s="51"/>
      <c r="H974" s="51"/>
      <c r="I974" s="52"/>
      <c r="J974" s="52"/>
      <c r="K974" s="27" t="str">
        <f>_xlfn.IFNA(VLOOKUP(E974,الاوردرات!$B$1:$C$600,2,0),"")</f>
        <v/>
      </c>
      <c r="L974" s="63"/>
      <c r="N974" s="22" t="str">
        <f t="shared" si="31"/>
        <v/>
      </c>
      <c r="O974" s="23" t="str">
        <f>_xlfn.IFNA((VLOOKUP(F974,help!$C$2:$F$12,4,0))*(N974*24),"")</f>
        <v/>
      </c>
      <c r="AP974" s="18">
        <f t="shared" si="32"/>
        <v>0</v>
      </c>
    </row>
    <row r="975" spans="2:42" ht="33" x14ac:dyDescent="0.2">
      <c r="B975" s="14">
        <f>COUNTIFS($E$3:E975,تقرير!$E$4)</f>
        <v>15</v>
      </c>
      <c r="C975" s="48"/>
      <c r="D975" s="49"/>
      <c r="E975" s="48"/>
      <c r="F975" s="50"/>
      <c r="G975" s="51"/>
      <c r="H975" s="51"/>
      <c r="I975" s="52"/>
      <c r="J975" s="52"/>
      <c r="K975" s="27" t="str">
        <f>_xlfn.IFNA(VLOOKUP(E975,الاوردرات!$B$1:$C$600,2,0),"")</f>
        <v/>
      </c>
      <c r="L975" s="63"/>
      <c r="N975" s="22" t="str">
        <f t="shared" si="31"/>
        <v/>
      </c>
      <c r="O975" s="23" t="str">
        <f>_xlfn.IFNA((VLOOKUP(F975,help!$C$2:$F$12,4,0))*(N975*24),"")</f>
        <v/>
      </c>
      <c r="AP975" s="18">
        <f t="shared" si="32"/>
        <v>0</v>
      </c>
    </row>
    <row r="976" spans="2:42" ht="33" x14ac:dyDescent="0.2">
      <c r="B976" s="14">
        <f>COUNTIFS($E$3:E976,تقرير!$E$4)</f>
        <v>15</v>
      </c>
      <c r="C976" s="48"/>
      <c r="D976" s="49"/>
      <c r="E976" s="48"/>
      <c r="F976" s="50"/>
      <c r="G976" s="51"/>
      <c r="H976" s="51"/>
      <c r="I976" s="52"/>
      <c r="J976" s="52"/>
      <c r="K976" s="27" t="str">
        <f>_xlfn.IFNA(VLOOKUP(E976,الاوردرات!$B$1:$C$600,2,0),"")</f>
        <v/>
      </c>
      <c r="L976" s="63"/>
      <c r="N976" s="22" t="str">
        <f t="shared" si="31"/>
        <v/>
      </c>
      <c r="O976" s="23" t="str">
        <f>_xlfn.IFNA((VLOOKUP(F976,help!$C$2:$F$12,4,0))*(N976*24),"")</f>
        <v/>
      </c>
      <c r="AP976" s="18">
        <f t="shared" si="32"/>
        <v>0</v>
      </c>
    </row>
    <row r="977" spans="2:42" ht="33" x14ac:dyDescent="0.2">
      <c r="B977" s="14">
        <f>COUNTIFS($E$3:E977,تقرير!$E$4)</f>
        <v>15</v>
      </c>
      <c r="C977" s="48"/>
      <c r="D977" s="49"/>
      <c r="E977" s="48"/>
      <c r="F977" s="50"/>
      <c r="G977" s="51"/>
      <c r="H977" s="51"/>
      <c r="I977" s="52"/>
      <c r="J977" s="52"/>
      <c r="K977" s="27" t="str">
        <f>_xlfn.IFNA(VLOOKUP(E977,الاوردرات!$B$1:$C$600,2,0),"")</f>
        <v/>
      </c>
      <c r="L977" s="63"/>
      <c r="N977" s="22" t="str">
        <f t="shared" si="31"/>
        <v/>
      </c>
      <c r="O977" s="23" t="str">
        <f>_xlfn.IFNA((VLOOKUP(F977,help!$C$2:$F$12,4,0))*(N977*24),"")</f>
        <v/>
      </c>
      <c r="AP977" s="18">
        <f t="shared" si="32"/>
        <v>0</v>
      </c>
    </row>
    <row r="978" spans="2:42" ht="33" x14ac:dyDescent="0.2">
      <c r="B978" s="14">
        <f>COUNTIFS($E$3:E978,تقرير!$E$4)</f>
        <v>15</v>
      </c>
      <c r="C978" s="48"/>
      <c r="D978" s="49"/>
      <c r="E978" s="48"/>
      <c r="F978" s="50"/>
      <c r="G978" s="51"/>
      <c r="H978" s="51"/>
      <c r="I978" s="52"/>
      <c r="J978" s="52"/>
      <c r="K978" s="27" t="str">
        <f>_xlfn.IFNA(VLOOKUP(E978,الاوردرات!$B$1:$C$600,2,0),"")</f>
        <v/>
      </c>
      <c r="L978" s="63"/>
      <c r="N978" s="22" t="str">
        <f t="shared" si="31"/>
        <v/>
      </c>
      <c r="O978" s="23" t="str">
        <f>_xlfn.IFNA((VLOOKUP(F978,help!$C$2:$F$12,4,0))*(N978*24),"")</f>
        <v/>
      </c>
      <c r="AP978" s="18">
        <f t="shared" si="32"/>
        <v>0</v>
      </c>
    </row>
    <row r="979" spans="2:42" ht="33" x14ac:dyDescent="0.2">
      <c r="B979" s="14">
        <f>COUNTIFS($E$3:E979,تقرير!$E$4)</f>
        <v>15</v>
      </c>
      <c r="C979" s="48"/>
      <c r="D979" s="49"/>
      <c r="E979" s="48"/>
      <c r="F979" s="50"/>
      <c r="G979" s="51"/>
      <c r="H979" s="51"/>
      <c r="I979" s="52"/>
      <c r="J979" s="52"/>
      <c r="K979" s="27" t="str">
        <f>_xlfn.IFNA(VLOOKUP(E979,الاوردرات!$B$1:$C$600,2,0),"")</f>
        <v/>
      </c>
      <c r="L979" s="63"/>
      <c r="N979" s="22" t="str">
        <f t="shared" si="31"/>
        <v/>
      </c>
      <c r="O979" s="23" t="str">
        <f>_xlfn.IFNA((VLOOKUP(F979,help!$C$2:$F$12,4,0))*(N979*24),"")</f>
        <v/>
      </c>
      <c r="AP979" s="18">
        <f t="shared" si="32"/>
        <v>0</v>
      </c>
    </row>
    <row r="980" spans="2:42" ht="33" x14ac:dyDescent="0.2">
      <c r="B980" s="14">
        <f>COUNTIFS($E$3:E980,تقرير!$E$4)</f>
        <v>15</v>
      </c>
      <c r="C980" s="48"/>
      <c r="D980" s="49"/>
      <c r="E980" s="48"/>
      <c r="F980" s="50"/>
      <c r="G980" s="51"/>
      <c r="H980" s="51"/>
      <c r="I980" s="52"/>
      <c r="J980" s="52"/>
      <c r="K980" s="27" t="str">
        <f>_xlfn.IFNA(VLOOKUP(E980,الاوردرات!$B$1:$C$600,2,0),"")</f>
        <v/>
      </c>
      <c r="L980" s="63"/>
      <c r="N980" s="22" t="str">
        <f t="shared" si="31"/>
        <v/>
      </c>
      <c r="O980" s="23" t="str">
        <f>_xlfn.IFNA((VLOOKUP(F980,help!$C$2:$F$12,4,0))*(N980*24),"")</f>
        <v/>
      </c>
      <c r="AP980" s="18">
        <f t="shared" si="32"/>
        <v>0</v>
      </c>
    </row>
    <row r="981" spans="2:42" ht="33" x14ac:dyDescent="0.2">
      <c r="B981" s="14">
        <f>COUNTIFS($E$3:E981,تقرير!$E$4)</f>
        <v>15</v>
      </c>
      <c r="C981" s="48"/>
      <c r="D981" s="49"/>
      <c r="E981" s="48"/>
      <c r="F981" s="50"/>
      <c r="G981" s="51"/>
      <c r="H981" s="51"/>
      <c r="I981" s="52"/>
      <c r="J981" s="52"/>
      <c r="K981" s="27" t="str">
        <f>_xlfn.IFNA(VLOOKUP(E981,الاوردرات!$B$1:$C$600,2,0),"")</f>
        <v/>
      </c>
      <c r="L981" s="63"/>
      <c r="N981" s="22" t="str">
        <f t="shared" si="31"/>
        <v/>
      </c>
      <c r="O981" s="23" t="str">
        <f>_xlfn.IFNA((VLOOKUP(F981,help!$C$2:$F$12,4,0))*(N981*24),"")</f>
        <v/>
      </c>
      <c r="AP981" s="18">
        <f t="shared" si="32"/>
        <v>0</v>
      </c>
    </row>
    <row r="982" spans="2:42" ht="33" x14ac:dyDescent="0.2">
      <c r="B982" s="14">
        <f>COUNTIFS($E$3:E982,تقرير!$E$4)</f>
        <v>15</v>
      </c>
      <c r="C982" s="48"/>
      <c r="D982" s="49"/>
      <c r="E982" s="48"/>
      <c r="F982" s="50"/>
      <c r="G982" s="51"/>
      <c r="H982" s="51"/>
      <c r="I982" s="52"/>
      <c r="J982" s="52"/>
      <c r="K982" s="27" t="str">
        <f>_xlfn.IFNA(VLOOKUP(E982,الاوردرات!$B$1:$C$600,2,0),"")</f>
        <v/>
      </c>
      <c r="L982" s="63"/>
      <c r="N982" s="22" t="str">
        <f t="shared" si="31"/>
        <v/>
      </c>
      <c r="O982" s="23" t="str">
        <f>_xlfn.IFNA((VLOOKUP(F982,help!$C$2:$F$12,4,0))*(N982*24),"")</f>
        <v/>
      </c>
      <c r="AP982" s="18">
        <f t="shared" si="32"/>
        <v>0</v>
      </c>
    </row>
    <row r="983" spans="2:42" ht="33" x14ac:dyDescent="0.2">
      <c r="B983" s="14">
        <f>COUNTIFS($E$3:E983,تقرير!$E$4)</f>
        <v>15</v>
      </c>
      <c r="C983" s="48"/>
      <c r="D983" s="49"/>
      <c r="E983" s="37"/>
      <c r="F983" s="50"/>
      <c r="G983" s="51"/>
      <c r="H983" s="51"/>
      <c r="I983" s="52"/>
      <c r="J983" s="52"/>
      <c r="K983" s="27" t="str">
        <f>_xlfn.IFNA(VLOOKUP(E983,الاوردرات!$B$1:$C$600,2,0),"")</f>
        <v/>
      </c>
      <c r="L983" s="63"/>
      <c r="N983" s="22" t="str">
        <f t="shared" si="31"/>
        <v/>
      </c>
      <c r="O983" s="23" t="str">
        <f>_xlfn.IFNA((VLOOKUP(F983,help!$C$2:$F$12,4,0))*(N983*24),"")</f>
        <v/>
      </c>
      <c r="AP983" s="18">
        <f t="shared" si="32"/>
        <v>0</v>
      </c>
    </row>
    <row r="984" spans="2:42" ht="33" x14ac:dyDescent="0.2">
      <c r="B984" s="14">
        <f>COUNTIFS($E$3:E984,تقرير!$E$4)</f>
        <v>15</v>
      </c>
      <c r="C984" s="48"/>
      <c r="D984" s="49"/>
      <c r="E984" s="37"/>
      <c r="F984" s="50"/>
      <c r="G984" s="51"/>
      <c r="H984" s="51"/>
      <c r="I984" s="52"/>
      <c r="J984" s="52"/>
      <c r="K984" s="27" t="str">
        <f>_xlfn.IFNA(VLOOKUP(E984,الاوردرات!$B$1:$C$600,2,0),"")</f>
        <v/>
      </c>
      <c r="L984" s="63"/>
      <c r="N984" s="22" t="str">
        <f t="shared" si="31"/>
        <v/>
      </c>
      <c r="O984" s="23" t="str">
        <f>_xlfn.IFNA((VLOOKUP(F984,help!$C$2:$F$12,4,0))*(N984*24),"")</f>
        <v/>
      </c>
      <c r="AP984" s="18">
        <f t="shared" si="32"/>
        <v>0</v>
      </c>
    </row>
    <row r="985" spans="2:42" ht="33" x14ac:dyDescent="0.2">
      <c r="B985" s="14">
        <f>COUNTIFS($E$3:E985,تقرير!$E$4)</f>
        <v>15</v>
      </c>
      <c r="C985" s="48"/>
      <c r="D985" s="49"/>
      <c r="E985" s="37"/>
      <c r="F985" s="50"/>
      <c r="G985" s="51"/>
      <c r="H985" s="51"/>
      <c r="I985" s="52"/>
      <c r="J985" s="52"/>
      <c r="K985" s="27" t="str">
        <f>_xlfn.IFNA(VLOOKUP(E985,الاوردرات!$B$1:$C$600,2,0),"")</f>
        <v/>
      </c>
      <c r="L985" s="63"/>
      <c r="N985" s="22" t="str">
        <f t="shared" si="31"/>
        <v/>
      </c>
      <c r="O985" s="23" t="str">
        <f>_xlfn.IFNA((VLOOKUP(F985,help!$C$2:$F$12,4,0))*(N985*24),"")</f>
        <v/>
      </c>
      <c r="AP985" s="18">
        <f t="shared" si="32"/>
        <v>0</v>
      </c>
    </row>
    <row r="986" spans="2:42" ht="33" x14ac:dyDescent="0.2">
      <c r="B986" s="14">
        <f>COUNTIFS($E$3:E986,تقرير!$E$4)</f>
        <v>15</v>
      </c>
      <c r="C986" s="48"/>
      <c r="D986" s="49"/>
      <c r="E986" s="37"/>
      <c r="F986" s="50"/>
      <c r="G986" s="51"/>
      <c r="H986" s="51"/>
      <c r="I986" s="52"/>
      <c r="J986" s="52"/>
      <c r="K986" s="27" t="str">
        <f>_xlfn.IFNA(VLOOKUP(E986,الاوردرات!$B$1:$C$600,2,0),"")</f>
        <v/>
      </c>
      <c r="L986" s="63"/>
      <c r="N986" s="22" t="str">
        <f t="shared" si="31"/>
        <v/>
      </c>
      <c r="O986" s="23" t="str">
        <f>_xlfn.IFNA((VLOOKUP(F986,help!$C$2:$F$12,4,0))*(N986*24),"")</f>
        <v/>
      </c>
      <c r="AP986" s="18">
        <f t="shared" si="32"/>
        <v>0</v>
      </c>
    </row>
    <row r="987" spans="2:42" ht="33" x14ac:dyDescent="0.2">
      <c r="B987" s="14">
        <f>COUNTIFS($E$3:E987,تقرير!$E$4)</f>
        <v>15</v>
      </c>
      <c r="C987" s="48"/>
      <c r="D987" s="49"/>
      <c r="E987" s="37"/>
      <c r="F987" s="50"/>
      <c r="G987" s="51"/>
      <c r="H987" s="51"/>
      <c r="I987" s="52"/>
      <c r="J987" s="52"/>
      <c r="K987" s="27" t="str">
        <f>_xlfn.IFNA(VLOOKUP(E987,الاوردرات!$B$1:$C$600,2,0),"")</f>
        <v/>
      </c>
      <c r="L987" s="63"/>
      <c r="N987" s="22" t="str">
        <f t="shared" si="31"/>
        <v/>
      </c>
      <c r="O987" s="23" t="str">
        <f>_xlfn.IFNA((VLOOKUP(F987,help!$C$2:$F$12,4,0))*(N987*24),"")</f>
        <v/>
      </c>
      <c r="AP987" s="18">
        <f t="shared" si="32"/>
        <v>0</v>
      </c>
    </row>
    <row r="988" spans="2:42" ht="33" x14ac:dyDescent="0.2">
      <c r="B988" s="14">
        <f>COUNTIFS($E$3:E988,تقرير!$E$4)</f>
        <v>15</v>
      </c>
      <c r="C988" s="48"/>
      <c r="D988" s="49"/>
      <c r="E988" s="37"/>
      <c r="F988" s="50"/>
      <c r="G988" s="51"/>
      <c r="H988" s="51"/>
      <c r="I988" s="52"/>
      <c r="J988" s="52"/>
      <c r="K988" s="27" t="str">
        <f>_xlfn.IFNA(VLOOKUP(E988,الاوردرات!$B$1:$C$600,2,0),"")</f>
        <v/>
      </c>
      <c r="L988" s="63"/>
      <c r="N988" s="22" t="str">
        <f t="shared" si="31"/>
        <v/>
      </c>
      <c r="O988" s="23" t="str">
        <f>_xlfn.IFNA((VLOOKUP(F988,help!$C$2:$F$12,4,0))*(N988*24),"")</f>
        <v/>
      </c>
      <c r="AP988" s="18">
        <f t="shared" si="32"/>
        <v>0</v>
      </c>
    </row>
    <row r="989" spans="2:42" ht="33" x14ac:dyDescent="0.2">
      <c r="B989" s="14">
        <f>COUNTIFS($E$3:E989,تقرير!$E$4)</f>
        <v>15</v>
      </c>
      <c r="C989" s="48"/>
      <c r="D989" s="49"/>
      <c r="E989" s="37"/>
      <c r="F989" s="50"/>
      <c r="G989" s="51"/>
      <c r="H989" s="51"/>
      <c r="I989" s="52"/>
      <c r="J989" s="52"/>
      <c r="K989" s="27" t="str">
        <f>_xlfn.IFNA(VLOOKUP(E989,الاوردرات!$B$1:$C$600,2,0),"")</f>
        <v/>
      </c>
      <c r="L989" s="63"/>
      <c r="N989" s="22" t="str">
        <f t="shared" si="31"/>
        <v/>
      </c>
      <c r="O989" s="23" t="str">
        <f>_xlfn.IFNA((VLOOKUP(F989,help!$C$2:$F$12,4,0))*(N989*24),"")</f>
        <v/>
      </c>
      <c r="AP989" s="18">
        <f t="shared" si="32"/>
        <v>0</v>
      </c>
    </row>
    <row r="990" spans="2:42" ht="33" x14ac:dyDescent="0.2">
      <c r="B990" s="14">
        <f>COUNTIFS($E$3:E990,تقرير!$E$4)</f>
        <v>15</v>
      </c>
      <c r="C990" s="48"/>
      <c r="D990" s="49"/>
      <c r="E990" s="37"/>
      <c r="F990" s="50"/>
      <c r="G990" s="51"/>
      <c r="H990" s="51"/>
      <c r="I990" s="52"/>
      <c r="J990" s="52"/>
      <c r="K990" s="27" t="str">
        <f>_xlfn.IFNA(VLOOKUP(E990,الاوردرات!$B$1:$C$600,2,0),"")</f>
        <v/>
      </c>
      <c r="L990" s="63"/>
      <c r="N990" s="22" t="str">
        <f t="shared" si="31"/>
        <v/>
      </c>
      <c r="O990" s="23" t="str">
        <f>_xlfn.IFNA((VLOOKUP(F990,help!$C$2:$F$12,4,0))*(N990*24),"")</f>
        <v/>
      </c>
      <c r="AP990" s="18">
        <f t="shared" si="32"/>
        <v>0</v>
      </c>
    </row>
    <row r="991" spans="2:42" ht="33" x14ac:dyDescent="0.2">
      <c r="B991" s="14">
        <f>COUNTIFS($E$3:E991,تقرير!$E$4)</f>
        <v>15</v>
      </c>
      <c r="C991" s="48"/>
      <c r="D991" s="49"/>
      <c r="E991" s="37"/>
      <c r="F991" s="50"/>
      <c r="G991" s="51"/>
      <c r="H991" s="51"/>
      <c r="I991" s="52"/>
      <c r="J991" s="52"/>
      <c r="K991" s="27" t="str">
        <f>_xlfn.IFNA(VLOOKUP(E991,الاوردرات!$B$1:$C$600,2,0),"")</f>
        <v/>
      </c>
      <c r="L991" s="63"/>
      <c r="N991" s="22" t="str">
        <f t="shared" si="31"/>
        <v/>
      </c>
      <c r="O991" s="23" t="str">
        <f>_xlfn.IFNA((VLOOKUP(F991,help!$C$2:$F$12,4,0))*(N991*24),"")</f>
        <v/>
      </c>
      <c r="AP991" s="18">
        <f t="shared" si="32"/>
        <v>0</v>
      </c>
    </row>
    <row r="992" spans="2:42" ht="33" x14ac:dyDescent="0.2">
      <c r="B992" s="14">
        <f>COUNTIFS($E$3:E992,تقرير!$E$4)</f>
        <v>15</v>
      </c>
      <c r="C992" s="48"/>
      <c r="D992" s="49"/>
      <c r="E992" s="37"/>
      <c r="F992" s="50"/>
      <c r="G992" s="51"/>
      <c r="H992" s="51"/>
      <c r="I992" s="52"/>
      <c r="J992" s="52"/>
      <c r="K992" s="27" t="str">
        <f>_xlfn.IFNA(VLOOKUP(E992,الاوردرات!$B$1:$C$600,2,0),"")</f>
        <v/>
      </c>
      <c r="L992" s="63"/>
      <c r="N992" s="22" t="str">
        <f t="shared" si="31"/>
        <v/>
      </c>
      <c r="O992" s="23" t="str">
        <f>_xlfn.IFNA((VLOOKUP(F992,help!$C$2:$F$12,4,0))*(N992*24),"")</f>
        <v/>
      </c>
      <c r="AP992" s="18">
        <f t="shared" si="32"/>
        <v>0</v>
      </c>
    </row>
    <row r="993" spans="2:42" ht="33" x14ac:dyDescent="0.2">
      <c r="B993" s="14">
        <f>COUNTIFS($E$3:E993,تقرير!$E$4)</f>
        <v>15</v>
      </c>
      <c r="C993" s="48"/>
      <c r="D993" s="49"/>
      <c r="E993" s="37"/>
      <c r="F993" s="50"/>
      <c r="G993" s="51"/>
      <c r="H993" s="51"/>
      <c r="I993" s="52"/>
      <c r="J993" s="52"/>
      <c r="K993" s="27" t="str">
        <f>_xlfn.IFNA(VLOOKUP(E993,الاوردرات!$B$1:$C$600,2,0),"")</f>
        <v/>
      </c>
      <c r="L993" s="63"/>
      <c r="N993" s="22" t="str">
        <f t="shared" si="31"/>
        <v/>
      </c>
      <c r="O993" s="23" t="str">
        <f>_xlfn.IFNA((VLOOKUP(F993,help!$C$2:$F$12,4,0))*(N993*24),"")</f>
        <v/>
      </c>
      <c r="AP993" s="18">
        <f t="shared" si="32"/>
        <v>0</v>
      </c>
    </row>
    <row r="994" spans="2:42" ht="33" x14ac:dyDescent="0.2">
      <c r="B994" s="14">
        <f>COUNTIFS($E$3:E994,تقرير!$E$4)</f>
        <v>15</v>
      </c>
      <c r="C994" s="48"/>
      <c r="D994" s="49"/>
      <c r="E994" s="37"/>
      <c r="F994" s="50"/>
      <c r="G994" s="51"/>
      <c r="H994" s="51"/>
      <c r="I994" s="52"/>
      <c r="J994" s="52"/>
      <c r="K994" s="27" t="str">
        <f>_xlfn.IFNA(VLOOKUP(E994,الاوردرات!$B$1:$C$600,2,0),"")</f>
        <v/>
      </c>
      <c r="L994" s="63"/>
      <c r="N994" s="22" t="str">
        <f t="shared" si="31"/>
        <v/>
      </c>
      <c r="O994" s="23" t="str">
        <f>_xlfn.IFNA((VLOOKUP(F994,help!$C$2:$F$12,4,0))*(N994*24),"")</f>
        <v/>
      </c>
      <c r="AP994" s="18">
        <f t="shared" si="32"/>
        <v>0</v>
      </c>
    </row>
    <row r="995" spans="2:42" ht="33" x14ac:dyDescent="0.2">
      <c r="B995" s="14">
        <f>COUNTIFS($E$3:E995,تقرير!$E$4)</f>
        <v>15</v>
      </c>
      <c r="C995" s="48"/>
      <c r="D995" s="49"/>
      <c r="E995" s="37"/>
      <c r="F995" s="50"/>
      <c r="G995" s="51"/>
      <c r="H995" s="51"/>
      <c r="I995" s="52"/>
      <c r="J995" s="52"/>
      <c r="K995" s="27" t="str">
        <f>_xlfn.IFNA(VLOOKUP(E995,الاوردرات!$B$1:$C$600,2,0),"")</f>
        <v/>
      </c>
      <c r="L995" s="63"/>
      <c r="N995" s="22" t="str">
        <f t="shared" si="31"/>
        <v/>
      </c>
      <c r="O995" s="23" t="str">
        <f>_xlfn.IFNA((VLOOKUP(F995,help!$C$2:$F$12,4,0))*(N995*24),"")</f>
        <v/>
      </c>
      <c r="AP995" s="18">
        <f t="shared" si="32"/>
        <v>0</v>
      </c>
    </row>
    <row r="996" spans="2:42" ht="33" x14ac:dyDescent="0.2">
      <c r="B996" s="14">
        <f>COUNTIFS($E$3:E996,تقرير!$E$4)</f>
        <v>15</v>
      </c>
      <c r="C996" s="48"/>
      <c r="D996" s="49"/>
      <c r="E996" s="37"/>
      <c r="F996" s="50"/>
      <c r="G996" s="51"/>
      <c r="H996" s="51"/>
      <c r="I996" s="52"/>
      <c r="J996" s="52"/>
      <c r="K996" s="27" t="str">
        <f>_xlfn.IFNA(VLOOKUP(E996,الاوردرات!$B$1:$C$600,2,0),"")</f>
        <v/>
      </c>
      <c r="L996" s="63"/>
      <c r="N996" s="22" t="str">
        <f t="shared" si="31"/>
        <v/>
      </c>
      <c r="O996" s="23" t="str">
        <f>_xlfn.IFNA((VLOOKUP(F996,help!$C$2:$F$12,4,0))*(N996*24),"")</f>
        <v/>
      </c>
      <c r="AP996" s="18">
        <f t="shared" si="32"/>
        <v>0</v>
      </c>
    </row>
    <row r="997" spans="2:42" ht="33" x14ac:dyDescent="0.2">
      <c r="B997" s="14">
        <f>COUNTIFS($E$3:E997,تقرير!$E$4)</f>
        <v>15</v>
      </c>
      <c r="C997" s="48"/>
      <c r="D997" s="49"/>
      <c r="E997" s="37"/>
      <c r="F997" s="50"/>
      <c r="G997" s="51"/>
      <c r="H997" s="51"/>
      <c r="I997" s="52"/>
      <c r="J997" s="52"/>
      <c r="K997" s="27" t="str">
        <f>_xlfn.IFNA(VLOOKUP(E997,الاوردرات!$B$1:$C$600,2,0),"")</f>
        <v/>
      </c>
      <c r="L997" s="63"/>
      <c r="N997" s="22" t="str">
        <f t="shared" si="31"/>
        <v/>
      </c>
      <c r="O997" s="23" t="str">
        <f>_xlfn.IFNA((VLOOKUP(F997,help!$C$2:$F$12,4,0))*(N997*24),"")</f>
        <v/>
      </c>
      <c r="AP997" s="18">
        <f t="shared" si="32"/>
        <v>0</v>
      </c>
    </row>
    <row r="998" spans="2:42" ht="33" x14ac:dyDescent="0.2">
      <c r="B998" s="14">
        <f>COUNTIFS($E$3:E998,تقرير!$E$4)</f>
        <v>15</v>
      </c>
      <c r="C998" s="48"/>
      <c r="D998" s="49"/>
      <c r="E998" s="37"/>
      <c r="F998" s="50"/>
      <c r="G998" s="51"/>
      <c r="H998" s="51"/>
      <c r="I998" s="52"/>
      <c r="J998" s="52"/>
      <c r="K998" s="27" t="str">
        <f>_xlfn.IFNA(VLOOKUP(E998,الاوردرات!$B$1:$C$600,2,0),"")</f>
        <v/>
      </c>
      <c r="L998" s="63"/>
      <c r="N998" s="22" t="str">
        <f t="shared" si="31"/>
        <v/>
      </c>
      <c r="O998" s="23" t="str">
        <f>_xlfn.IFNA((VLOOKUP(F998,help!$C$2:$F$12,4,0))*(N998*24),"")</f>
        <v/>
      </c>
      <c r="AP998" s="18">
        <f t="shared" si="32"/>
        <v>0</v>
      </c>
    </row>
    <row r="999" spans="2:42" ht="33" x14ac:dyDescent="0.2">
      <c r="B999" s="14">
        <f>COUNTIFS($E$3:E999,تقرير!$E$4)</f>
        <v>15</v>
      </c>
      <c r="C999" s="48"/>
      <c r="D999" s="49"/>
      <c r="E999" s="37"/>
      <c r="F999" s="50"/>
      <c r="G999" s="51"/>
      <c r="H999" s="51"/>
      <c r="I999" s="52"/>
      <c r="J999" s="52"/>
      <c r="K999" s="27" t="str">
        <f>_xlfn.IFNA(VLOOKUP(E999,الاوردرات!$B$1:$C$600,2,0),"")</f>
        <v/>
      </c>
      <c r="L999" s="63"/>
      <c r="N999" s="22" t="str">
        <f t="shared" si="31"/>
        <v/>
      </c>
      <c r="O999" s="23" t="str">
        <f>_xlfn.IFNA((VLOOKUP(F999,help!$C$2:$F$12,4,0))*(N999*24),"")</f>
        <v/>
      </c>
      <c r="AP999" s="18">
        <f t="shared" si="32"/>
        <v>0</v>
      </c>
    </row>
    <row r="1000" spans="2:42" ht="33" x14ac:dyDescent="0.2">
      <c r="B1000" s="14">
        <f>COUNTIFS($E$3:E1000,تقرير!$E$4)</f>
        <v>15</v>
      </c>
      <c r="C1000" s="48"/>
      <c r="D1000" s="49"/>
      <c r="E1000" s="37"/>
      <c r="F1000" s="50"/>
      <c r="G1000" s="51"/>
      <c r="H1000" s="51"/>
      <c r="I1000" s="52"/>
      <c r="J1000" s="52"/>
      <c r="K1000" s="27" t="str">
        <f>_xlfn.IFNA(VLOOKUP(E1000,الاوردرات!$B$1:$C$600,2,0),"")</f>
        <v/>
      </c>
      <c r="L1000" s="63"/>
      <c r="N1000" s="22" t="str">
        <f t="shared" si="31"/>
        <v/>
      </c>
      <c r="O1000" s="23" t="str">
        <f>_xlfn.IFNA((VLOOKUP(F1000,help!$C$2:$F$12,4,0))*(N1000*24),"")</f>
        <v/>
      </c>
      <c r="AP1000" s="18">
        <f t="shared" si="32"/>
        <v>0</v>
      </c>
    </row>
    <row r="1001" spans="2:42" ht="33" x14ac:dyDescent="0.2">
      <c r="B1001" s="14">
        <f>COUNTIFS($E$3:E1001,تقرير!$E$4)</f>
        <v>15</v>
      </c>
      <c r="C1001" s="48"/>
      <c r="D1001" s="49"/>
      <c r="E1001" s="37"/>
      <c r="F1001" s="50"/>
      <c r="G1001" s="51"/>
      <c r="H1001" s="51"/>
      <c r="I1001" s="52"/>
      <c r="J1001" s="52"/>
      <c r="K1001" s="27" t="str">
        <f>_xlfn.IFNA(VLOOKUP(E1001,الاوردرات!$B$1:$C$600,2,0),"")</f>
        <v/>
      </c>
      <c r="L1001" s="63"/>
      <c r="N1001" s="22" t="str">
        <f t="shared" si="31"/>
        <v/>
      </c>
      <c r="O1001" s="23" t="str">
        <f>_xlfn.IFNA((VLOOKUP(F1001,help!$C$2:$F$12,4,0))*(N1001*24),"")</f>
        <v/>
      </c>
      <c r="AP1001" s="18">
        <f t="shared" si="32"/>
        <v>0</v>
      </c>
    </row>
    <row r="1002" spans="2:42" ht="33" x14ac:dyDescent="0.2">
      <c r="B1002" s="14">
        <f>COUNTIFS($E$3:E1002,تقرير!$E$4)</f>
        <v>15</v>
      </c>
      <c r="C1002" s="48"/>
      <c r="D1002" s="49"/>
      <c r="E1002" s="37"/>
      <c r="F1002" s="50"/>
      <c r="G1002" s="51"/>
      <c r="H1002" s="51"/>
      <c r="I1002" s="52"/>
      <c r="J1002" s="52"/>
      <c r="K1002" s="27" t="str">
        <f>_xlfn.IFNA(VLOOKUP(E1002,الاوردرات!$B$1:$C$600,2,0),"")</f>
        <v/>
      </c>
      <c r="L1002" s="63"/>
      <c r="N1002" s="22" t="str">
        <f t="shared" si="31"/>
        <v/>
      </c>
      <c r="O1002" s="23" t="str">
        <f>_xlfn.IFNA((VLOOKUP(F1002,help!$C$2:$F$12,4,0))*(N1002*24),"")</f>
        <v/>
      </c>
      <c r="AP1002" s="18">
        <f t="shared" si="32"/>
        <v>0</v>
      </c>
    </row>
    <row r="1003" spans="2:42" ht="33" x14ac:dyDescent="0.2">
      <c r="B1003" s="14">
        <f>COUNTIFS($E$3:E1003,تقرير!$E$4)</f>
        <v>15</v>
      </c>
      <c r="C1003" s="48"/>
      <c r="D1003" s="49"/>
      <c r="E1003" s="37"/>
      <c r="F1003" s="50"/>
      <c r="G1003" s="51"/>
      <c r="H1003" s="51"/>
      <c r="I1003" s="52"/>
      <c r="J1003" s="52"/>
      <c r="K1003" s="27" t="str">
        <f>_xlfn.IFNA(VLOOKUP(E1003,الاوردرات!$B$1:$C$600,2,0),"")</f>
        <v/>
      </c>
      <c r="L1003" s="63"/>
      <c r="N1003" s="22" t="str">
        <f t="shared" si="31"/>
        <v/>
      </c>
      <c r="O1003" s="23" t="str">
        <f>_xlfn.IFNA((VLOOKUP(F1003,help!$C$2:$F$12,4,0))*(N1003*24),"")</f>
        <v/>
      </c>
      <c r="AP1003" s="18">
        <f t="shared" si="32"/>
        <v>0</v>
      </c>
    </row>
    <row r="1004" spans="2:42" ht="33" x14ac:dyDescent="0.2">
      <c r="B1004" s="14">
        <f>COUNTIFS($E$3:E1004,تقرير!$E$4)</f>
        <v>15</v>
      </c>
      <c r="C1004" s="48"/>
      <c r="D1004" s="49"/>
      <c r="E1004" s="37"/>
      <c r="F1004" s="50"/>
      <c r="G1004" s="51"/>
      <c r="H1004" s="51"/>
      <c r="I1004" s="52"/>
      <c r="J1004" s="52"/>
      <c r="K1004" s="27" t="str">
        <f>_xlfn.IFNA(VLOOKUP(E1004,الاوردرات!$B$1:$C$600,2,0),"")</f>
        <v/>
      </c>
      <c r="L1004" s="63"/>
      <c r="N1004" s="22" t="str">
        <f t="shared" si="31"/>
        <v/>
      </c>
      <c r="O1004" s="23" t="str">
        <f>_xlfn.IFNA((VLOOKUP(F1004,help!$C$2:$F$12,4,0))*(N1004*24),"")</f>
        <v/>
      </c>
      <c r="AP1004" s="18">
        <f t="shared" si="32"/>
        <v>0</v>
      </c>
    </row>
    <row r="1005" spans="2:42" ht="33" x14ac:dyDescent="0.2">
      <c r="B1005" s="14">
        <f>COUNTIFS($E$3:E1005,تقرير!$E$4)</f>
        <v>15</v>
      </c>
      <c r="C1005" s="48"/>
      <c r="D1005" s="49"/>
      <c r="E1005" s="37"/>
      <c r="F1005" s="50"/>
      <c r="G1005" s="51"/>
      <c r="H1005" s="51"/>
      <c r="I1005" s="52"/>
      <c r="J1005" s="52"/>
      <c r="K1005" s="27" t="str">
        <f>_xlfn.IFNA(VLOOKUP(E1005,الاوردرات!$B$1:$C$600,2,0),"")</f>
        <v/>
      </c>
      <c r="L1005" s="63"/>
      <c r="N1005" s="22" t="str">
        <f t="shared" si="31"/>
        <v/>
      </c>
      <c r="O1005" s="23" t="str">
        <f>_xlfn.IFNA((VLOOKUP(F1005,help!$C$2:$F$12,4,0))*(N1005*24),"")</f>
        <v/>
      </c>
      <c r="AP1005" s="18">
        <f t="shared" si="32"/>
        <v>0</v>
      </c>
    </row>
    <row r="1006" spans="2:42" ht="33" x14ac:dyDescent="0.2">
      <c r="B1006" s="14">
        <f>COUNTIFS($E$3:E1006,تقرير!$E$4)</f>
        <v>15</v>
      </c>
      <c r="C1006" s="48"/>
      <c r="D1006" s="49"/>
      <c r="E1006" s="37"/>
      <c r="F1006" s="50"/>
      <c r="G1006" s="51"/>
      <c r="H1006" s="51"/>
      <c r="I1006" s="52"/>
      <c r="J1006" s="52"/>
      <c r="K1006" s="27" t="str">
        <f>_xlfn.IFNA(VLOOKUP(E1006,الاوردرات!$B$1:$C$600,2,0),"")</f>
        <v/>
      </c>
      <c r="L1006" s="63"/>
      <c r="N1006" s="22" t="str">
        <f t="shared" si="31"/>
        <v/>
      </c>
      <c r="O1006" s="23" t="str">
        <f>_xlfn.IFNA((VLOOKUP(F1006,help!$C$2:$F$12,4,0))*(N1006*24),"")</f>
        <v/>
      </c>
      <c r="AP1006" s="18">
        <f t="shared" si="32"/>
        <v>0</v>
      </c>
    </row>
    <row r="1007" spans="2:42" ht="33" x14ac:dyDescent="0.2">
      <c r="B1007" s="14">
        <f>COUNTIFS($E$3:E1007,تقرير!$E$4)</f>
        <v>15</v>
      </c>
      <c r="C1007" s="48"/>
      <c r="D1007" s="49"/>
      <c r="E1007" s="37"/>
      <c r="F1007" s="50"/>
      <c r="G1007" s="51"/>
      <c r="H1007" s="51"/>
      <c r="I1007" s="52"/>
      <c r="J1007" s="52"/>
      <c r="K1007" s="27" t="str">
        <f>_xlfn.IFNA(VLOOKUP(E1007,الاوردرات!$B$1:$C$600,2,0),"")</f>
        <v/>
      </c>
      <c r="L1007" s="63"/>
      <c r="N1007" s="22" t="str">
        <f t="shared" si="31"/>
        <v/>
      </c>
      <c r="O1007" s="23" t="str">
        <f>_xlfn.IFNA((VLOOKUP(F1007,help!$C$2:$F$12,4,0))*(N1007*24),"")</f>
        <v/>
      </c>
      <c r="AP1007" s="18">
        <f t="shared" si="32"/>
        <v>0</v>
      </c>
    </row>
    <row r="1008" spans="2:42" ht="33" x14ac:dyDescent="0.2">
      <c r="B1008" s="14">
        <f>COUNTIFS($E$3:E1008,تقرير!$E$4)</f>
        <v>15</v>
      </c>
      <c r="C1008" s="48"/>
      <c r="D1008" s="49"/>
      <c r="E1008" s="37"/>
      <c r="F1008" s="50"/>
      <c r="G1008" s="51"/>
      <c r="H1008" s="51"/>
      <c r="I1008" s="52"/>
      <c r="J1008" s="52"/>
      <c r="K1008" s="27" t="str">
        <f>_xlfn.IFNA(VLOOKUP(E1008,الاوردرات!$B$1:$C$600,2,0),"")</f>
        <v/>
      </c>
      <c r="L1008" s="63"/>
      <c r="N1008" s="22" t="str">
        <f t="shared" si="31"/>
        <v/>
      </c>
      <c r="O1008" s="23" t="str">
        <f>_xlfn.IFNA((VLOOKUP(F1008,help!$C$2:$F$12,4,0))*(N1008*24),"")</f>
        <v/>
      </c>
      <c r="AP1008" s="18">
        <f t="shared" si="32"/>
        <v>0</v>
      </c>
    </row>
    <row r="1009" spans="2:42" ht="33" x14ac:dyDescent="0.2">
      <c r="B1009" s="14">
        <f>COUNTIFS($E$3:E1009,تقرير!$E$4)</f>
        <v>15</v>
      </c>
      <c r="C1009" s="48"/>
      <c r="D1009" s="49"/>
      <c r="E1009" s="37"/>
      <c r="F1009" s="50"/>
      <c r="G1009" s="51"/>
      <c r="H1009" s="51"/>
      <c r="I1009" s="52"/>
      <c r="J1009" s="52"/>
      <c r="K1009" s="27" t="str">
        <f>_xlfn.IFNA(VLOOKUP(E1009,الاوردرات!$B$1:$C$600,2,0),"")</f>
        <v/>
      </c>
      <c r="L1009" s="63"/>
      <c r="N1009" s="22" t="str">
        <f t="shared" si="31"/>
        <v/>
      </c>
      <c r="O1009" s="23" t="str">
        <f>_xlfn.IFNA((VLOOKUP(F1009,help!$C$2:$F$12,4,0))*(N1009*24),"")</f>
        <v/>
      </c>
      <c r="AP1009" s="18">
        <f t="shared" si="32"/>
        <v>0</v>
      </c>
    </row>
    <row r="1010" spans="2:42" ht="33" x14ac:dyDescent="0.2">
      <c r="B1010" s="14">
        <f>COUNTIFS($E$3:E1010,تقرير!$E$4)</f>
        <v>15</v>
      </c>
      <c r="C1010" s="48"/>
      <c r="D1010" s="49"/>
      <c r="E1010" s="37"/>
      <c r="F1010" s="50"/>
      <c r="G1010" s="51"/>
      <c r="H1010" s="51"/>
      <c r="I1010" s="52"/>
      <c r="J1010" s="52"/>
      <c r="K1010" s="27" t="str">
        <f>_xlfn.IFNA(VLOOKUP(E1010,الاوردرات!$B$1:$C$600,2,0),"")</f>
        <v/>
      </c>
      <c r="L1010" s="63"/>
      <c r="N1010" s="22" t="str">
        <f t="shared" si="31"/>
        <v/>
      </c>
      <c r="O1010" s="23" t="str">
        <f>_xlfn.IFNA((VLOOKUP(F1010,help!$C$2:$F$12,4,0))*(N1010*24),"")</f>
        <v/>
      </c>
      <c r="AP1010" s="18">
        <f t="shared" si="32"/>
        <v>0</v>
      </c>
    </row>
    <row r="1011" spans="2:42" ht="33" x14ac:dyDescent="0.2">
      <c r="B1011" s="14">
        <f>COUNTIFS($E$3:E1011,تقرير!$E$4)</f>
        <v>15</v>
      </c>
      <c r="C1011" s="48"/>
      <c r="D1011" s="49"/>
      <c r="E1011" s="37"/>
      <c r="F1011" s="50"/>
      <c r="G1011" s="51"/>
      <c r="H1011" s="51"/>
      <c r="I1011" s="52"/>
      <c r="J1011" s="52"/>
      <c r="K1011" s="27" t="str">
        <f>_xlfn.IFNA(VLOOKUP(E1011,الاوردرات!$B$1:$C$600,2,0),"")</f>
        <v/>
      </c>
      <c r="L1011" s="63"/>
      <c r="N1011" s="22" t="str">
        <f t="shared" si="31"/>
        <v/>
      </c>
      <c r="O1011" s="23" t="str">
        <f>_xlfn.IFNA((VLOOKUP(F1011,help!$C$2:$F$12,4,0))*(N1011*24),"")</f>
        <v/>
      </c>
      <c r="AP1011" s="18">
        <f t="shared" si="32"/>
        <v>0</v>
      </c>
    </row>
    <row r="1012" spans="2:42" ht="33" x14ac:dyDescent="0.2">
      <c r="B1012" s="14">
        <f>COUNTIFS($E$3:E1012,تقرير!$E$4)</f>
        <v>15</v>
      </c>
      <c r="C1012" s="48"/>
      <c r="D1012" s="49"/>
      <c r="E1012" s="37"/>
      <c r="F1012" s="50"/>
      <c r="G1012" s="51"/>
      <c r="H1012" s="51"/>
      <c r="I1012" s="52"/>
      <c r="J1012" s="52"/>
      <c r="K1012" s="27" t="str">
        <f>_xlfn.IFNA(VLOOKUP(E1012,الاوردرات!$B$1:$C$600,2,0),"")</f>
        <v/>
      </c>
      <c r="L1012" s="63"/>
      <c r="N1012" s="22" t="str">
        <f t="shared" si="31"/>
        <v/>
      </c>
      <c r="O1012" s="23" t="str">
        <f>_xlfn.IFNA((VLOOKUP(F1012,help!$C$2:$F$12,4,0))*(N1012*24),"")</f>
        <v/>
      </c>
      <c r="AP1012" s="18">
        <f t="shared" si="32"/>
        <v>0</v>
      </c>
    </row>
    <row r="1013" spans="2:42" ht="33" x14ac:dyDescent="0.2">
      <c r="B1013" s="14">
        <f>COUNTIFS($E$3:E1013,تقرير!$E$4)</f>
        <v>15</v>
      </c>
      <c r="C1013" s="48"/>
      <c r="D1013" s="49"/>
      <c r="E1013" s="37"/>
      <c r="F1013" s="50"/>
      <c r="G1013" s="51"/>
      <c r="H1013" s="51"/>
      <c r="I1013" s="52"/>
      <c r="J1013" s="52"/>
      <c r="K1013" s="27" t="str">
        <f>_xlfn.IFNA(VLOOKUP(E1013,الاوردرات!$B$1:$C$600,2,0),"")</f>
        <v/>
      </c>
      <c r="L1013" s="63"/>
      <c r="N1013" s="22" t="str">
        <f t="shared" si="31"/>
        <v/>
      </c>
      <c r="O1013" s="23" t="str">
        <f>_xlfn.IFNA((VLOOKUP(F1013,help!$C$2:$F$12,4,0))*(N1013*24),"")</f>
        <v/>
      </c>
      <c r="AP1013" s="18">
        <f t="shared" si="32"/>
        <v>0</v>
      </c>
    </row>
    <row r="1014" spans="2:42" ht="33" x14ac:dyDescent="0.2">
      <c r="B1014" s="14">
        <f>COUNTIFS($E$3:E1014,تقرير!$E$4)</f>
        <v>15</v>
      </c>
      <c r="C1014" s="48"/>
      <c r="D1014" s="49"/>
      <c r="E1014" s="37"/>
      <c r="F1014" s="50"/>
      <c r="G1014" s="51"/>
      <c r="H1014" s="51"/>
      <c r="I1014" s="52"/>
      <c r="J1014" s="52"/>
      <c r="K1014" s="27" t="str">
        <f>_xlfn.IFNA(VLOOKUP(E1014,الاوردرات!$B$1:$C$600,2,0),"")</f>
        <v/>
      </c>
      <c r="L1014" s="63"/>
      <c r="N1014" s="22" t="str">
        <f t="shared" si="31"/>
        <v/>
      </c>
      <c r="O1014" s="23" t="str">
        <f>_xlfn.IFNA((VLOOKUP(F1014,help!$C$2:$F$12,4,0))*(N1014*24),"")</f>
        <v/>
      </c>
      <c r="AP1014" s="18">
        <f t="shared" si="32"/>
        <v>0</v>
      </c>
    </row>
    <row r="1015" spans="2:42" ht="33" x14ac:dyDescent="0.2">
      <c r="B1015" s="14">
        <f>COUNTIFS($E$3:E1015,تقرير!$E$4)</f>
        <v>15</v>
      </c>
      <c r="C1015" s="48"/>
      <c r="D1015" s="49"/>
      <c r="E1015" s="37"/>
      <c r="F1015" s="50"/>
      <c r="G1015" s="51"/>
      <c r="H1015" s="51"/>
      <c r="I1015" s="52"/>
      <c r="J1015" s="52"/>
      <c r="K1015" s="27" t="str">
        <f>_xlfn.IFNA(VLOOKUP(E1015,الاوردرات!$B$1:$C$600,2,0),"")</f>
        <v/>
      </c>
      <c r="L1015" s="63"/>
      <c r="N1015" s="22" t="str">
        <f t="shared" ref="N1015:N1078" si="33">IF(I1015&lt;&gt;"",J1015-I1015,"")</f>
        <v/>
      </c>
      <c r="O1015" s="23" t="str">
        <f>_xlfn.IFNA((VLOOKUP(F1015,help!$C$2:$F$12,4,0))*(N1015*24),"")</f>
        <v/>
      </c>
      <c r="AP1015" s="18">
        <f t="shared" si="32"/>
        <v>0</v>
      </c>
    </row>
    <row r="1016" spans="2:42" ht="33" x14ac:dyDescent="0.2">
      <c r="B1016" s="14">
        <f>COUNTIFS($E$3:E1016,تقرير!$E$4)</f>
        <v>15</v>
      </c>
      <c r="C1016" s="48"/>
      <c r="D1016" s="49"/>
      <c r="E1016" s="48"/>
      <c r="F1016" s="50"/>
      <c r="G1016" s="51"/>
      <c r="H1016" s="51"/>
      <c r="I1016" s="52"/>
      <c r="J1016" s="52"/>
      <c r="K1016" s="27" t="str">
        <f>_xlfn.IFNA(VLOOKUP(E1016,الاوردرات!$B$1:$C$600,2,0),"")</f>
        <v/>
      </c>
      <c r="L1016" s="63"/>
      <c r="N1016" s="22" t="str">
        <f t="shared" si="33"/>
        <v/>
      </c>
      <c r="O1016" s="23" t="str">
        <f>_xlfn.IFNA((VLOOKUP(F1016,help!$C$2:$F$12,4,0))*(N1016*24),"")</f>
        <v/>
      </c>
      <c r="AP1016" s="18">
        <f t="shared" si="32"/>
        <v>0</v>
      </c>
    </row>
    <row r="1017" spans="2:42" ht="33" x14ac:dyDescent="0.2">
      <c r="B1017" s="14">
        <f>COUNTIFS($E$3:E1017,تقرير!$E$4)</f>
        <v>15</v>
      </c>
      <c r="C1017" s="48"/>
      <c r="D1017" s="49"/>
      <c r="E1017" s="48"/>
      <c r="F1017" s="50"/>
      <c r="G1017" s="51"/>
      <c r="H1017" s="51"/>
      <c r="I1017" s="52"/>
      <c r="J1017" s="52"/>
      <c r="K1017" s="27" t="str">
        <f>_xlfn.IFNA(VLOOKUP(E1017,الاوردرات!$B$1:$C$600,2,0),"")</f>
        <v/>
      </c>
      <c r="L1017" s="63"/>
      <c r="N1017" s="22" t="str">
        <f t="shared" si="33"/>
        <v/>
      </c>
      <c r="O1017" s="23" t="str">
        <f>_xlfn.IFNA((VLOOKUP(F1017,help!$C$2:$F$12,4,0))*(N1017*24),"")</f>
        <v/>
      </c>
      <c r="AP1017" s="18">
        <f t="shared" si="32"/>
        <v>0</v>
      </c>
    </row>
    <row r="1018" spans="2:42" ht="33" x14ac:dyDescent="0.2">
      <c r="B1018" s="14">
        <f>COUNTIFS($E$3:E1018,تقرير!$E$4)</f>
        <v>15</v>
      </c>
      <c r="C1018" s="48"/>
      <c r="D1018" s="49"/>
      <c r="E1018" s="48"/>
      <c r="F1018" s="50"/>
      <c r="G1018" s="51"/>
      <c r="H1018" s="51"/>
      <c r="I1018" s="52"/>
      <c r="J1018" s="52"/>
      <c r="K1018" s="27" t="str">
        <f>_xlfn.IFNA(VLOOKUP(E1018,الاوردرات!$B$1:$C$600,2,0),"")</f>
        <v/>
      </c>
      <c r="L1018" s="63"/>
      <c r="N1018" s="22" t="str">
        <f t="shared" si="33"/>
        <v/>
      </c>
      <c r="O1018" s="23" t="str">
        <f>_xlfn.IFNA((VLOOKUP(F1018,help!$C$2:$F$12,4,0))*(N1018*24),"")</f>
        <v/>
      </c>
      <c r="AP1018" s="18">
        <f t="shared" si="32"/>
        <v>0</v>
      </c>
    </row>
    <row r="1019" spans="2:42" ht="33" x14ac:dyDescent="0.2">
      <c r="B1019" s="14">
        <f>COUNTIFS($E$3:E1019,تقرير!$E$4)</f>
        <v>15</v>
      </c>
      <c r="C1019" s="48"/>
      <c r="D1019" s="49"/>
      <c r="E1019" s="48"/>
      <c r="F1019" s="50"/>
      <c r="G1019" s="51"/>
      <c r="H1019" s="51"/>
      <c r="I1019" s="52"/>
      <c r="J1019" s="52"/>
      <c r="K1019" s="27" t="str">
        <f>_xlfn.IFNA(VLOOKUP(E1019,الاوردرات!$B$1:$C$600,2,0),"")</f>
        <v/>
      </c>
      <c r="L1019" s="63"/>
      <c r="N1019" s="22" t="str">
        <f t="shared" si="33"/>
        <v/>
      </c>
      <c r="O1019" s="23" t="str">
        <f>_xlfn.IFNA((VLOOKUP(F1019,help!$C$2:$F$12,4,0))*(N1019*24),"")</f>
        <v/>
      </c>
      <c r="AP1019" s="18">
        <f t="shared" si="32"/>
        <v>0</v>
      </c>
    </row>
    <row r="1020" spans="2:42" ht="33" x14ac:dyDescent="0.2">
      <c r="B1020" s="14">
        <f>COUNTIFS($E$3:E1020,تقرير!$E$4)</f>
        <v>15</v>
      </c>
      <c r="C1020" s="48"/>
      <c r="D1020" s="49"/>
      <c r="E1020" s="48"/>
      <c r="F1020" s="50"/>
      <c r="G1020" s="51"/>
      <c r="H1020" s="51"/>
      <c r="I1020" s="52"/>
      <c r="J1020" s="52"/>
      <c r="K1020" s="27" t="str">
        <f>_xlfn.IFNA(VLOOKUP(E1020,الاوردرات!$B$1:$C$600,2,0),"")</f>
        <v/>
      </c>
      <c r="L1020" s="63"/>
      <c r="N1020" s="22" t="str">
        <f t="shared" si="33"/>
        <v/>
      </c>
      <c r="O1020" s="23" t="str">
        <f>_xlfn.IFNA((VLOOKUP(F1020,help!$C$2:$F$12,4,0))*(N1020*24),"")</f>
        <v/>
      </c>
      <c r="AP1020" s="18">
        <f t="shared" si="32"/>
        <v>0</v>
      </c>
    </row>
    <row r="1021" spans="2:42" ht="33" x14ac:dyDescent="0.2">
      <c r="B1021" s="14">
        <f>COUNTIFS($E$3:E1021,تقرير!$E$4)</f>
        <v>15</v>
      </c>
      <c r="C1021" s="48"/>
      <c r="D1021" s="49"/>
      <c r="E1021" s="48"/>
      <c r="F1021" s="50"/>
      <c r="G1021" s="51"/>
      <c r="H1021" s="51"/>
      <c r="I1021" s="52"/>
      <c r="J1021" s="52"/>
      <c r="K1021" s="27" t="str">
        <f>_xlfn.IFNA(VLOOKUP(E1021,الاوردرات!$B$1:$C$600,2,0),"")</f>
        <v/>
      </c>
      <c r="L1021" s="63"/>
      <c r="N1021" s="22" t="str">
        <f t="shared" si="33"/>
        <v/>
      </c>
      <c r="O1021" s="23" t="str">
        <f>_xlfn.IFNA((VLOOKUP(F1021,help!$C$2:$F$12,4,0))*(N1021*24),"")</f>
        <v/>
      </c>
      <c r="AP1021" s="18">
        <f t="shared" si="32"/>
        <v>0</v>
      </c>
    </row>
    <row r="1022" spans="2:42" ht="33" x14ac:dyDescent="0.2">
      <c r="B1022" s="14">
        <f>COUNTIFS($E$3:E1022,تقرير!$E$4)</f>
        <v>15</v>
      </c>
      <c r="C1022" s="48"/>
      <c r="D1022" s="49"/>
      <c r="E1022" s="48"/>
      <c r="F1022" s="50"/>
      <c r="G1022" s="51"/>
      <c r="H1022" s="51"/>
      <c r="I1022" s="52"/>
      <c r="J1022" s="52"/>
      <c r="K1022" s="27" t="str">
        <f>_xlfn.IFNA(VLOOKUP(E1022,الاوردرات!$B$1:$C$600,2,0),"")</f>
        <v/>
      </c>
      <c r="L1022" s="63"/>
      <c r="N1022" s="22" t="str">
        <f t="shared" si="33"/>
        <v/>
      </c>
      <c r="O1022" s="23" t="str">
        <f>_xlfn.IFNA((VLOOKUP(F1022,help!$C$2:$F$12,4,0))*(N1022*24),"")</f>
        <v/>
      </c>
      <c r="AP1022" s="18">
        <f t="shared" si="32"/>
        <v>0</v>
      </c>
    </row>
    <row r="1023" spans="2:42" ht="33" x14ac:dyDescent="0.2">
      <c r="B1023" s="14">
        <f>COUNTIFS($E$3:E1023,تقرير!$E$4)</f>
        <v>15</v>
      </c>
      <c r="C1023" s="48"/>
      <c r="D1023" s="49"/>
      <c r="E1023" s="48"/>
      <c r="F1023" s="50"/>
      <c r="G1023" s="51"/>
      <c r="H1023" s="51"/>
      <c r="I1023" s="52"/>
      <c r="J1023" s="52"/>
      <c r="K1023" s="27" t="str">
        <f>_xlfn.IFNA(VLOOKUP(E1023,الاوردرات!$B$1:$C$600,2,0),"")</f>
        <v/>
      </c>
      <c r="L1023" s="63"/>
      <c r="N1023" s="22" t="str">
        <f t="shared" si="33"/>
        <v/>
      </c>
      <c r="O1023" s="23" t="str">
        <f>_xlfn.IFNA((VLOOKUP(F1023,help!$C$2:$F$12,4,0))*(N1023*24),"")</f>
        <v/>
      </c>
      <c r="AP1023" s="18">
        <f t="shared" si="32"/>
        <v>0</v>
      </c>
    </row>
    <row r="1024" spans="2:42" ht="33" x14ac:dyDescent="0.2">
      <c r="B1024" s="14">
        <f>COUNTIFS($E$3:E1024,تقرير!$E$4)</f>
        <v>15</v>
      </c>
      <c r="C1024" s="48"/>
      <c r="D1024" s="49"/>
      <c r="E1024" s="48"/>
      <c r="F1024" s="50"/>
      <c r="G1024" s="51"/>
      <c r="H1024" s="51"/>
      <c r="I1024" s="52"/>
      <c r="J1024" s="52"/>
      <c r="K1024" s="27" t="str">
        <f>_xlfn.IFNA(VLOOKUP(E1024,الاوردرات!$B$1:$C$600,2,0),"")</f>
        <v/>
      </c>
      <c r="L1024" s="63"/>
      <c r="N1024" s="22" t="str">
        <f t="shared" si="33"/>
        <v/>
      </c>
      <c r="O1024" s="23" t="str">
        <f>_xlfn.IFNA((VLOOKUP(F1024,help!$C$2:$F$12,4,0))*(N1024*24),"")</f>
        <v/>
      </c>
      <c r="AP1024" s="18">
        <f t="shared" si="32"/>
        <v>0</v>
      </c>
    </row>
    <row r="1025" spans="2:42" ht="33" x14ac:dyDescent="0.2">
      <c r="B1025" s="14">
        <f>COUNTIFS($E$3:E1025,تقرير!$E$4)</f>
        <v>15</v>
      </c>
      <c r="C1025" s="48"/>
      <c r="D1025" s="49"/>
      <c r="E1025" s="48"/>
      <c r="F1025" s="50"/>
      <c r="G1025" s="51"/>
      <c r="H1025" s="51"/>
      <c r="I1025" s="52"/>
      <c r="J1025" s="52"/>
      <c r="K1025" s="27" t="str">
        <f>_xlfn.IFNA(VLOOKUP(E1025,الاوردرات!$B$1:$C$600,2,0),"")</f>
        <v/>
      </c>
      <c r="L1025" s="63"/>
      <c r="N1025" s="22" t="str">
        <f t="shared" si="33"/>
        <v/>
      </c>
      <c r="O1025" s="23" t="str">
        <f>_xlfn.IFNA((VLOOKUP(F1025,help!$C$2:$F$12,4,0))*(N1025*24),"")</f>
        <v/>
      </c>
      <c r="AP1025" s="18">
        <f t="shared" si="32"/>
        <v>0</v>
      </c>
    </row>
    <row r="1026" spans="2:42" ht="33" x14ac:dyDescent="0.2">
      <c r="B1026" s="14">
        <f>COUNTIFS($E$3:E1026,تقرير!$E$4)</f>
        <v>15</v>
      </c>
      <c r="C1026" s="48"/>
      <c r="D1026" s="49"/>
      <c r="E1026" s="48"/>
      <c r="F1026" s="50"/>
      <c r="G1026" s="51"/>
      <c r="H1026" s="51"/>
      <c r="I1026" s="52"/>
      <c r="J1026" s="52"/>
      <c r="K1026" s="27" t="str">
        <f>_xlfn.IFNA(VLOOKUP(E1026,الاوردرات!$B$1:$C$600,2,0),"")</f>
        <v/>
      </c>
      <c r="L1026" s="63"/>
      <c r="N1026" s="22" t="str">
        <f t="shared" si="33"/>
        <v/>
      </c>
      <c r="O1026" s="23" t="str">
        <f>_xlfn.IFNA((VLOOKUP(F1026,help!$C$2:$F$12,4,0))*(N1026*24),"")</f>
        <v/>
      </c>
      <c r="AP1026" s="18">
        <f t="shared" si="32"/>
        <v>0</v>
      </c>
    </row>
    <row r="1027" spans="2:42" ht="33" x14ac:dyDescent="0.2">
      <c r="B1027" s="14">
        <f>COUNTIFS($E$3:E1027,تقرير!$E$4)</f>
        <v>15</v>
      </c>
      <c r="C1027" s="48"/>
      <c r="D1027" s="49"/>
      <c r="E1027" s="48"/>
      <c r="F1027" s="50"/>
      <c r="G1027" s="51"/>
      <c r="H1027" s="51"/>
      <c r="I1027" s="52"/>
      <c r="J1027" s="52"/>
      <c r="K1027" s="27" t="str">
        <f>_xlfn.IFNA(VLOOKUP(E1027,الاوردرات!$B$1:$C$600,2,0),"")</f>
        <v/>
      </c>
      <c r="L1027" s="63"/>
      <c r="N1027" s="22" t="str">
        <f t="shared" si="33"/>
        <v/>
      </c>
      <c r="O1027" s="23" t="str">
        <f>_xlfn.IFNA((VLOOKUP(F1027,help!$C$2:$F$12,4,0))*(N1027*24),"")</f>
        <v/>
      </c>
      <c r="AP1027" s="18">
        <f t="shared" si="32"/>
        <v>0</v>
      </c>
    </row>
    <row r="1028" spans="2:42" ht="33" x14ac:dyDescent="0.2">
      <c r="B1028" s="14">
        <f>COUNTIFS($E$3:E1028,تقرير!$E$4)</f>
        <v>15</v>
      </c>
      <c r="C1028" s="48"/>
      <c r="D1028" s="49"/>
      <c r="E1028" s="48"/>
      <c r="F1028" s="50"/>
      <c r="G1028" s="51"/>
      <c r="H1028" s="51"/>
      <c r="I1028" s="52"/>
      <c r="J1028" s="52"/>
      <c r="K1028" s="27" t="str">
        <f>_xlfn.IFNA(VLOOKUP(E1028,الاوردرات!$B$1:$C$600,2,0),"")</f>
        <v/>
      </c>
      <c r="L1028" s="63"/>
      <c r="N1028" s="22" t="str">
        <f t="shared" si="33"/>
        <v/>
      </c>
      <c r="O1028" s="23" t="str">
        <f>_xlfn.IFNA((VLOOKUP(F1028,help!$C$2:$F$12,4,0))*(N1028*24),"")</f>
        <v/>
      </c>
      <c r="AP1028" s="18">
        <f t="shared" ref="AP1028:AP1091" si="34">D1028</f>
        <v>0</v>
      </c>
    </row>
    <row r="1029" spans="2:42" ht="33" x14ac:dyDescent="0.2">
      <c r="B1029" s="14">
        <f>COUNTIFS($E$3:E1029,تقرير!$E$4)</f>
        <v>15</v>
      </c>
      <c r="C1029" s="48"/>
      <c r="D1029" s="49"/>
      <c r="E1029" s="48"/>
      <c r="F1029" s="50"/>
      <c r="G1029" s="51"/>
      <c r="H1029" s="51"/>
      <c r="I1029" s="52"/>
      <c r="J1029" s="52"/>
      <c r="K1029" s="27" t="str">
        <f>_xlfn.IFNA(VLOOKUP(E1029,الاوردرات!$B$1:$C$600,2,0),"")</f>
        <v/>
      </c>
      <c r="L1029" s="63"/>
      <c r="N1029" s="22" t="str">
        <f t="shared" si="33"/>
        <v/>
      </c>
      <c r="O1029" s="23" t="str">
        <f>_xlfn.IFNA((VLOOKUP(F1029,help!$C$2:$F$12,4,0))*(N1029*24),"")</f>
        <v/>
      </c>
      <c r="AP1029" s="18">
        <f t="shared" si="34"/>
        <v>0</v>
      </c>
    </row>
    <row r="1030" spans="2:42" ht="33" x14ac:dyDescent="0.2">
      <c r="B1030" s="14">
        <f>COUNTIFS($E$3:E1030,تقرير!$E$4)</f>
        <v>15</v>
      </c>
      <c r="C1030" s="48"/>
      <c r="D1030" s="49"/>
      <c r="E1030" s="48"/>
      <c r="F1030" s="50"/>
      <c r="G1030" s="51"/>
      <c r="H1030" s="51"/>
      <c r="I1030" s="52"/>
      <c r="J1030" s="52"/>
      <c r="K1030" s="27" t="str">
        <f>_xlfn.IFNA(VLOOKUP(E1030,الاوردرات!$B$1:$C$600,2,0),"")</f>
        <v/>
      </c>
      <c r="L1030" s="63"/>
      <c r="N1030" s="22" t="str">
        <f t="shared" si="33"/>
        <v/>
      </c>
      <c r="O1030" s="23" t="str">
        <f>_xlfn.IFNA((VLOOKUP(F1030,help!$C$2:$F$12,4,0))*(N1030*24),"")</f>
        <v/>
      </c>
      <c r="AP1030" s="18">
        <f t="shared" si="34"/>
        <v>0</v>
      </c>
    </row>
    <row r="1031" spans="2:42" ht="33" x14ac:dyDescent="0.2">
      <c r="B1031" s="14">
        <f>COUNTIFS($E$3:E1031,تقرير!$E$4)</f>
        <v>15</v>
      </c>
      <c r="C1031" s="48"/>
      <c r="D1031" s="49"/>
      <c r="E1031" s="48"/>
      <c r="F1031" s="50"/>
      <c r="G1031" s="51"/>
      <c r="H1031" s="51"/>
      <c r="I1031" s="52"/>
      <c r="J1031" s="52"/>
      <c r="K1031" s="27" t="str">
        <f>_xlfn.IFNA(VLOOKUP(E1031,الاوردرات!$B$1:$C$600,2,0),"")</f>
        <v/>
      </c>
      <c r="L1031" s="63"/>
      <c r="N1031" s="22" t="str">
        <f t="shared" si="33"/>
        <v/>
      </c>
      <c r="O1031" s="23" t="str">
        <f>_xlfn.IFNA((VLOOKUP(F1031,help!$C$2:$F$12,4,0))*(N1031*24),"")</f>
        <v/>
      </c>
      <c r="AP1031" s="18">
        <f t="shared" si="34"/>
        <v>0</v>
      </c>
    </row>
    <row r="1032" spans="2:42" ht="33" x14ac:dyDescent="0.2">
      <c r="B1032" s="14">
        <f>COUNTIFS($E$3:E1032,تقرير!$E$4)</f>
        <v>15</v>
      </c>
      <c r="C1032" s="48"/>
      <c r="D1032" s="49"/>
      <c r="E1032" s="48"/>
      <c r="F1032" s="50"/>
      <c r="G1032" s="51"/>
      <c r="H1032" s="51"/>
      <c r="I1032" s="52"/>
      <c r="J1032" s="52"/>
      <c r="K1032" s="27" t="str">
        <f>_xlfn.IFNA(VLOOKUP(E1032,الاوردرات!$B$1:$C$600,2,0),"")</f>
        <v/>
      </c>
      <c r="L1032" s="63"/>
      <c r="N1032" s="22" t="str">
        <f t="shared" si="33"/>
        <v/>
      </c>
      <c r="O1032" s="23" t="str">
        <f>_xlfn.IFNA((VLOOKUP(F1032,help!$C$2:$F$12,4,0))*(N1032*24),"")</f>
        <v/>
      </c>
      <c r="AP1032" s="18">
        <f t="shared" si="34"/>
        <v>0</v>
      </c>
    </row>
    <row r="1033" spans="2:42" ht="33" x14ac:dyDescent="0.2">
      <c r="B1033" s="14">
        <f>COUNTIFS($E$3:E1033,تقرير!$E$4)</f>
        <v>15</v>
      </c>
      <c r="C1033" s="48"/>
      <c r="D1033" s="49"/>
      <c r="E1033" s="48"/>
      <c r="F1033" s="50"/>
      <c r="G1033" s="51"/>
      <c r="H1033" s="51"/>
      <c r="I1033" s="52"/>
      <c r="J1033" s="52"/>
      <c r="K1033" s="27" t="str">
        <f>_xlfn.IFNA(VLOOKUP(E1033,الاوردرات!$B$1:$C$600,2,0),"")</f>
        <v/>
      </c>
      <c r="L1033" s="63"/>
      <c r="N1033" s="22" t="str">
        <f t="shared" si="33"/>
        <v/>
      </c>
      <c r="O1033" s="23" t="str">
        <f>_xlfn.IFNA((VLOOKUP(F1033,help!$C$2:$F$12,4,0))*(N1033*24),"")</f>
        <v/>
      </c>
      <c r="AP1033" s="18">
        <f t="shared" si="34"/>
        <v>0</v>
      </c>
    </row>
    <row r="1034" spans="2:42" ht="33" x14ac:dyDescent="0.2">
      <c r="B1034" s="14">
        <f>COUNTIFS($E$3:E1034,تقرير!$E$4)</f>
        <v>15</v>
      </c>
      <c r="C1034" s="48"/>
      <c r="D1034" s="49"/>
      <c r="E1034" s="48"/>
      <c r="F1034" s="50"/>
      <c r="G1034" s="51"/>
      <c r="H1034" s="51"/>
      <c r="I1034" s="52"/>
      <c r="J1034" s="52"/>
      <c r="K1034" s="27" t="str">
        <f>_xlfn.IFNA(VLOOKUP(E1034,الاوردرات!$B$1:$C$600,2,0),"")</f>
        <v/>
      </c>
      <c r="L1034" s="63"/>
      <c r="N1034" s="22" t="str">
        <f t="shared" si="33"/>
        <v/>
      </c>
      <c r="O1034" s="23" t="str">
        <f>_xlfn.IFNA((VLOOKUP(F1034,help!$C$2:$F$12,4,0))*(N1034*24),"")</f>
        <v/>
      </c>
      <c r="AP1034" s="18">
        <f t="shared" si="34"/>
        <v>0</v>
      </c>
    </row>
    <row r="1035" spans="2:42" ht="33" x14ac:dyDescent="0.2">
      <c r="B1035" s="14">
        <f>COUNTIFS($E$3:E1035,تقرير!$E$4)</f>
        <v>15</v>
      </c>
      <c r="C1035" s="48"/>
      <c r="D1035" s="49"/>
      <c r="E1035" s="48"/>
      <c r="F1035" s="50"/>
      <c r="G1035" s="51"/>
      <c r="H1035" s="51"/>
      <c r="I1035" s="52"/>
      <c r="J1035" s="52"/>
      <c r="K1035" s="27" t="str">
        <f>_xlfn.IFNA(VLOOKUP(E1035,الاوردرات!$B$1:$C$600,2,0),"")</f>
        <v/>
      </c>
      <c r="L1035" s="63"/>
      <c r="N1035" s="22" t="str">
        <f t="shared" si="33"/>
        <v/>
      </c>
      <c r="O1035" s="23" t="str">
        <f>_xlfn.IFNA((VLOOKUP(F1035,help!$C$2:$F$12,4,0))*(N1035*24),"")</f>
        <v/>
      </c>
      <c r="AP1035" s="18">
        <f t="shared" si="34"/>
        <v>0</v>
      </c>
    </row>
    <row r="1036" spans="2:42" ht="33" x14ac:dyDescent="0.2">
      <c r="B1036" s="14">
        <f>COUNTIFS($E$3:E1036,تقرير!$E$4)</f>
        <v>15</v>
      </c>
      <c r="C1036" s="48"/>
      <c r="D1036" s="49"/>
      <c r="E1036" s="48"/>
      <c r="F1036" s="50"/>
      <c r="G1036" s="51"/>
      <c r="H1036" s="51"/>
      <c r="I1036" s="52"/>
      <c r="J1036" s="52"/>
      <c r="K1036" s="27" t="str">
        <f>_xlfn.IFNA(VLOOKUP(E1036,الاوردرات!$B$1:$C$600,2,0),"")</f>
        <v/>
      </c>
      <c r="L1036" s="63"/>
      <c r="N1036" s="22" t="str">
        <f t="shared" si="33"/>
        <v/>
      </c>
      <c r="O1036" s="23" t="str">
        <f>_xlfn.IFNA((VLOOKUP(F1036,help!$C$2:$F$12,4,0))*(N1036*24),"")</f>
        <v/>
      </c>
      <c r="AP1036" s="18">
        <f t="shared" si="34"/>
        <v>0</v>
      </c>
    </row>
    <row r="1037" spans="2:42" ht="33" x14ac:dyDescent="0.2">
      <c r="B1037" s="14">
        <f>COUNTIFS($E$3:E1037,تقرير!$E$4)</f>
        <v>15</v>
      </c>
      <c r="C1037" s="48"/>
      <c r="D1037" s="49"/>
      <c r="E1037" s="48"/>
      <c r="F1037" s="50"/>
      <c r="G1037" s="51"/>
      <c r="H1037" s="51"/>
      <c r="I1037" s="52"/>
      <c r="J1037" s="52"/>
      <c r="K1037" s="27" t="str">
        <f>_xlfn.IFNA(VLOOKUP(E1037,الاوردرات!$B$1:$C$600,2,0),"")</f>
        <v/>
      </c>
      <c r="L1037" s="63"/>
      <c r="N1037" s="22" t="str">
        <f t="shared" si="33"/>
        <v/>
      </c>
      <c r="O1037" s="23" t="str">
        <f>_xlfn.IFNA((VLOOKUP(F1037,help!$C$2:$F$12,4,0))*(N1037*24),"")</f>
        <v/>
      </c>
      <c r="AP1037" s="18">
        <f t="shared" si="34"/>
        <v>0</v>
      </c>
    </row>
    <row r="1038" spans="2:42" ht="33" x14ac:dyDescent="0.2">
      <c r="B1038" s="14">
        <f>COUNTIFS($E$3:E1038,تقرير!$E$4)</f>
        <v>15</v>
      </c>
      <c r="C1038" s="48"/>
      <c r="D1038" s="49"/>
      <c r="E1038" s="48"/>
      <c r="F1038" s="50"/>
      <c r="G1038" s="51"/>
      <c r="H1038" s="51"/>
      <c r="I1038" s="52"/>
      <c r="J1038" s="52"/>
      <c r="K1038" s="27" t="str">
        <f>_xlfn.IFNA(VLOOKUP(E1038,الاوردرات!$B$1:$C$600,2,0),"")</f>
        <v/>
      </c>
      <c r="L1038" s="63"/>
      <c r="N1038" s="22" t="str">
        <f t="shared" si="33"/>
        <v/>
      </c>
      <c r="O1038" s="23" t="str">
        <f>_xlfn.IFNA((VLOOKUP(F1038,help!$C$2:$F$12,4,0))*(N1038*24),"")</f>
        <v/>
      </c>
      <c r="AP1038" s="18">
        <f t="shared" si="34"/>
        <v>0</v>
      </c>
    </row>
    <row r="1039" spans="2:42" ht="33" x14ac:dyDescent="0.2">
      <c r="B1039" s="14">
        <f>COUNTIFS($E$3:E1039,تقرير!$E$4)</f>
        <v>15</v>
      </c>
      <c r="C1039" s="48"/>
      <c r="D1039" s="49"/>
      <c r="E1039" s="48"/>
      <c r="F1039" s="50"/>
      <c r="G1039" s="51"/>
      <c r="H1039" s="51"/>
      <c r="I1039" s="52"/>
      <c r="J1039" s="52"/>
      <c r="K1039" s="27" t="str">
        <f>_xlfn.IFNA(VLOOKUP(E1039,الاوردرات!$B$1:$C$600,2,0),"")</f>
        <v/>
      </c>
      <c r="L1039" s="63"/>
      <c r="N1039" s="22" t="str">
        <f t="shared" si="33"/>
        <v/>
      </c>
      <c r="O1039" s="23" t="str">
        <f>_xlfn.IFNA((VLOOKUP(F1039,help!$C$2:$F$12,4,0))*(N1039*24),"")</f>
        <v/>
      </c>
      <c r="AP1039" s="18">
        <f t="shared" si="34"/>
        <v>0</v>
      </c>
    </row>
    <row r="1040" spans="2:42" ht="33" x14ac:dyDescent="0.2">
      <c r="B1040" s="14">
        <f>COUNTIFS($E$3:E1040,تقرير!$E$4)</f>
        <v>15</v>
      </c>
      <c r="C1040" s="48"/>
      <c r="D1040" s="49"/>
      <c r="E1040" s="48"/>
      <c r="F1040" s="50"/>
      <c r="G1040" s="51"/>
      <c r="H1040" s="51"/>
      <c r="I1040" s="52"/>
      <c r="J1040" s="52"/>
      <c r="K1040" s="27" t="str">
        <f>_xlfn.IFNA(VLOOKUP(E1040,الاوردرات!$B$1:$C$600,2,0),"")</f>
        <v/>
      </c>
      <c r="L1040" s="63"/>
      <c r="N1040" s="22" t="str">
        <f t="shared" si="33"/>
        <v/>
      </c>
      <c r="O1040" s="23" t="str">
        <f>_xlfn.IFNA((VLOOKUP(F1040,help!$C$2:$F$12,4,0))*(N1040*24),"")</f>
        <v/>
      </c>
      <c r="AP1040" s="18">
        <f t="shared" si="34"/>
        <v>0</v>
      </c>
    </row>
    <row r="1041" spans="2:42" ht="33" x14ac:dyDescent="0.2">
      <c r="B1041" s="14">
        <f>COUNTIFS($E$3:E1041,تقرير!$E$4)</f>
        <v>15</v>
      </c>
      <c r="C1041" s="48"/>
      <c r="D1041" s="49"/>
      <c r="E1041" s="48"/>
      <c r="F1041" s="50"/>
      <c r="G1041" s="51"/>
      <c r="H1041" s="51"/>
      <c r="I1041" s="52"/>
      <c r="J1041" s="52"/>
      <c r="K1041" s="27" t="str">
        <f>_xlfn.IFNA(VLOOKUP(E1041,الاوردرات!$B$1:$C$600,2,0),"")</f>
        <v/>
      </c>
      <c r="L1041" s="63"/>
      <c r="N1041" s="22" t="str">
        <f t="shared" si="33"/>
        <v/>
      </c>
      <c r="O1041" s="23" t="str">
        <f>_xlfn.IFNA((VLOOKUP(F1041,help!$C$2:$F$12,4,0))*(N1041*24),"")</f>
        <v/>
      </c>
      <c r="AP1041" s="18">
        <f t="shared" si="34"/>
        <v>0</v>
      </c>
    </row>
    <row r="1042" spans="2:42" ht="33" x14ac:dyDescent="0.2">
      <c r="B1042" s="14">
        <f>COUNTIFS($E$3:E1042,تقرير!$E$4)</f>
        <v>15</v>
      </c>
      <c r="C1042" s="48"/>
      <c r="D1042" s="49"/>
      <c r="E1042" s="48"/>
      <c r="F1042" s="50"/>
      <c r="G1042" s="51"/>
      <c r="H1042" s="51"/>
      <c r="I1042" s="52"/>
      <c r="J1042" s="52"/>
      <c r="K1042" s="27" t="str">
        <f>_xlfn.IFNA(VLOOKUP(E1042,الاوردرات!$B$1:$C$600,2,0),"")</f>
        <v/>
      </c>
      <c r="L1042" s="63"/>
      <c r="N1042" s="22" t="str">
        <f t="shared" si="33"/>
        <v/>
      </c>
      <c r="O1042" s="23" t="str">
        <f>_xlfn.IFNA((VLOOKUP(F1042,help!$C$2:$F$12,4,0))*(N1042*24),"")</f>
        <v/>
      </c>
      <c r="AP1042" s="18">
        <f t="shared" si="34"/>
        <v>0</v>
      </c>
    </row>
    <row r="1043" spans="2:42" ht="33" x14ac:dyDescent="0.2">
      <c r="B1043" s="14">
        <f>COUNTIFS($E$3:E1043,تقرير!$E$4)</f>
        <v>15</v>
      </c>
      <c r="C1043" s="48"/>
      <c r="D1043" s="49"/>
      <c r="E1043" s="48"/>
      <c r="F1043" s="50"/>
      <c r="G1043" s="51"/>
      <c r="H1043" s="51"/>
      <c r="I1043" s="52"/>
      <c r="J1043" s="52"/>
      <c r="K1043" s="27" t="str">
        <f>_xlfn.IFNA(VLOOKUP(E1043,الاوردرات!$B$1:$C$600,2,0),"")</f>
        <v/>
      </c>
      <c r="L1043" s="63"/>
      <c r="N1043" s="22" t="str">
        <f t="shared" si="33"/>
        <v/>
      </c>
      <c r="O1043" s="23" t="str">
        <f>_xlfn.IFNA((VLOOKUP(F1043,help!$C$2:$F$12,4,0))*(N1043*24),"")</f>
        <v/>
      </c>
      <c r="AP1043" s="18">
        <f t="shared" si="34"/>
        <v>0</v>
      </c>
    </row>
    <row r="1044" spans="2:42" ht="33" x14ac:dyDescent="0.2">
      <c r="B1044" s="14">
        <f>COUNTIFS($E$3:E1044,تقرير!$E$4)</f>
        <v>15</v>
      </c>
      <c r="C1044" s="48"/>
      <c r="D1044" s="49"/>
      <c r="E1044" s="48"/>
      <c r="F1044" s="50"/>
      <c r="G1044" s="51"/>
      <c r="H1044" s="51"/>
      <c r="I1044" s="52"/>
      <c r="J1044" s="52"/>
      <c r="K1044" s="27" t="str">
        <f>_xlfn.IFNA(VLOOKUP(E1044,الاوردرات!$B$1:$C$600,2,0),"")</f>
        <v/>
      </c>
      <c r="L1044" s="63"/>
      <c r="N1044" s="22" t="str">
        <f t="shared" si="33"/>
        <v/>
      </c>
      <c r="O1044" s="23" t="str">
        <f>_xlfn.IFNA((VLOOKUP(F1044,help!$C$2:$F$12,4,0))*(N1044*24),"")</f>
        <v/>
      </c>
      <c r="AP1044" s="18">
        <f t="shared" si="34"/>
        <v>0</v>
      </c>
    </row>
    <row r="1045" spans="2:42" ht="33" x14ac:dyDescent="0.2">
      <c r="B1045" s="14">
        <f>COUNTIFS($E$3:E1045,تقرير!$E$4)</f>
        <v>15</v>
      </c>
      <c r="C1045" s="48"/>
      <c r="D1045" s="49"/>
      <c r="E1045" s="48"/>
      <c r="F1045" s="50"/>
      <c r="G1045" s="51"/>
      <c r="H1045" s="51"/>
      <c r="I1045" s="52"/>
      <c r="J1045" s="52"/>
      <c r="K1045" s="27" t="str">
        <f>_xlfn.IFNA(VLOOKUP(E1045,الاوردرات!$B$1:$C$600,2,0),"")</f>
        <v/>
      </c>
      <c r="L1045" s="63"/>
      <c r="N1045" s="22" t="str">
        <f t="shared" si="33"/>
        <v/>
      </c>
      <c r="O1045" s="23" t="str">
        <f>_xlfn.IFNA((VLOOKUP(F1045,help!$C$2:$F$12,4,0))*(N1045*24),"")</f>
        <v/>
      </c>
      <c r="AP1045" s="18">
        <f t="shared" si="34"/>
        <v>0</v>
      </c>
    </row>
    <row r="1046" spans="2:42" ht="33" x14ac:dyDescent="0.2">
      <c r="B1046" s="14">
        <f>COUNTIFS($E$3:E1046,تقرير!$E$4)</f>
        <v>15</v>
      </c>
      <c r="C1046" s="48"/>
      <c r="D1046" s="49"/>
      <c r="E1046" s="48"/>
      <c r="F1046" s="50"/>
      <c r="G1046" s="51"/>
      <c r="H1046" s="51"/>
      <c r="I1046" s="52"/>
      <c r="J1046" s="52"/>
      <c r="K1046" s="27" t="str">
        <f>_xlfn.IFNA(VLOOKUP(E1046,الاوردرات!$B$1:$C$600,2,0),"")</f>
        <v/>
      </c>
      <c r="L1046" s="63"/>
      <c r="N1046" s="22" t="str">
        <f t="shared" si="33"/>
        <v/>
      </c>
      <c r="O1046" s="23" t="str">
        <f>_xlfn.IFNA((VLOOKUP(F1046,help!$C$2:$F$12,4,0))*(N1046*24),"")</f>
        <v/>
      </c>
      <c r="AP1046" s="18">
        <f t="shared" si="34"/>
        <v>0</v>
      </c>
    </row>
    <row r="1047" spans="2:42" ht="33" x14ac:dyDescent="0.2">
      <c r="B1047" s="14">
        <f>COUNTIFS($E$3:E1047,تقرير!$E$4)</f>
        <v>15</v>
      </c>
      <c r="C1047" s="48"/>
      <c r="D1047" s="49"/>
      <c r="E1047" s="48"/>
      <c r="F1047" s="50"/>
      <c r="G1047" s="51"/>
      <c r="H1047" s="51"/>
      <c r="I1047" s="52"/>
      <c r="J1047" s="52"/>
      <c r="K1047" s="27" t="str">
        <f>_xlfn.IFNA(VLOOKUP(E1047,الاوردرات!$B$1:$C$600,2,0),"")</f>
        <v/>
      </c>
      <c r="L1047" s="63"/>
      <c r="N1047" s="22" t="str">
        <f t="shared" si="33"/>
        <v/>
      </c>
      <c r="O1047" s="23" t="str">
        <f>_xlfn.IFNA((VLOOKUP(F1047,help!$C$2:$F$12,4,0))*(N1047*24),"")</f>
        <v/>
      </c>
      <c r="AP1047" s="18">
        <f t="shared" si="34"/>
        <v>0</v>
      </c>
    </row>
    <row r="1048" spans="2:42" ht="33" x14ac:dyDescent="0.2">
      <c r="B1048" s="14">
        <f>COUNTIFS($E$3:E1048,تقرير!$E$4)</f>
        <v>15</v>
      </c>
      <c r="C1048" s="48"/>
      <c r="D1048" s="49"/>
      <c r="E1048" s="48"/>
      <c r="F1048" s="50"/>
      <c r="G1048" s="51"/>
      <c r="H1048" s="51"/>
      <c r="I1048" s="52"/>
      <c r="J1048" s="52"/>
      <c r="K1048" s="27" t="str">
        <f>_xlfn.IFNA(VLOOKUP(E1048,الاوردرات!$B$1:$C$600,2,0),"")</f>
        <v/>
      </c>
      <c r="L1048" s="63"/>
      <c r="N1048" s="22" t="str">
        <f t="shared" si="33"/>
        <v/>
      </c>
      <c r="O1048" s="23" t="str">
        <f>_xlfn.IFNA((VLOOKUP(F1048,help!$C$2:$F$12,4,0))*(N1048*24),"")</f>
        <v/>
      </c>
      <c r="AP1048" s="18">
        <f t="shared" si="34"/>
        <v>0</v>
      </c>
    </row>
    <row r="1049" spans="2:42" ht="33" x14ac:dyDescent="0.2">
      <c r="B1049" s="14">
        <f>COUNTIFS($E$3:E1049,تقرير!$E$4)</f>
        <v>15</v>
      </c>
      <c r="C1049" s="48"/>
      <c r="D1049" s="49"/>
      <c r="E1049" s="48"/>
      <c r="F1049" s="50"/>
      <c r="G1049" s="51"/>
      <c r="H1049" s="51"/>
      <c r="I1049" s="52"/>
      <c r="J1049" s="52"/>
      <c r="K1049" s="27" t="str">
        <f>_xlfn.IFNA(VLOOKUP(E1049,الاوردرات!$B$1:$C$600,2,0),"")</f>
        <v/>
      </c>
      <c r="L1049" s="63"/>
      <c r="N1049" s="22" t="str">
        <f t="shared" si="33"/>
        <v/>
      </c>
      <c r="O1049" s="23" t="str">
        <f>_xlfn.IFNA((VLOOKUP(F1049,help!$C$2:$F$12,4,0))*(N1049*24),"")</f>
        <v/>
      </c>
      <c r="AP1049" s="18">
        <f t="shared" si="34"/>
        <v>0</v>
      </c>
    </row>
    <row r="1050" spans="2:42" ht="33" x14ac:dyDescent="0.2">
      <c r="B1050" s="14">
        <f>COUNTIFS($E$3:E1050,تقرير!$E$4)</f>
        <v>15</v>
      </c>
      <c r="C1050" s="48"/>
      <c r="D1050" s="49"/>
      <c r="E1050" s="48"/>
      <c r="F1050" s="50"/>
      <c r="G1050" s="51"/>
      <c r="H1050" s="51"/>
      <c r="I1050" s="52"/>
      <c r="J1050" s="52"/>
      <c r="K1050" s="27" t="str">
        <f>_xlfn.IFNA(VLOOKUP(E1050,الاوردرات!$B$1:$C$600,2,0),"")</f>
        <v/>
      </c>
      <c r="L1050" s="63"/>
      <c r="N1050" s="22" t="str">
        <f t="shared" si="33"/>
        <v/>
      </c>
      <c r="O1050" s="23" t="str">
        <f>_xlfn.IFNA((VLOOKUP(F1050,help!$C$2:$F$12,4,0))*(N1050*24),"")</f>
        <v/>
      </c>
      <c r="AP1050" s="18">
        <f t="shared" si="34"/>
        <v>0</v>
      </c>
    </row>
    <row r="1051" spans="2:42" ht="33" x14ac:dyDescent="0.2">
      <c r="B1051" s="14">
        <f>COUNTIFS($E$3:E1051,تقرير!$E$4)</f>
        <v>15</v>
      </c>
      <c r="C1051" s="48"/>
      <c r="D1051" s="49"/>
      <c r="E1051" s="48"/>
      <c r="F1051" s="50"/>
      <c r="G1051" s="51"/>
      <c r="H1051" s="51"/>
      <c r="I1051" s="52"/>
      <c r="J1051" s="52"/>
      <c r="K1051" s="27" t="str">
        <f>_xlfn.IFNA(VLOOKUP(E1051,الاوردرات!$B$1:$C$600,2,0),"")</f>
        <v/>
      </c>
      <c r="L1051" s="63"/>
      <c r="N1051" s="22" t="str">
        <f t="shared" si="33"/>
        <v/>
      </c>
      <c r="O1051" s="23" t="str">
        <f>_xlfn.IFNA((VLOOKUP(F1051,help!$C$2:$F$12,4,0))*(N1051*24),"")</f>
        <v/>
      </c>
      <c r="AP1051" s="18">
        <f t="shared" si="34"/>
        <v>0</v>
      </c>
    </row>
    <row r="1052" spans="2:42" ht="33" x14ac:dyDescent="0.2">
      <c r="B1052" s="14">
        <f>COUNTIFS($E$3:E1052,تقرير!$E$4)</f>
        <v>15</v>
      </c>
      <c r="C1052" s="48"/>
      <c r="D1052" s="49"/>
      <c r="E1052" s="48"/>
      <c r="F1052" s="50"/>
      <c r="G1052" s="51"/>
      <c r="H1052" s="51"/>
      <c r="I1052" s="52"/>
      <c r="J1052" s="52"/>
      <c r="K1052" s="27" t="str">
        <f>_xlfn.IFNA(VLOOKUP(E1052,الاوردرات!$B$1:$C$600,2,0),"")</f>
        <v/>
      </c>
      <c r="L1052" s="63"/>
      <c r="N1052" s="22" t="str">
        <f t="shared" si="33"/>
        <v/>
      </c>
      <c r="O1052" s="23" t="str">
        <f>_xlfn.IFNA((VLOOKUP(F1052,help!$C$2:$F$12,4,0))*(N1052*24),"")</f>
        <v/>
      </c>
      <c r="AP1052" s="18">
        <f t="shared" si="34"/>
        <v>0</v>
      </c>
    </row>
    <row r="1053" spans="2:42" ht="33" x14ac:dyDescent="0.2">
      <c r="B1053" s="14">
        <f>COUNTIFS($E$3:E1053,تقرير!$E$4)</f>
        <v>15</v>
      </c>
      <c r="C1053" s="48"/>
      <c r="D1053" s="49"/>
      <c r="E1053" s="48"/>
      <c r="F1053" s="50"/>
      <c r="G1053" s="51"/>
      <c r="H1053" s="51"/>
      <c r="I1053" s="52"/>
      <c r="J1053" s="52"/>
      <c r="K1053" s="27" t="str">
        <f>_xlfn.IFNA(VLOOKUP(E1053,الاوردرات!$B$1:$C$600,2,0),"")</f>
        <v/>
      </c>
      <c r="L1053" s="63"/>
      <c r="N1053" s="22" t="str">
        <f t="shared" si="33"/>
        <v/>
      </c>
      <c r="O1053" s="23" t="str">
        <f>_xlfn.IFNA((VLOOKUP(F1053,help!$C$2:$F$12,4,0))*(N1053*24),"")</f>
        <v/>
      </c>
      <c r="AP1053" s="18">
        <f t="shared" si="34"/>
        <v>0</v>
      </c>
    </row>
    <row r="1054" spans="2:42" ht="33" x14ac:dyDescent="0.2">
      <c r="B1054" s="14">
        <f>COUNTIFS($E$3:E1054,تقرير!$E$4)</f>
        <v>15</v>
      </c>
      <c r="C1054" s="48"/>
      <c r="D1054" s="49"/>
      <c r="E1054" s="48"/>
      <c r="F1054" s="50"/>
      <c r="G1054" s="51"/>
      <c r="H1054" s="51"/>
      <c r="I1054" s="52"/>
      <c r="J1054" s="52"/>
      <c r="K1054" s="27" t="str">
        <f>_xlfn.IFNA(VLOOKUP(E1054,الاوردرات!$B$1:$C$600,2,0),"")</f>
        <v/>
      </c>
      <c r="L1054" s="63"/>
      <c r="N1054" s="22" t="str">
        <f t="shared" si="33"/>
        <v/>
      </c>
      <c r="O1054" s="23" t="str">
        <f>_xlfn.IFNA((VLOOKUP(F1054,help!$C$2:$F$12,4,0))*(N1054*24),"")</f>
        <v/>
      </c>
      <c r="AP1054" s="18">
        <f t="shared" si="34"/>
        <v>0</v>
      </c>
    </row>
    <row r="1055" spans="2:42" ht="33" x14ac:dyDescent="0.2">
      <c r="B1055" s="14">
        <f>COUNTIFS($E$3:E1055,تقرير!$E$4)</f>
        <v>15</v>
      </c>
      <c r="C1055" s="48"/>
      <c r="D1055" s="49"/>
      <c r="E1055" s="48"/>
      <c r="F1055" s="50"/>
      <c r="G1055" s="51"/>
      <c r="H1055" s="51"/>
      <c r="I1055" s="52"/>
      <c r="J1055" s="52"/>
      <c r="K1055" s="27" t="str">
        <f>_xlfn.IFNA(VLOOKUP(E1055,الاوردرات!$B$1:$C$600,2,0),"")</f>
        <v/>
      </c>
      <c r="L1055" s="63"/>
      <c r="N1055" s="22" t="str">
        <f t="shared" si="33"/>
        <v/>
      </c>
      <c r="O1055" s="23" t="str">
        <f>_xlfn.IFNA((VLOOKUP(F1055,help!$C$2:$F$12,4,0))*(N1055*24),"")</f>
        <v/>
      </c>
      <c r="AP1055" s="18">
        <f t="shared" si="34"/>
        <v>0</v>
      </c>
    </row>
    <row r="1056" spans="2:42" ht="33" x14ac:dyDescent="0.2">
      <c r="B1056" s="14">
        <f>COUNTIFS($E$3:E1056,تقرير!$E$4)</f>
        <v>15</v>
      </c>
      <c r="C1056" s="48"/>
      <c r="D1056" s="49"/>
      <c r="E1056" s="48"/>
      <c r="F1056" s="50"/>
      <c r="G1056" s="51"/>
      <c r="H1056" s="51"/>
      <c r="I1056" s="52"/>
      <c r="J1056" s="52"/>
      <c r="K1056" s="27" t="str">
        <f>_xlfn.IFNA(VLOOKUP(E1056,الاوردرات!$B$1:$C$600,2,0),"")</f>
        <v/>
      </c>
      <c r="L1056" s="63"/>
      <c r="N1056" s="22" t="str">
        <f t="shared" si="33"/>
        <v/>
      </c>
      <c r="O1056" s="23" t="str">
        <f>_xlfn.IFNA((VLOOKUP(F1056,help!$C$2:$F$12,4,0))*(N1056*24),"")</f>
        <v/>
      </c>
      <c r="AP1056" s="18">
        <f t="shared" si="34"/>
        <v>0</v>
      </c>
    </row>
    <row r="1057" spans="2:42" ht="33" x14ac:dyDescent="0.2">
      <c r="B1057" s="14">
        <f>COUNTIFS($E$3:E1057,تقرير!$E$4)</f>
        <v>15</v>
      </c>
      <c r="C1057" s="48"/>
      <c r="D1057" s="49"/>
      <c r="E1057" s="48"/>
      <c r="F1057" s="50"/>
      <c r="G1057" s="51"/>
      <c r="H1057" s="51"/>
      <c r="I1057" s="52"/>
      <c r="J1057" s="52"/>
      <c r="K1057" s="27" t="str">
        <f>_xlfn.IFNA(VLOOKUP(E1057,الاوردرات!$B$1:$C$600,2,0),"")</f>
        <v/>
      </c>
      <c r="L1057" s="63"/>
      <c r="N1057" s="22" t="str">
        <f t="shared" si="33"/>
        <v/>
      </c>
      <c r="O1057" s="23" t="str">
        <f>_xlfn.IFNA((VLOOKUP(F1057,help!$C$2:$F$12,4,0))*(N1057*24),"")</f>
        <v/>
      </c>
      <c r="AP1057" s="18">
        <f t="shared" si="34"/>
        <v>0</v>
      </c>
    </row>
    <row r="1058" spans="2:42" ht="33" x14ac:dyDescent="0.2">
      <c r="B1058" s="14">
        <f>COUNTIFS($E$3:E1058,تقرير!$E$4)</f>
        <v>15</v>
      </c>
      <c r="C1058" s="48"/>
      <c r="D1058" s="49"/>
      <c r="E1058" s="48"/>
      <c r="F1058" s="50"/>
      <c r="G1058" s="51"/>
      <c r="H1058" s="51"/>
      <c r="I1058" s="52"/>
      <c r="J1058" s="52"/>
      <c r="K1058" s="27" t="str">
        <f>_xlfn.IFNA(VLOOKUP(E1058,الاوردرات!$B$1:$C$600,2,0),"")</f>
        <v/>
      </c>
      <c r="L1058" s="63"/>
      <c r="N1058" s="22" t="str">
        <f t="shared" si="33"/>
        <v/>
      </c>
      <c r="O1058" s="23" t="str">
        <f>_xlfn.IFNA((VLOOKUP(F1058,help!$C$2:$F$12,4,0))*(N1058*24),"")</f>
        <v/>
      </c>
      <c r="AP1058" s="18">
        <f t="shared" si="34"/>
        <v>0</v>
      </c>
    </row>
    <row r="1059" spans="2:42" ht="33" x14ac:dyDescent="0.2">
      <c r="B1059" s="14">
        <f>COUNTIFS($E$3:E1059,تقرير!$E$4)</f>
        <v>15</v>
      </c>
      <c r="C1059" s="48"/>
      <c r="D1059" s="49"/>
      <c r="E1059" s="48"/>
      <c r="F1059" s="50"/>
      <c r="G1059" s="51"/>
      <c r="H1059" s="51"/>
      <c r="I1059" s="52"/>
      <c r="J1059" s="52"/>
      <c r="K1059" s="27" t="str">
        <f>_xlfn.IFNA(VLOOKUP(E1059,الاوردرات!$B$1:$C$600,2,0),"")</f>
        <v/>
      </c>
      <c r="L1059" s="63"/>
      <c r="N1059" s="22" t="str">
        <f t="shared" si="33"/>
        <v/>
      </c>
      <c r="O1059" s="23" t="str">
        <f>_xlfn.IFNA((VLOOKUP(F1059,help!$C$2:$F$12,4,0))*(N1059*24),"")</f>
        <v/>
      </c>
      <c r="AP1059" s="18">
        <f t="shared" si="34"/>
        <v>0</v>
      </c>
    </row>
    <row r="1060" spans="2:42" ht="33" x14ac:dyDescent="0.2">
      <c r="B1060" s="14">
        <f>COUNTIFS($E$3:E1060,تقرير!$E$4)</f>
        <v>15</v>
      </c>
      <c r="C1060" s="48"/>
      <c r="D1060" s="49"/>
      <c r="E1060" s="48"/>
      <c r="F1060" s="50"/>
      <c r="G1060" s="51"/>
      <c r="H1060" s="51"/>
      <c r="I1060" s="52"/>
      <c r="J1060" s="52"/>
      <c r="K1060" s="27" t="str">
        <f>_xlfn.IFNA(VLOOKUP(E1060,الاوردرات!$B$1:$C$600,2,0),"")</f>
        <v/>
      </c>
      <c r="L1060" s="63"/>
      <c r="N1060" s="22" t="str">
        <f t="shared" si="33"/>
        <v/>
      </c>
      <c r="O1060" s="23" t="str">
        <f>_xlfn.IFNA((VLOOKUP(F1060,help!$C$2:$F$12,4,0))*(N1060*24),"")</f>
        <v/>
      </c>
      <c r="AP1060" s="18">
        <f t="shared" si="34"/>
        <v>0</v>
      </c>
    </row>
    <row r="1061" spans="2:42" ht="33" x14ac:dyDescent="0.2">
      <c r="B1061" s="14">
        <f>COUNTIFS($E$3:E1061,تقرير!$E$4)</f>
        <v>15</v>
      </c>
      <c r="C1061" s="48"/>
      <c r="D1061" s="49"/>
      <c r="E1061" s="48"/>
      <c r="F1061" s="50"/>
      <c r="G1061" s="51"/>
      <c r="H1061" s="51"/>
      <c r="I1061" s="52"/>
      <c r="J1061" s="52"/>
      <c r="K1061" s="27" t="str">
        <f>_xlfn.IFNA(VLOOKUP(E1061,الاوردرات!$B$1:$C$600,2,0),"")</f>
        <v/>
      </c>
      <c r="L1061" s="63"/>
      <c r="N1061" s="22" t="str">
        <f t="shared" si="33"/>
        <v/>
      </c>
      <c r="O1061" s="23" t="str">
        <f>_xlfn.IFNA((VLOOKUP(F1061,help!$C$2:$F$12,4,0))*(N1061*24),"")</f>
        <v/>
      </c>
      <c r="AP1061" s="18">
        <f t="shared" si="34"/>
        <v>0</v>
      </c>
    </row>
    <row r="1062" spans="2:42" ht="33" x14ac:dyDescent="0.2">
      <c r="B1062" s="14">
        <f>COUNTIFS($E$3:E1062,تقرير!$E$4)</f>
        <v>15</v>
      </c>
      <c r="C1062" s="48"/>
      <c r="D1062" s="49"/>
      <c r="E1062" s="48"/>
      <c r="F1062" s="50"/>
      <c r="G1062" s="51"/>
      <c r="H1062" s="51"/>
      <c r="I1062" s="52"/>
      <c r="J1062" s="52"/>
      <c r="K1062" s="27" t="str">
        <f>_xlfn.IFNA(VLOOKUP(E1062,الاوردرات!$B$1:$C$600,2,0),"")</f>
        <v/>
      </c>
      <c r="L1062" s="63"/>
      <c r="N1062" s="22" t="str">
        <f t="shared" si="33"/>
        <v/>
      </c>
      <c r="O1062" s="23" t="str">
        <f>_xlfn.IFNA((VLOOKUP(F1062,help!$C$2:$F$12,4,0))*(N1062*24),"")</f>
        <v/>
      </c>
      <c r="AP1062" s="18">
        <f t="shared" si="34"/>
        <v>0</v>
      </c>
    </row>
    <row r="1063" spans="2:42" ht="33" x14ac:dyDescent="0.2">
      <c r="B1063" s="14">
        <f>COUNTIFS($E$3:E1063,تقرير!$E$4)</f>
        <v>15</v>
      </c>
      <c r="C1063" s="48"/>
      <c r="D1063" s="49"/>
      <c r="E1063" s="48"/>
      <c r="F1063" s="50"/>
      <c r="G1063" s="51"/>
      <c r="H1063" s="51"/>
      <c r="I1063" s="52"/>
      <c r="J1063" s="52"/>
      <c r="K1063" s="27" t="str">
        <f>_xlfn.IFNA(VLOOKUP(E1063,الاوردرات!$B$1:$C$600,2,0),"")</f>
        <v/>
      </c>
      <c r="L1063" s="63"/>
      <c r="N1063" s="22" t="str">
        <f t="shared" si="33"/>
        <v/>
      </c>
      <c r="O1063" s="23" t="str">
        <f>_xlfn.IFNA((VLOOKUP(F1063,help!$C$2:$F$12,4,0))*(N1063*24),"")</f>
        <v/>
      </c>
      <c r="AP1063" s="18">
        <f t="shared" si="34"/>
        <v>0</v>
      </c>
    </row>
    <row r="1064" spans="2:42" ht="33" x14ac:dyDescent="0.2">
      <c r="B1064" s="14">
        <f>COUNTIFS($E$3:E1064,تقرير!$E$4)</f>
        <v>15</v>
      </c>
      <c r="C1064" s="48"/>
      <c r="D1064" s="49"/>
      <c r="E1064" s="48"/>
      <c r="F1064" s="50"/>
      <c r="G1064" s="51"/>
      <c r="H1064" s="51"/>
      <c r="I1064" s="52"/>
      <c r="J1064" s="52"/>
      <c r="K1064" s="27" t="str">
        <f>_xlfn.IFNA(VLOOKUP(E1064,الاوردرات!$B$1:$C$600,2,0),"")</f>
        <v/>
      </c>
      <c r="L1064" s="63"/>
      <c r="N1064" s="22" t="str">
        <f t="shared" si="33"/>
        <v/>
      </c>
      <c r="O1064" s="23" t="str">
        <f>_xlfn.IFNA((VLOOKUP(F1064,help!$C$2:$F$12,4,0))*(N1064*24),"")</f>
        <v/>
      </c>
      <c r="AP1064" s="18">
        <f t="shared" si="34"/>
        <v>0</v>
      </c>
    </row>
    <row r="1065" spans="2:42" ht="33" x14ac:dyDescent="0.2">
      <c r="B1065" s="14">
        <f>COUNTIFS($E$3:E1065,تقرير!$E$4)</f>
        <v>15</v>
      </c>
      <c r="C1065" s="48"/>
      <c r="D1065" s="49"/>
      <c r="E1065" s="48"/>
      <c r="F1065" s="50"/>
      <c r="G1065" s="51"/>
      <c r="H1065" s="51"/>
      <c r="I1065" s="52"/>
      <c r="J1065" s="52"/>
      <c r="K1065" s="27" t="str">
        <f>_xlfn.IFNA(VLOOKUP(E1065,الاوردرات!$B$1:$C$600,2,0),"")</f>
        <v/>
      </c>
      <c r="L1065" s="63"/>
      <c r="N1065" s="22" t="str">
        <f t="shared" si="33"/>
        <v/>
      </c>
      <c r="O1065" s="23" t="str">
        <f>_xlfn.IFNA((VLOOKUP(F1065,help!$C$2:$F$12,4,0))*(N1065*24),"")</f>
        <v/>
      </c>
      <c r="AP1065" s="18">
        <f t="shared" si="34"/>
        <v>0</v>
      </c>
    </row>
    <row r="1066" spans="2:42" ht="33" x14ac:dyDescent="0.2">
      <c r="B1066" s="14">
        <f>COUNTIFS($E$3:E1066,تقرير!$E$4)</f>
        <v>15</v>
      </c>
      <c r="C1066" s="48"/>
      <c r="D1066" s="49"/>
      <c r="E1066" s="48"/>
      <c r="F1066" s="50"/>
      <c r="G1066" s="51"/>
      <c r="H1066" s="51"/>
      <c r="I1066" s="52"/>
      <c r="J1066" s="52"/>
      <c r="K1066" s="27" t="str">
        <f>_xlfn.IFNA(VLOOKUP(E1066,الاوردرات!$B$1:$C$600,2,0),"")</f>
        <v/>
      </c>
      <c r="L1066" s="63"/>
      <c r="N1066" s="22" t="str">
        <f t="shared" si="33"/>
        <v/>
      </c>
      <c r="O1066" s="23" t="str">
        <f>_xlfn.IFNA((VLOOKUP(F1066,help!$C$2:$F$12,4,0))*(N1066*24),"")</f>
        <v/>
      </c>
      <c r="AP1066" s="18">
        <f t="shared" si="34"/>
        <v>0</v>
      </c>
    </row>
    <row r="1067" spans="2:42" ht="33" x14ac:dyDescent="0.2">
      <c r="B1067" s="14">
        <f>COUNTIFS($E$3:E1067,تقرير!$E$4)</f>
        <v>15</v>
      </c>
      <c r="C1067" s="48"/>
      <c r="D1067" s="49"/>
      <c r="E1067" s="48"/>
      <c r="F1067" s="50"/>
      <c r="G1067" s="51"/>
      <c r="H1067" s="51"/>
      <c r="I1067" s="52"/>
      <c r="J1067" s="52"/>
      <c r="K1067" s="27" t="str">
        <f>_xlfn.IFNA(VLOOKUP(E1067,الاوردرات!$B$1:$C$600,2,0),"")</f>
        <v/>
      </c>
      <c r="L1067" s="63"/>
      <c r="N1067" s="22" t="str">
        <f t="shared" si="33"/>
        <v/>
      </c>
      <c r="O1067" s="23" t="str">
        <f>_xlfn.IFNA((VLOOKUP(F1067,help!$C$2:$F$12,4,0))*(N1067*24),"")</f>
        <v/>
      </c>
      <c r="AP1067" s="18">
        <f t="shared" si="34"/>
        <v>0</v>
      </c>
    </row>
    <row r="1068" spans="2:42" ht="33" x14ac:dyDescent="0.2">
      <c r="B1068" s="14">
        <f>COUNTIFS($E$3:E1068,تقرير!$E$4)</f>
        <v>15</v>
      </c>
      <c r="C1068" s="48"/>
      <c r="D1068" s="49"/>
      <c r="E1068" s="48"/>
      <c r="F1068" s="50"/>
      <c r="G1068" s="51"/>
      <c r="H1068" s="51"/>
      <c r="I1068" s="52"/>
      <c r="J1068" s="52"/>
      <c r="K1068" s="27" t="str">
        <f>_xlfn.IFNA(VLOOKUP(E1068,الاوردرات!$B$1:$C$600,2,0),"")</f>
        <v/>
      </c>
      <c r="L1068" s="63"/>
      <c r="N1068" s="22" t="str">
        <f t="shared" si="33"/>
        <v/>
      </c>
      <c r="O1068" s="23" t="str">
        <f>_xlfn.IFNA((VLOOKUP(F1068,help!$C$2:$F$12,4,0))*(N1068*24),"")</f>
        <v/>
      </c>
      <c r="AP1068" s="18">
        <f t="shared" si="34"/>
        <v>0</v>
      </c>
    </row>
    <row r="1069" spans="2:42" ht="33" x14ac:dyDescent="0.2">
      <c r="B1069" s="14">
        <f>COUNTIFS($E$3:E1069,تقرير!$E$4)</f>
        <v>15</v>
      </c>
      <c r="C1069" s="48"/>
      <c r="D1069" s="49"/>
      <c r="E1069" s="48"/>
      <c r="F1069" s="50"/>
      <c r="G1069" s="51"/>
      <c r="H1069" s="51"/>
      <c r="I1069" s="52"/>
      <c r="J1069" s="52"/>
      <c r="K1069" s="27" t="str">
        <f>_xlfn.IFNA(VLOOKUP(E1069,الاوردرات!$B$1:$C$600,2,0),"")</f>
        <v/>
      </c>
      <c r="L1069" s="63"/>
      <c r="N1069" s="22" t="str">
        <f t="shared" si="33"/>
        <v/>
      </c>
      <c r="O1069" s="23" t="str">
        <f>_xlfn.IFNA((VLOOKUP(F1069,help!$C$2:$F$12,4,0))*(N1069*24),"")</f>
        <v/>
      </c>
      <c r="AP1069" s="18">
        <f t="shared" si="34"/>
        <v>0</v>
      </c>
    </row>
    <row r="1070" spans="2:42" ht="33" x14ac:dyDescent="0.2">
      <c r="B1070" s="14">
        <f>COUNTIFS($E$3:E1070,تقرير!$E$4)</f>
        <v>15</v>
      </c>
      <c r="C1070" s="48"/>
      <c r="D1070" s="49"/>
      <c r="E1070" s="48"/>
      <c r="F1070" s="50"/>
      <c r="G1070" s="51"/>
      <c r="H1070" s="51"/>
      <c r="I1070" s="52"/>
      <c r="J1070" s="52"/>
      <c r="K1070" s="27" t="str">
        <f>_xlfn.IFNA(VLOOKUP(E1070,الاوردرات!$B$1:$C$600,2,0),"")</f>
        <v/>
      </c>
      <c r="L1070" s="63"/>
      <c r="N1070" s="22" t="str">
        <f t="shared" si="33"/>
        <v/>
      </c>
      <c r="O1070" s="23" t="str">
        <f>_xlfn.IFNA((VLOOKUP(F1070,help!$C$2:$F$12,4,0))*(N1070*24),"")</f>
        <v/>
      </c>
      <c r="AP1070" s="18">
        <f t="shared" si="34"/>
        <v>0</v>
      </c>
    </row>
    <row r="1071" spans="2:42" ht="33" x14ac:dyDescent="0.2">
      <c r="B1071" s="14">
        <f>COUNTIFS($E$3:E1071,تقرير!$E$4)</f>
        <v>15</v>
      </c>
      <c r="C1071" s="48"/>
      <c r="D1071" s="49"/>
      <c r="E1071" s="48"/>
      <c r="F1071" s="50"/>
      <c r="G1071" s="51"/>
      <c r="H1071" s="51"/>
      <c r="I1071" s="52"/>
      <c r="J1071" s="52"/>
      <c r="K1071" s="27" t="str">
        <f>_xlfn.IFNA(VLOOKUP(E1071,الاوردرات!$B$1:$C$600,2,0),"")</f>
        <v/>
      </c>
      <c r="L1071" s="63"/>
      <c r="N1071" s="22" t="str">
        <f t="shared" si="33"/>
        <v/>
      </c>
      <c r="O1071" s="23" t="str">
        <f>_xlfn.IFNA((VLOOKUP(F1071,help!$C$2:$F$12,4,0))*(N1071*24),"")</f>
        <v/>
      </c>
      <c r="AP1071" s="18">
        <f t="shared" si="34"/>
        <v>0</v>
      </c>
    </row>
    <row r="1072" spans="2:42" ht="33" x14ac:dyDescent="0.2">
      <c r="B1072" s="14">
        <f>COUNTIFS($E$3:E1072,تقرير!$E$4)</f>
        <v>15</v>
      </c>
      <c r="C1072" s="48"/>
      <c r="D1072" s="49"/>
      <c r="E1072" s="48"/>
      <c r="F1072" s="50"/>
      <c r="G1072" s="51"/>
      <c r="H1072" s="51"/>
      <c r="I1072" s="52"/>
      <c r="J1072" s="52"/>
      <c r="K1072" s="27" t="str">
        <f>_xlfn.IFNA(VLOOKUP(E1072,الاوردرات!$B$1:$C$600,2,0),"")</f>
        <v/>
      </c>
      <c r="L1072" s="63"/>
      <c r="N1072" s="22" t="str">
        <f t="shared" si="33"/>
        <v/>
      </c>
      <c r="O1072" s="23" t="str">
        <f>_xlfn.IFNA((VLOOKUP(F1072,help!$C$2:$F$12,4,0))*(N1072*24),"")</f>
        <v/>
      </c>
      <c r="AP1072" s="18">
        <f t="shared" si="34"/>
        <v>0</v>
      </c>
    </row>
    <row r="1073" spans="2:42" ht="33" x14ac:dyDescent="0.2">
      <c r="B1073" s="14">
        <f>COUNTIFS($E$3:E1073,تقرير!$E$4)</f>
        <v>15</v>
      </c>
      <c r="C1073" s="48"/>
      <c r="D1073" s="49"/>
      <c r="E1073" s="48"/>
      <c r="F1073" s="50"/>
      <c r="G1073" s="51"/>
      <c r="H1073" s="51"/>
      <c r="I1073" s="52"/>
      <c r="J1073" s="52"/>
      <c r="K1073" s="27" t="str">
        <f>_xlfn.IFNA(VLOOKUP(E1073,الاوردرات!$B$1:$C$600,2,0),"")</f>
        <v/>
      </c>
      <c r="L1073" s="63"/>
      <c r="N1073" s="22" t="str">
        <f t="shared" si="33"/>
        <v/>
      </c>
      <c r="O1073" s="23" t="str">
        <f>_xlfn.IFNA((VLOOKUP(F1073,help!$C$2:$F$12,4,0))*(N1073*24),"")</f>
        <v/>
      </c>
      <c r="AP1073" s="18">
        <f t="shared" si="34"/>
        <v>0</v>
      </c>
    </row>
    <row r="1074" spans="2:42" ht="33" x14ac:dyDescent="0.2">
      <c r="B1074" s="14">
        <f>COUNTIFS($E$3:E1074,تقرير!$E$4)</f>
        <v>15</v>
      </c>
      <c r="C1074" s="48"/>
      <c r="D1074" s="49"/>
      <c r="E1074" s="48"/>
      <c r="F1074" s="50"/>
      <c r="G1074" s="51"/>
      <c r="H1074" s="51"/>
      <c r="I1074" s="52"/>
      <c r="J1074" s="52"/>
      <c r="K1074" s="27" t="str">
        <f>_xlfn.IFNA(VLOOKUP(E1074,الاوردرات!$B$1:$C$600,2,0),"")</f>
        <v/>
      </c>
      <c r="L1074" s="63"/>
      <c r="N1074" s="22" t="str">
        <f t="shared" si="33"/>
        <v/>
      </c>
      <c r="O1074" s="23" t="str">
        <f>_xlfn.IFNA((VLOOKUP(F1074,help!$C$2:$F$12,4,0))*(N1074*24),"")</f>
        <v/>
      </c>
      <c r="AP1074" s="18">
        <f t="shared" si="34"/>
        <v>0</v>
      </c>
    </row>
    <row r="1075" spans="2:42" ht="33" x14ac:dyDescent="0.2">
      <c r="B1075" s="14">
        <f>COUNTIFS($E$3:E1075,تقرير!$E$4)</f>
        <v>15</v>
      </c>
      <c r="C1075" s="48"/>
      <c r="D1075" s="49"/>
      <c r="E1075" s="48"/>
      <c r="F1075" s="50"/>
      <c r="G1075" s="51"/>
      <c r="H1075" s="51"/>
      <c r="I1075" s="52"/>
      <c r="J1075" s="52"/>
      <c r="K1075" s="27" t="str">
        <f>_xlfn.IFNA(VLOOKUP(E1075,الاوردرات!$B$1:$C$600,2,0),"")</f>
        <v/>
      </c>
      <c r="L1075" s="63"/>
      <c r="N1075" s="22" t="str">
        <f t="shared" si="33"/>
        <v/>
      </c>
      <c r="O1075" s="23" t="str">
        <f>_xlfn.IFNA((VLOOKUP(F1075,help!$C$2:$F$12,4,0))*(N1075*24),"")</f>
        <v/>
      </c>
      <c r="AP1075" s="18">
        <f t="shared" si="34"/>
        <v>0</v>
      </c>
    </row>
    <row r="1076" spans="2:42" ht="33" x14ac:dyDescent="0.2">
      <c r="B1076" s="14">
        <f>COUNTIFS($E$3:E1076,تقرير!$E$4)</f>
        <v>15</v>
      </c>
      <c r="C1076" s="48"/>
      <c r="D1076" s="49"/>
      <c r="E1076" s="48"/>
      <c r="F1076" s="50"/>
      <c r="G1076" s="51"/>
      <c r="H1076" s="51"/>
      <c r="I1076" s="52"/>
      <c r="J1076" s="52"/>
      <c r="K1076" s="27" t="str">
        <f>_xlfn.IFNA(VLOOKUP(E1076,الاوردرات!$B$1:$C$600,2,0),"")</f>
        <v/>
      </c>
      <c r="L1076" s="63"/>
      <c r="N1076" s="22" t="str">
        <f t="shared" si="33"/>
        <v/>
      </c>
      <c r="O1076" s="23" t="str">
        <f>_xlfn.IFNA((VLOOKUP(F1076,help!$C$2:$F$12,4,0))*(N1076*24),"")</f>
        <v/>
      </c>
      <c r="AP1076" s="18">
        <f t="shared" si="34"/>
        <v>0</v>
      </c>
    </row>
    <row r="1077" spans="2:42" ht="33" x14ac:dyDescent="0.2">
      <c r="B1077" s="14">
        <f>COUNTIFS($E$3:E1077,تقرير!$E$4)</f>
        <v>15</v>
      </c>
      <c r="C1077" s="48"/>
      <c r="D1077" s="49"/>
      <c r="E1077" s="48"/>
      <c r="F1077" s="50"/>
      <c r="G1077" s="51"/>
      <c r="H1077" s="51"/>
      <c r="I1077" s="52"/>
      <c r="J1077" s="52"/>
      <c r="K1077" s="27" t="str">
        <f>_xlfn.IFNA(VLOOKUP(E1077,الاوردرات!$B$1:$C$600,2,0),"")</f>
        <v/>
      </c>
      <c r="L1077" s="63"/>
      <c r="N1077" s="22" t="str">
        <f t="shared" si="33"/>
        <v/>
      </c>
      <c r="O1077" s="23" t="str">
        <f>_xlfn.IFNA((VLOOKUP(F1077,help!$C$2:$F$12,4,0))*(N1077*24),"")</f>
        <v/>
      </c>
      <c r="AP1077" s="18">
        <f t="shared" si="34"/>
        <v>0</v>
      </c>
    </row>
    <row r="1078" spans="2:42" ht="33" x14ac:dyDescent="0.2">
      <c r="B1078" s="14">
        <f>COUNTIFS($E$3:E1078,تقرير!$E$4)</f>
        <v>15</v>
      </c>
      <c r="C1078" s="48"/>
      <c r="D1078" s="49"/>
      <c r="E1078" s="48"/>
      <c r="F1078" s="50"/>
      <c r="G1078" s="51"/>
      <c r="H1078" s="51"/>
      <c r="I1078" s="52"/>
      <c r="J1078" s="52"/>
      <c r="K1078" s="27" t="str">
        <f>_xlfn.IFNA(VLOOKUP(E1078,الاوردرات!$B$1:$C$600,2,0),"")</f>
        <v/>
      </c>
      <c r="L1078" s="63"/>
      <c r="N1078" s="22" t="str">
        <f t="shared" si="33"/>
        <v/>
      </c>
      <c r="O1078" s="23" t="str">
        <f>_xlfn.IFNA((VLOOKUP(F1078,help!$C$2:$F$12,4,0))*(N1078*24),"")</f>
        <v/>
      </c>
      <c r="AP1078" s="18">
        <f t="shared" si="34"/>
        <v>0</v>
      </c>
    </row>
    <row r="1079" spans="2:42" ht="33" x14ac:dyDescent="0.2">
      <c r="B1079" s="14">
        <f>COUNTIFS($E$3:E1079,تقرير!$E$4)</f>
        <v>15</v>
      </c>
      <c r="C1079" s="48"/>
      <c r="D1079" s="49"/>
      <c r="E1079" s="48"/>
      <c r="F1079" s="50"/>
      <c r="G1079" s="51"/>
      <c r="H1079" s="51"/>
      <c r="I1079" s="52"/>
      <c r="J1079" s="52"/>
      <c r="K1079" s="27" t="str">
        <f>_xlfn.IFNA(VLOOKUP(E1079,الاوردرات!$B$1:$C$600,2,0),"")</f>
        <v/>
      </c>
      <c r="L1079" s="63"/>
      <c r="N1079" s="22" t="str">
        <f t="shared" ref="N1079:N1142" si="35">IF(I1079&lt;&gt;"",J1079-I1079,"")</f>
        <v/>
      </c>
      <c r="O1079" s="23" t="str">
        <f>_xlfn.IFNA((VLOOKUP(F1079,help!$C$2:$F$12,4,0))*(N1079*24),"")</f>
        <v/>
      </c>
      <c r="AP1079" s="18">
        <f t="shared" si="34"/>
        <v>0</v>
      </c>
    </row>
    <row r="1080" spans="2:42" ht="33" x14ac:dyDescent="0.2">
      <c r="B1080" s="14">
        <f>COUNTIFS($E$3:E1080,تقرير!$E$4)</f>
        <v>15</v>
      </c>
      <c r="C1080" s="48"/>
      <c r="D1080" s="49"/>
      <c r="E1080" s="48"/>
      <c r="F1080" s="50"/>
      <c r="G1080" s="51"/>
      <c r="H1080" s="51"/>
      <c r="I1080" s="52"/>
      <c r="J1080" s="52"/>
      <c r="K1080" s="27" t="str">
        <f>_xlfn.IFNA(VLOOKUP(E1080,الاوردرات!$B$1:$C$600,2,0),"")</f>
        <v/>
      </c>
      <c r="L1080" s="63"/>
      <c r="N1080" s="22" t="str">
        <f t="shared" si="35"/>
        <v/>
      </c>
      <c r="O1080" s="23" t="str">
        <f>_xlfn.IFNA((VLOOKUP(F1080,help!$C$2:$F$12,4,0))*(N1080*24),"")</f>
        <v/>
      </c>
      <c r="AP1080" s="18">
        <f t="shared" si="34"/>
        <v>0</v>
      </c>
    </row>
    <row r="1081" spans="2:42" ht="33" x14ac:dyDescent="0.2">
      <c r="B1081" s="14">
        <f>COUNTIFS($E$3:E1081,تقرير!$E$4)</f>
        <v>15</v>
      </c>
      <c r="C1081" s="48"/>
      <c r="D1081" s="49"/>
      <c r="E1081" s="48"/>
      <c r="F1081" s="50"/>
      <c r="G1081" s="51"/>
      <c r="H1081" s="51"/>
      <c r="I1081" s="52"/>
      <c r="J1081" s="52"/>
      <c r="K1081" s="27" t="str">
        <f>_xlfn.IFNA(VLOOKUP(E1081,الاوردرات!$B$1:$C$600,2,0),"")</f>
        <v/>
      </c>
      <c r="L1081" s="63"/>
      <c r="N1081" s="22" t="str">
        <f t="shared" si="35"/>
        <v/>
      </c>
      <c r="O1081" s="23" t="str">
        <f>_xlfn.IFNA((VLOOKUP(F1081,help!$C$2:$F$12,4,0))*(N1081*24),"")</f>
        <v/>
      </c>
      <c r="AP1081" s="18">
        <f t="shared" si="34"/>
        <v>0</v>
      </c>
    </row>
    <row r="1082" spans="2:42" ht="33" x14ac:dyDescent="0.2">
      <c r="B1082" s="14">
        <f>COUNTIFS($E$3:E1082,تقرير!$E$4)</f>
        <v>15</v>
      </c>
      <c r="C1082" s="48"/>
      <c r="D1082" s="49"/>
      <c r="E1082" s="48"/>
      <c r="F1082" s="50"/>
      <c r="G1082" s="51"/>
      <c r="H1082" s="51"/>
      <c r="I1082" s="52"/>
      <c r="J1082" s="52"/>
      <c r="K1082" s="27" t="str">
        <f>_xlfn.IFNA(VLOOKUP(E1082,الاوردرات!$B$1:$C$600,2,0),"")</f>
        <v/>
      </c>
      <c r="L1082" s="63"/>
      <c r="N1082" s="22" t="str">
        <f t="shared" si="35"/>
        <v/>
      </c>
      <c r="O1082" s="23" t="str">
        <f>_xlfn.IFNA((VLOOKUP(F1082,help!$C$2:$F$12,4,0))*(N1082*24),"")</f>
        <v/>
      </c>
      <c r="AP1082" s="18">
        <f t="shared" si="34"/>
        <v>0</v>
      </c>
    </row>
    <row r="1083" spans="2:42" ht="33" x14ac:dyDescent="0.2">
      <c r="B1083" s="14">
        <f>COUNTIFS($E$3:E1083,تقرير!$E$4)</f>
        <v>15</v>
      </c>
      <c r="C1083" s="48"/>
      <c r="D1083" s="49"/>
      <c r="E1083" s="48"/>
      <c r="F1083" s="50"/>
      <c r="G1083" s="51"/>
      <c r="H1083" s="51"/>
      <c r="I1083" s="52"/>
      <c r="J1083" s="52"/>
      <c r="K1083" s="27" t="str">
        <f>_xlfn.IFNA(VLOOKUP(E1083,الاوردرات!$B$1:$C$600,2,0),"")</f>
        <v/>
      </c>
      <c r="L1083" s="63"/>
      <c r="N1083" s="22" t="str">
        <f t="shared" si="35"/>
        <v/>
      </c>
      <c r="O1083" s="23" t="str">
        <f>_xlfn.IFNA((VLOOKUP(F1083,help!$C$2:$F$12,4,0))*(N1083*24),"")</f>
        <v/>
      </c>
      <c r="AP1083" s="18">
        <f t="shared" si="34"/>
        <v>0</v>
      </c>
    </row>
    <row r="1084" spans="2:42" ht="33" x14ac:dyDescent="0.2">
      <c r="B1084" s="14">
        <f>COUNTIFS($E$3:E1084,تقرير!$E$4)</f>
        <v>15</v>
      </c>
      <c r="C1084" s="48"/>
      <c r="D1084" s="49"/>
      <c r="E1084" s="48"/>
      <c r="F1084" s="50"/>
      <c r="G1084" s="51"/>
      <c r="H1084" s="51"/>
      <c r="I1084" s="52"/>
      <c r="J1084" s="52"/>
      <c r="K1084" s="27" t="str">
        <f>_xlfn.IFNA(VLOOKUP(E1084,الاوردرات!$B$1:$C$600,2,0),"")</f>
        <v/>
      </c>
      <c r="L1084" s="63"/>
      <c r="N1084" s="22" t="str">
        <f t="shared" si="35"/>
        <v/>
      </c>
      <c r="O1084" s="23" t="str">
        <f>_xlfn.IFNA((VLOOKUP(F1084,help!$C$2:$F$12,4,0))*(N1084*24),"")</f>
        <v/>
      </c>
      <c r="AP1084" s="18">
        <f t="shared" si="34"/>
        <v>0</v>
      </c>
    </row>
    <row r="1085" spans="2:42" ht="33" x14ac:dyDescent="0.2">
      <c r="B1085" s="14">
        <f>COUNTIFS($E$3:E1085,تقرير!$E$4)</f>
        <v>15</v>
      </c>
      <c r="C1085" s="48"/>
      <c r="D1085" s="49"/>
      <c r="E1085" s="48"/>
      <c r="F1085" s="50"/>
      <c r="G1085" s="51"/>
      <c r="H1085" s="51"/>
      <c r="I1085" s="52"/>
      <c r="J1085" s="52"/>
      <c r="K1085" s="27" t="str">
        <f>_xlfn.IFNA(VLOOKUP(E1085,الاوردرات!$B$1:$C$600,2,0),"")</f>
        <v/>
      </c>
      <c r="L1085" s="63"/>
      <c r="N1085" s="22" t="str">
        <f t="shared" si="35"/>
        <v/>
      </c>
      <c r="O1085" s="23" t="str">
        <f>_xlfn.IFNA((VLOOKUP(F1085,help!$C$2:$F$12,4,0))*(N1085*24),"")</f>
        <v/>
      </c>
      <c r="AP1085" s="18">
        <f t="shared" si="34"/>
        <v>0</v>
      </c>
    </row>
    <row r="1086" spans="2:42" ht="33" x14ac:dyDescent="0.2">
      <c r="B1086" s="14">
        <f>COUNTIFS($E$3:E1086,تقرير!$E$4)</f>
        <v>15</v>
      </c>
      <c r="C1086" s="48"/>
      <c r="D1086" s="49"/>
      <c r="E1086" s="48"/>
      <c r="F1086" s="50"/>
      <c r="G1086" s="51"/>
      <c r="H1086" s="51"/>
      <c r="I1086" s="52"/>
      <c r="J1086" s="52"/>
      <c r="K1086" s="27" t="str">
        <f>_xlfn.IFNA(VLOOKUP(E1086,الاوردرات!$B$1:$C$600,2,0),"")</f>
        <v/>
      </c>
      <c r="L1086" s="63"/>
      <c r="N1086" s="22" t="str">
        <f t="shared" si="35"/>
        <v/>
      </c>
      <c r="O1086" s="23" t="str">
        <f>_xlfn.IFNA((VLOOKUP(F1086,help!$C$2:$F$12,4,0))*(N1086*24),"")</f>
        <v/>
      </c>
      <c r="AP1086" s="18">
        <f t="shared" si="34"/>
        <v>0</v>
      </c>
    </row>
    <row r="1087" spans="2:42" ht="33" x14ac:dyDescent="0.2">
      <c r="B1087" s="14">
        <f>COUNTIFS($E$3:E1087,تقرير!$E$4)</f>
        <v>15</v>
      </c>
      <c r="C1087" s="48"/>
      <c r="D1087" s="49"/>
      <c r="E1087" s="48"/>
      <c r="F1087" s="50"/>
      <c r="G1087" s="51"/>
      <c r="H1087" s="51"/>
      <c r="I1087" s="52"/>
      <c r="J1087" s="52"/>
      <c r="K1087" s="27" t="str">
        <f>_xlfn.IFNA(VLOOKUP(E1087,الاوردرات!$B$1:$C$600,2,0),"")</f>
        <v/>
      </c>
      <c r="L1087" s="63"/>
      <c r="N1087" s="22" t="str">
        <f t="shared" si="35"/>
        <v/>
      </c>
      <c r="O1087" s="23" t="str">
        <f>_xlfn.IFNA((VLOOKUP(F1087,help!$C$2:$F$12,4,0))*(N1087*24),"")</f>
        <v/>
      </c>
      <c r="AP1087" s="18">
        <f t="shared" si="34"/>
        <v>0</v>
      </c>
    </row>
    <row r="1088" spans="2:42" ht="33" x14ac:dyDescent="0.2">
      <c r="B1088" s="14">
        <f>COUNTIFS($E$3:E1088,تقرير!$E$4)</f>
        <v>15</v>
      </c>
      <c r="C1088" s="48"/>
      <c r="D1088" s="49"/>
      <c r="E1088" s="48"/>
      <c r="F1088" s="50"/>
      <c r="G1088" s="51"/>
      <c r="H1088" s="51"/>
      <c r="I1088" s="52"/>
      <c r="J1088" s="52"/>
      <c r="K1088" s="27" t="str">
        <f>_xlfn.IFNA(VLOOKUP(E1088,الاوردرات!$B$1:$C$600,2,0),"")</f>
        <v/>
      </c>
      <c r="L1088" s="63"/>
      <c r="N1088" s="22" t="str">
        <f t="shared" si="35"/>
        <v/>
      </c>
      <c r="O1088" s="23" t="str">
        <f>_xlfn.IFNA((VLOOKUP(F1088,help!$C$2:$F$12,4,0))*(N1088*24),"")</f>
        <v/>
      </c>
      <c r="AP1088" s="18">
        <f t="shared" si="34"/>
        <v>0</v>
      </c>
    </row>
    <row r="1089" spans="2:42" ht="33" x14ac:dyDescent="0.2">
      <c r="B1089" s="14">
        <f>COUNTIFS($E$3:E1089,تقرير!$E$4)</f>
        <v>15</v>
      </c>
      <c r="C1089" s="48"/>
      <c r="D1089" s="49"/>
      <c r="E1089" s="48"/>
      <c r="F1089" s="50"/>
      <c r="G1089" s="51"/>
      <c r="H1089" s="51"/>
      <c r="I1089" s="52"/>
      <c r="J1089" s="52"/>
      <c r="K1089" s="27" t="str">
        <f>_xlfn.IFNA(VLOOKUP(E1089,الاوردرات!$B$1:$C$600,2,0),"")</f>
        <v/>
      </c>
      <c r="L1089" s="63"/>
      <c r="N1089" s="22" t="str">
        <f t="shared" si="35"/>
        <v/>
      </c>
      <c r="O1089" s="23" t="str">
        <f>_xlfn.IFNA((VLOOKUP(F1089,help!$C$2:$F$12,4,0))*(N1089*24),"")</f>
        <v/>
      </c>
      <c r="AP1089" s="18">
        <f t="shared" si="34"/>
        <v>0</v>
      </c>
    </row>
    <row r="1090" spans="2:42" ht="33" x14ac:dyDescent="0.2">
      <c r="B1090" s="14">
        <f>COUNTIFS($E$3:E1090,تقرير!$E$4)</f>
        <v>15</v>
      </c>
      <c r="C1090" s="48"/>
      <c r="D1090" s="49"/>
      <c r="E1090" s="48"/>
      <c r="F1090" s="50"/>
      <c r="G1090" s="51"/>
      <c r="H1090" s="51"/>
      <c r="I1090" s="52"/>
      <c r="J1090" s="52"/>
      <c r="K1090" s="27" t="str">
        <f>_xlfn.IFNA(VLOOKUP(E1090,الاوردرات!$B$1:$C$600,2,0),"")</f>
        <v/>
      </c>
      <c r="L1090" s="63"/>
      <c r="N1090" s="22" t="str">
        <f t="shared" si="35"/>
        <v/>
      </c>
      <c r="O1090" s="23" t="str">
        <f>_xlfn.IFNA((VLOOKUP(F1090,help!$C$2:$F$12,4,0))*(N1090*24),"")</f>
        <v/>
      </c>
      <c r="AP1090" s="18">
        <f t="shared" si="34"/>
        <v>0</v>
      </c>
    </row>
    <row r="1091" spans="2:42" ht="33" x14ac:dyDescent="0.2">
      <c r="B1091" s="14">
        <f>COUNTIFS($E$3:E1091,تقرير!$E$4)</f>
        <v>15</v>
      </c>
      <c r="C1091" s="48"/>
      <c r="D1091" s="49"/>
      <c r="E1091" s="48"/>
      <c r="F1091" s="50"/>
      <c r="G1091" s="51"/>
      <c r="H1091" s="51"/>
      <c r="I1091" s="52"/>
      <c r="J1091" s="52"/>
      <c r="K1091" s="27" t="str">
        <f>_xlfn.IFNA(VLOOKUP(E1091,الاوردرات!$B$1:$C$600,2,0),"")</f>
        <v/>
      </c>
      <c r="L1091" s="63"/>
      <c r="N1091" s="22" t="str">
        <f t="shared" si="35"/>
        <v/>
      </c>
      <c r="O1091" s="23" t="str">
        <f>_xlfn.IFNA((VLOOKUP(F1091,help!$C$2:$F$12,4,0))*(N1091*24),"")</f>
        <v/>
      </c>
      <c r="AP1091" s="18">
        <f t="shared" si="34"/>
        <v>0</v>
      </c>
    </row>
    <row r="1092" spans="2:42" ht="33" x14ac:dyDescent="0.2">
      <c r="B1092" s="14">
        <f>COUNTIFS($E$3:E1092,تقرير!$E$4)</f>
        <v>15</v>
      </c>
      <c r="C1092" s="48"/>
      <c r="D1092" s="49"/>
      <c r="E1092" s="48"/>
      <c r="F1092" s="50"/>
      <c r="G1092" s="51"/>
      <c r="H1092" s="51"/>
      <c r="I1092" s="52"/>
      <c r="J1092" s="52"/>
      <c r="K1092" s="27" t="str">
        <f>_xlfn.IFNA(VLOOKUP(E1092,الاوردرات!$B$1:$C$600,2,0),"")</f>
        <v/>
      </c>
      <c r="L1092" s="63"/>
      <c r="N1092" s="22" t="str">
        <f t="shared" si="35"/>
        <v/>
      </c>
      <c r="O1092" s="23" t="str">
        <f>_xlfn.IFNA((VLOOKUP(F1092,help!$C$2:$F$12,4,0))*(N1092*24),"")</f>
        <v/>
      </c>
      <c r="AP1092" s="18">
        <f t="shared" ref="AP1092:AP1155" si="36">D1092</f>
        <v>0</v>
      </c>
    </row>
    <row r="1093" spans="2:42" ht="33" x14ac:dyDescent="0.2">
      <c r="B1093" s="14">
        <f>COUNTIFS($E$3:E1093,تقرير!$E$4)</f>
        <v>15</v>
      </c>
      <c r="C1093" s="48"/>
      <c r="D1093" s="49"/>
      <c r="E1093" s="48"/>
      <c r="F1093" s="50"/>
      <c r="G1093" s="51"/>
      <c r="H1093" s="51"/>
      <c r="I1093" s="52"/>
      <c r="J1093" s="52"/>
      <c r="K1093" s="27" t="str">
        <f>_xlfn.IFNA(VLOOKUP(E1093,الاوردرات!$B$1:$C$600,2,0),"")</f>
        <v/>
      </c>
      <c r="L1093" s="63"/>
      <c r="N1093" s="22" t="str">
        <f t="shared" si="35"/>
        <v/>
      </c>
      <c r="O1093" s="23" t="str">
        <f>_xlfn.IFNA((VLOOKUP(F1093,help!$C$2:$F$12,4,0))*(N1093*24),"")</f>
        <v/>
      </c>
      <c r="AP1093" s="18">
        <f t="shared" si="36"/>
        <v>0</v>
      </c>
    </row>
    <row r="1094" spans="2:42" ht="33" x14ac:dyDescent="0.2">
      <c r="B1094" s="14">
        <f>COUNTIFS($E$3:E1094,تقرير!$E$4)</f>
        <v>15</v>
      </c>
      <c r="C1094" s="48"/>
      <c r="D1094" s="49"/>
      <c r="E1094" s="48"/>
      <c r="F1094" s="50"/>
      <c r="G1094" s="51"/>
      <c r="H1094" s="51"/>
      <c r="I1094" s="52"/>
      <c r="J1094" s="52"/>
      <c r="K1094" s="27" t="str">
        <f>_xlfn.IFNA(VLOOKUP(E1094,الاوردرات!$B$1:$C$600,2,0),"")</f>
        <v/>
      </c>
      <c r="L1094" s="63"/>
      <c r="N1094" s="22" t="str">
        <f t="shared" si="35"/>
        <v/>
      </c>
      <c r="O1094" s="23" t="str">
        <f>_xlfn.IFNA((VLOOKUP(F1094,help!$C$2:$F$12,4,0))*(N1094*24),"")</f>
        <v/>
      </c>
      <c r="AP1094" s="18">
        <f t="shared" si="36"/>
        <v>0</v>
      </c>
    </row>
    <row r="1095" spans="2:42" ht="33" x14ac:dyDescent="0.2">
      <c r="B1095" s="14">
        <f>COUNTIFS($E$3:E1095,تقرير!$E$4)</f>
        <v>15</v>
      </c>
      <c r="C1095" s="48"/>
      <c r="D1095" s="49"/>
      <c r="E1095" s="48"/>
      <c r="F1095" s="50"/>
      <c r="G1095" s="51"/>
      <c r="H1095" s="51"/>
      <c r="I1095" s="52"/>
      <c r="J1095" s="52"/>
      <c r="K1095" s="27" t="str">
        <f>_xlfn.IFNA(VLOOKUP(E1095,الاوردرات!$B$1:$C$600,2,0),"")</f>
        <v/>
      </c>
      <c r="L1095" s="63"/>
      <c r="N1095" s="22" t="str">
        <f t="shared" si="35"/>
        <v/>
      </c>
      <c r="O1095" s="23" t="str">
        <f>_xlfn.IFNA((VLOOKUP(F1095,help!$C$2:$F$12,4,0))*(N1095*24),"")</f>
        <v/>
      </c>
      <c r="AP1095" s="18">
        <f t="shared" si="36"/>
        <v>0</v>
      </c>
    </row>
    <row r="1096" spans="2:42" ht="33" x14ac:dyDescent="0.2">
      <c r="B1096" s="14">
        <f>COUNTIFS($E$3:E1096,تقرير!$E$4)</f>
        <v>15</v>
      </c>
      <c r="C1096" s="48"/>
      <c r="D1096" s="49"/>
      <c r="E1096" s="48"/>
      <c r="F1096" s="50"/>
      <c r="G1096" s="51"/>
      <c r="H1096" s="51"/>
      <c r="I1096" s="52"/>
      <c r="J1096" s="52"/>
      <c r="K1096" s="27" t="str">
        <f>_xlfn.IFNA(VLOOKUP(E1096,الاوردرات!$B$1:$C$600,2,0),"")</f>
        <v/>
      </c>
      <c r="L1096" s="63"/>
      <c r="N1096" s="22" t="str">
        <f t="shared" si="35"/>
        <v/>
      </c>
      <c r="O1096" s="23" t="str">
        <f>_xlfn.IFNA((VLOOKUP(F1096,help!$C$2:$F$12,4,0))*(N1096*24),"")</f>
        <v/>
      </c>
      <c r="AP1096" s="18">
        <f t="shared" si="36"/>
        <v>0</v>
      </c>
    </row>
    <row r="1097" spans="2:42" ht="33" x14ac:dyDescent="0.2">
      <c r="B1097" s="14">
        <f>COUNTIFS($E$3:E1097,تقرير!$E$4)</f>
        <v>15</v>
      </c>
      <c r="C1097" s="48"/>
      <c r="D1097" s="49"/>
      <c r="E1097" s="48"/>
      <c r="F1097" s="50"/>
      <c r="G1097" s="51"/>
      <c r="H1097" s="51"/>
      <c r="I1097" s="52"/>
      <c r="J1097" s="52"/>
      <c r="K1097" s="27" t="str">
        <f>_xlfn.IFNA(VLOOKUP(E1097,الاوردرات!$B$1:$C$600,2,0),"")</f>
        <v/>
      </c>
      <c r="L1097" s="63"/>
      <c r="N1097" s="22" t="str">
        <f t="shared" si="35"/>
        <v/>
      </c>
      <c r="O1097" s="23" t="str">
        <f>_xlfn.IFNA((VLOOKUP(F1097,help!$C$2:$F$12,4,0))*(N1097*24),"")</f>
        <v/>
      </c>
      <c r="AP1097" s="18">
        <f t="shared" si="36"/>
        <v>0</v>
      </c>
    </row>
    <row r="1098" spans="2:42" ht="33" x14ac:dyDescent="0.2">
      <c r="B1098" s="14">
        <f>COUNTIFS($E$3:E1098,تقرير!$E$4)</f>
        <v>15</v>
      </c>
      <c r="C1098" s="48"/>
      <c r="D1098" s="49"/>
      <c r="E1098" s="48"/>
      <c r="F1098" s="50"/>
      <c r="G1098" s="51"/>
      <c r="H1098" s="51"/>
      <c r="I1098" s="52"/>
      <c r="J1098" s="52"/>
      <c r="K1098" s="27" t="str">
        <f>_xlfn.IFNA(VLOOKUP(E1098,الاوردرات!$B$1:$C$600,2,0),"")</f>
        <v/>
      </c>
      <c r="L1098" s="63"/>
      <c r="N1098" s="22" t="str">
        <f t="shared" si="35"/>
        <v/>
      </c>
      <c r="O1098" s="23" t="str">
        <f>_xlfn.IFNA((VLOOKUP(F1098,help!$C$2:$F$12,4,0))*(N1098*24),"")</f>
        <v/>
      </c>
      <c r="AP1098" s="18">
        <f t="shared" si="36"/>
        <v>0</v>
      </c>
    </row>
    <row r="1099" spans="2:42" ht="33" x14ac:dyDescent="0.2">
      <c r="B1099" s="14">
        <f>COUNTIFS($E$3:E1099,تقرير!$E$4)</f>
        <v>15</v>
      </c>
      <c r="C1099" s="48"/>
      <c r="D1099" s="49"/>
      <c r="E1099" s="48"/>
      <c r="F1099" s="50"/>
      <c r="G1099" s="51"/>
      <c r="H1099" s="51"/>
      <c r="I1099" s="52"/>
      <c r="J1099" s="52"/>
      <c r="K1099" s="27" t="str">
        <f>_xlfn.IFNA(VLOOKUP(E1099,الاوردرات!$B$1:$C$600,2,0),"")</f>
        <v/>
      </c>
      <c r="L1099" s="63"/>
      <c r="N1099" s="22" t="str">
        <f t="shared" si="35"/>
        <v/>
      </c>
      <c r="O1099" s="23" t="str">
        <f>_xlfn.IFNA((VLOOKUP(F1099,help!$C$2:$F$12,4,0))*(N1099*24),"")</f>
        <v/>
      </c>
      <c r="AP1099" s="18">
        <f t="shared" si="36"/>
        <v>0</v>
      </c>
    </row>
    <row r="1100" spans="2:42" ht="33" x14ac:dyDescent="0.2">
      <c r="B1100" s="14">
        <f>COUNTIFS($E$3:E1100,تقرير!$E$4)</f>
        <v>15</v>
      </c>
      <c r="C1100" s="48"/>
      <c r="D1100" s="49"/>
      <c r="E1100" s="48"/>
      <c r="F1100" s="50"/>
      <c r="G1100" s="51"/>
      <c r="H1100" s="51"/>
      <c r="I1100" s="52"/>
      <c r="J1100" s="52"/>
      <c r="K1100" s="27" t="str">
        <f>_xlfn.IFNA(VLOOKUP(E1100,الاوردرات!$B$1:$C$600,2,0),"")</f>
        <v/>
      </c>
      <c r="L1100" s="63"/>
      <c r="N1100" s="22" t="str">
        <f t="shared" si="35"/>
        <v/>
      </c>
      <c r="O1100" s="23" t="str">
        <f>_xlfn.IFNA((VLOOKUP(F1100,help!$C$2:$F$12,4,0))*(N1100*24),"")</f>
        <v/>
      </c>
      <c r="AP1100" s="18">
        <f t="shared" si="36"/>
        <v>0</v>
      </c>
    </row>
    <row r="1101" spans="2:42" ht="33" x14ac:dyDescent="0.2">
      <c r="B1101" s="14">
        <f>COUNTIFS($E$3:E1101,تقرير!$E$4)</f>
        <v>15</v>
      </c>
      <c r="C1101" s="48"/>
      <c r="D1101" s="49"/>
      <c r="E1101" s="48"/>
      <c r="F1101" s="50"/>
      <c r="G1101" s="51"/>
      <c r="H1101" s="51"/>
      <c r="I1101" s="52"/>
      <c r="J1101" s="52"/>
      <c r="K1101" s="27" t="str">
        <f>_xlfn.IFNA(VLOOKUP(E1101,الاوردرات!$B$1:$C$600,2,0),"")</f>
        <v/>
      </c>
      <c r="L1101" s="63"/>
      <c r="N1101" s="22" t="str">
        <f t="shared" si="35"/>
        <v/>
      </c>
      <c r="O1101" s="23" t="str">
        <f>_xlfn.IFNA((VLOOKUP(F1101,help!$C$2:$F$12,4,0))*(N1101*24),"")</f>
        <v/>
      </c>
      <c r="AP1101" s="18">
        <f t="shared" si="36"/>
        <v>0</v>
      </c>
    </row>
    <row r="1102" spans="2:42" ht="33" x14ac:dyDescent="0.2">
      <c r="B1102" s="14">
        <f>COUNTIFS($E$3:E1102,تقرير!$E$4)</f>
        <v>15</v>
      </c>
      <c r="C1102" s="48"/>
      <c r="D1102" s="49"/>
      <c r="E1102" s="48"/>
      <c r="F1102" s="50"/>
      <c r="G1102" s="51"/>
      <c r="H1102" s="51"/>
      <c r="I1102" s="52"/>
      <c r="J1102" s="52"/>
      <c r="K1102" s="27" t="str">
        <f>_xlfn.IFNA(VLOOKUP(E1102,الاوردرات!$B$1:$C$600,2,0),"")</f>
        <v/>
      </c>
      <c r="L1102" s="63"/>
      <c r="N1102" s="22" t="str">
        <f t="shared" si="35"/>
        <v/>
      </c>
      <c r="O1102" s="23" t="str">
        <f>_xlfn.IFNA((VLOOKUP(F1102,help!$C$2:$F$12,4,0))*(N1102*24),"")</f>
        <v/>
      </c>
      <c r="AP1102" s="18">
        <f t="shared" si="36"/>
        <v>0</v>
      </c>
    </row>
    <row r="1103" spans="2:42" ht="33" x14ac:dyDescent="0.2">
      <c r="B1103" s="14">
        <f>COUNTIFS($E$3:E1103,تقرير!$E$4)</f>
        <v>15</v>
      </c>
      <c r="C1103" s="48"/>
      <c r="D1103" s="49"/>
      <c r="E1103" s="48"/>
      <c r="F1103" s="50"/>
      <c r="G1103" s="51"/>
      <c r="H1103" s="51"/>
      <c r="I1103" s="52"/>
      <c r="J1103" s="52"/>
      <c r="K1103" s="27" t="str">
        <f>_xlfn.IFNA(VLOOKUP(E1103,الاوردرات!$B$1:$C$600,2,0),"")</f>
        <v/>
      </c>
      <c r="L1103" s="63"/>
      <c r="N1103" s="22" t="str">
        <f t="shared" si="35"/>
        <v/>
      </c>
      <c r="O1103" s="23" t="str">
        <f>_xlfn.IFNA((VLOOKUP(F1103,help!$C$2:$F$12,4,0))*(N1103*24),"")</f>
        <v/>
      </c>
      <c r="AP1103" s="18">
        <f t="shared" si="36"/>
        <v>0</v>
      </c>
    </row>
    <row r="1104" spans="2:42" ht="33" x14ac:dyDescent="0.2">
      <c r="B1104" s="14">
        <f>COUNTIFS($E$3:E1104,تقرير!$E$4)</f>
        <v>15</v>
      </c>
      <c r="C1104" s="48"/>
      <c r="D1104" s="49"/>
      <c r="E1104" s="48"/>
      <c r="F1104" s="50"/>
      <c r="G1104" s="51"/>
      <c r="H1104" s="51"/>
      <c r="I1104" s="52"/>
      <c r="J1104" s="52"/>
      <c r="K1104" s="27" t="str">
        <f>_xlfn.IFNA(VLOOKUP(E1104,الاوردرات!$B$1:$C$600,2,0),"")</f>
        <v/>
      </c>
      <c r="L1104" s="63"/>
      <c r="N1104" s="22" t="str">
        <f t="shared" si="35"/>
        <v/>
      </c>
      <c r="O1104" s="23" t="str">
        <f>_xlfn.IFNA((VLOOKUP(F1104,help!$C$2:$F$12,4,0))*(N1104*24),"")</f>
        <v/>
      </c>
      <c r="AP1104" s="18">
        <f t="shared" si="36"/>
        <v>0</v>
      </c>
    </row>
    <row r="1105" spans="2:42" ht="33" x14ac:dyDescent="0.2">
      <c r="B1105" s="14">
        <f>COUNTIFS($E$3:E1105,تقرير!$E$4)</f>
        <v>15</v>
      </c>
      <c r="C1105" s="48"/>
      <c r="D1105" s="49"/>
      <c r="E1105" s="48"/>
      <c r="F1105" s="50"/>
      <c r="G1105" s="51"/>
      <c r="H1105" s="51"/>
      <c r="I1105" s="52"/>
      <c r="J1105" s="52"/>
      <c r="K1105" s="27" t="str">
        <f>_xlfn.IFNA(VLOOKUP(E1105,الاوردرات!$B$1:$C$600,2,0),"")</f>
        <v/>
      </c>
      <c r="L1105" s="63"/>
      <c r="N1105" s="22" t="str">
        <f t="shared" si="35"/>
        <v/>
      </c>
      <c r="O1105" s="23" t="str">
        <f>_xlfn.IFNA((VLOOKUP(F1105,help!$C$2:$F$12,4,0))*(N1105*24),"")</f>
        <v/>
      </c>
      <c r="AP1105" s="18">
        <f t="shared" si="36"/>
        <v>0</v>
      </c>
    </row>
    <row r="1106" spans="2:42" ht="33" x14ac:dyDescent="0.2">
      <c r="B1106" s="14">
        <f>COUNTIFS($E$3:E1106,تقرير!$E$4)</f>
        <v>15</v>
      </c>
      <c r="C1106" s="48"/>
      <c r="D1106" s="49"/>
      <c r="E1106" s="48"/>
      <c r="F1106" s="50"/>
      <c r="G1106" s="51"/>
      <c r="H1106" s="51"/>
      <c r="I1106" s="52"/>
      <c r="J1106" s="52"/>
      <c r="K1106" s="27" t="str">
        <f>_xlfn.IFNA(VLOOKUP(E1106,الاوردرات!$B$1:$C$600,2,0),"")</f>
        <v/>
      </c>
      <c r="L1106" s="63"/>
      <c r="N1106" s="22" t="str">
        <f t="shared" si="35"/>
        <v/>
      </c>
      <c r="O1106" s="23" t="str">
        <f>_xlfn.IFNA((VLOOKUP(F1106,help!$C$2:$F$12,4,0))*(N1106*24),"")</f>
        <v/>
      </c>
      <c r="AP1106" s="18">
        <f t="shared" si="36"/>
        <v>0</v>
      </c>
    </row>
    <row r="1107" spans="2:42" ht="33" x14ac:dyDescent="0.2">
      <c r="B1107" s="14">
        <f>COUNTIFS($E$3:E1107,تقرير!$E$4)</f>
        <v>15</v>
      </c>
      <c r="C1107" s="48"/>
      <c r="D1107" s="49"/>
      <c r="E1107" s="48"/>
      <c r="F1107" s="50"/>
      <c r="G1107" s="51"/>
      <c r="H1107" s="51"/>
      <c r="I1107" s="52"/>
      <c r="J1107" s="52"/>
      <c r="K1107" s="27" t="str">
        <f>_xlfn.IFNA(VLOOKUP(E1107,الاوردرات!$B$1:$C$600,2,0),"")</f>
        <v/>
      </c>
      <c r="L1107" s="63"/>
      <c r="N1107" s="22" t="str">
        <f t="shared" si="35"/>
        <v/>
      </c>
      <c r="O1107" s="23" t="str">
        <f>_xlfn.IFNA((VLOOKUP(F1107,help!$C$2:$F$12,4,0))*(N1107*24),"")</f>
        <v/>
      </c>
      <c r="AP1107" s="18">
        <f t="shared" si="36"/>
        <v>0</v>
      </c>
    </row>
    <row r="1108" spans="2:42" ht="33" x14ac:dyDescent="0.2">
      <c r="B1108" s="14">
        <f>COUNTIFS($E$3:E1108,تقرير!$E$4)</f>
        <v>15</v>
      </c>
      <c r="C1108" s="48"/>
      <c r="D1108" s="49"/>
      <c r="E1108" s="48"/>
      <c r="F1108" s="50"/>
      <c r="G1108" s="51"/>
      <c r="H1108" s="51"/>
      <c r="I1108" s="52"/>
      <c r="J1108" s="52"/>
      <c r="K1108" s="27" t="str">
        <f>_xlfn.IFNA(VLOOKUP(E1108,الاوردرات!$B$1:$C$600,2,0),"")</f>
        <v/>
      </c>
      <c r="L1108" s="63"/>
      <c r="N1108" s="22" t="str">
        <f t="shared" si="35"/>
        <v/>
      </c>
      <c r="O1108" s="23" t="str">
        <f>_xlfn.IFNA((VLOOKUP(F1108,help!$C$2:$F$12,4,0))*(N1108*24),"")</f>
        <v/>
      </c>
      <c r="AP1108" s="18">
        <f t="shared" si="36"/>
        <v>0</v>
      </c>
    </row>
    <row r="1109" spans="2:42" ht="33" x14ac:dyDescent="0.2">
      <c r="B1109" s="14">
        <f>COUNTIFS($E$3:E1109,تقرير!$E$4)</f>
        <v>15</v>
      </c>
      <c r="C1109" s="48"/>
      <c r="D1109" s="49"/>
      <c r="E1109" s="48"/>
      <c r="F1109" s="50"/>
      <c r="G1109" s="51"/>
      <c r="H1109" s="51"/>
      <c r="I1109" s="52"/>
      <c r="J1109" s="52"/>
      <c r="K1109" s="27" t="str">
        <f>_xlfn.IFNA(VLOOKUP(E1109,الاوردرات!$B$1:$C$600,2,0),"")</f>
        <v/>
      </c>
      <c r="L1109" s="63"/>
      <c r="N1109" s="22" t="str">
        <f t="shared" si="35"/>
        <v/>
      </c>
      <c r="O1109" s="23" t="str">
        <f>_xlfn.IFNA((VLOOKUP(F1109,help!$C$2:$F$12,4,0))*(N1109*24),"")</f>
        <v/>
      </c>
      <c r="AP1109" s="18">
        <f t="shared" si="36"/>
        <v>0</v>
      </c>
    </row>
    <row r="1110" spans="2:42" ht="33" x14ac:dyDescent="0.2">
      <c r="B1110" s="14">
        <f>COUNTIFS($E$3:E1110,تقرير!$E$4)</f>
        <v>15</v>
      </c>
      <c r="C1110" s="48"/>
      <c r="D1110" s="49"/>
      <c r="E1110" s="48"/>
      <c r="F1110" s="50"/>
      <c r="G1110" s="51"/>
      <c r="H1110" s="51"/>
      <c r="I1110" s="52"/>
      <c r="J1110" s="52"/>
      <c r="K1110" s="27" t="str">
        <f>_xlfn.IFNA(VLOOKUP(E1110,الاوردرات!$B$1:$C$600,2,0),"")</f>
        <v/>
      </c>
      <c r="L1110" s="63"/>
      <c r="N1110" s="22" t="str">
        <f t="shared" si="35"/>
        <v/>
      </c>
      <c r="O1110" s="23" t="str">
        <f>_xlfn.IFNA((VLOOKUP(F1110,help!$C$2:$F$12,4,0))*(N1110*24),"")</f>
        <v/>
      </c>
      <c r="AP1110" s="18">
        <f t="shared" si="36"/>
        <v>0</v>
      </c>
    </row>
    <row r="1111" spans="2:42" ht="33" x14ac:dyDescent="0.2">
      <c r="B1111" s="14">
        <f>COUNTIFS($E$3:E1111,تقرير!$E$4)</f>
        <v>15</v>
      </c>
      <c r="C1111" s="48"/>
      <c r="D1111" s="49"/>
      <c r="E1111" s="48"/>
      <c r="F1111" s="50"/>
      <c r="G1111" s="51"/>
      <c r="H1111" s="51"/>
      <c r="I1111" s="52"/>
      <c r="J1111" s="52"/>
      <c r="K1111" s="27" t="str">
        <f>_xlfn.IFNA(VLOOKUP(E1111,الاوردرات!$B$1:$C$600,2,0),"")</f>
        <v/>
      </c>
      <c r="L1111" s="63"/>
      <c r="N1111" s="22" t="str">
        <f t="shared" si="35"/>
        <v/>
      </c>
      <c r="O1111" s="23" t="str">
        <f>_xlfn.IFNA((VLOOKUP(F1111,help!$C$2:$F$12,4,0))*(N1111*24),"")</f>
        <v/>
      </c>
      <c r="AP1111" s="18">
        <f t="shared" si="36"/>
        <v>0</v>
      </c>
    </row>
    <row r="1112" spans="2:42" ht="33" x14ac:dyDescent="0.2">
      <c r="B1112" s="14">
        <f>COUNTIFS($E$3:E1112,تقرير!$E$4)</f>
        <v>15</v>
      </c>
      <c r="C1112" s="48"/>
      <c r="D1112" s="49"/>
      <c r="E1112" s="48"/>
      <c r="F1112" s="50"/>
      <c r="G1112" s="51"/>
      <c r="H1112" s="51"/>
      <c r="I1112" s="52"/>
      <c r="J1112" s="52"/>
      <c r="K1112" s="27" t="str">
        <f>_xlfn.IFNA(VLOOKUP(E1112,الاوردرات!$B$1:$C$600,2,0),"")</f>
        <v/>
      </c>
      <c r="L1112" s="63"/>
      <c r="N1112" s="22" t="str">
        <f t="shared" si="35"/>
        <v/>
      </c>
      <c r="O1112" s="23" t="str">
        <f>_xlfn.IFNA((VLOOKUP(F1112,help!$C$2:$F$12,4,0))*(N1112*24),"")</f>
        <v/>
      </c>
      <c r="AP1112" s="18">
        <f t="shared" si="36"/>
        <v>0</v>
      </c>
    </row>
    <row r="1113" spans="2:42" ht="33" x14ac:dyDescent="0.2">
      <c r="B1113" s="14">
        <f>COUNTIFS($E$3:E1113,تقرير!$E$4)</f>
        <v>15</v>
      </c>
      <c r="C1113" s="48"/>
      <c r="D1113" s="49"/>
      <c r="E1113" s="48"/>
      <c r="F1113" s="50"/>
      <c r="G1113" s="51"/>
      <c r="H1113" s="51"/>
      <c r="I1113" s="52"/>
      <c r="J1113" s="52"/>
      <c r="K1113" s="27" t="str">
        <f>_xlfn.IFNA(VLOOKUP(E1113,الاوردرات!$B$1:$C$600,2,0),"")</f>
        <v/>
      </c>
      <c r="L1113" s="63"/>
      <c r="N1113" s="22" t="str">
        <f t="shared" si="35"/>
        <v/>
      </c>
      <c r="O1113" s="23" t="str">
        <f>_xlfn.IFNA((VLOOKUP(F1113,help!$C$2:$F$12,4,0))*(N1113*24),"")</f>
        <v/>
      </c>
      <c r="AP1113" s="18">
        <f t="shared" si="36"/>
        <v>0</v>
      </c>
    </row>
    <row r="1114" spans="2:42" ht="33" x14ac:dyDescent="0.2">
      <c r="B1114" s="14">
        <f>COUNTIFS($E$3:E1114,تقرير!$E$4)</f>
        <v>15</v>
      </c>
      <c r="C1114" s="48"/>
      <c r="D1114" s="49"/>
      <c r="E1114" s="48"/>
      <c r="F1114" s="50"/>
      <c r="G1114" s="51"/>
      <c r="H1114" s="51"/>
      <c r="I1114" s="52"/>
      <c r="J1114" s="52"/>
      <c r="K1114" s="27" t="str">
        <f>_xlfn.IFNA(VLOOKUP(E1114,الاوردرات!$B$1:$C$600,2,0),"")</f>
        <v/>
      </c>
      <c r="L1114" s="63"/>
      <c r="N1114" s="22" t="str">
        <f t="shared" si="35"/>
        <v/>
      </c>
      <c r="O1114" s="23" t="str">
        <f>_xlfn.IFNA((VLOOKUP(F1114,help!$C$2:$F$12,4,0))*(N1114*24),"")</f>
        <v/>
      </c>
      <c r="AP1114" s="18">
        <f t="shared" si="36"/>
        <v>0</v>
      </c>
    </row>
    <row r="1115" spans="2:42" ht="33" x14ac:dyDescent="0.2">
      <c r="B1115" s="14">
        <f>COUNTIFS($E$3:E1115,تقرير!$E$4)</f>
        <v>15</v>
      </c>
      <c r="C1115" s="48"/>
      <c r="D1115" s="49"/>
      <c r="E1115" s="48"/>
      <c r="F1115" s="50"/>
      <c r="G1115" s="51"/>
      <c r="H1115" s="51"/>
      <c r="I1115" s="52"/>
      <c r="J1115" s="52"/>
      <c r="K1115" s="27" t="str">
        <f>_xlfn.IFNA(VLOOKUP(E1115,الاوردرات!$B$1:$C$600,2,0),"")</f>
        <v/>
      </c>
      <c r="L1115" s="63"/>
      <c r="N1115" s="22" t="str">
        <f t="shared" si="35"/>
        <v/>
      </c>
      <c r="O1115" s="23" t="str">
        <f>_xlfn.IFNA((VLOOKUP(F1115,help!$C$2:$F$12,4,0))*(N1115*24),"")</f>
        <v/>
      </c>
      <c r="AP1115" s="18">
        <f t="shared" si="36"/>
        <v>0</v>
      </c>
    </row>
    <row r="1116" spans="2:42" ht="33" x14ac:dyDescent="0.2">
      <c r="B1116" s="14">
        <f>COUNTIFS($E$3:E1116,تقرير!$E$4)</f>
        <v>15</v>
      </c>
      <c r="C1116" s="48"/>
      <c r="D1116" s="49"/>
      <c r="E1116" s="48"/>
      <c r="F1116" s="50"/>
      <c r="G1116" s="51"/>
      <c r="H1116" s="51"/>
      <c r="I1116" s="52"/>
      <c r="J1116" s="52"/>
      <c r="K1116" s="27" t="str">
        <f>_xlfn.IFNA(VLOOKUP(E1116,الاوردرات!$B$1:$C$600,2,0),"")</f>
        <v/>
      </c>
      <c r="L1116" s="63"/>
      <c r="N1116" s="22" t="str">
        <f t="shared" si="35"/>
        <v/>
      </c>
      <c r="O1116" s="23" t="str">
        <f>_xlfn.IFNA((VLOOKUP(F1116,help!$C$2:$F$12,4,0))*(N1116*24),"")</f>
        <v/>
      </c>
      <c r="AP1116" s="18">
        <f t="shared" si="36"/>
        <v>0</v>
      </c>
    </row>
    <row r="1117" spans="2:42" ht="33" x14ac:dyDescent="0.2">
      <c r="B1117" s="14">
        <f>COUNTIFS($E$3:E1117,تقرير!$E$4)</f>
        <v>15</v>
      </c>
      <c r="C1117" s="48"/>
      <c r="D1117" s="49"/>
      <c r="E1117" s="48"/>
      <c r="F1117" s="50"/>
      <c r="G1117" s="51"/>
      <c r="H1117" s="51"/>
      <c r="I1117" s="52"/>
      <c r="J1117" s="52"/>
      <c r="K1117" s="27" t="str">
        <f>_xlfn.IFNA(VLOOKUP(E1117,الاوردرات!$B$1:$C$600,2,0),"")</f>
        <v/>
      </c>
      <c r="L1117" s="63"/>
      <c r="N1117" s="22" t="str">
        <f t="shared" si="35"/>
        <v/>
      </c>
      <c r="O1117" s="23" t="str">
        <f>_xlfn.IFNA((VLOOKUP(F1117,help!$C$2:$F$12,4,0))*(N1117*24),"")</f>
        <v/>
      </c>
      <c r="AP1117" s="18">
        <f t="shared" si="36"/>
        <v>0</v>
      </c>
    </row>
    <row r="1118" spans="2:42" ht="33" x14ac:dyDescent="0.2">
      <c r="B1118" s="14">
        <f>COUNTIFS($E$3:E1118,تقرير!$E$4)</f>
        <v>15</v>
      </c>
      <c r="C1118" s="48"/>
      <c r="D1118" s="49"/>
      <c r="E1118" s="48"/>
      <c r="F1118" s="50"/>
      <c r="G1118" s="51"/>
      <c r="H1118" s="51"/>
      <c r="I1118" s="52"/>
      <c r="J1118" s="52"/>
      <c r="K1118" s="27" t="str">
        <f>_xlfn.IFNA(VLOOKUP(E1118,الاوردرات!$B$1:$C$600,2,0),"")</f>
        <v/>
      </c>
      <c r="L1118" s="63"/>
      <c r="N1118" s="22" t="str">
        <f t="shared" si="35"/>
        <v/>
      </c>
      <c r="O1118" s="23" t="str">
        <f>_xlfn.IFNA((VLOOKUP(F1118,help!$C$2:$F$12,4,0))*(N1118*24),"")</f>
        <v/>
      </c>
      <c r="AP1118" s="18">
        <f t="shared" si="36"/>
        <v>0</v>
      </c>
    </row>
    <row r="1119" spans="2:42" ht="33" x14ac:dyDescent="0.2">
      <c r="B1119" s="14">
        <f>COUNTIFS($E$3:E1119,تقرير!$E$4)</f>
        <v>15</v>
      </c>
      <c r="C1119" s="48"/>
      <c r="D1119" s="49"/>
      <c r="E1119" s="48"/>
      <c r="F1119" s="50"/>
      <c r="G1119" s="51"/>
      <c r="H1119" s="51"/>
      <c r="I1119" s="52"/>
      <c r="J1119" s="52"/>
      <c r="K1119" s="27" t="str">
        <f>_xlfn.IFNA(VLOOKUP(E1119,الاوردرات!$B$1:$C$600,2,0),"")</f>
        <v/>
      </c>
      <c r="L1119" s="63"/>
      <c r="N1119" s="22" t="str">
        <f t="shared" si="35"/>
        <v/>
      </c>
      <c r="O1119" s="23" t="str">
        <f>_xlfn.IFNA((VLOOKUP(F1119,help!$C$2:$F$12,4,0))*(N1119*24),"")</f>
        <v/>
      </c>
      <c r="AP1119" s="18">
        <f t="shared" si="36"/>
        <v>0</v>
      </c>
    </row>
    <row r="1120" spans="2:42" ht="33" x14ac:dyDescent="0.2">
      <c r="B1120" s="14">
        <f>COUNTIFS($E$3:E1120,تقرير!$E$4)</f>
        <v>15</v>
      </c>
      <c r="C1120" s="48"/>
      <c r="D1120" s="49"/>
      <c r="E1120" s="48"/>
      <c r="F1120" s="50"/>
      <c r="G1120" s="51"/>
      <c r="H1120" s="51"/>
      <c r="I1120" s="52"/>
      <c r="J1120" s="52"/>
      <c r="K1120" s="27" t="str">
        <f>_xlfn.IFNA(VLOOKUP(E1120,الاوردرات!$B$1:$C$600,2,0),"")</f>
        <v/>
      </c>
      <c r="L1120" s="63"/>
      <c r="N1120" s="22" t="str">
        <f t="shared" si="35"/>
        <v/>
      </c>
      <c r="O1120" s="23" t="str">
        <f>_xlfn.IFNA((VLOOKUP(F1120,help!$C$2:$F$12,4,0))*(N1120*24),"")</f>
        <v/>
      </c>
      <c r="AP1120" s="18">
        <f t="shared" si="36"/>
        <v>0</v>
      </c>
    </row>
    <row r="1121" spans="2:42" ht="33" x14ac:dyDescent="0.2">
      <c r="B1121" s="14">
        <f>COUNTIFS($E$3:E1121,تقرير!$E$4)</f>
        <v>15</v>
      </c>
      <c r="C1121" s="48"/>
      <c r="D1121" s="49"/>
      <c r="E1121" s="48"/>
      <c r="F1121" s="50"/>
      <c r="G1121" s="51"/>
      <c r="H1121" s="51"/>
      <c r="I1121" s="52"/>
      <c r="J1121" s="52"/>
      <c r="K1121" s="27" t="str">
        <f>_xlfn.IFNA(VLOOKUP(E1121,الاوردرات!$B$1:$C$600,2,0),"")</f>
        <v/>
      </c>
      <c r="L1121" s="63"/>
      <c r="N1121" s="22" t="str">
        <f t="shared" si="35"/>
        <v/>
      </c>
      <c r="O1121" s="23" t="str">
        <f>_xlfn.IFNA((VLOOKUP(F1121,help!$C$2:$F$12,4,0))*(N1121*24),"")</f>
        <v/>
      </c>
      <c r="AP1121" s="18">
        <f t="shared" si="36"/>
        <v>0</v>
      </c>
    </row>
    <row r="1122" spans="2:42" ht="33" x14ac:dyDescent="0.2">
      <c r="B1122" s="14">
        <f>COUNTIFS($E$3:E1122,تقرير!$E$4)</f>
        <v>15</v>
      </c>
      <c r="C1122" s="48"/>
      <c r="D1122" s="49"/>
      <c r="E1122" s="48"/>
      <c r="F1122" s="50"/>
      <c r="G1122" s="51"/>
      <c r="H1122" s="51"/>
      <c r="I1122" s="52"/>
      <c r="J1122" s="52"/>
      <c r="K1122" s="27" t="str">
        <f>_xlfn.IFNA(VLOOKUP(E1122,الاوردرات!$B$1:$C$600,2,0),"")</f>
        <v/>
      </c>
      <c r="L1122" s="63"/>
      <c r="N1122" s="22" t="str">
        <f t="shared" si="35"/>
        <v/>
      </c>
      <c r="O1122" s="23" t="str">
        <f>_xlfn.IFNA((VLOOKUP(F1122,help!$C$2:$F$12,4,0))*(N1122*24),"")</f>
        <v/>
      </c>
      <c r="AP1122" s="18">
        <f t="shared" si="36"/>
        <v>0</v>
      </c>
    </row>
    <row r="1123" spans="2:42" ht="33" x14ac:dyDescent="0.2">
      <c r="B1123" s="14">
        <f>COUNTIFS($E$3:E1123,تقرير!$E$4)</f>
        <v>15</v>
      </c>
      <c r="C1123" s="48"/>
      <c r="D1123" s="49"/>
      <c r="E1123" s="48"/>
      <c r="F1123" s="50"/>
      <c r="G1123" s="51"/>
      <c r="H1123" s="51"/>
      <c r="I1123" s="52"/>
      <c r="J1123" s="52"/>
      <c r="K1123" s="27" t="str">
        <f>_xlfn.IFNA(VLOOKUP(E1123,الاوردرات!$B$1:$C$600,2,0),"")</f>
        <v/>
      </c>
      <c r="L1123" s="63"/>
      <c r="N1123" s="22" t="str">
        <f t="shared" si="35"/>
        <v/>
      </c>
      <c r="O1123" s="23" t="str">
        <f>_xlfn.IFNA((VLOOKUP(F1123,help!$C$2:$F$12,4,0))*(N1123*24),"")</f>
        <v/>
      </c>
      <c r="AP1123" s="18">
        <f t="shared" si="36"/>
        <v>0</v>
      </c>
    </row>
    <row r="1124" spans="2:42" ht="33" x14ac:dyDescent="0.2">
      <c r="B1124" s="14">
        <f>COUNTIFS($E$3:E1124,تقرير!$E$4)</f>
        <v>15</v>
      </c>
      <c r="C1124" s="48"/>
      <c r="D1124" s="49"/>
      <c r="E1124" s="48"/>
      <c r="F1124" s="50"/>
      <c r="G1124" s="51"/>
      <c r="H1124" s="51"/>
      <c r="I1124" s="52"/>
      <c r="J1124" s="52"/>
      <c r="K1124" s="27" t="str">
        <f>_xlfn.IFNA(VLOOKUP(E1124,الاوردرات!$B$1:$C$600,2,0),"")</f>
        <v/>
      </c>
      <c r="L1124" s="63"/>
      <c r="N1124" s="22" t="str">
        <f t="shared" si="35"/>
        <v/>
      </c>
      <c r="O1124" s="23" t="str">
        <f>_xlfn.IFNA((VLOOKUP(F1124,help!$C$2:$F$12,4,0))*(N1124*24),"")</f>
        <v/>
      </c>
      <c r="AP1124" s="18">
        <f t="shared" si="36"/>
        <v>0</v>
      </c>
    </row>
    <row r="1125" spans="2:42" ht="33" x14ac:dyDescent="0.2">
      <c r="B1125" s="14">
        <f>COUNTIFS($E$3:E1125,تقرير!$E$4)</f>
        <v>15</v>
      </c>
      <c r="C1125" s="48"/>
      <c r="D1125" s="49"/>
      <c r="E1125" s="48"/>
      <c r="F1125" s="50"/>
      <c r="G1125" s="51"/>
      <c r="H1125" s="51"/>
      <c r="I1125" s="52"/>
      <c r="J1125" s="52"/>
      <c r="K1125" s="27" t="str">
        <f>_xlfn.IFNA(VLOOKUP(E1125,الاوردرات!$B$1:$C$600,2,0),"")</f>
        <v/>
      </c>
      <c r="L1125" s="63"/>
      <c r="N1125" s="22" t="str">
        <f t="shared" si="35"/>
        <v/>
      </c>
      <c r="O1125" s="23" t="str">
        <f>_xlfn.IFNA((VLOOKUP(F1125,help!$C$2:$F$12,4,0))*(N1125*24),"")</f>
        <v/>
      </c>
      <c r="AP1125" s="18">
        <f t="shared" si="36"/>
        <v>0</v>
      </c>
    </row>
    <row r="1126" spans="2:42" ht="33" x14ac:dyDescent="0.2">
      <c r="B1126" s="14">
        <f>COUNTIFS($E$3:E1126,تقرير!$E$4)</f>
        <v>15</v>
      </c>
      <c r="C1126" s="48"/>
      <c r="D1126" s="49"/>
      <c r="E1126" s="48"/>
      <c r="F1126" s="50"/>
      <c r="G1126" s="51"/>
      <c r="H1126" s="51"/>
      <c r="I1126" s="52"/>
      <c r="J1126" s="52"/>
      <c r="K1126" s="27" t="str">
        <f>_xlfn.IFNA(VLOOKUP(E1126,الاوردرات!$B$1:$C$600,2,0),"")</f>
        <v/>
      </c>
      <c r="L1126" s="63"/>
      <c r="N1126" s="22" t="str">
        <f t="shared" si="35"/>
        <v/>
      </c>
      <c r="O1126" s="23" t="str">
        <f>_xlfn.IFNA((VLOOKUP(F1126,help!$C$2:$F$12,4,0))*(N1126*24),"")</f>
        <v/>
      </c>
      <c r="AP1126" s="18">
        <f t="shared" si="36"/>
        <v>0</v>
      </c>
    </row>
    <row r="1127" spans="2:42" ht="33" x14ac:dyDescent="0.2">
      <c r="B1127" s="14">
        <f>COUNTIFS($E$3:E1127,تقرير!$E$4)</f>
        <v>15</v>
      </c>
      <c r="C1127" s="48"/>
      <c r="D1127" s="49"/>
      <c r="E1127" s="48"/>
      <c r="F1127" s="50"/>
      <c r="G1127" s="51"/>
      <c r="H1127" s="51"/>
      <c r="I1127" s="52"/>
      <c r="J1127" s="52"/>
      <c r="K1127" s="27" t="str">
        <f>_xlfn.IFNA(VLOOKUP(E1127,الاوردرات!$B$1:$C$600,2,0),"")</f>
        <v/>
      </c>
      <c r="L1127" s="63"/>
      <c r="N1127" s="22" t="str">
        <f t="shared" si="35"/>
        <v/>
      </c>
      <c r="O1127" s="23" t="str">
        <f>_xlfn.IFNA((VLOOKUP(F1127,help!$C$2:$F$12,4,0))*(N1127*24),"")</f>
        <v/>
      </c>
      <c r="AP1127" s="18">
        <f t="shared" si="36"/>
        <v>0</v>
      </c>
    </row>
    <row r="1128" spans="2:42" ht="33" x14ac:dyDescent="0.2">
      <c r="B1128" s="14">
        <f>COUNTIFS($E$3:E1128,تقرير!$E$4)</f>
        <v>15</v>
      </c>
      <c r="C1128" s="48"/>
      <c r="D1128" s="49"/>
      <c r="E1128" s="48"/>
      <c r="F1128" s="50"/>
      <c r="G1128" s="51"/>
      <c r="H1128" s="51"/>
      <c r="I1128" s="52"/>
      <c r="J1128" s="52"/>
      <c r="K1128" s="27" t="str">
        <f>_xlfn.IFNA(VLOOKUP(E1128,الاوردرات!$B$1:$C$600,2,0),"")</f>
        <v/>
      </c>
      <c r="L1128" s="63"/>
      <c r="N1128" s="22" t="str">
        <f t="shared" si="35"/>
        <v/>
      </c>
      <c r="O1128" s="23" t="str">
        <f>_xlfn.IFNA((VLOOKUP(F1128,help!$C$2:$F$12,4,0))*(N1128*24),"")</f>
        <v/>
      </c>
      <c r="AP1128" s="18">
        <f t="shared" si="36"/>
        <v>0</v>
      </c>
    </row>
    <row r="1129" spans="2:42" ht="33" x14ac:dyDescent="0.2">
      <c r="B1129" s="14">
        <f>COUNTIFS($E$3:E1129,تقرير!$E$4)</f>
        <v>15</v>
      </c>
      <c r="C1129" s="48"/>
      <c r="D1129" s="49"/>
      <c r="E1129" s="48"/>
      <c r="F1129" s="50"/>
      <c r="G1129" s="51"/>
      <c r="H1129" s="51"/>
      <c r="I1129" s="52"/>
      <c r="J1129" s="55"/>
      <c r="K1129" s="27" t="str">
        <f>_xlfn.IFNA(VLOOKUP(E1129,الاوردرات!$B$1:$C$600,2,0),"")</f>
        <v/>
      </c>
      <c r="L1129" s="63"/>
      <c r="N1129" s="22" t="str">
        <f t="shared" si="35"/>
        <v/>
      </c>
      <c r="O1129" s="23" t="str">
        <f>_xlfn.IFNA((VLOOKUP(F1129,help!$C$2:$F$12,4,0))*(N1129*24),"")</f>
        <v/>
      </c>
      <c r="AP1129" s="18">
        <f t="shared" si="36"/>
        <v>0</v>
      </c>
    </row>
    <row r="1130" spans="2:42" ht="33" x14ac:dyDescent="0.2">
      <c r="B1130" s="14">
        <f>COUNTIFS($E$3:E1130,تقرير!$E$4)</f>
        <v>15</v>
      </c>
      <c r="C1130" s="48"/>
      <c r="D1130" s="49"/>
      <c r="E1130" s="48"/>
      <c r="F1130" s="50"/>
      <c r="G1130" s="51"/>
      <c r="H1130" s="51"/>
      <c r="I1130" s="55"/>
      <c r="J1130" s="52"/>
      <c r="K1130" s="27" t="str">
        <f>_xlfn.IFNA(VLOOKUP(E1130,الاوردرات!$B$1:$C$600,2,0),"")</f>
        <v/>
      </c>
      <c r="L1130" s="63"/>
      <c r="N1130" s="22" t="str">
        <f t="shared" si="35"/>
        <v/>
      </c>
      <c r="O1130" s="23" t="str">
        <f>_xlfn.IFNA((VLOOKUP(F1130,help!$C$2:$F$12,4,0))*(N1130*24),"")</f>
        <v/>
      </c>
      <c r="AP1130" s="18">
        <f t="shared" si="36"/>
        <v>0</v>
      </c>
    </row>
    <row r="1131" spans="2:42" ht="33" x14ac:dyDescent="0.2">
      <c r="B1131" s="14">
        <f>COUNTIFS($E$3:E1131,تقرير!$E$4)</f>
        <v>15</v>
      </c>
      <c r="C1131" s="48"/>
      <c r="D1131" s="49"/>
      <c r="E1131" s="48"/>
      <c r="F1131" s="50"/>
      <c r="G1131" s="51"/>
      <c r="H1131" s="51"/>
      <c r="I1131" s="52"/>
      <c r="J1131" s="52"/>
      <c r="K1131" s="27" t="str">
        <f>_xlfn.IFNA(VLOOKUP(E1131,الاوردرات!$B$1:$C$600,2,0),"")</f>
        <v/>
      </c>
      <c r="L1131" s="63"/>
      <c r="N1131" s="22" t="str">
        <f t="shared" si="35"/>
        <v/>
      </c>
      <c r="O1131" s="23" t="str">
        <f>_xlfn.IFNA((VLOOKUP(F1131,help!$C$2:$F$12,4,0))*(N1131*24),"")</f>
        <v/>
      </c>
      <c r="AP1131" s="18">
        <f t="shared" si="36"/>
        <v>0</v>
      </c>
    </row>
    <row r="1132" spans="2:42" ht="33" x14ac:dyDescent="0.2">
      <c r="B1132" s="14">
        <f>COUNTIFS($E$3:E1132,تقرير!$E$4)</f>
        <v>15</v>
      </c>
      <c r="C1132" s="48"/>
      <c r="D1132" s="49"/>
      <c r="E1132" s="53"/>
      <c r="F1132" s="50"/>
      <c r="G1132" s="51"/>
      <c r="H1132" s="51"/>
      <c r="I1132" s="52"/>
      <c r="J1132" s="52"/>
      <c r="K1132" s="27" t="str">
        <f>_xlfn.IFNA(VLOOKUP(E1132,الاوردرات!$B$1:$C$600,2,0),"")</f>
        <v/>
      </c>
      <c r="L1132" s="63"/>
      <c r="N1132" s="22" t="str">
        <f t="shared" si="35"/>
        <v/>
      </c>
      <c r="O1132" s="23" t="str">
        <f>_xlfn.IFNA((VLOOKUP(F1132,help!$C$2:$F$12,4,0))*(N1132*24),"")</f>
        <v/>
      </c>
      <c r="AP1132" s="18">
        <f t="shared" si="36"/>
        <v>0</v>
      </c>
    </row>
    <row r="1133" spans="2:42" ht="33" x14ac:dyDescent="0.2">
      <c r="B1133" s="14">
        <f>COUNTIFS($E$3:E1133,تقرير!$E$4)</f>
        <v>15</v>
      </c>
      <c r="C1133" s="48"/>
      <c r="D1133" s="49"/>
      <c r="E1133" s="53"/>
      <c r="F1133" s="50"/>
      <c r="G1133" s="51"/>
      <c r="H1133" s="51"/>
      <c r="I1133" s="52"/>
      <c r="J1133" s="52"/>
      <c r="K1133" s="27" t="str">
        <f>_xlfn.IFNA(VLOOKUP(E1133,الاوردرات!$B$1:$C$600,2,0),"")</f>
        <v/>
      </c>
      <c r="L1133" s="63"/>
      <c r="N1133" s="22" t="str">
        <f t="shared" si="35"/>
        <v/>
      </c>
      <c r="O1133" s="23" t="str">
        <f>_xlfn.IFNA((VLOOKUP(F1133,help!$C$2:$F$12,4,0))*(N1133*24),"")</f>
        <v/>
      </c>
      <c r="AP1133" s="18">
        <f t="shared" si="36"/>
        <v>0</v>
      </c>
    </row>
    <row r="1134" spans="2:42" ht="33" x14ac:dyDescent="0.2">
      <c r="B1134" s="14">
        <f>COUNTIFS($E$3:E1134,تقرير!$E$4)</f>
        <v>15</v>
      </c>
      <c r="C1134" s="48"/>
      <c r="D1134" s="49"/>
      <c r="E1134" s="53"/>
      <c r="F1134" s="50"/>
      <c r="G1134" s="51"/>
      <c r="H1134" s="51"/>
      <c r="I1134" s="52"/>
      <c r="J1134" s="52"/>
      <c r="K1134" s="27" t="str">
        <f>_xlfn.IFNA(VLOOKUP(E1134,الاوردرات!$B$1:$C$600,2,0),"")</f>
        <v/>
      </c>
      <c r="L1134" s="63"/>
      <c r="N1134" s="22" t="str">
        <f t="shared" si="35"/>
        <v/>
      </c>
      <c r="O1134" s="23" t="str">
        <f>_xlfn.IFNA((VLOOKUP(F1134,help!$C$2:$F$12,4,0))*(N1134*24),"")</f>
        <v/>
      </c>
      <c r="AP1134" s="18">
        <f t="shared" si="36"/>
        <v>0</v>
      </c>
    </row>
    <row r="1135" spans="2:42" ht="33" x14ac:dyDescent="0.2">
      <c r="B1135" s="14">
        <f>COUNTIFS($E$3:E1135,تقرير!$E$4)</f>
        <v>15</v>
      </c>
      <c r="C1135" s="48"/>
      <c r="D1135" s="49"/>
      <c r="E1135" s="53"/>
      <c r="F1135" s="50"/>
      <c r="G1135" s="51"/>
      <c r="H1135" s="51"/>
      <c r="I1135" s="52"/>
      <c r="J1135" s="52"/>
      <c r="K1135" s="27" t="str">
        <f>_xlfn.IFNA(VLOOKUP(E1135,الاوردرات!$B$1:$C$600,2,0),"")</f>
        <v/>
      </c>
      <c r="L1135" s="63"/>
      <c r="N1135" s="22" t="str">
        <f t="shared" si="35"/>
        <v/>
      </c>
      <c r="O1135" s="23" t="str">
        <f>_xlfn.IFNA((VLOOKUP(F1135,help!$C$2:$F$12,4,0))*(N1135*24),"")</f>
        <v/>
      </c>
      <c r="AP1135" s="18">
        <f t="shared" si="36"/>
        <v>0</v>
      </c>
    </row>
    <row r="1136" spans="2:42" ht="33" x14ac:dyDescent="0.2">
      <c r="B1136" s="14">
        <f>COUNTIFS($E$3:E1136,تقرير!$E$4)</f>
        <v>15</v>
      </c>
      <c r="C1136" s="48"/>
      <c r="D1136" s="49"/>
      <c r="E1136" s="53"/>
      <c r="F1136" s="50"/>
      <c r="G1136" s="51"/>
      <c r="H1136" s="51"/>
      <c r="I1136" s="52"/>
      <c r="J1136" s="52"/>
      <c r="K1136" s="27" t="str">
        <f>_xlfn.IFNA(VLOOKUP(E1136,الاوردرات!$B$1:$C$600,2,0),"")</f>
        <v/>
      </c>
      <c r="L1136" s="63"/>
      <c r="N1136" s="22" t="str">
        <f t="shared" si="35"/>
        <v/>
      </c>
      <c r="O1136" s="23" t="str">
        <f>_xlfn.IFNA((VLOOKUP(F1136,help!$C$2:$F$12,4,0))*(N1136*24),"")</f>
        <v/>
      </c>
      <c r="AP1136" s="18">
        <f t="shared" si="36"/>
        <v>0</v>
      </c>
    </row>
    <row r="1137" spans="2:42" ht="33" x14ac:dyDescent="0.2">
      <c r="B1137" s="14">
        <f>COUNTIFS($E$3:E1137,تقرير!$E$4)</f>
        <v>15</v>
      </c>
      <c r="C1137" s="48"/>
      <c r="D1137" s="49"/>
      <c r="E1137" s="53"/>
      <c r="F1137" s="50"/>
      <c r="G1137" s="51"/>
      <c r="H1137" s="51"/>
      <c r="I1137" s="52"/>
      <c r="J1137" s="52"/>
      <c r="K1137" s="27" t="str">
        <f>_xlfn.IFNA(VLOOKUP(E1137,الاوردرات!$B$1:$C$600,2,0),"")</f>
        <v/>
      </c>
      <c r="L1137" s="63"/>
      <c r="N1137" s="22" t="str">
        <f t="shared" si="35"/>
        <v/>
      </c>
      <c r="O1137" s="23" t="str">
        <f>_xlfn.IFNA((VLOOKUP(F1137,help!$C$2:$F$12,4,0))*(N1137*24),"")</f>
        <v/>
      </c>
      <c r="AP1137" s="18">
        <f t="shared" si="36"/>
        <v>0</v>
      </c>
    </row>
    <row r="1138" spans="2:42" ht="33" x14ac:dyDescent="0.2">
      <c r="B1138" s="14">
        <f>COUNTIFS($E$3:E1138,تقرير!$E$4)</f>
        <v>15</v>
      </c>
      <c r="C1138" s="48"/>
      <c r="D1138" s="49"/>
      <c r="E1138" s="53"/>
      <c r="F1138" s="50"/>
      <c r="G1138" s="51"/>
      <c r="H1138" s="51"/>
      <c r="I1138" s="52"/>
      <c r="J1138" s="52"/>
      <c r="K1138" s="27" t="str">
        <f>_xlfn.IFNA(VLOOKUP(E1138,الاوردرات!$B$1:$C$600,2,0),"")</f>
        <v/>
      </c>
      <c r="L1138" s="63"/>
      <c r="N1138" s="22" t="str">
        <f t="shared" si="35"/>
        <v/>
      </c>
      <c r="O1138" s="23" t="str">
        <f>_xlfn.IFNA((VLOOKUP(F1138,help!$C$2:$F$12,4,0))*(N1138*24),"")</f>
        <v/>
      </c>
      <c r="AP1138" s="18">
        <f t="shared" si="36"/>
        <v>0</v>
      </c>
    </row>
    <row r="1139" spans="2:42" ht="33" x14ac:dyDescent="0.2">
      <c r="B1139" s="14">
        <f>COUNTIFS($E$3:E1139,تقرير!$E$4)</f>
        <v>15</v>
      </c>
      <c r="C1139" s="48"/>
      <c r="D1139" s="49"/>
      <c r="E1139" s="53"/>
      <c r="F1139" s="50"/>
      <c r="G1139" s="51"/>
      <c r="H1139" s="51"/>
      <c r="I1139" s="52"/>
      <c r="J1139" s="52"/>
      <c r="K1139" s="27" t="str">
        <f>_xlfn.IFNA(VLOOKUP(E1139,الاوردرات!$B$1:$C$600,2,0),"")</f>
        <v/>
      </c>
      <c r="L1139" s="63"/>
      <c r="N1139" s="22" t="str">
        <f t="shared" si="35"/>
        <v/>
      </c>
      <c r="O1139" s="23" t="str">
        <f>_xlfn.IFNA((VLOOKUP(F1139,help!$C$2:$F$12,4,0))*(N1139*24),"")</f>
        <v/>
      </c>
      <c r="AP1139" s="18">
        <f t="shared" si="36"/>
        <v>0</v>
      </c>
    </row>
    <row r="1140" spans="2:42" ht="33" x14ac:dyDescent="0.2">
      <c r="B1140" s="14">
        <f>COUNTIFS($E$3:E1140,تقرير!$E$4)</f>
        <v>15</v>
      </c>
      <c r="C1140" s="48"/>
      <c r="D1140" s="49"/>
      <c r="E1140" s="48"/>
      <c r="F1140" s="50"/>
      <c r="G1140" s="51"/>
      <c r="H1140" s="51"/>
      <c r="I1140" s="52"/>
      <c r="J1140" s="52"/>
      <c r="K1140" s="27" t="str">
        <f>_xlfn.IFNA(VLOOKUP(E1140,الاوردرات!$B$1:$C$600,2,0),"")</f>
        <v/>
      </c>
      <c r="L1140" s="63"/>
      <c r="N1140" s="22" t="str">
        <f t="shared" si="35"/>
        <v/>
      </c>
      <c r="O1140" s="23" t="str">
        <f>_xlfn.IFNA((VLOOKUP(F1140,help!$C$2:$F$12,4,0))*(N1140*24),"")</f>
        <v/>
      </c>
      <c r="AP1140" s="18">
        <f t="shared" si="36"/>
        <v>0</v>
      </c>
    </row>
    <row r="1141" spans="2:42" ht="33" x14ac:dyDescent="0.2">
      <c r="B1141" s="14">
        <f>COUNTIFS($E$3:E1141,تقرير!$E$4)</f>
        <v>15</v>
      </c>
      <c r="C1141" s="48"/>
      <c r="D1141" s="49"/>
      <c r="E1141" s="48"/>
      <c r="F1141" s="50"/>
      <c r="G1141" s="51"/>
      <c r="H1141" s="51"/>
      <c r="I1141" s="52"/>
      <c r="J1141" s="52"/>
      <c r="K1141" s="27" t="str">
        <f>_xlfn.IFNA(VLOOKUP(E1141,الاوردرات!$B$1:$C$600,2,0),"")</f>
        <v/>
      </c>
      <c r="L1141" s="63"/>
      <c r="N1141" s="22" t="str">
        <f t="shared" si="35"/>
        <v/>
      </c>
      <c r="O1141" s="23" t="str">
        <f>_xlfn.IFNA((VLOOKUP(F1141,help!$C$2:$F$12,4,0))*(N1141*24),"")</f>
        <v/>
      </c>
      <c r="AP1141" s="18">
        <f t="shared" si="36"/>
        <v>0</v>
      </c>
    </row>
    <row r="1142" spans="2:42" ht="33" x14ac:dyDescent="0.2">
      <c r="B1142" s="14">
        <f>COUNTIFS($E$3:E1142,تقرير!$E$4)</f>
        <v>15</v>
      </c>
      <c r="C1142" s="48"/>
      <c r="D1142" s="49"/>
      <c r="E1142" s="48"/>
      <c r="F1142" s="50"/>
      <c r="G1142" s="51"/>
      <c r="H1142" s="51"/>
      <c r="I1142" s="52"/>
      <c r="J1142" s="52"/>
      <c r="K1142" s="27" t="str">
        <f>_xlfn.IFNA(VLOOKUP(E1142,الاوردرات!$B$1:$C$600,2,0),"")</f>
        <v/>
      </c>
      <c r="L1142" s="63"/>
      <c r="N1142" s="22" t="str">
        <f t="shared" si="35"/>
        <v/>
      </c>
      <c r="O1142" s="23" t="str">
        <f>_xlfn.IFNA((VLOOKUP(F1142,help!$C$2:$F$12,4,0))*(N1142*24),"")</f>
        <v/>
      </c>
      <c r="AP1142" s="18">
        <f t="shared" si="36"/>
        <v>0</v>
      </c>
    </row>
    <row r="1143" spans="2:42" ht="33" x14ac:dyDescent="0.2">
      <c r="B1143" s="14">
        <f>COUNTIFS($E$3:E1143,تقرير!$E$4)</f>
        <v>15</v>
      </c>
      <c r="C1143" s="48"/>
      <c r="D1143" s="49"/>
      <c r="E1143" s="48"/>
      <c r="F1143" s="50"/>
      <c r="G1143" s="51"/>
      <c r="H1143" s="51"/>
      <c r="I1143" s="52"/>
      <c r="J1143" s="52"/>
      <c r="K1143" s="27" t="str">
        <f>_xlfn.IFNA(VLOOKUP(E1143,الاوردرات!$B$1:$C$600,2,0),"")</f>
        <v/>
      </c>
      <c r="L1143" s="63"/>
      <c r="N1143" s="22" t="str">
        <f t="shared" ref="N1143:N1206" si="37">IF(I1143&lt;&gt;"",J1143-I1143,"")</f>
        <v/>
      </c>
      <c r="O1143" s="23" t="str">
        <f>_xlfn.IFNA((VLOOKUP(F1143,help!$C$2:$F$12,4,0))*(N1143*24),"")</f>
        <v/>
      </c>
      <c r="AP1143" s="18">
        <f t="shared" si="36"/>
        <v>0</v>
      </c>
    </row>
    <row r="1144" spans="2:42" ht="33" x14ac:dyDescent="0.2">
      <c r="B1144" s="14">
        <f>COUNTIFS($E$3:E1144,تقرير!$E$4)</f>
        <v>15</v>
      </c>
      <c r="C1144" s="48"/>
      <c r="D1144" s="49"/>
      <c r="E1144" s="48"/>
      <c r="F1144" s="50"/>
      <c r="G1144" s="51"/>
      <c r="H1144" s="51"/>
      <c r="I1144" s="52"/>
      <c r="J1144" s="52"/>
      <c r="K1144" s="27" t="str">
        <f>_xlfn.IFNA(VLOOKUP(E1144,الاوردرات!$B$1:$C$600,2,0),"")</f>
        <v/>
      </c>
      <c r="L1144" s="63"/>
      <c r="N1144" s="22" t="str">
        <f t="shared" si="37"/>
        <v/>
      </c>
      <c r="O1144" s="23" t="str">
        <f>_xlfn.IFNA((VLOOKUP(F1144,help!$C$2:$F$12,4,0))*(N1144*24),"")</f>
        <v/>
      </c>
      <c r="AP1144" s="18">
        <f t="shared" si="36"/>
        <v>0</v>
      </c>
    </row>
    <row r="1145" spans="2:42" ht="33" x14ac:dyDescent="0.2">
      <c r="B1145" s="14">
        <f>COUNTIFS($E$3:E1145,تقرير!$E$4)</f>
        <v>15</v>
      </c>
      <c r="C1145" s="48"/>
      <c r="D1145" s="49"/>
      <c r="E1145" s="48"/>
      <c r="F1145" s="50"/>
      <c r="G1145" s="51"/>
      <c r="H1145" s="51"/>
      <c r="I1145" s="52"/>
      <c r="J1145" s="52"/>
      <c r="K1145" s="27" t="str">
        <f>_xlfn.IFNA(VLOOKUP(E1145,الاوردرات!$B$1:$C$600,2,0),"")</f>
        <v/>
      </c>
      <c r="L1145" s="63"/>
      <c r="N1145" s="22" t="str">
        <f t="shared" si="37"/>
        <v/>
      </c>
      <c r="O1145" s="23" t="str">
        <f>_xlfn.IFNA((VLOOKUP(F1145,help!$C$2:$F$12,4,0))*(N1145*24),"")</f>
        <v/>
      </c>
      <c r="AP1145" s="18">
        <f t="shared" si="36"/>
        <v>0</v>
      </c>
    </row>
    <row r="1146" spans="2:42" ht="33" x14ac:dyDescent="0.2">
      <c r="B1146" s="14">
        <f>COUNTIFS($E$3:E1146,تقرير!$E$4)</f>
        <v>15</v>
      </c>
      <c r="C1146" s="48"/>
      <c r="D1146" s="49"/>
      <c r="E1146" s="48"/>
      <c r="F1146" s="50"/>
      <c r="G1146" s="51"/>
      <c r="H1146" s="51"/>
      <c r="I1146" s="52"/>
      <c r="J1146" s="52"/>
      <c r="K1146" s="27" t="str">
        <f>_xlfn.IFNA(VLOOKUP(E1146,الاوردرات!$B$1:$C$600,2,0),"")</f>
        <v/>
      </c>
      <c r="L1146" s="63"/>
      <c r="N1146" s="22" t="str">
        <f t="shared" si="37"/>
        <v/>
      </c>
      <c r="O1146" s="23" t="str">
        <f>_xlfn.IFNA((VLOOKUP(F1146,help!$C$2:$F$12,4,0))*(N1146*24),"")</f>
        <v/>
      </c>
      <c r="AP1146" s="18">
        <f t="shared" si="36"/>
        <v>0</v>
      </c>
    </row>
    <row r="1147" spans="2:42" ht="33" x14ac:dyDescent="0.2">
      <c r="B1147" s="14">
        <f>COUNTIFS($E$3:E1147,تقرير!$E$4)</f>
        <v>15</v>
      </c>
      <c r="C1147" s="48"/>
      <c r="D1147" s="49"/>
      <c r="E1147" s="48"/>
      <c r="F1147" s="50"/>
      <c r="G1147" s="51"/>
      <c r="H1147" s="51"/>
      <c r="I1147" s="52"/>
      <c r="J1147" s="52"/>
      <c r="K1147" s="27" t="str">
        <f>_xlfn.IFNA(VLOOKUP(E1147,الاوردرات!$B$1:$C$600,2,0),"")</f>
        <v/>
      </c>
      <c r="L1147" s="63"/>
      <c r="N1147" s="22" t="str">
        <f t="shared" si="37"/>
        <v/>
      </c>
      <c r="O1147" s="23" t="str">
        <f>_xlfn.IFNA((VLOOKUP(F1147,help!$C$2:$F$12,4,0))*(N1147*24),"")</f>
        <v/>
      </c>
      <c r="AP1147" s="18">
        <f t="shared" si="36"/>
        <v>0</v>
      </c>
    </row>
    <row r="1148" spans="2:42" ht="33" x14ac:dyDescent="0.2">
      <c r="B1148" s="14">
        <f>COUNTIFS($E$3:E1148,تقرير!$E$4)</f>
        <v>15</v>
      </c>
      <c r="C1148" s="48"/>
      <c r="D1148" s="49"/>
      <c r="E1148" s="48"/>
      <c r="F1148" s="50"/>
      <c r="G1148" s="51"/>
      <c r="H1148" s="51"/>
      <c r="I1148" s="52"/>
      <c r="J1148" s="52"/>
      <c r="K1148" s="27" t="str">
        <f>_xlfn.IFNA(VLOOKUP(E1148,الاوردرات!$B$1:$C$600,2,0),"")</f>
        <v/>
      </c>
      <c r="L1148" s="63"/>
      <c r="N1148" s="22" t="str">
        <f t="shared" si="37"/>
        <v/>
      </c>
      <c r="O1148" s="23" t="str">
        <f>_xlfn.IFNA((VLOOKUP(F1148,help!$C$2:$F$12,4,0))*(N1148*24),"")</f>
        <v/>
      </c>
      <c r="AP1148" s="18">
        <f t="shared" si="36"/>
        <v>0</v>
      </c>
    </row>
    <row r="1149" spans="2:42" ht="33" x14ac:dyDescent="0.2">
      <c r="B1149" s="14">
        <f>COUNTIFS($E$3:E1149,تقرير!$E$4)</f>
        <v>15</v>
      </c>
      <c r="C1149" s="48"/>
      <c r="D1149" s="49"/>
      <c r="E1149" s="48"/>
      <c r="F1149" s="50"/>
      <c r="G1149" s="51"/>
      <c r="H1149" s="51"/>
      <c r="I1149" s="52"/>
      <c r="J1149" s="52"/>
      <c r="K1149" s="27" t="str">
        <f>_xlfn.IFNA(VLOOKUP(E1149,الاوردرات!$B$1:$C$600,2,0),"")</f>
        <v/>
      </c>
      <c r="L1149" s="63"/>
      <c r="N1149" s="22" t="str">
        <f t="shared" si="37"/>
        <v/>
      </c>
      <c r="O1149" s="23" t="str">
        <f>_xlfn.IFNA((VLOOKUP(F1149,help!$C$2:$F$12,4,0))*(N1149*24),"")</f>
        <v/>
      </c>
      <c r="AP1149" s="18">
        <f t="shared" si="36"/>
        <v>0</v>
      </c>
    </row>
    <row r="1150" spans="2:42" ht="33" x14ac:dyDescent="0.2">
      <c r="B1150" s="14">
        <f>COUNTIFS($E$3:E1150,تقرير!$E$4)</f>
        <v>15</v>
      </c>
      <c r="C1150" s="48"/>
      <c r="D1150" s="49"/>
      <c r="E1150" s="48"/>
      <c r="F1150" s="50"/>
      <c r="G1150" s="51"/>
      <c r="H1150" s="51"/>
      <c r="I1150" s="52"/>
      <c r="J1150" s="52"/>
      <c r="K1150" s="27" t="str">
        <f>_xlfn.IFNA(VLOOKUP(E1150,الاوردرات!$B$1:$C$600,2,0),"")</f>
        <v/>
      </c>
      <c r="L1150" s="63"/>
      <c r="N1150" s="22" t="str">
        <f t="shared" si="37"/>
        <v/>
      </c>
      <c r="O1150" s="23" t="str">
        <f>_xlfn.IFNA((VLOOKUP(F1150,help!$C$2:$F$12,4,0))*(N1150*24),"")</f>
        <v/>
      </c>
      <c r="AP1150" s="18">
        <f t="shared" si="36"/>
        <v>0</v>
      </c>
    </row>
    <row r="1151" spans="2:42" ht="33" x14ac:dyDescent="0.2">
      <c r="B1151" s="14">
        <f>COUNTIFS($E$3:E1151,تقرير!$E$4)</f>
        <v>15</v>
      </c>
      <c r="C1151" s="48"/>
      <c r="D1151" s="49"/>
      <c r="E1151" s="48"/>
      <c r="F1151" s="50"/>
      <c r="G1151" s="51"/>
      <c r="H1151" s="51"/>
      <c r="I1151" s="52"/>
      <c r="J1151" s="52"/>
      <c r="K1151" s="27" t="str">
        <f>_xlfn.IFNA(VLOOKUP(E1151,الاوردرات!$B$1:$C$600,2,0),"")</f>
        <v/>
      </c>
      <c r="L1151" s="63"/>
      <c r="N1151" s="22" t="str">
        <f t="shared" si="37"/>
        <v/>
      </c>
      <c r="O1151" s="23" t="str">
        <f>_xlfn.IFNA((VLOOKUP(F1151,help!$C$2:$F$12,4,0))*(N1151*24),"")</f>
        <v/>
      </c>
      <c r="AP1151" s="18">
        <f t="shared" si="36"/>
        <v>0</v>
      </c>
    </row>
    <row r="1152" spans="2:42" ht="33" x14ac:dyDescent="0.2">
      <c r="B1152" s="14">
        <f>COUNTIFS($E$3:E1152,تقرير!$E$4)</f>
        <v>15</v>
      </c>
      <c r="C1152" s="48"/>
      <c r="D1152" s="49"/>
      <c r="E1152" s="48"/>
      <c r="F1152" s="50"/>
      <c r="G1152" s="51"/>
      <c r="H1152" s="51"/>
      <c r="I1152" s="52"/>
      <c r="J1152" s="52"/>
      <c r="K1152" s="27" t="str">
        <f>_xlfn.IFNA(VLOOKUP(E1152,الاوردرات!$B$1:$C$600,2,0),"")</f>
        <v/>
      </c>
      <c r="L1152" s="63"/>
      <c r="N1152" s="22" t="str">
        <f t="shared" si="37"/>
        <v/>
      </c>
      <c r="O1152" s="23" t="str">
        <f>_xlfn.IFNA((VLOOKUP(F1152,help!$C$2:$F$12,4,0))*(N1152*24),"")</f>
        <v/>
      </c>
      <c r="AP1152" s="18">
        <f t="shared" si="36"/>
        <v>0</v>
      </c>
    </row>
    <row r="1153" spans="2:42" ht="33" x14ac:dyDescent="0.2">
      <c r="B1153" s="14">
        <f>COUNTIFS($E$3:E1153,تقرير!$E$4)</f>
        <v>15</v>
      </c>
      <c r="C1153" s="48"/>
      <c r="D1153" s="49"/>
      <c r="E1153" s="48"/>
      <c r="F1153" s="50"/>
      <c r="G1153" s="51"/>
      <c r="H1153" s="51"/>
      <c r="I1153" s="52"/>
      <c r="J1153" s="52"/>
      <c r="K1153" s="27" t="str">
        <f>_xlfn.IFNA(VLOOKUP(E1153,الاوردرات!$B$1:$C$600,2,0),"")</f>
        <v/>
      </c>
      <c r="L1153" s="63"/>
      <c r="N1153" s="22" t="str">
        <f t="shared" si="37"/>
        <v/>
      </c>
      <c r="O1153" s="23" t="str">
        <f>_xlfn.IFNA((VLOOKUP(F1153,help!$C$2:$F$12,4,0))*(N1153*24),"")</f>
        <v/>
      </c>
      <c r="AP1153" s="18">
        <f t="shared" si="36"/>
        <v>0</v>
      </c>
    </row>
    <row r="1154" spans="2:42" ht="33" x14ac:dyDescent="0.2">
      <c r="B1154" s="14">
        <f>COUNTIFS($E$3:E1154,تقرير!$E$4)</f>
        <v>15</v>
      </c>
      <c r="C1154" s="48"/>
      <c r="D1154" s="49"/>
      <c r="E1154" s="48"/>
      <c r="F1154" s="50"/>
      <c r="G1154" s="51"/>
      <c r="H1154" s="51"/>
      <c r="I1154" s="52"/>
      <c r="J1154" s="52"/>
      <c r="K1154" s="27" t="str">
        <f>_xlfn.IFNA(VLOOKUP(E1154,الاوردرات!$B$1:$C$600,2,0),"")</f>
        <v/>
      </c>
      <c r="L1154" s="63"/>
      <c r="N1154" s="22" t="str">
        <f t="shared" si="37"/>
        <v/>
      </c>
      <c r="O1154" s="23" t="str">
        <f>_xlfn.IFNA((VLOOKUP(F1154,help!$C$2:$F$12,4,0))*(N1154*24),"")</f>
        <v/>
      </c>
      <c r="AP1154" s="18">
        <f t="shared" si="36"/>
        <v>0</v>
      </c>
    </row>
    <row r="1155" spans="2:42" ht="33" x14ac:dyDescent="0.2">
      <c r="B1155" s="14">
        <f>COUNTIFS($E$3:E1155,تقرير!$E$4)</f>
        <v>15</v>
      </c>
      <c r="C1155" s="48"/>
      <c r="D1155" s="49"/>
      <c r="E1155" s="48"/>
      <c r="F1155" s="50"/>
      <c r="G1155" s="51"/>
      <c r="H1155" s="51"/>
      <c r="I1155" s="52"/>
      <c r="J1155" s="52"/>
      <c r="K1155" s="27" t="str">
        <f>_xlfn.IFNA(VLOOKUP(E1155,الاوردرات!$B$1:$C$600,2,0),"")</f>
        <v/>
      </c>
      <c r="L1155" s="63"/>
      <c r="N1155" s="22" t="str">
        <f t="shared" si="37"/>
        <v/>
      </c>
      <c r="O1155" s="23" t="str">
        <f>_xlfn.IFNA((VLOOKUP(F1155,help!$C$2:$F$12,4,0))*(N1155*24),"")</f>
        <v/>
      </c>
      <c r="AP1155" s="18">
        <f t="shared" si="36"/>
        <v>0</v>
      </c>
    </row>
    <row r="1156" spans="2:42" ht="33" x14ac:dyDescent="0.2">
      <c r="B1156" s="14">
        <f>COUNTIFS($E$3:E1156,تقرير!$E$4)</f>
        <v>15</v>
      </c>
      <c r="C1156" s="48"/>
      <c r="D1156" s="49"/>
      <c r="E1156" s="48"/>
      <c r="F1156" s="50"/>
      <c r="G1156" s="51"/>
      <c r="H1156" s="51"/>
      <c r="I1156" s="52"/>
      <c r="J1156" s="52"/>
      <c r="K1156" s="27" t="str">
        <f>_xlfn.IFNA(VLOOKUP(E1156,الاوردرات!$B$1:$C$600,2,0),"")</f>
        <v/>
      </c>
      <c r="L1156" s="63"/>
      <c r="N1156" s="22" t="str">
        <f t="shared" si="37"/>
        <v/>
      </c>
      <c r="O1156" s="23" t="str">
        <f>_xlfn.IFNA((VLOOKUP(F1156,help!$C$2:$F$12,4,0))*(N1156*24),"")</f>
        <v/>
      </c>
      <c r="AP1156" s="18">
        <f t="shared" ref="AP1156:AP1219" si="38">D1156</f>
        <v>0</v>
      </c>
    </row>
    <row r="1157" spans="2:42" ht="33" x14ac:dyDescent="0.2">
      <c r="B1157" s="14">
        <f>COUNTIFS($E$3:E1157,تقرير!$E$4)</f>
        <v>15</v>
      </c>
      <c r="C1157" s="48"/>
      <c r="D1157" s="49"/>
      <c r="E1157" s="48"/>
      <c r="F1157" s="50"/>
      <c r="G1157" s="51"/>
      <c r="H1157" s="51"/>
      <c r="I1157" s="52"/>
      <c r="J1157" s="52"/>
      <c r="K1157" s="27" t="str">
        <f>_xlfn.IFNA(VLOOKUP(E1157,الاوردرات!$B$1:$C$600,2,0),"")</f>
        <v/>
      </c>
      <c r="L1157" s="63"/>
      <c r="N1157" s="22" t="str">
        <f t="shared" si="37"/>
        <v/>
      </c>
      <c r="O1157" s="23" t="str">
        <f>_xlfn.IFNA((VLOOKUP(F1157,help!$C$2:$F$12,4,0))*(N1157*24),"")</f>
        <v/>
      </c>
      <c r="AP1157" s="18">
        <f t="shared" si="38"/>
        <v>0</v>
      </c>
    </row>
    <row r="1158" spans="2:42" ht="33" x14ac:dyDescent="0.2">
      <c r="B1158" s="14">
        <f>COUNTIFS($E$3:E1158,تقرير!$E$4)</f>
        <v>15</v>
      </c>
      <c r="C1158" s="48"/>
      <c r="D1158" s="49"/>
      <c r="E1158" s="48"/>
      <c r="F1158" s="50"/>
      <c r="G1158" s="51"/>
      <c r="H1158" s="51"/>
      <c r="I1158" s="52"/>
      <c r="J1158" s="52"/>
      <c r="K1158" s="27" t="str">
        <f>_xlfn.IFNA(VLOOKUP(E1158,الاوردرات!$B$1:$C$600,2,0),"")</f>
        <v/>
      </c>
      <c r="L1158" s="63"/>
      <c r="N1158" s="22" t="str">
        <f t="shared" si="37"/>
        <v/>
      </c>
      <c r="O1158" s="23" t="str">
        <f>_xlfn.IFNA((VLOOKUP(F1158,help!$C$2:$F$12,4,0))*(N1158*24),"")</f>
        <v/>
      </c>
      <c r="AP1158" s="18">
        <f t="shared" si="38"/>
        <v>0</v>
      </c>
    </row>
    <row r="1159" spans="2:42" ht="33" x14ac:dyDescent="0.2">
      <c r="B1159" s="14">
        <f>COUNTIFS($E$3:E1159,تقرير!$E$4)</f>
        <v>15</v>
      </c>
      <c r="C1159" s="48"/>
      <c r="D1159" s="49"/>
      <c r="E1159" s="48"/>
      <c r="F1159" s="50"/>
      <c r="G1159" s="51"/>
      <c r="H1159" s="51"/>
      <c r="I1159" s="52"/>
      <c r="J1159" s="52"/>
      <c r="K1159" s="27" t="str">
        <f>_xlfn.IFNA(VLOOKUP(E1159,الاوردرات!$B$1:$C$600,2,0),"")</f>
        <v/>
      </c>
      <c r="L1159" s="63"/>
      <c r="N1159" s="22" t="str">
        <f t="shared" si="37"/>
        <v/>
      </c>
      <c r="O1159" s="23" t="str">
        <f>_xlfn.IFNA((VLOOKUP(F1159,help!$C$2:$F$12,4,0))*(N1159*24),"")</f>
        <v/>
      </c>
      <c r="AP1159" s="18">
        <f t="shared" si="38"/>
        <v>0</v>
      </c>
    </row>
    <row r="1160" spans="2:42" ht="33" x14ac:dyDescent="0.2">
      <c r="B1160" s="14">
        <f>COUNTIFS($E$3:E1160,تقرير!$E$4)</f>
        <v>15</v>
      </c>
      <c r="C1160" s="48"/>
      <c r="D1160" s="49"/>
      <c r="E1160" s="48"/>
      <c r="F1160" s="50"/>
      <c r="G1160" s="51"/>
      <c r="H1160" s="51"/>
      <c r="I1160" s="52"/>
      <c r="J1160" s="52"/>
      <c r="K1160" s="27" t="str">
        <f>_xlfn.IFNA(VLOOKUP(E1160,الاوردرات!$B$1:$C$600,2,0),"")</f>
        <v/>
      </c>
      <c r="L1160" s="63"/>
      <c r="N1160" s="22" t="str">
        <f t="shared" si="37"/>
        <v/>
      </c>
      <c r="O1160" s="23" t="str">
        <f>_xlfn.IFNA((VLOOKUP(F1160,help!$C$2:$F$12,4,0))*(N1160*24),"")</f>
        <v/>
      </c>
      <c r="AP1160" s="18">
        <f t="shared" si="38"/>
        <v>0</v>
      </c>
    </row>
    <row r="1161" spans="2:42" ht="33" x14ac:dyDescent="0.2">
      <c r="B1161" s="14">
        <f>COUNTIFS($E$3:E1161,تقرير!$E$4)</f>
        <v>15</v>
      </c>
      <c r="C1161" s="48"/>
      <c r="D1161" s="49"/>
      <c r="E1161" s="48"/>
      <c r="F1161" s="50"/>
      <c r="G1161" s="51"/>
      <c r="H1161" s="51"/>
      <c r="I1161" s="52"/>
      <c r="J1161" s="52"/>
      <c r="K1161" s="27" t="str">
        <f>_xlfn.IFNA(VLOOKUP(E1161,الاوردرات!$B$1:$C$600,2,0),"")</f>
        <v/>
      </c>
      <c r="L1161" s="63"/>
      <c r="N1161" s="22" t="str">
        <f t="shared" si="37"/>
        <v/>
      </c>
      <c r="O1161" s="23" t="str">
        <f>_xlfn.IFNA((VLOOKUP(F1161,help!$C$2:$F$12,4,0))*(N1161*24),"")</f>
        <v/>
      </c>
      <c r="AP1161" s="18">
        <f t="shared" si="38"/>
        <v>0</v>
      </c>
    </row>
    <row r="1162" spans="2:42" ht="33" x14ac:dyDescent="0.2">
      <c r="B1162" s="14">
        <f>COUNTIFS($E$3:E1162,تقرير!$E$4)</f>
        <v>15</v>
      </c>
      <c r="C1162" s="48"/>
      <c r="D1162" s="49"/>
      <c r="E1162" s="48"/>
      <c r="F1162" s="50"/>
      <c r="G1162" s="51"/>
      <c r="H1162" s="51"/>
      <c r="I1162" s="52"/>
      <c r="J1162" s="52"/>
      <c r="K1162" s="27" t="str">
        <f>_xlfn.IFNA(VLOOKUP(E1162,الاوردرات!$B$1:$C$600,2,0),"")</f>
        <v/>
      </c>
      <c r="L1162" s="63"/>
      <c r="N1162" s="22" t="str">
        <f t="shared" si="37"/>
        <v/>
      </c>
      <c r="O1162" s="23" t="str">
        <f>_xlfn.IFNA((VLOOKUP(F1162,help!$C$2:$F$12,4,0))*(N1162*24),"")</f>
        <v/>
      </c>
      <c r="AP1162" s="18">
        <f t="shared" si="38"/>
        <v>0</v>
      </c>
    </row>
    <row r="1163" spans="2:42" ht="33" x14ac:dyDescent="0.2">
      <c r="B1163" s="14">
        <f>COUNTIFS($E$3:E1163,تقرير!$E$4)</f>
        <v>15</v>
      </c>
      <c r="C1163" s="48"/>
      <c r="D1163" s="49"/>
      <c r="E1163" s="48"/>
      <c r="F1163" s="50"/>
      <c r="G1163" s="51"/>
      <c r="H1163" s="51"/>
      <c r="I1163" s="52"/>
      <c r="J1163" s="52"/>
      <c r="K1163" s="27" t="str">
        <f>_xlfn.IFNA(VLOOKUP(E1163,الاوردرات!$B$1:$C$600,2,0),"")</f>
        <v/>
      </c>
      <c r="L1163" s="63"/>
      <c r="N1163" s="22" t="str">
        <f t="shared" si="37"/>
        <v/>
      </c>
      <c r="O1163" s="23" t="str">
        <f>_xlfn.IFNA((VLOOKUP(F1163,help!$C$2:$F$12,4,0))*(N1163*24),"")</f>
        <v/>
      </c>
      <c r="AP1163" s="18">
        <f t="shared" si="38"/>
        <v>0</v>
      </c>
    </row>
    <row r="1164" spans="2:42" ht="33" x14ac:dyDescent="0.2">
      <c r="B1164" s="14">
        <f>COUNTIFS($E$3:E1164,تقرير!$E$4)</f>
        <v>15</v>
      </c>
      <c r="C1164" s="48"/>
      <c r="D1164" s="49"/>
      <c r="E1164" s="48"/>
      <c r="F1164" s="50"/>
      <c r="G1164" s="51"/>
      <c r="H1164" s="51"/>
      <c r="I1164" s="52"/>
      <c r="J1164" s="52"/>
      <c r="K1164" s="27" t="str">
        <f>_xlfn.IFNA(VLOOKUP(E1164,الاوردرات!$B$1:$C$600,2,0),"")</f>
        <v/>
      </c>
      <c r="L1164" s="63"/>
      <c r="N1164" s="22" t="str">
        <f t="shared" si="37"/>
        <v/>
      </c>
      <c r="O1164" s="23" t="str">
        <f>_xlfn.IFNA((VLOOKUP(F1164,help!$C$2:$F$12,4,0))*(N1164*24),"")</f>
        <v/>
      </c>
      <c r="AP1164" s="18">
        <f t="shared" si="38"/>
        <v>0</v>
      </c>
    </row>
    <row r="1165" spans="2:42" ht="33" x14ac:dyDescent="0.2">
      <c r="B1165" s="14">
        <f>COUNTIFS($E$3:E1165,تقرير!$E$4)</f>
        <v>15</v>
      </c>
      <c r="C1165" s="48"/>
      <c r="D1165" s="49"/>
      <c r="E1165" s="48"/>
      <c r="F1165" s="50"/>
      <c r="G1165" s="51"/>
      <c r="H1165" s="51"/>
      <c r="I1165" s="52"/>
      <c r="J1165" s="52"/>
      <c r="K1165" s="27" t="str">
        <f>_xlfn.IFNA(VLOOKUP(E1165,الاوردرات!$B$1:$C$600,2,0),"")</f>
        <v/>
      </c>
      <c r="L1165" s="63"/>
      <c r="N1165" s="22" t="str">
        <f t="shared" si="37"/>
        <v/>
      </c>
      <c r="O1165" s="23" t="str">
        <f>_xlfn.IFNA((VLOOKUP(F1165,help!$C$2:$F$12,4,0))*(N1165*24),"")</f>
        <v/>
      </c>
      <c r="AP1165" s="18">
        <f t="shared" si="38"/>
        <v>0</v>
      </c>
    </row>
    <row r="1166" spans="2:42" ht="33" x14ac:dyDescent="0.2">
      <c r="B1166" s="14">
        <f>COUNTIFS($E$3:E1166,تقرير!$E$4)</f>
        <v>15</v>
      </c>
      <c r="C1166" s="48"/>
      <c r="D1166" s="49"/>
      <c r="E1166" s="48"/>
      <c r="F1166" s="50"/>
      <c r="G1166" s="51"/>
      <c r="H1166" s="51"/>
      <c r="I1166" s="52"/>
      <c r="J1166" s="52"/>
      <c r="K1166" s="27" t="str">
        <f>_xlfn.IFNA(VLOOKUP(E1166,الاوردرات!$B$1:$C$600,2,0),"")</f>
        <v/>
      </c>
      <c r="L1166" s="63"/>
      <c r="N1166" s="22" t="str">
        <f t="shared" si="37"/>
        <v/>
      </c>
      <c r="O1166" s="23" t="str">
        <f>_xlfn.IFNA((VLOOKUP(F1166,help!$C$2:$F$12,4,0))*(N1166*24),"")</f>
        <v/>
      </c>
      <c r="AP1166" s="18">
        <f t="shared" si="38"/>
        <v>0</v>
      </c>
    </row>
    <row r="1167" spans="2:42" ht="33" x14ac:dyDescent="0.2">
      <c r="B1167" s="14">
        <f>COUNTIFS($E$3:E1167,تقرير!$E$4)</f>
        <v>15</v>
      </c>
      <c r="C1167" s="48"/>
      <c r="D1167" s="49"/>
      <c r="E1167" s="48"/>
      <c r="F1167" s="50"/>
      <c r="G1167" s="51"/>
      <c r="H1167" s="51"/>
      <c r="I1167" s="52"/>
      <c r="J1167" s="52"/>
      <c r="K1167" s="27" t="str">
        <f>_xlfn.IFNA(VLOOKUP(E1167,الاوردرات!$B$1:$C$600,2,0),"")</f>
        <v/>
      </c>
      <c r="L1167" s="63"/>
      <c r="N1167" s="22" t="str">
        <f t="shared" si="37"/>
        <v/>
      </c>
      <c r="O1167" s="23" t="str">
        <f>_xlfn.IFNA((VLOOKUP(F1167,help!$C$2:$F$12,4,0))*(N1167*24),"")</f>
        <v/>
      </c>
      <c r="AP1167" s="18">
        <f t="shared" si="38"/>
        <v>0</v>
      </c>
    </row>
    <row r="1168" spans="2:42" ht="33" x14ac:dyDescent="0.2">
      <c r="B1168" s="14">
        <f>COUNTIFS($E$3:E1168,تقرير!$E$4)</f>
        <v>15</v>
      </c>
      <c r="C1168" s="48"/>
      <c r="D1168" s="49"/>
      <c r="E1168" s="48"/>
      <c r="F1168" s="50"/>
      <c r="G1168" s="51"/>
      <c r="H1168" s="51"/>
      <c r="I1168" s="52"/>
      <c r="J1168" s="52"/>
      <c r="K1168" s="27" t="str">
        <f>_xlfn.IFNA(VLOOKUP(E1168,الاوردرات!$B$1:$C$600,2,0),"")</f>
        <v/>
      </c>
      <c r="L1168" s="63"/>
      <c r="N1168" s="22" t="str">
        <f t="shared" si="37"/>
        <v/>
      </c>
      <c r="O1168" s="23" t="str">
        <f>_xlfn.IFNA((VLOOKUP(F1168,help!$C$2:$F$12,4,0))*(N1168*24),"")</f>
        <v/>
      </c>
      <c r="AP1168" s="18">
        <f t="shared" si="38"/>
        <v>0</v>
      </c>
    </row>
    <row r="1169" spans="2:42" ht="33" x14ac:dyDescent="0.2">
      <c r="B1169" s="14">
        <f>COUNTIFS($E$3:E1169,تقرير!$E$4)</f>
        <v>15</v>
      </c>
      <c r="C1169" s="48"/>
      <c r="D1169" s="49"/>
      <c r="E1169" s="48"/>
      <c r="F1169" s="50"/>
      <c r="G1169" s="51"/>
      <c r="H1169" s="51"/>
      <c r="I1169" s="52"/>
      <c r="J1169" s="52"/>
      <c r="K1169" s="27" t="str">
        <f>_xlfn.IFNA(VLOOKUP(E1169,الاوردرات!$B$1:$C$600,2,0),"")</f>
        <v/>
      </c>
      <c r="L1169" s="63"/>
      <c r="N1169" s="22" t="str">
        <f t="shared" si="37"/>
        <v/>
      </c>
      <c r="O1169" s="23" t="str">
        <f>_xlfn.IFNA((VLOOKUP(F1169,help!$C$2:$F$12,4,0))*(N1169*24),"")</f>
        <v/>
      </c>
      <c r="AP1169" s="18">
        <f t="shared" si="38"/>
        <v>0</v>
      </c>
    </row>
    <row r="1170" spans="2:42" ht="33" x14ac:dyDescent="0.2">
      <c r="B1170" s="14">
        <f>COUNTIFS($E$3:E1170,تقرير!$E$4)</f>
        <v>15</v>
      </c>
      <c r="C1170" s="48"/>
      <c r="D1170" s="49"/>
      <c r="E1170" s="48"/>
      <c r="F1170" s="50"/>
      <c r="G1170" s="51"/>
      <c r="H1170" s="51"/>
      <c r="I1170" s="52"/>
      <c r="J1170" s="52"/>
      <c r="K1170" s="27" t="str">
        <f>_xlfn.IFNA(VLOOKUP(E1170,الاوردرات!$B$1:$C$600,2,0),"")</f>
        <v/>
      </c>
      <c r="L1170" s="63"/>
      <c r="N1170" s="22" t="str">
        <f t="shared" si="37"/>
        <v/>
      </c>
      <c r="O1170" s="23" t="str">
        <f>_xlfn.IFNA((VLOOKUP(F1170,help!$C$2:$F$12,4,0))*(N1170*24),"")</f>
        <v/>
      </c>
      <c r="AP1170" s="18">
        <f t="shared" si="38"/>
        <v>0</v>
      </c>
    </row>
    <row r="1171" spans="2:42" ht="33" x14ac:dyDescent="0.2">
      <c r="B1171" s="14">
        <f>COUNTIFS($E$3:E1171,تقرير!$E$4)</f>
        <v>15</v>
      </c>
      <c r="C1171" s="48"/>
      <c r="D1171" s="49"/>
      <c r="E1171" s="48"/>
      <c r="F1171" s="50"/>
      <c r="G1171" s="51"/>
      <c r="H1171" s="51"/>
      <c r="I1171" s="52"/>
      <c r="J1171" s="52"/>
      <c r="K1171" s="27" t="str">
        <f>_xlfn.IFNA(VLOOKUP(E1171,الاوردرات!$B$1:$C$600,2,0),"")</f>
        <v/>
      </c>
      <c r="L1171" s="63"/>
      <c r="N1171" s="22" t="str">
        <f t="shared" si="37"/>
        <v/>
      </c>
      <c r="O1171" s="23" t="str">
        <f>_xlfn.IFNA((VLOOKUP(F1171,help!$C$2:$F$12,4,0))*(N1171*24),"")</f>
        <v/>
      </c>
      <c r="AP1171" s="18">
        <f t="shared" si="38"/>
        <v>0</v>
      </c>
    </row>
    <row r="1172" spans="2:42" ht="33" x14ac:dyDescent="0.2">
      <c r="B1172" s="14">
        <f>COUNTIFS($E$3:E1172,تقرير!$E$4)</f>
        <v>15</v>
      </c>
      <c r="C1172" s="48"/>
      <c r="D1172" s="49"/>
      <c r="E1172" s="48"/>
      <c r="F1172" s="50"/>
      <c r="G1172" s="51"/>
      <c r="H1172" s="51"/>
      <c r="I1172" s="52"/>
      <c r="J1172" s="52"/>
      <c r="K1172" s="27" t="str">
        <f>_xlfn.IFNA(VLOOKUP(E1172,الاوردرات!$B$1:$C$600,2,0),"")</f>
        <v/>
      </c>
      <c r="L1172" s="63"/>
      <c r="N1172" s="22" t="str">
        <f t="shared" si="37"/>
        <v/>
      </c>
      <c r="O1172" s="23" t="str">
        <f>_xlfn.IFNA((VLOOKUP(F1172,help!$C$2:$F$12,4,0))*(N1172*24),"")</f>
        <v/>
      </c>
      <c r="AP1172" s="18">
        <f t="shared" si="38"/>
        <v>0</v>
      </c>
    </row>
    <row r="1173" spans="2:42" ht="33" x14ac:dyDescent="0.2">
      <c r="B1173" s="14">
        <f>COUNTIFS($E$3:E1173,تقرير!$E$4)</f>
        <v>15</v>
      </c>
      <c r="C1173" s="48"/>
      <c r="D1173" s="49"/>
      <c r="E1173" s="48"/>
      <c r="F1173" s="50"/>
      <c r="G1173" s="51"/>
      <c r="H1173" s="51"/>
      <c r="I1173" s="52"/>
      <c r="J1173" s="52"/>
      <c r="K1173" s="27" t="str">
        <f>_xlfn.IFNA(VLOOKUP(E1173,الاوردرات!$B$1:$C$600,2,0),"")</f>
        <v/>
      </c>
      <c r="L1173" s="63"/>
      <c r="N1173" s="22" t="str">
        <f t="shared" si="37"/>
        <v/>
      </c>
      <c r="O1173" s="23" t="str">
        <f>_xlfn.IFNA((VLOOKUP(F1173,help!$C$2:$F$12,4,0))*(N1173*24),"")</f>
        <v/>
      </c>
      <c r="AP1173" s="18">
        <f t="shared" si="38"/>
        <v>0</v>
      </c>
    </row>
    <row r="1174" spans="2:42" ht="33" x14ac:dyDescent="0.2">
      <c r="B1174" s="14">
        <f>COUNTIFS($E$3:E1174,تقرير!$E$4)</f>
        <v>15</v>
      </c>
      <c r="C1174" s="48"/>
      <c r="D1174" s="49"/>
      <c r="E1174" s="48"/>
      <c r="F1174" s="50"/>
      <c r="G1174" s="51"/>
      <c r="H1174" s="51"/>
      <c r="I1174" s="52"/>
      <c r="J1174" s="52"/>
      <c r="K1174" s="27" t="str">
        <f>_xlfn.IFNA(VLOOKUP(E1174,الاوردرات!$B$1:$C$600,2,0),"")</f>
        <v/>
      </c>
      <c r="L1174" s="63"/>
      <c r="N1174" s="22" t="str">
        <f t="shared" si="37"/>
        <v/>
      </c>
      <c r="O1174" s="23" t="str">
        <f>_xlfn.IFNA((VLOOKUP(F1174,help!$C$2:$F$12,4,0))*(N1174*24),"")</f>
        <v/>
      </c>
      <c r="AP1174" s="18">
        <f t="shared" si="38"/>
        <v>0</v>
      </c>
    </row>
    <row r="1175" spans="2:42" ht="33" x14ac:dyDescent="0.2">
      <c r="B1175" s="14">
        <f>COUNTIFS($E$3:E1175,تقرير!$E$4)</f>
        <v>15</v>
      </c>
      <c r="C1175" s="48"/>
      <c r="D1175" s="49"/>
      <c r="E1175" s="48"/>
      <c r="F1175" s="50"/>
      <c r="G1175" s="51"/>
      <c r="H1175" s="51"/>
      <c r="I1175" s="52"/>
      <c r="J1175" s="52"/>
      <c r="K1175" s="27" t="str">
        <f>_xlfn.IFNA(VLOOKUP(E1175,الاوردرات!$B$1:$C$600,2,0),"")</f>
        <v/>
      </c>
      <c r="L1175" s="63"/>
      <c r="N1175" s="22" t="str">
        <f t="shared" si="37"/>
        <v/>
      </c>
      <c r="O1175" s="23" t="str">
        <f>_xlfn.IFNA((VLOOKUP(F1175,help!$C$2:$F$12,4,0))*(N1175*24),"")</f>
        <v/>
      </c>
      <c r="AP1175" s="18">
        <f t="shared" si="38"/>
        <v>0</v>
      </c>
    </row>
    <row r="1176" spans="2:42" ht="33" x14ac:dyDescent="0.2">
      <c r="B1176" s="14">
        <f>COUNTIFS($E$3:E1176,تقرير!$E$4)</f>
        <v>15</v>
      </c>
      <c r="C1176" s="48"/>
      <c r="D1176" s="49"/>
      <c r="E1176" s="48"/>
      <c r="F1176" s="50"/>
      <c r="G1176" s="51"/>
      <c r="H1176" s="51"/>
      <c r="I1176" s="52"/>
      <c r="J1176" s="52"/>
      <c r="K1176" s="27" t="str">
        <f>_xlfn.IFNA(VLOOKUP(E1176,الاوردرات!$B$1:$C$600,2,0),"")</f>
        <v/>
      </c>
      <c r="L1176" s="63"/>
      <c r="N1176" s="22" t="str">
        <f t="shared" si="37"/>
        <v/>
      </c>
      <c r="O1176" s="23" t="str">
        <f>_xlfn.IFNA((VLOOKUP(F1176,help!$C$2:$F$12,4,0))*(N1176*24),"")</f>
        <v/>
      </c>
      <c r="AP1176" s="18">
        <f t="shared" si="38"/>
        <v>0</v>
      </c>
    </row>
    <row r="1177" spans="2:42" ht="33" x14ac:dyDescent="0.2">
      <c r="B1177" s="14">
        <f>COUNTIFS($E$3:E1177,تقرير!$E$4)</f>
        <v>15</v>
      </c>
      <c r="C1177" s="48"/>
      <c r="D1177" s="49"/>
      <c r="E1177" s="48"/>
      <c r="F1177" s="50"/>
      <c r="G1177" s="51"/>
      <c r="H1177" s="51"/>
      <c r="I1177" s="52"/>
      <c r="J1177" s="52"/>
      <c r="K1177" s="27" t="str">
        <f>_xlfn.IFNA(VLOOKUP(E1177,الاوردرات!$B$1:$C$600,2,0),"")</f>
        <v/>
      </c>
      <c r="L1177" s="63"/>
      <c r="N1177" s="22" t="str">
        <f t="shared" si="37"/>
        <v/>
      </c>
      <c r="O1177" s="23" t="str">
        <f>_xlfn.IFNA((VLOOKUP(F1177,help!$C$2:$F$12,4,0))*(N1177*24),"")</f>
        <v/>
      </c>
      <c r="AP1177" s="18">
        <f t="shared" si="38"/>
        <v>0</v>
      </c>
    </row>
    <row r="1178" spans="2:42" ht="33" x14ac:dyDescent="0.2">
      <c r="B1178" s="14">
        <f>COUNTIFS($E$3:E1178,تقرير!$E$4)</f>
        <v>15</v>
      </c>
      <c r="C1178" s="48"/>
      <c r="D1178" s="49"/>
      <c r="E1178" s="48"/>
      <c r="F1178" s="50"/>
      <c r="G1178" s="51"/>
      <c r="H1178" s="51"/>
      <c r="I1178" s="52"/>
      <c r="J1178" s="52"/>
      <c r="K1178" s="27" t="str">
        <f>_xlfn.IFNA(VLOOKUP(E1178,الاوردرات!$B$1:$C$600,2,0),"")</f>
        <v/>
      </c>
      <c r="L1178" s="63"/>
      <c r="N1178" s="22" t="str">
        <f t="shared" si="37"/>
        <v/>
      </c>
      <c r="O1178" s="23" t="str">
        <f>_xlfn.IFNA((VLOOKUP(F1178,help!$C$2:$F$12,4,0))*(N1178*24),"")</f>
        <v/>
      </c>
      <c r="AP1178" s="18">
        <f t="shared" si="38"/>
        <v>0</v>
      </c>
    </row>
    <row r="1179" spans="2:42" ht="33" x14ac:dyDescent="0.2">
      <c r="B1179" s="14">
        <f>COUNTIFS($E$3:E1179,تقرير!$E$4)</f>
        <v>15</v>
      </c>
      <c r="C1179" s="48"/>
      <c r="D1179" s="49"/>
      <c r="E1179" s="48"/>
      <c r="F1179" s="50"/>
      <c r="G1179" s="51"/>
      <c r="H1179" s="51"/>
      <c r="I1179" s="52"/>
      <c r="J1179" s="52"/>
      <c r="K1179" s="27" t="str">
        <f>_xlfn.IFNA(VLOOKUP(E1179,الاوردرات!$B$1:$C$600,2,0),"")</f>
        <v/>
      </c>
      <c r="L1179" s="63"/>
      <c r="N1179" s="22" t="str">
        <f t="shared" si="37"/>
        <v/>
      </c>
      <c r="O1179" s="23" t="str">
        <f>_xlfn.IFNA((VLOOKUP(F1179,help!$C$2:$F$12,4,0))*(N1179*24),"")</f>
        <v/>
      </c>
      <c r="AP1179" s="18">
        <f t="shared" si="38"/>
        <v>0</v>
      </c>
    </row>
    <row r="1180" spans="2:42" ht="33" x14ac:dyDescent="0.2">
      <c r="B1180" s="14">
        <f>COUNTIFS($E$3:E1180,تقرير!$E$4)</f>
        <v>15</v>
      </c>
      <c r="C1180" s="48"/>
      <c r="D1180" s="49"/>
      <c r="E1180" s="48"/>
      <c r="F1180" s="50"/>
      <c r="G1180" s="51"/>
      <c r="H1180" s="51"/>
      <c r="I1180" s="52"/>
      <c r="J1180" s="52"/>
      <c r="K1180" s="27" t="str">
        <f>_xlfn.IFNA(VLOOKUP(E1180,الاوردرات!$B$1:$C$600,2,0),"")</f>
        <v/>
      </c>
      <c r="L1180" s="63"/>
      <c r="N1180" s="22" t="str">
        <f t="shared" si="37"/>
        <v/>
      </c>
      <c r="O1180" s="23" t="str">
        <f>_xlfn.IFNA((VLOOKUP(F1180,help!$C$2:$F$12,4,0))*(N1180*24),"")</f>
        <v/>
      </c>
      <c r="AP1180" s="18">
        <f t="shared" si="38"/>
        <v>0</v>
      </c>
    </row>
    <row r="1181" spans="2:42" ht="33" x14ac:dyDescent="0.2">
      <c r="B1181" s="14">
        <f>COUNTIFS($E$3:E1181,تقرير!$E$4)</f>
        <v>15</v>
      </c>
      <c r="C1181" s="48"/>
      <c r="D1181" s="49"/>
      <c r="E1181" s="48"/>
      <c r="F1181" s="50"/>
      <c r="G1181" s="51"/>
      <c r="H1181" s="51"/>
      <c r="I1181" s="52"/>
      <c r="J1181" s="52"/>
      <c r="K1181" s="27" t="str">
        <f>_xlfn.IFNA(VLOOKUP(E1181,الاوردرات!$B$1:$C$600,2,0),"")</f>
        <v/>
      </c>
      <c r="L1181" s="63"/>
      <c r="N1181" s="22" t="str">
        <f t="shared" si="37"/>
        <v/>
      </c>
      <c r="O1181" s="23" t="str">
        <f>_xlfn.IFNA((VLOOKUP(F1181,help!$C$2:$F$12,4,0))*(N1181*24),"")</f>
        <v/>
      </c>
      <c r="AP1181" s="18">
        <f t="shared" si="38"/>
        <v>0</v>
      </c>
    </row>
    <row r="1182" spans="2:42" ht="33" x14ac:dyDescent="0.2">
      <c r="B1182" s="14">
        <f>COUNTIFS($E$3:E1182,تقرير!$E$4)</f>
        <v>15</v>
      </c>
      <c r="C1182" s="48"/>
      <c r="D1182" s="49"/>
      <c r="E1182" s="48"/>
      <c r="F1182" s="50"/>
      <c r="G1182" s="51"/>
      <c r="H1182" s="51"/>
      <c r="I1182" s="52"/>
      <c r="J1182" s="52"/>
      <c r="K1182" s="27" t="str">
        <f>_xlfn.IFNA(VLOOKUP(E1182,الاوردرات!$B$1:$C$600,2,0),"")</f>
        <v/>
      </c>
      <c r="L1182" s="63"/>
      <c r="N1182" s="22" t="str">
        <f t="shared" si="37"/>
        <v/>
      </c>
      <c r="O1182" s="23" t="str">
        <f>_xlfn.IFNA((VLOOKUP(F1182,help!$C$2:$F$12,4,0))*(N1182*24),"")</f>
        <v/>
      </c>
      <c r="AP1182" s="18">
        <f t="shared" si="38"/>
        <v>0</v>
      </c>
    </row>
    <row r="1183" spans="2:42" ht="33" x14ac:dyDescent="0.2">
      <c r="B1183" s="14">
        <f>COUNTIFS($E$3:E1183,تقرير!$E$4)</f>
        <v>15</v>
      </c>
      <c r="C1183" s="48"/>
      <c r="D1183" s="49"/>
      <c r="E1183" s="48"/>
      <c r="F1183" s="50"/>
      <c r="G1183" s="51"/>
      <c r="H1183" s="51"/>
      <c r="I1183" s="52"/>
      <c r="J1183" s="52"/>
      <c r="K1183" s="27" t="str">
        <f>_xlfn.IFNA(VLOOKUP(E1183,الاوردرات!$B$1:$C$600,2,0),"")</f>
        <v/>
      </c>
      <c r="L1183" s="63"/>
      <c r="N1183" s="22" t="str">
        <f t="shared" si="37"/>
        <v/>
      </c>
      <c r="O1183" s="23" t="str">
        <f>_xlfn.IFNA((VLOOKUP(F1183,help!$C$2:$F$12,4,0))*(N1183*24),"")</f>
        <v/>
      </c>
      <c r="AP1183" s="18">
        <f t="shared" si="38"/>
        <v>0</v>
      </c>
    </row>
    <row r="1184" spans="2:42" ht="33" x14ac:dyDescent="0.2">
      <c r="B1184" s="14">
        <f>COUNTIFS($E$3:E1184,تقرير!$E$4)</f>
        <v>15</v>
      </c>
      <c r="C1184" s="48"/>
      <c r="D1184" s="49"/>
      <c r="E1184" s="48"/>
      <c r="F1184" s="50"/>
      <c r="G1184" s="51"/>
      <c r="H1184" s="51"/>
      <c r="I1184" s="52"/>
      <c r="J1184" s="52"/>
      <c r="K1184" s="27" t="str">
        <f>_xlfn.IFNA(VLOOKUP(E1184,الاوردرات!$B$1:$C$600,2,0),"")</f>
        <v/>
      </c>
      <c r="L1184" s="63"/>
      <c r="N1184" s="22" t="str">
        <f t="shared" si="37"/>
        <v/>
      </c>
      <c r="O1184" s="23" t="str">
        <f>_xlfn.IFNA((VLOOKUP(F1184,help!$C$2:$F$12,4,0))*(N1184*24),"")</f>
        <v/>
      </c>
      <c r="AP1184" s="18">
        <f t="shared" si="38"/>
        <v>0</v>
      </c>
    </row>
    <row r="1185" spans="2:42" ht="33" x14ac:dyDescent="0.2">
      <c r="B1185" s="14">
        <f>COUNTIFS($E$3:E1185,تقرير!$E$4)</f>
        <v>15</v>
      </c>
      <c r="C1185" s="48"/>
      <c r="D1185" s="49"/>
      <c r="E1185" s="48"/>
      <c r="F1185" s="50"/>
      <c r="G1185" s="51"/>
      <c r="H1185" s="51"/>
      <c r="I1185" s="52"/>
      <c r="J1185" s="52"/>
      <c r="K1185" s="27" t="str">
        <f>_xlfn.IFNA(VLOOKUP(E1185,الاوردرات!$B$1:$C$600,2,0),"")</f>
        <v/>
      </c>
      <c r="L1185" s="63"/>
      <c r="N1185" s="22" t="str">
        <f t="shared" si="37"/>
        <v/>
      </c>
      <c r="O1185" s="23" t="str">
        <f>_xlfn.IFNA((VLOOKUP(F1185,help!$C$2:$F$12,4,0))*(N1185*24),"")</f>
        <v/>
      </c>
      <c r="AP1185" s="18">
        <f t="shared" si="38"/>
        <v>0</v>
      </c>
    </row>
    <row r="1186" spans="2:42" ht="33" x14ac:dyDescent="0.2">
      <c r="B1186" s="14">
        <f>COUNTIFS($E$3:E1186,تقرير!$E$4)</f>
        <v>15</v>
      </c>
      <c r="C1186" s="48"/>
      <c r="D1186" s="49"/>
      <c r="E1186" s="48"/>
      <c r="F1186" s="50"/>
      <c r="G1186" s="51"/>
      <c r="H1186" s="51"/>
      <c r="I1186" s="52"/>
      <c r="J1186" s="52"/>
      <c r="K1186" s="27" t="str">
        <f>_xlfn.IFNA(VLOOKUP(E1186,الاوردرات!$B$1:$C$600,2,0),"")</f>
        <v/>
      </c>
      <c r="L1186" s="63"/>
      <c r="N1186" s="22" t="str">
        <f t="shared" si="37"/>
        <v/>
      </c>
      <c r="O1186" s="23" t="str">
        <f>_xlfn.IFNA((VLOOKUP(F1186,help!$C$2:$F$12,4,0))*(N1186*24),"")</f>
        <v/>
      </c>
      <c r="AP1186" s="18">
        <f t="shared" si="38"/>
        <v>0</v>
      </c>
    </row>
    <row r="1187" spans="2:42" ht="33" x14ac:dyDescent="0.2">
      <c r="B1187" s="14">
        <f>COUNTIFS($E$3:E1187,تقرير!$E$4)</f>
        <v>15</v>
      </c>
      <c r="C1187" s="48"/>
      <c r="D1187" s="49"/>
      <c r="E1187" s="48"/>
      <c r="F1187" s="50"/>
      <c r="G1187" s="51"/>
      <c r="H1187" s="51"/>
      <c r="I1187" s="52"/>
      <c r="J1187" s="52"/>
      <c r="K1187" s="27" t="str">
        <f>_xlfn.IFNA(VLOOKUP(E1187,الاوردرات!$B$1:$C$600,2,0),"")</f>
        <v/>
      </c>
      <c r="L1187" s="63"/>
      <c r="N1187" s="22" t="str">
        <f t="shared" si="37"/>
        <v/>
      </c>
      <c r="O1187" s="23" t="str">
        <f>_xlfn.IFNA((VLOOKUP(F1187,help!$C$2:$F$12,4,0))*(N1187*24),"")</f>
        <v/>
      </c>
      <c r="AP1187" s="18">
        <f t="shared" si="38"/>
        <v>0</v>
      </c>
    </row>
    <row r="1188" spans="2:42" ht="33" x14ac:dyDescent="0.2">
      <c r="B1188" s="14">
        <f>COUNTIFS($E$3:E1188,تقرير!$E$4)</f>
        <v>15</v>
      </c>
      <c r="C1188" s="48"/>
      <c r="D1188" s="49"/>
      <c r="E1188" s="48"/>
      <c r="F1188" s="50"/>
      <c r="G1188" s="51"/>
      <c r="H1188" s="51"/>
      <c r="I1188" s="52"/>
      <c r="J1188" s="52"/>
      <c r="K1188" s="27" t="str">
        <f>_xlfn.IFNA(VLOOKUP(E1188,الاوردرات!$B$1:$C$600,2,0),"")</f>
        <v/>
      </c>
      <c r="L1188" s="63"/>
      <c r="N1188" s="22" t="str">
        <f t="shared" si="37"/>
        <v/>
      </c>
      <c r="O1188" s="23" t="str">
        <f>_xlfn.IFNA((VLOOKUP(F1188,help!$C$2:$F$12,4,0))*(N1188*24),"")</f>
        <v/>
      </c>
      <c r="AP1188" s="18">
        <f t="shared" si="38"/>
        <v>0</v>
      </c>
    </row>
    <row r="1189" spans="2:42" ht="33" x14ac:dyDescent="0.2">
      <c r="B1189" s="14">
        <f>COUNTIFS($E$3:E1189,تقرير!$E$4)</f>
        <v>15</v>
      </c>
      <c r="C1189" s="48"/>
      <c r="D1189" s="49"/>
      <c r="E1189" s="48"/>
      <c r="F1189" s="50"/>
      <c r="G1189" s="51"/>
      <c r="H1189" s="51"/>
      <c r="I1189" s="52"/>
      <c r="J1189" s="52"/>
      <c r="K1189" s="27" t="str">
        <f>_xlfn.IFNA(VLOOKUP(E1189,الاوردرات!$B$1:$C$600,2,0),"")</f>
        <v/>
      </c>
      <c r="L1189" s="63"/>
      <c r="N1189" s="22" t="str">
        <f t="shared" si="37"/>
        <v/>
      </c>
      <c r="O1189" s="23" t="str">
        <f>_xlfn.IFNA((VLOOKUP(F1189,help!$C$2:$F$12,4,0))*(N1189*24),"")</f>
        <v/>
      </c>
      <c r="AP1189" s="18">
        <f t="shared" si="38"/>
        <v>0</v>
      </c>
    </row>
    <row r="1190" spans="2:42" ht="33" x14ac:dyDescent="0.2">
      <c r="B1190" s="14">
        <f>COUNTIFS($E$3:E1190,تقرير!$E$4)</f>
        <v>15</v>
      </c>
      <c r="C1190" s="48"/>
      <c r="D1190" s="49"/>
      <c r="E1190" s="48"/>
      <c r="F1190" s="50"/>
      <c r="G1190" s="51"/>
      <c r="H1190" s="51"/>
      <c r="I1190" s="52"/>
      <c r="J1190" s="52"/>
      <c r="K1190" s="27" t="str">
        <f>_xlfn.IFNA(VLOOKUP(E1190,الاوردرات!$B$1:$C$600,2,0),"")</f>
        <v/>
      </c>
      <c r="L1190" s="63"/>
      <c r="N1190" s="22" t="str">
        <f t="shared" si="37"/>
        <v/>
      </c>
      <c r="O1190" s="23" t="str">
        <f>_xlfn.IFNA((VLOOKUP(F1190,help!$C$2:$F$12,4,0))*(N1190*24),"")</f>
        <v/>
      </c>
      <c r="AP1190" s="18">
        <f t="shared" si="38"/>
        <v>0</v>
      </c>
    </row>
    <row r="1191" spans="2:42" ht="33" x14ac:dyDescent="0.2">
      <c r="B1191" s="14">
        <f>COUNTIFS($E$3:E1191,تقرير!$E$4)</f>
        <v>15</v>
      </c>
      <c r="C1191" s="48"/>
      <c r="D1191" s="49"/>
      <c r="E1191" s="48"/>
      <c r="F1191" s="50"/>
      <c r="G1191" s="51"/>
      <c r="H1191" s="51"/>
      <c r="I1191" s="52"/>
      <c r="J1191" s="52"/>
      <c r="K1191" s="27" t="str">
        <f>_xlfn.IFNA(VLOOKUP(E1191,الاوردرات!$B$1:$C$600,2,0),"")</f>
        <v/>
      </c>
      <c r="L1191" s="63"/>
      <c r="N1191" s="22" t="str">
        <f t="shared" si="37"/>
        <v/>
      </c>
      <c r="O1191" s="23" t="str">
        <f>_xlfn.IFNA((VLOOKUP(F1191,help!$C$2:$F$12,4,0))*(N1191*24),"")</f>
        <v/>
      </c>
      <c r="AP1191" s="18">
        <f t="shared" si="38"/>
        <v>0</v>
      </c>
    </row>
    <row r="1192" spans="2:42" ht="33" x14ac:dyDescent="0.2">
      <c r="B1192" s="14">
        <f>COUNTIFS($E$3:E1192,تقرير!$E$4)</f>
        <v>15</v>
      </c>
      <c r="C1192" s="48"/>
      <c r="D1192" s="49"/>
      <c r="E1192" s="48"/>
      <c r="F1192" s="50"/>
      <c r="G1192" s="51"/>
      <c r="H1192" s="51"/>
      <c r="I1192" s="52"/>
      <c r="J1192" s="52"/>
      <c r="K1192" s="27" t="str">
        <f>_xlfn.IFNA(VLOOKUP(E1192,الاوردرات!$B$1:$C$600,2,0),"")</f>
        <v/>
      </c>
      <c r="L1192" s="63"/>
      <c r="N1192" s="22" t="str">
        <f t="shared" si="37"/>
        <v/>
      </c>
      <c r="O1192" s="23" t="str">
        <f>_xlfn.IFNA((VLOOKUP(F1192,help!$C$2:$F$12,4,0))*(N1192*24),"")</f>
        <v/>
      </c>
      <c r="AP1192" s="18">
        <f t="shared" si="38"/>
        <v>0</v>
      </c>
    </row>
    <row r="1193" spans="2:42" ht="33" x14ac:dyDescent="0.2">
      <c r="B1193" s="14">
        <f>COUNTIFS($E$3:E1193,تقرير!$E$4)</f>
        <v>15</v>
      </c>
      <c r="C1193" s="48"/>
      <c r="D1193" s="49"/>
      <c r="E1193" s="48"/>
      <c r="F1193" s="50"/>
      <c r="G1193" s="51"/>
      <c r="H1193" s="51"/>
      <c r="I1193" s="52"/>
      <c r="J1193" s="52"/>
      <c r="K1193" s="27" t="str">
        <f>_xlfn.IFNA(VLOOKUP(E1193,الاوردرات!$B$1:$C$600,2,0),"")</f>
        <v/>
      </c>
      <c r="L1193" s="63"/>
      <c r="N1193" s="22" t="str">
        <f t="shared" si="37"/>
        <v/>
      </c>
      <c r="O1193" s="23" t="str">
        <f>_xlfn.IFNA((VLOOKUP(F1193,help!$C$2:$F$12,4,0))*(N1193*24),"")</f>
        <v/>
      </c>
      <c r="AP1193" s="18">
        <f t="shared" si="38"/>
        <v>0</v>
      </c>
    </row>
    <row r="1194" spans="2:42" ht="33" x14ac:dyDescent="0.2">
      <c r="B1194" s="14">
        <f>COUNTIFS($E$3:E1194,تقرير!$E$4)</f>
        <v>15</v>
      </c>
      <c r="C1194" s="48"/>
      <c r="D1194" s="49"/>
      <c r="E1194" s="48"/>
      <c r="F1194" s="50"/>
      <c r="G1194" s="51"/>
      <c r="H1194" s="51"/>
      <c r="I1194" s="52"/>
      <c r="J1194" s="52"/>
      <c r="K1194" s="27" t="str">
        <f>_xlfn.IFNA(VLOOKUP(E1194,الاوردرات!$B$1:$C$600,2,0),"")</f>
        <v/>
      </c>
      <c r="L1194" s="63"/>
      <c r="N1194" s="22" t="str">
        <f t="shared" si="37"/>
        <v/>
      </c>
      <c r="O1194" s="23" t="str">
        <f>_xlfn.IFNA((VLOOKUP(F1194,help!$C$2:$F$12,4,0))*(N1194*24),"")</f>
        <v/>
      </c>
      <c r="AP1194" s="18">
        <f t="shared" si="38"/>
        <v>0</v>
      </c>
    </row>
    <row r="1195" spans="2:42" ht="33" x14ac:dyDescent="0.2">
      <c r="B1195" s="14">
        <f>COUNTIFS($E$3:E1195,تقرير!$E$4)</f>
        <v>15</v>
      </c>
      <c r="C1195" s="48"/>
      <c r="D1195" s="49"/>
      <c r="E1195" s="48"/>
      <c r="F1195" s="50"/>
      <c r="G1195" s="51"/>
      <c r="H1195" s="51"/>
      <c r="I1195" s="52"/>
      <c r="J1195" s="52"/>
      <c r="K1195" s="27" t="str">
        <f>_xlfn.IFNA(VLOOKUP(E1195,الاوردرات!$B$1:$C$600,2,0),"")</f>
        <v/>
      </c>
      <c r="L1195" s="63"/>
      <c r="N1195" s="22" t="str">
        <f t="shared" si="37"/>
        <v/>
      </c>
      <c r="O1195" s="23" t="str">
        <f>_xlfn.IFNA((VLOOKUP(F1195,help!$C$2:$F$12,4,0))*(N1195*24),"")</f>
        <v/>
      </c>
      <c r="AP1195" s="18">
        <f t="shared" si="38"/>
        <v>0</v>
      </c>
    </row>
    <row r="1196" spans="2:42" ht="33" x14ac:dyDescent="0.2">
      <c r="B1196" s="14">
        <f>COUNTIFS($E$3:E1196,تقرير!$E$4)</f>
        <v>15</v>
      </c>
      <c r="C1196" s="48"/>
      <c r="D1196" s="49"/>
      <c r="E1196" s="48"/>
      <c r="F1196" s="50"/>
      <c r="G1196" s="51"/>
      <c r="H1196" s="51"/>
      <c r="I1196" s="52"/>
      <c r="J1196" s="52"/>
      <c r="K1196" s="27" t="str">
        <f>_xlfn.IFNA(VLOOKUP(E1196,الاوردرات!$B$1:$C$600,2,0),"")</f>
        <v/>
      </c>
      <c r="L1196" s="63"/>
      <c r="N1196" s="22" t="str">
        <f t="shared" si="37"/>
        <v/>
      </c>
      <c r="O1196" s="23" t="str">
        <f>_xlfn.IFNA((VLOOKUP(F1196,help!$C$2:$F$12,4,0))*(N1196*24),"")</f>
        <v/>
      </c>
      <c r="AP1196" s="18">
        <f t="shared" si="38"/>
        <v>0</v>
      </c>
    </row>
    <row r="1197" spans="2:42" ht="33" x14ac:dyDescent="0.2">
      <c r="B1197" s="14">
        <f>COUNTIFS($E$3:E1197,تقرير!$E$4)</f>
        <v>15</v>
      </c>
      <c r="C1197" s="48"/>
      <c r="D1197" s="49"/>
      <c r="E1197" s="48"/>
      <c r="F1197" s="50"/>
      <c r="G1197" s="51"/>
      <c r="H1197" s="51"/>
      <c r="I1197" s="52"/>
      <c r="J1197" s="52"/>
      <c r="K1197" s="27" t="str">
        <f>_xlfn.IFNA(VLOOKUP(E1197,الاوردرات!$B$1:$C$600,2,0),"")</f>
        <v/>
      </c>
      <c r="L1197" s="63"/>
      <c r="N1197" s="22" t="str">
        <f t="shared" si="37"/>
        <v/>
      </c>
      <c r="O1197" s="23" t="str">
        <f>_xlfn.IFNA((VLOOKUP(F1197,help!$C$2:$F$12,4,0))*(N1197*24),"")</f>
        <v/>
      </c>
      <c r="AP1197" s="18">
        <f t="shared" si="38"/>
        <v>0</v>
      </c>
    </row>
    <row r="1198" spans="2:42" ht="33" x14ac:dyDescent="0.2">
      <c r="B1198" s="14">
        <f>COUNTIFS($E$3:E1198,تقرير!$E$4)</f>
        <v>15</v>
      </c>
      <c r="C1198" s="48"/>
      <c r="D1198" s="49"/>
      <c r="E1198" s="48"/>
      <c r="F1198" s="50"/>
      <c r="G1198" s="51"/>
      <c r="H1198" s="51"/>
      <c r="I1198" s="52"/>
      <c r="J1198" s="52"/>
      <c r="K1198" s="27" t="str">
        <f>_xlfn.IFNA(VLOOKUP(E1198,الاوردرات!$B$1:$C$600,2,0),"")</f>
        <v/>
      </c>
      <c r="L1198" s="63"/>
      <c r="N1198" s="22" t="str">
        <f t="shared" si="37"/>
        <v/>
      </c>
      <c r="O1198" s="23" t="str">
        <f>_xlfn.IFNA((VLOOKUP(F1198,help!$C$2:$F$12,4,0))*(N1198*24),"")</f>
        <v/>
      </c>
      <c r="AP1198" s="18">
        <f t="shared" si="38"/>
        <v>0</v>
      </c>
    </row>
    <row r="1199" spans="2:42" ht="33" x14ac:dyDescent="0.2">
      <c r="B1199" s="14">
        <f>COUNTIFS($E$3:E1199,تقرير!$E$4)</f>
        <v>15</v>
      </c>
      <c r="C1199" s="48"/>
      <c r="D1199" s="49"/>
      <c r="E1199" s="48"/>
      <c r="F1199" s="50"/>
      <c r="G1199" s="51"/>
      <c r="H1199" s="51"/>
      <c r="I1199" s="52"/>
      <c r="J1199" s="52"/>
      <c r="K1199" s="27" t="str">
        <f>_xlfn.IFNA(VLOOKUP(E1199,الاوردرات!$B$1:$C$600,2,0),"")</f>
        <v/>
      </c>
      <c r="L1199" s="63"/>
      <c r="N1199" s="22" t="str">
        <f t="shared" si="37"/>
        <v/>
      </c>
      <c r="O1199" s="23" t="str">
        <f>_xlfn.IFNA((VLOOKUP(F1199,help!$C$2:$F$12,4,0))*(N1199*24),"")</f>
        <v/>
      </c>
      <c r="AP1199" s="18">
        <f t="shared" si="38"/>
        <v>0</v>
      </c>
    </row>
    <row r="1200" spans="2:42" ht="33" x14ac:dyDescent="0.2">
      <c r="B1200" s="14">
        <f>COUNTIFS($E$3:E1200,تقرير!$E$4)</f>
        <v>15</v>
      </c>
      <c r="C1200" s="48"/>
      <c r="D1200" s="49"/>
      <c r="E1200" s="48"/>
      <c r="F1200" s="50"/>
      <c r="G1200" s="51"/>
      <c r="H1200" s="51"/>
      <c r="I1200" s="52"/>
      <c r="J1200" s="52"/>
      <c r="K1200" s="27" t="str">
        <f>_xlfn.IFNA(VLOOKUP(E1200,الاوردرات!$B$1:$C$600,2,0),"")</f>
        <v/>
      </c>
      <c r="L1200" s="63"/>
      <c r="N1200" s="22" t="str">
        <f t="shared" si="37"/>
        <v/>
      </c>
      <c r="O1200" s="23" t="str">
        <f>_xlfn.IFNA((VLOOKUP(F1200,help!$C$2:$F$12,4,0))*(N1200*24),"")</f>
        <v/>
      </c>
      <c r="AP1200" s="18">
        <f t="shared" si="38"/>
        <v>0</v>
      </c>
    </row>
    <row r="1201" spans="2:42" ht="33" x14ac:dyDescent="0.2">
      <c r="B1201" s="14">
        <f>COUNTIFS($E$3:E1201,تقرير!$E$4)</f>
        <v>15</v>
      </c>
      <c r="C1201" s="48"/>
      <c r="D1201" s="49"/>
      <c r="E1201" s="48"/>
      <c r="F1201" s="50"/>
      <c r="G1201" s="51"/>
      <c r="H1201" s="51"/>
      <c r="I1201" s="52"/>
      <c r="J1201" s="52"/>
      <c r="K1201" s="27" t="str">
        <f>_xlfn.IFNA(VLOOKUP(E1201,الاوردرات!$B$1:$C$600,2,0),"")</f>
        <v/>
      </c>
      <c r="L1201" s="63"/>
      <c r="N1201" s="22" t="str">
        <f t="shared" si="37"/>
        <v/>
      </c>
      <c r="O1201" s="23" t="str">
        <f>_xlfn.IFNA((VLOOKUP(F1201,help!$C$2:$F$12,4,0))*(N1201*24),"")</f>
        <v/>
      </c>
      <c r="AP1201" s="18">
        <f t="shared" si="38"/>
        <v>0</v>
      </c>
    </row>
    <row r="1202" spans="2:42" ht="33" x14ac:dyDescent="0.2">
      <c r="B1202" s="14">
        <f>COUNTIFS($E$3:E1202,تقرير!$E$4)</f>
        <v>15</v>
      </c>
      <c r="C1202" s="48"/>
      <c r="D1202" s="49"/>
      <c r="E1202" s="48"/>
      <c r="F1202" s="50"/>
      <c r="G1202" s="51"/>
      <c r="H1202" s="51"/>
      <c r="I1202" s="52"/>
      <c r="J1202" s="52"/>
      <c r="K1202" s="27" t="str">
        <f>_xlfn.IFNA(VLOOKUP(E1202,الاوردرات!$B$1:$C$600,2,0),"")</f>
        <v/>
      </c>
      <c r="L1202" s="63"/>
      <c r="N1202" s="22" t="str">
        <f t="shared" si="37"/>
        <v/>
      </c>
      <c r="O1202" s="23" t="str">
        <f>_xlfn.IFNA((VLOOKUP(F1202,help!$C$2:$F$12,4,0))*(N1202*24),"")</f>
        <v/>
      </c>
      <c r="AP1202" s="18">
        <f t="shared" si="38"/>
        <v>0</v>
      </c>
    </row>
    <row r="1203" spans="2:42" ht="33" x14ac:dyDescent="0.2">
      <c r="B1203" s="14">
        <f>COUNTIFS($E$3:E1203,تقرير!$E$4)</f>
        <v>15</v>
      </c>
      <c r="C1203" s="48"/>
      <c r="D1203" s="49"/>
      <c r="E1203" s="48"/>
      <c r="F1203" s="50"/>
      <c r="G1203" s="51"/>
      <c r="H1203" s="51"/>
      <c r="I1203" s="52"/>
      <c r="J1203" s="52"/>
      <c r="K1203" s="27" t="str">
        <f>_xlfn.IFNA(VLOOKUP(E1203,الاوردرات!$B$1:$C$600,2,0),"")</f>
        <v/>
      </c>
      <c r="L1203" s="63"/>
      <c r="N1203" s="22" t="str">
        <f t="shared" si="37"/>
        <v/>
      </c>
      <c r="O1203" s="23" t="str">
        <f>_xlfn.IFNA((VLOOKUP(F1203,help!$C$2:$F$12,4,0))*(N1203*24),"")</f>
        <v/>
      </c>
      <c r="AP1203" s="18">
        <f t="shared" si="38"/>
        <v>0</v>
      </c>
    </row>
    <row r="1204" spans="2:42" ht="33" x14ac:dyDescent="0.2">
      <c r="B1204" s="14">
        <f>COUNTIFS($E$3:E1204,تقرير!$E$4)</f>
        <v>15</v>
      </c>
      <c r="C1204" s="48"/>
      <c r="D1204" s="49"/>
      <c r="E1204" s="48"/>
      <c r="F1204" s="50"/>
      <c r="G1204" s="51"/>
      <c r="H1204" s="51"/>
      <c r="I1204" s="52"/>
      <c r="J1204" s="52"/>
      <c r="K1204" s="27" t="str">
        <f>_xlfn.IFNA(VLOOKUP(E1204,الاوردرات!$B$1:$C$600,2,0),"")</f>
        <v/>
      </c>
      <c r="L1204" s="63"/>
      <c r="N1204" s="22" t="str">
        <f t="shared" si="37"/>
        <v/>
      </c>
      <c r="O1204" s="23" t="str">
        <f>_xlfn.IFNA((VLOOKUP(F1204,help!$C$2:$F$12,4,0))*(N1204*24),"")</f>
        <v/>
      </c>
      <c r="AP1204" s="18">
        <f t="shared" si="38"/>
        <v>0</v>
      </c>
    </row>
    <row r="1205" spans="2:42" ht="33" x14ac:dyDescent="0.2">
      <c r="B1205" s="14">
        <f>COUNTIFS($E$3:E1205,تقرير!$E$4)</f>
        <v>15</v>
      </c>
      <c r="C1205" s="48"/>
      <c r="D1205" s="49"/>
      <c r="E1205" s="48"/>
      <c r="F1205" s="50"/>
      <c r="G1205" s="51"/>
      <c r="H1205" s="51"/>
      <c r="I1205" s="52"/>
      <c r="J1205" s="52"/>
      <c r="K1205" s="27" t="str">
        <f>_xlfn.IFNA(VLOOKUP(E1205,الاوردرات!$B$1:$C$600,2,0),"")</f>
        <v/>
      </c>
      <c r="L1205" s="63"/>
      <c r="N1205" s="22" t="str">
        <f t="shared" si="37"/>
        <v/>
      </c>
      <c r="O1205" s="23" t="str">
        <f>_xlfn.IFNA((VLOOKUP(F1205,help!$C$2:$F$12,4,0))*(N1205*24),"")</f>
        <v/>
      </c>
      <c r="AP1205" s="18">
        <f t="shared" si="38"/>
        <v>0</v>
      </c>
    </row>
    <row r="1206" spans="2:42" ht="33" x14ac:dyDescent="0.2">
      <c r="B1206" s="14">
        <f>COUNTIFS($E$3:E1206,تقرير!$E$4)</f>
        <v>15</v>
      </c>
      <c r="C1206" s="48"/>
      <c r="D1206" s="49"/>
      <c r="E1206" s="48"/>
      <c r="F1206" s="50"/>
      <c r="G1206" s="51"/>
      <c r="H1206" s="51"/>
      <c r="I1206" s="52"/>
      <c r="J1206" s="52"/>
      <c r="K1206" s="27" t="str">
        <f>_xlfn.IFNA(VLOOKUP(E1206,الاوردرات!$B$1:$C$600,2,0),"")</f>
        <v/>
      </c>
      <c r="L1206" s="63"/>
      <c r="N1206" s="22" t="str">
        <f t="shared" si="37"/>
        <v/>
      </c>
      <c r="O1206" s="23" t="str">
        <f>_xlfn.IFNA((VLOOKUP(F1206,help!$C$2:$F$12,4,0))*(N1206*24),"")</f>
        <v/>
      </c>
      <c r="AP1206" s="18">
        <f t="shared" si="38"/>
        <v>0</v>
      </c>
    </row>
    <row r="1207" spans="2:42" ht="33" x14ac:dyDescent="0.2">
      <c r="B1207" s="14">
        <f>COUNTIFS($E$3:E1207,تقرير!$E$4)</f>
        <v>15</v>
      </c>
      <c r="C1207" s="48"/>
      <c r="D1207" s="49"/>
      <c r="E1207" s="48"/>
      <c r="F1207" s="50"/>
      <c r="G1207" s="51"/>
      <c r="H1207" s="51"/>
      <c r="I1207" s="52"/>
      <c r="J1207" s="52"/>
      <c r="K1207" s="27" t="str">
        <f>_xlfn.IFNA(VLOOKUP(E1207,الاوردرات!$B$1:$C$600,2,0),"")</f>
        <v/>
      </c>
      <c r="L1207" s="63"/>
      <c r="N1207" s="22" t="str">
        <f t="shared" ref="N1207:N1270" si="39">IF(I1207&lt;&gt;"",J1207-I1207,"")</f>
        <v/>
      </c>
      <c r="O1207" s="23" t="str">
        <f>_xlfn.IFNA((VLOOKUP(F1207,help!$C$2:$F$12,4,0))*(N1207*24),"")</f>
        <v/>
      </c>
      <c r="AP1207" s="18">
        <f t="shared" si="38"/>
        <v>0</v>
      </c>
    </row>
    <row r="1208" spans="2:42" ht="33" x14ac:dyDescent="0.2">
      <c r="B1208" s="14">
        <f>COUNTIFS($E$3:E1208,تقرير!$E$4)</f>
        <v>15</v>
      </c>
      <c r="C1208" s="48"/>
      <c r="D1208" s="49"/>
      <c r="E1208" s="48"/>
      <c r="F1208" s="50"/>
      <c r="G1208" s="51"/>
      <c r="H1208" s="51"/>
      <c r="I1208" s="52"/>
      <c r="J1208" s="52"/>
      <c r="K1208" s="27" t="str">
        <f>_xlfn.IFNA(VLOOKUP(E1208,الاوردرات!$B$1:$C$600,2,0),"")</f>
        <v/>
      </c>
      <c r="L1208" s="63"/>
      <c r="N1208" s="22" t="str">
        <f t="shared" si="39"/>
        <v/>
      </c>
      <c r="O1208" s="23" t="str">
        <f>_xlfn.IFNA((VLOOKUP(F1208,help!$C$2:$F$12,4,0))*(N1208*24),"")</f>
        <v/>
      </c>
      <c r="AP1208" s="18">
        <f t="shared" si="38"/>
        <v>0</v>
      </c>
    </row>
    <row r="1209" spans="2:42" ht="33" x14ac:dyDescent="0.2">
      <c r="B1209" s="14">
        <f>COUNTIFS($E$3:E1209,تقرير!$E$4)</f>
        <v>15</v>
      </c>
      <c r="C1209" s="48"/>
      <c r="D1209" s="49"/>
      <c r="E1209" s="48"/>
      <c r="F1209" s="50"/>
      <c r="G1209" s="51"/>
      <c r="H1209" s="51"/>
      <c r="I1209" s="52"/>
      <c r="J1209" s="52"/>
      <c r="K1209" s="27" t="str">
        <f>_xlfn.IFNA(VLOOKUP(E1209,الاوردرات!$B$1:$C$600,2,0),"")</f>
        <v/>
      </c>
      <c r="L1209" s="63"/>
      <c r="N1209" s="22" t="str">
        <f t="shared" si="39"/>
        <v/>
      </c>
      <c r="O1209" s="23" t="str">
        <f>_xlfn.IFNA((VLOOKUP(F1209,help!$C$2:$F$12,4,0))*(N1209*24),"")</f>
        <v/>
      </c>
      <c r="AP1209" s="18">
        <f t="shared" si="38"/>
        <v>0</v>
      </c>
    </row>
    <row r="1210" spans="2:42" ht="33" x14ac:dyDescent="0.2">
      <c r="B1210" s="14">
        <f>COUNTIFS($E$3:E1210,تقرير!$E$4)</f>
        <v>15</v>
      </c>
      <c r="C1210" s="48"/>
      <c r="D1210" s="49"/>
      <c r="E1210" s="48"/>
      <c r="F1210" s="50"/>
      <c r="G1210" s="51"/>
      <c r="H1210" s="51"/>
      <c r="I1210" s="52"/>
      <c r="J1210" s="52"/>
      <c r="K1210" s="27" t="str">
        <f>_xlfn.IFNA(VLOOKUP(E1210,الاوردرات!$B$1:$C$600,2,0),"")</f>
        <v/>
      </c>
      <c r="L1210" s="63"/>
      <c r="N1210" s="22" t="str">
        <f t="shared" si="39"/>
        <v/>
      </c>
      <c r="O1210" s="23" t="str">
        <f>_xlfn.IFNA((VLOOKUP(F1210,help!$C$2:$F$12,4,0))*(N1210*24),"")</f>
        <v/>
      </c>
      <c r="AP1210" s="18">
        <f t="shared" si="38"/>
        <v>0</v>
      </c>
    </row>
    <row r="1211" spans="2:42" ht="33" x14ac:dyDescent="0.2">
      <c r="B1211" s="14">
        <f>COUNTIFS($E$3:E1211,تقرير!$E$4)</f>
        <v>15</v>
      </c>
      <c r="C1211" s="48"/>
      <c r="D1211" s="49"/>
      <c r="E1211" s="48"/>
      <c r="F1211" s="50"/>
      <c r="G1211" s="51"/>
      <c r="H1211" s="51"/>
      <c r="I1211" s="52"/>
      <c r="J1211" s="52"/>
      <c r="K1211" s="27" t="str">
        <f>_xlfn.IFNA(VLOOKUP(E1211,الاوردرات!$B$1:$C$600,2,0),"")</f>
        <v/>
      </c>
      <c r="L1211" s="63"/>
      <c r="N1211" s="22" t="str">
        <f t="shared" si="39"/>
        <v/>
      </c>
      <c r="O1211" s="23" t="str">
        <f>_xlfn.IFNA((VLOOKUP(F1211,help!$C$2:$F$12,4,0))*(N1211*24),"")</f>
        <v/>
      </c>
      <c r="AP1211" s="18">
        <f t="shared" si="38"/>
        <v>0</v>
      </c>
    </row>
    <row r="1212" spans="2:42" ht="33" x14ac:dyDescent="0.2">
      <c r="B1212" s="14">
        <f>COUNTIFS($E$3:E1212,تقرير!$E$4)</f>
        <v>15</v>
      </c>
      <c r="C1212" s="48"/>
      <c r="D1212" s="49"/>
      <c r="E1212" s="48"/>
      <c r="F1212" s="50"/>
      <c r="G1212" s="51"/>
      <c r="H1212" s="51"/>
      <c r="I1212" s="52"/>
      <c r="J1212" s="52"/>
      <c r="K1212" s="27" t="str">
        <f>_xlfn.IFNA(VLOOKUP(E1212,الاوردرات!$B$1:$C$600,2,0),"")</f>
        <v/>
      </c>
      <c r="L1212" s="63"/>
      <c r="N1212" s="22" t="str">
        <f t="shared" si="39"/>
        <v/>
      </c>
      <c r="O1212" s="23" t="str">
        <f>_xlfn.IFNA((VLOOKUP(F1212,help!$C$2:$F$12,4,0))*(N1212*24),"")</f>
        <v/>
      </c>
      <c r="AP1212" s="18">
        <f t="shared" si="38"/>
        <v>0</v>
      </c>
    </row>
    <row r="1213" spans="2:42" ht="33" x14ac:dyDescent="0.2">
      <c r="B1213" s="14">
        <f>COUNTIFS($E$3:E1213,تقرير!$E$4)</f>
        <v>15</v>
      </c>
      <c r="C1213" s="48"/>
      <c r="D1213" s="49"/>
      <c r="E1213" s="48"/>
      <c r="F1213" s="50"/>
      <c r="G1213" s="51"/>
      <c r="H1213" s="51"/>
      <c r="I1213" s="52"/>
      <c r="J1213" s="52"/>
      <c r="K1213" s="27" t="str">
        <f>_xlfn.IFNA(VLOOKUP(E1213,الاوردرات!$B$1:$C$600,2,0),"")</f>
        <v/>
      </c>
      <c r="L1213" s="63"/>
      <c r="N1213" s="22" t="str">
        <f t="shared" si="39"/>
        <v/>
      </c>
      <c r="O1213" s="23" t="str">
        <f>_xlfn.IFNA((VLOOKUP(F1213,help!$C$2:$F$12,4,0))*(N1213*24),"")</f>
        <v/>
      </c>
      <c r="AP1213" s="18">
        <f t="shared" si="38"/>
        <v>0</v>
      </c>
    </row>
    <row r="1214" spans="2:42" ht="33" x14ac:dyDescent="0.2">
      <c r="B1214" s="14">
        <f>COUNTIFS($E$3:E1214,تقرير!$E$4)</f>
        <v>15</v>
      </c>
      <c r="C1214" s="48"/>
      <c r="D1214" s="49"/>
      <c r="E1214" s="48"/>
      <c r="F1214" s="50"/>
      <c r="G1214" s="51"/>
      <c r="H1214" s="51"/>
      <c r="I1214" s="52"/>
      <c r="J1214" s="52"/>
      <c r="K1214" s="27" t="str">
        <f>_xlfn.IFNA(VLOOKUP(E1214,الاوردرات!$B$1:$C$600,2,0),"")</f>
        <v/>
      </c>
      <c r="L1214" s="63"/>
      <c r="N1214" s="22" t="str">
        <f t="shared" si="39"/>
        <v/>
      </c>
      <c r="O1214" s="23" t="str">
        <f>_xlfn.IFNA((VLOOKUP(F1214,help!$C$2:$F$12,4,0))*(N1214*24),"")</f>
        <v/>
      </c>
      <c r="AP1214" s="18">
        <f t="shared" si="38"/>
        <v>0</v>
      </c>
    </row>
    <row r="1215" spans="2:42" ht="33" x14ac:dyDescent="0.2">
      <c r="B1215" s="14">
        <f>COUNTIFS($E$3:E1215,تقرير!$E$4)</f>
        <v>15</v>
      </c>
      <c r="C1215" s="48"/>
      <c r="D1215" s="49"/>
      <c r="E1215" s="48"/>
      <c r="F1215" s="50"/>
      <c r="G1215" s="51"/>
      <c r="H1215" s="51"/>
      <c r="I1215" s="52"/>
      <c r="J1215" s="52"/>
      <c r="K1215" s="27" t="str">
        <f>_xlfn.IFNA(VLOOKUP(E1215,الاوردرات!$B$1:$C$600,2,0),"")</f>
        <v/>
      </c>
      <c r="L1215" s="63"/>
      <c r="N1215" s="22" t="str">
        <f t="shared" si="39"/>
        <v/>
      </c>
      <c r="O1215" s="23" t="str">
        <f>_xlfn.IFNA((VLOOKUP(F1215,help!$C$2:$F$12,4,0))*(N1215*24),"")</f>
        <v/>
      </c>
      <c r="AP1215" s="18">
        <f t="shared" si="38"/>
        <v>0</v>
      </c>
    </row>
    <row r="1216" spans="2:42" ht="33" x14ac:dyDescent="0.2">
      <c r="B1216" s="14">
        <f>COUNTIFS($E$3:E1216,تقرير!$E$4)</f>
        <v>15</v>
      </c>
      <c r="C1216" s="48"/>
      <c r="D1216" s="49"/>
      <c r="E1216" s="48"/>
      <c r="F1216" s="50"/>
      <c r="G1216" s="51"/>
      <c r="H1216" s="51"/>
      <c r="I1216" s="52"/>
      <c r="J1216" s="52"/>
      <c r="K1216" s="27" t="str">
        <f>_xlfn.IFNA(VLOOKUP(E1216,الاوردرات!$B$1:$C$600,2,0),"")</f>
        <v/>
      </c>
      <c r="L1216" s="63"/>
      <c r="N1216" s="22" t="str">
        <f t="shared" si="39"/>
        <v/>
      </c>
      <c r="O1216" s="23" t="str">
        <f>_xlfn.IFNA((VLOOKUP(F1216,help!$C$2:$F$12,4,0))*(N1216*24),"")</f>
        <v/>
      </c>
      <c r="AP1216" s="18">
        <f t="shared" si="38"/>
        <v>0</v>
      </c>
    </row>
    <row r="1217" spans="2:42" ht="33" x14ac:dyDescent="0.2">
      <c r="B1217" s="14">
        <f>COUNTIFS($E$3:E1217,تقرير!$E$4)</f>
        <v>15</v>
      </c>
      <c r="C1217" s="48"/>
      <c r="D1217" s="49"/>
      <c r="E1217" s="48"/>
      <c r="F1217" s="50"/>
      <c r="G1217" s="51"/>
      <c r="H1217" s="51"/>
      <c r="I1217" s="52"/>
      <c r="J1217" s="52"/>
      <c r="K1217" s="27" t="str">
        <f>_xlfn.IFNA(VLOOKUP(E1217,الاوردرات!$B$1:$C$600,2,0),"")</f>
        <v/>
      </c>
      <c r="L1217" s="63"/>
      <c r="N1217" s="22" t="str">
        <f t="shared" si="39"/>
        <v/>
      </c>
      <c r="O1217" s="23" t="str">
        <f>_xlfn.IFNA((VLOOKUP(F1217,help!$C$2:$F$12,4,0))*(N1217*24),"")</f>
        <v/>
      </c>
      <c r="AP1217" s="18">
        <f t="shared" si="38"/>
        <v>0</v>
      </c>
    </row>
    <row r="1218" spans="2:42" ht="33" x14ac:dyDescent="0.2">
      <c r="B1218" s="14">
        <f>COUNTIFS($E$3:E1218,تقرير!$E$4)</f>
        <v>15</v>
      </c>
      <c r="C1218" s="48"/>
      <c r="D1218" s="49"/>
      <c r="E1218" s="48"/>
      <c r="F1218" s="50"/>
      <c r="G1218" s="51"/>
      <c r="H1218" s="51"/>
      <c r="I1218" s="52"/>
      <c r="J1218" s="52"/>
      <c r="K1218" s="27" t="str">
        <f>_xlfn.IFNA(VLOOKUP(E1218,الاوردرات!$B$1:$C$600,2,0),"")</f>
        <v/>
      </c>
      <c r="L1218" s="63"/>
      <c r="N1218" s="22" t="str">
        <f t="shared" si="39"/>
        <v/>
      </c>
      <c r="O1218" s="23" t="str">
        <f>_xlfn.IFNA((VLOOKUP(F1218,help!$C$2:$F$12,4,0))*(N1218*24),"")</f>
        <v/>
      </c>
      <c r="AP1218" s="18">
        <f t="shared" si="38"/>
        <v>0</v>
      </c>
    </row>
    <row r="1219" spans="2:42" ht="33" x14ac:dyDescent="0.2">
      <c r="B1219" s="14">
        <f>COUNTIFS($E$3:E1219,تقرير!$E$4)</f>
        <v>15</v>
      </c>
      <c r="C1219" s="48"/>
      <c r="D1219" s="49"/>
      <c r="E1219" s="48"/>
      <c r="F1219" s="50"/>
      <c r="G1219" s="51"/>
      <c r="H1219" s="51"/>
      <c r="I1219" s="52"/>
      <c r="J1219" s="52"/>
      <c r="K1219" s="27" t="str">
        <f>_xlfn.IFNA(VLOOKUP(E1219,الاوردرات!$B$1:$C$600,2,0),"")</f>
        <v/>
      </c>
      <c r="L1219" s="63"/>
      <c r="N1219" s="22" t="str">
        <f t="shared" si="39"/>
        <v/>
      </c>
      <c r="O1219" s="23" t="str">
        <f>_xlfn.IFNA((VLOOKUP(F1219,help!$C$2:$F$12,4,0))*(N1219*24),"")</f>
        <v/>
      </c>
      <c r="AP1219" s="18">
        <f t="shared" si="38"/>
        <v>0</v>
      </c>
    </row>
    <row r="1220" spans="2:42" ht="33" x14ac:dyDescent="0.2">
      <c r="B1220" s="14">
        <f>COUNTIFS($E$3:E1220,تقرير!$E$4)</f>
        <v>15</v>
      </c>
      <c r="C1220" s="48"/>
      <c r="D1220" s="49"/>
      <c r="E1220" s="48"/>
      <c r="F1220" s="50"/>
      <c r="G1220" s="51"/>
      <c r="H1220" s="51"/>
      <c r="I1220" s="52"/>
      <c r="J1220" s="52"/>
      <c r="K1220" s="27" t="str">
        <f>_xlfn.IFNA(VLOOKUP(E1220,الاوردرات!$B$1:$C$600,2,0),"")</f>
        <v/>
      </c>
      <c r="L1220" s="63"/>
      <c r="N1220" s="22" t="str">
        <f t="shared" si="39"/>
        <v/>
      </c>
      <c r="O1220" s="23" t="str">
        <f>_xlfn.IFNA((VLOOKUP(F1220,help!$C$2:$F$12,4,0))*(N1220*24),"")</f>
        <v/>
      </c>
      <c r="AP1220" s="18">
        <f t="shared" ref="AP1220:AP1283" si="40">D1220</f>
        <v>0</v>
      </c>
    </row>
    <row r="1221" spans="2:42" ht="33" x14ac:dyDescent="0.2">
      <c r="B1221" s="14">
        <f>COUNTIFS($E$3:E1221,تقرير!$E$4)</f>
        <v>15</v>
      </c>
      <c r="C1221" s="48"/>
      <c r="D1221" s="49"/>
      <c r="E1221" s="48"/>
      <c r="F1221" s="50"/>
      <c r="G1221" s="51"/>
      <c r="H1221" s="51"/>
      <c r="I1221" s="52"/>
      <c r="J1221" s="52"/>
      <c r="K1221" s="27" t="str">
        <f>_xlfn.IFNA(VLOOKUP(E1221,الاوردرات!$B$1:$C$600,2,0),"")</f>
        <v/>
      </c>
      <c r="L1221" s="63"/>
      <c r="N1221" s="22" t="str">
        <f t="shared" si="39"/>
        <v/>
      </c>
      <c r="O1221" s="23" t="str">
        <f>_xlfn.IFNA((VLOOKUP(F1221,help!$C$2:$F$12,4,0))*(N1221*24),"")</f>
        <v/>
      </c>
      <c r="AP1221" s="18">
        <f t="shared" si="40"/>
        <v>0</v>
      </c>
    </row>
    <row r="1222" spans="2:42" ht="33" x14ac:dyDescent="0.2">
      <c r="B1222" s="14">
        <f>COUNTIFS($E$3:E1222,تقرير!$E$4)</f>
        <v>15</v>
      </c>
      <c r="C1222" s="48"/>
      <c r="D1222" s="49"/>
      <c r="E1222" s="48"/>
      <c r="F1222" s="50"/>
      <c r="G1222" s="51"/>
      <c r="H1222" s="51"/>
      <c r="I1222" s="52"/>
      <c r="J1222" s="52"/>
      <c r="K1222" s="27" t="str">
        <f>_xlfn.IFNA(VLOOKUP(E1222,الاوردرات!$B$1:$C$600,2,0),"")</f>
        <v/>
      </c>
      <c r="L1222" s="63"/>
      <c r="N1222" s="22" t="str">
        <f t="shared" si="39"/>
        <v/>
      </c>
      <c r="O1222" s="23" t="str">
        <f>_xlfn.IFNA((VLOOKUP(F1222,help!$C$2:$F$12,4,0))*(N1222*24),"")</f>
        <v/>
      </c>
      <c r="AP1222" s="18">
        <f t="shared" si="40"/>
        <v>0</v>
      </c>
    </row>
    <row r="1223" spans="2:42" ht="33" x14ac:dyDescent="0.2">
      <c r="B1223" s="14">
        <f>COUNTIFS($E$3:E1223,تقرير!$E$4)</f>
        <v>15</v>
      </c>
      <c r="C1223" s="48"/>
      <c r="D1223" s="49"/>
      <c r="E1223" s="48"/>
      <c r="F1223" s="50"/>
      <c r="G1223" s="51"/>
      <c r="H1223" s="51"/>
      <c r="I1223" s="52"/>
      <c r="J1223" s="52"/>
      <c r="K1223" s="27" t="str">
        <f>_xlfn.IFNA(VLOOKUP(E1223,الاوردرات!$B$1:$C$600,2,0),"")</f>
        <v/>
      </c>
      <c r="L1223" s="63"/>
      <c r="N1223" s="22" t="str">
        <f t="shared" si="39"/>
        <v/>
      </c>
      <c r="O1223" s="23" t="str">
        <f>_xlfn.IFNA((VLOOKUP(F1223,help!$C$2:$F$12,4,0))*(N1223*24),"")</f>
        <v/>
      </c>
      <c r="AP1223" s="18">
        <f t="shared" si="40"/>
        <v>0</v>
      </c>
    </row>
    <row r="1224" spans="2:42" ht="33" x14ac:dyDescent="0.2">
      <c r="B1224" s="14">
        <f>COUNTIFS($E$3:E1224,تقرير!$E$4)</f>
        <v>15</v>
      </c>
      <c r="C1224" s="48"/>
      <c r="D1224" s="49"/>
      <c r="E1224" s="48"/>
      <c r="F1224" s="50"/>
      <c r="G1224" s="51"/>
      <c r="H1224" s="51"/>
      <c r="I1224" s="52"/>
      <c r="J1224" s="52"/>
      <c r="K1224" s="27" t="str">
        <f>_xlfn.IFNA(VLOOKUP(E1224,الاوردرات!$B$1:$C$600,2,0),"")</f>
        <v/>
      </c>
      <c r="L1224" s="63"/>
      <c r="N1224" s="22" t="str">
        <f t="shared" si="39"/>
        <v/>
      </c>
      <c r="O1224" s="23" t="str">
        <f>_xlfn.IFNA((VLOOKUP(F1224,help!$C$2:$F$12,4,0))*(N1224*24),"")</f>
        <v/>
      </c>
      <c r="AP1224" s="18">
        <f t="shared" si="40"/>
        <v>0</v>
      </c>
    </row>
    <row r="1225" spans="2:42" ht="33" x14ac:dyDescent="0.2">
      <c r="B1225" s="14">
        <f>COUNTIFS($E$3:E1225,تقرير!$E$4)</f>
        <v>15</v>
      </c>
      <c r="C1225" s="48"/>
      <c r="D1225" s="49"/>
      <c r="E1225" s="48"/>
      <c r="F1225" s="50"/>
      <c r="G1225" s="51"/>
      <c r="H1225" s="51"/>
      <c r="I1225" s="52"/>
      <c r="J1225" s="52"/>
      <c r="K1225" s="27" t="str">
        <f>_xlfn.IFNA(VLOOKUP(E1225,الاوردرات!$B$1:$C$600,2,0),"")</f>
        <v/>
      </c>
      <c r="L1225" s="63"/>
      <c r="N1225" s="22" t="str">
        <f t="shared" si="39"/>
        <v/>
      </c>
      <c r="O1225" s="23" t="str">
        <f>_xlfn.IFNA((VLOOKUP(F1225,help!$C$2:$F$12,4,0))*(N1225*24),"")</f>
        <v/>
      </c>
      <c r="AP1225" s="18">
        <f t="shared" si="40"/>
        <v>0</v>
      </c>
    </row>
    <row r="1226" spans="2:42" ht="33" x14ac:dyDescent="0.2">
      <c r="B1226" s="14">
        <f>COUNTIFS($E$3:E1226,تقرير!$E$4)</f>
        <v>15</v>
      </c>
      <c r="C1226" s="48"/>
      <c r="D1226" s="49"/>
      <c r="E1226" s="48"/>
      <c r="F1226" s="50"/>
      <c r="G1226" s="51"/>
      <c r="H1226" s="51"/>
      <c r="I1226" s="52"/>
      <c r="J1226" s="52"/>
      <c r="K1226" s="27" t="str">
        <f>_xlfn.IFNA(VLOOKUP(E1226,الاوردرات!$B$1:$C$600,2,0),"")</f>
        <v/>
      </c>
      <c r="L1226" s="63"/>
      <c r="N1226" s="22" t="str">
        <f t="shared" si="39"/>
        <v/>
      </c>
      <c r="O1226" s="23" t="str">
        <f>_xlfn.IFNA((VLOOKUP(F1226,help!$C$2:$F$12,4,0))*(N1226*24),"")</f>
        <v/>
      </c>
      <c r="AP1226" s="18">
        <f t="shared" si="40"/>
        <v>0</v>
      </c>
    </row>
    <row r="1227" spans="2:42" ht="33" x14ac:dyDescent="0.2">
      <c r="B1227" s="14">
        <f>COUNTIFS($E$3:E1227,تقرير!$E$4)</f>
        <v>15</v>
      </c>
      <c r="C1227" s="48"/>
      <c r="D1227" s="49"/>
      <c r="E1227" s="48"/>
      <c r="F1227" s="50"/>
      <c r="G1227" s="51"/>
      <c r="H1227" s="51"/>
      <c r="I1227" s="52"/>
      <c r="J1227" s="52"/>
      <c r="K1227" s="27" t="str">
        <f>_xlfn.IFNA(VLOOKUP(E1227,الاوردرات!$B$1:$C$600,2,0),"")</f>
        <v/>
      </c>
      <c r="L1227" s="63"/>
      <c r="N1227" s="22" t="str">
        <f t="shared" si="39"/>
        <v/>
      </c>
      <c r="O1227" s="23" t="str">
        <f>_xlfn.IFNA((VLOOKUP(F1227,help!$C$2:$F$12,4,0))*(N1227*24),"")</f>
        <v/>
      </c>
      <c r="AP1227" s="18">
        <f t="shared" si="40"/>
        <v>0</v>
      </c>
    </row>
    <row r="1228" spans="2:42" ht="33" x14ac:dyDescent="0.2">
      <c r="B1228" s="14">
        <f>COUNTIFS($E$3:E1228,تقرير!$E$4)</f>
        <v>15</v>
      </c>
      <c r="C1228" s="48"/>
      <c r="D1228" s="49"/>
      <c r="E1228" s="48"/>
      <c r="F1228" s="50"/>
      <c r="G1228" s="51"/>
      <c r="H1228" s="51"/>
      <c r="I1228" s="52"/>
      <c r="J1228" s="52"/>
      <c r="K1228" s="27" t="str">
        <f>_xlfn.IFNA(VLOOKUP(E1228,الاوردرات!$B$1:$C$600,2,0),"")</f>
        <v/>
      </c>
      <c r="L1228" s="63"/>
      <c r="N1228" s="22" t="str">
        <f t="shared" si="39"/>
        <v/>
      </c>
      <c r="O1228" s="23" t="str">
        <f>_xlfn.IFNA((VLOOKUP(F1228,help!$C$2:$F$12,4,0))*(N1228*24),"")</f>
        <v/>
      </c>
      <c r="AP1228" s="18">
        <f t="shared" si="40"/>
        <v>0</v>
      </c>
    </row>
    <row r="1229" spans="2:42" ht="33" x14ac:dyDescent="0.2">
      <c r="B1229" s="14">
        <f>COUNTIFS($E$3:E1229,تقرير!$E$4)</f>
        <v>15</v>
      </c>
      <c r="C1229" s="48"/>
      <c r="D1229" s="49"/>
      <c r="E1229" s="48"/>
      <c r="F1229" s="50"/>
      <c r="G1229" s="51"/>
      <c r="H1229" s="51"/>
      <c r="I1229" s="52"/>
      <c r="J1229" s="52"/>
      <c r="K1229" s="27" t="str">
        <f>_xlfn.IFNA(VLOOKUP(E1229,الاوردرات!$B$1:$C$600,2,0),"")</f>
        <v/>
      </c>
      <c r="L1229" s="63"/>
      <c r="N1229" s="22" t="str">
        <f t="shared" si="39"/>
        <v/>
      </c>
      <c r="O1229" s="23" t="str">
        <f>_xlfn.IFNA((VLOOKUP(F1229,help!$C$2:$F$12,4,0))*(N1229*24),"")</f>
        <v/>
      </c>
      <c r="AP1229" s="18">
        <f t="shared" si="40"/>
        <v>0</v>
      </c>
    </row>
    <row r="1230" spans="2:42" ht="33" x14ac:dyDescent="0.2">
      <c r="B1230" s="14">
        <f>COUNTIFS($E$3:E1230,تقرير!$E$4)</f>
        <v>15</v>
      </c>
      <c r="C1230" s="48"/>
      <c r="D1230" s="49"/>
      <c r="E1230" s="48"/>
      <c r="F1230" s="50"/>
      <c r="G1230" s="51"/>
      <c r="H1230" s="51"/>
      <c r="I1230" s="52"/>
      <c r="J1230" s="52"/>
      <c r="K1230" s="27" t="str">
        <f>_xlfn.IFNA(VLOOKUP(E1230,الاوردرات!$B$1:$C$600,2,0),"")</f>
        <v/>
      </c>
      <c r="L1230" s="63"/>
      <c r="N1230" s="22" t="str">
        <f t="shared" si="39"/>
        <v/>
      </c>
      <c r="O1230" s="23" t="str">
        <f>_xlfn.IFNA((VLOOKUP(F1230,help!$C$2:$F$12,4,0))*(N1230*24),"")</f>
        <v/>
      </c>
      <c r="AP1230" s="18">
        <f t="shared" si="40"/>
        <v>0</v>
      </c>
    </row>
    <row r="1231" spans="2:42" ht="33" x14ac:dyDescent="0.2">
      <c r="B1231" s="14">
        <f>COUNTIFS($E$3:E1231,تقرير!$E$4)</f>
        <v>15</v>
      </c>
      <c r="C1231" s="48"/>
      <c r="D1231" s="49"/>
      <c r="E1231" s="48"/>
      <c r="F1231" s="50"/>
      <c r="G1231" s="51"/>
      <c r="H1231" s="51"/>
      <c r="I1231" s="52"/>
      <c r="J1231" s="52"/>
      <c r="K1231" s="27" t="str">
        <f>_xlfn.IFNA(VLOOKUP(E1231,الاوردرات!$B$1:$C$600,2,0),"")</f>
        <v/>
      </c>
      <c r="L1231" s="63"/>
      <c r="N1231" s="22" t="str">
        <f t="shared" si="39"/>
        <v/>
      </c>
      <c r="O1231" s="23" t="str">
        <f>_xlfn.IFNA((VLOOKUP(F1231,help!$C$2:$F$12,4,0))*(N1231*24),"")</f>
        <v/>
      </c>
      <c r="AP1231" s="18">
        <f t="shared" si="40"/>
        <v>0</v>
      </c>
    </row>
    <row r="1232" spans="2:42" ht="33" x14ac:dyDescent="0.2">
      <c r="B1232" s="14">
        <f>COUNTIFS($E$3:E1232,تقرير!$E$4)</f>
        <v>15</v>
      </c>
      <c r="C1232" s="48"/>
      <c r="D1232" s="49"/>
      <c r="E1232" s="48"/>
      <c r="F1232" s="50"/>
      <c r="G1232" s="51"/>
      <c r="H1232" s="51"/>
      <c r="I1232" s="52"/>
      <c r="J1232" s="52"/>
      <c r="K1232" s="27" t="str">
        <f>_xlfn.IFNA(VLOOKUP(E1232,الاوردرات!$B$1:$C$600,2,0),"")</f>
        <v/>
      </c>
      <c r="L1232" s="63"/>
      <c r="N1232" s="22" t="str">
        <f t="shared" si="39"/>
        <v/>
      </c>
      <c r="O1232" s="23" t="str">
        <f>_xlfn.IFNA((VLOOKUP(F1232,help!$C$2:$F$12,4,0))*(N1232*24),"")</f>
        <v/>
      </c>
      <c r="AP1232" s="18">
        <f t="shared" si="40"/>
        <v>0</v>
      </c>
    </row>
    <row r="1233" spans="2:42" ht="33" x14ac:dyDescent="0.2">
      <c r="B1233" s="14">
        <f>COUNTIFS($E$3:E1233,تقرير!$E$4)</f>
        <v>15</v>
      </c>
      <c r="C1233" s="48"/>
      <c r="D1233" s="49"/>
      <c r="E1233" s="48"/>
      <c r="F1233" s="50"/>
      <c r="G1233" s="51"/>
      <c r="H1233" s="51"/>
      <c r="I1233" s="52"/>
      <c r="J1233" s="52"/>
      <c r="K1233" s="27" t="str">
        <f>_xlfn.IFNA(VLOOKUP(E1233,الاوردرات!$B$1:$C$600,2,0),"")</f>
        <v/>
      </c>
      <c r="L1233" s="63"/>
      <c r="N1233" s="22" t="str">
        <f t="shared" si="39"/>
        <v/>
      </c>
      <c r="O1233" s="23" t="str">
        <f>_xlfn.IFNA((VLOOKUP(F1233,help!$C$2:$F$12,4,0))*(N1233*24),"")</f>
        <v/>
      </c>
      <c r="AP1233" s="18">
        <f t="shared" si="40"/>
        <v>0</v>
      </c>
    </row>
    <row r="1234" spans="2:42" ht="33" x14ac:dyDescent="0.2">
      <c r="B1234" s="14">
        <f>COUNTIFS($E$3:E1234,تقرير!$E$4)</f>
        <v>15</v>
      </c>
      <c r="C1234" s="48"/>
      <c r="D1234" s="49"/>
      <c r="E1234" s="48"/>
      <c r="F1234" s="50"/>
      <c r="G1234" s="51"/>
      <c r="H1234" s="51"/>
      <c r="I1234" s="52"/>
      <c r="J1234" s="52"/>
      <c r="K1234" s="27" t="str">
        <f>_xlfn.IFNA(VLOOKUP(E1234,الاوردرات!$B$1:$C$600,2,0),"")</f>
        <v/>
      </c>
      <c r="L1234" s="63"/>
      <c r="N1234" s="22" t="str">
        <f t="shared" si="39"/>
        <v/>
      </c>
      <c r="O1234" s="23" t="str">
        <f>_xlfn.IFNA((VLOOKUP(F1234,help!$C$2:$F$12,4,0))*(N1234*24),"")</f>
        <v/>
      </c>
      <c r="AP1234" s="18">
        <f t="shared" si="40"/>
        <v>0</v>
      </c>
    </row>
    <row r="1235" spans="2:42" ht="33" x14ac:dyDescent="0.2">
      <c r="B1235" s="14">
        <f>COUNTIFS($E$3:E1235,تقرير!$E$4)</f>
        <v>15</v>
      </c>
      <c r="C1235" s="48"/>
      <c r="D1235" s="49"/>
      <c r="E1235" s="48"/>
      <c r="F1235" s="50"/>
      <c r="G1235" s="51"/>
      <c r="H1235" s="51"/>
      <c r="I1235" s="52"/>
      <c r="J1235" s="52"/>
      <c r="K1235" s="27" t="str">
        <f>_xlfn.IFNA(VLOOKUP(E1235,الاوردرات!$B$1:$C$600,2,0),"")</f>
        <v/>
      </c>
      <c r="L1235" s="63"/>
      <c r="N1235" s="22" t="str">
        <f t="shared" si="39"/>
        <v/>
      </c>
      <c r="O1235" s="23" t="str">
        <f>_xlfn.IFNA((VLOOKUP(F1235,help!$C$2:$F$12,4,0))*(N1235*24),"")</f>
        <v/>
      </c>
      <c r="AP1235" s="18">
        <f t="shared" si="40"/>
        <v>0</v>
      </c>
    </row>
    <row r="1236" spans="2:42" ht="33" x14ac:dyDescent="0.2">
      <c r="B1236" s="14">
        <f>COUNTIFS($E$3:E1236,تقرير!$E$4)</f>
        <v>15</v>
      </c>
      <c r="C1236" s="48"/>
      <c r="D1236" s="49"/>
      <c r="E1236" s="48"/>
      <c r="F1236" s="50"/>
      <c r="G1236" s="51"/>
      <c r="H1236" s="51"/>
      <c r="I1236" s="52"/>
      <c r="J1236" s="52"/>
      <c r="K1236" s="27" t="str">
        <f>_xlfn.IFNA(VLOOKUP(E1236,الاوردرات!$B$1:$C$600,2,0),"")</f>
        <v/>
      </c>
      <c r="L1236" s="63"/>
      <c r="N1236" s="22" t="str">
        <f t="shared" si="39"/>
        <v/>
      </c>
      <c r="O1236" s="23" t="str">
        <f>_xlfn.IFNA((VLOOKUP(F1236,help!$C$2:$F$12,4,0))*(N1236*24),"")</f>
        <v/>
      </c>
      <c r="AP1236" s="18">
        <f t="shared" si="40"/>
        <v>0</v>
      </c>
    </row>
    <row r="1237" spans="2:42" ht="33" x14ac:dyDescent="0.2">
      <c r="B1237" s="14">
        <f>COUNTIFS($E$3:E1237,تقرير!$E$4)</f>
        <v>15</v>
      </c>
      <c r="C1237" s="48"/>
      <c r="D1237" s="49"/>
      <c r="E1237" s="48"/>
      <c r="F1237" s="50"/>
      <c r="G1237" s="51"/>
      <c r="H1237" s="51"/>
      <c r="I1237" s="52"/>
      <c r="J1237" s="52"/>
      <c r="K1237" s="27" t="str">
        <f>_xlfn.IFNA(VLOOKUP(E1237,الاوردرات!$B$1:$C$600,2,0),"")</f>
        <v/>
      </c>
      <c r="L1237" s="63"/>
      <c r="N1237" s="22" t="str">
        <f t="shared" si="39"/>
        <v/>
      </c>
      <c r="O1237" s="23" t="str">
        <f>_xlfn.IFNA((VLOOKUP(F1237,help!$C$2:$F$12,4,0))*(N1237*24),"")</f>
        <v/>
      </c>
      <c r="AP1237" s="18">
        <f t="shared" si="40"/>
        <v>0</v>
      </c>
    </row>
    <row r="1238" spans="2:42" ht="33" x14ac:dyDescent="0.2">
      <c r="B1238" s="14">
        <f>COUNTIFS($E$3:E1238,تقرير!$E$4)</f>
        <v>15</v>
      </c>
      <c r="C1238" s="48"/>
      <c r="D1238" s="49"/>
      <c r="E1238" s="48"/>
      <c r="F1238" s="50"/>
      <c r="G1238" s="51"/>
      <c r="H1238" s="51"/>
      <c r="I1238" s="52"/>
      <c r="J1238" s="52"/>
      <c r="K1238" s="27" t="str">
        <f>_xlfn.IFNA(VLOOKUP(E1238,الاوردرات!$B$1:$C$600,2,0),"")</f>
        <v/>
      </c>
      <c r="L1238" s="63"/>
      <c r="N1238" s="22" t="str">
        <f t="shared" si="39"/>
        <v/>
      </c>
      <c r="O1238" s="23" t="str">
        <f>_xlfn.IFNA((VLOOKUP(F1238,help!$C$2:$F$12,4,0))*(N1238*24),"")</f>
        <v/>
      </c>
      <c r="AP1238" s="18">
        <f t="shared" si="40"/>
        <v>0</v>
      </c>
    </row>
    <row r="1239" spans="2:42" ht="33" x14ac:dyDescent="0.2">
      <c r="B1239" s="14">
        <f>COUNTIFS($E$3:E1239,تقرير!$E$4)</f>
        <v>15</v>
      </c>
      <c r="C1239" s="48"/>
      <c r="D1239" s="49"/>
      <c r="E1239" s="48"/>
      <c r="F1239" s="50"/>
      <c r="G1239" s="51"/>
      <c r="H1239" s="51"/>
      <c r="I1239" s="52"/>
      <c r="J1239" s="52"/>
      <c r="K1239" s="27" t="str">
        <f>_xlfn.IFNA(VLOOKUP(E1239,الاوردرات!$B$1:$C$600,2,0),"")</f>
        <v/>
      </c>
      <c r="L1239" s="63"/>
      <c r="N1239" s="22" t="str">
        <f t="shared" si="39"/>
        <v/>
      </c>
      <c r="O1239" s="23" t="str">
        <f>_xlfn.IFNA((VLOOKUP(F1239,help!$C$2:$F$12,4,0))*(N1239*24),"")</f>
        <v/>
      </c>
      <c r="AP1239" s="18">
        <f t="shared" si="40"/>
        <v>0</v>
      </c>
    </row>
    <row r="1240" spans="2:42" ht="33" x14ac:dyDescent="0.2">
      <c r="B1240" s="14">
        <f>COUNTIFS($E$3:E1240,تقرير!$E$4)</f>
        <v>15</v>
      </c>
      <c r="C1240" s="48"/>
      <c r="D1240" s="49"/>
      <c r="E1240" s="48"/>
      <c r="F1240" s="50"/>
      <c r="G1240" s="51"/>
      <c r="H1240" s="51"/>
      <c r="I1240" s="52"/>
      <c r="J1240" s="52"/>
      <c r="K1240" s="27" t="str">
        <f>_xlfn.IFNA(VLOOKUP(E1240,الاوردرات!$B$1:$C$600,2,0),"")</f>
        <v/>
      </c>
      <c r="L1240" s="63"/>
      <c r="N1240" s="22" t="str">
        <f t="shared" si="39"/>
        <v/>
      </c>
      <c r="O1240" s="23" t="str">
        <f>_xlfn.IFNA((VLOOKUP(F1240,help!$C$2:$F$12,4,0))*(N1240*24),"")</f>
        <v/>
      </c>
      <c r="AP1240" s="18">
        <f t="shared" si="40"/>
        <v>0</v>
      </c>
    </row>
    <row r="1241" spans="2:42" ht="33" x14ac:dyDescent="0.2">
      <c r="B1241" s="14">
        <f>COUNTIFS($E$3:E1241,تقرير!$E$4)</f>
        <v>15</v>
      </c>
      <c r="C1241" s="48"/>
      <c r="D1241" s="49"/>
      <c r="E1241" s="48"/>
      <c r="F1241" s="50"/>
      <c r="G1241" s="51"/>
      <c r="H1241" s="51"/>
      <c r="I1241" s="52"/>
      <c r="J1241" s="52"/>
      <c r="K1241" s="27" t="str">
        <f>_xlfn.IFNA(VLOOKUP(E1241,الاوردرات!$B$1:$C$600,2,0),"")</f>
        <v/>
      </c>
      <c r="L1241" s="63"/>
      <c r="N1241" s="22" t="str">
        <f t="shared" si="39"/>
        <v/>
      </c>
      <c r="O1241" s="23" t="str">
        <f>_xlfn.IFNA((VLOOKUP(F1241,help!$C$2:$F$12,4,0))*(N1241*24),"")</f>
        <v/>
      </c>
      <c r="AP1241" s="18">
        <f t="shared" si="40"/>
        <v>0</v>
      </c>
    </row>
    <row r="1242" spans="2:42" ht="33" x14ac:dyDescent="0.2">
      <c r="B1242" s="14">
        <f>COUNTIFS($E$3:E1242,تقرير!$E$4)</f>
        <v>15</v>
      </c>
      <c r="C1242" s="48"/>
      <c r="D1242" s="49"/>
      <c r="E1242" s="48"/>
      <c r="F1242" s="50"/>
      <c r="G1242" s="51"/>
      <c r="H1242" s="51"/>
      <c r="I1242" s="52"/>
      <c r="J1242" s="52"/>
      <c r="K1242" s="27" t="str">
        <f>_xlfn.IFNA(VLOOKUP(E1242,الاوردرات!$B$1:$C$600,2,0),"")</f>
        <v/>
      </c>
      <c r="L1242" s="63"/>
      <c r="N1242" s="22" t="str">
        <f t="shared" si="39"/>
        <v/>
      </c>
      <c r="O1242" s="23" t="str">
        <f>_xlfn.IFNA((VLOOKUP(F1242,help!$C$2:$F$12,4,0))*(N1242*24),"")</f>
        <v/>
      </c>
      <c r="AP1242" s="18">
        <f t="shared" si="40"/>
        <v>0</v>
      </c>
    </row>
    <row r="1243" spans="2:42" ht="33" x14ac:dyDescent="0.2">
      <c r="B1243" s="14">
        <f>COUNTIFS($E$3:E1243,تقرير!$E$4)</f>
        <v>15</v>
      </c>
      <c r="C1243" s="48"/>
      <c r="D1243" s="49"/>
      <c r="E1243" s="48"/>
      <c r="F1243" s="50"/>
      <c r="G1243" s="51"/>
      <c r="H1243" s="51"/>
      <c r="I1243" s="52"/>
      <c r="J1243" s="52"/>
      <c r="K1243" s="27" t="str">
        <f>_xlfn.IFNA(VLOOKUP(E1243,الاوردرات!$B$1:$C$600,2,0),"")</f>
        <v/>
      </c>
      <c r="L1243" s="63"/>
      <c r="N1243" s="22" t="str">
        <f t="shared" si="39"/>
        <v/>
      </c>
      <c r="O1243" s="23" t="str">
        <f>_xlfn.IFNA((VLOOKUP(F1243,help!$C$2:$F$12,4,0))*(N1243*24),"")</f>
        <v/>
      </c>
      <c r="AP1243" s="18">
        <f t="shared" si="40"/>
        <v>0</v>
      </c>
    </row>
    <row r="1244" spans="2:42" ht="33" x14ac:dyDescent="0.2">
      <c r="B1244" s="14">
        <f>COUNTIFS($E$3:E1244,تقرير!$E$4)</f>
        <v>15</v>
      </c>
      <c r="C1244" s="48"/>
      <c r="D1244" s="49"/>
      <c r="E1244" s="48"/>
      <c r="F1244" s="50"/>
      <c r="G1244" s="51"/>
      <c r="H1244" s="51"/>
      <c r="I1244" s="52"/>
      <c r="J1244" s="52"/>
      <c r="K1244" s="27" t="str">
        <f>_xlfn.IFNA(VLOOKUP(E1244,الاوردرات!$B$1:$C$600,2,0),"")</f>
        <v/>
      </c>
      <c r="L1244" s="63"/>
      <c r="N1244" s="22" t="str">
        <f t="shared" si="39"/>
        <v/>
      </c>
      <c r="O1244" s="23" t="str">
        <f>_xlfn.IFNA((VLOOKUP(F1244,help!$C$2:$F$12,4,0))*(N1244*24),"")</f>
        <v/>
      </c>
      <c r="AP1244" s="18">
        <f t="shared" si="40"/>
        <v>0</v>
      </c>
    </row>
    <row r="1245" spans="2:42" ht="33" x14ac:dyDescent="0.2">
      <c r="B1245" s="14">
        <f>COUNTIFS($E$3:E1245,تقرير!$E$4)</f>
        <v>15</v>
      </c>
      <c r="C1245" s="48"/>
      <c r="D1245" s="49"/>
      <c r="E1245" s="48"/>
      <c r="F1245" s="50"/>
      <c r="G1245" s="51"/>
      <c r="H1245" s="51"/>
      <c r="I1245" s="52"/>
      <c r="J1245" s="52"/>
      <c r="K1245" s="27" t="str">
        <f>_xlfn.IFNA(VLOOKUP(E1245,الاوردرات!$B$1:$C$600,2,0),"")</f>
        <v/>
      </c>
      <c r="L1245" s="63"/>
      <c r="N1245" s="22" t="str">
        <f t="shared" si="39"/>
        <v/>
      </c>
      <c r="O1245" s="23" t="str">
        <f>_xlfn.IFNA((VLOOKUP(F1245,help!$C$2:$F$12,4,0))*(N1245*24),"")</f>
        <v/>
      </c>
      <c r="AP1245" s="18">
        <f t="shared" si="40"/>
        <v>0</v>
      </c>
    </row>
    <row r="1246" spans="2:42" ht="33" x14ac:dyDescent="0.2">
      <c r="B1246" s="14">
        <f>COUNTIFS($E$3:E1246,تقرير!$E$4)</f>
        <v>15</v>
      </c>
      <c r="C1246" s="48"/>
      <c r="D1246" s="49"/>
      <c r="E1246" s="48"/>
      <c r="F1246" s="50"/>
      <c r="G1246" s="51"/>
      <c r="H1246" s="51"/>
      <c r="I1246" s="55"/>
      <c r="J1246" s="55"/>
      <c r="K1246" s="27" t="str">
        <f>_xlfn.IFNA(VLOOKUP(E1246,الاوردرات!$B$1:$C$600,2,0),"")</f>
        <v/>
      </c>
      <c r="L1246" s="63"/>
      <c r="N1246" s="22" t="str">
        <f t="shared" si="39"/>
        <v/>
      </c>
      <c r="O1246" s="23" t="str">
        <f>_xlfn.IFNA((VLOOKUP(F1246,help!$C$2:$F$12,4,0))*(N1246*24),"")</f>
        <v/>
      </c>
      <c r="AP1246" s="18">
        <f t="shared" si="40"/>
        <v>0</v>
      </c>
    </row>
    <row r="1247" spans="2:42" ht="33" x14ac:dyDescent="0.2">
      <c r="B1247" s="14">
        <f>COUNTIFS($E$3:E1247,تقرير!$E$4)</f>
        <v>15</v>
      </c>
      <c r="C1247" s="48"/>
      <c r="D1247" s="49"/>
      <c r="E1247" s="48"/>
      <c r="F1247" s="50"/>
      <c r="G1247" s="51"/>
      <c r="H1247" s="51"/>
      <c r="I1247" s="55"/>
      <c r="J1247" s="55"/>
      <c r="K1247" s="27" t="str">
        <f>_xlfn.IFNA(VLOOKUP(E1247,الاوردرات!$B$1:$C$600,2,0),"")</f>
        <v/>
      </c>
      <c r="L1247" s="63"/>
      <c r="N1247" s="22" t="str">
        <f t="shared" si="39"/>
        <v/>
      </c>
      <c r="O1247" s="23" t="str">
        <f>_xlfn.IFNA((VLOOKUP(F1247,help!$C$2:$F$12,4,0))*(N1247*24),"")</f>
        <v/>
      </c>
      <c r="AP1247" s="18">
        <f t="shared" si="40"/>
        <v>0</v>
      </c>
    </row>
    <row r="1248" spans="2:42" ht="33" x14ac:dyDescent="0.2">
      <c r="B1248" s="14">
        <f>COUNTIFS($E$3:E1248,تقرير!$E$4)</f>
        <v>15</v>
      </c>
      <c r="C1248" s="48"/>
      <c r="D1248" s="49"/>
      <c r="E1248" s="48"/>
      <c r="F1248" s="50"/>
      <c r="G1248" s="51"/>
      <c r="H1248" s="51"/>
      <c r="I1248" s="55"/>
      <c r="J1248" s="55"/>
      <c r="K1248" s="27" t="str">
        <f>_xlfn.IFNA(VLOOKUP(E1248,الاوردرات!$B$1:$C$600,2,0),"")</f>
        <v/>
      </c>
      <c r="L1248" s="63"/>
      <c r="N1248" s="22" t="str">
        <f t="shared" si="39"/>
        <v/>
      </c>
      <c r="O1248" s="23" t="str">
        <f>_xlfn.IFNA((VLOOKUP(F1248,help!$C$2:$F$12,4,0))*(N1248*24),"")</f>
        <v/>
      </c>
      <c r="AP1248" s="18">
        <f t="shared" si="40"/>
        <v>0</v>
      </c>
    </row>
    <row r="1249" spans="2:42" ht="33" x14ac:dyDescent="0.2">
      <c r="B1249" s="14">
        <f>COUNTIFS($E$3:E1249,تقرير!$E$4)</f>
        <v>15</v>
      </c>
      <c r="C1249" s="48"/>
      <c r="D1249" s="49"/>
      <c r="E1249" s="48"/>
      <c r="F1249" s="50"/>
      <c r="G1249" s="51"/>
      <c r="H1249" s="51"/>
      <c r="I1249" s="55"/>
      <c r="J1249" s="55"/>
      <c r="K1249" s="27" t="str">
        <f>_xlfn.IFNA(VLOOKUP(E1249,الاوردرات!$B$1:$C$600,2,0),"")</f>
        <v/>
      </c>
      <c r="L1249" s="63"/>
      <c r="N1249" s="22" t="str">
        <f t="shared" si="39"/>
        <v/>
      </c>
      <c r="O1249" s="23" t="str">
        <f>_xlfn.IFNA((VLOOKUP(F1249,help!$C$2:$F$12,4,0))*(N1249*24),"")</f>
        <v/>
      </c>
      <c r="AP1249" s="18">
        <f t="shared" si="40"/>
        <v>0</v>
      </c>
    </row>
    <row r="1250" spans="2:42" ht="33" x14ac:dyDescent="0.2">
      <c r="B1250" s="14">
        <f>COUNTIFS($E$3:E1250,تقرير!$E$4)</f>
        <v>15</v>
      </c>
      <c r="C1250" s="48"/>
      <c r="D1250" s="49"/>
      <c r="E1250" s="48"/>
      <c r="F1250" s="50"/>
      <c r="G1250" s="51"/>
      <c r="H1250" s="51"/>
      <c r="I1250" s="55"/>
      <c r="J1250" s="55"/>
      <c r="K1250" s="27" t="str">
        <f>_xlfn.IFNA(VLOOKUP(E1250,الاوردرات!$B$1:$C$600,2,0),"")</f>
        <v/>
      </c>
      <c r="L1250" s="63"/>
      <c r="N1250" s="22" t="str">
        <f t="shared" si="39"/>
        <v/>
      </c>
      <c r="O1250" s="23" t="str">
        <f>_xlfn.IFNA((VLOOKUP(F1250,help!$C$2:$F$12,4,0))*(N1250*24),"")</f>
        <v/>
      </c>
      <c r="AP1250" s="18">
        <f t="shared" si="40"/>
        <v>0</v>
      </c>
    </row>
    <row r="1251" spans="2:42" ht="33" x14ac:dyDescent="0.2">
      <c r="B1251" s="14">
        <f>COUNTIFS($E$3:E1251,تقرير!$E$4)</f>
        <v>15</v>
      </c>
      <c r="C1251" s="48"/>
      <c r="D1251" s="49"/>
      <c r="E1251" s="48"/>
      <c r="F1251" s="50"/>
      <c r="G1251" s="51"/>
      <c r="H1251" s="51"/>
      <c r="I1251" s="55"/>
      <c r="J1251" s="55"/>
      <c r="K1251" s="27" t="str">
        <f>_xlfn.IFNA(VLOOKUP(E1251,الاوردرات!$B$1:$C$600,2,0),"")</f>
        <v/>
      </c>
      <c r="L1251" s="63"/>
      <c r="N1251" s="22" t="str">
        <f t="shared" si="39"/>
        <v/>
      </c>
      <c r="O1251" s="23" t="str">
        <f>_xlfn.IFNA((VLOOKUP(F1251,help!$C$2:$F$12,4,0))*(N1251*24),"")</f>
        <v/>
      </c>
      <c r="AP1251" s="18">
        <f t="shared" si="40"/>
        <v>0</v>
      </c>
    </row>
    <row r="1252" spans="2:42" ht="33" x14ac:dyDescent="0.2">
      <c r="B1252" s="14">
        <f>COUNTIFS($E$3:E1252,تقرير!$E$4)</f>
        <v>15</v>
      </c>
      <c r="C1252" s="48"/>
      <c r="D1252" s="49"/>
      <c r="E1252" s="48"/>
      <c r="F1252" s="50"/>
      <c r="G1252" s="51"/>
      <c r="H1252" s="51"/>
      <c r="I1252" s="55"/>
      <c r="J1252" s="55"/>
      <c r="K1252" s="27" t="str">
        <f>_xlfn.IFNA(VLOOKUP(E1252,الاوردرات!$B$1:$C$600,2,0),"")</f>
        <v/>
      </c>
      <c r="L1252" s="63"/>
      <c r="N1252" s="22" t="str">
        <f t="shared" si="39"/>
        <v/>
      </c>
      <c r="O1252" s="23" t="str">
        <f>_xlfn.IFNA((VLOOKUP(F1252,help!$C$2:$F$12,4,0))*(N1252*24),"")</f>
        <v/>
      </c>
      <c r="AP1252" s="18">
        <f t="shared" si="40"/>
        <v>0</v>
      </c>
    </row>
    <row r="1253" spans="2:42" ht="33" x14ac:dyDescent="0.2">
      <c r="B1253" s="14">
        <f>COUNTIFS($E$3:E1253,تقرير!$E$4)</f>
        <v>15</v>
      </c>
      <c r="C1253" s="48"/>
      <c r="D1253" s="49"/>
      <c r="E1253" s="48"/>
      <c r="F1253" s="50"/>
      <c r="G1253" s="51"/>
      <c r="H1253" s="51"/>
      <c r="I1253" s="55"/>
      <c r="J1253" s="55"/>
      <c r="K1253" s="27" t="str">
        <f>_xlfn.IFNA(VLOOKUP(E1253,الاوردرات!$B$1:$C$600,2,0),"")</f>
        <v/>
      </c>
      <c r="L1253" s="63"/>
      <c r="N1253" s="22" t="str">
        <f t="shared" si="39"/>
        <v/>
      </c>
      <c r="O1253" s="23" t="str">
        <f>_xlfn.IFNA((VLOOKUP(F1253,help!$C$2:$F$12,4,0))*(N1253*24),"")</f>
        <v/>
      </c>
      <c r="AP1253" s="18">
        <f t="shared" si="40"/>
        <v>0</v>
      </c>
    </row>
    <row r="1254" spans="2:42" ht="33" x14ac:dyDescent="0.2">
      <c r="B1254" s="14">
        <f>COUNTIFS($E$3:E1254,تقرير!$E$4)</f>
        <v>15</v>
      </c>
      <c r="C1254" s="48"/>
      <c r="D1254" s="49"/>
      <c r="E1254" s="48"/>
      <c r="F1254" s="50"/>
      <c r="G1254" s="51"/>
      <c r="H1254" s="51"/>
      <c r="I1254" s="55"/>
      <c r="J1254" s="55"/>
      <c r="K1254" s="27" t="str">
        <f>_xlfn.IFNA(VLOOKUP(E1254,الاوردرات!$B$1:$C$600,2,0),"")</f>
        <v/>
      </c>
      <c r="L1254" s="63"/>
      <c r="N1254" s="22" t="str">
        <f t="shared" si="39"/>
        <v/>
      </c>
      <c r="O1254" s="23" t="str">
        <f>_xlfn.IFNA((VLOOKUP(F1254,help!$C$2:$F$12,4,0))*(N1254*24),"")</f>
        <v/>
      </c>
      <c r="AP1254" s="18">
        <f t="shared" si="40"/>
        <v>0</v>
      </c>
    </row>
    <row r="1255" spans="2:42" ht="33" x14ac:dyDescent="0.2">
      <c r="B1255" s="14">
        <f>COUNTIFS($E$3:E1255,تقرير!$E$4)</f>
        <v>15</v>
      </c>
      <c r="C1255" s="48"/>
      <c r="D1255" s="49"/>
      <c r="E1255" s="48"/>
      <c r="F1255" s="50"/>
      <c r="G1255" s="51"/>
      <c r="H1255" s="51"/>
      <c r="I1255" s="55"/>
      <c r="J1255" s="55"/>
      <c r="K1255" s="27" t="str">
        <f>_xlfn.IFNA(VLOOKUP(E1255,الاوردرات!$B$1:$C$600,2,0),"")</f>
        <v/>
      </c>
      <c r="L1255" s="63"/>
      <c r="N1255" s="22" t="str">
        <f t="shared" si="39"/>
        <v/>
      </c>
      <c r="O1255" s="23" t="str">
        <f>_xlfn.IFNA((VLOOKUP(F1255,help!$C$2:$F$12,4,0))*(N1255*24),"")</f>
        <v/>
      </c>
      <c r="AP1255" s="18">
        <f t="shared" si="40"/>
        <v>0</v>
      </c>
    </row>
    <row r="1256" spans="2:42" ht="33" x14ac:dyDescent="0.2">
      <c r="B1256" s="14">
        <f>COUNTIFS($E$3:E1256,تقرير!$E$4)</f>
        <v>15</v>
      </c>
      <c r="C1256" s="48"/>
      <c r="D1256" s="49"/>
      <c r="E1256" s="48"/>
      <c r="F1256" s="50"/>
      <c r="G1256" s="51"/>
      <c r="H1256" s="51"/>
      <c r="I1256" s="55"/>
      <c r="J1256" s="55"/>
      <c r="K1256" s="27" t="str">
        <f>_xlfn.IFNA(VLOOKUP(E1256,الاوردرات!$B$1:$C$600,2,0),"")</f>
        <v/>
      </c>
      <c r="L1256" s="63"/>
      <c r="N1256" s="22" t="str">
        <f t="shared" si="39"/>
        <v/>
      </c>
      <c r="O1256" s="23" t="str">
        <f>_xlfn.IFNA((VLOOKUP(F1256,help!$C$2:$F$12,4,0))*(N1256*24),"")</f>
        <v/>
      </c>
      <c r="AP1256" s="18">
        <f t="shared" si="40"/>
        <v>0</v>
      </c>
    </row>
    <row r="1257" spans="2:42" ht="33" x14ac:dyDescent="0.2">
      <c r="B1257" s="14">
        <f>COUNTIFS($E$3:E1257,تقرير!$E$4)</f>
        <v>15</v>
      </c>
      <c r="C1257" s="48"/>
      <c r="D1257" s="49"/>
      <c r="E1257" s="48"/>
      <c r="F1257" s="50"/>
      <c r="G1257" s="51"/>
      <c r="H1257" s="51"/>
      <c r="I1257" s="55"/>
      <c r="J1257" s="55"/>
      <c r="K1257" s="27" t="str">
        <f>_xlfn.IFNA(VLOOKUP(E1257,الاوردرات!$B$1:$C$600,2,0),"")</f>
        <v/>
      </c>
      <c r="L1257" s="63"/>
      <c r="N1257" s="22" t="str">
        <f t="shared" si="39"/>
        <v/>
      </c>
      <c r="O1257" s="23" t="str">
        <f>_xlfn.IFNA((VLOOKUP(F1257,help!$C$2:$F$12,4,0))*(N1257*24),"")</f>
        <v/>
      </c>
      <c r="AP1257" s="18">
        <f t="shared" si="40"/>
        <v>0</v>
      </c>
    </row>
    <row r="1258" spans="2:42" ht="33" x14ac:dyDescent="0.2">
      <c r="B1258" s="14">
        <f>COUNTIFS($E$3:E1258,تقرير!$E$4)</f>
        <v>15</v>
      </c>
      <c r="C1258" s="48"/>
      <c r="D1258" s="49"/>
      <c r="E1258" s="48"/>
      <c r="F1258" s="50"/>
      <c r="G1258" s="51"/>
      <c r="H1258" s="51"/>
      <c r="I1258" s="55"/>
      <c r="J1258" s="55"/>
      <c r="K1258" s="27" t="str">
        <f>_xlfn.IFNA(VLOOKUP(E1258,الاوردرات!$B$1:$C$600,2,0),"")</f>
        <v/>
      </c>
      <c r="L1258" s="63"/>
      <c r="N1258" s="22" t="str">
        <f t="shared" si="39"/>
        <v/>
      </c>
      <c r="O1258" s="23" t="str">
        <f>_xlfn.IFNA((VLOOKUP(F1258,help!$C$2:$F$12,4,0))*(N1258*24),"")</f>
        <v/>
      </c>
      <c r="AP1258" s="18">
        <f t="shared" si="40"/>
        <v>0</v>
      </c>
    </row>
    <row r="1259" spans="2:42" ht="33" x14ac:dyDescent="0.2">
      <c r="B1259" s="14">
        <f>COUNTIFS($E$3:E1259,تقرير!$E$4)</f>
        <v>15</v>
      </c>
      <c r="C1259" s="48"/>
      <c r="D1259" s="49"/>
      <c r="E1259" s="48"/>
      <c r="F1259" s="50"/>
      <c r="G1259" s="51"/>
      <c r="H1259" s="51"/>
      <c r="I1259" s="55"/>
      <c r="J1259" s="55"/>
      <c r="K1259" s="27" t="str">
        <f>_xlfn.IFNA(VLOOKUP(E1259,الاوردرات!$B$1:$C$600,2,0),"")</f>
        <v/>
      </c>
      <c r="L1259" s="63"/>
      <c r="N1259" s="22" t="str">
        <f t="shared" si="39"/>
        <v/>
      </c>
      <c r="O1259" s="23" t="str">
        <f>_xlfn.IFNA((VLOOKUP(F1259,help!$C$2:$F$12,4,0))*(N1259*24),"")</f>
        <v/>
      </c>
      <c r="AP1259" s="18">
        <f t="shared" si="40"/>
        <v>0</v>
      </c>
    </row>
    <row r="1260" spans="2:42" ht="33" x14ac:dyDescent="0.2">
      <c r="B1260" s="14">
        <f>COUNTIFS($E$3:E1260,تقرير!$E$4)</f>
        <v>15</v>
      </c>
      <c r="C1260" s="48"/>
      <c r="D1260" s="49"/>
      <c r="E1260" s="48"/>
      <c r="F1260" s="50"/>
      <c r="G1260" s="51"/>
      <c r="H1260" s="51"/>
      <c r="I1260" s="55"/>
      <c r="J1260" s="55"/>
      <c r="K1260" s="27" t="str">
        <f>_xlfn.IFNA(VLOOKUP(E1260,الاوردرات!$B$1:$C$600,2,0),"")</f>
        <v/>
      </c>
      <c r="L1260" s="63"/>
      <c r="N1260" s="22" t="str">
        <f t="shared" si="39"/>
        <v/>
      </c>
      <c r="O1260" s="23" t="str">
        <f>_xlfn.IFNA((VLOOKUP(F1260,help!$C$2:$F$12,4,0))*(N1260*24),"")</f>
        <v/>
      </c>
      <c r="AP1260" s="18">
        <f t="shared" si="40"/>
        <v>0</v>
      </c>
    </row>
    <row r="1261" spans="2:42" ht="33" x14ac:dyDescent="0.2">
      <c r="B1261" s="14">
        <f>COUNTIFS($E$3:E1261,تقرير!$E$4)</f>
        <v>15</v>
      </c>
      <c r="C1261" s="48"/>
      <c r="D1261" s="49"/>
      <c r="E1261" s="48"/>
      <c r="F1261" s="50"/>
      <c r="G1261" s="51"/>
      <c r="H1261" s="51"/>
      <c r="I1261" s="55"/>
      <c r="J1261" s="55"/>
      <c r="K1261" s="27" t="str">
        <f>_xlfn.IFNA(VLOOKUP(E1261,الاوردرات!$B$1:$C$600,2,0),"")</f>
        <v/>
      </c>
      <c r="L1261" s="63"/>
      <c r="N1261" s="22" t="str">
        <f t="shared" si="39"/>
        <v/>
      </c>
      <c r="O1261" s="23" t="str">
        <f>_xlfn.IFNA((VLOOKUP(F1261,help!$C$2:$F$12,4,0))*(N1261*24),"")</f>
        <v/>
      </c>
      <c r="AP1261" s="18">
        <f t="shared" si="40"/>
        <v>0</v>
      </c>
    </row>
    <row r="1262" spans="2:42" ht="33" x14ac:dyDescent="0.2">
      <c r="B1262" s="14">
        <f>COUNTIFS($E$3:E1262,تقرير!$E$4)</f>
        <v>15</v>
      </c>
      <c r="C1262" s="48"/>
      <c r="D1262" s="49"/>
      <c r="E1262" s="48"/>
      <c r="F1262" s="50"/>
      <c r="G1262" s="51"/>
      <c r="H1262" s="51"/>
      <c r="I1262" s="55"/>
      <c r="J1262" s="55"/>
      <c r="K1262" s="27" t="str">
        <f>_xlfn.IFNA(VLOOKUP(E1262,الاوردرات!$B$1:$C$600,2,0),"")</f>
        <v/>
      </c>
      <c r="L1262" s="63"/>
      <c r="N1262" s="22" t="str">
        <f t="shared" si="39"/>
        <v/>
      </c>
      <c r="O1262" s="23" t="str">
        <f>_xlfn.IFNA((VLOOKUP(F1262,help!$C$2:$F$12,4,0))*(N1262*24),"")</f>
        <v/>
      </c>
      <c r="AP1262" s="18">
        <f t="shared" si="40"/>
        <v>0</v>
      </c>
    </row>
    <row r="1263" spans="2:42" ht="33" x14ac:dyDescent="0.2">
      <c r="B1263" s="14">
        <f>COUNTIFS($E$3:E1263,تقرير!$E$4)</f>
        <v>15</v>
      </c>
      <c r="C1263" s="48"/>
      <c r="D1263" s="49"/>
      <c r="E1263" s="48"/>
      <c r="F1263" s="50"/>
      <c r="G1263" s="51"/>
      <c r="H1263" s="51"/>
      <c r="I1263" s="55"/>
      <c r="J1263" s="55"/>
      <c r="K1263" s="27" t="str">
        <f>_xlfn.IFNA(VLOOKUP(E1263,الاوردرات!$B$1:$C$600,2,0),"")</f>
        <v/>
      </c>
      <c r="L1263" s="63"/>
      <c r="N1263" s="22" t="str">
        <f t="shared" si="39"/>
        <v/>
      </c>
      <c r="O1263" s="23" t="str">
        <f>_xlfn.IFNA((VLOOKUP(F1263,help!$C$2:$F$12,4,0))*(N1263*24),"")</f>
        <v/>
      </c>
      <c r="AP1263" s="18">
        <f t="shared" si="40"/>
        <v>0</v>
      </c>
    </row>
    <row r="1264" spans="2:42" ht="33" x14ac:dyDescent="0.2">
      <c r="B1264" s="14">
        <f>COUNTIFS($E$3:E1264,تقرير!$E$4)</f>
        <v>15</v>
      </c>
      <c r="C1264" s="48"/>
      <c r="D1264" s="49"/>
      <c r="E1264" s="48"/>
      <c r="F1264" s="50"/>
      <c r="G1264" s="51"/>
      <c r="H1264" s="51"/>
      <c r="I1264" s="55"/>
      <c r="J1264" s="55"/>
      <c r="K1264" s="27" t="str">
        <f>_xlfn.IFNA(VLOOKUP(E1264,الاوردرات!$B$1:$C$600,2,0),"")</f>
        <v/>
      </c>
      <c r="L1264" s="63"/>
      <c r="N1264" s="22" t="str">
        <f t="shared" si="39"/>
        <v/>
      </c>
      <c r="O1264" s="23" t="str">
        <f>_xlfn.IFNA((VLOOKUP(F1264,help!$C$2:$F$12,4,0))*(N1264*24),"")</f>
        <v/>
      </c>
      <c r="AP1264" s="18">
        <f t="shared" si="40"/>
        <v>0</v>
      </c>
    </row>
    <row r="1265" spans="2:42" ht="33" x14ac:dyDescent="0.2">
      <c r="B1265" s="14">
        <f>COUNTIFS($E$3:E1265,تقرير!$E$4)</f>
        <v>15</v>
      </c>
      <c r="C1265" s="48"/>
      <c r="D1265" s="49"/>
      <c r="E1265" s="48"/>
      <c r="F1265" s="50"/>
      <c r="G1265" s="51"/>
      <c r="H1265" s="51"/>
      <c r="I1265" s="55"/>
      <c r="J1265" s="55"/>
      <c r="K1265" s="27" t="str">
        <f>_xlfn.IFNA(VLOOKUP(E1265,الاوردرات!$B$1:$C$600,2,0),"")</f>
        <v/>
      </c>
      <c r="L1265" s="63"/>
      <c r="N1265" s="22" t="str">
        <f t="shared" si="39"/>
        <v/>
      </c>
      <c r="O1265" s="23" t="str">
        <f>_xlfn.IFNA((VLOOKUP(F1265,help!$C$2:$F$12,4,0))*(N1265*24),"")</f>
        <v/>
      </c>
      <c r="AP1265" s="18">
        <f t="shared" si="40"/>
        <v>0</v>
      </c>
    </row>
    <row r="1266" spans="2:42" ht="33" x14ac:dyDescent="0.2">
      <c r="B1266" s="14">
        <f>COUNTIFS($E$3:E1266,تقرير!$E$4)</f>
        <v>15</v>
      </c>
      <c r="C1266" s="48"/>
      <c r="D1266" s="49"/>
      <c r="E1266" s="48"/>
      <c r="F1266" s="50"/>
      <c r="G1266" s="51"/>
      <c r="H1266" s="51"/>
      <c r="I1266" s="55"/>
      <c r="J1266" s="55"/>
      <c r="K1266" s="27" t="str">
        <f>_xlfn.IFNA(VLOOKUP(E1266,الاوردرات!$B$1:$C$600,2,0),"")</f>
        <v/>
      </c>
      <c r="L1266" s="63"/>
      <c r="N1266" s="22" t="str">
        <f t="shared" si="39"/>
        <v/>
      </c>
      <c r="O1266" s="23" t="str">
        <f>_xlfn.IFNA((VLOOKUP(F1266,help!$C$2:$F$12,4,0))*(N1266*24),"")</f>
        <v/>
      </c>
      <c r="AP1266" s="18">
        <f t="shared" si="40"/>
        <v>0</v>
      </c>
    </row>
    <row r="1267" spans="2:42" ht="33" x14ac:dyDescent="0.2">
      <c r="B1267" s="14">
        <f>COUNTIFS($E$3:E1267,تقرير!$E$4)</f>
        <v>15</v>
      </c>
      <c r="C1267" s="48"/>
      <c r="D1267" s="49"/>
      <c r="E1267" s="48"/>
      <c r="F1267" s="50"/>
      <c r="G1267" s="51"/>
      <c r="H1267" s="51"/>
      <c r="I1267" s="55"/>
      <c r="J1267" s="55"/>
      <c r="K1267" s="27" t="str">
        <f>_xlfn.IFNA(VLOOKUP(E1267,الاوردرات!$B$1:$C$600,2,0),"")</f>
        <v/>
      </c>
      <c r="L1267" s="63"/>
      <c r="N1267" s="22" t="str">
        <f t="shared" si="39"/>
        <v/>
      </c>
      <c r="O1267" s="23" t="str">
        <f>_xlfn.IFNA((VLOOKUP(F1267,help!$C$2:$F$12,4,0))*(N1267*24),"")</f>
        <v/>
      </c>
      <c r="AP1267" s="18">
        <f t="shared" si="40"/>
        <v>0</v>
      </c>
    </row>
    <row r="1268" spans="2:42" ht="33" x14ac:dyDescent="0.2">
      <c r="B1268" s="14">
        <f>COUNTIFS($E$3:E1268,تقرير!$E$4)</f>
        <v>15</v>
      </c>
      <c r="C1268" s="48"/>
      <c r="D1268" s="49"/>
      <c r="E1268" s="48"/>
      <c r="F1268" s="50"/>
      <c r="G1268" s="51"/>
      <c r="H1268" s="51"/>
      <c r="I1268" s="55"/>
      <c r="J1268" s="55"/>
      <c r="K1268" s="27" t="str">
        <f>_xlfn.IFNA(VLOOKUP(E1268,الاوردرات!$B$1:$C$600,2,0),"")</f>
        <v/>
      </c>
      <c r="L1268" s="63"/>
      <c r="N1268" s="22" t="str">
        <f t="shared" si="39"/>
        <v/>
      </c>
      <c r="O1268" s="23" t="str">
        <f>_xlfn.IFNA((VLOOKUP(F1268,help!$C$2:$F$12,4,0))*(N1268*24),"")</f>
        <v/>
      </c>
      <c r="AP1268" s="18">
        <f t="shared" si="40"/>
        <v>0</v>
      </c>
    </row>
    <row r="1269" spans="2:42" ht="33" x14ac:dyDescent="0.2">
      <c r="B1269" s="14">
        <f>COUNTIFS($E$3:E1269,تقرير!$E$4)</f>
        <v>15</v>
      </c>
      <c r="C1269" s="48"/>
      <c r="D1269" s="49"/>
      <c r="E1269" s="48"/>
      <c r="F1269" s="50"/>
      <c r="G1269" s="51"/>
      <c r="H1269" s="51"/>
      <c r="I1269" s="55"/>
      <c r="J1269" s="55"/>
      <c r="K1269" s="27" t="str">
        <f>_xlfn.IFNA(VLOOKUP(E1269,الاوردرات!$B$1:$C$600,2,0),"")</f>
        <v/>
      </c>
      <c r="L1269" s="63"/>
      <c r="N1269" s="22" t="str">
        <f t="shared" si="39"/>
        <v/>
      </c>
      <c r="O1269" s="23" t="str">
        <f>_xlfn.IFNA((VLOOKUP(F1269,help!$C$2:$F$12,4,0))*(N1269*24),"")</f>
        <v/>
      </c>
      <c r="AP1269" s="18">
        <f t="shared" si="40"/>
        <v>0</v>
      </c>
    </row>
    <row r="1270" spans="2:42" ht="33" x14ac:dyDescent="0.2">
      <c r="B1270" s="14">
        <f>COUNTIFS($E$3:E1270,تقرير!$E$4)</f>
        <v>15</v>
      </c>
      <c r="C1270" s="48"/>
      <c r="D1270" s="49"/>
      <c r="E1270" s="48"/>
      <c r="F1270" s="50"/>
      <c r="G1270" s="51"/>
      <c r="H1270" s="51"/>
      <c r="I1270" s="55"/>
      <c r="J1270" s="55"/>
      <c r="K1270" s="27" t="str">
        <f>_xlfn.IFNA(VLOOKUP(E1270,الاوردرات!$B$1:$C$600,2,0),"")</f>
        <v/>
      </c>
      <c r="L1270" s="63"/>
      <c r="N1270" s="22" t="str">
        <f t="shared" si="39"/>
        <v/>
      </c>
      <c r="O1270" s="23" t="str">
        <f>_xlfn.IFNA((VLOOKUP(F1270,help!$C$2:$F$12,4,0))*(N1270*24),"")</f>
        <v/>
      </c>
      <c r="AP1270" s="18">
        <f t="shared" si="40"/>
        <v>0</v>
      </c>
    </row>
    <row r="1271" spans="2:42" ht="33" x14ac:dyDescent="0.2">
      <c r="B1271" s="14">
        <f>COUNTIFS($E$3:E1271,تقرير!$E$4)</f>
        <v>15</v>
      </c>
      <c r="C1271" s="48"/>
      <c r="D1271" s="49"/>
      <c r="E1271" s="48"/>
      <c r="F1271" s="50"/>
      <c r="G1271" s="51"/>
      <c r="H1271" s="51"/>
      <c r="I1271" s="52"/>
      <c r="J1271" s="52"/>
      <c r="K1271" s="27" t="str">
        <f>_xlfn.IFNA(VLOOKUP(E1271,الاوردرات!$B$1:$C$600,2,0),"")</f>
        <v/>
      </c>
      <c r="L1271" s="63"/>
      <c r="N1271" s="22" t="str">
        <f t="shared" ref="N1271:N1334" si="41">IF(I1271&lt;&gt;"",J1271-I1271,"")</f>
        <v/>
      </c>
      <c r="O1271" s="23" t="str">
        <f>_xlfn.IFNA((VLOOKUP(F1271,help!$C$2:$F$12,4,0))*(N1271*24),"")</f>
        <v/>
      </c>
      <c r="AP1271" s="18">
        <f t="shared" si="40"/>
        <v>0</v>
      </c>
    </row>
    <row r="1272" spans="2:42" ht="33" x14ac:dyDescent="0.2">
      <c r="B1272" s="14">
        <f>COUNTIFS($E$3:E1272,تقرير!$E$4)</f>
        <v>15</v>
      </c>
      <c r="C1272" s="48"/>
      <c r="D1272" s="49"/>
      <c r="E1272" s="48"/>
      <c r="F1272" s="50"/>
      <c r="G1272" s="51"/>
      <c r="H1272" s="51"/>
      <c r="I1272" s="52"/>
      <c r="J1272" s="52"/>
      <c r="K1272" s="27" t="str">
        <f>_xlfn.IFNA(VLOOKUP(E1272,الاوردرات!$B$1:$C$600,2,0),"")</f>
        <v/>
      </c>
      <c r="L1272" s="63"/>
      <c r="N1272" s="22" t="str">
        <f t="shared" si="41"/>
        <v/>
      </c>
      <c r="O1272" s="23" t="str">
        <f>_xlfn.IFNA((VLOOKUP(F1272,help!$C$2:$F$12,4,0))*(N1272*24),"")</f>
        <v/>
      </c>
      <c r="AP1272" s="18">
        <f t="shared" si="40"/>
        <v>0</v>
      </c>
    </row>
    <row r="1273" spans="2:42" ht="33" x14ac:dyDescent="0.2">
      <c r="B1273" s="14">
        <f>COUNTIFS($E$3:E1273,تقرير!$E$4)</f>
        <v>15</v>
      </c>
      <c r="C1273" s="48"/>
      <c r="D1273" s="49"/>
      <c r="E1273" s="48"/>
      <c r="F1273" s="50"/>
      <c r="G1273" s="51"/>
      <c r="H1273" s="51"/>
      <c r="I1273" s="52"/>
      <c r="J1273" s="52"/>
      <c r="K1273" s="27" t="str">
        <f>_xlfn.IFNA(VLOOKUP(E1273,الاوردرات!$B$1:$C$600,2,0),"")</f>
        <v/>
      </c>
      <c r="L1273" s="63"/>
      <c r="N1273" s="22" t="str">
        <f t="shared" si="41"/>
        <v/>
      </c>
      <c r="O1273" s="23" t="str">
        <f>_xlfn.IFNA((VLOOKUP(F1273,help!$C$2:$F$12,4,0))*(N1273*24),"")</f>
        <v/>
      </c>
      <c r="AP1273" s="18">
        <f t="shared" si="40"/>
        <v>0</v>
      </c>
    </row>
    <row r="1274" spans="2:42" ht="33" x14ac:dyDescent="0.2">
      <c r="B1274" s="14">
        <f>COUNTIFS($E$3:E1274,تقرير!$E$4)</f>
        <v>15</v>
      </c>
      <c r="C1274" s="48"/>
      <c r="D1274" s="49"/>
      <c r="E1274" s="48"/>
      <c r="F1274" s="50"/>
      <c r="G1274" s="51"/>
      <c r="H1274" s="51"/>
      <c r="I1274" s="52"/>
      <c r="J1274" s="52"/>
      <c r="K1274" s="27" t="str">
        <f>_xlfn.IFNA(VLOOKUP(E1274,الاوردرات!$B$1:$C$600,2,0),"")</f>
        <v/>
      </c>
      <c r="L1274" s="63"/>
      <c r="N1274" s="22" t="str">
        <f t="shared" si="41"/>
        <v/>
      </c>
      <c r="O1274" s="23" t="str">
        <f>_xlfn.IFNA((VLOOKUP(F1274,help!$C$2:$F$12,4,0))*(N1274*24),"")</f>
        <v/>
      </c>
      <c r="AP1274" s="18">
        <f t="shared" si="40"/>
        <v>0</v>
      </c>
    </row>
    <row r="1275" spans="2:42" ht="33" x14ac:dyDescent="0.2">
      <c r="B1275" s="14">
        <f>COUNTIFS($E$3:E1275,تقرير!$E$4)</f>
        <v>15</v>
      </c>
      <c r="C1275" s="48"/>
      <c r="D1275" s="49"/>
      <c r="E1275" s="48"/>
      <c r="F1275" s="50"/>
      <c r="G1275" s="51"/>
      <c r="H1275" s="51"/>
      <c r="I1275" s="52"/>
      <c r="J1275" s="52"/>
      <c r="K1275" s="27" t="str">
        <f>_xlfn.IFNA(VLOOKUP(E1275,الاوردرات!$B$1:$C$600,2,0),"")</f>
        <v/>
      </c>
      <c r="L1275" s="63"/>
      <c r="N1275" s="22" t="str">
        <f t="shared" si="41"/>
        <v/>
      </c>
      <c r="O1275" s="23" t="str">
        <f>_xlfn.IFNA((VLOOKUP(F1275,help!$C$2:$F$12,4,0))*(N1275*24),"")</f>
        <v/>
      </c>
      <c r="AP1275" s="18">
        <f t="shared" si="40"/>
        <v>0</v>
      </c>
    </row>
    <row r="1276" spans="2:42" ht="33" x14ac:dyDescent="0.2">
      <c r="B1276" s="14">
        <f>COUNTIFS($E$3:E1276,تقرير!$E$4)</f>
        <v>15</v>
      </c>
      <c r="C1276" s="48"/>
      <c r="D1276" s="49"/>
      <c r="E1276" s="48"/>
      <c r="F1276" s="50"/>
      <c r="G1276" s="51"/>
      <c r="H1276" s="51"/>
      <c r="I1276" s="52"/>
      <c r="J1276" s="52"/>
      <c r="K1276" s="27" t="str">
        <f>_xlfn.IFNA(VLOOKUP(E1276,الاوردرات!$B$1:$C$600,2,0),"")</f>
        <v/>
      </c>
      <c r="L1276" s="63"/>
      <c r="N1276" s="22" t="str">
        <f t="shared" si="41"/>
        <v/>
      </c>
      <c r="O1276" s="23" t="str">
        <f>_xlfn.IFNA((VLOOKUP(F1276,help!$C$2:$F$12,4,0))*(N1276*24),"")</f>
        <v/>
      </c>
      <c r="AP1276" s="18">
        <f t="shared" si="40"/>
        <v>0</v>
      </c>
    </row>
    <row r="1277" spans="2:42" ht="33" x14ac:dyDescent="0.2">
      <c r="B1277" s="14">
        <f>COUNTIFS($E$3:E1277,تقرير!$E$4)</f>
        <v>15</v>
      </c>
      <c r="C1277" s="48"/>
      <c r="D1277" s="49"/>
      <c r="E1277" s="48"/>
      <c r="F1277" s="50"/>
      <c r="G1277" s="51"/>
      <c r="H1277" s="51"/>
      <c r="I1277" s="52"/>
      <c r="J1277" s="52"/>
      <c r="K1277" s="27" t="str">
        <f>_xlfn.IFNA(VLOOKUP(E1277,الاوردرات!$B$1:$C$600,2,0),"")</f>
        <v/>
      </c>
      <c r="L1277" s="63"/>
      <c r="N1277" s="22" t="str">
        <f t="shared" si="41"/>
        <v/>
      </c>
      <c r="O1277" s="23" t="str">
        <f>_xlfn.IFNA((VLOOKUP(F1277,help!$C$2:$F$12,4,0))*(N1277*24),"")</f>
        <v/>
      </c>
      <c r="AP1277" s="18">
        <f t="shared" si="40"/>
        <v>0</v>
      </c>
    </row>
    <row r="1278" spans="2:42" ht="33" x14ac:dyDescent="0.2">
      <c r="B1278" s="14">
        <f>COUNTIFS($E$3:E1278,تقرير!$E$4)</f>
        <v>15</v>
      </c>
      <c r="C1278" s="48"/>
      <c r="D1278" s="49"/>
      <c r="E1278" s="48"/>
      <c r="F1278" s="50"/>
      <c r="G1278" s="51"/>
      <c r="H1278" s="51"/>
      <c r="I1278" s="52"/>
      <c r="J1278" s="52"/>
      <c r="K1278" s="27" t="str">
        <f>_xlfn.IFNA(VLOOKUP(E1278,الاوردرات!$B$1:$C$600,2,0),"")</f>
        <v/>
      </c>
      <c r="L1278" s="63"/>
      <c r="N1278" s="22" t="str">
        <f t="shared" si="41"/>
        <v/>
      </c>
      <c r="O1278" s="23" t="str">
        <f>_xlfn.IFNA((VLOOKUP(F1278,help!$C$2:$F$12,4,0))*(N1278*24),"")</f>
        <v/>
      </c>
      <c r="AP1278" s="18">
        <f t="shared" si="40"/>
        <v>0</v>
      </c>
    </row>
    <row r="1279" spans="2:42" ht="33" x14ac:dyDescent="0.2">
      <c r="B1279" s="14">
        <f>COUNTIFS($E$3:E1279,تقرير!$E$4)</f>
        <v>15</v>
      </c>
      <c r="C1279" s="48"/>
      <c r="D1279" s="49"/>
      <c r="E1279" s="48"/>
      <c r="F1279" s="50"/>
      <c r="G1279" s="51"/>
      <c r="H1279" s="51"/>
      <c r="I1279" s="52"/>
      <c r="J1279" s="52"/>
      <c r="K1279" s="27" t="str">
        <f>_xlfn.IFNA(VLOOKUP(E1279,الاوردرات!$B$1:$C$600,2,0),"")</f>
        <v/>
      </c>
      <c r="L1279" s="63"/>
      <c r="N1279" s="22" t="str">
        <f t="shared" si="41"/>
        <v/>
      </c>
      <c r="O1279" s="23" t="str">
        <f>_xlfn.IFNA((VLOOKUP(F1279,help!$C$2:$F$12,4,0))*(N1279*24),"")</f>
        <v/>
      </c>
      <c r="AP1279" s="18">
        <f t="shared" si="40"/>
        <v>0</v>
      </c>
    </row>
    <row r="1280" spans="2:42" ht="33" x14ac:dyDescent="0.2">
      <c r="B1280" s="14">
        <f>COUNTIFS($E$3:E1280,تقرير!$E$4)</f>
        <v>15</v>
      </c>
      <c r="C1280" s="48"/>
      <c r="D1280" s="49"/>
      <c r="E1280" s="48"/>
      <c r="F1280" s="50"/>
      <c r="G1280" s="51"/>
      <c r="H1280" s="51"/>
      <c r="I1280" s="52"/>
      <c r="J1280" s="52"/>
      <c r="K1280" s="27" t="str">
        <f>_xlfn.IFNA(VLOOKUP(E1280,الاوردرات!$B$1:$C$600,2,0),"")</f>
        <v/>
      </c>
      <c r="L1280" s="63"/>
      <c r="N1280" s="22" t="str">
        <f t="shared" si="41"/>
        <v/>
      </c>
      <c r="O1280" s="23" t="str">
        <f>_xlfn.IFNA((VLOOKUP(F1280,help!$C$2:$F$12,4,0))*(N1280*24),"")</f>
        <v/>
      </c>
      <c r="AP1280" s="18">
        <f t="shared" si="40"/>
        <v>0</v>
      </c>
    </row>
    <row r="1281" spans="2:42" ht="33" x14ac:dyDescent="0.2">
      <c r="B1281" s="14">
        <f>COUNTIFS($E$3:E1281,تقرير!$E$4)</f>
        <v>15</v>
      </c>
      <c r="C1281" s="48"/>
      <c r="D1281" s="49"/>
      <c r="E1281" s="48"/>
      <c r="F1281" s="50"/>
      <c r="G1281" s="51"/>
      <c r="H1281" s="51"/>
      <c r="I1281" s="52"/>
      <c r="J1281" s="52"/>
      <c r="K1281" s="27" t="str">
        <f>_xlfn.IFNA(VLOOKUP(E1281,الاوردرات!$B$1:$C$600,2,0),"")</f>
        <v/>
      </c>
      <c r="L1281" s="63"/>
      <c r="N1281" s="22" t="str">
        <f t="shared" si="41"/>
        <v/>
      </c>
      <c r="O1281" s="23" t="str">
        <f>_xlfn.IFNA((VLOOKUP(F1281,help!$C$2:$F$12,4,0))*(N1281*24),"")</f>
        <v/>
      </c>
      <c r="AP1281" s="18">
        <f t="shared" si="40"/>
        <v>0</v>
      </c>
    </row>
    <row r="1282" spans="2:42" ht="33" x14ac:dyDescent="0.2">
      <c r="B1282" s="14">
        <f>COUNTIFS($E$3:E1282,تقرير!$E$4)</f>
        <v>15</v>
      </c>
      <c r="C1282" s="48"/>
      <c r="D1282" s="49"/>
      <c r="E1282" s="48"/>
      <c r="F1282" s="50"/>
      <c r="G1282" s="51"/>
      <c r="H1282" s="51"/>
      <c r="I1282" s="52"/>
      <c r="J1282" s="52"/>
      <c r="K1282" s="27" t="str">
        <f>_xlfn.IFNA(VLOOKUP(E1282,الاوردرات!$B$1:$C$600,2,0),"")</f>
        <v/>
      </c>
      <c r="L1282" s="63"/>
      <c r="N1282" s="22" t="str">
        <f t="shared" si="41"/>
        <v/>
      </c>
      <c r="O1282" s="23" t="str">
        <f>_xlfn.IFNA((VLOOKUP(F1282,help!$C$2:$F$12,4,0))*(N1282*24),"")</f>
        <v/>
      </c>
      <c r="AP1282" s="18">
        <f t="shared" si="40"/>
        <v>0</v>
      </c>
    </row>
    <row r="1283" spans="2:42" ht="33" x14ac:dyDescent="0.2">
      <c r="B1283" s="14">
        <f>COUNTIFS($E$3:E1283,تقرير!$E$4)</f>
        <v>15</v>
      </c>
      <c r="C1283" s="48"/>
      <c r="D1283" s="49"/>
      <c r="E1283" s="48"/>
      <c r="F1283" s="50"/>
      <c r="G1283" s="51"/>
      <c r="H1283" s="51"/>
      <c r="I1283" s="52"/>
      <c r="J1283" s="52"/>
      <c r="K1283" s="27" t="str">
        <f>_xlfn.IFNA(VLOOKUP(E1283,الاوردرات!$B$1:$C$600,2,0),"")</f>
        <v/>
      </c>
      <c r="L1283" s="63"/>
      <c r="N1283" s="22" t="str">
        <f t="shared" si="41"/>
        <v/>
      </c>
      <c r="O1283" s="23" t="str">
        <f>_xlfn.IFNA((VLOOKUP(F1283,help!$C$2:$F$12,4,0))*(N1283*24),"")</f>
        <v/>
      </c>
      <c r="AP1283" s="18">
        <f t="shared" si="40"/>
        <v>0</v>
      </c>
    </row>
    <row r="1284" spans="2:42" ht="33" x14ac:dyDescent="0.2">
      <c r="B1284" s="14">
        <f>COUNTIFS($E$3:E1284,تقرير!$E$4)</f>
        <v>15</v>
      </c>
      <c r="C1284" s="48"/>
      <c r="D1284" s="49"/>
      <c r="E1284" s="48"/>
      <c r="F1284" s="50"/>
      <c r="G1284" s="51"/>
      <c r="H1284" s="51"/>
      <c r="I1284" s="52"/>
      <c r="J1284" s="52"/>
      <c r="K1284" s="27" t="str">
        <f>_xlfn.IFNA(VLOOKUP(E1284,الاوردرات!$B$1:$C$600,2,0),"")</f>
        <v/>
      </c>
      <c r="L1284" s="63"/>
      <c r="N1284" s="22" t="str">
        <f t="shared" si="41"/>
        <v/>
      </c>
      <c r="O1284" s="23" t="str">
        <f>_xlfn.IFNA((VLOOKUP(F1284,help!$C$2:$F$12,4,0))*(N1284*24),"")</f>
        <v/>
      </c>
      <c r="AP1284" s="18">
        <f t="shared" ref="AP1284:AP1347" si="42">D1284</f>
        <v>0</v>
      </c>
    </row>
    <row r="1285" spans="2:42" ht="33" x14ac:dyDescent="0.2">
      <c r="B1285" s="14">
        <f>COUNTIFS($E$3:E1285,تقرير!$E$4)</f>
        <v>15</v>
      </c>
      <c r="C1285" s="48"/>
      <c r="D1285" s="49"/>
      <c r="E1285" s="48"/>
      <c r="F1285" s="50"/>
      <c r="G1285" s="51"/>
      <c r="H1285" s="51"/>
      <c r="I1285" s="52"/>
      <c r="J1285" s="52"/>
      <c r="K1285" s="27" t="str">
        <f>_xlfn.IFNA(VLOOKUP(E1285,الاوردرات!$B$1:$C$600,2,0),"")</f>
        <v/>
      </c>
      <c r="L1285" s="63"/>
      <c r="N1285" s="22" t="str">
        <f t="shared" si="41"/>
        <v/>
      </c>
      <c r="O1285" s="23" t="str">
        <f>_xlfn.IFNA((VLOOKUP(F1285,help!$C$2:$F$12,4,0))*(N1285*24),"")</f>
        <v/>
      </c>
      <c r="AP1285" s="18">
        <f t="shared" si="42"/>
        <v>0</v>
      </c>
    </row>
    <row r="1286" spans="2:42" ht="33" x14ac:dyDescent="0.2">
      <c r="B1286" s="14">
        <f>COUNTIFS($E$3:E1286,تقرير!$E$4)</f>
        <v>15</v>
      </c>
      <c r="C1286" s="48"/>
      <c r="D1286" s="49"/>
      <c r="E1286" s="48"/>
      <c r="F1286" s="50"/>
      <c r="G1286" s="51"/>
      <c r="H1286" s="51"/>
      <c r="I1286" s="52"/>
      <c r="J1286" s="52"/>
      <c r="K1286" s="27" t="str">
        <f>_xlfn.IFNA(VLOOKUP(E1286,الاوردرات!$B$1:$C$600,2,0),"")</f>
        <v/>
      </c>
      <c r="L1286" s="63"/>
      <c r="N1286" s="22" t="str">
        <f t="shared" si="41"/>
        <v/>
      </c>
      <c r="O1286" s="23" t="str">
        <f>_xlfn.IFNA((VLOOKUP(F1286,help!$C$2:$F$12,4,0))*(N1286*24),"")</f>
        <v/>
      </c>
      <c r="AP1286" s="18">
        <f t="shared" si="42"/>
        <v>0</v>
      </c>
    </row>
    <row r="1287" spans="2:42" ht="33" x14ac:dyDescent="0.2">
      <c r="B1287" s="14">
        <f>COUNTIFS($E$3:E1287,تقرير!$E$4)</f>
        <v>15</v>
      </c>
      <c r="C1287" s="48"/>
      <c r="D1287" s="49"/>
      <c r="E1287" s="48"/>
      <c r="F1287" s="50"/>
      <c r="G1287" s="51"/>
      <c r="H1287" s="51"/>
      <c r="I1287" s="52"/>
      <c r="J1287" s="52"/>
      <c r="K1287" s="27" t="str">
        <f>_xlfn.IFNA(VLOOKUP(E1287,الاوردرات!$B$1:$C$600,2,0),"")</f>
        <v/>
      </c>
      <c r="L1287" s="63"/>
      <c r="N1287" s="22" t="str">
        <f t="shared" si="41"/>
        <v/>
      </c>
      <c r="O1287" s="23" t="str">
        <f>_xlfn.IFNA((VLOOKUP(F1287,help!$C$2:$F$12,4,0))*(N1287*24),"")</f>
        <v/>
      </c>
      <c r="AP1287" s="18">
        <f t="shared" si="42"/>
        <v>0</v>
      </c>
    </row>
    <row r="1288" spans="2:42" ht="33" x14ac:dyDescent="0.2">
      <c r="B1288" s="14">
        <f>COUNTIFS($E$3:E1288,تقرير!$E$4)</f>
        <v>15</v>
      </c>
      <c r="C1288" s="48"/>
      <c r="D1288" s="49"/>
      <c r="E1288" s="48"/>
      <c r="F1288" s="50"/>
      <c r="G1288" s="51"/>
      <c r="H1288" s="51"/>
      <c r="I1288" s="52"/>
      <c r="J1288" s="52"/>
      <c r="K1288" s="27" t="str">
        <f>_xlfn.IFNA(VLOOKUP(E1288,الاوردرات!$B$1:$C$600,2,0),"")</f>
        <v/>
      </c>
      <c r="L1288" s="63"/>
      <c r="N1288" s="22" t="str">
        <f t="shared" si="41"/>
        <v/>
      </c>
      <c r="O1288" s="23" t="str">
        <f>_xlfn.IFNA((VLOOKUP(F1288,help!$C$2:$F$12,4,0))*(N1288*24),"")</f>
        <v/>
      </c>
      <c r="AP1288" s="18">
        <f t="shared" si="42"/>
        <v>0</v>
      </c>
    </row>
    <row r="1289" spans="2:42" ht="33" x14ac:dyDescent="0.2">
      <c r="B1289" s="14">
        <f>COUNTIFS($E$3:E1289,تقرير!$E$4)</f>
        <v>15</v>
      </c>
      <c r="C1289" s="48"/>
      <c r="D1289" s="49"/>
      <c r="E1289" s="48"/>
      <c r="F1289" s="50"/>
      <c r="G1289" s="51"/>
      <c r="H1289" s="51"/>
      <c r="I1289" s="52"/>
      <c r="J1289" s="52"/>
      <c r="K1289" s="27" t="str">
        <f>_xlfn.IFNA(VLOOKUP(E1289,الاوردرات!$B$1:$C$600,2,0),"")</f>
        <v/>
      </c>
      <c r="L1289" s="63"/>
      <c r="N1289" s="22" t="str">
        <f t="shared" si="41"/>
        <v/>
      </c>
      <c r="O1289" s="23" t="str">
        <f>_xlfn.IFNA((VLOOKUP(F1289,help!$C$2:$F$12,4,0))*(N1289*24),"")</f>
        <v/>
      </c>
      <c r="AP1289" s="18">
        <f t="shared" si="42"/>
        <v>0</v>
      </c>
    </row>
    <row r="1290" spans="2:42" ht="33" x14ac:dyDescent="0.2">
      <c r="B1290" s="14">
        <f>COUNTIFS($E$3:E1290,تقرير!$E$4)</f>
        <v>15</v>
      </c>
      <c r="C1290" s="48"/>
      <c r="D1290" s="49"/>
      <c r="E1290" s="48"/>
      <c r="F1290" s="50"/>
      <c r="G1290" s="51"/>
      <c r="H1290" s="51"/>
      <c r="I1290" s="52"/>
      <c r="J1290" s="52"/>
      <c r="K1290" s="27" t="str">
        <f>_xlfn.IFNA(VLOOKUP(E1290,الاوردرات!$B$1:$C$600,2,0),"")</f>
        <v/>
      </c>
      <c r="L1290" s="63"/>
      <c r="N1290" s="22" t="str">
        <f t="shared" si="41"/>
        <v/>
      </c>
      <c r="O1290" s="23" t="str">
        <f>_xlfn.IFNA((VLOOKUP(F1290,help!$C$2:$F$12,4,0))*(N1290*24),"")</f>
        <v/>
      </c>
      <c r="AP1290" s="18">
        <f t="shared" si="42"/>
        <v>0</v>
      </c>
    </row>
    <row r="1291" spans="2:42" ht="33" x14ac:dyDescent="0.2">
      <c r="B1291" s="14">
        <f>COUNTIFS($E$3:E1291,تقرير!$E$4)</f>
        <v>15</v>
      </c>
      <c r="C1291" s="48"/>
      <c r="D1291" s="49"/>
      <c r="E1291" s="48"/>
      <c r="F1291" s="50"/>
      <c r="G1291" s="51"/>
      <c r="H1291" s="51"/>
      <c r="I1291" s="52"/>
      <c r="J1291" s="52"/>
      <c r="K1291" s="27" t="str">
        <f>_xlfn.IFNA(VLOOKUP(E1291,الاوردرات!$B$1:$C$600,2,0),"")</f>
        <v/>
      </c>
      <c r="L1291" s="63"/>
      <c r="N1291" s="22" t="str">
        <f t="shared" si="41"/>
        <v/>
      </c>
      <c r="O1291" s="23" t="str">
        <f>_xlfn.IFNA((VLOOKUP(F1291,help!$C$2:$F$12,4,0))*(N1291*24),"")</f>
        <v/>
      </c>
      <c r="AP1291" s="18">
        <f t="shared" si="42"/>
        <v>0</v>
      </c>
    </row>
    <row r="1292" spans="2:42" ht="33" x14ac:dyDescent="0.2">
      <c r="B1292" s="14">
        <f>COUNTIFS($E$3:E1292,تقرير!$E$4)</f>
        <v>15</v>
      </c>
      <c r="C1292" s="48"/>
      <c r="D1292" s="49"/>
      <c r="E1292" s="48"/>
      <c r="F1292" s="50"/>
      <c r="G1292" s="51"/>
      <c r="H1292" s="51"/>
      <c r="I1292" s="52"/>
      <c r="J1292" s="52"/>
      <c r="K1292" s="27" t="str">
        <f>_xlfn.IFNA(VLOOKUP(E1292,الاوردرات!$B$1:$C$600,2,0),"")</f>
        <v/>
      </c>
      <c r="L1292" s="63"/>
      <c r="N1292" s="22" t="str">
        <f t="shared" si="41"/>
        <v/>
      </c>
      <c r="O1292" s="23" t="str">
        <f>_xlfn.IFNA((VLOOKUP(F1292,help!$C$2:$F$12,4,0))*(N1292*24),"")</f>
        <v/>
      </c>
      <c r="AP1292" s="18">
        <f t="shared" si="42"/>
        <v>0</v>
      </c>
    </row>
    <row r="1293" spans="2:42" ht="33" x14ac:dyDescent="0.2">
      <c r="B1293" s="14">
        <f>COUNTIFS($E$3:E1293,تقرير!$E$4)</f>
        <v>15</v>
      </c>
      <c r="C1293" s="48"/>
      <c r="D1293" s="49"/>
      <c r="E1293" s="48"/>
      <c r="F1293" s="50"/>
      <c r="G1293" s="51"/>
      <c r="H1293" s="51"/>
      <c r="I1293" s="52"/>
      <c r="J1293" s="52"/>
      <c r="K1293" s="27" t="str">
        <f>_xlfn.IFNA(VLOOKUP(E1293,الاوردرات!$B$1:$C$600,2,0),"")</f>
        <v/>
      </c>
      <c r="L1293" s="63"/>
      <c r="N1293" s="22" t="str">
        <f t="shared" si="41"/>
        <v/>
      </c>
      <c r="O1293" s="23" t="str">
        <f>_xlfn.IFNA((VLOOKUP(F1293,help!$C$2:$F$12,4,0))*(N1293*24),"")</f>
        <v/>
      </c>
      <c r="AP1293" s="18">
        <f t="shared" si="42"/>
        <v>0</v>
      </c>
    </row>
    <row r="1294" spans="2:42" ht="33" x14ac:dyDescent="0.2">
      <c r="B1294" s="14">
        <f>COUNTIFS($E$3:E1294,تقرير!$E$4)</f>
        <v>15</v>
      </c>
      <c r="C1294" s="48"/>
      <c r="D1294" s="49"/>
      <c r="E1294" s="48"/>
      <c r="F1294" s="50"/>
      <c r="G1294" s="51"/>
      <c r="H1294" s="51"/>
      <c r="I1294" s="52"/>
      <c r="J1294" s="52"/>
      <c r="K1294" s="27" t="str">
        <f>_xlfn.IFNA(VLOOKUP(E1294,الاوردرات!$B$1:$C$600,2,0),"")</f>
        <v/>
      </c>
      <c r="L1294" s="63"/>
      <c r="N1294" s="22" t="str">
        <f t="shared" si="41"/>
        <v/>
      </c>
      <c r="O1294" s="23" t="str">
        <f>_xlfn.IFNA((VLOOKUP(F1294,help!$C$2:$F$12,4,0))*(N1294*24),"")</f>
        <v/>
      </c>
      <c r="AP1294" s="18">
        <f t="shared" si="42"/>
        <v>0</v>
      </c>
    </row>
    <row r="1295" spans="2:42" ht="33" x14ac:dyDescent="0.2">
      <c r="B1295" s="14">
        <f>COUNTIFS($E$3:E1295,تقرير!$E$4)</f>
        <v>15</v>
      </c>
      <c r="C1295" s="48"/>
      <c r="D1295" s="49"/>
      <c r="E1295" s="48"/>
      <c r="F1295" s="50"/>
      <c r="G1295" s="51"/>
      <c r="H1295" s="51"/>
      <c r="I1295" s="52"/>
      <c r="J1295" s="52"/>
      <c r="K1295" s="27" t="str">
        <f>_xlfn.IFNA(VLOOKUP(E1295,الاوردرات!$B$1:$C$600,2,0),"")</f>
        <v/>
      </c>
      <c r="L1295" s="63"/>
      <c r="N1295" s="22" t="str">
        <f t="shared" si="41"/>
        <v/>
      </c>
      <c r="O1295" s="23" t="str">
        <f>_xlfn.IFNA((VLOOKUP(F1295,help!$C$2:$F$12,4,0))*(N1295*24),"")</f>
        <v/>
      </c>
      <c r="AP1295" s="18">
        <f t="shared" si="42"/>
        <v>0</v>
      </c>
    </row>
    <row r="1296" spans="2:42" ht="33" x14ac:dyDescent="0.2">
      <c r="B1296" s="14">
        <f>COUNTIFS($E$3:E1296,تقرير!$E$4)</f>
        <v>15</v>
      </c>
      <c r="C1296" s="48"/>
      <c r="D1296" s="49"/>
      <c r="E1296" s="48"/>
      <c r="F1296" s="50"/>
      <c r="G1296" s="51"/>
      <c r="H1296" s="51"/>
      <c r="I1296" s="52"/>
      <c r="J1296" s="52"/>
      <c r="K1296" s="27" t="str">
        <f>_xlfn.IFNA(VLOOKUP(E1296,الاوردرات!$B$1:$C$600,2,0),"")</f>
        <v/>
      </c>
      <c r="L1296" s="63"/>
      <c r="N1296" s="22" t="str">
        <f t="shared" si="41"/>
        <v/>
      </c>
      <c r="O1296" s="23" t="str">
        <f>_xlfn.IFNA((VLOOKUP(F1296,help!$C$2:$F$12,4,0))*(N1296*24),"")</f>
        <v/>
      </c>
      <c r="AP1296" s="18">
        <f t="shared" si="42"/>
        <v>0</v>
      </c>
    </row>
    <row r="1297" spans="2:42" ht="33" x14ac:dyDescent="0.2">
      <c r="B1297" s="14">
        <f>COUNTIFS($E$3:E1297,تقرير!$E$4)</f>
        <v>15</v>
      </c>
      <c r="C1297" s="48"/>
      <c r="D1297" s="49"/>
      <c r="E1297" s="48"/>
      <c r="F1297" s="50"/>
      <c r="G1297" s="51"/>
      <c r="H1297" s="51"/>
      <c r="I1297" s="52"/>
      <c r="J1297" s="52"/>
      <c r="K1297" s="27" t="str">
        <f>_xlfn.IFNA(VLOOKUP(E1297,الاوردرات!$B$1:$C$600,2,0),"")</f>
        <v/>
      </c>
      <c r="L1297" s="63"/>
      <c r="N1297" s="22" t="str">
        <f t="shared" si="41"/>
        <v/>
      </c>
      <c r="O1297" s="23" t="str">
        <f>_xlfn.IFNA((VLOOKUP(F1297,help!$C$2:$F$12,4,0))*(N1297*24),"")</f>
        <v/>
      </c>
      <c r="AP1297" s="18">
        <f t="shared" si="42"/>
        <v>0</v>
      </c>
    </row>
    <row r="1298" spans="2:42" ht="33" x14ac:dyDescent="0.2">
      <c r="B1298" s="14">
        <f>COUNTIFS($E$3:E1298,تقرير!$E$4)</f>
        <v>15</v>
      </c>
      <c r="C1298" s="48"/>
      <c r="D1298" s="49"/>
      <c r="E1298" s="48"/>
      <c r="F1298" s="50"/>
      <c r="G1298" s="51"/>
      <c r="H1298" s="51"/>
      <c r="I1298" s="52"/>
      <c r="J1298" s="52"/>
      <c r="K1298" s="27" t="str">
        <f>_xlfn.IFNA(VLOOKUP(E1298,الاوردرات!$B$1:$C$600,2,0),"")</f>
        <v/>
      </c>
      <c r="L1298" s="63"/>
      <c r="N1298" s="22" t="str">
        <f t="shared" si="41"/>
        <v/>
      </c>
      <c r="O1298" s="23" t="str">
        <f>_xlfn.IFNA((VLOOKUP(F1298,help!$C$2:$F$12,4,0))*(N1298*24),"")</f>
        <v/>
      </c>
      <c r="AP1298" s="18">
        <f t="shared" si="42"/>
        <v>0</v>
      </c>
    </row>
    <row r="1299" spans="2:42" ht="33" x14ac:dyDescent="0.2">
      <c r="B1299" s="14">
        <f>COUNTIFS($E$3:E1299,تقرير!$E$4)</f>
        <v>15</v>
      </c>
      <c r="C1299" s="48"/>
      <c r="D1299" s="49"/>
      <c r="E1299" s="48"/>
      <c r="F1299" s="50"/>
      <c r="G1299" s="51"/>
      <c r="H1299" s="51"/>
      <c r="I1299" s="52"/>
      <c r="J1299" s="52"/>
      <c r="K1299" s="27" t="str">
        <f>_xlfn.IFNA(VLOOKUP(E1299,الاوردرات!$B$1:$C$600,2,0),"")</f>
        <v/>
      </c>
      <c r="L1299" s="63"/>
      <c r="N1299" s="22" t="str">
        <f t="shared" si="41"/>
        <v/>
      </c>
      <c r="O1299" s="23" t="str">
        <f>_xlfn.IFNA((VLOOKUP(F1299,help!$C$2:$F$12,4,0))*(N1299*24),"")</f>
        <v/>
      </c>
      <c r="AP1299" s="18">
        <f t="shared" si="42"/>
        <v>0</v>
      </c>
    </row>
    <row r="1300" spans="2:42" ht="33" x14ac:dyDescent="0.2">
      <c r="B1300" s="14">
        <f>COUNTIFS($E$3:E1300,تقرير!$E$4)</f>
        <v>15</v>
      </c>
      <c r="C1300" s="48"/>
      <c r="D1300" s="49"/>
      <c r="E1300" s="48"/>
      <c r="F1300" s="50"/>
      <c r="G1300" s="51"/>
      <c r="H1300" s="51"/>
      <c r="I1300" s="52"/>
      <c r="J1300" s="52"/>
      <c r="K1300" s="27" t="str">
        <f>_xlfn.IFNA(VLOOKUP(E1300,الاوردرات!$B$1:$C$600,2,0),"")</f>
        <v/>
      </c>
      <c r="L1300" s="63"/>
      <c r="N1300" s="22" t="str">
        <f t="shared" si="41"/>
        <v/>
      </c>
      <c r="O1300" s="23" t="str">
        <f>_xlfn.IFNA((VLOOKUP(F1300,help!$C$2:$F$12,4,0))*(N1300*24),"")</f>
        <v/>
      </c>
      <c r="AP1300" s="18">
        <f t="shared" si="42"/>
        <v>0</v>
      </c>
    </row>
    <row r="1301" spans="2:42" ht="33" x14ac:dyDescent="0.2">
      <c r="B1301" s="14">
        <f>COUNTIFS($E$3:E1301,تقرير!$E$4)</f>
        <v>15</v>
      </c>
      <c r="C1301" s="48"/>
      <c r="D1301" s="49"/>
      <c r="E1301" s="48"/>
      <c r="F1301" s="50"/>
      <c r="G1301" s="51"/>
      <c r="H1301" s="51"/>
      <c r="I1301" s="52"/>
      <c r="J1301" s="52"/>
      <c r="K1301" s="27" t="str">
        <f>_xlfn.IFNA(VLOOKUP(E1301,الاوردرات!$B$1:$C$600,2,0),"")</f>
        <v/>
      </c>
      <c r="L1301" s="63"/>
      <c r="N1301" s="22" t="str">
        <f t="shared" si="41"/>
        <v/>
      </c>
      <c r="O1301" s="23" t="str">
        <f>_xlfn.IFNA((VLOOKUP(F1301,help!$C$2:$F$12,4,0))*(N1301*24),"")</f>
        <v/>
      </c>
      <c r="AP1301" s="18">
        <f t="shared" si="42"/>
        <v>0</v>
      </c>
    </row>
    <row r="1302" spans="2:42" ht="33" x14ac:dyDescent="0.2">
      <c r="B1302" s="14">
        <f>COUNTIFS($E$3:E1302,تقرير!$E$4)</f>
        <v>15</v>
      </c>
      <c r="C1302" s="48"/>
      <c r="D1302" s="49"/>
      <c r="E1302" s="48"/>
      <c r="F1302" s="50"/>
      <c r="G1302" s="51"/>
      <c r="H1302" s="51"/>
      <c r="I1302" s="52"/>
      <c r="J1302" s="52"/>
      <c r="K1302" s="27" t="str">
        <f>_xlfn.IFNA(VLOOKUP(E1302,الاوردرات!$B$1:$C$600,2,0),"")</f>
        <v/>
      </c>
      <c r="L1302" s="63"/>
      <c r="N1302" s="22" t="str">
        <f t="shared" si="41"/>
        <v/>
      </c>
      <c r="O1302" s="23" t="str">
        <f>_xlfn.IFNA((VLOOKUP(F1302,help!$C$2:$F$12,4,0))*(N1302*24),"")</f>
        <v/>
      </c>
      <c r="AP1302" s="18">
        <f t="shared" si="42"/>
        <v>0</v>
      </c>
    </row>
    <row r="1303" spans="2:42" ht="33" x14ac:dyDescent="0.2">
      <c r="B1303" s="14">
        <f>COUNTIFS($E$3:E1303,تقرير!$E$4)</f>
        <v>15</v>
      </c>
      <c r="C1303" s="48"/>
      <c r="D1303" s="49"/>
      <c r="E1303" s="48"/>
      <c r="F1303" s="50"/>
      <c r="G1303" s="51"/>
      <c r="H1303" s="51"/>
      <c r="I1303" s="52"/>
      <c r="J1303" s="52"/>
      <c r="K1303" s="27" t="str">
        <f>_xlfn.IFNA(VLOOKUP(E1303,الاوردرات!$B$1:$C$600,2,0),"")</f>
        <v/>
      </c>
      <c r="L1303" s="63"/>
      <c r="N1303" s="22" t="str">
        <f t="shared" si="41"/>
        <v/>
      </c>
      <c r="O1303" s="23" t="str">
        <f>_xlfn.IFNA((VLOOKUP(F1303,help!$C$2:$F$12,4,0))*(N1303*24),"")</f>
        <v/>
      </c>
      <c r="AP1303" s="18">
        <f t="shared" si="42"/>
        <v>0</v>
      </c>
    </row>
    <row r="1304" spans="2:42" ht="33" x14ac:dyDescent="0.2">
      <c r="B1304" s="14">
        <f>COUNTIFS($E$3:E1304,تقرير!$E$4)</f>
        <v>15</v>
      </c>
      <c r="C1304" s="48"/>
      <c r="D1304" s="49"/>
      <c r="E1304" s="48"/>
      <c r="F1304" s="50"/>
      <c r="G1304" s="51"/>
      <c r="H1304" s="51"/>
      <c r="I1304" s="52"/>
      <c r="J1304" s="52"/>
      <c r="K1304" s="27" t="str">
        <f>_xlfn.IFNA(VLOOKUP(E1304,الاوردرات!$B$1:$C$600,2,0),"")</f>
        <v/>
      </c>
      <c r="L1304" s="63"/>
      <c r="N1304" s="22" t="str">
        <f t="shared" si="41"/>
        <v/>
      </c>
      <c r="O1304" s="23" t="str">
        <f>_xlfn.IFNA((VLOOKUP(F1304,help!$C$2:$F$12,4,0))*(N1304*24),"")</f>
        <v/>
      </c>
      <c r="AP1304" s="18">
        <f t="shared" si="42"/>
        <v>0</v>
      </c>
    </row>
    <row r="1305" spans="2:42" ht="33" x14ac:dyDescent="0.2">
      <c r="B1305" s="14">
        <f>COUNTIFS($E$3:E1305,تقرير!$E$4)</f>
        <v>15</v>
      </c>
      <c r="C1305" s="48"/>
      <c r="D1305" s="49"/>
      <c r="E1305" s="48"/>
      <c r="F1305" s="50"/>
      <c r="G1305" s="51"/>
      <c r="H1305" s="51"/>
      <c r="I1305" s="52"/>
      <c r="J1305" s="52"/>
      <c r="K1305" s="27" t="str">
        <f>_xlfn.IFNA(VLOOKUP(E1305,الاوردرات!$B$1:$C$600,2,0),"")</f>
        <v/>
      </c>
      <c r="L1305" s="63"/>
      <c r="N1305" s="22" t="str">
        <f t="shared" si="41"/>
        <v/>
      </c>
      <c r="O1305" s="23" t="str">
        <f>_xlfn.IFNA((VLOOKUP(F1305,help!$C$2:$F$12,4,0))*(N1305*24),"")</f>
        <v/>
      </c>
      <c r="AP1305" s="18">
        <f t="shared" si="42"/>
        <v>0</v>
      </c>
    </row>
    <row r="1306" spans="2:42" ht="33" x14ac:dyDescent="0.2">
      <c r="B1306" s="14">
        <f>COUNTIFS($E$3:E1306,تقرير!$E$4)</f>
        <v>15</v>
      </c>
      <c r="C1306" s="48"/>
      <c r="D1306" s="49"/>
      <c r="E1306" s="48"/>
      <c r="F1306" s="50"/>
      <c r="G1306" s="51"/>
      <c r="H1306" s="51"/>
      <c r="I1306" s="52"/>
      <c r="J1306" s="52"/>
      <c r="K1306" s="27" t="str">
        <f>_xlfn.IFNA(VLOOKUP(E1306,الاوردرات!$B$1:$C$600,2,0),"")</f>
        <v/>
      </c>
      <c r="L1306" s="63"/>
      <c r="N1306" s="22" t="str">
        <f t="shared" si="41"/>
        <v/>
      </c>
      <c r="O1306" s="23" t="str">
        <f>_xlfn.IFNA((VLOOKUP(F1306,help!$C$2:$F$12,4,0))*(N1306*24),"")</f>
        <v/>
      </c>
      <c r="AP1306" s="18">
        <f t="shared" si="42"/>
        <v>0</v>
      </c>
    </row>
    <row r="1307" spans="2:42" ht="33" x14ac:dyDescent="0.2">
      <c r="B1307" s="14">
        <f>COUNTIFS($E$3:E1307,تقرير!$E$4)</f>
        <v>15</v>
      </c>
      <c r="C1307" s="48"/>
      <c r="D1307" s="49"/>
      <c r="E1307" s="48"/>
      <c r="F1307" s="50"/>
      <c r="G1307" s="51"/>
      <c r="H1307" s="51"/>
      <c r="I1307" s="52"/>
      <c r="J1307" s="52"/>
      <c r="K1307" s="27" t="str">
        <f>_xlfn.IFNA(VLOOKUP(E1307,الاوردرات!$B$1:$C$600,2,0),"")</f>
        <v/>
      </c>
      <c r="L1307" s="63"/>
      <c r="N1307" s="22" t="str">
        <f t="shared" si="41"/>
        <v/>
      </c>
      <c r="O1307" s="23" t="str">
        <f>_xlfn.IFNA((VLOOKUP(F1307,help!$C$2:$F$12,4,0))*(N1307*24),"")</f>
        <v/>
      </c>
      <c r="AP1307" s="18">
        <f t="shared" si="42"/>
        <v>0</v>
      </c>
    </row>
    <row r="1308" spans="2:42" ht="33" x14ac:dyDescent="0.2">
      <c r="B1308" s="14">
        <f>COUNTIFS($E$3:E1308,تقرير!$E$4)</f>
        <v>15</v>
      </c>
      <c r="C1308" s="48"/>
      <c r="D1308" s="49"/>
      <c r="E1308" s="48"/>
      <c r="F1308" s="50"/>
      <c r="G1308" s="51"/>
      <c r="H1308" s="51"/>
      <c r="I1308" s="52"/>
      <c r="J1308" s="52"/>
      <c r="K1308" s="27" t="str">
        <f>_xlfn.IFNA(VLOOKUP(E1308,الاوردرات!$B$1:$C$600,2,0),"")</f>
        <v/>
      </c>
      <c r="L1308" s="63"/>
      <c r="N1308" s="22" t="str">
        <f t="shared" si="41"/>
        <v/>
      </c>
      <c r="O1308" s="23" t="str">
        <f>_xlfn.IFNA((VLOOKUP(F1308,help!$C$2:$F$12,4,0))*(N1308*24),"")</f>
        <v/>
      </c>
      <c r="AP1308" s="18">
        <f t="shared" si="42"/>
        <v>0</v>
      </c>
    </row>
    <row r="1309" spans="2:42" ht="33" x14ac:dyDescent="0.2">
      <c r="B1309" s="14">
        <f>COUNTIFS($E$3:E1309,تقرير!$E$4)</f>
        <v>15</v>
      </c>
      <c r="C1309" s="48"/>
      <c r="D1309" s="49"/>
      <c r="E1309" s="48"/>
      <c r="F1309" s="50"/>
      <c r="G1309" s="51"/>
      <c r="H1309" s="51"/>
      <c r="I1309" s="52"/>
      <c r="J1309" s="52"/>
      <c r="K1309" s="27" t="str">
        <f>_xlfn.IFNA(VLOOKUP(E1309,الاوردرات!$B$1:$C$600,2,0),"")</f>
        <v/>
      </c>
      <c r="L1309" s="63"/>
      <c r="N1309" s="22" t="str">
        <f t="shared" si="41"/>
        <v/>
      </c>
      <c r="O1309" s="23" t="str">
        <f>_xlfn.IFNA((VLOOKUP(F1309,help!$C$2:$F$12,4,0))*(N1309*24),"")</f>
        <v/>
      </c>
      <c r="AP1309" s="18">
        <f t="shared" si="42"/>
        <v>0</v>
      </c>
    </row>
    <row r="1310" spans="2:42" ht="33" x14ac:dyDescent="0.2">
      <c r="B1310" s="14">
        <f>COUNTIFS($E$3:E1310,تقرير!$E$4)</f>
        <v>15</v>
      </c>
      <c r="C1310" s="48"/>
      <c r="D1310" s="49"/>
      <c r="E1310" s="48"/>
      <c r="F1310" s="50"/>
      <c r="G1310" s="51"/>
      <c r="H1310" s="51"/>
      <c r="I1310" s="52"/>
      <c r="J1310" s="52"/>
      <c r="K1310" s="27" t="str">
        <f>_xlfn.IFNA(VLOOKUP(E1310,الاوردرات!$B$1:$C$600,2,0),"")</f>
        <v/>
      </c>
      <c r="L1310" s="63"/>
      <c r="N1310" s="22" t="str">
        <f t="shared" si="41"/>
        <v/>
      </c>
      <c r="O1310" s="23" t="str">
        <f>_xlfn.IFNA((VLOOKUP(F1310,help!$C$2:$F$12,4,0))*(N1310*24),"")</f>
        <v/>
      </c>
      <c r="AP1310" s="18">
        <f t="shared" si="42"/>
        <v>0</v>
      </c>
    </row>
    <row r="1311" spans="2:42" ht="33" x14ac:dyDescent="0.2">
      <c r="B1311" s="14">
        <f>COUNTIFS($E$3:E1311,تقرير!$E$4)</f>
        <v>15</v>
      </c>
      <c r="C1311" s="48"/>
      <c r="D1311" s="49"/>
      <c r="E1311" s="48"/>
      <c r="F1311" s="50"/>
      <c r="G1311" s="51"/>
      <c r="H1311" s="51"/>
      <c r="I1311" s="52"/>
      <c r="J1311" s="52"/>
      <c r="K1311" s="27" t="str">
        <f>_xlfn.IFNA(VLOOKUP(E1311,الاوردرات!$B$1:$C$600,2,0),"")</f>
        <v/>
      </c>
      <c r="L1311" s="63"/>
      <c r="N1311" s="22" t="str">
        <f t="shared" si="41"/>
        <v/>
      </c>
      <c r="O1311" s="23" t="str">
        <f>_xlfn.IFNA((VLOOKUP(F1311,help!$C$2:$F$12,4,0))*(N1311*24),"")</f>
        <v/>
      </c>
      <c r="AP1311" s="18">
        <f t="shared" si="42"/>
        <v>0</v>
      </c>
    </row>
    <row r="1312" spans="2:42" ht="33" x14ac:dyDescent="0.2">
      <c r="B1312" s="14">
        <f>COUNTIFS($E$3:E1312,تقرير!$E$4)</f>
        <v>15</v>
      </c>
      <c r="C1312" s="48"/>
      <c r="D1312" s="49"/>
      <c r="E1312" s="48"/>
      <c r="F1312" s="50"/>
      <c r="G1312" s="51"/>
      <c r="H1312" s="51"/>
      <c r="I1312" s="52"/>
      <c r="J1312" s="52"/>
      <c r="K1312" s="27" t="str">
        <f>_xlfn.IFNA(VLOOKUP(E1312,الاوردرات!$B$1:$C$600,2,0),"")</f>
        <v/>
      </c>
      <c r="L1312" s="63"/>
      <c r="N1312" s="22" t="str">
        <f t="shared" si="41"/>
        <v/>
      </c>
      <c r="O1312" s="23" t="str">
        <f>_xlfn.IFNA((VLOOKUP(F1312,help!$C$2:$F$12,4,0))*(N1312*24),"")</f>
        <v/>
      </c>
      <c r="AP1312" s="18">
        <f t="shared" si="42"/>
        <v>0</v>
      </c>
    </row>
    <row r="1313" spans="2:42" ht="33" x14ac:dyDescent="0.2">
      <c r="B1313" s="14">
        <f>COUNTIFS($E$3:E1313,تقرير!$E$4)</f>
        <v>15</v>
      </c>
      <c r="C1313" s="48"/>
      <c r="D1313" s="49"/>
      <c r="E1313" s="48"/>
      <c r="F1313" s="50"/>
      <c r="G1313" s="51"/>
      <c r="H1313" s="51"/>
      <c r="I1313" s="52"/>
      <c r="J1313" s="52"/>
      <c r="K1313" s="27" t="str">
        <f>_xlfn.IFNA(VLOOKUP(E1313,الاوردرات!$B$1:$C$600,2,0),"")</f>
        <v/>
      </c>
      <c r="L1313" s="63"/>
      <c r="N1313" s="22" t="str">
        <f t="shared" si="41"/>
        <v/>
      </c>
      <c r="O1313" s="23" t="str">
        <f>_xlfn.IFNA((VLOOKUP(F1313,help!$C$2:$F$12,4,0))*(N1313*24),"")</f>
        <v/>
      </c>
      <c r="AP1313" s="18">
        <f t="shared" si="42"/>
        <v>0</v>
      </c>
    </row>
    <row r="1314" spans="2:42" ht="33" x14ac:dyDescent="0.2">
      <c r="B1314" s="14">
        <f>COUNTIFS($E$3:E1314,تقرير!$E$4)</f>
        <v>15</v>
      </c>
      <c r="C1314" s="48"/>
      <c r="D1314" s="49"/>
      <c r="E1314" s="48"/>
      <c r="F1314" s="50"/>
      <c r="G1314" s="51"/>
      <c r="H1314" s="51"/>
      <c r="I1314" s="52"/>
      <c r="J1314" s="52"/>
      <c r="K1314" s="27" t="str">
        <f>_xlfn.IFNA(VLOOKUP(E1314,الاوردرات!$B$1:$C$600,2,0),"")</f>
        <v/>
      </c>
      <c r="L1314" s="63"/>
      <c r="N1314" s="22" t="str">
        <f t="shared" si="41"/>
        <v/>
      </c>
      <c r="O1314" s="23" t="str">
        <f>_xlfn.IFNA((VLOOKUP(F1314,help!$C$2:$F$12,4,0))*(N1314*24),"")</f>
        <v/>
      </c>
      <c r="AP1314" s="18">
        <f t="shared" si="42"/>
        <v>0</v>
      </c>
    </row>
    <row r="1315" spans="2:42" ht="33" x14ac:dyDescent="0.2">
      <c r="B1315" s="14">
        <f>COUNTIFS($E$3:E1315,تقرير!$E$4)</f>
        <v>15</v>
      </c>
      <c r="C1315" s="48"/>
      <c r="D1315" s="49"/>
      <c r="E1315" s="48"/>
      <c r="F1315" s="50"/>
      <c r="G1315" s="51"/>
      <c r="H1315" s="51"/>
      <c r="I1315" s="52"/>
      <c r="J1315" s="52"/>
      <c r="K1315" s="27" t="str">
        <f>_xlfn.IFNA(VLOOKUP(E1315,الاوردرات!$B$1:$C$600,2,0),"")</f>
        <v/>
      </c>
      <c r="L1315" s="63"/>
      <c r="N1315" s="22" t="str">
        <f t="shared" si="41"/>
        <v/>
      </c>
      <c r="O1315" s="23" t="str">
        <f>_xlfn.IFNA((VLOOKUP(F1315,help!$C$2:$F$12,4,0))*(N1315*24),"")</f>
        <v/>
      </c>
      <c r="AP1315" s="18">
        <f t="shared" si="42"/>
        <v>0</v>
      </c>
    </row>
    <row r="1316" spans="2:42" ht="33" x14ac:dyDescent="0.2">
      <c r="B1316" s="14">
        <f>COUNTIFS($E$3:E1316,تقرير!$E$4)</f>
        <v>15</v>
      </c>
      <c r="C1316" s="48"/>
      <c r="D1316" s="49"/>
      <c r="E1316" s="48"/>
      <c r="F1316" s="50"/>
      <c r="G1316" s="51"/>
      <c r="H1316" s="51"/>
      <c r="I1316" s="52"/>
      <c r="J1316" s="52"/>
      <c r="K1316" s="27" t="str">
        <f>_xlfn.IFNA(VLOOKUP(E1316,الاوردرات!$B$1:$C$600,2,0),"")</f>
        <v/>
      </c>
      <c r="L1316" s="63"/>
      <c r="N1316" s="22" t="str">
        <f t="shared" si="41"/>
        <v/>
      </c>
      <c r="O1316" s="23" t="str">
        <f>_xlfn.IFNA((VLOOKUP(F1316,help!$C$2:$F$12,4,0))*(N1316*24),"")</f>
        <v/>
      </c>
      <c r="AP1316" s="18">
        <f t="shared" si="42"/>
        <v>0</v>
      </c>
    </row>
    <row r="1317" spans="2:42" ht="33" x14ac:dyDescent="0.2">
      <c r="B1317" s="14">
        <f>COUNTIFS($E$3:E1317,تقرير!$E$4)</f>
        <v>15</v>
      </c>
      <c r="C1317" s="48"/>
      <c r="D1317" s="49"/>
      <c r="E1317" s="48"/>
      <c r="F1317" s="50"/>
      <c r="G1317" s="51"/>
      <c r="H1317" s="51"/>
      <c r="I1317" s="52"/>
      <c r="J1317" s="52"/>
      <c r="K1317" s="27" t="str">
        <f>_xlfn.IFNA(VLOOKUP(E1317,الاوردرات!$B$1:$C$600,2,0),"")</f>
        <v/>
      </c>
      <c r="L1317" s="63"/>
      <c r="N1317" s="22" t="str">
        <f t="shared" si="41"/>
        <v/>
      </c>
      <c r="O1317" s="23" t="str">
        <f>_xlfn.IFNA((VLOOKUP(F1317,help!$C$2:$F$12,4,0))*(N1317*24),"")</f>
        <v/>
      </c>
      <c r="AP1317" s="18">
        <f t="shared" si="42"/>
        <v>0</v>
      </c>
    </row>
    <row r="1318" spans="2:42" ht="33" x14ac:dyDescent="0.2">
      <c r="B1318" s="14">
        <f>COUNTIFS($E$3:E1318,تقرير!$E$4)</f>
        <v>15</v>
      </c>
      <c r="C1318" s="48"/>
      <c r="D1318" s="49"/>
      <c r="E1318" s="48"/>
      <c r="F1318" s="50"/>
      <c r="G1318" s="51"/>
      <c r="H1318" s="51"/>
      <c r="I1318" s="52"/>
      <c r="J1318" s="52"/>
      <c r="K1318" s="27" t="str">
        <f>_xlfn.IFNA(VLOOKUP(E1318,الاوردرات!$B$1:$C$600,2,0),"")</f>
        <v/>
      </c>
      <c r="L1318" s="63"/>
      <c r="N1318" s="22" t="str">
        <f t="shared" si="41"/>
        <v/>
      </c>
      <c r="O1318" s="23" t="str">
        <f>_xlfn.IFNA((VLOOKUP(F1318,help!$C$2:$F$12,4,0))*(N1318*24),"")</f>
        <v/>
      </c>
      <c r="AP1318" s="18">
        <f t="shared" si="42"/>
        <v>0</v>
      </c>
    </row>
    <row r="1319" spans="2:42" ht="33" x14ac:dyDescent="0.2">
      <c r="B1319" s="14">
        <f>COUNTIFS($E$3:E1319,تقرير!$E$4)</f>
        <v>15</v>
      </c>
      <c r="C1319" s="48"/>
      <c r="D1319" s="49"/>
      <c r="E1319" s="48"/>
      <c r="F1319" s="50"/>
      <c r="G1319" s="51"/>
      <c r="H1319" s="51"/>
      <c r="I1319" s="52"/>
      <c r="J1319" s="52"/>
      <c r="K1319" s="27" t="str">
        <f>_xlfn.IFNA(VLOOKUP(E1319,الاوردرات!$B$1:$C$600,2,0),"")</f>
        <v/>
      </c>
      <c r="L1319" s="63"/>
      <c r="N1319" s="22" t="str">
        <f t="shared" si="41"/>
        <v/>
      </c>
      <c r="O1319" s="23" t="str">
        <f>_xlfn.IFNA((VLOOKUP(F1319,help!$C$2:$F$12,4,0))*(N1319*24),"")</f>
        <v/>
      </c>
      <c r="AP1319" s="18">
        <f t="shared" si="42"/>
        <v>0</v>
      </c>
    </row>
    <row r="1320" spans="2:42" ht="33" x14ac:dyDescent="0.2">
      <c r="B1320" s="14">
        <f>COUNTIFS($E$3:E1320,تقرير!$E$4)</f>
        <v>15</v>
      </c>
      <c r="C1320" s="48"/>
      <c r="D1320" s="49"/>
      <c r="E1320" s="48"/>
      <c r="F1320" s="50"/>
      <c r="G1320" s="51"/>
      <c r="H1320" s="51"/>
      <c r="I1320" s="52"/>
      <c r="J1320" s="52"/>
      <c r="K1320" s="27" t="str">
        <f>_xlfn.IFNA(VLOOKUP(E1320,الاوردرات!$B$1:$C$600,2,0),"")</f>
        <v/>
      </c>
      <c r="L1320" s="63"/>
      <c r="N1320" s="22" t="str">
        <f t="shared" si="41"/>
        <v/>
      </c>
      <c r="O1320" s="23" t="str">
        <f>_xlfn.IFNA((VLOOKUP(F1320,help!$C$2:$F$12,4,0))*(N1320*24),"")</f>
        <v/>
      </c>
      <c r="AP1320" s="18">
        <f t="shared" si="42"/>
        <v>0</v>
      </c>
    </row>
    <row r="1321" spans="2:42" ht="33" x14ac:dyDescent="0.2">
      <c r="B1321" s="14">
        <f>COUNTIFS($E$3:E1321,تقرير!$E$4)</f>
        <v>15</v>
      </c>
      <c r="C1321" s="48"/>
      <c r="D1321" s="49"/>
      <c r="E1321" s="48"/>
      <c r="F1321" s="50"/>
      <c r="G1321" s="51"/>
      <c r="H1321" s="51"/>
      <c r="I1321" s="52"/>
      <c r="J1321" s="52"/>
      <c r="K1321" s="27" t="str">
        <f>_xlfn.IFNA(VLOOKUP(E1321,الاوردرات!$B$1:$C$600,2,0),"")</f>
        <v/>
      </c>
      <c r="L1321" s="63"/>
      <c r="N1321" s="22" t="str">
        <f t="shared" si="41"/>
        <v/>
      </c>
      <c r="O1321" s="23" t="str">
        <f>_xlfn.IFNA((VLOOKUP(F1321,help!$C$2:$F$12,4,0))*(N1321*24),"")</f>
        <v/>
      </c>
      <c r="AP1321" s="18">
        <f t="shared" si="42"/>
        <v>0</v>
      </c>
    </row>
    <row r="1322" spans="2:42" ht="33" x14ac:dyDescent="0.2">
      <c r="B1322" s="14">
        <f>COUNTIFS($E$3:E1322,تقرير!$E$4)</f>
        <v>15</v>
      </c>
      <c r="C1322" s="48"/>
      <c r="D1322" s="49"/>
      <c r="E1322" s="48"/>
      <c r="F1322" s="50"/>
      <c r="G1322" s="51"/>
      <c r="H1322" s="51"/>
      <c r="I1322" s="52"/>
      <c r="J1322" s="52"/>
      <c r="K1322" s="27" t="str">
        <f>_xlfn.IFNA(VLOOKUP(E1322,الاوردرات!$B$1:$C$600,2,0),"")</f>
        <v/>
      </c>
      <c r="L1322" s="63"/>
      <c r="N1322" s="22" t="str">
        <f t="shared" si="41"/>
        <v/>
      </c>
      <c r="O1322" s="23" t="str">
        <f>_xlfn.IFNA((VLOOKUP(F1322,help!$C$2:$F$12,4,0))*(N1322*24),"")</f>
        <v/>
      </c>
      <c r="AP1322" s="18">
        <f t="shared" si="42"/>
        <v>0</v>
      </c>
    </row>
    <row r="1323" spans="2:42" ht="33" x14ac:dyDescent="0.2">
      <c r="B1323" s="14">
        <f>COUNTIFS($E$3:E1323,تقرير!$E$4)</f>
        <v>15</v>
      </c>
      <c r="C1323" s="48"/>
      <c r="D1323" s="49"/>
      <c r="E1323" s="48"/>
      <c r="F1323" s="50"/>
      <c r="G1323" s="51"/>
      <c r="H1323" s="51"/>
      <c r="I1323" s="52"/>
      <c r="J1323" s="52"/>
      <c r="K1323" s="27" t="str">
        <f>_xlfn.IFNA(VLOOKUP(E1323,الاوردرات!$B$1:$C$600,2,0),"")</f>
        <v/>
      </c>
      <c r="L1323" s="63"/>
      <c r="N1323" s="22" t="str">
        <f t="shared" si="41"/>
        <v/>
      </c>
      <c r="O1323" s="23" t="str">
        <f>_xlfn.IFNA((VLOOKUP(F1323,help!$C$2:$F$12,4,0))*(N1323*24),"")</f>
        <v/>
      </c>
      <c r="AP1323" s="18">
        <f t="shared" si="42"/>
        <v>0</v>
      </c>
    </row>
    <row r="1324" spans="2:42" ht="33" x14ac:dyDescent="0.2">
      <c r="B1324" s="14">
        <f>COUNTIFS($E$3:E1324,تقرير!$E$4)</f>
        <v>15</v>
      </c>
      <c r="C1324" s="48"/>
      <c r="D1324" s="49"/>
      <c r="E1324" s="48"/>
      <c r="F1324" s="50"/>
      <c r="G1324" s="51"/>
      <c r="H1324" s="51"/>
      <c r="I1324" s="52"/>
      <c r="J1324" s="52"/>
      <c r="K1324" s="27" t="str">
        <f>_xlfn.IFNA(VLOOKUP(E1324,الاوردرات!$B$1:$C$600,2,0),"")</f>
        <v/>
      </c>
      <c r="L1324" s="63"/>
      <c r="N1324" s="22" t="str">
        <f t="shared" si="41"/>
        <v/>
      </c>
      <c r="O1324" s="23" t="str">
        <f>_xlfn.IFNA((VLOOKUP(F1324,help!$C$2:$F$12,4,0))*(N1324*24),"")</f>
        <v/>
      </c>
      <c r="AP1324" s="18">
        <f t="shared" si="42"/>
        <v>0</v>
      </c>
    </row>
    <row r="1325" spans="2:42" ht="33" x14ac:dyDescent="0.2">
      <c r="B1325" s="14">
        <f>COUNTIFS($E$3:E1325,تقرير!$E$4)</f>
        <v>15</v>
      </c>
      <c r="C1325" s="48"/>
      <c r="D1325" s="49"/>
      <c r="E1325" s="48"/>
      <c r="F1325" s="50"/>
      <c r="G1325" s="51"/>
      <c r="H1325" s="51"/>
      <c r="I1325" s="52"/>
      <c r="J1325" s="52"/>
      <c r="K1325" s="27" t="str">
        <f>_xlfn.IFNA(VLOOKUP(E1325,الاوردرات!$B$1:$C$600,2,0),"")</f>
        <v/>
      </c>
      <c r="L1325" s="63"/>
      <c r="N1325" s="22" t="str">
        <f t="shared" si="41"/>
        <v/>
      </c>
      <c r="O1325" s="23" t="str">
        <f>_xlfn.IFNA((VLOOKUP(F1325,help!$C$2:$F$12,4,0))*(N1325*24),"")</f>
        <v/>
      </c>
      <c r="AP1325" s="18">
        <f t="shared" si="42"/>
        <v>0</v>
      </c>
    </row>
    <row r="1326" spans="2:42" ht="33" x14ac:dyDescent="0.2">
      <c r="B1326" s="14">
        <f>COUNTIFS($E$3:E1326,تقرير!$E$4)</f>
        <v>15</v>
      </c>
      <c r="C1326" s="48"/>
      <c r="D1326" s="49"/>
      <c r="E1326" s="48"/>
      <c r="F1326" s="50"/>
      <c r="G1326" s="51"/>
      <c r="H1326" s="51"/>
      <c r="I1326" s="52"/>
      <c r="J1326" s="52"/>
      <c r="K1326" s="27" t="str">
        <f>_xlfn.IFNA(VLOOKUP(E1326,الاوردرات!$B$1:$C$600,2,0),"")</f>
        <v/>
      </c>
      <c r="L1326" s="63"/>
      <c r="N1326" s="22" t="str">
        <f t="shared" si="41"/>
        <v/>
      </c>
      <c r="O1326" s="23" t="str">
        <f>_xlfn.IFNA((VLOOKUP(F1326,help!$C$2:$F$12,4,0))*(N1326*24),"")</f>
        <v/>
      </c>
      <c r="AP1326" s="18">
        <f t="shared" si="42"/>
        <v>0</v>
      </c>
    </row>
    <row r="1327" spans="2:42" ht="33" x14ac:dyDescent="0.2">
      <c r="B1327" s="14">
        <f>COUNTIFS($E$3:E1327,تقرير!$E$4)</f>
        <v>15</v>
      </c>
      <c r="C1327" s="48"/>
      <c r="D1327" s="49"/>
      <c r="E1327" s="48"/>
      <c r="F1327" s="50"/>
      <c r="G1327" s="51"/>
      <c r="H1327" s="51"/>
      <c r="I1327" s="52"/>
      <c r="J1327" s="52"/>
      <c r="K1327" s="27" t="str">
        <f>_xlfn.IFNA(VLOOKUP(E1327,الاوردرات!$B$1:$C$600,2,0),"")</f>
        <v/>
      </c>
      <c r="L1327" s="63"/>
      <c r="N1327" s="22" t="str">
        <f t="shared" si="41"/>
        <v/>
      </c>
      <c r="O1327" s="23" t="str">
        <f>_xlfn.IFNA((VLOOKUP(F1327,help!$C$2:$F$12,4,0))*(N1327*24),"")</f>
        <v/>
      </c>
      <c r="AP1327" s="18">
        <f t="shared" si="42"/>
        <v>0</v>
      </c>
    </row>
    <row r="1328" spans="2:42" ht="33" x14ac:dyDescent="0.2">
      <c r="B1328" s="14">
        <f>COUNTIFS($E$3:E1328,تقرير!$E$4)</f>
        <v>15</v>
      </c>
      <c r="C1328" s="48"/>
      <c r="D1328" s="49"/>
      <c r="E1328" s="48"/>
      <c r="F1328" s="50"/>
      <c r="G1328" s="51"/>
      <c r="H1328" s="51"/>
      <c r="I1328" s="52"/>
      <c r="J1328" s="52"/>
      <c r="K1328" s="27" t="str">
        <f>_xlfn.IFNA(VLOOKUP(E1328,الاوردرات!$B$1:$C$600,2,0),"")</f>
        <v/>
      </c>
      <c r="L1328" s="63"/>
      <c r="N1328" s="22" t="str">
        <f t="shared" si="41"/>
        <v/>
      </c>
      <c r="O1328" s="23" t="str">
        <f>_xlfn.IFNA((VLOOKUP(F1328,help!$C$2:$F$12,4,0))*(N1328*24),"")</f>
        <v/>
      </c>
      <c r="AP1328" s="18">
        <f t="shared" si="42"/>
        <v>0</v>
      </c>
    </row>
    <row r="1329" spans="2:42" ht="33" x14ac:dyDescent="0.2">
      <c r="B1329" s="14">
        <f>COUNTIFS($E$3:E1329,تقرير!$E$4)</f>
        <v>15</v>
      </c>
      <c r="C1329" s="48"/>
      <c r="D1329" s="49"/>
      <c r="E1329" s="48"/>
      <c r="F1329" s="50"/>
      <c r="G1329" s="51"/>
      <c r="H1329" s="51"/>
      <c r="I1329" s="52"/>
      <c r="J1329" s="52"/>
      <c r="K1329" s="27" t="str">
        <f>_xlfn.IFNA(VLOOKUP(E1329,الاوردرات!$B$1:$C$600,2,0),"")</f>
        <v/>
      </c>
      <c r="L1329" s="63"/>
      <c r="N1329" s="22" t="str">
        <f t="shared" si="41"/>
        <v/>
      </c>
      <c r="O1329" s="23" t="str">
        <f>_xlfn.IFNA((VLOOKUP(F1329,help!$C$2:$F$12,4,0))*(N1329*24),"")</f>
        <v/>
      </c>
      <c r="AP1329" s="18">
        <f t="shared" si="42"/>
        <v>0</v>
      </c>
    </row>
    <row r="1330" spans="2:42" ht="33" x14ac:dyDescent="0.2">
      <c r="B1330" s="14">
        <f>COUNTIFS($E$3:E1330,تقرير!$E$4)</f>
        <v>15</v>
      </c>
      <c r="C1330" s="48"/>
      <c r="D1330" s="49"/>
      <c r="E1330" s="48"/>
      <c r="F1330" s="50"/>
      <c r="G1330" s="51"/>
      <c r="H1330" s="51"/>
      <c r="I1330" s="52"/>
      <c r="J1330" s="52"/>
      <c r="K1330" s="27" t="str">
        <f>_xlfn.IFNA(VLOOKUP(E1330,الاوردرات!$B$1:$C$600,2,0),"")</f>
        <v/>
      </c>
      <c r="L1330" s="63"/>
      <c r="N1330" s="22" t="str">
        <f t="shared" si="41"/>
        <v/>
      </c>
      <c r="O1330" s="23" t="str">
        <f>_xlfn.IFNA((VLOOKUP(F1330,help!$C$2:$F$12,4,0))*(N1330*24),"")</f>
        <v/>
      </c>
      <c r="AP1330" s="18">
        <f t="shared" si="42"/>
        <v>0</v>
      </c>
    </row>
    <row r="1331" spans="2:42" ht="33" x14ac:dyDescent="0.2">
      <c r="B1331" s="14">
        <f>COUNTIFS($E$3:E1331,تقرير!$E$4)</f>
        <v>15</v>
      </c>
      <c r="C1331" s="48"/>
      <c r="D1331" s="49"/>
      <c r="E1331" s="48"/>
      <c r="F1331" s="50"/>
      <c r="G1331" s="51"/>
      <c r="H1331" s="51"/>
      <c r="I1331" s="52"/>
      <c r="J1331" s="52"/>
      <c r="K1331" s="27" t="str">
        <f>_xlfn.IFNA(VLOOKUP(E1331,الاوردرات!$B$1:$C$600,2,0),"")</f>
        <v/>
      </c>
      <c r="L1331" s="63"/>
      <c r="N1331" s="22" t="str">
        <f t="shared" si="41"/>
        <v/>
      </c>
      <c r="O1331" s="23" t="str">
        <f>_xlfn.IFNA((VLOOKUP(F1331,help!$C$2:$F$12,4,0))*(N1331*24),"")</f>
        <v/>
      </c>
      <c r="AP1331" s="18">
        <f t="shared" si="42"/>
        <v>0</v>
      </c>
    </row>
    <row r="1332" spans="2:42" ht="33" x14ac:dyDescent="0.2">
      <c r="B1332" s="14">
        <f>COUNTIFS($E$3:E1332,تقرير!$E$4)</f>
        <v>15</v>
      </c>
      <c r="C1332" s="48"/>
      <c r="D1332" s="49"/>
      <c r="E1332" s="48"/>
      <c r="F1332" s="50"/>
      <c r="G1332" s="51"/>
      <c r="H1332" s="51"/>
      <c r="I1332" s="52"/>
      <c r="J1332" s="52"/>
      <c r="K1332" s="27" t="str">
        <f>_xlfn.IFNA(VLOOKUP(E1332,الاوردرات!$B$1:$C$600,2,0),"")</f>
        <v/>
      </c>
      <c r="L1332" s="63"/>
      <c r="N1332" s="22" t="str">
        <f t="shared" si="41"/>
        <v/>
      </c>
      <c r="O1332" s="23" t="str">
        <f>_xlfn.IFNA((VLOOKUP(F1332,help!$C$2:$F$12,4,0))*(N1332*24),"")</f>
        <v/>
      </c>
      <c r="AP1332" s="18">
        <f t="shared" si="42"/>
        <v>0</v>
      </c>
    </row>
    <row r="1333" spans="2:42" ht="33" x14ac:dyDescent="0.2">
      <c r="B1333" s="14">
        <f>COUNTIFS($E$3:E1333,تقرير!$E$4)</f>
        <v>15</v>
      </c>
      <c r="C1333" s="48"/>
      <c r="D1333" s="49"/>
      <c r="E1333" s="48"/>
      <c r="F1333" s="50"/>
      <c r="G1333" s="51"/>
      <c r="H1333" s="51"/>
      <c r="I1333" s="52"/>
      <c r="J1333" s="52"/>
      <c r="K1333" s="27" t="str">
        <f>_xlfn.IFNA(VLOOKUP(E1333,الاوردرات!$B$1:$C$600,2,0),"")</f>
        <v/>
      </c>
      <c r="L1333" s="63"/>
      <c r="N1333" s="22" t="str">
        <f t="shared" si="41"/>
        <v/>
      </c>
      <c r="O1333" s="23" t="str">
        <f>_xlfn.IFNA((VLOOKUP(F1333,help!$C$2:$F$12,4,0))*(N1333*24),"")</f>
        <v/>
      </c>
      <c r="AP1333" s="18">
        <f t="shared" si="42"/>
        <v>0</v>
      </c>
    </row>
    <row r="1334" spans="2:42" ht="33" x14ac:dyDescent="0.2">
      <c r="B1334" s="14">
        <f>COUNTIFS($E$3:E1334,تقرير!$E$4)</f>
        <v>15</v>
      </c>
      <c r="C1334" s="48"/>
      <c r="D1334" s="49"/>
      <c r="E1334" s="48"/>
      <c r="F1334" s="50"/>
      <c r="G1334" s="51"/>
      <c r="H1334" s="51"/>
      <c r="I1334" s="52"/>
      <c r="J1334" s="52"/>
      <c r="K1334" s="27" t="str">
        <f>_xlfn.IFNA(VLOOKUP(E1334,الاوردرات!$B$1:$C$600,2,0),"")</f>
        <v/>
      </c>
      <c r="L1334" s="63"/>
      <c r="N1334" s="22" t="str">
        <f t="shared" si="41"/>
        <v/>
      </c>
      <c r="O1334" s="23" t="str">
        <f>_xlfn.IFNA((VLOOKUP(F1334,help!$C$2:$F$12,4,0))*(N1334*24),"")</f>
        <v/>
      </c>
      <c r="AP1334" s="18">
        <f t="shared" si="42"/>
        <v>0</v>
      </c>
    </row>
    <row r="1335" spans="2:42" ht="33" x14ac:dyDescent="0.2">
      <c r="B1335" s="14">
        <f>COUNTIFS($E$3:E1335,تقرير!$E$4)</f>
        <v>15</v>
      </c>
      <c r="C1335" s="48"/>
      <c r="D1335" s="49"/>
      <c r="E1335" s="48"/>
      <c r="F1335" s="50"/>
      <c r="G1335" s="51"/>
      <c r="H1335" s="51"/>
      <c r="I1335" s="52"/>
      <c r="J1335" s="52"/>
      <c r="K1335" s="27" t="str">
        <f>_xlfn.IFNA(VLOOKUP(E1335,الاوردرات!$B$1:$C$600,2,0),"")</f>
        <v/>
      </c>
      <c r="L1335" s="63"/>
      <c r="N1335" s="22" t="str">
        <f t="shared" ref="N1335:N1398" si="43">IF(I1335&lt;&gt;"",J1335-I1335,"")</f>
        <v/>
      </c>
      <c r="O1335" s="23" t="str">
        <f>_xlfn.IFNA((VLOOKUP(F1335,help!$C$2:$F$12,4,0))*(N1335*24),"")</f>
        <v/>
      </c>
      <c r="AP1335" s="18">
        <f t="shared" si="42"/>
        <v>0</v>
      </c>
    </row>
    <row r="1336" spans="2:42" ht="33" x14ac:dyDescent="0.2">
      <c r="B1336" s="14">
        <f>COUNTIFS($E$3:E1336,تقرير!$E$4)</f>
        <v>15</v>
      </c>
      <c r="C1336" s="48"/>
      <c r="D1336" s="49"/>
      <c r="E1336" s="48"/>
      <c r="F1336" s="50"/>
      <c r="G1336" s="51"/>
      <c r="H1336" s="51"/>
      <c r="I1336" s="52"/>
      <c r="J1336" s="52"/>
      <c r="K1336" s="27" t="str">
        <f>_xlfn.IFNA(VLOOKUP(E1336,الاوردرات!$B$1:$C$600,2,0),"")</f>
        <v/>
      </c>
      <c r="L1336" s="63"/>
      <c r="N1336" s="22" t="str">
        <f t="shared" si="43"/>
        <v/>
      </c>
      <c r="O1336" s="23" t="str">
        <f>_xlfn.IFNA((VLOOKUP(F1336,help!$C$2:$F$12,4,0))*(N1336*24),"")</f>
        <v/>
      </c>
      <c r="AP1336" s="18">
        <f t="shared" si="42"/>
        <v>0</v>
      </c>
    </row>
    <row r="1337" spans="2:42" ht="33" x14ac:dyDescent="0.2">
      <c r="B1337" s="14">
        <f>COUNTIFS($E$3:E1337,تقرير!$E$4)</f>
        <v>15</v>
      </c>
      <c r="C1337" s="48"/>
      <c r="D1337" s="49"/>
      <c r="E1337" s="48"/>
      <c r="F1337" s="50"/>
      <c r="G1337" s="51"/>
      <c r="H1337" s="51"/>
      <c r="I1337" s="52"/>
      <c r="J1337" s="52"/>
      <c r="K1337" s="27" t="str">
        <f>_xlfn.IFNA(VLOOKUP(E1337,الاوردرات!$B$1:$C$600,2,0),"")</f>
        <v/>
      </c>
      <c r="L1337" s="63"/>
      <c r="N1337" s="22" t="str">
        <f t="shared" si="43"/>
        <v/>
      </c>
      <c r="O1337" s="23" t="str">
        <f>_xlfn.IFNA((VLOOKUP(F1337,help!$C$2:$F$12,4,0))*(N1337*24),"")</f>
        <v/>
      </c>
      <c r="AP1337" s="18">
        <f t="shared" si="42"/>
        <v>0</v>
      </c>
    </row>
    <row r="1338" spans="2:42" ht="33" x14ac:dyDescent="0.2">
      <c r="B1338" s="14">
        <f>COUNTIFS($E$3:E1338,تقرير!$E$4)</f>
        <v>15</v>
      </c>
      <c r="C1338" s="48"/>
      <c r="D1338" s="49"/>
      <c r="E1338" s="48"/>
      <c r="F1338" s="50"/>
      <c r="G1338" s="51"/>
      <c r="H1338" s="51"/>
      <c r="I1338" s="52"/>
      <c r="J1338" s="52"/>
      <c r="K1338" s="27" t="str">
        <f>_xlfn.IFNA(VLOOKUP(E1338,الاوردرات!$B$1:$C$600,2,0),"")</f>
        <v/>
      </c>
      <c r="L1338" s="63"/>
      <c r="N1338" s="22" t="str">
        <f t="shared" si="43"/>
        <v/>
      </c>
      <c r="O1338" s="23" t="str">
        <f>_xlfn.IFNA((VLOOKUP(F1338,help!$C$2:$F$12,4,0))*(N1338*24),"")</f>
        <v/>
      </c>
      <c r="AP1338" s="18">
        <f t="shared" si="42"/>
        <v>0</v>
      </c>
    </row>
    <row r="1339" spans="2:42" ht="33" x14ac:dyDescent="0.2">
      <c r="B1339" s="14">
        <f>COUNTIFS($E$3:E1339,تقرير!$E$4)</f>
        <v>15</v>
      </c>
      <c r="C1339" s="48"/>
      <c r="D1339" s="49"/>
      <c r="E1339" s="48"/>
      <c r="F1339" s="50"/>
      <c r="G1339" s="51"/>
      <c r="H1339" s="51"/>
      <c r="I1339" s="52"/>
      <c r="J1339" s="52"/>
      <c r="K1339" s="27" t="str">
        <f>_xlfn.IFNA(VLOOKUP(E1339,الاوردرات!$B$1:$C$600,2,0),"")</f>
        <v/>
      </c>
      <c r="L1339" s="63"/>
      <c r="N1339" s="22" t="str">
        <f t="shared" si="43"/>
        <v/>
      </c>
      <c r="O1339" s="23" t="str">
        <f>_xlfn.IFNA((VLOOKUP(F1339,help!$C$2:$F$12,4,0))*(N1339*24),"")</f>
        <v/>
      </c>
      <c r="AP1339" s="18">
        <f t="shared" si="42"/>
        <v>0</v>
      </c>
    </row>
    <row r="1340" spans="2:42" ht="33" x14ac:dyDescent="0.2">
      <c r="B1340" s="14">
        <f>COUNTIFS($E$3:E1340,تقرير!$E$4)</f>
        <v>15</v>
      </c>
      <c r="C1340" s="48"/>
      <c r="D1340" s="49"/>
      <c r="E1340" s="48"/>
      <c r="F1340" s="50"/>
      <c r="G1340" s="51"/>
      <c r="H1340" s="51"/>
      <c r="I1340" s="52"/>
      <c r="J1340" s="52"/>
      <c r="K1340" s="27" t="str">
        <f>_xlfn.IFNA(VLOOKUP(E1340,الاوردرات!$B$1:$C$600,2,0),"")</f>
        <v/>
      </c>
      <c r="L1340" s="63"/>
      <c r="N1340" s="22" t="str">
        <f t="shared" si="43"/>
        <v/>
      </c>
      <c r="O1340" s="23" t="str">
        <f>_xlfn.IFNA((VLOOKUP(F1340,help!$C$2:$F$12,4,0))*(N1340*24),"")</f>
        <v/>
      </c>
      <c r="AP1340" s="18">
        <f t="shared" si="42"/>
        <v>0</v>
      </c>
    </row>
    <row r="1341" spans="2:42" ht="33" x14ac:dyDescent="0.2">
      <c r="B1341" s="14">
        <f>COUNTIFS($E$3:E1341,تقرير!$E$4)</f>
        <v>15</v>
      </c>
      <c r="C1341" s="48"/>
      <c r="D1341" s="49"/>
      <c r="E1341" s="48"/>
      <c r="F1341" s="50"/>
      <c r="G1341" s="51"/>
      <c r="H1341" s="51"/>
      <c r="I1341" s="52"/>
      <c r="J1341" s="52"/>
      <c r="K1341" s="27" t="str">
        <f>_xlfn.IFNA(VLOOKUP(E1341,الاوردرات!$B$1:$C$600,2,0),"")</f>
        <v/>
      </c>
      <c r="L1341" s="63"/>
      <c r="N1341" s="22" t="str">
        <f t="shared" si="43"/>
        <v/>
      </c>
      <c r="O1341" s="23" t="str">
        <f>_xlfn.IFNA((VLOOKUP(F1341,help!$C$2:$F$12,4,0))*(N1341*24),"")</f>
        <v/>
      </c>
      <c r="AP1341" s="18">
        <f t="shared" si="42"/>
        <v>0</v>
      </c>
    </row>
    <row r="1342" spans="2:42" ht="33" x14ac:dyDescent="0.2">
      <c r="B1342" s="14">
        <f>COUNTIFS($E$3:E1342,تقرير!$E$4)</f>
        <v>15</v>
      </c>
      <c r="C1342" s="48"/>
      <c r="D1342" s="49"/>
      <c r="E1342" s="48"/>
      <c r="F1342" s="50"/>
      <c r="G1342" s="51"/>
      <c r="H1342" s="51"/>
      <c r="I1342" s="52"/>
      <c r="J1342" s="52"/>
      <c r="K1342" s="27" t="str">
        <f>_xlfn.IFNA(VLOOKUP(E1342,الاوردرات!$B$1:$C$600,2,0),"")</f>
        <v/>
      </c>
      <c r="L1342" s="63"/>
      <c r="N1342" s="22" t="str">
        <f t="shared" si="43"/>
        <v/>
      </c>
      <c r="O1342" s="23" t="str">
        <f>_xlfn.IFNA((VLOOKUP(F1342,help!$C$2:$F$12,4,0))*(N1342*24),"")</f>
        <v/>
      </c>
      <c r="AP1342" s="18">
        <f t="shared" si="42"/>
        <v>0</v>
      </c>
    </row>
    <row r="1343" spans="2:42" ht="33" x14ac:dyDescent="0.2">
      <c r="B1343" s="14">
        <f>COUNTIFS($E$3:E1343,تقرير!$E$4)</f>
        <v>15</v>
      </c>
      <c r="C1343" s="48"/>
      <c r="D1343" s="49"/>
      <c r="E1343" s="48"/>
      <c r="F1343" s="50"/>
      <c r="G1343" s="51"/>
      <c r="H1343" s="51"/>
      <c r="I1343" s="52"/>
      <c r="J1343" s="52"/>
      <c r="K1343" s="27" t="str">
        <f>_xlfn.IFNA(VLOOKUP(E1343,الاوردرات!$B$1:$C$600,2,0),"")</f>
        <v/>
      </c>
      <c r="L1343" s="63"/>
      <c r="N1343" s="22" t="str">
        <f t="shared" si="43"/>
        <v/>
      </c>
      <c r="O1343" s="23" t="str">
        <f>_xlfn.IFNA((VLOOKUP(F1343,help!$C$2:$F$12,4,0))*(N1343*24),"")</f>
        <v/>
      </c>
      <c r="AP1343" s="18">
        <f t="shared" si="42"/>
        <v>0</v>
      </c>
    </row>
    <row r="1344" spans="2:42" ht="33" x14ac:dyDescent="0.2">
      <c r="B1344" s="14">
        <f>COUNTIFS($E$3:E1344,تقرير!$E$4)</f>
        <v>15</v>
      </c>
      <c r="C1344" s="48"/>
      <c r="D1344" s="49"/>
      <c r="E1344" s="48"/>
      <c r="F1344" s="50"/>
      <c r="G1344" s="51"/>
      <c r="H1344" s="51"/>
      <c r="I1344" s="52"/>
      <c r="J1344" s="52"/>
      <c r="K1344" s="27" t="str">
        <f>_xlfn.IFNA(VLOOKUP(E1344,الاوردرات!$B$1:$C$600,2,0),"")</f>
        <v/>
      </c>
      <c r="L1344" s="63"/>
      <c r="N1344" s="22" t="str">
        <f t="shared" si="43"/>
        <v/>
      </c>
      <c r="O1344" s="23" t="str">
        <f>_xlfn.IFNA((VLOOKUP(F1344,help!$C$2:$F$12,4,0))*(N1344*24),"")</f>
        <v/>
      </c>
      <c r="AP1344" s="18">
        <f t="shared" si="42"/>
        <v>0</v>
      </c>
    </row>
    <row r="1345" spans="2:42" ht="33" x14ac:dyDescent="0.2">
      <c r="B1345" s="14">
        <f>COUNTIFS($E$3:E1345,تقرير!$E$4)</f>
        <v>15</v>
      </c>
      <c r="C1345" s="48"/>
      <c r="D1345" s="49"/>
      <c r="E1345" s="48"/>
      <c r="F1345" s="50"/>
      <c r="G1345" s="51"/>
      <c r="H1345" s="51"/>
      <c r="I1345" s="52"/>
      <c r="J1345" s="52"/>
      <c r="K1345" s="27" t="str">
        <f>_xlfn.IFNA(VLOOKUP(E1345,الاوردرات!$B$1:$C$600,2,0),"")</f>
        <v/>
      </c>
      <c r="L1345" s="63"/>
      <c r="N1345" s="22" t="str">
        <f t="shared" si="43"/>
        <v/>
      </c>
      <c r="O1345" s="23" t="str">
        <f>_xlfn.IFNA((VLOOKUP(F1345,help!$C$2:$F$12,4,0))*(N1345*24),"")</f>
        <v/>
      </c>
      <c r="AP1345" s="18">
        <f t="shared" si="42"/>
        <v>0</v>
      </c>
    </row>
    <row r="1346" spans="2:42" ht="33" x14ac:dyDescent="0.2">
      <c r="B1346" s="14">
        <f>COUNTIFS($E$3:E1346,تقرير!$E$4)</f>
        <v>15</v>
      </c>
      <c r="C1346" s="48"/>
      <c r="D1346" s="49"/>
      <c r="E1346" s="48"/>
      <c r="F1346" s="50"/>
      <c r="G1346" s="51"/>
      <c r="H1346" s="51"/>
      <c r="I1346" s="52"/>
      <c r="J1346" s="52"/>
      <c r="K1346" s="27" t="str">
        <f>_xlfn.IFNA(VLOOKUP(E1346,الاوردرات!$B$1:$C$600,2,0),"")</f>
        <v/>
      </c>
      <c r="L1346" s="63"/>
      <c r="N1346" s="22" t="str">
        <f t="shared" si="43"/>
        <v/>
      </c>
      <c r="O1346" s="23" t="str">
        <f>_xlfn.IFNA((VLOOKUP(F1346,help!$C$2:$F$12,4,0))*(N1346*24),"")</f>
        <v/>
      </c>
      <c r="AP1346" s="18">
        <f t="shared" si="42"/>
        <v>0</v>
      </c>
    </row>
    <row r="1347" spans="2:42" ht="33" x14ac:dyDescent="0.2">
      <c r="B1347" s="14">
        <f>COUNTIFS($E$3:E1347,تقرير!$E$4)</f>
        <v>15</v>
      </c>
      <c r="C1347" s="48"/>
      <c r="D1347" s="49"/>
      <c r="E1347" s="48"/>
      <c r="F1347" s="50"/>
      <c r="G1347" s="51"/>
      <c r="H1347" s="51"/>
      <c r="I1347" s="52"/>
      <c r="J1347" s="52"/>
      <c r="K1347" s="27" t="str">
        <f>_xlfn.IFNA(VLOOKUP(E1347,الاوردرات!$B$1:$C$600,2,0),"")</f>
        <v/>
      </c>
      <c r="L1347" s="63"/>
      <c r="N1347" s="22" t="str">
        <f t="shared" si="43"/>
        <v/>
      </c>
      <c r="O1347" s="23" t="str">
        <f>_xlfn.IFNA((VLOOKUP(F1347,help!$C$2:$F$12,4,0))*(N1347*24),"")</f>
        <v/>
      </c>
      <c r="AP1347" s="18">
        <f t="shared" si="42"/>
        <v>0</v>
      </c>
    </row>
    <row r="1348" spans="2:42" ht="33" x14ac:dyDescent="0.2">
      <c r="B1348" s="14">
        <f>COUNTIFS($E$3:E1348,تقرير!$E$4)</f>
        <v>15</v>
      </c>
      <c r="C1348" s="48"/>
      <c r="D1348" s="49"/>
      <c r="E1348" s="48"/>
      <c r="F1348" s="50"/>
      <c r="G1348" s="51"/>
      <c r="H1348" s="51"/>
      <c r="I1348" s="52"/>
      <c r="J1348" s="52"/>
      <c r="K1348" s="27" t="str">
        <f>_xlfn.IFNA(VLOOKUP(E1348,الاوردرات!$B$1:$C$600,2,0),"")</f>
        <v/>
      </c>
      <c r="L1348" s="63"/>
      <c r="N1348" s="22" t="str">
        <f t="shared" si="43"/>
        <v/>
      </c>
      <c r="O1348" s="23" t="str">
        <f>_xlfn.IFNA((VLOOKUP(F1348,help!$C$2:$F$12,4,0))*(N1348*24),"")</f>
        <v/>
      </c>
      <c r="AP1348" s="18">
        <f t="shared" ref="AP1348:AP1411" si="44">D1348</f>
        <v>0</v>
      </c>
    </row>
    <row r="1349" spans="2:42" ht="33" x14ac:dyDescent="0.2">
      <c r="B1349" s="14">
        <f>COUNTIFS($E$3:E1349,تقرير!$E$4)</f>
        <v>15</v>
      </c>
      <c r="C1349" s="48"/>
      <c r="D1349" s="49"/>
      <c r="E1349" s="48"/>
      <c r="F1349" s="50"/>
      <c r="G1349" s="51"/>
      <c r="H1349" s="51"/>
      <c r="I1349" s="52"/>
      <c r="J1349" s="52"/>
      <c r="K1349" s="27" t="str">
        <f>_xlfn.IFNA(VLOOKUP(E1349,الاوردرات!$B$1:$C$600,2,0),"")</f>
        <v/>
      </c>
      <c r="L1349" s="63"/>
      <c r="N1349" s="22" t="str">
        <f t="shared" si="43"/>
        <v/>
      </c>
      <c r="O1349" s="23" t="str">
        <f>_xlfn.IFNA((VLOOKUP(F1349,help!$C$2:$F$12,4,0))*(N1349*24),"")</f>
        <v/>
      </c>
      <c r="AP1349" s="18">
        <f t="shared" si="44"/>
        <v>0</v>
      </c>
    </row>
    <row r="1350" spans="2:42" ht="33" x14ac:dyDescent="0.2">
      <c r="B1350" s="14">
        <f>COUNTIFS($E$3:E1350,تقرير!$E$4)</f>
        <v>15</v>
      </c>
      <c r="C1350" s="48"/>
      <c r="D1350" s="49"/>
      <c r="E1350" s="48"/>
      <c r="F1350" s="50"/>
      <c r="G1350" s="51"/>
      <c r="H1350" s="51"/>
      <c r="I1350" s="52"/>
      <c r="J1350" s="52"/>
      <c r="K1350" s="27" t="str">
        <f>_xlfn.IFNA(VLOOKUP(E1350,الاوردرات!$B$1:$C$600,2,0),"")</f>
        <v/>
      </c>
      <c r="L1350" s="63"/>
      <c r="N1350" s="22" t="str">
        <f t="shared" si="43"/>
        <v/>
      </c>
      <c r="O1350" s="23" t="str">
        <f>_xlfn.IFNA((VLOOKUP(F1350,help!$C$2:$F$12,4,0))*(N1350*24),"")</f>
        <v/>
      </c>
      <c r="AP1350" s="18">
        <f t="shared" si="44"/>
        <v>0</v>
      </c>
    </row>
    <row r="1351" spans="2:42" ht="33" x14ac:dyDescent="0.2">
      <c r="B1351" s="14">
        <f>COUNTIFS($E$3:E1351,تقرير!$E$4)</f>
        <v>15</v>
      </c>
      <c r="C1351" s="48"/>
      <c r="D1351" s="49"/>
      <c r="E1351" s="48"/>
      <c r="F1351" s="50"/>
      <c r="G1351" s="51"/>
      <c r="H1351" s="51"/>
      <c r="I1351" s="52"/>
      <c r="J1351" s="52"/>
      <c r="K1351" s="27" t="str">
        <f>_xlfn.IFNA(VLOOKUP(E1351,الاوردرات!$B$1:$C$600,2,0),"")</f>
        <v/>
      </c>
      <c r="L1351" s="63"/>
      <c r="N1351" s="22" t="str">
        <f t="shared" si="43"/>
        <v/>
      </c>
      <c r="O1351" s="23" t="str">
        <f>_xlfn.IFNA((VLOOKUP(F1351,help!$C$2:$F$12,4,0))*(N1351*24),"")</f>
        <v/>
      </c>
      <c r="AP1351" s="18">
        <f t="shared" si="44"/>
        <v>0</v>
      </c>
    </row>
    <row r="1352" spans="2:42" ht="33" x14ac:dyDescent="0.2">
      <c r="B1352" s="14">
        <f>COUNTIFS($E$3:E1352,تقرير!$E$4)</f>
        <v>15</v>
      </c>
      <c r="C1352" s="48"/>
      <c r="D1352" s="49"/>
      <c r="E1352" s="48"/>
      <c r="F1352" s="50"/>
      <c r="G1352" s="51"/>
      <c r="H1352" s="51"/>
      <c r="I1352" s="52"/>
      <c r="J1352" s="52"/>
      <c r="K1352" s="27" t="str">
        <f>_xlfn.IFNA(VLOOKUP(E1352,الاوردرات!$B$1:$C$600,2,0),"")</f>
        <v/>
      </c>
      <c r="L1352" s="63"/>
      <c r="N1352" s="22" t="str">
        <f t="shared" si="43"/>
        <v/>
      </c>
      <c r="O1352" s="23" t="str">
        <f>_xlfn.IFNA((VLOOKUP(F1352,help!$C$2:$F$12,4,0))*(N1352*24),"")</f>
        <v/>
      </c>
      <c r="AP1352" s="18">
        <f t="shared" si="44"/>
        <v>0</v>
      </c>
    </row>
    <row r="1353" spans="2:42" ht="33" x14ac:dyDescent="0.2">
      <c r="B1353" s="14">
        <f>COUNTIFS($E$3:E1353,تقرير!$E$4)</f>
        <v>15</v>
      </c>
      <c r="C1353" s="48"/>
      <c r="D1353" s="49"/>
      <c r="E1353" s="48"/>
      <c r="F1353" s="50"/>
      <c r="G1353" s="51"/>
      <c r="H1353" s="51"/>
      <c r="I1353" s="52"/>
      <c r="J1353" s="52"/>
      <c r="K1353" s="27" t="str">
        <f>_xlfn.IFNA(VLOOKUP(E1353,الاوردرات!$B$1:$C$600,2,0),"")</f>
        <v/>
      </c>
      <c r="L1353" s="63"/>
      <c r="N1353" s="22" t="str">
        <f t="shared" si="43"/>
        <v/>
      </c>
      <c r="O1353" s="23" t="str">
        <f>_xlfn.IFNA((VLOOKUP(F1353,help!$C$2:$F$12,4,0))*(N1353*24),"")</f>
        <v/>
      </c>
      <c r="AP1353" s="18">
        <f t="shared" si="44"/>
        <v>0</v>
      </c>
    </row>
    <row r="1354" spans="2:42" ht="33" x14ac:dyDescent="0.2">
      <c r="B1354" s="14">
        <f>COUNTIFS($E$3:E1354,تقرير!$E$4)</f>
        <v>15</v>
      </c>
      <c r="C1354" s="48"/>
      <c r="D1354" s="49"/>
      <c r="E1354" s="48"/>
      <c r="F1354" s="50"/>
      <c r="G1354" s="51"/>
      <c r="H1354" s="51"/>
      <c r="I1354" s="52"/>
      <c r="J1354" s="52"/>
      <c r="K1354" s="27" t="str">
        <f>_xlfn.IFNA(VLOOKUP(E1354,الاوردرات!$B$1:$C$600,2,0),"")</f>
        <v/>
      </c>
      <c r="L1354" s="63"/>
      <c r="N1354" s="22" t="str">
        <f t="shared" si="43"/>
        <v/>
      </c>
      <c r="O1354" s="23" t="str">
        <f>_xlfn.IFNA((VLOOKUP(F1354,help!$C$2:$F$12,4,0))*(N1354*24),"")</f>
        <v/>
      </c>
      <c r="AP1354" s="18">
        <f t="shared" si="44"/>
        <v>0</v>
      </c>
    </row>
    <row r="1355" spans="2:42" ht="33" x14ac:dyDescent="0.2">
      <c r="B1355" s="14">
        <f>COUNTIFS($E$3:E1355,تقرير!$E$4)</f>
        <v>15</v>
      </c>
      <c r="C1355" s="48"/>
      <c r="D1355" s="49"/>
      <c r="E1355" s="48"/>
      <c r="F1355" s="50"/>
      <c r="G1355" s="51"/>
      <c r="H1355" s="51"/>
      <c r="I1355" s="52"/>
      <c r="J1355" s="52"/>
      <c r="K1355" s="27" t="str">
        <f>_xlfn.IFNA(VLOOKUP(E1355,الاوردرات!$B$1:$C$600,2,0),"")</f>
        <v/>
      </c>
      <c r="L1355" s="63"/>
      <c r="N1355" s="22" t="str">
        <f t="shared" si="43"/>
        <v/>
      </c>
      <c r="O1355" s="23" t="str">
        <f>_xlfn.IFNA((VLOOKUP(F1355,help!$C$2:$F$12,4,0))*(N1355*24),"")</f>
        <v/>
      </c>
      <c r="AP1355" s="18">
        <f t="shared" si="44"/>
        <v>0</v>
      </c>
    </row>
    <row r="1356" spans="2:42" ht="33" x14ac:dyDescent="0.2">
      <c r="B1356" s="14">
        <f>COUNTIFS($E$3:E1356,تقرير!$E$4)</f>
        <v>15</v>
      </c>
      <c r="C1356" s="48"/>
      <c r="D1356" s="49"/>
      <c r="E1356" s="48"/>
      <c r="F1356" s="50"/>
      <c r="G1356" s="51"/>
      <c r="H1356" s="51"/>
      <c r="I1356" s="52"/>
      <c r="J1356" s="52"/>
      <c r="K1356" s="27" t="str">
        <f>_xlfn.IFNA(VLOOKUP(E1356,الاوردرات!$B$1:$C$600,2,0),"")</f>
        <v/>
      </c>
      <c r="L1356" s="63"/>
      <c r="N1356" s="22" t="str">
        <f t="shared" si="43"/>
        <v/>
      </c>
      <c r="O1356" s="23" t="str">
        <f>_xlfn.IFNA((VLOOKUP(F1356,help!$C$2:$F$12,4,0))*(N1356*24),"")</f>
        <v/>
      </c>
      <c r="AP1356" s="18">
        <f t="shared" si="44"/>
        <v>0</v>
      </c>
    </row>
    <row r="1357" spans="2:42" ht="33" x14ac:dyDescent="0.2">
      <c r="B1357" s="14">
        <f>COUNTIFS($E$3:E1357,تقرير!$E$4)</f>
        <v>15</v>
      </c>
      <c r="C1357" s="48"/>
      <c r="D1357" s="49"/>
      <c r="E1357" s="48"/>
      <c r="F1357" s="50"/>
      <c r="G1357" s="51"/>
      <c r="H1357" s="51"/>
      <c r="I1357" s="52"/>
      <c r="J1357" s="52"/>
      <c r="K1357" s="27" t="str">
        <f>_xlfn.IFNA(VLOOKUP(E1357,الاوردرات!$B$1:$C$600,2,0),"")</f>
        <v/>
      </c>
      <c r="L1357" s="63"/>
      <c r="N1357" s="22" t="str">
        <f t="shared" si="43"/>
        <v/>
      </c>
      <c r="O1357" s="23" t="str">
        <f>_xlfn.IFNA((VLOOKUP(F1357,help!$C$2:$F$12,4,0))*(N1357*24),"")</f>
        <v/>
      </c>
      <c r="AP1357" s="18">
        <f t="shared" si="44"/>
        <v>0</v>
      </c>
    </row>
    <row r="1358" spans="2:42" ht="33" x14ac:dyDescent="0.2">
      <c r="B1358" s="14">
        <f>COUNTIFS($E$3:E1358,تقرير!$E$4)</f>
        <v>15</v>
      </c>
      <c r="C1358" s="48"/>
      <c r="D1358" s="49"/>
      <c r="E1358" s="48"/>
      <c r="F1358" s="50"/>
      <c r="G1358" s="51"/>
      <c r="H1358" s="51"/>
      <c r="I1358" s="52"/>
      <c r="J1358" s="52"/>
      <c r="K1358" s="27" t="str">
        <f>_xlfn.IFNA(VLOOKUP(E1358,الاوردرات!$B$1:$C$600,2,0),"")</f>
        <v/>
      </c>
      <c r="L1358" s="63"/>
      <c r="N1358" s="22" t="str">
        <f t="shared" si="43"/>
        <v/>
      </c>
      <c r="O1358" s="23" t="str">
        <f>_xlfn.IFNA((VLOOKUP(F1358,help!$C$2:$F$12,4,0))*(N1358*24),"")</f>
        <v/>
      </c>
      <c r="AP1358" s="18">
        <f t="shared" si="44"/>
        <v>0</v>
      </c>
    </row>
    <row r="1359" spans="2:42" ht="33" x14ac:dyDescent="0.2">
      <c r="B1359" s="14">
        <f>COUNTIFS($E$3:E1359,تقرير!$E$4)</f>
        <v>15</v>
      </c>
      <c r="C1359" s="48"/>
      <c r="D1359" s="49"/>
      <c r="E1359" s="48"/>
      <c r="F1359" s="50"/>
      <c r="G1359" s="51"/>
      <c r="H1359" s="51"/>
      <c r="I1359" s="52"/>
      <c r="J1359" s="52"/>
      <c r="K1359" s="27" t="str">
        <f>_xlfn.IFNA(VLOOKUP(E1359,الاوردرات!$B$1:$C$600,2,0),"")</f>
        <v/>
      </c>
      <c r="L1359" s="63"/>
      <c r="N1359" s="22" t="str">
        <f t="shared" si="43"/>
        <v/>
      </c>
      <c r="O1359" s="23" t="str">
        <f>_xlfn.IFNA((VLOOKUP(F1359,help!$C$2:$F$12,4,0))*(N1359*24),"")</f>
        <v/>
      </c>
      <c r="AP1359" s="18">
        <f t="shared" si="44"/>
        <v>0</v>
      </c>
    </row>
    <row r="1360" spans="2:42" ht="33" x14ac:dyDescent="0.2">
      <c r="B1360" s="14">
        <f>COUNTIFS($E$3:E1360,تقرير!$E$4)</f>
        <v>15</v>
      </c>
      <c r="C1360" s="48"/>
      <c r="D1360" s="49"/>
      <c r="E1360" s="48"/>
      <c r="F1360" s="50"/>
      <c r="G1360" s="51"/>
      <c r="H1360" s="51"/>
      <c r="I1360" s="52"/>
      <c r="J1360" s="52"/>
      <c r="K1360" s="27" t="str">
        <f>_xlfn.IFNA(VLOOKUP(E1360,الاوردرات!$B$1:$C$600,2,0),"")</f>
        <v/>
      </c>
      <c r="L1360" s="63"/>
      <c r="N1360" s="22" t="str">
        <f t="shared" si="43"/>
        <v/>
      </c>
      <c r="O1360" s="23" t="str">
        <f>_xlfn.IFNA((VLOOKUP(F1360,help!$C$2:$F$12,4,0))*(N1360*24),"")</f>
        <v/>
      </c>
      <c r="AP1360" s="18">
        <f t="shared" si="44"/>
        <v>0</v>
      </c>
    </row>
    <row r="1361" spans="2:42" ht="33" x14ac:dyDescent="0.2">
      <c r="B1361" s="14">
        <f>COUNTIFS($E$3:E1361,تقرير!$E$4)</f>
        <v>15</v>
      </c>
      <c r="C1361" s="48"/>
      <c r="D1361" s="49"/>
      <c r="E1361" s="48"/>
      <c r="F1361" s="50"/>
      <c r="G1361" s="51"/>
      <c r="H1361" s="51"/>
      <c r="I1361" s="52"/>
      <c r="J1361" s="52"/>
      <c r="K1361" s="27" t="str">
        <f>_xlfn.IFNA(VLOOKUP(E1361,الاوردرات!$B$1:$C$600,2,0),"")</f>
        <v/>
      </c>
      <c r="L1361" s="63"/>
      <c r="N1361" s="22" t="str">
        <f t="shared" si="43"/>
        <v/>
      </c>
      <c r="O1361" s="23" t="str">
        <f>_xlfn.IFNA((VLOOKUP(F1361,help!$C$2:$F$12,4,0))*(N1361*24),"")</f>
        <v/>
      </c>
      <c r="AP1361" s="18">
        <f t="shared" si="44"/>
        <v>0</v>
      </c>
    </row>
    <row r="1362" spans="2:42" ht="33" x14ac:dyDescent="0.2">
      <c r="B1362" s="14">
        <f>COUNTIFS($E$3:E1362,تقرير!$E$4)</f>
        <v>15</v>
      </c>
      <c r="C1362" s="48"/>
      <c r="D1362" s="49"/>
      <c r="E1362" s="48"/>
      <c r="F1362" s="50"/>
      <c r="G1362" s="51"/>
      <c r="H1362" s="51"/>
      <c r="I1362" s="52"/>
      <c r="J1362" s="52"/>
      <c r="K1362" s="27" t="str">
        <f>_xlfn.IFNA(VLOOKUP(E1362,الاوردرات!$B$1:$C$600,2,0),"")</f>
        <v/>
      </c>
      <c r="L1362" s="63"/>
      <c r="N1362" s="22" t="str">
        <f t="shared" si="43"/>
        <v/>
      </c>
      <c r="O1362" s="23" t="str">
        <f>_xlfn.IFNA((VLOOKUP(F1362,help!$C$2:$F$12,4,0))*(N1362*24),"")</f>
        <v/>
      </c>
      <c r="AP1362" s="18">
        <f t="shared" si="44"/>
        <v>0</v>
      </c>
    </row>
    <row r="1363" spans="2:42" ht="33" x14ac:dyDescent="0.2">
      <c r="B1363" s="14">
        <f>COUNTIFS($E$3:E1363,تقرير!$E$4)</f>
        <v>15</v>
      </c>
      <c r="C1363" s="48"/>
      <c r="D1363" s="49"/>
      <c r="E1363" s="48"/>
      <c r="F1363" s="50"/>
      <c r="G1363" s="51"/>
      <c r="H1363" s="51"/>
      <c r="I1363" s="52"/>
      <c r="J1363" s="52"/>
      <c r="K1363" s="27" t="str">
        <f>_xlfn.IFNA(VLOOKUP(E1363,الاوردرات!$B$1:$C$600,2,0),"")</f>
        <v/>
      </c>
      <c r="L1363" s="63"/>
      <c r="N1363" s="22" t="str">
        <f t="shared" si="43"/>
        <v/>
      </c>
      <c r="O1363" s="23" t="str">
        <f>_xlfn.IFNA((VLOOKUP(F1363,help!$C$2:$F$12,4,0))*(N1363*24),"")</f>
        <v/>
      </c>
      <c r="AP1363" s="18">
        <f t="shared" si="44"/>
        <v>0</v>
      </c>
    </row>
    <row r="1364" spans="2:42" ht="33" x14ac:dyDescent="0.2">
      <c r="B1364" s="14">
        <f>COUNTIFS($E$3:E1364,تقرير!$E$4)</f>
        <v>15</v>
      </c>
      <c r="C1364" s="48"/>
      <c r="D1364" s="49"/>
      <c r="E1364" s="48"/>
      <c r="F1364" s="50"/>
      <c r="G1364" s="51"/>
      <c r="H1364" s="51"/>
      <c r="I1364" s="52"/>
      <c r="J1364" s="52"/>
      <c r="K1364" s="27" t="str">
        <f>_xlfn.IFNA(VLOOKUP(E1364,الاوردرات!$B$1:$C$600,2,0),"")</f>
        <v/>
      </c>
      <c r="L1364" s="63"/>
      <c r="N1364" s="22" t="str">
        <f t="shared" si="43"/>
        <v/>
      </c>
      <c r="O1364" s="23" t="str">
        <f>_xlfn.IFNA((VLOOKUP(F1364,help!$C$2:$F$12,4,0))*(N1364*24),"")</f>
        <v/>
      </c>
      <c r="AP1364" s="18">
        <f t="shared" si="44"/>
        <v>0</v>
      </c>
    </row>
    <row r="1365" spans="2:42" ht="33" x14ac:dyDescent="0.2">
      <c r="B1365" s="14">
        <f>COUNTIFS($E$3:E1365,تقرير!$E$4)</f>
        <v>15</v>
      </c>
      <c r="C1365" s="48"/>
      <c r="D1365" s="49"/>
      <c r="E1365" s="48"/>
      <c r="F1365" s="50"/>
      <c r="G1365" s="51"/>
      <c r="H1365" s="51"/>
      <c r="I1365" s="52"/>
      <c r="J1365" s="52"/>
      <c r="K1365" s="27" t="str">
        <f>_xlfn.IFNA(VLOOKUP(E1365,الاوردرات!$B$1:$C$600,2,0),"")</f>
        <v/>
      </c>
      <c r="L1365" s="63"/>
      <c r="N1365" s="22" t="str">
        <f t="shared" si="43"/>
        <v/>
      </c>
      <c r="O1365" s="23" t="str">
        <f>_xlfn.IFNA((VLOOKUP(F1365,help!$C$2:$F$12,4,0))*(N1365*24),"")</f>
        <v/>
      </c>
      <c r="AP1365" s="18">
        <f t="shared" si="44"/>
        <v>0</v>
      </c>
    </row>
    <row r="1366" spans="2:42" ht="33" x14ac:dyDescent="0.2">
      <c r="B1366" s="14">
        <f>COUNTIFS($E$3:E1366,تقرير!$E$4)</f>
        <v>15</v>
      </c>
      <c r="C1366" s="48"/>
      <c r="D1366" s="49"/>
      <c r="E1366" s="48"/>
      <c r="F1366" s="50"/>
      <c r="G1366" s="51"/>
      <c r="H1366" s="51"/>
      <c r="I1366" s="52"/>
      <c r="J1366" s="52"/>
      <c r="K1366" s="27" t="str">
        <f>_xlfn.IFNA(VLOOKUP(E1366,الاوردرات!$B$1:$C$600,2,0),"")</f>
        <v/>
      </c>
      <c r="L1366" s="63"/>
      <c r="N1366" s="22" t="str">
        <f t="shared" si="43"/>
        <v/>
      </c>
      <c r="O1366" s="23" t="str">
        <f>_xlfn.IFNA((VLOOKUP(F1366,help!$C$2:$F$12,4,0))*(N1366*24),"")</f>
        <v/>
      </c>
      <c r="AP1366" s="18">
        <f t="shared" si="44"/>
        <v>0</v>
      </c>
    </row>
    <row r="1367" spans="2:42" ht="33" x14ac:dyDescent="0.2">
      <c r="B1367" s="14">
        <f>COUNTIFS($E$3:E1367,تقرير!$E$4)</f>
        <v>15</v>
      </c>
      <c r="C1367" s="48"/>
      <c r="D1367" s="49"/>
      <c r="E1367" s="48"/>
      <c r="F1367" s="50"/>
      <c r="G1367" s="51"/>
      <c r="H1367" s="51"/>
      <c r="I1367" s="52"/>
      <c r="J1367" s="52"/>
      <c r="K1367" s="27" t="str">
        <f>_xlfn.IFNA(VLOOKUP(E1367,الاوردرات!$B$1:$C$600,2,0),"")</f>
        <v/>
      </c>
      <c r="L1367" s="63"/>
      <c r="N1367" s="22" t="str">
        <f t="shared" si="43"/>
        <v/>
      </c>
      <c r="O1367" s="23" t="str">
        <f>_xlfn.IFNA((VLOOKUP(F1367,help!$C$2:$F$12,4,0))*(N1367*24),"")</f>
        <v/>
      </c>
      <c r="AP1367" s="18">
        <f t="shared" si="44"/>
        <v>0</v>
      </c>
    </row>
    <row r="1368" spans="2:42" ht="33" x14ac:dyDescent="0.2">
      <c r="B1368" s="14">
        <f>COUNTIFS($E$3:E1368,تقرير!$E$4)</f>
        <v>15</v>
      </c>
      <c r="C1368" s="48"/>
      <c r="D1368" s="49"/>
      <c r="E1368" s="48"/>
      <c r="F1368" s="50"/>
      <c r="G1368" s="51"/>
      <c r="H1368" s="51"/>
      <c r="I1368" s="52"/>
      <c r="J1368" s="52"/>
      <c r="K1368" s="27" t="str">
        <f>_xlfn.IFNA(VLOOKUP(E1368,الاوردرات!$B$1:$C$600,2,0),"")</f>
        <v/>
      </c>
      <c r="L1368" s="63"/>
      <c r="N1368" s="22" t="str">
        <f t="shared" si="43"/>
        <v/>
      </c>
      <c r="O1368" s="23" t="str">
        <f>_xlfn.IFNA((VLOOKUP(F1368,help!$C$2:$F$12,4,0))*(N1368*24),"")</f>
        <v/>
      </c>
      <c r="AP1368" s="18">
        <f t="shared" si="44"/>
        <v>0</v>
      </c>
    </row>
    <row r="1369" spans="2:42" ht="33" x14ac:dyDescent="0.2">
      <c r="B1369" s="14">
        <f>COUNTIFS($E$3:E1369,تقرير!$E$4)</f>
        <v>15</v>
      </c>
      <c r="C1369" s="48"/>
      <c r="D1369" s="49"/>
      <c r="E1369" s="48"/>
      <c r="F1369" s="50"/>
      <c r="G1369" s="51"/>
      <c r="H1369" s="51"/>
      <c r="I1369" s="52"/>
      <c r="J1369" s="52"/>
      <c r="K1369" s="27" t="str">
        <f>_xlfn.IFNA(VLOOKUP(E1369,الاوردرات!$B$1:$C$600,2,0),"")</f>
        <v/>
      </c>
      <c r="L1369" s="63"/>
      <c r="N1369" s="22" t="str">
        <f t="shared" si="43"/>
        <v/>
      </c>
      <c r="O1369" s="23" t="str">
        <f>_xlfn.IFNA((VLOOKUP(F1369,help!$C$2:$F$12,4,0))*(N1369*24),"")</f>
        <v/>
      </c>
      <c r="AP1369" s="18">
        <f t="shared" si="44"/>
        <v>0</v>
      </c>
    </row>
    <row r="1370" spans="2:42" ht="33" x14ac:dyDescent="0.2">
      <c r="B1370" s="14">
        <f>COUNTIFS($E$3:E1370,تقرير!$E$4)</f>
        <v>15</v>
      </c>
      <c r="C1370" s="48"/>
      <c r="D1370" s="49"/>
      <c r="E1370" s="48"/>
      <c r="F1370" s="50"/>
      <c r="G1370" s="51"/>
      <c r="H1370" s="51"/>
      <c r="I1370" s="52"/>
      <c r="J1370" s="52"/>
      <c r="K1370" s="27" t="str">
        <f>_xlfn.IFNA(VLOOKUP(E1370,الاوردرات!$B$1:$C$600,2,0),"")</f>
        <v/>
      </c>
      <c r="L1370" s="63"/>
      <c r="N1370" s="22" t="str">
        <f t="shared" si="43"/>
        <v/>
      </c>
      <c r="O1370" s="23" t="str">
        <f>_xlfn.IFNA((VLOOKUP(F1370,help!$C$2:$F$12,4,0))*(N1370*24),"")</f>
        <v/>
      </c>
      <c r="AP1370" s="18">
        <f t="shared" si="44"/>
        <v>0</v>
      </c>
    </row>
    <row r="1371" spans="2:42" ht="33" x14ac:dyDescent="0.2">
      <c r="B1371" s="14">
        <f>COUNTIFS($E$3:E1371,تقرير!$E$4)</f>
        <v>15</v>
      </c>
      <c r="C1371" s="48"/>
      <c r="D1371" s="49"/>
      <c r="E1371" s="48"/>
      <c r="F1371" s="50"/>
      <c r="G1371" s="51"/>
      <c r="H1371" s="51"/>
      <c r="I1371" s="52"/>
      <c r="J1371" s="52"/>
      <c r="K1371" s="27" t="str">
        <f>_xlfn.IFNA(VLOOKUP(E1371,الاوردرات!$B$1:$C$600,2,0),"")</f>
        <v/>
      </c>
      <c r="L1371" s="63"/>
      <c r="N1371" s="22" t="str">
        <f t="shared" si="43"/>
        <v/>
      </c>
      <c r="O1371" s="23" t="str">
        <f>_xlfn.IFNA((VLOOKUP(F1371,help!$C$2:$F$12,4,0))*(N1371*24),"")</f>
        <v/>
      </c>
      <c r="AP1371" s="18">
        <f t="shared" si="44"/>
        <v>0</v>
      </c>
    </row>
    <row r="1372" spans="2:42" ht="33" x14ac:dyDescent="0.2">
      <c r="B1372" s="14">
        <f>COUNTIFS($E$3:E1372,تقرير!$E$4)</f>
        <v>15</v>
      </c>
      <c r="C1372" s="48"/>
      <c r="D1372" s="49"/>
      <c r="E1372" s="48"/>
      <c r="F1372" s="50"/>
      <c r="G1372" s="51"/>
      <c r="H1372" s="51"/>
      <c r="I1372" s="52"/>
      <c r="J1372" s="52"/>
      <c r="K1372" s="27" t="str">
        <f>_xlfn.IFNA(VLOOKUP(E1372,الاوردرات!$B$1:$C$600,2,0),"")</f>
        <v/>
      </c>
      <c r="L1372" s="63"/>
      <c r="N1372" s="22" t="str">
        <f t="shared" si="43"/>
        <v/>
      </c>
      <c r="O1372" s="23" t="str">
        <f>_xlfn.IFNA((VLOOKUP(F1372,help!$C$2:$F$12,4,0))*(N1372*24),"")</f>
        <v/>
      </c>
      <c r="AP1372" s="18">
        <f t="shared" si="44"/>
        <v>0</v>
      </c>
    </row>
    <row r="1373" spans="2:42" ht="33" x14ac:dyDescent="0.2">
      <c r="B1373" s="14">
        <f>COUNTIFS($E$3:E1373,تقرير!$E$4)</f>
        <v>15</v>
      </c>
      <c r="C1373" s="48"/>
      <c r="D1373" s="49"/>
      <c r="E1373" s="48"/>
      <c r="F1373" s="50"/>
      <c r="G1373" s="51"/>
      <c r="H1373" s="51"/>
      <c r="I1373" s="52"/>
      <c r="J1373" s="52"/>
      <c r="K1373" s="27" t="str">
        <f>_xlfn.IFNA(VLOOKUP(E1373,الاوردرات!$B$1:$C$600,2,0),"")</f>
        <v/>
      </c>
      <c r="L1373" s="63"/>
      <c r="N1373" s="22" t="str">
        <f t="shared" si="43"/>
        <v/>
      </c>
      <c r="O1373" s="23" t="str">
        <f>_xlfn.IFNA((VLOOKUP(F1373,help!$C$2:$F$12,4,0))*(N1373*24),"")</f>
        <v/>
      </c>
      <c r="AP1373" s="18">
        <f t="shared" si="44"/>
        <v>0</v>
      </c>
    </row>
    <row r="1374" spans="2:42" ht="33" x14ac:dyDescent="0.2">
      <c r="B1374" s="14">
        <f>COUNTIFS($E$3:E1374,تقرير!$E$4)</f>
        <v>15</v>
      </c>
      <c r="C1374" s="48"/>
      <c r="D1374" s="49"/>
      <c r="E1374" s="48"/>
      <c r="F1374" s="50"/>
      <c r="G1374" s="51"/>
      <c r="H1374" s="51"/>
      <c r="I1374" s="52"/>
      <c r="J1374" s="52"/>
      <c r="K1374" s="27" t="str">
        <f>_xlfn.IFNA(VLOOKUP(E1374,الاوردرات!$B$1:$C$600,2,0),"")</f>
        <v/>
      </c>
      <c r="L1374" s="63"/>
      <c r="N1374" s="22" t="str">
        <f t="shared" si="43"/>
        <v/>
      </c>
      <c r="O1374" s="23" t="str">
        <f>_xlfn.IFNA((VLOOKUP(F1374,help!$C$2:$F$12,4,0))*(N1374*24),"")</f>
        <v/>
      </c>
      <c r="AP1374" s="18">
        <f t="shared" si="44"/>
        <v>0</v>
      </c>
    </row>
    <row r="1375" spans="2:42" ht="33" x14ac:dyDescent="0.2">
      <c r="B1375" s="14">
        <f>COUNTIFS($E$3:E1375,تقرير!$E$4)</f>
        <v>15</v>
      </c>
      <c r="C1375" s="48"/>
      <c r="D1375" s="49"/>
      <c r="E1375" s="48"/>
      <c r="F1375" s="50"/>
      <c r="G1375" s="51"/>
      <c r="H1375" s="51"/>
      <c r="I1375" s="52"/>
      <c r="J1375" s="52"/>
      <c r="K1375" s="27" t="str">
        <f>_xlfn.IFNA(VLOOKUP(E1375,الاوردرات!$B$1:$C$600,2,0),"")</f>
        <v/>
      </c>
      <c r="L1375" s="63"/>
      <c r="N1375" s="22" t="str">
        <f t="shared" si="43"/>
        <v/>
      </c>
      <c r="O1375" s="23" t="str">
        <f>_xlfn.IFNA((VLOOKUP(F1375,help!$C$2:$F$12,4,0))*(N1375*24),"")</f>
        <v/>
      </c>
      <c r="AP1375" s="18">
        <f t="shared" si="44"/>
        <v>0</v>
      </c>
    </row>
    <row r="1376" spans="2:42" ht="33" x14ac:dyDescent="0.2">
      <c r="B1376" s="14">
        <f>COUNTIFS($E$3:E1376,تقرير!$E$4)</f>
        <v>15</v>
      </c>
      <c r="C1376" s="48"/>
      <c r="D1376" s="49"/>
      <c r="E1376" s="48"/>
      <c r="F1376" s="50"/>
      <c r="G1376" s="51"/>
      <c r="H1376" s="51"/>
      <c r="I1376" s="52"/>
      <c r="J1376" s="52"/>
      <c r="K1376" s="27" t="str">
        <f>_xlfn.IFNA(VLOOKUP(E1376,الاوردرات!$B$1:$C$600,2,0),"")</f>
        <v/>
      </c>
      <c r="L1376" s="63"/>
      <c r="N1376" s="22" t="str">
        <f t="shared" si="43"/>
        <v/>
      </c>
      <c r="O1376" s="23" t="str">
        <f>_xlfn.IFNA((VLOOKUP(F1376,help!$C$2:$F$12,4,0))*(N1376*24),"")</f>
        <v/>
      </c>
      <c r="AP1376" s="18">
        <f t="shared" si="44"/>
        <v>0</v>
      </c>
    </row>
    <row r="1377" spans="2:42" ht="33" x14ac:dyDescent="0.2">
      <c r="B1377" s="14">
        <f>COUNTIFS($E$3:E1377,تقرير!$E$4)</f>
        <v>15</v>
      </c>
      <c r="C1377" s="48"/>
      <c r="D1377" s="49"/>
      <c r="E1377" s="48"/>
      <c r="F1377" s="50"/>
      <c r="G1377" s="51"/>
      <c r="H1377" s="51"/>
      <c r="I1377" s="52"/>
      <c r="J1377" s="52"/>
      <c r="K1377" s="27" t="str">
        <f>_xlfn.IFNA(VLOOKUP(E1377,الاوردرات!$B$1:$C$600,2,0),"")</f>
        <v/>
      </c>
      <c r="L1377" s="63"/>
      <c r="N1377" s="22" t="str">
        <f t="shared" si="43"/>
        <v/>
      </c>
      <c r="O1377" s="23" t="str">
        <f>_xlfn.IFNA((VLOOKUP(F1377,help!$C$2:$F$12,4,0))*(N1377*24),"")</f>
        <v/>
      </c>
      <c r="AP1377" s="18">
        <f t="shared" si="44"/>
        <v>0</v>
      </c>
    </row>
    <row r="1378" spans="2:42" ht="33" x14ac:dyDescent="0.2">
      <c r="B1378" s="14">
        <f>COUNTIFS($E$3:E1378,تقرير!$E$4)</f>
        <v>15</v>
      </c>
      <c r="C1378" s="48"/>
      <c r="D1378" s="49"/>
      <c r="E1378" s="48"/>
      <c r="F1378" s="50"/>
      <c r="G1378" s="51"/>
      <c r="H1378" s="51"/>
      <c r="I1378" s="52"/>
      <c r="J1378" s="52"/>
      <c r="K1378" s="27" t="str">
        <f>_xlfn.IFNA(VLOOKUP(E1378,الاوردرات!$B$1:$C$600,2,0),"")</f>
        <v/>
      </c>
      <c r="L1378" s="63"/>
      <c r="N1378" s="22" t="str">
        <f t="shared" si="43"/>
        <v/>
      </c>
      <c r="O1378" s="23" t="str">
        <f>_xlfn.IFNA((VLOOKUP(F1378,help!$C$2:$F$12,4,0))*(N1378*24),"")</f>
        <v/>
      </c>
      <c r="AP1378" s="18">
        <f t="shared" si="44"/>
        <v>0</v>
      </c>
    </row>
    <row r="1379" spans="2:42" ht="33" x14ac:dyDescent="0.2">
      <c r="B1379" s="14">
        <f>COUNTIFS($E$3:E1379,تقرير!$E$4)</f>
        <v>15</v>
      </c>
      <c r="C1379" s="48"/>
      <c r="D1379" s="49"/>
      <c r="E1379" s="48"/>
      <c r="F1379" s="50"/>
      <c r="G1379" s="51"/>
      <c r="H1379" s="51"/>
      <c r="I1379" s="52"/>
      <c r="J1379" s="52"/>
      <c r="K1379" s="27" t="str">
        <f>_xlfn.IFNA(VLOOKUP(E1379,الاوردرات!$B$1:$C$600,2,0),"")</f>
        <v/>
      </c>
      <c r="L1379" s="63"/>
      <c r="N1379" s="22" t="str">
        <f t="shared" si="43"/>
        <v/>
      </c>
      <c r="O1379" s="23" t="str">
        <f>_xlfn.IFNA((VLOOKUP(F1379,help!$C$2:$F$12,4,0))*(N1379*24),"")</f>
        <v/>
      </c>
      <c r="AP1379" s="18">
        <f t="shared" si="44"/>
        <v>0</v>
      </c>
    </row>
    <row r="1380" spans="2:42" ht="33" x14ac:dyDescent="0.2">
      <c r="B1380" s="14">
        <f>COUNTIFS($E$3:E1380,تقرير!$E$4)</f>
        <v>15</v>
      </c>
      <c r="C1380" s="48"/>
      <c r="D1380" s="49"/>
      <c r="E1380" s="48"/>
      <c r="F1380" s="50"/>
      <c r="G1380" s="51"/>
      <c r="H1380" s="51"/>
      <c r="I1380" s="52"/>
      <c r="J1380" s="52"/>
      <c r="K1380" s="27" t="str">
        <f>_xlfn.IFNA(VLOOKUP(E1380,الاوردرات!$B$1:$C$600,2,0),"")</f>
        <v/>
      </c>
      <c r="L1380" s="63"/>
      <c r="N1380" s="22" t="str">
        <f t="shared" si="43"/>
        <v/>
      </c>
      <c r="O1380" s="23" t="str">
        <f>_xlfn.IFNA((VLOOKUP(F1380,help!$C$2:$F$12,4,0))*(N1380*24),"")</f>
        <v/>
      </c>
      <c r="AP1380" s="18">
        <f t="shared" si="44"/>
        <v>0</v>
      </c>
    </row>
    <row r="1381" spans="2:42" ht="33" x14ac:dyDescent="0.2">
      <c r="B1381" s="14">
        <f>COUNTIFS($E$3:E1381,تقرير!$E$4)</f>
        <v>15</v>
      </c>
      <c r="C1381" s="48"/>
      <c r="D1381" s="49"/>
      <c r="E1381" s="48"/>
      <c r="F1381" s="50"/>
      <c r="G1381" s="51"/>
      <c r="H1381" s="51"/>
      <c r="I1381" s="52"/>
      <c r="J1381" s="52"/>
      <c r="K1381" s="27" t="str">
        <f>_xlfn.IFNA(VLOOKUP(E1381,الاوردرات!$B$1:$C$600,2,0),"")</f>
        <v/>
      </c>
      <c r="L1381" s="63"/>
      <c r="N1381" s="22" t="str">
        <f t="shared" si="43"/>
        <v/>
      </c>
      <c r="O1381" s="23" t="str">
        <f>_xlfn.IFNA((VLOOKUP(F1381,help!$C$2:$F$12,4,0))*(N1381*24),"")</f>
        <v/>
      </c>
      <c r="AP1381" s="18">
        <f t="shared" si="44"/>
        <v>0</v>
      </c>
    </row>
    <row r="1382" spans="2:42" ht="33" x14ac:dyDescent="0.2">
      <c r="B1382" s="14">
        <f>COUNTIFS($E$3:E1382,تقرير!$E$4)</f>
        <v>15</v>
      </c>
      <c r="C1382" s="48"/>
      <c r="D1382" s="49"/>
      <c r="E1382" s="48"/>
      <c r="F1382" s="50"/>
      <c r="G1382" s="51"/>
      <c r="H1382" s="51"/>
      <c r="I1382" s="52"/>
      <c r="J1382" s="52"/>
      <c r="K1382" s="27" t="str">
        <f>_xlfn.IFNA(VLOOKUP(E1382,الاوردرات!$B$1:$C$600,2,0),"")</f>
        <v/>
      </c>
      <c r="L1382" s="63"/>
      <c r="N1382" s="22" t="str">
        <f t="shared" si="43"/>
        <v/>
      </c>
      <c r="O1382" s="23" t="str">
        <f>_xlfn.IFNA((VLOOKUP(F1382,help!$C$2:$F$12,4,0))*(N1382*24),"")</f>
        <v/>
      </c>
      <c r="AP1382" s="18">
        <f t="shared" si="44"/>
        <v>0</v>
      </c>
    </row>
    <row r="1383" spans="2:42" ht="33" x14ac:dyDescent="0.2">
      <c r="B1383" s="14">
        <f>COUNTIFS($E$3:E1383,تقرير!$E$4)</f>
        <v>15</v>
      </c>
      <c r="C1383" s="48"/>
      <c r="D1383" s="49"/>
      <c r="E1383" s="48"/>
      <c r="F1383" s="50"/>
      <c r="G1383" s="51"/>
      <c r="H1383" s="51"/>
      <c r="I1383" s="52"/>
      <c r="J1383" s="52"/>
      <c r="K1383" s="27" t="str">
        <f>_xlfn.IFNA(VLOOKUP(E1383,الاوردرات!$B$1:$C$600,2,0),"")</f>
        <v/>
      </c>
      <c r="L1383" s="63"/>
      <c r="N1383" s="22" t="str">
        <f t="shared" si="43"/>
        <v/>
      </c>
      <c r="O1383" s="23" t="str">
        <f>_xlfn.IFNA((VLOOKUP(F1383,help!$C$2:$F$12,4,0))*(N1383*24),"")</f>
        <v/>
      </c>
      <c r="AP1383" s="18">
        <f t="shared" si="44"/>
        <v>0</v>
      </c>
    </row>
    <row r="1384" spans="2:42" ht="33" x14ac:dyDescent="0.2">
      <c r="B1384" s="14">
        <f>COUNTIFS($E$3:E1384,تقرير!$E$4)</f>
        <v>15</v>
      </c>
      <c r="C1384" s="48"/>
      <c r="D1384" s="49"/>
      <c r="E1384" s="48"/>
      <c r="F1384" s="50"/>
      <c r="G1384" s="51"/>
      <c r="H1384" s="51"/>
      <c r="I1384" s="52"/>
      <c r="J1384" s="52"/>
      <c r="K1384" s="27" t="str">
        <f>_xlfn.IFNA(VLOOKUP(E1384,الاوردرات!$B$1:$C$600,2,0),"")</f>
        <v/>
      </c>
      <c r="L1384" s="63"/>
      <c r="N1384" s="22" t="str">
        <f t="shared" si="43"/>
        <v/>
      </c>
      <c r="O1384" s="23" t="str">
        <f>_xlfn.IFNA((VLOOKUP(F1384,help!$C$2:$F$12,4,0))*(N1384*24),"")</f>
        <v/>
      </c>
      <c r="AP1384" s="18">
        <f t="shared" si="44"/>
        <v>0</v>
      </c>
    </row>
    <row r="1385" spans="2:42" ht="33" x14ac:dyDescent="0.2">
      <c r="B1385" s="14">
        <f>COUNTIFS($E$3:E1385,تقرير!$E$4)</f>
        <v>15</v>
      </c>
      <c r="C1385" s="48"/>
      <c r="D1385" s="49"/>
      <c r="E1385" s="48"/>
      <c r="F1385" s="50"/>
      <c r="G1385" s="51"/>
      <c r="H1385" s="51"/>
      <c r="I1385" s="52"/>
      <c r="J1385" s="52"/>
      <c r="K1385" s="27" t="str">
        <f>_xlfn.IFNA(VLOOKUP(E1385,الاوردرات!$B$1:$C$600,2,0),"")</f>
        <v/>
      </c>
      <c r="L1385" s="63"/>
      <c r="N1385" s="22" t="str">
        <f t="shared" si="43"/>
        <v/>
      </c>
      <c r="O1385" s="23" t="str">
        <f>_xlfn.IFNA((VLOOKUP(F1385,help!$C$2:$F$12,4,0))*(N1385*24),"")</f>
        <v/>
      </c>
      <c r="AP1385" s="18">
        <f t="shared" si="44"/>
        <v>0</v>
      </c>
    </row>
    <row r="1386" spans="2:42" ht="33" x14ac:dyDescent="0.2">
      <c r="B1386" s="14">
        <f>COUNTIFS($E$3:E1386,تقرير!$E$4)</f>
        <v>15</v>
      </c>
      <c r="C1386" s="48"/>
      <c r="D1386" s="49"/>
      <c r="E1386" s="48"/>
      <c r="F1386" s="50"/>
      <c r="G1386" s="51"/>
      <c r="H1386" s="51"/>
      <c r="I1386" s="52"/>
      <c r="J1386" s="52"/>
      <c r="K1386" s="27" t="str">
        <f>_xlfn.IFNA(VLOOKUP(E1386,الاوردرات!$B$1:$C$600,2,0),"")</f>
        <v/>
      </c>
      <c r="L1386" s="63"/>
      <c r="N1386" s="22" t="str">
        <f t="shared" si="43"/>
        <v/>
      </c>
      <c r="O1386" s="23" t="str">
        <f>_xlfn.IFNA((VLOOKUP(F1386,help!$C$2:$F$12,4,0))*(N1386*24),"")</f>
        <v/>
      </c>
      <c r="AP1386" s="18">
        <f t="shared" si="44"/>
        <v>0</v>
      </c>
    </row>
    <row r="1387" spans="2:42" ht="33" x14ac:dyDescent="0.2">
      <c r="B1387" s="14">
        <f>COUNTIFS($E$3:E1387,تقرير!$E$4)</f>
        <v>15</v>
      </c>
      <c r="C1387" s="48"/>
      <c r="D1387" s="49"/>
      <c r="E1387" s="48"/>
      <c r="F1387" s="50"/>
      <c r="G1387" s="51"/>
      <c r="H1387" s="51"/>
      <c r="I1387" s="52"/>
      <c r="J1387" s="52"/>
      <c r="K1387" s="27" t="str">
        <f>_xlfn.IFNA(VLOOKUP(E1387,الاوردرات!$B$1:$C$600,2,0),"")</f>
        <v/>
      </c>
      <c r="L1387" s="63"/>
      <c r="N1387" s="22" t="str">
        <f t="shared" si="43"/>
        <v/>
      </c>
      <c r="O1387" s="23" t="str">
        <f>_xlfn.IFNA((VLOOKUP(F1387,help!$C$2:$F$12,4,0))*(N1387*24),"")</f>
        <v/>
      </c>
      <c r="AP1387" s="18">
        <f t="shared" si="44"/>
        <v>0</v>
      </c>
    </row>
    <row r="1388" spans="2:42" ht="33" x14ac:dyDescent="0.2">
      <c r="B1388" s="14">
        <f>COUNTIFS($E$3:E1388,تقرير!$E$4)</f>
        <v>15</v>
      </c>
      <c r="C1388" s="48"/>
      <c r="D1388" s="49"/>
      <c r="E1388" s="48"/>
      <c r="F1388" s="50"/>
      <c r="G1388" s="51"/>
      <c r="H1388" s="51"/>
      <c r="I1388" s="52"/>
      <c r="J1388" s="52"/>
      <c r="K1388" s="27" t="str">
        <f>_xlfn.IFNA(VLOOKUP(E1388,الاوردرات!$B$1:$C$600,2,0),"")</f>
        <v/>
      </c>
      <c r="L1388" s="63"/>
      <c r="N1388" s="22" t="str">
        <f t="shared" si="43"/>
        <v/>
      </c>
      <c r="O1388" s="23" t="str">
        <f>_xlfn.IFNA((VLOOKUP(F1388,help!$C$2:$F$12,4,0))*(N1388*24),"")</f>
        <v/>
      </c>
      <c r="AP1388" s="18">
        <f t="shared" si="44"/>
        <v>0</v>
      </c>
    </row>
    <row r="1389" spans="2:42" ht="33" x14ac:dyDescent="0.2">
      <c r="B1389" s="14">
        <f>COUNTIFS($E$3:E1389,تقرير!$E$4)</f>
        <v>15</v>
      </c>
      <c r="C1389" s="48"/>
      <c r="D1389" s="49"/>
      <c r="E1389" s="48"/>
      <c r="F1389" s="50"/>
      <c r="G1389" s="51"/>
      <c r="H1389" s="51"/>
      <c r="I1389" s="52"/>
      <c r="J1389" s="52"/>
      <c r="K1389" s="27" t="str">
        <f>_xlfn.IFNA(VLOOKUP(E1389,الاوردرات!$B$1:$C$600,2,0),"")</f>
        <v/>
      </c>
      <c r="L1389" s="63"/>
      <c r="N1389" s="22" t="str">
        <f t="shared" si="43"/>
        <v/>
      </c>
      <c r="O1389" s="23" t="str">
        <f>_xlfn.IFNA((VLOOKUP(F1389,help!$C$2:$F$12,4,0))*(N1389*24),"")</f>
        <v/>
      </c>
      <c r="AP1389" s="18">
        <f t="shared" si="44"/>
        <v>0</v>
      </c>
    </row>
    <row r="1390" spans="2:42" ht="33" x14ac:dyDescent="0.2">
      <c r="B1390" s="14">
        <f>COUNTIFS($E$3:E1390,تقرير!$E$4)</f>
        <v>15</v>
      </c>
      <c r="C1390" s="48"/>
      <c r="D1390" s="49"/>
      <c r="E1390" s="48"/>
      <c r="F1390" s="50"/>
      <c r="G1390" s="51"/>
      <c r="H1390" s="51"/>
      <c r="I1390" s="52"/>
      <c r="J1390" s="52"/>
      <c r="K1390" s="27" t="str">
        <f>_xlfn.IFNA(VLOOKUP(E1390,الاوردرات!$B$1:$C$600,2,0),"")</f>
        <v/>
      </c>
      <c r="L1390" s="63"/>
      <c r="N1390" s="22" t="str">
        <f t="shared" si="43"/>
        <v/>
      </c>
      <c r="O1390" s="23" t="str">
        <f>_xlfn.IFNA((VLOOKUP(F1390,help!$C$2:$F$12,4,0))*(N1390*24),"")</f>
        <v/>
      </c>
      <c r="AP1390" s="18">
        <f t="shared" si="44"/>
        <v>0</v>
      </c>
    </row>
    <row r="1391" spans="2:42" ht="33" x14ac:dyDescent="0.2">
      <c r="B1391" s="14">
        <f>COUNTIFS($E$3:E1391,تقرير!$E$4)</f>
        <v>15</v>
      </c>
      <c r="C1391" s="48"/>
      <c r="D1391" s="49"/>
      <c r="E1391" s="48"/>
      <c r="F1391" s="50"/>
      <c r="G1391" s="51"/>
      <c r="H1391" s="51"/>
      <c r="I1391" s="52"/>
      <c r="J1391" s="52"/>
      <c r="K1391" s="27" t="str">
        <f>_xlfn.IFNA(VLOOKUP(E1391,الاوردرات!$B$1:$C$600,2,0),"")</f>
        <v/>
      </c>
      <c r="L1391" s="63"/>
      <c r="N1391" s="22" t="str">
        <f t="shared" si="43"/>
        <v/>
      </c>
      <c r="O1391" s="23" t="str">
        <f>_xlfn.IFNA((VLOOKUP(F1391,help!$C$2:$F$12,4,0))*(N1391*24),"")</f>
        <v/>
      </c>
      <c r="AP1391" s="18">
        <f t="shared" si="44"/>
        <v>0</v>
      </c>
    </row>
    <row r="1392" spans="2:42" ht="33" x14ac:dyDescent="0.2">
      <c r="B1392" s="14">
        <f>COUNTIFS($E$3:E1392,تقرير!$E$4)</f>
        <v>15</v>
      </c>
      <c r="C1392" s="48"/>
      <c r="D1392" s="49"/>
      <c r="E1392" s="48"/>
      <c r="F1392" s="50"/>
      <c r="G1392" s="51"/>
      <c r="H1392" s="51"/>
      <c r="I1392" s="52"/>
      <c r="J1392" s="52"/>
      <c r="K1392" s="27" t="str">
        <f>_xlfn.IFNA(VLOOKUP(E1392,الاوردرات!$B$1:$C$600,2,0),"")</f>
        <v/>
      </c>
      <c r="L1392" s="63"/>
      <c r="N1392" s="22" t="str">
        <f t="shared" si="43"/>
        <v/>
      </c>
      <c r="O1392" s="23" t="str">
        <f>_xlfn.IFNA((VLOOKUP(F1392,help!$C$2:$F$12,4,0))*(N1392*24),"")</f>
        <v/>
      </c>
      <c r="AP1392" s="18">
        <f t="shared" si="44"/>
        <v>0</v>
      </c>
    </row>
    <row r="1393" spans="2:42" ht="33" x14ac:dyDescent="0.2">
      <c r="B1393" s="14">
        <f>COUNTIFS($E$3:E1393,تقرير!$E$4)</f>
        <v>15</v>
      </c>
      <c r="C1393" s="48"/>
      <c r="D1393" s="49"/>
      <c r="E1393" s="48"/>
      <c r="F1393" s="50"/>
      <c r="G1393" s="51"/>
      <c r="H1393" s="51"/>
      <c r="I1393" s="52"/>
      <c r="J1393" s="52"/>
      <c r="K1393" s="27" t="str">
        <f>_xlfn.IFNA(VLOOKUP(E1393,الاوردرات!$B$1:$C$600,2,0),"")</f>
        <v/>
      </c>
      <c r="L1393" s="63"/>
      <c r="N1393" s="22" t="str">
        <f t="shared" si="43"/>
        <v/>
      </c>
      <c r="O1393" s="23" t="str">
        <f>_xlfn.IFNA((VLOOKUP(F1393,help!$C$2:$F$12,4,0))*(N1393*24),"")</f>
        <v/>
      </c>
      <c r="AP1393" s="18">
        <f t="shared" si="44"/>
        <v>0</v>
      </c>
    </row>
    <row r="1394" spans="2:42" ht="33" x14ac:dyDescent="0.2">
      <c r="B1394" s="14">
        <f>COUNTIFS($E$3:E1394,تقرير!$E$4)</f>
        <v>15</v>
      </c>
      <c r="C1394" s="48"/>
      <c r="D1394" s="49"/>
      <c r="E1394" s="48"/>
      <c r="F1394" s="50"/>
      <c r="G1394" s="51"/>
      <c r="H1394" s="51"/>
      <c r="I1394" s="52"/>
      <c r="J1394" s="52"/>
      <c r="K1394" s="27" t="str">
        <f>_xlfn.IFNA(VLOOKUP(E1394,الاوردرات!$B$1:$C$600,2,0),"")</f>
        <v/>
      </c>
      <c r="L1394" s="63"/>
      <c r="N1394" s="22" t="str">
        <f t="shared" si="43"/>
        <v/>
      </c>
      <c r="O1394" s="23" t="str">
        <f>_xlfn.IFNA((VLOOKUP(F1394,help!$C$2:$F$12,4,0))*(N1394*24),"")</f>
        <v/>
      </c>
      <c r="AP1394" s="18">
        <f t="shared" si="44"/>
        <v>0</v>
      </c>
    </row>
    <row r="1395" spans="2:42" ht="33" x14ac:dyDescent="0.2">
      <c r="B1395" s="14">
        <f>COUNTIFS($E$3:E1395,تقرير!$E$4)</f>
        <v>15</v>
      </c>
      <c r="C1395" s="48"/>
      <c r="D1395" s="49"/>
      <c r="E1395" s="48"/>
      <c r="F1395" s="50"/>
      <c r="G1395" s="51"/>
      <c r="H1395" s="51"/>
      <c r="I1395" s="52"/>
      <c r="J1395" s="52"/>
      <c r="K1395" s="27" t="str">
        <f>_xlfn.IFNA(VLOOKUP(E1395,الاوردرات!$B$1:$C$600,2,0),"")</f>
        <v/>
      </c>
      <c r="L1395" s="63"/>
      <c r="N1395" s="22" t="str">
        <f t="shared" si="43"/>
        <v/>
      </c>
      <c r="O1395" s="23" t="str">
        <f>_xlfn.IFNA((VLOOKUP(F1395,help!$C$2:$F$12,4,0))*(N1395*24),"")</f>
        <v/>
      </c>
      <c r="AP1395" s="18">
        <f t="shared" si="44"/>
        <v>0</v>
      </c>
    </row>
    <row r="1396" spans="2:42" ht="33" x14ac:dyDescent="0.2">
      <c r="B1396" s="14">
        <f>COUNTIFS($E$3:E1396,تقرير!$E$4)</f>
        <v>15</v>
      </c>
      <c r="C1396" s="48"/>
      <c r="D1396" s="49"/>
      <c r="E1396" s="48"/>
      <c r="F1396" s="50"/>
      <c r="G1396" s="51"/>
      <c r="H1396" s="51"/>
      <c r="I1396" s="52"/>
      <c r="J1396" s="52"/>
      <c r="K1396" s="27" t="str">
        <f>_xlfn.IFNA(VLOOKUP(E1396,الاوردرات!$B$1:$C$600,2,0),"")</f>
        <v/>
      </c>
      <c r="L1396" s="63"/>
      <c r="N1396" s="22" t="str">
        <f t="shared" si="43"/>
        <v/>
      </c>
      <c r="O1396" s="23" t="str">
        <f>_xlfn.IFNA((VLOOKUP(F1396,help!$C$2:$F$12,4,0))*(N1396*24),"")</f>
        <v/>
      </c>
      <c r="AP1396" s="18">
        <f t="shared" si="44"/>
        <v>0</v>
      </c>
    </row>
    <row r="1397" spans="2:42" ht="33" x14ac:dyDescent="0.2">
      <c r="B1397" s="14">
        <f>COUNTIFS($E$3:E1397,تقرير!$E$4)</f>
        <v>15</v>
      </c>
      <c r="C1397" s="48"/>
      <c r="D1397" s="49"/>
      <c r="E1397" s="48"/>
      <c r="F1397" s="50"/>
      <c r="G1397" s="51"/>
      <c r="H1397" s="51"/>
      <c r="I1397" s="52"/>
      <c r="J1397" s="52"/>
      <c r="K1397" s="27" t="str">
        <f>_xlfn.IFNA(VLOOKUP(E1397,الاوردرات!$B$1:$C$600,2,0),"")</f>
        <v/>
      </c>
      <c r="L1397" s="63"/>
      <c r="N1397" s="22" t="str">
        <f t="shared" si="43"/>
        <v/>
      </c>
      <c r="O1397" s="23" t="str">
        <f>_xlfn.IFNA((VLOOKUP(F1397,help!$C$2:$F$12,4,0))*(N1397*24),"")</f>
        <v/>
      </c>
      <c r="AP1397" s="18">
        <f t="shared" si="44"/>
        <v>0</v>
      </c>
    </row>
    <row r="1398" spans="2:42" ht="33" x14ac:dyDescent="0.2">
      <c r="B1398" s="14">
        <f>COUNTIFS($E$3:E1398,تقرير!$E$4)</f>
        <v>15</v>
      </c>
      <c r="C1398" s="48"/>
      <c r="D1398" s="49"/>
      <c r="E1398" s="48"/>
      <c r="F1398" s="50"/>
      <c r="G1398" s="51"/>
      <c r="H1398" s="51"/>
      <c r="I1398" s="52"/>
      <c r="J1398" s="52"/>
      <c r="K1398" s="27" t="str">
        <f>_xlfn.IFNA(VLOOKUP(E1398,الاوردرات!$B$1:$C$600,2,0),"")</f>
        <v/>
      </c>
      <c r="L1398" s="63"/>
      <c r="N1398" s="22" t="str">
        <f t="shared" si="43"/>
        <v/>
      </c>
      <c r="O1398" s="23" t="str">
        <f>_xlfn.IFNA((VLOOKUP(F1398,help!$C$2:$F$12,4,0))*(N1398*24),"")</f>
        <v/>
      </c>
      <c r="AP1398" s="18">
        <f t="shared" si="44"/>
        <v>0</v>
      </c>
    </row>
    <row r="1399" spans="2:42" ht="33" x14ac:dyDescent="0.2">
      <c r="B1399" s="14">
        <f>COUNTIFS($E$3:E1399,تقرير!$E$4)</f>
        <v>15</v>
      </c>
      <c r="C1399" s="48"/>
      <c r="D1399" s="49"/>
      <c r="E1399" s="48"/>
      <c r="F1399" s="50"/>
      <c r="G1399" s="51"/>
      <c r="H1399" s="51"/>
      <c r="I1399" s="52"/>
      <c r="J1399" s="52"/>
      <c r="K1399" s="27" t="str">
        <f>_xlfn.IFNA(VLOOKUP(E1399,الاوردرات!$B$1:$C$600,2,0),"")</f>
        <v/>
      </c>
      <c r="L1399" s="63"/>
      <c r="N1399" s="22" t="str">
        <f t="shared" ref="N1399:N1462" si="45">IF(I1399&lt;&gt;"",J1399-I1399,"")</f>
        <v/>
      </c>
      <c r="O1399" s="23" t="str">
        <f>_xlfn.IFNA((VLOOKUP(F1399,help!$C$2:$F$12,4,0))*(N1399*24),"")</f>
        <v/>
      </c>
      <c r="AP1399" s="18">
        <f t="shared" si="44"/>
        <v>0</v>
      </c>
    </row>
    <row r="1400" spans="2:42" ht="33" x14ac:dyDescent="0.2">
      <c r="B1400" s="14">
        <f>COUNTIFS($E$3:E1400,تقرير!$E$4)</f>
        <v>15</v>
      </c>
      <c r="C1400" s="48"/>
      <c r="D1400" s="49"/>
      <c r="E1400" s="48"/>
      <c r="F1400" s="50"/>
      <c r="G1400" s="51"/>
      <c r="H1400" s="51"/>
      <c r="I1400" s="52"/>
      <c r="J1400" s="52"/>
      <c r="K1400" s="27" t="str">
        <f>_xlfn.IFNA(VLOOKUP(E1400,الاوردرات!$B$1:$C$600,2,0),"")</f>
        <v/>
      </c>
      <c r="L1400" s="63"/>
      <c r="N1400" s="22" t="str">
        <f t="shared" si="45"/>
        <v/>
      </c>
      <c r="O1400" s="23" t="str">
        <f>_xlfn.IFNA((VLOOKUP(F1400,help!$C$2:$F$12,4,0))*(N1400*24),"")</f>
        <v/>
      </c>
      <c r="AP1400" s="18">
        <f t="shared" si="44"/>
        <v>0</v>
      </c>
    </row>
    <row r="1401" spans="2:42" ht="33" x14ac:dyDescent="0.2">
      <c r="B1401" s="14">
        <f>COUNTIFS($E$3:E1401,تقرير!$E$4)</f>
        <v>15</v>
      </c>
      <c r="C1401" s="48"/>
      <c r="D1401" s="49"/>
      <c r="E1401" s="48"/>
      <c r="F1401" s="50"/>
      <c r="G1401" s="51"/>
      <c r="H1401" s="51"/>
      <c r="I1401" s="52"/>
      <c r="J1401" s="52"/>
      <c r="K1401" s="27" t="str">
        <f>_xlfn.IFNA(VLOOKUP(E1401,الاوردرات!$B$1:$C$600,2,0),"")</f>
        <v/>
      </c>
      <c r="L1401" s="63"/>
      <c r="N1401" s="22" t="str">
        <f t="shared" si="45"/>
        <v/>
      </c>
      <c r="O1401" s="23" t="str">
        <f>_xlfn.IFNA((VLOOKUP(F1401,help!$C$2:$F$12,4,0))*(N1401*24),"")</f>
        <v/>
      </c>
      <c r="AP1401" s="18">
        <f t="shared" si="44"/>
        <v>0</v>
      </c>
    </row>
    <row r="1402" spans="2:42" ht="33" x14ac:dyDescent="0.2">
      <c r="B1402" s="14">
        <f>COUNTIFS($E$3:E1402,تقرير!$E$4)</f>
        <v>15</v>
      </c>
      <c r="C1402" s="48"/>
      <c r="D1402" s="49"/>
      <c r="E1402" s="48"/>
      <c r="F1402" s="50"/>
      <c r="G1402" s="51"/>
      <c r="H1402" s="51"/>
      <c r="I1402" s="52"/>
      <c r="J1402" s="52"/>
      <c r="K1402" s="27" t="str">
        <f>_xlfn.IFNA(VLOOKUP(E1402,الاوردرات!$B$1:$C$600,2,0),"")</f>
        <v/>
      </c>
      <c r="L1402" s="63"/>
      <c r="N1402" s="22" t="str">
        <f t="shared" si="45"/>
        <v/>
      </c>
      <c r="O1402" s="23" t="str">
        <f>_xlfn.IFNA((VLOOKUP(F1402,help!$C$2:$F$12,4,0))*(N1402*24),"")</f>
        <v/>
      </c>
      <c r="AP1402" s="18">
        <f t="shared" si="44"/>
        <v>0</v>
      </c>
    </row>
    <row r="1403" spans="2:42" ht="33" x14ac:dyDescent="0.2">
      <c r="B1403" s="14">
        <f>COUNTIFS($E$3:E1403,تقرير!$E$4)</f>
        <v>15</v>
      </c>
      <c r="C1403" s="48"/>
      <c r="D1403" s="49"/>
      <c r="E1403" s="48"/>
      <c r="F1403" s="50"/>
      <c r="G1403" s="51"/>
      <c r="H1403" s="51"/>
      <c r="I1403" s="52"/>
      <c r="J1403" s="52"/>
      <c r="K1403" s="27" t="str">
        <f>_xlfn.IFNA(VLOOKUP(E1403,الاوردرات!$B$1:$C$600,2,0),"")</f>
        <v/>
      </c>
      <c r="L1403" s="63"/>
      <c r="N1403" s="22" t="str">
        <f t="shared" si="45"/>
        <v/>
      </c>
      <c r="O1403" s="23" t="str">
        <f>_xlfn.IFNA((VLOOKUP(F1403,help!$C$2:$F$12,4,0))*(N1403*24),"")</f>
        <v/>
      </c>
      <c r="AP1403" s="18">
        <f t="shared" si="44"/>
        <v>0</v>
      </c>
    </row>
    <row r="1404" spans="2:42" ht="33" x14ac:dyDescent="0.2">
      <c r="B1404" s="14">
        <f>COUNTIFS($E$3:E1404,تقرير!$E$4)</f>
        <v>15</v>
      </c>
      <c r="C1404" s="48"/>
      <c r="D1404" s="49"/>
      <c r="E1404" s="48"/>
      <c r="F1404" s="50"/>
      <c r="G1404" s="51"/>
      <c r="H1404" s="51"/>
      <c r="I1404" s="52"/>
      <c r="J1404" s="52"/>
      <c r="K1404" s="27" t="str">
        <f>_xlfn.IFNA(VLOOKUP(E1404,الاوردرات!$B$1:$C$600,2,0),"")</f>
        <v/>
      </c>
      <c r="L1404" s="63"/>
      <c r="N1404" s="22" t="str">
        <f t="shared" si="45"/>
        <v/>
      </c>
      <c r="O1404" s="23" t="str">
        <f>_xlfn.IFNA((VLOOKUP(F1404,help!$C$2:$F$12,4,0))*(N1404*24),"")</f>
        <v/>
      </c>
      <c r="AP1404" s="18">
        <f t="shared" si="44"/>
        <v>0</v>
      </c>
    </row>
    <row r="1405" spans="2:42" ht="33" x14ac:dyDescent="0.2">
      <c r="B1405" s="14">
        <f>COUNTIFS($E$3:E1405,تقرير!$E$4)</f>
        <v>15</v>
      </c>
      <c r="C1405" s="48"/>
      <c r="D1405" s="49"/>
      <c r="E1405" s="48"/>
      <c r="F1405" s="50"/>
      <c r="G1405" s="51"/>
      <c r="H1405" s="51"/>
      <c r="I1405" s="52"/>
      <c r="J1405" s="52"/>
      <c r="K1405" s="27" t="str">
        <f>_xlfn.IFNA(VLOOKUP(E1405,الاوردرات!$B$1:$C$600,2,0),"")</f>
        <v/>
      </c>
      <c r="L1405" s="63"/>
      <c r="N1405" s="22" t="str">
        <f t="shared" si="45"/>
        <v/>
      </c>
      <c r="O1405" s="23" t="str">
        <f>_xlfn.IFNA((VLOOKUP(F1405,help!$C$2:$F$12,4,0))*(N1405*24),"")</f>
        <v/>
      </c>
      <c r="AP1405" s="18">
        <f t="shared" si="44"/>
        <v>0</v>
      </c>
    </row>
    <row r="1406" spans="2:42" ht="33" x14ac:dyDescent="0.2">
      <c r="B1406" s="14">
        <f>COUNTIFS($E$3:E1406,تقرير!$E$4)</f>
        <v>15</v>
      </c>
      <c r="C1406" s="48"/>
      <c r="D1406" s="49"/>
      <c r="E1406" s="48"/>
      <c r="F1406" s="50"/>
      <c r="G1406" s="51"/>
      <c r="H1406" s="51"/>
      <c r="I1406" s="52"/>
      <c r="J1406" s="52"/>
      <c r="K1406" s="27" t="str">
        <f>_xlfn.IFNA(VLOOKUP(E1406,الاوردرات!$B$1:$C$600,2,0),"")</f>
        <v/>
      </c>
      <c r="L1406" s="63"/>
      <c r="N1406" s="22" t="str">
        <f t="shared" si="45"/>
        <v/>
      </c>
      <c r="O1406" s="23" t="str">
        <f>_xlfn.IFNA((VLOOKUP(F1406,help!$C$2:$F$12,4,0))*(N1406*24),"")</f>
        <v/>
      </c>
      <c r="AP1406" s="18">
        <f t="shared" si="44"/>
        <v>0</v>
      </c>
    </row>
    <row r="1407" spans="2:42" ht="33" x14ac:dyDescent="0.2">
      <c r="B1407" s="14">
        <f>COUNTIFS($E$3:E1407,تقرير!$E$4)</f>
        <v>15</v>
      </c>
      <c r="C1407" s="48"/>
      <c r="D1407" s="49"/>
      <c r="E1407" s="48"/>
      <c r="F1407" s="50"/>
      <c r="G1407" s="51"/>
      <c r="H1407" s="51"/>
      <c r="I1407" s="52"/>
      <c r="J1407" s="52"/>
      <c r="K1407" s="27" t="str">
        <f>_xlfn.IFNA(VLOOKUP(E1407,الاوردرات!$B$1:$C$600,2,0),"")</f>
        <v/>
      </c>
      <c r="L1407" s="63"/>
      <c r="N1407" s="22" t="str">
        <f t="shared" si="45"/>
        <v/>
      </c>
      <c r="O1407" s="23" t="str">
        <f>_xlfn.IFNA((VLOOKUP(F1407,help!$C$2:$F$12,4,0))*(N1407*24),"")</f>
        <v/>
      </c>
      <c r="AP1407" s="18">
        <f t="shared" si="44"/>
        <v>0</v>
      </c>
    </row>
    <row r="1408" spans="2:42" ht="33" x14ac:dyDescent="0.2">
      <c r="B1408" s="14">
        <f>COUNTIFS($E$3:E1408,تقرير!$E$4)</f>
        <v>15</v>
      </c>
      <c r="C1408" s="48"/>
      <c r="D1408" s="49"/>
      <c r="E1408" s="48"/>
      <c r="F1408" s="50"/>
      <c r="G1408" s="51"/>
      <c r="H1408" s="51"/>
      <c r="I1408" s="52"/>
      <c r="J1408" s="52"/>
      <c r="K1408" s="27" t="str">
        <f>_xlfn.IFNA(VLOOKUP(E1408,الاوردرات!$B$1:$C$600,2,0),"")</f>
        <v/>
      </c>
      <c r="L1408" s="63"/>
      <c r="N1408" s="22" t="str">
        <f t="shared" si="45"/>
        <v/>
      </c>
      <c r="O1408" s="23" t="str">
        <f>_xlfn.IFNA((VLOOKUP(F1408,help!$C$2:$F$12,4,0))*(N1408*24),"")</f>
        <v/>
      </c>
      <c r="AP1408" s="18">
        <f t="shared" si="44"/>
        <v>0</v>
      </c>
    </row>
    <row r="1409" spans="2:42" ht="33" x14ac:dyDescent="0.2">
      <c r="B1409" s="14">
        <f>COUNTIFS($E$3:E1409,تقرير!$E$4)</f>
        <v>15</v>
      </c>
      <c r="C1409" s="48"/>
      <c r="D1409" s="49"/>
      <c r="E1409" s="48"/>
      <c r="F1409" s="50"/>
      <c r="G1409" s="51"/>
      <c r="H1409" s="51"/>
      <c r="I1409" s="52"/>
      <c r="J1409" s="52"/>
      <c r="K1409" s="27" t="str">
        <f>_xlfn.IFNA(VLOOKUP(E1409,الاوردرات!$B$1:$C$600,2,0),"")</f>
        <v/>
      </c>
      <c r="L1409" s="63"/>
      <c r="N1409" s="22" t="str">
        <f t="shared" si="45"/>
        <v/>
      </c>
      <c r="O1409" s="23" t="str">
        <f>_xlfn.IFNA((VLOOKUP(F1409,help!$C$2:$F$12,4,0))*(N1409*24),"")</f>
        <v/>
      </c>
      <c r="AP1409" s="18">
        <f t="shared" si="44"/>
        <v>0</v>
      </c>
    </row>
    <row r="1410" spans="2:42" ht="33" x14ac:dyDescent="0.2">
      <c r="B1410" s="14">
        <f>COUNTIFS($E$3:E1410,تقرير!$E$4)</f>
        <v>15</v>
      </c>
      <c r="C1410" s="48"/>
      <c r="D1410" s="49"/>
      <c r="E1410" s="48"/>
      <c r="F1410" s="50"/>
      <c r="G1410" s="51"/>
      <c r="H1410" s="51"/>
      <c r="I1410" s="52"/>
      <c r="J1410" s="52"/>
      <c r="K1410" s="27" t="str">
        <f>_xlfn.IFNA(VLOOKUP(E1410,الاوردرات!$B$1:$C$600,2,0),"")</f>
        <v/>
      </c>
      <c r="L1410" s="63"/>
      <c r="N1410" s="22" t="str">
        <f t="shared" si="45"/>
        <v/>
      </c>
      <c r="O1410" s="23" t="str">
        <f>_xlfn.IFNA((VLOOKUP(F1410,help!$C$2:$F$12,4,0))*(N1410*24),"")</f>
        <v/>
      </c>
      <c r="AP1410" s="18">
        <f t="shared" si="44"/>
        <v>0</v>
      </c>
    </row>
    <row r="1411" spans="2:42" ht="33" x14ac:dyDescent="0.2">
      <c r="B1411" s="14">
        <f>COUNTIFS($E$3:E1411,تقرير!$E$4)</f>
        <v>15</v>
      </c>
      <c r="C1411" s="48"/>
      <c r="D1411" s="49"/>
      <c r="E1411" s="48"/>
      <c r="F1411" s="50"/>
      <c r="G1411" s="51"/>
      <c r="H1411" s="51"/>
      <c r="I1411" s="52"/>
      <c r="J1411" s="52"/>
      <c r="K1411" s="27" t="str">
        <f>_xlfn.IFNA(VLOOKUP(E1411,الاوردرات!$B$1:$C$600,2,0),"")</f>
        <v/>
      </c>
      <c r="L1411" s="63"/>
      <c r="N1411" s="22" t="str">
        <f t="shared" si="45"/>
        <v/>
      </c>
      <c r="O1411" s="23" t="str">
        <f>_xlfn.IFNA((VLOOKUP(F1411,help!$C$2:$F$12,4,0))*(N1411*24),"")</f>
        <v/>
      </c>
      <c r="AP1411" s="18">
        <f t="shared" si="44"/>
        <v>0</v>
      </c>
    </row>
    <row r="1412" spans="2:42" ht="33" x14ac:dyDescent="0.2">
      <c r="B1412" s="14">
        <f>COUNTIFS($E$3:E1412,تقرير!$E$4)</f>
        <v>15</v>
      </c>
      <c r="C1412" s="48"/>
      <c r="D1412" s="49"/>
      <c r="E1412" s="48"/>
      <c r="F1412" s="50"/>
      <c r="G1412" s="51"/>
      <c r="H1412" s="51"/>
      <c r="I1412" s="52"/>
      <c r="J1412" s="52"/>
      <c r="K1412" s="27" t="str">
        <f>_xlfn.IFNA(VLOOKUP(E1412,الاوردرات!$B$1:$C$600,2,0),"")</f>
        <v/>
      </c>
      <c r="L1412" s="63"/>
      <c r="N1412" s="22" t="str">
        <f t="shared" si="45"/>
        <v/>
      </c>
      <c r="O1412" s="23" t="str">
        <f>_xlfn.IFNA((VLOOKUP(F1412,help!$C$2:$F$12,4,0))*(N1412*24),"")</f>
        <v/>
      </c>
      <c r="AP1412" s="18">
        <f t="shared" ref="AP1412:AP1475" si="46">D1412</f>
        <v>0</v>
      </c>
    </row>
    <row r="1413" spans="2:42" ht="33" x14ac:dyDescent="0.2">
      <c r="B1413" s="14">
        <f>COUNTIFS($E$3:E1413,تقرير!$E$4)</f>
        <v>15</v>
      </c>
      <c r="C1413" s="48"/>
      <c r="D1413" s="49"/>
      <c r="E1413" s="48"/>
      <c r="F1413" s="50"/>
      <c r="G1413" s="51"/>
      <c r="H1413" s="51"/>
      <c r="I1413" s="52"/>
      <c r="J1413" s="52"/>
      <c r="K1413" s="27" t="str">
        <f>_xlfn.IFNA(VLOOKUP(E1413,الاوردرات!$B$1:$C$600,2,0),"")</f>
        <v/>
      </c>
      <c r="L1413" s="63"/>
      <c r="N1413" s="22" t="str">
        <f t="shared" si="45"/>
        <v/>
      </c>
      <c r="O1413" s="23" t="str">
        <f>_xlfn.IFNA((VLOOKUP(F1413,help!$C$2:$F$12,4,0))*(N1413*24),"")</f>
        <v/>
      </c>
      <c r="AP1413" s="18">
        <f t="shared" si="46"/>
        <v>0</v>
      </c>
    </row>
    <row r="1414" spans="2:42" ht="33" x14ac:dyDescent="0.2">
      <c r="B1414" s="14">
        <f>COUNTIFS($E$3:E1414,تقرير!$E$4)</f>
        <v>15</v>
      </c>
      <c r="C1414" s="48"/>
      <c r="D1414" s="49"/>
      <c r="E1414" s="48"/>
      <c r="F1414" s="50"/>
      <c r="G1414" s="51"/>
      <c r="H1414" s="51"/>
      <c r="I1414" s="52"/>
      <c r="J1414" s="52"/>
      <c r="K1414" s="27" t="str">
        <f>_xlfn.IFNA(VLOOKUP(E1414,الاوردرات!$B$1:$C$600,2,0),"")</f>
        <v/>
      </c>
      <c r="L1414" s="63"/>
      <c r="N1414" s="22" t="str">
        <f t="shared" si="45"/>
        <v/>
      </c>
      <c r="O1414" s="23" t="str">
        <f>_xlfn.IFNA((VLOOKUP(F1414,help!$C$2:$F$12,4,0))*(N1414*24),"")</f>
        <v/>
      </c>
      <c r="AP1414" s="18">
        <f t="shared" si="46"/>
        <v>0</v>
      </c>
    </row>
    <row r="1415" spans="2:42" ht="33" x14ac:dyDescent="0.2">
      <c r="B1415" s="14">
        <f>COUNTIFS($E$3:E1415,تقرير!$E$4)</f>
        <v>15</v>
      </c>
      <c r="C1415" s="48"/>
      <c r="D1415" s="49"/>
      <c r="E1415" s="48"/>
      <c r="F1415" s="50"/>
      <c r="G1415" s="51"/>
      <c r="H1415" s="51"/>
      <c r="I1415" s="52"/>
      <c r="J1415" s="52"/>
      <c r="K1415" s="27" t="str">
        <f>_xlfn.IFNA(VLOOKUP(E1415,الاوردرات!$B$1:$C$600,2,0),"")</f>
        <v/>
      </c>
      <c r="L1415" s="63"/>
      <c r="N1415" s="22" t="str">
        <f t="shared" si="45"/>
        <v/>
      </c>
      <c r="O1415" s="23" t="str">
        <f>_xlfn.IFNA((VLOOKUP(F1415,help!$C$2:$F$12,4,0))*(N1415*24),"")</f>
        <v/>
      </c>
      <c r="AP1415" s="18">
        <f t="shared" si="46"/>
        <v>0</v>
      </c>
    </row>
    <row r="1416" spans="2:42" ht="33" x14ac:dyDescent="0.2">
      <c r="B1416" s="14">
        <f>COUNTIFS($E$3:E1416,تقرير!$E$4)</f>
        <v>15</v>
      </c>
      <c r="C1416" s="48"/>
      <c r="D1416" s="49"/>
      <c r="E1416" s="48"/>
      <c r="F1416" s="50"/>
      <c r="G1416" s="51"/>
      <c r="H1416" s="51"/>
      <c r="I1416" s="52"/>
      <c r="J1416" s="52"/>
      <c r="K1416" s="27" t="str">
        <f>_xlfn.IFNA(VLOOKUP(E1416,الاوردرات!$B$1:$C$600,2,0),"")</f>
        <v/>
      </c>
      <c r="L1416" s="63"/>
      <c r="N1416" s="22" t="str">
        <f t="shared" si="45"/>
        <v/>
      </c>
      <c r="O1416" s="23" t="str">
        <f>_xlfn.IFNA((VLOOKUP(F1416,help!$C$2:$F$12,4,0))*(N1416*24),"")</f>
        <v/>
      </c>
      <c r="AP1416" s="18">
        <f t="shared" si="46"/>
        <v>0</v>
      </c>
    </row>
    <row r="1417" spans="2:42" ht="33" x14ac:dyDescent="0.2">
      <c r="B1417" s="14">
        <f>COUNTIFS($E$3:E1417,تقرير!$E$4)</f>
        <v>15</v>
      </c>
      <c r="C1417" s="48"/>
      <c r="D1417" s="49"/>
      <c r="E1417" s="48"/>
      <c r="F1417" s="50"/>
      <c r="G1417" s="51"/>
      <c r="H1417" s="51"/>
      <c r="I1417" s="52"/>
      <c r="J1417" s="52"/>
      <c r="K1417" s="27" t="str">
        <f>_xlfn.IFNA(VLOOKUP(E1417,الاوردرات!$B$1:$C$600,2,0),"")</f>
        <v/>
      </c>
      <c r="L1417" s="63"/>
      <c r="N1417" s="22" t="str">
        <f t="shared" si="45"/>
        <v/>
      </c>
      <c r="O1417" s="23" t="str">
        <f>_xlfn.IFNA((VLOOKUP(F1417,help!$C$2:$F$12,4,0))*(N1417*24),"")</f>
        <v/>
      </c>
      <c r="AP1417" s="18">
        <f t="shared" si="46"/>
        <v>0</v>
      </c>
    </row>
    <row r="1418" spans="2:42" ht="33" x14ac:dyDescent="0.2">
      <c r="B1418" s="14">
        <f>COUNTIFS($E$3:E1418,تقرير!$E$4)</f>
        <v>15</v>
      </c>
      <c r="C1418" s="48"/>
      <c r="D1418" s="49"/>
      <c r="E1418" s="48"/>
      <c r="F1418" s="50"/>
      <c r="G1418" s="51"/>
      <c r="H1418" s="51"/>
      <c r="I1418" s="52"/>
      <c r="J1418" s="52"/>
      <c r="K1418" s="27" t="str">
        <f>_xlfn.IFNA(VLOOKUP(E1418,الاوردرات!$B$1:$C$600,2,0),"")</f>
        <v/>
      </c>
      <c r="L1418" s="63"/>
      <c r="N1418" s="22" t="str">
        <f t="shared" si="45"/>
        <v/>
      </c>
      <c r="O1418" s="23" t="str">
        <f>_xlfn.IFNA((VLOOKUP(F1418,help!$C$2:$F$12,4,0))*(N1418*24),"")</f>
        <v/>
      </c>
      <c r="AP1418" s="18">
        <f t="shared" si="46"/>
        <v>0</v>
      </c>
    </row>
    <row r="1419" spans="2:42" ht="33" x14ac:dyDescent="0.2">
      <c r="B1419" s="14">
        <f>COUNTIFS($E$3:E1419,تقرير!$E$4)</f>
        <v>15</v>
      </c>
      <c r="C1419" s="48"/>
      <c r="D1419" s="49"/>
      <c r="E1419" s="48"/>
      <c r="F1419" s="50"/>
      <c r="G1419" s="51"/>
      <c r="H1419" s="51"/>
      <c r="I1419" s="52"/>
      <c r="J1419" s="52"/>
      <c r="K1419" s="27" t="str">
        <f>_xlfn.IFNA(VLOOKUP(E1419,الاوردرات!$B$1:$C$600,2,0),"")</f>
        <v/>
      </c>
      <c r="L1419" s="63"/>
      <c r="N1419" s="22" t="str">
        <f t="shared" si="45"/>
        <v/>
      </c>
      <c r="O1419" s="23" t="str">
        <f>_xlfn.IFNA((VLOOKUP(F1419,help!$C$2:$F$12,4,0))*(N1419*24),"")</f>
        <v/>
      </c>
      <c r="AP1419" s="18">
        <f t="shared" si="46"/>
        <v>0</v>
      </c>
    </row>
    <row r="1420" spans="2:42" ht="33" x14ac:dyDescent="0.2">
      <c r="B1420" s="14">
        <f>COUNTIFS($E$3:E1420,تقرير!$E$4)</f>
        <v>15</v>
      </c>
      <c r="C1420" s="48"/>
      <c r="D1420" s="49"/>
      <c r="E1420" s="48"/>
      <c r="F1420" s="50"/>
      <c r="G1420" s="51"/>
      <c r="H1420" s="51"/>
      <c r="I1420" s="52"/>
      <c r="J1420" s="52"/>
      <c r="K1420" s="27" t="str">
        <f>_xlfn.IFNA(VLOOKUP(E1420,الاوردرات!$B$1:$C$600,2,0),"")</f>
        <v/>
      </c>
      <c r="L1420" s="63"/>
      <c r="N1420" s="22" t="str">
        <f t="shared" si="45"/>
        <v/>
      </c>
      <c r="O1420" s="23" t="str">
        <f>_xlfn.IFNA((VLOOKUP(F1420,help!$C$2:$F$12,4,0))*(N1420*24),"")</f>
        <v/>
      </c>
      <c r="AP1420" s="18">
        <f t="shared" si="46"/>
        <v>0</v>
      </c>
    </row>
    <row r="1421" spans="2:42" ht="33" x14ac:dyDescent="0.2">
      <c r="B1421" s="14">
        <f>COUNTIFS($E$3:E1421,تقرير!$E$4)</f>
        <v>15</v>
      </c>
      <c r="C1421" s="48"/>
      <c r="D1421" s="49"/>
      <c r="E1421" s="48"/>
      <c r="F1421" s="50"/>
      <c r="G1421" s="51"/>
      <c r="H1421" s="51"/>
      <c r="I1421" s="52"/>
      <c r="J1421" s="52"/>
      <c r="K1421" s="27" t="str">
        <f>_xlfn.IFNA(VLOOKUP(E1421,الاوردرات!$B$1:$C$600,2,0),"")</f>
        <v/>
      </c>
      <c r="L1421" s="63"/>
      <c r="N1421" s="22" t="str">
        <f t="shared" si="45"/>
        <v/>
      </c>
      <c r="O1421" s="23" t="str">
        <f>_xlfn.IFNA((VLOOKUP(F1421,help!$C$2:$F$12,4,0))*(N1421*24),"")</f>
        <v/>
      </c>
      <c r="AP1421" s="18">
        <f t="shared" si="46"/>
        <v>0</v>
      </c>
    </row>
    <row r="1422" spans="2:42" ht="33" x14ac:dyDescent="0.2">
      <c r="B1422" s="14">
        <f>COUNTIFS($E$3:E1422,تقرير!$E$4)</f>
        <v>15</v>
      </c>
      <c r="C1422" s="48"/>
      <c r="D1422" s="49"/>
      <c r="E1422" s="48"/>
      <c r="F1422" s="50"/>
      <c r="G1422" s="51"/>
      <c r="H1422" s="51"/>
      <c r="I1422" s="52"/>
      <c r="J1422" s="52"/>
      <c r="K1422" s="27" t="str">
        <f>_xlfn.IFNA(VLOOKUP(E1422,الاوردرات!$B$1:$C$600,2,0),"")</f>
        <v/>
      </c>
      <c r="L1422" s="63"/>
      <c r="N1422" s="22" t="str">
        <f t="shared" si="45"/>
        <v/>
      </c>
      <c r="O1422" s="23" t="str">
        <f>_xlfn.IFNA((VLOOKUP(F1422,help!$C$2:$F$12,4,0))*(N1422*24),"")</f>
        <v/>
      </c>
      <c r="AP1422" s="18">
        <f t="shared" si="46"/>
        <v>0</v>
      </c>
    </row>
    <row r="1423" spans="2:42" ht="33" x14ac:dyDescent="0.2">
      <c r="B1423" s="14">
        <f>COUNTIFS($E$3:E1423,تقرير!$E$4)</f>
        <v>15</v>
      </c>
      <c r="C1423" s="48"/>
      <c r="D1423" s="49"/>
      <c r="E1423" s="48"/>
      <c r="F1423" s="50"/>
      <c r="G1423" s="51"/>
      <c r="H1423" s="51"/>
      <c r="I1423" s="52"/>
      <c r="J1423" s="52"/>
      <c r="K1423" s="27" t="str">
        <f>_xlfn.IFNA(VLOOKUP(E1423,الاوردرات!$B$1:$C$600,2,0),"")</f>
        <v/>
      </c>
      <c r="L1423" s="63"/>
      <c r="N1423" s="22" t="str">
        <f t="shared" si="45"/>
        <v/>
      </c>
      <c r="O1423" s="23" t="str">
        <f>_xlfn.IFNA((VLOOKUP(F1423,help!$C$2:$F$12,4,0))*(N1423*24),"")</f>
        <v/>
      </c>
      <c r="AP1423" s="18">
        <f t="shared" si="46"/>
        <v>0</v>
      </c>
    </row>
    <row r="1424" spans="2:42" ht="33" x14ac:dyDescent="0.2">
      <c r="B1424" s="14">
        <f>COUNTIFS($E$3:E1424,تقرير!$E$4)</f>
        <v>15</v>
      </c>
      <c r="C1424" s="48"/>
      <c r="D1424" s="49"/>
      <c r="E1424" s="48"/>
      <c r="F1424" s="50"/>
      <c r="G1424" s="51"/>
      <c r="H1424" s="51"/>
      <c r="I1424" s="52"/>
      <c r="J1424" s="52"/>
      <c r="K1424" s="27" t="str">
        <f>_xlfn.IFNA(VLOOKUP(E1424,الاوردرات!$B$1:$C$600,2,0),"")</f>
        <v/>
      </c>
      <c r="L1424" s="63"/>
      <c r="N1424" s="22" t="str">
        <f t="shared" si="45"/>
        <v/>
      </c>
      <c r="O1424" s="23" t="str">
        <f>_xlfn.IFNA((VLOOKUP(F1424,help!$C$2:$F$12,4,0))*(N1424*24),"")</f>
        <v/>
      </c>
      <c r="AP1424" s="18">
        <f t="shared" si="46"/>
        <v>0</v>
      </c>
    </row>
    <row r="1425" spans="2:42" ht="33" x14ac:dyDescent="0.2">
      <c r="B1425" s="14">
        <f>COUNTIFS($E$3:E1425,تقرير!$E$4)</f>
        <v>15</v>
      </c>
      <c r="C1425" s="48"/>
      <c r="D1425" s="49"/>
      <c r="E1425" s="48"/>
      <c r="F1425" s="50"/>
      <c r="G1425" s="51"/>
      <c r="H1425" s="51"/>
      <c r="I1425" s="52"/>
      <c r="J1425" s="52"/>
      <c r="K1425" s="27" t="str">
        <f>_xlfn.IFNA(VLOOKUP(E1425,الاوردرات!$B$1:$C$600,2,0),"")</f>
        <v/>
      </c>
      <c r="L1425" s="63"/>
      <c r="N1425" s="22" t="str">
        <f t="shared" si="45"/>
        <v/>
      </c>
      <c r="O1425" s="23" t="str">
        <f>_xlfn.IFNA((VLOOKUP(F1425,help!$C$2:$F$12,4,0))*(N1425*24),"")</f>
        <v/>
      </c>
      <c r="AP1425" s="18">
        <f t="shared" si="46"/>
        <v>0</v>
      </c>
    </row>
    <row r="1426" spans="2:42" ht="33" x14ac:dyDescent="0.2">
      <c r="B1426" s="14">
        <f>COUNTIFS($E$3:E1426,تقرير!$E$4)</f>
        <v>15</v>
      </c>
      <c r="C1426" s="48"/>
      <c r="D1426" s="49"/>
      <c r="E1426" s="48"/>
      <c r="F1426" s="50"/>
      <c r="G1426" s="51"/>
      <c r="H1426" s="51"/>
      <c r="I1426" s="52"/>
      <c r="J1426" s="52"/>
      <c r="K1426" s="27" t="str">
        <f>_xlfn.IFNA(VLOOKUP(E1426,الاوردرات!$B$1:$C$600,2,0),"")</f>
        <v/>
      </c>
      <c r="L1426" s="63"/>
      <c r="N1426" s="22" t="str">
        <f t="shared" si="45"/>
        <v/>
      </c>
      <c r="O1426" s="23" t="str">
        <f>_xlfn.IFNA((VLOOKUP(F1426,help!$C$2:$F$12,4,0))*(N1426*24),"")</f>
        <v/>
      </c>
      <c r="AP1426" s="18">
        <f t="shared" si="46"/>
        <v>0</v>
      </c>
    </row>
    <row r="1427" spans="2:42" ht="33" x14ac:dyDescent="0.2">
      <c r="B1427" s="14">
        <f>COUNTIFS($E$3:E1427,تقرير!$E$4)</f>
        <v>15</v>
      </c>
      <c r="C1427" s="48"/>
      <c r="D1427" s="49"/>
      <c r="E1427" s="48"/>
      <c r="F1427" s="50"/>
      <c r="G1427" s="51"/>
      <c r="H1427" s="51"/>
      <c r="I1427" s="52"/>
      <c r="J1427" s="52"/>
      <c r="K1427" s="27" t="str">
        <f>_xlfn.IFNA(VLOOKUP(E1427,الاوردرات!$B$1:$C$600,2,0),"")</f>
        <v/>
      </c>
      <c r="L1427" s="63"/>
      <c r="N1427" s="22" t="str">
        <f t="shared" si="45"/>
        <v/>
      </c>
      <c r="O1427" s="23" t="str">
        <f>_xlfn.IFNA((VLOOKUP(F1427,help!$C$2:$F$12,4,0))*(N1427*24),"")</f>
        <v/>
      </c>
      <c r="AP1427" s="18">
        <f t="shared" si="46"/>
        <v>0</v>
      </c>
    </row>
    <row r="1428" spans="2:42" ht="33" x14ac:dyDescent="0.2">
      <c r="B1428" s="14">
        <f>COUNTIFS($E$3:E1428,تقرير!$E$4)</f>
        <v>15</v>
      </c>
      <c r="C1428" s="48"/>
      <c r="D1428" s="49"/>
      <c r="E1428" s="48"/>
      <c r="F1428" s="50"/>
      <c r="G1428" s="51"/>
      <c r="H1428" s="51"/>
      <c r="I1428" s="52"/>
      <c r="J1428" s="52"/>
      <c r="K1428" s="27" t="str">
        <f>_xlfn.IFNA(VLOOKUP(E1428,الاوردرات!$B$1:$C$600,2,0),"")</f>
        <v/>
      </c>
      <c r="L1428" s="63"/>
      <c r="N1428" s="22" t="str">
        <f t="shared" si="45"/>
        <v/>
      </c>
      <c r="O1428" s="23" t="str">
        <f>_xlfn.IFNA((VLOOKUP(F1428,help!$C$2:$F$12,4,0))*(N1428*24),"")</f>
        <v/>
      </c>
      <c r="AP1428" s="18">
        <f t="shared" si="46"/>
        <v>0</v>
      </c>
    </row>
    <row r="1429" spans="2:42" ht="33" x14ac:dyDescent="0.2">
      <c r="B1429" s="14">
        <f>COUNTIFS($E$3:E1429,تقرير!$E$4)</f>
        <v>15</v>
      </c>
      <c r="C1429" s="48"/>
      <c r="D1429" s="49"/>
      <c r="E1429" s="48"/>
      <c r="F1429" s="50"/>
      <c r="G1429" s="51"/>
      <c r="H1429" s="51"/>
      <c r="I1429" s="52"/>
      <c r="J1429" s="52"/>
      <c r="K1429" s="27" t="str">
        <f>_xlfn.IFNA(VLOOKUP(E1429,الاوردرات!$B$1:$C$600,2,0),"")</f>
        <v/>
      </c>
      <c r="L1429" s="63"/>
      <c r="N1429" s="22" t="str">
        <f t="shared" si="45"/>
        <v/>
      </c>
      <c r="O1429" s="23" t="str">
        <f>_xlfn.IFNA((VLOOKUP(F1429,help!$C$2:$F$12,4,0))*(N1429*24),"")</f>
        <v/>
      </c>
      <c r="AP1429" s="18">
        <f t="shared" si="46"/>
        <v>0</v>
      </c>
    </row>
    <row r="1430" spans="2:42" ht="33" x14ac:dyDescent="0.2">
      <c r="B1430" s="14">
        <f>COUNTIFS($E$3:E1430,تقرير!$E$4)</f>
        <v>15</v>
      </c>
      <c r="C1430" s="48"/>
      <c r="D1430" s="49"/>
      <c r="E1430" s="48"/>
      <c r="F1430" s="50"/>
      <c r="G1430" s="51"/>
      <c r="H1430" s="51"/>
      <c r="I1430" s="52"/>
      <c r="J1430" s="52"/>
      <c r="K1430" s="27" t="str">
        <f>_xlfn.IFNA(VLOOKUP(E1430,الاوردرات!$B$1:$C$600,2,0),"")</f>
        <v/>
      </c>
      <c r="L1430" s="63"/>
      <c r="N1430" s="22" t="str">
        <f t="shared" si="45"/>
        <v/>
      </c>
      <c r="O1430" s="23" t="str">
        <f>_xlfn.IFNA((VLOOKUP(F1430,help!$C$2:$F$12,4,0))*(N1430*24),"")</f>
        <v/>
      </c>
      <c r="AP1430" s="18">
        <f t="shared" si="46"/>
        <v>0</v>
      </c>
    </row>
    <row r="1431" spans="2:42" ht="33" x14ac:dyDescent="0.2">
      <c r="B1431" s="14">
        <f>COUNTIFS($E$3:E1431,تقرير!$E$4)</f>
        <v>15</v>
      </c>
      <c r="C1431" s="48"/>
      <c r="D1431" s="49"/>
      <c r="E1431" s="48"/>
      <c r="F1431" s="50"/>
      <c r="G1431" s="51"/>
      <c r="H1431" s="51"/>
      <c r="I1431" s="52"/>
      <c r="J1431" s="52"/>
      <c r="K1431" s="27" t="str">
        <f>_xlfn.IFNA(VLOOKUP(E1431,الاوردرات!$B$1:$C$600,2,0),"")</f>
        <v/>
      </c>
      <c r="L1431" s="63"/>
      <c r="N1431" s="22" t="str">
        <f t="shared" si="45"/>
        <v/>
      </c>
      <c r="O1431" s="23" t="str">
        <f>_xlfn.IFNA((VLOOKUP(F1431,help!$C$2:$F$12,4,0))*(N1431*24),"")</f>
        <v/>
      </c>
      <c r="AP1431" s="18">
        <f t="shared" si="46"/>
        <v>0</v>
      </c>
    </row>
    <row r="1432" spans="2:42" ht="33" x14ac:dyDescent="0.2">
      <c r="B1432" s="14">
        <f>COUNTIFS($E$3:E1432,تقرير!$E$4)</f>
        <v>15</v>
      </c>
      <c r="C1432" s="48"/>
      <c r="D1432" s="49"/>
      <c r="E1432" s="48"/>
      <c r="F1432" s="50"/>
      <c r="G1432" s="51"/>
      <c r="H1432" s="51"/>
      <c r="I1432" s="52"/>
      <c r="J1432" s="52"/>
      <c r="K1432" s="27" t="str">
        <f>_xlfn.IFNA(VLOOKUP(E1432,الاوردرات!$B$1:$C$600,2,0),"")</f>
        <v/>
      </c>
      <c r="L1432" s="63"/>
      <c r="N1432" s="22" t="str">
        <f t="shared" si="45"/>
        <v/>
      </c>
      <c r="O1432" s="23" t="str">
        <f>_xlfn.IFNA((VLOOKUP(F1432,help!$C$2:$F$12,4,0))*(N1432*24),"")</f>
        <v/>
      </c>
      <c r="AP1432" s="18">
        <f t="shared" si="46"/>
        <v>0</v>
      </c>
    </row>
    <row r="1433" spans="2:42" ht="33" x14ac:dyDescent="0.2">
      <c r="B1433" s="14">
        <f>COUNTIFS($E$3:E1433,تقرير!$E$4)</f>
        <v>15</v>
      </c>
      <c r="C1433" s="48"/>
      <c r="D1433" s="49"/>
      <c r="E1433" s="48"/>
      <c r="F1433" s="50"/>
      <c r="G1433" s="51"/>
      <c r="H1433" s="51"/>
      <c r="I1433" s="52"/>
      <c r="J1433" s="52"/>
      <c r="K1433" s="27" t="str">
        <f>_xlfn.IFNA(VLOOKUP(E1433,الاوردرات!$B$1:$C$600,2,0),"")</f>
        <v/>
      </c>
      <c r="L1433" s="63"/>
      <c r="N1433" s="22" t="str">
        <f t="shared" si="45"/>
        <v/>
      </c>
      <c r="O1433" s="23" t="str">
        <f>_xlfn.IFNA((VLOOKUP(F1433,help!$C$2:$F$12,4,0))*(N1433*24),"")</f>
        <v/>
      </c>
      <c r="AP1433" s="18">
        <f t="shared" si="46"/>
        <v>0</v>
      </c>
    </row>
    <row r="1434" spans="2:42" ht="33" x14ac:dyDescent="0.2">
      <c r="B1434" s="14">
        <f>COUNTIFS($E$3:E1434,تقرير!$E$4)</f>
        <v>15</v>
      </c>
      <c r="C1434" s="48"/>
      <c r="D1434" s="49"/>
      <c r="E1434" s="48"/>
      <c r="F1434" s="50"/>
      <c r="G1434" s="51"/>
      <c r="H1434" s="51"/>
      <c r="I1434" s="52"/>
      <c r="J1434" s="52"/>
      <c r="K1434" s="27" t="str">
        <f>_xlfn.IFNA(VLOOKUP(E1434,الاوردرات!$B$1:$C$600,2,0),"")</f>
        <v/>
      </c>
      <c r="L1434" s="63"/>
      <c r="N1434" s="22" t="str">
        <f t="shared" si="45"/>
        <v/>
      </c>
      <c r="O1434" s="23" t="str">
        <f>_xlfn.IFNA((VLOOKUP(F1434,help!$C$2:$F$12,4,0))*(N1434*24),"")</f>
        <v/>
      </c>
      <c r="AP1434" s="18">
        <f t="shared" si="46"/>
        <v>0</v>
      </c>
    </row>
    <row r="1435" spans="2:42" ht="33" x14ac:dyDescent="0.2">
      <c r="B1435" s="14">
        <f>COUNTIFS($E$3:E1435,تقرير!$E$4)</f>
        <v>15</v>
      </c>
      <c r="C1435" s="48"/>
      <c r="D1435" s="49"/>
      <c r="E1435" s="48"/>
      <c r="F1435" s="50"/>
      <c r="G1435" s="51"/>
      <c r="H1435" s="51"/>
      <c r="I1435" s="52"/>
      <c r="J1435" s="52"/>
      <c r="K1435" s="27" t="str">
        <f>_xlfn.IFNA(VLOOKUP(E1435,الاوردرات!$B$1:$C$600,2,0),"")</f>
        <v/>
      </c>
      <c r="L1435" s="63"/>
      <c r="N1435" s="22" t="str">
        <f t="shared" si="45"/>
        <v/>
      </c>
      <c r="O1435" s="23" t="str">
        <f>_xlfn.IFNA((VLOOKUP(F1435,help!$C$2:$F$12,4,0))*(N1435*24),"")</f>
        <v/>
      </c>
      <c r="AP1435" s="18">
        <f t="shared" si="46"/>
        <v>0</v>
      </c>
    </row>
    <row r="1436" spans="2:42" ht="33" x14ac:dyDescent="0.2">
      <c r="B1436" s="14">
        <f>COUNTIFS($E$3:E1436,تقرير!$E$4)</f>
        <v>15</v>
      </c>
      <c r="C1436" s="48"/>
      <c r="D1436" s="49"/>
      <c r="E1436" s="48"/>
      <c r="F1436" s="50"/>
      <c r="G1436" s="51"/>
      <c r="H1436" s="51"/>
      <c r="I1436" s="52"/>
      <c r="J1436" s="52"/>
      <c r="K1436" s="27" t="str">
        <f>_xlfn.IFNA(VLOOKUP(E1436,الاوردرات!$B$1:$C$600,2,0),"")</f>
        <v/>
      </c>
      <c r="L1436" s="63"/>
      <c r="N1436" s="22" t="str">
        <f t="shared" si="45"/>
        <v/>
      </c>
      <c r="O1436" s="23" t="str">
        <f>_xlfn.IFNA((VLOOKUP(F1436,help!$C$2:$F$12,4,0))*(N1436*24),"")</f>
        <v/>
      </c>
      <c r="AP1436" s="18">
        <f t="shared" si="46"/>
        <v>0</v>
      </c>
    </row>
    <row r="1437" spans="2:42" ht="33" x14ac:dyDescent="0.2">
      <c r="B1437" s="14">
        <f>COUNTIFS($E$3:E1437,تقرير!$E$4)</f>
        <v>15</v>
      </c>
      <c r="C1437" s="48"/>
      <c r="D1437" s="49"/>
      <c r="E1437" s="48"/>
      <c r="F1437" s="50"/>
      <c r="G1437" s="51"/>
      <c r="H1437" s="51"/>
      <c r="I1437" s="52"/>
      <c r="J1437" s="52"/>
      <c r="K1437" s="27" t="str">
        <f>_xlfn.IFNA(VLOOKUP(E1437,الاوردرات!$B$1:$C$600,2,0),"")</f>
        <v/>
      </c>
      <c r="L1437" s="63"/>
      <c r="N1437" s="22" t="str">
        <f t="shared" si="45"/>
        <v/>
      </c>
      <c r="O1437" s="23" t="str">
        <f>_xlfn.IFNA((VLOOKUP(F1437,help!$C$2:$F$12,4,0))*(N1437*24),"")</f>
        <v/>
      </c>
      <c r="AP1437" s="18">
        <f t="shared" si="46"/>
        <v>0</v>
      </c>
    </row>
    <row r="1438" spans="2:42" ht="33" x14ac:dyDescent="0.2">
      <c r="B1438" s="14">
        <f>COUNTIFS($E$3:E1438,تقرير!$E$4)</f>
        <v>15</v>
      </c>
      <c r="C1438" s="48"/>
      <c r="D1438" s="49"/>
      <c r="E1438" s="48"/>
      <c r="F1438" s="50"/>
      <c r="G1438" s="51"/>
      <c r="H1438" s="51"/>
      <c r="I1438" s="52"/>
      <c r="J1438" s="52"/>
      <c r="K1438" s="27" t="str">
        <f>_xlfn.IFNA(VLOOKUP(E1438,الاوردرات!$B$1:$C$600,2,0),"")</f>
        <v/>
      </c>
      <c r="L1438" s="63"/>
      <c r="N1438" s="22" t="str">
        <f t="shared" si="45"/>
        <v/>
      </c>
      <c r="O1438" s="23" t="str">
        <f>_xlfn.IFNA((VLOOKUP(F1438,help!$C$2:$F$12,4,0))*(N1438*24),"")</f>
        <v/>
      </c>
      <c r="AP1438" s="18">
        <f t="shared" si="46"/>
        <v>0</v>
      </c>
    </row>
    <row r="1439" spans="2:42" ht="33" x14ac:dyDescent="0.2">
      <c r="B1439" s="14">
        <f>COUNTIFS($E$3:E1439,تقرير!$E$4)</f>
        <v>15</v>
      </c>
      <c r="C1439" s="48"/>
      <c r="D1439" s="49"/>
      <c r="E1439" s="48"/>
      <c r="F1439" s="50"/>
      <c r="G1439" s="51"/>
      <c r="H1439" s="51"/>
      <c r="I1439" s="52"/>
      <c r="J1439" s="52"/>
      <c r="K1439" s="27" t="str">
        <f>_xlfn.IFNA(VLOOKUP(E1439,الاوردرات!$B$1:$C$600,2,0),"")</f>
        <v/>
      </c>
      <c r="L1439" s="63"/>
      <c r="N1439" s="22" t="str">
        <f t="shared" si="45"/>
        <v/>
      </c>
      <c r="O1439" s="23" t="str">
        <f>_xlfn.IFNA((VLOOKUP(F1439,help!$C$2:$F$12,4,0))*(N1439*24),"")</f>
        <v/>
      </c>
      <c r="AP1439" s="18">
        <f t="shared" si="46"/>
        <v>0</v>
      </c>
    </row>
    <row r="1440" spans="2:42" ht="33" x14ac:dyDescent="0.2">
      <c r="B1440" s="14">
        <f>COUNTIFS($E$3:E1440,تقرير!$E$4)</f>
        <v>15</v>
      </c>
      <c r="C1440" s="48"/>
      <c r="D1440" s="49"/>
      <c r="E1440" s="48"/>
      <c r="F1440" s="50"/>
      <c r="G1440" s="51"/>
      <c r="H1440" s="51"/>
      <c r="I1440" s="52"/>
      <c r="J1440" s="52"/>
      <c r="K1440" s="27" t="str">
        <f>_xlfn.IFNA(VLOOKUP(E1440,الاوردرات!$B$1:$C$600,2,0),"")</f>
        <v/>
      </c>
      <c r="L1440" s="63"/>
      <c r="N1440" s="22" t="str">
        <f t="shared" si="45"/>
        <v/>
      </c>
      <c r="O1440" s="23" t="str">
        <f>_xlfn.IFNA((VLOOKUP(F1440,help!$C$2:$F$12,4,0))*(N1440*24),"")</f>
        <v/>
      </c>
      <c r="AP1440" s="18">
        <f t="shared" si="46"/>
        <v>0</v>
      </c>
    </row>
    <row r="1441" spans="2:42" ht="33" x14ac:dyDescent="0.2">
      <c r="B1441" s="14">
        <f>COUNTIFS($E$3:E1441,تقرير!$E$4)</f>
        <v>15</v>
      </c>
      <c r="C1441" s="48"/>
      <c r="D1441" s="49"/>
      <c r="E1441" s="48"/>
      <c r="F1441" s="50"/>
      <c r="G1441" s="51"/>
      <c r="H1441" s="51"/>
      <c r="I1441" s="52"/>
      <c r="J1441" s="52"/>
      <c r="K1441" s="27" t="str">
        <f>_xlfn.IFNA(VLOOKUP(E1441,الاوردرات!$B$1:$C$600,2,0),"")</f>
        <v/>
      </c>
      <c r="L1441" s="63"/>
      <c r="N1441" s="22" t="str">
        <f t="shared" si="45"/>
        <v/>
      </c>
      <c r="O1441" s="23" t="str">
        <f>_xlfn.IFNA((VLOOKUP(F1441,help!$C$2:$F$12,4,0))*(N1441*24),"")</f>
        <v/>
      </c>
      <c r="AP1441" s="18">
        <f t="shared" si="46"/>
        <v>0</v>
      </c>
    </row>
    <row r="1442" spans="2:42" ht="33" x14ac:dyDescent="0.2">
      <c r="B1442" s="14">
        <f>COUNTIFS($E$3:E1442,تقرير!$E$4)</f>
        <v>15</v>
      </c>
      <c r="C1442" s="48"/>
      <c r="D1442" s="49"/>
      <c r="E1442" s="48"/>
      <c r="F1442" s="50"/>
      <c r="G1442" s="51"/>
      <c r="H1442" s="51"/>
      <c r="I1442" s="52"/>
      <c r="J1442" s="52"/>
      <c r="K1442" s="27" t="str">
        <f>_xlfn.IFNA(VLOOKUP(E1442,الاوردرات!$B$1:$C$600,2,0),"")</f>
        <v/>
      </c>
      <c r="L1442" s="63"/>
      <c r="N1442" s="22" t="str">
        <f t="shared" si="45"/>
        <v/>
      </c>
      <c r="O1442" s="23" t="str">
        <f>_xlfn.IFNA((VLOOKUP(F1442,help!$C$2:$F$12,4,0))*(N1442*24),"")</f>
        <v/>
      </c>
      <c r="AP1442" s="18">
        <f t="shared" si="46"/>
        <v>0</v>
      </c>
    </row>
    <row r="1443" spans="2:42" ht="33" x14ac:dyDescent="0.2">
      <c r="B1443" s="14">
        <f>COUNTIFS($E$3:E1443,تقرير!$E$4)</f>
        <v>15</v>
      </c>
      <c r="C1443" s="48"/>
      <c r="D1443" s="49"/>
      <c r="E1443" s="48"/>
      <c r="F1443" s="50"/>
      <c r="G1443" s="51"/>
      <c r="H1443" s="51"/>
      <c r="I1443" s="52"/>
      <c r="J1443" s="52"/>
      <c r="K1443" s="27" t="str">
        <f>_xlfn.IFNA(VLOOKUP(E1443,الاوردرات!$B$1:$C$600,2,0),"")</f>
        <v/>
      </c>
      <c r="L1443" s="63"/>
      <c r="N1443" s="22" t="str">
        <f t="shared" si="45"/>
        <v/>
      </c>
      <c r="O1443" s="23" t="str">
        <f>_xlfn.IFNA((VLOOKUP(F1443,help!$C$2:$F$12,4,0))*(N1443*24),"")</f>
        <v/>
      </c>
      <c r="AP1443" s="18">
        <f t="shared" si="46"/>
        <v>0</v>
      </c>
    </row>
    <row r="1444" spans="2:42" ht="33" x14ac:dyDescent="0.2">
      <c r="B1444" s="14">
        <f>COUNTIFS($E$3:E1444,تقرير!$E$4)</f>
        <v>15</v>
      </c>
      <c r="C1444" s="48"/>
      <c r="D1444" s="49"/>
      <c r="E1444" s="48"/>
      <c r="F1444" s="50"/>
      <c r="G1444" s="51"/>
      <c r="H1444" s="51"/>
      <c r="I1444" s="52"/>
      <c r="J1444" s="52"/>
      <c r="K1444" s="27" t="str">
        <f>_xlfn.IFNA(VLOOKUP(E1444,الاوردرات!$B$1:$C$600,2,0),"")</f>
        <v/>
      </c>
      <c r="L1444" s="63"/>
      <c r="N1444" s="22" t="str">
        <f t="shared" si="45"/>
        <v/>
      </c>
      <c r="O1444" s="23" t="str">
        <f>_xlfn.IFNA((VLOOKUP(F1444,help!$C$2:$F$12,4,0))*(N1444*24),"")</f>
        <v/>
      </c>
      <c r="AP1444" s="18">
        <f t="shared" si="46"/>
        <v>0</v>
      </c>
    </row>
    <row r="1445" spans="2:42" ht="33" x14ac:dyDescent="0.2">
      <c r="B1445" s="14">
        <f>COUNTIFS($E$3:E1445,تقرير!$E$4)</f>
        <v>15</v>
      </c>
      <c r="C1445" s="48"/>
      <c r="D1445" s="49"/>
      <c r="E1445" s="48"/>
      <c r="F1445" s="50"/>
      <c r="G1445" s="51"/>
      <c r="H1445" s="51"/>
      <c r="I1445" s="52"/>
      <c r="J1445" s="52"/>
      <c r="K1445" s="27" t="str">
        <f>_xlfn.IFNA(VLOOKUP(E1445,الاوردرات!$B$1:$C$600,2,0),"")</f>
        <v/>
      </c>
      <c r="L1445" s="63"/>
      <c r="N1445" s="22" t="str">
        <f t="shared" si="45"/>
        <v/>
      </c>
      <c r="O1445" s="23" t="str">
        <f>_xlfn.IFNA((VLOOKUP(F1445,help!$C$2:$F$12,4,0))*(N1445*24),"")</f>
        <v/>
      </c>
      <c r="AP1445" s="18">
        <f t="shared" si="46"/>
        <v>0</v>
      </c>
    </row>
    <row r="1446" spans="2:42" ht="33" x14ac:dyDescent="0.2">
      <c r="B1446" s="14">
        <f>COUNTIFS($E$3:E1446,تقرير!$E$4)</f>
        <v>15</v>
      </c>
      <c r="C1446" s="48"/>
      <c r="D1446" s="49"/>
      <c r="E1446" s="48"/>
      <c r="F1446" s="50"/>
      <c r="G1446" s="51"/>
      <c r="H1446" s="51"/>
      <c r="I1446" s="52"/>
      <c r="J1446" s="52"/>
      <c r="K1446" s="27" t="str">
        <f>_xlfn.IFNA(VLOOKUP(E1446,الاوردرات!$B$1:$C$600,2,0),"")</f>
        <v/>
      </c>
      <c r="L1446" s="63"/>
      <c r="N1446" s="22" t="str">
        <f t="shared" si="45"/>
        <v/>
      </c>
      <c r="O1446" s="23" t="str">
        <f>_xlfn.IFNA((VLOOKUP(F1446,help!$C$2:$F$12,4,0))*(N1446*24),"")</f>
        <v/>
      </c>
      <c r="AP1446" s="18">
        <f t="shared" si="46"/>
        <v>0</v>
      </c>
    </row>
    <row r="1447" spans="2:42" ht="33" x14ac:dyDescent="0.2">
      <c r="B1447" s="14">
        <f>COUNTIFS($E$3:E1447,تقرير!$E$4)</f>
        <v>15</v>
      </c>
      <c r="C1447" s="48"/>
      <c r="D1447" s="49"/>
      <c r="E1447" s="48"/>
      <c r="F1447" s="50"/>
      <c r="G1447" s="51"/>
      <c r="H1447" s="51"/>
      <c r="I1447" s="52"/>
      <c r="J1447" s="52"/>
      <c r="K1447" s="27" t="str">
        <f>_xlfn.IFNA(VLOOKUP(E1447,الاوردرات!$B$1:$C$600,2,0),"")</f>
        <v/>
      </c>
      <c r="L1447" s="63"/>
      <c r="N1447" s="22" t="str">
        <f t="shared" si="45"/>
        <v/>
      </c>
      <c r="O1447" s="23" t="str">
        <f>_xlfn.IFNA((VLOOKUP(F1447,help!$C$2:$F$12,4,0))*(N1447*24),"")</f>
        <v/>
      </c>
      <c r="AP1447" s="18">
        <f t="shared" si="46"/>
        <v>0</v>
      </c>
    </row>
    <row r="1448" spans="2:42" ht="33" x14ac:dyDescent="0.2">
      <c r="B1448" s="14">
        <f>COUNTIFS($E$3:E1448,تقرير!$E$4)</f>
        <v>15</v>
      </c>
      <c r="C1448" s="48"/>
      <c r="D1448" s="49"/>
      <c r="E1448" s="48"/>
      <c r="F1448" s="50"/>
      <c r="G1448" s="51"/>
      <c r="H1448" s="51"/>
      <c r="I1448" s="52"/>
      <c r="J1448" s="52"/>
      <c r="K1448" s="27" t="str">
        <f>_xlfn.IFNA(VLOOKUP(E1448,الاوردرات!$B$1:$C$600,2,0),"")</f>
        <v/>
      </c>
      <c r="L1448" s="63"/>
      <c r="N1448" s="22" t="str">
        <f t="shared" si="45"/>
        <v/>
      </c>
      <c r="O1448" s="23" t="str">
        <f>_xlfn.IFNA((VLOOKUP(F1448,help!$C$2:$F$12,4,0))*(N1448*24),"")</f>
        <v/>
      </c>
      <c r="AP1448" s="18">
        <f t="shared" si="46"/>
        <v>0</v>
      </c>
    </row>
    <row r="1449" spans="2:42" ht="33" x14ac:dyDescent="0.2">
      <c r="B1449" s="14">
        <f>COUNTIFS($E$3:E1449,تقرير!$E$4)</f>
        <v>15</v>
      </c>
      <c r="C1449" s="48"/>
      <c r="D1449" s="49"/>
      <c r="E1449" s="48"/>
      <c r="F1449" s="50"/>
      <c r="G1449" s="51"/>
      <c r="H1449" s="51"/>
      <c r="I1449" s="52"/>
      <c r="J1449" s="52"/>
      <c r="K1449" s="27" t="str">
        <f>_xlfn.IFNA(VLOOKUP(E1449,الاوردرات!$B$1:$C$600,2,0),"")</f>
        <v/>
      </c>
      <c r="L1449" s="63"/>
      <c r="N1449" s="22" t="str">
        <f t="shared" si="45"/>
        <v/>
      </c>
      <c r="O1449" s="23" t="str">
        <f>_xlfn.IFNA((VLOOKUP(F1449,help!$C$2:$F$12,4,0))*(N1449*24),"")</f>
        <v/>
      </c>
      <c r="AP1449" s="18">
        <f t="shared" si="46"/>
        <v>0</v>
      </c>
    </row>
    <row r="1450" spans="2:42" ht="33" x14ac:dyDescent="0.2">
      <c r="B1450" s="14">
        <f>COUNTIFS($E$3:E1450,تقرير!$E$4)</f>
        <v>15</v>
      </c>
      <c r="C1450" s="48"/>
      <c r="D1450" s="49"/>
      <c r="E1450" s="48"/>
      <c r="F1450" s="50"/>
      <c r="G1450" s="51"/>
      <c r="H1450" s="51"/>
      <c r="I1450" s="52"/>
      <c r="J1450" s="52"/>
      <c r="K1450" s="27" t="str">
        <f>_xlfn.IFNA(VLOOKUP(E1450,الاوردرات!$B$1:$C$600,2,0),"")</f>
        <v/>
      </c>
      <c r="L1450" s="63"/>
      <c r="N1450" s="22" t="str">
        <f t="shared" si="45"/>
        <v/>
      </c>
      <c r="O1450" s="23" t="str">
        <f>_xlfn.IFNA((VLOOKUP(F1450,help!$C$2:$F$12,4,0))*(N1450*24),"")</f>
        <v/>
      </c>
      <c r="AP1450" s="18">
        <f t="shared" si="46"/>
        <v>0</v>
      </c>
    </row>
    <row r="1451" spans="2:42" ht="33" x14ac:dyDescent="0.2">
      <c r="B1451" s="14">
        <f>COUNTIFS($E$3:E1451,تقرير!$E$4)</f>
        <v>15</v>
      </c>
      <c r="C1451" s="48"/>
      <c r="D1451" s="49"/>
      <c r="E1451" s="48"/>
      <c r="F1451" s="50"/>
      <c r="G1451" s="51"/>
      <c r="H1451" s="51"/>
      <c r="I1451" s="52"/>
      <c r="J1451" s="52"/>
      <c r="K1451" s="27" t="str">
        <f>_xlfn.IFNA(VLOOKUP(E1451,الاوردرات!$B$1:$C$600,2,0),"")</f>
        <v/>
      </c>
      <c r="L1451" s="63"/>
      <c r="N1451" s="22" t="str">
        <f t="shared" si="45"/>
        <v/>
      </c>
      <c r="O1451" s="23" t="str">
        <f>_xlfn.IFNA((VLOOKUP(F1451,help!$C$2:$F$12,4,0))*(N1451*24),"")</f>
        <v/>
      </c>
      <c r="AP1451" s="18">
        <f t="shared" si="46"/>
        <v>0</v>
      </c>
    </row>
    <row r="1452" spans="2:42" ht="33" x14ac:dyDescent="0.2">
      <c r="B1452" s="14">
        <f>COUNTIFS($E$3:E1452,تقرير!$E$4)</f>
        <v>15</v>
      </c>
      <c r="C1452" s="48"/>
      <c r="D1452" s="49"/>
      <c r="E1452" s="48"/>
      <c r="F1452" s="50"/>
      <c r="G1452" s="51"/>
      <c r="H1452" s="51"/>
      <c r="I1452" s="52"/>
      <c r="J1452" s="52"/>
      <c r="K1452" s="27" t="str">
        <f>_xlfn.IFNA(VLOOKUP(E1452,الاوردرات!$B$1:$C$600,2,0),"")</f>
        <v/>
      </c>
      <c r="L1452" s="63"/>
      <c r="N1452" s="22" t="str">
        <f t="shared" si="45"/>
        <v/>
      </c>
      <c r="O1452" s="23" t="str">
        <f>_xlfn.IFNA((VLOOKUP(F1452,help!$C$2:$F$12,4,0))*(N1452*24),"")</f>
        <v/>
      </c>
      <c r="AP1452" s="18">
        <f t="shared" si="46"/>
        <v>0</v>
      </c>
    </row>
    <row r="1453" spans="2:42" ht="33" x14ac:dyDescent="0.2">
      <c r="B1453" s="14">
        <f>COUNTIFS($E$3:E1453,تقرير!$E$4)</f>
        <v>15</v>
      </c>
      <c r="C1453" s="48"/>
      <c r="D1453" s="49"/>
      <c r="E1453" s="48"/>
      <c r="F1453" s="50"/>
      <c r="G1453" s="51"/>
      <c r="H1453" s="51"/>
      <c r="I1453" s="52"/>
      <c r="J1453" s="52"/>
      <c r="K1453" s="27" t="str">
        <f>_xlfn.IFNA(VLOOKUP(E1453,الاوردرات!$B$1:$C$600,2,0),"")</f>
        <v/>
      </c>
      <c r="L1453" s="63"/>
      <c r="N1453" s="22" t="str">
        <f t="shared" si="45"/>
        <v/>
      </c>
      <c r="O1453" s="23" t="str">
        <f>_xlfn.IFNA((VLOOKUP(F1453,help!$C$2:$F$12,4,0))*(N1453*24),"")</f>
        <v/>
      </c>
      <c r="AP1453" s="18">
        <f t="shared" si="46"/>
        <v>0</v>
      </c>
    </row>
    <row r="1454" spans="2:42" ht="33" x14ac:dyDescent="0.2">
      <c r="B1454" s="14">
        <f>COUNTIFS($E$3:E1454,تقرير!$E$4)</f>
        <v>15</v>
      </c>
      <c r="C1454" s="48"/>
      <c r="D1454" s="49"/>
      <c r="E1454" s="48"/>
      <c r="F1454" s="50"/>
      <c r="G1454" s="51"/>
      <c r="H1454" s="51"/>
      <c r="I1454" s="52"/>
      <c r="J1454" s="52"/>
      <c r="K1454" s="27" t="str">
        <f>_xlfn.IFNA(VLOOKUP(E1454,الاوردرات!$B$1:$C$600,2,0),"")</f>
        <v/>
      </c>
      <c r="L1454" s="63"/>
      <c r="N1454" s="22" t="str">
        <f t="shared" si="45"/>
        <v/>
      </c>
      <c r="O1454" s="23" t="str">
        <f>_xlfn.IFNA((VLOOKUP(F1454,help!$C$2:$F$12,4,0))*(N1454*24),"")</f>
        <v/>
      </c>
      <c r="AP1454" s="18">
        <f t="shared" si="46"/>
        <v>0</v>
      </c>
    </row>
    <row r="1455" spans="2:42" ht="33" x14ac:dyDescent="0.2">
      <c r="B1455" s="14">
        <f>COUNTIFS($E$3:E1455,تقرير!$E$4)</f>
        <v>15</v>
      </c>
      <c r="C1455" s="48"/>
      <c r="D1455" s="49"/>
      <c r="E1455" s="48"/>
      <c r="F1455" s="50"/>
      <c r="G1455" s="51"/>
      <c r="H1455" s="51"/>
      <c r="I1455" s="52"/>
      <c r="J1455" s="52"/>
      <c r="K1455" s="27" t="str">
        <f>_xlfn.IFNA(VLOOKUP(E1455,الاوردرات!$B$1:$C$600,2,0),"")</f>
        <v/>
      </c>
      <c r="L1455" s="63"/>
      <c r="N1455" s="22" t="str">
        <f t="shared" si="45"/>
        <v/>
      </c>
      <c r="O1455" s="23" t="str">
        <f>_xlfn.IFNA((VLOOKUP(F1455,help!$C$2:$F$12,4,0))*(N1455*24),"")</f>
        <v/>
      </c>
      <c r="AP1455" s="18">
        <f t="shared" si="46"/>
        <v>0</v>
      </c>
    </row>
    <row r="1456" spans="2:42" ht="33" x14ac:dyDescent="0.2">
      <c r="B1456" s="14">
        <f>COUNTIFS($E$3:E1456,تقرير!$E$4)</f>
        <v>15</v>
      </c>
      <c r="C1456" s="48"/>
      <c r="D1456" s="49"/>
      <c r="E1456" s="48"/>
      <c r="F1456" s="50"/>
      <c r="G1456" s="51"/>
      <c r="H1456" s="51"/>
      <c r="I1456" s="52"/>
      <c r="J1456" s="52"/>
      <c r="K1456" s="27" t="str">
        <f>_xlfn.IFNA(VLOOKUP(E1456,الاوردرات!$B$1:$C$600,2,0),"")</f>
        <v/>
      </c>
      <c r="L1456" s="63"/>
      <c r="N1456" s="22" t="str">
        <f t="shared" si="45"/>
        <v/>
      </c>
      <c r="O1456" s="23" t="str">
        <f>_xlfn.IFNA((VLOOKUP(F1456,help!$C$2:$F$12,4,0))*(N1456*24),"")</f>
        <v/>
      </c>
      <c r="AP1456" s="18">
        <f t="shared" si="46"/>
        <v>0</v>
      </c>
    </row>
    <row r="1457" spans="2:42" ht="33" x14ac:dyDescent="0.2">
      <c r="B1457" s="14">
        <f>COUNTIFS($E$3:E1457,تقرير!$E$4)</f>
        <v>15</v>
      </c>
      <c r="C1457" s="48"/>
      <c r="D1457" s="49"/>
      <c r="E1457" s="48"/>
      <c r="F1457" s="50"/>
      <c r="G1457" s="51"/>
      <c r="H1457" s="51"/>
      <c r="I1457" s="52"/>
      <c r="J1457" s="52"/>
      <c r="K1457" s="27" t="str">
        <f>_xlfn.IFNA(VLOOKUP(E1457,الاوردرات!$B$1:$C$600,2,0),"")</f>
        <v/>
      </c>
      <c r="L1457" s="63"/>
      <c r="N1457" s="22" t="str">
        <f t="shared" si="45"/>
        <v/>
      </c>
      <c r="O1457" s="23" t="str">
        <f>_xlfn.IFNA((VLOOKUP(F1457,help!$C$2:$F$12,4,0))*(N1457*24),"")</f>
        <v/>
      </c>
      <c r="AP1457" s="18">
        <f t="shared" si="46"/>
        <v>0</v>
      </c>
    </row>
    <row r="1458" spans="2:42" ht="33" x14ac:dyDescent="0.2">
      <c r="B1458" s="14">
        <f>COUNTIFS($E$3:E1458,تقرير!$E$4)</f>
        <v>15</v>
      </c>
      <c r="C1458" s="48"/>
      <c r="D1458" s="49"/>
      <c r="E1458" s="48"/>
      <c r="F1458" s="50"/>
      <c r="G1458" s="51"/>
      <c r="H1458" s="51"/>
      <c r="I1458" s="52"/>
      <c r="J1458" s="52"/>
      <c r="K1458" s="27" t="str">
        <f>_xlfn.IFNA(VLOOKUP(E1458,الاوردرات!$B$1:$C$600,2,0),"")</f>
        <v/>
      </c>
      <c r="L1458" s="63"/>
      <c r="N1458" s="22" t="str">
        <f t="shared" si="45"/>
        <v/>
      </c>
      <c r="O1458" s="23" t="str">
        <f>_xlfn.IFNA((VLOOKUP(F1458,help!$C$2:$F$12,4,0))*(N1458*24),"")</f>
        <v/>
      </c>
      <c r="AP1458" s="18">
        <f t="shared" si="46"/>
        <v>0</v>
      </c>
    </row>
    <row r="1459" spans="2:42" ht="33" x14ac:dyDescent="0.2">
      <c r="B1459" s="14">
        <f>COUNTIFS($E$3:E1459,تقرير!$E$4)</f>
        <v>15</v>
      </c>
      <c r="C1459" s="48"/>
      <c r="D1459" s="49"/>
      <c r="E1459" s="48"/>
      <c r="F1459" s="50"/>
      <c r="G1459" s="51"/>
      <c r="H1459" s="51"/>
      <c r="I1459" s="52"/>
      <c r="J1459" s="52"/>
      <c r="K1459" s="27" t="str">
        <f>_xlfn.IFNA(VLOOKUP(E1459,الاوردرات!$B$1:$C$600,2,0),"")</f>
        <v/>
      </c>
      <c r="L1459" s="63"/>
      <c r="N1459" s="22" t="str">
        <f t="shared" si="45"/>
        <v/>
      </c>
      <c r="O1459" s="23" t="str">
        <f>_xlfn.IFNA((VLOOKUP(F1459,help!$C$2:$F$12,4,0))*(N1459*24),"")</f>
        <v/>
      </c>
      <c r="AP1459" s="18">
        <f t="shared" si="46"/>
        <v>0</v>
      </c>
    </row>
    <row r="1460" spans="2:42" ht="33" x14ac:dyDescent="0.2">
      <c r="B1460" s="14">
        <f>COUNTIFS($E$3:E1460,تقرير!$E$4)</f>
        <v>15</v>
      </c>
      <c r="C1460" s="48"/>
      <c r="D1460" s="49"/>
      <c r="E1460" s="48"/>
      <c r="F1460" s="50"/>
      <c r="G1460" s="51"/>
      <c r="H1460" s="51"/>
      <c r="I1460" s="52"/>
      <c r="J1460" s="52"/>
      <c r="K1460" s="27" t="str">
        <f>_xlfn.IFNA(VLOOKUP(E1460,الاوردرات!$B$1:$C$600,2,0),"")</f>
        <v/>
      </c>
      <c r="L1460" s="63"/>
      <c r="N1460" s="22" t="str">
        <f t="shared" si="45"/>
        <v/>
      </c>
      <c r="O1460" s="23" t="str">
        <f>_xlfn.IFNA((VLOOKUP(F1460,help!$C$2:$F$12,4,0))*(N1460*24),"")</f>
        <v/>
      </c>
      <c r="AP1460" s="18">
        <f t="shared" si="46"/>
        <v>0</v>
      </c>
    </row>
    <row r="1461" spans="2:42" ht="33" x14ac:dyDescent="0.2">
      <c r="B1461" s="14">
        <f>COUNTIFS($E$3:E1461,تقرير!$E$4)</f>
        <v>15</v>
      </c>
      <c r="C1461" s="48"/>
      <c r="D1461" s="49"/>
      <c r="E1461" s="48"/>
      <c r="F1461" s="50"/>
      <c r="G1461" s="51"/>
      <c r="H1461" s="51"/>
      <c r="I1461" s="52"/>
      <c r="J1461" s="52"/>
      <c r="K1461" s="27" t="str">
        <f>_xlfn.IFNA(VLOOKUP(E1461,الاوردرات!$B$1:$C$600,2,0),"")</f>
        <v/>
      </c>
      <c r="L1461" s="63"/>
      <c r="N1461" s="22" t="str">
        <f t="shared" si="45"/>
        <v/>
      </c>
      <c r="O1461" s="23" t="str">
        <f>_xlfn.IFNA((VLOOKUP(F1461,help!$C$2:$F$12,4,0))*(N1461*24),"")</f>
        <v/>
      </c>
      <c r="AP1461" s="18">
        <f t="shared" si="46"/>
        <v>0</v>
      </c>
    </row>
    <row r="1462" spans="2:42" ht="33" x14ac:dyDescent="0.2">
      <c r="B1462" s="14">
        <f>COUNTIFS($E$3:E1462,تقرير!$E$4)</f>
        <v>15</v>
      </c>
      <c r="C1462" s="48"/>
      <c r="D1462" s="49"/>
      <c r="E1462" s="48"/>
      <c r="F1462" s="50"/>
      <c r="G1462" s="51"/>
      <c r="H1462" s="51"/>
      <c r="I1462" s="52"/>
      <c r="J1462" s="52"/>
      <c r="K1462" s="27" t="str">
        <f>_xlfn.IFNA(VLOOKUP(E1462,الاوردرات!$B$1:$C$600,2,0),"")</f>
        <v/>
      </c>
      <c r="L1462" s="63"/>
      <c r="N1462" s="22" t="str">
        <f t="shared" si="45"/>
        <v/>
      </c>
      <c r="O1462" s="23" t="str">
        <f>_xlfn.IFNA((VLOOKUP(F1462,help!$C$2:$F$12,4,0))*(N1462*24),"")</f>
        <v/>
      </c>
      <c r="AP1462" s="18">
        <f t="shared" si="46"/>
        <v>0</v>
      </c>
    </row>
    <row r="1463" spans="2:42" ht="33" x14ac:dyDescent="0.2">
      <c r="B1463" s="14">
        <f>COUNTIFS($E$3:E1463,تقرير!$E$4)</f>
        <v>15</v>
      </c>
      <c r="C1463" s="48"/>
      <c r="D1463" s="49"/>
      <c r="E1463" s="48"/>
      <c r="F1463" s="50"/>
      <c r="G1463" s="51"/>
      <c r="H1463" s="51"/>
      <c r="I1463" s="52"/>
      <c r="J1463" s="52"/>
      <c r="K1463" s="27" t="str">
        <f>_xlfn.IFNA(VLOOKUP(E1463,الاوردرات!$B$1:$C$600,2,0),"")</f>
        <v/>
      </c>
      <c r="L1463" s="63"/>
      <c r="N1463" s="22" t="str">
        <f t="shared" ref="N1463:N1526" si="47">IF(I1463&lt;&gt;"",J1463-I1463,"")</f>
        <v/>
      </c>
      <c r="O1463" s="23" t="str">
        <f>_xlfn.IFNA((VLOOKUP(F1463,help!$C$2:$F$12,4,0))*(N1463*24),"")</f>
        <v/>
      </c>
      <c r="AP1463" s="18">
        <f t="shared" si="46"/>
        <v>0</v>
      </c>
    </row>
    <row r="1464" spans="2:42" ht="33" x14ac:dyDescent="0.2">
      <c r="B1464" s="14">
        <f>COUNTIFS($E$3:E1464,تقرير!$E$4)</f>
        <v>15</v>
      </c>
      <c r="C1464" s="48"/>
      <c r="D1464" s="49"/>
      <c r="E1464" s="53"/>
      <c r="F1464" s="50"/>
      <c r="G1464" s="51"/>
      <c r="H1464" s="51"/>
      <c r="I1464" s="52"/>
      <c r="J1464" s="52"/>
      <c r="K1464" s="27" t="str">
        <f>_xlfn.IFNA(VLOOKUP(E1464,الاوردرات!$B$1:$C$600,2,0),"")</f>
        <v/>
      </c>
      <c r="L1464" s="63"/>
      <c r="N1464" s="22" t="str">
        <f t="shared" si="47"/>
        <v/>
      </c>
      <c r="O1464" s="23" t="str">
        <f>_xlfn.IFNA((VLOOKUP(F1464,help!$C$2:$F$12,4,0))*(N1464*24),"")</f>
        <v/>
      </c>
      <c r="AP1464" s="18">
        <f t="shared" si="46"/>
        <v>0</v>
      </c>
    </row>
    <row r="1465" spans="2:42" ht="33" x14ac:dyDescent="0.2">
      <c r="B1465" s="14">
        <f>COUNTIFS($E$3:E1465,تقرير!$E$4)</f>
        <v>15</v>
      </c>
      <c r="C1465" s="48"/>
      <c r="D1465" s="49"/>
      <c r="E1465" s="53"/>
      <c r="F1465" s="50"/>
      <c r="G1465" s="51"/>
      <c r="H1465" s="51"/>
      <c r="I1465" s="52"/>
      <c r="J1465" s="52"/>
      <c r="K1465" s="27" t="str">
        <f>_xlfn.IFNA(VLOOKUP(E1465,الاوردرات!$B$1:$C$600,2,0),"")</f>
        <v/>
      </c>
      <c r="L1465" s="63"/>
      <c r="N1465" s="22" t="str">
        <f t="shared" si="47"/>
        <v/>
      </c>
      <c r="O1465" s="23" t="str">
        <f>_xlfn.IFNA((VLOOKUP(F1465,help!$C$2:$F$12,4,0))*(N1465*24),"")</f>
        <v/>
      </c>
      <c r="AP1465" s="18">
        <f t="shared" si="46"/>
        <v>0</v>
      </c>
    </row>
    <row r="1466" spans="2:42" ht="33" x14ac:dyDescent="0.2">
      <c r="B1466" s="14">
        <f>COUNTIFS($E$3:E1466,تقرير!$E$4)</f>
        <v>15</v>
      </c>
      <c r="C1466" s="48"/>
      <c r="D1466" s="49"/>
      <c r="E1466" s="53"/>
      <c r="F1466" s="50"/>
      <c r="G1466" s="51"/>
      <c r="H1466" s="51"/>
      <c r="I1466" s="52"/>
      <c r="J1466" s="52"/>
      <c r="K1466" s="27" t="str">
        <f>_xlfn.IFNA(VLOOKUP(E1466,الاوردرات!$B$1:$C$600,2,0),"")</f>
        <v/>
      </c>
      <c r="L1466" s="63"/>
      <c r="N1466" s="22" t="str">
        <f t="shared" si="47"/>
        <v/>
      </c>
      <c r="O1466" s="23" t="str">
        <f>_xlfn.IFNA((VLOOKUP(F1466,help!$C$2:$F$12,4,0))*(N1466*24),"")</f>
        <v/>
      </c>
      <c r="AP1466" s="18">
        <f t="shared" si="46"/>
        <v>0</v>
      </c>
    </row>
    <row r="1467" spans="2:42" ht="33" x14ac:dyDescent="0.2">
      <c r="B1467" s="14">
        <f>COUNTIFS($E$3:E1467,تقرير!$E$4)</f>
        <v>15</v>
      </c>
      <c r="C1467" s="48"/>
      <c r="D1467" s="49"/>
      <c r="E1467" s="53"/>
      <c r="F1467" s="50"/>
      <c r="G1467" s="51"/>
      <c r="H1467" s="51"/>
      <c r="I1467" s="52"/>
      <c r="J1467" s="52"/>
      <c r="K1467" s="27" t="str">
        <f>_xlfn.IFNA(VLOOKUP(E1467,الاوردرات!$B$1:$C$600,2,0),"")</f>
        <v/>
      </c>
      <c r="L1467" s="63"/>
      <c r="N1467" s="22" t="str">
        <f t="shared" si="47"/>
        <v/>
      </c>
      <c r="O1467" s="23" t="str">
        <f>_xlfn.IFNA((VLOOKUP(F1467,help!$C$2:$F$12,4,0))*(N1467*24),"")</f>
        <v/>
      </c>
      <c r="AP1467" s="18">
        <f t="shared" si="46"/>
        <v>0</v>
      </c>
    </row>
    <row r="1468" spans="2:42" ht="33" x14ac:dyDescent="0.2">
      <c r="B1468" s="14">
        <f>COUNTIFS($E$3:E1468,تقرير!$E$4)</f>
        <v>15</v>
      </c>
      <c r="C1468" s="48"/>
      <c r="D1468" s="49"/>
      <c r="E1468" s="53"/>
      <c r="F1468" s="50"/>
      <c r="G1468" s="51"/>
      <c r="H1468" s="51"/>
      <c r="I1468" s="52"/>
      <c r="J1468" s="52"/>
      <c r="K1468" s="27" t="str">
        <f>_xlfn.IFNA(VLOOKUP(E1468,الاوردرات!$B$1:$C$600,2,0),"")</f>
        <v/>
      </c>
      <c r="L1468" s="63"/>
      <c r="N1468" s="22" t="str">
        <f t="shared" si="47"/>
        <v/>
      </c>
      <c r="O1468" s="23" t="str">
        <f>_xlfn.IFNA((VLOOKUP(F1468,help!$C$2:$F$12,4,0))*(N1468*24),"")</f>
        <v/>
      </c>
      <c r="AP1468" s="18">
        <f t="shared" si="46"/>
        <v>0</v>
      </c>
    </row>
    <row r="1469" spans="2:42" ht="33" x14ac:dyDescent="0.2">
      <c r="B1469" s="14">
        <f>COUNTIFS($E$3:E1469,تقرير!$E$4)</f>
        <v>15</v>
      </c>
      <c r="C1469" s="48"/>
      <c r="D1469" s="49"/>
      <c r="E1469" s="48"/>
      <c r="F1469" s="50"/>
      <c r="G1469" s="51"/>
      <c r="H1469" s="51"/>
      <c r="I1469" s="52"/>
      <c r="J1469" s="52"/>
      <c r="K1469" s="27" t="str">
        <f>_xlfn.IFNA(VLOOKUP(E1469,الاوردرات!$B$1:$C$600,2,0),"")</f>
        <v/>
      </c>
      <c r="L1469" s="63"/>
      <c r="N1469" s="22" t="str">
        <f t="shared" si="47"/>
        <v/>
      </c>
      <c r="O1469" s="23" t="str">
        <f>_xlfn.IFNA((VLOOKUP(F1469,help!$C$2:$F$12,4,0))*(N1469*24),"")</f>
        <v/>
      </c>
      <c r="AP1469" s="18">
        <f t="shared" si="46"/>
        <v>0</v>
      </c>
    </row>
    <row r="1470" spans="2:42" ht="33" x14ac:dyDescent="0.2">
      <c r="B1470" s="14">
        <f>COUNTIFS($E$3:E1470,تقرير!$E$4)</f>
        <v>15</v>
      </c>
      <c r="C1470" s="48"/>
      <c r="D1470" s="49"/>
      <c r="E1470" s="48"/>
      <c r="F1470" s="50"/>
      <c r="G1470" s="51"/>
      <c r="H1470" s="51"/>
      <c r="I1470" s="52"/>
      <c r="J1470" s="52"/>
      <c r="K1470" s="27" t="str">
        <f>_xlfn.IFNA(VLOOKUP(E1470,الاوردرات!$B$1:$C$600,2,0),"")</f>
        <v/>
      </c>
      <c r="L1470" s="63"/>
      <c r="N1470" s="22" t="str">
        <f t="shared" si="47"/>
        <v/>
      </c>
      <c r="O1470" s="23" t="str">
        <f>_xlfn.IFNA((VLOOKUP(F1470,help!$C$2:$F$12,4,0))*(N1470*24),"")</f>
        <v/>
      </c>
      <c r="AP1470" s="18">
        <f t="shared" si="46"/>
        <v>0</v>
      </c>
    </row>
    <row r="1471" spans="2:42" ht="33" x14ac:dyDescent="0.2">
      <c r="B1471" s="14">
        <f>COUNTIFS($E$3:E1471,تقرير!$E$4)</f>
        <v>15</v>
      </c>
      <c r="C1471" s="48"/>
      <c r="D1471" s="49"/>
      <c r="E1471" s="48"/>
      <c r="F1471" s="50"/>
      <c r="G1471" s="51"/>
      <c r="H1471" s="51"/>
      <c r="I1471" s="52"/>
      <c r="J1471" s="52"/>
      <c r="K1471" s="27" t="str">
        <f>_xlfn.IFNA(VLOOKUP(E1471,الاوردرات!$B$1:$C$600,2,0),"")</f>
        <v/>
      </c>
      <c r="L1471" s="63"/>
      <c r="N1471" s="22" t="str">
        <f t="shared" si="47"/>
        <v/>
      </c>
      <c r="O1471" s="23" t="str">
        <f>_xlfn.IFNA((VLOOKUP(F1471,help!$C$2:$F$12,4,0))*(N1471*24),"")</f>
        <v/>
      </c>
      <c r="AP1471" s="18">
        <f t="shared" si="46"/>
        <v>0</v>
      </c>
    </row>
    <row r="1472" spans="2:42" ht="33" x14ac:dyDescent="0.2">
      <c r="B1472" s="14">
        <f>COUNTIFS($E$3:E1472,تقرير!$E$4)</f>
        <v>15</v>
      </c>
      <c r="C1472" s="48"/>
      <c r="D1472" s="49"/>
      <c r="E1472" s="48"/>
      <c r="F1472" s="50"/>
      <c r="G1472" s="51"/>
      <c r="H1472" s="51"/>
      <c r="I1472" s="52"/>
      <c r="J1472" s="52"/>
      <c r="K1472" s="27" t="str">
        <f>_xlfn.IFNA(VLOOKUP(E1472,الاوردرات!$B$1:$C$600,2,0),"")</f>
        <v/>
      </c>
      <c r="L1472" s="63"/>
      <c r="N1472" s="22" t="str">
        <f t="shared" si="47"/>
        <v/>
      </c>
      <c r="O1472" s="23" t="str">
        <f>_xlfn.IFNA((VLOOKUP(F1472,help!$C$2:$F$12,4,0))*(N1472*24),"")</f>
        <v/>
      </c>
      <c r="AP1472" s="18">
        <f t="shared" si="46"/>
        <v>0</v>
      </c>
    </row>
    <row r="1473" spans="2:42" ht="33" x14ac:dyDescent="0.2">
      <c r="B1473" s="14">
        <f>COUNTIFS($E$3:E1473,تقرير!$E$4)</f>
        <v>15</v>
      </c>
      <c r="C1473" s="48"/>
      <c r="D1473" s="49"/>
      <c r="E1473" s="48"/>
      <c r="F1473" s="50"/>
      <c r="G1473" s="51"/>
      <c r="H1473" s="51"/>
      <c r="I1473" s="52"/>
      <c r="J1473" s="52"/>
      <c r="K1473" s="27" t="str">
        <f>_xlfn.IFNA(VLOOKUP(E1473,الاوردرات!$B$1:$C$600,2,0),"")</f>
        <v/>
      </c>
      <c r="L1473" s="63"/>
      <c r="N1473" s="22" t="str">
        <f t="shared" si="47"/>
        <v/>
      </c>
      <c r="O1473" s="23" t="str">
        <f>_xlfn.IFNA((VLOOKUP(F1473,help!$C$2:$F$12,4,0))*(N1473*24),"")</f>
        <v/>
      </c>
      <c r="AP1473" s="18">
        <f t="shared" si="46"/>
        <v>0</v>
      </c>
    </row>
    <row r="1474" spans="2:42" ht="33" x14ac:dyDescent="0.2">
      <c r="B1474" s="14">
        <f>COUNTIFS($E$3:E1474,تقرير!$E$4)</f>
        <v>15</v>
      </c>
      <c r="C1474" s="48"/>
      <c r="D1474" s="49"/>
      <c r="E1474" s="48"/>
      <c r="F1474" s="50"/>
      <c r="G1474" s="51"/>
      <c r="H1474" s="51"/>
      <c r="I1474" s="52"/>
      <c r="J1474" s="52"/>
      <c r="K1474" s="27" t="str">
        <f>_xlfn.IFNA(VLOOKUP(E1474,الاوردرات!$B$1:$C$600,2,0),"")</f>
        <v/>
      </c>
      <c r="L1474" s="63"/>
      <c r="N1474" s="22" t="str">
        <f t="shared" si="47"/>
        <v/>
      </c>
      <c r="O1474" s="23" t="str">
        <f>_xlfn.IFNA((VLOOKUP(F1474,help!$C$2:$F$12,4,0))*(N1474*24),"")</f>
        <v/>
      </c>
      <c r="AP1474" s="18">
        <f t="shared" si="46"/>
        <v>0</v>
      </c>
    </row>
    <row r="1475" spans="2:42" ht="33" x14ac:dyDescent="0.2">
      <c r="B1475" s="14">
        <f>COUNTIFS($E$3:E1475,تقرير!$E$4)</f>
        <v>15</v>
      </c>
      <c r="C1475" s="48"/>
      <c r="D1475" s="49"/>
      <c r="E1475" s="48"/>
      <c r="F1475" s="50"/>
      <c r="G1475" s="51"/>
      <c r="H1475" s="51"/>
      <c r="I1475" s="52"/>
      <c r="J1475" s="52"/>
      <c r="K1475" s="27" t="str">
        <f>_xlfn.IFNA(VLOOKUP(E1475,الاوردرات!$B$1:$C$600,2,0),"")</f>
        <v/>
      </c>
      <c r="L1475" s="63"/>
      <c r="N1475" s="22" t="str">
        <f t="shared" si="47"/>
        <v/>
      </c>
      <c r="O1475" s="23" t="str">
        <f>_xlfn.IFNA((VLOOKUP(F1475,help!$C$2:$F$12,4,0))*(N1475*24),"")</f>
        <v/>
      </c>
      <c r="AP1475" s="18">
        <f t="shared" si="46"/>
        <v>0</v>
      </c>
    </row>
    <row r="1476" spans="2:42" ht="33" x14ac:dyDescent="0.2">
      <c r="B1476" s="14">
        <f>COUNTIFS($E$3:E1476,تقرير!$E$4)</f>
        <v>15</v>
      </c>
      <c r="C1476" s="48"/>
      <c r="D1476" s="49"/>
      <c r="E1476" s="48"/>
      <c r="F1476" s="50"/>
      <c r="G1476" s="51"/>
      <c r="H1476" s="51"/>
      <c r="I1476" s="52"/>
      <c r="J1476" s="52"/>
      <c r="K1476" s="27" t="str">
        <f>_xlfn.IFNA(VLOOKUP(E1476,الاوردرات!$B$1:$C$600,2,0),"")</f>
        <v/>
      </c>
      <c r="L1476" s="63"/>
      <c r="N1476" s="22" t="str">
        <f t="shared" si="47"/>
        <v/>
      </c>
      <c r="O1476" s="23" t="str">
        <f>_xlfn.IFNA((VLOOKUP(F1476,help!$C$2:$F$12,4,0))*(N1476*24),"")</f>
        <v/>
      </c>
      <c r="AP1476" s="18">
        <f t="shared" ref="AP1476:AP1539" si="48">D1476</f>
        <v>0</v>
      </c>
    </row>
    <row r="1477" spans="2:42" ht="33" x14ac:dyDescent="0.2">
      <c r="B1477" s="14">
        <f>COUNTIFS($E$3:E1477,تقرير!$E$4)</f>
        <v>15</v>
      </c>
      <c r="C1477" s="48"/>
      <c r="D1477" s="49"/>
      <c r="E1477" s="48"/>
      <c r="F1477" s="50"/>
      <c r="G1477" s="51"/>
      <c r="H1477" s="51"/>
      <c r="I1477" s="52"/>
      <c r="J1477" s="52"/>
      <c r="K1477" s="27" t="str">
        <f>_xlfn.IFNA(VLOOKUP(E1477,الاوردرات!$B$1:$C$600,2,0),"")</f>
        <v/>
      </c>
      <c r="L1477" s="63"/>
      <c r="N1477" s="22" t="str">
        <f t="shared" si="47"/>
        <v/>
      </c>
      <c r="O1477" s="23" t="str">
        <f>_xlfn.IFNA((VLOOKUP(F1477,help!$C$2:$F$12,4,0))*(N1477*24),"")</f>
        <v/>
      </c>
      <c r="AP1477" s="18">
        <f t="shared" si="48"/>
        <v>0</v>
      </c>
    </row>
    <row r="1478" spans="2:42" ht="33" x14ac:dyDescent="0.2">
      <c r="B1478" s="14">
        <f>COUNTIFS($E$3:E1478,تقرير!$E$4)</f>
        <v>15</v>
      </c>
      <c r="C1478" s="48"/>
      <c r="D1478" s="49"/>
      <c r="E1478" s="48"/>
      <c r="F1478" s="50"/>
      <c r="G1478" s="51"/>
      <c r="H1478" s="51"/>
      <c r="I1478" s="52"/>
      <c r="J1478" s="52"/>
      <c r="K1478" s="27" t="str">
        <f>_xlfn.IFNA(VLOOKUP(E1478,الاوردرات!$B$1:$C$600,2,0),"")</f>
        <v/>
      </c>
      <c r="L1478" s="63"/>
      <c r="N1478" s="22" t="str">
        <f t="shared" si="47"/>
        <v/>
      </c>
      <c r="O1478" s="23" t="str">
        <f>_xlfn.IFNA((VLOOKUP(F1478,help!$C$2:$F$12,4,0))*(N1478*24),"")</f>
        <v/>
      </c>
      <c r="AP1478" s="18">
        <f t="shared" si="48"/>
        <v>0</v>
      </c>
    </row>
    <row r="1479" spans="2:42" ht="33" x14ac:dyDescent="0.2">
      <c r="B1479" s="14">
        <f>COUNTIFS($E$3:E1479,تقرير!$E$4)</f>
        <v>15</v>
      </c>
      <c r="C1479" s="48"/>
      <c r="D1479" s="49"/>
      <c r="E1479" s="48"/>
      <c r="F1479" s="50"/>
      <c r="G1479" s="51"/>
      <c r="H1479" s="51"/>
      <c r="I1479" s="52"/>
      <c r="J1479" s="52"/>
      <c r="K1479" s="27" t="str">
        <f>_xlfn.IFNA(VLOOKUP(E1479,الاوردرات!$B$1:$C$600,2,0),"")</f>
        <v/>
      </c>
      <c r="L1479" s="63"/>
      <c r="N1479" s="22" t="str">
        <f t="shared" si="47"/>
        <v/>
      </c>
      <c r="O1479" s="23" t="str">
        <f>_xlfn.IFNA((VLOOKUP(F1479,help!$C$2:$F$12,4,0))*(N1479*24),"")</f>
        <v/>
      </c>
      <c r="AP1479" s="18">
        <f t="shared" si="48"/>
        <v>0</v>
      </c>
    </row>
    <row r="1480" spans="2:42" ht="33" x14ac:dyDescent="0.2">
      <c r="B1480" s="14">
        <f>COUNTIFS($E$3:E1480,تقرير!$E$4)</f>
        <v>15</v>
      </c>
      <c r="C1480" s="48"/>
      <c r="D1480" s="49"/>
      <c r="E1480" s="48"/>
      <c r="F1480" s="50"/>
      <c r="G1480" s="51"/>
      <c r="H1480" s="51"/>
      <c r="I1480" s="52"/>
      <c r="J1480" s="52"/>
      <c r="K1480" s="27" t="str">
        <f>_xlfn.IFNA(VLOOKUP(E1480,الاوردرات!$B$1:$C$600,2,0),"")</f>
        <v/>
      </c>
      <c r="L1480" s="63"/>
      <c r="N1480" s="22" t="str">
        <f t="shared" si="47"/>
        <v/>
      </c>
      <c r="O1480" s="23" t="str">
        <f>_xlfn.IFNA((VLOOKUP(F1480,help!$C$2:$F$12,4,0))*(N1480*24),"")</f>
        <v/>
      </c>
      <c r="AP1480" s="18">
        <f t="shared" si="48"/>
        <v>0</v>
      </c>
    </row>
    <row r="1481" spans="2:42" ht="33" x14ac:dyDescent="0.2">
      <c r="B1481" s="14">
        <f>COUNTIFS($E$3:E1481,تقرير!$E$4)</f>
        <v>15</v>
      </c>
      <c r="C1481" s="48"/>
      <c r="D1481" s="49"/>
      <c r="E1481" s="48"/>
      <c r="F1481" s="50"/>
      <c r="G1481" s="51"/>
      <c r="H1481" s="51"/>
      <c r="I1481" s="52"/>
      <c r="J1481" s="52"/>
      <c r="K1481" s="27" t="str">
        <f>_xlfn.IFNA(VLOOKUP(E1481,الاوردرات!$B$1:$C$600,2,0),"")</f>
        <v/>
      </c>
      <c r="L1481" s="63"/>
      <c r="N1481" s="22" t="str">
        <f t="shared" si="47"/>
        <v/>
      </c>
      <c r="O1481" s="23" t="str">
        <f>_xlfn.IFNA((VLOOKUP(F1481,help!$C$2:$F$12,4,0))*(N1481*24),"")</f>
        <v/>
      </c>
      <c r="AP1481" s="18">
        <f t="shared" si="48"/>
        <v>0</v>
      </c>
    </row>
    <row r="1482" spans="2:42" ht="33" x14ac:dyDescent="0.2">
      <c r="B1482" s="14">
        <f>COUNTIFS($E$3:E1482,تقرير!$E$4)</f>
        <v>15</v>
      </c>
      <c r="C1482" s="48"/>
      <c r="D1482" s="49"/>
      <c r="E1482" s="48"/>
      <c r="F1482" s="50"/>
      <c r="G1482" s="51"/>
      <c r="H1482" s="51"/>
      <c r="I1482" s="52"/>
      <c r="J1482" s="52"/>
      <c r="K1482" s="27" t="str">
        <f>_xlfn.IFNA(VLOOKUP(E1482,الاوردرات!$B$1:$C$600,2,0),"")</f>
        <v/>
      </c>
      <c r="L1482" s="63"/>
      <c r="N1482" s="22" t="str">
        <f t="shared" si="47"/>
        <v/>
      </c>
      <c r="O1482" s="23" t="str">
        <f>_xlfn.IFNA((VLOOKUP(F1482,help!$C$2:$F$12,4,0))*(N1482*24),"")</f>
        <v/>
      </c>
      <c r="AP1482" s="18">
        <f t="shared" si="48"/>
        <v>0</v>
      </c>
    </row>
    <row r="1483" spans="2:42" ht="33" x14ac:dyDescent="0.2">
      <c r="B1483" s="14">
        <f>COUNTIFS($E$3:E1483,تقرير!$E$4)</f>
        <v>15</v>
      </c>
      <c r="C1483" s="48"/>
      <c r="D1483" s="49"/>
      <c r="E1483" s="48"/>
      <c r="F1483" s="50"/>
      <c r="G1483" s="51"/>
      <c r="H1483" s="51"/>
      <c r="I1483" s="52"/>
      <c r="J1483" s="52"/>
      <c r="K1483" s="27" t="str">
        <f>_xlfn.IFNA(VLOOKUP(E1483,الاوردرات!$B$1:$C$600,2,0),"")</f>
        <v/>
      </c>
      <c r="L1483" s="63"/>
      <c r="N1483" s="22" t="str">
        <f t="shared" si="47"/>
        <v/>
      </c>
      <c r="O1483" s="23" t="str">
        <f>_xlfn.IFNA((VLOOKUP(F1483,help!$C$2:$F$12,4,0))*(N1483*24),"")</f>
        <v/>
      </c>
      <c r="AP1483" s="18">
        <f t="shared" si="48"/>
        <v>0</v>
      </c>
    </row>
    <row r="1484" spans="2:42" ht="33" x14ac:dyDescent="0.2">
      <c r="B1484" s="14">
        <f>COUNTIFS($E$3:E1484,تقرير!$E$4)</f>
        <v>15</v>
      </c>
      <c r="C1484" s="48"/>
      <c r="D1484" s="49"/>
      <c r="E1484" s="48"/>
      <c r="F1484" s="50"/>
      <c r="G1484" s="51"/>
      <c r="H1484" s="51"/>
      <c r="I1484" s="52"/>
      <c r="J1484" s="52"/>
      <c r="K1484" s="27" t="str">
        <f>_xlfn.IFNA(VLOOKUP(E1484,الاوردرات!$B$1:$C$600,2,0),"")</f>
        <v/>
      </c>
      <c r="L1484" s="63"/>
      <c r="N1484" s="22" t="str">
        <f t="shared" si="47"/>
        <v/>
      </c>
      <c r="O1484" s="23" t="str">
        <f>_xlfn.IFNA((VLOOKUP(F1484,help!$C$2:$F$12,4,0))*(N1484*24),"")</f>
        <v/>
      </c>
      <c r="AP1484" s="18">
        <f t="shared" si="48"/>
        <v>0</v>
      </c>
    </row>
    <row r="1485" spans="2:42" ht="33" x14ac:dyDescent="0.2">
      <c r="B1485" s="14">
        <f>COUNTIFS($E$3:E1485,تقرير!$E$4)</f>
        <v>15</v>
      </c>
      <c r="C1485" s="48"/>
      <c r="D1485" s="49"/>
      <c r="E1485" s="48"/>
      <c r="F1485" s="50"/>
      <c r="G1485" s="51"/>
      <c r="H1485" s="51"/>
      <c r="I1485" s="52"/>
      <c r="J1485" s="52"/>
      <c r="K1485" s="27" t="str">
        <f>_xlfn.IFNA(VLOOKUP(E1485,الاوردرات!$B$1:$C$600,2,0),"")</f>
        <v/>
      </c>
      <c r="L1485" s="63"/>
      <c r="N1485" s="22" t="str">
        <f t="shared" si="47"/>
        <v/>
      </c>
      <c r="O1485" s="23" t="str">
        <f>_xlfn.IFNA((VLOOKUP(F1485,help!$C$2:$F$12,4,0))*(N1485*24),"")</f>
        <v/>
      </c>
      <c r="AP1485" s="18">
        <f t="shared" si="48"/>
        <v>0</v>
      </c>
    </row>
    <row r="1486" spans="2:42" ht="33" x14ac:dyDescent="0.2">
      <c r="B1486" s="14">
        <f>COUNTIFS($E$3:E1486,تقرير!$E$4)</f>
        <v>15</v>
      </c>
      <c r="C1486" s="48"/>
      <c r="D1486" s="49"/>
      <c r="E1486" s="48"/>
      <c r="F1486" s="50"/>
      <c r="G1486" s="51"/>
      <c r="H1486" s="51"/>
      <c r="I1486" s="52"/>
      <c r="J1486" s="52"/>
      <c r="K1486" s="27" t="str">
        <f>_xlfn.IFNA(VLOOKUP(E1486,الاوردرات!$B$1:$C$600,2,0),"")</f>
        <v/>
      </c>
      <c r="L1486" s="63"/>
      <c r="N1486" s="22" t="str">
        <f t="shared" si="47"/>
        <v/>
      </c>
      <c r="O1486" s="23" t="str">
        <f>_xlfn.IFNA((VLOOKUP(F1486,help!$C$2:$F$12,4,0))*(N1486*24),"")</f>
        <v/>
      </c>
      <c r="AP1486" s="18">
        <f t="shared" si="48"/>
        <v>0</v>
      </c>
    </row>
    <row r="1487" spans="2:42" ht="33" x14ac:dyDescent="0.2">
      <c r="B1487" s="14">
        <f>COUNTIFS($E$3:E1487,تقرير!$E$4)</f>
        <v>15</v>
      </c>
      <c r="C1487" s="48"/>
      <c r="D1487" s="49"/>
      <c r="E1487" s="48"/>
      <c r="F1487" s="50"/>
      <c r="G1487" s="51"/>
      <c r="H1487" s="51"/>
      <c r="I1487" s="52"/>
      <c r="J1487" s="52"/>
      <c r="K1487" s="27" t="str">
        <f>_xlfn.IFNA(VLOOKUP(E1487,الاوردرات!$B$1:$C$600,2,0),"")</f>
        <v/>
      </c>
      <c r="L1487" s="63"/>
      <c r="N1487" s="22" t="str">
        <f t="shared" si="47"/>
        <v/>
      </c>
      <c r="O1487" s="23" t="str">
        <f>_xlfn.IFNA((VLOOKUP(F1487,help!$C$2:$F$12,4,0))*(N1487*24),"")</f>
        <v/>
      </c>
      <c r="AP1487" s="18">
        <f t="shared" si="48"/>
        <v>0</v>
      </c>
    </row>
    <row r="1488" spans="2:42" ht="33" x14ac:dyDescent="0.2">
      <c r="B1488" s="14">
        <f>COUNTIFS($E$3:E1488,تقرير!$E$4)</f>
        <v>15</v>
      </c>
      <c r="C1488" s="48"/>
      <c r="D1488" s="49"/>
      <c r="E1488" s="48"/>
      <c r="F1488" s="50"/>
      <c r="G1488" s="51"/>
      <c r="H1488" s="51"/>
      <c r="I1488" s="52"/>
      <c r="J1488" s="52"/>
      <c r="K1488" s="27" t="str">
        <f>_xlfn.IFNA(VLOOKUP(E1488,الاوردرات!$B$1:$C$600,2,0),"")</f>
        <v/>
      </c>
      <c r="L1488" s="63"/>
      <c r="N1488" s="22" t="str">
        <f t="shared" si="47"/>
        <v/>
      </c>
      <c r="O1488" s="23" t="str">
        <f>_xlfn.IFNA((VLOOKUP(F1488,help!$C$2:$F$12,4,0))*(N1488*24),"")</f>
        <v/>
      </c>
      <c r="AP1488" s="18">
        <f t="shared" si="48"/>
        <v>0</v>
      </c>
    </row>
    <row r="1489" spans="2:42" ht="33" x14ac:dyDescent="0.2">
      <c r="B1489" s="14">
        <f>COUNTIFS($E$3:E1489,تقرير!$E$4)</f>
        <v>15</v>
      </c>
      <c r="C1489" s="48"/>
      <c r="D1489" s="49"/>
      <c r="E1489" s="48"/>
      <c r="F1489" s="50"/>
      <c r="G1489" s="51"/>
      <c r="H1489" s="51"/>
      <c r="I1489" s="52"/>
      <c r="J1489" s="52"/>
      <c r="K1489" s="27" t="str">
        <f>_xlfn.IFNA(VLOOKUP(E1489,الاوردرات!$B$1:$C$600,2,0),"")</f>
        <v/>
      </c>
      <c r="L1489" s="63"/>
      <c r="N1489" s="22" t="str">
        <f t="shared" si="47"/>
        <v/>
      </c>
      <c r="O1489" s="23" t="str">
        <f>_xlfn.IFNA((VLOOKUP(F1489,help!$C$2:$F$12,4,0))*(N1489*24),"")</f>
        <v/>
      </c>
      <c r="AP1489" s="18">
        <f t="shared" si="48"/>
        <v>0</v>
      </c>
    </row>
    <row r="1490" spans="2:42" ht="33" x14ac:dyDescent="0.2">
      <c r="B1490" s="14">
        <f>COUNTIFS($E$3:E1490,تقرير!$E$4)</f>
        <v>15</v>
      </c>
      <c r="C1490" s="48"/>
      <c r="D1490" s="49"/>
      <c r="E1490" s="48"/>
      <c r="F1490" s="50"/>
      <c r="G1490" s="51"/>
      <c r="H1490" s="51"/>
      <c r="I1490" s="52"/>
      <c r="J1490" s="52"/>
      <c r="K1490" s="27" t="str">
        <f>_xlfn.IFNA(VLOOKUP(E1490,الاوردرات!$B$1:$C$600,2,0),"")</f>
        <v/>
      </c>
      <c r="L1490" s="63"/>
      <c r="N1490" s="22" t="str">
        <f t="shared" si="47"/>
        <v/>
      </c>
      <c r="O1490" s="23" t="str">
        <f>_xlfn.IFNA((VLOOKUP(F1490,help!$C$2:$F$12,4,0))*(N1490*24),"")</f>
        <v/>
      </c>
      <c r="AP1490" s="18">
        <f t="shared" si="48"/>
        <v>0</v>
      </c>
    </row>
    <row r="1491" spans="2:42" ht="33" x14ac:dyDescent="0.2">
      <c r="B1491" s="14">
        <f>COUNTIFS($E$3:E1491,تقرير!$E$4)</f>
        <v>15</v>
      </c>
      <c r="C1491" s="48"/>
      <c r="D1491" s="49"/>
      <c r="E1491" s="48"/>
      <c r="F1491" s="50"/>
      <c r="G1491" s="51"/>
      <c r="H1491" s="51"/>
      <c r="I1491" s="52"/>
      <c r="J1491" s="52"/>
      <c r="K1491" s="27" t="str">
        <f>_xlfn.IFNA(VLOOKUP(E1491,الاوردرات!$B$1:$C$600,2,0),"")</f>
        <v/>
      </c>
      <c r="L1491" s="63"/>
      <c r="N1491" s="22" t="str">
        <f t="shared" si="47"/>
        <v/>
      </c>
      <c r="O1491" s="23" t="str">
        <f>_xlfn.IFNA((VLOOKUP(F1491,help!$C$2:$F$12,4,0))*(N1491*24),"")</f>
        <v/>
      </c>
      <c r="AP1491" s="18">
        <f t="shared" si="48"/>
        <v>0</v>
      </c>
    </row>
    <row r="1492" spans="2:42" ht="33" x14ac:dyDescent="0.2">
      <c r="B1492" s="14">
        <f>COUNTIFS($E$3:E1492,تقرير!$E$4)</f>
        <v>15</v>
      </c>
      <c r="C1492" s="48"/>
      <c r="D1492" s="49"/>
      <c r="E1492" s="48"/>
      <c r="F1492" s="50"/>
      <c r="G1492" s="51"/>
      <c r="H1492" s="51"/>
      <c r="I1492" s="52"/>
      <c r="J1492" s="52"/>
      <c r="K1492" s="27" t="str">
        <f>_xlfn.IFNA(VLOOKUP(E1492,الاوردرات!$B$1:$C$600,2,0),"")</f>
        <v/>
      </c>
      <c r="L1492" s="63"/>
      <c r="N1492" s="22" t="str">
        <f t="shared" si="47"/>
        <v/>
      </c>
      <c r="O1492" s="23" t="str">
        <f>_xlfn.IFNA((VLOOKUP(F1492,help!$C$2:$F$12,4,0))*(N1492*24),"")</f>
        <v/>
      </c>
      <c r="AP1492" s="18">
        <f t="shared" si="48"/>
        <v>0</v>
      </c>
    </row>
    <row r="1493" spans="2:42" ht="33" x14ac:dyDescent="0.2">
      <c r="B1493" s="14">
        <f>COUNTIFS($E$3:E1493,تقرير!$E$4)</f>
        <v>15</v>
      </c>
      <c r="C1493" s="48"/>
      <c r="D1493" s="49"/>
      <c r="E1493" s="48"/>
      <c r="F1493" s="50"/>
      <c r="G1493" s="51"/>
      <c r="H1493" s="51"/>
      <c r="I1493" s="52"/>
      <c r="J1493" s="52"/>
      <c r="K1493" s="27" t="str">
        <f>_xlfn.IFNA(VLOOKUP(E1493,الاوردرات!$B$1:$C$600,2,0),"")</f>
        <v/>
      </c>
      <c r="L1493" s="63"/>
      <c r="N1493" s="22" t="str">
        <f t="shared" si="47"/>
        <v/>
      </c>
      <c r="O1493" s="23" t="str">
        <f>_xlfn.IFNA((VLOOKUP(F1493,help!$C$2:$F$12,4,0))*(N1493*24),"")</f>
        <v/>
      </c>
      <c r="AP1493" s="18">
        <f t="shared" si="48"/>
        <v>0</v>
      </c>
    </row>
    <row r="1494" spans="2:42" ht="33" x14ac:dyDescent="0.2">
      <c r="B1494" s="14">
        <f>COUNTIFS($E$3:E1494,تقرير!$E$4)</f>
        <v>15</v>
      </c>
      <c r="C1494" s="48"/>
      <c r="D1494" s="49"/>
      <c r="E1494" s="48"/>
      <c r="F1494" s="50"/>
      <c r="G1494" s="51"/>
      <c r="H1494" s="51"/>
      <c r="I1494" s="52"/>
      <c r="J1494" s="52"/>
      <c r="K1494" s="27" t="str">
        <f>_xlfn.IFNA(VLOOKUP(E1494,الاوردرات!$B$1:$C$600,2,0),"")</f>
        <v/>
      </c>
      <c r="L1494" s="63"/>
      <c r="N1494" s="22" t="str">
        <f t="shared" si="47"/>
        <v/>
      </c>
      <c r="O1494" s="23" t="str">
        <f>_xlfn.IFNA((VLOOKUP(F1494,help!$C$2:$F$12,4,0))*(N1494*24),"")</f>
        <v/>
      </c>
      <c r="AP1494" s="18">
        <f t="shared" si="48"/>
        <v>0</v>
      </c>
    </row>
    <row r="1495" spans="2:42" ht="33" x14ac:dyDescent="0.2">
      <c r="B1495" s="14">
        <f>COUNTIFS($E$3:E1495,تقرير!$E$4)</f>
        <v>15</v>
      </c>
      <c r="C1495" s="48"/>
      <c r="D1495" s="49"/>
      <c r="E1495" s="48"/>
      <c r="F1495" s="50"/>
      <c r="G1495" s="51"/>
      <c r="H1495" s="51"/>
      <c r="I1495" s="52"/>
      <c r="J1495" s="52"/>
      <c r="K1495" s="27" t="str">
        <f>_xlfn.IFNA(VLOOKUP(E1495,الاوردرات!$B$1:$C$600,2,0),"")</f>
        <v/>
      </c>
      <c r="L1495" s="63"/>
      <c r="N1495" s="22" t="str">
        <f t="shared" si="47"/>
        <v/>
      </c>
      <c r="O1495" s="23" t="str">
        <f>_xlfn.IFNA((VLOOKUP(F1495,help!$C$2:$F$12,4,0))*(N1495*24),"")</f>
        <v/>
      </c>
      <c r="AP1495" s="18">
        <f t="shared" si="48"/>
        <v>0</v>
      </c>
    </row>
    <row r="1496" spans="2:42" ht="33" x14ac:dyDescent="0.2">
      <c r="B1496" s="14">
        <f>COUNTIFS($E$3:E1496,تقرير!$E$4)</f>
        <v>15</v>
      </c>
      <c r="C1496" s="48"/>
      <c r="D1496" s="49"/>
      <c r="E1496" s="48"/>
      <c r="F1496" s="50"/>
      <c r="G1496" s="51"/>
      <c r="H1496" s="51"/>
      <c r="I1496" s="52"/>
      <c r="J1496" s="52"/>
      <c r="K1496" s="27" t="str">
        <f>_xlfn.IFNA(VLOOKUP(E1496,الاوردرات!$B$1:$C$600,2,0),"")</f>
        <v/>
      </c>
      <c r="L1496" s="63"/>
      <c r="N1496" s="22" t="str">
        <f t="shared" si="47"/>
        <v/>
      </c>
      <c r="O1496" s="23" t="str">
        <f>_xlfn.IFNA((VLOOKUP(F1496,help!$C$2:$F$12,4,0))*(N1496*24),"")</f>
        <v/>
      </c>
      <c r="AP1496" s="18">
        <f t="shared" si="48"/>
        <v>0</v>
      </c>
    </row>
    <row r="1497" spans="2:42" ht="33" x14ac:dyDescent="0.2">
      <c r="B1497" s="14">
        <f>COUNTIFS($E$3:E1497,تقرير!$E$4)</f>
        <v>15</v>
      </c>
      <c r="C1497" s="48"/>
      <c r="D1497" s="49"/>
      <c r="E1497" s="48"/>
      <c r="F1497" s="50"/>
      <c r="G1497" s="51"/>
      <c r="H1497" s="51"/>
      <c r="I1497" s="52"/>
      <c r="J1497" s="52"/>
      <c r="K1497" s="27" t="str">
        <f>_xlfn.IFNA(VLOOKUP(E1497,الاوردرات!$B$1:$C$600,2,0),"")</f>
        <v/>
      </c>
      <c r="L1497" s="63"/>
      <c r="N1497" s="22" t="str">
        <f t="shared" si="47"/>
        <v/>
      </c>
      <c r="O1497" s="23" t="str">
        <f>_xlfn.IFNA((VLOOKUP(F1497,help!$C$2:$F$12,4,0))*(N1497*24),"")</f>
        <v/>
      </c>
      <c r="AP1497" s="18">
        <f t="shared" si="48"/>
        <v>0</v>
      </c>
    </row>
    <row r="1498" spans="2:42" ht="33" x14ac:dyDescent="0.2">
      <c r="B1498" s="14">
        <f>COUNTIFS($E$3:E1498,تقرير!$E$4)</f>
        <v>15</v>
      </c>
      <c r="C1498" s="48"/>
      <c r="D1498" s="49"/>
      <c r="E1498" s="48"/>
      <c r="F1498" s="50"/>
      <c r="G1498" s="51"/>
      <c r="H1498" s="51"/>
      <c r="I1498" s="52"/>
      <c r="J1498" s="52"/>
      <c r="K1498" s="27" t="str">
        <f>_xlfn.IFNA(VLOOKUP(E1498,الاوردرات!$B$1:$C$600,2,0),"")</f>
        <v/>
      </c>
      <c r="L1498" s="63"/>
      <c r="N1498" s="22" t="str">
        <f t="shared" si="47"/>
        <v/>
      </c>
      <c r="O1498" s="23" t="str">
        <f>_xlfn.IFNA((VLOOKUP(F1498,help!$C$2:$F$12,4,0))*(N1498*24),"")</f>
        <v/>
      </c>
      <c r="AP1498" s="18">
        <f t="shared" si="48"/>
        <v>0</v>
      </c>
    </row>
    <row r="1499" spans="2:42" ht="33" x14ac:dyDescent="0.2">
      <c r="B1499" s="14">
        <f>COUNTIFS($E$3:E1499,تقرير!$E$4)</f>
        <v>15</v>
      </c>
      <c r="C1499" s="48"/>
      <c r="D1499" s="49"/>
      <c r="E1499" s="48"/>
      <c r="F1499" s="50"/>
      <c r="G1499" s="51"/>
      <c r="H1499" s="51"/>
      <c r="I1499" s="52"/>
      <c r="J1499" s="52"/>
      <c r="K1499" s="27" t="str">
        <f>_xlfn.IFNA(VLOOKUP(E1499,الاوردرات!$B$1:$C$600,2,0),"")</f>
        <v/>
      </c>
      <c r="L1499" s="63"/>
      <c r="N1499" s="22" t="str">
        <f t="shared" si="47"/>
        <v/>
      </c>
      <c r="O1499" s="23" t="str">
        <f>_xlfn.IFNA((VLOOKUP(F1499,help!$C$2:$F$12,4,0))*(N1499*24),"")</f>
        <v/>
      </c>
      <c r="AP1499" s="18">
        <f t="shared" si="48"/>
        <v>0</v>
      </c>
    </row>
    <row r="1500" spans="2:42" ht="33" x14ac:dyDescent="0.2">
      <c r="B1500" s="14">
        <f>COUNTIFS($E$3:E1500,تقرير!$E$4)</f>
        <v>15</v>
      </c>
      <c r="C1500" s="48"/>
      <c r="D1500" s="49"/>
      <c r="E1500" s="48"/>
      <c r="F1500" s="50"/>
      <c r="G1500" s="51"/>
      <c r="H1500" s="51"/>
      <c r="I1500" s="52"/>
      <c r="J1500" s="52"/>
      <c r="K1500" s="27" t="str">
        <f>_xlfn.IFNA(VLOOKUP(E1500,الاوردرات!$B$1:$C$600,2,0),"")</f>
        <v/>
      </c>
      <c r="L1500" s="63"/>
      <c r="N1500" s="22" t="str">
        <f t="shared" si="47"/>
        <v/>
      </c>
      <c r="O1500" s="23" t="str">
        <f>_xlfn.IFNA((VLOOKUP(F1500,help!$C$2:$F$12,4,0))*(N1500*24),"")</f>
        <v/>
      </c>
      <c r="AP1500" s="18">
        <f t="shared" si="48"/>
        <v>0</v>
      </c>
    </row>
    <row r="1501" spans="2:42" ht="33" x14ac:dyDescent="0.2">
      <c r="B1501" s="14">
        <f>COUNTIFS($E$3:E1501,تقرير!$E$4)</f>
        <v>15</v>
      </c>
      <c r="C1501" s="48"/>
      <c r="D1501" s="49"/>
      <c r="E1501" s="48"/>
      <c r="F1501" s="50"/>
      <c r="G1501" s="51"/>
      <c r="H1501" s="51"/>
      <c r="I1501" s="52"/>
      <c r="J1501" s="52"/>
      <c r="K1501" s="27" t="str">
        <f>_xlfn.IFNA(VLOOKUP(E1501,الاوردرات!$B$1:$C$600,2,0),"")</f>
        <v/>
      </c>
      <c r="L1501" s="63"/>
      <c r="N1501" s="22" t="str">
        <f t="shared" si="47"/>
        <v/>
      </c>
      <c r="O1501" s="23" t="str">
        <f>_xlfn.IFNA((VLOOKUP(F1501,help!$C$2:$F$12,4,0))*(N1501*24),"")</f>
        <v/>
      </c>
      <c r="AP1501" s="18">
        <f t="shared" si="48"/>
        <v>0</v>
      </c>
    </row>
    <row r="1502" spans="2:42" ht="33" x14ac:dyDescent="0.2">
      <c r="B1502" s="14">
        <f>COUNTIFS($E$3:E1502,تقرير!$E$4)</f>
        <v>15</v>
      </c>
      <c r="C1502" s="48"/>
      <c r="D1502" s="49"/>
      <c r="E1502" s="48"/>
      <c r="F1502" s="50"/>
      <c r="G1502" s="51"/>
      <c r="H1502" s="51"/>
      <c r="I1502" s="52"/>
      <c r="J1502" s="52"/>
      <c r="K1502" s="27" t="str">
        <f>_xlfn.IFNA(VLOOKUP(E1502,الاوردرات!$B$1:$C$600,2,0),"")</f>
        <v/>
      </c>
      <c r="L1502" s="63"/>
      <c r="N1502" s="22" t="str">
        <f t="shared" si="47"/>
        <v/>
      </c>
      <c r="O1502" s="23" t="str">
        <f>_xlfn.IFNA((VLOOKUP(F1502,help!$C$2:$F$12,4,0))*(N1502*24),"")</f>
        <v/>
      </c>
      <c r="AP1502" s="18">
        <f t="shared" si="48"/>
        <v>0</v>
      </c>
    </row>
    <row r="1503" spans="2:42" ht="33" x14ac:dyDescent="0.2">
      <c r="B1503" s="14">
        <f>COUNTIFS($E$3:E1503,تقرير!$E$4)</f>
        <v>15</v>
      </c>
      <c r="C1503" s="48"/>
      <c r="D1503" s="49"/>
      <c r="E1503" s="48"/>
      <c r="F1503" s="50"/>
      <c r="G1503" s="51"/>
      <c r="H1503" s="51"/>
      <c r="I1503" s="52"/>
      <c r="J1503" s="52"/>
      <c r="K1503" s="27" t="str">
        <f>_xlfn.IFNA(VLOOKUP(E1503,الاوردرات!$B$1:$C$600,2,0),"")</f>
        <v/>
      </c>
      <c r="L1503" s="63"/>
      <c r="N1503" s="22" t="str">
        <f t="shared" si="47"/>
        <v/>
      </c>
      <c r="O1503" s="23" t="str">
        <f>_xlfn.IFNA((VLOOKUP(F1503,help!$C$2:$F$12,4,0))*(N1503*24),"")</f>
        <v/>
      </c>
      <c r="AP1503" s="18">
        <f t="shared" si="48"/>
        <v>0</v>
      </c>
    </row>
    <row r="1504" spans="2:42" ht="33" x14ac:dyDescent="0.2">
      <c r="B1504" s="14">
        <f>COUNTIFS($E$3:E1504,تقرير!$E$4)</f>
        <v>15</v>
      </c>
      <c r="C1504" s="48"/>
      <c r="D1504" s="49"/>
      <c r="E1504" s="48"/>
      <c r="F1504" s="50"/>
      <c r="G1504" s="51"/>
      <c r="H1504" s="51"/>
      <c r="I1504" s="52"/>
      <c r="J1504" s="52"/>
      <c r="K1504" s="27" t="str">
        <f>_xlfn.IFNA(VLOOKUP(E1504,الاوردرات!$B$1:$C$600,2,0),"")</f>
        <v/>
      </c>
      <c r="L1504" s="63"/>
      <c r="N1504" s="22" t="str">
        <f t="shared" si="47"/>
        <v/>
      </c>
      <c r="O1504" s="23" t="str">
        <f>_xlfn.IFNA((VLOOKUP(F1504,help!$C$2:$F$12,4,0))*(N1504*24),"")</f>
        <v/>
      </c>
      <c r="AP1504" s="18">
        <f t="shared" si="48"/>
        <v>0</v>
      </c>
    </row>
    <row r="1505" spans="2:42" ht="33" x14ac:dyDescent="0.2">
      <c r="B1505" s="14">
        <f>COUNTIFS($E$3:E1505,تقرير!$E$4)</f>
        <v>15</v>
      </c>
      <c r="C1505" s="48"/>
      <c r="D1505" s="49"/>
      <c r="E1505" s="48"/>
      <c r="F1505" s="50"/>
      <c r="G1505" s="51"/>
      <c r="H1505" s="51"/>
      <c r="I1505" s="52"/>
      <c r="J1505" s="52"/>
      <c r="K1505" s="27" t="str">
        <f>_xlfn.IFNA(VLOOKUP(E1505,الاوردرات!$B$1:$C$600,2,0),"")</f>
        <v/>
      </c>
      <c r="L1505" s="63"/>
      <c r="N1505" s="22" t="str">
        <f t="shared" si="47"/>
        <v/>
      </c>
      <c r="O1505" s="23" t="str">
        <f>_xlfn.IFNA((VLOOKUP(F1505,help!$C$2:$F$12,4,0))*(N1505*24),"")</f>
        <v/>
      </c>
      <c r="AP1505" s="18">
        <f t="shared" si="48"/>
        <v>0</v>
      </c>
    </row>
    <row r="1506" spans="2:42" ht="33" x14ac:dyDescent="0.2">
      <c r="B1506" s="14">
        <f>COUNTIFS($E$3:E1506,تقرير!$E$4)</f>
        <v>15</v>
      </c>
      <c r="C1506" s="48"/>
      <c r="D1506" s="49"/>
      <c r="E1506" s="48"/>
      <c r="F1506" s="50"/>
      <c r="G1506" s="51"/>
      <c r="H1506" s="51"/>
      <c r="I1506" s="52"/>
      <c r="J1506" s="52"/>
      <c r="K1506" s="27" t="str">
        <f>_xlfn.IFNA(VLOOKUP(E1506,الاوردرات!$B$1:$C$600,2,0),"")</f>
        <v/>
      </c>
      <c r="L1506" s="63"/>
      <c r="N1506" s="22" t="str">
        <f t="shared" si="47"/>
        <v/>
      </c>
      <c r="O1506" s="23" t="str">
        <f>_xlfn.IFNA((VLOOKUP(F1506,help!$C$2:$F$12,4,0))*(N1506*24),"")</f>
        <v/>
      </c>
      <c r="AP1506" s="18">
        <f t="shared" si="48"/>
        <v>0</v>
      </c>
    </row>
    <row r="1507" spans="2:42" ht="33" x14ac:dyDescent="0.2">
      <c r="B1507" s="14">
        <f>COUNTIFS($E$3:E1507,تقرير!$E$4)</f>
        <v>15</v>
      </c>
      <c r="C1507" s="48"/>
      <c r="D1507" s="49"/>
      <c r="E1507" s="48"/>
      <c r="F1507" s="50"/>
      <c r="G1507" s="51"/>
      <c r="H1507" s="51"/>
      <c r="I1507" s="52"/>
      <c r="J1507" s="52"/>
      <c r="K1507" s="27" t="str">
        <f>_xlfn.IFNA(VLOOKUP(E1507,الاوردرات!$B$1:$C$600,2,0),"")</f>
        <v/>
      </c>
      <c r="L1507" s="63"/>
      <c r="N1507" s="22" t="str">
        <f t="shared" si="47"/>
        <v/>
      </c>
      <c r="O1507" s="23" t="str">
        <f>_xlfn.IFNA((VLOOKUP(F1507,help!$C$2:$F$12,4,0))*(N1507*24),"")</f>
        <v/>
      </c>
      <c r="AP1507" s="18">
        <f t="shared" si="48"/>
        <v>0</v>
      </c>
    </row>
    <row r="1508" spans="2:42" ht="33" x14ac:dyDescent="0.2">
      <c r="B1508" s="14">
        <f>COUNTIFS($E$3:E1508,تقرير!$E$4)</f>
        <v>15</v>
      </c>
      <c r="C1508" s="48"/>
      <c r="D1508" s="49"/>
      <c r="E1508" s="48"/>
      <c r="F1508" s="50"/>
      <c r="G1508" s="51"/>
      <c r="H1508" s="51"/>
      <c r="I1508" s="52"/>
      <c r="J1508" s="52"/>
      <c r="K1508" s="27" t="str">
        <f>_xlfn.IFNA(VLOOKUP(E1508,الاوردرات!$B$1:$C$600,2,0),"")</f>
        <v/>
      </c>
      <c r="L1508" s="63"/>
      <c r="N1508" s="22" t="str">
        <f t="shared" si="47"/>
        <v/>
      </c>
      <c r="O1508" s="23" t="str">
        <f>_xlfn.IFNA((VLOOKUP(F1508,help!$C$2:$F$12,4,0))*(N1508*24),"")</f>
        <v/>
      </c>
      <c r="AP1508" s="18">
        <f t="shared" si="48"/>
        <v>0</v>
      </c>
    </row>
    <row r="1509" spans="2:42" ht="33" x14ac:dyDescent="0.2">
      <c r="B1509" s="14">
        <f>COUNTIFS($E$3:E1509,تقرير!$E$4)</f>
        <v>15</v>
      </c>
      <c r="C1509" s="48"/>
      <c r="D1509" s="49"/>
      <c r="E1509" s="48"/>
      <c r="F1509" s="50"/>
      <c r="G1509" s="51"/>
      <c r="H1509" s="51"/>
      <c r="I1509" s="52"/>
      <c r="J1509" s="52"/>
      <c r="K1509" s="27" t="str">
        <f>_xlfn.IFNA(VLOOKUP(E1509,الاوردرات!$B$1:$C$600,2,0),"")</f>
        <v/>
      </c>
      <c r="L1509" s="63"/>
      <c r="N1509" s="22" t="str">
        <f t="shared" si="47"/>
        <v/>
      </c>
      <c r="O1509" s="23" t="str">
        <f>_xlfn.IFNA((VLOOKUP(F1509,help!$C$2:$F$12,4,0))*(N1509*24),"")</f>
        <v/>
      </c>
      <c r="AP1509" s="18">
        <f t="shared" si="48"/>
        <v>0</v>
      </c>
    </row>
    <row r="1510" spans="2:42" ht="33" x14ac:dyDescent="0.2">
      <c r="B1510" s="14">
        <f>COUNTIFS($E$3:E1510,تقرير!$E$4)</f>
        <v>15</v>
      </c>
      <c r="C1510" s="48"/>
      <c r="D1510" s="49"/>
      <c r="E1510" s="48"/>
      <c r="F1510" s="50"/>
      <c r="G1510" s="51"/>
      <c r="H1510" s="51"/>
      <c r="I1510" s="52"/>
      <c r="J1510" s="52"/>
      <c r="K1510" s="27" t="str">
        <f>_xlfn.IFNA(VLOOKUP(E1510,الاوردرات!$B$1:$C$600,2,0),"")</f>
        <v/>
      </c>
      <c r="L1510" s="63"/>
      <c r="N1510" s="22" t="str">
        <f t="shared" si="47"/>
        <v/>
      </c>
      <c r="O1510" s="23" t="str">
        <f>_xlfn.IFNA((VLOOKUP(F1510,help!$C$2:$F$12,4,0))*(N1510*24),"")</f>
        <v/>
      </c>
      <c r="AP1510" s="18">
        <f t="shared" si="48"/>
        <v>0</v>
      </c>
    </row>
    <row r="1511" spans="2:42" ht="33" x14ac:dyDescent="0.2">
      <c r="B1511" s="14">
        <f>COUNTIFS($E$3:E1511,تقرير!$E$4)</f>
        <v>15</v>
      </c>
      <c r="C1511" s="48"/>
      <c r="D1511" s="49"/>
      <c r="E1511" s="48"/>
      <c r="F1511" s="50"/>
      <c r="G1511" s="51"/>
      <c r="H1511" s="51"/>
      <c r="I1511" s="52"/>
      <c r="J1511" s="52"/>
      <c r="K1511" s="27" t="str">
        <f>_xlfn.IFNA(VLOOKUP(E1511,الاوردرات!$B$1:$C$600,2,0),"")</f>
        <v/>
      </c>
      <c r="L1511" s="63"/>
      <c r="N1511" s="22" t="str">
        <f t="shared" si="47"/>
        <v/>
      </c>
      <c r="O1511" s="23" t="str">
        <f>_xlfn.IFNA((VLOOKUP(F1511,help!$C$2:$F$12,4,0))*(N1511*24),"")</f>
        <v/>
      </c>
      <c r="AP1511" s="18">
        <f t="shared" si="48"/>
        <v>0</v>
      </c>
    </row>
    <row r="1512" spans="2:42" ht="33" x14ac:dyDescent="0.2">
      <c r="B1512" s="14">
        <f>COUNTIFS($E$3:E1512,تقرير!$E$4)</f>
        <v>15</v>
      </c>
      <c r="C1512" s="48"/>
      <c r="D1512" s="49"/>
      <c r="E1512" s="48"/>
      <c r="F1512" s="50"/>
      <c r="G1512" s="51"/>
      <c r="H1512" s="51"/>
      <c r="I1512" s="52"/>
      <c r="J1512" s="52"/>
      <c r="K1512" s="27" t="str">
        <f>_xlfn.IFNA(VLOOKUP(E1512,الاوردرات!$B$1:$C$600,2,0),"")</f>
        <v/>
      </c>
      <c r="L1512" s="63"/>
      <c r="N1512" s="22" t="str">
        <f t="shared" si="47"/>
        <v/>
      </c>
      <c r="O1512" s="23" t="str">
        <f>_xlfn.IFNA((VLOOKUP(F1512,help!$C$2:$F$12,4,0))*(N1512*24),"")</f>
        <v/>
      </c>
      <c r="AP1512" s="18">
        <f t="shared" si="48"/>
        <v>0</v>
      </c>
    </row>
    <row r="1513" spans="2:42" ht="33" x14ac:dyDescent="0.2">
      <c r="B1513" s="14">
        <f>COUNTIFS($E$3:E1513,تقرير!$E$4)</f>
        <v>15</v>
      </c>
      <c r="C1513" s="48"/>
      <c r="D1513" s="49"/>
      <c r="E1513" s="48"/>
      <c r="F1513" s="50"/>
      <c r="G1513" s="51"/>
      <c r="H1513" s="51"/>
      <c r="I1513" s="52"/>
      <c r="J1513" s="52"/>
      <c r="K1513" s="27" t="str">
        <f>_xlfn.IFNA(VLOOKUP(E1513,الاوردرات!$B$1:$C$600,2,0),"")</f>
        <v/>
      </c>
      <c r="L1513" s="63"/>
      <c r="N1513" s="22" t="str">
        <f t="shared" si="47"/>
        <v/>
      </c>
      <c r="O1513" s="23" t="str">
        <f>_xlfn.IFNA((VLOOKUP(F1513,help!$C$2:$F$12,4,0))*(N1513*24),"")</f>
        <v/>
      </c>
      <c r="AP1513" s="18">
        <f t="shared" si="48"/>
        <v>0</v>
      </c>
    </row>
    <row r="1514" spans="2:42" ht="33" x14ac:dyDescent="0.2">
      <c r="B1514" s="14">
        <f>COUNTIFS($E$3:E1514,تقرير!$E$4)</f>
        <v>15</v>
      </c>
      <c r="C1514" s="48"/>
      <c r="D1514" s="49"/>
      <c r="E1514" s="48"/>
      <c r="F1514" s="50"/>
      <c r="G1514" s="51"/>
      <c r="H1514" s="51"/>
      <c r="I1514" s="52"/>
      <c r="J1514" s="52"/>
      <c r="K1514" s="27" t="str">
        <f>_xlfn.IFNA(VLOOKUP(E1514,الاوردرات!$B$1:$C$600,2,0),"")</f>
        <v/>
      </c>
      <c r="L1514" s="63"/>
      <c r="N1514" s="22" t="str">
        <f t="shared" si="47"/>
        <v/>
      </c>
      <c r="O1514" s="23" t="str">
        <f>_xlfn.IFNA((VLOOKUP(F1514,help!$C$2:$F$12,4,0))*(N1514*24),"")</f>
        <v/>
      </c>
      <c r="AP1514" s="18">
        <f t="shared" si="48"/>
        <v>0</v>
      </c>
    </row>
    <row r="1515" spans="2:42" ht="33" x14ac:dyDescent="0.2">
      <c r="B1515" s="14">
        <f>COUNTIFS($E$3:E1515,تقرير!$E$4)</f>
        <v>15</v>
      </c>
      <c r="C1515" s="48"/>
      <c r="D1515" s="49"/>
      <c r="E1515" s="48"/>
      <c r="F1515" s="50"/>
      <c r="G1515" s="51"/>
      <c r="H1515" s="51"/>
      <c r="I1515" s="52"/>
      <c r="J1515" s="52"/>
      <c r="K1515" s="27" t="str">
        <f>_xlfn.IFNA(VLOOKUP(E1515,الاوردرات!$B$1:$C$600,2,0),"")</f>
        <v/>
      </c>
      <c r="L1515" s="63"/>
      <c r="N1515" s="22" t="str">
        <f t="shared" si="47"/>
        <v/>
      </c>
      <c r="O1515" s="23" t="str">
        <f>_xlfn.IFNA((VLOOKUP(F1515,help!$C$2:$F$12,4,0))*(N1515*24),"")</f>
        <v/>
      </c>
      <c r="AP1515" s="18">
        <f t="shared" si="48"/>
        <v>0</v>
      </c>
    </row>
    <row r="1516" spans="2:42" ht="33" x14ac:dyDescent="0.2">
      <c r="B1516" s="14">
        <f>COUNTIFS($E$3:E1516,تقرير!$E$4)</f>
        <v>15</v>
      </c>
      <c r="C1516" s="48"/>
      <c r="D1516" s="49"/>
      <c r="E1516" s="48"/>
      <c r="F1516" s="50"/>
      <c r="G1516" s="51"/>
      <c r="H1516" s="51"/>
      <c r="I1516" s="52"/>
      <c r="J1516" s="52"/>
      <c r="K1516" s="27" t="str">
        <f>_xlfn.IFNA(VLOOKUP(E1516,الاوردرات!$B$1:$C$600,2,0),"")</f>
        <v/>
      </c>
      <c r="L1516" s="63"/>
      <c r="N1516" s="22" t="str">
        <f t="shared" si="47"/>
        <v/>
      </c>
      <c r="O1516" s="23" t="str">
        <f>_xlfn.IFNA((VLOOKUP(F1516,help!$C$2:$F$12,4,0))*(N1516*24),"")</f>
        <v/>
      </c>
      <c r="AP1516" s="18">
        <f t="shared" si="48"/>
        <v>0</v>
      </c>
    </row>
    <row r="1517" spans="2:42" ht="33" x14ac:dyDescent="0.2">
      <c r="B1517" s="14">
        <f>COUNTIFS($E$3:E1517,تقرير!$E$4)</f>
        <v>15</v>
      </c>
      <c r="C1517" s="48"/>
      <c r="D1517" s="49"/>
      <c r="E1517" s="48"/>
      <c r="F1517" s="50"/>
      <c r="G1517" s="51"/>
      <c r="H1517" s="51"/>
      <c r="I1517" s="52"/>
      <c r="J1517" s="52"/>
      <c r="K1517" s="27" t="str">
        <f>_xlfn.IFNA(VLOOKUP(E1517,الاوردرات!$B$1:$C$600,2,0),"")</f>
        <v/>
      </c>
      <c r="L1517" s="63"/>
      <c r="N1517" s="22" t="str">
        <f t="shared" si="47"/>
        <v/>
      </c>
      <c r="O1517" s="23" t="str">
        <f>_xlfn.IFNA((VLOOKUP(F1517,help!$C$2:$F$12,4,0))*(N1517*24),"")</f>
        <v/>
      </c>
      <c r="AP1517" s="18">
        <f t="shared" si="48"/>
        <v>0</v>
      </c>
    </row>
    <row r="1518" spans="2:42" ht="33" x14ac:dyDescent="0.2">
      <c r="B1518" s="14">
        <f>COUNTIFS($E$3:E1518,تقرير!$E$4)</f>
        <v>15</v>
      </c>
      <c r="C1518" s="48"/>
      <c r="D1518" s="49"/>
      <c r="E1518" s="48"/>
      <c r="F1518" s="50"/>
      <c r="G1518" s="51"/>
      <c r="H1518" s="51"/>
      <c r="I1518" s="52"/>
      <c r="J1518" s="52"/>
      <c r="K1518" s="27" t="str">
        <f>_xlfn.IFNA(VLOOKUP(E1518,الاوردرات!$B$1:$C$600,2,0),"")</f>
        <v/>
      </c>
      <c r="L1518" s="63"/>
      <c r="N1518" s="22" t="str">
        <f t="shared" si="47"/>
        <v/>
      </c>
      <c r="O1518" s="23" t="str">
        <f>_xlfn.IFNA((VLOOKUP(F1518,help!$C$2:$F$12,4,0))*(N1518*24),"")</f>
        <v/>
      </c>
      <c r="AP1518" s="18">
        <f t="shared" si="48"/>
        <v>0</v>
      </c>
    </row>
    <row r="1519" spans="2:42" ht="33" x14ac:dyDescent="0.2">
      <c r="B1519" s="14">
        <f>COUNTIFS($E$3:E1519,تقرير!$E$4)</f>
        <v>15</v>
      </c>
      <c r="C1519" s="48"/>
      <c r="D1519" s="49"/>
      <c r="E1519" s="48"/>
      <c r="F1519" s="50"/>
      <c r="G1519" s="51"/>
      <c r="H1519" s="51"/>
      <c r="I1519" s="52"/>
      <c r="J1519" s="52"/>
      <c r="K1519" s="27" t="str">
        <f>_xlfn.IFNA(VLOOKUP(E1519,الاوردرات!$B$1:$C$600,2,0),"")</f>
        <v/>
      </c>
      <c r="L1519" s="63"/>
      <c r="N1519" s="22" t="str">
        <f t="shared" si="47"/>
        <v/>
      </c>
      <c r="O1519" s="23" t="str">
        <f>_xlfn.IFNA((VLOOKUP(F1519,help!$C$2:$F$12,4,0))*(N1519*24),"")</f>
        <v/>
      </c>
      <c r="AP1519" s="18">
        <f t="shared" si="48"/>
        <v>0</v>
      </c>
    </row>
    <row r="1520" spans="2:42" ht="33" x14ac:dyDescent="0.2">
      <c r="B1520" s="14">
        <f>COUNTIFS($E$3:E1520,تقرير!$E$4)</f>
        <v>15</v>
      </c>
      <c r="C1520" s="48"/>
      <c r="D1520" s="49"/>
      <c r="E1520" s="48"/>
      <c r="F1520" s="50"/>
      <c r="G1520" s="51"/>
      <c r="H1520" s="51"/>
      <c r="I1520" s="52"/>
      <c r="J1520" s="52"/>
      <c r="K1520" s="27" t="str">
        <f>_xlfn.IFNA(VLOOKUP(E1520,الاوردرات!$B$1:$C$600,2,0),"")</f>
        <v/>
      </c>
      <c r="L1520" s="63"/>
      <c r="N1520" s="22" t="str">
        <f t="shared" si="47"/>
        <v/>
      </c>
      <c r="O1520" s="23" t="str">
        <f>_xlfn.IFNA((VLOOKUP(F1520,help!$C$2:$F$12,4,0))*(N1520*24),"")</f>
        <v/>
      </c>
      <c r="AP1520" s="18">
        <f t="shared" si="48"/>
        <v>0</v>
      </c>
    </row>
    <row r="1521" spans="2:42" ht="33" x14ac:dyDescent="0.2">
      <c r="B1521" s="14">
        <f>COUNTIFS($E$3:E1521,تقرير!$E$4)</f>
        <v>15</v>
      </c>
      <c r="C1521" s="48"/>
      <c r="D1521" s="49"/>
      <c r="E1521" s="48"/>
      <c r="F1521" s="50"/>
      <c r="G1521" s="51"/>
      <c r="H1521" s="51"/>
      <c r="I1521" s="52"/>
      <c r="J1521" s="52"/>
      <c r="K1521" s="27" t="str">
        <f>_xlfn.IFNA(VLOOKUP(E1521,الاوردرات!$B$1:$C$600,2,0),"")</f>
        <v/>
      </c>
      <c r="L1521" s="63"/>
      <c r="N1521" s="22" t="str">
        <f t="shared" si="47"/>
        <v/>
      </c>
      <c r="O1521" s="23" t="str">
        <f>_xlfn.IFNA((VLOOKUP(F1521,help!$C$2:$F$12,4,0))*(N1521*24),"")</f>
        <v/>
      </c>
      <c r="AP1521" s="18">
        <f t="shared" si="48"/>
        <v>0</v>
      </c>
    </row>
    <row r="1522" spans="2:42" ht="33" x14ac:dyDescent="0.2">
      <c r="B1522" s="14">
        <f>COUNTIFS($E$3:E1522,تقرير!$E$4)</f>
        <v>15</v>
      </c>
      <c r="C1522" s="48"/>
      <c r="D1522" s="49"/>
      <c r="E1522" s="48"/>
      <c r="F1522" s="50"/>
      <c r="G1522" s="51"/>
      <c r="H1522" s="51"/>
      <c r="I1522" s="52"/>
      <c r="J1522" s="52"/>
      <c r="K1522" s="27" t="str">
        <f>_xlfn.IFNA(VLOOKUP(E1522,الاوردرات!$B$1:$C$600,2,0),"")</f>
        <v/>
      </c>
      <c r="L1522" s="63"/>
      <c r="N1522" s="22" t="str">
        <f t="shared" si="47"/>
        <v/>
      </c>
      <c r="O1522" s="23" t="str">
        <f>_xlfn.IFNA((VLOOKUP(F1522,help!$C$2:$F$12,4,0))*(N1522*24),"")</f>
        <v/>
      </c>
      <c r="AP1522" s="18">
        <f t="shared" si="48"/>
        <v>0</v>
      </c>
    </row>
    <row r="1523" spans="2:42" ht="33" x14ac:dyDescent="0.2">
      <c r="B1523" s="14">
        <f>COUNTIFS($E$3:E1523,تقرير!$E$4)</f>
        <v>15</v>
      </c>
      <c r="C1523" s="48"/>
      <c r="D1523" s="49"/>
      <c r="E1523" s="48"/>
      <c r="F1523" s="50"/>
      <c r="G1523" s="51"/>
      <c r="H1523" s="51"/>
      <c r="I1523" s="52"/>
      <c r="J1523" s="52"/>
      <c r="K1523" s="27" t="str">
        <f>_xlfn.IFNA(VLOOKUP(E1523,الاوردرات!$B$1:$C$600,2,0),"")</f>
        <v/>
      </c>
      <c r="L1523" s="63"/>
      <c r="N1523" s="22" t="str">
        <f t="shared" si="47"/>
        <v/>
      </c>
      <c r="O1523" s="23" t="str">
        <f>_xlfn.IFNA((VLOOKUP(F1523,help!$C$2:$F$12,4,0))*(N1523*24),"")</f>
        <v/>
      </c>
      <c r="AP1523" s="18">
        <f t="shared" si="48"/>
        <v>0</v>
      </c>
    </row>
    <row r="1524" spans="2:42" ht="33" x14ac:dyDescent="0.2">
      <c r="B1524" s="14">
        <f>COUNTIFS($E$3:E1524,تقرير!$E$4)</f>
        <v>15</v>
      </c>
      <c r="C1524" s="48"/>
      <c r="D1524" s="49"/>
      <c r="E1524" s="48"/>
      <c r="F1524" s="50"/>
      <c r="G1524" s="51"/>
      <c r="H1524" s="51"/>
      <c r="I1524" s="52"/>
      <c r="J1524" s="52"/>
      <c r="K1524" s="27" t="str">
        <f>_xlfn.IFNA(VLOOKUP(E1524,الاوردرات!$B$1:$C$600,2,0),"")</f>
        <v/>
      </c>
      <c r="L1524" s="63"/>
      <c r="N1524" s="22" t="str">
        <f t="shared" si="47"/>
        <v/>
      </c>
      <c r="O1524" s="23" t="str">
        <f>_xlfn.IFNA((VLOOKUP(F1524,help!$C$2:$F$12,4,0))*(N1524*24),"")</f>
        <v/>
      </c>
      <c r="AP1524" s="18">
        <f t="shared" si="48"/>
        <v>0</v>
      </c>
    </row>
    <row r="1525" spans="2:42" ht="33" x14ac:dyDescent="0.2">
      <c r="B1525" s="14">
        <f>COUNTIFS($E$3:E1525,تقرير!$E$4)</f>
        <v>15</v>
      </c>
      <c r="C1525" s="48"/>
      <c r="D1525" s="49"/>
      <c r="E1525" s="48"/>
      <c r="F1525" s="50"/>
      <c r="G1525" s="51"/>
      <c r="H1525" s="51"/>
      <c r="I1525" s="52"/>
      <c r="J1525" s="52"/>
      <c r="K1525" s="27" t="str">
        <f>_xlfn.IFNA(VLOOKUP(E1525,الاوردرات!$B$1:$C$600,2,0),"")</f>
        <v/>
      </c>
      <c r="L1525" s="63"/>
      <c r="N1525" s="22" t="str">
        <f t="shared" si="47"/>
        <v/>
      </c>
      <c r="O1525" s="23" t="str">
        <f>_xlfn.IFNA((VLOOKUP(F1525,help!$C$2:$F$12,4,0))*(N1525*24),"")</f>
        <v/>
      </c>
      <c r="AP1525" s="18">
        <f t="shared" si="48"/>
        <v>0</v>
      </c>
    </row>
    <row r="1526" spans="2:42" ht="33" x14ac:dyDescent="0.2">
      <c r="B1526" s="14">
        <f>COUNTIFS($E$3:E1526,تقرير!$E$4)</f>
        <v>15</v>
      </c>
      <c r="C1526" s="48"/>
      <c r="D1526" s="49"/>
      <c r="E1526" s="48"/>
      <c r="F1526" s="50"/>
      <c r="G1526" s="51"/>
      <c r="H1526" s="51"/>
      <c r="I1526" s="52"/>
      <c r="J1526" s="52"/>
      <c r="K1526" s="27" t="str">
        <f>_xlfn.IFNA(VLOOKUP(E1526,الاوردرات!$B$1:$C$600,2,0),"")</f>
        <v/>
      </c>
      <c r="L1526" s="63"/>
      <c r="N1526" s="22" t="str">
        <f t="shared" si="47"/>
        <v/>
      </c>
      <c r="O1526" s="23" t="str">
        <f>_xlfn.IFNA((VLOOKUP(F1526,help!$C$2:$F$12,4,0))*(N1526*24),"")</f>
        <v/>
      </c>
      <c r="AP1526" s="18">
        <f t="shared" si="48"/>
        <v>0</v>
      </c>
    </row>
    <row r="1527" spans="2:42" ht="33" x14ac:dyDescent="0.2">
      <c r="B1527" s="14">
        <f>COUNTIFS($E$3:E1527,تقرير!$E$4)</f>
        <v>15</v>
      </c>
      <c r="C1527" s="48"/>
      <c r="D1527" s="49"/>
      <c r="E1527" s="48"/>
      <c r="F1527" s="50"/>
      <c r="G1527" s="51"/>
      <c r="H1527" s="51"/>
      <c r="I1527" s="52"/>
      <c r="J1527" s="52"/>
      <c r="K1527" s="27" t="str">
        <f>_xlfn.IFNA(VLOOKUP(E1527,الاوردرات!$B$1:$C$600,2,0),"")</f>
        <v/>
      </c>
      <c r="L1527" s="63"/>
      <c r="N1527" s="22" t="str">
        <f t="shared" ref="N1527:N1590" si="49">IF(I1527&lt;&gt;"",J1527-I1527,"")</f>
        <v/>
      </c>
      <c r="O1527" s="23" t="str">
        <f>_xlfn.IFNA((VLOOKUP(F1527,help!$C$2:$F$12,4,0))*(N1527*24),"")</f>
        <v/>
      </c>
      <c r="AP1527" s="18">
        <f t="shared" si="48"/>
        <v>0</v>
      </c>
    </row>
    <row r="1528" spans="2:42" ht="33" x14ac:dyDescent="0.2">
      <c r="B1528" s="14">
        <f>COUNTIFS($E$3:E1528,تقرير!$E$4)</f>
        <v>15</v>
      </c>
      <c r="C1528" s="48"/>
      <c r="D1528" s="49"/>
      <c r="E1528" s="48"/>
      <c r="F1528" s="50"/>
      <c r="G1528" s="51"/>
      <c r="H1528" s="51"/>
      <c r="I1528" s="52"/>
      <c r="J1528" s="52"/>
      <c r="K1528" s="27" t="str">
        <f>_xlfn.IFNA(VLOOKUP(E1528,الاوردرات!$B$1:$C$600,2,0),"")</f>
        <v/>
      </c>
      <c r="L1528" s="63"/>
      <c r="N1528" s="22" t="str">
        <f t="shared" si="49"/>
        <v/>
      </c>
      <c r="O1528" s="23" t="str">
        <f>_xlfn.IFNA((VLOOKUP(F1528,help!$C$2:$F$12,4,0))*(N1528*24),"")</f>
        <v/>
      </c>
      <c r="AP1528" s="18">
        <f t="shared" si="48"/>
        <v>0</v>
      </c>
    </row>
    <row r="1529" spans="2:42" ht="33" x14ac:dyDescent="0.2">
      <c r="B1529" s="14">
        <f>COUNTIFS($E$3:E1529,تقرير!$E$4)</f>
        <v>15</v>
      </c>
      <c r="C1529" s="48"/>
      <c r="D1529" s="49"/>
      <c r="E1529" s="48"/>
      <c r="F1529" s="50"/>
      <c r="G1529" s="51"/>
      <c r="H1529" s="51"/>
      <c r="I1529" s="52"/>
      <c r="J1529" s="52"/>
      <c r="K1529" s="27" t="str">
        <f>_xlfn.IFNA(VLOOKUP(E1529,الاوردرات!$B$1:$C$600,2,0),"")</f>
        <v/>
      </c>
      <c r="L1529" s="63"/>
      <c r="N1529" s="22" t="str">
        <f t="shared" si="49"/>
        <v/>
      </c>
      <c r="O1529" s="23" t="str">
        <f>_xlfn.IFNA((VLOOKUP(F1529,help!$C$2:$F$12,4,0))*(N1529*24),"")</f>
        <v/>
      </c>
      <c r="AP1529" s="18">
        <f t="shared" si="48"/>
        <v>0</v>
      </c>
    </row>
    <row r="1530" spans="2:42" ht="33" x14ac:dyDescent="0.2">
      <c r="B1530" s="14">
        <f>COUNTIFS($E$3:E1530,تقرير!$E$4)</f>
        <v>15</v>
      </c>
      <c r="C1530" s="48"/>
      <c r="D1530" s="49"/>
      <c r="E1530" s="48"/>
      <c r="F1530" s="50"/>
      <c r="G1530" s="51"/>
      <c r="H1530" s="51"/>
      <c r="I1530" s="52"/>
      <c r="J1530" s="52"/>
      <c r="K1530" s="27" t="str">
        <f>_xlfn.IFNA(VLOOKUP(E1530,الاوردرات!$B$1:$C$600,2,0),"")</f>
        <v/>
      </c>
      <c r="L1530" s="63"/>
      <c r="N1530" s="22" t="str">
        <f t="shared" si="49"/>
        <v/>
      </c>
      <c r="O1530" s="23" t="str">
        <f>_xlfn.IFNA((VLOOKUP(F1530,help!$C$2:$F$12,4,0))*(N1530*24),"")</f>
        <v/>
      </c>
      <c r="AP1530" s="18">
        <f t="shared" si="48"/>
        <v>0</v>
      </c>
    </row>
    <row r="1531" spans="2:42" ht="33" x14ac:dyDescent="0.2">
      <c r="B1531" s="14">
        <f>COUNTIFS($E$3:E1531,تقرير!$E$4)</f>
        <v>15</v>
      </c>
      <c r="C1531" s="48"/>
      <c r="D1531" s="49"/>
      <c r="E1531" s="48"/>
      <c r="F1531" s="50"/>
      <c r="G1531" s="51"/>
      <c r="H1531" s="51"/>
      <c r="I1531" s="52"/>
      <c r="J1531" s="52"/>
      <c r="K1531" s="27" t="str">
        <f>_xlfn.IFNA(VLOOKUP(E1531,الاوردرات!$B$1:$C$600,2,0),"")</f>
        <v/>
      </c>
      <c r="L1531" s="63"/>
      <c r="N1531" s="22" t="str">
        <f t="shared" si="49"/>
        <v/>
      </c>
      <c r="O1531" s="23" t="str">
        <f>_xlfn.IFNA((VLOOKUP(F1531,help!$C$2:$F$12,4,0))*(N1531*24),"")</f>
        <v/>
      </c>
      <c r="AP1531" s="18">
        <f t="shared" si="48"/>
        <v>0</v>
      </c>
    </row>
    <row r="1532" spans="2:42" ht="33" x14ac:dyDescent="0.2">
      <c r="B1532" s="14">
        <f>COUNTIFS($E$3:E1532,تقرير!$E$4)</f>
        <v>15</v>
      </c>
      <c r="C1532" s="48"/>
      <c r="D1532" s="49"/>
      <c r="E1532" s="48"/>
      <c r="F1532" s="50"/>
      <c r="G1532" s="51"/>
      <c r="H1532" s="51"/>
      <c r="I1532" s="52"/>
      <c r="J1532" s="52"/>
      <c r="K1532" s="27" t="str">
        <f>_xlfn.IFNA(VLOOKUP(E1532,الاوردرات!$B$1:$C$600,2,0),"")</f>
        <v/>
      </c>
      <c r="L1532" s="63"/>
      <c r="N1532" s="22" t="str">
        <f t="shared" si="49"/>
        <v/>
      </c>
      <c r="O1532" s="23" t="str">
        <f>_xlfn.IFNA((VLOOKUP(F1532,help!$C$2:$F$12,4,0))*(N1532*24),"")</f>
        <v/>
      </c>
      <c r="AP1532" s="18">
        <f t="shared" si="48"/>
        <v>0</v>
      </c>
    </row>
    <row r="1533" spans="2:42" ht="33" x14ac:dyDescent="0.2">
      <c r="B1533" s="14">
        <f>COUNTIFS($E$3:E1533,تقرير!$E$4)</f>
        <v>15</v>
      </c>
      <c r="C1533" s="48"/>
      <c r="D1533" s="49"/>
      <c r="E1533" s="48"/>
      <c r="F1533" s="50"/>
      <c r="G1533" s="51"/>
      <c r="H1533" s="51"/>
      <c r="I1533" s="52"/>
      <c r="J1533" s="52"/>
      <c r="K1533" s="27" t="str">
        <f>_xlfn.IFNA(VLOOKUP(E1533,الاوردرات!$B$1:$C$600,2,0),"")</f>
        <v/>
      </c>
      <c r="L1533" s="63"/>
      <c r="N1533" s="22" t="str">
        <f t="shared" si="49"/>
        <v/>
      </c>
      <c r="O1533" s="23" t="str">
        <f>_xlfn.IFNA((VLOOKUP(F1533,help!$C$2:$F$12,4,0))*(N1533*24),"")</f>
        <v/>
      </c>
      <c r="AP1533" s="18">
        <f t="shared" si="48"/>
        <v>0</v>
      </c>
    </row>
    <row r="1534" spans="2:42" ht="33" x14ac:dyDescent="0.2">
      <c r="B1534" s="14">
        <f>COUNTIFS($E$3:E1534,تقرير!$E$4)</f>
        <v>15</v>
      </c>
      <c r="C1534" s="48"/>
      <c r="D1534" s="49"/>
      <c r="E1534" s="48"/>
      <c r="F1534" s="50"/>
      <c r="G1534" s="51"/>
      <c r="H1534" s="51"/>
      <c r="I1534" s="52"/>
      <c r="J1534" s="52"/>
      <c r="K1534" s="27" t="str">
        <f>_xlfn.IFNA(VLOOKUP(E1534,الاوردرات!$B$1:$C$600,2,0),"")</f>
        <v/>
      </c>
      <c r="L1534" s="63"/>
      <c r="N1534" s="22" t="str">
        <f t="shared" si="49"/>
        <v/>
      </c>
      <c r="O1534" s="23" t="str">
        <f>_xlfn.IFNA((VLOOKUP(F1534,help!$C$2:$F$12,4,0))*(N1534*24),"")</f>
        <v/>
      </c>
      <c r="AP1534" s="18">
        <f t="shared" si="48"/>
        <v>0</v>
      </c>
    </row>
    <row r="1535" spans="2:42" ht="33" x14ac:dyDescent="0.2">
      <c r="B1535" s="14">
        <f>COUNTIFS($E$3:E1535,تقرير!$E$4)</f>
        <v>15</v>
      </c>
      <c r="C1535" s="48"/>
      <c r="D1535" s="49"/>
      <c r="E1535" s="53"/>
      <c r="F1535" s="50"/>
      <c r="G1535" s="51"/>
      <c r="H1535" s="51"/>
      <c r="I1535" s="52"/>
      <c r="J1535" s="52"/>
      <c r="K1535" s="27" t="str">
        <f>_xlfn.IFNA(VLOOKUP(E1535,الاوردرات!$B$1:$C$600,2,0),"")</f>
        <v/>
      </c>
      <c r="L1535" s="63"/>
      <c r="N1535" s="22" t="str">
        <f t="shared" si="49"/>
        <v/>
      </c>
      <c r="O1535" s="23" t="str">
        <f>_xlfn.IFNA((VLOOKUP(F1535,help!$C$2:$F$12,4,0))*(N1535*24),"")</f>
        <v/>
      </c>
      <c r="AP1535" s="18">
        <f t="shared" si="48"/>
        <v>0</v>
      </c>
    </row>
    <row r="1536" spans="2:42" ht="33" x14ac:dyDescent="0.2">
      <c r="B1536" s="14">
        <f>COUNTIFS($E$3:E1536,تقرير!$E$4)</f>
        <v>15</v>
      </c>
      <c r="C1536" s="48"/>
      <c r="D1536" s="49"/>
      <c r="E1536" s="53"/>
      <c r="F1536" s="50"/>
      <c r="G1536" s="51"/>
      <c r="H1536" s="51"/>
      <c r="I1536" s="52"/>
      <c r="J1536" s="52"/>
      <c r="K1536" s="27" t="str">
        <f>_xlfn.IFNA(VLOOKUP(E1536,الاوردرات!$B$1:$C$600,2,0),"")</f>
        <v/>
      </c>
      <c r="L1536" s="63"/>
      <c r="N1536" s="22" t="str">
        <f t="shared" si="49"/>
        <v/>
      </c>
      <c r="O1536" s="23" t="str">
        <f>_xlfn.IFNA((VLOOKUP(F1536,help!$C$2:$F$12,4,0))*(N1536*24),"")</f>
        <v/>
      </c>
      <c r="AP1536" s="18">
        <f t="shared" si="48"/>
        <v>0</v>
      </c>
    </row>
    <row r="1537" spans="2:42" ht="33" x14ac:dyDescent="0.2">
      <c r="B1537" s="14">
        <f>COUNTIFS($E$3:E1537,تقرير!$E$4)</f>
        <v>15</v>
      </c>
      <c r="C1537" s="48"/>
      <c r="D1537" s="49"/>
      <c r="E1537" s="53"/>
      <c r="F1537" s="50"/>
      <c r="G1537" s="51"/>
      <c r="H1537" s="51"/>
      <c r="I1537" s="52"/>
      <c r="J1537" s="52"/>
      <c r="K1537" s="27" t="str">
        <f>_xlfn.IFNA(VLOOKUP(E1537,الاوردرات!$B$1:$C$600,2,0),"")</f>
        <v/>
      </c>
      <c r="L1537" s="63"/>
      <c r="N1537" s="22" t="str">
        <f t="shared" si="49"/>
        <v/>
      </c>
      <c r="O1537" s="23" t="str">
        <f>_xlfn.IFNA((VLOOKUP(F1537,help!$C$2:$F$12,4,0))*(N1537*24),"")</f>
        <v/>
      </c>
      <c r="AP1537" s="18">
        <f t="shared" si="48"/>
        <v>0</v>
      </c>
    </row>
    <row r="1538" spans="2:42" ht="33" x14ac:dyDescent="0.2">
      <c r="B1538" s="14">
        <f>COUNTIFS($E$3:E1538,تقرير!$E$4)</f>
        <v>15</v>
      </c>
      <c r="C1538" s="48"/>
      <c r="D1538" s="49"/>
      <c r="E1538" s="53"/>
      <c r="F1538" s="50"/>
      <c r="G1538" s="51"/>
      <c r="H1538" s="51"/>
      <c r="I1538" s="52"/>
      <c r="J1538" s="52"/>
      <c r="K1538" s="27" t="str">
        <f>_xlfn.IFNA(VLOOKUP(E1538,الاوردرات!$B$1:$C$600,2,0),"")</f>
        <v/>
      </c>
      <c r="L1538" s="63"/>
      <c r="N1538" s="22" t="str">
        <f t="shared" si="49"/>
        <v/>
      </c>
      <c r="O1538" s="23" t="str">
        <f>_xlfn.IFNA((VLOOKUP(F1538,help!$C$2:$F$12,4,0))*(N1538*24),"")</f>
        <v/>
      </c>
      <c r="AP1538" s="18">
        <f t="shared" si="48"/>
        <v>0</v>
      </c>
    </row>
    <row r="1539" spans="2:42" ht="33" x14ac:dyDescent="0.2">
      <c r="B1539" s="14">
        <f>COUNTIFS($E$3:E1539,تقرير!$E$4)</f>
        <v>15</v>
      </c>
      <c r="C1539" s="48"/>
      <c r="D1539" s="49"/>
      <c r="E1539" s="48"/>
      <c r="F1539" s="50"/>
      <c r="G1539" s="51"/>
      <c r="H1539" s="51"/>
      <c r="I1539" s="52"/>
      <c r="J1539" s="52"/>
      <c r="K1539" s="27" t="str">
        <f>_xlfn.IFNA(VLOOKUP(E1539,الاوردرات!$B$1:$C$600,2,0),"")</f>
        <v/>
      </c>
      <c r="L1539" s="63"/>
      <c r="N1539" s="22" t="str">
        <f t="shared" si="49"/>
        <v/>
      </c>
      <c r="O1539" s="23" t="str">
        <f>_xlfn.IFNA((VLOOKUP(F1539,help!$C$2:$F$12,4,0))*(N1539*24),"")</f>
        <v/>
      </c>
      <c r="AP1539" s="18">
        <f t="shared" si="48"/>
        <v>0</v>
      </c>
    </row>
    <row r="1540" spans="2:42" ht="33" x14ac:dyDescent="0.2">
      <c r="B1540" s="14">
        <f>COUNTIFS($E$3:E1540,تقرير!$E$4)</f>
        <v>15</v>
      </c>
      <c r="C1540" s="48"/>
      <c r="D1540" s="49"/>
      <c r="E1540" s="48"/>
      <c r="F1540" s="50"/>
      <c r="G1540" s="51"/>
      <c r="H1540" s="51"/>
      <c r="I1540" s="52"/>
      <c r="J1540" s="52"/>
      <c r="K1540" s="27" t="str">
        <f>_xlfn.IFNA(VLOOKUP(E1540,الاوردرات!$B$1:$C$600,2,0),"")</f>
        <v/>
      </c>
      <c r="L1540" s="63"/>
      <c r="N1540" s="22" t="str">
        <f t="shared" si="49"/>
        <v/>
      </c>
      <c r="O1540" s="23" t="str">
        <f>_xlfn.IFNA((VLOOKUP(F1540,help!$C$2:$F$12,4,0))*(N1540*24),"")</f>
        <v/>
      </c>
      <c r="AP1540" s="18">
        <f t="shared" ref="AP1540:AP1603" si="50">D1540</f>
        <v>0</v>
      </c>
    </row>
    <row r="1541" spans="2:42" ht="33" x14ac:dyDescent="0.2">
      <c r="B1541" s="14">
        <f>COUNTIFS($E$3:E1541,تقرير!$E$4)</f>
        <v>15</v>
      </c>
      <c r="C1541" s="48"/>
      <c r="D1541" s="49"/>
      <c r="E1541" s="48"/>
      <c r="F1541" s="50"/>
      <c r="G1541" s="51"/>
      <c r="H1541" s="51"/>
      <c r="I1541" s="52"/>
      <c r="J1541" s="52"/>
      <c r="K1541" s="27" t="str">
        <f>_xlfn.IFNA(VLOOKUP(E1541,الاوردرات!$B$1:$C$600,2,0),"")</f>
        <v/>
      </c>
      <c r="L1541" s="63"/>
      <c r="N1541" s="22" t="str">
        <f t="shared" si="49"/>
        <v/>
      </c>
      <c r="O1541" s="23" t="str">
        <f>_xlfn.IFNA((VLOOKUP(F1541,help!$C$2:$F$12,4,0))*(N1541*24),"")</f>
        <v/>
      </c>
      <c r="AP1541" s="18">
        <f t="shared" si="50"/>
        <v>0</v>
      </c>
    </row>
    <row r="1542" spans="2:42" ht="33" x14ac:dyDescent="0.2">
      <c r="B1542" s="14">
        <f>COUNTIFS($E$3:E1542,تقرير!$E$4)</f>
        <v>15</v>
      </c>
      <c r="C1542" s="48"/>
      <c r="D1542" s="49"/>
      <c r="E1542" s="48"/>
      <c r="F1542" s="50"/>
      <c r="G1542" s="51"/>
      <c r="H1542" s="51"/>
      <c r="I1542" s="52"/>
      <c r="J1542" s="52"/>
      <c r="K1542" s="27" t="str">
        <f>_xlfn.IFNA(VLOOKUP(E1542,الاوردرات!$B$1:$C$600,2,0),"")</f>
        <v/>
      </c>
      <c r="L1542" s="63"/>
      <c r="N1542" s="22" t="str">
        <f t="shared" si="49"/>
        <v/>
      </c>
      <c r="O1542" s="23" t="str">
        <f>_xlfn.IFNA((VLOOKUP(F1542,help!$C$2:$F$12,4,0))*(N1542*24),"")</f>
        <v/>
      </c>
      <c r="AP1542" s="18">
        <f t="shared" si="50"/>
        <v>0</v>
      </c>
    </row>
    <row r="1543" spans="2:42" ht="33" x14ac:dyDescent="0.2">
      <c r="B1543" s="14">
        <f>COUNTIFS($E$3:E1543,تقرير!$E$4)</f>
        <v>15</v>
      </c>
      <c r="C1543" s="48"/>
      <c r="D1543" s="49"/>
      <c r="E1543" s="48"/>
      <c r="F1543" s="50"/>
      <c r="G1543" s="51"/>
      <c r="H1543" s="51"/>
      <c r="I1543" s="52"/>
      <c r="J1543" s="52"/>
      <c r="K1543" s="27" t="str">
        <f>_xlfn.IFNA(VLOOKUP(E1543,الاوردرات!$B$1:$C$600,2,0),"")</f>
        <v/>
      </c>
      <c r="L1543" s="63"/>
      <c r="N1543" s="22" t="str">
        <f t="shared" si="49"/>
        <v/>
      </c>
      <c r="O1543" s="23" t="str">
        <f>_xlfn.IFNA((VLOOKUP(F1543,help!$C$2:$F$12,4,0))*(N1543*24),"")</f>
        <v/>
      </c>
      <c r="AP1543" s="18">
        <f t="shared" si="50"/>
        <v>0</v>
      </c>
    </row>
    <row r="1544" spans="2:42" ht="33" x14ac:dyDescent="0.2">
      <c r="B1544" s="14">
        <f>COUNTIFS($E$3:E1544,تقرير!$E$4)</f>
        <v>15</v>
      </c>
      <c r="C1544" s="48"/>
      <c r="D1544" s="49"/>
      <c r="E1544" s="48"/>
      <c r="F1544" s="50"/>
      <c r="G1544" s="51"/>
      <c r="H1544" s="51"/>
      <c r="I1544" s="52"/>
      <c r="J1544" s="52"/>
      <c r="K1544" s="27" t="str">
        <f>_xlfn.IFNA(VLOOKUP(E1544,الاوردرات!$B$1:$C$600,2,0),"")</f>
        <v/>
      </c>
      <c r="L1544" s="63"/>
      <c r="N1544" s="22" t="str">
        <f t="shared" si="49"/>
        <v/>
      </c>
      <c r="O1544" s="23" t="str">
        <f>_xlfn.IFNA((VLOOKUP(F1544,help!$C$2:$F$12,4,0))*(N1544*24),"")</f>
        <v/>
      </c>
      <c r="AP1544" s="18">
        <f t="shared" si="50"/>
        <v>0</v>
      </c>
    </row>
    <row r="1545" spans="2:42" ht="33" x14ac:dyDescent="0.2">
      <c r="B1545" s="14">
        <f>COUNTIFS($E$3:E1545,تقرير!$E$4)</f>
        <v>15</v>
      </c>
      <c r="C1545" s="48"/>
      <c r="D1545" s="49"/>
      <c r="E1545" s="48"/>
      <c r="F1545" s="50"/>
      <c r="G1545" s="51"/>
      <c r="H1545" s="51"/>
      <c r="I1545" s="52"/>
      <c r="J1545" s="52"/>
      <c r="K1545" s="27" t="str">
        <f>_xlfn.IFNA(VLOOKUP(E1545,الاوردرات!$B$1:$C$600,2,0),"")</f>
        <v/>
      </c>
      <c r="L1545" s="63"/>
      <c r="N1545" s="22" t="str">
        <f t="shared" si="49"/>
        <v/>
      </c>
      <c r="O1545" s="23" t="str">
        <f>_xlfn.IFNA((VLOOKUP(F1545,help!$C$2:$F$12,4,0))*(N1545*24),"")</f>
        <v/>
      </c>
      <c r="AP1545" s="18">
        <f t="shared" si="50"/>
        <v>0</v>
      </c>
    </row>
    <row r="1546" spans="2:42" ht="33" x14ac:dyDescent="0.2">
      <c r="B1546" s="14">
        <f>COUNTIFS($E$3:E1546,تقرير!$E$4)</f>
        <v>15</v>
      </c>
      <c r="C1546" s="48"/>
      <c r="D1546" s="49"/>
      <c r="E1546" s="48"/>
      <c r="F1546" s="50"/>
      <c r="G1546" s="51"/>
      <c r="H1546" s="51"/>
      <c r="I1546" s="52"/>
      <c r="J1546" s="52"/>
      <c r="K1546" s="27" t="str">
        <f>_xlfn.IFNA(VLOOKUP(E1546,الاوردرات!$B$1:$C$600,2,0),"")</f>
        <v/>
      </c>
      <c r="L1546" s="63"/>
      <c r="N1546" s="22" t="str">
        <f t="shared" si="49"/>
        <v/>
      </c>
      <c r="O1546" s="23" t="str">
        <f>_xlfn.IFNA((VLOOKUP(F1546,help!$C$2:$F$12,4,0))*(N1546*24),"")</f>
        <v/>
      </c>
      <c r="AP1546" s="18">
        <f t="shared" si="50"/>
        <v>0</v>
      </c>
    </row>
    <row r="1547" spans="2:42" ht="33" x14ac:dyDescent="0.2">
      <c r="B1547" s="14">
        <f>COUNTIFS($E$3:E1547,تقرير!$E$4)</f>
        <v>15</v>
      </c>
      <c r="C1547" s="48"/>
      <c r="D1547" s="49"/>
      <c r="E1547" s="48"/>
      <c r="F1547" s="50"/>
      <c r="G1547" s="51"/>
      <c r="H1547" s="51"/>
      <c r="I1547" s="52"/>
      <c r="J1547" s="52"/>
      <c r="K1547" s="27" t="str">
        <f>_xlfn.IFNA(VLOOKUP(E1547,الاوردرات!$B$1:$C$600,2,0),"")</f>
        <v/>
      </c>
      <c r="L1547" s="63"/>
      <c r="N1547" s="22" t="str">
        <f t="shared" si="49"/>
        <v/>
      </c>
      <c r="O1547" s="23" t="str">
        <f>_xlfn.IFNA((VLOOKUP(F1547,help!$C$2:$F$12,4,0))*(N1547*24),"")</f>
        <v/>
      </c>
      <c r="AP1547" s="18">
        <f t="shared" si="50"/>
        <v>0</v>
      </c>
    </row>
    <row r="1548" spans="2:42" ht="33" x14ac:dyDescent="0.2">
      <c r="B1548" s="14">
        <f>COUNTIFS($E$3:E1548,تقرير!$E$4)</f>
        <v>15</v>
      </c>
      <c r="C1548" s="48"/>
      <c r="D1548" s="49"/>
      <c r="E1548" s="48"/>
      <c r="F1548" s="50"/>
      <c r="G1548" s="51"/>
      <c r="H1548" s="51"/>
      <c r="I1548" s="52"/>
      <c r="J1548" s="52"/>
      <c r="K1548" s="27" t="str">
        <f>_xlfn.IFNA(VLOOKUP(E1548,الاوردرات!$B$1:$C$600,2,0),"")</f>
        <v/>
      </c>
      <c r="L1548" s="63"/>
      <c r="N1548" s="22" t="str">
        <f t="shared" si="49"/>
        <v/>
      </c>
      <c r="O1548" s="23" t="str">
        <f>_xlfn.IFNA((VLOOKUP(F1548,help!$C$2:$F$12,4,0))*(N1548*24),"")</f>
        <v/>
      </c>
      <c r="AP1548" s="18">
        <f t="shared" si="50"/>
        <v>0</v>
      </c>
    </row>
    <row r="1549" spans="2:42" ht="33" x14ac:dyDescent="0.2">
      <c r="B1549" s="14">
        <f>COUNTIFS($E$3:E1549,تقرير!$E$4)</f>
        <v>15</v>
      </c>
      <c r="C1549" s="48"/>
      <c r="D1549" s="49"/>
      <c r="E1549" s="48"/>
      <c r="F1549" s="50"/>
      <c r="G1549" s="51"/>
      <c r="H1549" s="51"/>
      <c r="I1549" s="52"/>
      <c r="J1549" s="52"/>
      <c r="K1549" s="27" t="str">
        <f>_xlfn.IFNA(VLOOKUP(E1549,الاوردرات!$B$1:$C$600,2,0),"")</f>
        <v/>
      </c>
      <c r="L1549" s="63"/>
      <c r="N1549" s="22" t="str">
        <f t="shared" si="49"/>
        <v/>
      </c>
      <c r="O1549" s="23" t="str">
        <f>_xlfn.IFNA((VLOOKUP(F1549,help!$C$2:$F$12,4,0))*(N1549*24),"")</f>
        <v/>
      </c>
      <c r="AP1549" s="18">
        <f t="shared" si="50"/>
        <v>0</v>
      </c>
    </row>
    <row r="1550" spans="2:42" ht="33" x14ac:dyDescent="0.2">
      <c r="B1550" s="14">
        <f>COUNTIFS($E$3:E1550,تقرير!$E$4)</f>
        <v>15</v>
      </c>
      <c r="C1550" s="48"/>
      <c r="D1550" s="49"/>
      <c r="E1550" s="48"/>
      <c r="F1550" s="50"/>
      <c r="G1550" s="51"/>
      <c r="H1550" s="51"/>
      <c r="I1550" s="52"/>
      <c r="J1550" s="52"/>
      <c r="K1550" s="27" t="str">
        <f>_xlfn.IFNA(VLOOKUP(E1550,الاوردرات!$B$1:$C$600,2,0),"")</f>
        <v/>
      </c>
      <c r="L1550" s="63"/>
      <c r="N1550" s="22" t="str">
        <f t="shared" si="49"/>
        <v/>
      </c>
      <c r="O1550" s="23" t="str">
        <f>_xlfn.IFNA((VLOOKUP(F1550,help!$C$2:$F$12,4,0))*(N1550*24),"")</f>
        <v/>
      </c>
      <c r="AP1550" s="18">
        <f t="shared" si="50"/>
        <v>0</v>
      </c>
    </row>
    <row r="1551" spans="2:42" ht="33" x14ac:dyDescent="0.2">
      <c r="B1551" s="14">
        <f>COUNTIFS($E$3:E1551,تقرير!$E$4)</f>
        <v>15</v>
      </c>
      <c r="C1551" s="48"/>
      <c r="D1551" s="49"/>
      <c r="E1551" s="48"/>
      <c r="F1551" s="50"/>
      <c r="G1551" s="51"/>
      <c r="H1551" s="51"/>
      <c r="I1551" s="52"/>
      <c r="J1551" s="52"/>
      <c r="K1551" s="27" t="str">
        <f>_xlfn.IFNA(VLOOKUP(E1551,الاوردرات!$B$1:$C$600,2,0),"")</f>
        <v/>
      </c>
      <c r="L1551" s="63"/>
      <c r="N1551" s="22" t="str">
        <f t="shared" si="49"/>
        <v/>
      </c>
      <c r="O1551" s="23" t="str">
        <f>_xlfn.IFNA((VLOOKUP(F1551,help!$C$2:$F$12,4,0))*(N1551*24),"")</f>
        <v/>
      </c>
      <c r="AP1551" s="18">
        <f t="shared" si="50"/>
        <v>0</v>
      </c>
    </row>
    <row r="1552" spans="2:42" ht="33" x14ac:dyDescent="0.2">
      <c r="B1552" s="14">
        <f>COUNTIFS($E$3:E1552,تقرير!$E$4)</f>
        <v>15</v>
      </c>
      <c r="C1552" s="48"/>
      <c r="D1552" s="49"/>
      <c r="E1552" s="48"/>
      <c r="F1552" s="50"/>
      <c r="G1552" s="51"/>
      <c r="H1552" s="51"/>
      <c r="I1552" s="52"/>
      <c r="J1552" s="52"/>
      <c r="K1552" s="27" t="str">
        <f>_xlfn.IFNA(VLOOKUP(E1552,الاوردرات!$B$1:$C$600,2,0),"")</f>
        <v/>
      </c>
      <c r="L1552" s="63"/>
      <c r="N1552" s="22" t="str">
        <f t="shared" si="49"/>
        <v/>
      </c>
      <c r="O1552" s="23" t="str">
        <f>_xlfn.IFNA((VLOOKUP(F1552,help!$C$2:$F$12,4,0))*(N1552*24),"")</f>
        <v/>
      </c>
      <c r="AP1552" s="18">
        <f t="shared" si="50"/>
        <v>0</v>
      </c>
    </row>
    <row r="1553" spans="2:42" ht="33" x14ac:dyDescent="0.2">
      <c r="B1553" s="14">
        <f>COUNTIFS($E$3:E1553,تقرير!$E$4)</f>
        <v>15</v>
      </c>
      <c r="C1553" s="48"/>
      <c r="D1553" s="49"/>
      <c r="E1553" s="48"/>
      <c r="F1553" s="50"/>
      <c r="G1553" s="51"/>
      <c r="H1553" s="51"/>
      <c r="I1553" s="52"/>
      <c r="J1553" s="52"/>
      <c r="K1553" s="27" t="str">
        <f>_xlfn.IFNA(VLOOKUP(E1553,الاوردرات!$B$1:$C$600,2,0),"")</f>
        <v/>
      </c>
      <c r="L1553" s="63"/>
      <c r="N1553" s="22" t="str">
        <f t="shared" si="49"/>
        <v/>
      </c>
      <c r="O1553" s="23" t="str">
        <f>_xlfn.IFNA((VLOOKUP(F1553,help!$C$2:$F$12,4,0))*(N1553*24),"")</f>
        <v/>
      </c>
      <c r="AP1553" s="18">
        <f t="shared" si="50"/>
        <v>0</v>
      </c>
    </row>
    <row r="1554" spans="2:42" ht="33" x14ac:dyDescent="0.2">
      <c r="B1554" s="14">
        <f>COUNTIFS($E$3:E1554,تقرير!$E$4)</f>
        <v>15</v>
      </c>
      <c r="C1554" s="48"/>
      <c r="D1554" s="49"/>
      <c r="E1554" s="48"/>
      <c r="F1554" s="50"/>
      <c r="G1554" s="51"/>
      <c r="H1554" s="51"/>
      <c r="I1554" s="52"/>
      <c r="J1554" s="52"/>
      <c r="K1554" s="27" t="str">
        <f>_xlfn.IFNA(VLOOKUP(E1554,الاوردرات!$B$1:$C$600,2,0),"")</f>
        <v/>
      </c>
      <c r="L1554" s="63"/>
      <c r="N1554" s="22" t="str">
        <f t="shared" si="49"/>
        <v/>
      </c>
      <c r="O1554" s="23" t="str">
        <f>_xlfn.IFNA((VLOOKUP(F1554,help!$C$2:$F$12,4,0))*(N1554*24),"")</f>
        <v/>
      </c>
      <c r="AP1554" s="18">
        <f t="shared" si="50"/>
        <v>0</v>
      </c>
    </row>
    <row r="1555" spans="2:42" ht="33" x14ac:dyDescent="0.2">
      <c r="B1555" s="14">
        <f>COUNTIFS($E$3:E1555,تقرير!$E$4)</f>
        <v>15</v>
      </c>
      <c r="C1555" s="48"/>
      <c r="D1555" s="49"/>
      <c r="E1555" s="48"/>
      <c r="F1555" s="50"/>
      <c r="G1555" s="51"/>
      <c r="H1555" s="51"/>
      <c r="I1555" s="52"/>
      <c r="J1555" s="52"/>
      <c r="K1555" s="27" t="str">
        <f>_xlfn.IFNA(VLOOKUP(E1555,الاوردرات!$B$1:$C$600,2,0),"")</f>
        <v/>
      </c>
      <c r="L1555" s="63"/>
      <c r="N1555" s="22" t="str">
        <f t="shared" si="49"/>
        <v/>
      </c>
      <c r="O1555" s="23" t="str">
        <f>_xlfn.IFNA((VLOOKUP(F1555,help!$C$2:$F$12,4,0))*(N1555*24),"")</f>
        <v/>
      </c>
      <c r="AP1555" s="18">
        <f t="shared" si="50"/>
        <v>0</v>
      </c>
    </row>
    <row r="1556" spans="2:42" ht="33" x14ac:dyDescent="0.2">
      <c r="B1556" s="14">
        <f>COUNTIFS($E$3:E1556,تقرير!$E$4)</f>
        <v>15</v>
      </c>
      <c r="C1556" s="48"/>
      <c r="D1556" s="49"/>
      <c r="E1556" s="48"/>
      <c r="F1556" s="50"/>
      <c r="G1556" s="51"/>
      <c r="H1556" s="51"/>
      <c r="I1556" s="52"/>
      <c r="J1556" s="52"/>
      <c r="K1556" s="27" t="str">
        <f>_xlfn.IFNA(VLOOKUP(E1556,الاوردرات!$B$1:$C$600,2,0),"")</f>
        <v/>
      </c>
      <c r="L1556" s="63"/>
      <c r="N1556" s="22" t="str">
        <f t="shared" si="49"/>
        <v/>
      </c>
      <c r="O1556" s="23" t="str">
        <f>_xlfn.IFNA((VLOOKUP(F1556,help!$C$2:$F$12,4,0))*(N1556*24),"")</f>
        <v/>
      </c>
      <c r="AP1556" s="18">
        <f t="shared" si="50"/>
        <v>0</v>
      </c>
    </row>
    <row r="1557" spans="2:42" ht="33" x14ac:dyDescent="0.2">
      <c r="B1557" s="14">
        <f>COUNTIFS($E$3:E1557,تقرير!$E$4)</f>
        <v>15</v>
      </c>
      <c r="C1557" s="48"/>
      <c r="D1557" s="49"/>
      <c r="E1557" s="48"/>
      <c r="F1557" s="50"/>
      <c r="G1557" s="51"/>
      <c r="H1557" s="51"/>
      <c r="I1557" s="52"/>
      <c r="J1557" s="52"/>
      <c r="K1557" s="27" t="str">
        <f>_xlfn.IFNA(VLOOKUP(E1557,الاوردرات!$B$1:$C$600,2,0),"")</f>
        <v/>
      </c>
      <c r="L1557" s="63"/>
      <c r="N1557" s="22" t="str">
        <f t="shared" si="49"/>
        <v/>
      </c>
      <c r="O1557" s="23" t="str">
        <f>_xlfn.IFNA((VLOOKUP(F1557,help!$C$2:$F$12,4,0))*(N1557*24),"")</f>
        <v/>
      </c>
      <c r="AP1557" s="18">
        <f t="shared" si="50"/>
        <v>0</v>
      </c>
    </row>
    <row r="1558" spans="2:42" ht="33" x14ac:dyDescent="0.2">
      <c r="B1558" s="14">
        <f>COUNTIFS($E$3:E1558,تقرير!$E$4)</f>
        <v>15</v>
      </c>
      <c r="C1558" s="48"/>
      <c r="D1558" s="49"/>
      <c r="E1558" s="48"/>
      <c r="F1558" s="50"/>
      <c r="G1558" s="51"/>
      <c r="H1558" s="51"/>
      <c r="I1558" s="52"/>
      <c r="J1558" s="52"/>
      <c r="K1558" s="27" t="str">
        <f>_xlfn.IFNA(VLOOKUP(E1558,الاوردرات!$B$1:$C$600,2,0),"")</f>
        <v/>
      </c>
      <c r="L1558" s="63"/>
      <c r="N1558" s="22" t="str">
        <f t="shared" si="49"/>
        <v/>
      </c>
      <c r="O1558" s="23" t="str">
        <f>_xlfn.IFNA((VLOOKUP(F1558,help!$C$2:$F$12,4,0))*(N1558*24),"")</f>
        <v/>
      </c>
      <c r="AP1558" s="18">
        <f t="shared" si="50"/>
        <v>0</v>
      </c>
    </row>
    <row r="1559" spans="2:42" ht="33" x14ac:dyDescent="0.2">
      <c r="B1559" s="14">
        <f>COUNTIFS($E$3:E1559,تقرير!$E$4)</f>
        <v>15</v>
      </c>
      <c r="C1559" s="48"/>
      <c r="D1559" s="49"/>
      <c r="E1559" s="48"/>
      <c r="F1559" s="50"/>
      <c r="G1559" s="51"/>
      <c r="H1559" s="51"/>
      <c r="I1559" s="52"/>
      <c r="J1559" s="52"/>
      <c r="K1559" s="27" t="str">
        <f>_xlfn.IFNA(VLOOKUP(E1559,الاوردرات!$B$1:$C$600,2,0),"")</f>
        <v/>
      </c>
      <c r="L1559" s="63"/>
      <c r="N1559" s="22" t="str">
        <f t="shared" si="49"/>
        <v/>
      </c>
      <c r="O1559" s="23" t="str">
        <f>_xlfn.IFNA((VLOOKUP(F1559,help!$C$2:$F$12,4,0))*(N1559*24),"")</f>
        <v/>
      </c>
      <c r="AP1559" s="18">
        <f t="shared" si="50"/>
        <v>0</v>
      </c>
    </row>
    <row r="1560" spans="2:42" ht="33" x14ac:dyDescent="0.2">
      <c r="B1560" s="14">
        <f>COUNTIFS($E$3:E1560,تقرير!$E$4)</f>
        <v>15</v>
      </c>
      <c r="C1560" s="48"/>
      <c r="D1560" s="49"/>
      <c r="E1560" s="48"/>
      <c r="F1560" s="50"/>
      <c r="G1560" s="51"/>
      <c r="H1560" s="51"/>
      <c r="I1560" s="52"/>
      <c r="J1560" s="52"/>
      <c r="K1560" s="27" t="str">
        <f>_xlfn.IFNA(VLOOKUP(E1560,الاوردرات!$B$1:$C$600,2,0),"")</f>
        <v/>
      </c>
      <c r="L1560" s="63"/>
      <c r="N1560" s="22" t="str">
        <f t="shared" si="49"/>
        <v/>
      </c>
      <c r="O1560" s="23" t="str">
        <f>_xlfn.IFNA((VLOOKUP(F1560,help!$C$2:$F$12,4,0))*(N1560*24),"")</f>
        <v/>
      </c>
      <c r="AP1560" s="18">
        <f t="shared" si="50"/>
        <v>0</v>
      </c>
    </row>
    <row r="1561" spans="2:42" ht="33" x14ac:dyDescent="0.2">
      <c r="B1561" s="14">
        <f>COUNTIFS($E$3:E1561,تقرير!$E$4)</f>
        <v>15</v>
      </c>
      <c r="C1561" s="48"/>
      <c r="D1561" s="49"/>
      <c r="E1561" s="48"/>
      <c r="F1561" s="50"/>
      <c r="G1561" s="51"/>
      <c r="H1561" s="51"/>
      <c r="I1561" s="52"/>
      <c r="J1561" s="52"/>
      <c r="K1561" s="27" t="str">
        <f>_xlfn.IFNA(VLOOKUP(E1561,الاوردرات!$B$1:$C$600,2,0),"")</f>
        <v/>
      </c>
      <c r="L1561" s="63"/>
      <c r="N1561" s="22" t="str">
        <f t="shared" si="49"/>
        <v/>
      </c>
      <c r="O1561" s="23" t="str">
        <f>_xlfn.IFNA((VLOOKUP(F1561,help!$C$2:$F$12,4,0))*(N1561*24),"")</f>
        <v/>
      </c>
      <c r="AP1561" s="18">
        <f t="shared" si="50"/>
        <v>0</v>
      </c>
    </row>
    <row r="1562" spans="2:42" ht="33" x14ac:dyDescent="0.2">
      <c r="B1562" s="14">
        <f>COUNTIFS($E$3:E1562,تقرير!$E$4)</f>
        <v>15</v>
      </c>
      <c r="C1562" s="48"/>
      <c r="D1562" s="49"/>
      <c r="E1562" s="48"/>
      <c r="F1562" s="50"/>
      <c r="G1562" s="51"/>
      <c r="H1562" s="51"/>
      <c r="I1562" s="52"/>
      <c r="J1562" s="52"/>
      <c r="K1562" s="27" t="str">
        <f>_xlfn.IFNA(VLOOKUP(E1562,الاوردرات!$B$1:$C$600,2,0),"")</f>
        <v/>
      </c>
      <c r="L1562" s="63"/>
      <c r="N1562" s="22" t="str">
        <f t="shared" si="49"/>
        <v/>
      </c>
      <c r="O1562" s="23" t="str">
        <f>_xlfn.IFNA((VLOOKUP(F1562,help!$C$2:$F$12,4,0))*(N1562*24),"")</f>
        <v/>
      </c>
      <c r="AP1562" s="18">
        <f t="shared" si="50"/>
        <v>0</v>
      </c>
    </row>
    <row r="1563" spans="2:42" ht="33" x14ac:dyDescent="0.2">
      <c r="B1563" s="14">
        <f>COUNTIFS($E$3:E1563,تقرير!$E$4)</f>
        <v>15</v>
      </c>
      <c r="C1563" s="48"/>
      <c r="D1563" s="49"/>
      <c r="E1563" s="48"/>
      <c r="F1563" s="50"/>
      <c r="G1563" s="51"/>
      <c r="H1563" s="51"/>
      <c r="I1563" s="52"/>
      <c r="J1563" s="52"/>
      <c r="K1563" s="27" t="str">
        <f>_xlfn.IFNA(VLOOKUP(E1563,الاوردرات!$B$1:$C$600,2,0),"")</f>
        <v/>
      </c>
      <c r="L1563" s="63"/>
      <c r="N1563" s="22" t="str">
        <f t="shared" si="49"/>
        <v/>
      </c>
      <c r="O1563" s="23" t="str">
        <f>_xlfn.IFNA((VLOOKUP(F1563,help!$C$2:$F$12,4,0))*(N1563*24),"")</f>
        <v/>
      </c>
      <c r="AP1563" s="18">
        <f t="shared" si="50"/>
        <v>0</v>
      </c>
    </row>
    <row r="1564" spans="2:42" ht="33" x14ac:dyDescent="0.2">
      <c r="B1564" s="14">
        <f>COUNTIFS($E$3:E1564,تقرير!$E$4)</f>
        <v>15</v>
      </c>
      <c r="C1564" s="48"/>
      <c r="D1564" s="49"/>
      <c r="E1564" s="48"/>
      <c r="F1564" s="50"/>
      <c r="G1564" s="51"/>
      <c r="H1564" s="51"/>
      <c r="I1564" s="52"/>
      <c r="J1564" s="52"/>
      <c r="K1564" s="27" t="str">
        <f>_xlfn.IFNA(VLOOKUP(E1564,الاوردرات!$B$1:$C$600,2,0),"")</f>
        <v/>
      </c>
      <c r="L1564" s="63"/>
      <c r="N1564" s="22" t="str">
        <f t="shared" si="49"/>
        <v/>
      </c>
      <c r="O1564" s="23" t="str">
        <f>_xlfn.IFNA((VLOOKUP(F1564,help!$C$2:$F$12,4,0))*(N1564*24),"")</f>
        <v/>
      </c>
      <c r="AP1564" s="18">
        <f t="shared" si="50"/>
        <v>0</v>
      </c>
    </row>
    <row r="1565" spans="2:42" ht="33" x14ac:dyDescent="0.2">
      <c r="B1565" s="14">
        <f>COUNTIFS($E$3:E1565,تقرير!$E$4)</f>
        <v>15</v>
      </c>
      <c r="C1565" s="48"/>
      <c r="D1565" s="49"/>
      <c r="E1565" s="48"/>
      <c r="F1565" s="50"/>
      <c r="G1565" s="51"/>
      <c r="H1565" s="51"/>
      <c r="I1565" s="52"/>
      <c r="J1565" s="52"/>
      <c r="K1565" s="27" t="str">
        <f>_xlfn.IFNA(VLOOKUP(E1565,الاوردرات!$B$1:$C$600,2,0),"")</f>
        <v/>
      </c>
      <c r="L1565" s="63"/>
      <c r="N1565" s="22" t="str">
        <f t="shared" si="49"/>
        <v/>
      </c>
      <c r="O1565" s="23" t="str">
        <f>_xlfn.IFNA((VLOOKUP(F1565,help!$C$2:$F$12,4,0))*(N1565*24),"")</f>
        <v/>
      </c>
      <c r="AP1565" s="18">
        <f t="shared" si="50"/>
        <v>0</v>
      </c>
    </row>
    <row r="1566" spans="2:42" ht="33" x14ac:dyDescent="0.2">
      <c r="B1566" s="14">
        <f>COUNTIFS($E$3:E1566,تقرير!$E$4)</f>
        <v>15</v>
      </c>
      <c r="C1566" s="48"/>
      <c r="D1566" s="49"/>
      <c r="E1566" s="48"/>
      <c r="F1566" s="50"/>
      <c r="G1566" s="51"/>
      <c r="H1566" s="51"/>
      <c r="I1566" s="52"/>
      <c r="J1566" s="52"/>
      <c r="K1566" s="27" t="str">
        <f>_xlfn.IFNA(VLOOKUP(E1566,الاوردرات!$B$1:$C$600,2,0),"")</f>
        <v/>
      </c>
      <c r="L1566" s="63"/>
      <c r="N1566" s="22" t="str">
        <f t="shared" si="49"/>
        <v/>
      </c>
      <c r="O1566" s="23" t="str">
        <f>_xlfn.IFNA((VLOOKUP(F1566,help!$C$2:$F$12,4,0))*(N1566*24),"")</f>
        <v/>
      </c>
      <c r="AP1566" s="18">
        <f t="shared" si="50"/>
        <v>0</v>
      </c>
    </row>
    <row r="1567" spans="2:42" ht="33" x14ac:dyDescent="0.2">
      <c r="B1567" s="14">
        <f>COUNTIFS($E$3:E1567,تقرير!$E$4)</f>
        <v>15</v>
      </c>
      <c r="C1567" s="48"/>
      <c r="D1567" s="49"/>
      <c r="E1567" s="48"/>
      <c r="F1567" s="50"/>
      <c r="G1567" s="51"/>
      <c r="H1567" s="51"/>
      <c r="I1567" s="52"/>
      <c r="J1567" s="52"/>
      <c r="K1567" s="27" t="str">
        <f>_xlfn.IFNA(VLOOKUP(E1567,الاوردرات!$B$1:$C$600,2,0),"")</f>
        <v/>
      </c>
      <c r="L1567" s="63"/>
      <c r="N1567" s="22" t="str">
        <f t="shared" si="49"/>
        <v/>
      </c>
      <c r="O1567" s="23" t="str">
        <f>_xlfn.IFNA((VLOOKUP(F1567,help!$C$2:$F$12,4,0))*(N1567*24),"")</f>
        <v/>
      </c>
      <c r="AP1567" s="18">
        <f t="shared" si="50"/>
        <v>0</v>
      </c>
    </row>
    <row r="1568" spans="2:42" ht="33" x14ac:dyDescent="0.2">
      <c r="B1568" s="14">
        <f>COUNTIFS($E$3:E1568,تقرير!$E$4)</f>
        <v>15</v>
      </c>
      <c r="C1568" s="48"/>
      <c r="D1568" s="49"/>
      <c r="E1568" s="48"/>
      <c r="F1568" s="50"/>
      <c r="G1568" s="51"/>
      <c r="H1568" s="51"/>
      <c r="I1568" s="52"/>
      <c r="J1568" s="52"/>
      <c r="K1568" s="27" t="str">
        <f>_xlfn.IFNA(VLOOKUP(E1568,الاوردرات!$B$1:$C$600,2,0),"")</f>
        <v/>
      </c>
      <c r="L1568" s="63"/>
      <c r="N1568" s="22" t="str">
        <f t="shared" si="49"/>
        <v/>
      </c>
      <c r="O1568" s="23" t="str">
        <f>_xlfn.IFNA((VLOOKUP(F1568,help!$C$2:$F$12,4,0))*(N1568*24),"")</f>
        <v/>
      </c>
      <c r="AP1568" s="18">
        <f t="shared" si="50"/>
        <v>0</v>
      </c>
    </row>
    <row r="1569" spans="2:42" ht="33" x14ac:dyDescent="0.2">
      <c r="B1569" s="14">
        <f>COUNTIFS($E$3:E1569,تقرير!$E$4)</f>
        <v>15</v>
      </c>
      <c r="C1569" s="48"/>
      <c r="D1569" s="49"/>
      <c r="E1569" s="48"/>
      <c r="F1569" s="50"/>
      <c r="G1569" s="51"/>
      <c r="H1569" s="51"/>
      <c r="I1569" s="52"/>
      <c r="J1569" s="52"/>
      <c r="K1569" s="27" t="str">
        <f>_xlfn.IFNA(VLOOKUP(E1569,الاوردرات!$B$1:$C$600,2,0),"")</f>
        <v/>
      </c>
      <c r="L1569" s="63"/>
      <c r="N1569" s="22" t="str">
        <f t="shared" si="49"/>
        <v/>
      </c>
      <c r="O1569" s="23" t="str">
        <f>_xlfn.IFNA((VLOOKUP(F1569,help!$C$2:$F$12,4,0))*(N1569*24),"")</f>
        <v/>
      </c>
      <c r="AP1569" s="18">
        <f t="shared" si="50"/>
        <v>0</v>
      </c>
    </row>
    <row r="1570" spans="2:42" ht="33" x14ac:dyDescent="0.2">
      <c r="B1570" s="14">
        <f>COUNTIFS($E$3:E1570,تقرير!$E$4)</f>
        <v>15</v>
      </c>
      <c r="C1570" s="48"/>
      <c r="D1570" s="49"/>
      <c r="E1570" s="48"/>
      <c r="F1570" s="50"/>
      <c r="G1570" s="51"/>
      <c r="H1570" s="51"/>
      <c r="I1570" s="52"/>
      <c r="J1570" s="52"/>
      <c r="K1570" s="27" t="str">
        <f>_xlfn.IFNA(VLOOKUP(E1570,الاوردرات!$B$1:$C$600,2,0),"")</f>
        <v/>
      </c>
      <c r="L1570" s="63"/>
      <c r="N1570" s="22" t="str">
        <f t="shared" si="49"/>
        <v/>
      </c>
      <c r="O1570" s="23" t="str">
        <f>_xlfn.IFNA((VLOOKUP(F1570,help!$C$2:$F$12,4,0))*(N1570*24),"")</f>
        <v/>
      </c>
      <c r="AP1570" s="18">
        <f t="shared" si="50"/>
        <v>0</v>
      </c>
    </row>
    <row r="1571" spans="2:42" ht="33" x14ac:dyDescent="0.2">
      <c r="B1571" s="14">
        <f>COUNTIFS($E$3:E1571,تقرير!$E$4)</f>
        <v>15</v>
      </c>
      <c r="C1571" s="48"/>
      <c r="D1571" s="49"/>
      <c r="E1571" s="48"/>
      <c r="F1571" s="50"/>
      <c r="G1571" s="51"/>
      <c r="H1571" s="51"/>
      <c r="I1571" s="52"/>
      <c r="J1571" s="52"/>
      <c r="K1571" s="27" t="str">
        <f>_xlfn.IFNA(VLOOKUP(E1571,الاوردرات!$B$1:$C$600,2,0),"")</f>
        <v/>
      </c>
      <c r="L1571" s="63"/>
      <c r="N1571" s="22" t="str">
        <f t="shared" si="49"/>
        <v/>
      </c>
      <c r="O1571" s="23" t="str">
        <f>_xlfn.IFNA((VLOOKUP(F1571,help!$C$2:$F$12,4,0))*(N1571*24),"")</f>
        <v/>
      </c>
      <c r="AP1571" s="18">
        <f t="shared" si="50"/>
        <v>0</v>
      </c>
    </row>
    <row r="1572" spans="2:42" ht="33" x14ac:dyDescent="0.2">
      <c r="B1572" s="14">
        <f>COUNTIFS($E$3:E1572,تقرير!$E$4)</f>
        <v>15</v>
      </c>
      <c r="C1572" s="48"/>
      <c r="D1572" s="49"/>
      <c r="E1572" s="48"/>
      <c r="F1572" s="50"/>
      <c r="G1572" s="51"/>
      <c r="H1572" s="51"/>
      <c r="I1572" s="52"/>
      <c r="J1572" s="52"/>
      <c r="K1572" s="27" t="str">
        <f>_xlfn.IFNA(VLOOKUP(E1572,الاوردرات!$B$1:$C$600,2,0),"")</f>
        <v/>
      </c>
      <c r="L1572" s="63"/>
      <c r="N1572" s="22" t="str">
        <f t="shared" si="49"/>
        <v/>
      </c>
      <c r="O1572" s="23" t="str">
        <f>_xlfn.IFNA((VLOOKUP(F1572,help!$C$2:$F$12,4,0))*(N1572*24),"")</f>
        <v/>
      </c>
      <c r="AP1572" s="18">
        <f t="shared" si="50"/>
        <v>0</v>
      </c>
    </row>
    <row r="1573" spans="2:42" ht="33" x14ac:dyDescent="0.2">
      <c r="B1573" s="14">
        <f>COUNTIFS($E$3:E1573,تقرير!$E$4)</f>
        <v>15</v>
      </c>
      <c r="C1573" s="48"/>
      <c r="D1573" s="49"/>
      <c r="E1573" s="48"/>
      <c r="F1573" s="50"/>
      <c r="G1573" s="51"/>
      <c r="H1573" s="51"/>
      <c r="I1573" s="52"/>
      <c r="J1573" s="52"/>
      <c r="K1573" s="27" t="str">
        <f>_xlfn.IFNA(VLOOKUP(E1573,الاوردرات!$B$1:$C$600,2,0),"")</f>
        <v/>
      </c>
      <c r="L1573" s="63"/>
      <c r="N1573" s="22" t="str">
        <f t="shared" si="49"/>
        <v/>
      </c>
      <c r="O1573" s="23" t="str">
        <f>_xlfn.IFNA((VLOOKUP(F1573,help!$C$2:$F$12,4,0))*(N1573*24),"")</f>
        <v/>
      </c>
      <c r="AP1573" s="18">
        <f t="shared" si="50"/>
        <v>0</v>
      </c>
    </row>
    <row r="1574" spans="2:42" ht="33" x14ac:dyDescent="0.2">
      <c r="B1574" s="14">
        <f>COUNTIFS($E$3:E1574,تقرير!$E$4)</f>
        <v>15</v>
      </c>
      <c r="C1574" s="48"/>
      <c r="D1574" s="49"/>
      <c r="E1574" s="48"/>
      <c r="F1574" s="50"/>
      <c r="G1574" s="51"/>
      <c r="H1574" s="51"/>
      <c r="I1574" s="52"/>
      <c r="J1574" s="52"/>
      <c r="K1574" s="27" t="str">
        <f>_xlfn.IFNA(VLOOKUP(E1574,الاوردرات!$B$1:$C$600,2,0),"")</f>
        <v/>
      </c>
      <c r="L1574" s="63"/>
      <c r="N1574" s="22" t="str">
        <f t="shared" si="49"/>
        <v/>
      </c>
      <c r="O1574" s="23" t="str">
        <f>_xlfn.IFNA((VLOOKUP(F1574,help!$C$2:$F$12,4,0))*(N1574*24),"")</f>
        <v/>
      </c>
      <c r="AP1574" s="18">
        <f t="shared" si="50"/>
        <v>0</v>
      </c>
    </row>
    <row r="1575" spans="2:42" ht="33" x14ac:dyDescent="0.2">
      <c r="B1575" s="14">
        <f>COUNTIFS($E$3:E1575,تقرير!$E$4)</f>
        <v>15</v>
      </c>
      <c r="C1575" s="48"/>
      <c r="D1575" s="49"/>
      <c r="E1575" s="48"/>
      <c r="F1575" s="50"/>
      <c r="G1575" s="51"/>
      <c r="H1575" s="51"/>
      <c r="I1575" s="52"/>
      <c r="J1575" s="52"/>
      <c r="K1575" s="27" t="str">
        <f>_xlfn.IFNA(VLOOKUP(E1575,الاوردرات!$B$1:$C$600,2,0),"")</f>
        <v/>
      </c>
      <c r="L1575" s="63"/>
      <c r="N1575" s="22" t="str">
        <f t="shared" si="49"/>
        <v/>
      </c>
      <c r="O1575" s="23" t="str">
        <f>_xlfn.IFNA((VLOOKUP(F1575,help!$C$2:$F$12,4,0))*(N1575*24),"")</f>
        <v/>
      </c>
      <c r="AP1575" s="18">
        <f t="shared" si="50"/>
        <v>0</v>
      </c>
    </row>
    <row r="1576" spans="2:42" ht="33" x14ac:dyDescent="0.2">
      <c r="B1576" s="14">
        <f>COUNTIFS($E$3:E1576,تقرير!$E$4)</f>
        <v>15</v>
      </c>
      <c r="C1576" s="48"/>
      <c r="D1576" s="49"/>
      <c r="E1576" s="48"/>
      <c r="F1576" s="50"/>
      <c r="G1576" s="51"/>
      <c r="H1576" s="51"/>
      <c r="I1576" s="52"/>
      <c r="J1576" s="52"/>
      <c r="K1576" s="27" t="str">
        <f>_xlfn.IFNA(VLOOKUP(E1576,الاوردرات!$B$1:$C$600,2,0),"")</f>
        <v/>
      </c>
      <c r="L1576" s="63"/>
      <c r="N1576" s="22" t="str">
        <f t="shared" si="49"/>
        <v/>
      </c>
      <c r="O1576" s="23" t="str">
        <f>_xlfn.IFNA((VLOOKUP(F1576,help!$C$2:$F$12,4,0))*(N1576*24),"")</f>
        <v/>
      </c>
      <c r="AP1576" s="18">
        <f t="shared" si="50"/>
        <v>0</v>
      </c>
    </row>
    <row r="1577" spans="2:42" ht="33" x14ac:dyDescent="0.2">
      <c r="B1577" s="14">
        <f>COUNTIFS($E$3:E1577,تقرير!$E$4)</f>
        <v>15</v>
      </c>
      <c r="C1577" s="48"/>
      <c r="D1577" s="49"/>
      <c r="E1577" s="48"/>
      <c r="F1577" s="50"/>
      <c r="G1577" s="51"/>
      <c r="H1577" s="51"/>
      <c r="I1577" s="52"/>
      <c r="J1577" s="52"/>
      <c r="K1577" s="27" t="str">
        <f>_xlfn.IFNA(VLOOKUP(E1577,الاوردرات!$B$1:$C$600,2,0),"")</f>
        <v/>
      </c>
      <c r="L1577" s="63"/>
      <c r="N1577" s="22" t="str">
        <f t="shared" si="49"/>
        <v/>
      </c>
      <c r="O1577" s="23" t="str">
        <f>_xlfn.IFNA((VLOOKUP(F1577,help!$C$2:$F$12,4,0))*(N1577*24),"")</f>
        <v/>
      </c>
      <c r="AP1577" s="18">
        <f t="shared" si="50"/>
        <v>0</v>
      </c>
    </row>
    <row r="1578" spans="2:42" ht="33" x14ac:dyDescent="0.2">
      <c r="B1578" s="14">
        <f>COUNTIFS($E$3:E1578,تقرير!$E$4)</f>
        <v>15</v>
      </c>
      <c r="C1578" s="48"/>
      <c r="D1578" s="49"/>
      <c r="E1578" s="48"/>
      <c r="F1578" s="50"/>
      <c r="G1578" s="51"/>
      <c r="H1578" s="51"/>
      <c r="I1578" s="52"/>
      <c r="J1578" s="52"/>
      <c r="K1578" s="27" t="str">
        <f>_xlfn.IFNA(VLOOKUP(E1578,الاوردرات!$B$1:$C$600,2,0),"")</f>
        <v/>
      </c>
      <c r="L1578" s="63"/>
      <c r="N1578" s="22" t="str">
        <f t="shared" si="49"/>
        <v/>
      </c>
      <c r="O1578" s="23" t="str">
        <f>_xlfn.IFNA((VLOOKUP(F1578,help!$C$2:$F$12,4,0))*(N1578*24),"")</f>
        <v/>
      </c>
      <c r="AP1578" s="18">
        <f t="shared" si="50"/>
        <v>0</v>
      </c>
    </row>
    <row r="1579" spans="2:42" ht="33" x14ac:dyDescent="0.2">
      <c r="B1579" s="14">
        <f>COUNTIFS($E$3:E1579,تقرير!$E$4)</f>
        <v>15</v>
      </c>
      <c r="C1579" s="48"/>
      <c r="D1579" s="49"/>
      <c r="E1579" s="48"/>
      <c r="F1579" s="50"/>
      <c r="G1579" s="51"/>
      <c r="H1579" s="51"/>
      <c r="I1579" s="52"/>
      <c r="J1579" s="55"/>
      <c r="K1579" s="27" t="str">
        <f>_xlfn.IFNA(VLOOKUP(E1579,الاوردرات!$B$1:$C$600,2,0),"")</f>
        <v/>
      </c>
      <c r="L1579" s="63"/>
      <c r="N1579" s="22" t="str">
        <f t="shared" si="49"/>
        <v/>
      </c>
      <c r="O1579" s="23" t="str">
        <f>_xlfn.IFNA((VLOOKUP(F1579,help!$C$2:$F$12,4,0))*(N1579*24),"")</f>
        <v/>
      </c>
      <c r="AP1579" s="18">
        <f t="shared" si="50"/>
        <v>0</v>
      </c>
    </row>
    <row r="1580" spans="2:42" ht="33" x14ac:dyDescent="0.2">
      <c r="B1580" s="14">
        <f>COUNTIFS($E$3:E1580,تقرير!$E$4)</f>
        <v>15</v>
      </c>
      <c r="C1580" s="48"/>
      <c r="D1580" s="49"/>
      <c r="E1580" s="48"/>
      <c r="F1580" s="50"/>
      <c r="G1580" s="51"/>
      <c r="H1580" s="51"/>
      <c r="I1580" s="55"/>
      <c r="J1580" s="52"/>
      <c r="K1580" s="27" t="str">
        <f>_xlfn.IFNA(VLOOKUP(E1580,الاوردرات!$B$1:$C$600,2,0),"")</f>
        <v/>
      </c>
      <c r="L1580" s="63"/>
      <c r="N1580" s="22" t="str">
        <f t="shared" si="49"/>
        <v/>
      </c>
      <c r="O1580" s="23" t="str">
        <f>_xlfn.IFNA((VLOOKUP(F1580,help!$C$2:$F$12,4,0))*(N1580*24),"")</f>
        <v/>
      </c>
      <c r="AP1580" s="18">
        <f t="shared" si="50"/>
        <v>0</v>
      </c>
    </row>
    <row r="1581" spans="2:42" ht="33" x14ac:dyDescent="0.2">
      <c r="B1581" s="14">
        <f>COUNTIFS($E$3:E1581,تقرير!$E$4)</f>
        <v>15</v>
      </c>
      <c r="C1581" s="48"/>
      <c r="D1581" s="49"/>
      <c r="E1581" s="48"/>
      <c r="F1581" s="50"/>
      <c r="G1581" s="51"/>
      <c r="H1581" s="51"/>
      <c r="I1581" s="52"/>
      <c r="J1581" s="52"/>
      <c r="K1581" s="27" t="str">
        <f>_xlfn.IFNA(VLOOKUP(E1581,الاوردرات!$B$1:$C$600,2,0),"")</f>
        <v/>
      </c>
      <c r="L1581" s="63"/>
      <c r="N1581" s="22" t="str">
        <f t="shared" si="49"/>
        <v/>
      </c>
      <c r="O1581" s="23" t="str">
        <f>_xlfn.IFNA((VLOOKUP(F1581,help!$C$2:$F$12,4,0))*(N1581*24),"")</f>
        <v/>
      </c>
      <c r="AP1581" s="18">
        <f t="shared" si="50"/>
        <v>0</v>
      </c>
    </row>
    <row r="1582" spans="2:42" ht="33" x14ac:dyDescent="0.2">
      <c r="B1582" s="14">
        <f>COUNTIFS($E$3:E1582,تقرير!$E$4)</f>
        <v>15</v>
      </c>
      <c r="C1582" s="48"/>
      <c r="D1582" s="49"/>
      <c r="E1582" s="48"/>
      <c r="F1582" s="50"/>
      <c r="G1582" s="51"/>
      <c r="H1582" s="51"/>
      <c r="I1582" s="52"/>
      <c r="J1582" s="52"/>
      <c r="K1582" s="27" t="str">
        <f>_xlfn.IFNA(VLOOKUP(E1582,الاوردرات!$B$1:$C$600,2,0),"")</f>
        <v/>
      </c>
      <c r="L1582" s="63"/>
      <c r="N1582" s="22" t="str">
        <f t="shared" si="49"/>
        <v/>
      </c>
      <c r="O1582" s="23" t="str">
        <f>_xlfn.IFNA((VLOOKUP(F1582,help!$C$2:$F$12,4,0))*(N1582*24),"")</f>
        <v/>
      </c>
      <c r="AP1582" s="18">
        <f t="shared" si="50"/>
        <v>0</v>
      </c>
    </row>
    <row r="1583" spans="2:42" ht="33" x14ac:dyDescent="0.2">
      <c r="B1583" s="14">
        <f>COUNTIFS($E$3:E1583,تقرير!$E$4)</f>
        <v>15</v>
      </c>
      <c r="C1583" s="48"/>
      <c r="D1583" s="49"/>
      <c r="E1583" s="48"/>
      <c r="F1583" s="50"/>
      <c r="G1583" s="51"/>
      <c r="H1583" s="51"/>
      <c r="I1583" s="52"/>
      <c r="J1583" s="52"/>
      <c r="K1583" s="27" t="str">
        <f>_xlfn.IFNA(VLOOKUP(E1583,الاوردرات!$B$1:$C$600,2,0),"")</f>
        <v/>
      </c>
      <c r="L1583" s="63"/>
      <c r="N1583" s="22" t="str">
        <f t="shared" si="49"/>
        <v/>
      </c>
      <c r="O1583" s="23" t="str">
        <f>_xlfn.IFNA((VLOOKUP(F1583,help!$C$2:$F$12,4,0))*(N1583*24),"")</f>
        <v/>
      </c>
      <c r="AP1583" s="18">
        <f t="shared" si="50"/>
        <v>0</v>
      </c>
    </row>
    <row r="1584" spans="2:42" ht="33" x14ac:dyDescent="0.2">
      <c r="B1584" s="14">
        <f>COUNTIFS($E$3:E1584,تقرير!$E$4)</f>
        <v>15</v>
      </c>
      <c r="C1584" s="48"/>
      <c r="D1584" s="49"/>
      <c r="E1584" s="48"/>
      <c r="F1584" s="50"/>
      <c r="G1584" s="51"/>
      <c r="H1584" s="51"/>
      <c r="I1584" s="52"/>
      <c r="J1584" s="52"/>
      <c r="K1584" s="27" t="str">
        <f>_xlfn.IFNA(VLOOKUP(E1584,الاوردرات!$B$1:$C$600,2,0),"")</f>
        <v/>
      </c>
      <c r="L1584" s="63"/>
      <c r="N1584" s="22" t="str">
        <f t="shared" si="49"/>
        <v/>
      </c>
      <c r="O1584" s="23" t="str">
        <f>_xlfn.IFNA((VLOOKUP(F1584,help!$C$2:$F$12,4,0))*(N1584*24),"")</f>
        <v/>
      </c>
      <c r="AP1584" s="18">
        <f t="shared" si="50"/>
        <v>0</v>
      </c>
    </row>
    <row r="1585" spans="2:42" ht="33" x14ac:dyDescent="0.2">
      <c r="B1585" s="14">
        <f>COUNTIFS($E$3:E1585,تقرير!$E$4)</f>
        <v>15</v>
      </c>
      <c r="C1585" s="48"/>
      <c r="D1585" s="49"/>
      <c r="E1585" s="48"/>
      <c r="F1585" s="50"/>
      <c r="G1585" s="51"/>
      <c r="H1585" s="51"/>
      <c r="I1585" s="52"/>
      <c r="J1585" s="52"/>
      <c r="K1585" s="27" t="str">
        <f>_xlfn.IFNA(VLOOKUP(E1585,الاوردرات!$B$1:$C$600,2,0),"")</f>
        <v/>
      </c>
      <c r="L1585" s="63"/>
      <c r="N1585" s="22" t="str">
        <f t="shared" si="49"/>
        <v/>
      </c>
      <c r="O1585" s="23" t="str">
        <f>_xlfn.IFNA((VLOOKUP(F1585,help!$C$2:$F$12,4,0))*(N1585*24),"")</f>
        <v/>
      </c>
      <c r="AP1585" s="18">
        <f t="shared" si="50"/>
        <v>0</v>
      </c>
    </row>
    <row r="1586" spans="2:42" ht="33" x14ac:dyDescent="0.2">
      <c r="B1586" s="14">
        <f>COUNTIFS($E$3:E1586,تقرير!$E$4)</f>
        <v>15</v>
      </c>
      <c r="C1586" s="48"/>
      <c r="D1586" s="49"/>
      <c r="E1586" s="48"/>
      <c r="F1586" s="50"/>
      <c r="G1586" s="51"/>
      <c r="H1586" s="51"/>
      <c r="I1586" s="52"/>
      <c r="J1586" s="52"/>
      <c r="K1586" s="27" t="str">
        <f>_xlfn.IFNA(VLOOKUP(E1586,الاوردرات!$B$1:$C$600,2,0),"")</f>
        <v/>
      </c>
      <c r="L1586" s="63"/>
      <c r="N1586" s="22" t="str">
        <f t="shared" si="49"/>
        <v/>
      </c>
      <c r="O1586" s="23" t="str">
        <f>_xlfn.IFNA((VLOOKUP(F1586,help!$C$2:$F$12,4,0))*(N1586*24),"")</f>
        <v/>
      </c>
      <c r="AP1586" s="18">
        <f t="shared" si="50"/>
        <v>0</v>
      </c>
    </row>
    <row r="1587" spans="2:42" ht="33" x14ac:dyDescent="0.2">
      <c r="B1587" s="14">
        <f>COUNTIFS($E$3:E1587,تقرير!$E$4)</f>
        <v>15</v>
      </c>
      <c r="C1587" s="48"/>
      <c r="D1587" s="49"/>
      <c r="E1587" s="48"/>
      <c r="F1587" s="50"/>
      <c r="G1587" s="51"/>
      <c r="H1587" s="51"/>
      <c r="I1587" s="52"/>
      <c r="J1587" s="52"/>
      <c r="K1587" s="27" t="str">
        <f>_xlfn.IFNA(VLOOKUP(E1587,الاوردرات!$B$1:$C$600,2,0),"")</f>
        <v/>
      </c>
      <c r="L1587" s="63"/>
      <c r="N1587" s="22" t="str">
        <f t="shared" si="49"/>
        <v/>
      </c>
      <c r="O1587" s="23" t="str">
        <f>_xlfn.IFNA((VLOOKUP(F1587,help!$C$2:$F$12,4,0))*(N1587*24),"")</f>
        <v/>
      </c>
      <c r="AP1587" s="18">
        <f t="shared" si="50"/>
        <v>0</v>
      </c>
    </row>
    <row r="1588" spans="2:42" ht="33" x14ac:dyDescent="0.2">
      <c r="B1588" s="14">
        <f>COUNTIFS($E$3:E1588,تقرير!$E$4)</f>
        <v>15</v>
      </c>
      <c r="C1588" s="48"/>
      <c r="D1588" s="49"/>
      <c r="E1588" s="48"/>
      <c r="F1588" s="50"/>
      <c r="G1588" s="51"/>
      <c r="H1588" s="51"/>
      <c r="I1588" s="52"/>
      <c r="J1588" s="52"/>
      <c r="K1588" s="27" t="str">
        <f>_xlfn.IFNA(VLOOKUP(E1588,الاوردرات!$B$1:$C$600,2,0),"")</f>
        <v/>
      </c>
      <c r="L1588" s="63"/>
      <c r="N1588" s="22" t="str">
        <f t="shared" si="49"/>
        <v/>
      </c>
      <c r="O1588" s="23" t="str">
        <f>_xlfn.IFNA((VLOOKUP(F1588,help!$C$2:$F$12,4,0))*(N1588*24),"")</f>
        <v/>
      </c>
      <c r="AP1588" s="18">
        <f t="shared" si="50"/>
        <v>0</v>
      </c>
    </row>
    <row r="1589" spans="2:42" ht="33" x14ac:dyDescent="0.2">
      <c r="B1589" s="14">
        <f>COUNTIFS($E$3:E1589,تقرير!$E$4)</f>
        <v>15</v>
      </c>
      <c r="C1589" s="48"/>
      <c r="D1589" s="49"/>
      <c r="E1589" s="48"/>
      <c r="F1589" s="50"/>
      <c r="G1589" s="51"/>
      <c r="H1589" s="51"/>
      <c r="I1589" s="52"/>
      <c r="J1589" s="52"/>
      <c r="K1589" s="27" t="str">
        <f>_xlfn.IFNA(VLOOKUP(E1589,الاوردرات!$B$1:$C$600,2,0),"")</f>
        <v/>
      </c>
      <c r="L1589" s="63"/>
      <c r="N1589" s="22" t="str">
        <f t="shared" si="49"/>
        <v/>
      </c>
      <c r="O1589" s="23" t="str">
        <f>_xlfn.IFNA((VLOOKUP(F1589,help!$C$2:$F$12,4,0))*(N1589*24),"")</f>
        <v/>
      </c>
      <c r="AP1589" s="18">
        <f t="shared" si="50"/>
        <v>0</v>
      </c>
    </row>
    <row r="1590" spans="2:42" ht="33" x14ac:dyDescent="0.2">
      <c r="B1590" s="14">
        <f>COUNTIFS($E$3:E1590,تقرير!$E$4)</f>
        <v>15</v>
      </c>
      <c r="C1590" s="48"/>
      <c r="D1590" s="49"/>
      <c r="E1590" s="48"/>
      <c r="F1590" s="50"/>
      <c r="G1590" s="51"/>
      <c r="H1590" s="51"/>
      <c r="I1590" s="52"/>
      <c r="J1590" s="52"/>
      <c r="K1590" s="27" t="str">
        <f>_xlfn.IFNA(VLOOKUP(E1590,الاوردرات!$B$1:$C$600,2,0),"")</f>
        <v/>
      </c>
      <c r="L1590" s="63"/>
      <c r="N1590" s="22" t="str">
        <f t="shared" si="49"/>
        <v/>
      </c>
      <c r="O1590" s="23" t="str">
        <f>_xlfn.IFNA((VLOOKUP(F1590,help!$C$2:$F$12,4,0))*(N1590*24),"")</f>
        <v/>
      </c>
      <c r="AP1590" s="18">
        <f t="shared" si="50"/>
        <v>0</v>
      </c>
    </row>
    <row r="1591" spans="2:42" ht="33" x14ac:dyDescent="0.2">
      <c r="B1591" s="14">
        <f>COUNTIFS($E$3:E1591,تقرير!$E$4)</f>
        <v>15</v>
      </c>
      <c r="C1591" s="48"/>
      <c r="D1591" s="49"/>
      <c r="E1591" s="48"/>
      <c r="F1591" s="50"/>
      <c r="G1591" s="51"/>
      <c r="H1591" s="51"/>
      <c r="I1591" s="52"/>
      <c r="J1591" s="52"/>
      <c r="K1591" s="27" t="str">
        <f>_xlfn.IFNA(VLOOKUP(E1591,الاوردرات!$B$1:$C$600,2,0),"")</f>
        <v/>
      </c>
      <c r="L1591" s="63"/>
      <c r="N1591" s="22" t="str">
        <f t="shared" ref="N1591:N1654" si="51">IF(I1591&lt;&gt;"",J1591-I1591,"")</f>
        <v/>
      </c>
      <c r="O1591" s="23" t="str">
        <f>_xlfn.IFNA((VLOOKUP(F1591,help!$C$2:$F$12,4,0))*(N1591*24),"")</f>
        <v/>
      </c>
      <c r="AP1591" s="18">
        <f t="shared" si="50"/>
        <v>0</v>
      </c>
    </row>
    <row r="1592" spans="2:42" ht="33" x14ac:dyDescent="0.2">
      <c r="B1592" s="14">
        <f>COUNTIFS($E$3:E1592,تقرير!$E$4)</f>
        <v>15</v>
      </c>
      <c r="C1592" s="48"/>
      <c r="D1592" s="49"/>
      <c r="E1592" s="48"/>
      <c r="F1592" s="50"/>
      <c r="G1592" s="51"/>
      <c r="H1592" s="51"/>
      <c r="I1592" s="52"/>
      <c r="J1592" s="52"/>
      <c r="K1592" s="27" t="str">
        <f>_xlfn.IFNA(VLOOKUP(E1592,الاوردرات!$B$1:$C$600,2,0),"")</f>
        <v/>
      </c>
      <c r="L1592" s="63"/>
      <c r="N1592" s="22" t="str">
        <f t="shared" si="51"/>
        <v/>
      </c>
      <c r="O1592" s="23" t="str">
        <f>_xlfn.IFNA((VLOOKUP(F1592,help!$C$2:$F$12,4,0))*(N1592*24),"")</f>
        <v/>
      </c>
      <c r="AP1592" s="18">
        <f t="shared" si="50"/>
        <v>0</v>
      </c>
    </row>
    <row r="1593" spans="2:42" ht="33" x14ac:dyDescent="0.2">
      <c r="B1593" s="14">
        <f>COUNTIFS($E$3:E1593,تقرير!$E$4)</f>
        <v>15</v>
      </c>
      <c r="C1593" s="48"/>
      <c r="D1593" s="49"/>
      <c r="E1593" s="48"/>
      <c r="F1593" s="50"/>
      <c r="G1593" s="51"/>
      <c r="H1593" s="51"/>
      <c r="I1593" s="52"/>
      <c r="J1593" s="52"/>
      <c r="K1593" s="27" t="str">
        <f>_xlfn.IFNA(VLOOKUP(E1593,الاوردرات!$B$1:$C$600,2,0),"")</f>
        <v/>
      </c>
      <c r="L1593" s="63"/>
      <c r="N1593" s="22" t="str">
        <f t="shared" si="51"/>
        <v/>
      </c>
      <c r="O1593" s="23" t="str">
        <f>_xlfn.IFNA((VLOOKUP(F1593,help!$C$2:$F$12,4,0))*(N1593*24),"")</f>
        <v/>
      </c>
      <c r="AP1593" s="18">
        <f t="shared" si="50"/>
        <v>0</v>
      </c>
    </row>
    <row r="1594" spans="2:42" ht="33" x14ac:dyDescent="0.2">
      <c r="B1594" s="14">
        <f>COUNTIFS($E$3:E1594,تقرير!$E$4)</f>
        <v>15</v>
      </c>
      <c r="C1594" s="48"/>
      <c r="D1594" s="49"/>
      <c r="E1594" s="48"/>
      <c r="F1594" s="50"/>
      <c r="G1594" s="51"/>
      <c r="H1594" s="51"/>
      <c r="I1594" s="55"/>
      <c r="J1594" s="52"/>
      <c r="K1594" s="27" t="str">
        <f>_xlfn.IFNA(VLOOKUP(E1594,الاوردرات!$B$1:$C$600,2,0),"")</f>
        <v/>
      </c>
      <c r="L1594" s="63"/>
      <c r="N1594" s="22" t="str">
        <f t="shared" si="51"/>
        <v/>
      </c>
      <c r="O1594" s="23" t="str">
        <f>_xlfn.IFNA((VLOOKUP(F1594,help!$C$2:$F$12,4,0))*(N1594*24),"")</f>
        <v/>
      </c>
      <c r="AP1594" s="18">
        <f t="shared" si="50"/>
        <v>0</v>
      </c>
    </row>
    <row r="1595" spans="2:42" ht="33" x14ac:dyDescent="0.2">
      <c r="B1595" s="14">
        <f>COUNTIFS($E$3:E1595,تقرير!$E$4)</f>
        <v>15</v>
      </c>
      <c r="C1595" s="48"/>
      <c r="D1595" s="49"/>
      <c r="E1595" s="48"/>
      <c r="F1595" s="50"/>
      <c r="G1595" s="51"/>
      <c r="H1595" s="51"/>
      <c r="I1595" s="52"/>
      <c r="J1595" s="52"/>
      <c r="K1595" s="27" t="str">
        <f>_xlfn.IFNA(VLOOKUP(E1595,الاوردرات!$B$1:$C$600,2,0),"")</f>
        <v/>
      </c>
      <c r="L1595" s="63"/>
      <c r="N1595" s="22" t="str">
        <f t="shared" si="51"/>
        <v/>
      </c>
      <c r="O1595" s="23" t="str">
        <f>_xlfn.IFNA((VLOOKUP(F1595,help!$C$2:$F$12,4,0))*(N1595*24),"")</f>
        <v/>
      </c>
      <c r="AP1595" s="18">
        <f t="shared" si="50"/>
        <v>0</v>
      </c>
    </row>
    <row r="1596" spans="2:42" ht="33" x14ac:dyDescent="0.2">
      <c r="B1596" s="14">
        <f>COUNTIFS($E$3:E1596,تقرير!$E$4)</f>
        <v>15</v>
      </c>
      <c r="C1596" s="48"/>
      <c r="D1596" s="49"/>
      <c r="E1596" s="48"/>
      <c r="F1596" s="50"/>
      <c r="G1596" s="51"/>
      <c r="H1596" s="51"/>
      <c r="I1596" s="52"/>
      <c r="J1596" s="52"/>
      <c r="K1596" s="27" t="str">
        <f>_xlfn.IFNA(VLOOKUP(E1596,الاوردرات!$B$1:$C$600,2,0),"")</f>
        <v/>
      </c>
      <c r="L1596" s="63"/>
      <c r="N1596" s="22" t="str">
        <f t="shared" si="51"/>
        <v/>
      </c>
      <c r="O1596" s="23" t="str">
        <f>_xlfn.IFNA((VLOOKUP(F1596,help!$C$2:$F$12,4,0))*(N1596*24),"")</f>
        <v/>
      </c>
      <c r="AP1596" s="18">
        <f t="shared" si="50"/>
        <v>0</v>
      </c>
    </row>
    <row r="1597" spans="2:42" ht="33" x14ac:dyDescent="0.2">
      <c r="B1597" s="14">
        <f>COUNTIFS($E$3:E1597,تقرير!$E$4)</f>
        <v>15</v>
      </c>
      <c r="C1597" s="48"/>
      <c r="D1597" s="49"/>
      <c r="E1597" s="48"/>
      <c r="F1597" s="50"/>
      <c r="G1597" s="51"/>
      <c r="H1597" s="51"/>
      <c r="I1597" s="52"/>
      <c r="J1597" s="52"/>
      <c r="K1597" s="27" t="str">
        <f>_xlfn.IFNA(VLOOKUP(E1597,الاوردرات!$B$1:$C$600,2,0),"")</f>
        <v/>
      </c>
      <c r="L1597" s="63"/>
      <c r="N1597" s="22" t="str">
        <f t="shared" si="51"/>
        <v/>
      </c>
      <c r="O1597" s="23" t="str">
        <f>_xlfn.IFNA((VLOOKUP(F1597,help!$C$2:$F$12,4,0))*(N1597*24),"")</f>
        <v/>
      </c>
      <c r="AP1597" s="18">
        <f t="shared" si="50"/>
        <v>0</v>
      </c>
    </row>
    <row r="1598" spans="2:42" ht="33" x14ac:dyDescent="0.2">
      <c r="B1598" s="14">
        <f>COUNTIFS($E$3:E1598,تقرير!$E$4)</f>
        <v>15</v>
      </c>
      <c r="C1598" s="48"/>
      <c r="D1598" s="49"/>
      <c r="E1598" s="48"/>
      <c r="F1598" s="50"/>
      <c r="G1598" s="51"/>
      <c r="H1598" s="51"/>
      <c r="I1598" s="52"/>
      <c r="J1598" s="52"/>
      <c r="K1598" s="27" t="str">
        <f>_xlfn.IFNA(VLOOKUP(E1598,الاوردرات!$B$1:$C$600,2,0),"")</f>
        <v/>
      </c>
      <c r="L1598" s="63"/>
      <c r="N1598" s="22" t="str">
        <f t="shared" si="51"/>
        <v/>
      </c>
      <c r="O1598" s="23" t="str">
        <f>_xlfn.IFNA((VLOOKUP(F1598,help!$C$2:$F$12,4,0))*(N1598*24),"")</f>
        <v/>
      </c>
      <c r="AP1598" s="18">
        <f t="shared" si="50"/>
        <v>0</v>
      </c>
    </row>
    <row r="1599" spans="2:42" ht="33" x14ac:dyDescent="0.2">
      <c r="B1599" s="14">
        <f>COUNTIFS($E$3:E1599,تقرير!$E$4)</f>
        <v>15</v>
      </c>
      <c r="C1599" s="48"/>
      <c r="D1599" s="49"/>
      <c r="E1599" s="48"/>
      <c r="F1599" s="50"/>
      <c r="G1599" s="51"/>
      <c r="H1599" s="51"/>
      <c r="I1599" s="52"/>
      <c r="J1599" s="52"/>
      <c r="K1599" s="27" t="str">
        <f>_xlfn.IFNA(VLOOKUP(E1599,الاوردرات!$B$1:$C$600,2,0),"")</f>
        <v/>
      </c>
      <c r="L1599" s="63"/>
      <c r="N1599" s="22" t="str">
        <f t="shared" si="51"/>
        <v/>
      </c>
      <c r="O1599" s="23" t="str">
        <f>_xlfn.IFNA((VLOOKUP(F1599,help!$C$2:$F$12,4,0))*(N1599*24),"")</f>
        <v/>
      </c>
      <c r="AP1599" s="18">
        <f t="shared" si="50"/>
        <v>0</v>
      </c>
    </row>
    <row r="1600" spans="2:42" ht="33" x14ac:dyDescent="0.2">
      <c r="B1600" s="14">
        <f>COUNTIFS($E$3:E1600,تقرير!$E$4)</f>
        <v>15</v>
      </c>
      <c r="C1600" s="48"/>
      <c r="D1600" s="49"/>
      <c r="E1600" s="48"/>
      <c r="F1600" s="50"/>
      <c r="G1600" s="51"/>
      <c r="H1600" s="51"/>
      <c r="I1600" s="52"/>
      <c r="J1600" s="52"/>
      <c r="K1600" s="27" t="str">
        <f>_xlfn.IFNA(VLOOKUP(E1600,الاوردرات!$B$1:$C$600,2,0),"")</f>
        <v/>
      </c>
      <c r="L1600" s="63"/>
      <c r="N1600" s="22" t="str">
        <f t="shared" si="51"/>
        <v/>
      </c>
      <c r="O1600" s="23" t="str">
        <f>_xlfn.IFNA((VLOOKUP(F1600,help!$C$2:$F$12,4,0))*(N1600*24),"")</f>
        <v/>
      </c>
      <c r="AP1600" s="18">
        <f t="shared" si="50"/>
        <v>0</v>
      </c>
    </row>
    <row r="1601" spans="2:42" ht="33" x14ac:dyDescent="0.2">
      <c r="B1601" s="14">
        <f>COUNTIFS($E$3:E1601,تقرير!$E$4)</f>
        <v>15</v>
      </c>
      <c r="C1601" s="48"/>
      <c r="D1601" s="49"/>
      <c r="E1601" s="48"/>
      <c r="F1601" s="50"/>
      <c r="G1601" s="51"/>
      <c r="H1601" s="51"/>
      <c r="I1601" s="52"/>
      <c r="J1601" s="52"/>
      <c r="K1601" s="27" t="str">
        <f>_xlfn.IFNA(VLOOKUP(E1601,الاوردرات!$B$1:$C$600,2,0),"")</f>
        <v/>
      </c>
      <c r="L1601" s="63"/>
      <c r="N1601" s="22" t="str">
        <f t="shared" si="51"/>
        <v/>
      </c>
      <c r="O1601" s="23" t="str">
        <f>_xlfn.IFNA((VLOOKUP(F1601,help!$C$2:$F$12,4,0))*(N1601*24),"")</f>
        <v/>
      </c>
      <c r="AP1601" s="18">
        <f t="shared" si="50"/>
        <v>0</v>
      </c>
    </row>
    <row r="1602" spans="2:42" ht="33" x14ac:dyDescent="0.2">
      <c r="B1602" s="14">
        <f>COUNTIFS($E$3:E1602,تقرير!$E$4)</f>
        <v>15</v>
      </c>
      <c r="C1602" s="48"/>
      <c r="D1602" s="49"/>
      <c r="E1602" s="48"/>
      <c r="F1602" s="50"/>
      <c r="G1602" s="51"/>
      <c r="H1602" s="51"/>
      <c r="I1602" s="52"/>
      <c r="J1602" s="52"/>
      <c r="K1602" s="27" t="str">
        <f>_xlfn.IFNA(VLOOKUP(E1602,الاوردرات!$B$1:$C$600,2,0),"")</f>
        <v/>
      </c>
      <c r="L1602" s="63"/>
      <c r="N1602" s="22" t="str">
        <f t="shared" si="51"/>
        <v/>
      </c>
      <c r="O1602" s="23" t="str">
        <f>_xlfn.IFNA((VLOOKUP(F1602,help!$C$2:$F$12,4,0))*(N1602*24),"")</f>
        <v/>
      </c>
      <c r="AP1602" s="18">
        <f t="shared" si="50"/>
        <v>0</v>
      </c>
    </row>
    <row r="1603" spans="2:42" ht="33" x14ac:dyDescent="0.2">
      <c r="B1603" s="14">
        <f>COUNTIFS($E$3:E1603,تقرير!$E$4)</f>
        <v>15</v>
      </c>
      <c r="C1603" s="48"/>
      <c r="D1603" s="49"/>
      <c r="E1603" s="48"/>
      <c r="F1603" s="50"/>
      <c r="G1603" s="51"/>
      <c r="H1603" s="51"/>
      <c r="I1603" s="52"/>
      <c r="J1603" s="52"/>
      <c r="K1603" s="27" t="str">
        <f>_xlfn.IFNA(VLOOKUP(E1603,الاوردرات!$B$1:$C$600,2,0),"")</f>
        <v/>
      </c>
      <c r="L1603" s="63"/>
      <c r="N1603" s="22" t="str">
        <f t="shared" si="51"/>
        <v/>
      </c>
      <c r="O1603" s="23" t="str">
        <f>_xlfn.IFNA((VLOOKUP(F1603,help!$C$2:$F$12,4,0))*(N1603*24),"")</f>
        <v/>
      </c>
      <c r="AP1603" s="18">
        <f t="shared" si="50"/>
        <v>0</v>
      </c>
    </row>
    <row r="1604" spans="2:42" ht="33" x14ac:dyDescent="0.2">
      <c r="B1604" s="14">
        <f>COUNTIFS($E$3:E1604,تقرير!$E$4)</f>
        <v>15</v>
      </c>
      <c r="C1604" s="48"/>
      <c r="D1604" s="49"/>
      <c r="E1604" s="48"/>
      <c r="F1604" s="50"/>
      <c r="G1604" s="51"/>
      <c r="H1604" s="51"/>
      <c r="I1604" s="52"/>
      <c r="J1604" s="52"/>
      <c r="K1604" s="27" t="str">
        <f>_xlfn.IFNA(VLOOKUP(E1604,الاوردرات!$B$1:$C$600,2,0),"")</f>
        <v/>
      </c>
      <c r="L1604" s="63"/>
      <c r="N1604" s="22" t="str">
        <f t="shared" si="51"/>
        <v/>
      </c>
      <c r="O1604" s="23" t="str">
        <f>_xlfn.IFNA((VLOOKUP(F1604,help!$C$2:$F$12,4,0))*(N1604*24),"")</f>
        <v/>
      </c>
      <c r="AP1604" s="18">
        <f t="shared" ref="AP1604:AP1667" si="52">D1604</f>
        <v>0</v>
      </c>
    </row>
    <row r="1605" spans="2:42" ht="33" x14ac:dyDescent="0.2">
      <c r="B1605" s="14">
        <f>COUNTIFS($E$3:E1605,تقرير!$E$4)</f>
        <v>15</v>
      </c>
      <c r="C1605" s="48"/>
      <c r="D1605" s="49"/>
      <c r="E1605" s="48"/>
      <c r="F1605" s="50"/>
      <c r="G1605" s="51"/>
      <c r="H1605" s="51"/>
      <c r="I1605" s="52"/>
      <c r="J1605" s="55"/>
      <c r="K1605" s="27" t="str">
        <f>_xlfn.IFNA(VLOOKUP(E1605,الاوردرات!$B$1:$C$600,2,0),"")</f>
        <v/>
      </c>
      <c r="L1605" s="63"/>
      <c r="N1605" s="22" t="str">
        <f t="shared" si="51"/>
        <v/>
      </c>
      <c r="O1605" s="23" t="str">
        <f>_xlfn.IFNA((VLOOKUP(F1605,help!$C$2:$F$12,4,0))*(N1605*24),"")</f>
        <v/>
      </c>
      <c r="AP1605" s="18">
        <f t="shared" si="52"/>
        <v>0</v>
      </c>
    </row>
    <row r="1606" spans="2:42" ht="33" x14ac:dyDescent="0.2">
      <c r="B1606" s="14">
        <f>COUNTIFS($E$3:E1606,تقرير!$E$4)</f>
        <v>15</v>
      </c>
      <c r="C1606" s="48"/>
      <c r="D1606" s="49"/>
      <c r="E1606" s="48"/>
      <c r="F1606" s="50"/>
      <c r="G1606" s="51"/>
      <c r="H1606" s="51"/>
      <c r="I1606" s="55"/>
      <c r="J1606" s="52"/>
      <c r="K1606" s="27" t="str">
        <f>_xlfn.IFNA(VLOOKUP(E1606,الاوردرات!$B$1:$C$600,2,0),"")</f>
        <v/>
      </c>
      <c r="L1606" s="63"/>
      <c r="N1606" s="22" t="str">
        <f t="shared" si="51"/>
        <v/>
      </c>
      <c r="O1606" s="23" t="str">
        <f>_xlfn.IFNA((VLOOKUP(F1606,help!$C$2:$F$12,4,0))*(N1606*24),"")</f>
        <v/>
      </c>
      <c r="AP1606" s="18">
        <f t="shared" si="52"/>
        <v>0</v>
      </c>
    </row>
    <row r="1607" spans="2:42" ht="33" x14ac:dyDescent="0.2">
      <c r="B1607" s="14">
        <f>COUNTIFS($E$3:E1607,تقرير!$E$4)</f>
        <v>15</v>
      </c>
      <c r="C1607" s="48"/>
      <c r="D1607" s="49"/>
      <c r="E1607" s="48"/>
      <c r="F1607" s="50"/>
      <c r="G1607" s="51"/>
      <c r="H1607" s="51"/>
      <c r="I1607" s="52"/>
      <c r="J1607" s="52"/>
      <c r="K1607" s="27" t="str">
        <f>_xlfn.IFNA(VLOOKUP(E1607,الاوردرات!$B$1:$C$600,2,0),"")</f>
        <v/>
      </c>
      <c r="L1607" s="63"/>
      <c r="N1607" s="22" t="str">
        <f t="shared" si="51"/>
        <v/>
      </c>
      <c r="O1607" s="23" t="str">
        <f>_xlfn.IFNA((VLOOKUP(F1607,help!$C$2:$F$12,4,0))*(N1607*24),"")</f>
        <v/>
      </c>
      <c r="AP1607" s="18">
        <f t="shared" si="52"/>
        <v>0</v>
      </c>
    </row>
    <row r="1608" spans="2:42" ht="33" x14ac:dyDescent="0.2">
      <c r="B1608" s="14">
        <f>COUNTIFS($E$3:E1608,تقرير!$E$4)</f>
        <v>15</v>
      </c>
      <c r="C1608" s="48"/>
      <c r="D1608" s="49"/>
      <c r="E1608" s="48"/>
      <c r="F1608" s="50"/>
      <c r="G1608" s="51"/>
      <c r="H1608" s="51"/>
      <c r="I1608" s="52"/>
      <c r="J1608" s="52"/>
      <c r="K1608" s="27" t="str">
        <f>_xlfn.IFNA(VLOOKUP(E1608,الاوردرات!$B$1:$C$600,2,0),"")</f>
        <v/>
      </c>
      <c r="L1608" s="63"/>
      <c r="N1608" s="22" t="str">
        <f t="shared" si="51"/>
        <v/>
      </c>
      <c r="O1608" s="23" t="str">
        <f>_xlfn.IFNA((VLOOKUP(F1608,help!$C$2:$F$12,4,0))*(N1608*24),"")</f>
        <v/>
      </c>
      <c r="AP1608" s="18">
        <f t="shared" si="52"/>
        <v>0</v>
      </c>
    </row>
    <row r="1609" spans="2:42" ht="33" x14ac:dyDescent="0.2">
      <c r="B1609" s="14">
        <f>COUNTIFS($E$3:E1609,تقرير!$E$4)</f>
        <v>15</v>
      </c>
      <c r="C1609" s="48"/>
      <c r="D1609" s="49"/>
      <c r="E1609" s="48"/>
      <c r="F1609" s="50"/>
      <c r="G1609" s="51"/>
      <c r="H1609" s="51"/>
      <c r="I1609" s="52"/>
      <c r="J1609" s="55"/>
      <c r="K1609" s="27" t="str">
        <f>_xlfn.IFNA(VLOOKUP(E1609,الاوردرات!$B$1:$C$600,2,0),"")</f>
        <v/>
      </c>
      <c r="L1609" s="63"/>
      <c r="N1609" s="22" t="str">
        <f t="shared" si="51"/>
        <v/>
      </c>
      <c r="O1609" s="23" t="str">
        <f>_xlfn.IFNA((VLOOKUP(F1609,help!$C$2:$F$12,4,0))*(N1609*24),"")</f>
        <v/>
      </c>
      <c r="AP1609" s="18">
        <f t="shared" si="52"/>
        <v>0</v>
      </c>
    </row>
    <row r="1610" spans="2:42" ht="33" x14ac:dyDescent="0.2">
      <c r="B1610" s="14">
        <f>COUNTIFS($E$3:E1610,تقرير!$E$4)</f>
        <v>15</v>
      </c>
      <c r="C1610" s="48"/>
      <c r="D1610" s="49"/>
      <c r="E1610" s="48"/>
      <c r="F1610" s="50"/>
      <c r="G1610" s="51"/>
      <c r="H1610" s="51"/>
      <c r="I1610" s="55"/>
      <c r="J1610" s="55"/>
      <c r="K1610" s="27" t="str">
        <f>_xlfn.IFNA(VLOOKUP(E1610,الاوردرات!$B$1:$C$600,2,0),"")</f>
        <v/>
      </c>
      <c r="L1610" s="63"/>
      <c r="N1610" s="22" t="str">
        <f t="shared" si="51"/>
        <v/>
      </c>
      <c r="O1610" s="23" t="str">
        <f>_xlfn.IFNA((VLOOKUP(F1610,help!$C$2:$F$12,4,0))*(N1610*24),"")</f>
        <v/>
      </c>
      <c r="AP1610" s="18">
        <f t="shared" si="52"/>
        <v>0</v>
      </c>
    </row>
    <row r="1611" spans="2:42" ht="33" x14ac:dyDescent="0.2">
      <c r="B1611" s="14">
        <f>COUNTIFS($E$3:E1611,تقرير!$E$4)</f>
        <v>15</v>
      </c>
      <c r="C1611" s="48"/>
      <c r="D1611" s="49"/>
      <c r="E1611" s="48"/>
      <c r="F1611" s="50"/>
      <c r="G1611" s="51"/>
      <c r="H1611" s="51"/>
      <c r="I1611" s="55"/>
      <c r="J1611" s="55"/>
      <c r="K1611" s="27" t="str">
        <f>_xlfn.IFNA(VLOOKUP(E1611,الاوردرات!$B$1:$C$600,2,0),"")</f>
        <v/>
      </c>
      <c r="L1611" s="63"/>
      <c r="N1611" s="22" t="str">
        <f t="shared" si="51"/>
        <v/>
      </c>
      <c r="O1611" s="23" t="str">
        <f>_xlfn.IFNA((VLOOKUP(F1611,help!$C$2:$F$12,4,0))*(N1611*24),"")</f>
        <v/>
      </c>
      <c r="AP1611" s="18">
        <f t="shared" si="52"/>
        <v>0</v>
      </c>
    </row>
    <row r="1612" spans="2:42" ht="33" x14ac:dyDescent="0.2">
      <c r="B1612" s="14">
        <f>COUNTIFS($E$3:E1612,تقرير!$E$4)</f>
        <v>15</v>
      </c>
      <c r="C1612" s="48"/>
      <c r="D1612" s="49"/>
      <c r="E1612" s="48"/>
      <c r="F1612" s="50"/>
      <c r="G1612" s="51"/>
      <c r="H1612" s="51"/>
      <c r="I1612" s="52"/>
      <c r="J1612" s="52"/>
      <c r="K1612" s="27" t="str">
        <f>_xlfn.IFNA(VLOOKUP(E1612,الاوردرات!$B$1:$C$600,2,0),"")</f>
        <v/>
      </c>
      <c r="L1612" s="63"/>
      <c r="N1612" s="22" t="str">
        <f t="shared" si="51"/>
        <v/>
      </c>
      <c r="O1612" s="23" t="str">
        <f>_xlfn.IFNA((VLOOKUP(F1612,help!$C$2:$F$12,4,0))*(N1612*24),"")</f>
        <v/>
      </c>
      <c r="AP1612" s="18">
        <f t="shared" si="52"/>
        <v>0</v>
      </c>
    </row>
    <row r="1613" spans="2:42" ht="33" x14ac:dyDescent="0.2">
      <c r="B1613" s="14">
        <f>COUNTIFS($E$3:E1613,تقرير!$E$4)</f>
        <v>15</v>
      </c>
      <c r="C1613" s="48"/>
      <c r="D1613" s="49"/>
      <c r="E1613" s="48"/>
      <c r="F1613" s="50"/>
      <c r="G1613" s="51"/>
      <c r="H1613" s="51"/>
      <c r="I1613" s="52"/>
      <c r="J1613" s="52"/>
      <c r="K1613" s="27" t="str">
        <f>_xlfn.IFNA(VLOOKUP(E1613,الاوردرات!$B$1:$C$600,2,0),"")</f>
        <v/>
      </c>
      <c r="L1613" s="63"/>
      <c r="N1613" s="22" t="str">
        <f t="shared" si="51"/>
        <v/>
      </c>
      <c r="O1613" s="23" t="str">
        <f>_xlfn.IFNA((VLOOKUP(F1613,help!$C$2:$F$12,4,0))*(N1613*24),"")</f>
        <v/>
      </c>
      <c r="AP1613" s="18">
        <f t="shared" si="52"/>
        <v>0</v>
      </c>
    </row>
    <row r="1614" spans="2:42" ht="33" x14ac:dyDescent="0.2">
      <c r="B1614" s="14">
        <f>COUNTIFS($E$3:E1614,تقرير!$E$4)</f>
        <v>15</v>
      </c>
      <c r="C1614" s="48"/>
      <c r="D1614" s="49"/>
      <c r="E1614" s="48"/>
      <c r="F1614" s="50"/>
      <c r="G1614" s="51"/>
      <c r="H1614" s="51"/>
      <c r="I1614" s="52"/>
      <c r="J1614" s="52"/>
      <c r="K1614" s="27" t="str">
        <f>_xlfn.IFNA(VLOOKUP(E1614,الاوردرات!$B$1:$C$600,2,0),"")</f>
        <v/>
      </c>
      <c r="L1614" s="63"/>
      <c r="N1614" s="22" t="str">
        <f t="shared" si="51"/>
        <v/>
      </c>
      <c r="O1614" s="23" t="str">
        <f>_xlfn.IFNA((VLOOKUP(F1614,help!$C$2:$F$12,4,0))*(N1614*24),"")</f>
        <v/>
      </c>
      <c r="AP1614" s="18">
        <f t="shared" si="52"/>
        <v>0</v>
      </c>
    </row>
    <row r="1615" spans="2:42" ht="33" x14ac:dyDescent="0.2">
      <c r="B1615" s="14">
        <f>COUNTIFS($E$3:E1615,تقرير!$E$4)</f>
        <v>15</v>
      </c>
      <c r="C1615" s="48"/>
      <c r="D1615" s="49"/>
      <c r="E1615" s="48"/>
      <c r="F1615" s="50"/>
      <c r="G1615" s="51"/>
      <c r="H1615" s="51"/>
      <c r="I1615" s="52"/>
      <c r="J1615" s="52"/>
      <c r="K1615" s="27" t="str">
        <f>_xlfn.IFNA(VLOOKUP(E1615,الاوردرات!$B$1:$C$600,2,0),"")</f>
        <v/>
      </c>
      <c r="L1615" s="63"/>
      <c r="N1615" s="22" t="str">
        <f t="shared" si="51"/>
        <v/>
      </c>
      <c r="O1615" s="23" t="str">
        <f>_xlfn.IFNA((VLOOKUP(F1615,help!$C$2:$F$12,4,0))*(N1615*24),"")</f>
        <v/>
      </c>
      <c r="AP1615" s="18">
        <f t="shared" si="52"/>
        <v>0</v>
      </c>
    </row>
    <row r="1616" spans="2:42" ht="33" x14ac:dyDescent="0.2">
      <c r="B1616" s="14">
        <f>COUNTIFS($E$3:E1616,تقرير!$E$4)</f>
        <v>15</v>
      </c>
      <c r="C1616" s="48"/>
      <c r="D1616" s="49"/>
      <c r="E1616" s="48"/>
      <c r="F1616" s="50"/>
      <c r="G1616" s="51"/>
      <c r="H1616" s="51"/>
      <c r="I1616" s="52"/>
      <c r="J1616" s="52"/>
      <c r="K1616" s="27" t="str">
        <f>_xlfn.IFNA(VLOOKUP(E1616,الاوردرات!$B$1:$C$600,2,0),"")</f>
        <v/>
      </c>
      <c r="L1616" s="63"/>
      <c r="N1616" s="22" t="str">
        <f t="shared" si="51"/>
        <v/>
      </c>
      <c r="O1616" s="23" t="str">
        <f>_xlfn.IFNA((VLOOKUP(F1616,help!$C$2:$F$12,4,0))*(N1616*24),"")</f>
        <v/>
      </c>
      <c r="AP1616" s="18">
        <f t="shared" si="52"/>
        <v>0</v>
      </c>
    </row>
    <row r="1617" spans="2:42" ht="33" x14ac:dyDescent="0.2">
      <c r="B1617" s="14">
        <f>COUNTIFS($E$3:E1617,تقرير!$E$4)</f>
        <v>15</v>
      </c>
      <c r="C1617" s="48"/>
      <c r="D1617" s="49"/>
      <c r="E1617" s="48"/>
      <c r="F1617" s="50"/>
      <c r="G1617" s="51"/>
      <c r="H1617" s="51"/>
      <c r="I1617" s="52"/>
      <c r="J1617" s="52"/>
      <c r="K1617" s="27" t="str">
        <f>_xlfn.IFNA(VLOOKUP(E1617,الاوردرات!$B$1:$C$600,2,0),"")</f>
        <v/>
      </c>
      <c r="L1617" s="63"/>
      <c r="N1617" s="22" t="str">
        <f t="shared" si="51"/>
        <v/>
      </c>
      <c r="O1617" s="23" t="str">
        <f>_xlfn.IFNA((VLOOKUP(F1617,help!$C$2:$F$12,4,0))*(N1617*24),"")</f>
        <v/>
      </c>
      <c r="AP1617" s="18">
        <f t="shared" si="52"/>
        <v>0</v>
      </c>
    </row>
    <row r="1618" spans="2:42" ht="33" x14ac:dyDescent="0.2">
      <c r="B1618" s="14">
        <f>COUNTIFS($E$3:E1618,تقرير!$E$4)</f>
        <v>15</v>
      </c>
      <c r="C1618" s="48"/>
      <c r="D1618" s="49"/>
      <c r="E1618" s="48"/>
      <c r="F1618" s="50"/>
      <c r="G1618" s="51"/>
      <c r="H1618" s="51"/>
      <c r="I1618" s="52"/>
      <c r="J1618" s="52"/>
      <c r="K1618" s="27" t="str">
        <f>_xlfn.IFNA(VLOOKUP(E1618,الاوردرات!$B$1:$C$600,2,0),"")</f>
        <v/>
      </c>
      <c r="L1618" s="63"/>
      <c r="N1618" s="22" t="str">
        <f t="shared" si="51"/>
        <v/>
      </c>
      <c r="O1618" s="23" t="str">
        <f>_xlfn.IFNA((VLOOKUP(F1618,help!$C$2:$F$12,4,0))*(N1618*24),"")</f>
        <v/>
      </c>
      <c r="AP1618" s="18">
        <f t="shared" si="52"/>
        <v>0</v>
      </c>
    </row>
    <row r="1619" spans="2:42" ht="33" x14ac:dyDescent="0.2">
      <c r="B1619" s="14">
        <f>COUNTIFS($E$3:E1619,تقرير!$E$4)</f>
        <v>15</v>
      </c>
      <c r="C1619" s="48"/>
      <c r="D1619" s="49"/>
      <c r="E1619" s="48"/>
      <c r="F1619" s="50"/>
      <c r="G1619" s="51"/>
      <c r="H1619" s="51"/>
      <c r="I1619" s="52"/>
      <c r="J1619" s="52"/>
      <c r="K1619" s="27" t="str">
        <f>_xlfn.IFNA(VLOOKUP(E1619,الاوردرات!$B$1:$C$600,2,0),"")</f>
        <v/>
      </c>
      <c r="L1619" s="63"/>
      <c r="N1619" s="22" t="str">
        <f t="shared" si="51"/>
        <v/>
      </c>
      <c r="O1619" s="23" t="str">
        <f>_xlfn.IFNA((VLOOKUP(F1619,help!$C$2:$F$12,4,0))*(N1619*24),"")</f>
        <v/>
      </c>
      <c r="AP1619" s="18">
        <f t="shared" si="52"/>
        <v>0</v>
      </c>
    </row>
    <row r="1620" spans="2:42" ht="33" x14ac:dyDescent="0.2">
      <c r="B1620" s="14">
        <f>COUNTIFS($E$3:E1620,تقرير!$E$4)</f>
        <v>15</v>
      </c>
      <c r="C1620" s="48"/>
      <c r="D1620" s="49"/>
      <c r="E1620" s="48"/>
      <c r="F1620" s="50"/>
      <c r="G1620" s="51"/>
      <c r="H1620" s="51"/>
      <c r="I1620" s="52"/>
      <c r="J1620" s="52"/>
      <c r="K1620" s="27" t="str">
        <f>_xlfn.IFNA(VLOOKUP(E1620,الاوردرات!$B$1:$C$600,2,0),"")</f>
        <v/>
      </c>
      <c r="L1620" s="63"/>
      <c r="N1620" s="22" t="str">
        <f t="shared" si="51"/>
        <v/>
      </c>
      <c r="O1620" s="23" t="str">
        <f>_xlfn.IFNA((VLOOKUP(F1620,help!$C$2:$F$12,4,0))*(N1620*24),"")</f>
        <v/>
      </c>
      <c r="AP1620" s="18">
        <f t="shared" si="52"/>
        <v>0</v>
      </c>
    </row>
    <row r="1621" spans="2:42" ht="33" x14ac:dyDescent="0.2">
      <c r="B1621" s="14">
        <f>COUNTIFS($E$3:E1621,تقرير!$E$4)</f>
        <v>15</v>
      </c>
      <c r="C1621" s="48"/>
      <c r="D1621" s="49"/>
      <c r="E1621" s="48"/>
      <c r="F1621" s="50"/>
      <c r="G1621" s="51"/>
      <c r="H1621" s="51"/>
      <c r="I1621" s="52"/>
      <c r="J1621" s="52"/>
      <c r="K1621" s="27" t="str">
        <f>_xlfn.IFNA(VLOOKUP(E1621,الاوردرات!$B$1:$C$600,2,0),"")</f>
        <v/>
      </c>
      <c r="L1621" s="63"/>
      <c r="N1621" s="22" t="str">
        <f t="shared" si="51"/>
        <v/>
      </c>
      <c r="O1621" s="23" t="str">
        <f>_xlfn.IFNA((VLOOKUP(F1621,help!$C$2:$F$12,4,0))*(N1621*24),"")</f>
        <v/>
      </c>
      <c r="AP1621" s="18">
        <f t="shared" si="52"/>
        <v>0</v>
      </c>
    </row>
    <row r="1622" spans="2:42" ht="33" x14ac:dyDescent="0.2">
      <c r="B1622" s="14">
        <f>COUNTIFS($E$3:E1622,تقرير!$E$4)</f>
        <v>15</v>
      </c>
      <c r="C1622" s="48"/>
      <c r="D1622" s="49"/>
      <c r="E1622" s="48"/>
      <c r="F1622" s="50"/>
      <c r="G1622" s="51"/>
      <c r="H1622" s="51"/>
      <c r="I1622" s="52"/>
      <c r="J1622" s="52"/>
      <c r="K1622" s="27" t="str">
        <f>_xlfn.IFNA(VLOOKUP(E1622,الاوردرات!$B$1:$C$600,2,0),"")</f>
        <v/>
      </c>
      <c r="L1622" s="63"/>
      <c r="N1622" s="22" t="str">
        <f t="shared" si="51"/>
        <v/>
      </c>
      <c r="O1622" s="23" t="str">
        <f>_xlfn.IFNA((VLOOKUP(F1622,help!$C$2:$F$12,4,0))*(N1622*24),"")</f>
        <v/>
      </c>
      <c r="AP1622" s="18">
        <f t="shared" si="52"/>
        <v>0</v>
      </c>
    </row>
    <row r="1623" spans="2:42" ht="33" x14ac:dyDescent="0.2">
      <c r="B1623" s="14">
        <f>COUNTIFS($E$3:E1623,تقرير!$E$4)</f>
        <v>15</v>
      </c>
      <c r="C1623" s="48"/>
      <c r="D1623" s="49"/>
      <c r="E1623" s="48"/>
      <c r="F1623" s="50"/>
      <c r="G1623" s="51"/>
      <c r="H1623" s="51"/>
      <c r="I1623" s="52"/>
      <c r="J1623" s="52"/>
      <c r="K1623" s="27" t="str">
        <f>_xlfn.IFNA(VLOOKUP(E1623,الاوردرات!$B$1:$C$600,2,0),"")</f>
        <v/>
      </c>
      <c r="L1623" s="63"/>
      <c r="N1623" s="22" t="str">
        <f t="shared" si="51"/>
        <v/>
      </c>
      <c r="O1623" s="23" t="str">
        <f>_xlfn.IFNA((VLOOKUP(F1623,help!$C$2:$F$12,4,0))*(N1623*24),"")</f>
        <v/>
      </c>
      <c r="AP1623" s="18">
        <f t="shared" si="52"/>
        <v>0</v>
      </c>
    </row>
    <row r="1624" spans="2:42" ht="33" x14ac:dyDescent="0.2">
      <c r="B1624" s="14">
        <f>COUNTIFS($E$3:E1624,تقرير!$E$4)</f>
        <v>15</v>
      </c>
      <c r="C1624" s="48"/>
      <c r="D1624" s="49"/>
      <c r="E1624" s="48"/>
      <c r="F1624" s="50"/>
      <c r="G1624" s="51"/>
      <c r="H1624" s="51"/>
      <c r="I1624" s="52"/>
      <c r="J1624" s="52"/>
      <c r="K1624" s="27" t="str">
        <f>_xlfn.IFNA(VLOOKUP(E1624,الاوردرات!$B$1:$C$600,2,0),"")</f>
        <v/>
      </c>
      <c r="L1624" s="63"/>
      <c r="N1624" s="22" t="str">
        <f t="shared" si="51"/>
        <v/>
      </c>
      <c r="O1624" s="23" t="str">
        <f>_xlfn.IFNA((VLOOKUP(F1624,help!$C$2:$F$12,4,0))*(N1624*24),"")</f>
        <v/>
      </c>
      <c r="AP1624" s="18">
        <f t="shared" si="52"/>
        <v>0</v>
      </c>
    </row>
    <row r="1625" spans="2:42" ht="33" x14ac:dyDescent="0.2">
      <c r="B1625" s="14">
        <f>COUNTIFS($E$3:E1625,تقرير!$E$4)</f>
        <v>15</v>
      </c>
      <c r="C1625" s="48"/>
      <c r="D1625" s="49"/>
      <c r="E1625" s="48"/>
      <c r="F1625" s="50"/>
      <c r="G1625" s="51"/>
      <c r="H1625" s="51"/>
      <c r="I1625" s="52"/>
      <c r="J1625" s="52"/>
      <c r="K1625" s="27" t="str">
        <f>_xlfn.IFNA(VLOOKUP(E1625,الاوردرات!$B$1:$C$600,2,0),"")</f>
        <v/>
      </c>
      <c r="L1625" s="63"/>
      <c r="N1625" s="22" t="str">
        <f t="shared" si="51"/>
        <v/>
      </c>
      <c r="O1625" s="23" t="str">
        <f>_xlfn.IFNA((VLOOKUP(F1625,help!$C$2:$F$12,4,0))*(N1625*24),"")</f>
        <v/>
      </c>
      <c r="AP1625" s="18">
        <f t="shared" si="52"/>
        <v>0</v>
      </c>
    </row>
    <row r="1626" spans="2:42" ht="33" x14ac:dyDescent="0.2">
      <c r="B1626" s="14">
        <f>COUNTIFS($E$3:E1626,تقرير!$E$4)</f>
        <v>15</v>
      </c>
      <c r="C1626" s="48"/>
      <c r="D1626" s="49"/>
      <c r="E1626" s="48"/>
      <c r="F1626" s="50"/>
      <c r="G1626" s="51"/>
      <c r="H1626" s="51"/>
      <c r="I1626" s="52"/>
      <c r="J1626" s="52"/>
      <c r="K1626" s="27" t="str">
        <f>_xlfn.IFNA(VLOOKUP(E1626,الاوردرات!$B$1:$C$600,2,0),"")</f>
        <v/>
      </c>
      <c r="L1626" s="63"/>
      <c r="N1626" s="22" t="str">
        <f t="shared" si="51"/>
        <v/>
      </c>
      <c r="O1626" s="23" t="str">
        <f>_xlfn.IFNA((VLOOKUP(F1626,help!$C$2:$F$12,4,0))*(N1626*24),"")</f>
        <v/>
      </c>
      <c r="AP1626" s="18">
        <f t="shared" si="52"/>
        <v>0</v>
      </c>
    </row>
    <row r="1627" spans="2:42" ht="33" x14ac:dyDescent="0.2">
      <c r="B1627" s="14">
        <f>COUNTIFS($E$3:E1627,تقرير!$E$4)</f>
        <v>15</v>
      </c>
      <c r="C1627" s="48"/>
      <c r="D1627" s="49"/>
      <c r="E1627" s="48"/>
      <c r="F1627" s="50"/>
      <c r="G1627" s="51"/>
      <c r="H1627" s="51"/>
      <c r="I1627" s="52"/>
      <c r="J1627" s="52"/>
      <c r="K1627" s="27" t="str">
        <f>_xlfn.IFNA(VLOOKUP(E1627,الاوردرات!$B$1:$C$600,2,0),"")</f>
        <v/>
      </c>
      <c r="L1627" s="63"/>
      <c r="N1627" s="22" t="str">
        <f t="shared" si="51"/>
        <v/>
      </c>
      <c r="O1627" s="23" t="str">
        <f>_xlfn.IFNA((VLOOKUP(F1627,help!$C$2:$F$12,4,0))*(N1627*24),"")</f>
        <v/>
      </c>
      <c r="AP1627" s="18">
        <f t="shared" si="52"/>
        <v>0</v>
      </c>
    </row>
    <row r="1628" spans="2:42" ht="33" x14ac:dyDescent="0.2">
      <c r="B1628" s="14">
        <f>COUNTIFS($E$3:E1628,تقرير!$E$4)</f>
        <v>15</v>
      </c>
      <c r="C1628" s="48"/>
      <c r="D1628" s="49"/>
      <c r="E1628" s="48"/>
      <c r="F1628" s="50"/>
      <c r="G1628" s="51"/>
      <c r="H1628" s="51"/>
      <c r="I1628" s="52"/>
      <c r="J1628" s="52"/>
      <c r="K1628" s="27" t="str">
        <f>_xlfn.IFNA(VLOOKUP(E1628,الاوردرات!$B$1:$C$600,2,0),"")</f>
        <v/>
      </c>
      <c r="L1628" s="63"/>
      <c r="N1628" s="22" t="str">
        <f t="shared" si="51"/>
        <v/>
      </c>
      <c r="O1628" s="23" t="str">
        <f>_xlfn.IFNA((VLOOKUP(F1628,help!$C$2:$F$12,4,0))*(N1628*24),"")</f>
        <v/>
      </c>
      <c r="AP1628" s="18">
        <f t="shared" si="52"/>
        <v>0</v>
      </c>
    </row>
    <row r="1629" spans="2:42" ht="33" x14ac:dyDescent="0.2">
      <c r="B1629" s="14">
        <f>COUNTIFS($E$3:E1629,تقرير!$E$4)</f>
        <v>15</v>
      </c>
      <c r="C1629" s="48"/>
      <c r="D1629" s="49"/>
      <c r="E1629" s="48"/>
      <c r="F1629" s="50"/>
      <c r="G1629" s="51"/>
      <c r="H1629" s="51"/>
      <c r="I1629" s="52"/>
      <c r="J1629" s="52"/>
      <c r="K1629" s="27" t="str">
        <f>_xlfn.IFNA(VLOOKUP(E1629,الاوردرات!$B$1:$C$600,2,0),"")</f>
        <v/>
      </c>
      <c r="L1629" s="63"/>
      <c r="N1629" s="22" t="str">
        <f t="shared" si="51"/>
        <v/>
      </c>
      <c r="O1629" s="23" t="str">
        <f>_xlfn.IFNA((VLOOKUP(F1629,help!$C$2:$F$12,4,0))*(N1629*24),"")</f>
        <v/>
      </c>
      <c r="AP1629" s="18">
        <f t="shared" si="52"/>
        <v>0</v>
      </c>
    </row>
    <row r="1630" spans="2:42" ht="33" x14ac:dyDescent="0.2">
      <c r="B1630" s="14">
        <f>COUNTIFS($E$3:E1630,تقرير!$E$4)</f>
        <v>15</v>
      </c>
      <c r="C1630" s="48"/>
      <c r="D1630" s="49"/>
      <c r="E1630" s="48"/>
      <c r="F1630" s="50"/>
      <c r="G1630" s="51"/>
      <c r="H1630" s="51"/>
      <c r="I1630" s="52"/>
      <c r="J1630" s="52"/>
      <c r="K1630" s="27" t="str">
        <f>_xlfn.IFNA(VLOOKUP(E1630,الاوردرات!$B$1:$C$600,2,0),"")</f>
        <v/>
      </c>
      <c r="L1630" s="63"/>
      <c r="N1630" s="22" t="str">
        <f t="shared" si="51"/>
        <v/>
      </c>
      <c r="O1630" s="23" t="str">
        <f>_xlfn.IFNA((VLOOKUP(F1630,help!$C$2:$F$12,4,0))*(N1630*24),"")</f>
        <v/>
      </c>
      <c r="AP1630" s="18">
        <f t="shared" si="52"/>
        <v>0</v>
      </c>
    </row>
    <row r="1631" spans="2:42" ht="33" x14ac:dyDescent="0.2">
      <c r="B1631" s="14">
        <f>COUNTIFS($E$3:E1631,تقرير!$E$4)</f>
        <v>15</v>
      </c>
      <c r="C1631" s="48"/>
      <c r="D1631" s="49"/>
      <c r="E1631" s="48"/>
      <c r="F1631" s="50"/>
      <c r="G1631" s="51"/>
      <c r="H1631" s="51"/>
      <c r="I1631" s="52"/>
      <c r="J1631" s="52"/>
      <c r="K1631" s="27" t="str">
        <f>_xlfn.IFNA(VLOOKUP(E1631,الاوردرات!$B$1:$C$600,2,0),"")</f>
        <v/>
      </c>
      <c r="L1631" s="63"/>
      <c r="N1631" s="22" t="str">
        <f t="shared" si="51"/>
        <v/>
      </c>
      <c r="O1631" s="23" t="str">
        <f>_xlfn.IFNA((VLOOKUP(F1631,help!$C$2:$F$12,4,0))*(N1631*24),"")</f>
        <v/>
      </c>
      <c r="AP1631" s="18">
        <f t="shared" si="52"/>
        <v>0</v>
      </c>
    </row>
    <row r="1632" spans="2:42" ht="33" x14ac:dyDescent="0.2">
      <c r="B1632" s="14">
        <f>COUNTIFS($E$3:E1632,تقرير!$E$4)</f>
        <v>15</v>
      </c>
      <c r="C1632" s="48"/>
      <c r="D1632" s="49"/>
      <c r="E1632" s="48"/>
      <c r="F1632" s="50"/>
      <c r="G1632" s="51"/>
      <c r="H1632" s="51"/>
      <c r="I1632" s="52"/>
      <c r="J1632" s="52"/>
      <c r="K1632" s="27" t="str">
        <f>_xlfn.IFNA(VLOOKUP(E1632,الاوردرات!$B$1:$C$600,2,0),"")</f>
        <v/>
      </c>
      <c r="L1632" s="63"/>
      <c r="N1632" s="22" t="str">
        <f t="shared" si="51"/>
        <v/>
      </c>
      <c r="O1632" s="23" t="str">
        <f>_xlfn.IFNA((VLOOKUP(F1632,help!$C$2:$F$12,4,0))*(N1632*24),"")</f>
        <v/>
      </c>
      <c r="AP1632" s="18">
        <f t="shared" si="52"/>
        <v>0</v>
      </c>
    </row>
    <row r="1633" spans="2:42" ht="33" x14ac:dyDescent="0.2">
      <c r="B1633" s="14">
        <f>COUNTIFS($E$3:E1633,تقرير!$E$4)</f>
        <v>15</v>
      </c>
      <c r="C1633" s="48"/>
      <c r="D1633" s="49"/>
      <c r="E1633" s="48"/>
      <c r="F1633" s="50"/>
      <c r="G1633" s="51"/>
      <c r="H1633" s="51"/>
      <c r="I1633" s="52"/>
      <c r="J1633" s="52"/>
      <c r="K1633" s="27" t="str">
        <f>_xlfn.IFNA(VLOOKUP(E1633,الاوردرات!$B$1:$C$600,2,0),"")</f>
        <v/>
      </c>
      <c r="L1633" s="63"/>
      <c r="N1633" s="22" t="str">
        <f t="shared" si="51"/>
        <v/>
      </c>
      <c r="O1633" s="23" t="str">
        <f>_xlfn.IFNA((VLOOKUP(F1633,help!$C$2:$F$12,4,0))*(N1633*24),"")</f>
        <v/>
      </c>
      <c r="AP1633" s="18">
        <f t="shared" si="52"/>
        <v>0</v>
      </c>
    </row>
    <row r="1634" spans="2:42" ht="33" x14ac:dyDescent="0.2">
      <c r="B1634" s="14">
        <f>COUNTIFS($E$3:E1634,تقرير!$E$4)</f>
        <v>15</v>
      </c>
      <c r="C1634" s="48"/>
      <c r="D1634" s="49"/>
      <c r="E1634" s="48"/>
      <c r="F1634" s="50"/>
      <c r="G1634" s="51"/>
      <c r="H1634" s="51"/>
      <c r="I1634" s="52"/>
      <c r="J1634" s="52"/>
      <c r="K1634" s="27" t="str">
        <f>_xlfn.IFNA(VLOOKUP(E1634,الاوردرات!$B$1:$C$600,2,0),"")</f>
        <v/>
      </c>
      <c r="L1634" s="63"/>
      <c r="N1634" s="22" t="str">
        <f t="shared" si="51"/>
        <v/>
      </c>
      <c r="O1634" s="23" t="str">
        <f>_xlfn.IFNA((VLOOKUP(F1634,help!$C$2:$F$12,4,0))*(N1634*24),"")</f>
        <v/>
      </c>
      <c r="AP1634" s="18">
        <f t="shared" si="52"/>
        <v>0</v>
      </c>
    </row>
    <row r="1635" spans="2:42" ht="33" x14ac:dyDescent="0.2">
      <c r="B1635" s="14">
        <f>COUNTIFS($E$3:E1635,تقرير!$E$4)</f>
        <v>15</v>
      </c>
      <c r="C1635" s="48"/>
      <c r="D1635" s="49"/>
      <c r="E1635" s="48"/>
      <c r="F1635" s="50"/>
      <c r="G1635" s="51"/>
      <c r="H1635" s="51"/>
      <c r="I1635" s="52"/>
      <c r="J1635" s="52"/>
      <c r="K1635" s="27" t="str">
        <f>_xlfn.IFNA(VLOOKUP(E1635,الاوردرات!$B$1:$C$600,2,0),"")</f>
        <v/>
      </c>
      <c r="L1635" s="63"/>
      <c r="N1635" s="22" t="str">
        <f t="shared" si="51"/>
        <v/>
      </c>
      <c r="O1635" s="23" t="str">
        <f>_xlfn.IFNA((VLOOKUP(F1635,help!$C$2:$F$12,4,0))*(N1635*24),"")</f>
        <v/>
      </c>
      <c r="AP1635" s="18">
        <f t="shared" si="52"/>
        <v>0</v>
      </c>
    </row>
    <row r="1636" spans="2:42" ht="33" x14ac:dyDescent="0.2">
      <c r="B1636" s="14">
        <f>COUNTIFS($E$3:E1636,تقرير!$E$4)</f>
        <v>15</v>
      </c>
      <c r="C1636" s="48"/>
      <c r="D1636" s="49"/>
      <c r="E1636" s="48"/>
      <c r="F1636" s="50"/>
      <c r="G1636" s="51"/>
      <c r="H1636" s="51"/>
      <c r="I1636" s="52"/>
      <c r="J1636" s="52"/>
      <c r="K1636" s="27" t="str">
        <f>_xlfn.IFNA(VLOOKUP(E1636,الاوردرات!$B$1:$C$600,2,0),"")</f>
        <v/>
      </c>
      <c r="L1636" s="63"/>
      <c r="N1636" s="22" t="str">
        <f t="shared" si="51"/>
        <v/>
      </c>
      <c r="O1636" s="23" t="str">
        <f>_xlfn.IFNA((VLOOKUP(F1636,help!$C$2:$F$12,4,0))*(N1636*24),"")</f>
        <v/>
      </c>
      <c r="AP1636" s="18">
        <f t="shared" si="52"/>
        <v>0</v>
      </c>
    </row>
    <row r="1637" spans="2:42" ht="33" x14ac:dyDescent="0.2">
      <c r="B1637" s="14">
        <f>COUNTIFS($E$3:E1637,تقرير!$E$4)</f>
        <v>15</v>
      </c>
      <c r="C1637" s="48"/>
      <c r="D1637" s="49"/>
      <c r="E1637" s="48"/>
      <c r="F1637" s="50"/>
      <c r="G1637" s="51"/>
      <c r="H1637" s="51"/>
      <c r="I1637" s="52"/>
      <c r="J1637" s="52"/>
      <c r="K1637" s="27" t="str">
        <f>_xlfn.IFNA(VLOOKUP(E1637,الاوردرات!$B$1:$C$600,2,0),"")</f>
        <v/>
      </c>
      <c r="L1637" s="63"/>
      <c r="N1637" s="22" t="str">
        <f t="shared" si="51"/>
        <v/>
      </c>
      <c r="O1637" s="23" t="str">
        <f>_xlfn.IFNA((VLOOKUP(F1637,help!$C$2:$F$12,4,0))*(N1637*24),"")</f>
        <v/>
      </c>
      <c r="AP1637" s="18">
        <f t="shared" si="52"/>
        <v>0</v>
      </c>
    </row>
    <row r="1638" spans="2:42" ht="33" x14ac:dyDescent="0.2">
      <c r="B1638" s="14">
        <f>COUNTIFS($E$3:E1638,تقرير!$E$4)</f>
        <v>15</v>
      </c>
      <c r="C1638" s="48"/>
      <c r="D1638" s="49"/>
      <c r="E1638" s="48"/>
      <c r="F1638" s="50"/>
      <c r="G1638" s="51"/>
      <c r="H1638" s="51"/>
      <c r="I1638" s="52"/>
      <c r="J1638" s="52"/>
      <c r="K1638" s="27" t="str">
        <f>_xlfn.IFNA(VLOOKUP(E1638,الاوردرات!$B$1:$C$600,2,0),"")</f>
        <v/>
      </c>
      <c r="L1638" s="63"/>
      <c r="N1638" s="22" t="str">
        <f t="shared" si="51"/>
        <v/>
      </c>
      <c r="O1638" s="23" t="str">
        <f>_xlfn.IFNA((VLOOKUP(F1638,help!$C$2:$F$12,4,0))*(N1638*24),"")</f>
        <v/>
      </c>
      <c r="AP1638" s="18">
        <f t="shared" si="52"/>
        <v>0</v>
      </c>
    </row>
    <row r="1639" spans="2:42" ht="33" x14ac:dyDescent="0.2">
      <c r="B1639" s="14">
        <f>COUNTIFS($E$3:E1639,تقرير!$E$4)</f>
        <v>15</v>
      </c>
      <c r="C1639" s="48"/>
      <c r="D1639" s="49"/>
      <c r="E1639" s="48"/>
      <c r="F1639" s="50"/>
      <c r="G1639" s="51"/>
      <c r="H1639" s="51"/>
      <c r="I1639" s="52"/>
      <c r="J1639" s="52"/>
      <c r="K1639" s="27" t="str">
        <f>_xlfn.IFNA(VLOOKUP(E1639,الاوردرات!$B$1:$C$600,2,0),"")</f>
        <v/>
      </c>
      <c r="L1639" s="63"/>
      <c r="N1639" s="22" t="str">
        <f t="shared" si="51"/>
        <v/>
      </c>
      <c r="O1639" s="23" t="str">
        <f>_xlfn.IFNA((VLOOKUP(F1639,help!$C$2:$F$12,4,0))*(N1639*24),"")</f>
        <v/>
      </c>
      <c r="AP1639" s="18">
        <f t="shared" si="52"/>
        <v>0</v>
      </c>
    </row>
    <row r="1640" spans="2:42" ht="33" x14ac:dyDescent="0.2">
      <c r="B1640" s="14">
        <f>COUNTIFS($E$3:E1640,تقرير!$E$4)</f>
        <v>15</v>
      </c>
      <c r="C1640" s="48"/>
      <c r="D1640" s="49"/>
      <c r="E1640" s="48"/>
      <c r="F1640" s="50"/>
      <c r="G1640" s="51"/>
      <c r="H1640" s="51"/>
      <c r="I1640" s="52"/>
      <c r="J1640" s="52"/>
      <c r="K1640" s="27" t="str">
        <f>_xlfn.IFNA(VLOOKUP(E1640,الاوردرات!$B$1:$C$600,2,0),"")</f>
        <v/>
      </c>
      <c r="L1640" s="63"/>
      <c r="N1640" s="22" t="str">
        <f t="shared" si="51"/>
        <v/>
      </c>
      <c r="O1640" s="23" t="str">
        <f>_xlfn.IFNA((VLOOKUP(F1640,help!$C$2:$F$12,4,0))*(N1640*24),"")</f>
        <v/>
      </c>
      <c r="AP1640" s="18">
        <f t="shared" si="52"/>
        <v>0</v>
      </c>
    </row>
    <row r="1641" spans="2:42" ht="33" x14ac:dyDescent="0.2">
      <c r="B1641" s="14">
        <f>COUNTIFS($E$3:E1641,تقرير!$E$4)</f>
        <v>15</v>
      </c>
      <c r="C1641" s="48"/>
      <c r="D1641" s="49"/>
      <c r="E1641" s="48"/>
      <c r="F1641" s="50"/>
      <c r="G1641" s="51"/>
      <c r="H1641" s="51"/>
      <c r="I1641" s="52"/>
      <c r="J1641" s="52"/>
      <c r="K1641" s="27" t="str">
        <f>_xlfn.IFNA(VLOOKUP(E1641,الاوردرات!$B$1:$C$600,2,0),"")</f>
        <v/>
      </c>
      <c r="L1641" s="63"/>
      <c r="N1641" s="22" t="str">
        <f t="shared" si="51"/>
        <v/>
      </c>
      <c r="O1641" s="23" t="str">
        <f>_xlfn.IFNA((VLOOKUP(F1641,help!$C$2:$F$12,4,0))*(N1641*24),"")</f>
        <v/>
      </c>
      <c r="AP1641" s="18">
        <f t="shared" si="52"/>
        <v>0</v>
      </c>
    </row>
    <row r="1642" spans="2:42" ht="33" x14ac:dyDescent="0.2">
      <c r="B1642" s="14">
        <f>COUNTIFS($E$3:E1642,تقرير!$E$4)</f>
        <v>15</v>
      </c>
      <c r="C1642" s="48"/>
      <c r="D1642" s="49"/>
      <c r="E1642" s="48"/>
      <c r="F1642" s="50"/>
      <c r="G1642" s="51"/>
      <c r="H1642" s="51"/>
      <c r="I1642" s="52"/>
      <c r="J1642" s="52"/>
      <c r="K1642" s="27" t="str">
        <f>_xlfn.IFNA(VLOOKUP(E1642,الاوردرات!$B$1:$C$600,2,0),"")</f>
        <v/>
      </c>
      <c r="L1642" s="63"/>
      <c r="N1642" s="22" t="str">
        <f t="shared" si="51"/>
        <v/>
      </c>
      <c r="O1642" s="23" t="str">
        <f>_xlfn.IFNA((VLOOKUP(F1642,help!$C$2:$F$12,4,0))*(N1642*24),"")</f>
        <v/>
      </c>
      <c r="AP1642" s="18">
        <f t="shared" si="52"/>
        <v>0</v>
      </c>
    </row>
    <row r="1643" spans="2:42" ht="33" x14ac:dyDescent="0.2">
      <c r="B1643" s="14">
        <f>COUNTIFS($E$3:E1643,تقرير!$E$4)</f>
        <v>15</v>
      </c>
      <c r="C1643" s="48"/>
      <c r="D1643" s="49"/>
      <c r="E1643" s="48"/>
      <c r="F1643" s="50"/>
      <c r="G1643" s="51"/>
      <c r="H1643" s="51"/>
      <c r="I1643" s="52"/>
      <c r="J1643" s="52"/>
      <c r="K1643" s="27" t="str">
        <f>_xlfn.IFNA(VLOOKUP(E1643,الاوردرات!$B$1:$C$600,2,0),"")</f>
        <v/>
      </c>
      <c r="L1643" s="63"/>
      <c r="N1643" s="22" t="str">
        <f t="shared" si="51"/>
        <v/>
      </c>
      <c r="O1643" s="23" t="str">
        <f>_xlfn.IFNA((VLOOKUP(F1643,help!$C$2:$F$12,4,0))*(N1643*24),"")</f>
        <v/>
      </c>
      <c r="AP1643" s="18">
        <f t="shared" si="52"/>
        <v>0</v>
      </c>
    </row>
    <row r="1644" spans="2:42" ht="33" x14ac:dyDescent="0.2">
      <c r="B1644" s="14">
        <f>COUNTIFS($E$3:E1644,تقرير!$E$4)</f>
        <v>15</v>
      </c>
      <c r="C1644" s="48"/>
      <c r="D1644" s="49"/>
      <c r="E1644" s="48"/>
      <c r="F1644" s="50"/>
      <c r="G1644" s="51"/>
      <c r="H1644" s="51"/>
      <c r="I1644" s="52"/>
      <c r="J1644" s="52"/>
      <c r="K1644" s="27" t="str">
        <f>_xlfn.IFNA(VLOOKUP(E1644,الاوردرات!$B$1:$C$600,2,0),"")</f>
        <v/>
      </c>
      <c r="L1644" s="63"/>
      <c r="N1644" s="22" t="str">
        <f t="shared" si="51"/>
        <v/>
      </c>
      <c r="O1644" s="23" t="str">
        <f>_xlfn.IFNA((VLOOKUP(F1644,help!$C$2:$F$12,4,0))*(N1644*24),"")</f>
        <v/>
      </c>
      <c r="AP1644" s="18">
        <f t="shared" si="52"/>
        <v>0</v>
      </c>
    </row>
    <row r="1645" spans="2:42" ht="33" x14ac:dyDescent="0.2">
      <c r="B1645" s="14">
        <f>COUNTIFS($E$3:E1645,تقرير!$E$4)</f>
        <v>15</v>
      </c>
      <c r="C1645" s="48"/>
      <c r="D1645" s="49"/>
      <c r="E1645" s="48"/>
      <c r="F1645" s="50"/>
      <c r="G1645" s="51"/>
      <c r="H1645" s="51"/>
      <c r="I1645" s="52"/>
      <c r="J1645" s="52"/>
      <c r="K1645" s="27" t="str">
        <f>_xlfn.IFNA(VLOOKUP(E1645,الاوردرات!$B$1:$C$600,2,0),"")</f>
        <v/>
      </c>
      <c r="L1645" s="63"/>
      <c r="N1645" s="22" t="str">
        <f t="shared" si="51"/>
        <v/>
      </c>
      <c r="O1645" s="23" t="str">
        <f>_xlfn.IFNA((VLOOKUP(F1645,help!$C$2:$F$12,4,0))*(N1645*24),"")</f>
        <v/>
      </c>
      <c r="AP1645" s="18">
        <f t="shared" si="52"/>
        <v>0</v>
      </c>
    </row>
    <row r="1646" spans="2:42" ht="33" x14ac:dyDescent="0.2">
      <c r="B1646" s="14">
        <f>COUNTIFS($E$3:E1646,تقرير!$E$4)</f>
        <v>15</v>
      </c>
      <c r="C1646" s="48"/>
      <c r="D1646" s="49"/>
      <c r="E1646" s="48"/>
      <c r="F1646" s="50"/>
      <c r="G1646" s="51"/>
      <c r="H1646" s="51"/>
      <c r="I1646" s="52"/>
      <c r="J1646" s="52"/>
      <c r="K1646" s="27" t="str">
        <f>_xlfn.IFNA(VLOOKUP(E1646,الاوردرات!$B$1:$C$600,2,0),"")</f>
        <v/>
      </c>
      <c r="L1646" s="63"/>
      <c r="N1646" s="22" t="str">
        <f t="shared" si="51"/>
        <v/>
      </c>
      <c r="O1646" s="23" t="str">
        <f>_xlfn.IFNA((VLOOKUP(F1646,help!$C$2:$F$12,4,0))*(N1646*24),"")</f>
        <v/>
      </c>
      <c r="AP1646" s="18">
        <f t="shared" si="52"/>
        <v>0</v>
      </c>
    </row>
    <row r="1647" spans="2:42" ht="33" x14ac:dyDescent="0.2">
      <c r="B1647" s="14">
        <f>COUNTIFS($E$3:E1647,تقرير!$E$4)</f>
        <v>15</v>
      </c>
      <c r="C1647" s="48"/>
      <c r="D1647" s="49"/>
      <c r="E1647" s="48"/>
      <c r="F1647" s="50"/>
      <c r="G1647" s="51"/>
      <c r="H1647" s="51"/>
      <c r="I1647" s="52"/>
      <c r="J1647" s="52"/>
      <c r="K1647" s="27" t="str">
        <f>_xlfn.IFNA(VLOOKUP(E1647,الاوردرات!$B$1:$C$600,2,0),"")</f>
        <v/>
      </c>
      <c r="L1647" s="63"/>
      <c r="N1647" s="22" t="str">
        <f t="shared" si="51"/>
        <v/>
      </c>
      <c r="O1647" s="23" t="str">
        <f>_xlfn.IFNA((VLOOKUP(F1647,help!$C$2:$F$12,4,0))*(N1647*24),"")</f>
        <v/>
      </c>
      <c r="AP1647" s="18">
        <f t="shared" si="52"/>
        <v>0</v>
      </c>
    </row>
    <row r="1648" spans="2:42" ht="33" x14ac:dyDescent="0.2">
      <c r="B1648" s="14">
        <f>COUNTIFS($E$3:E1648,تقرير!$E$4)</f>
        <v>15</v>
      </c>
      <c r="C1648" s="48"/>
      <c r="D1648" s="49"/>
      <c r="E1648" s="48"/>
      <c r="F1648" s="50"/>
      <c r="G1648" s="51"/>
      <c r="H1648" s="51"/>
      <c r="I1648" s="52"/>
      <c r="J1648" s="52"/>
      <c r="K1648" s="27" t="str">
        <f>_xlfn.IFNA(VLOOKUP(E1648,الاوردرات!$B$1:$C$600,2,0),"")</f>
        <v/>
      </c>
      <c r="L1648" s="63"/>
      <c r="N1648" s="22" t="str">
        <f t="shared" si="51"/>
        <v/>
      </c>
      <c r="O1648" s="23" t="str">
        <f>_xlfn.IFNA((VLOOKUP(F1648,help!$C$2:$F$12,4,0))*(N1648*24),"")</f>
        <v/>
      </c>
      <c r="AP1648" s="18">
        <f t="shared" si="52"/>
        <v>0</v>
      </c>
    </row>
    <row r="1649" spans="2:42" ht="33" x14ac:dyDescent="0.2">
      <c r="B1649" s="14">
        <f>COUNTIFS($E$3:E1649,تقرير!$E$4)</f>
        <v>15</v>
      </c>
      <c r="C1649" s="48"/>
      <c r="D1649" s="49"/>
      <c r="E1649" s="48"/>
      <c r="F1649" s="50"/>
      <c r="G1649" s="51"/>
      <c r="H1649" s="51"/>
      <c r="I1649" s="52"/>
      <c r="J1649" s="52"/>
      <c r="K1649" s="27" t="str">
        <f>_xlfn.IFNA(VLOOKUP(E1649,الاوردرات!$B$1:$C$600,2,0),"")</f>
        <v/>
      </c>
      <c r="L1649" s="63"/>
      <c r="N1649" s="22" t="str">
        <f t="shared" si="51"/>
        <v/>
      </c>
      <c r="O1649" s="23" t="str">
        <f>_xlfn.IFNA((VLOOKUP(F1649,help!$C$2:$F$12,4,0))*(N1649*24),"")</f>
        <v/>
      </c>
      <c r="AP1649" s="18">
        <f t="shared" si="52"/>
        <v>0</v>
      </c>
    </row>
    <row r="1650" spans="2:42" ht="33" x14ac:dyDescent="0.2">
      <c r="B1650" s="14">
        <f>COUNTIFS($E$3:E1650,تقرير!$E$4)</f>
        <v>15</v>
      </c>
      <c r="C1650" s="48"/>
      <c r="D1650" s="49"/>
      <c r="E1650" s="48"/>
      <c r="F1650" s="50"/>
      <c r="G1650" s="51"/>
      <c r="H1650" s="51"/>
      <c r="I1650" s="52"/>
      <c r="J1650" s="52"/>
      <c r="K1650" s="27" t="str">
        <f>_xlfn.IFNA(VLOOKUP(E1650,الاوردرات!$B$1:$C$600,2,0),"")</f>
        <v/>
      </c>
      <c r="L1650" s="63"/>
      <c r="N1650" s="22" t="str">
        <f t="shared" si="51"/>
        <v/>
      </c>
      <c r="O1650" s="23" t="str">
        <f>_xlfn.IFNA((VLOOKUP(F1650,help!$C$2:$F$12,4,0))*(N1650*24),"")</f>
        <v/>
      </c>
      <c r="AP1650" s="18">
        <f t="shared" si="52"/>
        <v>0</v>
      </c>
    </row>
    <row r="1651" spans="2:42" ht="33" x14ac:dyDescent="0.2">
      <c r="B1651" s="14">
        <f>COUNTIFS($E$3:E1651,تقرير!$E$4)</f>
        <v>15</v>
      </c>
      <c r="C1651" s="48"/>
      <c r="D1651" s="49"/>
      <c r="E1651" s="48"/>
      <c r="F1651" s="50"/>
      <c r="G1651" s="51"/>
      <c r="H1651" s="51"/>
      <c r="I1651" s="52"/>
      <c r="J1651" s="52"/>
      <c r="K1651" s="27" t="str">
        <f>_xlfn.IFNA(VLOOKUP(E1651,الاوردرات!$B$1:$C$600,2,0),"")</f>
        <v/>
      </c>
      <c r="L1651" s="63"/>
      <c r="N1651" s="22" t="str">
        <f t="shared" si="51"/>
        <v/>
      </c>
      <c r="O1651" s="23" t="str">
        <f>_xlfn.IFNA((VLOOKUP(F1651,help!$C$2:$F$12,4,0))*(N1651*24),"")</f>
        <v/>
      </c>
      <c r="AP1651" s="18">
        <f t="shared" si="52"/>
        <v>0</v>
      </c>
    </row>
    <row r="1652" spans="2:42" ht="33" x14ac:dyDescent="0.2">
      <c r="B1652" s="14">
        <f>COUNTIFS($E$3:E1652,تقرير!$E$4)</f>
        <v>15</v>
      </c>
      <c r="C1652" s="48"/>
      <c r="D1652" s="49"/>
      <c r="E1652" s="48"/>
      <c r="F1652" s="50"/>
      <c r="G1652" s="51"/>
      <c r="H1652" s="51"/>
      <c r="I1652" s="52"/>
      <c r="J1652" s="52"/>
      <c r="K1652" s="27" t="str">
        <f>_xlfn.IFNA(VLOOKUP(E1652,الاوردرات!$B$1:$C$600,2,0),"")</f>
        <v/>
      </c>
      <c r="L1652" s="63"/>
      <c r="N1652" s="22" t="str">
        <f t="shared" si="51"/>
        <v/>
      </c>
      <c r="O1652" s="23" t="str">
        <f>_xlfn.IFNA((VLOOKUP(F1652,help!$C$2:$F$12,4,0))*(N1652*24),"")</f>
        <v/>
      </c>
      <c r="AP1652" s="18">
        <f t="shared" si="52"/>
        <v>0</v>
      </c>
    </row>
    <row r="1653" spans="2:42" ht="33" x14ac:dyDescent="0.2">
      <c r="B1653" s="14">
        <f>COUNTIFS($E$3:E1653,تقرير!$E$4)</f>
        <v>15</v>
      </c>
      <c r="C1653" s="48"/>
      <c r="D1653" s="49"/>
      <c r="E1653" s="48"/>
      <c r="F1653" s="50"/>
      <c r="G1653" s="51"/>
      <c r="H1653" s="51"/>
      <c r="I1653" s="52"/>
      <c r="J1653" s="52"/>
      <c r="K1653" s="27" t="str">
        <f>_xlfn.IFNA(VLOOKUP(E1653,الاوردرات!$B$1:$C$600,2,0),"")</f>
        <v/>
      </c>
      <c r="L1653" s="63"/>
      <c r="N1653" s="22" t="str">
        <f t="shared" si="51"/>
        <v/>
      </c>
      <c r="O1653" s="23" t="str">
        <f>_xlfn.IFNA((VLOOKUP(F1653,help!$C$2:$F$12,4,0))*(N1653*24),"")</f>
        <v/>
      </c>
      <c r="AP1653" s="18">
        <f t="shared" si="52"/>
        <v>0</v>
      </c>
    </row>
    <row r="1654" spans="2:42" ht="33" x14ac:dyDescent="0.2">
      <c r="B1654" s="14">
        <f>COUNTIFS($E$3:E1654,تقرير!$E$4)</f>
        <v>15</v>
      </c>
      <c r="C1654" s="48"/>
      <c r="D1654" s="49"/>
      <c r="E1654" s="48"/>
      <c r="F1654" s="50"/>
      <c r="G1654" s="51"/>
      <c r="H1654" s="51"/>
      <c r="I1654" s="52"/>
      <c r="J1654" s="52"/>
      <c r="K1654" s="27" t="str">
        <f>_xlfn.IFNA(VLOOKUP(E1654,الاوردرات!$B$1:$C$600,2,0),"")</f>
        <v/>
      </c>
      <c r="L1654" s="63"/>
      <c r="N1654" s="22" t="str">
        <f t="shared" si="51"/>
        <v/>
      </c>
      <c r="O1654" s="23" t="str">
        <f>_xlfn.IFNA((VLOOKUP(F1654,help!$C$2:$F$12,4,0))*(N1654*24),"")</f>
        <v/>
      </c>
      <c r="AP1654" s="18">
        <f t="shared" si="52"/>
        <v>0</v>
      </c>
    </row>
    <row r="1655" spans="2:42" ht="33" x14ac:dyDescent="0.2">
      <c r="B1655" s="14">
        <f>COUNTIFS($E$3:E1655,تقرير!$E$4)</f>
        <v>15</v>
      </c>
      <c r="C1655" s="48"/>
      <c r="D1655" s="49"/>
      <c r="E1655" s="48"/>
      <c r="F1655" s="50"/>
      <c r="G1655" s="51"/>
      <c r="H1655" s="51"/>
      <c r="I1655" s="52"/>
      <c r="J1655" s="52"/>
      <c r="K1655" s="27" t="str">
        <f>_xlfn.IFNA(VLOOKUP(E1655,الاوردرات!$B$1:$C$600,2,0),"")</f>
        <v/>
      </c>
      <c r="L1655" s="63"/>
      <c r="N1655" s="22" t="str">
        <f t="shared" ref="N1655:N1718" si="53">IF(I1655&lt;&gt;"",J1655-I1655,"")</f>
        <v/>
      </c>
      <c r="O1655" s="23" t="str">
        <f>_xlfn.IFNA((VLOOKUP(F1655,help!$C$2:$F$12,4,0))*(N1655*24),"")</f>
        <v/>
      </c>
      <c r="AP1655" s="18">
        <f t="shared" si="52"/>
        <v>0</v>
      </c>
    </row>
    <row r="1656" spans="2:42" ht="33" x14ac:dyDescent="0.2">
      <c r="B1656" s="14">
        <f>COUNTIFS($E$3:E1656,تقرير!$E$4)</f>
        <v>15</v>
      </c>
      <c r="C1656" s="48"/>
      <c r="D1656" s="49"/>
      <c r="E1656" s="48"/>
      <c r="F1656" s="50"/>
      <c r="G1656" s="51"/>
      <c r="H1656" s="51"/>
      <c r="I1656" s="52"/>
      <c r="J1656" s="52"/>
      <c r="K1656" s="27" t="str">
        <f>_xlfn.IFNA(VLOOKUP(E1656,الاوردرات!$B$1:$C$600,2,0),"")</f>
        <v/>
      </c>
      <c r="L1656" s="63"/>
      <c r="N1656" s="22" t="str">
        <f t="shared" si="53"/>
        <v/>
      </c>
      <c r="O1656" s="23" t="str">
        <f>_xlfn.IFNA((VLOOKUP(F1656,help!$C$2:$F$12,4,0))*(N1656*24),"")</f>
        <v/>
      </c>
      <c r="AP1656" s="18">
        <f t="shared" si="52"/>
        <v>0</v>
      </c>
    </row>
    <row r="1657" spans="2:42" ht="33" x14ac:dyDescent="0.2">
      <c r="B1657" s="14">
        <f>COUNTIFS($E$3:E1657,تقرير!$E$4)</f>
        <v>15</v>
      </c>
      <c r="C1657" s="48"/>
      <c r="D1657" s="49"/>
      <c r="E1657" s="48"/>
      <c r="F1657" s="50"/>
      <c r="G1657" s="51"/>
      <c r="H1657" s="51"/>
      <c r="I1657" s="52"/>
      <c r="J1657" s="52"/>
      <c r="K1657" s="27" t="str">
        <f>_xlfn.IFNA(VLOOKUP(E1657,الاوردرات!$B$1:$C$600,2,0),"")</f>
        <v/>
      </c>
      <c r="L1657" s="63"/>
      <c r="N1657" s="22" t="str">
        <f t="shared" si="53"/>
        <v/>
      </c>
      <c r="O1657" s="23" t="str">
        <f>_xlfn.IFNA((VLOOKUP(F1657,help!$C$2:$F$12,4,0))*(N1657*24),"")</f>
        <v/>
      </c>
      <c r="AP1657" s="18">
        <f t="shared" si="52"/>
        <v>0</v>
      </c>
    </row>
    <row r="1658" spans="2:42" ht="33" x14ac:dyDescent="0.2">
      <c r="B1658" s="14">
        <f>COUNTIFS($E$3:E1658,تقرير!$E$4)</f>
        <v>15</v>
      </c>
      <c r="C1658" s="48"/>
      <c r="D1658" s="49"/>
      <c r="E1658" s="48"/>
      <c r="F1658" s="50"/>
      <c r="G1658" s="51"/>
      <c r="H1658" s="51"/>
      <c r="I1658" s="52"/>
      <c r="J1658" s="52"/>
      <c r="K1658" s="27" t="str">
        <f>_xlfn.IFNA(VLOOKUP(E1658,الاوردرات!$B$1:$C$600,2,0),"")</f>
        <v/>
      </c>
      <c r="L1658" s="63"/>
      <c r="N1658" s="22" t="str">
        <f t="shared" si="53"/>
        <v/>
      </c>
      <c r="O1658" s="23" t="str">
        <f>_xlfn.IFNA((VLOOKUP(F1658,help!$C$2:$F$12,4,0))*(N1658*24),"")</f>
        <v/>
      </c>
      <c r="AP1658" s="18">
        <f t="shared" si="52"/>
        <v>0</v>
      </c>
    </row>
    <row r="1659" spans="2:42" ht="33" x14ac:dyDescent="0.2">
      <c r="B1659" s="14">
        <f>COUNTIFS($E$3:E1659,تقرير!$E$4)</f>
        <v>15</v>
      </c>
      <c r="C1659" s="48"/>
      <c r="D1659" s="49"/>
      <c r="E1659" s="48"/>
      <c r="F1659" s="50"/>
      <c r="G1659" s="51"/>
      <c r="H1659" s="51"/>
      <c r="I1659" s="52"/>
      <c r="J1659" s="52"/>
      <c r="K1659" s="27" t="str">
        <f>_xlfn.IFNA(VLOOKUP(E1659,الاوردرات!$B$1:$C$600,2,0),"")</f>
        <v/>
      </c>
      <c r="L1659" s="63"/>
      <c r="N1659" s="22" t="str">
        <f t="shared" si="53"/>
        <v/>
      </c>
      <c r="O1659" s="23" t="str">
        <f>_xlfn.IFNA((VLOOKUP(F1659,help!$C$2:$F$12,4,0))*(N1659*24),"")</f>
        <v/>
      </c>
      <c r="AP1659" s="18">
        <f t="shared" si="52"/>
        <v>0</v>
      </c>
    </row>
    <row r="1660" spans="2:42" ht="33" x14ac:dyDescent="0.2">
      <c r="B1660" s="14">
        <f>COUNTIFS($E$3:E1660,تقرير!$E$4)</f>
        <v>15</v>
      </c>
      <c r="C1660" s="48"/>
      <c r="D1660" s="49"/>
      <c r="E1660" s="48"/>
      <c r="F1660" s="50"/>
      <c r="G1660" s="51"/>
      <c r="H1660" s="51"/>
      <c r="I1660" s="52"/>
      <c r="J1660" s="52"/>
      <c r="K1660" s="27" t="str">
        <f>_xlfn.IFNA(VLOOKUP(E1660,الاوردرات!$B$1:$C$600,2,0),"")</f>
        <v/>
      </c>
      <c r="L1660" s="63"/>
      <c r="N1660" s="22" t="str">
        <f t="shared" si="53"/>
        <v/>
      </c>
      <c r="O1660" s="23" t="str">
        <f>_xlfn.IFNA((VLOOKUP(F1660,help!$C$2:$F$12,4,0))*(N1660*24),"")</f>
        <v/>
      </c>
      <c r="AP1660" s="18">
        <f t="shared" si="52"/>
        <v>0</v>
      </c>
    </row>
    <row r="1661" spans="2:42" ht="33" x14ac:dyDescent="0.2">
      <c r="B1661" s="14">
        <f>COUNTIFS($E$3:E1661,تقرير!$E$4)</f>
        <v>15</v>
      </c>
      <c r="C1661" s="48"/>
      <c r="D1661" s="49"/>
      <c r="E1661" s="48"/>
      <c r="F1661" s="50"/>
      <c r="G1661" s="51"/>
      <c r="H1661" s="51"/>
      <c r="I1661" s="52"/>
      <c r="J1661" s="52"/>
      <c r="K1661" s="27" t="str">
        <f>_xlfn.IFNA(VLOOKUP(E1661,الاوردرات!$B$1:$C$600,2,0),"")</f>
        <v/>
      </c>
      <c r="L1661" s="63"/>
      <c r="N1661" s="22" t="str">
        <f t="shared" si="53"/>
        <v/>
      </c>
      <c r="O1661" s="23" t="str">
        <f>_xlfn.IFNA((VLOOKUP(F1661,help!$C$2:$F$12,4,0))*(N1661*24),"")</f>
        <v/>
      </c>
      <c r="AP1661" s="18">
        <f t="shared" si="52"/>
        <v>0</v>
      </c>
    </row>
    <row r="1662" spans="2:42" ht="33" x14ac:dyDescent="0.2">
      <c r="B1662" s="14">
        <f>COUNTIFS($E$3:E1662,تقرير!$E$4)</f>
        <v>15</v>
      </c>
      <c r="C1662" s="48"/>
      <c r="D1662" s="49"/>
      <c r="E1662" s="48"/>
      <c r="F1662" s="50"/>
      <c r="G1662" s="51"/>
      <c r="H1662" s="51"/>
      <c r="I1662" s="52"/>
      <c r="J1662" s="52"/>
      <c r="K1662" s="27" t="str">
        <f>_xlfn.IFNA(VLOOKUP(E1662,الاوردرات!$B$1:$C$600,2,0),"")</f>
        <v/>
      </c>
      <c r="L1662" s="63"/>
      <c r="N1662" s="22" t="str">
        <f t="shared" si="53"/>
        <v/>
      </c>
      <c r="O1662" s="23" t="str">
        <f>_xlfn.IFNA((VLOOKUP(F1662,help!$C$2:$F$12,4,0))*(N1662*24),"")</f>
        <v/>
      </c>
      <c r="AP1662" s="18">
        <f t="shared" si="52"/>
        <v>0</v>
      </c>
    </row>
    <row r="1663" spans="2:42" ht="33" x14ac:dyDescent="0.2">
      <c r="B1663" s="14">
        <f>COUNTIFS($E$3:E1663,تقرير!$E$4)</f>
        <v>15</v>
      </c>
      <c r="C1663" s="48"/>
      <c r="D1663" s="49"/>
      <c r="E1663" s="48"/>
      <c r="F1663" s="50"/>
      <c r="G1663" s="51"/>
      <c r="H1663" s="51"/>
      <c r="I1663" s="52"/>
      <c r="J1663" s="52"/>
      <c r="K1663" s="27" t="str">
        <f>_xlfn.IFNA(VLOOKUP(E1663,الاوردرات!$B$1:$C$600,2,0),"")</f>
        <v/>
      </c>
      <c r="L1663" s="63"/>
      <c r="N1663" s="22" t="str">
        <f t="shared" si="53"/>
        <v/>
      </c>
      <c r="O1663" s="23" t="str">
        <f>_xlfn.IFNA((VLOOKUP(F1663,help!$C$2:$F$12,4,0))*(N1663*24),"")</f>
        <v/>
      </c>
      <c r="AP1663" s="18">
        <f t="shared" si="52"/>
        <v>0</v>
      </c>
    </row>
    <row r="1664" spans="2:42" ht="33" x14ac:dyDescent="0.2">
      <c r="B1664" s="14">
        <f>COUNTIFS($E$3:E1664,تقرير!$E$4)</f>
        <v>15</v>
      </c>
      <c r="C1664" s="48"/>
      <c r="D1664" s="49"/>
      <c r="E1664" s="48"/>
      <c r="F1664" s="50"/>
      <c r="G1664" s="51"/>
      <c r="H1664" s="51"/>
      <c r="I1664" s="52"/>
      <c r="J1664" s="55"/>
      <c r="K1664" s="27" t="str">
        <f>_xlfn.IFNA(VLOOKUP(E1664,الاوردرات!$B$1:$C$600,2,0),"")</f>
        <v/>
      </c>
      <c r="L1664" s="63"/>
      <c r="N1664" s="22" t="str">
        <f t="shared" si="53"/>
        <v/>
      </c>
      <c r="O1664" s="23" t="str">
        <f>_xlfn.IFNA((VLOOKUP(F1664,help!$C$2:$F$12,4,0))*(N1664*24),"")</f>
        <v/>
      </c>
      <c r="AP1664" s="18">
        <f t="shared" si="52"/>
        <v>0</v>
      </c>
    </row>
    <row r="1665" spans="2:42" ht="33" x14ac:dyDescent="0.2">
      <c r="B1665" s="14">
        <f>COUNTIFS($E$3:E1665,تقرير!$E$4)</f>
        <v>15</v>
      </c>
      <c r="C1665" s="48"/>
      <c r="D1665" s="49"/>
      <c r="E1665" s="48"/>
      <c r="F1665" s="50"/>
      <c r="G1665" s="51"/>
      <c r="H1665" s="51"/>
      <c r="I1665" s="55"/>
      <c r="J1665" s="55"/>
      <c r="K1665" s="27" t="str">
        <f>_xlfn.IFNA(VLOOKUP(E1665,الاوردرات!$B$1:$C$600,2,0),"")</f>
        <v/>
      </c>
      <c r="L1665" s="63"/>
      <c r="N1665" s="22" t="str">
        <f t="shared" si="53"/>
        <v/>
      </c>
      <c r="O1665" s="23" t="str">
        <f>_xlfn.IFNA((VLOOKUP(F1665,help!$C$2:$F$12,4,0))*(N1665*24),"")</f>
        <v/>
      </c>
      <c r="AP1665" s="18">
        <f t="shared" si="52"/>
        <v>0</v>
      </c>
    </row>
    <row r="1666" spans="2:42" ht="33" x14ac:dyDescent="0.2">
      <c r="B1666" s="14">
        <f>COUNTIFS($E$3:E1666,تقرير!$E$4)</f>
        <v>15</v>
      </c>
      <c r="C1666" s="48"/>
      <c r="D1666" s="49"/>
      <c r="E1666" s="48"/>
      <c r="F1666" s="50"/>
      <c r="G1666" s="51"/>
      <c r="H1666" s="51"/>
      <c r="I1666" s="55"/>
      <c r="J1666" s="52"/>
      <c r="K1666" s="27" t="str">
        <f>_xlfn.IFNA(VLOOKUP(E1666,الاوردرات!$B$1:$C$600,2,0),"")</f>
        <v/>
      </c>
      <c r="L1666" s="63"/>
      <c r="N1666" s="22" t="str">
        <f t="shared" si="53"/>
        <v/>
      </c>
      <c r="O1666" s="23" t="str">
        <f>_xlfn.IFNA((VLOOKUP(F1666,help!$C$2:$F$12,4,0))*(N1666*24),"")</f>
        <v/>
      </c>
      <c r="AP1666" s="18">
        <f t="shared" si="52"/>
        <v>0</v>
      </c>
    </row>
    <row r="1667" spans="2:42" ht="33" x14ac:dyDescent="0.2">
      <c r="B1667" s="14">
        <f>COUNTIFS($E$3:E1667,تقرير!$E$4)</f>
        <v>15</v>
      </c>
      <c r="C1667" s="48"/>
      <c r="D1667" s="49"/>
      <c r="E1667" s="48"/>
      <c r="F1667" s="50"/>
      <c r="G1667" s="51"/>
      <c r="H1667" s="51"/>
      <c r="I1667" s="52"/>
      <c r="J1667" s="52"/>
      <c r="K1667" s="27" t="str">
        <f>_xlfn.IFNA(VLOOKUP(E1667,الاوردرات!$B$1:$C$600,2,0),"")</f>
        <v/>
      </c>
      <c r="L1667" s="63"/>
      <c r="N1667" s="22" t="str">
        <f t="shared" si="53"/>
        <v/>
      </c>
      <c r="O1667" s="23" t="str">
        <f>_xlfn.IFNA((VLOOKUP(F1667,help!$C$2:$F$12,4,0))*(N1667*24),"")</f>
        <v/>
      </c>
      <c r="AP1667" s="18">
        <f t="shared" si="52"/>
        <v>0</v>
      </c>
    </row>
    <row r="1668" spans="2:42" ht="33" x14ac:dyDescent="0.2">
      <c r="B1668" s="14">
        <f>COUNTIFS($E$3:E1668,تقرير!$E$4)</f>
        <v>15</v>
      </c>
      <c r="C1668" s="48"/>
      <c r="D1668" s="49"/>
      <c r="E1668" s="48"/>
      <c r="F1668" s="50"/>
      <c r="G1668" s="51"/>
      <c r="H1668" s="51"/>
      <c r="I1668" s="52"/>
      <c r="J1668" s="52"/>
      <c r="K1668" s="27" t="str">
        <f>_xlfn.IFNA(VLOOKUP(E1668,الاوردرات!$B$1:$C$600,2,0),"")</f>
        <v/>
      </c>
      <c r="L1668" s="63"/>
      <c r="N1668" s="22" t="str">
        <f t="shared" si="53"/>
        <v/>
      </c>
      <c r="O1668" s="23" t="str">
        <f>_xlfn.IFNA((VLOOKUP(F1668,help!$C$2:$F$12,4,0))*(N1668*24),"")</f>
        <v/>
      </c>
      <c r="AP1668" s="18">
        <f t="shared" ref="AP1668:AP1731" si="54">D1668</f>
        <v>0</v>
      </c>
    </row>
    <row r="1669" spans="2:42" ht="33" x14ac:dyDescent="0.2">
      <c r="B1669" s="14">
        <f>COUNTIFS($E$3:E1669,تقرير!$E$4)</f>
        <v>15</v>
      </c>
      <c r="C1669" s="48"/>
      <c r="D1669" s="49"/>
      <c r="E1669" s="48"/>
      <c r="F1669" s="50"/>
      <c r="G1669" s="51"/>
      <c r="H1669" s="51"/>
      <c r="I1669" s="52"/>
      <c r="J1669" s="52"/>
      <c r="K1669" s="27" t="str">
        <f>_xlfn.IFNA(VLOOKUP(E1669,الاوردرات!$B$1:$C$600,2,0),"")</f>
        <v/>
      </c>
      <c r="L1669" s="63"/>
      <c r="N1669" s="22" t="str">
        <f t="shared" si="53"/>
        <v/>
      </c>
      <c r="O1669" s="23" t="str">
        <f>_xlfn.IFNA((VLOOKUP(F1669,help!$C$2:$F$12,4,0))*(N1669*24),"")</f>
        <v/>
      </c>
      <c r="AP1669" s="18">
        <f t="shared" si="54"/>
        <v>0</v>
      </c>
    </row>
    <row r="1670" spans="2:42" ht="33" x14ac:dyDescent="0.2">
      <c r="B1670" s="14">
        <f>COUNTIFS($E$3:E1670,تقرير!$E$4)</f>
        <v>15</v>
      </c>
      <c r="C1670" s="48"/>
      <c r="D1670" s="49"/>
      <c r="E1670" s="48"/>
      <c r="F1670" s="50"/>
      <c r="G1670" s="51"/>
      <c r="H1670" s="51"/>
      <c r="I1670" s="52"/>
      <c r="J1670" s="52"/>
      <c r="K1670" s="27" t="str">
        <f>_xlfn.IFNA(VLOOKUP(E1670,الاوردرات!$B$1:$C$600,2,0),"")</f>
        <v/>
      </c>
      <c r="L1670" s="63"/>
      <c r="N1670" s="22" t="str">
        <f t="shared" si="53"/>
        <v/>
      </c>
      <c r="O1670" s="23" t="str">
        <f>_xlfn.IFNA((VLOOKUP(F1670,help!$C$2:$F$12,4,0))*(N1670*24),"")</f>
        <v/>
      </c>
      <c r="AP1670" s="18">
        <f t="shared" si="54"/>
        <v>0</v>
      </c>
    </row>
    <row r="1671" spans="2:42" ht="33" x14ac:dyDescent="0.2">
      <c r="B1671" s="14">
        <f>COUNTIFS($E$3:E1671,تقرير!$E$4)</f>
        <v>15</v>
      </c>
      <c r="C1671" s="48"/>
      <c r="D1671" s="49"/>
      <c r="E1671" s="48"/>
      <c r="F1671" s="50"/>
      <c r="G1671" s="51"/>
      <c r="H1671" s="51"/>
      <c r="I1671" s="52"/>
      <c r="J1671" s="52"/>
      <c r="K1671" s="27" t="str">
        <f>_xlfn.IFNA(VLOOKUP(E1671,الاوردرات!$B$1:$C$600,2,0),"")</f>
        <v/>
      </c>
      <c r="L1671" s="63"/>
      <c r="N1671" s="22" t="str">
        <f t="shared" si="53"/>
        <v/>
      </c>
      <c r="O1671" s="23" t="str">
        <f>_xlfn.IFNA((VLOOKUP(F1671,help!$C$2:$F$12,4,0))*(N1671*24),"")</f>
        <v/>
      </c>
      <c r="AP1671" s="18">
        <f t="shared" si="54"/>
        <v>0</v>
      </c>
    </row>
    <row r="1672" spans="2:42" ht="33" x14ac:dyDescent="0.2">
      <c r="B1672" s="14">
        <f>COUNTIFS($E$3:E1672,تقرير!$E$4)</f>
        <v>15</v>
      </c>
      <c r="C1672" s="48"/>
      <c r="D1672" s="49"/>
      <c r="E1672" s="48"/>
      <c r="F1672" s="50"/>
      <c r="G1672" s="51"/>
      <c r="H1672" s="51"/>
      <c r="I1672" s="52"/>
      <c r="J1672" s="52"/>
      <c r="K1672" s="27" t="str">
        <f>_xlfn.IFNA(VLOOKUP(E1672,الاوردرات!$B$1:$C$600,2,0),"")</f>
        <v/>
      </c>
      <c r="L1672" s="63"/>
      <c r="N1672" s="22" t="str">
        <f t="shared" si="53"/>
        <v/>
      </c>
      <c r="O1672" s="23" t="str">
        <f>_xlfn.IFNA((VLOOKUP(F1672,help!$C$2:$F$12,4,0))*(N1672*24),"")</f>
        <v/>
      </c>
      <c r="AP1672" s="18">
        <f t="shared" si="54"/>
        <v>0</v>
      </c>
    </row>
    <row r="1673" spans="2:42" ht="33" x14ac:dyDescent="0.2">
      <c r="B1673" s="14">
        <f>COUNTIFS($E$3:E1673,تقرير!$E$4)</f>
        <v>15</v>
      </c>
      <c r="C1673" s="48"/>
      <c r="D1673" s="49"/>
      <c r="E1673" s="48"/>
      <c r="F1673" s="50"/>
      <c r="G1673" s="51"/>
      <c r="H1673" s="51"/>
      <c r="I1673" s="52"/>
      <c r="J1673" s="52"/>
      <c r="K1673" s="27" t="str">
        <f>_xlfn.IFNA(VLOOKUP(E1673,الاوردرات!$B$1:$C$600,2,0),"")</f>
        <v/>
      </c>
      <c r="L1673" s="63"/>
      <c r="N1673" s="22" t="str">
        <f t="shared" si="53"/>
        <v/>
      </c>
      <c r="O1673" s="23" t="str">
        <f>_xlfn.IFNA((VLOOKUP(F1673,help!$C$2:$F$12,4,0))*(N1673*24),"")</f>
        <v/>
      </c>
      <c r="AP1673" s="18">
        <f t="shared" si="54"/>
        <v>0</v>
      </c>
    </row>
    <row r="1674" spans="2:42" ht="33" x14ac:dyDescent="0.2">
      <c r="B1674" s="14">
        <f>COUNTIFS($E$3:E1674,تقرير!$E$4)</f>
        <v>15</v>
      </c>
      <c r="C1674" s="48"/>
      <c r="D1674" s="49"/>
      <c r="E1674" s="48"/>
      <c r="F1674" s="50"/>
      <c r="G1674" s="51"/>
      <c r="H1674" s="51"/>
      <c r="I1674" s="52"/>
      <c r="J1674" s="52"/>
      <c r="K1674" s="27" t="str">
        <f>_xlfn.IFNA(VLOOKUP(E1674,الاوردرات!$B$1:$C$600,2,0),"")</f>
        <v/>
      </c>
      <c r="L1674" s="63"/>
      <c r="N1674" s="22" t="str">
        <f t="shared" si="53"/>
        <v/>
      </c>
      <c r="O1674" s="23" t="str">
        <f>_xlfn.IFNA((VLOOKUP(F1674,help!$C$2:$F$12,4,0))*(N1674*24),"")</f>
        <v/>
      </c>
      <c r="AP1674" s="18">
        <f t="shared" si="54"/>
        <v>0</v>
      </c>
    </row>
    <row r="1675" spans="2:42" ht="33" x14ac:dyDescent="0.2">
      <c r="B1675" s="14">
        <f>COUNTIFS($E$3:E1675,تقرير!$E$4)</f>
        <v>15</v>
      </c>
      <c r="C1675" s="48"/>
      <c r="D1675" s="49"/>
      <c r="E1675" s="48"/>
      <c r="F1675" s="50"/>
      <c r="G1675" s="51"/>
      <c r="H1675" s="51"/>
      <c r="I1675" s="52"/>
      <c r="J1675" s="52"/>
      <c r="K1675" s="27" t="str">
        <f>_xlfn.IFNA(VLOOKUP(E1675,الاوردرات!$B$1:$C$600,2,0),"")</f>
        <v/>
      </c>
      <c r="L1675" s="63"/>
      <c r="N1675" s="22" t="str">
        <f t="shared" si="53"/>
        <v/>
      </c>
      <c r="O1675" s="23" t="str">
        <f>_xlfn.IFNA((VLOOKUP(F1675,help!$C$2:$F$12,4,0))*(N1675*24),"")</f>
        <v/>
      </c>
      <c r="AP1675" s="18">
        <f t="shared" si="54"/>
        <v>0</v>
      </c>
    </row>
    <row r="1676" spans="2:42" ht="33" x14ac:dyDescent="0.2">
      <c r="B1676" s="14">
        <f>COUNTIFS($E$3:E1676,تقرير!$E$4)</f>
        <v>15</v>
      </c>
      <c r="C1676" s="48"/>
      <c r="D1676" s="49"/>
      <c r="E1676" s="48"/>
      <c r="F1676" s="50"/>
      <c r="G1676" s="51"/>
      <c r="H1676" s="51"/>
      <c r="I1676" s="52"/>
      <c r="J1676" s="52"/>
      <c r="K1676" s="27" t="str">
        <f>_xlfn.IFNA(VLOOKUP(E1676,الاوردرات!$B$1:$C$600,2,0),"")</f>
        <v/>
      </c>
      <c r="L1676" s="63"/>
      <c r="N1676" s="22" t="str">
        <f t="shared" si="53"/>
        <v/>
      </c>
      <c r="O1676" s="23" t="str">
        <f>_xlfn.IFNA((VLOOKUP(F1676,help!$C$2:$F$12,4,0))*(N1676*24),"")</f>
        <v/>
      </c>
      <c r="AP1676" s="18">
        <f t="shared" si="54"/>
        <v>0</v>
      </c>
    </row>
    <row r="1677" spans="2:42" ht="33" x14ac:dyDescent="0.2">
      <c r="B1677" s="14">
        <f>COUNTIFS($E$3:E1677,تقرير!$E$4)</f>
        <v>15</v>
      </c>
      <c r="C1677" s="48"/>
      <c r="D1677" s="49"/>
      <c r="E1677" s="48"/>
      <c r="F1677" s="50"/>
      <c r="G1677" s="51"/>
      <c r="H1677" s="51"/>
      <c r="I1677" s="52"/>
      <c r="J1677" s="52"/>
      <c r="K1677" s="27" t="str">
        <f>_xlfn.IFNA(VLOOKUP(E1677,الاوردرات!$B$1:$C$600,2,0),"")</f>
        <v/>
      </c>
      <c r="L1677" s="63"/>
      <c r="N1677" s="22" t="str">
        <f t="shared" si="53"/>
        <v/>
      </c>
      <c r="O1677" s="23" t="str">
        <f>_xlfn.IFNA((VLOOKUP(F1677,help!$C$2:$F$12,4,0))*(N1677*24),"")</f>
        <v/>
      </c>
      <c r="AP1677" s="18">
        <f t="shared" si="54"/>
        <v>0</v>
      </c>
    </row>
    <row r="1678" spans="2:42" ht="33" x14ac:dyDescent="0.2">
      <c r="B1678" s="14">
        <f>COUNTIFS($E$3:E1678,تقرير!$E$4)</f>
        <v>15</v>
      </c>
      <c r="C1678" s="48"/>
      <c r="D1678" s="49"/>
      <c r="E1678" s="48"/>
      <c r="F1678" s="50"/>
      <c r="G1678" s="51"/>
      <c r="H1678" s="51"/>
      <c r="I1678" s="52"/>
      <c r="J1678" s="52"/>
      <c r="K1678" s="27" t="str">
        <f>_xlfn.IFNA(VLOOKUP(E1678,الاوردرات!$B$1:$C$600,2,0),"")</f>
        <v/>
      </c>
      <c r="L1678" s="63"/>
      <c r="N1678" s="22" t="str">
        <f t="shared" si="53"/>
        <v/>
      </c>
      <c r="O1678" s="23" t="str">
        <f>_xlfn.IFNA((VLOOKUP(F1678,help!$C$2:$F$12,4,0))*(N1678*24),"")</f>
        <v/>
      </c>
      <c r="AP1678" s="18">
        <f t="shared" si="54"/>
        <v>0</v>
      </c>
    </row>
    <row r="1679" spans="2:42" ht="33" x14ac:dyDescent="0.2">
      <c r="B1679" s="14">
        <f>COUNTIFS($E$3:E1679,تقرير!$E$4)</f>
        <v>15</v>
      </c>
      <c r="C1679" s="48"/>
      <c r="D1679" s="49"/>
      <c r="E1679" s="48"/>
      <c r="F1679" s="50"/>
      <c r="G1679" s="51"/>
      <c r="H1679" s="51"/>
      <c r="I1679" s="52"/>
      <c r="J1679" s="52"/>
      <c r="K1679" s="27" t="str">
        <f>_xlfn.IFNA(VLOOKUP(E1679,الاوردرات!$B$1:$C$600,2,0),"")</f>
        <v/>
      </c>
      <c r="L1679" s="63"/>
      <c r="N1679" s="22" t="str">
        <f t="shared" si="53"/>
        <v/>
      </c>
      <c r="O1679" s="23" t="str">
        <f>_xlfn.IFNA((VLOOKUP(F1679,help!$C$2:$F$12,4,0))*(N1679*24),"")</f>
        <v/>
      </c>
      <c r="AP1679" s="18">
        <f t="shared" si="54"/>
        <v>0</v>
      </c>
    </row>
    <row r="1680" spans="2:42" ht="33" x14ac:dyDescent="0.2">
      <c r="B1680" s="14">
        <f>COUNTIFS($E$3:E1680,تقرير!$E$4)</f>
        <v>15</v>
      </c>
      <c r="C1680" s="48"/>
      <c r="D1680" s="49"/>
      <c r="E1680" s="48"/>
      <c r="F1680" s="50"/>
      <c r="G1680" s="51"/>
      <c r="H1680" s="51"/>
      <c r="I1680" s="52"/>
      <c r="J1680" s="52"/>
      <c r="K1680" s="27" t="str">
        <f>_xlfn.IFNA(VLOOKUP(E1680,الاوردرات!$B$1:$C$600,2,0),"")</f>
        <v/>
      </c>
      <c r="L1680" s="63"/>
      <c r="N1680" s="22" t="str">
        <f t="shared" si="53"/>
        <v/>
      </c>
      <c r="O1680" s="23" t="str">
        <f>_xlfn.IFNA((VLOOKUP(F1680,help!$C$2:$F$12,4,0))*(N1680*24),"")</f>
        <v/>
      </c>
      <c r="AP1680" s="18">
        <f t="shared" si="54"/>
        <v>0</v>
      </c>
    </row>
    <row r="1681" spans="2:42" ht="33" x14ac:dyDescent="0.2">
      <c r="B1681" s="14">
        <f>COUNTIFS($E$3:E1681,تقرير!$E$4)</f>
        <v>15</v>
      </c>
      <c r="C1681" s="48"/>
      <c r="D1681" s="49"/>
      <c r="E1681" s="48"/>
      <c r="F1681" s="50"/>
      <c r="G1681" s="51"/>
      <c r="H1681" s="51"/>
      <c r="I1681" s="52"/>
      <c r="J1681" s="52"/>
      <c r="K1681" s="27" t="str">
        <f>_xlfn.IFNA(VLOOKUP(E1681,الاوردرات!$B$1:$C$600,2,0),"")</f>
        <v/>
      </c>
      <c r="L1681" s="63"/>
      <c r="N1681" s="22" t="str">
        <f t="shared" si="53"/>
        <v/>
      </c>
      <c r="O1681" s="23" t="str">
        <f>_xlfn.IFNA((VLOOKUP(F1681,help!$C$2:$F$12,4,0))*(N1681*24),"")</f>
        <v/>
      </c>
      <c r="AP1681" s="18">
        <f t="shared" si="54"/>
        <v>0</v>
      </c>
    </row>
    <row r="1682" spans="2:42" ht="33" x14ac:dyDescent="0.2">
      <c r="B1682" s="14">
        <f>COUNTIFS($E$3:E1682,تقرير!$E$4)</f>
        <v>15</v>
      </c>
      <c r="C1682" s="48"/>
      <c r="D1682" s="49"/>
      <c r="E1682" s="48"/>
      <c r="F1682" s="50"/>
      <c r="G1682" s="51"/>
      <c r="H1682" s="51"/>
      <c r="I1682" s="52"/>
      <c r="J1682" s="52"/>
      <c r="K1682" s="27" t="str">
        <f>_xlfn.IFNA(VLOOKUP(E1682,الاوردرات!$B$1:$C$600,2,0),"")</f>
        <v/>
      </c>
      <c r="L1682" s="63"/>
      <c r="N1682" s="22" t="str">
        <f t="shared" si="53"/>
        <v/>
      </c>
      <c r="O1682" s="23" t="str">
        <f>_xlfn.IFNA((VLOOKUP(F1682,help!$C$2:$F$12,4,0))*(N1682*24),"")</f>
        <v/>
      </c>
      <c r="AP1682" s="18">
        <f t="shared" si="54"/>
        <v>0</v>
      </c>
    </row>
    <row r="1683" spans="2:42" ht="33" x14ac:dyDescent="0.2">
      <c r="B1683" s="14">
        <f>COUNTIFS($E$3:E1683,تقرير!$E$4)</f>
        <v>15</v>
      </c>
      <c r="C1683" s="48"/>
      <c r="D1683" s="49"/>
      <c r="E1683" s="48"/>
      <c r="F1683" s="50"/>
      <c r="G1683" s="51"/>
      <c r="H1683" s="51"/>
      <c r="I1683" s="52"/>
      <c r="J1683" s="52"/>
      <c r="K1683" s="27" t="str">
        <f>_xlfn.IFNA(VLOOKUP(E1683,الاوردرات!$B$1:$C$600,2,0),"")</f>
        <v/>
      </c>
      <c r="L1683" s="63"/>
      <c r="N1683" s="22" t="str">
        <f t="shared" si="53"/>
        <v/>
      </c>
      <c r="O1683" s="23" t="str">
        <f>_xlfn.IFNA((VLOOKUP(F1683,help!$C$2:$F$12,4,0))*(N1683*24),"")</f>
        <v/>
      </c>
      <c r="AP1683" s="18">
        <f t="shared" si="54"/>
        <v>0</v>
      </c>
    </row>
    <row r="1684" spans="2:42" ht="33" x14ac:dyDescent="0.2">
      <c r="B1684" s="14">
        <f>COUNTIFS($E$3:E1684,تقرير!$E$4)</f>
        <v>15</v>
      </c>
      <c r="C1684" s="48"/>
      <c r="D1684" s="49"/>
      <c r="E1684" s="48"/>
      <c r="F1684" s="50"/>
      <c r="G1684" s="51"/>
      <c r="H1684" s="51"/>
      <c r="I1684" s="52"/>
      <c r="J1684" s="52"/>
      <c r="K1684" s="27" t="str">
        <f>_xlfn.IFNA(VLOOKUP(E1684,الاوردرات!$B$1:$C$600,2,0),"")</f>
        <v/>
      </c>
      <c r="L1684" s="63"/>
      <c r="N1684" s="22" t="str">
        <f t="shared" si="53"/>
        <v/>
      </c>
      <c r="O1684" s="23" t="str">
        <f>_xlfn.IFNA((VLOOKUP(F1684,help!$C$2:$F$12,4,0))*(N1684*24),"")</f>
        <v/>
      </c>
      <c r="AP1684" s="18">
        <f t="shared" si="54"/>
        <v>0</v>
      </c>
    </row>
    <row r="1685" spans="2:42" ht="33" x14ac:dyDescent="0.2">
      <c r="B1685" s="14">
        <f>COUNTIFS($E$3:E1685,تقرير!$E$4)</f>
        <v>15</v>
      </c>
      <c r="C1685" s="48"/>
      <c r="D1685" s="49"/>
      <c r="E1685" s="48"/>
      <c r="F1685" s="50"/>
      <c r="G1685" s="51"/>
      <c r="H1685" s="51"/>
      <c r="I1685" s="52"/>
      <c r="J1685" s="52"/>
      <c r="K1685" s="27" t="str">
        <f>_xlfn.IFNA(VLOOKUP(E1685,الاوردرات!$B$1:$C$600,2,0),"")</f>
        <v/>
      </c>
      <c r="L1685" s="63"/>
      <c r="N1685" s="22" t="str">
        <f t="shared" si="53"/>
        <v/>
      </c>
      <c r="O1685" s="23" t="str">
        <f>_xlfn.IFNA((VLOOKUP(F1685,help!$C$2:$F$12,4,0))*(N1685*24),"")</f>
        <v/>
      </c>
      <c r="AP1685" s="18">
        <f t="shared" si="54"/>
        <v>0</v>
      </c>
    </row>
    <row r="1686" spans="2:42" ht="33" x14ac:dyDescent="0.2">
      <c r="B1686" s="14">
        <f>COUNTIFS($E$3:E1686,تقرير!$E$4)</f>
        <v>15</v>
      </c>
      <c r="C1686" s="48"/>
      <c r="D1686" s="49"/>
      <c r="E1686" s="48"/>
      <c r="F1686" s="50"/>
      <c r="G1686" s="51"/>
      <c r="H1686" s="51"/>
      <c r="I1686" s="52"/>
      <c r="J1686" s="52"/>
      <c r="K1686" s="27" t="str">
        <f>_xlfn.IFNA(VLOOKUP(E1686,الاوردرات!$B$1:$C$600,2,0),"")</f>
        <v/>
      </c>
      <c r="L1686" s="63"/>
      <c r="N1686" s="22" t="str">
        <f t="shared" si="53"/>
        <v/>
      </c>
      <c r="O1686" s="23" t="str">
        <f>_xlfn.IFNA((VLOOKUP(F1686,help!$C$2:$F$12,4,0))*(N1686*24),"")</f>
        <v/>
      </c>
      <c r="AP1686" s="18">
        <f t="shared" si="54"/>
        <v>0</v>
      </c>
    </row>
    <row r="1687" spans="2:42" ht="33" x14ac:dyDescent="0.2">
      <c r="B1687" s="14">
        <f>COUNTIFS($E$3:E1687,تقرير!$E$4)</f>
        <v>15</v>
      </c>
      <c r="C1687" s="48"/>
      <c r="D1687" s="49"/>
      <c r="E1687" s="48"/>
      <c r="F1687" s="50"/>
      <c r="G1687" s="51"/>
      <c r="H1687" s="51"/>
      <c r="I1687" s="52"/>
      <c r="J1687" s="52"/>
      <c r="K1687" s="27" t="str">
        <f>_xlfn.IFNA(VLOOKUP(E1687,الاوردرات!$B$1:$C$600,2,0),"")</f>
        <v/>
      </c>
      <c r="L1687" s="63"/>
      <c r="N1687" s="22" t="str">
        <f t="shared" si="53"/>
        <v/>
      </c>
      <c r="O1687" s="23" t="str">
        <f>_xlfn.IFNA((VLOOKUP(F1687,help!$C$2:$F$12,4,0))*(N1687*24),"")</f>
        <v/>
      </c>
      <c r="AP1687" s="18">
        <f t="shared" si="54"/>
        <v>0</v>
      </c>
    </row>
    <row r="1688" spans="2:42" ht="33" x14ac:dyDescent="0.2">
      <c r="B1688" s="14">
        <f>COUNTIFS($E$3:E1688,تقرير!$E$4)</f>
        <v>15</v>
      </c>
      <c r="C1688" s="48"/>
      <c r="D1688" s="49"/>
      <c r="E1688" s="48"/>
      <c r="F1688" s="50"/>
      <c r="G1688" s="51"/>
      <c r="H1688" s="51"/>
      <c r="I1688" s="52"/>
      <c r="J1688" s="52"/>
      <c r="K1688" s="27" t="str">
        <f>_xlfn.IFNA(VLOOKUP(E1688,الاوردرات!$B$1:$C$600,2,0),"")</f>
        <v/>
      </c>
      <c r="L1688" s="63"/>
      <c r="N1688" s="22" t="str">
        <f t="shared" si="53"/>
        <v/>
      </c>
      <c r="O1688" s="23" t="str">
        <f>_xlfn.IFNA((VLOOKUP(F1688,help!$C$2:$F$12,4,0))*(N1688*24),"")</f>
        <v/>
      </c>
      <c r="AP1688" s="18">
        <f t="shared" si="54"/>
        <v>0</v>
      </c>
    </row>
    <row r="1689" spans="2:42" ht="33" x14ac:dyDescent="0.2">
      <c r="B1689" s="14">
        <f>COUNTIFS($E$3:E1689,تقرير!$E$4)</f>
        <v>15</v>
      </c>
      <c r="C1689" s="48"/>
      <c r="D1689" s="49"/>
      <c r="E1689" s="48"/>
      <c r="F1689" s="50"/>
      <c r="G1689" s="51"/>
      <c r="H1689" s="51"/>
      <c r="I1689" s="52"/>
      <c r="J1689" s="52"/>
      <c r="K1689" s="27" t="str">
        <f>_xlfn.IFNA(VLOOKUP(E1689,الاوردرات!$B$1:$C$600,2,0),"")</f>
        <v/>
      </c>
      <c r="L1689" s="63"/>
      <c r="N1689" s="22" t="str">
        <f t="shared" si="53"/>
        <v/>
      </c>
      <c r="O1689" s="23" t="str">
        <f>_xlfn.IFNA((VLOOKUP(F1689,help!$C$2:$F$12,4,0))*(N1689*24),"")</f>
        <v/>
      </c>
      <c r="AP1689" s="18">
        <f t="shared" si="54"/>
        <v>0</v>
      </c>
    </row>
    <row r="1690" spans="2:42" ht="33" x14ac:dyDescent="0.2">
      <c r="B1690" s="14">
        <f>COUNTIFS($E$3:E1690,تقرير!$E$4)</f>
        <v>15</v>
      </c>
      <c r="C1690" s="48"/>
      <c r="D1690" s="49"/>
      <c r="E1690" s="48"/>
      <c r="F1690" s="50"/>
      <c r="G1690" s="51"/>
      <c r="H1690" s="51"/>
      <c r="I1690" s="52"/>
      <c r="J1690" s="52"/>
      <c r="K1690" s="27" t="str">
        <f>_xlfn.IFNA(VLOOKUP(E1690,الاوردرات!$B$1:$C$600,2,0),"")</f>
        <v/>
      </c>
      <c r="L1690" s="63"/>
      <c r="N1690" s="22" t="str">
        <f t="shared" si="53"/>
        <v/>
      </c>
      <c r="O1690" s="23" t="str">
        <f>_xlfn.IFNA((VLOOKUP(F1690,help!$C$2:$F$12,4,0))*(N1690*24),"")</f>
        <v/>
      </c>
      <c r="AP1690" s="18">
        <f t="shared" si="54"/>
        <v>0</v>
      </c>
    </row>
    <row r="1691" spans="2:42" ht="33" x14ac:dyDescent="0.2">
      <c r="B1691" s="14">
        <f>COUNTIFS($E$3:E1691,تقرير!$E$4)</f>
        <v>15</v>
      </c>
      <c r="C1691" s="48"/>
      <c r="D1691" s="49"/>
      <c r="E1691" s="48"/>
      <c r="F1691" s="50"/>
      <c r="G1691" s="51"/>
      <c r="H1691" s="51"/>
      <c r="I1691" s="52"/>
      <c r="J1691" s="52"/>
      <c r="K1691" s="27" t="str">
        <f>_xlfn.IFNA(VLOOKUP(E1691,الاوردرات!$B$1:$C$600,2,0),"")</f>
        <v/>
      </c>
      <c r="L1691" s="63"/>
      <c r="N1691" s="22" t="str">
        <f t="shared" si="53"/>
        <v/>
      </c>
      <c r="O1691" s="23" t="str">
        <f>_xlfn.IFNA((VLOOKUP(F1691,help!$C$2:$F$12,4,0))*(N1691*24),"")</f>
        <v/>
      </c>
      <c r="AP1691" s="18">
        <f t="shared" si="54"/>
        <v>0</v>
      </c>
    </row>
    <row r="1692" spans="2:42" ht="33" x14ac:dyDescent="0.2">
      <c r="B1692" s="14">
        <f>COUNTIFS($E$3:E1692,تقرير!$E$4)</f>
        <v>15</v>
      </c>
      <c r="C1692" s="48"/>
      <c r="D1692" s="49"/>
      <c r="E1692" s="48"/>
      <c r="F1692" s="50"/>
      <c r="G1692" s="51"/>
      <c r="H1692" s="51"/>
      <c r="I1692" s="52"/>
      <c r="J1692" s="52"/>
      <c r="K1692" s="27" t="str">
        <f>_xlfn.IFNA(VLOOKUP(E1692,الاوردرات!$B$1:$C$600,2,0),"")</f>
        <v/>
      </c>
      <c r="L1692" s="63"/>
      <c r="N1692" s="22" t="str">
        <f t="shared" si="53"/>
        <v/>
      </c>
      <c r="O1692" s="23" t="str">
        <f>_xlfn.IFNA((VLOOKUP(F1692,help!$C$2:$F$12,4,0))*(N1692*24),"")</f>
        <v/>
      </c>
      <c r="AP1692" s="18">
        <f t="shared" si="54"/>
        <v>0</v>
      </c>
    </row>
    <row r="1693" spans="2:42" ht="33" x14ac:dyDescent="0.2">
      <c r="B1693" s="14">
        <f>COUNTIFS($E$3:E1693,تقرير!$E$4)</f>
        <v>15</v>
      </c>
      <c r="C1693" s="48"/>
      <c r="D1693" s="49"/>
      <c r="E1693" s="48"/>
      <c r="F1693" s="50"/>
      <c r="G1693" s="51"/>
      <c r="H1693" s="51"/>
      <c r="I1693" s="52"/>
      <c r="J1693" s="52"/>
      <c r="K1693" s="27" t="str">
        <f>_xlfn.IFNA(VLOOKUP(E1693,الاوردرات!$B$1:$C$600,2,0),"")</f>
        <v/>
      </c>
      <c r="L1693" s="63"/>
      <c r="N1693" s="22" t="str">
        <f t="shared" si="53"/>
        <v/>
      </c>
      <c r="O1693" s="23" t="str">
        <f>_xlfn.IFNA((VLOOKUP(F1693,help!$C$2:$F$12,4,0))*(N1693*24),"")</f>
        <v/>
      </c>
      <c r="AP1693" s="18">
        <f t="shared" si="54"/>
        <v>0</v>
      </c>
    </row>
    <row r="1694" spans="2:42" ht="33" x14ac:dyDescent="0.2">
      <c r="B1694" s="14">
        <f>COUNTIFS($E$3:E1694,تقرير!$E$4)</f>
        <v>15</v>
      </c>
      <c r="C1694" s="48"/>
      <c r="D1694" s="49"/>
      <c r="E1694" s="48"/>
      <c r="F1694" s="50"/>
      <c r="G1694" s="51"/>
      <c r="H1694" s="51"/>
      <c r="I1694" s="52"/>
      <c r="J1694" s="52"/>
      <c r="K1694" s="27" t="str">
        <f>_xlfn.IFNA(VLOOKUP(E1694,الاوردرات!$B$1:$C$600,2,0),"")</f>
        <v/>
      </c>
      <c r="L1694" s="63"/>
      <c r="N1694" s="22" t="str">
        <f t="shared" si="53"/>
        <v/>
      </c>
      <c r="O1694" s="23" t="str">
        <f>_xlfn.IFNA((VLOOKUP(F1694,help!$C$2:$F$12,4,0))*(N1694*24),"")</f>
        <v/>
      </c>
      <c r="AP1694" s="18">
        <f t="shared" si="54"/>
        <v>0</v>
      </c>
    </row>
    <row r="1695" spans="2:42" ht="33" x14ac:dyDescent="0.2">
      <c r="B1695" s="14">
        <f>COUNTIFS($E$3:E1695,تقرير!$E$4)</f>
        <v>15</v>
      </c>
      <c r="C1695" s="48"/>
      <c r="D1695" s="49"/>
      <c r="E1695" s="48"/>
      <c r="F1695" s="50"/>
      <c r="G1695" s="51"/>
      <c r="H1695" s="51"/>
      <c r="I1695" s="52"/>
      <c r="J1695" s="52"/>
      <c r="K1695" s="27" t="str">
        <f>_xlfn.IFNA(VLOOKUP(E1695,الاوردرات!$B$1:$C$600,2,0),"")</f>
        <v/>
      </c>
      <c r="L1695" s="63"/>
      <c r="N1695" s="22" t="str">
        <f t="shared" si="53"/>
        <v/>
      </c>
      <c r="O1695" s="23" t="str">
        <f>_xlfn.IFNA((VLOOKUP(F1695,help!$C$2:$F$12,4,0))*(N1695*24),"")</f>
        <v/>
      </c>
      <c r="AP1695" s="18">
        <f t="shared" si="54"/>
        <v>0</v>
      </c>
    </row>
    <row r="1696" spans="2:42" ht="33" x14ac:dyDescent="0.2">
      <c r="B1696" s="14">
        <f>COUNTIFS($E$3:E1696,تقرير!$E$4)</f>
        <v>15</v>
      </c>
      <c r="C1696" s="48"/>
      <c r="D1696" s="49"/>
      <c r="E1696" s="48"/>
      <c r="F1696" s="50"/>
      <c r="G1696" s="51"/>
      <c r="H1696" s="51"/>
      <c r="I1696" s="52"/>
      <c r="J1696" s="52"/>
      <c r="K1696" s="27" t="str">
        <f>_xlfn.IFNA(VLOOKUP(E1696,الاوردرات!$B$1:$C$600,2,0),"")</f>
        <v/>
      </c>
      <c r="L1696" s="63"/>
      <c r="N1696" s="22" t="str">
        <f t="shared" si="53"/>
        <v/>
      </c>
      <c r="O1696" s="23" t="str">
        <f>_xlfn.IFNA((VLOOKUP(F1696,help!$C$2:$F$12,4,0))*(N1696*24),"")</f>
        <v/>
      </c>
      <c r="AP1696" s="18">
        <f t="shared" si="54"/>
        <v>0</v>
      </c>
    </row>
    <row r="1697" spans="2:42" ht="33" x14ac:dyDescent="0.2">
      <c r="B1697" s="14">
        <f>COUNTIFS($E$3:E1697,تقرير!$E$4)</f>
        <v>15</v>
      </c>
      <c r="C1697" s="48"/>
      <c r="D1697" s="49"/>
      <c r="E1697" s="48"/>
      <c r="F1697" s="50"/>
      <c r="G1697" s="51"/>
      <c r="H1697" s="51"/>
      <c r="I1697" s="52"/>
      <c r="J1697" s="52"/>
      <c r="K1697" s="27" t="str">
        <f>_xlfn.IFNA(VLOOKUP(E1697,الاوردرات!$B$1:$C$600,2,0),"")</f>
        <v/>
      </c>
      <c r="L1697" s="63"/>
      <c r="N1697" s="22" t="str">
        <f t="shared" si="53"/>
        <v/>
      </c>
      <c r="O1697" s="23" t="str">
        <f>_xlfn.IFNA((VLOOKUP(F1697,help!$C$2:$F$12,4,0))*(N1697*24),"")</f>
        <v/>
      </c>
      <c r="AP1697" s="18">
        <f t="shared" si="54"/>
        <v>0</v>
      </c>
    </row>
    <row r="1698" spans="2:42" ht="33" x14ac:dyDescent="0.2">
      <c r="B1698" s="14">
        <f>COUNTIFS($E$3:E1698,تقرير!$E$4)</f>
        <v>15</v>
      </c>
      <c r="C1698" s="48"/>
      <c r="D1698" s="49"/>
      <c r="E1698" s="48"/>
      <c r="F1698" s="50"/>
      <c r="G1698" s="51"/>
      <c r="H1698" s="51"/>
      <c r="I1698" s="52"/>
      <c r="J1698" s="52"/>
      <c r="K1698" s="27" t="str">
        <f>_xlfn.IFNA(VLOOKUP(E1698,الاوردرات!$B$1:$C$600,2,0),"")</f>
        <v/>
      </c>
      <c r="L1698" s="63"/>
      <c r="N1698" s="22" t="str">
        <f t="shared" si="53"/>
        <v/>
      </c>
      <c r="O1698" s="23" t="str">
        <f>_xlfn.IFNA((VLOOKUP(F1698,help!$C$2:$F$12,4,0))*(N1698*24),"")</f>
        <v/>
      </c>
      <c r="AP1698" s="18">
        <f t="shared" si="54"/>
        <v>0</v>
      </c>
    </row>
    <row r="1699" spans="2:42" ht="33" x14ac:dyDescent="0.2">
      <c r="B1699" s="14">
        <f>COUNTIFS($E$3:E1699,تقرير!$E$4)</f>
        <v>15</v>
      </c>
      <c r="C1699" s="48"/>
      <c r="D1699" s="49"/>
      <c r="E1699" s="48"/>
      <c r="F1699" s="50"/>
      <c r="G1699" s="51"/>
      <c r="H1699" s="51"/>
      <c r="I1699" s="52"/>
      <c r="J1699" s="52"/>
      <c r="K1699" s="27" t="str">
        <f>_xlfn.IFNA(VLOOKUP(E1699,الاوردرات!$B$1:$C$600,2,0),"")</f>
        <v/>
      </c>
      <c r="L1699" s="63"/>
      <c r="N1699" s="22" t="str">
        <f t="shared" si="53"/>
        <v/>
      </c>
      <c r="O1699" s="23" t="str">
        <f>_xlfn.IFNA((VLOOKUP(F1699,help!$C$2:$F$12,4,0))*(N1699*24),"")</f>
        <v/>
      </c>
      <c r="AP1699" s="18">
        <f t="shared" si="54"/>
        <v>0</v>
      </c>
    </row>
    <row r="1700" spans="2:42" ht="33" x14ac:dyDescent="0.2">
      <c r="B1700" s="14">
        <f>COUNTIFS($E$3:E1700,تقرير!$E$4)</f>
        <v>15</v>
      </c>
      <c r="C1700" s="48"/>
      <c r="D1700" s="49"/>
      <c r="E1700" s="48"/>
      <c r="F1700" s="50"/>
      <c r="G1700" s="51"/>
      <c r="H1700" s="51"/>
      <c r="I1700" s="52"/>
      <c r="J1700" s="52"/>
      <c r="K1700" s="27" t="str">
        <f>_xlfn.IFNA(VLOOKUP(E1700,الاوردرات!$B$1:$C$600,2,0),"")</f>
        <v/>
      </c>
      <c r="L1700" s="63"/>
      <c r="N1700" s="22" t="str">
        <f t="shared" si="53"/>
        <v/>
      </c>
      <c r="O1700" s="23" t="str">
        <f>_xlfn.IFNA((VLOOKUP(F1700,help!$C$2:$F$12,4,0))*(N1700*24),"")</f>
        <v/>
      </c>
      <c r="AP1700" s="18">
        <f t="shared" si="54"/>
        <v>0</v>
      </c>
    </row>
    <row r="1701" spans="2:42" ht="33" x14ac:dyDescent="0.2">
      <c r="B1701" s="14">
        <f>COUNTIFS($E$3:E1701,تقرير!$E$4)</f>
        <v>15</v>
      </c>
      <c r="C1701" s="48"/>
      <c r="D1701" s="49"/>
      <c r="E1701" s="48"/>
      <c r="F1701" s="50"/>
      <c r="G1701" s="51"/>
      <c r="H1701" s="51"/>
      <c r="I1701" s="52"/>
      <c r="J1701" s="52"/>
      <c r="K1701" s="27" t="str">
        <f>_xlfn.IFNA(VLOOKUP(E1701,الاوردرات!$B$1:$C$600,2,0),"")</f>
        <v/>
      </c>
      <c r="L1701" s="63"/>
      <c r="N1701" s="22" t="str">
        <f t="shared" si="53"/>
        <v/>
      </c>
      <c r="O1701" s="23" t="str">
        <f>_xlfn.IFNA((VLOOKUP(F1701,help!$C$2:$F$12,4,0))*(N1701*24),"")</f>
        <v/>
      </c>
      <c r="AP1701" s="18">
        <f t="shared" si="54"/>
        <v>0</v>
      </c>
    </row>
    <row r="1702" spans="2:42" ht="33" x14ac:dyDescent="0.2">
      <c r="B1702" s="14">
        <f>COUNTIFS($E$3:E1702,تقرير!$E$4)</f>
        <v>15</v>
      </c>
      <c r="C1702" s="48"/>
      <c r="D1702" s="49"/>
      <c r="E1702" s="48"/>
      <c r="F1702" s="50"/>
      <c r="G1702" s="51"/>
      <c r="H1702" s="51"/>
      <c r="I1702" s="52"/>
      <c r="J1702" s="52"/>
      <c r="K1702" s="27" t="str">
        <f>_xlfn.IFNA(VLOOKUP(E1702,الاوردرات!$B$1:$C$600,2,0),"")</f>
        <v/>
      </c>
      <c r="L1702" s="63"/>
      <c r="N1702" s="22" t="str">
        <f t="shared" si="53"/>
        <v/>
      </c>
      <c r="O1702" s="23" t="str">
        <f>_xlfn.IFNA((VLOOKUP(F1702,help!$C$2:$F$12,4,0))*(N1702*24),"")</f>
        <v/>
      </c>
      <c r="AP1702" s="18">
        <f t="shared" si="54"/>
        <v>0</v>
      </c>
    </row>
    <row r="1703" spans="2:42" ht="33" x14ac:dyDescent="0.2">
      <c r="B1703" s="14">
        <f>COUNTIFS($E$3:E1703,تقرير!$E$4)</f>
        <v>15</v>
      </c>
      <c r="C1703" s="48"/>
      <c r="D1703" s="49"/>
      <c r="E1703" s="48"/>
      <c r="F1703" s="50"/>
      <c r="G1703" s="51"/>
      <c r="H1703" s="51"/>
      <c r="I1703" s="52"/>
      <c r="J1703" s="52"/>
      <c r="K1703" s="27" t="str">
        <f>_xlfn.IFNA(VLOOKUP(E1703,الاوردرات!$B$1:$C$600,2,0),"")</f>
        <v/>
      </c>
      <c r="L1703" s="63"/>
      <c r="N1703" s="22" t="str">
        <f t="shared" si="53"/>
        <v/>
      </c>
      <c r="O1703" s="23" t="str">
        <f>_xlfn.IFNA((VLOOKUP(F1703,help!$C$2:$F$12,4,0))*(N1703*24),"")</f>
        <v/>
      </c>
      <c r="AP1703" s="18">
        <f t="shared" si="54"/>
        <v>0</v>
      </c>
    </row>
    <row r="1704" spans="2:42" ht="33" x14ac:dyDescent="0.2">
      <c r="B1704" s="14">
        <f>COUNTIFS($E$3:E1704,تقرير!$E$4)</f>
        <v>15</v>
      </c>
      <c r="C1704" s="48"/>
      <c r="D1704" s="49"/>
      <c r="E1704" s="48"/>
      <c r="F1704" s="50"/>
      <c r="G1704" s="51"/>
      <c r="H1704" s="51"/>
      <c r="I1704" s="52"/>
      <c r="J1704" s="52"/>
      <c r="K1704" s="27" t="str">
        <f>_xlfn.IFNA(VLOOKUP(E1704,الاوردرات!$B$1:$C$600,2,0),"")</f>
        <v/>
      </c>
      <c r="L1704" s="63"/>
      <c r="N1704" s="22" t="str">
        <f t="shared" si="53"/>
        <v/>
      </c>
      <c r="O1704" s="23" t="str">
        <f>_xlfn.IFNA((VLOOKUP(F1704,help!$C$2:$F$12,4,0))*(N1704*24),"")</f>
        <v/>
      </c>
      <c r="AP1704" s="18">
        <f t="shared" si="54"/>
        <v>0</v>
      </c>
    </row>
    <row r="1705" spans="2:42" ht="33" x14ac:dyDescent="0.2">
      <c r="B1705" s="14">
        <f>COUNTIFS($E$3:E1705,تقرير!$E$4)</f>
        <v>15</v>
      </c>
      <c r="C1705" s="48"/>
      <c r="D1705" s="49"/>
      <c r="E1705" s="48"/>
      <c r="F1705" s="50"/>
      <c r="G1705" s="51"/>
      <c r="H1705" s="51"/>
      <c r="I1705" s="52"/>
      <c r="J1705" s="52"/>
      <c r="K1705" s="27" t="str">
        <f>_xlfn.IFNA(VLOOKUP(E1705,الاوردرات!$B$1:$C$600,2,0),"")</f>
        <v/>
      </c>
      <c r="L1705" s="63"/>
      <c r="N1705" s="22" t="str">
        <f t="shared" si="53"/>
        <v/>
      </c>
      <c r="O1705" s="23" t="str">
        <f>_xlfn.IFNA((VLOOKUP(F1705,help!$C$2:$F$12,4,0))*(N1705*24),"")</f>
        <v/>
      </c>
      <c r="AP1705" s="18">
        <f t="shared" si="54"/>
        <v>0</v>
      </c>
    </row>
    <row r="1706" spans="2:42" ht="33" x14ac:dyDescent="0.2">
      <c r="B1706" s="14">
        <f>COUNTIFS($E$3:E1706,تقرير!$E$4)</f>
        <v>15</v>
      </c>
      <c r="C1706" s="48"/>
      <c r="D1706" s="49"/>
      <c r="E1706" s="48"/>
      <c r="F1706" s="50"/>
      <c r="G1706" s="51"/>
      <c r="H1706" s="51"/>
      <c r="I1706" s="52"/>
      <c r="J1706" s="52"/>
      <c r="K1706" s="27" t="str">
        <f>_xlfn.IFNA(VLOOKUP(E1706,الاوردرات!$B$1:$C$600,2,0),"")</f>
        <v/>
      </c>
      <c r="L1706" s="63"/>
      <c r="N1706" s="22" t="str">
        <f t="shared" si="53"/>
        <v/>
      </c>
      <c r="O1706" s="23" t="str">
        <f>_xlfn.IFNA((VLOOKUP(F1706,help!$C$2:$F$12,4,0))*(N1706*24),"")</f>
        <v/>
      </c>
      <c r="AP1706" s="18">
        <f t="shared" si="54"/>
        <v>0</v>
      </c>
    </row>
    <row r="1707" spans="2:42" ht="33" x14ac:dyDescent="0.2">
      <c r="B1707" s="14">
        <f>COUNTIFS($E$3:E1707,تقرير!$E$4)</f>
        <v>15</v>
      </c>
      <c r="C1707" s="48"/>
      <c r="D1707" s="49"/>
      <c r="E1707" s="48"/>
      <c r="F1707" s="50"/>
      <c r="G1707" s="51"/>
      <c r="H1707" s="51"/>
      <c r="I1707" s="52"/>
      <c r="J1707" s="52"/>
      <c r="K1707" s="27" t="str">
        <f>_xlfn.IFNA(VLOOKUP(E1707,الاوردرات!$B$1:$C$600,2,0),"")</f>
        <v/>
      </c>
      <c r="L1707" s="63"/>
      <c r="N1707" s="22" t="str">
        <f t="shared" si="53"/>
        <v/>
      </c>
      <c r="O1707" s="23" t="str">
        <f>_xlfn.IFNA((VLOOKUP(F1707,help!$C$2:$F$12,4,0))*(N1707*24),"")</f>
        <v/>
      </c>
      <c r="AP1707" s="18">
        <f t="shared" si="54"/>
        <v>0</v>
      </c>
    </row>
    <row r="1708" spans="2:42" ht="33" x14ac:dyDescent="0.2">
      <c r="B1708" s="14">
        <f>COUNTIFS($E$3:E1708,تقرير!$E$4)</f>
        <v>15</v>
      </c>
      <c r="C1708" s="48"/>
      <c r="D1708" s="49"/>
      <c r="E1708" s="48"/>
      <c r="F1708" s="50"/>
      <c r="G1708" s="51"/>
      <c r="H1708" s="51"/>
      <c r="I1708" s="52"/>
      <c r="J1708" s="52"/>
      <c r="K1708" s="27" t="str">
        <f>_xlfn.IFNA(VLOOKUP(E1708,الاوردرات!$B$1:$C$600,2,0),"")</f>
        <v/>
      </c>
      <c r="L1708" s="63"/>
      <c r="N1708" s="22" t="str">
        <f t="shared" si="53"/>
        <v/>
      </c>
      <c r="O1708" s="23" t="str">
        <f>_xlfn.IFNA((VLOOKUP(F1708,help!$C$2:$F$12,4,0))*(N1708*24),"")</f>
        <v/>
      </c>
      <c r="AP1708" s="18">
        <f t="shared" si="54"/>
        <v>0</v>
      </c>
    </row>
    <row r="1709" spans="2:42" ht="33" x14ac:dyDescent="0.2">
      <c r="B1709" s="14">
        <f>COUNTIFS($E$3:E1709,تقرير!$E$4)</f>
        <v>15</v>
      </c>
      <c r="C1709" s="48"/>
      <c r="D1709" s="49"/>
      <c r="E1709" s="48"/>
      <c r="F1709" s="50"/>
      <c r="G1709" s="51"/>
      <c r="H1709" s="51"/>
      <c r="I1709" s="52"/>
      <c r="J1709" s="52"/>
      <c r="K1709" s="27" t="str">
        <f>_xlfn.IFNA(VLOOKUP(E1709,الاوردرات!$B$1:$C$600,2,0),"")</f>
        <v/>
      </c>
      <c r="L1709" s="63"/>
      <c r="N1709" s="22" t="str">
        <f t="shared" si="53"/>
        <v/>
      </c>
      <c r="O1709" s="23" t="str">
        <f>_xlfn.IFNA((VLOOKUP(F1709,help!$C$2:$F$12,4,0))*(N1709*24),"")</f>
        <v/>
      </c>
      <c r="AP1709" s="18">
        <f t="shared" si="54"/>
        <v>0</v>
      </c>
    </row>
    <row r="1710" spans="2:42" ht="33" x14ac:dyDescent="0.2">
      <c r="B1710" s="14">
        <f>COUNTIFS($E$3:E1710,تقرير!$E$4)</f>
        <v>15</v>
      </c>
      <c r="C1710" s="48"/>
      <c r="D1710" s="49"/>
      <c r="E1710" s="48"/>
      <c r="F1710" s="50"/>
      <c r="G1710" s="51"/>
      <c r="H1710" s="51"/>
      <c r="I1710" s="52"/>
      <c r="J1710" s="52"/>
      <c r="K1710" s="27" t="str">
        <f>_xlfn.IFNA(VLOOKUP(E1710,الاوردرات!$B$1:$C$600,2,0),"")</f>
        <v/>
      </c>
      <c r="L1710" s="63"/>
      <c r="N1710" s="22" t="str">
        <f t="shared" si="53"/>
        <v/>
      </c>
      <c r="O1710" s="23" t="str">
        <f>_xlfn.IFNA((VLOOKUP(F1710,help!$C$2:$F$12,4,0))*(N1710*24),"")</f>
        <v/>
      </c>
      <c r="AP1710" s="18">
        <f t="shared" si="54"/>
        <v>0</v>
      </c>
    </row>
    <row r="1711" spans="2:42" ht="33" x14ac:dyDescent="0.2">
      <c r="B1711" s="14">
        <f>COUNTIFS($E$3:E1711,تقرير!$E$4)</f>
        <v>15</v>
      </c>
      <c r="C1711" s="48"/>
      <c r="D1711" s="49"/>
      <c r="E1711" s="48"/>
      <c r="F1711" s="50"/>
      <c r="G1711" s="51"/>
      <c r="H1711" s="51"/>
      <c r="I1711" s="52"/>
      <c r="J1711" s="52"/>
      <c r="K1711" s="27" t="str">
        <f>_xlfn.IFNA(VLOOKUP(E1711,الاوردرات!$B$1:$C$600,2,0),"")</f>
        <v/>
      </c>
      <c r="L1711" s="63"/>
      <c r="N1711" s="22" t="str">
        <f t="shared" si="53"/>
        <v/>
      </c>
      <c r="O1711" s="23" t="str">
        <f>_xlfn.IFNA((VLOOKUP(F1711,help!$C$2:$F$12,4,0))*(N1711*24),"")</f>
        <v/>
      </c>
      <c r="AP1711" s="18">
        <f t="shared" si="54"/>
        <v>0</v>
      </c>
    </row>
    <row r="1712" spans="2:42" ht="33" x14ac:dyDescent="0.2">
      <c r="B1712" s="14">
        <f>COUNTIFS($E$3:E1712,تقرير!$E$4)</f>
        <v>15</v>
      </c>
      <c r="C1712" s="48"/>
      <c r="D1712" s="49"/>
      <c r="E1712" s="48"/>
      <c r="F1712" s="50"/>
      <c r="G1712" s="51"/>
      <c r="H1712" s="51"/>
      <c r="I1712" s="52"/>
      <c r="J1712" s="52"/>
      <c r="K1712" s="27" t="str">
        <f>_xlfn.IFNA(VLOOKUP(E1712,الاوردرات!$B$1:$C$600,2,0),"")</f>
        <v/>
      </c>
      <c r="L1712" s="63"/>
      <c r="N1712" s="22" t="str">
        <f t="shared" si="53"/>
        <v/>
      </c>
      <c r="O1712" s="23" t="str">
        <f>_xlfn.IFNA((VLOOKUP(F1712,help!$C$2:$F$12,4,0))*(N1712*24),"")</f>
        <v/>
      </c>
      <c r="AP1712" s="18">
        <f t="shared" si="54"/>
        <v>0</v>
      </c>
    </row>
    <row r="1713" spans="2:42" ht="33" x14ac:dyDescent="0.2">
      <c r="B1713" s="14">
        <f>COUNTIFS($E$3:E1713,تقرير!$E$4)</f>
        <v>15</v>
      </c>
      <c r="C1713" s="48"/>
      <c r="D1713" s="49"/>
      <c r="E1713" s="48"/>
      <c r="F1713" s="50"/>
      <c r="G1713" s="51"/>
      <c r="H1713" s="51"/>
      <c r="I1713" s="52"/>
      <c r="J1713" s="52"/>
      <c r="K1713" s="27" t="str">
        <f>_xlfn.IFNA(VLOOKUP(E1713,الاوردرات!$B$1:$C$600,2,0),"")</f>
        <v/>
      </c>
      <c r="L1713" s="63"/>
      <c r="N1713" s="22" t="str">
        <f t="shared" si="53"/>
        <v/>
      </c>
      <c r="O1713" s="23" t="str">
        <f>_xlfn.IFNA((VLOOKUP(F1713,help!$C$2:$F$12,4,0))*(N1713*24),"")</f>
        <v/>
      </c>
      <c r="AP1713" s="18">
        <f t="shared" si="54"/>
        <v>0</v>
      </c>
    </row>
    <row r="1714" spans="2:42" ht="33" x14ac:dyDescent="0.2">
      <c r="B1714" s="14">
        <f>COUNTIFS($E$3:E1714,تقرير!$E$4)</f>
        <v>15</v>
      </c>
      <c r="C1714" s="48"/>
      <c r="D1714" s="49"/>
      <c r="E1714" s="48"/>
      <c r="F1714" s="50"/>
      <c r="G1714" s="51"/>
      <c r="H1714" s="51"/>
      <c r="I1714" s="52"/>
      <c r="J1714" s="52"/>
      <c r="K1714" s="27" t="str">
        <f>_xlfn.IFNA(VLOOKUP(E1714,الاوردرات!$B$1:$C$600,2,0),"")</f>
        <v/>
      </c>
      <c r="L1714" s="63"/>
      <c r="N1714" s="22" t="str">
        <f t="shared" si="53"/>
        <v/>
      </c>
      <c r="O1714" s="23" t="str">
        <f>_xlfn.IFNA((VLOOKUP(F1714,help!$C$2:$F$12,4,0))*(N1714*24),"")</f>
        <v/>
      </c>
      <c r="AP1714" s="18">
        <f t="shared" si="54"/>
        <v>0</v>
      </c>
    </row>
    <row r="1715" spans="2:42" ht="33" x14ac:dyDescent="0.2">
      <c r="B1715" s="14">
        <f>COUNTIFS($E$3:E1715,تقرير!$E$4)</f>
        <v>15</v>
      </c>
      <c r="C1715" s="48"/>
      <c r="D1715" s="49"/>
      <c r="E1715" s="48"/>
      <c r="F1715" s="50"/>
      <c r="G1715" s="51"/>
      <c r="H1715" s="51"/>
      <c r="I1715" s="52"/>
      <c r="J1715" s="52"/>
      <c r="K1715" s="27" t="str">
        <f>_xlfn.IFNA(VLOOKUP(E1715,الاوردرات!$B$1:$C$600,2,0),"")</f>
        <v/>
      </c>
      <c r="L1715" s="63"/>
      <c r="N1715" s="22" t="str">
        <f t="shared" si="53"/>
        <v/>
      </c>
      <c r="O1715" s="23" t="str">
        <f>_xlfn.IFNA((VLOOKUP(F1715,help!$C$2:$F$12,4,0))*(N1715*24),"")</f>
        <v/>
      </c>
      <c r="AP1715" s="18">
        <f t="shared" si="54"/>
        <v>0</v>
      </c>
    </row>
    <row r="1716" spans="2:42" ht="33" x14ac:dyDescent="0.2">
      <c r="B1716" s="14">
        <f>COUNTIFS($E$3:E1716,تقرير!$E$4)</f>
        <v>15</v>
      </c>
      <c r="C1716" s="48"/>
      <c r="D1716" s="49"/>
      <c r="E1716" s="48"/>
      <c r="F1716" s="50"/>
      <c r="G1716" s="51"/>
      <c r="H1716" s="51"/>
      <c r="I1716" s="52"/>
      <c r="J1716" s="52"/>
      <c r="K1716" s="27" t="str">
        <f>_xlfn.IFNA(VLOOKUP(E1716,الاوردرات!$B$1:$C$600,2,0),"")</f>
        <v/>
      </c>
      <c r="L1716" s="63"/>
      <c r="N1716" s="22" t="str">
        <f t="shared" si="53"/>
        <v/>
      </c>
      <c r="O1716" s="23" t="str">
        <f>_xlfn.IFNA((VLOOKUP(F1716,help!$C$2:$F$12,4,0))*(N1716*24),"")</f>
        <v/>
      </c>
      <c r="AP1716" s="18">
        <f t="shared" si="54"/>
        <v>0</v>
      </c>
    </row>
    <row r="1717" spans="2:42" ht="33" x14ac:dyDescent="0.2">
      <c r="B1717" s="14">
        <f>COUNTIFS($E$3:E1717,تقرير!$E$4)</f>
        <v>15</v>
      </c>
      <c r="C1717" s="48"/>
      <c r="D1717" s="49"/>
      <c r="E1717" s="48"/>
      <c r="F1717" s="50"/>
      <c r="G1717" s="51"/>
      <c r="H1717" s="51"/>
      <c r="I1717" s="52"/>
      <c r="J1717" s="52"/>
      <c r="K1717" s="27" t="str">
        <f>_xlfn.IFNA(VLOOKUP(E1717,الاوردرات!$B$1:$C$600,2,0),"")</f>
        <v/>
      </c>
      <c r="L1717" s="63"/>
      <c r="N1717" s="22" t="str">
        <f t="shared" si="53"/>
        <v/>
      </c>
      <c r="O1717" s="23" t="str">
        <f>_xlfn.IFNA((VLOOKUP(F1717,help!$C$2:$F$12,4,0))*(N1717*24),"")</f>
        <v/>
      </c>
      <c r="AP1717" s="18">
        <f t="shared" si="54"/>
        <v>0</v>
      </c>
    </row>
    <row r="1718" spans="2:42" ht="33" x14ac:dyDescent="0.2">
      <c r="B1718" s="14">
        <f>COUNTIFS($E$3:E1718,تقرير!$E$4)</f>
        <v>15</v>
      </c>
      <c r="C1718" s="48"/>
      <c r="D1718" s="49"/>
      <c r="E1718" s="48"/>
      <c r="F1718" s="50"/>
      <c r="G1718" s="51"/>
      <c r="H1718" s="51"/>
      <c r="I1718" s="52"/>
      <c r="J1718" s="52"/>
      <c r="K1718" s="27" t="str">
        <f>_xlfn.IFNA(VLOOKUP(E1718,الاوردرات!$B$1:$C$600,2,0),"")</f>
        <v/>
      </c>
      <c r="L1718" s="63"/>
      <c r="N1718" s="22" t="str">
        <f t="shared" si="53"/>
        <v/>
      </c>
      <c r="O1718" s="23" t="str">
        <f>_xlfn.IFNA((VLOOKUP(F1718,help!$C$2:$F$12,4,0))*(N1718*24),"")</f>
        <v/>
      </c>
      <c r="AP1718" s="18">
        <f t="shared" si="54"/>
        <v>0</v>
      </c>
    </row>
    <row r="1719" spans="2:42" ht="33" x14ac:dyDescent="0.2">
      <c r="B1719" s="14">
        <f>COUNTIFS($E$3:E1719,تقرير!$E$4)</f>
        <v>15</v>
      </c>
      <c r="C1719" s="48"/>
      <c r="D1719" s="49"/>
      <c r="E1719" s="48"/>
      <c r="F1719" s="50"/>
      <c r="G1719" s="51"/>
      <c r="H1719" s="51"/>
      <c r="I1719" s="52"/>
      <c r="J1719" s="52"/>
      <c r="K1719" s="27" t="str">
        <f>_xlfn.IFNA(VLOOKUP(E1719,الاوردرات!$B$1:$C$600,2,0),"")</f>
        <v/>
      </c>
      <c r="L1719" s="63"/>
      <c r="N1719" s="22" t="str">
        <f t="shared" ref="N1719:N1782" si="55">IF(I1719&lt;&gt;"",J1719-I1719,"")</f>
        <v/>
      </c>
      <c r="O1719" s="23" t="str">
        <f>_xlfn.IFNA((VLOOKUP(F1719,help!$C$2:$F$12,4,0))*(N1719*24),"")</f>
        <v/>
      </c>
      <c r="AP1719" s="18">
        <f t="shared" si="54"/>
        <v>0</v>
      </c>
    </row>
    <row r="1720" spans="2:42" ht="33" x14ac:dyDescent="0.2">
      <c r="B1720" s="14">
        <f>COUNTIFS($E$3:E1720,تقرير!$E$4)</f>
        <v>15</v>
      </c>
      <c r="C1720" s="48"/>
      <c r="D1720" s="49"/>
      <c r="E1720" s="48"/>
      <c r="F1720" s="50"/>
      <c r="G1720" s="51"/>
      <c r="H1720" s="51"/>
      <c r="I1720" s="52"/>
      <c r="J1720" s="52"/>
      <c r="K1720" s="27" t="str">
        <f>_xlfn.IFNA(VLOOKUP(E1720,الاوردرات!$B$1:$C$600,2,0),"")</f>
        <v/>
      </c>
      <c r="L1720" s="63"/>
      <c r="N1720" s="22" t="str">
        <f t="shared" si="55"/>
        <v/>
      </c>
      <c r="O1720" s="23" t="str">
        <f>_xlfn.IFNA((VLOOKUP(F1720,help!$C$2:$F$12,4,0))*(N1720*24),"")</f>
        <v/>
      </c>
      <c r="AP1720" s="18">
        <f t="shared" si="54"/>
        <v>0</v>
      </c>
    </row>
    <row r="1721" spans="2:42" ht="33" x14ac:dyDescent="0.2">
      <c r="B1721" s="14">
        <f>COUNTIFS($E$3:E1721,تقرير!$E$4)</f>
        <v>15</v>
      </c>
      <c r="C1721" s="48"/>
      <c r="D1721" s="49"/>
      <c r="E1721" s="48"/>
      <c r="F1721" s="50"/>
      <c r="G1721" s="51"/>
      <c r="H1721" s="51"/>
      <c r="I1721" s="52"/>
      <c r="J1721" s="52"/>
      <c r="K1721" s="27" t="str">
        <f>_xlfn.IFNA(VLOOKUP(E1721,الاوردرات!$B$1:$C$600,2,0),"")</f>
        <v/>
      </c>
      <c r="L1721" s="63"/>
      <c r="N1721" s="22" t="str">
        <f t="shared" si="55"/>
        <v/>
      </c>
      <c r="O1721" s="23" t="str">
        <f>_xlfn.IFNA((VLOOKUP(F1721,help!$C$2:$F$12,4,0))*(N1721*24),"")</f>
        <v/>
      </c>
      <c r="AP1721" s="18">
        <f t="shared" si="54"/>
        <v>0</v>
      </c>
    </row>
    <row r="1722" spans="2:42" ht="33" x14ac:dyDescent="0.2">
      <c r="B1722" s="14">
        <f>COUNTIFS($E$3:E1722,تقرير!$E$4)</f>
        <v>15</v>
      </c>
      <c r="C1722" s="48"/>
      <c r="D1722" s="49"/>
      <c r="E1722" s="48"/>
      <c r="F1722" s="50"/>
      <c r="G1722" s="51"/>
      <c r="H1722" s="51"/>
      <c r="I1722" s="52"/>
      <c r="J1722" s="52"/>
      <c r="K1722" s="27" t="str">
        <f>_xlfn.IFNA(VLOOKUP(E1722,الاوردرات!$B$1:$C$600,2,0),"")</f>
        <v/>
      </c>
      <c r="L1722" s="63"/>
      <c r="N1722" s="22" t="str">
        <f t="shared" si="55"/>
        <v/>
      </c>
      <c r="O1722" s="23" t="str">
        <f>_xlfn.IFNA((VLOOKUP(F1722,help!$C$2:$F$12,4,0))*(N1722*24),"")</f>
        <v/>
      </c>
      <c r="AP1722" s="18">
        <f t="shared" si="54"/>
        <v>0</v>
      </c>
    </row>
    <row r="1723" spans="2:42" ht="33" x14ac:dyDescent="0.2">
      <c r="B1723" s="14">
        <f>COUNTIFS($E$3:E1723,تقرير!$E$4)</f>
        <v>15</v>
      </c>
      <c r="C1723" s="48"/>
      <c r="D1723" s="49"/>
      <c r="E1723" s="48"/>
      <c r="F1723" s="50"/>
      <c r="G1723" s="51"/>
      <c r="H1723" s="51"/>
      <c r="I1723" s="52"/>
      <c r="J1723" s="52"/>
      <c r="K1723" s="27" t="str">
        <f>_xlfn.IFNA(VLOOKUP(E1723,الاوردرات!$B$1:$C$600,2,0),"")</f>
        <v/>
      </c>
      <c r="L1723" s="63"/>
      <c r="N1723" s="22" t="str">
        <f t="shared" si="55"/>
        <v/>
      </c>
      <c r="O1723" s="23" t="str">
        <f>_xlfn.IFNA((VLOOKUP(F1723,help!$C$2:$F$12,4,0))*(N1723*24),"")</f>
        <v/>
      </c>
      <c r="AP1723" s="18">
        <f t="shared" si="54"/>
        <v>0</v>
      </c>
    </row>
    <row r="1724" spans="2:42" ht="33" x14ac:dyDescent="0.2">
      <c r="B1724" s="14">
        <f>COUNTIFS($E$3:E1724,تقرير!$E$4)</f>
        <v>15</v>
      </c>
      <c r="C1724" s="48"/>
      <c r="D1724" s="49"/>
      <c r="E1724" s="48"/>
      <c r="F1724" s="50"/>
      <c r="G1724" s="51"/>
      <c r="H1724" s="51"/>
      <c r="I1724" s="52"/>
      <c r="J1724" s="52"/>
      <c r="K1724" s="27" t="str">
        <f>_xlfn.IFNA(VLOOKUP(E1724,الاوردرات!$B$1:$C$600,2,0),"")</f>
        <v/>
      </c>
      <c r="L1724" s="63"/>
      <c r="N1724" s="22" t="str">
        <f t="shared" si="55"/>
        <v/>
      </c>
      <c r="O1724" s="23" t="str">
        <f>_xlfn.IFNA((VLOOKUP(F1724,help!$C$2:$F$12,4,0))*(N1724*24),"")</f>
        <v/>
      </c>
      <c r="AP1724" s="18">
        <f t="shared" si="54"/>
        <v>0</v>
      </c>
    </row>
    <row r="1725" spans="2:42" ht="33" x14ac:dyDescent="0.2">
      <c r="B1725" s="14">
        <f>COUNTIFS($E$3:E1725,تقرير!$E$4)</f>
        <v>15</v>
      </c>
      <c r="C1725" s="48"/>
      <c r="D1725" s="49"/>
      <c r="E1725" s="48"/>
      <c r="F1725" s="50"/>
      <c r="G1725" s="51"/>
      <c r="H1725" s="51"/>
      <c r="I1725" s="52"/>
      <c r="J1725" s="52"/>
      <c r="K1725" s="27" t="str">
        <f>_xlfn.IFNA(VLOOKUP(E1725,الاوردرات!$B$1:$C$600,2,0),"")</f>
        <v/>
      </c>
      <c r="L1725" s="63"/>
      <c r="N1725" s="22" t="str">
        <f t="shared" si="55"/>
        <v/>
      </c>
      <c r="O1725" s="23" t="str">
        <f>_xlfn.IFNA((VLOOKUP(F1725,help!$C$2:$F$12,4,0))*(N1725*24),"")</f>
        <v/>
      </c>
      <c r="AP1725" s="18">
        <f t="shared" si="54"/>
        <v>0</v>
      </c>
    </row>
    <row r="1726" spans="2:42" ht="33" x14ac:dyDescent="0.2">
      <c r="B1726" s="14">
        <f>COUNTIFS($E$3:E1726,تقرير!$E$4)</f>
        <v>15</v>
      </c>
      <c r="C1726" s="48"/>
      <c r="D1726" s="49"/>
      <c r="E1726" s="48"/>
      <c r="F1726" s="50"/>
      <c r="G1726" s="51"/>
      <c r="H1726" s="51"/>
      <c r="I1726" s="52"/>
      <c r="J1726" s="52"/>
      <c r="K1726" s="27" t="str">
        <f>_xlfn.IFNA(VLOOKUP(E1726,الاوردرات!$B$1:$C$600,2,0),"")</f>
        <v/>
      </c>
      <c r="L1726" s="63"/>
      <c r="N1726" s="22" t="str">
        <f t="shared" si="55"/>
        <v/>
      </c>
      <c r="O1726" s="23" t="str">
        <f>_xlfn.IFNA((VLOOKUP(F1726,help!$C$2:$F$12,4,0))*(N1726*24),"")</f>
        <v/>
      </c>
      <c r="AP1726" s="18">
        <f t="shared" si="54"/>
        <v>0</v>
      </c>
    </row>
    <row r="1727" spans="2:42" ht="33" x14ac:dyDescent="0.2">
      <c r="B1727" s="14">
        <f>COUNTIFS($E$3:E1727,تقرير!$E$4)</f>
        <v>15</v>
      </c>
      <c r="C1727" s="48"/>
      <c r="D1727" s="49"/>
      <c r="E1727" s="48"/>
      <c r="F1727" s="50"/>
      <c r="G1727" s="51"/>
      <c r="H1727" s="51"/>
      <c r="I1727" s="52"/>
      <c r="J1727" s="52"/>
      <c r="K1727" s="27" t="str">
        <f>_xlfn.IFNA(VLOOKUP(E1727,الاوردرات!$B$1:$C$600,2,0),"")</f>
        <v/>
      </c>
      <c r="L1727" s="63"/>
      <c r="N1727" s="22" t="str">
        <f t="shared" si="55"/>
        <v/>
      </c>
      <c r="O1727" s="23" t="str">
        <f>_xlfn.IFNA((VLOOKUP(F1727,help!$C$2:$F$12,4,0))*(N1727*24),"")</f>
        <v/>
      </c>
      <c r="AP1727" s="18">
        <f t="shared" si="54"/>
        <v>0</v>
      </c>
    </row>
    <row r="1728" spans="2:42" ht="33" x14ac:dyDescent="0.2">
      <c r="B1728" s="14">
        <f>COUNTIFS($E$3:E1728,تقرير!$E$4)</f>
        <v>15</v>
      </c>
      <c r="C1728" s="48"/>
      <c r="D1728" s="49"/>
      <c r="E1728" s="48"/>
      <c r="F1728" s="50"/>
      <c r="G1728" s="51"/>
      <c r="H1728" s="51"/>
      <c r="I1728" s="52"/>
      <c r="J1728" s="52"/>
      <c r="K1728" s="27" t="str">
        <f>_xlfn.IFNA(VLOOKUP(E1728,الاوردرات!$B$1:$C$600,2,0),"")</f>
        <v/>
      </c>
      <c r="L1728" s="63"/>
      <c r="N1728" s="22" t="str">
        <f t="shared" si="55"/>
        <v/>
      </c>
      <c r="O1728" s="23" t="str">
        <f>_xlfn.IFNA((VLOOKUP(F1728,help!$C$2:$F$12,4,0))*(N1728*24),"")</f>
        <v/>
      </c>
      <c r="AP1728" s="18">
        <f t="shared" si="54"/>
        <v>0</v>
      </c>
    </row>
    <row r="1729" spans="2:42" ht="33" x14ac:dyDescent="0.2">
      <c r="B1729" s="14">
        <f>COUNTIFS($E$3:E1729,تقرير!$E$4)</f>
        <v>15</v>
      </c>
      <c r="C1729" s="48"/>
      <c r="D1729" s="49"/>
      <c r="E1729" s="48"/>
      <c r="F1729" s="50"/>
      <c r="G1729" s="51"/>
      <c r="H1729" s="51"/>
      <c r="I1729" s="52"/>
      <c r="J1729" s="52"/>
      <c r="K1729" s="27" t="str">
        <f>_xlfn.IFNA(VLOOKUP(E1729,الاوردرات!$B$1:$C$600,2,0),"")</f>
        <v/>
      </c>
      <c r="L1729" s="63"/>
      <c r="N1729" s="22" t="str">
        <f t="shared" si="55"/>
        <v/>
      </c>
      <c r="O1729" s="23" t="str">
        <f>_xlfn.IFNA((VLOOKUP(F1729,help!$C$2:$F$12,4,0))*(N1729*24),"")</f>
        <v/>
      </c>
      <c r="AP1729" s="18">
        <f t="shared" si="54"/>
        <v>0</v>
      </c>
    </row>
    <row r="1730" spans="2:42" ht="33" x14ac:dyDescent="0.2">
      <c r="B1730" s="14">
        <f>COUNTIFS($E$3:E1730,تقرير!$E$4)</f>
        <v>15</v>
      </c>
      <c r="C1730" s="48"/>
      <c r="D1730" s="49"/>
      <c r="E1730" s="48"/>
      <c r="F1730" s="50"/>
      <c r="G1730" s="51"/>
      <c r="H1730" s="51"/>
      <c r="I1730" s="52"/>
      <c r="J1730" s="52"/>
      <c r="K1730" s="27" t="str">
        <f>_xlfn.IFNA(VLOOKUP(E1730,الاوردرات!$B$1:$C$600,2,0),"")</f>
        <v/>
      </c>
      <c r="L1730" s="63"/>
      <c r="N1730" s="22" t="str">
        <f t="shared" si="55"/>
        <v/>
      </c>
      <c r="O1730" s="23" t="str">
        <f>_xlfn.IFNA((VLOOKUP(F1730,help!$C$2:$F$12,4,0))*(N1730*24),"")</f>
        <v/>
      </c>
      <c r="AP1730" s="18">
        <f t="shared" si="54"/>
        <v>0</v>
      </c>
    </row>
    <row r="1731" spans="2:42" ht="33" x14ac:dyDescent="0.2">
      <c r="B1731" s="14">
        <f>COUNTIFS($E$3:E1731,تقرير!$E$4)</f>
        <v>15</v>
      </c>
      <c r="C1731" s="48"/>
      <c r="D1731" s="49"/>
      <c r="E1731" s="48"/>
      <c r="F1731" s="50"/>
      <c r="G1731" s="51"/>
      <c r="H1731" s="51"/>
      <c r="I1731" s="52"/>
      <c r="J1731" s="52"/>
      <c r="K1731" s="27" t="str">
        <f>_xlfn.IFNA(VLOOKUP(E1731,الاوردرات!$B$1:$C$600,2,0),"")</f>
        <v/>
      </c>
      <c r="L1731" s="63"/>
      <c r="N1731" s="22" t="str">
        <f t="shared" si="55"/>
        <v/>
      </c>
      <c r="O1731" s="23" t="str">
        <f>_xlfn.IFNA((VLOOKUP(F1731,help!$C$2:$F$12,4,0))*(N1731*24),"")</f>
        <v/>
      </c>
      <c r="AP1731" s="18">
        <f t="shared" si="54"/>
        <v>0</v>
      </c>
    </row>
    <row r="1732" spans="2:42" ht="33" x14ac:dyDescent="0.2">
      <c r="B1732" s="14">
        <f>COUNTIFS($E$3:E1732,تقرير!$E$4)</f>
        <v>15</v>
      </c>
      <c r="C1732" s="48"/>
      <c r="D1732" s="49"/>
      <c r="E1732" s="48"/>
      <c r="F1732" s="50"/>
      <c r="G1732" s="51"/>
      <c r="H1732" s="51"/>
      <c r="I1732" s="52"/>
      <c r="J1732" s="52"/>
      <c r="K1732" s="27" t="str">
        <f>_xlfn.IFNA(VLOOKUP(E1732,الاوردرات!$B$1:$C$600,2,0),"")</f>
        <v/>
      </c>
      <c r="L1732" s="63"/>
      <c r="N1732" s="22" t="str">
        <f t="shared" si="55"/>
        <v/>
      </c>
      <c r="O1732" s="23" t="str">
        <f>_xlfn.IFNA((VLOOKUP(F1732,help!$C$2:$F$12,4,0))*(N1732*24),"")</f>
        <v/>
      </c>
      <c r="AP1732" s="18">
        <f t="shared" ref="AP1732:AP1795" si="56">D1732</f>
        <v>0</v>
      </c>
    </row>
    <row r="1733" spans="2:42" ht="33" x14ac:dyDescent="0.2">
      <c r="B1733" s="14">
        <f>COUNTIFS($E$3:E1733,تقرير!$E$4)</f>
        <v>15</v>
      </c>
      <c r="C1733" s="48"/>
      <c r="D1733" s="49"/>
      <c r="E1733" s="48"/>
      <c r="F1733" s="50"/>
      <c r="G1733" s="51"/>
      <c r="H1733" s="51"/>
      <c r="I1733" s="52"/>
      <c r="J1733" s="52"/>
      <c r="K1733" s="27" t="str">
        <f>_xlfn.IFNA(VLOOKUP(E1733,الاوردرات!$B$1:$C$600,2,0),"")</f>
        <v/>
      </c>
      <c r="L1733" s="63"/>
      <c r="N1733" s="22" t="str">
        <f t="shared" si="55"/>
        <v/>
      </c>
      <c r="O1733" s="23" t="str">
        <f>_xlfn.IFNA((VLOOKUP(F1733,help!$C$2:$F$12,4,0))*(N1733*24),"")</f>
        <v/>
      </c>
      <c r="AP1733" s="18">
        <f t="shared" si="56"/>
        <v>0</v>
      </c>
    </row>
    <row r="1734" spans="2:42" ht="33" x14ac:dyDescent="0.2">
      <c r="B1734" s="14">
        <f>COUNTIFS($E$3:E1734,تقرير!$E$4)</f>
        <v>15</v>
      </c>
      <c r="C1734" s="48"/>
      <c r="D1734" s="49"/>
      <c r="E1734" s="48"/>
      <c r="F1734" s="50"/>
      <c r="G1734" s="51"/>
      <c r="H1734" s="51"/>
      <c r="I1734" s="52"/>
      <c r="J1734" s="52"/>
      <c r="K1734" s="27" t="str">
        <f>_xlfn.IFNA(VLOOKUP(E1734,الاوردرات!$B$1:$C$600,2,0),"")</f>
        <v/>
      </c>
      <c r="L1734" s="63"/>
      <c r="N1734" s="22" t="str">
        <f t="shared" si="55"/>
        <v/>
      </c>
      <c r="O1734" s="23" t="str">
        <f>_xlfn.IFNA((VLOOKUP(F1734,help!$C$2:$F$12,4,0))*(N1734*24),"")</f>
        <v/>
      </c>
      <c r="AP1734" s="18">
        <f t="shared" si="56"/>
        <v>0</v>
      </c>
    </row>
    <row r="1735" spans="2:42" ht="33" x14ac:dyDescent="0.2">
      <c r="B1735" s="14">
        <f>COUNTIFS($E$3:E1735,تقرير!$E$4)</f>
        <v>15</v>
      </c>
      <c r="C1735" s="48"/>
      <c r="D1735" s="49"/>
      <c r="E1735" s="48"/>
      <c r="F1735" s="50"/>
      <c r="G1735" s="51"/>
      <c r="H1735" s="51"/>
      <c r="I1735" s="52"/>
      <c r="J1735" s="52"/>
      <c r="K1735" s="27" t="str">
        <f>_xlfn.IFNA(VLOOKUP(E1735,الاوردرات!$B$1:$C$600,2,0),"")</f>
        <v/>
      </c>
      <c r="L1735" s="63"/>
      <c r="N1735" s="22" t="str">
        <f t="shared" si="55"/>
        <v/>
      </c>
      <c r="O1735" s="23" t="str">
        <f>_xlfn.IFNA((VLOOKUP(F1735,help!$C$2:$F$12,4,0))*(N1735*24),"")</f>
        <v/>
      </c>
      <c r="AP1735" s="18">
        <f t="shared" si="56"/>
        <v>0</v>
      </c>
    </row>
    <row r="1736" spans="2:42" ht="33" x14ac:dyDescent="0.2">
      <c r="B1736" s="14">
        <f>COUNTIFS($E$3:E1736,تقرير!$E$4)</f>
        <v>15</v>
      </c>
      <c r="C1736" s="48"/>
      <c r="D1736" s="49"/>
      <c r="E1736" s="48"/>
      <c r="F1736" s="50"/>
      <c r="G1736" s="51"/>
      <c r="H1736" s="51"/>
      <c r="I1736" s="52"/>
      <c r="J1736" s="52"/>
      <c r="K1736" s="27" t="str">
        <f>_xlfn.IFNA(VLOOKUP(E1736,الاوردرات!$B$1:$C$600,2,0),"")</f>
        <v/>
      </c>
      <c r="L1736" s="63"/>
      <c r="N1736" s="22" t="str">
        <f t="shared" si="55"/>
        <v/>
      </c>
      <c r="O1736" s="23" t="str">
        <f>_xlfn.IFNA((VLOOKUP(F1736,help!$C$2:$F$12,4,0))*(N1736*24),"")</f>
        <v/>
      </c>
      <c r="AP1736" s="18">
        <f t="shared" si="56"/>
        <v>0</v>
      </c>
    </row>
    <row r="1737" spans="2:42" ht="33" x14ac:dyDescent="0.2">
      <c r="B1737" s="14">
        <f>COUNTIFS($E$3:E1737,تقرير!$E$4)</f>
        <v>15</v>
      </c>
      <c r="C1737" s="48"/>
      <c r="D1737" s="49"/>
      <c r="E1737" s="48"/>
      <c r="F1737" s="50"/>
      <c r="G1737" s="51"/>
      <c r="H1737" s="51"/>
      <c r="I1737" s="52"/>
      <c r="J1737" s="52"/>
      <c r="K1737" s="27" t="str">
        <f>_xlfn.IFNA(VLOOKUP(E1737,الاوردرات!$B$1:$C$600,2,0),"")</f>
        <v/>
      </c>
      <c r="L1737" s="63"/>
      <c r="N1737" s="22" t="str">
        <f t="shared" si="55"/>
        <v/>
      </c>
      <c r="O1737" s="23" t="str">
        <f>_xlfn.IFNA((VLOOKUP(F1737,help!$C$2:$F$12,4,0))*(N1737*24),"")</f>
        <v/>
      </c>
      <c r="AP1737" s="18">
        <f t="shared" si="56"/>
        <v>0</v>
      </c>
    </row>
    <row r="1738" spans="2:42" ht="33" x14ac:dyDescent="0.2">
      <c r="B1738" s="14">
        <f>COUNTIFS($E$3:E1738,تقرير!$E$4)</f>
        <v>15</v>
      </c>
      <c r="C1738" s="48"/>
      <c r="D1738" s="49"/>
      <c r="E1738" s="48"/>
      <c r="F1738" s="50"/>
      <c r="G1738" s="51"/>
      <c r="H1738" s="51"/>
      <c r="I1738" s="52"/>
      <c r="J1738" s="52"/>
      <c r="K1738" s="27" t="str">
        <f>_xlfn.IFNA(VLOOKUP(E1738,الاوردرات!$B$1:$C$600,2,0),"")</f>
        <v/>
      </c>
      <c r="L1738" s="63"/>
      <c r="N1738" s="22" t="str">
        <f t="shared" si="55"/>
        <v/>
      </c>
      <c r="O1738" s="23" t="str">
        <f>_xlfn.IFNA((VLOOKUP(F1738,help!$C$2:$F$12,4,0))*(N1738*24),"")</f>
        <v/>
      </c>
      <c r="AP1738" s="18">
        <f t="shared" si="56"/>
        <v>0</v>
      </c>
    </row>
    <row r="1739" spans="2:42" ht="33" x14ac:dyDescent="0.2">
      <c r="B1739" s="14">
        <f>COUNTIFS($E$3:E1739,تقرير!$E$4)</f>
        <v>15</v>
      </c>
      <c r="C1739" s="48"/>
      <c r="D1739" s="49"/>
      <c r="E1739" s="48"/>
      <c r="F1739" s="50"/>
      <c r="G1739" s="51"/>
      <c r="H1739" s="51"/>
      <c r="I1739" s="52"/>
      <c r="J1739" s="52"/>
      <c r="K1739" s="27" t="str">
        <f>_xlfn.IFNA(VLOOKUP(E1739,الاوردرات!$B$1:$C$600,2,0),"")</f>
        <v/>
      </c>
      <c r="L1739" s="63"/>
      <c r="N1739" s="22" t="str">
        <f t="shared" si="55"/>
        <v/>
      </c>
      <c r="O1739" s="23" t="str">
        <f>_xlfn.IFNA((VLOOKUP(F1739,help!$C$2:$F$12,4,0))*(N1739*24),"")</f>
        <v/>
      </c>
      <c r="AP1739" s="18">
        <f t="shared" si="56"/>
        <v>0</v>
      </c>
    </row>
    <row r="1740" spans="2:42" ht="33" x14ac:dyDescent="0.2">
      <c r="B1740" s="14">
        <f>COUNTIFS($E$3:E1740,تقرير!$E$4)</f>
        <v>15</v>
      </c>
      <c r="C1740" s="48"/>
      <c r="D1740" s="49"/>
      <c r="E1740" s="48"/>
      <c r="F1740" s="50"/>
      <c r="G1740" s="51"/>
      <c r="H1740" s="51"/>
      <c r="I1740" s="52"/>
      <c r="J1740" s="52"/>
      <c r="K1740" s="27" t="str">
        <f>_xlfn.IFNA(VLOOKUP(E1740,الاوردرات!$B$1:$C$600,2,0),"")</f>
        <v/>
      </c>
      <c r="L1740" s="63"/>
      <c r="N1740" s="22" t="str">
        <f t="shared" si="55"/>
        <v/>
      </c>
      <c r="O1740" s="23" t="str">
        <f>_xlfn.IFNA((VLOOKUP(F1740,help!$C$2:$F$12,4,0))*(N1740*24),"")</f>
        <v/>
      </c>
      <c r="AP1740" s="18">
        <f t="shared" si="56"/>
        <v>0</v>
      </c>
    </row>
    <row r="1741" spans="2:42" ht="33" x14ac:dyDescent="0.2">
      <c r="B1741" s="14">
        <f>COUNTIFS($E$3:E1741,تقرير!$E$4)</f>
        <v>15</v>
      </c>
      <c r="C1741" s="48"/>
      <c r="D1741" s="49"/>
      <c r="E1741" s="48"/>
      <c r="F1741" s="50"/>
      <c r="G1741" s="51"/>
      <c r="H1741" s="51"/>
      <c r="I1741" s="52"/>
      <c r="J1741" s="52"/>
      <c r="K1741" s="27" t="str">
        <f>_xlfn.IFNA(VLOOKUP(E1741,الاوردرات!$B$1:$C$600,2,0),"")</f>
        <v/>
      </c>
      <c r="L1741" s="63"/>
      <c r="N1741" s="22" t="str">
        <f t="shared" si="55"/>
        <v/>
      </c>
      <c r="O1741" s="23" t="str">
        <f>_xlfn.IFNA((VLOOKUP(F1741,help!$C$2:$F$12,4,0))*(N1741*24),"")</f>
        <v/>
      </c>
      <c r="AP1741" s="18">
        <f t="shared" si="56"/>
        <v>0</v>
      </c>
    </row>
    <row r="1742" spans="2:42" ht="33" x14ac:dyDescent="0.2">
      <c r="B1742" s="14">
        <f>COUNTIFS($E$3:E1742,تقرير!$E$4)</f>
        <v>15</v>
      </c>
      <c r="C1742" s="48"/>
      <c r="D1742" s="49"/>
      <c r="E1742" s="48"/>
      <c r="F1742" s="50"/>
      <c r="G1742" s="51"/>
      <c r="H1742" s="51"/>
      <c r="I1742" s="52"/>
      <c r="J1742" s="52"/>
      <c r="K1742" s="27" t="str">
        <f>_xlfn.IFNA(VLOOKUP(E1742,الاوردرات!$B$1:$C$600,2,0),"")</f>
        <v/>
      </c>
      <c r="L1742" s="63"/>
      <c r="N1742" s="22" t="str">
        <f t="shared" si="55"/>
        <v/>
      </c>
      <c r="O1742" s="23" t="str">
        <f>_xlfn.IFNA((VLOOKUP(F1742,help!$C$2:$F$12,4,0))*(N1742*24),"")</f>
        <v/>
      </c>
      <c r="AP1742" s="18">
        <f t="shared" si="56"/>
        <v>0</v>
      </c>
    </row>
    <row r="1743" spans="2:42" ht="33" x14ac:dyDescent="0.2">
      <c r="B1743" s="14">
        <f>COUNTIFS($E$3:E1743,تقرير!$E$4)</f>
        <v>15</v>
      </c>
      <c r="C1743" s="48"/>
      <c r="D1743" s="49"/>
      <c r="E1743" s="48"/>
      <c r="F1743" s="50"/>
      <c r="G1743" s="51"/>
      <c r="H1743" s="51"/>
      <c r="I1743" s="52"/>
      <c r="J1743" s="52"/>
      <c r="K1743" s="27" t="str">
        <f>_xlfn.IFNA(VLOOKUP(E1743,الاوردرات!$B$1:$C$600,2,0),"")</f>
        <v/>
      </c>
      <c r="L1743" s="63"/>
      <c r="N1743" s="22" t="str">
        <f t="shared" si="55"/>
        <v/>
      </c>
      <c r="O1743" s="23" t="str">
        <f>_xlfn.IFNA((VLOOKUP(F1743,help!$C$2:$F$12,4,0))*(N1743*24),"")</f>
        <v/>
      </c>
      <c r="AP1743" s="18">
        <f t="shared" si="56"/>
        <v>0</v>
      </c>
    </row>
    <row r="1744" spans="2:42" ht="33" x14ac:dyDescent="0.2">
      <c r="B1744" s="14">
        <f>COUNTIFS($E$3:E1744,تقرير!$E$4)</f>
        <v>15</v>
      </c>
      <c r="C1744" s="48"/>
      <c r="D1744" s="49"/>
      <c r="E1744" s="48"/>
      <c r="F1744" s="50"/>
      <c r="G1744" s="51"/>
      <c r="H1744" s="51"/>
      <c r="I1744" s="52"/>
      <c r="J1744" s="52"/>
      <c r="K1744" s="27" t="str">
        <f>_xlfn.IFNA(VLOOKUP(E1744,الاوردرات!$B$1:$C$600,2,0),"")</f>
        <v/>
      </c>
      <c r="L1744" s="63"/>
      <c r="N1744" s="22" t="str">
        <f t="shared" si="55"/>
        <v/>
      </c>
      <c r="O1744" s="23" t="str">
        <f>_xlfn.IFNA((VLOOKUP(F1744,help!$C$2:$F$12,4,0))*(N1744*24),"")</f>
        <v/>
      </c>
      <c r="AP1744" s="18">
        <f t="shared" si="56"/>
        <v>0</v>
      </c>
    </row>
    <row r="1745" spans="2:42" ht="33" x14ac:dyDescent="0.2">
      <c r="B1745" s="14">
        <f>COUNTIFS($E$3:E1745,تقرير!$E$4)</f>
        <v>15</v>
      </c>
      <c r="C1745" s="48"/>
      <c r="D1745" s="49"/>
      <c r="E1745" s="48"/>
      <c r="F1745" s="50"/>
      <c r="G1745" s="51"/>
      <c r="H1745" s="51"/>
      <c r="I1745" s="52"/>
      <c r="J1745" s="52"/>
      <c r="K1745" s="27" t="str">
        <f>_xlfn.IFNA(VLOOKUP(E1745,الاوردرات!$B$1:$C$600,2,0),"")</f>
        <v/>
      </c>
      <c r="L1745" s="63"/>
      <c r="N1745" s="22" t="str">
        <f t="shared" si="55"/>
        <v/>
      </c>
      <c r="O1745" s="23" t="str">
        <f>_xlfn.IFNA((VLOOKUP(F1745,help!$C$2:$F$12,4,0))*(N1745*24),"")</f>
        <v/>
      </c>
      <c r="AP1745" s="18">
        <f t="shared" si="56"/>
        <v>0</v>
      </c>
    </row>
    <row r="1746" spans="2:42" ht="33" x14ac:dyDescent="0.2">
      <c r="B1746" s="14">
        <f>COUNTIFS($E$3:E1746,تقرير!$E$4)</f>
        <v>15</v>
      </c>
      <c r="C1746" s="48"/>
      <c r="D1746" s="49"/>
      <c r="E1746" s="48"/>
      <c r="F1746" s="50"/>
      <c r="G1746" s="51"/>
      <c r="H1746" s="51"/>
      <c r="I1746" s="52"/>
      <c r="J1746" s="52"/>
      <c r="K1746" s="27" t="str">
        <f>_xlfn.IFNA(VLOOKUP(E1746,الاوردرات!$B$1:$C$600,2,0),"")</f>
        <v/>
      </c>
      <c r="L1746" s="63"/>
      <c r="N1746" s="22" t="str">
        <f t="shared" si="55"/>
        <v/>
      </c>
      <c r="O1746" s="23" t="str">
        <f>_xlfn.IFNA((VLOOKUP(F1746,help!$C$2:$F$12,4,0))*(N1746*24),"")</f>
        <v/>
      </c>
      <c r="AP1746" s="18">
        <f t="shared" si="56"/>
        <v>0</v>
      </c>
    </row>
    <row r="1747" spans="2:42" ht="33" x14ac:dyDescent="0.2">
      <c r="B1747" s="14">
        <f>COUNTIFS($E$3:E1747,تقرير!$E$4)</f>
        <v>15</v>
      </c>
      <c r="C1747" s="48"/>
      <c r="D1747" s="49"/>
      <c r="E1747" s="48"/>
      <c r="F1747" s="50"/>
      <c r="G1747" s="51"/>
      <c r="H1747" s="51"/>
      <c r="I1747" s="52"/>
      <c r="J1747" s="52"/>
      <c r="K1747" s="27" t="str">
        <f>_xlfn.IFNA(VLOOKUP(E1747,الاوردرات!$B$1:$C$600,2,0),"")</f>
        <v/>
      </c>
      <c r="L1747" s="63"/>
      <c r="N1747" s="22" t="str">
        <f t="shared" si="55"/>
        <v/>
      </c>
      <c r="O1747" s="23" t="str">
        <f>_xlfn.IFNA((VLOOKUP(F1747,help!$C$2:$F$12,4,0))*(N1747*24),"")</f>
        <v/>
      </c>
      <c r="AP1747" s="18">
        <f t="shared" si="56"/>
        <v>0</v>
      </c>
    </row>
    <row r="1748" spans="2:42" ht="33" x14ac:dyDescent="0.2">
      <c r="B1748" s="14">
        <f>COUNTIFS($E$3:E1748,تقرير!$E$4)</f>
        <v>15</v>
      </c>
      <c r="C1748" s="48"/>
      <c r="D1748" s="49"/>
      <c r="E1748" s="48"/>
      <c r="F1748" s="50"/>
      <c r="G1748" s="51"/>
      <c r="H1748" s="51"/>
      <c r="I1748" s="52"/>
      <c r="J1748" s="52"/>
      <c r="K1748" s="27" t="str">
        <f>_xlfn.IFNA(VLOOKUP(E1748,الاوردرات!$B$1:$C$600,2,0),"")</f>
        <v/>
      </c>
      <c r="L1748" s="63"/>
      <c r="N1748" s="22" t="str">
        <f t="shared" si="55"/>
        <v/>
      </c>
      <c r="O1748" s="23" t="str">
        <f>_xlfn.IFNA((VLOOKUP(F1748,help!$C$2:$F$12,4,0))*(N1748*24),"")</f>
        <v/>
      </c>
      <c r="AP1748" s="18">
        <f t="shared" si="56"/>
        <v>0</v>
      </c>
    </row>
    <row r="1749" spans="2:42" ht="33" x14ac:dyDescent="0.2">
      <c r="B1749" s="14">
        <f>COUNTIFS($E$3:E1749,تقرير!$E$4)</f>
        <v>15</v>
      </c>
      <c r="C1749" s="48"/>
      <c r="D1749" s="49"/>
      <c r="E1749" s="48"/>
      <c r="F1749" s="50"/>
      <c r="G1749" s="51"/>
      <c r="H1749" s="51"/>
      <c r="I1749" s="52"/>
      <c r="J1749" s="52"/>
      <c r="K1749" s="27" t="str">
        <f>_xlfn.IFNA(VLOOKUP(E1749,الاوردرات!$B$1:$C$600,2,0),"")</f>
        <v/>
      </c>
      <c r="L1749" s="63"/>
      <c r="N1749" s="22" t="str">
        <f t="shared" si="55"/>
        <v/>
      </c>
      <c r="O1749" s="23" t="str">
        <f>_xlfn.IFNA((VLOOKUP(F1749,help!$C$2:$F$12,4,0))*(N1749*24),"")</f>
        <v/>
      </c>
      <c r="AP1749" s="18">
        <f t="shared" si="56"/>
        <v>0</v>
      </c>
    </row>
    <row r="1750" spans="2:42" ht="33" x14ac:dyDescent="0.2">
      <c r="B1750" s="14">
        <f>COUNTIFS($E$3:E1750,تقرير!$E$4)</f>
        <v>15</v>
      </c>
      <c r="C1750" s="48"/>
      <c r="D1750" s="49"/>
      <c r="E1750" s="48"/>
      <c r="F1750" s="50"/>
      <c r="G1750" s="51"/>
      <c r="H1750" s="51"/>
      <c r="I1750" s="52"/>
      <c r="J1750" s="52"/>
      <c r="K1750" s="27" t="str">
        <f>_xlfn.IFNA(VLOOKUP(E1750,الاوردرات!$B$1:$C$600,2,0),"")</f>
        <v/>
      </c>
      <c r="L1750" s="63"/>
      <c r="N1750" s="22" t="str">
        <f t="shared" si="55"/>
        <v/>
      </c>
      <c r="O1750" s="23" t="str">
        <f>_xlfn.IFNA((VLOOKUP(F1750,help!$C$2:$F$12,4,0))*(N1750*24),"")</f>
        <v/>
      </c>
      <c r="AP1750" s="18">
        <f t="shared" si="56"/>
        <v>0</v>
      </c>
    </row>
    <row r="1751" spans="2:42" ht="33" x14ac:dyDescent="0.2">
      <c r="B1751" s="14">
        <f>COUNTIFS($E$3:E1751,تقرير!$E$4)</f>
        <v>15</v>
      </c>
      <c r="C1751" s="48"/>
      <c r="D1751" s="49"/>
      <c r="E1751" s="48"/>
      <c r="F1751" s="50"/>
      <c r="G1751" s="51"/>
      <c r="H1751" s="51"/>
      <c r="I1751" s="52"/>
      <c r="J1751" s="52"/>
      <c r="K1751" s="27" t="str">
        <f>_xlfn.IFNA(VLOOKUP(E1751,الاوردرات!$B$1:$C$600,2,0),"")</f>
        <v/>
      </c>
      <c r="L1751" s="63"/>
      <c r="N1751" s="22" t="str">
        <f t="shared" si="55"/>
        <v/>
      </c>
      <c r="O1751" s="23" t="str">
        <f>_xlfn.IFNA((VLOOKUP(F1751,help!$C$2:$F$12,4,0))*(N1751*24),"")</f>
        <v/>
      </c>
      <c r="AP1751" s="18">
        <f t="shared" si="56"/>
        <v>0</v>
      </c>
    </row>
    <row r="1752" spans="2:42" ht="33" x14ac:dyDescent="0.2">
      <c r="B1752" s="14">
        <f>COUNTIFS($E$3:E1752,تقرير!$E$4)</f>
        <v>15</v>
      </c>
      <c r="C1752" s="48"/>
      <c r="D1752" s="49"/>
      <c r="E1752" s="48"/>
      <c r="F1752" s="50"/>
      <c r="G1752" s="51"/>
      <c r="H1752" s="51"/>
      <c r="I1752" s="52"/>
      <c r="J1752" s="52"/>
      <c r="K1752" s="27" t="str">
        <f>_xlfn.IFNA(VLOOKUP(E1752,الاوردرات!$B$1:$C$600,2,0),"")</f>
        <v/>
      </c>
      <c r="L1752" s="63"/>
      <c r="N1752" s="22" t="str">
        <f t="shared" si="55"/>
        <v/>
      </c>
      <c r="O1752" s="23" t="str">
        <f>_xlfn.IFNA((VLOOKUP(F1752,help!$C$2:$F$12,4,0))*(N1752*24),"")</f>
        <v/>
      </c>
      <c r="AP1752" s="18">
        <f t="shared" si="56"/>
        <v>0</v>
      </c>
    </row>
    <row r="1753" spans="2:42" ht="33" x14ac:dyDescent="0.2">
      <c r="B1753" s="14">
        <f>COUNTIFS($E$3:E1753,تقرير!$E$4)</f>
        <v>15</v>
      </c>
      <c r="C1753" s="48"/>
      <c r="D1753" s="49"/>
      <c r="E1753" s="48"/>
      <c r="F1753" s="50"/>
      <c r="G1753" s="51"/>
      <c r="H1753" s="51"/>
      <c r="I1753" s="52"/>
      <c r="J1753" s="52"/>
      <c r="K1753" s="27" t="str">
        <f>_xlfn.IFNA(VLOOKUP(E1753,الاوردرات!$B$1:$C$600,2,0),"")</f>
        <v/>
      </c>
      <c r="L1753" s="63"/>
      <c r="N1753" s="22" t="str">
        <f t="shared" si="55"/>
        <v/>
      </c>
      <c r="O1753" s="23" t="str">
        <f>_xlfn.IFNA((VLOOKUP(F1753,help!$C$2:$F$12,4,0))*(N1753*24),"")</f>
        <v/>
      </c>
      <c r="AP1753" s="18">
        <f t="shared" si="56"/>
        <v>0</v>
      </c>
    </row>
    <row r="1754" spans="2:42" ht="33" x14ac:dyDescent="0.2">
      <c r="B1754" s="14">
        <f>COUNTIFS($E$3:E1754,تقرير!$E$4)</f>
        <v>15</v>
      </c>
      <c r="C1754" s="48"/>
      <c r="D1754" s="49"/>
      <c r="E1754" s="48"/>
      <c r="F1754" s="50"/>
      <c r="G1754" s="51"/>
      <c r="H1754" s="51"/>
      <c r="I1754" s="52"/>
      <c r="J1754" s="52"/>
      <c r="K1754" s="27" t="str">
        <f>_xlfn.IFNA(VLOOKUP(E1754,الاوردرات!$B$1:$C$600,2,0),"")</f>
        <v/>
      </c>
      <c r="L1754" s="63"/>
      <c r="N1754" s="22" t="str">
        <f t="shared" si="55"/>
        <v/>
      </c>
      <c r="O1754" s="23" t="str">
        <f>_xlfn.IFNA((VLOOKUP(F1754,help!$C$2:$F$12,4,0))*(N1754*24),"")</f>
        <v/>
      </c>
      <c r="AP1754" s="18">
        <f t="shared" si="56"/>
        <v>0</v>
      </c>
    </row>
    <row r="1755" spans="2:42" ht="33" x14ac:dyDescent="0.2">
      <c r="B1755" s="14">
        <f>COUNTIFS($E$3:E1755,تقرير!$E$4)</f>
        <v>15</v>
      </c>
      <c r="C1755" s="48"/>
      <c r="D1755" s="49"/>
      <c r="E1755" s="48"/>
      <c r="F1755" s="50"/>
      <c r="G1755" s="51"/>
      <c r="H1755" s="51"/>
      <c r="I1755" s="52"/>
      <c r="J1755" s="52"/>
      <c r="K1755" s="27" t="str">
        <f>_xlfn.IFNA(VLOOKUP(E1755,الاوردرات!$B$1:$C$600,2,0),"")</f>
        <v/>
      </c>
      <c r="L1755" s="63"/>
      <c r="N1755" s="22" t="str">
        <f t="shared" si="55"/>
        <v/>
      </c>
      <c r="O1755" s="23" t="str">
        <f>_xlfn.IFNA((VLOOKUP(F1755,help!$C$2:$F$12,4,0))*(N1755*24),"")</f>
        <v/>
      </c>
      <c r="AP1755" s="18">
        <f t="shared" si="56"/>
        <v>0</v>
      </c>
    </row>
    <row r="1756" spans="2:42" ht="33" x14ac:dyDescent="0.2">
      <c r="B1756" s="14">
        <f>COUNTIFS($E$3:E1756,تقرير!$E$4)</f>
        <v>15</v>
      </c>
      <c r="C1756" s="48"/>
      <c r="D1756" s="49"/>
      <c r="E1756" s="48"/>
      <c r="F1756" s="50"/>
      <c r="G1756" s="51"/>
      <c r="H1756" s="51"/>
      <c r="I1756" s="52"/>
      <c r="J1756" s="52"/>
      <c r="K1756" s="27" t="str">
        <f>_xlfn.IFNA(VLOOKUP(E1756,الاوردرات!$B$1:$C$600,2,0),"")</f>
        <v/>
      </c>
      <c r="L1756" s="63"/>
      <c r="N1756" s="22" t="str">
        <f t="shared" si="55"/>
        <v/>
      </c>
      <c r="O1756" s="23" t="str">
        <f>_xlfn.IFNA((VLOOKUP(F1756,help!$C$2:$F$12,4,0))*(N1756*24),"")</f>
        <v/>
      </c>
      <c r="AP1756" s="18">
        <f t="shared" si="56"/>
        <v>0</v>
      </c>
    </row>
    <row r="1757" spans="2:42" ht="33" x14ac:dyDescent="0.2">
      <c r="B1757" s="14">
        <f>COUNTIFS($E$3:E1757,تقرير!$E$4)</f>
        <v>15</v>
      </c>
      <c r="C1757" s="48"/>
      <c r="D1757" s="49"/>
      <c r="E1757" s="48"/>
      <c r="F1757" s="50"/>
      <c r="G1757" s="51"/>
      <c r="H1757" s="51"/>
      <c r="I1757" s="52"/>
      <c r="J1757" s="52"/>
      <c r="K1757" s="27" t="str">
        <f>_xlfn.IFNA(VLOOKUP(E1757,الاوردرات!$B$1:$C$600,2,0),"")</f>
        <v/>
      </c>
      <c r="L1757" s="63"/>
      <c r="N1757" s="22" t="str">
        <f t="shared" si="55"/>
        <v/>
      </c>
      <c r="O1757" s="23" t="str">
        <f>_xlfn.IFNA((VLOOKUP(F1757,help!$C$2:$F$12,4,0))*(N1757*24),"")</f>
        <v/>
      </c>
      <c r="AP1757" s="18">
        <f t="shared" si="56"/>
        <v>0</v>
      </c>
    </row>
    <row r="1758" spans="2:42" ht="33" x14ac:dyDescent="0.2">
      <c r="B1758" s="14">
        <f>COUNTIFS($E$3:E1758,تقرير!$E$4)</f>
        <v>15</v>
      </c>
      <c r="C1758" s="48"/>
      <c r="D1758" s="49"/>
      <c r="E1758" s="48"/>
      <c r="F1758" s="50"/>
      <c r="G1758" s="51"/>
      <c r="H1758" s="51"/>
      <c r="I1758" s="52"/>
      <c r="J1758" s="52"/>
      <c r="K1758" s="27" t="str">
        <f>_xlfn.IFNA(VLOOKUP(E1758,الاوردرات!$B$1:$C$600,2,0),"")</f>
        <v/>
      </c>
      <c r="L1758" s="63"/>
      <c r="N1758" s="22" t="str">
        <f t="shared" si="55"/>
        <v/>
      </c>
      <c r="O1758" s="23" t="str">
        <f>_xlfn.IFNA((VLOOKUP(F1758,help!$C$2:$F$12,4,0))*(N1758*24),"")</f>
        <v/>
      </c>
      <c r="AP1758" s="18">
        <f t="shared" si="56"/>
        <v>0</v>
      </c>
    </row>
    <row r="1759" spans="2:42" ht="33" x14ac:dyDescent="0.2">
      <c r="B1759" s="14">
        <f>COUNTIFS($E$3:E1759,تقرير!$E$4)</f>
        <v>15</v>
      </c>
      <c r="C1759" s="48"/>
      <c r="D1759" s="49"/>
      <c r="E1759" s="48"/>
      <c r="F1759" s="50"/>
      <c r="G1759" s="51"/>
      <c r="H1759" s="51"/>
      <c r="I1759" s="52"/>
      <c r="J1759" s="52"/>
      <c r="K1759" s="27" t="str">
        <f>_xlfn.IFNA(VLOOKUP(E1759,الاوردرات!$B$1:$C$600,2,0),"")</f>
        <v/>
      </c>
      <c r="L1759" s="63"/>
      <c r="N1759" s="22" t="str">
        <f t="shared" si="55"/>
        <v/>
      </c>
      <c r="O1759" s="23" t="str">
        <f>_xlfn.IFNA((VLOOKUP(F1759,help!$C$2:$F$12,4,0))*(N1759*24),"")</f>
        <v/>
      </c>
      <c r="AP1759" s="18">
        <f t="shared" si="56"/>
        <v>0</v>
      </c>
    </row>
    <row r="1760" spans="2:42" ht="33" x14ac:dyDescent="0.2">
      <c r="B1760" s="14">
        <f>COUNTIFS($E$3:E1760,تقرير!$E$4)</f>
        <v>15</v>
      </c>
      <c r="C1760" s="48"/>
      <c r="D1760" s="49"/>
      <c r="E1760" s="48"/>
      <c r="F1760" s="50"/>
      <c r="G1760" s="51"/>
      <c r="H1760" s="51"/>
      <c r="I1760" s="52"/>
      <c r="J1760" s="52"/>
      <c r="K1760" s="27" t="str">
        <f>_xlfn.IFNA(VLOOKUP(E1760,الاوردرات!$B$1:$C$600,2,0),"")</f>
        <v/>
      </c>
      <c r="L1760" s="63"/>
      <c r="N1760" s="22" t="str">
        <f t="shared" si="55"/>
        <v/>
      </c>
      <c r="O1760" s="23" t="str">
        <f>_xlfn.IFNA((VLOOKUP(F1760,help!$C$2:$F$12,4,0))*(N1760*24),"")</f>
        <v/>
      </c>
      <c r="AP1760" s="18">
        <f t="shared" si="56"/>
        <v>0</v>
      </c>
    </row>
    <row r="1761" spans="2:42" ht="33" x14ac:dyDescent="0.2">
      <c r="B1761" s="14">
        <f>COUNTIFS($E$3:E1761,تقرير!$E$4)</f>
        <v>15</v>
      </c>
      <c r="C1761" s="48"/>
      <c r="D1761" s="49"/>
      <c r="E1761" s="48"/>
      <c r="F1761" s="50"/>
      <c r="G1761" s="51"/>
      <c r="H1761" s="51"/>
      <c r="I1761" s="52"/>
      <c r="J1761" s="52"/>
      <c r="K1761" s="27" t="str">
        <f>_xlfn.IFNA(VLOOKUP(E1761,الاوردرات!$B$1:$C$600,2,0),"")</f>
        <v/>
      </c>
      <c r="L1761" s="63"/>
      <c r="N1761" s="22" t="str">
        <f t="shared" si="55"/>
        <v/>
      </c>
      <c r="O1761" s="23" t="str">
        <f>_xlfn.IFNA((VLOOKUP(F1761,help!$C$2:$F$12,4,0))*(N1761*24),"")</f>
        <v/>
      </c>
      <c r="AP1761" s="18">
        <f t="shared" si="56"/>
        <v>0</v>
      </c>
    </row>
    <row r="1762" spans="2:42" ht="33" x14ac:dyDescent="0.2">
      <c r="B1762" s="14">
        <f>COUNTIFS($E$3:E1762,تقرير!$E$4)</f>
        <v>15</v>
      </c>
      <c r="C1762" s="48"/>
      <c r="D1762" s="49"/>
      <c r="E1762" s="48"/>
      <c r="F1762" s="50"/>
      <c r="G1762" s="51"/>
      <c r="H1762" s="51"/>
      <c r="I1762" s="52"/>
      <c r="J1762" s="52"/>
      <c r="K1762" s="27" t="str">
        <f>_xlfn.IFNA(VLOOKUP(E1762,الاوردرات!$B$1:$C$600,2,0),"")</f>
        <v/>
      </c>
      <c r="L1762" s="63"/>
      <c r="N1762" s="22" t="str">
        <f t="shared" si="55"/>
        <v/>
      </c>
      <c r="O1762" s="23" t="str">
        <f>_xlfn.IFNA((VLOOKUP(F1762,help!$C$2:$F$12,4,0))*(N1762*24),"")</f>
        <v/>
      </c>
      <c r="AP1762" s="18">
        <f t="shared" si="56"/>
        <v>0</v>
      </c>
    </row>
    <row r="1763" spans="2:42" ht="33" x14ac:dyDescent="0.2">
      <c r="B1763" s="14">
        <f>COUNTIFS($E$3:E1763,تقرير!$E$4)</f>
        <v>15</v>
      </c>
      <c r="C1763" s="48"/>
      <c r="D1763" s="49"/>
      <c r="E1763" s="48"/>
      <c r="F1763" s="50"/>
      <c r="G1763" s="51"/>
      <c r="H1763" s="51"/>
      <c r="I1763" s="52"/>
      <c r="J1763" s="52"/>
      <c r="K1763" s="27" t="str">
        <f>_xlfn.IFNA(VLOOKUP(E1763,الاوردرات!$B$1:$C$600,2,0),"")</f>
        <v/>
      </c>
      <c r="L1763" s="63"/>
      <c r="N1763" s="22" t="str">
        <f t="shared" si="55"/>
        <v/>
      </c>
      <c r="O1763" s="23" t="str">
        <f>_xlfn.IFNA((VLOOKUP(F1763,help!$C$2:$F$12,4,0))*(N1763*24),"")</f>
        <v/>
      </c>
      <c r="AP1763" s="18">
        <f t="shared" si="56"/>
        <v>0</v>
      </c>
    </row>
    <row r="1764" spans="2:42" ht="33" x14ac:dyDescent="0.2">
      <c r="B1764" s="14">
        <f>COUNTIFS($E$3:E1764,تقرير!$E$4)</f>
        <v>15</v>
      </c>
      <c r="C1764" s="48"/>
      <c r="D1764" s="49"/>
      <c r="E1764" s="48"/>
      <c r="F1764" s="50"/>
      <c r="G1764" s="51"/>
      <c r="H1764" s="51"/>
      <c r="I1764" s="52"/>
      <c r="J1764" s="52"/>
      <c r="K1764" s="27" t="str">
        <f>_xlfn.IFNA(VLOOKUP(E1764,الاوردرات!$B$1:$C$600,2,0),"")</f>
        <v/>
      </c>
      <c r="L1764" s="63"/>
      <c r="N1764" s="22" t="str">
        <f t="shared" si="55"/>
        <v/>
      </c>
      <c r="O1764" s="23" t="str">
        <f>_xlfn.IFNA((VLOOKUP(F1764,help!$C$2:$F$12,4,0))*(N1764*24),"")</f>
        <v/>
      </c>
      <c r="AP1764" s="18">
        <f t="shared" si="56"/>
        <v>0</v>
      </c>
    </row>
    <row r="1765" spans="2:42" ht="33" x14ac:dyDescent="0.2">
      <c r="B1765" s="14">
        <f>COUNTIFS($E$3:E1765,تقرير!$E$4)</f>
        <v>15</v>
      </c>
      <c r="C1765" s="48"/>
      <c r="D1765" s="49"/>
      <c r="E1765" s="48"/>
      <c r="F1765" s="50"/>
      <c r="G1765" s="51"/>
      <c r="H1765" s="51"/>
      <c r="I1765" s="52"/>
      <c r="J1765" s="52"/>
      <c r="K1765" s="27" t="str">
        <f>_xlfn.IFNA(VLOOKUP(E1765,الاوردرات!$B$1:$C$600,2,0),"")</f>
        <v/>
      </c>
      <c r="L1765" s="63"/>
      <c r="N1765" s="22" t="str">
        <f t="shared" si="55"/>
        <v/>
      </c>
      <c r="O1765" s="23" t="str">
        <f>_xlfn.IFNA((VLOOKUP(F1765,help!$C$2:$F$12,4,0))*(N1765*24),"")</f>
        <v/>
      </c>
      <c r="AP1765" s="18">
        <f t="shared" si="56"/>
        <v>0</v>
      </c>
    </row>
    <row r="1766" spans="2:42" ht="33" x14ac:dyDescent="0.2">
      <c r="B1766" s="14">
        <f>COUNTIFS($E$3:E1766,تقرير!$E$4)</f>
        <v>15</v>
      </c>
      <c r="C1766" s="48"/>
      <c r="D1766" s="49"/>
      <c r="E1766" s="48"/>
      <c r="F1766" s="50"/>
      <c r="G1766" s="51"/>
      <c r="H1766" s="51"/>
      <c r="I1766" s="52"/>
      <c r="J1766" s="52"/>
      <c r="K1766" s="27" t="str">
        <f>_xlfn.IFNA(VLOOKUP(E1766,الاوردرات!$B$1:$C$600,2,0),"")</f>
        <v/>
      </c>
      <c r="L1766" s="63"/>
      <c r="N1766" s="22" t="str">
        <f t="shared" si="55"/>
        <v/>
      </c>
      <c r="O1766" s="23" t="str">
        <f>_xlfn.IFNA((VLOOKUP(F1766,help!$C$2:$F$12,4,0))*(N1766*24),"")</f>
        <v/>
      </c>
      <c r="AP1766" s="18">
        <f t="shared" si="56"/>
        <v>0</v>
      </c>
    </row>
    <row r="1767" spans="2:42" ht="33" x14ac:dyDescent="0.2">
      <c r="B1767" s="14">
        <f>COUNTIFS($E$3:E1767,تقرير!$E$4)</f>
        <v>15</v>
      </c>
      <c r="C1767" s="48"/>
      <c r="D1767" s="49"/>
      <c r="E1767" s="48"/>
      <c r="F1767" s="50"/>
      <c r="G1767" s="51"/>
      <c r="H1767" s="51"/>
      <c r="I1767" s="52"/>
      <c r="J1767" s="52"/>
      <c r="K1767" s="27" t="str">
        <f>_xlfn.IFNA(VLOOKUP(E1767,الاوردرات!$B$1:$C$600,2,0),"")</f>
        <v/>
      </c>
      <c r="L1767" s="63"/>
      <c r="N1767" s="22" t="str">
        <f t="shared" si="55"/>
        <v/>
      </c>
      <c r="O1767" s="23" t="str">
        <f>_xlfn.IFNA((VLOOKUP(F1767,help!$C$2:$F$12,4,0))*(N1767*24),"")</f>
        <v/>
      </c>
      <c r="AP1767" s="18">
        <f t="shared" si="56"/>
        <v>0</v>
      </c>
    </row>
    <row r="1768" spans="2:42" ht="33" x14ac:dyDescent="0.2">
      <c r="B1768" s="14">
        <f>COUNTIFS($E$3:E1768,تقرير!$E$4)</f>
        <v>15</v>
      </c>
      <c r="C1768" s="48"/>
      <c r="D1768" s="49"/>
      <c r="E1768" s="48"/>
      <c r="F1768" s="50"/>
      <c r="G1768" s="51"/>
      <c r="H1768" s="51"/>
      <c r="I1768" s="52"/>
      <c r="J1768" s="52"/>
      <c r="K1768" s="27" t="str">
        <f>_xlfn.IFNA(VLOOKUP(E1768,الاوردرات!$B$1:$C$600,2,0),"")</f>
        <v/>
      </c>
      <c r="L1768" s="63"/>
      <c r="N1768" s="22" t="str">
        <f t="shared" si="55"/>
        <v/>
      </c>
      <c r="O1768" s="23" t="str">
        <f>_xlfn.IFNA((VLOOKUP(F1768,help!$C$2:$F$12,4,0))*(N1768*24),"")</f>
        <v/>
      </c>
      <c r="AP1768" s="18">
        <f t="shared" si="56"/>
        <v>0</v>
      </c>
    </row>
    <row r="1769" spans="2:42" ht="33" x14ac:dyDescent="0.2">
      <c r="B1769" s="14">
        <f>COUNTIFS($E$3:E1769,تقرير!$E$4)</f>
        <v>15</v>
      </c>
      <c r="C1769" s="48"/>
      <c r="D1769" s="49"/>
      <c r="E1769" s="48"/>
      <c r="F1769" s="50"/>
      <c r="G1769" s="51"/>
      <c r="H1769" s="51"/>
      <c r="I1769" s="52"/>
      <c r="J1769" s="52"/>
      <c r="K1769" s="27" t="str">
        <f>_xlfn.IFNA(VLOOKUP(E1769,الاوردرات!$B$1:$C$600,2,0),"")</f>
        <v/>
      </c>
      <c r="L1769" s="63"/>
      <c r="N1769" s="22" t="str">
        <f t="shared" si="55"/>
        <v/>
      </c>
      <c r="O1769" s="23" t="str">
        <f>_xlfn.IFNA((VLOOKUP(F1769,help!$C$2:$F$12,4,0))*(N1769*24),"")</f>
        <v/>
      </c>
      <c r="AP1769" s="18">
        <f t="shared" si="56"/>
        <v>0</v>
      </c>
    </row>
    <row r="1770" spans="2:42" ht="33" x14ac:dyDescent="0.2">
      <c r="B1770" s="14">
        <f>COUNTIFS($E$3:E1770,تقرير!$E$4)</f>
        <v>15</v>
      </c>
      <c r="C1770" s="48"/>
      <c r="D1770" s="49"/>
      <c r="E1770" s="48"/>
      <c r="F1770" s="50"/>
      <c r="G1770" s="51"/>
      <c r="H1770" s="51"/>
      <c r="I1770" s="52"/>
      <c r="J1770" s="52"/>
      <c r="K1770" s="27" t="str">
        <f>_xlfn.IFNA(VLOOKUP(E1770,الاوردرات!$B$1:$C$600,2,0),"")</f>
        <v/>
      </c>
      <c r="L1770" s="63"/>
      <c r="N1770" s="22" t="str">
        <f t="shared" si="55"/>
        <v/>
      </c>
      <c r="O1770" s="23" t="str">
        <f>_xlfn.IFNA((VLOOKUP(F1770,help!$C$2:$F$12,4,0))*(N1770*24),"")</f>
        <v/>
      </c>
      <c r="AP1770" s="18">
        <f t="shared" si="56"/>
        <v>0</v>
      </c>
    </row>
    <row r="1771" spans="2:42" ht="33" x14ac:dyDescent="0.2">
      <c r="B1771" s="14">
        <f>COUNTIFS($E$3:E1771,تقرير!$E$4)</f>
        <v>15</v>
      </c>
      <c r="C1771" s="48"/>
      <c r="D1771" s="49"/>
      <c r="E1771" s="48"/>
      <c r="F1771" s="50"/>
      <c r="G1771" s="51"/>
      <c r="H1771" s="51"/>
      <c r="I1771" s="52"/>
      <c r="J1771" s="52"/>
      <c r="K1771" s="27" t="str">
        <f>_xlfn.IFNA(VLOOKUP(E1771,الاوردرات!$B$1:$C$600,2,0),"")</f>
        <v/>
      </c>
      <c r="L1771" s="63"/>
      <c r="N1771" s="22" t="str">
        <f t="shared" si="55"/>
        <v/>
      </c>
      <c r="O1771" s="23" t="str">
        <f>_xlfn.IFNA((VLOOKUP(F1771,help!$C$2:$F$12,4,0))*(N1771*24),"")</f>
        <v/>
      </c>
      <c r="AP1771" s="18">
        <f t="shared" si="56"/>
        <v>0</v>
      </c>
    </row>
    <row r="1772" spans="2:42" ht="33" x14ac:dyDescent="0.2">
      <c r="B1772" s="14">
        <f>COUNTIFS($E$3:E1772,تقرير!$E$4)</f>
        <v>15</v>
      </c>
      <c r="C1772" s="48"/>
      <c r="D1772" s="49"/>
      <c r="E1772" s="48"/>
      <c r="F1772" s="50"/>
      <c r="G1772" s="51"/>
      <c r="H1772" s="51"/>
      <c r="I1772" s="52"/>
      <c r="J1772" s="52"/>
      <c r="K1772" s="27" t="str">
        <f>_xlfn.IFNA(VLOOKUP(E1772,الاوردرات!$B$1:$C$600,2,0),"")</f>
        <v/>
      </c>
      <c r="L1772" s="63"/>
      <c r="N1772" s="22" t="str">
        <f t="shared" si="55"/>
        <v/>
      </c>
      <c r="O1772" s="23" t="str">
        <f>_xlfn.IFNA((VLOOKUP(F1772,help!$C$2:$F$12,4,0))*(N1772*24),"")</f>
        <v/>
      </c>
      <c r="AP1772" s="18">
        <f t="shared" si="56"/>
        <v>0</v>
      </c>
    </row>
    <row r="1773" spans="2:42" ht="33" x14ac:dyDescent="0.2">
      <c r="B1773" s="14">
        <f>COUNTIFS($E$3:E1773,تقرير!$E$4)</f>
        <v>15</v>
      </c>
      <c r="C1773" s="48"/>
      <c r="D1773" s="49"/>
      <c r="E1773" s="48"/>
      <c r="F1773" s="50"/>
      <c r="G1773" s="51"/>
      <c r="H1773" s="51"/>
      <c r="I1773" s="52"/>
      <c r="J1773" s="52"/>
      <c r="K1773" s="27" t="str">
        <f>_xlfn.IFNA(VLOOKUP(E1773,الاوردرات!$B$1:$C$600,2,0),"")</f>
        <v/>
      </c>
      <c r="L1773" s="63"/>
      <c r="N1773" s="22" t="str">
        <f t="shared" si="55"/>
        <v/>
      </c>
      <c r="O1773" s="23" t="str">
        <f>_xlfn.IFNA((VLOOKUP(F1773,help!$C$2:$F$12,4,0))*(N1773*24),"")</f>
        <v/>
      </c>
      <c r="AP1773" s="18">
        <f t="shared" si="56"/>
        <v>0</v>
      </c>
    </row>
    <row r="1774" spans="2:42" ht="33" x14ac:dyDescent="0.2">
      <c r="B1774" s="14">
        <f>COUNTIFS($E$3:E1774,تقرير!$E$4)</f>
        <v>15</v>
      </c>
      <c r="C1774" s="48"/>
      <c r="D1774" s="49"/>
      <c r="E1774" s="48"/>
      <c r="F1774" s="50"/>
      <c r="G1774" s="51"/>
      <c r="H1774" s="51"/>
      <c r="I1774" s="52"/>
      <c r="J1774" s="52"/>
      <c r="K1774" s="27" t="str">
        <f>_xlfn.IFNA(VLOOKUP(E1774,الاوردرات!$B$1:$C$600,2,0),"")</f>
        <v/>
      </c>
      <c r="L1774" s="63"/>
      <c r="N1774" s="22" t="str">
        <f t="shared" si="55"/>
        <v/>
      </c>
      <c r="O1774" s="23" t="str">
        <f>_xlfn.IFNA((VLOOKUP(F1774,help!$C$2:$F$12,4,0))*(N1774*24),"")</f>
        <v/>
      </c>
      <c r="AP1774" s="18">
        <f t="shared" si="56"/>
        <v>0</v>
      </c>
    </row>
    <row r="1775" spans="2:42" ht="33" x14ac:dyDescent="0.2">
      <c r="B1775" s="14">
        <f>COUNTIFS($E$3:E1775,تقرير!$E$4)</f>
        <v>15</v>
      </c>
      <c r="C1775" s="48"/>
      <c r="D1775" s="49"/>
      <c r="E1775" s="48"/>
      <c r="F1775" s="50"/>
      <c r="G1775" s="51"/>
      <c r="H1775" s="51"/>
      <c r="I1775" s="52"/>
      <c r="J1775" s="52"/>
      <c r="K1775" s="27" t="str">
        <f>_xlfn.IFNA(VLOOKUP(E1775,الاوردرات!$B$1:$C$600,2,0),"")</f>
        <v/>
      </c>
      <c r="L1775" s="63"/>
      <c r="N1775" s="22" t="str">
        <f t="shared" si="55"/>
        <v/>
      </c>
      <c r="O1775" s="23" t="str">
        <f>_xlfn.IFNA((VLOOKUP(F1775,help!$C$2:$F$12,4,0))*(N1775*24),"")</f>
        <v/>
      </c>
      <c r="AP1775" s="18">
        <f t="shared" si="56"/>
        <v>0</v>
      </c>
    </row>
    <row r="1776" spans="2:42" ht="33" x14ac:dyDescent="0.2">
      <c r="B1776" s="14">
        <f>COUNTIFS($E$3:E1776,تقرير!$E$4)</f>
        <v>15</v>
      </c>
      <c r="C1776" s="48"/>
      <c r="D1776" s="49"/>
      <c r="E1776" s="48"/>
      <c r="F1776" s="50"/>
      <c r="G1776" s="51"/>
      <c r="H1776" s="51"/>
      <c r="I1776" s="52"/>
      <c r="J1776" s="52"/>
      <c r="K1776" s="27" t="str">
        <f>_xlfn.IFNA(VLOOKUP(E1776,الاوردرات!$B$1:$C$600,2,0),"")</f>
        <v/>
      </c>
      <c r="L1776" s="63"/>
      <c r="N1776" s="22" t="str">
        <f t="shared" si="55"/>
        <v/>
      </c>
      <c r="O1776" s="23" t="str">
        <f>_xlfn.IFNA((VLOOKUP(F1776,help!$C$2:$F$12,4,0))*(N1776*24),"")</f>
        <v/>
      </c>
      <c r="AP1776" s="18">
        <f t="shared" si="56"/>
        <v>0</v>
      </c>
    </row>
    <row r="1777" spans="2:42" ht="33" x14ac:dyDescent="0.2">
      <c r="B1777" s="14">
        <f>COUNTIFS($E$3:E1777,تقرير!$E$4)</f>
        <v>15</v>
      </c>
      <c r="C1777" s="48"/>
      <c r="D1777" s="49"/>
      <c r="E1777" s="48"/>
      <c r="F1777" s="50"/>
      <c r="G1777" s="51"/>
      <c r="H1777" s="51"/>
      <c r="I1777" s="52"/>
      <c r="J1777" s="52"/>
      <c r="K1777" s="27" t="str">
        <f>_xlfn.IFNA(VLOOKUP(E1777,الاوردرات!$B$1:$C$600,2,0),"")</f>
        <v/>
      </c>
      <c r="L1777" s="63"/>
      <c r="N1777" s="22" t="str">
        <f t="shared" si="55"/>
        <v/>
      </c>
      <c r="O1777" s="23" t="str">
        <f>_xlfn.IFNA((VLOOKUP(F1777,help!$C$2:$F$12,4,0))*(N1777*24),"")</f>
        <v/>
      </c>
      <c r="AP1777" s="18">
        <f t="shared" si="56"/>
        <v>0</v>
      </c>
    </row>
    <row r="1778" spans="2:42" ht="33" x14ac:dyDescent="0.2">
      <c r="B1778" s="14">
        <f>COUNTIFS($E$3:E1778,تقرير!$E$4)</f>
        <v>15</v>
      </c>
      <c r="C1778" s="48"/>
      <c r="D1778" s="49"/>
      <c r="E1778" s="48"/>
      <c r="F1778" s="50"/>
      <c r="G1778" s="51"/>
      <c r="H1778" s="51"/>
      <c r="I1778" s="52"/>
      <c r="J1778" s="52"/>
      <c r="K1778" s="27" t="str">
        <f>_xlfn.IFNA(VLOOKUP(E1778,الاوردرات!$B$1:$C$600,2,0),"")</f>
        <v/>
      </c>
      <c r="L1778" s="63"/>
      <c r="N1778" s="22" t="str">
        <f t="shared" si="55"/>
        <v/>
      </c>
      <c r="O1778" s="23" t="str">
        <f>_xlfn.IFNA((VLOOKUP(F1778,help!$C$2:$F$12,4,0))*(N1778*24),"")</f>
        <v/>
      </c>
      <c r="AP1778" s="18">
        <f t="shared" si="56"/>
        <v>0</v>
      </c>
    </row>
    <row r="1779" spans="2:42" ht="33" x14ac:dyDescent="0.2">
      <c r="B1779" s="14">
        <f>COUNTIFS($E$3:E1779,تقرير!$E$4)</f>
        <v>15</v>
      </c>
      <c r="C1779" s="48"/>
      <c r="D1779" s="49"/>
      <c r="E1779" s="48"/>
      <c r="F1779" s="50"/>
      <c r="G1779" s="51"/>
      <c r="H1779" s="51"/>
      <c r="I1779" s="52"/>
      <c r="J1779" s="52"/>
      <c r="K1779" s="27" t="str">
        <f>_xlfn.IFNA(VLOOKUP(E1779,الاوردرات!$B$1:$C$600,2,0),"")</f>
        <v/>
      </c>
      <c r="L1779" s="63"/>
      <c r="N1779" s="22" t="str">
        <f t="shared" si="55"/>
        <v/>
      </c>
      <c r="O1779" s="23" t="str">
        <f>_xlfn.IFNA((VLOOKUP(F1779,help!$C$2:$F$12,4,0))*(N1779*24),"")</f>
        <v/>
      </c>
      <c r="AP1779" s="18">
        <f t="shared" si="56"/>
        <v>0</v>
      </c>
    </row>
    <row r="1780" spans="2:42" ht="33" x14ac:dyDescent="0.2">
      <c r="B1780" s="14">
        <f>COUNTIFS($E$3:E1780,تقرير!$E$4)</f>
        <v>15</v>
      </c>
      <c r="C1780" s="48"/>
      <c r="D1780" s="49"/>
      <c r="E1780" s="48"/>
      <c r="F1780" s="50"/>
      <c r="G1780" s="51"/>
      <c r="H1780" s="51"/>
      <c r="I1780" s="52"/>
      <c r="J1780" s="52"/>
      <c r="K1780" s="27" t="str">
        <f>_xlfn.IFNA(VLOOKUP(E1780,الاوردرات!$B$1:$C$600,2,0),"")</f>
        <v/>
      </c>
      <c r="L1780" s="63"/>
      <c r="N1780" s="22" t="str">
        <f t="shared" si="55"/>
        <v/>
      </c>
      <c r="O1780" s="23" t="str">
        <f>_xlfn.IFNA((VLOOKUP(F1780,help!$C$2:$F$12,4,0))*(N1780*24),"")</f>
        <v/>
      </c>
      <c r="AP1780" s="18">
        <f t="shared" si="56"/>
        <v>0</v>
      </c>
    </row>
    <row r="1781" spans="2:42" ht="33" x14ac:dyDescent="0.2">
      <c r="B1781" s="14">
        <f>COUNTIFS($E$3:E1781,تقرير!$E$4)</f>
        <v>15</v>
      </c>
      <c r="C1781" s="48"/>
      <c r="D1781" s="49"/>
      <c r="E1781" s="48"/>
      <c r="F1781" s="50"/>
      <c r="G1781" s="51"/>
      <c r="H1781" s="51"/>
      <c r="I1781" s="52"/>
      <c r="J1781" s="52"/>
      <c r="K1781" s="27" t="str">
        <f>_xlfn.IFNA(VLOOKUP(E1781,الاوردرات!$B$1:$C$600,2,0),"")</f>
        <v/>
      </c>
      <c r="L1781" s="63"/>
      <c r="N1781" s="22" t="str">
        <f t="shared" si="55"/>
        <v/>
      </c>
      <c r="O1781" s="23" t="str">
        <f>_xlfn.IFNA((VLOOKUP(F1781,help!$C$2:$F$12,4,0))*(N1781*24),"")</f>
        <v/>
      </c>
      <c r="AP1781" s="18">
        <f t="shared" si="56"/>
        <v>0</v>
      </c>
    </row>
    <row r="1782" spans="2:42" ht="33" x14ac:dyDescent="0.2">
      <c r="B1782" s="14">
        <f>COUNTIFS($E$3:E1782,تقرير!$E$4)</f>
        <v>15</v>
      </c>
      <c r="C1782" s="48"/>
      <c r="D1782" s="49"/>
      <c r="E1782" s="48"/>
      <c r="F1782" s="50"/>
      <c r="G1782" s="51"/>
      <c r="H1782" s="51"/>
      <c r="I1782" s="52"/>
      <c r="J1782" s="52"/>
      <c r="K1782" s="27" t="str">
        <f>_xlfn.IFNA(VLOOKUP(E1782,الاوردرات!$B$1:$C$600,2,0),"")</f>
        <v/>
      </c>
      <c r="L1782" s="63"/>
      <c r="N1782" s="22" t="str">
        <f t="shared" si="55"/>
        <v/>
      </c>
      <c r="O1782" s="23" t="str">
        <f>_xlfn.IFNA((VLOOKUP(F1782,help!$C$2:$F$12,4,0))*(N1782*24),"")</f>
        <v/>
      </c>
      <c r="AP1782" s="18">
        <f t="shared" si="56"/>
        <v>0</v>
      </c>
    </row>
    <row r="1783" spans="2:42" ht="33" x14ac:dyDescent="0.2">
      <c r="B1783" s="14">
        <f>COUNTIFS($E$3:E1783,تقرير!$E$4)</f>
        <v>15</v>
      </c>
      <c r="C1783" s="48"/>
      <c r="D1783" s="49"/>
      <c r="E1783" s="48"/>
      <c r="F1783" s="50"/>
      <c r="G1783" s="51"/>
      <c r="H1783" s="51"/>
      <c r="I1783" s="52"/>
      <c r="J1783" s="52"/>
      <c r="K1783" s="27" t="str">
        <f>_xlfn.IFNA(VLOOKUP(E1783,الاوردرات!$B$1:$C$600,2,0),"")</f>
        <v/>
      </c>
      <c r="L1783" s="63"/>
      <c r="N1783" s="22" t="str">
        <f t="shared" ref="N1783:N1846" si="57">IF(I1783&lt;&gt;"",J1783-I1783,"")</f>
        <v/>
      </c>
      <c r="O1783" s="23" t="str">
        <f>_xlfn.IFNA((VLOOKUP(F1783,help!$C$2:$F$12,4,0))*(N1783*24),"")</f>
        <v/>
      </c>
      <c r="AP1783" s="18">
        <f t="shared" si="56"/>
        <v>0</v>
      </c>
    </row>
    <row r="1784" spans="2:42" ht="33" x14ac:dyDescent="0.2">
      <c r="B1784" s="14">
        <f>COUNTIFS($E$3:E1784,تقرير!$E$4)</f>
        <v>15</v>
      </c>
      <c r="C1784" s="48"/>
      <c r="D1784" s="49"/>
      <c r="E1784" s="48"/>
      <c r="F1784" s="50"/>
      <c r="G1784" s="51"/>
      <c r="H1784" s="51"/>
      <c r="I1784" s="52"/>
      <c r="J1784" s="52"/>
      <c r="K1784" s="27" t="str">
        <f>_xlfn.IFNA(VLOOKUP(E1784,الاوردرات!$B$1:$C$600,2,0),"")</f>
        <v/>
      </c>
      <c r="L1784" s="63"/>
      <c r="N1784" s="22" t="str">
        <f t="shared" si="57"/>
        <v/>
      </c>
      <c r="O1784" s="23" t="str">
        <f>_xlfn.IFNA((VLOOKUP(F1784,help!$C$2:$F$12,4,0))*(N1784*24),"")</f>
        <v/>
      </c>
      <c r="AP1784" s="18">
        <f t="shared" si="56"/>
        <v>0</v>
      </c>
    </row>
    <row r="1785" spans="2:42" ht="33" x14ac:dyDescent="0.2">
      <c r="B1785" s="14">
        <f>COUNTIFS($E$3:E1785,تقرير!$E$4)</f>
        <v>15</v>
      </c>
      <c r="C1785" s="48"/>
      <c r="D1785" s="49"/>
      <c r="E1785" s="48"/>
      <c r="F1785" s="50"/>
      <c r="G1785" s="51"/>
      <c r="H1785" s="51"/>
      <c r="I1785" s="52"/>
      <c r="J1785" s="52"/>
      <c r="K1785" s="27" t="str">
        <f>_xlfn.IFNA(VLOOKUP(E1785,الاوردرات!$B$1:$C$600,2,0),"")</f>
        <v/>
      </c>
      <c r="L1785" s="63"/>
      <c r="N1785" s="22" t="str">
        <f t="shared" si="57"/>
        <v/>
      </c>
      <c r="O1785" s="23" t="str">
        <f>_xlfn.IFNA((VLOOKUP(F1785,help!$C$2:$F$12,4,0))*(N1785*24),"")</f>
        <v/>
      </c>
      <c r="AP1785" s="18">
        <f t="shared" si="56"/>
        <v>0</v>
      </c>
    </row>
    <row r="1786" spans="2:42" ht="33" x14ac:dyDescent="0.2">
      <c r="B1786" s="14">
        <f>COUNTIFS($E$3:E1786,تقرير!$E$4)</f>
        <v>15</v>
      </c>
      <c r="C1786" s="48"/>
      <c r="D1786" s="49"/>
      <c r="E1786" s="48"/>
      <c r="F1786" s="50"/>
      <c r="G1786" s="51"/>
      <c r="H1786" s="51"/>
      <c r="I1786" s="52"/>
      <c r="J1786" s="52"/>
      <c r="K1786" s="27" t="str">
        <f>_xlfn.IFNA(VLOOKUP(E1786,الاوردرات!$B$1:$C$600,2,0),"")</f>
        <v/>
      </c>
      <c r="L1786" s="63"/>
      <c r="N1786" s="22" t="str">
        <f t="shared" si="57"/>
        <v/>
      </c>
      <c r="O1786" s="23" t="str">
        <f>_xlfn.IFNA((VLOOKUP(F1786,help!$C$2:$F$12,4,0))*(N1786*24),"")</f>
        <v/>
      </c>
      <c r="AP1786" s="18">
        <f t="shared" si="56"/>
        <v>0</v>
      </c>
    </row>
    <row r="1787" spans="2:42" ht="33" x14ac:dyDescent="0.2">
      <c r="B1787" s="14">
        <f>COUNTIFS($E$3:E1787,تقرير!$E$4)</f>
        <v>15</v>
      </c>
      <c r="C1787" s="48"/>
      <c r="D1787" s="49"/>
      <c r="E1787" s="48"/>
      <c r="F1787" s="50"/>
      <c r="G1787" s="51"/>
      <c r="H1787" s="51"/>
      <c r="I1787" s="52"/>
      <c r="J1787" s="52"/>
      <c r="K1787" s="27" t="str">
        <f>_xlfn.IFNA(VLOOKUP(E1787,الاوردرات!$B$1:$C$600,2,0),"")</f>
        <v/>
      </c>
      <c r="L1787" s="63"/>
      <c r="N1787" s="22" t="str">
        <f t="shared" si="57"/>
        <v/>
      </c>
      <c r="O1787" s="23" t="str">
        <f>_xlfn.IFNA((VLOOKUP(F1787,help!$C$2:$F$12,4,0))*(N1787*24),"")</f>
        <v/>
      </c>
      <c r="AP1787" s="18">
        <f t="shared" si="56"/>
        <v>0</v>
      </c>
    </row>
    <row r="1788" spans="2:42" ht="33" x14ac:dyDescent="0.2">
      <c r="B1788" s="14">
        <f>COUNTIFS($E$3:E1788,تقرير!$E$4)</f>
        <v>15</v>
      </c>
      <c r="C1788" s="48"/>
      <c r="D1788" s="49"/>
      <c r="E1788" s="54"/>
      <c r="F1788" s="50"/>
      <c r="G1788" s="51"/>
      <c r="H1788" s="51"/>
      <c r="I1788" s="52"/>
      <c r="J1788" s="52"/>
      <c r="K1788" s="27" t="str">
        <f>_xlfn.IFNA(VLOOKUP(E1788,الاوردرات!$B$1:$C$600,2,0),"")</f>
        <v/>
      </c>
      <c r="L1788" s="63"/>
      <c r="N1788" s="22" t="str">
        <f t="shared" si="57"/>
        <v/>
      </c>
      <c r="O1788" s="23" t="str">
        <f>_xlfn.IFNA((VLOOKUP(F1788,help!$C$2:$F$12,4,0))*(N1788*24),"")</f>
        <v/>
      </c>
      <c r="AP1788" s="18">
        <f t="shared" si="56"/>
        <v>0</v>
      </c>
    </row>
    <row r="1789" spans="2:42" ht="33" x14ac:dyDescent="0.2">
      <c r="B1789" s="14">
        <f>COUNTIFS($E$3:E1789,تقرير!$E$4)</f>
        <v>15</v>
      </c>
      <c r="C1789" s="48"/>
      <c r="D1789" s="49"/>
      <c r="E1789" s="54"/>
      <c r="F1789" s="50"/>
      <c r="G1789" s="51"/>
      <c r="H1789" s="51"/>
      <c r="I1789" s="52"/>
      <c r="J1789" s="52"/>
      <c r="K1789" s="27" t="str">
        <f>_xlfn.IFNA(VLOOKUP(E1789,الاوردرات!$B$1:$C$600,2,0),"")</f>
        <v/>
      </c>
      <c r="L1789" s="63"/>
      <c r="N1789" s="22" t="str">
        <f t="shared" si="57"/>
        <v/>
      </c>
      <c r="O1789" s="23" t="str">
        <f>_xlfn.IFNA((VLOOKUP(F1789,help!$C$2:$F$12,4,0))*(N1789*24),"")</f>
        <v/>
      </c>
      <c r="AP1789" s="18">
        <f t="shared" si="56"/>
        <v>0</v>
      </c>
    </row>
    <row r="1790" spans="2:42" ht="33" x14ac:dyDescent="0.2">
      <c r="B1790" s="14">
        <f>COUNTIFS($E$3:E1790,تقرير!$E$4)</f>
        <v>15</v>
      </c>
      <c r="C1790" s="48"/>
      <c r="D1790" s="49"/>
      <c r="E1790" s="54"/>
      <c r="F1790" s="50"/>
      <c r="G1790" s="51"/>
      <c r="H1790" s="51"/>
      <c r="I1790" s="52"/>
      <c r="J1790" s="52"/>
      <c r="K1790" s="27" t="str">
        <f>_xlfn.IFNA(VLOOKUP(E1790,الاوردرات!$B$1:$C$600,2,0),"")</f>
        <v/>
      </c>
      <c r="L1790" s="63"/>
      <c r="N1790" s="22" t="str">
        <f t="shared" si="57"/>
        <v/>
      </c>
      <c r="O1790" s="23" t="str">
        <f>_xlfn.IFNA((VLOOKUP(F1790,help!$C$2:$F$12,4,0))*(N1790*24),"")</f>
        <v/>
      </c>
      <c r="AP1790" s="18">
        <f t="shared" si="56"/>
        <v>0</v>
      </c>
    </row>
    <row r="1791" spans="2:42" ht="33" x14ac:dyDescent="0.2">
      <c r="B1791" s="14">
        <f>COUNTIFS($E$3:E1791,تقرير!$E$4)</f>
        <v>15</v>
      </c>
      <c r="C1791" s="48"/>
      <c r="D1791" s="49"/>
      <c r="E1791" s="54"/>
      <c r="F1791" s="50"/>
      <c r="G1791" s="51"/>
      <c r="H1791" s="51"/>
      <c r="I1791" s="52"/>
      <c r="J1791" s="52"/>
      <c r="K1791" s="27" t="str">
        <f>_xlfn.IFNA(VLOOKUP(E1791,الاوردرات!$B$1:$C$600,2,0),"")</f>
        <v/>
      </c>
      <c r="L1791" s="63"/>
      <c r="N1791" s="22" t="str">
        <f t="shared" si="57"/>
        <v/>
      </c>
      <c r="O1791" s="23" t="str">
        <f>_xlfn.IFNA((VLOOKUP(F1791,help!$C$2:$F$12,4,0))*(N1791*24),"")</f>
        <v/>
      </c>
      <c r="AP1791" s="18">
        <f t="shared" si="56"/>
        <v>0</v>
      </c>
    </row>
    <row r="1792" spans="2:42" ht="33" x14ac:dyDescent="0.2">
      <c r="B1792" s="14">
        <f>COUNTIFS($E$3:E1792,تقرير!$E$4)</f>
        <v>15</v>
      </c>
      <c r="C1792" s="48"/>
      <c r="D1792" s="49"/>
      <c r="E1792" s="48"/>
      <c r="F1792" s="50"/>
      <c r="G1792" s="51"/>
      <c r="H1792" s="51"/>
      <c r="I1792" s="52"/>
      <c r="J1792" s="52"/>
      <c r="K1792" s="27" t="str">
        <f>_xlfn.IFNA(VLOOKUP(E1792,الاوردرات!$B$1:$C$600,2,0),"")</f>
        <v/>
      </c>
      <c r="L1792" s="63"/>
      <c r="N1792" s="22" t="str">
        <f t="shared" si="57"/>
        <v/>
      </c>
      <c r="O1792" s="23" t="str">
        <f>_xlfn.IFNA((VLOOKUP(F1792,help!$C$2:$F$12,4,0))*(N1792*24),"")</f>
        <v/>
      </c>
      <c r="AP1792" s="18">
        <f t="shared" si="56"/>
        <v>0</v>
      </c>
    </row>
    <row r="1793" spans="2:42" ht="33" x14ac:dyDescent="0.2">
      <c r="B1793" s="14">
        <f>COUNTIFS($E$3:E1793,تقرير!$E$4)</f>
        <v>15</v>
      </c>
      <c r="C1793" s="48"/>
      <c r="D1793" s="49"/>
      <c r="E1793" s="48"/>
      <c r="F1793" s="50"/>
      <c r="G1793" s="51"/>
      <c r="H1793" s="51"/>
      <c r="I1793" s="52"/>
      <c r="J1793" s="52"/>
      <c r="K1793" s="27" t="str">
        <f>_xlfn.IFNA(VLOOKUP(E1793,الاوردرات!$B$1:$C$600,2,0),"")</f>
        <v/>
      </c>
      <c r="L1793" s="63"/>
      <c r="N1793" s="22" t="str">
        <f t="shared" si="57"/>
        <v/>
      </c>
      <c r="O1793" s="23" t="str">
        <f>_xlfn.IFNA((VLOOKUP(F1793,help!$C$2:$F$12,4,0))*(N1793*24),"")</f>
        <v/>
      </c>
      <c r="AP1793" s="18">
        <f t="shared" si="56"/>
        <v>0</v>
      </c>
    </row>
    <row r="1794" spans="2:42" ht="33" x14ac:dyDescent="0.2">
      <c r="B1794" s="14">
        <f>COUNTIFS($E$3:E1794,تقرير!$E$4)</f>
        <v>15</v>
      </c>
      <c r="C1794" s="48"/>
      <c r="D1794" s="49"/>
      <c r="E1794" s="48"/>
      <c r="F1794" s="50"/>
      <c r="G1794" s="51"/>
      <c r="H1794" s="51"/>
      <c r="I1794" s="52"/>
      <c r="J1794" s="52"/>
      <c r="K1794" s="27" t="str">
        <f>_xlfn.IFNA(VLOOKUP(E1794,الاوردرات!$B$1:$C$600,2,0),"")</f>
        <v/>
      </c>
      <c r="L1794" s="63"/>
      <c r="N1794" s="22" t="str">
        <f t="shared" si="57"/>
        <v/>
      </c>
      <c r="O1794" s="23" t="str">
        <f>_xlfn.IFNA((VLOOKUP(F1794,help!$C$2:$F$12,4,0))*(N1794*24),"")</f>
        <v/>
      </c>
      <c r="AP1794" s="18">
        <f t="shared" si="56"/>
        <v>0</v>
      </c>
    </row>
    <row r="1795" spans="2:42" ht="33" x14ac:dyDescent="0.2">
      <c r="B1795" s="14">
        <f>COUNTIFS($E$3:E1795,تقرير!$E$4)</f>
        <v>15</v>
      </c>
      <c r="C1795" s="48"/>
      <c r="D1795" s="49"/>
      <c r="E1795" s="48"/>
      <c r="F1795" s="50"/>
      <c r="G1795" s="51"/>
      <c r="H1795" s="51"/>
      <c r="I1795" s="52"/>
      <c r="J1795" s="52"/>
      <c r="K1795" s="27" t="str">
        <f>_xlfn.IFNA(VLOOKUP(E1795,الاوردرات!$B$1:$C$600,2,0),"")</f>
        <v/>
      </c>
      <c r="L1795" s="63"/>
      <c r="N1795" s="22" t="str">
        <f t="shared" si="57"/>
        <v/>
      </c>
      <c r="O1795" s="23" t="str">
        <f>_xlfn.IFNA((VLOOKUP(F1795,help!$C$2:$F$12,4,0))*(N1795*24),"")</f>
        <v/>
      </c>
      <c r="AP1795" s="18">
        <f t="shared" si="56"/>
        <v>0</v>
      </c>
    </row>
    <row r="1796" spans="2:42" ht="33" x14ac:dyDescent="0.2">
      <c r="B1796" s="14">
        <f>COUNTIFS($E$3:E1796,تقرير!$E$4)</f>
        <v>15</v>
      </c>
      <c r="C1796" s="48"/>
      <c r="D1796" s="49"/>
      <c r="E1796" s="48"/>
      <c r="F1796" s="50"/>
      <c r="G1796" s="51"/>
      <c r="H1796" s="51"/>
      <c r="I1796" s="52"/>
      <c r="J1796" s="52"/>
      <c r="K1796" s="27" t="str">
        <f>_xlfn.IFNA(VLOOKUP(E1796,الاوردرات!$B$1:$C$600,2,0),"")</f>
        <v/>
      </c>
      <c r="L1796" s="63"/>
      <c r="N1796" s="22" t="str">
        <f t="shared" si="57"/>
        <v/>
      </c>
      <c r="O1796" s="23" t="str">
        <f>_xlfn.IFNA((VLOOKUP(F1796,help!$C$2:$F$12,4,0))*(N1796*24),"")</f>
        <v/>
      </c>
      <c r="AP1796" s="18">
        <f t="shared" ref="AP1796:AP1859" si="58">D1796</f>
        <v>0</v>
      </c>
    </row>
    <row r="1797" spans="2:42" ht="33" x14ac:dyDescent="0.2">
      <c r="B1797" s="14">
        <f>COUNTIFS($E$3:E1797,تقرير!$E$4)</f>
        <v>15</v>
      </c>
      <c r="C1797" s="48"/>
      <c r="D1797" s="49"/>
      <c r="E1797" s="48"/>
      <c r="F1797" s="50"/>
      <c r="G1797" s="51"/>
      <c r="H1797" s="51"/>
      <c r="I1797" s="52"/>
      <c r="J1797" s="52"/>
      <c r="K1797" s="27" t="str">
        <f>_xlfn.IFNA(VLOOKUP(E1797,الاوردرات!$B$1:$C$600,2,0),"")</f>
        <v/>
      </c>
      <c r="L1797" s="63"/>
      <c r="N1797" s="22" t="str">
        <f t="shared" si="57"/>
        <v/>
      </c>
      <c r="O1797" s="23" t="str">
        <f>_xlfn.IFNA((VLOOKUP(F1797,help!$C$2:$F$12,4,0))*(N1797*24),"")</f>
        <v/>
      </c>
      <c r="AP1797" s="18">
        <f t="shared" si="58"/>
        <v>0</v>
      </c>
    </row>
    <row r="1798" spans="2:42" ht="33" x14ac:dyDescent="0.2">
      <c r="B1798" s="14">
        <f>COUNTIFS($E$3:E1798,تقرير!$E$4)</f>
        <v>15</v>
      </c>
      <c r="C1798" s="48"/>
      <c r="D1798" s="49"/>
      <c r="E1798" s="48"/>
      <c r="F1798" s="50"/>
      <c r="G1798" s="51"/>
      <c r="H1798" s="51"/>
      <c r="I1798" s="52"/>
      <c r="J1798" s="52"/>
      <c r="K1798" s="27" t="str">
        <f>_xlfn.IFNA(VLOOKUP(E1798,الاوردرات!$B$1:$C$600,2,0),"")</f>
        <v/>
      </c>
      <c r="L1798" s="63"/>
      <c r="N1798" s="22" t="str">
        <f t="shared" si="57"/>
        <v/>
      </c>
      <c r="O1798" s="23" t="str">
        <f>_xlfn.IFNA((VLOOKUP(F1798,help!$C$2:$F$12,4,0))*(N1798*24),"")</f>
        <v/>
      </c>
      <c r="AP1798" s="18">
        <f t="shared" si="58"/>
        <v>0</v>
      </c>
    </row>
    <row r="1799" spans="2:42" ht="33" x14ac:dyDescent="0.2">
      <c r="B1799" s="14">
        <f>COUNTIFS($E$3:E1799,تقرير!$E$4)</f>
        <v>15</v>
      </c>
      <c r="C1799" s="48"/>
      <c r="D1799" s="49"/>
      <c r="E1799" s="48"/>
      <c r="F1799" s="50"/>
      <c r="G1799" s="51"/>
      <c r="H1799" s="51"/>
      <c r="I1799" s="52"/>
      <c r="J1799" s="52"/>
      <c r="K1799" s="27" t="str">
        <f>_xlfn.IFNA(VLOOKUP(E1799,الاوردرات!$B$1:$C$600,2,0),"")</f>
        <v/>
      </c>
      <c r="L1799" s="63"/>
      <c r="N1799" s="22" t="str">
        <f t="shared" si="57"/>
        <v/>
      </c>
      <c r="O1799" s="23" t="str">
        <f>_xlfn.IFNA((VLOOKUP(F1799,help!$C$2:$F$12,4,0))*(N1799*24),"")</f>
        <v/>
      </c>
      <c r="AP1799" s="18">
        <f t="shared" si="58"/>
        <v>0</v>
      </c>
    </row>
    <row r="1800" spans="2:42" ht="33" x14ac:dyDescent="0.2">
      <c r="B1800" s="14">
        <f>COUNTIFS($E$3:E1800,تقرير!$E$4)</f>
        <v>15</v>
      </c>
      <c r="C1800" s="48"/>
      <c r="D1800" s="49"/>
      <c r="E1800" s="48"/>
      <c r="F1800" s="50"/>
      <c r="G1800" s="51"/>
      <c r="H1800" s="51"/>
      <c r="I1800" s="52"/>
      <c r="J1800" s="52"/>
      <c r="K1800" s="27" t="str">
        <f>_xlfn.IFNA(VLOOKUP(E1800,الاوردرات!$B$1:$C$600,2,0),"")</f>
        <v/>
      </c>
      <c r="L1800" s="63"/>
      <c r="N1800" s="22" t="str">
        <f t="shared" si="57"/>
        <v/>
      </c>
      <c r="O1800" s="23" t="str">
        <f>_xlfn.IFNA((VLOOKUP(F1800,help!$C$2:$F$12,4,0))*(N1800*24),"")</f>
        <v/>
      </c>
      <c r="AP1800" s="18">
        <f t="shared" si="58"/>
        <v>0</v>
      </c>
    </row>
    <row r="1801" spans="2:42" ht="33" x14ac:dyDescent="0.2">
      <c r="B1801" s="14">
        <f>COUNTIFS($E$3:E1801,تقرير!$E$4)</f>
        <v>15</v>
      </c>
      <c r="C1801" s="48"/>
      <c r="D1801" s="49"/>
      <c r="E1801" s="48"/>
      <c r="F1801" s="50"/>
      <c r="G1801" s="51"/>
      <c r="H1801" s="51"/>
      <c r="I1801" s="52"/>
      <c r="J1801" s="52"/>
      <c r="K1801" s="27" t="str">
        <f>_xlfn.IFNA(VLOOKUP(E1801,الاوردرات!$B$1:$C$600,2,0),"")</f>
        <v/>
      </c>
      <c r="L1801" s="63"/>
      <c r="N1801" s="22" t="str">
        <f t="shared" si="57"/>
        <v/>
      </c>
      <c r="O1801" s="23" t="str">
        <f>_xlfn.IFNA((VLOOKUP(F1801,help!$C$2:$F$12,4,0))*(N1801*24),"")</f>
        <v/>
      </c>
      <c r="AP1801" s="18">
        <f t="shared" si="58"/>
        <v>0</v>
      </c>
    </row>
    <row r="1802" spans="2:42" ht="33" x14ac:dyDescent="0.2">
      <c r="B1802" s="14">
        <f>COUNTIFS($E$3:E1802,تقرير!$E$4)</f>
        <v>15</v>
      </c>
      <c r="C1802" s="48"/>
      <c r="D1802" s="49"/>
      <c r="E1802" s="48"/>
      <c r="F1802" s="50"/>
      <c r="G1802" s="51"/>
      <c r="H1802" s="51"/>
      <c r="I1802" s="52"/>
      <c r="J1802" s="52"/>
      <c r="K1802" s="27" t="str">
        <f>_xlfn.IFNA(VLOOKUP(E1802,الاوردرات!$B$1:$C$600,2,0),"")</f>
        <v/>
      </c>
      <c r="L1802" s="63"/>
      <c r="N1802" s="22" t="str">
        <f t="shared" si="57"/>
        <v/>
      </c>
      <c r="O1802" s="23" t="str">
        <f>_xlfn.IFNA((VLOOKUP(F1802,help!$C$2:$F$12,4,0))*(N1802*24),"")</f>
        <v/>
      </c>
      <c r="AP1802" s="18">
        <f t="shared" si="58"/>
        <v>0</v>
      </c>
    </row>
    <row r="1803" spans="2:42" ht="33" x14ac:dyDescent="0.2">
      <c r="B1803" s="14">
        <f>COUNTIFS($E$3:E1803,تقرير!$E$4)</f>
        <v>15</v>
      </c>
      <c r="C1803" s="48"/>
      <c r="D1803" s="49"/>
      <c r="E1803" s="48"/>
      <c r="F1803" s="50"/>
      <c r="G1803" s="51"/>
      <c r="H1803" s="51"/>
      <c r="I1803" s="52"/>
      <c r="J1803" s="52"/>
      <c r="K1803" s="27" t="str">
        <f>_xlfn.IFNA(VLOOKUP(E1803,الاوردرات!$B$1:$C$600,2,0),"")</f>
        <v/>
      </c>
      <c r="L1803" s="63"/>
      <c r="N1803" s="22" t="str">
        <f t="shared" si="57"/>
        <v/>
      </c>
      <c r="O1803" s="23" t="str">
        <f>_xlfn.IFNA((VLOOKUP(F1803,help!$C$2:$F$12,4,0))*(N1803*24),"")</f>
        <v/>
      </c>
      <c r="AP1803" s="18">
        <f t="shared" si="58"/>
        <v>0</v>
      </c>
    </row>
    <row r="1804" spans="2:42" ht="33" x14ac:dyDescent="0.2">
      <c r="B1804" s="14">
        <f>COUNTIFS($E$3:E1804,تقرير!$E$4)</f>
        <v>15</v>
      </c>
      <c r="C1804" s="48"/>
      <c r="D1804" s="49"/>
      <c r="E1804" s="48"/>
      <c r="F1804" s="50"/>
      <c r="G1804" s="51"/>
      <c r="H1804" s="51"/>
      <c r="I1804" s="52"/>
      <c r="J1804" s="52"/>
      <c r="K1804" s="27" t="str">
        <f>_xlfn.IFNA(VLOOKUP(E1804,الاوردرات!$B$1:$C$600,2,0),"")</f>
        <v/>
      </c>
      <c r="L1804" s="63"/>
      <c r="N1804" s="22" t="str">
        <f t="shared" si="57"/>
        <v/>
      </c>
      <c r="O1804" s="23" t="str">
        <f>_xlfn.IFNA((VLOOKUP(F1804,help!$C$2:$F$12,4,0))*(N1804*24),"")</f>
        <v/>
      </c>
      <c r="AP1804" s="18">
        <f t="shared" si="58"/>
        <v>0</v>
      </c>
    </row>
    <row r="1805" spans="2:42" ht="33" x14ac:dyDescent="0.2">
      <c r="B1805" s="14">
        <f>COUNTIFS($E$3:E1805,تقرير!$E$4)</f>
        <v>15</v>
      </c>
      <c r="C1805" s="48"/>
      <c r="D1805" s="49"/>
      <c r="E1805" s="48"/>
      <c r="F1805" s="50"/>
      <c r="G1805" s="51"/>
      <c r="H1805" s="51"/>
      <c r="I1805" s="52"/>
      <c r="J1805" s="52"/>
      <c r="K1805" s="27" t="str">
        <f>_xlfn.IFNA(VLOOKUP(E1805,الاوردرات!$B$1:$C$600,2,0),"")</f>
        <v/>
      </c>
      <c r="L1805" s="63"/>
      <c r="N1805" s="22" t="str">
        <f t="shared" si="57"/>
        <v/>
      </c>
      <c r="O1805" s="23" t="str">
        <f>_xlfn.IFNA((VLOOKUP(F1805,help!$C$2:$F$12,4,0))*(N1805*24),"")</f>
        <v/>
      </c>
      <c r="AP1805" s="18">
        <f t="shared" si="58"/>
        <v>0</v>
      </c>
    </row>
    <row r="1806" spans="2:42" ht="33" x14ac:dyDescent="0.2">
      <c r="B1806" s="14">
        <f>COUNTIFS($E$3:E1806,تقرير!$E$4)</f>
        <v>15</v>
      </c>
      <c r="C1806" s="48"/>
      <c r="D1806" s="49"/>
      <c r="E1806" s="48"/>
      <c r="F1806" s="50"/>
      <c r="G1806" s="51"/>
      <c r="H1806" s="51"/>
      <c r="I1806" s="52"/>
      <c r="J1806" s="52"/>
      <c r="K1806" s="27" t="str">
        <f>_xlfn.IFNA(VLOOKUP(E1806,الاوردرات!$B$1:$C$600,2,0),"")</f>
        <v/>
      </c>
      <c r="L1806" s="63"/>
      <c r="N1806" s="22" t="str">
        <f t="shared" si="57"/>
        <v/>
      </c>
      <c r="O1806" s="23" t="str">
        <f>_xlfn.IFNA((VLOOKUP(F1806,help!$C$2:$F$12,4,0))*(N1806*24),"")</f>
        <v/>
      </c>
      <c r="AP1806" s="18">
        <f t="shared" si="58"/>
        <v>0</v>
      </c>
    </row>
    <row r="1807" spans="2:42" ht="33" x14ac:dyDescent="0.2">
      <c r="B1807" s="14">
        <f>COUNTIFS($E$3:E1807,تقرير!$E$4)</f>
        <v>15</v>
      </c>
      <c r="C1807" s="48"/>
      <c r="D1807" s="49"/>
      <c r="E1807" s="48"/>
      <c r="F1807" s="50"/>
      <c r="G1807" s="51"/>
      <c r="H1807" s="51"/>
      <c r="I1807" s="52"/>
      <c r="J1807" s="52"/>
      <c r="K1807" s="27" t="str">
        <f>_xlfn.IFNA(VLOOKUP(E1807,الاوردرات!$B$1:$C$600,2,0),"")</f>
        <v/>
      </c>
      <c r="L1807" s="63"/>
      <c r="N1807" s="22" t="str">
        <f t="shared" si="57"/>
        <v/>
      </c>
      <c r="O1807" s="23" t="str">
        <f>_xlfn.IFNA((VLOOKUP(F1807,help!$C$2:$F$12,4,0))*(N1807*24),"")</f>
        <v/>
      </c>
      <c r="AP1807" s="18">
        <f t="shared" si="58"/>
        <v>0</v>
      </c>
    </row>
    <row r="1808" spans="2:42" ht="33" x14ac:dyDescent="0.2">
      <c r="B1808" s="14">
        <f>COUNTIFS($E$3:E1808,تقرير!$E$4)</f>
        <v>15</v>
      </c>
      <c r="C1808" s="48"/>
      <c r="D1808" s="49"/>
      <c r="E1808" s="48"/>
      <c r="F1808" s="50"/>
      <c r="G1808" s="51"/>
      <c r="H1808" s="51"/>
      <c r="I1808" s="52"/>
      <c r="J1808" s="52"/>
      <c r="K1808" s="27" t="str">
        <f>_xlfn.IFNA(VLOOKUP(E1808,الاوردرات!$B$1:$C$600,2,0),"")</f>
        <v/>
      </c>
      <c r="L1808" s="63"/>
      <c r="N1808" s="22" t="str">
        <f t="shared" si="57"/>
        <v/>
      </c>
      <c r="O1808" s="23" t="str">
        <f>_xlfn.IFNA((VLOOKUP(F1808,help!$C$2:$F$12,4,0))*(N1808*24),"")</f>
        <v/>
      </c>
      <c r="AP1808" s="18">
        <f t="shared" si="58"/>
        <v>0</v>
      </c>
    </row>
    <row r="1809" spans="2:42" ht="33" x14ac:dyDescent="0.2">
      <c r="B1809" s="14">
        <f>COUNTIFS($E$3:E1809,تقرير!$E$4)</f>
        <v>15</v>
      </c>
      <c r="C1809" s="48"/>
      <c r="D1809" s="49"/>
      <c r="E1809" s="48"/>
      <c r="F1809" s="50"/>
      <c r="G1809" s="51"/>
      <c r="H1809" s="51"/>
      <c r="I1809" s="52"/>
      <c r="J1809" s="52"/>
      <c r="K1809" s="27" t="str">
        <f>_xlfn.IFNA(VLOOKUP(E1809,الاوردرات!$B$1:$C$600,2,0),"")</f>
        <v/>
      </c>
      <c r="L1809" s="63"/>
      <c r="N1809" s="22" t="str">
        <f t="shared" si="57"/>
        <v/>
      </c>
      <c r="O1809" s="23" t="str">
        <f>_xlfn.IFNA((VLOOKUP(F1809,help!$C$2:$F$12,4,0))*(N1809*24),"")</f>
        <v/>
      </c>
      <c r="AP1809" s="18">
        <f t="shared" si="58"/>
        <v>0</v>
      </c>
    </row>
    <row r="1810" spans="2:42" ht="33" x14ac:dyDescent="0.2">
      <c r="B1810" s="14">
        <f>COUNTIFS($E$3:E1810,تقرير!$E$4)</f>
        <v>15</v>
      </c>
      <c r="C1810" s="48"/>
      <c r="D1810" s="49"/>
      <c r="E1810" s="53"/>
      <c r="F1810" s="50"/>
      <c r="G1810" s="51"/>
      <c r="H1810" s="51"/>
      <c r="I1810" s="52"/>
      <c r="J1810" s="52"/>
      <c r="K1810" s="27" t="str">
        <f>_xlfn.IFNA(VLOOKUP(E1810,الاوردرات!$B$1:$C$600,2,0),"")</f>
        <v/>
      </c>
      <c r="L1810" s="63"/>
      <c r="N1810" s="22" t="str">
        <f t="shared" si="57"/>
        <v/>
      </c>
      <c r="O1810" s="23" t="str">
        <f>_xlfn.IFNA((VLOOKUP(F1810,help!$C$2:$F$12,4,0))*(N1810*24),"")</f>
        <v/>
      </c>
      <c r="AP1810" s="18">
        <f t="shared" si="58"/>
        <v>0</v>
      </c>
    </row>
    <row r="1811" spans="2:42" ht="33" x14ac:dyDescent="0.2">
      <c r="B1811" s="14">
        <f>COUNTIFS($E$3:E1811,تقرير!$E$4)</f>
        <v>15</v>
      </c>
      <c r="C1811" s="48"/>
      <c r="D1811" s="49"/>
      <c r="E1811" s="53"/>
      <c r="F1811" s="50"/>
      <c r="G1811" s="51"/>
      <c r="H1811" s="51"/>
      <c r="I1811" s="52"/>
      <c r="J1811" s="52"/>
      <c r="K1811" s="27" t="str">
        <f>_xlfn.IFNA(VLOOKUP(E1811,الاوردرات!$B$1:$C$600,2,0),"")</f>
        <v/>
      </c>
      <c r="L1811" s="63"/>
      <c r="N1811" s="22" t="str">
        <f t="shared" si="57"/>
        <v/>
      </c>
      <c r="O1811" s="23" t="str">
        <f>_xlfn.IFNA((VLOOKUP(F1811,help!$C$2:$F$12,4,0))*(N1811*24),"")</f>
        <v/>
      </c>
      <c r="AP1811" s="18">
        <f t="shared" si="58"/>
        <v>0</v>
      </c>
    </row>
    <row r="1812" spans="2:42" ht="33" x14ac:dyDescent="0.2">
      <c r="B1812" s="14">
        <f>COUNTIFS($E$3:E1812,تقرير!$E$4)</f>
        <v>15</v>
      </c>
      <c r="C1812" s="48"/>
      <c r="D1812" s="49"/>
      <c r="E1812" s="53"/>
      <c r="F1812" s="50"/>
      <c r="G1812" s="51"/>
      <c r="H1812" s="51"/>
      <c r="I1812" s="52"/>
      <c r="J1812" s="52"/>
      <c r="K1812" s="27" t="str">
        <f>_xlfn.IFNA(VLOOKUP(E1812,الاوردرات!$B$1:$C$600,2,0),"")</f>
        <v/>
      </c>
      <c r="L1812" s="63"/>
      <c r="N1812" s="22" t="str">
        <f t="shared" si="57"/>
        <v/>
      </c>
      <c r="O1812" s="23" t="str">
        <f>_xlfn.IFNA((VLOOKUP(F1812,help!$C$2:$F$12,4,0))*(N1812*24),"")</f>
        <v/>
      </c>
      <c r="AP1812" s="18">
        <f t="shared" si="58"/>
        <v>0</v>
      </c>
    </row>
    <row r="1813" spans="2:42" ht="33" x14ac:dyDescent="0.2">
      <c r="B1813" s="14">
        <f>COUNTIFS($E$3:E1813,تقرير!$E$4)</f>
        <v>15</v>
      </c>
      <c r="C1813" s="48"/>
      <c r="D1813" s="49"/>
      <c r="E1813" s="53"/>
      <c r="F1813" s="50"/>
      <c r="G1813" s="51"/>
      <c r="H1813" s="51"/>
      <c r="I1813" s="52"/>
      <c r="J1813" s="52"/>
      <c r="K1813" s="27" t="str">
        <f>_xlfn.IFNA(VLOOKUP(E1813,الاوردرات!$B$1:$C$600,2,0),"")</f>
        <v/>
      </c>
      <c r="L1813" s="63"/>
      <c r="N1813" s="22" t="str">
        <f t="shared" si="57"/>
        <v/>
      </c>
      <c r="O1813" s="23" t="str">
        <f>_xlfn.IFNA((VLOOKUP(F1813,help!$C$2:$F$12,4,0))*(N1813*24),"")</f>
        <v/>
      </c>
      <c r="AP1813" s="18">
        <f t="shared" si="58"/>
        <v>0</v>
      </c>
    </row>
    <row r="1814" spans="2:42" ht="33" x14ac:dyDescent="0.2">
      <c r="B1814" s="14">
        <f>COUNTIFS($E$3:E1814,تقرير!$E$4)</f>
        <v>15</v>
      </c>
      <c r="C1814" s="48"/>
      <c r="D1814" s="49"/>
      <c r="E1814" s="53"/>
      <c r="F1814" s="50"/>
      <c r="G1814" s="51"/>
      <c r="H1814" s="51"/>
      <c r="I1814" s="52"/>
      <c r="J1814" s="52"/>
      <c r="K1814" s="27" t="str">
        <f>_xlfn.IFNA(VLOOKUP(E1814,الاوردرات!$B$1:$C$600,2,0),"")</f>
        <v/>
      </c>
      <c r="L1814" s="63"/>
      <c r="N1814" s="22" t="str">
        <f t="shared" si="57"/>
        <v/>
      </c>
      <c r="O1814" s="23" t="str">
        <f>_xlfn.IFNA((VLOOKUP(F1814,help!$C$2:$F$12,4,0))*(N1814*24),"")</f>
        <v/>
      </c>
      <c r="AP1814" s="18">
        <f t="shared" si="58"/>
        <v>0</v>
      </c>
    </row>
    <row r="1815" spans="2:42" ht="33" x14ac:dyDescent="0.2">
      <c r="B1815" s="14">
        <f>COUNTIFS($E$3:E1815,تقرير!$E$4)</f>
        <v>15</v>
      </c>
      <c r="C1815" s="48"/>
      <c r="D1815" s="49"/>
      <c r="E1815" s="53"/>
      <c r="F1815" s="50"/>
      <c r="G1815" s="51"/>
      <c r="H1815" s="51"/>
      <c r="I1815" s="52"/>
      <c r="J1815" s="52"/>
      <c r="K1815" s="27" t="str">
        <f>_xlfn.IFNA(VLOOKUP(E1815,الاوردرات!$B$1:$C$600,2,0),"")</f>
        <v/>
      </c>
      <c r="L1815" s="63"/>
      <c r="N1815" s="22" t="str">
        <f t="shared" si="57"/>
        <v/>
      </c>
      <c r="O1815" s="23" t="str">
        <f>_xlfn.IFNA((VLOOKUP(F1815,help!$C$2:$F$12,4,0))*(N1815*24),"")</f>
        <v/>
      </c>
      <c r="AP1815" s="18">
        <f t="shared" si="58"/>
        <v>0</v>
      </c>
    </row>
    <row r="1816" spans="2:42" ht="33" x14ac:dyDescent="0.2">
      <c r="B1816" s="14">
        <f>COUNTIFS($E$3:E1816,تقرير!$E$4)</f>
        <v>15</v>
      </c>
      <c r="C1816" s="48"/>
      <c r="D1816" s="49"/>
      <c r="E1816" s="53"/>
      <c r="F1816" s="50"/>
      <c r="G1816" s="51"/>
      <c r="H1816" s="51"/>
      <c r="I1816" s="52"/>
      <c r="J1816" s="52"/>
      <c r="K1816" s="27" t="str">
        <f>_xlfn.IFNA(VLOOKUP(E1816,الاوردرات!$B$1:$C$600,2,0),"")</f>
        <v/>
      </c>
      <c r="L1816" s="63"/>
      <c r="N1816" s="22" t="str">
        <f t="shared" si="57"/>
        <v/>
      </c>
      <c r="O1816" s="23" t="str">
        <f>_xlfn.IFNA((VLOOKUP(F1816,help!$C$2:$F$12,4,0))*(N1816*24),"")</f>
        <v/>
      </c>
      <c r="AP1816" s="18">
        <f t="shared" si="58"/>
        <v>0</v>
      </c>
    </row>
    <row r="1817" spans="2:42" ht="33" x14ac:dyDescent="0.2">
      <c r="B1817" s="14">
        <f>COUNTIFS($E$3:E1817,تقرير!$E$4)</f>
        <v>15</v>
      </c>
      <c r="C1817" s="48"/>
      <c r="D1817" s="49"/>
      <c r="E1817" s="53"/>
      <c r="F1817" s="50"/>
      <c r="G1817" s="51"/>
      <c r="H1817" s="51"/>
      <c r="I1817" s="52"/>
      <c r="J1817" s="52"/>
      <c r="K1817" s="27" t="str">
        <f>_xlfn.IFNA(VLOOKUP(E1817,الاوردرات!$B$1:$C$600,2,0),"")</f>
        <v/>
      </c>
      <c r="L1817" s="63"/>
      <c r="N1817" s="22" t="str">
        <f t="shared" si="57"/>
        <v/>
      </c>
      <c r="O1817" s="23" t="str">
        <f>_xlfn.IFNA((VLOOKUP(F1817,help!$C$2:$F$12,4,0))*(N1817*24),"")</f>
        <v/>
      </c>
      <c r="AP1817" s="18">
        <f t="shared" si="58"/>
        <v>0</v>
      </c>
    </row>
    <row r="1818" spans="2:42" ht="33" x14ac:dyDescent="0.2">
      <c r="B1818" s="14">
        <f>COUNTIFS($E$3:E1818,تقرير!$E$4)</f>
        <v>15</v>
      </c>
      <c r="C1818" s="48"/>
      <c r="D1818" s="49"/>
      <c r="E1818" s="53"/>
      <c r="F1818" s="50"/>
      <c r="G1818" s="51"/>
      <c r="H1818" s="51"/>
      <c r="I1818" s="52"/>
      <c r="J1818" s="52"/>
      <c r="K1818" s="27" t="str">
        <f>_xlfn.IFNA(VLOOKUP(E1818,الاوردرات!$B$1:$C$600,2,0),"")</f>
        <v/>
      </c>
      <c r="L1818" s="63"/>
      <c r="N1818" s="22" t="str">
        <f t="shared" si="57"/>
        <v/>
      </c>
      <c r="O1818" s="23" t="str">
        <f>_xlfn.IFNA((VLOOKUP(F1818,help!$C$2:$F$12,4,0))*(N1818*24),"")</f>
        <v/>
      </c>
      <c r="AP1818" s="18">
        <f t="shared" si="58"/>
        <v>0</v>
      </c>
    </row>
    <row r="1819" spans="2:42" ht="33" x14ac:dyDescent="0.2">
      <c r="B1819" s="14">
        <f>COUNTIFS($E$3:E1819,تقرير!$E$4)</f>
        <v>15</v>
      </c>
      <c r="C1819" s="48"/>
      <c r="D1819" s="49"/>
      <c r="E1819" s="53"/>
      <c r="F1819" s="50"/>
      <c r="G1819" s="51"/>
      <c r="H1819" s="51"/>
      <c r="I1819" s="52"/>
      <c r="J1819" s="52"/>
      <c r="K1819" s="27" t="str">
        <f>_xlfn.IFNA(VLOOKUP(E1819,الاوردرات!$B$1:$C$600,2,0),"")</f>
        <v/>
      </c>
      <c r="L1819" s="63"/>
      <c r="N1819" s="22" t="str">
        <f t="shared" si="57"/>
        <v/>
      </c>
      <c r="O1819" s="23" t="str">
        <f>_xlfn.IFNA((VLOOKUP(F1819,help!$C$2:$F$12,4,0))*(N1819*24),"")</f>
        <v/>
      </c>
      <c r="AP1819" s="18">
        <f t="shared" si="58"/>
        <v>0</v>
      </c>
    </row>
    <row r="1820" spans="2:42" ht="33" x14ac:dyDescent="0.2">
      <c r="B1820" s="14">
        <f>COUNTIFS($E$3:E1820,تقرير!$E$4)</f>
        <v>15</v>
      </c>
      <c r="C1820" s="48"/>
      <c r="D1820" s="49"/>
      <c r="E1820" s="53"/>
      <c r="F1820" s="50"/>
      <c r="G1820" s="51"/>
      <c r="H1820" s="51"/>
      <c r="I1820" s="52"/>
      <c r="J1820" s="52"/>
      <c r="K1820" s="27" t="str">
        <f>_xlfn.IFNA(VLOOKUP(E1820,الاوردرات!$B$1:$C$600,2,0),"")</f>
        <v/>
      </c>
      <c r="L1820" s="63"/>
      <c r="N1820" s="22" t="str">
        <f t="shared" si="57"/>
        <v/>
      </c>
      <c r="O1820" s="23" t="str">
        <f>_xlfn.IFNA((VLOOKUP(F1820,help!$C$2:$F$12,4,0))*(N1820*24),"")</f>
        <v/>
      </c>
      <c r="AP1820" s="18">
        <f t="shared" si="58"/>
        <v>0</v>
      </c>
    </row>
    <row r="1821" spans="2:42" ht="33" x14ac:dyDescent="0.2">
      <c r="B1821" s="14">
        <f>COUNTIFS($E$3:E1821,تقرير!$E$4)</f>
        <v>15</v>
      </c>
      <c r="C1821" s="48"/>
      <c r="D1821" s="49"/>
      <c r="E1821" s="53"/>
      <c r="F1821" s="50"/>
      <c r="G1821" s="51"/>
      <c r="H1821" s="51"/>
      <c r="I1821" s="52"/>
      <c r="J1821" s="52"/>
      <c r="K1821" s="27" t="str">
        <f>_xlfn.IFNA(VLOOKUP(E1821,الاوردرات!$B$1:$C$600,2,0),"")</f>
        <v/>
      </c>
      <c r="L1821" s="63"/>
      <c r="N1821" s="22" t="str">
        <f t="shared" si="57"/>
        <v/>
      </c>
      <c r="O1821" s="23" t="str">
        <f>_xlfn.IFNA((VLOOKUP(F1821,help!$C$2:$F$12,4,0))*(N1821*24),"")</f>
        <v/>
      </c>
      <c r="AP1821" s="18">
        <f t="shared" si="58"/>
        <v>0</v>
      </c>
    </row>
    <row r="1822" spans="2:42" ht="33" x14ac:dyDescent="0.2">
      <c r="B1822" s="14">
        <f>COUNTIFS($E$3:E1822,تقرير!$E$4)</f>
        <v>15</v>
      </c>
      <c r="C1822" s="48"/>
      <c r="D1822" s="48"/>
      <c r="E1822" s="48"/>
      <c r="F1822" s="50"/>
      <c r="G1822" s="51"/>
      <c r="H1822" s="51"/>
      <c r="I1822" s="52"/>
      <c r="J1822" s="52"/>
      <c r="K1822" s="27" t="str">
        <f>_xlfn.IFNA(VLOOKUP(E1822,الاوردرات!$B$1:$C$600,2,0),"")</f>
        <v/>
      </c>
      <c r="L1822" s="63"/>
      <c r="N1822" s="22" t="str">
        <f t="shared" si="57"/>
        <v/>
      </c>
      <c r="O1822" s="23" t="str">
        <f>_xlfn.IFNA((VLOOKUP(F1822,help!$C$2:$F$12,4,0))*(N1822*24),"")</f>
        <v/>
      </c>
      <c r="AP1822" s="18">
        <f t="shared" si="58"/>
        <v>0</v>
      </c>
    </row>
    <row r="1823" spans="2:42" ht="33" x14ac:dyDescent="0.2">
      <c r="B1823" s="14">
        <f>COUNTIFS($E$3:E1823,تقرير!$E$4)</f>
        <v>15</v>
      </c>
      <c r="C1823" s="48"/>
      <c r="D1823" s="48"/>
      <c r="E1823" s="48"/>
      <c r="F1823" s="50"/>
      <c r="G1823" s="51"/>
      <c r="H1823" s="51"/>
      <c r="I1823" s="52"/>
      <c r="J1823" s="52"/>
      <c r="K1823" s="27" t="str">
        <f>_xlfn.IFNA(VLOOKUP(E1823,الاوردرات!$B$1:$C$600,2,0),"")</f>
        <v/>
      </c>
      <c r="L1823" s="63"/>
      <c r="N1823" s="22" t="str">
        <f t="shared" si="57"/>
        <v/>
      </c>
      <c r="O1823" s="23" t="str">
        <f>_xlfn.IFNA((VLOOKUP(F1823,help!$C$2:$F$12,4,0))*(N1823*24),"")</f>
        <v/>
      </c>
      <c r="AP1823" s="18">
        <f t="shared" si="58"/>
        <v>0</v>
      </c>
    </row>
    <row r="1824" spans="2:42" ht="33" x14ac:dyDescent="0.2">
      <c r="B1824" s="14">
        <f>COUNTIFS($E$3:E1824,تقرير!$E$4)</f>
        <v>15</v>
      </c>
      <c r="C1824" s="48"/>
      <c r="D1824" s="48"/>
      <c r="E1824" s="48"/>
      <c r="F1824" s="50"/>
      <c r="G1824" s="51"/>
      <c r="H1824" s="51"/>
      <c r="I1824" s="52"/>
      <c r="J1824" s="52"/>
      <c r="K1824" s="27" t="str">
        <f>_xlfn.IFNA(VLOOKUP(E1824,الاوردرات!$B$1:$C$600,2,0),"")</f>
        <v/>
      </c>
      <c r="L1824" s="63"/>
      <c r="N1824" s="22" t="str">
        <f t="shared" si="57"/>
        <v/>
      </c>
      <c r="O1824" s="23" t="str">
        <f>_xlfn.IFNA((VLOOKUP(F1824,help!$C$2:$F$12,4,0))*(N1824*24),"")</f>
        <v/>
      </c>
      <c r="AP1824" s="18">
        <f t="shared" si="58"/>
        <v>0</v>
      </c>
    </row>
    <row r="1825" spans="2:42" ht="33" x14ac:dyDescent="0.2">
      <c r="B1825" s="14">
        <f>COUNTIFS($E$3:E1825,تقرير!$E$4)</f>
        <v>15</v>
      </c>
      <c r="C1825" s="48"/>
      <c r="D1825" s="48"/>
      <c r="E1825" s="48"/>
      <c r="F1825" s="50"/>
      <c r="G1825" s="51"/>
      <c r="H1825" s="51"/>
      <c r="I1825" s="52"/>
      <c r="J1825" s="52"/>
      <c r="K1825" s="27" t="str">
        <f>_xlfn.IFNA(VLOOKUP(E1825,الاوردرات!$B$1:$C$600,2,0),"")</f>
        <v/>
      </c>
      <c r="L1825" s="63"/>
      <c r="N1825" s="22" t="str">
        <f t="shared" si="57"/>
        <v/>
      </c>
      <c r="O1825" s="23" t="str">
        <f>_xlfn.IFNA((VLOOKUP(F1825,help!$C$2:$F$12,4,0))*(N1825*24),"")</f>
        <v/>
      </c>
      <c r="AP1825" s="18">
        <f t="shared" si="58"/>
        <v>0</v>
      </c>
    </row>
    <row r="1826" spans="2:42" ht="33" x14ac:dyDescent="0.2">
      <c r="B1826" s="14">
        <f>COUNTIFS($E$3:E1826,تقرير!$E$4)</f>
        <v>15</v>
      </c>
      <c r="C1826" s="48"/>
      <c r="D1826" s="48"/>
      <c r="E1826" s="48"/>
      <c r="F1826" s="50"/>
      <c r="G1826" s="51"/>
      <c r="H1826" s="51"/>
      <c r="I1826" s="52"/>
      <c r="J1826" s="52"/>
      <c r="K1826" s="27" t="str">
        <f>_xlfn.IFNA(VLOOKUP(E1826,الاوردرات!$B$1:$C$600,2,0),"")</f>
        <v/>
      </c>
      <c r="L1826" s="63"/>
      <c r="N1826" s="22" t="str">
        <f t="shared" si="57"/>
        <v/>
      </c>
      <c r="O1826" s="23" t="str">
        <f>_xlfn.IFNA((VLOOKUP(F1826,help!$C$2:$F$12,4,0))*(N1826*24),"")</f>
        <v/>
      </c>
      <c r="AP1826" s="18">
        <f t="shared" si="58"/>
        <v>0</v>
      </c>
    </row>
    <row r="1827" spans="2:42" ht="33" x14ac:dyDescent="0.2">
      <c r="B1827" s="14">
        <f>COUNTIFS($E$3:E1827,تقرير!$E$4)</f>
        <v>15</v>
      </c>
      <c r="C1827" s="48"/>
      <c r="D1827" s="48"/>
      <c r="E1827" s="48"/>
      <c r="F1827" s="50"/>
      <c r="G1827" s="51"/>
      <c r="H1827" s="51"/>
      <c r="I1827" s="52"/>
      <c r="J1827" s="52"/>
      <c r="K1827" s="27" t="str">
        <f>_xlfn.IFNA(VLOOKUP(E1827,الاوردرات!$B$1:$C$600,2,0),"")</f>
        <v/>
      </c>
      <c r="L1827" s="63"/>
      <c r="N1827" s="22" t="str">
        <f t="shared" si="57"/>
        <v/>
      </c>
      <c r="O1827" s="23" t="str">
        <f>_xlfn.IFNA((VLOOKUP(F1827,help!$C$2:$F$12,4,0))*(N1827*24),"")</f>
        <v/>
      </c>
      <c r="AP1827" s="18">
        <f t="shared" si="58"/>
        <v>0</v>
      </c>
    </row>
    <row r="1828" spans="2:42" ht="33" x14ac:dyDescent="0.2">
      <c r="B1828" s="14">
        <f>COUNTIFS($E$3:E1828,تقرير!$E$4)</f>
        <v>15</v>
      </c>
      <c r="C1828" s="48"/>
      <c r="D1828" s="48"/>
      <c r="E1828" s="48"/>
      <c r="F1828" s="50"/>
      <c r="G1828" s="51"/>
      <c r="H1828" s="51"/>
      <c r="I1828" s="52"/>
      <c r="J1828" s="52"/>
      <c r="K1828" s="27" t="str">
        <f>_xlfn.IFNA(VLOOKUP(E1828,الاوردرات!$B$1:$C$600,2,0),"")</f>
        <v/>
      </c>
      <c r="L1828" s="63"/>
      <c r="N1828" s="22" t="str">
        <f t="shared" si="57"/>
        <v/>
      </c>
      <c r="O1828" s="23" t="str">
        <f>_xlfn.IFNA((VLOOKUP(F1828,help!$C$2:$F$12,4,0))*(N1828*24),"")</f>
        <v/>
      </c>
      <c r="AP1828" s="18">
        <f t="shared" si="58"/>
        <v>0</v>
      </c>
    </row>
    <row r="1829" spans="2:42" ht="33" x14ac:dyDescent="0.2">
      <c r="B1829" s="14">
        <f>COUNTIFS($E$3:E1829,تقرير!$E$4)</f>
        <v>15</v>
      </c>
      <c r="C1829" s="48"/>
      <c r="D1829" s="48"/>
      <c r="E1829" s="48"/>
      <c r="F1829" s="50"/>
      <c r="G1829" s="51"/>
      <c r="H1829" s="51"/>
      <c r="I1829" s="52"/>
      <c r="J1829" s="52"/>
      <c r="K1829" s="27" t="str">
        <f>_xlfn.IFNA(VLOOKUP(E1829,الاوردرات!$B$1:$C$600,2,0),"")</f>
        <v/>
      </c>
      <c r="L1829" s="63"/>
      <c r="N1829" s="22" t="str">
        <f t="shared" si="57"/>
        <v/>
      </c>
      <c r="O1829" s="23" t="str">
        <f>_xlfn.IFNA((VLOOKUP(F1829,help!$C$2:$F$12,4,0))*(N1829*24),"")</f>
        <v/>
      </c>
      <c r="AP1829" s="18">
        <f t="shared" si="58"/>
        <v>0</v>
      </c>
    </row>
    <row r="1830" spans="2:42" ht="33" x14ac:dyDescent="0.2">
      <c r="B1830" s="14">
        <f>COUNTIFS($E$3:E1830,تقرير!$E$4)</f>
        <v>15</v>
      </c>
      <c r="C1830" s="48"/>
      <c r="D1830" s="48"/>
      <c r="E1830" s="48"/>
      <c r="F1830" s="50"/>
      <c r="G1830" s="51"/>
      <c r="H1830" s="51"/>
      <c r="I1830" s="52"/>
      <c r="J1830" s="52"/>
      <c r="K1830" s="27" t="str">
        <f>_xlfn.IFNA(VLOOKUP(E1830,الاوردرات!$B$1:$C$600,2,0),"")</f>
        <v/>
      </c>
      <c r="L1830" s="63"/>
      <c r="N1830" s="22" t="str">
        <f t="shared" si="57"/>
        <v/>
      </c>
      <c r="O1830" s="23" t="str">
        <f>_xlfn.IFNA((VLOOKUP(F1830,help!$C$2:$F$12,4,0))*(N1830*24),"")</f>
        <v/>
      </c>
      <c r="AP1830" s="18">
        <f t="shared" si="58"/>
        <v>0</v>
      </c>
    </row>
    <row r="1831" spans="2:42" ht="33" x14ac:dyDescent="0.2">
      <c r="B1831" s="14">
        <f>COUNTIFS($E$3:E1831,تقرير!$E$4)</f>
        <v>15</v>
      </c>
      <c r="C1831" s="48"/>
      <c r="D1831" s="48"/>
      <c r="E1831" s="48"/>
      <c r="F1831" s="50"/>
      <c r="G1831" s="51"/>
      <c r="H1831" s="51"/>
      <c r="I1831" s="52"/>
      <c r="J1831" s="52"/>
      <c r="K1831" s="27" t="str">
        <f>_xlfn.IFNA(VLOOKUP(E1831,الاوردرات!$B$1:$C$600,2,0),"")</f>
        <v/>
      </c>
      <c r="L1831" s="63"/>
      <c r="N1831" s="22" t="str">
        <f t="shared" si="57"/>
        <v/>
      </c>
      <c r="O1831" s="23" t="str">
        <f>_xlfn.IFNA((VLOOKUP(F1831,help!$C$2:$F$12,4,0))*(N1831*24),"")</f>
        <v/>
      </c>
      <c r="AP1831" s="18">
        <f t="shared" si="58"/>
        <v>0</v>
      </c>
    </row>
    <row r="1832" spans="2:42" ht="33" x14ac:dyDescent="0.2">
      <c r="B1832" s="14">
        <f>COUNTIFS($E$3:E1832,تقرير!$E$4)</f>
        <v>15</v>
      </c>
      <c r="C1832" s="48"/>
      <c r="D1832" s="48"/>
      <c r="E1832" s="48"/>
      <c r="F1832" s="50"/>
      <c r="G1832" s="51"/>
      <c r="H1832" s="51"/>
      <c r="I1832" s="52"/>
      <c r="J1832" s="52"/>
      <c r="K1832" s="27" t="str">
        <f>_xlfn.IFNA(VLOOKUP(E1832,الاوردرات!$B$1:$C$600,2,0),"")</f>
        <v/>
      </c>
      <c r="L1832" s="63"/>
      <c r="N1832" s="22" t="str">
        <f t="shared" si="57"/>
        <v/>
      </c>
      <c r="O1832" s="23" t="str">
        <f>_xlfn.IFNA((VLOOKUP(F1832,help!$C$2:$F$12,4,0))*(N1832*24),"")</f>
        <v/>
      </c>
      <c r="AP1832" s="18">
        <f t="shared" si="58"/>
        <v>0</v>
      </c>
    </row>
    <row r="1833" spans="2:42" ht="33" x14ac:dyDescent="0.2">
      <c r="B1833" s="14">
        <f>COUNTIFS($E$3:E1833,تقرير!$E$4)</f>
        <v>15</v>
      </c>
      <c r="C1833" s="48"/>
      <c r="D1833" s="48"/>
      <c r="E1833" s="48"/>
      <c r="F1833" s="50"/>
      <c r="G1833" s="51"/>
      <c r="H1833" s="51"/>
      <c r="I1833" s="52"/>
      <c r="J1833" s="52"/>
      <c r="K1833" s="27" t="str">
        <f>_xlfn.IFNA(VLOOKUP(E1833,الاوردرات!$B$1:$C$600,2,0),"")</f>
        <v/>
      </c>
      <c r="L1833" s="63"/>
      <c r="N1833" s="22" t="str">
        <f t="shared" si="57"/>
        <v/>
      </c>
      <c r="O1833" s="23" t="str">
        <f>_xlfn.IFNA((VLOOKUP(F1833,help!$C$2:$F$12,4,0))*(N1833*24),"")</f>
        <v/>
      </c>
      <c r="AP1833" s="18">
        <f t="shared" si="58"/>
        <v>0</v>
      </c>
    </row>
    <row r="1834" spans="2:42" ht="33" x14ac:dyDescent="0.2">
      <c r="B1834" s="14">
        <f>COUNTIFS($E$3:E1834,تقرير!$E$4)</f>
        <v>15</v>
      </c>
      <c r="C1834" s="48"/>
      <c r="D1834" s="48"/>
      <c r="E1834" s="48"/>
      <c r="F1834" s="50"/>
      <c r="G1834" s="51"/>
      <c r="H1834" s="51"/>
      <c r="I1834" s="52"/>
      <c r="J1834" s="52"/>
      <c r="K1834" s="27" t="str">
        <f>_xlfn.IFNA(VLOOKUP(E1834,الاوردرات!$B$1:$C$600,2,0),"")</f>
        <v/>
      </c>
      <c r="L1834" s="63"/>
      <c r="N1834" s="22" t="str">
        <f t="shared" si="57"/>
        <v/>
      </c>
      <c r="O1834" s="23" t="str">
        <f>_xlfn.IFNA((VLOOKUP(F1834,help!$C$2:$F$12,4,0))*(N1834*24),"")</f>
        <v/>
      </c>
      <c r="AP1834" s="18">
        <f t="shared" si="58"/>
        <v>0</v>
      </c>
    </row>
    <row r="1835" spans="2:42" ht="33" x14ac:dyDescent="0.2">
      <c r="B1835" s="14">
        <f>COUNTIFS($E$3:E1835,تقرير!$E$4)</f>
        <v>15</v>
      </c>
      <c r="C1835" s="48"/>
      <c r="D1835" s="48"/>
      <c r="E1835" s="48"/>
      <c r="F1835" s="50"/>
      <c r="G1835" s="51"/>
      <c r="H1835" s="51"/>
      <c r="I1835" s="52"/>
      <c r="J1835" s="52"/>
      <c r="K1835" s="27" t="str">
        <f>_xlfn.IFNA(VLOOKUP(E1835,الاوردرات!$B$1:$C$600,2,0),"")</f>
        <v/>
      </c>
      <c r="L1835" s="63"/>
      <c r="N1835" s="22" t="str">
        <f t="shared" si="57"/>
        <v/>
      </c>
      <c r="O1835" s="23" t="str">
        <f>_xlfn.IFNA((VLOOKUP(F1835,help!$C$2:$F$12,4,0))*(N1835*24),"")</f>
        <v/>
      </c>
      <c r="AP1835" s="18">
        <f t="shared" si="58"/>
        <v>0</v>
      </c>
    </row>
    <row r="1836" spans="2:42" ht="33" x14ac:dyDescent="0.2">
      <c r="B1836" s="14">
        <f>COUNTIFS($E$3:E1836,تقرير!$E$4)</f>
        <v>15</v>
      </c>
      <c r="C1836" s="48"/>
      <c r="D1836" s="48"/>
      <c r="E1836" s="48"/>
      <c r="F1836" s="50"/>
      <c r="G1836" s="51"/>
      <c r="H1836" s="51"/>
      <c r="I1836" s="52"/>
      <c r="J1836" s="52"/>
      <c r="K1836" s="27" t="str">
        <f>_xlfn.IFNA(VLOOKUP(E1836,الاوردرات!$B$1:$C$600,2,0),"")</f>
        <v/>
      </c>
      <c r="L1836" s="63"/>
      <c r="N1836" s="22" t="str">
        <f t="shared" si="57"/>
        <v/>
      </c>
      <c r="O1836" s="23" t="str">
        <f>_xlfn.IFNA((VLOOKUP(F1836,help!$C$2:$F$12,4,0))*(N1836*24),"")</f>
        <v/>
      </c>
      <c r="AP1836" s="18">
        <f t="shared" si="58"/>
        <v>0</v>
      </c>
    </row>
    <row r="1837" spans="2:42" ht="33" x14ac:dyDescent="0.2">
      <c r="B1837" s="14">
        <f>COUNTIFS($E$3:E1837,تقرير!$E$4)</f>
        <v>15</v>
      </c>
      <c r="C1837" s="48"/>
      <c r="D1837" s="48"/>
      <c r="E1837" s="48"/>
      <c r="F1837" s="50"/>
      <c r="G1837" s="51"/>
      <c r="H1837" s="51"/>
      <c r="I1837" s="52"/>
      <c r="J1837" s="52"/>
      <c r="K1837" s="27" t="str">
        <f>_xlfn.IFNA(VLOOKUP(E1837,الاوردرات!$B$1:$C$600,2,0),"")</f>
        <v/>
      </c>
      <c r="L1837" s="63"/>
      <c r="N1837" s="22" t="str">
        <f t="shared" si="57"/>
        <v/>
      </c>
      <c r="O1837" s="23" t="str">
        <f>_xlfn.IFNA((VLOOKUP(F1837,help!$C$2:$F$12,4,0))*(N1837*24),"")</f>
        <v/>
      </c>
      <c r="AP1837" s="18">
        <f t="shared" si="58"/>
        <v>0</v>
      </c>
    </row>
    <row r="1838" spans="2:42" ht="33" x14ac:dyDescent="0.2">
      <c r="B1838" s="14">
        <f>COUNTIFS($E$3:E1838,تقرير!$E$4)</f>
        <v>15</v>
      </c>
      <c r="C1838" s="48"/>
      <c r="D1838" s="48"/>
      <c r="E1838" s="48"/>
      <c r="F1838" s="50"/>
      <c r="G1838" s="51"/>
      <c r="H1838" s="51"/>
      <c r="I1838" s="52"/>
      <c r="J1838" s="52"/>
      <c r="K1838" s="27" t="str">
        <f>_xlfn.IFNA(VLOOKUP(E1838,الاوردرات!$B$1:$C$600,2,0),"")</f>
        <v/>
      </c>
      <c r="L1838" s="63"/>
      <c r="N1838" s="22" t="str">
        <f t="shared" si="57"/>
        <v/>
      </c>
      <c r="O1838" s="23" t="str">
        <f>_xlfn.IFNA((VLOOKUP(F1838,help!$C$2:$F$12,4,0))*(N1838*24),"")</f>
        <v/>
      </c>
      <c r="AP1838" s="18">
        <f t="shared" si="58"/>
        <v>0</v>
      </c>
    </row>
    <row r="1839" spans="2:42" ht="33" x14ac:dyDescent="0.2">
      <c r="B1839" s="14">
        <f>COUNTIFS($E$3:E1839,تقرير!$E$4)</f>
        <v>15</v>
      </c>
      <c r="C1839" s="48"/>
      <c r="D1839" s="48"/>
      <c r="E1839" s="48"/>
      <c r="F1839" s="50"/>
      <c r="G1839" s="51"/>
      <c r="H1839" s="51"/>
      <c r="I1839" s="52"/>
      <c r="J1839" s="52"/>
      <c r="K1839" s="27" t="str">
        <f>_xlfn.IFNA(VLOOKUP(E1839,الاوردرات!$B$1:$C$600,2,0),"")</f>
        <v/>
      </c>
      <c r="L1839" s="63"/>
      <c r="N1839" s="22" t="str">
        <f t="shared" si="57"/>
        <v/>
      </c>
      <c r="O1839" s="23" t="str">
        <f>_xlfn.IFNA((VLOOKUP(F1839,help!$C$2:$F$12,4,0))*(N1839*24),"")</f>
        <v/>
      </c>
      <c r="AP1839" s="18">
        <f t="shared" si="58"/>
        <v>0</v>
      </c>
    </row>
    <row r="1840" spans="2:42" ht="33" x14ac:dyDescent="0.2">
      <c r="B1840" s="14">
        <f>COUNTIFS($E$3:E1840,تقرير!$E$4)</f>
        <v>15</v>
      </c>
      <c r="C1840" s="48"/>
      <c r="D1840" s="48"/>
      <c r="E1840" s="48"/>
      <c r="F1840" s="50"/>
      <c r="G1840" s="51"/>
      <c r="H1840" s="51"/>
      <c r="I1840" s="52"/>
      <c r="J1840" s="52"/>
      <c r="K1840" s="27" t="str">
        <f>_xlfn.IFNA(VLOOKUP(E1840,الاوردرات!$B$1:$C$600,2,0),"")</f>
        <v/>
      </c>
      <c r="L1840" s="63"/>
      <c r="N1840" s="22" t="str">
        <f t="shared" si="57"/>
        <v/>
      </c>
      <c r="O1840" s="23" t="str">
        <f>_xlfn.IFNA((VLOOKUP(F1840,help!$C$2:$F$12,4,0))*(N1840*24),"")</f>
        <v/>
      </c>
      <c r="AP1840" s="18">
        <f t="shared" si="58"/>
        <v>0</v>
      </c>
    </row>
    <row r="1841" spans="2:42" ht="33" x14ac:dyDescent="0.2">
      <c r="B1841" s="14">
        <f>COUNTIFS($E$3:E1841,تقرير!$E$4)</f>
        <v>15</v>
      </c>
      <c r="C1841" s="48"/>
      <c r="D1841" s="48"/>
      <c r="E1841" s="48"/>
      <c r="F1841" s="50"/>
      <c r="G1841" s="51"/>
      <c r="H1841" s="51"/>
      <c r="I1841" s="52"/>
      <c r="J1841" s="52"/>
      <c r="K1841" s="27" t="str">
        <f>_xlfn.IFNA(VLOOKUP(E1841,الاوردرات!$B$1:$C$600,2,0),"")</f>
        <v/>
      </c>
      <c r="L1841" s="63"/>
      <c r="N1841" s="22" t="str">
        <f t="shared" si="57"/>
        <v/>
      </c>
      <c r="O1841" s="23" t="str">
        <f>_xlfn.IFNA((VLOOKUP(F1841,help!$C$2:$F$12,4,0))*(N1841*24),"")</f>
        <v/>
      </c>
      <c r="AP1841" s="18">
        <f t="shared" si="58"/>
        <v>0</v>
      </c>
    </row>
    <row r="1842" spans="2:42" ht="33" x14ac:dyDescent="0.2">
      <c r="B1842" s="14">
        <f>COUNTIFS($E$3:E1842,تقرير!$E$4)</f>
        <v>15</v>
      </c>
      <c r="C1842" s="48"/>
      <c r="D1842" s="48"/>
      <c r="E1842" s="48"/>
      <c r="F1842" s="50"/>
      <c r="G1842" s="51"/>
      <c r="H1842" s="51"/>
      <c r="I1842" s="52"/>
      <c r="J1842" s="52"/>
      <c r="K1842" s="27" t="str">
        <f>_xlfn.IFNA(VLOOKUP(E1842,الاوردرات!$B$1:$C$600,2,0),"")</f>
        <v/>
      </c>
      <c r="L1842" s="63"/>
      <c r="N1842" s="22" t="str">
        <f t="shared" si="57"/>
        <v/>
      </c>
      <c r="O1842" s="23" t="str">
        <f>_xlfn.IFNA((VLOOKUP(F1842,help!$C$2:$F$12,4,0))*(N1842*24),"")</f>
        <v/>
      </c>
      <c r="AP1842" s="18">
        <f t="shared" si="58"/>
        <v>0</v>
      </c>
    </row>
    <row r="1843" spans="2:42" ht="33" x14ac:dyDescent="0.2">
      <c r="B1843" s="14">
        <f>COUNTIFS($E$3:E1843,تقرير!$E$4)</f>
        <v>15</v>
      </c>
      <c r="C1843" s="48"/>
      <c r="D1843" s="48"/>
      <c r="E1843" s="48"/>
      <c r="F1843" s="50"/>
      <c r="G1843" s="51"/>
      <c r="H1843" s="51"/>
      <c r="I1843" s="52"/>
      <c r="J1843" s="52"/>
      <c r="K1843" s="27" t="str">
        <f>_xlfn.IFNA(VLOOKUP(E1843,الاوردرات!$B$1:$C$600,2,0),"")</f>
        <v/>
      </c>
      <c r="L1843" s="63"/>
      <c r="N1843" s="22" t="str">
        <f t="shared" si="57"/>
        <v/>
      </c>
      <c r="O1843" s="23" t="str">
        <f>_xlfn.IFNA((VLOOKUP(F1843,help!$C$2:$F$12,4,0))*(N1843*24),"")</f>
        <v/>
      </c>
      <c r="AP1843" s="18">
        <f t="shared" si="58"/>
        <v>0</v>
      </c>
    </row>
    <row r="1844" spans="2:42" ht="33" x14ac:dyDescent="0.2">
      <c r="B1844" s="14">
        <f>COUNTIFS($E$3:E1844,تقرير!$E$4)</f>
        <v>15</v>
      </c>
      <c r="C1844" s="48"/>
      <c r="D1844" s="48"/>
      <c r="E1844" s="48"/>
      <c r="F1844" s="50"/>
      <c r="G1844" s="51"/>
      <c r="H1844" s="51"/>
      <c r="I1844" s="52"/>
      <c r="J1844" s="52"/>
      <c r="K1844" s="27" t="str">
        <f>_xlfn.IFNA(VLOOKUP(E1844,الاوردرات!$B$1:$C$600,2,0),"")</f>
        <v/>
      </c>
      <c r="L1844" s="63"/>
      <c r="N1844" s="22" t="str">
        <f t="shared" si="57"/>
        <v/>
      </c>
      <c r="O1844" s="23" t="str">
        <f>_xlfn.IFNA((VLOOKUP(F1844,help!$C$2:$F$12,4,0))*(N1844*24),"")</f>
        <v/>
      </c>
      <c r="AP1844" s="18">
        <f t="shared" si="58"/>
        <v>0</v>
      </c>
    </row>
    <row r="1845" spans="2:42" ht="33" x14ac:dyDescent="0.2">
      <c r="B1845" s="14">
        <f>COUNTIFS($E$3:E1845,تقرير!$E$4)</f>
        <v>15</v>
      </c>
      <c r="C1845" s="48"/>
      <c r="D1845" s="48"/>
      <c r="E1845" s="48"/>
      <c r="F1845" s="50"/>
      <c r="G1845" s="51"/>
      <c r="H1845" s="51"/>
      <c r="I1845" s="52"/>
      <c r="J1845" s="52"/>
      <c r="K1845" s="27" t="str">
        <f>_xlfn.IFNA(VLOOKUP(E1845,الاوردرات!$B$1:$C$600,2,0),"")</f>
        <v/>
      </c>
      <c r="L1845" s="63"/>
      <c r="N1845" s="22" t="str">
        <f t="shared" si="57"/>
        <v/>
      </c>
      <c r="O1845" s="23" t="str">
        <f>_xlfn.IFNA((VLOOKUP(F1845,help!$C$2:$F$12,4,0))*(N1845*24),"")</f>
        <v/>
      </c>
      <c r="AP1845" s="18">
        <f t="shared" si="58"/>
        <v>0</v>
      </c>
    </row>
    <row r="1846" spans="2:42" ht="33" x14ac:dyDescent="0.2">
      <c r="B1846" s="14">
        <f>COUNTIFS($E$3:E1846,تقرير!$E$4)</f>
        <v>15</v>
      </c>
      <c r="C1846" s="48"/>
      <c r="D1846" s="48"/>
      <c r="E1846" s="48"/>
      <c r="F1846" s="50"/>
      <c r="G1846" s="51"/>
      <c r="H1846" s="51"/>
      <c r="I1846" s="52"/>
      <c r="J1846" s="52"/>
      <c r="K1846" s="27" t="str">
        <f>_xlfn.IFNA(VLOOKUP(E1846,الاوردرات!$B$1:$C$600,2,0),"")</f>
        <v/>
      </c>
      <c r="L1846" s="63"/>
      <c r="N1846" s="22" t="str">
        <f t="shared" si="57"/>
        <v/>
      </c>
      <c r="O1846" s="23" t="str">
        <f>_xlfn.IFNA((VLOOKUP(F1846,help!$C$2:$F$12,4,0))*(N1846*24),"")</f>
        <v/>
      </c>
      <c r="AP1846" s="18">
        <f t="shared" si="58"/>
        <v>0</v>
      </c>
    </row>
    <row r="1847" spans="2:42" ht="33" x14ac:dyDescent="0.2">
      <c r="B1847" s="14">
        <f>COUNTIFS($E$3:E1847,تقرير!$E$4)</f>
        <v>15</v>
      </c>
      <c r="C1847" s="48"/>
      <c r="D1847" s="48"/>
      <c r="E1847" s="48"/>
      <c r="F1847" s="50"/>
      <c r="G1847" s="51"/>
      <c r="H1847" s="51"/>
      <c r="I1847" s="52"/>
      <c r="J1847" s="52"/>
      <c r="K1847" s="27" t="str">
        <f>_xlfn.IFNA(VLOOKUP(E1847,الاوردرات!$B$1:$C$600,2,0),"")</f>
        <v/>
      </c>
      <c r="L1847" s="63"/>
      <c r="N1847" s="22" t="str">
        <f t="shared" ref="N1847:N1910" si="59">IF(I1847&lt;&gt;"",J1847-I1847,"")</f>
        <v/>
      </c>
      <c r="O1847" s="23" t="str">
        <f>_xlfn.IFNA((VLOOKUP(F1847,help!$C$2:$F$12,4,0))*(N1847*24),"")</f>
        <v/>
      </c>
      <c r="AP1847" s="18">
        <f t="shared" si="58"/>
        <v>0</v>
      </c>
    </row>
    <row r="1848" spans="2:42" ht="33" x14ac:dyDescent="0.2">
      <c r="B1848" s="14">
        <f>COUNTIFS($E$3:E1848,تقرير!$E$4)</f>
        <v>15</v>
      </c>
      <c r="C1848" s="48"/>
      <c r="D1848" s="48"/>
      <c r="E1848" s="48"/>
      <c r="F1848" s="50"/>
      <c r="G1848" s="51"/>
      <c r="H1848" s="51"/>
      <c r="I1848" s="52"/>
      <c r="J1848" s="52"/>
      <c r="K1848" s="27" t="str">
        <f>_xlfn.IFNA(VLOOKUP(E1848,الاوردرات!$B$1:$C$600,2,0),"")</f>
        <v/>
      </c>
      <c r="L1848" s="63"/>
      <c r="N1848" s="22" t="str">
        <f t="shared" si="59"/>
        <v/>
      </c>
      <c r="O1848" s="23" t="str">
        <f>_xlfn.IFNA((VLOOKUP(F1848,help!$C$2:$F$12,4,0))*(N1848*24),"")</f>
        <v/>
      </c>
      <c r="AP1848" s="18">
        <f t="shared" si="58"/>
        <v>0</v>
      </c>
    </row>
    <row r="1849" spans="2:42" ht="33" x14ac:dyDescent="0.2">
      <c r="B1849" s="14">
        <f>COUNTIFS($E$3:E1849,تقرير!$E$4)</f>
        <v>15</v>
      </c>
      <c r="C1849" s="48"/>
      <c r="D1849" s="48"/>
      <c r="E1849" s="48"/>
      <c r="F1849" s="50"/>
      <c r="G1849" s="51"/>
      <c r="H1849" s="51"/>
      <c r="I1849" s="52"/>
      <c r="J1849" s="52"/>
      <c r="K1849" s="27" t="str">
        <f>_xlfn.IFNA(VLOOKUP(E1849,الاوردرات!$B$1:$C$600,2,0),"")</f>
        <v/>
      </c>
      <c r="L1849" s="63"/>
      <c r="N1849" s="22" t="str">
        <f t="shared" si="59"/>
        <v/>
      </c>
      <c r="O1849" s="23" t="str">
        <f>_xlfn.IFNA((VLOOKUP(F1849,help!$C$2:$F$12,4,0))*(N1849*24),"")</f>
        <v/>
      </c>
      <c r="AP1849" s="18">
        <f t="shared" si="58"/>
        <v>0</v>
      </c>
    </row>
    <row r="1850" spans="2:42" ht="33" x14ac:dyDescent="0.2">
      <c r="B1850" s="14">
        <f>COUNTIFS($E$3:E1850,تقرير!$E$4)</f>
        <v>15</v>
      </c>
      <c r="C1850" s="48"/>
      <c r="D1850" s="48"/>
      <c r="E1850" s="48"/>
      <c r="F1850" s="50"/>
      <c r="G1850" s="51"/>
      <c r="H1850" s="51"/>
      <c r="I1850" s="52"/>
      <c r="J1850" s="52"/>
      <c r="K1850" s="27" t="str">
        <f>_xlfn.IFNA(VLOOKUP(E1850,الاوردرات!$B$1:$C$600,2,0),"")</f>
        <v/>
      </c>
      <c r="L1850" s="63"/>
      <c r="N1850" s="22" t="str">
        <f t="shared" si="59"/>
        <v/>
      </c>
      <c r="O1850" s="23" t="str">
        <f>_xlfn.IFNA((VLOOKUP(F1850,help!$C$2:$F$12,4,0))*(N1850*24),"")</f>
        <v/>
      </c>
      <c r="AP1850" s="18">
        <f t="shared" si="58"/>
        <v>0</v>
      </c>
    </row>
    <row r="1851" spans="2:42" ht="33" x14ac:dyDescent="0.2">
      <c r="B1851" s="14">
        <f>COUNTIFS($E$3:E1851,تقرير!$E$4)</f>
        <v>15</v>
      </c>
      <c r="C1851" s="48"/>
      <c r="D1851" s="48"/>
      <c r="E1851" s="48"/>
      <c r="F1851" s="50"/>
      <c r="G1851" s="51"/>
      <c r="H1851" s="51"/>
      <c r="I1851" s="52"/>
      <c r="J1851" s="52"/>
      <c r="K1851" s="27" t="str">
        <f>_xlfn.IFNA(VLOOKUP(E1851,الاوردرات!$B$1:$C$600,2,0),"")</f>
        <v/>
      </c>
      <c r="L1851" s="63"/>
      <c r="N1851" s="22" t="str">
        <f t="shared" si="59"/>
        <v/>
      </c>
      <c r="O1851" s="23" t="str">
        <f>_xlfn.IFNA((VLOOKUP(F1851,help!$C$2:$F$12,4,0))*(N1851*24),"")</f>
        <v/>
      </c>
      <c r="AP1851" s="18">
        <f t="shared" si="58"/>
        <v>0</v>
      </c>
    </row>
    <row r="1852" spans="2:42" ht="33" x14ac:dyDescent="0.2">
      <c r="B1852" s="14">
        <f>COUNTIFS($E$3:E1852,تقرير!$E$4)</f>
        <v>15</v>
      </c>
      <c r="C1852" s="48"/>
      <c r="D1852" s="48"/>
      <c r="E1852" s="48"/>
      <c r="F1852" s="50"/>
      <c r="G1852" s="51"/>
      <c r="H1852" s="51"/>
      <c r="I1852" s="52"/>
      <c r="J1852" s="52"/>
      <c r="K1852" s="27" t="str">
        <f>_xlfn.IFNA(VLOOKUP(E1852,الاوردرات!$B$1:$C$600,2,0),"")</f>
        <v/>
      </c>
      <c r="L1852" s="63"/>
      <c r="N1852" s="22" t="str">
        <f t="shared" si="59"/>
        <v/>
      </c>
      <c r="O1852" s="23" t="str">
        <f>_xlfn.IFNA((VLOOKUP(F1852,help!$C$2:$F$12,4,0))*(N1852*24),"")</f>
        <v/>
      </c>
      <c r="AP1852" s="18">
        <f t="shared" si="58"/>
        <v>0</v>
      </c>
    </row>
    <row r="1853" spans="2:42" ht="33" x14ac:dyDescent="0.2">
      <c r="B1853" s="14">
        <f>COUNTIFS($E$3:E1853,تقرير!$E$4)</f>
        <v>15</v>
      </c>
      <c r="C1853" s="48"/>
      <c r="D1853" s="48"/>
      <c r="E1853" s="48"/>
      <c r="F1853" s="50"/>
      <c r="G1853" s="51"/>
      <c r="H1853" s="51"/>
      <c r="I1853" s="52"/>
      <c r="J1853" s="52"/>
      <c r="K1853" s="27" t="str">
        <f>_xlfn.IFNA(VLOOKUP(E1853,الاوردرات!$B$1:$C$600,2,0),"")</f>
        <v/>
      </c>
      <c r="L1853" s="63"/>
      <c r="N1853" s="22" t="str">
        <f t="shared" si="59"/>
        <v/>
      </c>
      <c r="O1853" s="23" t="str">
        <f>_xlfn.IFNA((VLOOKUP(F1853,help!$C$2:$F$12,4,0))*(N1853*24),"")</f>
        <v/>
      </c>
      <c r="AP1853" s="18">
        <f t="shared" si="58"/>
        <v>0</v>
      </c>
    </row>
    <row r="1854" spans="2:42" ht="33" x14ac:dyDescent="0.2">
      <c r="B1854" s="14">
        <f>COUNTIFS($E$3:E1854,تقرير!$E$4)</f>
        <v>15</v>
      </c>
      <c r="C1854" s="48"/>
      <c r="D1854" s="48"/>
      <c r="E1854" s="48"/>
      <c r="F1854" s="50"/>
      <c r="G1854" s="51"/>
      <c r="H1854" s="51"/>
      <c r="I1854" s="52"/>
      <c r="J1854" s="52"/>
      <c r="K1854" s="27" t="str">
        <f>_xlfn.IFNA(VLOOKUP(E1854,الاوردرات!$B$1:$C$600,2,0),"")</f>
        <v/>
      </c>
      <c r="L1854" s="63"/>
      <c r="N1854" s="22" t="str">
        <f t="shared" si="59"/>
        <v/>
      </c>
      <c r="O1854" s="23" t="str">
        <f>_xlfn.IFNA((VLOOKUP(F1854,help!$C$2:$F$12,4,0))*(N1854*24),"")</f>
        <v/>
      </c>
      <c r="AP1854" s="18">
        <f t="shared" si="58"/>
        <v>0</v>
      </c>
    </row>
    <row r="1855" spans="2:42" ht="33" x14ac:dyDescent="0.2">
      <c r="B1855" s="14">
        <f>COUNTIFS($E$3:E1855,تقرير!$E$4)</f>
        <v>15</v>
      </c>
      <c r="C1855" s="48"/>
      <c r="D1855" s="48"/>
      <c r="E1855" s="48"/>
      <c r="F1855" s="50"/>
      <c r="G1855" s="51"/>
      <c r="H1855" s="51"/>
      <c r="I1855" s="52"/>
      <c r="J1855" s="52"/>
      <c r="K1855" s="27" t="str">
        <f>_xlfn.IFNA(VLOOKUP(E1855,الاوردرات!$B$1:$C$600,2,0),"")</f>
        <v/>
      </c>
      <c r="L1855" s="63"/>
      <c r="N1855" s="22" t="str">
        <f t="shared" si="59"/>
        <v/>
      </c>
      <c r="O1855" s="23" t="str">
        <f>_xlfn.IFNA((VLOOKUP(F1855,help!$C$2:$F$12,4,0))*(N1855*24),"")</f>
        <v/>
      </c>
      <c r="AP1855" s="18">
        <f t="shared" si="58"/>
        <v>0</v>
      </c>
    </row>
    <row r="1856" spans="2:42" ht="33" x14ac:dyDescent="0.2">
      <c r="B1856" s="14">
        <f>COUNTIFS($E$3:E1856,تقرير!$E$4)</f>
        <v>15</v>
      </c>
      <c r="C1856" s="48"/>
      <c r="D1856" s="48"/>
      <c r="E1856" s="48"/>
      <c r="F1856" s="50"/>
      <c r="G1856" s="51"/>
      <c r="H1856" s="51"/>
      <c r="I1856" s="52"/>
      <c r="J1856" s="52"/>
      <c r="K1856" s="27" t="str">
        <f>_xlfn.IFNA(VLOOKUP(E1856,الاوردرات!$B$1:$C$600,2,0),"")</f>
        <v/>
      </c>
      <c r="L1856" s="63"/>
      <c r="N1856" s="22" t="str">
        <f t="shared" si="59"/>
        <v/>
      </c>
      <c r="O1856" s="23" t="str">
        <f>_xlfn.IFNA((VLOOKUP(F1856,help!$C$2:$F$12,4,0))*(N1856*24),"")</f>
        <v/>
      </c>
      <c r="AP1856" s="18">
        <f t="shared" si="58"/>
        <v>0</v>
      </c>
    </row>
    <row r="1857" spans="2:42" ht="33" x14ac:dyDescent="0.2">
      <c r="B1857" s="14">
        <f>COUNTIFS($E$3:E1857,تقرير!$E$4)</f>
        <v>15</v>
      </c>
      <c r="C1857" s="48"/>
      <c r="D1857" s="48"/>
      <c r="E1857" s="48"/>
      <c r="F1857" s="50"/>
      <c r="G1857" s="51"/>
      <c r="H1857" s="51"/>
      <c r="I1857" s="52"/>
      <c r="J1857" s="52"/>
      <c r="K1857" s="27" t="str">
        <f>_xlfn.IFNA(VLOOKUP(E1857,الاوردرات!$B$1:$C$600,2,0),"")</f>
        <v/>
      </c>
      <c r="L1857" s="63"/>
      <c r="N1857" s="22" t="str">
        <f t="shared" si="59"/>
        <v/>
      </c>
      <c r="O1857" s="23" t="str">
        <f>_xlfn.IFNA((VLOOKUP(F1857,help!$C$2:$F$12,4,0))*(N1857*24),"")</f>
        <v/>
      </c>
      <c r="AP1857" s="18">
        <f t="shared" si="58"/>
        <v>0</v>
      </c>
    </row>
    <row r="1858" spans="2:42" ht="33" x14ac:dyDescent="0.2">
      <c r="B1858" s="14">
        <f>COUNTIFS($E$3:E1858,تقرير!$E$4)</f>
        <v>15</v>
      </c>
      <c r="C1858" s="48"/>
      <c r="D1858" s="48"/>
      <c r="E1858" s="48"/>
      <c r="F1858" s="50"/>
      <c r="G1858" s="51"/>
      <c r="H1858" s="51"/>
      <c r="I1858" s="52"/>
      <c r="J1858" s="52"/>
      <c r="K1858" s="27" t="str">
        <f>_xlfn.IFNA(VLOOKUP(E1858,الاوردرات!$B$1:$C$600,2,0),"")</f>
        <v/>
      </c>
      <c r="L1858" s="63"/>
      <c r="N1858" s="22" t="str">
        <f t="shared" si="59"/>
        <v/>
      </c>
      <c r="O1858" s="23" t="str">
        <f>_xlfn.IFNA((VLOOKUP(F1858,help!$C$2:$F$12,4,0))*(N1858*24),"")</f>
        <v/>
      </c>
      <c r="AP1858" s="18">
        <f t="shared" si="58"/>
        <v>0</v>
      </c>
    </row>
    <row r="1859" spans="2:42" ht="33" x14ac:dyDescent="0.2">
      <c r="B1859" s="14">
        <f>COUNTIFS($E$3:E1859,تقرير!$E$4)</f>
        <v>15</v>
      </c>
      <c r="C1859" s="48"/>
      <c r="D1859" s="48"/>
      <c r="E1859" s="48"/>
      <c r="F1859" s="50"/>
      <c r="G1859" s="51"/>
      <c r="H1859" s="51"/>
      <c r="I1859" s="52"/>
      <c r="J1859" s="52"/>
      <c r="K1859" s="27" t="str">
        <f>_xlfn.IFNA(VLOOKUP(E1859,الاوردرات!$B$1:$C$600,2,0),"")</f>
        <v/>
      </c>
      <c r="L1859" s="63"/>
      <c r="N1859" s="22" t="str">
        <f t="shared" si="59"/>
        <v/>
      </c>
      <c r="O1859" s="23" t="str">
        <f>_xlfn.IFNA((VLOOKUP(F1859,help!$C$2:$F$12,4,0))*(N1859*24),"")</f>
        <v/>
      </c>
      <c r="AP1859" s="18">
        <f t="shared" si="58"/>
        <v>0</v>
      </c>
    </row>
    <row r="1860" spans="2:42" ht="33" x14ac:dyDescent="0.2">
      <c r="B1860" s="14">
        <f>COUNTIFS($E$3:E1860,تقرير!$E$4)</f>
        <v>15</v>
      </c>
      <c r="C1860" s="48"/>
      <c r="D1860" s="48"/>
      <c r="E1860" s="48"/>
      <c r="F1860" s="50"/>
      <c r="G1860" s="51"/>
      <c r="H1860" s="51"/>
      <c r="I1860" s="52"/>
      <c r="J1860" s="52"/>
      <c r="K1860" s="27" t="str">
        <f>_xlfn.IFNA(VLOOKUP(E1860,الاوردرات!$B$1:$C$600,2,0),"")</f>
        <v/>
      </c>
      <c r="L1860" s="63"/>
      <c r="N1860" s="22" t="str">
        <f t="shared" si="59"/>
        <v/>
      </c>
      <c r="O1860" s="23" t="str">
        <f>_xlfn.IFNA((VLOOKUP(F1860,help!$C$2:$F$12,4,0))*(N1860*24),"")</f>
        <v/>
      </c>
      <c r="AP1860" s="18">
        <f t="shared" ref="AP1860:AP1923" si="60">D1860</f>
        <v>0</v>
      </c>
    </row>
    <row r="1861" spans="2:42" ht="33" x14ac:dyDescent="0.2">
      <c r="B1861" s="14">
        <f>COUNTIFS($E$3:E1861,تقرير!$E$4)</f>
        <v>15</v>
      </c>
      <c r="C1861" s="48"/>
      <c r="D1861" s="48"/>
      <c r="E1861" s="48"/>
      <c r="F1861" s="50"/>
      <c r="G1861" s="51"/>
      <c r="H1861" s="51"/>
      <c r="I1861" s="52"/>
      <c r="J1861" s="52"/>
      <c r="K1861" s="27" t="str">
        <f>_xlfn.IFNA(VLOOKUP(E1861,الاوردرات!$B$1:$C$600,2,0),"")</f>
        <v/>
      </c>
      <c r="L1861" s="63"/>
      <c r="N1861" s="22" t="str">
        <f t="shared" si="59"/>
        <v/>
      </c>
      <c r="O1861" s="23" t="str">
        <f>_xlfn.IFNA((VLOOKUP(F1861,help!$C$2:$F$12,4,0))*(N1861*24),"")</f>
        <v/>
      </c>
      <c r="AP1861" s="18">
        <f t="shared" si="60"/>
        <v>0</v>
      </c>
    </row>
    <row r="1862" spans="2:42" ht="33" x14ac:dyDescent="0.2">
      <c r="B1862" s="14">
        <f>COUNTIFS($E$3:E1862,تقرير!$E$4)</f>
        <v>15</v>
      </c>
      <c r="C1862" s="48"/>
      <c r="D1862" s="48"/>
      <c r="E1862" s="48"/>
      <c r="F1862" s="50"/>
      <c r="G1862" s="51"/>
      <c r="H1862" s="51"/>
      <c r="I1862" s="52"/>
      <c r="J1862" s="52"/>
      <c r="K1862" s="27" t="str">
        <f>_xlfn.IFNA(VLOOKUP(E1862,الاوردرات!$B$1:$C$600,2,0),"")</f>
        <v/>
      </c>
      <c r="L1862" s="63"/>
      <c r="N1862" s="22" t="str">
        <f t="shared" si="59"/>
        <v/>
      </c>
      <c r="O1862" s="23" t="str">
        <f>_xlfn.IFNA((VLOOKUP(F1862,help!$C$2:$F$12,4,0))*(N1862*24),"")</f>
        <v/>
      </c>
      <c r="AP1862" s="18">
        <f t="shared" si="60"/>
        <v>0</v>
      </c>
    </row>
    <row r="1863" spans="2:42" ht="33" x14ac:dyDescent="0.2">
      <c r="B1863" s="14">
        <f>COUNTIFS($E$3:E1863,تقرير!$E$4)</f>
        <v>15</v>
      </c>
      <c r="C1863" s="48"/>
      <c r="D1863" s="48"/>
      <c r="E1863" s="48"/>
      <c r="F1863" s="50"/>
      <c r="G1863" s="51"/>
      <c r="H1863" s="51"/>
      <c r="I1863" s="52"/>
      <c r="J1863" s="52"/>
      <c r="K1863" s="27" t="str">
        <f>_xlfn.IFNA(VLOOKUP(E1863,الاوردرات!$B$1:$C$600,2,0),"")</f>
        <v/>
      </c>
      <c r="L1863" s="63"/>
      <c r="N1863" s="22" t="str">
        <f t="shared" si="59"/>
        <v/>
      </c>
      <c r="O1863" s="23" t="str">
        <f>_xlfn.IFNA((VLOOKUP(F1863,help!$C$2:$F$12,4,0))*(N1863*24),"")</f>
        <v/>
      </c>
      <c r="AP1863" s="18">
        <f t="shared" si="60"/>
        <v>0</v>
      </c>
    </row>
    <row r="1864" spans="2:42" ht="33" x14ac:dyDescent="0.2">
      <c r="B1864" s="14">
        <f>COUNTIFS($E$3:E1864,تقرير!$E$4)</f>
        <v>15</v>
      </c>
      <c r="C1864" s="48"/>
      <c r="D1864" s="48"/>
      <c r="E1864" s="48"/>
      <c r="F1864" s="50"/>
      <c r="G1864" s="51"/>
      <c r="H1864" s="51"/>
      <c r="I1864" s="52"/>
      <c r="J1864" s="52"/>
      <c r="K1864" s="27" t="str">
        <f>_xlfn.IFNA(VLOOKUP(E1864,الاوردرات!$B$1:$C$600,2,0),"")</f>
        <v/>
      </c>
      <c r="L1864" s="63"/>
      <c r="N1864" s="22" t="str">
        <f t="shared" si="59"/>
        <v/>
      </c>
      <c r="O1864" s="23" t="str">
        <f>_xlfn.IFNA((VLOOKUP(F1864,help!$C$2:$F$12,4,0))*(N1864*24),"")</f>
        <v/>
      </c>
      <c r="AP1864" s="18">
        <f t="shared" si="60"/>
        <v>0</v>
      </c>
    </row>
    <row r="1865" spans="2:42" ht="33" x14ac:dyDescent="0.2">
      <c r="B1865" s="14">
        <f>COUNTIFS($E$3:E1865,تقرير!$E$4)</f>
        <v>15</v>
      </c>
      <c r="C1865" s="48"/>
      <c r="D1865" s="48"/>
      <c r="E1865" s="48"/>
      <c r="F1865" s="50"/>
      <c r="G1865" s="51"/>
      <c r="H1865" s="51"/>
      <c r="I1865" s="52"/>
      <c r="J1865" s="52"/>
      <c r="K1865" s="27" t="str">
        <f>_xlfn.IFNA(VLOOKUP(E1865,الاوردرات!$B$1:$C$600,2,0),"")</f>
        <v/>
      </c>
      <c r="L1865" s="63"/>
      <c r="N1865" s="22" t="str">
        <f t="shared" si="59"/>
        <v/>
      </c>
      <c r="O1865" s="23" t="str">
        <f>_xlfn.IFNA((VLOOKUP(F1865,help!$C$2:$F$12,4,0))*(N1865*24),"")</f>
        <v/>
      </c>
      <c r="AP1865" s="18">
        <f t="shared" si="60"/>
        <v>0</v>
      </c>
    </row>
    <row r="1866" spans="2:42" ht="33" x14ac:dyDescent="0.2">
      <c r="B1866" s="14">
        <f>COUNTIFS($E$3:E1866,تقرير!$E$4)</f>
        <v>15</v>
      </c>
      <c r="C1866" s="48"/>
      <c r="D1866" s="48"/>
      <c r="E1866" s="48"/>
      <c r="F1866" s="50"/>
      <c r="G1866" s="51"/>
      <c r="H1866" s="51"/>
      <c r="I1866" s="52"/>
      <c r="J1866" s="52"/>
      <c r="K1866" s="27" t="str">
        <f>_xlfn.IFNA(VLOOKUP(E1866,الاوردرات!$B$1:$C$600,2,0),"")</f>
        <v/>
      </c>
      <c r="L1866" s="63"/>
      <c r="N1866" s="22" t="str">
        <f t="shared" si="59"/>
        <v/>
      </c>
      <c r="O1866" s="23" t="str">
        <f>_xlfn.IFNA((VLOOKUP(F1866,help!$C$2:$F$12,4,0))*(N1866*24),"")</f>
        <v/>
      </c>
      <c r="AP1866" s="18">
        <f t="shared" si="60"/>
        <v>0</v>
      </c>
    </row>
    <row r="1867" spans="2:42" ht="33" x14ac:dyDescent="0.2">
      <c r="B1867" s="14">
        <f>COUNTIFS($E$3:E1867,تقرير!$E$4)</f>
        <v>15</v>
      </c>
      <c r="C1867" s="48"/>
      <c r="D1867" s="48"/>
      <c r="E1867" s="48"/>
      <c r="F1867" s="50"/>
      <c r="G1867" s="51"/>
      <c r="H1867" s="51"/>
      <c r="I1867" s="52"/>
      <c r="J1867" s="52"/>
      <c r="K1867" s="27" t="str">
        <f>_xlfn.IFNA(VLOOKUP(E1867,الاوردرات!$B$1:$C$600,2,0),"")</f>
        <v/>
      </c>
      <c r="L1867" s="63"/>
      <c r="N1867" s="22" t="str">
        <f t="shared" si="59"/>
        <v/>
      </c>
      <c r="O1867" s="23" t="str">
        <f>_xlfn.IFNA((VLOOKUP(F1867,help!$C$2:$F$12,4,0))*(N1867*24),"")</f>
        <v/>
      </c>
      <c r="AP1867" s="18">
        <f t="shared" si="60"/>
        <v>0</v>
      </c>
    </row>
    <row r="1868" spans="2:42" ht="33" x14ac:dyDescent="0.2">
      <c r="B1868" s="14">
        <f>COUNTIFS($E$3:E1868,تقرير!$E$4)</f>
        <v>15</v>
      </c>
      <c r="C1868" s="48"/>
      <c r="D1868" s="48"/>
      <c r="E1868" s="48"/>
      <c r="F1868" s="50"/>
      <c r="G1868" s="51"/>
      <c r="H1868" s="51"/>
      <c r="I1868" s="52"/>
      <c r="J1868" s="52"/>
      <c r="K1868" s="27" t="str">
        <f>_xlfn.IFNA(VLOOKUP(E1868,الاوردرات!$B$1:$C$600,2,0),"")</f>
        <v/>
      </c>
      <c r="L1868" s="63"/>
      <c r="N1868" s="22" t="str">
        <f t="shared" si="59"/>
        <v/>
      </c>
      <c r="O1868" s="23" t="str">
        <f>_xlfn.IFNA((VLOOKUP(F1868,help!$C$2:$F$12,4,0))*(N1868*24),"")</f>
        <v/>
      </c>
      <c r="AP1868" s="18">
        <f t="shared" si="60"/>
        <v>0</v>
      </c>
    </row>
    <row r="1869" spans="2:42" ht="33" x14ac:dyDescent="0.2">
      <c r="B1869" s="14">
        <f>COUNTIFS($E$3:E1869,تقرير!$E$4)</f>
        <v>15</v>
      </c>
      <c r="C1869" s="48"/>
      <c r="D1869" s="48"/>
      <c r="E1869" s="48"/>
      <c r="F1869" s="50"/>
      <c r="G1869" s="51"/>
      <c r="H1869" s="51"/>
      <c r="I1869" s="52"/>
      <c r="J1869" s="52"/>
      <c r="K1869" s="27" t="str">
        <f>_xlfn.IFNA(VLOOKUP(E1869,الاوردرات!$B$1:$C$600,2,0),"")</f>
        <v/>
      </c>
      <c r="L1869" s="63"/>
      <c r="N1869" s="22" t="str">
        <f t="shared" si="59"/>
        <v/>
      </c>
      <c r="O1869" s="23" t="str">
        <f>_xlfn.IFNA((VLOOKUP(F1869,help!$C$2:$F$12,4,0))*(N1869*24),"")</f>
        <v/>
      </c>
      <c r="AP1869" s="18">
        <f t="shared" si="60"/>
        <v>0</v>
      </c>
    </row>
    <row r="1870" spans="2:42" ht="33" x14ac:dyDescent="0.2">
      <c r="B1870" s="14">
        <f>COUNTIFS($E$3:E1870,تقرير!$E$4)</f>
        <v>15</v>
      </c>
      <c r="C1870" s="48"/>
      <c r="D1870" s="48"/>
      <c r="E1870" s="48"/>
      <c r="F1870" s="50"/>
      <c r="G1870" s="51"/>
      <c r="H1870" s="51"/>
      <c r="I1870" s="52"/>
      <c r="J1870" s="52"/>
      <c r="K1870" s="27" t="str">
        <f>_xlfn.IFNA(VLOOKUP(E1870,الاوردرات!$B$1:$C$600,2,0),"")</f>
        <v/>
      </c>
      <c r="L1870" s="63"/>
      <c r="N1870" s="22" t="str">
        <f t="shared" si="59"/>
        <v/>
      </c>
      <c r="O1870" s="23" t="str">
        <f>_xlfn.IFNA((VLOOKUP(F1870,help!$C$2:$F$12,4,0))*(N1870*24),"")</f>
        <v/>
      </c>
      <c r="AP1870" s="18">
        <f t="shared" si="60"/>
        <v>0</v>
      </c>
    </row>
    <row r="1871" spans="2:42" ht="33" x14ac:dyDescent="0.2">
      <c r="B1871" s="14">
        <f>COUNTIFS($E$3:E1871,تقرير!$E$4)</f>
        <v>15</v>
      </c>
      <c r="C1871" s="48"/>
      <c r="D1871" s="48"/>
      <c r="E1871" s="48"/>
      <c r="F1871" s="50"/>
      <c r="G1871" s="51"/>
      <c r="H1871" s="51"/>
      <c r="I1871" s="52"/>
      <c r="J1871" s="52"/>
      <c r="K1871" s="27" t="str">
        <f>_xlfn.IFNA(VLOOKUP(E1871,الاوردرات!$B$1:$C$600,2,0),"")</f>
        <v/>
      </c>
      <c r="L1871" s="63"/>
      <c r="N1871" s="22" t="str">
        <f t="shared" si="59"/>
        <v/>
      </c>
      <c r="O1871" s="23" t="str">
        <f>_xlfn.IFNA((VLOOKUP(F1871,help!$C$2:$F$12,4,0))*(N1871*24),"")</f>
        <v/>
      </c>
      <c r="AP1871" s="18">
        <f t="shared" si="60"/>
        <v>0</v>
      </c>
    </row>
    <row r="1872" spans="2:42" ht="33" x14ac:dyDescent="0.2">
      <c r="B1872" s="14">
        <f>COUNTIFS($E$3:E1872,تقرير!$E$4)</f>
        <v>15</v>
      </c>
      <c r="C1872" s="48"/>
      <c r="D1872" s="48"/>
      <c r="E1872" s="48"/>
      <c r="F1872" s="50"/>
      <c r="G1872" s="51"/>
      <c r="H1872" s="51"/>
      <c r="I1872" s="52"/>
      <c r="J1872" s="52"/>
      <c r="K1872" s="27" t="str">
        <f>_xlfn.IFNA(VLOOKUP(E1872,الاوردرات!$B$1:$C$600,2,0),"")</f>
        <v/>
      </c>
      <c r="L1872" s="63"/>
      <c r="N1872" s="22" t="str">
        <f t="shared" si="59"/>
        <v/>
      </c>
      <c r="O1872" s="23" t="str">
        <f>_xlfn.IFNA((VLOOKUP(F1872,help!$C$2:$F$12,4,0))*(N1872*24),"")</f>
        <v/>
      </c>
      <c r="AP1872" s="18">
        <f t="shared" si="60"/>
        <v>0</v>
      </c>
    </row>
    <row r="1873" spans="2:42" ht="33" x14ac:dyDescent="0.2">
      <c r="B1873" s="14">
        <f>COUNTIFS($E$3:E1873,تقرير!$E$4)</f>
        <v>15</v>
      </c>
      <c r="C1873" s="48"/>
      <c r="D1873" s="48"/>
      <c r="E1873" s="48"/>
      <c r="F1873" s="50"/>
      <c r="G1873" s="51"/>
      <c r="H1873" s="51"/>
      <c r="I1873" s="52"/>
      <c r="J1873" s="52"/>
      <c r="K1873" s="27" t="str">
        <f>_xlfn.IFNA(VLOOKUP(E1873,الاوردرات!$B$1:$C$600,2,0),"")</f>
        <v/>
      </c>
      <c r="L1873" s="63"/>
      <c r="N1873" s="22" t="str">
        <f t="shared" si="59"/>
        <v/>
      </c>
      <c r="O1873" s="23" t="str">
        <f>_xlfn.IFNA((VLOOKUP(F1873,help!$C$2:$F$12,4,0))*(N1873*24),"")</f>
        <v/>
      </c>
      <c r="AP1873" s="18">
        <f t="shared" si="60"/>
        <v>0</v>
      </c>
    </row>
    <row r="1874" spans="2:42" ht="33" x14ac:dyDescent="0.2">
      <c r="B1874" s="14">
        <f>COUNTIFS($E$3:E1874,تقرير!$E$4)</f>
        <v>15</v>
      </c>
      <c r="C1874" s="48"/>
      <c r="D1874" s="48"/>
      <c r="E1874" s="48"/>
      <c r="F1874" s="50"/>
      <c r="G1874" s="51"/>
      <c r="H1874" s="51"/>
      <c r="I1874" s="52"/>
      <c r="J1874" s="52"/>
      <c r="K1874" s="27" t="str">
        <f>_xlfn.IFNA(VLOOKUP(E1874,الاوردرات!$B$1:$C$600,2,0),"")</f>
        <v/>
      </c>
      <c r="L1874" s="63"/>
      <c r="N1874" s="22" t="str">
        <f t="shared" si="59"/>
        <v/>
      </c>
      <c r="O1874" s="23" t="str">
        <f>_xlfn.IFNA((VLOOKUP(F1874,help!$C$2:$F$12,4,0))*(N1874*24),"")</f>
        <v/>
      </c>
      <c r="AP1874" s="18">
        <f t="shared" si="60"/>
        <v>0</v>
      </c>
    </row>
    <row r="1875" spans="2:42" ht="33" x14ac:dyDescent="0.2">
      <c r="B1875" s="14">
        <f>COUNTIFS($E$3:E1875,تقرير!$E$4)</f>
        <v>15</v>
      </c>
      <c r="C1875" s="48"/>
      <c r="D1875" s="48"/>
      <c r="E1875" s="48"/>
      <c r="F1875" s="50"/>
      <c r="G1875" s="51"/>
      <c r="H1875" s="51"/>
      <c r="I1875" s="52"/>
      <c r="J1875" s="52"/>
      <c r="K1875" s="27" t="str">
        <f>_xlfn.IFNA(VLOOKUP(E1875,الاوردرات!$B$1:$C$600,2,0),"")</f>
        <v/>
      </c>
      <c r="L1875" s="63"/>
      <c r="N1875" s="22" t="str">
        <f t="shared" si="59"/>
        <v/>
      </c>
      <c r="O1875" s="23" t="str">
        <f>_xlfn.IFNA((VLOOKUP(F1875,help!$C$2:$F$12,4,0))*(N1875*24),"")</f>
        <v/>
      </c>
      <c r="AP1875" s="18">
        <f t="shared" si="60"/>
        <v>0</v>
      </c>
    </row>
    <row r="1876" spans="2:42" ht="33" x14ac:dyDescent="0.2">
      <c r="B1876" s="14">
        <f>COUNTIFS($E$3:E1876,تقرير!$E$4)</f>
        <v>15</v>
      </c>
      <c r="C1876" s="48"/>
      <c r="D1876" s="48"/>
      <c r="E1876" s="48"/>
      <c r="F1876" s="50"/>
      <c r="G1876" s="51"/>
      <c r="H1876" s="51"/>
      <c r="I1876" s="52"/>
      <c r="J1876" s="52"/>
      <c r="K1876" s="27" t="str">
        <f>_xlfn.IFNA(VLOOKUP(E1876,الاوردرات!$B$1:$C$600,2,0),"")</f>
        <v/>
      </c>
      <c r="L1876" s="63"/>
      <c r="N1876" s="22" t="str">
        <f t="shared" si="59"/>
        <v/>
      </c>
      <c r="O1876" s="23" t="str">
        <f>_xlfn.IFNA((VLOOKUP(F1876,help!$C$2:$F$12,4,0))*(N1876*24),"")</f>
        <v/>
      </c>
      <c r="AP1876" s="18">
        <f t="shared" si="60"/>
        <v>0</v>
      </c>
    </row>
    <row r="1877" spans="2:42" ht="33" x14ac:dyDescent="0.2">
      <c r="B1877" s="14">
        <f>COUNTIFS($E$3:E1877,تقرير!$E$4)</f>
        <v>15</v>
      </c>
      <c r="C1877" s="48"/>
      <c r="D1877" s="48"/>
      <c r="E1877" s="48"/>
      <c r="F1877" s="50"/>
      <c r="G1877" s="51"/>
      <c r="H1877" s="51"/>
      <c r="I1877" s="52"/>
      <c r="J1877" s="52"/>
      <c r="K1877" s="27" t="str">
        <f>_xlfn.IFNA(VLOOKUP(E1877,الاوردرات!$B$1:$C$600,2,0),"")</f>
        <v/>
      </c>
      <c r="L1877" s="63"/>
      <c r="N1877" s="22" t="str">
        <f t="shared" si="59"/>
        <v/>
      </c>
      <c r="O1877" s="23" t="str">
        <f>_xlfn.IFNA((VLOOKUP(F1877,help!$C$2:$F$12,4,0))*(N1877*24),"")</f>
        <v/>
      </c>
      <c r="AP1877" s="18">
        <f t="shared" si="60"/>
        <v>0</v>
      </c>
    </row>
    <row r="1878" spans="2:42" ht="33" x14ac:dyDescent="0.2">
      <c r="B1878" s="14">
        <f>COUNTIFS($E$3:E1878,تقرير!$E$4)</f>
        <v>15</v>
      </c>
      <c r="C1878" s="48"/>
      <c r="D1878" s="48"/>
      <c r="E1878" s="48"/>
      <c r="F1878" s="50"/>
      <c r="G1878" s="51"/>
      <c r="H1878" s="51"/>
      <c r="I1878" s="52"/>
      <c r="J1878" s="52"/>
      <c r="K1878" s="27" t="str">
        <f>_xlfn.IFNA(VLOOKUP(E1878,الاوردرات!$B$1:$C$600,2,0),"")</f>
        <v/>
      </c>
      <c r="L1878" s="63"/>
      <c r="N1878" s="22" t="str">
        <f t="shared" si="59"/>
        <v/>
      </c>
      <c r="O1878" s="23" t="str">
        <f>_xlfn.IFNA((VLOOKUP(F1878,help!$C$2:$F$12,4,0))*(N1878*24),"")</f>
        <v/>
      </c>
      <c r="AP1878" s="18">
        <f t="shared" si="60"/>
        <v>0</v>
      </c>
    </row>
    <row r="1879" spans="2:42" ht="33" x14ac:dyDescent="0.2">
      <c r="B1879" s="14">
        <f>COUNTIFS($E$3:E1879,تقرير!$E$4)</f>
        <v>15</v>
      </c>
      <c r="C1879" s="48"/>
      <c r="D1879" s="48"/>
      <c r="E1879" s="48"/>
      <c r="F1879" s="50"/>
      <c r="G1879" s="51"/>
      <c r="H1879" s="51"/>
      <c r="I1879" s="52"/>
      <c r="J1879" s="52"/>
      <c r="K1879" s="27" t="str">
        <f>_xlfn.IFNA(VLOOKUP(E1879,الاوردرات!$B$1:$C$600,2,0),"")</f>
        <v/>
      </c>
      <c r="L1879" s="63"/>
      <c r="N1879" s="22" t="str">
        <f t="shared" si="59"/>
        <v/>
      </c>
      <c r="O1879" s="23" t="str">
        <f>_xlfn.IFNA((VLOOKUP(F1879,help!$C$2:$F$12,4,0))*(N1879*24),"")</f>
        <v/>
      </c>
      <c r="AP1879" s="18">
        <f t="shared" si="60"/>
        <v>0</v>
      </c>
    </row>
    <row r="1880" spans="2:42" ht="33" x14ac:dyDescent="0.2">
      <c r="B1880" s="14">
        <f>COUNTIFS($E$3:E1880,تقرير!$E$4)</f>
        <v>15</v>
      </c>
      <c r="C1880" s="48"/>
      <c r="D1880" s="48"/>
      <c r="E1880" s="48"/>
      <c r="F1880" s="50"/>
      <c r="G1880" s="51"/>
      <c r="H1880" s="51"/>
      <c r="I1880" s="52"/>
      <c r="J1880" s="52"/>
      <c r="K1880" s="27" t="str">
        <f>_xlfn.IFNA(VLOOKUP(E1880,الاوردرات!$B$1:$C$600,2,0),"")</f>
        <v/>
      </c>
      <c r="L1880" s="63"/>
      <c r="N1880" s="22" t="str">
        <f t="shared" si="59"/>
        <v/>
      </c>
      <c r="O1880" s="23" t="str">
        <f>_xlfn.IFNA((VLOOKUP(F1880,help!$C$2:$F$12,4,0))*(N1880*24),"")</f>
        <v/>
      </c>
      <c r="AP1880" s="18">
        <f t="shared" si="60"/>
        <v>0</v>
      </c>
    </row>
    <row r="1881" spans="2:42" ht="33" x14ac:dyDescent="0.2">
      <c r="B1881" s="14">
        <f>COUNTIFS($E$3:E1881,تقرير!$E$4)</f>
        <v>15</v>
      </c>
      <c r="C1881" s="48"/>
      <c r="D1881" s="48"/>
      <c r="E1881" s="48"/>
      <c r="F1881" s="50"/>
      <c r="G1881" s="51"/>
      <c r="H1881" s="51"/>
      <c r="I1881" s="52"/>
      <c r="J1881" s="52"/>
      <c r="K1881" s="27" t="str">
        <f>_xlfn.IFNA(VLOOKUP(E1881,الاوردرات!$B$1:$C$600,2,0),"")</f>
        <v/>
      </c>
      <c r="L1881" s="63"/>
      <c r="N1881" s="22" t="str">
        <f t="shared" si="59"/>
        <v/>
      </c>
      <c r="O1881" s="23" t="str">
        <f>_xlfn.IFNA((VLOOKUP(F1881,help!$C$2:$F$12,4,0))*(N1881*24),"")</f>
        <v/>
      </c>
      <c r="AP1881" s="18">
        <f t="shared" si="60"/>
        <v>0</v>
      </c>
    </row>
    <row r="1882" spans="2:42" ht="33" x14ac:dyDescent="0.2">
      <c r="B1882" s="14">
        <f>COUNTIFS($E$3:E1882,تقرير!$E$4)</f>
        <v>15</v>
      </c>
      <c r="C1882" s="48"/>
      <c r="D1882" s="48"/>
      <c r="E1882" s="48"/>
      <c r="F1882" s="50"/>
      <c r="G1882" s="51"/>
      <c r="H1882" s="51"/>
      <c r="I1882" s="52"/>
      <c r="J1882" s="52"/>
      <c r="K1882" s="27" t="str">
        <f>_xlfn.IFNA(VLOOKUP(E1882,الاوردرات!$B$1:$C$600,2,0),"")</f>
        <v/>
      </c>
      <c r="L1882" s="63"/>
      <c r="N1882" s="22" t="str">
        <f t="shared" si="59"/>
        <v/>
      </c>
      <c r="O1882" s="23" t="str">
        <f>_xlfn.IFNA((VLOOKUP(F1882,help!$C$2:$F$12,4,0))*(N1882*24),"")</f>
        <v/>
      </c>
      <c r="AP1882" s="18">
        <f t="shared" si="60"/>
        <v>0</v>
      </c>
    </row>
    <row r="1883" spans="2:42" ht="33" x14ac:dyDescent="0.2">
      <c r="B1883" s="14">
        <f>COUNTIFS($E$3:E1883,تقرير!$E$4)</f>
        <v>15</v>
      </c>
      <c r="C1883" s="48"/>
      <c r="D1883" s="48"/>
      <c r="E1883" s="48"/>
      <c r="F1883" s="50"/>
      <c r="G1883" s="51"/>
      <c r="H1883" s="51"/>
      <c r="I1883" s="52"/>
      <c r="J1883" s="52"/>
      <c r="K1883" s="27" t="str">
        <f>_xlfn.IFNA(VLOOKUP(E1883,الاوردرات!$B$1:$C$600,2,0),"")</f>
        <v/>
      </c>
      <c r="L1883" s="63"/>
      <c r="N1883" s="22" t="str">
        <f t="shared" si="59"/>
        <v/>
      </c>
      <c r="O1883" s="23" t="str">
        <f>_xlfn.IFNA((VLOOKUP(F1883,help!$C$2:$F$12,4,0))*(N1883*24),"")</f>
        <v/>
      </c>
      <c r="AP1883" s="18">
        <f t="shared" si="60"/>
        <v>0</v>
      </c>
    </row>
    <row r="1884" spans="2:42" ht="33" x14ac:dyDescent="0.2">
      <c r="B1884" s="14">
        <f>COUNTIFS($E$3:E1884,تقرير!$E$4)</f>
        <v>15</v>
      </c>
      <c r="C1884" s="48"/>
      <c r="D1884" s="48"/>
      <c r="E1884" s="48"/>
      <c r="F1884" s="50"/>
      <c r="G1884" s="51"/>
      <c r="H1884" s="51"/>
      <c r="I1884" s="52"/>
      <c r="J1884" s="52"/>
      <c r="K1884" s="27" t="str">
        <f>_xlfn.IFNA(VLOOKUP(E1884,الاوردرات!$B$1:$C$600,2,0),"")</f>
        <v/>
      </c>
      <c r="L1884" s="63"/>
      <c r="N1884" s="22" t="str">
        <f t="shared" si="59"/>
        <v/>
      </c>
      <c r="O1884" s="23" t="str">
        <f>_xlfn.IFNA((VLOOKUP(F1884,help!$C$2:$F$12,4,0))*(N1884*24),"")</f>
        <v/>
      </c>
      <c r="AP1884" s="18">
        <f t="shared" si="60"/>
        <v>0</v>
      </c>
    </row>
    <row r="1885" spans="2:42" ht="33" x14ac:dyDescent="0.2">
      <c r="B1885" s="14">
        <f>COUNTIFS($E$3:E1885,تقرير!$E$4)</f>
        <v>15</v>
      </c>
      <c r="C1885" s="48"/>
      <c r="D1885" s="48"/>
      <c r="E1885" s="48"/>
      <c r="F1885" s="50"/>
      <c r="G1885" s="51"/>
      <c r="H1885" s="51"/>
      <c r="I1885" s="52"/>
      <c r="J1885" s="52"/>
      <c r="K1885" s="27" t="str">
        <f>_xlfn.IFNA(VLOOKUP(E1885,الاوردرات!$B$1:$C$600,2,0),"")</f>
        <v/>
      </c>
      <c r="L1885" s="63"/>
      <c r="N1885" s="22" t="str">
        <f t="shared" si="59"/>
        <v/>
      </c>
      <c r="O1885" s="23" t="str">
        <f>_xlfn.IFNA((VLOOKUP(F1885,help!$C$2:$F$12,4,0))*(N1885*24),"")</f>
        <v/>
      </c>
      <c r="AP1885" s="18">
        <f t="shared" si="60"/>
        <v>0</v>
      </c>
    </row>
    <row r="1886" spans="2:42" ht="33" x14ac:dyDescent="0.2">
      <c r="B1886" s="14">
        <f>COUNTIFS($E$3:E1886,تقرير!$E$4)</f>
        <v>15</v>
      </c>
      <c r="C1886" s="48"/>
      <c r="D1886" s="48"/>
      <c r="E1886" s="48"/>
      <c r="F1886" s="50"/>
      <c r="G1886" s="51"/>
      <c r="H1886" s="51"/>
      <c r="I1886" s="52"/>
      <c r="J1886" s="52"/>
      <c r="K1886" s="27" t="str">
        <f>_xlfn.IFNA(VLOOKUP(E1886,الاوردرات!$B$1:$C$600,2,0),"")</f>
        <v/>
      </c>
      <c r="L1886" s="63"/>
      <c r="N1886" s="22" t="str">
        <f t="shared" si="59"/>
        <v/>
      </c>
      <c r="O1886" s="23" t="str">
        <f>_xlfn.IFNA((VLOOKUP(F1886,help!$C$2:$F$12,4,0))*(N1886*24),"")</f>
        <v/>
      </c>
      <c r="AP1886" s="18">
        <f t="shared" si="60"/>
        <v>0</v>
      </c>
    </row>
    <row r="1887" spans="2:42" ht="33" x14ac:dyDescent="0.2">
      <c r="B1887" s="14">
        <f>COUNTIFS($E$3:E1887,تقرير!$E$4)</f>
        <v>15</v>
      </c>
      <c r="C1887" s="48"/>
      <c r="D1887" s="48"/>
      <c r="E1887" s="48"/>
      <c r="F1887" s="50"/>
      <c r="G1887" s="51"/>
      <c r="H1887" s="51"/>
      <c r="I1887" s="52"/>
      <c r="J1887" s="52"/>
      <c r="K1887" s="27" t="str">
        <f>_xlfn.IFNA(VLOOKUP(E1887,الاوردرات!$B$1:$C$600,2,0),"")</f>
        <v/>
      </c>
      <c r="L1887" s="63"/>
      <c r="N1887" s="22" t="str">
        <f t="shared" si="59"/>
        <v/>
      </c>
      <c r="O1887" s="23" t="str">
        <f>_xlfn.IFNA((VLOOKUP(F1887,help!$C$2:$F$12,4,0))*(N1887*24),"")</f>
        <v/>
      </c>
      <c r="AP1887" s="18">
        <f t="shared" si="60"/>
        <v>0</v>
      </c>
    </row>
    <row r="1888" spans="2:42" ht="33" x14ac:dyDescent="0.2">
      <c r="B1888" s="14">
        <f>COUNTIFS($E$3:E1888,تقرير!$E$4)</f>
        <v>15</v>
      </c>
      <c r="C1888" s="48"/>
      <c r="D1888" s="48"/>
      <c r="E1888" s="48"/>
      <c r="F1888" s="50"/>
      <c r="G1888" s="51"/>
      <c r="H1888" s="51"/>
      <c r="I1888" s="52"/>
      <c r="J1888" s="52"/>
      <c r="K1888" s="27" t="str">
        <f>_xlfn.IFNA(VLOOKUP(E1888,الاوردرات!$B$1:$C$600,2,0),"")</f>
        <v/>
      </c>
      <c r="L1888" s="63"/>
      <c r="N1888" s="22" t="str">
        <f t="shared" si="59"/>
        <v/>
      </c>
      <c r="O1888" s="23" t="str">
        <f>_xlfn.IFNA((VLOOKUP(F1888,help!$C$2:$F$12,4,0))*(N1888*24),"")</f>
        <v/>
      </c>
      <c r="AP1888" s="18">
        <f t="shared" si="60"/>
        <v>0</v>
      </c>
    </row>
    <row r="1889" spans="2:42" ht="33" x14ac:dyDescent="0.2">
      <c r="B1889" s="14">
        <f>COUNTIFS($E$3:E1889,تقرير!$E$4)</f>
        <v>15</v>
      </c>
      <c r="C1889" s="48"/>
      <c r="D1889" s="48"/>
      <c r="E1889" s="48"/>
      <c r="F1889" s="50"/>
      <c r="G1889" s="51"/>
      <c r="H1889" s="51"/>
      <c r="I1889" s="52"/>
      <c r="J1889" s="52"/>
      <c r="K1889" s="27" t="str">
        <f>_xlfn.IFNA(VLOOKUP(E1889,الاوردرات!$B$1:$C$600,2,0),"")</f>
        <v/>
      </c>
      <c r="L1889" s="63"/>
      <c r="N1889" s="22" t="str">
        <f t="shared" si="59"/>
        <v/>
      </c>
      <c r="O1889" s="23" t="str">
        <f>_xlfn.IFNA((VLOOKUP(F1889,help!$C$2:$F$12,4,0))*(N1889*24),"")</f>
        <v/>
      </c>
      <c r="AP1889" s="18">
        <f t="shared" si="60"/>
        <v>0</v>
      </c>
    </row>
    <row r="1890" spans="2:42" ht="33" x14ac:dyDescent="0.2">
      <c r="B1890" s="14">
        <f>COUNTIFS($E$3:E1890,تقرير!$E$4)</f>
        <v>15</v>
      </c>
      <c r="C1890" s="48"/>
      <c r="D1890" s="48"/>
      <c r="E1890" s="48"/>
      <c r="F1890" s="50"/>
      <c r="G1890" s="51"/>
      <c r="H1890" s="51"/>
      <c r="I1890" s="52"/>
      <c r="J1890" s="52"/>
      <c r="K1890" s="27" t="str">
        <f>_xlfn.IFNA(VLOOKUP(E1890,الاوردرات!$B$1:$C$600,2,0),"")</f>
        <v/>
      </c>
      <c r="L1890" s="63"/>
      <c r="N1890" s="22" t="str">
        <f t="shared" si="59"/>
        <v/>
      </c>
      <c r="O1890" s="23" t="str">
        <f>_xlfn.IFNA((VLOOKUP(F1890,help!$C$2:$F$12,4,0))*(N1890*24),"")</f>
        <v/>
      </c>
      <c r="AP1890" s="18">
        <f t="shared" si="60"/>
        <v>0</v>
      </c>
    </row>
    <row r="1891" spans="2:42" ht="33" x14ac:dyDescent="0.2">
      <c r="B1891" s="14">
        <f>COUNTIFS($E$3:E1891,تقرير!$E$4)</f>
        <v>15</v>
      </c>
      <c r="C1891" s="48"/>
      <c r="D1891" s="48"/>
      <c r="E1891" s="48"/>
      <c r="F1891" s="50"/>
      <c r="G1891" s="51"/>
      <c r="H1891" s="51"/>
      <c r="I1891" s="52"/>
      <c r="J1891" s="52"/>
      <c r="K1891" s="27" t="str">
        <f>_xlfn.IFNA(VLOOKUP(E1891,الاوردرات!$B$1:$C$600,2,0),"")</f>
        <v/>
      </c>
      <c r="L1891" s="63"/>
      <c r="N1891" s="22" t="str">
        <f t="shared" si="59"/>
        <v/>
      </c>
      <c r="O1891" s="23" t="str">
        <f>_xlfn.IFNA((VLOOKUP(F1891,help!$C$2:$F$12,4,0))*(N1891*24),"")</f>
        <v/>
      </c>
      <c r="AP1891" s="18">
        <f t="shared" si="60"/>
        <v>0</v>
      </c>
    </row>
    <row r="1892" spans="2:42" ht="33" x14ac:dyDescent="0.2">
      <c r="B1892" s="14">
        <f>COUNTIFS($E$3:E1892,تقرير!$E$4)</f>
        <v>15</v>
      </c>
      <c r="C1892" s="48"/>
      <c r="D1892" s="48"/>
      <c r="E1892" s="48"/>
      <c r="F1892" s="50"/>
      <c r="G1892" s="51"/>
      <c r="H1892" s="51"/>
      <c r="I1892" s="52"/>
      <c r="J1892" s="52"/>
      <c r="K1892" s="27" t="str">
        <f>_xlfn.IFNA(VLOOKUP(E1892,الاوردرات!$B$1:$C$600,2,0),"")</f>
        <v/>
      </c>
      <c r="L1892" s="63"/>
      <c r="N1892" s="22" t="str">
        <f t="shared" si="59"/>
        <v/>
      </c>
      <c r="O1892" s="23" t="str">
        <f>_xlfn.IFNA((VLOOKUP(F1892,help!$C$2:$F$12,4,0))*(N1892*24),"")</f>
        <v/>
      </c>
      <c r="AP1892" s="18">
        <f t="shared" si="60"/>
        <v>0</v>
      </c>
    </row>
    <row r="1893" spans="2:42" ht="33" x14ac:dyDescent="0.2">
      <c r="B1893" s="14">
        <f>COUNTIFS($E$3:E1893,تقرير!$E$4)</f>
        <v>15</v>
      </c>
      <c r="C1893" s="48"/>
      <c r="D1893" s="48"/>
      <c r="E1893" s="48"/>
      <c r="F1893" s="50"/>
      <c r="G1893" s="51"/>
      <c r="H1893" s="51"/>
      <c r="I1893" s="52"/>
      <c r="J1893" s="52"/>
      <c r="K1893" s="27" t="str">
        <f>_xlfn.IFNA(VLOOKUP(E1893,الاوردرات!$B$1:$C$600,2,0),"")</f>
        <v/>
      </c>
      <c r="L1893" s="63"/>
      <c r="N1893" s="22" t="str">
        <f t="shared" si="59"/>
        <v/>
      </c>
      <c r="O1893" s="23" t="str">
        <f>_xlfn.IFNA((VLOOKUP(F1893,help!$C$2:$F$12,4,0))*(N1893*24),"")</f>
        <v/>
      </c>
      <c r="AP1893" s="18">
        <f t="shared" si="60"/>
        <v>0</v>
      </c>
    </row>
    <row r="1894" spans="2:42" ht="33" x14ac:dyDescent="0.2">
      <c r="B1894" s="14">
        <f>COUNTIFS($E$3:E1894,تقرير!$E$4)</f>
        <v>15</v>
      </c>
      <c r="C1894" s="48"/>
      <c r="D1894" s="48"/>
      <c r="E1894" s="48"/>
      <c r="F1894" s="50"/>
      <c r="G1894" s="51"/>
      <c r="H1894" s="51"/>
      <c r="I1894" s="52"/>
      <c r="J1894" s="52"/>
      <c r="K1894" s="27" t="str">
        <f>_xlfn.IFNA(VLOOKUP(E1894,الاوردرات!$B$1:$C$600,2,0),"")</f>
        <v/>
      </c>
      <c r="L1894" s="63"/>
      <c r="N1894" s="22" t="str">
        <f t="shared" si="59"/>
        <v/>
      </c>
      <c r="O1894" s="23" t="str">
        <f>_xlfn.IFNA((VLOOKUP(F1894,help!$C$2:$F$12,4,0))*(N1894*24),"")</f>
        <v/>
      </c>
      <c r="AP1894" s="18">
        <f t="shared" si="60"/>
        <v>0</v>
      </c>
    </row>
    <row r="1895" spans="2:42" ht="33" x14ac:dyDescent="0.2">
      <c r="B1895" s="14">
        <f>COUNTIFS($E$3:E1895,تقرير!$E$4)</f>
        <v>15</v>
      </c>
      <c r="C1895" s="48"/>
      <c r="D1895" s="48"/>
      <c r="E1895" s="48"/>
      <c r="F1895" s="50"/>
      <c r="G1895" s="51"/>
      <c r="H1895" s="51"/>
      <c r="I1895" s="52"/>
      <c r="J1895" s="52"/>
      <c r="K1895" s="27" t="str">
        <f>_xlfn.IFNA(VLOOKUP(E1895,الاوردرات!$B$1:$C$600,2,0),"")</f>
        <v/>
      </c>
      <c r="L1895" s="63"/>
      <c r="N1895" s="22" t="str">
        <f t="shared" si="59"/>
        <v/>
      </c>
      <c r="O1895" s="23" t="str">
        <f>_xlfn.IFNA((VLOOKUP(F1895,help!$C$2:$F$12,4,0))*(N1895*24),"")</f>
        <v/>
      </c>
      <c r="AP1895" s="18">
        <f t="shared" si="60"/>
        <v>0</v>
      </c>
    </row>
    <row r="1896" spans="2:42" ht="33" x14ac:dyDescent="0.2">
      <c r="B1896" s="14">
        <f>COUNTIFS($E$3:E1896,تقرير!$E$4)</f>
        <v>15</v>
      </c>
      <c r="C1896" s="48"/>
      <c r="D1896" s="48"/>
      <c r="E1896" s="48"/>
      <c r="F1896" s="50"/>
      <c r="G1896" s="51"/>
      <c r="H1896" s="51"/>
      <c r="I1896" s="52"/>
      <c r="J1896" s="52"/>
      <c r="K1896" s="27" t="str">
        <f>_xlfn.IFNA(VLOOKUP(E1896,الاوردرات!$B$1:$C$600,2,0),"")</f>
        <v/>
      </c>
      <c r="L1896" s="63"/>
      <c r="N1896" s="22" t="str">
        <f t="shared" si="59"/>
        <v/>
      </c>
      <c r="O1896" s="23" t="str">
        <f>_xlfn.IFNA((VLOOKUP(F1896,help!$C$2:$F$12,4,0))*(N1896*24),"")</f>
        <v/>
      </c>
      <c r="AP1896" s="18">
        <f t="shared" si="60"/>
        <v>0</v>
      </c>
    </row>
    <row r="1897" spans="2:42" ht="33" x14ac:dyDescent="0.2">
      <c r="B1897" s="14">
        <f>COUNTIFS($E$3:E1897,تقرير!$E$4)</f>
        <v>15</v>
      </c>
      <c r="C1897" s="48"/>
      <c r="D1897" s="48"/>
      <c r="E1897" s="48"/>
      <c r="F1897" s="50"/>
      <c r="G1897" s="51"/>
      <c r="H1897" s="51"/>
      <c r="I1897" s="52"/>
      <c r="J1897" s="52"/>
      <c r="K1897" s="27" t="str">
        <f>_xlfn.IFNA(VLOOKUP(E1897,الاوردرات!$B$1:$C$600,2,0),"")</f>
        <v/>
      </c>
      <c r="L1897" s="63"/>
      <c r="N1897" s="22" t="str">
        <f t="shared" si="59"/>
        <v/>
      </c>
      <c r="O1897" s="23" t="str">
        <f>_xlfn.IFNA((VLOOKUP(F1897,help!$C$2:$F$12,4,0))*(N1897*24),"")</f>
        <v/>
      </c>
      <c r="AP1897" s="18">
        <f t="shared" si="60"/>
        <v>0</v>
      </c>
    </row>
    <row r="1898" spans="2:42" ht="33" x14ac:dyDescent="0.2">
      <c r="B1898" s="14">
        <f>COUNTIFS($E$3:E1898,تقرير!$E$4)</f>
        <v>15</v>
      </c>
      <c r="C1898" s="48"/>
      <c r="D1898" s="48"/>
      <c r="E1898" s="48"/>
      <c r="F1898" s="50"/>
      <c r="G1898" s="51"/>
      <c r="H1898" s="51"/>
      <c r="I1898" s="52"/>
      <c r="J1898" s="52"/>
      <c r="K1898" s="27" t="str">
        <f>_xlfn.IFNA(VLOOKUP(E1898,الاوردرات!$B$1:$C$600,2,0),"")</f>
        <v/>
      </c>
      <c r="L1898" s="63"/>
      <c r="N1898" s="22" t="str">
        <f t="shared" si="59"/>
        <v/>
      </c>
      <c r="O1898" s="23" t="str">
        <f>_xlfn.IFNA((VLOOKUP(F1898,help!$C$2:$F$12,4,0))*(N1898*24),"")</f>
        <v/>
      </c>
      <c r="AP1898" s="18">
        <f t="shared" si="60"/>
        <v>0</v>
      </c>
    </row>
    <row r="1899" spans="2:42" ht="33" x14ac:dyDescent="0.2">
      <c r="B1899" s="14">
        <f>COUNTIFS($E$3:E1899,تقرير!$E$4)</f>
        <v>15</v>
      </c>
      <c r="C1899" s="48"/>
      <c r="D1899" s="48"/>
      <c r="E1899" s="48"/>
      <c r="F1899" s="50"/>
      <c r="G1899" s="51"/>
      <c r="H1899" s="51"/>
      <c r="I1899" s="52"/>
      <c r="J1899" s="52"/>
      <c r="K1899" s="27" t="str">
        <f>_xlfn.IFNA(VLOOKUP(E1899,الاوردرات!$B$1:$C$600,2,0),"")</f>
        <v/>
      </c>
      <c r="L1899" s="63"/>
      <c r="N1899" s="22" t="str">
        <f t="shared" si="59"/>
        <v/>
      </c>
      <c r="O1899" s="23" t="str">
        <f>_xlfn.IFNA((VLOOKUP(F1899,help!$C$2:$F$12,4,0))*(N1899*24),"")</f>
        <v/>
      </c>
      <c r="AP1899" s="18">
        <f t="shared" si="60"/>
        <v>0</v>
      </c>
    </row>
    <row r="1900" spans="2:42" ht="33" x14ac:dyDescent="0.2">
      <c r="B1900" s="14">
        <f>COUNTIFS($E$3:E1900,تقرير!$E$4)</f>
        <v>15</v>
      </c>
      <c r="C1900" s="48"/>
      <c r="D1900" s="48"/>
      <c r="E1900" s="48"/>
      <c r="F1900" s="50"/>
      <c r="G1900" s="51"/>
      <c r="H1900" s="51"/>
      <c r="I1900" s="52"/>
      <c r="J1900" s="52"/>
      <c r="K1900" s="27" t="str">
        <f>_xlfn.IFNA(VLOOKUP(E1900,الاوردرات!$B$1:$C$600,2,0),"")</f>
        <v/>
      </c>
      <c r="L1900" s="63"/>
      <c r="N1900" s="22" t="str">
        <f t="shared" si="59"/>
        <v/>
      </c>
      <c r="O1900" s="23" t="str">
        <f>_xlfn.IFNA((VLOOKUP(F1900,help!$C$2:$F$12,4,0))*(N1900*24),"")</f>
        <v/>
      </c>
      <c r="AP1900" s="18">
        <f t="shared" si="60"/>
        <v>0</v>
      </c>
    </row>
    <row r="1901" spans="2:42" ht="33" x14ac:dyDescent="0.2">
      <c r="B1901" s="14">
        <f>COUNTIFS($E$3:E1901,تقرير!$E$4)</f>
        <v>15</v>
      </c>
      <c r="C1901" s="48"/>
      <c r="D1901" s="48"/>
      <c r="E1901" s="48"/>
      <c r="F1901" s="50"/>
      <c r="G1901" s="51"/>
      <c r="H1901" s="51"/>
      <c r="I1901" s="52"/>
      <c r="J1901" s="52"/>
      <c r="K1901" s="27" t="str">
        <f>_xlfn.IFNA(VLOOKUP(E1901,الاوردرات!$B$1:$C$600,2,0),"")</f>
        <v/>
      </c>
      <c r="L1901" s="63"/>
      <c r="N1901" s="22" t="str">
        <f t="shared" si="59"/>
        <v/>
      </c>
      <c r="O1901" s="23" t="str">
        <f>_xlfn.IFNA((VLOOKUP(F1901,help!$C$2:$F$12,4,0))*(N1901*24),"")</f>
        <v/>
      </c>
      <c r="AP1901" s="18">
        <f t="shared" si="60"/>
        <v>0</v>
      </c>
    </row>
    <row r="1902" spans="2:42" ht="33" x14ac:dyDescent="0.2">
      <c r="B1902" s="14">
        <f>COUNTIFS($E$3:E1902,تقرير!$E$4)</f>
        <v>15</v>
      </c>
      <c r="C1902" s="48"/>
      <c r="D1902" s="48"/>
      <c r="E1902" s="48"/>
      <c r="F1902" s="50"/>
      <c r="G1902" s="51"/>
      <c r="H1902" s="51"/>
      <c r="I1902" s="52"/>
      <c r="J1902" s="52"/>
      <c r="K1902" s="27" t="str">
        <f>_xlfn.IFNA(VLOOKUP(E1902,الاوردرات!$B$1:$C$600,2,0),"")</f>
        <v/>
      </c>
      <c r="L1902" s="63"/>
      <c r="N1902" s="22" t="str">
        <f t="shared" si="59"/>
        <v/>
      </c>
      <c r="O1902" s="23" t="str">
        <f>_xlfn.IFNA((VLOOKUP(F1902,help!$C$2:$F$12,4,0))*(N1902*24),"")</f>
        <v/>
      </c>
      <c r="AP1902" s="18">
        <f t="shared" si="60"/>
        <v>0</v>
      </c>
    </row>
    <row r="1903" spans="2:42" ht="33" x14ac:dyDescent="0.2">
      <c r="B1903" s="14">
        <f>COUNTIFS($E$3:E1903,تقرير!$E$4)</f>
        <v>15</v>
      </c>
      <c r="C1903" s="48"/>
      <c r="D1903" s="48"/>
      <c r="E1903" s="48"/>
      <c r="F1903" s="50"/>
      <c r="G1903" s="51"/>
      <c r="H1903" s="51"/>
      <c r="I1903" s="52"/>
      <c r="J1903" s="52"/>
      <c r="K1903" s="27" t="str">
        <f>_xlfn.IFNA(VLOOKUP(E1903,الاوردرات!$B$1:$C$600,2,0),"")</f>
        <v/>
      </c>
      <c r="L1903" s="63"/>
      <c r="N1903" s="22" t="str">
        <f t="shared" si="59"/>
        <v/>
      </c>
      <c r="O1903" s="23" t="str">
        <f>_xlfn.IFNA((VLOOKUP(F1903,help!$C$2:$F$12,4,0))*(N1903*24),"")</f>
        <v/>
      </c>
      <c r="AP1903" s="18">
        <f t="shared" si="60"/>
        <v>0</v>
      </c>
    </row>
    <row r="1904" spans="2:42" ht="33" x14ac:dyDescent="0.2">
      <c r="B1904" s="14">
        <f>COUNTIFS($E$3:E1904,تقرير!$E$4)</f>
        <v>15</v>
      </c>
      <c r="C1904" s="48"/>
      <c r="D1904" s="48"/>
      <c r="E1904" s="48"/>
      <c r="F1904" s="50"/>
      <c r="G1904" s="51"/>
      <c r="H1904" s="51"/>
      <c r="I1904" s="52"/>
      <c r="J1904" s="52"/>
      <c r="K1904" s="27" t="str">
        <f>_xlfn.IFNA(VLOOKUP(E1904,الاوردرات!$B$1:$C$600,2,0),"")</f>
        <v/>
      </c>
      <c r="L1904" s="63"/>
      <c r="N1904" s="22" t="str">
        <f t="shared" si="59"/>
        <v/>
      </c>
      <c r="O1904" s="23" t="str">
        <f>_xlfn.IFNA((VLOOKUP(F1904,help!$C$2:$F$12,4,0))*(N1904*24),"")</f>
        <v/>
      </c>
      <c r="AP1904" s="18">
        <f t="shared" si="60"/>
        <v>0</v>
      </c>
    </row>
    <row r="1905" spans="2:42" ht="33" x14ac:dyDescent="0.2">
      <c r="B1905" s="14">
        <f>COUNTIFS($E$3:E1905,تقرير!$E$4)</f>
        <v>15</v>
      </c>
      <c r="C1905" s="48"/>
      <c r="D1905" s="48"/>
      <c r="E1905" s="48"/>
      <c r="F1905" s="50"/>
      <c r="G1905" s="51"/>
      <c r="H1905" s="51"/>
      <c r="I1905" s="52"/>
      <c r="J1905" s="52"/>
      <c r="K1905" s="27" t="str">
        <f>_xlfn.IFNA(VLOOKUP(E1905,الاوردرات!$B$1:$C$600,2,0),"")</f>
        <v/>
      </c>
      <c r="L1905" s="63"/>
      <c r="N1905" s="22" t="str">
        <f t="shared" si="59"/>
        <v/>
      </c>
      <c r="O1905" s="23" t="str">
        <f>_xlfn.IFNA((VLOOKUP(F1905,help!$C$2:$F$12,4,0))*(N1905*24),"")</f>
        <v/>
      </c>
      <c r="AP1905" s="18">
        <f t="shared" si="60"/>
        <v>0</v>
      </c>
    </row>
    <row r="1906" spans="2:42" ht="33" x14ac:dyDescent="0.2">
      <c r="B1906" s="14">
        <f>COUNTIFS($E$3:E1906,تقرير!$E$4)</f>
        <v>15</v>
      </c>
      <c r="C1906" s="48"/>
      <c r="D1906" s="48"/>
      <c r="E1906" s="48"/>
      <c r="F1906" s="50"/>
      <c r="G1906" s="51"/>
      <c r="H1906" s="51"/>
      <c r="I1906" s="52"/>
      <c r="J1906" s="52"/>
      <c r="K1906" s="27" t="str">
        <f>_xlfn.IFNA(VLOOKUP(E1906,الاوردرات!$B$1:$C$600,2,0),"")</f>
        <v/>
      </c>
      <c r="L1906" s="63"/>
      <c r="N1906" s="22" t="str">
        <f t="shared" si="59"/>
        <v/>
      </c>
      <c r="O1906" s="23" t="str">
        <f>_xlfn.IFNA((VLOOKUP(F1906,help!$C$2:$F$12,4,0))*(N1906*24),"")</f>
        <v/>
      </c>
      <c r="AP1906" s="18">
        <f t="shared" si="60"/>
        <v>0</v>
      </c>
    </row>
    <row r="1907" spans="2:42" ht="33" x14ac:dyDescent="0.2">
      <c r="B1907" s="14">
        <f>COUNTIFS($E$3:E1907,تقرير!$E$4)</f>
        <v>15</v>
      </c>
      <c r="C1907" s="48"/>
      <c r="D1907" s="48"/>
      <c r="E1907" s="48"/>
      <c r="F1907" s="50"/>
      <c r="G1907" s="51"/>
      <c r="H1907" s="51"/>
      <c r="I1907" s="52"/>
      <c r="J1907" s="52"/>
      <c r="K1907" s="27" t="str">
        <f>_xlfn.IFNA(VLOOKUP(E1907,الاوردرات!$B$1:$C$600,2,0),"")</f>
        <v/>
      </c>
      <c r="L1907" s="63"/>
      <c r="N1907" s="22" t="str">
        <f t="shared" si="59"/>
        <v/>
      </c>
      <c r="O1907" s="23" t="str">
        <f>_xlfn.IFNA((VLOOKUP(F1907,help!$C$2:$F$12,4,0))*(N1907*24),"")</f>
        <v/>
      </c>
      <c r="AP1907" s="18">
        <f t="shared" si="60"/>
        <v>0</v>
      </c>
    </row>
    <row r="1908" spans="2:42" ht="33" x14ac:dyDescent="0.2">
      <c r="B1908" s="14">
        <f>COUNTIFS($E$3:E1908,تقرير!$E$4)</f>
        <v>15</v>
      </c>
      <c r="C1908" s="48"/>
      <c r="D1908" s="48"/>
      <c r="E1908" s="48"/>
      <c r="F1908" s="50"/>
      <c r="G1908" s="51"/>
      <c r="H1908" s="51"/>
      <c r="I1908" s="52"/>
      <c r="J1908" s="52"/>
      <c r="K1908" s="27" t="str">
        <f>_xlfn.IFNA(VLOOKUP(E1908,الاوردرات!$B$1:$C$600,2,0),"")</f>
        <v/>
      </c>
      <c r="L1908" s="63"/>
      <c r="N1908" s="22" t="str">
        <f t="shared" si="59"/>
        <v/>
      </c>
      <c r="O1908" s="23" t="str">
        <f>_xlfn.IFNA((VLOOKUP(F1908,help!$C$2:$F$12,4,0))*(N1908*24),"")</f>
        <v/>
      </c>
      <c r="AP1908" s="18">
        <f t="shared" si="60"/>
        <v>0</v>
      </c>
    </row>
    <row r="1909" spans="2:42" ht="33" x14ac:dyDescent="0.2">
      <c r="B1909" s="14">
        <f>COUNTIFS($E$3:E1909,تقرير!$E$4)</f>
        <v>15</v>
      </c>
      <c r="C1909" s="48"/>
      <c r="D1909" s="48"/>
      <c r="E1909" s="48"/>
      <c r="F1909" s="50"/>
      <c r="G1909" s="51"/>
      <c r="H1909" s="51"/>
      <c r="I1909" s="52"/>
      <c r="J1909" s="52"/>
      <c r="K1909" s="27" t="str">
        <f>_xlfn.IFNA(VLOOKUP(E1909,الاوردرات!$B$1:$C$600,2,0),"")</f>
        <v/>
      </c>
      <c r="L1909" s="63"/>
      <c r="N1909" s="22" t="str">
        <f t="shared" si="59"/>
        <v/>
      </c>
      <c r="O1909" s="23" t="str">
        <f>_xlfn.IFNA((VLOOKUP(F1909,help!$C$2:$F$12,4,0))*(N1909*24),"")</f>
        <v/>
      </c>
      <c r="AP1909" s="18">
        <f t="shared" si="60"/>
        <v>0</v>
      </c>
    </row>
    <row r="1910" spans="2:42" ht="33" x14ac:dyDescent="0.2">
      <c r="B1910" s="14">
        <f>COUNTIFS($E$3:E1910,تقرير!$E$4)</f>
        <v>15</v>
      </c>
      <c r="C1910" s="48"/>
      <c r="D1910" s="48"/>
      <c r="E1910" s="48"/>
      <c r="F1910" s="50"/>
      <c r="G1910" s="51"/>
      <c r="H1910" s="51"/>
      <c r="I1910" s="52"/>
      <c r="J1910" s="52"/>
      <c r="K1910" s="27" t="str">
        <f>_xlfn.IFNA(VLOOKUP(E1910,الاوردرات!$B$1:$C$600,2,0),"")</f>
        <v/>
      </c>
      <c r="L1910" s="63"/>
      <c r="N1910" s="22" t="str">
        <f t="shared" si="59"/>
        <v/>
      </c>
      <c r="O1910" s="23" t="str">
        <f>_xlfn.IFNA((VLOOKUP(F1910,help!$C$2:$F$12,4,0))*(N1910*24),"")</f>
        <v/>
      </c>
      <c r="AP1910" s="18">
        <f t="shared" si="60"/>
        <v>0</v>
      </c>
    </row>
    <row r="1911" spans="2:42" ht="33" x14ac:dyDescent="0.2">
      <c r="B1911" s="14">
        <f>COUNTIFS($E$3:E1911,تقرير!$E$4)</f>
        <v>15</v>
      </c>
      <c r="C1911" s="48"/>
      <c r="D1911" s="48"/>
      <c r="E1911" s="48"/>
      <c r="F1911" s="50"/>
      <c r="G1911" s="51"/>
      <c r="H1911" s="51"/>
      <c r="I1911" s="52"/>
      <c r="J1911" s="52"/>
      <c r="K1911" s="27" t="str">
        <f>_xlfn.IFNA(VLOOKUP(E1911,الاوردرات!$B$1:$C$600,2,0),"")</f>
        <v/>
      </c>
      <c r="L1911" s="63"/>
      <c r="N1911" s="22" t="str">
        <f t="shared" ref="N1911:N1974" si="61">IF(I1911&lt;&gt;"",J1911-I1911,"")</f>
        <v/>
      </c>
      <c r="O1911" s="23" t="str">
        <f>_xlfn.IFNA((VLOOKUP(F1911,help!$C$2:$F$12,4,0))*(N1911*24),"")</f>
        <v/>
      </c>
      <c r="AP1911" s="18">
        <f t="shared" si="60"/>
        <v>0</v>
      </c>
    </row>
    <row r="1912" spans="2:42" ht="33" x14ac:dyDescent="0.2">
      <c r="B1912" s="14">
        <f>COUNTIFS($E$3:E1912,تقرير!$E$4)</f>
        <v>15</v>
      </c>
      <c r="C1912" s="48"/>
      <c r="D1912" s="48"/>
      <c r="E1912" s="48"/>
      <c r="F1912" s="50"/>
      <c r="G1912" s="51"/>
      <c r="H1912" s="51"/>
      <c r="I1912" s="52"/>
      <c r="J1912" s="52"/>
      <c r="K1912" s="27" t="str">
        <f>_xlfn.IFNA(VLOOKUP(E1912,الاوردرات!$B$1:$C$600,2,0),"")</f>
        <v/>
      </c>
      <c r="L1912" s="63"/>
      <c r="N1912" s="22" t="str">
        <f t="shared" si="61"/>
        <v/>
      </c>
      <c r="O1912" s="23" t="str">
        <f>_xlfn.IFNA((VLOOKUP(F1912,help!$C$2:$F$12,4,0))*(N1912*24),"")</f>
        <v/>
      </c>
      <c r="AP1912" s="18">
        <f t="shared" si="60"/>
        <v>0</v>
      </c>
    </row>
    <row r="1913" spans="2:42" ht="33" x14ac:dyDescent="0.2">
      <c r="B1913" s="14">
        <f>COUNTIFS($E$3:E1913,تقرير!$E$4)</f>
        <v>15</v>
      </c>
      <c r="C1913" s="48"/>
      <c r="D1913" s="48"/>
      <c r="E1913" s="48"/>
      <c r="F1913" s="50"/>
      <c r="G1913" s="51"/>
      <c r="H1913" s="51"/>
      <c r="I1913" s="52"/>
      <c r="J1913" s="52"/>
      <c r="K1913" s="27" t="str">
        <f>_xlfn.IFNA(VLOOKUP(E1913,الاوردرات!$B$1:$C$600,2,0),"")</f>
        <v/>
      </c>
      <c r="L1913" s="63"/>
      <c r="N1913" s="22" t="str">
        <f t="shared" si="61"/>
        <v/>
      </c>
      <c r="O1913" s="23" t="str">
        <f>_xlfn.IFNA((VLOOKUP(F1913,help!$C$2:$F$12,4,0))*(N1913*24),"")</f>
        <v/>
      </c>
      <c r="AP1913" s="18">
        <f t="shared" si="60"/>
        <v>0</v>
      </c>
    </row>
    <row r="1914" spans="2:42" ht="33" x14ac:dyDescent="0.2">
      <c r="B1914" s="14">
        <f>COUNTIFS($E$3:E1914,تقرير!$E$4)</f>
        <v>15</v>
      </c>
      <c r="C1914" s="48"/>
      <c r="D1914" s="48"/>
      <c r="E1914" s="48"/>
      <c r="F1914" s="50"/>
      <c r="G1914" s="51"/>
      <c r="H1914" s="51"/>
      <c r="I1914" s="52"/>
      <c r="J1914" s="52"/>
      <c r="K1914" s="27" t="str">
        <f>_xlfn.IFNA(VLOOKUP(E1914,الاوردرات!$B$1:$C$600,2,0),"")</f>
        <v/>
      </c>
      <c r="L1914" s="63"/>
      <c r="N1914" s="22" t="str">
        <f t="shared" si="61"/>
        <v/>
      </c>
      <c r="O1914" s="23" t="str">
        <f>_xlfn.IFNA((VLOOKUP(F1914,help!$C$2:$F$12,4,0))*(N1914*24),"")</f>
        <v/>
      </c>
      <c r="AP1914" s="18">
        <f t="shared" si="60"/>
        <v>0</v>
      </c>
    </row>
    <row r="1915" spans="2:42" ht="33" x14ac:dyDescent="0.2">
      <c r="B1915" s="14">
        <f>COUNTIFS($E$3:E1915,تقرير!$E$4)</f>
        <v>15</v>
      </c>
      <c r="C1915" s="48"/>
      <c r="D1915" s="48"/>
      <c r="E1915" s="48"/>
      <c r="F1915" s="50"/>
      <c r="G1915" s="51"/>
      <c r="H1915" s="51"/>
      <c r="I1915" s="52"/>
      <c r="J1915" s="52"/>
      <c r="K1915" s="27" t="str">
        <f>_xlfn.IFNA(VLOOKUP(E1915,الاوردرات!$B$1:$C$600,2,0),"")</f>
        <v/>
      </c>
      <c r="L1915" s="63"/>
      <c r="N1915" s="22" t="str">
        <f t="shared" si="61"/>
        <v/>
      </c>
      <c r="O1915" s="23" t="str">
        <f>_xlfn.IFNA((VLOOKUP(F1915,help!$C$2:$F$12,4,0))*(N1915*24),"")</f>
        <v/>
      </c>
      <c r="AP1915" s="18">
        <f t="shared" si="60"/>
        <v>0</v>
      </c>
    </row>
    <row r="1916" spans="2:42" ht="33" x14ac:dyDescent="0.2">
      <c r="B1916" s="14">
        <f>COUNTIFS($E$3:E1916,تقرير!$E$4)</f>
        <v>15</v>
      </c>
      <c r="C1916" s="48"/>
      <c r="D1916" s="48"/>
      <c r="E1916" s="48"/>
      <c r="F1916" s="50"/>
      <c r="G1916" s="51"/>
      <c r="H1916" s="51"/>
      <c r="I1916" s="52"/>
      <c r="J1916" s="52"/>
      <c r="K1916" s="27" t="str">
        <f>_xlfn.IFNA(VLOOKUP(E1916,الاوردرات!$B$1:$C$600,2,0),"")</f>
        <v/>
      </c>
      <c r="L1916" s="63"/>
      <c r="N1916" s="22" t="str">
        <f t="shared" si="61"/>
        <v/>
      </c>
      <c r="O1916" s="23" t="str">
        <f>_xlfn.IFNA((VLOOKUP(F1916,help!$C$2:$F$12,4,0))*(N1916*24),"")</f>
        <v/>
      </c>
      <c r="AP1916" s="18">
        <f t="shared" si="60"/>
        <v>0</v>
      </c>
    </row>
    <row r="1917" spans="2:42" ht="33" x14ac:dyDescent="0.2">
      <c r="B1917" s="14">
        <f>COUNTIFS($E$3:E1917,تقرير!$E$4)</f>
        <v>15</v>
      </c>
      <c r="C1917" s="48"/>
      <c r="D1917" s="48"/>
      <c r="E1917" s="48"/>
      <c r="F1917" s="50"/>
      <c r="G1917" s="51"/>
      <c r="H1917" s="51"/>
      <c r="I1917" s="52"/>
      <c r="J1917" s="52"/>
      <c r="K1917" s="27" t="str">
        <f>_xlfn.IFNA(VLOOKUP(E1917,الاوردرات!$B$1:$C$600,2,0),"")</f>
        <v/>
      </c>
      <c r="L1917" s="63"/>
      <c r="N1917" s="22" t="str">
        <f t="shared" si="61"/>
        <v/>
      </c>
      <c r="O1917" s="23" t="str">
        <f>_xlfn.IFNA((VLOOKUP(F1917,help!$C$2:$F$12,4,0))*(N1917*24),"")</f>
        <v/>
      </c>
      <c r="AP1917" s="18">
        <f t="shared" si="60"/>
        <v>0</v>
      </c>
    </row>
    <row r="1918" spans="2:42" ht="33" x14ac:dyDescent="0.2">
      <c r="B1918" s="14">
        <f>COUNTIFS($E$3:E1918,تقرير!$E$4)</f>
        <v>15</v>
      </c>
      <c r="C1918" s="48"/>
      <c r="D1918" s="48"/>
      <c r="E1918" s="48"/>
      <c r="F1918" s="50"/>
      <c r="G1918" s="51"/>
      <c r="H1918" s="51"/>
      <c r="I1918" s="52"/>
      <c r="J1918" s="52"/>
      <c r="K1918" s="27" t="str">
        <f>_xlfn.IFNA(VLOOKUP(E1918,الاوردرات!$B$1:$C$600,2,0),"")</f>
        <v/>
      </c>
      <c r="L1918" s="63"/>
      <c r="N1918" s="22" t="str">
        <f t="shared" si="61"/>
        <v/>
      </c>
      <c r="O1918" s="23" t="str">
        <f>_xlfn.IFNA((VLOOKUP(F1918,help!$C$2:$F$12,4,0))*(N1918*24),"")</f>
        <v/>
      </c>
      <c r="AP1918" s="18">
        <f t="shared" si="60"/>
        <v>0</v>
      </c>
    </row>
    <row r="1919" spans="2:42" ht="33" x14ac:dyDescent="0.2">
      <c r="B1919" s="14">
        <f>COUNTIFS($E$3:E1919,تقرير!$E$4)</f>
        <v>15</v>
      </c>
      <c r="C1919" s="48"/>
      <c r="D1919" s="48"/>
      <c r="E1919" s="48"/>
      <c r="F1919" s="50"/>
      <c r="G1919" s="51"/>
      <c r="H1919" s="51"/>
      <c r="I1919" s="52"/>
      <c r="J1919" s="52"/>
      <c r="K1919" s="27" t="str">
        <f>_xlfn.IFNA(VLOOKUP(E1919,الاوردرات!$B$1:$C$600,2,0),"")</f>
        <v/>
      </c>
      <c r="L1919" s="63"/>
      <c r="N1919" s="22" t="str">
        <f t="shared" si="61"/>
        <v/>
      </c>
      <c r="O1919" s="23" t="str">
        <f>_xlfn.IFNA((VLOOKUP(F1919,help!$C$2:$F$12,4,0))*(N1919*24),"")</f>
        <v/>
      </c>
      <c r="AP1919" s="18">
        <f t="shared" si="60"/>
        <v>0</v>
      </c>
    </row>
    <row r="1920" spans="2:42" ht="33" x14ac:dyDescent="0.2">
      <c r="B1920" s="14">
        <f>COUNTIFS($E$3:E1920,تقرير!$E$4)</f>
        <v>15</v>
      </c>
      <c r="C1920" s="48"/>
      <c r="D1920" s="48"/>
      <c r="E1920" s="48"/>
      <c r="F1920" s="50"/>
      <c r="G1920" s="51"/>
      <c r="H1920" s="51"/>
      <c r="I1920" s="52"/>
      <c r="J1920" s="52"/>
      <c r="K1920" s="27" t="str">
        <f>_xlfn.IFNA(VLOOKUP(E1920,الاوردرات!$B$1:$C$600,2,0),"")</f>
        <v/>
      </c>
      <c r="L1920" s="63"/>
      <c r="N1920" s="22" t="str">
        <f t="shared" si="61"/>
        <v/>
      </c>
      <c r="O1920" s="23" t="str">
        <f>_xlfn.IFNA((VLOOKUP(F1920,help!$C$2:$F$12,4,0))*(N1920*24),"")</f>
        <v/>
      </c>
      <c r="AP1920" s="18">
        <f t="shared" si="60"/>
        <v>0</v>
      </c>
    </row>
    <row r="1921" spans="2:42" ht="33" x14ac:dyDescent="0.2">
      <c r="B1921" s="14">
        <f>COUNTIFS($E$3:E1921,تقرير!$E$4)</f>
        <v>15</v>
      </c>
      <c r="C1921" s="48"/>
      <c r="D1921" s="48"/>
      <c r="E1921" s="48"/>
      <c r="F1921" s="50"/>
      <c r="G1921" s="51"/>
      <c r="H1921" s="51"/>
      <c r="I1921" s="52"/>
      <c r="J1921" s="52"/>
      <c r="K1921" s="27" t="str">
        <f>_xlfn.IFNA(VLOOKUP(E1921,الاوردرات!$B$1:$C$600,2,0),"")</f>
        <v/>
      </c>
      <c r="L1921" s="63"/>
      <c r="N1921" s="22" t="str">
        <f t="shared" si="61"/>
        <v/>
      </c>
      <c r="O1921" s="23" t="str">
        <f>_xlfn.IFNA((VLOOKUP(F1921,help!$C$2:$F$12,4,0))*(N1921*24),"")</f>
        <v/>
      </c>
      <c r="AP1921" s="18">
        <f t="shared" si="60"/>
        <v>0</v>
      </c>
    </row>
    <row r="1922" spans="2:42" ht="33" x14ac:dyDescent="0.2">
      <c r="B1922" s="14">
        <f>COUNTIFS($E$3:E1922,تقرير!$E$4)</f>
        <v>15</v>
      </c>
      <c r="C1922" s="48"/>
      <c r="D1922" s="48"/>
      <c r="E1922" s="48"/>
      <c r="F1922" s="50"/>
      <c r="G1922" s="51"/>
      <c r="H1922" s="51"/>
      <c r="I1922" s="52"/>
      <c r="J1922" s="52"/>
      <c r="K1922" s="27" t="str">
        <f>_xlfn.IFNA(VLOOKUP(E1922,الاوردرات!$B$1:$C$600,2,0),"")</f>
        <v/>
      </c>
      <c r="L1922" s="63"/>
      <c r="N1922" s="22" t="str">
        <f t="shared" si="61"/>
        <v/>
      </c>
      <c r="O1922" s="23" t="str">
        <f>_xlfn.IFNA((VLOOKUP(F1922,help!$C$2:$F$12,4,0))*(N1922*24),"")</f>
        <v/>
      </c>
      <c r="AP1922" s="18">
        <f t="shared" si="60"/>
        <v>0</v>
      </c>
    </row>
    <row r="1923" spans="2:42" ht="33" x14ac:dyDescent="0.2">
      <c r="B1923" s="14">
        <f>COUNTIFS($E$3:E1923,تقرير!$E$4)</f>
        <v>15</v>
      </c>
      <c r="C1923" s="48"/>
      <c r="D1923" s="48"/>
      <c r="E1923" s="48"/>
      <c r="F1923" s="50"/>
      <c r="G1923" s="51"/>
      <c r="H1923" s="51"/>
      <c r="I1923" s="52"/>
      <c r="J1923" s="52"/>
      <c r="K1923" s="27" t="str">
        <f>_xlfn.IFNA(VLOOKUP(E1923,الاوردرات!$B$1:$C$600,2,0),"")</f>
        <v/>
      </c>
      <c r="L1923" s="63"/>
      <c r="N1923" s="22" t="str">
        <f t="shared" si="61"/>
        <v/>
      </c>
      <c r="O1923" s="23" t="str">
        <f>_xlfn.IFNA((VLOOKUP(F1923,help!$C$2:$F$12,4,0))*(N1923*24),"")</f>
        <v/>
      </c>
      <c r="AP1923" s="18">
        <f t="shared" si="60"/>
        <v>0</v>
      </c>
    </row>
    <row r="1924" spans="2:42" ht="33" x14ac:dyDescent="0.2">
      <c r="B1924" s="14">
        <f>COUNTIFS($E$3:E1924,تقرير!$E$4)</f>
        <v>15</v>
      </c>
      <c r="C1924" s="48"/>
      <c r="D1924" s="48"/>
      <c r="E1924" s="48"/>
      <c r="F1924" s="50"/>
      <c r="G1924" s="51"/>
      <c r="H1924" s="51"/>
      <c r="I1924" s="52"/>
      <c r="J1924" s="52"/>
      <c r="K1924" s="27" t="str">
        <f>_xlfn.IFNA(VLOOKUP(E1924,الاوردرات!$B$1:$C$600,2,0),"")</f>
        <v/>
      </c>
      <c r="L1924" s="63"/>
      <c r="N1924" s="22" t="str">
        <f t="shared" si="61"/>
        <v/>
      </c>
      <c r="O1924" s="23" t="str">
        <f>_xlfn.IFNA((VLOOKUP(F1924,help!$C$2:$F$12,4,0))*(N1924*24),"")</f>
        <v/>
      </c>
      <c r="AP1924" s="18">
        <f t="shared" ref="AP1924:AP1987" si="62">D1924</f>
        <v>0</v>
      </c>
    </row>
    <row r="1925" spans="2:42" ht="33" x14ac:dyDescent="0.2">
      <c r="B1925" s="14">
        <f>COUNTIFS($E$3:E1925,تقرير!$E$4)</f>
        <v>15</v>
      </c>
      <c r="C1925" s="48"/>
      <c r="D1925" s="48"/>
      <c r="E1925" s="48"/>
      <c r="F1925" s="50"/>
      <c r="G1925" s="51"/>
      <c r="H1925" s="51"/>
      <c r="I1925" s="52"/>
      <c r="J1925" s="52"/>
      <c r="K1925" s="27" t="str">
        <f>_xlfn.IFNA(VLOOKUP(E1925,الاوردرات!$B$1:$C$600,2,0),"")</f>
        <v/>
      </c>
      <c r="L1925" s="63"/>
      <c r="N1925" s="22" t="str">
        <f t="shared" si="61"/>
        <v/>
      </c>
      <c r="O1925" s="23" t="str">
        <f>_xlfn.IFNA((VLOOKUP(F1925,help!$C$2:$F$12,4,0))*(N1925*24),"")</f>
        <v/>
      </c>
      <c r="AP1925" s="18">
        <f t="shared" si="62"/>
        <v>0</v>
      </c>
    </row>
    <row r="1926" spans="2:42" ht="33" x14ac:dyDescent="0.2">
      <c r="B1926" s="14">
        <f>COUNTIFS($E$3:E1926,تقرير!$E$4)</f>
        <v>15</v>
      </c>
      <c r="C1926" s="48"/>
      <c r="D1926" s="48"/>
      <c r="E1926" s="48"/>
      <c r="F1926" s="50"/>
      <c r="G1926" s="51"/>
      <c r="H1926" s="51"/>
      <c r="I1926" s="52"/>
      <c r="J1926" s="52"/>
      <c r="K1926" s="27" t="str">
        <f>_xlfn.IFNA(VLOOKUP(E1926,الاوردرات!$B$1:$C$600,2,0),"")</f>
        <v/>
      </c>
      <c r="L1926" s="63"/>
      <c r="N1926" s="22" t="str">
        <f t="shared" si="61"/>
        <v/>
      </c>
      <c r="O1926" s="23" t="str">
        <f>_xlfn.IFNA((VLOOKUP(F1926,help!$C$2:$F$12,4,0))*(N1926*24),"")</f>
        <v/>
      </c>
      <c r="AP1926" s="18">
        <f t="shared" si="62"/>
        <v>0</v>
      </c>
    </row>
    <row r="1927" spans="2:42" ht="33" x14ac:dyDescent="0.2">
      <c r="B1927" s="14">
        <f>COUNTIFS($E$3:E1927,تقرير!$E$4)</f>
        <v>15</v>
      </c>
      <c r="C1927" s="48"/>
      <c r="D1927" s="48"/>
      <c r="E1927" s="48"/>
      <c r="F1927" s="50"/>
      <c r="G1927" s="51"/>
      <c r="H1927" s="51"/>
      <c r="I1927" s="52"/>
      <c r="J1927" s="52"/>
      <c r="K1927" s="27" t="str">
        <f>_xlfn.IFNA(VLOOKUP(E1927,الاوردرات!$B$1:$C$600,2,0),"")</f>
        <v/>
      </c>
      <c r="L1927" s="63"/>
      <c r="N1927" s="22" t="str">
        <f t="shared" si="61"/>
        <v/>
      </c>
      <c r="O1927" s="23" t="str">
        <f>_xlfn.IFNA((VLOOKUP(F1927,help!$C$2:$F$12,4,0))*(N1927*24),"")</f>
        <v/>
      </c>
      <c r="AP1927" s="18">
        <f t="shared" si="62"/>
        <v>0</v>
      </c>
    </row>
    <row r="1928" spans="2:42" ht="33" x14ac:dyDescent="0.2">
      <c r="B1928" s="14">
        <f>COUNTIFS($E$3:E1928,تقرير!$E$4)</f>
        <v>15</v>
      </c>
      <c r="C1928" s="48"/>
      <c r="D1928" s="48"/>
      <c r="E1928" s="48"/>
      <c r="F1928" s="50"/>
      <c r="G1928" s="51"/>
      <c r="H1928" s="51"/>
      <c r="I1928" s="52"/>
      <c r="J1928" s="52"/>
      <c r="K1928" s="27" t="str">
        <f>_xlfn.IFNA(VLOOKUP(E1928,الاوردرات!$B$1:$C$600,2,0),"")</f>
        <v/>
      </c>
      <c r="L1928" s="63"/>
      <c r="N1928" s="22" t="str">
        <f t="shared" si="61"/>
        <v/>
      </c>
      <c r="O1928" s="23" t="str">
        <f>_xlfn.IFNA((VLOOKUP(F1928,help!$C$2:$F$12,4,0))*(N1928*24),"")</f>
        <v/>
      </c>
      <c r="AP1928" s="18">
        <f t="shared" si="62"/>
        <v>0</v>
      </c>
    </row>
    <row r="1929" spans="2:42" ht="33" x14ac:dyDescent="0.2">
      <c r="B1929" s="14">
        <f>COUNTIFS($E$3:E1929,تقرير!$E$4)</f>
        <v>15</v>
      </c>
      <c r="C1929" s="48"/>
      <c r="D1929" s="48"/>
      <c r="E1929" s="48"/>
      <c r="F1929" s="50"/>
      <c r="G1929" s="51"/>
      <c r="H1929" s="51"/>
      <c r="I1929" s="52"/>
      <c r="J1929" s="52"/>
      <c r="K1929" s="27" t="str">
        <f>_xlfn.IFNA(VLOOKUP(E1929,الاوردرات!$B$1:$C$600,2,0),"")</f>
        <v/>
      </c>
      <c r="L1929" s="63"/>
      <c r="N1929" s="22" t="str">
        <f t="shared" si="61"/>
        <v/>
      </c>
      <c r="O1929" s="23" t="str">
        <f>_xlfn.IFNA((VLOOKUP(F1929,help!$C$2:$F$12,4,0))*(N1929*24),"")</f>
        <v/>
      </c>
      <c r="AP1929" s="18">
        <f t="shared" si="62"/>
        <v>0</v>
      </c>
    </row>
    <row r="1930" spans="2:42" ht="33" x14ac:dyDescent="0.2">
      <c r="B1930" s="14">
        <f>COUNTIFS($E$3:E1930,تقرير!$E$4)</f>
        <v>15</v>
      </c>
      <c r="C1930" s="48"/>
      <c r="D1930" s="48"/>
      <c r="E1930" s="48"/>
      <c r="F1930" s="50"/>
      <c r="G1930" s="51"/>
      <c r="H1930" s="51"/>
      <c r="I1930" s="52"/>
      <c r="J1930" s="52"/>
      <c r="K1930" s="27" t="str">
        <f>_xlfn.IFNA(VLOOKUP(E1930,الاوردرات!$B$1:$C$600,2,0),"")</f>
        <v/>
      </c>
      <c r="L1930" s="63"/>
      <c r="N1930" s="22" t="str">
        <f t="shared" si="61"/>
        <v/>
      </c>
      <c r="O1930" s="23" t="str">
        <f>_xlfn.IFNA((VLOOKUP(F1930,help!$C$2:$F$12,4,0))*(N1930*24),"")</f>
        <v/>
      </c>
      <c r="AP1930" s="18">
        <f t="shared" si="62"/>
        <v>0</v>
      </c>
    </row>
    <row r="1931" spans="2:42" ht="33" x14ac:dyDescent="0.2">
      <c r="B1931" s="14">
        <f>COUNTIFS($E$3:E1931,تقرير!$E$4)</f>
        <v>15</v>
      </c>
      <c r="C1931" s="48"/>
      <c r="D1931" s="48"/>
      <c r="E1931" s="48"/>
      <c r="F1931" s="50"/>
      <c r="G1931" s="51"/>
      <c r="H1931" s="51"/>
      <c r="I1931" s="52"/>
      <c r="J1931" s="52"/>
      <c r="K1931" s="27" t="str">
        <f>_xlfn.IFNA(VLOOKUP(E1931,الاوردرات!$B$1:$C$600,2,0),"")</f>
        <v/>
      </c>
      <c r="L1931" s="63"/>
      <c r="N1931" s="22" t="str">
        <f t="shared" si="61"/>
        <v/>
      </c>
      <c r="O1931" s="23" t="str">
        <f>_xlfn.IFNA((VLOOKUP(F1931,help!$C$2:$F$12,4,0))*(N1931*24),"")</f>
        <v/>
      </c>
      <c r="AP1931" s="18">
        <f t="shared" si="62"/>
        <v>0</v>
      </c>
    </row>
    <row r="1932" spans="2:42" ht="33" x14ac:dyDescent="0.2">
      <c r="B1932" s="14">
        <f>COUNTIFS($E$3:E1932,تقرير!$E$4)</f>
        <v>15</v>
      </c>
      <c r="C1932" s="48"/>
      <c r="D1932" s="48"/>
      <c r="E1932" s="48"/>
      <c r="F1932" s="50"/>
      <c r="G1932" s="51"/>
      <c r="H1932" s="51"/>
      <c r="I1932" s="52"/>
      <c r="J1932" s="52"/>
      <c r="K1932" s="27" t="str">
        <f>_xlfn.IFNA(VLOOKUP(E1932,الاوردرات!$B$1:$C$600,2,0),"")</f>
        <v/>
      </c>
      <c r="L1932" s="63"/>
      <c r="N1932" s="22" t="str">
        <f t="shared" si="61"/>
        <v/>
      </c>
      <c r="O1932" s="23" t="str">
        <f>_xlfn.IFNA((VLOOKUP(F1932,help!$C$2:$F$12,4,0))*(N1932*24),"")</f>
        <v/>
      </c>
      <c r="AP1932" s="18">
        <f t="shared" si="62"/>
        <v>0</v>
      </c>
    </row>
    <row r="1933" spans="2:42" ht="33" x14ac:dyDescent="0.2">
      <c r="B1933" s="14">
        <f>COUNTIFS($E$3:E1933,تقرير!$E$4)</f>
        <v>15</v>
      </c>
      <c r="C1933" s="48"/>
      <c r="D1933" s="48"/>
      <c r="E1933" s="48"/>
      <c r="F1933" s="50"/>
      <c r="G1933" s="51"/>
      <c r="H1933" s="51"/>
      <c r="I1933" s="52"/>
      <c r="J1933" s="52"/>
      <c r="K1933" s="27" t="str">
        <f>_xlfn.IFNA(VLOOKUP(E1933,الاوردرات!$B$1:$C$600,2,0),"")</f>
        <v/>
      </c>
      <c r="L1933" s="63"/>
      <c r="N1933" s="22" t="str">
        <f t="shared" si="61"/>
        <v/>
      </c>
      <c r="O1933" s="23" t="str">
        <f>_xlfn.IFNA((VLOOKUP(F1933,help!$C$2:$F$12,4,0))*(N1933*24),"")</f>
        <v/>
      </c>
      <c r="AP1933" s="18">
        <f t="shared" si="62"/>
        <v>0</v>
      </c>
    </row>
    <row r="1934" spans="2:42" ht="33" x14ac:dyDescent="0.2">
      <c r="B1934" s="14">
        <f>COUNTIFS($E$3:E1934,تقرير!$E$4)</f>
        <v>15</v>
      </c>
      <c r="C1934" s="48"/>
      <c r="D1934" s="48"/>
      <c r="E1934" s="48"/>
      <c r="F1934" s="50"/>
      <c r="G1934" s="51"/>
      <c r="H1934" s="51"/>
      <c r="I1934" s="52"/>
      <c r="J1934" s="52"/>
      <c r="K1934" s="27" t="str">
        <f>_xlfn.IFNA(VLOOKUP(E1934,الاوردرات!$B$1:$C$600,2,0),"")</f>
        <v/>
      </c>
      <c r="L1934" s="63"/>
      <c r="N1934" s="22" t="str">
        <f t="shared" si="61"/>
        <v/>
      </c>
      <c r="O1934" s="23" t="str">
        <f>_xlfn.IFNA((VLOOKUP(F1934,help!$C$2:$F$12,4,0))*(N1934*24),"")</f>
        <v/>
      </c>
      <c r="AP1934" s="18">
        <f t="shared" si="62"/>
        <v>0</v>
      </c>
    </row>
    <row r="1935" spans="2:42" ht="33" x14ac:dyDescent="0.2">
      <c r="B1935" s="14">
        <f>COUNTIFS($E$3:E1935,تقرير!$E$4)</f>
        <v>15</v>
      </c>
      <c r="C1935" s="48"/>
      <c r="D1935" s="48"/>
      <c r="E1935" s="48"/>
      <c r="F1935" s="50"/>
      <c r="G1935" s="51"/>
      <c r="H1935" s="51"/>
      <c r="I1935" s="52"/>
      <c r="J1935" s="52"/>
      <c r="K1935" s="27" t="str">
        <f>_xlfn.IFNA(VLOOKUP(E1935,الاوردرات!$B$1:$C$600,2,0),"")</f>
        <v/>
      </c>
      <c r="L1935" s="63"/>
      <c r="N1935" s="22" t="str">
        <f t="shared" si="61"/>
        <v/>
      </c>
      <c r="O1935" s="23" t="str">
        <f>_xlfn.IFNA((VLOOKUP(F1935,help!$C$2:$F$12,4,0))*(N1935*24),"")</f>
        <v/>
      </c>
      <c r="AP1935" s="18">
        <f t="shared" si="62"/>
        <v>0</v>
      </c>
    </row>
    <row r="1936" spans="2:42" ht="33" x14ac:dyDescent="0.2">
      <c r="B1936" s="14">
        <f>COUNTIFS($E$3:E1936,تقرير!$E$4)</f>
        <v>15</v>
      </c>
      <c r="C1936" s="48"/>
      <c r="D1936" s="48"/>
      <c r="E1936" s="48"/>
      <c r="F1936" s="50"/>
      <c r="G1936" s="51"/>
      <c r="H1936" s="51"/>
      <c r="I1936" s="52"/>
      <c r="J1936" s="52"/>
      <c r="K1936" s="27" t="str">
        <f>_xlfn.IFNA(VLOOKUP(E1936,الاوردرات!$B$1:$C$600,2,0),"")</f>
        <v/>
      </c>
      <c r="L1936" s="63"/>
      <c r="N1936" s="22" t="str">
        <f t="shared" si="61"/>
        <v/>
      </c>
      <c r="O1936" s="23" t="str">
        <f>_xlfn.IFNA((VLOOKUP(F1936,help!$C$2:$F$12,4,0))*(N1936*24),"")</f>
        <v/>
      </c>
      <c r="AP1936" s="18">
        <f t="shared" si="62"/>
        <v>0</v>
      </c>
    </row>
    <row r="1937" spans="2:42" ht="33" x14ac:dyDescent="0.2">
      <c r="B1937" s="14">
        <f>COUNTIFS($E$3:E1937,تقرير!$E$4)</f>
        <v>15</v>
      </c>
      <c r="C1937" s="48"/>
      <c r="D1937" s="48"/>
      <c r="E1937" s="48"/>
      <c r="F1937" s="50"/>
      <c r="G1937" s="51"/>
      <c r="H1937" s="51"/>
      <c r="I1937" s="52"/>
      <c r="J1937" s="52"/>
      <c r="K1937" s="27" t="str">
        <f>_xlfn.IFNA(VLOOKUP(E1937,الاوردرات!$B$1:$C$600,2,0),"")</f>
        <v/>
      </c>
      <c r="L1937" s="63"/>
      <c r="N1937" s="22" t="str">
        <f t="shared" si="61"/>
        <v/>
      </c>
      <c r="O1937" s="23" t="str">
        <f>_xlfn.IFNA((VLOOKUP(F1937,help!$C$2:$F$12,4,0))*(N1937*24),"")</f>
        <v/>
      </c>
      <c r="AP1937" s="18">
        <f t="shared" si="62"/>
        <v>0</v>
      </c>
    </row>
    <row r="1938" spans="2:42" ht="33" x14ac:dyDescent="0.2">
      <c r="B1938" s="14">
        <f>COUNTIFS($E$3:E1938,تقرير!$E$4)</f>
        <v>15</v>
      </c>
      <c r="C1938" s="48"/>
      <c r="D1938" s="48"/>
      <c r="E1938" s="48"/>
      <c r="F1938" s="50"/>
      <c r="G1938" s="51"/>
      <c r="H1938" s="51"/>
      <c r="I1938" s="52"/>
      <c r="J1938" s="52"/>
      <c r="K1938" s="27" t="str">
        <f>_xlfn.IFNA(VLOOKUP(E1938,الاوردرات!$B$1:$C$600,2,0),"")</f>
        <v/>
      </c>
      <c r="L1938" s="63"/>
      <c r="N1938" s="22" t="str">
        <f t="shared" si="61"/>
        <v/>
      </c>
      <c r="O1938" s="23" t="str">
        <f>_xlfn.IFNA((VLOOKUP(F1938,help!$C$2:$F$12,4,0))*(N1938*24),"")</f>
        <v/>
      </c>
      <c r="AP1938" s="18">
        <f t="shared" si="62"/>
        <v>0</v>
      </c>
    </row>
    <row r="1939" spans="2:42" ht="33" x14ac:dyDescent="0.2">
      <c r="B1939" s="14">
        <f>COUNTIFS($E$3:E1939,تقرير!$E$4)</f>
        <v>15</v>
      </c>
      <c r="C1939" s="48"/>
      <c r="D1939" s="48"/>
      <c r="E1939" s="48"/>
      <c r="F1939" s="50"/>
      <c r="G1939" s="51"/>
      <c r="H1939" s="51"/>
      <c r="I1939" s="52"/>
      <c r="J1939" s="52"/>
      <c r="K1939" s="27" t="str">
        <f>_xlfn.IFNA(VLOOKUP(E1939,الاوردرات!$B$1:$C$600,2,0),"")</f>
        <v/>
      </c>
      <c r="L1939" s="63"/>
      <c r="N1939" s="22" t="str">
        <f t="shared" si="61"/>
        <v/>
      </c>
      <c r="O1939" s="23" t="str">
        <f>_xlfn.IFNA((VLOOKUP(F1939,help!$C$2:$F$12,4,0))*(N1939*24),"")</f>
        <v/>
      </c>
      <c r="AP1939" s="18">
        <f t="shared" si="62"/>
        <v>0</v>
      </c>
    </row>
    <row r="1940" spans="2:42" ht="33" x14ac:dyDescent="0.2">
      <c r="B1940" s="14">
        <f>COUNTIFS($E$3:E1940,تقرير!$E$4)</f>
        <v>15</v>
      </c>
      <c r="C1940" s="48"/>
      <c r="D1940" s="48"/>
      <c r="E1940" s="48"/>
      <c r="F1940" s="50"/>
      <c r="G1940" s="51"/>
      <c r="H1940" s="51"/>
      <c r="I1940" s="52"/>
      <c r="J1940" s="52"/>
      <c r="K1940" s="27" t="str">
        <f>_xlfn.IFNA(VLOOKUP(E1940,الاوردرات!$B$1:$C$600,2,0),"")</f>
        <v/>
      </c>
      <c r="L1940" s="63"/>
      <c r="N1940" s="22" t="str">
        <f t="shared" si="61"/>
        <v/>
      </c>
      <c r="O1940" s="23" t="str">
        <f>_xlfn.IFNA((VLOOKUP(F1940,help!$C$2:$F$12,4,0))*(N1940*24),"")</f>
        <v/>
      </c>
      <c r="AP1940" s="18">
        <f t="shared" si="62"/>
        <v>0</v>
      </c>
    </row>
    <row r="1941" spans="2:42" ht="33" x14ac:dyDescent="0.2">
      <c r="B1941" s="14">
        <f>COUNTIFS($E$3:E1941,تقرير!$E$4)</f>
        <v>15</v>
      </c>
      <c r="C1941" s="48"/>
      <c r="D1941" s="48"/>
      <c r="E1941" s="48"/>
      <c r="F1941" s="50"/>
      <c r="G1941" s="51"/>
      <c r="H1941" s="51"/>
      <c r="I1941" s="52"/>
      <c r="J1941" s="52"/>
      <c r="K1941" s="27" t="str">
        <f>_xlfn.IFNA(VLOOKUP(E1941,الاوردرات!$B$1:$C$600,2,0),"")</f>
        <v/>
      </c>
      <c r="L1941" s="63"/>
      <c r="N1941" s="22" t="str">
        <f t="shared" si="61"/>
        <v/>
      </c>
      <c r="O1941" s="23" t="str">
        <f>_xlfn.IFNA((VLOOKUP(F1941,help!$C$2:$F$12,4,0))*(N1941*24),"")</f>
        <v/>
      </c>
      <c r="AP1941" s="18">
        <f t="shared" si="62"/>
        <v>0</v>
      </c>
    </row>
    <row r="1942" spans="2:42" ht="33" x14ac:dyDescent="0.2">
      <c r="B1942" s="14">
        <f>COUNTIFS($E$3:E1942,تقرير!$E$4)</f>
        <v>15</v>
      </c>
      <c r="C1942" s="48"/>
      <c r="D1942" s="48"/>
      <c r="E1942" s="48"/>
      <c r="F1942" s="50"/>
      <c r="G1942" s="51"/>
      <c r="H1942" s="51"/>
      <c r="I1942" s="52"/>
      <c r="J1942" s="52"/>
      <c r="K1942" s="27" t="str">
        <f>_xlfn.IFNA(VLOOKUP(E1942,الاوردرات!$B$1:$C$600,2,0),"")</f>
        <v/>
      </c>
      <c r="L1942" s="63"/>
      <c r="N1942" s="22" t="str">
        <f t="shared" si="61"/>
        <v/>
      </c>
      <c r="O1942" s="23" t="str">
        <f>_xlfn.IFNA((VLOOKUP(F1942,help!$C$2:$F$12,4,0))*(N1942*24),"")</f>
        <v/>
      </c>
      <c r="AP1942" s="18">
        <f t="shared" si="62"/>
        <v>0</v>
      </c>
    </row>
    <row r="1943" spans="2:42" ht="33" x14ac:dyDescent="0.2">
      <c r="B1943" s="14">
        <f>COUNTIFS($E$3:E1943,تقرير!$E$4)</f>
        <v>15</v>
      </c>
      <c r="C1943" s="48"/>
      <c r="D1943" s="48"/>
      <c r="E1943" s="48"/>
      <c r="F1943" s="50"/>
      <c r="G1943" s="51"/>
      <c r="H1943" s="51"/>
      <c r="I1943" s="52"/>
      <c r="J1943" s="52"/>
      <c r="K1943" s="27" t="str">
        <f>_xlfn.IFNA(VLOOKUP(E1943,الاوردرات!$B$1:$C$600,2,0),"")</f>
        <v/>
      </c>
      <c r="L1943" s="63"/>
      <c r="N1943" s="22" t="str">
        <f t="shared" si="61"/>
        <v/>
      </c>
      <c r="O1943" s="23" t="str">
        <f>_xlfn.IFNA((VLOOKUP(F1943,help!$C$2:$F$12,4,0))*(N1943*24),"")</f>
        <v/>
      </c>
      <c r="AP1943" s="18">
        <f t="shared" si="62"/>
        <v>0</v>
      </c>
    </row>
    <row r="1944" spans="2:42" ht="33" x14ac:dyDescent="0.2">
      <c r="B1944" s="14">
        <f>COUNTIFS($E$3:E1944,تقرير!$E$4)</f>
        <v>15</v>
      </c>
      <c r="C1944" s="48"/>
      <c r="D1944" s="48"/>
      <c r="E1944" s="48"/>
      <c r="F1944" s="50"/>
      <c r="G1944" s="51"/>
      <c r="H1944" s="51"/>
      <c r="I1944" s="52"/>
      <c r="J1944" s="52"/>
      <c r="K1944" s="27" t="str">
        <f>_xlfn.IFNA(VLOOKUP(E1944,الاوردرات!$B$1:$C$600,2,0),"")</f>
        <v/>
      </c>
      <c r="L1944" s="63"/>
      <c r="N1944" s="22" t="str">
        <f t="shared" si="61"/>
        <v/>
      </c>
      <c r="O1944" s="23" t="str">
        <f>_xlfn.IFNA((VLOOKUP(F1944,help!$C$2:$F$12,4,0))*(N1944*24),"")</f>
        <v/>
      </c>
      <c r="AP1944" s="18">
        <f t="shared" si="62"/>
        <v>0</v>
      </c>
    </row>
    <row r="1945" spans="2:42" ht="33" x14ac:dyDescent="0.2">
      <c r="B1945" s="14">
        <f>COUNTIFS($E$3:E1945,تقرير!$E$4)</f>
        <v>15</v>
      </c>
      <c r="C1945" s="48"/>
      <c r="D1945" s="48"/>
      <c r="E1945" s="48"/>
      <c r="F1945" s="50"/>
      <c r="G1945" s="51"/>
      <c r="H1945" s="51"/>
      <c r="I1945" s="52"/>
      <c r="J1945" s="52"/>
      <c r="K1945" s="27" t="str">
        <f>_xlfn.IFNA(VLOOKUP(E1945,الاوردرات!$B$1:$C$600,2,0),"")</f>
        <v/>
      </c>
      <c r="L1945" s="63"/>
      <c r="N1945" s="22" t="str">
        <f t="shared" si="61"/>
        <v/>
      </c>
      <c r="O1945" s="23" t="str">
        <f>_xlfn.IFNA((VLOOKUP(F1945,help!$C$2:$F$12,4,0))*(N1945*24),"")</f>
        <v/>
      </c>
      <c r="AP1945" s="18">
        <f t="shared" si="62"/>
        <v>0</v>
      </c>
    </row>
    <row r="1946" spans="2:42" ht="33" x14ac:dyDescent="0.2">
      <c r="B1946" s="14">
        <f>COUNTIFS($E$3:E1946,تقرير!$E$4)</f>
        <v>15</v>
      </c>
      <c r="C1946" s="48"/>
      <c r="D1946" s="48"/>
      <c r="E1946" s="48"/>
      <c r="F1946" s="50"/>
      <c r="G1946" s="51"/>
      <c r="H1946" s="51"/>
      <c r="I1946" s="52"/>
      <c r="J1946" s="52"/>
      <c r="K1946" s="27" t="str">
        <f>_xlfn.IFNA(VLOOKUP(E1946,الاوردرات!$B$1:$C$600,2,0),"")</f>
        <v/>
      </c>
      <c r="L1946" s="63"/>
      <c r="N1946" s="22" t="str">
        <f t="shared" si="61"/>
        <v/>
      </c>
      <c r="O1946" s="23" t="str">
        <f>_xlfn.IFNA((VLOOKUP(F1946,help!$C$2:$F$12,4,0))*(N1946*24),"")</f>
        <v/>
      </c>
      <c r="AP1946" s="18">
        <f t="shared" si="62"/>
        <v>0</v>
      </c>
    </row>
    <row r="1947" spans="2:42" ht="33" x14ac:dyDescent="0.2">
      <c r="B1947" s="14">
        <f>COUNTIFS($E$3:E1947,تقرير!$E$4)</f>
        <v>15</v>
      </c>
      <c r="C1947" s="48"/>
      <c r="D1947" s="48"/>
      <c r="E1947" s="48"/>
      <c r="F1947" s="50"/>
      <c r="G1947" s="51"/>
      <c r="H1947" s="51"/>
      <c r="I1947" s="52"/>
      <c r="J1947" s="52"/>
      <c r="K1947" s="27" t="str">
        <f>_xlfn.IFNA(VLOOKUP(E1947,الاوردرات!$B$1:$C$600,2,0),"")</f>
        <v/>
      </c>
      <c r="L1947" s="63"/>
      <c r="N1947" s="22" t="str">
        <f t="shared" si="61"/>
        <v/>
      </c>
      <c r="O1947" s="23" t="str">
        <f>_xlfn.IFNA((VLOOKUP(F1947,help!$C$2:$F$12,4,0))*(N1947*24),"")</f>
        <v/>
      </c>
      <c r="AP1947" s="18">
        <f t="shared" si="62"/>
        <v>0</v>
      </c>
    </row>
    <row r="1948" spans="2:42" ht="33" x14ac:dyDescent="0.2">
      <c r="B1948" s="14">
        <f>COUNTIFS($E$3:E1948,تقرير!$E$4)</f>
        <v>15</v>
      </c>
      <c r="C1948" s="48"/>
      <c r="D1948" s="48"/>
      <c r="E1948" s="48"/>
      <c r="F1948" s="50"/>
      <c r="G1948" s="51"/>
      <c r="H1948" s="51"/>
      <c r="I1948" s="52"/>
      <c r="J1948" s="52"/>
      <c r="K1948" s="27" t="str">
        <f>_xlfn.IFNA(VLOOKUP(E1948,الاوردرات!$B$1:$C$600,2,0),"")</f>
        <v/>
      </c>
      <c r="L1948" s="63"/>
      <c r="N1948" s="22" t="str">
        <f t="shared" si="61"/>
        <v/>
      </c>
      <c r="O1948" s="23" t="str">
        <f>_xlfn.IFNA((VLOOKUP(F1948,help!$C$2:$F$12,4,0))*(N1948*24),"")</f>
        <v/>
      </c>
      <c r="AP1948" s="18">
        <f t="shared" si="62"/>
        <v>0</v>
      </c>
    </row>
    <row r="1949" spans="2:42" ht="33" x14ac:dyDescent="0.2">
      <c r="B1949" s="14">
        <f>COUNTIFS($E$3:E1949,تقرير!$E$4)</f>
        <v>15</v>
      </c>
      <c r="C1949" s="48"/>
      <c r="D1949" s="48"/>
      <c r="E1949" s="48"/>
      <c r="F1949" s="50"/>
      <c r="G1949" s="51"/>
      <c r="H1949" s="51"/>
      <c r="I1949" s="52"/>
      <c r="J1949" s="52"/>
      <c r="K1949" s="27" t="str">
        <f>_xlfn.IFNA(VLOOKUP(E1949,الاوردرات!$B$1:$C$600,2,0),"")</f>
        <v/>
      </c>
      <c r="L1949" s="63"/>
      <c r="N1949" s="22" t="str">
        <f t="shared" si="61"/>
        <v/>
      </c>
      <c r="O1949" s="23" t="str">
        <f>_xlfn.IFNA((VLOOKUP(F1949,help!$C$2:$F$12,4,0))*(N1949*24),"")</f>
        <v/>
      </c>
      <c r="AP1949" s="18">
        <f t="shared" si="62"/>
        <v>0</v>
      </c>
    </row>
    <row r="1950" spans="2:42" ht="33" x14ac:dyDescent="0.2">
      <c r="B1950" s="14">
        <f>COUNTIFS($E$3:E1950,تقرير!$E$4)</f>
        <v>15</v>
      </c>
      <c r="C1950" s="48"/>
      <c r="D1950" s="48"/>
      <c r="E1950" s="48"/>
      <c r="F1950" s="50"/>
      <c r="G1950" s="51"/>
      <c r="H1950" s="51"/>
      <c r="I1950" s="52"/>
      <c r="J1950" s="52"/>
      <c r="K1950" s="27" t="str">
        <f>_xlfn.IFNA(VLOOKUP(E1950,الاوردرات!$B$1:$C$600,2,0),"")</f>
        <v/>
      </c>
      <c r="L1950" s="63"/>
      <c r="N1950" s="22" t="str">
        <f t="shared" si="61"/>
        <v/>
      </c>
      <c r="O1950" s="23" t="str">
        <f>_xlfn.IFNA((VLOOKUP(F1950,help!$C$2:$F$12,4,0))*(N1950*24),"")</f>
        <v/>
      </c>
      <c r="AP1950" s="18">
        <f t="shared" si="62"/>
        <v>0</v>
      </c>
    </row>
    <row r="1951" spans="2:42" ht="33" x14ac:dyDescent="0.2">
      <c r="B1951" s="14">
        <f>COUNTIFS($E$3:E1951,تقرير!$E$4)</f>
        <v>15</v>
      </c>
      <c r="C1951" s="48"/>
      <c r="D1951" s="48"/>
      <c r="E1951" s="48"/>
      <c r="F1951" s="50"/>
      <c r="G1951" s="51"/>
      <c r="H1951" s="51"/>
      <c r="I1951" s="52"/>
      <c r="J1951" s="52"/>
      <c r="K1951" s="27" t="str">
        <f>_xlfn.IFNA(VLOOKUP(E1951,الاوردرات!$B$1:$C$600,2,0),"")</f>
        <v/>
      </c>
      <c r="L1951" s="63"/>
      <c r="N1951" s="22" t="str">
        <f t="shared" si="61"/>
        <v/>
      </c>
      <c r="O1951" s="23" t="str">
        <f>_xlfn.IFNA((VLOOKUP(F1951,help!$C$2:$F$12,4,0))*(N1951*24),"")</f>
        <v/>
      </c>
      <c r="AP1951" s="18">
        <f t="shared" si="62"/>
        <v>0</v>
      </c>
    </row>
    <row r="1952" spans="2:42" ht="33" x14ac:dyDescent="0.2">
      <c r="B1952" s="14">
        <f>COUNTIFS($E$3:E1952,تقرير!$E$4)</f>
        <v>15</v>
      </c>
      <c r="C1952" s="48"/>
      <c r="D1952" s="48"/>
      <c r="E1952" s="48"/>
      <c r="F1952" s="50"/>
      <c r="G1952" s="51"/>
      <c r="H1952" s="51"/>
      <c r="I1952" s="52"/>
      <c r="J1952" s="52"/>
      <c r="K1952" s="27" t="str">
        <f>_xlfn.IFNA(VLOOKUP(E1952,الاوردرات!$B$1:$C$600,2,0),"")</f>
        <v/>
      </c>
      <c r="L1952" s="63"/>
      <c r="N1952" s="22" t="str">
        <f t="shared" si="61"/>
        <v/>
      </c>
      <c r="O1952" s="23" t="str">
        <f>_xlfn.IFNA((VLOOKUP(F1952,help!$C$2:$F$12,4,0))*(N1952*24),"")</f>
        <v/>
      </c>
      <c r="AP1952" s="18">
        <f t="shared" si="62"/>
        <v>0</v>
      </c>
    </row>
    <row r="1953" spans="2:42" ht="33" x14ac:dyDescent="0.2">
      <c r="B1953" s="14">
        <f>COUNTIFS($E$3:E1953,تقرير!$E$4)</f>
        <v>15</v>
      </c>
      <c r="C1953" s="48"/>
      <c r="D1953" s="48"/>
      <c r="E1953" s="48"/>
      <c r="F1953" s="50"/>
      <c r="G1953" s="51"/>
      <c r="H1953" s="51"/>
      <c r="I1953" s="52"/>
      <c r="J1953" s="52"/>
      <c r="K1953" s="27" t="str">
        <f>_xlfn.IFNA(VLOOKUP(E1953,الاوردرات!$B$1:$C$600,2,0),"")</f>
        <v/>
      </c>
      <c r="L1953" s="63"/>
      <c r="N1953" s="22" t="str">
        <f t="shared" si="61"/>
        <v/>
      </c>
      <c r="O1953" s="23" t="str">
        <f>_xlfn.IFNA((VLOOKUP(F1953,help!$C$2:$F$12,4,0))*(N1953*24),"")</f>
        <v/>
      </c>
      <c r="AP1953" s="18">
        <f t="shared" si="62"/>
        <v>0</v>
      </c>
    </row>
    <row r="1954" spans="2:42" ht="33" x14ac:dyDescent="0.2">
      <c r="B1954" s="14">
        <f>COUNTIFS($E$3:E1954,تقرير!$E$4)</f>
        <v>15</v>
      </c>
      <c r="C1954" s="48"/>
      <c r="D1954" s="48"/>
      <c r="E1954" s="48"/>
      <c r="F1954" s="50"/>
      <c r="G1954" s="51"/>
      <c r="H1954" s="51"/>
      <c r="I1954" s="52"/>
      <c r="J1954" s="52"/>
      <c r="K1954" s="27" t="str">
        <f>_xlfn.IFNA(VLOOKUP(E1954,الاوردرات!$B$1:$C$600,2,0),"")</f>
        <v/>
      </c>
      <c r="L1954" s="63"/>
      <c r="N1954" s="22" t="str">
        <f t="shared" si="61"/>
        <v/>
      </c>
      <c r="O1954" s="23" t="str">
        <f>_xlfn.IFNA((VLOOKUP(F1954,help!$C$2:$F$12,4,0))*(N1954*24),"")</f>
        <v/>
      </c>
      <c r="AP1954" s="18">
        <f t="shared" si="62"/>
        <v>0</v>
      </c>
    </row>
    <row r="1955" spans="2:42" ht="33" x14ac:dyDescent="0.2">
      <c r="B1955" s="14">
        <f>COUNTIFS($E$3:E1955,تقرير!$E$4)</f>
        <v>15</v>
      </c>
      <c r="C1955" s="48"/>
      <c r="D1955" s="48"/>
      <c r="E1955" s="48"/>
      <c r="F1955" s="50"/>
      <c r="G1955" s="51"/>
      <c r="H1955" s="51"/>
      <c r="I1955" s="52"/>
      <c r="J1955" s="52"/>
      <c r="K1955" s="27" t="str">
        <f>_xlfn.IFNA(VLOOKUP(E1955,الاوردرات!$B$1:$C$600,2,0),"")</f>
        <v/>
      </c>
      <c r="L1955" s="63"/>
      <c r="N1955" s="22" t="str">
        <f t="shared" si="61"/>
        <v/>
      </c>
      <c r="O1955" s="23" t="str">
        <f>_xlfn.IFNA((VLOOKUP(F1955,help!$C$2:$F$12,4,0))*(N1955*24),"")</f>
        <v/>
      </c>
      <c r="AP1955" s="18">
        <f t="shared" si="62"/>
        <v>0</v>
      </c>
    </row>
    <row r="1956" spans="2:42" ht="33" x14ac:dyDescent="0.2">
      <c r="B1956" s="14">
        <f>COUNTIFS($E$3:E1956,تقرير!$E$4)</f>
        <v>15</v>
      </c>
      <c r="C1956" s="48"/>
      <c r="D1956" s="48"/>
      <c r="E1956" s="48"/>
      <c r="F1956" s="50"/>
      <c r="G1956" s="51"/>
      <c r="H1956" s="51"/>
      <c r="I1956" s="52"/>
      <c r="J1956" s="52"/>
      <c r="K1956" s="27" t="str">
        <f>_xlfn.IFNA(VLOOKUP(E1956,الاوردرات!$B$1:$C$600,2,0),"")</f>
        <v/>
      </c>
      <c r="L1956" s="63"/>
      <c r="N1956" s="22" t="str">
        <f t="shared" si="61"/>
        <v/>
      </c>
      <c r="O1956" s="23" t="str">
        <f>_xlfn.IFNA((VLOOKUP(F1956,help!$C$2:$F$12,4,0))*(N1956*24),"")</f>
        <v/>
      </c>
      <c r="AP1956" s="18">
        <f t="shared" si="62"/>
        <v>0</v>
      </c>
    </row>
    <row r="1957" spans="2:42" ht="33" x14ac:dyDescent="0.2">
      <c r="B1957" s="14">
        <f>COUNTIFS($E$3:E1957,تقرير!$E$4)</f>
        <v>15</v>
      </c>
      <c r="C1957" s="48"/>
      <c r="D1957" s="48"/>
      <c r="E1957" s="48"/>
      <c r="F1957" s="50"/>
      <c r="G1957" s="51"/>
      <c r="H1957" s="51"/>
      <c r="I1957" s="52"/>
      <c r="J1957" s="52"/>
      <c r="K1957" s="27" t="str">
        <f>_xlfn.IFNA(VLOOKUP(E1957,الاوردرات!$B$1:$C$600,2,0),"")</f>
        <v/>
      </c>
      <c r="L1957" s="63"/>
      <c r="N1957" s="22" t="str">
        <f t="shared" si="61"/>
        <v/>
      </c>
      <c r="O1957" s="23" t="str">
        <f>_xlfn.IFNA((VLOOKUP(F1957,help!$C$2:$F$12,4,0))*(N1957*24),"")</f>
        <v/>
      </c>
      <c r="AP1957" s="18">
        <f t="shared" si="62"/>
        <v>0</v>
      </c>
    </row>
    <row r="1958" spans="2:42" ht="33" x14ac:dyDescent="0.2">
      <c r="B1958" s="14">
        <f>COUNTIFS($E$3:E1958,تقرير!$E$4)</f>
        <v>15</v>
      </c>
      <c r="C1958" s="48"/>
      <c r="D1958" s="48"/>
      <c r="E1958" s="48"/>
      <c r="F1958" s="50"/>
      <c r="G1958" s="51"/>
      <c r="H1958" s="51"/>
      <c r="I1958" s="52"/>
      <c r="J1958" s="52"/>
      <c r="K1958" s="27" t="str">
        <f>_xlfn.IFNA(VLOOKUP(E1958,الاوردرات!$B$1:$C$600,2,0),"")</f>
        <v/>
      </c>
      <c r="L1958" s="63"/>
      <c r="N1958" s="22" t="str">
        <f t="shared" si="61"/>
        <v/>
      </c>
      <c r="O1958" s="23" t="str">
        <f>_xlfn.IFNA((VLOOKUP(F1958,help!$C$2:$F$12,4,0))*(N1958*24),"")</f>
        <v/>
      </c>
      <c r="AP1958" s="18">
        <f t="shared" si="62"/>
        <v>0</v>
      </c>
    </row>
    <row r="1959" spans="2:42" ht="33" x14ac:dyDescent="0.2">
      <c r="B1959" s="14">
        <f>COUNTIFS($E$3:E1959,تقرير!$E$4)</f>
        <v>15</v>
      </c>
      <c r="C1959" s="48"/>
      <c r="D1959" s="48"/>
      <c r="E1959" s="48"/>
      <c r="F1959" s="50"/>
      <c r="G1959" s="51"/>
      <c r="H1959" s="51"/>
      <c r="I1959" s="52"/>
      <c r="J1959" s="52"/>
      <c r="K1959" s="27" t="str">
        <f>_xlfn.IFNA(VLOOKUP(E1959,الاوردرات!$B$1:$C$600,2,0),"")</f>
        <v/>
      </c>
      <c r="L1959" s="63"/>
      <c r="N1959" s="22" t="str">
        <f t="shared" si="61"/>
        <v/>
      </c>
      <c r="O1959" s="23" t="str">
        <f>_xlfn.IFNA((VLOOKUP(F1959,help!$C$2:$F$12,4,0))*(N1959*24),"")</f>
        <v/>
      </c>
      <c r="AP1959" s="18">
        <f t="shared" si="62"/>
        <v>0</v>
      </c>
    </row>
    <row r="1960" spans="2:42" ht="33" x14ac:dyDescent="0.2">
      <c r="B1960" s="14">
        <f>COUNTIFS($E$3:E1960,تقرير!$E$4)</f>
        <v>15</v>
      </c>
      <c r="C1960" s="48"/>
      <c r="D1960" s="48"/>
      <c r="E1960" s="48"/>
      <c r="F1960" s="50"/>
      <c r="G1960" s="51"/>
      <c r="H1960" s="51"/>
      <c r="I1960" s="52"/>
      <c r="J1960" s="52"/>
      <c r="K1960" s="27" t="str">
        <f>_xlfn.IFNA(VLOOKUP(E1960,الاوردرات!$B$1:$C$600,2,0),"")</f>
        <v/>
      </c>
      <c r="L1960" s="63"/>
      <c r="N1960" s="22" t="str">
        <f t="shared" si="61"/>
        <v/>
      </c>
      <c r="O1960" s="23" t="str">
        <f>_xlfn.IFNA((VLOOKUP(F1960,help!$C$2:$F$12,4,0))*(N1960*24),"")</f>
        <v/>
      </c>
      <c r="AP1960" s="18">
        <f t="shared" si="62"/>
        <v>0</v>
      </c>
    </row>
    <row r="1961" spans="2:42" ht="33" x14ac:dyDescent="0.2">
      <c r="B1961" s="14">
        <f>COUNTIFS($E$3:E1961,تقرير!$E$4)</f>
        <v>15</v>
      </c>
      <c r="C1961" s="48"/>
      <c r="D1961" s="48"/>
      <c r="E1961" s="48"/>
      <c r="F1961" s="50"/>
      <c r="G1961" s="51"/>
      <c r="H1961" s="51"/>
      <c r="I1961" s="52"/>
      <c r="J1961" s="52"/>
      <c r="K1961" s="27" t="str">
        <f>_xlfn.IFNA(VLOOKUP(E1961,الاوردرات!$B$1:$C$600,2,0),"")</f>
        <v/>
      </c>
      <c r="L1961" s="63"/>
      <c r="N1961" s="22" t="str">
        <f t="shared" si="61"/>
        <v/>
      </c>
      <c r="O1961" s="23" t="str">
        <f>_xlfn.IFNA((VLOOKUP(F1961,help!$C$2:$F$12,4,0))*(N1961*24),"")</f>
        <v/>
      </c>
      <c r="AP1961" s="18">
        <f t="shared" si="62"/>
        <v>0</v>
      </c>
    </row>
    <row r="1962" spans="2:42" ht="33" x14ac:dyDescent="0.2">
      <c r="B1962" s="14">
        <f>COUNTIFS($E$3:E1962,تقرير!$E$4)</f>
        <v>15</v>
      </c>
      <c r="C1962" s="48"/>
      <c r="D1962" s="48"/>
      <c r="E1962" s="48"/>
      <c r="F1962" s="50"/>
      <c r="G1962" s="51"/>
      <c r="H1962" s="51"/>
      <c r="I1962" s="52"/>
      <c r="J1962" s="52"/>
      <c r="K1962" s="27" t="str">
        <f>_xlfn.IFNA(VLOOKUP(E1962,الاوردرات!$B$1:$C$600,2,0),"")</f>
        <v/>
      </c>
      <c r="L1962" s="63"/>
      <c r="N1962" s="22" t="str">
        <f t="shared" si="61"/>
        <v/>
      </c>
      <c r="O1962" s="23" t="str">
        <f>_xlfn.IFNA((VLOOKUP(F1962,help!$C$2:$F$12,4,0))*(N1962*24),"")</f>
        <v/>
      </c>
      <c r="AP1962" s="18">
        <f t="shared" si="62"/>
        <v>0</v>
      </c>
    </row>
    <row r="1963" spans="2:42" ht="33" x14ac:dyDescent="0.2">
      <c r="B1963" s="14">
        <f>COUNTIFS($E$3:E1963,تقرير!$E$4)</f>
        <v>15</v>
      </c>
      <c r="C1963" s="48"/>
      <c r="D1963" s="48"/>
      <c r="E1963" s="48"/>
      <c r="F1963" s="50"/>
      <c r="G1963" s="51"/>
      <c r="H1963" s="51"/>
      <c r="I1963" s="52"/>
      <c r="J1963" s="52"/>
      <c r="K1963" s="27" t="str">
        <f>_xlfn.IFNA(VLOOKUP(E1963,الاوردرات!$B$1:$C$600,2,0),"")</f>
        <v/>
      </c>
      <c r="L1963" s="63"/>
      <c r="N1963" s="22" t="str">
        <f t="shared" si="61"/>
        <v/>
      </c>
      <c r="O1963" s="23" t="str">
        <f>_xlfn.IFNA((VLOOKUP(F1963,help!$C$2:$F$12,4,0))*(N1963*24),"")</f>
        <v/>
      </c>
      <c r="AP1963" s="18">
        <f t="shared" si="62"/>
        <v>0</v>
      </c>
    </row>
    <row r="1964" spans="2:42" ht="33" x14ac:dyDescent="0.2">
      <c r="B1964" s="14">
        <f>COUNTIFS($E$3:E1964,تقرير!$E$4)</f>
        <v>15</v>
      </c>
      <c r="C1964" s="48"/>
      <c r="D1964" s="48"/>
      <c r="E1964" s="48"/>
      <c r="F1964" s="50"/>
      <c r="G1964" s="51"/>
      <c r="H1964" s="51"/>
      <c r="I1964" s="52"/>
      <c r="J1964" s="52"/>
      <c r="K1964" s="27" t="str">
        <f>_xlfn.IFNA(VLOOKUP(E1964,الاوردرات!$B$1:$C$600,2,0),"")</f>
        <v/>
      </c>
      <c r="L1964" s="63"/>
      <c r="N1964" s="22" t="str">
        <f t="shared" si="61"/>
        <v/>
      </c>
      <c r="O1964" s="23" t="str">
        <f>_xlfn.IFNA((VLOOKUP(F1964,help!$C$2:$F$12,4,0))*(N1964*24),"")</f>
        <v/>
      </c>
      <c r="AP1964" s="18">
        <f t="shared" si="62"/>
        <v>0</v>
      </c>
    </row>
    <row r="1965" spans="2:42" ht="33" x14ac:dyDescent="0.2">
      <c r="B1965" s="14">
        <f>COUNTIFS($E$3:E1965,تقرير!$E$4)</f>
        <v>15</v>
      </c>
      <c r="C1965" s="48"/>
      <c r="D1965" s="48"/>
      <c r="E1965" s="48"/>
      <c r="F1965" s="50"/>
      <c r="G1965" s="51"/>
      <c r="H1965" s="51"/>
      <c r="I1965" s="52"/>
      <c r="J1965" s="52"/>
      <c r="K1965" s="27" t="str">
        <f>_xlfn.IFNA(VLOOKUP(E1965,الاوردرات!$B$1:$C$600,2,0),"")</f>
        <v/>
      </c>
      <c r="L1965" s="63"/>
      <c r="N1965" s="22" t="str">
        <f t="shared" si="61"/>
        <v/>
      </c>
      <c r="O1965" s="23" t="str">
        <f>_xlfn.IFNA((VLOOKUP(F1965,help!$C$2:$F$12,4,0))*(N1965*24),"")</f>
        <v/>
      </c>
      <c r="AP1965" s="18">
        <f t="shared" si="62"/>
        <v>0</v>
      </c>
    </row>
    <row r="1966" spans="2:42" ht="33" x14ac:dyDescent="0.2">
      <c r="B1966" s="14">
        <f>COUNTIFS($E$3:E1966,تقرير!$E$4)</f>
        <v>15</v>
      </c>
      <c r="C1966" s="48"/>
      <c r="D1966" s="48"/>
      <c r="E1966" s="48"/>
      <c r="F1966" s="50"/>
      <c r="G1966" s="51"/>
      <c r="H1966" s="51"/>
      <c r="I1966" s="52"/>
      <c r="J1966" s="52"/>
      <c r="K1966" s="27" t="str">
        <f>_xlfn.IFNA(VLOOKUP(E1966,الاوردرات!$B$1:$C$600,2,0),"")</f>
        <v/>
      </c>
      <c r="L1966" s="63"/>
      <c r="N1966" s="22" t="str">
        <f t="shared" si="61"/>
        <v/>
      </c>
      <c r="O1966" s="23" t="str">
        <f>_xlfn.IFNA((VLOOKUP(F1966,help!$C$2:$F$12,4,0))*(N1966*24),"")</f>
        <v/>
      </c>
      <c r="AP1966" s="18">
        <f t="shared" si="62"/>
        <v>0</v>
      </c>
    </row>
    <row r="1967" spans="2:42" ht="33" x14ac:dyDescent="0.2">
      <c r="B1967" s="14">
        <f>COUNTIFS($E$3:E1967,تقرير!$E$4)</f>
        <v>15</v>
      </c>
      <c r="C1967" s="48"/>
      <c r="D1967" s="48"/>
      <c r="E1967" s="48"/>
      <c r="F1967" s="50"/>
      <c r="G1967" s="51"/>
      <c r="H1967" s="51"/>
      <c r="I1967" s="52"/>
      <c r="J1967" s="52"/>
      <c r="K1967" s="27" t="str">
        <f>_xlfn.IFNA(VLOOKUP(E1967,الاوردرات!$B$1:$C$600,2,0),"")</f>
        <v/>
      </c>
      <c r="L1967" s="63"/>
      <c r="N1967" s="22" t="str">
        <f t="shared" si="61"/>
        <v/>
      </c>
      <c r="O1967" s="23" t="str">
        <f>_xlfn.IFNA((VLOOKUP(F1967,help!$C$2:$F$12,4,0))*(N1967*24),"")</f>
        <v/>
      </c>
      <c r="AP1967" s="18">
        <f t="shared" si="62"/>
        <v>0</v>
      </c>
    </row>
    <row r="1968" spans="2:42" ht="33" x14ac:dyDescent="0.2">
      <c r="B1968" s="14">
        <f>COUNTIFS($E$3:E1968,تقرير!$E$4)</f>
        <v>15</v>
      </c>
      <c r="C1968" s="48"/>
      <c r="D1968" s="48"/>
      <c r="E1968" s="48"/>
      <c r="F1968" s="50"/>
      <c r="G1968" s="51"/>
      <c r="H1968" s="51"/>
      <c r="I1968" s="52"/>
      <c r="J1968" s="52"/>
      <c r="K1968" s="27" t="str">
        <f>_xlfn.IFNA(VLOOKUP(E1968,الاوردرات!$B$1:$C$600,2,0),"")</f>
        <v/>
      </c>
      <c r="L1968" s="63"/>
      <c r="N1968" s="22" t="str">
        <f t="shared" si="61"/>
        <v/>
      </c>
      <c r="O1968" s="23" t="str">
        <f>_xlfn.IFNA((VLOOKUP(F1968,help!$C$2:$F$12,4,0))*(N1968*24),"")</f>
        <v/>
      </c>
      <c r="AP1968" s="18">
        <f t="shared" si="62"/>
        <v>0</v>
      </c>
    </row>
    <row r="1969" spans="2:42" ht="33" x14ac:dyDescent="0.2">
      <c r="B1969" s="14">
        <f>COUNTIFS($E$3:E1969,تقرير!$E$4)</f>
        <v>15</v>
      </c>
      <c r="C1969" s="48"/>
      <c r="D1969" s="48"/>
      <c r="E1969" s="48"/>
      <c r="F1969" s="50"/>
      <c r="G1969" s="51"/>
      <c r="H1969" s="51"/>
      <c r="I1969" s="52"/>
      <c r="J1969" s="52"/>
      <c r="K1969" s="27" t="str">
        <f>_xlfn.IFNA(VLOOKUP(E1969,الاوردرات!$B$1:$C$600,2,0),"")</f>
        <v/>
      </c>
      <c r="L1969" s="63"/>
      <c r="N1969" s="22" t="str">
        <f t="shared" si="61"/>
        <v/>
      </c>
      <c r="O1969" s="23" t="str">
        <f>_xlfn.IFNA((VLOOKUP(F1969,help!$C$2:$F$12,4,0))*(N1969*24),"")</f>
        <v/>
      </c>
      <c r="AP1969" s="18">
        <f t="shared" si="62"/>
        <v>0</v>
      </c>
    </row>
    <row r="1970" spans="2:42" ht="33" x14ac:dyDescent="0.2">
      <c r="B1970" s="14">
        <f>COUNTIFS($E$3:E1970,تقرير!$E$4)</f>
        <v>15</v>
      </c>
      <c r="C1970" s="48"/>
      <c r="D1970" s="48"/>
      <c r="E1970" s="48"/>
      <c r="F1970" s="50"/>
      <c r="G1970" s="51"/>
      <c r="H1970" s="51"/>
      <c r="I1970" s="52"/>
      <c r="J1970" s="52"/>
      <c r="K1970" s="27" t="str">
        <f>_xlfn.IFNA(VLOOKUP(E1970,الاوردرات!$B$1:$C$600,2,0),"")</f>
        <v/>
      </c>
      <c r="L1970" s="63"/>
      <c r="N1970" s="22" t="str">
        <f t="shared" si="61"/>
        <v/>
      </c>
      <c r="O1970" s="23" t="str">
        <f>_xlfn.IFNA((VLOOKUP(F1970,help!$C$2:$F$12,4,0))*(N1970*24),"")</f>
        <v/>
      </c>
      <c r="AP1970" s="18">
        <f t="shared" si="62"/>
        <v>0</v>
      </c>
    </row>
    <row r="1971" spans="2:42" ht="33" x14ac:dyDescent="0.2">
      <c r="B1971" s="14">
        <f>COUNTIFS($E$3:E1971,تقرير!$E$4)</f>
        <v>15</v>
      </c>
      <c r="C1971" s="48"/>
      <c r="D1971" s="48"/>
      <c r="E1971" s="48"/>
      <c r="F1971" s="50"/>
      <c r="G1971" s="51"/>
      <c r="H1971" s="51"/>
      <c r="I1971" s="52"/>
      <c r="J1971" s="52"/>
      <c r="K1971" s="27" t="str">
        <f>_xlfn.IFNA(VLOOKUP(E1971,الاوردرات!$B$1:$C$600,2,0),"")</f>
        <v/>
      </c>
      <c r="L1971" s="63"/>
      <c r="N1971" s="22" t="str">
        <f t="shared" si="61"/>
        <v/>
      </c>
      <c r="O1971" s="23" t="str">
        <f>_xlfn.IFNA((VLOOKUP(F1971,help!$C$2:$F$12,4,0))*(N1971*24),"")</f>
        <v/>
      </c>
      <c r="AP1971" s="18">
        <f t="shared" si="62"/>
        <v>0</v>
      </c>
    </row>
    <row r="1972" spans="2:42" ht="33" x14ac:dyDescent="0.2">
      <c r="B1972" s="14">
        <f>COUNTIFS($E$3:E1972,تقرير!$E$4)</f>
        <v>15</v>
      </c>
      <c r="C1972" s="48"/>
      <c r="D1972" s="48"/>
      <c r="E1972" s="48"/>
      <c r="F1972" s="50"/>
      <c r="G1972" s="51"/>
      <c r="H1972" s="51"/>
      <c r="I1972" s="52"/>
      <c r="J1972" s="52"/>
      <c r="K1972" s="27" t="str">
        <f>_xlfn.IFNA(VLOOKUP(E1972,الاوردرات!$B$1:$C$600,2,0),"")</f>
        <v/>
      </c>
      <c r="L1972" s="63"/>
      <c r="N1972" s="22" t="str">
        <f t="shared" si="61"/>
        <v/>
      </c>
      <c r="O1972" s="23" t="str">
        <f>_xlfn.IFNA((VLOOKUP(F1972,help!$C$2:$F$12,4,0))*(N1972*24),"")</f>
        <v/>
      </c>
      <c r="AP1972" s="18">
        <f t="shared" si="62"/>
        <v>0</v>
      </c>
    </row>
    <row r="1973" spans="2:42" ht="33" x14ac:dyDescent="0.2">
      <c r="B1973" s="14">
        <f>COUNTIFS($E$3:E1973,تقرير!$E$4)</f>
        <v>15</v>
      </c>
      <c r="C1973" s="48"/>
      <c r="D1973" s="48"/>
      <c r="E1973" s="48"/>
      <c r="F1973" s="50"/>
      <c r="G1973" s="51"/>
      <c r="H1973" s="51"/>
      <c r="I1973" s="52"/>
      <c r="J1973" s="52"/>
      <c r="K1973" s="27" t="str">
        <f>_xlfn.IFNA(VLOOKUP(E1973,الاوردرات!$B$1:$C$600,2,0),"")</f>
        <v/>
      </c>
      <c r="L1973" s="63"/>
      <c r="N1973" s="22" t="str">
        <f t="shared" si="61"/>
        <v/>
      </c>
      <c r="O1973" s="23" t="str">
        <f>_xlfn.IFNA((VLOOKUP(F1973,help!$C$2:$F$12,4,0))*(N1973*24),"")</f>
        <v/>
      </c>
      <c r="AP1973" s="18">
        <f t="shared" si="62"/>
        <v>0</v>
      </c>
    </row>
    <row r="1974" spans="2:42" ht="33" x14ac:dyDescent="0.2">
      <c r="B1974" s="14">
        <f>COUNTIFS($E$3:E1974,تقرير!$E$4)</f>
        <v>15</v>
      </c>
      <c r="C1974" s="48"/>
      <c r="D1974" s="48"/>
      <c r="E1974" s="48"/>
      <c r="F1974" s="50"/>
      <c r="G1974" s="51"/>
      <c r="H1974" s="51"/>
      <c r="I1974" s="52"/>
      <c r="J1974" s="52"/>
      <c r="K1974" s="27" t="str">
        <f>_xlfn.IFNA(VLOOKUP(E1974,الاوردرات!$B$1:$C$600,2,0),"")</f>
        <v/>
      </c>
      <c r="L1974" s="63"/>
      <c r="N1974" s="22" t="str">
        <f t="shared" si="61"/>
        <v/>
      </c>
      <c r="O1974" s="23" t="str">
        <f>_xlfn.IFNA((VLOOKUP(F1974,help!$C$2:$F$12,4,0))*(N1974*24),"")</f>
        <v/>
      </c>
      <c r="AP1974" s="18">
        <f t="shared" si="62"/>
        <v>0</v>
      </c>
    </row>
    <row r="1975" spans="2:42" ht="33" x14ac:dyDescent="0.2">
      <c r="B1975" s="14">
        <f>COUNTIFS($E$3:E1975,تقرير!$E$4)</f>
        <v>15</v>
      </c>
      <c r="C1975" s="48"/>
      <c r="D1975" s="48"/>
      <c r="E1975" s="48"/>
      <c r="F1975" s="50"/>
      <c r="G1975" s="51"/>
      <c r="H1975" s="51"/>
      <c r="I1975" s="52"/>
      <c r="J1975" s="52"/>
      <c r="K1975" s="27" t="str">
        <f>_xlfn.IFNA(VLOOKUP(E1975,الاوردرات!$B$1:$C$600,2,0),"")</f>
        <v/>
      </c>
      <c r="L1975" s="63"/>
      <c r="N1975" s="22" t="str">
        <f t="shared" ref="N1975:N2038" si="63">IF(I1975&lt;&gt;"",J1975-I1975,"")</f>
        <v/>
      </c>
      <c r="O1975" s="23" t="str">
        <f>_xlfn.IFNA((VLOOKUP(F1975,help!$C$2:$F$12,4,0))*(N1975*24),"")</f>
        <v/>
      </c>
      <c r="AP1975" s="18">
        <f t="shared" si="62"/>
        <v>0</v>
      </c>
    </row>
    <row r="1976" spans="2:42" ht="33" x14ac:dyDescent="0.2">
      <c r="B1976" s="14">
        <f>COUNTIFS($E$3:E1976,تقرير!$E$4)</f>
        <v>15</v>
      </c>
      <c r="C1976" s="48"/>
      <c r="D1976" s="48"/>
      <c r="E1976" s="48"/>
      <c r="F1976" s="50"/>
      <c r="G1976" s="51"/>
      <c r="H1976" s="51"/>
      <c r="I1976" s="52"/>
      <c r="J1976" s="52"/>
      <c r="K1976" s="27" t="str">
        <f>_xlfn.IFNA(VLOOKUP(E1976,الاوردرات!$B$1:$C$600,2,0),"")</f>
        <v/>
      </c>
      <c r="L1976" s="63"/>
      <c r="N1976" s="22" t="str">
        <f t="shared" si="63"/>
        <v/>
      </c>
      <c r="O1976" s="23" t="str">
        <f>_xlfn.IFNA((VLOOKUP(F1976,help!$C$2:$F$12,4,0))*(N1976*24),"")</f>
        <v/>
      </c>
      <c r="AP1976" s="18">
        <f t="shared" si="62"/>
        <v>0</v>
      </c>
    </row>
    <row r="1977" spans="2:42" ht="33" x14ac:dyDescent="0.2">
      <c r="B1977" s="14">
        <f>COUNTIFS($E$3:E1977,تقرير!$E$4)</f>
        <v>15</v>
      </c>
      <c r="C1977" s="48"/>
      <c r="D1977" s="48"/>
      <c r="E1977" s="48"/>
      <c r="F1977" s="50"/>
      <c r="G1977" s="51"/>
      <c r="H1977" s="51"/>
      <c r="I1977" s="52"/>
      <c r="J1977" s="52"/>
      <c r="K1977" s="27" t="str">
        <f>_xlfn.IFNA(VLOOKUP(E1977,الاوردرات!$B$1:$C$600,2,0),"")</f>
        <v/>
      </c>
      <c r="L1977" s="63"/>
      <c r="N1977" s="22" t="str">
        <f t="shared" si="63"/>
        <v/>
      </c>
      <c r="O1977" s="23" t="str">
        <f>_xlfn.IFNA((VLOOKUP(F1977,help!$C$2:$F$12,4,0))*(N1977*24),"")</f>
        <v/>
      </c>
      <c r="AP1977" s="18">
        <f t="shared" si="62"/>
        <v>0</v>
      </c>
    </row>
    <row r="1978" spans="2:42" ht="33" x14ac:dyDescent="0.2">
      <c r="B1978" s="14">
        <f>COUNTIFS($E$3:E1978,تقرير!$E$4)</f>
        <v>15</v>
      </c>
      <c r="C1978" s="48"/>
      <c r="D1978" s="48"/>
      <c r="E1978" s="48"/>
      <c r="F1978" s="50"/>
      <c r="G1978" s="51"/>
      <c r="H1978" s="51"/>
      <c r="I1978" s="52"/>
      <c r="J1978" s="52"/>
      <c r="K1978" s="27" t="str">
        <f>_xlfn.IFNA(VLOOKUP(E1978,الاوردرات!$B$1:$C$600,2,0),"")</f>
        <v/>
      </c>
      <c r="L1978" s="63"/>
      <c r="N1978" s="22" t="str">
        <f t="shared" si="63"/>
        <v/>
      </c>
      <c r="O1978" s="23" t="str">
        <f>_xlfn.IFNA((VLOOKUP(F1978,help!$C$2:$F$12,4,0))*(N1978*24),"")</f>
        <v/>
      </c>
      <c r="AP1978" s="18">
        <f t="shared" si="62"/>
        <v>0</v>
      </c>
    </row>
    <row r="1979" spans="2:42" ht="33" x14ac:dyDescent="0.2">
      <c r="B1979" s="14">
        <f>COUNTIFS($E$3:E1979,تقرير!$E$4)</f>
        <v>15</v>
      </c>
      <c r="C1979" s="48"/>
      <c r="D1979" s="48"/>
      <c r="E1979" s="48"/>
      <c r="F1979" s="50"/>
      <c r="G1979" s="51"/>
      <c r="H1979" s="51"/>
      <c r="I1979" s="52"/>
      <c r="J1979" s="52"/>
      <c r="K1979" s="27" t="str">
        <f>_xlfn.IFNA(VLOOKUP(E1979,الاوردرات!$B$1:$C$600,2,0),"")</f>
        <v/>
      </c>
      <c r="L1979" s="63"/>
      <c r="N1979" s="22" t="str">
        <f t="shared" si="63"/>
        <v/>
      </c>
      <c r="O1979" s="23" t="str">
        <f>_xlfn.IFNA((VLOOKUP(F1979,help!$C$2:$F$12,4,0))*(N1979*24),"")</f>
        <v/>
      </c>
      <c r="AP1979" s="18">
        <f t="shared" si="62"/>
        <v>0</v>
      </c>
    </row>
    <row r="1980" spans="2:42" ht="33" x14ac:dyDescent="0.2">
      <c r="B1980" s="14">
        <f>COUNTIFS($E$3:E1980,تقرير!$E$4)</f>
        <v>15</v>
      </c>
      <c r="C1980" s="48"/>
      <c r="D1980" s="48"/>
      <c r="E1980" s="48"/>
      <c r="F1980" s="50"/>
      <c r="G1980" s="51"/>
      <c r="H1980" s="51"/>
      <c r="I1980" s="52"/>
      <c r="J1980" s="52"/>
      <c r="K1980" s="27" t="str">
        <f>_xlfn.IFNA(VLOOKUP(E1980,الاوردرات!$B$1:$C$600,2,0),"")</f>
        <v/>
      </c>
      <c r="L1980" s="63"/>
      <c r="N1980" s="22" t="str">
        <f t="shared" si="63"/>
        <v/>
      </c>
      <c r="O1980" s="23" t="str">
        <f>_xlfn.IFNA((VLOOKUP(F1980,help!$C$2:$F$12,4,0))*(N1980*24),"")</f>
        <v/>
      </c>
      <c r="AP1980" s="18">
        <f t="shared" si="62"/>
        <v>0</v>
      </c>
    </row>
    <row r="1981" spans="2:42" ht="33" x14ac:dyDescent="0.2">
      <c r="B1981" s="14">
        <f>COUNTIFS($E$3:E1981,تقرير!$E$4)</f>
        <v>15</v>
      </c>
      <c r="C1981" s="48"/>
      <c r="D1981" s="48"/>
      <c r="E1981" s="48"/>
      <c r="F1981" s="50"/>
      <c r="G1981" s="51"/>
      <c r="H1981" s="51"/>
      <c r="I1981" s="52"/>
      <c r="J1981" s="52"/>
      <c r="K1981" s="27" t="str">
        <f>_xlfn.IFNA(VLOOKUP(E1981,الاوردرات!$B$1:$C$600,2,0),"")</f>
        <v/>
      </c>
      <c r="L1981" s="63"/>
      <c r="N1981" s="22" t="str">
        <f t="shared" si="63"/>
        <v/>
      </c>
      <c r="O1981" s="23" t="str">
        <f>_xlfn.IFNA((VLOOKUP(F1981,help!$C$2:$F$12,4,0))*(N1981*24),"")</f>
        <v/>
      </c>
      <c r="AP1981" s="18">
        <f t="shared" si="62"/>
        <v>0</v>
      </c>
    </row>
    <row r="1982" spans="2:42" ht="33" x14ac:dyDescent="0.2">
      <c r="B1982" s="14">
        <f>COUNTIFS($E$3:E1982,تقرير!$E$4)</f>
        <v>15</v>
      </c>
      <c r="C1982" s="48"/>
      <c r="D1982" s="48"/>
      <c r="E1982" s="48"/>
      <c r="F1982" s="50"/>
      <c r="G1982" s="51"/>
      <c r="H1982" s="51"/>
      <c r="I1982" s="52"/>
      <c r="J1982" s="52"/>
      <c r="K1982" s="27" t="str">
        <f>_xlfn.IFNA(VLOOKUP(E1982,الاوردرات!$B$1:$C$600,2,0),"")</f>
        <v/>
      </c>
      <c r="L1982" s="63"/>
      <c r="N1982" s="22" t="str">
        <f t="shared" si="63"/>
        <v/>
      </c>
      <c r="O1982" s="23" t="str">
        <f>_xlfn.IFNA((VLOOKUP(F1982,help!$C$2:$F$12,4,0))*(N1982*24),"")</f>
        <v/>
      </c>
      <c r="AP1982" s="18">
        <f t="shared" si="62"/>
        <v>0</v>
      </c>
    </row>
    <row r="1983" spans="2:42" ht="33" x14ac:dyDescent="0.2">
      <c r="B1983" s="14">
        <f>COUNTIFS($E$3:E1983,تقرير!$E$4)</f>
        <v>15</v>
      </c>
      <c r="C1983" s="48"/>
      <c r="D1983" s="48"/>
      <c r="E1983" s="48"/>
      <c r="F1983" s="50"/>
      <c r="G1983" s="51"/>
      <c r="H1983" s="51"/>
      <c r="I1983" s="52"/>
      <c r="J1983" s="52"/>
      <c r="K1983" s="27" t="str">
        <f>_xlfn.IFNA(VLOOKUP(E1983,الاوردرات!$B$1:$C$600,2,0),"")</f>
        <v/>
      </c>
      <c r="L1983" s="63"/>
      <c r="N1983" s="22" t="str">
        <f t="shared" si="63"/>
        <v/>
      </c>
      <c r="O1983" s="23" t="str">
        <f>_xlfn.IFNA((VLOOKUP(F1983,help!$C$2:$F$12,4,0))*(N1983*24),"")</f>
        <v/>
      </c>
      <c r="AP1983" s="18">
        <f t="shared" si="62"/>
        <v>0</v>
      </c>
    </row>
    <row r="1984" spans="2:42" ht="33" x14ac:dyDescent="0.2">
      <c r="B1984" s="14">
        <f>COUNTIFS($E$3:E1984,تقرير!$E$4)</f>
        <v>15</v>
      </c>
      <c r="C1984" s="48"/>
      <c r="D1984" s="48"/>
      <c r="E1984" s="48"/>
      <c r="F1984" s="50"/>
      <c r="G1984" s="51"/>
      <c r="H1984" s="51"/>
      <c r="I1984" s="52"/>
      <c r="J1984" s="52"/>
      <c r="K1984" s="27" t="str">
        <f>_xlfn.IFNA(VLOOKUP(E1984,الاوردرات!$B$1:$C$600,2,0),"")</f>
        <v/>
      </c>
      <c r="L1984" s="63"/>
      <c r="N1984" s="22" t="str">
        <f t="shared" si="63"/>
        <v/>
      </c>
      <c r="O1984" s="23" t="str">
        <f>_xlfn.IFNA((VLOOKUP(F1984,help!$C$2:$F$12,4,0))*(N1984*24),"")</f>
        <v/>
      </c>
      <c r="AP1984" s="18">
        <f t="shared" si="62"/>
        <v>0</v>
      </c>
    </row>
    <row r="1985" spans="2:42" ht="33" x14ac:dyDescent="0.2">
      <c r="B1985" s="14">
        <f>COUNTIFS($E$3:E1985,تقرير!$E$4)</f>
        <v>15</v>
      </c>
      <c r="C1985" s="48"/>
      <c r="D1985" s="48"/>
      <c r="E1985" s="48"/>
      <c r="F1985" s="50"/>
      <c r="G1985" s="51"/>
      <c r="H1985" s="51"/>
      <c r="I1985" s="52"/>
      <c r="J1985" s="52"/>
      <c r="K1985" s="27" t="str">
        <f>_xlfn.IFNA(VLOOKUP(E1985,الاوردرات!$B$1:$C$600,2,0),"")</f>
        <v/>
      </c>
      <c r="L1985" s="63"/>
      <c r="N1985" s="22" t="str">
        <f t="shared" si="63"/>
        <v/>
      </c>
      <c r="O1985" s="23" t="str">
        <f>_xlfn.IFNA((VLOOKUP(F1985,help!$C$2:$F$12,4,0))*(N1985*24),"")</f>
        <v/>
      </c>
      <c r="AP1985" s="18">
        <f t="shared" si="62"/>
        <v>0</v>
      </c>
    </row>
    <row r="1986" spans="2:42" ht="33" x14ac:dyDescent="0.2">
      <c r="B1986" s="14">
        <f>COUNTIFS($E$3:E1986,تقرير!$E$4)</f>
        <v>15</v>
      </c>
      <c r="C1986" s="48"/>
      <c r="D1986" s="48"/>
      <c r="E1986" s="48"/>
      <c r="F1986" s="50"/>
      <c r="G1986" s="51"/>
      <c r="H1986" s="51"/>
      <c r="I1986" s="52"/>
      <c r="J1986" s="52"/>
      <c r="K1986" s="27" t="str">
        <f>_xlfn.IFNA(VLOOKUP(E1986,الاوردرات!$B$1:$C$600,2,0),"")</f>
        <v/>
      </c>
      <c r="L1986" s="63"/>
      <c r="N1986" s="22" t="str">
        <f t="shared" si="63"/>
        <v/>
      </c>
      <c r="O1986" s="23" t="str">
        <f>_xlfn.IFNA((VLOOKUP(F1986,help!$C$2:$F$12,4,0))*(N1986*24),"")</f>
        <v/>
      </c>
      <c r="AP1986" s="18">
        <f t="shared" si="62"/>
        <v>0</v>
      </c>
    </row>
    <row r="1987" spans="2:42" ht="33" x14ac:dyDescent="0.2">
      <c r="B1987" s="14">
        <f>COUNTIFS($E$3:E1987,تقرير!$E$4)</f>
        <v>15</v>
      </c>
      <c r="C1987" s="48"/>
      <c r="D1987" s="48"/>
      <c r="E1987" s="48"/>
      <c r="F1987" s="50"/>
      <c r="G1987" s="51"/>
      <c r="H1987" s="51"/>
      <c r="I1987" s="52"/>
      <c r="J1987" s="52"/>
      <c r="K1987" s="27" t="str">
        <f>_xlfn.IFNA(VLOOKUP(E1987,الاوردرات!$B$1:$C$600,2,0),"")</f>
        <v/>
      </c>
      <c r="L1987" s="63"/>
      <c r="N1987" s="22" t="str">
        <f t="shared" si="63"/>
        <v/>
      </c>
      <c r="O1987" s="23" t="str">
        <f>_xlfn.IFNA((VLOOKUP(F1987,help!$C$2:$F$12,4,0))*(N1987*24),"")</f>
        <v/>
      </c>
      <c r="AP1987" s="18">
        <f t="shared" si="62"/>
        <v>0</v>
      </c>
    </row>
    <row r="1988" spans="2:42" ht="33" x14ac:dyDescent="0.2">
      <c r="B1988" s="14">
        <f>COUNTIFS($E$3:E1988,تقرير!$E$4)</f>
        <v>15</v>
      </c>
      <c r="C1988" s="48"/>
      <c r="D1988" s="48"/>
      <c r="E1988" s="48"/>
      <c r="F1988" s="50"/>
      <c r="G1988" s="51"/>
      <c r="H1988" s="51"/>
      <c r="I1988" s="52"/>
      <c r="J1988" s="52"/>
      <c r="K1988" s="27" t="str">
        <f>_xlfn.IFNA(VLOOKUP(E1988,الاوردرات!$B$1:$C$600,2,0),"")</f>
        <v/>
      </c>
      <c r="L1988" s="63"/>
      <c r="N1988" s="22" t="str">
        <f t="shared" si="63"/>
        <v/>
      </c>
      <c r="O1988" s="23" t="str">
        <f>_xlfn.IFNA((VLOOKUP(F1988,help!$C$2:$F$12,4,0))*(N1988*24),"")</f>
        <v/>
      </c>
      <c r="AP1988" s="18">
        <f t="shared" ref="AP1988:AP2051" si="64">D1988</f>
        <v>0</v>
      </c>
    </row>
    <row r="1989" spans="2:42" ht="33" x14ac:dyDescent="0.2">
      <c r="B1989" s="14">
        <f>COUNTIFS($E$3:E1989,تقرير!$E$4)</f>
        <v>15</v>
      </c>
      <c r="C1989" s="48"/>
      <c r="D1989" s="48"/>
      <c r="E1989" s="48"/>
      <c r="F1989" s="50"/>
      <c r="G1989" s="51"/>
      <c r="H1989" s="51"/>
      <c r="I1989" s="52"/>
      <c r="J1989" s="52"/>
      <c r="K1989" s="27" t="str">
        <f>_xlfn.IFNA(VLOOKUP(E1989,الاوردرات!$B$1:$C$600,2,0),"")</f>
        <v/>
      </c>
      <c r="L1989" s="63"/>
      <c r="N1989" s="22" t="str">
        <f t="shared" si="63"/>
        <v/>
      </c>
      <c r="O1989" s="23" t="str">
        <f>_xlfn.IFNA((VLOOKUP(F1989,help!$C$2:$F$12,4,0))*(N1989*24),"")</f>
        <v/>
      </c>
      <c r="AP1989" s="18">
        <f t="shared" si="64"/>
        <v>0</v>
      </c>
    </row>
    <row r="1990" spans="2:42" ht="33" x14ac:dyDescent="0.2">
      <c r="B1990" s="14">
        <f>COUNTIFS($E$3:E1990,تقرير!$E$4)</f>
        <v>15</v>
      </c>
      <c r="C1990" s="48"/>
      <c r="D1990" s="48"/>
      <c r="E1990" s="48"/>
      <c r="F1990" s="50"/>
      <c r="G1990" s="51"/>
      <c r="H1990" s="51"/>
      <c r="I1990" s="52"/>
      <c r="J1990" s="52"/>
      <c r="K1990" s="27" t="str">
        <f>_xlfn.IFNA(VLOOKUP(E1990,الاوردرات!$B$1:$C$600,2,0),"")</f>
        <v/>
      </c>
      <c r="L1990" s="63"/>
      <c r="N1990" s="22" t="str">
        <f t="shared" si="63"/>
        <v/>
      </c>
      <c r="O1990" s="23" t="str">
        <f>_xlfn.IFNA((VLOOKUP(F1990,help!$C$2:$F$12,4,0))*(N1990*24),"")</f>
        <v/>
      </c>
      <c r="AP1990" s="18">
        <f t="shared" si="64"/>
        <v>0</v>
      </c>
    </row>
    <row r="1991" spans="2:42" ht="33" x14ac:dyDescent="0.2">
      <c r="B1991" s="14">
        <f>COUNTIFS($E$3:E1991,تقرير!$E$4)</f>
        <v>15</v>
      </c>
      <c r="C1991" s="48"/>
      <c r="D1991" s="48"/>
      <c r="E1991" s="48"/>
      <c r="F1991" s="50"/>
      <c r="G1991" s="51"/>
      <c r="H1991" s="51"/>
      <c r="I1991" s="52"/>
      <c r="J1991" s="52"/>
      <c r="K1991" s="27" t="str">
        <f>_xlfn.IFNA(VLOOKUP(E1991,الاوردرات!$B$1:$C$600,2,0),"")</f>
        <v/>
      </c>
      <c r="L1991" s="63"/>
      <c r="N1991" s="22" t="str">
        <f t="shared" si="63"/>
        <v/>
      </c>
      <c r="O1991" s="23" t="str">
        <f>_xlfn.IFNA((VLOOKUP(F1991,help!$C$2:$F$12,4,0))*(N1991*24),"")</f>
        <v/>
      </c>
      <c r="AP1991" s="18">
        <f t="shared" si="64"/>
        <v>0</v>
      </c>
    </row>
    <row r="1992" spans="2:42" ht="33" x14ac:dyDescent="0.2">
      <c r="B1992" s="14">
        <f>COUNTIFS($E$3:E1992,تقرير!$E$4)</f>
        <v>15</v>
      </c>
      <c r="C1992" s="48"/>
      <c r="D1992" s="48"/>
      <c r="E1992" s="48"/>
      <c r="F1992" s="50"/>
      <c r="G1992" s="51"/>
      <c r="H1992" s="51"/>
      <c r="I1992" s="52"/>
      <c r="J1992" s="52"/>
      <c r="K1992" s="27" t="str">
        <f>_xlfn.IFNA(VLOOKUP(E1992,الاوردرات!$B$1:$C$600,2,0),"")</f>
        <v/>
      </c>
      <c r="L1992" s="63"/>
      <c r="N1992" s="22" t="str">
        <f t="shared" si="63"/>
        <v/>
      </c>
      <c r="O1992" s="23" t="str">
        <f>_xlfn.IFNA((VLOOKUP(F1992,help!$C$2:$F$12,4,0))*(N1992*24),"")</f>
        <v/>
      </c>
      <c r="AP1992" s="18">
        <f t="shared" si="64"/>
        <v>0</v>
      </c>
    </row>
    <row r="1993" spans="2:42" ht="33" x14ac:dyDescent="0.2">
      <c r="B1993" s="14">
        <f>COUNTIFS($E$3:E1993,تقرير!$E$4)</f>
        <v>15</v>
      </c>
      <c r="C1993" s="48"/>
      <c r="D1993" s="48"/>
      <c r="E1993" s="48"/>
      <c r="F1993" s="50"/>
      <c r="G1993" s="51"/>
      <c r="H1993" s="51"/>
      <c r="I1993" s="52"/>
      <c r="J1993" s="52"/>
      <c r="K1993" s="27" t="str">
        <f>_xlfn.IFNA(VLOOKUP(E1993,الاوردرات!$B$1:$C$600,2,0),"")</f>
        <v/>
      </c>
      <c r="L1993" s="63"/>
      <c r="N1993" s="22" t="str">
        <f t="shared" si="63"/>
        <v/>
      </c>
      <c r="O1993" s="23" t="str">
        <f>_xlfn.IFNA((VLOOKUP(F1993,help!$C$2:$F$12,4,0))*(N1993*24),"")</f>
        <v/>
      </c>
      <c r="AP1993" s="18">
        <f t="shared" si="64"/>
        <v>0</v>
      </c>
    </row>
    <row r="1994" spans="2:42" ht="33" x14ac:dyDescent="0.2">
      <c r="B1994" s="14">
        <f>COUNTIFS($E$3:E1994,تقرير!$E$4)</f>
        <v>15</v>
      </c>
      <c r="C1994" s="48"/>
      <c r="D1994" s="48"/>
      <c r="E1994" s="48"/>
      <c r="F1994" s="50"/>
      <c r="G1994" s="51"/>
      <c r="H1994" s="51"/>
      <c r="I1994" s="52"/>
      <c r="J1994" s="52"/>
      <c r="K1994" s="27" t="str">
        <f>_xlfn.IFNA(VLOOKUP(E1994,الاوردرات!$B$1:$C$600,2,0),"")</f>
        <v/>
      </c>
      <c r="L1994" s="63"/>
      <c r="N1994" s="22" t="str">
        <f t="shared" si="63"/>
        <v/>
      </c>
      <c r="O1994" s="23" t="str">
        <f>_xlfn.IFNA((VLOOKUP(F1994,help!$C$2:$F$12,4,0))*(N1994*24),"")</f>
        <v/>
      </c>
      <c r="AP1994" s="18">
        <f t="shared" si="64"/>
        <v>0</v>
      </c>
    </row>
    <row r="1995" spans="2:42" ht="33" x14ac:dyDescent="0.2">
      <c r="B1995" s="14">
        <f>COUNTIFS($E$3:E1995,تقرير!$E$4)</f>
        <v>15</v>
      </c>
      <c r="C1995" s="48"/>
      <c r="D1995" s="48"/>
      <c r="E1995" s="48"/>
      <c r="F1995" s="50"/>
      <c r="G1995" s="51"/>
      <c r="H1995" s="51"/>
      <c r="I1995" s="52"/>
      <c r="J1995" s="52"/>
      <c r="K1995" s="27" t="str">
        <f>_xlfn.IFNA(VLOOKUP(E1995,الاوردرات!$B$1:$C$600,2,0),"")</f>
        <v/>
      </c>
      <c r="L1995" s="63"/>
      <c r="N1995" s="22" t="str">
        <f t="shared" si="63"/>
        <v/>
      </c>
      <c r="O1995" s="23" t="str">
        <f>_xlfn.IFNA((VLOOKUP(F1995,help!$C$2:$F$12,4,0))*(N1995*24),"")</f>
        <v/>
      </c>
      <c r="AP1995" s="18">
        <f t="shared" si="64"/>
        <v>0</v>
      </c>
    </row>
    <row r="1996" spans="2:42" ht="33" x14ac:dyDescent="0.2">
      <c r="B1996" s="14">
        <f>COUNTIFS($E$3:E1996,تقرير!$E$4)</f>
        <v>15</v>
      </c>
      <c r="C1996" s="48"/>
      <c r="D1996" s="48"/>
      <c r="E1996" s="48"/>
      <c r="F1996" s="50"/>
      <c r="G1996" s="51"/>
      <c r="H1996" s="51"/>
      <c r="I1996" s="52"/>
      <c r="J1996" s="52"/>
      <c r="K1996" s="27" t="str">
        <f>_xlfn.IFNA(VLOOKUP(E1996,الاوردرات!$B$1:$C$600,2,0),"")</f>
        <v/>
      </c>
      <c r="L1996" s="63"/>
      <c r="N1996" s="22" t="str">
        <f t="shared" si="63"/>
        <v/>
      </c>
      <c r="O1996" s="23" t="str">
        <f>_xlfn.IFNA((VLOOKUP(F1996,help!$C$2:$F$12,4,0))*(N1996*24),"")</f>
        <v/>
      </c>
      <c r="AP1996" s="18">
        <f t="shared" si="64"/>
        <v>0</v>
      </c>
    </row>
    <row r="1997" spans="2:42" ht="33" x14ac:dyDescent="0.2">
      <c r="B1997" s="14">
        <f>COUNTIFS($E$3:E1997,تقرير!$E$4)</f>
        <v>15</v>
      </c>
      <c r="C1997" s="48"/>
      <c r="D1997" s="48"/>
      <c r="E1997" s="48"/>
      <c r="F1997" s="50"/>
      <c r="G1997" s="51"/>
      <c r="H1997" s="51"/>
      <c r="I1997" s="52"/>
      <c r="J1997" s="52"/>
      <c r="K1997" s="27" t="str">
        <f>_xlfn.IFNA(VLOOKUP(E1997,الاوردرات!$B$1:$C$600,2,0),"")</f>
        <v/>
      </c>
      <c r="L1997" s="63"/>
      <c r="N1997" s="22" t="str">
        <f t="shared" si="63"/>
        <v/>
      </c>
      <c r="O1997" s="23" t="str">
        <f>_xlfn.IFNA((VLOOKUP(F1997,help!$C$2:$F$12,4,0))*(N1997*24),"")</f>
        <v/>
      </c>
      <c r="AP1997" s="18">
        <f t="shared" si="64"/>
        <v>0</v>
      </c>
    </row>
    <row r="1998" spans="2:42" ht="33" x14ac:dyDescent="0.2">
      <c r="B1998" s="14">
        <f>COUNTIFS($E$3:E1998,تقرير!$E$4)</f>
        <v>15</v>
      </c>
      <c r="C1998" s="48"/>
      <c r="D1998" s="48"/>
      <c r="E1998" s="48"/>
      <c r="F1998" s="50"/>
      <c r="G1998" s="51"/>
      <c r="H1998" s="51"/>
      <c r="I1998" s="52"/>
      <c r="J1998" s="52"/>
      <c r="K1998" s="27" t="str">
        <f>_xlfn.IFNA(VLOOKUP(E1998,الاوردرات!$B$1:$C$600,2,0),"")</f>
        <v/>
      </c>
      <c r="L1998" s="63"/>
      <c r="N1998" s="22" t="str">
        <f t="shared" si="63"/>
        <v/>
      </c>
      <c r="O1998" s="23" t="str">
        <f>_xlfn.IFNA((VLOOKUP(F1998,help!$C$2:$F$12,4,0))*(N1998*24),"")</f>
        <v/>
      </c>
      <c r="AP1998" s="18">
        <f t="shared" si="64"/>
        <v>0</v>
      </c>
    </row>
    <row r="1999" spans="2:42" ht="33" x14ac:dyDescent="0.2">
      <c r="B1999" s="14">
        <f>COUNTIFS($E$3:E1999,تقرير!$E$4)</f>
        <v>15</v>
      </c>
      <c r="C1999" s="48"/>
      <c r="D1999" s="48"/>
      <c r="E1999" s="48"/>
      <c r="F1999" s="50"/>
      <c r="G1999" s="51"/>
      <c r="H1999" s="51"/>
      <c r="I1999" s="52"/>
      <c r="J1999" s="52"/>
      <c r="K1999" s="27" t="str">
        <f>_xlfn.IFNA(VLOOKUP(E1999,الاوردرات!$B$1:$C$600,2,0),"")</f>
        <v/>
      </c>
      <c r="L1999" s="63"/>
      <c r="N1999" s="22" t="str">
        <f t="shared" si="63"/>
        <v/>
      </c>
      <c r="O1999" s="23" t="str">
        <f>_xlfn.IFNA((VLOOKUP(F1999,help!$C$2:$F$12,4,0))*(N1999*24),"")</f>
        <v/>
      </c>
      <c r="AP1999" s="18">
        <f t="shared" si="64"/>
        <v>0</v>
      </c>
    </row>
    <row r="2000" spans="2:42" ht="33" x14ac:dyDescent="0.2">
      <c r="B2000" s="14">
        <f>COUNTIFS($E$3:E2000,تقرير!$E$4)</f>
        <v>15</v>
      </c>
      <c r="C2000" s="48"/>
      <c r="D2000" s="48"/>
      <c r="E2000" s="48"/>
      <c r="F2000" s="50"/>
      <c r="G2000" s="51"/>
      <c r="H2000" s="51"/>
      <c r="I2000" s="52"/>
      <c r="J2000" s="52"/>
      <c r="K2000" s="27" t="str">
        <f>_xlfn.IFNA(VLOOKUP(E2000,الاوردرات!$B$1:$C$600,2,0),"")</f>
        <v/>
      </c>
      <c r="L2000" s="63"/>
      <c r="N2000" s="22" t="str">
        <f t="shared" si="63"/>
        <v/>
      </c>
      <c r="O2000" s="23" t="str">
        <f>_xlfn.IFNA((VLOOKUP(F2000,help!$C$2:$F$12,4,0))*(N2000*24),"")</f>
        <v/>
      </c>
      <c r="AP2000" s="18">
        <f t="shared" si="64"/>
        <v>0</v>
      </c>
    </row>
    <row r="2001" spans="2:42" ht="33" x14ac:dyDescent="0.2">
      <c r="B2001" s="14">
        <f>COUNTIFS($E$3:E2001,تقرير!$E$4)</f>
        <v>15</v>
      </c>
      <c r="C2001" s="48"/>
      <c r="D2001" s="48"/>
      <c r="E2001" s="48"/>
      <c r="F2001" s="50"/>
      <c r="G2001" s="51"/>
      <c r="H2001" s="51"/>
      <c r="I2001" s="52"/>
      <c r="J2001" s="52"/>
      <c r="K2001" s="27" t="str">
        <f>_xlfn.IFNA(VLOOKUP(E2001,الاوردرات!$B$1:$C$600,2,0),"")</f>
        <v/>
      </c>
      <c r="L2001" s="63"/>
      <c r="N2001" s="22" t="str">
        <f t="shared" si="63"/>
        <v/>
      </c>
      <c r="O2001" s="23" t="str">
        <f>_xlfn.IFNA((VLOOKUP(F2001,help!$C$2:$F$12,4,0))*(N2001*24),"")</f>
        <v/>
      </c>
      <c r="AP2001" s="18">
        <f t="shared" si="64"/>
        <v>0</v>
      </c>
    </row>
    <row r="2002" spans="2:42" ht="33" x14ac:dyDescent="0.2">
      <c r="B2002" s="14">
        <f>COUNTIFS($E$3:E2002,تقرير!$E$4)</f>
        <v>15</v>
      </c>
      <c r="C2002" s="48"/>
      <c r="D2002" s="48"/>
      <c r="E2002" s="48"/>
      <c r="F2002" s="50"/>
      <c r="G2002" s="51"/>
      <c r="H2002" s="51"/>
      <c r="I2002" s="52"/>
      <c r="J2002" s="52"/>
      <c r="K2002" s="27" t="str">
        <f>_xlfn.IFNA(VLOOKUP(E2002,الاوردرات!$B$1:$C$600,2,0),"")</f>
        <v/>
      </c>
      <c r="L2002" s="63"/>
      <c r="N2002" s="22" t="str">
        <f t="shared" si="63"/>
        <v/>
      </c>
      <c r="O2002" s="23" t="str">
        <f>_xlfn.IFNA((VLOOKUP(F2002,help!$C$2:$F$12,4,0))*(N2002*24),"")</f>
        <v/>
      </c>
      <c r="AP2002" s="18">
        <f t="shared" si="64"/>
        <v>0</v>
      </c>
    </row>
    <row r="2003" spans="2:42" ht="33" x14ac:dyDescent="0.2">
      <c r="B2003" s="14">
        <f>COUNTIFS($E$3:E2003,تقرير!$E$4)</f>
        <v>15</v>
      </c>
      <c r="C2003" s="48"/>
      <c r="D2003" s="48"/>
      <c r="E2003" s="48"/>
      <c r="F2003" s="50"/>
      <c r="G2003" s="51"/>
      <c r="H2003" s="51"/>
      <c r="I2003" s="52"/>
      <c r="J2003" s="52"/>
      <c r="K2003" s="27" t="str">
        <f>_xlfn.IFNA(VLOOKUP(E2003,الاوردرات!$B$1:$C$600,2,0),"")</f>
        <v/>
      </c>
      <c r="L2003" s="63"/>
      <c r="N2003" s="22" t="str">
        <f t="shared" si="63"/>
        <v/>
      </c>
      <c r="O2003" s="23" t="str">
        <f>_xlfn.IFNA((VLOOKUP(F2003,help!$C$2:$F$12,4,0))*(N2003*24),"")</f>
        <v/>
      </c>
      <c r="AP2003" s="18">
        <f t="shared" si="64"/>
        <v>0</v>
      </c>
    </row>
    <row r="2004" spans="2:42" ht="33" x14ac:dyDescent="0.2">
      <c r="B2004" s="14">
        <f>COUNTIFS($E$3:E2004,تقرير!$E$4)</f>
        <v>15</v>
      </c>
      <c r="C2004" s="48"/>
      <c r="D2004" s="48"/>
      <c r="E2004" s="48"/>
      <c r="F2004" s="50"/>
      <c r="G2004" s="51"/>
      <c r="H2004" s="51"/>
      <c r="I2004" s="52"/>
      <c r="J2004" s="52"/>
      <c r="K2004" s="27" t="str">
        <f>_xlfn.IFNA(VLOOKUP(E2004,الاوردرات!$B$1:$C$600,2,0),"")</f>
        <v/>
      </c>
      <c r="L2004" s="63"/>
      <c r="N2004" s="22" t="str">
        <f t="shared" si="63"/>
        <v/>
      </c>
      <c r="O2004" s="23" t="str">
        <f>_xlfn.IFNA((VLOOKUP(F2004,help!$C$2:$F$12,4,0))*(N2004*24),"")</f>
        <v/>
      </c>
      <c r="AP2004" s="18">
        <f t="shared" si="64"/>
        <v>0</v>
      </c>
    </row>
    <row r="2005" spans="2:42" ht="33" x14ac:dyDescent="0.2">
      <c r="B2005" s="14">
        <f>COUNTIFS($E$3:E2005,تقرير!$E$4)</f>
        <v>15</v>
      </c>
      <c r="C2005" s="48"/>
      <c r="D2005" s="48"/>
      <c r="E2005" s="48"/>
      <c r="F2005" s="50"/>
      <c r="G2005" s="51"/>
      <c r="H2005" s="51"/>
      <c r="I2005" s="52"/>
      <c r="J2005" s="52"/>
      <c r="K2005" s="27" t="str">
        <f>_xlfn.IFNA(VLOOKUP(E2005,الاوردرات!$B$1:$C$600,2,0),"")</f>
        <v/>
      </c>
      <c r="L2005" s="63"/>
      <c r="N2005" s="22" t="str">
        <f t="shared" si="63"/>
        <v/>
      </c>
      <c r="O2005" s="23" t="str">
        <f>_xlfn.IFNA((VLOOKUP(F2005,help!$C$2:$F$12,4,0))*(N2005*24),"")</f>
        <v/>
      </c>
      <c r="AP2005" s="18">
        <f t="shared" si="64"/>
        <v>0</v>
      </c>
    </row>
    <row r="2006" spans="2:42" ht="33" x14ac:dyDescent="0.2">
      <c r="B2006" s="14">
        <f>COUNTIFS($E$3:E2006,تقرير!$E$4)</f>
        <v>15</v>
      </c>
      <c r="C2006" s="48"/>
      <c r="D2006" s="48"/>
      <c r="E2006" s="48"/>
      <c r="F2006" s="50"/>
      <c r="G2006" s="51"/>
      <c r="H2006" s="51"/>
      <c r="I2006" s="52"/>
      <c r="J2006" s="52"/>
      <c r="K2006" s="27" t="str">
        <f>_xlfn.IFNA(VLOOKUP(E2006,الاوردرات!$B$1:$C$600,2,0),"")</f>
        <v/>
      </c>
      <c r="L2006" s="63"/>
      <c r="N2006" s="22" t="str">
        <f t="shared" si="63"/>
        <v/>
      </c>
      <c r="O2006" s="23" t="str">
        <f>_xlfn.IFNA((VLOOKUP(F2006,help!$C$2:$F$12,4,0))*(N2006*24),"")</f>
        <v/>
      </c>
      <c r="AP2006" s="18">
        <f t="shared" si="64"/>
        <v>0</v>
      </c>
    </row>
    <row r="2007" spans="2:42" ht="33" x14ac:dyDescent="0.2">
      <c r="B2007" s="14">
        <f>COUNTIFS($E$3:E2007,تقرير!$E$4)</f>
        <v>15</v>
      </c>
      <c r="C2007" s="48"/>
      <c r="D2007" s="48"/>
      <c r="E2007" s="48"/>
      <c r="F2007" s="50"/>
      <c r="G2007" s="51"/>
      <c r="H2007" s="51"/>
      <c r="I2007" s="52"/>
      <c r="J2007" s="52"/>
      <c r="K2007" s="27" t="str">
        <f>_xlfn.IFNA(VLOOKUP(E2007,الاوردرات!$B$1:$C$600,2,0),"")</f>
        <v/>
      </c>
      <c r="L2007" s="63"/>
      <c r="N2007" s="22" t="str">
        <f t="shared" si="63"/>
        <v/>
      </c>
      <c r="O2007" s="23" t="str">
        <f>_xlfn.IFNA((VLOOKUP(F2007,help!$C$2:$F$12,4,0))*(N2007*24),"")</f>
        <v/>
      </c>
      <c r="AP2007" s="18">
        <f t="shared" si="64"/>
        <v>0</v>
      </c>
    </row>
    <row r="2008" spans="2:42" ht="33" x14ac:dyDescent="0.2">
      <c r="B2008" s="14">
        <f>COUNTIFS($E$3:E2008,تقرير!$E$4)</f>
        <v>15</v>
      </c>
      <c r="C2008" s="48"/>
      <c r="D2008" s="48"/>
      <c r="E2008" s="48"/>
      <c r="F2008" s="50"/>
      <c r="G2008" s="51"/>
      <c r="H2008" s="51"/>
      <c r="I2008" s="52"/>
      <c r="J2008" s="52"/>
      <c r="K2008" s="27" t="str">
        <f>_xlfn.IFNA(VLOOKUP(E2008,الاوردرات!$B$1:$C$600,2,0),"")</f>
        <v/>
      </c>
      <c r="L2008" s="63"/>
      <c r="N2008" s="22" t="str">
        <f t="shared" si="63"/>
        <v/>
      </c>
      <c r="O2008" s="23" t="str">
        <f>_xlfn.IFNA((VLOOKUP(F2008,help!$C$2:$F$12,4,0))*(N2008*24),"")</f>
        <v/>
      </c>
      <c r="AP2008" s="18">
        <f t="shared" si="64"/>
        <v>0</v>
      </c>
    </row>
    <row r="2009" spans="2:42" ht="33" x14ac:dyDescent="0.2">
      <c r="B2009" s="14">
        <f>COUNTIFS($E$3:E2009,تقرير!$E$4)</f>
        <v>15</v>
      </c>
      <c r="C2009" s="48"/>
      <c r="D2009" s="48"/>
      <c r="E2009" s="48"/>
      <c r="F2009" s="50"/>
      <c r="G2009" s="51"/>
      <c r="H2009" s="51"/>
      <c r="I2009" s="52"/>
      <c r="J2009" s="52"/>
      <c r="K2009" s="27" t="str">
        <f>_xlfn.IFNA(VLOOKUP(E2009,الاوردرات!$B$1:$C$600,2,0),"")</f>
        <v/>
      </c>
      <c r="L2009" s="63"/>
      <c r="N2009" s="22" t="str">
        <f t="shared" si="63"/>
        <v/>
      </c>
      <c r="O2009" s="23" t="str">
        <f>_xlfn.IFNA((VLOOKUP(F2009,help!$C$2:$F$12,4,0))*(N2009*24),"")</f>
        <v/>
      </c>
      <c r="AP2009" s="18">
        <f t="shared" si="64"/>
        <v>0</v>
      </c>
    </row>
    <row r="2010" spans="2:42" ht="33" x14ac:dyDescent="0.2">
      <c r="B2010" s="14">
        <f>COUNTIFS($E$3:E2010,تقرير!$E$4)</f>
        <v>15</v>
      </c>
      <c r="C2010" s="48"/>
      <c r="D2010" s="48"/>
      <c r="E2010" s="48"/>
      <c r="F2010" s="50"/>
      <c r="G2010" s="51"/>
      <c r="H2010" s="51"/>
      <c r="I2010" s="52"/>
      <c r="J2010" s="52"/>
      <c r="K2010" s="27" t="str">
        <f>_xlfn.IFNA(VLOOKUP(E2010,الاوردرات!$B$1:$C$600,2,0),"")</f>
        <v/>
      </c>
      <c r="L2010" s="63"/>
      <c r="N2010" s="22" t="str">
        <f t="shared" si="63"/>
        <v/>
      </c>
      <c r="O2010" s="23" t="str">
        <f>_xlfn.IFNA((VLOOKUP(F2010,help!$C$2:$F$12,4,0))*(N2010*24),"")</f>
        <v/>
      </c>
      <c r="AP2010" s="18">
        <f t="shared" si="64"/>
        <v>0</v>
      </c>
    </row>
    <row r="2011" spans="2:42" ht="33" x14ac:dyDescent="0.2">
      <c r="B2011" s="14">
        <f>COUNTIFS($E$3:E2011,تقرير!$E$4)</f>
        <v>15</v>
      </c>
      <c r="C2011" s="48"/>
      <c r="D2011" s="48"/>
      <c r="E2011" s="48"/>
      <c r="F2011" s="50"/>
      <c r="G2011" s="51"/>
      <c r="H2011" s="51"/>
      <c r="I2011" s="52"/>
      <c r="J2011" s="52"/>
      <c r="K2011" s="27" t="str">
        <f>_xlfn.IFNA(VLOOKUP(E2011,الاوردرات!$B$1:$C$600,2,0),"")</f>
        <v/>
      </c>
      <c r="L2011" s="63"/>
      <c r="N2011" s="22" t="str">
        <f t="shared" si="63"/>
        <v/>
      </c>
      <c r="O2011" s="23" t="str">
        <f>_xlfn.IFNA((VLOOKUP(F2011,help!$C$2:$F$12,4,0))*(N2011*24),"")</f>
        <v/>
      </c>
      <c r="AP2011" s="18">
        <f t="shared" si="64"/>
        <v>0</v>
      </c>
    </row>
    <row r="2012" spans="2:42" ht="33" x14ac:dyDescent="0.2">
      <c r="B2012" s="14">
        <f>COUNTIFS($E$3:E2012,تقرير!$E$4)</f>
        <v>15</v>
      </c>
      <c r="C2012" s="48"/>
      <c r="D2012" s="48"/>
      <c r="E2012" s="48"/>
      <c r="F2012" s="50"/>
      <c r="G2012" s="51"/>
      <c r="H2012" s="51"/>
      <c r="I2012" s="52"/>
      <c r="J2012" s="52"/>
      <c r="K2012" s="27" t="str">
        <f>_xlfn.IFNA(VLOOKUP(E2012,الاوردرات!$B$1:$C$600,2,0),"")</f>
        <v/>
      </c>
      <c r="L2012" s="63"/>
      <c r="N2012" s="22" t="str">
        <f t="shared" si="63"/>
        <v/>
      </c>
      <c r="O2012" s="23" t="str">
        <f>_xlfn.IFNA((VLOOKUP(F2012,help!$C$2:$F$12,4,0))*(N2012*24),"")</f>
        <v/>
      </c>
      <c r="AP2012" s="18">
        <f t="shared" si="64"/>
        <v>0</v>
      </c>
    </row>
    <row r="2013" spans="2:42" ht="33" x14ac:dyDescent="0.2">
      <c r="B2013" s="14">
        <f>COUNTIFS($E$3:E2013,تقرير!$E$4)</f>
        <v>15</v>
      </c>
      <c r="C2013" s="48"/>
      <c r="D2013" s="48"/>
      <c r="E2013" s="48"/>
      <c r="F2013" s="50"/>
      <c r="G2013" s="51"/>
      <c r="H2013" s="51"/>
      <c r="I2013" s="52"/>
      <c r="J2013" s="52"/>
      <c r="K2013" s="27" t="str">
        <f>_xlfn.IFNA(VLOOKUP(E2013,الاوردرات!$B$1:$C$600,2,0),"")</f>
        <v/>
      </c>
      <c r="L2013" s="63"/>
      <c r="N2013" s="22" t="str">
        <f t="shared" si="63"/>
        <v/>
      </c>
      <c r="O2013" s="23" t="str">
        <f>_xlfn.IFNA((VLOOKUP(F2013,help!$C$2:$F$12,4,0))*(N2013*24),"")</f>
        <v/>
      </c>
      <c r="AP2013" s="18">
        <f t="shared" si="64"/>
        <v>0</v>
      </c>
    </row>
    <row r="2014" spans="2:42" ht="33" x14ac:dyDescent="0.2">
      <c r="B2014" s="14">
        <f>COUNTIFS($E$3:E2014,تقرير!$E$4)</f>
        <v>15</v>
      </c>
      <c r="C2014" s="48"/>
      <c r="D2014" s="48"/>
      <c r="E2014" s="48"/>
      <c r="F2014" s="50"/>
      <c r="G2014" s="51"/>
      <c r="H2014" s="51"/>
      <c r="I2014" s="52"/>
      <c r="J2014" s="52"/>
      <c r="K2014" s="27" t="str">
        <f>_xlfn.IFNA(VLOOKUP(E2014,الاوردرات!$B$1:$C$600,2,0),"")</f>
        <v/>
      </c>
      <c r="L2014" s="63"/>
      <c r="N2014" s="22" t="str">
        <f t="shared" si="63"/>
        <v/>
      </c>
      <c r="O2014" s="23" t="str">
        <f>_xlfn.IFNA((VLOOKUP(F2014,help!$C$2:$F$12,4,0))*(N2014*24),"")</f>
        <v/>
      </c>
      <c r="AP2014" s="18">
        <f t="shared" si="64"/>
        <v>0</v>
      </c>
    </row>
    <row r="2015" spans="2:42" ht="33" x14ac:dyDescent="0.2">
      <c r="B2015" s="14">
        <f>COUNTIFS($E$3:E2015,تقرير!$E$4)</f>
        <v>15</v>
      </c>
      <c r="C2015" s="48"/>
      <c r="D2015" s="48"/>
      <c r="E2015" s="48"/>
      <c r="F2015" s="50"/>
      <c r="G2015" s="51"/>
      <c r="H2015" s="51"/>
      <c r="I2015" s="52"/>
      <c r="J2015" s="52"/>
      <c r="K2015" s="27" t="str">
        <f>_xlfn.IFNA(VLOOKUP(E2015,الاوردرات!$B$1:$C$600,2,0),"")</f>
        <v/>
      </c>
      <c r="L2015" s="63"/>
      <c r="N2015" s="22" t="str">
        <f t="shared" si="63"/>
        <v/>
      </c>
      <c r="O2015" s="23" t="str">
        <f>_xlfn.IFNA((VLOOKUP(F2015,help!$C$2:$F$12,4,0))*(N2015*24),"")</f>
        <v/>
      </c>
      <c r="AP2015" s="18">
        <f t="shared" si="64"/>
        <v>0</v>
      </c>
    </row>
    <row r="2016" spans="2:42" ht="33" x14ac:dyDescent="0.2">
      <c r="B2016" s="14">
        <f>COUNTIFS($E$3:E2016,تقرير!$E$4)</f>
        <v>15</v>
      </c>
      <c r="C2016" s="48"/>
      <c r="D2016" s="48"/>
      <c r="E2016" s="48"/>
      <c r="F2016" s="50"/>
      <c r="G2016" s="51"/>
      <c r="H2016" s="51"/>
      <c r="I2016" s="52"/>
      <c r="J2016" s="52"/>
      <c r="K2016" s="27" t="str">
        <f>_xlfn.IFNA(VLOOKUP(E2016,الاوردرات!$B$1:$C$600,2,0),"")</f>
        <v/>
      </c>
      <c r="L2016" s="63"/>
      <c r="N2016" s="22" t="str">
        <f t="shared" si="63"/>
        <v/>
      </c>
      <c r="O2016" s="23" t="str">
        <f>_xlfn.IFNA((VLOOKUP(F2016,help!$C$2:$F$12,4,0))*(N2016*24),"")</f>
        <v/>
      </c>
      <c r="AP2016" s="18">
        <f t="shared" si="64"/>
        <v>0</v>
      </c>
    </row>
    <row r="2017" spans="2:42" ht="33" x14ac:dyDescent="0.2">
      <c r="B2017" s="14">
        <f>COUNTIFS($E$3:E2017,تقرير!$E$4)</f>
        <v>15</v>
      </c>
      <c r="C2017" s="48"/>
      <c r="D2017" s="48"/>
      <c r="E2017" s="48"/>
      <c r="F2017" s="50"/>
      <c r="G2017" s="51"/>
      <c r="H2017" s="51"/>
      <c r="I2017" s="52"/>
      <c r="J2017" s="52"/>
      <c r="K2017" s="27" t="str">
        <f>_xlfn.IFNA(VLOOKUP(E2017,الاوردرات!$B$1:$C$600,2,0),"")</f>
        <v/>
      </c>
      <c r="L2017" s="63"/>
      <c r="N2017" s="22" t="str">
        <f t="shared" si="63"/>
        <v/>
      </c>
      <c r="O2017" s="23" t="str">
        <f>_xlfn.IFNA((VLOOKUP(F2017,help!$C$2:$F$12,4,0))*(N2017*24),"")</f>
        <v/>
      </c>
      <c r="AP2017" s="18">
        <f t="shared" si="64"/>
        <v>0</v>
      </c>
    </row>
    <row r="2018" spans="2:42" ht="33" x14ac:dyDescent="0.2">
      <c r="B2018" s="14">
        <f>COUNTIFS($E$3:E2018,تقرير!$E$4)</f>
        <v>15</v>
      </c>
      <c r="C2018" s="48"/>
      <c r="D2018" s="48"/>
      <c r="E2018" s="48"/>
      <c r="F2018" s="50"/>
      <c r="G2018" s="51"/>
      <c r="H2018" s="51"/>
      <c r="I2018" s="52"/>
      <c r="J2018" s="52"/>
      <c r="K2018" s="27" t="str">
        <f>_xlfn.IFNA(VLOOKUP(E2018,الاوردرات!$B$1:$C$600,2,0),"")</f>
        <v/>
      </c>
      <c r="L2018" s="63"/>
      <c r="N2018" s="22" t="str">
        <f t="shared" si="63"/>
        <v/>
      </c>
      <c r="O2018" s="23" t="str">
        <f>_xlfn.IFNA((VLOOKUP(F2018,help!$C$2:$F$12,4,0))*(N2018*24),"")</f>
        <v/>
      </c>
      <c r="AP2018" s="18">
        <f t="shared" si="64"/>
        <v>0</v>
      </c>
    </row>
    <row r="2019" spans="2:42" ht="33" x14ac:dyDescent="0.2">
      <c r="B2019" s="14">
        <f>COUNTIFS($E$3:E2019,تقرير!$E$4)</f>
        <v>15</v>
      </c>
      <c r="C2019" s="48"/>
      <c r="D2019" s="48"/>
      <c r="E2019" s="48"/>
      <c r="F2019" s="50"/>
      <c r="G2019" s="51"/>
      <c r="H2019" s="51"/>
      <c r="I2019" s="52"/>
      <c r="J2019" s="52"/>
      <c r="K2019" s="27" t="str">
        <f>_xlfn.IFNA(VLOOKUP(E2019,الاوردرات!$B$1:$C$600,2,0),"")</f>
        <v/>
      </c>
      <c r="L2019" s="63"/>
      <c r="N2019" s="22" t="str">
        <f t="shared" si="63"/>
        <v/>
      </c>
      <c r="O2019" s="23" t="str">
        <f>_xlfn.IFNA((VLOOKUP(F2019,help!$C$2:$F$12,4,0))*(N2019*24),"")</f>
        <v/>
      </c>
      <c r="AP2019" s="18">
        <f t="shared" si="64"/>
        <v>0</v>
      </c>
    </row>
    <row r="2020" spans="2:42" ht="33" x14ac:dyDescent="0.2">
      <c r="B2020" s="14">
        <f>COUNTIFS($E$3:E2020,تقرير!$E$4)</f>
        <v>15</v>
      </c>
      <c r="C2020" s="48"/>
      <c r="D2020" s="48"/>
      <c r="E2020" s="48"/>
      <c r="F2020" s="50"/>
      <c r="G2020" s="51"/>
      <c r="H2020" s="51"/>
      <c r="I2020" s="52"/>
      <c r="J2020" s="52"/>
      <c r="K2020" s="27" t="str">
        <f>_xlfn.IFNA(VLOOKUP(E2020,الاوردرات!$B$1:$C$600,2,0),"")</f>
        <v/>
      </c>
      <c r="L2020" s="63"/>
      <c r="N2020" s="22" t="str">
        <f t="shared" si="63"/>
        <v/>
      </c>
      <c r="O2020" s="23" t="str">
        <f>_xlfn.IFNA((VLOOKUP(F2020,help!$C$2:$F$12,4,0))*(N2020*24),"")</f>
        <v/>
      </c>
      <c r="AP2020" s="18">
        <f t="shared" si="64"/>
        <v>0</v>
      </c>
    </row>
    <row r="2021" spans="2:42" ht="33" x14ac:dyDescent="0.2">
      <c r="B2021" s="14">
        <f>COUNTIFS($E$3:E2021,تقرير!$E$4)</f>
        <v>15</v>
      </c>
      <c r="C2021" s="48"/>
      <c r="D2021" s="48"/>
      <c r="E2021" s="48"/>
      <c r="F2021" s="50"/>
      <c r="G2021" s="51"/>
      <c r="H2021" s="51"/>
      <c r="I2021" s="52"/>
      <c r="J2021" s="52"/>
      <c r="K2021" s="27" t="str">
        <f>_xlfn.IFNA(VLOOKUP(E2021,الاوردرات!$B$1:$C$600,2,0),"")</f>
        <v/>
      </c>
      <c r="L2021" s="63"/>
      <c r="N2021" s="22" t="str">
        <f t="shared" si="63"/>
        <v/>
      </c>
      <c r="O2021" s="23" t="str">
        <f>_xlfn.IFNA((VLOOKUP(F2021,help!$C$2:$F$12,4,0))*(N2021*24),"")</f>
        <v/>
      </c>
      <c r="AP2021" s="18">
        <f t="shared" si="64"/>
        <v>0</v>
      </c>
    </row>
    <row r="2022" spans="2:42" ht="33" x14ac:dyDescent="0.2">
      <c r="B2022" s="14">
        <f>COUNTIFS($E$3:E2022,تقرير!$E$4)</f>
        <v>15</v>
      </c>
      <c r="C2022" s="48"/>
      <c r="D2022" s="48"/>
      <c r="E2022" s="48"/>
      <c r="F2022" s="50"/>
      <c r="G2022" s="51"/>
      <c r="H2022" s="51"/>
      <c r="I2022" s="52"/>
      <c r="J2022" s="52"/>
      <c r="K2022" s="27" t="str">
        <f>_xlfn.IFNA(VLOOKUP(E2022,الاوردرات!$B$1:$C$600,2,0),"")</f>
        <v/>
      </c>
      <c r="L2022" s="63"/>
      <c r="N2022" s="22" t="str">
        <f t="shared" si="63"/>
        <v/>
      </c>
      <c r="O2022" s="23" t="str">
        <f>_xlfn.IFNA((VLOOKUP(F2022,help!$C$2:$F$12,4,0))*(N2022*24),"")</f>
        <v/>
      </c>
      <c r="AP2022" s="18">
        <f t="shared" si="64"/>
        <v>0</v>
      </c>
    </row>
    <row r="2023" spans="2:42" ht="33" x14ac:dyDescent="0.2">
      <c r="B2023" s="14">
        <f>COUNTIFS($E$3:E2023,تقرير!$E$4)</f>
        <v>15</v>
      </c>
      <c r="C2023" s="48"/>
      <c r="D2023" s="48"/>
      <c r="E2023" s="48"/>
      <c r="F2023" s="50"/>
      <c r="G2023" s="51"/>
      <c r="H2023" s="51"/>
      <c r="I2023" s="52"/>
      <c r="J2023" s="52"/>
      <c r="K2023" s="27" t="str">
        <f>_xlfn.IFNA(VLOOKUP(E2023,الاوردرات!$B$1:$C$600,2,0),"")</f>
        <v/>
      </c>
      <c r="L2023" s="63"/>
      <c r="N2023" s="22" t="str">
        <f t="shared" si="63"/>
        <v/>
      </c>
      <c r="O2023" s="23" t="str">
        <f>_xlfn.IFNA((VLOOKUP(F2023,help!$C$2:$F$12,4,0))*(N2023*24),"")</f>
        <v/>
      </c>
      <c r="AP2023" s="18">
        <f t="shared" si="64"/>
        <v>0</v>
      </c>
    </row>
    <row r="2024" spans="2:42" ht="33" x14ac:dyDescent="0.2">
      <c r="B2024" s="14">
        <f>COUNTIFS($E$3:E2024,تقرير!$E$4)</f>
        <v>15</v>
      </c>
      <c r="C2024" s="48"/>
      <c r="D2024" s="48"/>
      <c r="E2024" s="48"/>
      <c r="F2024" s="50"/>
      <c r="G2024" s="51"/>
      <c r="H2024" s="51"/>
      <c r="I2024" s="52"/>
      <c r="J2024" s="52"/>
      <c r="K2024" s="27" t="str">
        <f>_xlfn.IFNA(VLOOKUP(E2024,الاوردرات!$B$1:$C$600,2,0),"")</f>
        <v/>
      </c>
      <c r="L2024" s="63"/>
      <c r="N2024" s="22" t="str">
        <f t="shared" si="63"/>
        <v/>
      </c>
      <c r="O2024" s="23" t="str">
        <f>_xlfn.IFNA((VLOOKUP(F2024,help!$C$2:$F$12,4,0))*(N2024*24),"")</f>
        <v/>
      </c>
      <c r="AP2024" s="18">
        <f t="shared" si="64"/>
        <v>0</v>
      </c>
    </row>
    <row r="2025" spans="2:42" ht="33" x14ac:dyDescent="0.2">
      <c r="B2025" s="14">
        <f>COUNTIFS($E$3:E2025,تقرير!$E$4)</f>
        <v>15</v>
      </c>
      <c r="C2025" s="48"/>
      <c r="D2025" s="48"/>
      <c r="E2025" s="48"/>
      <c r="F2025" s="50"/>
      <c r="G2025" s="51"/>
      <c r="H2025" s="51"/>
      <c r="I2025" s="52"/>
      <c r="J2025" s="52"/>
      <c r="K2025" s="27" t="str">
        <f>_xlfn.IFNA(VLOOKUP(E2025,الاوردرات!$B$1:$C$600,2,0),"")</f>
        <v/>
      </c>
      <c r="L2025" s="63"/>
      <c r="N2025" s="22" t="str">
        <f t="shared" si="63"/>
        <v/>
      </c>
      <c r="O2025" s="23" t="str">
        <f>_xlfn.IFNA((VLOOKUP(F2025,help!$C$2:$F$12,4,0))*(N2025*24),"")</f>
        <v/>
      </c>
      <c r="AP2025" s="18">
        <f t="shared" si="64"/>
        <v>0</v>
      </c>
    </row>
    <row r="2026" spans="2:42" ht="33" x14ac:dyDescent="0.2">
      <c r="B2026" s="14">
        <f>COUNTIFS($E$3:E2026,تقرير!$E$4)</f>
        <v>15</v>
      </c>
      <c r="C2026" s="48"/>
      <c r="D2026" s="48"/>
      <c r="E2026" s="48"/>
      <c r="F2026" s="50"/>
      <c r="G2026" s="51"/>
      <c r="H2026" s="51"/>
      <c r="I2026" s="52"/>
      <c r="J2026" s="52"/>
      <c r="K2026" s="27" t="str">
        <f>_xlfn.IFNA(VLOOKUP(E2026,الاوردرات!$B$1:$C$600,2,0),"")</f>
        <v/>
      </c>
      <c r="L2026" s="63"/>
      <c r="N2026" s="22" t="str">
        <f t="shared" si="63"/>
        <v/>
      </c>
      <c r="O2026" s="23" t="str">
        <f>_xlfn.IFNA((VLOOKUP(F2026,help!$C$2:$F$12,4,0))*(N2026*24),"")</f>
        <v/>
      </c>
      <c r="AP2026" s="18">
        <f t="shared" si="64"/>
        <v>0</v>
      </c>
    </row>
    <row r="2027" spans="2:42" ht="33" x14ac:dyDescent="0.2">
      <c r="B2027" s="14">
        <f>COUNTIFS($E$3:E2027,تقرير!$E$4)</f>
        <v>15</v>
      </c>
      <c r="C2027" s="48"/>
      <c r="D2027" s="48"/>
      <c r="E2027" s="48"/>
      <c r="F2027" s="50"/>
      <c r="G2027" s="51"/>
      <c r="H2027" s="51"/>
      <c r="I2027" s="52"/>
      <c r="J2027" s="52"/>
      <c r="K2027" s="27" t="str">
        <f>_xlfn.IFNA(VLOOKUP(E2027,الاوردرات!$B$1:$C$600,2,0),"")</f>
        <v/>
      </c>
      <c r="L2027" s="63"/>
      <c r="N2027" s="22" t="str">
        <f t="shared" si="63"/>
        <v/>
      </c>
      <c r="O2027" s="23" t="str">
        <f>_xlfn.IFNA((VLOOKUP(F2027,help!$C$2:$F$12,4,0))*(N2027*24),"")</f>
        <v/>
      </c>
      <c r="AP2027" s="18">
        <f t="shared" si="64"/>
        <v>0</v>
      </c>
    </row>
    <row r="2028" spans="2:42" ht="33" x14ac:dyDescent="0.2">
      <c r="B2028" s="14">
        <f>COUNTIFS($E$3:E2028,تقرير!$E$4)</f>
        <v>15</v>
      </c>
      <c r="C2028" s="48"/>
      <c r="D2028" s="48"/>
      <c r="E2028" s="48"/>
      <c r="F2028" s="50"/>
      <c r="G2028" s="51"/>
      <c r="H2028" s="51"/>
      <c r="I2028" s="52"/>
      <c r="J2028" s="52"/>
      <c r="K2028" s="27" t="str">
        <f>_xlfn.IFNA(VLOOKUP(E2028,الاوردرات!$B$1:$C$600,2,0),"")</f>
        <v/>
      </c>
      <c r="L2028" s="63"/>
      <c r="N2028" s="22" t="str">
        <f t="shared" si="63"/>
        <v/>
      </c>
      <c r="O2028" s="23" t="str">
        <f>_xlfn.IFNA((VLOOKUP(F2028,help!$C$2:$F$12,4,0))*(N2028*24),"")</f>
        <v/>
      </c>
      <c r="AP2028" s="18">
        <f t="shared" si="64"/>
        <v>0</v>
      </c>
    </row>
    <row r="2029" spans="2:42" ht="33" x14ac:dyDescent="0.2">
      <c r="B2029" s="14">
        <f>COUNTIFS($E$3:E2029,تقرير!$E$4)</f>
        <v>15</v>
      </c>
      <c r="C2029" s="48"/>
      <c r="D2029" s="48"/>
      <c r="E2029" s="48"/>
      <c r="F2029" s="50"/>
      <c r="G2029" s="51"/>
      <c r="H2029" s="51"/>
      <c r="I2029" s="52"/>
      <c r="J2029" s="52"/>
      <c r="K2029" s="27" t="str">
        <f>_xlfn.IFNA(VLOOKUP(E2029,الاوردرات!$B$1:$C$600,2,0),"")</f>
        <v/>
      </c>
      <c r="L2029" s="63"/>
      <c r="N2029" s="22" t="str">
        <f t="shared" si="63"/>
        <v/>
      </c>
      <c r="O2029" s="23" t="str">
        <f>_xlfn.IFNA((VLOOKUP(F2029,help!$C$2:$F$12,4,0))*(N2029*24),"")</f>
        <v/>
      </c>
      <c r="AP2029" s="18">
        <f t="shared" si="64"/>
        <v>0</v>
      </c>
    </row>
    <row r="2030" spans="2:42" ht="33" x14ac:dyDescent="0.2">
      <c r="B2030" s="14">
        <f>COUNTIFS($E$3:E2030,تقرير!$E$4)</f>
        <v>15</v>
      </c>
      <c r="C2030" s="48"/>
      <c r="D2030" s="48"/>
      <c r="E2030" s="48"/>
      <c r="F2030" s="50"/>
      <c r="G2030" s="51"/>
      <c r="H2030" s="51"/>
      <c r="I2030" s="52"/>
      <c r="J2030" s="52"/>
      <c r="K2030" s="27" t="str">
        <f>_xlfn.IFNA(VLOOKUP(E2030,الاوردرات!$B$1:$C$600,2,0),"")</f>
        <v/>
      </c>
      <c r="L2030" s="63"/>
      <c r="N2030" s="22" t="str">
        <f t="shared" si="63"/>
        <v/>
      </c>
      <c r="O2030" s="23" t="str">
        <f>_xlfn.IFNA((VLOOKUP(F2030,help!$C$2:$F$12,4,0))*(N2030*24),"")</f>
        <v/>
      </c>
      <c r="AP2030" s="18">
        <f t="shared" si="64"/>
        <v>0</v>
      </c>
    </row>
    <row r="2031" spans="2:42" ht="33" x14ac:dyDescent="0.2">
      <c r="B2031" s="14">
        <f>COUNTIFS($E$3:E2031,تقرير!$E$4)</f>
        <v>15</v>
      </c>
      <c r="C2031" s="48"/>
      <c r="D2031" s="48"/>
      <c r="E2031" s="48"/>
      <c r="F2031" s="50"/>
      <c r="G2031" s="51"/>
      <c r="H2031" s="51"/>
      <c r="I2031" s="52"/>
      <c r="J2031" s="52"/>
      <c r="K2031" s="27" t="str">
        <f>_xlfn.IFNA(VLOOKUP(E2031,الاوردرات!$B$1:$C$600,2,0),"")</f>
        <v/>
      </c>
      <c r="L2031" s="63"/>
      <c r="N2031" s="22" t="str">
        <f t="shared" si="63"/>
        <v/>
      </c>
      <c r="O2031" s="23" t="str">
        <f>_xlfn.IFNA((VLOOKUP(F2031,help!$C$2:$F$12,4,0))*(N2031*24),"")</f>
        <v/>
      </c>
      <c r="AP2031" s="18">
        <f t="shared" si="64"/>
        <v>0</v>
      </c>
    </row>
    <row r="2032" spans="2:42" ht="33" x14ac:dyDescent="0.2">
      <c r="B2032" s="14">
        <f>COUNTIFS($E$3:E2032,تقرير!$E$4)</f>
        <v>15</v>
      </c>
      <c r="C2032" s="48"/>
      <c r="D2032" s="48"/>
      <c r="E2032" s="48"/>
      <c r="F2032" s="50"/>
      <c r="G2032" s="51"/>
      <c r="H2032" s="51"/>
      <c r="I2032" s="52"/>
      <c r="J2032" s="52"/>
      <c r="K2032" s="27" t="str">
        <f>_xlfn.IFNA(VLOOKUP(E2032,الاوردرات!$B$1:$C$600,2,0),"")</f>
        <v/>
      </c>
      <c r="L2032" s="63"/>
      <c r="N2032" s="22" t="str">
        <f t="shared" si="63"/>
        <v/>
      </c>
      <c r="O2032" s="23" t="str">
        <f>_xlfn.IFNA((VLOOKUP(F2032,help!$C$2:$F$12,4,0))*(N2032*24),"")</f>
        <v/>
      </c>
      <c r="AP2032" s="18">
        <f t="shared" si="64"/>
        <v>0</v>
      </c>
    </row>
    <row r="2033" spans="2:42" ht="33" x14ac:dyDescent="0.2">
      <c r="B2033" s="14">
        <f>COUNTIFS($E$3:E2033,تقرير!$E$4)</f>
        <v>15</v>
      </c>
      <c r="C2033" s="48"/>
      <c r="D2033" s="48"/>
      <c r="E2033" s="48"/>
      <c r="F2033" s="50"/>
      <c r="G2033" s="51"/>
      <c r="H2033" s="51"/>
      <c r="I2033" s="52"/>
      <c r="J2033" s="52"/>
      <c r="K2033" s="27" t="str">
        <f>_xlfn.IFNA(VLOOKUP(E2033,الاوردرات!$B$1:$C$600,2,0),"")</f>
        <v/>
      </c>
      <c r="L2033" s="63"/>
      <c r="N2033" s="22" t="str">
        <f t="shared" si="63"/>
        <v/>
      </c>
      <c r="O2033" s="23" t="str">
        <f>_xlfn.IFNA((VLOOKUP(F2033,help!$C$2:$F$12,4,0))*(N2033*24),"")</f>
        <v/>
      </c>
      <c r="AP2033" s="18">
        <f t="shared" si="64"/>
        <v>0</v>
      </c>
    </row>
    <row r="2034" spans="2:42" ht="33" x14ac:dyDescent="0.2">
      <c r="B2034" s="14">
        <f>COUNTIFS($E$3:E2034,تقرير!$E$4)</f>
        <v>15</v>
      </c>
      <c r="C2034" s="48"/>
      <c r="D2034" s="48"/>
      <c r="E2034" s="48"/>
      <c r="F2034" s="50"/>
      <c r="G2034" s="51"/>
      <c r="H2034" s="51"/>
      <c r="I2034" s="52"/>
      <c r="J2034" s="52"/>
      <c r="K2034" s="27" t="str">
        <f>_xlfn.IFNA(VLOOKUP(E2034,الاوردرات!$B$1:$C$600,2,0),"")</f>
        <v/>
      </c>
      <c r="L2034" s="63"/>
      <c r="N2034" s="22" t="str">
        <f t="shared" si="63"/>
        <v/>
      </c>
      <c r="O2034" s="23" t="str">
        <f>_xlfn.IFNA((VLOOKUP(F2034,help!$C$2:$F$12,4,0))*(N2034*24),"")</f>
        <v/>
      </c>
      <c r="AP2034" s="18">
        <f t="shared" si="64"/>
        <v>0</v>
      </c>
    </row>
    <row r="2035" spans="2:42" ht="33" x14ac:dyDescent="0.2">
      <c r="B2035" s="14">
        <f>COUNTIFS($E$3:E2035,تقرير!$E$4)</f>
        <v>15</v>
      </c>
      <c r="C2035" s="48"/>
      <c r="D2035" s="48"/>
      <c r="E2035" s="48"/>
      <c r="F2035" s="50"/>
      <c r="G2035" s="51"/>
      <c r="H2035" s="51"/>
      <c r="I2035" s="52"/>
      <c r="J2035" s="52"/>
      <c r="K2035" s="27" t="str">
        <f>_xlfn.IFNA(VLOOKUP(E2035,الاوردرات!$B$1:$C$600,2,0),"")</f>
        <v/>
      </c>
      <c r="L2035" s="63"/>
      <c r="N2035" s="22" t="str">
        <f t="shared" si="63"/>
        <v/>
      </c>
      <c r="O2035" s="23" t="str">
        <f>_xlfn.IFNA((VLOOKUP(F2035,help!$C$2:$F$12,4,0))*(N2035*24),"")</f>
        <v/>
      </c>
      <c r="AP2035" s="18">
        <f t="shared" si="64"/>
        <v>0</v>
      </c>
    </row>
    <row r="2036" spans="2:42" ht="33" x14ac:dyDescent="0.2">
      <c r="B2036" s="14">
        <f>COUNTIFS($E$3:E2036,تقرير!$E$4)</f>
        <v>15</v>
      </c>
      <c r="C2036" s="48"/>
      <c r="D2036" s="48"/>
      <c r="E2036" s="48"/>
      <c r="F2036" s="50"/>
      <c r="G2036" s="51"/>
      <c r="H2036" s="51"/>
      <c r="I2036" s="52"/>
      <c r="J2036" s="52"/>
      <c r="K2036" s="27" t="str">
        <f>_xlfn.IFNA(VLOOKUP(E2036,الاوردرات!$B$1:$C$600,2,0),"")</f>
        <v/>
      </c>
      <c r="L2036" s="63"/>
      <c r="N2036" s="22" t="str">
        <f t="shared" si="63"/>
        <v/>
      </c>
      <c r="O2036" s="23" t="str">
        <f>_xlfn.IFNA((VLOOKUP(F2036,help!$C$2:$F$12,4,0))*(N2036*24),"")</f>
        <v/>
      </c>
      <c r="AP2036" s="18">
        <f t="shared" si="64"/>
        <v>0</v>
      </c>
    </row>
    <row r="2037" spans="2:42" ht="33" x14ac:dyDescent="0.2">
      <c r="B2037" s="14">
        <f>COUNTIFS($E$3:E2037,تقرير!$E$4)</f>
        <v>15</v>
      </c>
      <c r="C2037" s="48"/>
      <c r="D2037" s="48"/>
      <c r="E2037" s="48"/>
      <c r="F2037" s="50"/>
      <c r="G2037" s="51"/>
      <c r="H2037" s="51"/>
      <c r="I2037" s="52"/>
      <c r="J2037" s="52"/>
      <c r="K2037" s="27" t="str">
        <f>_xlfn.IFNA(VLOOKUP(E2037,الاوردرات!$B$1:$C$600,2,0),"")</f>
        <v/>
      </c>
      <c r="L2037" s="63"/>
      <c r="N2037" s="22" t="str">
        <f t="shared" si="63"/>
        <v/>
      </c>
      <c r="O2037" s="23" t="str">
        <f>_xlfn.IFNA((VLOOKUP(F2037,help!$C$2:$F$12,4,0))*(N2037*24),"")</f>
        <v/>
      </c>
      <c r="AP2037" s="18">
        <f t="shared" si="64"/>
        <v>0</v>
      </c>
    </row>
    <row r="2038" spans="2:42" ht="33" x14ac:dyDescent="0.2">
      <c r="B2038" s="14">
        <f>COUNTIFS($E$3:E2038,تقرير!$E$4)</f>
        <v>15</v>
      </c>
      <c r="C2038" s="48"/>
      <c r="D2038" s="48"/>
      <c r="E2038" s="48"/>
      <c r="F2038" s="50"/>
      <c r="G2038" s="51"/>
      <c r="H2038" s="51"/>
      <c r="I2038" s="52"/>
      <c r="J2038" s="52"/>
      <c r="K2038" s="27" t="str">
        <f>_xlfn.IFNA(VLOOKUP(E2038,الاوردرات!$B$1:$C$600,2,0),"")</f>
        <v/>
      </c>
      <c r="L2038" s="63"/>
      <c r="N2038" s="22" t="str">
        <f t="shared" si="63"/>
        <v/>
      </c>
      <c r="O2038" s="23" t="str">
        <f>_xlfn.IFNA((VLOOKUP(F2038,help!$C$2:$F$12,4,0))*(N2038*24),"")</f>
        <v/>
      </c>
      <c r="AP2038" s="18">
        <f t="shared" si="64"/>
        <v>0</v>
      </c>
    </row>
    <row r="2039" spans="2:42" ht="33" x14ac:dyDescent="0.2">
      <c r="B2039" s="14">
        <f>COUNTIFS($E$3:E2039,تقرير!$E$4)</f>
        <v>15</v>
      </c>
      <c r="C2039" s="48"/>
      <c r="D2039" s="48"/>
      <c r="E2039" s="48"/>
      <c r="F2039" s="50"/>
      <c r="G2039" s="51"/>
      <c r="H2039" s="51"/>
      <c r="I2039" s="52"/>
      <c r="J2039" s="52"/>
      <c r="K2039" s="27" t="str">
        <f>_xlfn.IFNA(VLOOKUP(E2039,الاوردرات!$B$1:$C$600,2,0),"")</f>
        <v/>
      </c>
      <c r="L2039" s="63"/>
      <c r="N2039" s="22" t="str">
        <f t="shared" ref="N2039:N2102" si="65">IF(I2039&lt;&gt;"",J2039-I2039,"")</f>
        <v/>
      </c>
      <c r="O2039" s="23" t="str">
        <f>_xlfn.IFNA((VLOOKUP(F2039,help!$C$2:$F$12,4,0))*(N2039*24),"")</f>
        <v/>
      </c>
      <c r="AP2039" s="18">
        <f t="shared" si="64"/>
        <v>0</v>
      </c>
    </row>
    <row r="2040" spans="2:42" ht="33" x14ac:dyDescent="0.2">
      <c r="B2040" s="14">
        <f>COUNTIFS($E$3:E2040,تقرير!$E$4)</f>
        <v>15</v>
      </c>
      <c r="C2040" s="48"/>
      <c r="D2040" s="48"/>
      <c r="E2040" s="48"/>
      <c r="F2040" s="50"/>
      <c r="G2040" s="51"/>
      <c r="H2040" s="51"/>
      <c r="I2040" s="52"/>
      <c r="J2040" s="52"/>
      <c r="K2040" s="27" t="str">
        <f>_xlfn.IFNA(VLOOKUP(E2040,الاوردرات!$B$1:$C$600,2,0),"")</f>
        <v/>
      </c>
      <c r="L2040" s="63"/>
      <c r="N2040" s="22" t="str">
        <f t="shared" si="65"/>
        <v/>
      </c>
      <c r="O2040" s="23" t="str">
        <f>_xlfn.IFNA((VLOOKUP(F2040,help!$C$2:$F$12,4,0))*(N2040*24),"")</f>
        <v/>
      </c>
      <c r="AP2040" s="18">
        <f t="shared" si="64"/>
        <v>0</v>
      </c>
    </row>
    <row r="2041" spans="2:42" ht="33" x14ac:dyDescent="0.2">
      <c r="B2041" s="14">
        <f>COUNTIFS($E$3:E2041,تقرير!$E$4)</f>
        <v>15</v>
      </c>
      <c r="C2041" s="48"/>
      <c r="D2041" s="48"/>
      <c r="E2041" s="48"/>
      <c r="F2041" s="50"/>
      <c r="G2041" s="51"/>
      <c r="H2041" s="51"/>
      <c r="I2041" s="52"/>
      <c r="J2041" s="52"/>
      <c r="K2041" s="27" t="str">
        <f>_xlfn.IFNA(VLOOKUP(E2041,الاوردرات!$B$1:$C$600,2,0),"")</f>
        <v/>
      </c>
      <c r="L2041" s="63"/>
      <c r="N2041" s="22" t="str">
        <f t="shared" si="65"/>
        <v/>
      </c>
      <c r="O2041" s="23" t="str">
        <f>_xlfn.IFNA((VLOOKUP(F2041,help!$C$2:$F$12,4,0))*(N2041*24),"")</f>
        <v/>
      </c>
      <c r="AP2041" s="18">
        <f t="shared" si="64"/>
        <v>0</v>
      </c>
    </row>
    <row r="2042" spans="2:42" ht="33" x14ac:dyDescent="0.2">
      <c r="B2042" s="14">
        <f>COUNTIFS($E$3:E2042,تقرير!$E$4)</f>
        <v>15</v>
      </c>
      <c r="C2042" s="48"/>
      <c r="D2042" s="48"/>
      <c r="E2042" s="48"/>
      <c r="F2042" s="50"/>
      <c r="G2042" s="51"/>
      <c r="H2042" s="51"/>
      <c r="I2042" s="52"/>
      <c r="J2042" s="52"/>
      <c r="K2042" s="27" t="str">
        <f>_xlfn.IFNA(VLOOKUP(E2042,الاوردرات!$B$1:$C$600,2,0),"")</f>
        <v/>
      </c>
      <c r="L2042" s="63"/>
      <c r="N2042" s="22" t="str">
        <f t="shared" si="65"/>
        <v/>
      </c>
      <c r="O2042" s="23" t="str">
        <f>_xlfn.IFNA((VLOOKUP(F2042,help!$C$2:$F$12,4,0))*(N2042*24),"")</f>
        <v/>
      </c>
      <c r="AP2042" s="18">
        <f t="shared" si="64"/>
        <v>0</v>
      </c>
    </row>
    <row r="2043" spans="2:42" ht="33" x14ac:dyDescent="0.2">
      <c r="B2043" s="14">
        <f>COUNTIFS($E$3:E2043,تقرير!$E$4)</f>
        <v>15</v>
      </c>
      <c r="C2043" s="48"/>
      <c r="D2043" s="48"/>
      <c r="E2043" s="48"/>
      <c r="F2043" s="50"/>
      <c r="G2043" s="51"/>
      <c r="H2043" s="51"/>
      <c r="I2043" s="52"/>
      <c r="J2043" s="52"/>
      <c r="K2043" s="27" t="str">
        <f>_xlfn.IFNA(VLOOKUP(E2043,الاوردرات!$B$1:$C$600,2,0),"")</f>
        <v/>
      </c>
      <c r="L2043" s="63"/>
      <c r="N2043" s="22" t="str">
        <f t="shared" si="65"/>
        <v/>
      </c>
      <c r="O2043" s="23" t="str">
        <f>_xlfn.IFNA((VLOOKUP(F2043,help!$C$2:$F$12,4,0))*(N2043*24),"")</f>
        <v/>
      </c>
      <c r="AP2043" s="18">
        <f t="shared" si="64"/>
        <v>0</v>
      </c>
    </row>
    <row r="2044" spans="2:42" ht="33" x14ac:dyDescent="0.2">
      <c r="B2044" s="14">
        <f>COUNTIFS($E$3:E2044,تقرير!$E$4)</f>
        <v>15</v>
      </c>
      <c r="C2044" s="48"/>
      <c r="D2044" s="48"/>
      <c r="E2044" s="48"/>
      <c r="F2044" s="50"/>
      <c r="G2044" s="51"/>
      <c r="H2044" s="51"/>
      <c r="I2044" s="52"/>
      <c r="J2044" s="52"/>
      <c r="K2044" s="27" t="str">
        <f>_xlfn.IFNA(VLOOKUP(E2044,الاوردرات!$B$1:$C$600,2,0),"")</f>
        <v/>
      </c>
      <c r="L2044" s="63"/>
      <c r="N2044" s="22" t="str">
        <f t="shared" si="65"/>
        <v/>
      </c>
      <c r="O2044" s="23" t="str">
        <f>_xlfn.IFNA((VLOOKUP(F2044,help!$C$2:$F$12,4,0))*(N2044*24),"")</f>
        <v/>
      </c>
      <c r="AP2044" s="18">
        <f t="shared" si="64"/>
        <v>0</v>
      </c>
    </row>
    <row r="2045" spans="2:42" ht="33" x14ac:dyDescent="0.2">
      <c r="B2045" s="14">
        <f>COUNTIFS($E$3:E2045,تقرير!$E$4)</f>
        <v>15</v>
      </c>
      <c r="C2045" s="48"/>
      <c r="D2045" s="48"/>
      <c r="E2045" s="48"/>
      <c r="F2045" s="50"/>
      <c r="G2045" s="51"/>
      <c r="H2045" s="51"/>
      <c r="I2045" s="52"/>
      <c r="J2045" s="52"/>
      <c r="K2045" s="27" t="str">
        <f>_xlfn.IFNA(VLOOKUP(E2045,الاوردرات!$B$1:$C$600,2,0),"")</f>
        <v/>
      </c>
      <c r="L2045" s="63"/>
      <c r="N2045" s="22" t="str">
        <f t="shared" si="65"/>
        <v/>
      </c>
      <c r="O2045" s="23" t="str">
        <f>_xlfn.IFNA((VLOOKUP(F2045,help!$C$2:$F$12,4,0))*(N2045*24),"")</f>
        <v/>
      </c>
      <c r="AP2045" s="18">
        <f t="shared" si="64"/>
        <v>0</v>
      </c>
    </row>
    <row r="2046" spans="2:42" ht="33" x14ac:dyDescent="0.2">
      <c r="B2046" s="14">
        <f>COUNTIFS($E$3:E2046,تقرير!$E$4)</f>
        <v>15</v>
      </c>
      <c r="C2046" s="48"/>
      <c r="D2046" s="48"/>
      <c r="E2046" s="48"/>
      <c r="F2046" s="50"/>
      <c r="G2046" s="51"/>
      <c r="H2046" s="51"/>
      <c r="I2046" s="52"/>
      <c r="J2046" s="52"/>
      <c r="K2046" s="27" t="str">
        <f>_xlfn.IFNA(VLOOKUP(E2046,الاوردرات!$B$1:$C$600,2,0),"")</f>
        <v/>
      </c>
      <c r="L2046" s="63"/>
      <c r="N2046" s="22" t="str">
        <f t="shared" si="65"/>
        <v/>
      </c>
      <c r="O2046" s="23" t="str">
        <f>_xlfn.IFNA((VLOOKUP(F2046,help!$C$2:$F$12,4,0))*(N2046*24),"")</f>
        <v/>
      </c>
      <c r="AP2046" s="18">
        <f t="shared" si="64"/>
        <v>0</v>
      </c>
    </row>
    <row r="2047" spans="2:42" ht="33" x14ac:dyDescent="0.2">
      <c r="B2047" s="14">
        <f>COUNTIFS($E$3:E2047,تقرير!$E$4)</f>
        <v>15</v>
      </c>
      <c r="C2047" s="48"/>
      <c r="D2047" s="48"/>
      <c r="E2047" s="48"/>
      <c r="F2047" s="50"/>
      <c r="G2047" s="51"/>
      <c r="H2047" s="51"/>
      <c r="I2047" s="52"/>
      <c r="J2047" s="52"/>
      <c r="K2047" s="27" t="str">
        <f>_xlfn.IFNA(VLOOKUP(E2047,الاوردرات!$B$1:$C$600,2,0),"")</f>
        <v/>
      </c>
      <c r="L2047" s="63"/>
      <c r="N2047" s="22" t="str">
        <f t="shared" si="65"/>
        <v/>
      </c>
      <c r="O2047" s="23" t="str">
        <f>_xlfn.IFNA((VLOOKUP(F2047,help!$C$2:$F$12,4,0))*(N2047*24),"")</f>
        <v/>
      </c>
      <c r="AP2047" s="18">
        <f t="shared" si="64"/>
        <v>0</v>
      </c>
    </row>
    <row r="2048" spans="2:42" ht="33" x14ac:dyDescent="0.2">
      <c r="B2048" s="14">
        <f>COUNTIFS($E$3:E2048,تقرير!$E$4)</f>
        <v>15</v>
      </c>
      <c r="C2048" s="48"/>
      <c r="D2048" s="48"/>
      <c r="E2048" s="48"/>
      <c r="F2048" s="50"/>
      <c r="G2048" s="51"/>
      <c r="H2048" s="51"/>
      <c r="I2048" s="52"/>
      <c r="J2048" s="52"/>
      <c r="K2048" s="27" t="str">
        <f>_xlfn.IFNA(VLOOKUP(E2048,الاوردرات!$B$1:$C$600,2,0),"")</f>
        <v/>
      </c>
      <c r="L2048" s="63"/>
      <c r="N2048" s="22" t="str">
        <f t="shared" si="65"/>
        <v/>
      </c>
      <c r="O2048" s="23" t="str">
        <f>_xlfn.IFNA((VLOOKUP(F2048,help!$C$2:$F$12,4,0))*(N2048*24),"")</f>
        <v/>
      </c>
      <c r="AP2048" s="18">
        <f t="shared" si="64"/>
        <v>0</v>
      </c>
    </row>
    <row r="2049" spans="2:42" ht="33" x14ac:dyDescent="0.2">
      <c r="B2049" s="14">
        <f>COUNTIFS($E$3:E2049,تقرير!$E$4)</f>
        <v>15</v>
      </c>
      <c r="C2049" s="48"/>
      <c r="D2049" s="48"/>
      <c r="E2049" s="48"/>
      <c r="F2049" s="50"/>
      <c r="G2049" s="51"/>
      <c r="H2049" s="51"/>
      <c r="I2049" s="52"/>
      <c r="J2049" s="52"/>
      <c r="K2049" s="27" t="str">
        <f>_xlfn.IFNA(VLOOKUP(E2049,الاوردرات!$B$1:$C$600,2,0),"")</f>
        <v/>
      </c>
      <c r="L2049" s="63"/>
      <c r="N2049" s="22" t="str">
        <f t="shared" si="65"/>
        <v/>
      </c>
      <c r="O2049" s="23" t="str">
        <f>_xlfn.IFNA((VLOOKUP(F2049,help!$C$2:$F$12,4,0))*(N2049*24),"")</f>
        <v/>
      </c>
      <c r="AP2049" s="18">
        <f t="shared" si="64"/>
        <v>0</v>
      </c>
    </row>
    <row r="2050" spans="2:42" ht="33" x14ac:dyDescent="0.2">
      <c r="B2050" s="14">
        <f>COUNTIFS($E$3:E2050,تقرير!$E$4)</f>
        <v>15</v>
      </c>
      <c r="C2050" s="48"/>
      <c r="D2050" s="48"/>
      <c r="E2050" s="48"/>
      <c r="F2050" s="50"/>
      <c r="G2050" s="51"/>
      <c r="H2050" s="51"/>
      <c r="I2050" s="52"/>
      <c r="J2050" s="52"/>
      <c r="K2050" s="27" t="str">
        <f>_xlfn.IFNA(VLOOKUP(E2050,الاوردرات!$B$1:$C$600,2,0),"")</f>
        <v/>
      </c>
      <c r="L2050" s="63"/>
      <c r="N2050" s="22" t="str">
        <f t="shared" si="65"/>
        <v/>
      </c>
      <c r="O2050" s="23" t="str">
        <f>_xlfn.IFNA((VLOOKUP(F2050,help!$C$2:$F$12,4,0))*(N2050*24),"")</f>
        <v/>
      </c>
      <c r="AP2050" s="18">
        <f t="shared" si="64"/>
        <v>0</v>
      </c>
    </row>
    <row r="2051" spans="2:42" ht="33" x14ac:dyDescent="0.2">
      <c r="B2051" s="14">
        <f>COUNTIFS($E$3:E2051,تقرير!$E$4)</f>
        <v>15</v>
      </c>
      <c r="C2051" s="48"/>
      <c r="D2051" s="48"/>
      <c r="E2051" s="48"/>
      <c r="F2051" s="50"/>
      <c r="G2051" s="51"/>
      <c r="H2051" s="51"/>
      <c r="I2051" s="52"/>
      <c r="J2051" s="52"/>
      <c r="K2051" s="27" t="str">
        <f>_xlfn.IFNA(VLOOKUP(E2051,الاوردرات!$B$1:$C$600,2,0),"")</f>
        <v/>
      </c>
      <c r="L2051" s="63"/>
      <c r="N2051" s="22" t="str">
        <f t="shared" si="65"/>
        <v/>
      </c>
      <c r="O2051" s="23" t="str">
        <f>_xlfn.IFNA((VLOOKUP(F2051,help!$C$2:$F$12,4,0))*(N2051*24),"")</f>
        <v/>
      </c>
      <c r="AP2051" s="18">
        <f t="shared" si="64"/>
        <v>0</v>
      </c>
    </row>
    <row r="2052" spans="2:42" ht="33" x14ac:dyDescent="0.2">
      <c r="B2052" s="14">
        <f>COUNTIFS($E$3:E2052,تقرير!$E$4)</f>
        <v>15</v>
      </c>
      <c r="C2052" s="48"/>
      <c r="D2052" s="48"/>
      <c r="E2052" s="48"/>
      <c r="F2052" s="50"/>
      <c r="G2052" s="51"/>
      <c r="H2052" s="51"/>
      <c r="I2052" s="52"/>
      <c r="J2052" s="52"/>
      <c r="K2052" s="27" t="str">
        <f>_xlfn.IFNA(VLOOKUP(E2052,الاوردرات!$B$1:$C$600,2,0),"")</f>
        <v/>
      </c>
      <c r="L2052" s="63"/>
      <c r="N2052" s="22" t="str">
        <f t="shared" si="65"/>
        <v/>
      </c>
      <c r="O2052" s="23" t="str">
        <f>_xlfn.IFNA((VLOOKUP(F2052,help!$C$2:$F$12,4,0))*(N2052*24),"")</f>
        <v/>
      </c>
      <c r="AP2052" s="18">
        <f t="shared" ref="AP2052:AP2115" si="66">D2052</f>
        <v>0</v>
      </c>
    </row>
    <row r="2053" spans="2:42" ht="33" x14ac:dyDescent="0.2">
      <c r="B2053" s="14">
        <f>COUNTIFS($E$3:E2053,تقرير!$E$4)</f>
        <v>15</v>
      </c>
      <c r="C2053" s="48"/>
      <c r="D2053" s="48"/>
      <c r="E2053" s="48"/>
      <c r="F2053" s="50"/>
      <c r="G2053" s="51"/>
      <c r="H2053" s="51"/>
      <c r="I2053" s="52"/>
      <c r="J2053" s="52"/>
      <c r="K2053" s="27" t="str">
        <f>_xlfn.IFNA(VLOOKUP(E2053,الاوردرات!$B$1:$C$600,2,0),"")</f>
        <v/>
      </c>
      <c r="L2053" s="63"/>
      <c r="N2053" s="22" t="str">
        <f t="shared" si="65"/>
        <v/>
      </c>
      <c r="O2053" s="23" t="str">
        <f>_xlfn.IFNA((VLOOKUP(F2053,help!$C$2:$F$12,4,0))*(N2053*24),"")</f>
        <v/>
      </c>
      <c r="AP2053" s="18">
        <f t="shared" si="66"/>
        <v>0</v>
      </c>
    </row>
    <row r="2054" spans="2:42" ht="33" x14ac:dyDescent="0.2">
      <c r="B2054" s="14">
        <f>COUNTIFS($E$3:E2054,تقرير!$E$4)</f>
        <v>15</v>
      </c>
      <c r="C2054" s="48"/>
      <c r="D2054" s="48"/>
      <c r="E2054" s="48"/>
      <c r="F2054" s="50"/>
      <c r="G2054" s="51"/>
      <c r="H2054" s="51"/>
      <c r="I2054" s="52"/>
      <c r="J2054" s="52"/>
      <c r="K2054" s="27" t="str">
        <f>_xlfn.IFNA(VLOOKUP(E2054,الاوردرات!$B$1:$C$600,2,0),"")</f>
        <v/>
      </c>
      <c r="L2054" s="63"/>
      <c r="N2054" s="22" t="str">
        <f t="shared" si="65"/>
        <v/>
      </c>
      <c r="O2054" s="23" t="str">
        <f>_xlfn.IFNA((VLOOKUP(F2054,help!$C$2:$F$12,4,0))*(N2054*24),"")</f>
        <v/>
      </c>
      <c r="AP2054" s="18">
        <f t="shared" si="66"/>
        <v>0</v>
      </c>
    </row>
    <row r="2055" spans="2:42" ht="33" x14ac:dyDescent="0.2">
      <c r="B2055" s="14">
        <f>COUNTIFS($E$3:E2055,تقرير!$E$4)</f>
        <v>15</v>
      </c>
      <c r="C2055" s="48"/>
      <c r="D2055" s="48"/>
      <c r="E2055" s="48"/>
      <c r="F2055" s="50"/>
      <c r="G2055" s="51"/>
      <c r="H2055" s="51"/>
      <c r="I2055" s="52"/>
      <c r="J2055" s="52"/>
      <c r="K2055" s="27" t="str">
        <f>_xlfn.IFNA(VLOOKUP(E2055,الاوردرات!$B$1:$C$600,2,0),"")</f>
        <v/>
      </c>
      <c r="L2055" s="63"/>
      <c r="N2055" s="22" t="str">
        <f t="shared" si="65"/>
        <v/>
      </c>
      <c r="O2055" s="23" t="str">
        <f>_xlfn.IFNA((VLOOKUP(F2055,help!$C$2:$F$12,4,0))*(N2055*24),"")</f>
        <v/>
      </c>
      <c r="AP2055" s="18">
        <f t="shared" si="66"/>
        <v>0</v>
      </c>
    </row>
    <row r="2056" spans="2:42" ht="33" x14ac:dyDescent="0.2">
      <c r="B2056" s="14">
        <f>COUNTIFS($E$3:E2056,تقرير!$E$4)</f>
        <v>15</v>
      </c>
      <c r="C2056" s="48"/>
      <c r="D2056" s="48"/>
      <c r="E2056" s="48"/>
      <c r="F2056" s="50"/>
      <c r="G2056" s="51"/>
      <c r="H2056" s="51"/>
      <c r="I2056" s="52"/>
      <c r="J2056" s="52"/>
      <c r="K2056" s="27" t="str">
        <f>_xlfn.IFNA(VLOOKUP(E2056,الاوردرات!$B$1:$C$600,2,0),"")</f>
        <v/>
      </c>
      <c r="L2056" s="63"/>
      <c r="N2056" s="22" t="str">
        <f t="shared" si="65"/>
        <v/>
      </c>
      <c r="O2056" s="23" t="str">
        <f>_xlfn.IFNA((VLOOKUP(F2056,help!$C$2:$F$12,4,0))*(N2056*24),"")</f>
        <v/>
      </c>
      <c r="AP2056" s="18">
        <f t="shared" si="66"/>
        <v>0</v>
      </c>
    </row>
    <row r="2057" spans="2:42" ht="33" x14ac:dyDescent="0.2">
      <c r="B2057" s="14">
        <f>COUNTIFS($E$3:E2057,تقرير!$E$4)</f>
        <v>15</v>
      </c>
      <c r="C2057" s="48"/>
      <c r="D2057" s="48"/>
      <c r="E2057" s="48"/>
      <c r="F2057" s="50"/>
      <c r="G2057" s="51"/>
      <c r="H2057" s="51"/>
      <c r="I2057" s="52"/>
      <c r="J2057" s="52"/>
      <c r="K2057" s="27" t="str">
        <f>_xlfn.IFNA(VLOOKUP(E2057,الاوردرات!$B$1:$C$600,2,0),"")</f>
        <v/>
      </c>
      <c r="L2057" s="63"/>
      <c r="N2057" s="22" t="str">
        <f t="shared" si="65"/>
        <v/>
      </c>
      <c r="O2057" s="23" t="str">
        <f>_xlfn.IFNA((VLOOKUP(F2057,help!$C$2:$F$12,4,0))*(N2057*24),"")</f>
        <v/>
      </c>
      <c r="AP2057" s="18">
        <f t="shared" si="66"/>
        <v>0</v>
      </c>
    </row>
    <row r="2058" spans="2:42" ht="33" x14ac:dyDescent="0.2">
      <c r="B2058" s="14">
        <f>COUNTIFS($E$3:E2058,تقرير!$E$4)</f>
        <v>15</v>
      </c>
      <c r="C2058" s="48"/>
      <c r="D2058" s="48"/>
      <c r="E2058" s="48"/>
      <c r="F2058" s="50"/>
      <c r="G2058" s="51"/>
      <c r="H2058" s="51"/>
      <c r="I2058" s="52"/>
      <c r="J2058" s="52"/>
      <c r="K2058" s="27" t="str">
        <f>_xlfn.IFNA(VLOOKUP(E2058,الاوردرات!$B$1:$C$600,2,0),"")</f>
        <v/>
      </c>
      <c r="L2058" s="63"/>
      <c r="N2058" s="22" t="str">
        <f t="shared" si="65"/>
        <v/>
      </c>
      <c r="O2058" s="23" t="str">
        <f>_xlfn.IFNA((VLOOKUP(F2058,help!$C$2:$F$12,4,0))*(N2058*24),"")</f>
        <v/>
      </c>
      <c r="AP2058" s="18">
        <f t="shared" si="66"/>
        <v>0</v>
      </c>
    </row>
    <row r="2059" spans="2:42" ht="33" x14ac:dyDescent="0.2">
      <c r="B2059" s="14">
        <f>COUNTIFS($E$3:E2059,تقرير!$E$4)</f>
        <v>15</v>
      </c>
      <c r="C2059" s="48"/>
      <c r="D2059" s="48"/>
      <c r="E2059" s="48"/>
      <c r="F2059" s="50"/>
      <c r="G2059" s="51"/>
      <c r="H2059" s="51"/>
      <c r="I2059" s="52"/>
      <c r="J2059" s="52"/>
      <c r="K2059" s="27" t="str">
        <f>_xlfn.IFNA(VLOOKUP(E2059,الاوردرات!$B$1:$C$600,2,0),"")</f>
        <v/>
      </c>
      <c r="L2059" s="63"/>
      <c r="N2059" s="22" t="str">
        <f t="shared" si="65"/>
        <v/>
      </c>
      <c r="O2059" s="23" t="str">
        <f>_xlfn.IFNA((VLOOKUP(F2059,help!$C$2:$F$12,4,0))*(N2059*24),"")</f>
        <v/>
      </c>
      <c r="AP2059" s="18">
        <f t="shared" si="66"/>
        <v>0</v>
      </c>
    </row>
    <row r="2060" spans="2:42" ht="33" x14ac:dyDescent="0.2">
      <c r="B2060" s="14">
        <f>COUNTIFS($E$3:E2060,تقرير!$E$4)</f>
        <v>15</v>
      </c>
      <c r="C2060" s="48"/>
      <c r="D2060" s="48"/>
      <c r="E2060" s="48"/>
      <c r="F2060" s="50"/>
      <c r="G2060" s="51"/>
      <c r="H2060" s="51"/>
      <c r="I2060" s="52"/>
      <c r="J2060" s="52"/>
      <c r="K2060" s="27" t="str">
        <f>_xlfn.IFNA(VLOOKUP(E2060,الاوردرات!$B$1:$C$600,2,0),"")</f>
        <v/>
      </c>
      <c r="L2060" s="63"/>
      <c r="N2060" s="22" t="str">
        <f t="shared" si="65"/>
        <v/>
      </c>
      <c r="O2060" s="23" t="str">
        <f>_xlfn.IFNA((VLOOKUP(F2060,help!$C$2:$F$12,4,0))*(N2060*24),"")</f>
        <v/>
      </c>
      <c r="AP2060" s="18">
        <f t="shared" si="66"/>
        <v>0</v>
      </c>
    </row>
    <row r="2061" spans="2:42" ht="33" x14ac:dyDescent="0.2">
      <c r="B2061" s="14">
        <f>COUNTIFS($E$3:E2061,تقرير!$E$4)</f>
        <v>15</v>
      </c>
      <c r="C2061" s="48"/>
      <c r="D2061" s="48"/>
      <c r="E2061" s="48"/>
      <c r="F2061" s="50"/>
      <c r="G2061" s="51"/>
      <c r="H2061" s="51"/>
      <c r="I2061" s="52"/>
      <c r="J2061" s="52"/>
      <c r="K2061" s="27" t="str">
        <f>_xlfn.IFNA(VLOOKUP(E2061,الاوردرات!$B$1:$C$600,2,0),"")</f>
        <v/>
      </c>
      <c r="L2061" s="63"/>
      <c r="N2061" s="22" t="str">
        <f t="shared" si="65"/>
        <v/>
      </c>
      <c r="O2061" s="23" t="str">
        <f>_xlfn.IFNA((VLOOKUP(F2061,help!$C$2:$F$12,4,0))*(N2061*24),"")</f>
        <v/>
      </c>
      <c r="AP2061" s="18">
        <f t="shared" si="66"/>
        <v>0</v>
      </c>
    </row>
    <row r="2062" spans="2:42" ht="33" x14ac:dyDescent="0.2">
      <c r="B2062" s="14">
        <f>COUNTIFS($E$3:E2062,تقرير!$E$4)</f>
        <v>15</v>
      </c>
      <c r="C2062" s="48"/>
      <c r="D2062" s="48"/>
      <c r="E2062" s="48"/>
      <c r="F2062" s="50"/>
      <c r="G2062" s="51"/>
      <c r="H2062" s="51"/>
      <c r="I2062" s="52"/>
      <c r="J2062" s="52"/>
      <c r="K2062" s="27" t="str">
        <f>_xlfn.IFNA(VLOOKUP(E2062,الاوردرات!$B$1:$C$600,2,0),"")</f>
        <v/>
      </c>
      <c r="L2062" s="63"/>
      <c r="N2062" s="22" t="str">
        <f t="shared" si="65"/>
        <v/>
      </c>
      <c r="O2062" s="23" t="str">
        <f>_xlfn.IFNA((VLOOKUP(F2062,help!$C$2:$F$12,4,0))*(N2062*24),"")</f>
        <v/>
      </c>
      <c r="AP2062" s="18">
        <f t="shared" si="66"/>
        <v>0</v>
      </c>
    </row>
    <row r="2063" spans="2:42" ht="33" x14ac:dyDescent="0.2">
      <c r="B2063" s="14">
        <f>COUNTIFS($E$3:E2063,تقرير!$E$4)</f>
        <v>15</v>
      </c>
      <c r="C2063" s="48"/>
      <c r="D2063" s="48"/>
      <c r="E2063" s="48"/>
      <c r="F2063" s="50"/>
      <c r="G2063" s="51"/>
      <c r="H2063" s="51"/>
      <c r="I2063" s="52"/>
      <c r="J2063" s="52"/>
      <c r="K2063" s="27" t="str">
        <f>_xlfn.IFNA(VLOOKUP(E2063,الاوردرات!$B$1:$C$600,2,0),"")</f>
        <v/>
      </c>
      <c r="L2063" s="63"/>
      <c r="N2063" s="22" t="str">
        <f t="shared" si="65"/>
        <v/>
      </c>
      <c r="O2063" s="23" t="str">
        <f>_xlfn.IFNA((VLOOKUP(F2063,help!$C$2:$F$12,4,0))*(N2063*24),"")</f>
        <v/>
      </c>
      <c r="AP2063" s="18">
        <f t="shared" si="66"/>
        <v>0</v>
      </c>
    </row>
    <row r="2064" spans="2:42" ht="33" x14ac:dyDescent="0.2">
      <c r="B2064" s="14">
        <f>COUNTIFS($E$3:E2064,تقرير!$E$4)</f>
        <v>15</v>
      </c>
      <c r="C2064" s="48"/>
      <c r="D2064" s="48"/>
      <c r="E2064" s="48"/>
      <c r="F2064" s="50"/>
      <c r="G2064" s="51"/>
      <c r="H2064" s="51"/>
      <c r="I2064" s="52"/>
      <c r="J2064" s="52"/>
      <c r="K2064" s="27" t="str">
        <f>_xlfn.IFNA(VLOOKUP(E2064,الاوردرات!$B$1:$C$600,2,0),"")</f>
        <v/>
      </c>
      <c r="L2064" s="63"/>
      <c r="N2064" s="22" t="str">
        <f t="shared" si="65"/>
        <v/>
      </c>
      <c r="O2064" s="23" t="str">
        <f>_xlfn.IFNA((VLOOKUP(F2064,help!$C$2:$F$12,4,0))*(N2064*24),"")</f>
        <v/>
      </c>
      <c r="AP2064" s="18">
        <f t="shared" si="66"/>
        <v>0</v>
      </c>
    </row>
    <row r="2065" spans="2:42" ht="33" x14ac:dyDescent="0.2">
      <c r="B2065" s="14">
        <f>COUNTIFS($E$3:E2065,تقرير!$E$4)</f>
        <v>15</v>
      </c>
      <c r="C2065" s="48"/>
      <c r="D2065" s="48"/>
      <c r="E2065" s="48"/>
      <c r="F2065" s="50"/>
      <c r="G2065" s="51"/>
      <c r="H2065" s="51"/>
      <c r="I2065" s="52"/>
      <c r="J2065" s="52"/>
      <c r="K2065" s="27" t="str">
        <f>_xlfn.IFNA(VLOOKUP(E2065,الاوردرات!$B$1:$C$600,2,0),"")</f>
        <v/>
      </c>
      <c r="L2065" s="63"/>
      <c r="N2065" s="22" t="str">
        <f t="shared" si="65"/>
        <v/>
      </c>
      <c r="O2065" s="23" t="str">
        <f>_xlfn.IFNA((VLOOKUP(F2065,help!$C$2:$F$12,4,0))*(N2065*24),"")</f>
        <v/>
      </c>
      <c r="AP2065" s="18">
        <f t="shared" si="66"/>
        <v>0</v>
      </c>
    </row>
    <row r="2066" spans="2:42" ht="33" x14ac:dyDescent="0.2">
      <c r="B2066" s="14">
        <f>COUNTIFS($E$3:E2066,تقرير!$E$4)</f>
        <v>15</v>
      </c>
      <c r="C2066" s="48"/>
      <c r="D2066" s="48"/>
      <c r="E2066" s="48"/>
      <c r="F2066" s="50"/>
      <c r="G2066" s="51"/>
      <c r="H2066" s="51"/>
      <c r="I2066" s="52"/>
      <c r="J2066" s="52"/>
      <c r="K2066" s="27" t="str">
        <f>_xlfn.IFNA(VLOOKUP(E2066,الاوردرات!$B$1:$C$600,2,0),"")</f>
        <v/>
      </c>
      <c r="L2066" s="63"/>
      <c r="N2066" s="22" t="str">
        <f t="shared" si="65"/>
        <v/>
      </c>
      <c r="O2066" s="23" t="str">
        <f>_xlfn.IFNA((VLOOKUP(F2066,help!$C$2:$F$12,4,0))*(N2066*24),"")</f>
        <v/>
      </c>
      <c r="AP2066" s="18">
        <f t="shared" si="66"/>
        <v>0</v>
      </c>
    </row>
    <row r="2067" spans="2:42" ht="33" x14ac:dyDescent="0.2">
      <c r="B2067" s="14">
        <f>COUNTIFS($E$3:E2067,تقرير!$E$4)</f>
        <v>15</v>
      </c>
      <c r="C2067" s="48"/>
      <c r="D2067" s="48"/>
      <c r="E2067" s="48"/>
      <c r="F2067" s="50"/>
      <c r="G2067" s="51"/>
      <c r="H2067" s="51"/>
      <c r="I2067" s="52"/>
      <c r="J2067" s="52"/>
      <c r="K2067" s="27" t="str">
        <f>_xlfn.IFNA(VLOOKUP(E2067,الاوردرات!$B$1:$C$600,2,0),"")</f>
        <v/>
      </c>
      <c r="L2067" s="63"/>
      <c r="N2067" s="22" t="str">
        <f t="shared" si="65"/>
        <v/>
      </c>
      <c r="O2067" s="23" t="str">
        <f>_xlfn.IFNA((VLOOKUP(F2067,help!$C$2:$F$12,4,0))*(N2067*24),"")</f>
        <v/>
      </c>
      <c r="AP2067" s="18">
        <f t="shared" si="66"/>
        <v>0</v>
      </c>
    </row>
    <row r="2068" spans="2:42" ht="33" x14ac:dyDescent="0.2">
      <c r="B2068" s="14">
        <f>COUNTIFS($E$3:E2068,تقرير!$E$4)</f>
        <v>15</v>
      </c>
      <c r="C2068" s="48"/>
      <c r="D2068" s="48"/>
      <c r="E2068" s="48"/>
      <c r="F2068" s="50"/>
      <c r="G2068" s="51"/>
      <c r="H2068" s="51"/>
      <c r="I2068" s="52"/>
      <c r="J2068" s="52"/>
      <c r="K2068" s="27" t="str">
        <f>_xlfn.IFNA(VLOOKUP(E2068,الاوردرات!$B$1:$C$600,2,0),"")</f>
        <v/>
      </c>
      <c r="L2068" s="63"/>
      <c r="N2068" s="22" t="str">
        <f t="shared" si="65"/>
        <v/>
      </c>
      <c r="O2068" s="23" t="str">
        <f>_xlfn.IFNA((VLOOKUP(F2068,help!$C$2:$F$12,4,0))*(N2068*24),"")</f>
        <v/>
      </c>
      <c r="AP2068" s="18">
        <f t="shared" si="66"/>
        <v>0</v>
      </c>
    </row>
    <row r="2069" spans="2:42" ht="33" x14ac:dyDescent="0.2">
      <c r="B2069" s="14">
        <f>COUNTIFS($E$3:E2069,تقرير!$E$4)</f>
        <v>15</v>
      </c>
      <c r="C2069" s="48"/>
      <c r="D2069" s="48"/>
      <c r="E2069" s="48"/>
      <c r="F2069" s="50"/>
      <c r="G2069" s="51"/>
      <c r="H2069" s="51"/>
      <c r="I2069" s="52"/>
      <c r="J2069" s="52"/>
      <c r="K2069" s="27" t="str">
        <f>_xlfn.IFNA(VLOOKUP(E2069,الاوردرات!$B$1:$C$600,2,0),"")</f>
        <v/>
      </c>
      <c r="L2069" s="63"/>
      <c r="N2069" s="22" t="str">
        <f t="shared" si="65"/>
        <v/>
      </c>
      <c r="O2069" s="23" t="str">
        <f>_xlfn.IFNA((VLOOKUP(F2069,help!$C$2:$F$12,4,0))*(N2069*24),"")</f>
        <v/>
      </c>
      <c r="AP2069" s="18">
        <f t="shared" si="66"/>
        <v>0</v>
      </c>
    </row>
    <row r="2070" spans="2:42" ht="33" x14ac:dyDescent="0.2">
      <c r="B2070" s="14">
        <f>COUNTIFS($E$3:E2070,تقرير!$E$4)</f>
        <v>15</v>
      </c>
      <c r="C2070" s="48"/>
      <c r="D2070" s="48"/>
      <c r="E2070" s="48"/>
      <c r="F2070" s="50"/>
      <c r="G2070" s="51"/>
      <c r="H2070" s="51"/>
      <c r="I2070" s="52"/>
      <c r="J2070" s="52"/>
      <c r="K2070" s="27" t="str">
        <f>_xlfn.IFNA(VLOOKUP(E2070,الاوردرات!$B$1:$C$600,2,0),"")</f>
        <v/>
      </c>
      <c r="L2070" s="63"/>
      <c r="N2070" s="22" t="str">
        <f t="shared" si="65"/>
        <v/>
      </c>
      <c r="O2070" s="23" t="str">
        <f>_xlfn.IFNA((VLOOKUP(F2070,help!$C$2:$F$12,4,0))*(N2070*24),"")</f>
        <v/>
      </c>
      <c r="AP2070" s="18">
        <f t="shared" si="66"/>
        <v>0</v>
      </c>
    </row>
    <row r="2071" spans="2:42" ht="33" x14ac:dyDescent="0.2">
      <c r="B2071" s="14">
        <f>COUNTIFS($E$3:E2071,تقرير!$E$4)</f>
        <v>15</v>
      </c>
      <c r="C2071" s="48"/>
      <c r="D2071" s="48"/>
      <c r="E2071" s="48"/>
      <c r="F2071" s="50"/>
      <c r="G2071" s="51"/>
      <c r="H2071" s="51"/>
      <c r="I2071" s="52"/>
      <c r="J2071" s="52"/>
      <c r="K2071" s="27" t="str">
        <f>_xlfn.IFNA(VLOOKUP(E2071,الاوردرات!$B$1:$C$600,2,0),"")</f>
        <v/>
      </c>
      <c r="L2071" s="63"/>
      <c r="N2071" s="22" t="str">
        <f t="shared" si="65"/>
        <v/>
      </c>
      <c r="O2071" s="23" t="str">
        <f>_xlfn.IFNA((VLOOKUP(F2071,help!$C$2:$F$12,4,0))*(N2071*24),"")</f>
        <v/>
      </c>
      <c r="AP2071" s="18">
        <f t="shared" si="66"/>
        <v>0</v>
      </c>
    </row>
    <row r="2072" spans="2:42" ht="33" x14ac:dyDescent="0.2">
      <c r="B2072" s="14">
        <f>COUNTIFS($E$3:E2072,تقرير!$E$4)</f>
        <v>15</v>
      </c>
      <c r="C2072" s="48"/>
      <c r="D2072" s="48"/>
      <c r="E2072" s="48"/>
      <c r="F2072" s="50"/>
      <c r="G2072" s="51"/>
      <c r="H2072" s="51"/>
      <c r="I2072" s="52"/>
      <c r="J2072" s="52"/>
      <c r="K2072" s="27" t="str">
        <f>_xlfn.IFNA(VLOOKUP(E2072,الاوردرات!$B$1:$C$600,2,0),"")</f>
        <v/>
      </c>
      <c r="L2072" s="63"/>
      <c r="N2072" s="22" t="str">
        <f t="shared" si="65"/>
        <v/>
      </c>
      <c r="O2072" s="23" t="str">
        <f>_xlfn.IFNA((VLOOKUP(F2072,help!$C$2:$F$12,4,0))*(N2072*24),"")</f>
        <v/>
      </c>
      <c r="AP2072" s="18">
        <f t="shared" si="66"/>
        <v>0</v>
      </c>
    </row>
    <row r="2073" spans="2:42" ht="33" x14ac:dyDescent="0.2">
      <c r="B2073" s="14">
        <f>COUNTIFS($E$3:E2073,تقرير!$E$4)</f>
        <v>15</v>
      </c>
      <c r="C2073" s="48"/>
      <c r="D2073" s="48"/>
      <c r="E2073" s="48"/>
      <c r="F2073" s="50"/>
      <c r="G2073" s="51"/>
      <c r="H2073" s="51"/>
      <c r="I2073" s="52"/>
      <c r="J2073" s="52"/>
      <c r="K2073" s="27" t="str">
        <f>_xlfn.IFNA(VLOOKUP(E2073,الاوردرات!$B$1:$C$600,2,0),"")</f>
        <v/>
      </c>
      <c r="L2073" s="63"/>
      <c r="N2073" s="22" t="str">
        <f t="shared" si="65"/>
        <v/>
      </c>
      <c r="O2073" s="23" t="str">
        <f>_xlfn.IFNA((VLOOKUP(F2073,help!$C$2:$F$12,4,0))*(N2073*24),"")</f>
        <v/>
      </c>
      <c r="AP2073" s="18">
        <f t="shared" si="66"/>
        <v>0</v>
      </c>
    </row>
    <row r="2074" spans="2:42" ht="33" x14ac:dyDescent="0.2">
      <c r="B2074" s="14">
        <f>COUNTIFS($E$3:E2074,تقرير!$E$4)</f>
        <v>15</v>
      </c>
      <c r="C2074" s="48"/>
      <c r="D2074" s="48"/>
      <c r="E2074" s="48"/>
      <c r="F2074" s="50"/>
      <c r="G2074" s="51"/>
      <c r="H2074" s="51"/>
      <c r="I2074" s="52"/>
      <c r="J2074" s="52"/>
      <c r="K2074" s="27" t="str">
        <f>_xlfn.IFNA(VLOOKUP(E2074,الاوردرات!$B$1:$C$600,2,0),"")</f>
        <v/>
      </c>
      <c r="L2074" s="63"/>
      <c r="N2074" s="22" t="str">
        <f t="shared" si="65"/>
        <v/>
      </c>
      <c r="O2074" s="23" t="str">
        <f>_xlfn.IFNA((VLOOKUP(F2074,help!$C$2:$F$12,4,0))*(N2074*24),"")</f>
        <v/>
      </c>
      <c r="AP2074" s="18">
        <f t="shared" si="66"/>
        <v>0</v>
      </c>
    </row>
    <row r="2075" spans="2:42" ht="33" x14ac:dyDescent="0.2">
      <c r="B2075" s="14">
        <f>COUNTIFS($E$3:E2075,تقرير!$E$4)</f>
        <v>15</v>
      </c>
      <c r="C2075" s="48"/>
      <c r="D2075" s="48"/>
      <c r="E2075" s="48"/>
      <c r="F2075" s="50"/>
      <c r="G2075" s="51"/>
      <c r="H2075" s="51"/>
      <c r="I2075" s="52"/>
      <c r="J2075" s="52"/>
      <c r="K2075" s="27" t="str">
        <f>_xlfn.IFNA(VLOOKUP(E2075,الاوردرات!$B$1:$C$600,2,0),"")</f>
        <v/>
      </c>
      <c r="L2075" s="63"/>
      <c r="N2075" s="22" t="str">
        <f t="shared" si="65"/>
        <v/>
      </c>
      <c r="O2075" s="23" t="str">
        <f>_xlfn.IFNA((VLOOKUP(F2075,help!$C$2:$F$12,4,0))*(N2075*24),"")</f>
        <v/>
      </c>
      <c r="AP2075" s="18">
        <f t="shared" si="66"/>
        <v>0</v>
      </c>
    </row>
    <row r="2076" spans="2:42" ht="33" x14ac:dyDescent="0.2">
      <c r="B2076" s="14">
        <f>COUNTIFS($E$3:E2076,تقرير!$E$4)</f>
        <v>15</v>
      </c>
      <c r="C2076" s="48"/>
      <c r="D2076" s="48"/>
      <c r="E2076" s="48"/>
      <c r="F2076" s="50"/>
      <c r="G2076" s="51"/>
      <c r="H2076" s="51"/>
      <c r="I2076" s="52"/>
      <c r="J2076" s="52"/>
      <c r="K2076" s="27" t="str">
        <f>_xlfn.IFNA(VLOOKUP(E2076,الاوردرات!$B$1:$C$600,2,0),"")</f>
        <v/>
      </c>
      <c r="L2076" s="63"/>
      <c r="N2076" s="22" t="str">
        <f t="shared" si="65"/>
        <v/>
      </c>
      <c r="O2076" s="23" t="str">
        <f>_xlfn.IFNA((VLOOKUP(F2076,help!$C$2:$F$12,4,0))*(N2076*24),"")</f>
        <v/>
      </c>
      <c r="AP2076" s="18">
        <f t="shared" si="66"/>
        <v>0</v>
      </c>
    </row>
    <row r="2077" spans="2:42" ht="33" x14ac:dyDescent="0.2">
      <c r="B2077" s="14">
        <f>COUNTIFS($E$3:E2077,تقرير!$E$4)</f>
        <v>15</v>
      </c>
      <c r="C2077" s="48"/>
      <c r="D2077" s="48"/>
      <c r="E2077" s="48"/>
      <c r="F2077" s="50"/>
      <c r="G2077" s="51"/>
      <c r="H2077" s="51"/>
      <c r="I2077" s="52"/>
      <c r="J2077" s="52"/>
      <c r="K2077" s="27" t="str">
        <f>_xlfn.IFNA(VLOOKUP(E2077,الاوردرات!$B$1:$C$600,2,0),"")</f>
        <v/>
      </c>
      <c r="L2077" s="63"/>
      <c r="N2077" s="22" t="str">
        <f t="shared" si="65"/>
        <v/>
      </c>
      <c r="O2077" s="23" t="str">
        <f>_xlfn.IFNA((VLOOKUP(F2077,help!$C$2:$F$12,4,0))*(N2077*24),"")</f>
        <v/>
      </c>
      <c r="AP2077" s="18">
        <f t="shared" si="66"/>
        <v>0</v>
      </c>
    </row>
    <row r="2078" spans="2:42" ht="33" x14ac:dyDescent="0.2">
      <c r="B2078" s="14">
        <f>COUNTIFS($E$3:E2078,تقرير!$E$4)</f>
        <v>15</v>
      </c>
      <c r="C2078" s="48"/>
      <c r="D2078" s="48"/>
      <c r="E2078" s="48"/>
      <c r="F2078" s="50"/>
      <c r="G2078" s="51"/>
      <c r="H2078" s="51"/>
      <c r="I2078" s="52"/>
      <c r="J2078" s="52"/>
      <c r="K2078" s="27" t="str">
        <f>_xlfn.IFNA(VLOOKUP(E2078,الاوردرات!$B$1:$C$600,2,0),"")</f>
        <v/>
      </c>
      <c r="L2078" s="63"/>
      <c r="N2078" s="22" t="str">
        <f t="shared" si="65"/>
        <v/>
      </c>
      <c r="O2078" s="23" t="str">
        <f>_xlfn.IFNA((VLOOKUP(F2078,help!$C$2:$F$12,4,0))*(N2078*24),"")</f>
        <v/>
      </c>
      <c r="AP2078" s="18">
        <f t="shared" si="66"/>
        <v>0</v>
      </c>
    </row>
    <row r="2079" spans="2:42" ht="33" x14ac:dyDescent="0.2">
      <c r="B2079" s="14">
        <f>COUNTIFS($E$3:E2079,تقرير!$E$4)</f>
        <v>15</v>
      </c>
      <c r="C2079" s="48"/>
      <c r="D2079" s="48"/>
      <c r="E2079" s="48"/>
      <c r="F2079" s="50"/>
      <c r="G2079" s="51"/>
      <c r="H2079" s="51"/>
      <c r="I2079" s="52"/>
      <c r="J2079" s="52"/>
      <c r="K2079" s="27" t="str">
        <f>_xlfn.IFNA(VLOOKUP(E2079,الاوردرات!$B$1:$C$600,2,0),"")</f>
        <v/>
      </c>
      <c r="L2079" s="63"/>
      <c r="N2079" s="22" t="str">
        <f t="shared" si="65"/>
        <v/>
      </c>
      <c r="O2079" s="23" t="str">
        <f>_xlfn.IFNA((VLOOKUP(F2079,help!$C$2:$F$12,4,0))*(N2079*24),"")</f>
        <v/>
      </c>
      <c r="AP2079" s="18">
        <f t="shared" si="66"/>
        <v>0</v>
      </c>
    </row>
    <row r="2080" spans="2:42" ht="33" x14ac:dyDescent="0.2">
      <c r="B2080" s="14">
        <f>COUNTIFS($E$3:E2080,تقرير!$E$4)</f>
        <v>15</v>
      </c>
      <c r="C2080" s="48"/>
      <c r="D2080" s="48"/>
      <c r="E2080" s="48"/>
      <c r="F2080" s="50"/>
      <c r="G2080" s="51"/>
      <c r="H2080" s="51"/>
      <c r="I2080" s="52"/>
      <c r="J2080" s="52"/>
      <c r="K2080" s="27" t="str">
        <f>_xlfn.IFNA(VLOOKUP(E2080,الاوردرات!$B$1:$C$600,2,0),"")</f>
        <v/>
      </c>
      <c r="L2080" s="63"/>
      <c r="N2080" s="22" t="str">
        <f t="shared" si="65"/>
        <v/>
      </c>
      <c r="O2080" s="23" t="str">
        <f>_xlfn.IFNA((VLOOKUP(F2080,help!$C$2:$F$12,4,0))*(N2080*24),"")</f>
        <v/>
      </c>
      <c r="AP2080" s="18">
        <f t="shared" si="66"/>
        <v>0</v>
      </c>
    </row>
    <row r="2081" spans="2:42" ht="33" x14ac:dyDescent="0.2">
      <c r="B2081" s="14">
        <f>COUNTIFS($E$3:E2081,تقرير!$E$4)</f>
        <v>15</v>
      </c>
      <c r="C2081" s="48"/>
      <c r="D2081" s="48"/>
      <c r="E2081" s="48"/>
      <c r="F2081" s="50"/>
      <c r="G2081" s="51"/>
      <c r="H2081" s="51"/>
      <c r="I2081" s="52"/>
      <c r="J2081" s="52"/>
      <c r="K2081" s="27" t="str">
        <f>_xlfn.IFNA(VLOOKUP(E2081,الاوردرات!$B$1:$C$600,2,0),"")</f>
        <v/>
      </c>
      <c r="L2081" s="63"/>
      <c r="N2081" s="22" t="str">
        <f t="shared" si="65"/>
        <v/>
      </c>
      <c r="O2081" s="23" t="str">
        <f>_xlfn.IFNA((VLOOKUP(F2081,help!$C$2:$F$12,4,0))*(N2081*24),"")</f>
        <v/>
      </c>
      <c r="AP2081" s="18">
        <f t="shared" si="66"/>
        <v>0</v>
      </c>
    </row>
    <row r="2082" spans="2:42" ht="33" x14ac:dyDescent="0.2">
      <c r="B2082" s="14">
        <f>COUNTIFS($E$3:E2082,تقرير!$E$4)</f>
        <v>15</v>
      </c>
      <c r="C2082" s="48"/>
      <c r="D2082" s="48"/>
      <c r="E2082" s="48"/>
      <c r="F2082" s="50"/>
      <c r="G2082" s="51"/>
      <c r="H2082" s="51"/>
      <c r="I2082" s="52"/>
      <c r="J2082" s="52"/>
      <c r="K2082" s="27" t="str">
        <f>_xlfn.IFNA(VLOOKUP(E2082,الاوردرات!$B$1:$C$600,2,0),"")</f>
        <v/>
      </c>
      <c r="L2082" s="63"/>
      <c r="N2082" s="22" t="str">
        <f t="shared" si="65"/>
        <v/>
      </c>
      <c r="O2082" s="23" t="str">
        <f>_xlfn.IFNA((VLOOKUP(F2082,help!$C$2:$F$12,4,0))*(N2082*24),"")</f>
        <v/>
      </c>
      <c r="AP2082" s="18">
        <f t="shared" si="66"/>
        <v>0</v>
      </c>
    </row>
    <row r="2083" spans="2:42" ht="33" x14ac:dyDescent="0.2">
      <c r="B2083" s="14">
        <f>COUNTIFS($E$3:E2083,تقرير!$E$4)</f>
        <v>15</v>
      </c>
      <c r="C2083" s="48"/>
      <c r="D2083" s="48"/>
      <c r="E2083" s="48"/>
      <c r="F2083" s="50"/>
      <c r="G2083" s="51"/>
      <c r="H2083" s="51"/>
      <c r="I2083" s="52"/>
      <c r="J2083" s="52"/>
      <c r="K2083" s="27" t="str">
        <f>_xlfn.IFNA(VLOOKUP(E2083,الاوردرات!$B$1:$C$600,2,0),"")</f>
        <v/>
      </c>
      <c r="L2083" s="63"/>
      <c r="N2083" s="22" t="str">
        <f t="shared" si="65"/>
        <v/>
      </c>
      <c r="O2083" s="23" t="str">
        <f>_xlfn.IFNA((VLOOKUP(F2083,help!$C$2:$F$12,4,0))*(N2083*24),"")</f>
        <v/>
      </c>
      <c r="AP2083" s="18">
        <f t="shared" si="66"/>
        <v>0</v>
      </c>
    </row>
    <row r="2084" spans="2:42" ht="33" x14ac:dyDescent="0.2">
      <c r="B2084" s="14">
        <f>COUNTIFS($E$3:E2084,تقرير!$E$4)</f>
        <v>15</v>
      </c>
      <c r="C2084" s="48"/>
      <c r="D2084" s="48"/>
      <c r="E2084" s="48"/>
      <c r="F2084" s="50"/>
      <c r="G2084" s="51"/>
      <c r="H2084" s="51"/>
      <c r="I2084" s="52"/>
      <c r="J2084" s="52"/>
      <c r="K2084" s="27" t="str">
        <f>_xlfn.IFNA(VLOOKUP(E2084,الاوردرات!$B$1:$C$600,2,0),"")</f>
        <v/>
      </c>
      <c r="L2084" s="63"/>
      <c r="N2084" s="22" t="str">
        <f t="shared" si="65"/>
        <v/>
      </c>
      <c r="O2084" s="23" t="str">
        <f>_xlfn.IFNA((VLOOKUP(F2084,help!$C$2:$F$12,4,0))*(N2084*24),"")</f>
        <v/>
      </c>
      <c r="AP2084" s="18">
        <f t="shared" si="66"/>
        <v>0</v>
      </c>
    </row>
    <row r="2085" spans="2:42" ht="33" x14ac:dyDescent="0.2">
      <c r="B2085" s="14">
        <f>COUNTIFS($E$3:E2085,تقرير!$E$4)</f>
        <v>15</v>
      </c>
      <c r="C2085" s="48"/>
      <c r="D2085" s="48"/>
      <c r="E2085" s="48"/>
      <c r="F2085" s="50"/>
      <c r="G2085" s="51"/>
      <c r="H2085" s="51"/>
      <c r="I2085" s="52"/>
      <c r="J2085" s="52"/>
      <c r="K2085" s="27" t="str">
        <f>_xlfn.IFNA(VLOOKUP(E2085,الاوردرات!$B$1:$C$600,2,0),"")</f>
        <v/>
      </c>
      <c r="L2085" s="63"/>
      <c r="N2085" s="22" t="str">
        <f t="shared" si="65"/>
        <v/>
      </c>
      <c r="O2085" s="23" t="str">
        <f>_xlfn.IFNA((VLOOKUP(F2085,help!$C$2:$F$12,4,0))*(N2085*24),"")</f>
        <v/>
      </c>
      <c r="AP2085" s="18">
        <f t="shared" si="66"/>
        <v>0</v>
      </c>
    </row>
    <row r="2086" spans="2:42" ht="33" x14ac:dyDescent="0.2">
      <c r="B2086" s="14">
        <f>COUNTIFS($E$3:E2086,تقرير!$E$4)</f>
        <v>15</v>
      </c>
      <c r="C2086" s="48"/>
      <c r="D2086" s="48"/>
      <c r="E2086" s="48"/>
      <c r="F2086" s="50"/>
      <c r="G2086" s="51"/>
      <c r="H2086" s="51"/>
      <c r="I2086" s="52"/>
      <c r="J2086" s="52"/>
      <c r="K2086" s="27" t="str">
        <f>_xlfn.IFNA(VLOOKUP(E2086,الاوردرات!$B$1:$C$600,2,0),"")</f>
        <v/>
      </c>
      <c r="L2086" s="63"/>
      <c r="N2086" s="22" t="str">
        <f t="shared" si="65"/>
        <v/>
      </c>
      <c r="O2086" s="23" t="str">
        <f>_xlfn.IFNA((VLOOKUP(F2086,help!$C$2:$F$12,4,0))*(N2086*24),"")</f>
        <v/>
      </c>
      <c r="AP2086" s="18">
        <f t="shared" si="66"/>
        <v>0</v>
      </c>
    </row>
    <row r="2087" spans="2:42" ht="33" x14ac:dyDescent="0.2">
      <c r="B2087" s="14">
        <f>COUNTIFS($E$3:E2087,تقرير!$E$4)</f>
        <v>15</v>
      </c>
      <c r="C2087" s="48"/>
      <c r="D2087" s="48"/>
      <c r="E2087" s="48"/>
      <c r="F2087" s="50"/>
      <c r="G2087" s="51"/>
      <c r="H2087" s="51"/>
      <c r="I2087" s="52"/>
      <c r="J2087" s="52"/>
      <c r="K2087" s="27" t="str">
        <f>_xlfn.IFNA(VLOOKUP(E2087,الاوردرات!$B$1:$C$600,2,0),"")</f>
        <v/>
      </c>
      <c r="L2087" s="63"/>
      <c r="N2087" s="22" t="str">
        <f t="shared" si="65"/>
        <v/>
      </c>
      <c r="O2087" s="23" t="str">
        <f>_xlfn.IFNA((VLOOKUP(F2087,help!$C$2:$F$12,4,0))*(N2087*24),"")</f>
        <v/>
      </c>
      <c r="AP2087" s="18">
        <f t="shared" si="66"/>
        <v>0</v>
      </c>
    </row>
    <row r="2088" spans="2:42" ht="33" x14ac:dyDescent="0.2">
      <c r="B2088" s="14">
        <f>COUNTIFS($E$3:E2088,تقرير!$E$4)</f>
        <v>15</v>
      </c>
      <c r="C2088" s="48"/>
      <c r="D2088" s="48"/>
      <c r="E2088" s="48"/>
      <c r="F2088" s="50"/>
      <c r="G2088" s="51"/>
      <c r="H2088" s="51"/>
      <c r="I2088" s="52"/>
      <c r="J2088" s="52"/>
      <c r="K2088" s="27" t="str">
        <f>_xlfn.IFNA(VLOOKUP(E2088,الاوردرات!$B$1:$C$600,2,0),"")</f>
        <v/>
      </c>
      <c r="L2088" s="63"/>
      <c r="N2088" s="22" t="str">
        <f t="shared" si="65"/>
        <v/>
      </c>
      <c r="O2088" s="23" t="str">
        <f>_xlfn.IFNA((VLOOKUP(F2088,help!$C$2:$F$12,4,0))*(N2088*24),"")</f>
        <v/>
      </c>
      <c r="AP2088" s="18">
        <f t="shared" si="66"/>
        <v>0</v>
      </c>
    </row>
    <row r="2089" spans="2:42" ht="33" x14ac:dyDescent="0.2">
      <c r="B2089" s="14">
        <f>COUNTIFS($E$3:E2089,تقرير!$E$4)</f>
        <v>15</v>
      </c>
      <c r="C2089" s="48"/>
      <c r="D2089" s="48"/>
      <c r="E2089" s="48"/>
      <c r="F2089" s="50"/>
      <c r="G2089" s="51"/>
      <c r="H2089" s="51"/>
      <c r="I2089" s="52"/>
      <c r="J2089" s="52"/>
      <c r="K2089" s="27" t="str">
        <f>_xlfn.IFNA(VLOOKUP(E2089,الاوردرات!$B$1:$C$600,2,0),"")</f>
        <v/>
      </c>
      <c r="L2089" s="63"/>
      <c r="N2089" s="22" t="str">
        <f t="shared" si="65"/>
        <v/>
      </c>
      <c r="O2089" s="23" t="str">
        <f>_xlfn.IFNA((VLOOKUP(F2089,help!$C$2:$F$12,4,0))*(N2089*24),"")</f>
        <v/>
      </c>
      <c r="AP2089" s="18">
        <f t="shared" si="66"/>
        <v>0</v>
      </c>
    </row>
    <row r="2090" spans="2:42" ht="33" x14ac:dyDescent="0.2">
      <c r="B2090" s="14">
        <f>COUNTIFS($E$3:E2090,تقرير!$E$4)</f>
        <v>15</v>
      </c>
      <c r="C2090" s="48"/>
      <c r="D2090" s="48"/>
      <c r="E2090" s="48"/>
      <c r="F2090" s="50"/>
      <c r="G2090" s="51"/>
      <c r="H2090" s="51"/>
      <c r="I2090" s="52"/>
      <c r="J2090" s="52"/>
      <c r="K2090" s="27" t="str">
        <f>_xlfn.IFNA(VLOOKUP(E2090,الاوردرات!$B$1:$C$600,2,0),"")</f>
        <v/>
      </c>
      <c r="L2090" s="63"/>
      <c r="N2090" s="22" t="str">
        <f t="shared" si="65"/>
        <v/>
      </c>
      <c r="O2090" s="23" t="str">
        <f>_xlfn.IFNA((VLOOKUP(F2090,help!$C$2:$F$12,4,0))*(N2090*24),"")</f>
        <v/>
      </c>
      <c r="AP2090" s="18">
        <f t="shared" si="66"/>
        <v>0</v>
      </c>
    </row>
    <row r="2091" spans="2:42" ht="33" x14ac:dyDescent="0.2">
      <c r="B2091" s="14">
        <f>COUNTIFS($E$3:E2091,تقرير!$E$4)</f>
        <v>15</v>
      </c>
      <c r="C2091" s="48"/>
      <c r="D2091" s="48"/>
      <c r="E2091" s="48"/>
      <c r="F2091" s="50"/>
      <c r="G2091" s="51"/>
      <c r="H2091" s="51"/>
      <c r="I2091" s="52"/>
      <c r="J2091" s="52"/>
      <c r="K2091" s="27" t="str">
        <f>_xlfn.IFNA(VLOOKUP(E2091,الاوردرات!$B$1:$C$600,2,0),"")</f>
        <v/>
      </c>
      <c r="L2091" s="63"/>
      <c r="N2091" s="22" t="str">
        <f t="shared" si="65"/>
        <v/>
      </c>
      <c r="O2091" s="23" t="str">
        <f>_xlfn.IFNA((VLOOKUP(F2091,help!$C$2:$F$12,4,0))*(N2091*24),"")</f>
        <v/>
      </c>
      <c r="AP2091" s="18">
        <f t="shared" si="66"/>
        <v>0</v>
      </c>
    </row>
    <row r="2092" spans="2:42" ht="33" x14ac:dyDescent="0.2">
      <c r="B2092" s="14">
        <f>COUNTIFS($E$3:E2092,تقرير!$E$4)</f>
        <v>15</v>
      </c>
      <c r="C2092" s="48"/>
      <c r="D2092" s="48"/>
      <c r="E2092" s="48"/>
      <c r="F2092" s="50"/>
      <c r="G2092" s="51"/>
      <c r="H2092" s="51"/>
      <c r="I2092" s="52"/>
      <c r="J2092" s="52"/>
      <c r="K2092" s="27" t="str">
        <f>_xlfn.IFNA(VLOOKUP(E2092,الاوردرات!$B$1:$C$600,2,0),"")</f>
        <v/>
      </c>
      <c r="L2092" s="63"/>
      <c r="N2092" s="22" t="str">
        <f t="shared" si="65"/>
        <v/>
      </c>
      <c r="O2092" s="23" t="str">
        <f>_xlfn.IFNA((VLOOKUP(F2092,help!$C$2:$F$12,4,0))*(N2092*24),"")</f>
        <v/>
      </c>
      <c r="AP2092" s="18">
        <f t="shared" si="66"/>
        <v>0</v>
      </c>
    </row>
    <row r="2093" spans="2:42" ht="33" x14ac:dyDescent="0.2">
      <c r="B2093" s="14">
        <f>COUNTIFS($E$3:E2093,تقرير!$E$4)</f>
        <v>15</v>
      </c>
      <c r="C2093" s="48"/>
      <c r="D2093" s="48"/>
      <c r="E2093" s="48"/>
      <c r="F2093" s="50"/>
      <c r="G2093" s="51"/>
      <c r="H2093" s="51"/>
      <c r="I2093" s="52"/>
      <c r="J2093" s="52"/>
      <c r="K2093" s="27" t="str">
        <f>_xlfn.IFNA(VLOOKUP(E2093,الاوردرات!$B$1:$C$600,2,0),"")</f>
        <v/>
      </c>
      <c r="L2093" s="63"/>
      <c r="N2093" s="22" t="str">
        <f t="shared" si="65"/>
        <v/>
      </c>
      <c r="O2093" s="23" t="str">
        <f>_xlfn.IFNA((VLOOKUP(F2093,help!$C$2:$F$12,4,0))*(N2093*24),"")</f>
        <v/>
      </c>
      <c r="AP2093" s="18">
        <f t="shared" si="66"/>
        <v>0</v>
      </c>
    </row>
    <row r="2094" spans="2:42" ht="33" x14ac:dyDescent="0.2">
      <c r="B2094" s="14">
        <f>COUNTIFS($E$3:E2094,تقرير!$E$4)</f>
        <v>15</v>
      </c>
      <c r="C2094" s="48"/>
      <c r="D2094" s="48"/>
      <c r="E2094" s="48"/>
      <c r="F2094" s="50"/>
      <c r="G2094" s="51"/>
      <c r="H2094" s="51"/>
      <c r="I2094" s="52"/>
      <c r="J2094" s="52"/>
      <c r="K2094" s="27" t="str">
        <f>_xlfn.IFNA(VLOOKUP(E2094,الاوردرات!$B$1:$C$600,2,0),"")</f>
        <v/>
      </c>
      <c r="L2094" s="63"/>
      <c r="N2094" s="22" t="str">
        <f t="shared" si="65"/>
        <v/>
      </c>
      <c r="O2094" s="23" t="str">
        <f>_xlfn.IFNA((VLOOKUP(F2094,help!$C$2:$F$12,4,0))*(N2094*24),"")</f>
        <v/>
      </c>
      <c r="AP2094" s="18">
        <f t="shared" si="66"/>
        <v>0</v>
      </c>
    </row>
    <row r="2095" spans="2:42" ht="33" x14ac:dyDescent="0.2">
      <c r="B2095" s="14">
        <f>COUNTIFS($E$3:E2095,تقرير!$E$4)</f>
        <v>15</v>
      </c>
      <c r="C2095" s="48"/>
      <c r="D2095" s="48"/>
      <c r="E2095" s="48"/>
      <c r="F2095" s="50"/>
      <c r="G2095" s="51"/>
      <c r="H2095" s="51"/>
      <c r="I2095" s="52"/>
      <c r="J2095" s="52"/>
      <c r="K2095" s="27" t="str">
        <f>_xlfn.IFNA(VLOOKUP(E2095,الاوردرات!$B$1:$C$600,2,0),"")</f>
        <v/>
      </c>
      <c r="L2095" s="63"/>
      <c r="N2095" s="22" t="str">
        <f t="shared" si="65"/>
        <v/>
      </c>
      <c r="O2095" s="23" t="str">
        <f>_xlfn.IFNA((VLOOKUP(F2095,help!$C$2:$F$12,4,0))*(N2095*24),"")</f>
        <v/>
      </c>
      <c r="AP2095" s="18">
        <f t="shared" si="66"/>
        <v>0</v>
      </c>
    </row>
    <row r="2096" spans="2:42" ht="33" x14ac:dyDescent="0.2">
      <c r="B2096" s="14">
        <f>COUNTIFS($E$3:E2096,تقرير!$E$4)</f>
        <v>15</v>
      </c>
      <c r="C2096" s="48"/>
      <c r="D2096" s="48"/>
      <c r="E2096" s="48"/>
      <c r="F2096" s="50"/>
      <c r="G2096" s="51"/>
      <c r="H2096" s="51"/>
      <c r="I2096" s="52"/>
      <c r="J2096" s="52"/>
      <c r="K2096" s="27" t="str">
        <f>_xlfn.IFNA(VLOOKUP(E2096,الاوردرات!$B$1:$C$600,2,0),"")</f>
        <v/>
      </c>
      <c r="L2096" s="63"/>
      <c r="N2096" s="22" t="str">
        <f t="shared" si="65"/>
        <v/>
      </c>
      <c r="O2096" s="23" t="str">
        <f>_xlfn.IFNA((VLOOKUP(F2096,help!$C$2:$F$12,4,0))*(N2096*24),"")</f>
        <v/>
      </c>
      <c r="AP2096" s="18">
        <f t="shared" si="66"/>
        <v>0</v>
      </c>
    </row>
    <row r="2097" spans="2:42" ht="33" x14ac:dyDescent="0.2">
      <c r="B2097" s="14">
        <f>COUNTIFS($E$3:E2097,تقرير!$E$4)</f>
        <v>15</v>
      </c>
      <c r="C2097" s="48"/>
      <c r="D2097" s="48"/>
      <c r="E2097" s="48"/>
      <c r="F2097" s="50"/>
      <c r="G2097" s="51"/>
      <c r="H2097" s="51"/>
      <c r="I2097" s="52"/>
      <c r="J2097" s="52"/>
      <c r="K2097" s="27" t="str">
        <f>_xlfn.IFNA(VLOOKUP(E2097,الاوردرات!$B$1:$C$600,2,0),"")</f>
        <v/>
      </c>
      <c r="L2097" s="63"/>
      <c r="N2097" s="22" t="str">
        <f t="shared" si="65"/>
        <v/>
      </c>
      <c r="O2097" s="23" t="str">
        <f>_xlfn.IFNA((VLOOKUP(F2097,help!$C$2:$F$12,4,0))*(N2097*24),"")</f>
        <v/>
      </c>
      <c r="AP2097" s="18">
        <f t="shared" si="66"/>
        <v>0</v>
      </c>
    </row>
    <row r="2098" spans="2:42" ht="33" x14ac:dyDescent="0.2">
      <c r="B2098" s="14">
        <f>COUNTIFS($E$3:E2098,تقرير!$E$4)</f>
        <v>15</v>
      </c>
      <c r="C2098" s="48"/>
      <c r="D2098" s="48"/>
      <c r="E2098" s="48"/>
      <c r="F2098" s="50"/>
      <c r="G2098" s="51"/>
      <c r="H2098" s="51"/>
      <c r="I2098" s="52"/>
      <c r="J2098" s="52"/>
      <c r="K2098" s="27" t="str">
        <f>_xlfn.IFNA(VLOOKUP(E2098,الاوردرات!$B$1:$C$600,2,0),"")</f>
        <v/>
      </c>
      <c r="L2098" s="63"/>
      <c r="N2098" s="22" t="str">
        <f t="shared" si="65"/>
        <v/>
      </c>
      <c r="O2098" s="23" t="str">
        <f>_xlfn.IFNA((VLOOKUP(F2098,help!$C$2:$F$12,4,0))*(N2098*24),"")</f>
        <v/>
      </c>
      <c r="AP2098" s="18">
        <f t="shared" si="66"/>
        <v>0</v>
      </c>
    </row>
    <row r="2099" spans="2:42" ht="33" x14ac:dyDescent="0.2">
      <c r="B2099" s="14">
        <f>COUNTIFS($E$3:E2099,تقرير!$E$4)</f>
        <v>15</v>
      </c>
      <c r="C2099" s="48"/>
      <c r="D2099" s="48"/>
      <c r="E2099" s="48"/>
      <c r="F2099" s="50"/>
      <c r="G2099" s="51"/>
      <c r="H2099" s="51"/>
      <c r="I2099" s="52"/>
      <c r="J2099" s="52"/>
      <c r="K2099" s="27" t="str">
        <f>_xlfn.IFNA(VLOOKUP(E2099,الاوردرات!$B$1:$C$600,2,0),"")</f>
        <v/>
      </c>
      <c r="L2099" s="63"/>
      <c r="N2099" s="22" t="str">
        <f t="shared" si="65"/>
        <v/>
      </c>
      <c r="O2099" s="23" t="str">
        <f>_xlfn.IFNA((VLOOKUP(F2099,help!$C$2:$F$12,4,0))*(N2099*24),"")</f>
        <v/>
      </c>
      <c r="AP2099" s="18">
        <f t="shared" si="66"/>
        <v>0</v>
      </c>
    </row>
    <row r="2100" spans="2:42" ht="33" x14ac:dyDescent="0.2">
      <c r="B2100" s="14">
        <f>COUNTIFS($E$3:E2100,تقرير!$E$4)</f>
        <v>15</v>
      </c>
      <c r="C2100" s="48"/>
      <c r="D2100" s="48"/>
      <c r="E2100" s="48"/>
      <c r="F2100" s="50"/>
      <c r="G2100" s="51"/>
      <c r="H2100" s="51"/>
      <c r="I2100" s="52"/>
      <c r="J2100" s="52"/>
      <c r="K2100" s="27" t="str">
        <f>_xlfn.IFNA(VLOOKUP(E2100,الاوردرات!$B$1:$C$600,2,0),"")</f>
        <v/>
      </c>
      <c r="L2100" s="63"/>
      <c r="N2100" s="22" t="str">
        <f t="shared" si="65"/>
        <v/>
      </c>
      <c r="O2100" s="23" t="str">
        <f>_xlfn.IFNA((VLOOKUP(F2100,help!$C$2:$F$12,4,0))*(N2100*24),"")</f>
        <v/>
      </c>
      <c r="AP2100" s="18">
        <f t="shared" si="66"/>
        <v>0</v>
      </c>
    </row>
    <row r="2101" spans="2:42" ht="33" x14ac:dyDescent="0.2">
      <c r="B2101" s="14">
        <f>COUNTIFS($E$3:E2101,تقرير!$E$4)</f>
        <v>15</v>
      </c>
      <c r="C2101" s="48"/>
      <c r="D2101" s="48"/>
      <c r="E2101" s="48"/>
      <c r="F2101" s="50"/>
      <c r="G2101" s="51"/>
      <c r="H2101" s="51"/>
      <c r="I2101" s="52"/>
      <c r="J2101" s="52"/>
      <c r="K2101" s="27" t="str">
        <f>_xlfn.IFNA(VLOOKUP(E2101,الاوردرات!$B$1:$C$600,2,0),"")</f>
        <v/>
      </c>
      <c r="L2101" s="63"/>
      <c r="N2101" s="22" t="str">
        <f t="shared" si="65"/>
        <v/>
      </c>
      <c r="O2101" s="23" t="str">
        <f>_xlfn.IFNA((VLOOKUP(F2101,help!$C$2:$F$12,4,0))*(N2101*24),"")</f>
        <v/>
      </c>
      <c r="AP2101" s="18">
        <f t="shared" si="66"/>
        <v>0</v>
      </c>
    </row>
    <row r="2102" spans="2:42" ht="33" x14ac:dyDescent="0.2">
      <c r="B2102" s="14">
        <f>COUNTIFS($E$3:E2102,تقرير!$E$4)</f>
        <v>15</v>
      </c>
      <c r="C2102" s="48"/>
      <c r="D2102" s="48"/>
      <c r="E2102" s="48"/>
      <c r="F2102" s="50"/>
      <c r="G2102" s="51"/>
      <c r="H2102" s="51"/>
      <c r="I2102" s="52"/>
      <c r="J2102" s="52"/>
      <c r="K2102" s="27" t="str">
        <f>_xlfn.IFNA(VLOOKUP(E2102,الاوردرات!$B$1:$C$600,2,0),"")</f>
        <v/>
      </c>
      <c r="L2102" s="63"/>
      <c r="N2102" s="22" t="str">
        <f t="shared" si="65"/>
        <v/>
      </c>
      <c r="O2102" s="23" t="str">
        <f>_xlfn.IFNA((VLOOKUP(F2102,help!$C$2:$F$12,4,0))*(N2102*24),"")</f>
        <v/>
      </c>
      <c r="AP2102" s="18">
        <f t="shared" si="66"/>
        <v>0</v>
      </c>
    </row>
    <row r="2103" spans="2:42" ht="33" x14ac:dyDescent="0.2">
      <c r="B2103" s="14">
        <f>COUNTIFS($E$3:E2103,تقرير!$E$4)</f>
        <v>15</v>
      </c>
      <c r="C2103" s="48"/>
      <c r="D2103" s="48"/>
      <c r="E2103" s="48"/>
      <c r="F2103" s="50"/>
      <c r="G2103" s="51"/>
      <c r="H2103" s="51"/>
      <c r="I2103" s="52"/>
      <c r="J2103" s="52"/>
      <c r="K2103" s="27" t="str">
        <f>_xlfn.IFNA(VLOOKUP(E2103,الاوردرات!$B$1:$C$600,2,0),"")</f>
        <v/>
      </c>
      <c r="L2103" s="63"/>
      <c r="N2103" s="22" t="str">
        <f t="shared" ref="N2103:N2166" si="67">IF(I2103&lt;&gt;"",J2103-I2103,"")</f>
        <v/>
      </c>
      <c r="O2103" s="23" t="str">
        <f>_xlfn.IFNA((VLOOKUP(F2103,help!$C$2:$F$12,4,0))*(N2103*24),"")</f>
        <v/>
      </c>
      <c r="AP2103" s="18">
        <f t="shared" si="66"/>
        <v>0</v>
      </c>
    </row>
    <row r="2104" spans="2:42" ht="33" x14ac:dyDescent="0.2">
      <c r="B2104" s="14">
        <f>COUNTIFS($E$3:E2104,تقرير!$E$4)</f>
        <v>15</v>
      </c>
      <c r="C2104" s="48"/>
      <c r="D2104" s="48"/>
      <c r="E2104" s="48"/>
      <c r="F2104" s="50"/>
      <c r="G2104" s="51"/>
      <c r="H2104" s="51"/>
      <c r="I2104" s="52"/>
      <c r="J2104" s="52"/>
      <c r="K2104" s="27" t="str">
        <f>_xlfn.IFNA(VLOOKUP(E2104,الاوردرات!$B$1:$C$600,2,0),"")</f>
        <v/>
      </c>
      <c r="L2104" s="63"/>
      <c r="N2104" s="22" t="str">
        <f t="shared" si="67"/>
        <v/>
      </c>
      <c r="O2104" s="23" t="str">
        <f>_xlfn.IFNA((VLOOKUP(F2104,help!$C$2:$F$12,4,0))*(N2104*24),"")</f>
        <v/>
      </c>
      <c r="AP2104" s="18">
        <f t="shared" si="66"/>
        <v>0</v>
      </c>
    </row>
    <row r="2105" spans="2:42" ht="33" x14ac:dyDescent="0.2">
      <c r="B2105" s="14">
        <f>COUNTIFS($E$3:E2105,تقرير!$E$4)</f>
        <v>15</v>
      </c>
      <c r="C2105" s="48"/>
      <c r="D2105" s="48"/>
      <c r="E2105" s="48"/>
      <c r="F2105" s="50"/>
      <c r="G2105" s="51"/>
      <c r="H2105" s="51"/>
      <c r="I2105" s="52"/>
      <c r="J2105" s="52"/>
      <c r="K2105" s="27" t="str">
        <f>_xlfn.IFNA(VLOOKUP(E2105,الاوردرات!$B$1:$C$600,2,0),"")</f>
        <v/>
      </c>
      <c r="L2105" s="63"/>
      <c r="N2105" s="22" t="str">
        <f t="shared" si="67"/>
        <v/>
      </c>
      <c r="O2105" s="23" t="str">
        <f>_xlfn.IFNA((VLOOKUP(F2105,help!$C$2:$F$12,4,0))*(N2105*24),"")</f>
        <v/>
      </c>
      <c r="AP2105" s="18">
        <f t="shared" si="66"/>
        <v>0</v>
      </c>
    </row>
    <row r="2106" spans="2:42" ht="33" x14ac:dyDescent="0.2">
      <c r="B2106" s="14">
        <f>COUNTIFS($E$3:E2106,تقرير!$E$4)</f>
        <v>15</v>
      </c>
      <c r="C2106" s="48"/>
      <c r="D2106" s="48"/>
      <c r="E2106" s="48"/>
      <c r="F2106" s="50"/>
      <c r="G2106" s="51"/>
      <c r="H2106" s="51"/>
      <c r="I2106" s="52"/>
      <c r="J2106" s="52"/>
      <c r="K2106" s="27" t="str">
        <f>_xlfn.IFNA(VLOOKUP(E2106,الاوردرات!$B$1:$C$600,2,0),"")</f>
        <v/>
      </c>
      <c r="L2106" s="63"/>
      <c r="N2106" s="22" t="str">
        <f t="shared" si="67"/>
        <v/>
      </c>
      <c r="O2106" s="23" t="str">
        <f>_xlfn.IFNA((VLOOKUP(F2106,help!$C$2:$F$12,4,0))*(N2106*24),"")</f>
        <v/>
      </c>
      <c r="AP2106" s="18">
        <f t="shared" si="66"/>
        <v>0</v>
      </c>
    </row>
    <row r="2107" spans="2:42" ht="33" x14ac:dyDescent="0.2">
      <c r="B2107" s="14">
        <f>COUNTIFS($E$3:E2107,تقرير!$E$4)</f>
        <v>15</v>
      </c>
      <c r="C2107" s="48"/>
      <c r="D2107" s="48"/>
      <c r="E2107" s="48"/>
      <c r="F2107" s="50"/>
      <c r="G2107" s="51"/>
      <c r="H2107" s="51"/>
      <c r="I2107" s="52"/>
      <c r="J2107" s="52"/>
      <c r="K2107" s="27" t="str">
        <f>_xlfn.IFNA(VLOOKUP(E2107,الاوردرات!$B$1:$C$600,2,0),"")</f>
        <v/>
      </c>
      <c r="L2107" s="63"/>
      <c r="N2107" s="22" t="str">
        <f t="shared" si="67"/>
        <v/>
      </c>
      <c r="O2107" s="23" t="str">
        <f>_xlfn.IFNA((VLOOKUP(F2107,help!$C$2:$F$12,4,0))*(N2107*24),"")</f>
        <v/>
      </c>
      <c r="AP2107" s="18">
        <f t="shared" si="66"/>
        <v>0</v>
      </c>
    </row>
    <row r="2108" spans="2:42" ht="33" x14ac:dyDescent="0.2">
      <c r="B2108" s="14">
        <f>COUNTIFS($E$3:E2108,تقرير!$E$4)</f>
        <v>15</v>
      </c>
      <c r="C2108" s="48"/>
      <c r="D2108" s="48"/>
      <c r="E2108" s="48"/>
      <c r="F2108" s="50"/>
      <c r="G2108" s="51"/>
      <c r="H2108" s="51"/>
      <c r="I2108" s="52"/>
      <c r="J2108" s="52"/>
      <c r="K2108" s="27" t="str">
        <f>_xlfn.IFNA(VLOOKUP(E2108,الاوردرات!$B$1:$C$600,2,0),"")</f>
        <v/>
      </c>
      <c r="L2108" s="63"/>
      <c r="N2108" s="22" t="str">
        <f t="shared" si="67"/>
        <v/>
      </c>
      <c r="O2108" s="23" t="str">
        <f>_xlfn.IFNA((VLOOKUP(F2108,help!$C$2:$F$12,4,0))*(N2108*24),"")</f>
        <v/>
      </c>
      <c r="AP2108" s="18">
        <f t="shared" si="66"/>
        <v>0</v>
      </c>
    </row>
    <row r="2109" spans="2:42" ht="33" x14ac:dyDescent="0.2">
      <c r="B2109" s="14">
        <f>COUNTIFS($E$3:E2109,تقرير!$E$4)</f>
        <v>15</v>
      </c>
      <c r="C2109" s="48"/>
      <c r="D2109" s="48"/>
      <c r="E2109" s="48"/>
      <c r="F2109" s="50"/>
      <c r="G2109" s="51"/>
      <c r="H2109" s="51"/>
      <c r="I2109" s="52"/>
      <c r="J2109" s="52"/>
      <c r="K2109" s="27" t="str">
        <f>_xlfn.IFNA(VLOOKUP(E2109,الاوردرات!$B$1:$C$600,2,0),"")</f>
        <v/>
      </c>
      <c r="L2109" s="63"/>
      <c r="N2109" s="22" t="str">
        <f t="shared" si="67"/>
        <v/>
      </c>
      <c r="O2109" s="23" t="str">
        <f>_xlfn.IFNA((VLOOKUP(F2109,help!$C$2:$F$12,4,0))*(N2109*24),"")</f>
        <v/>
      </c>
      <c r="AP2109" s="18">
        <f t="shared" si="66"/>
        <v>0</v>
      </c>
    </row>
    <row r="2110" spans="2:42" ht="33" x14ac:dyDescent="0.2">
      <c r="B2110" s="14">
        <f>COUNTIFS($E$3:E2110,تقرير!$E$4)</f>
        <v>15</v>
      </c>
      <c r="C2110" s="48"/>
      <c r="D2110" s="48"/>
      <c r="E2110" s="48"/>
      <c r="F2110" s="50"/>
      <c r="G2110" s="51"/>
      <c r="H2110" s="51"/>
      <c r="I2110" s="52"/>
      <c r="J2110" s="52"/>
      <c r="K2110" s="27" t="str">
        <f>_xlfn.IFNA(VLOOKUP(E2110,الاوردرات!$B$1:$C$600,2,0),"")</f>
        <v/>
      </c>
      <c r="L2110" s="63"/>
      <c r="N2110" s="22" t="str">
        <f t="shared" si="67"/>
        <v/>
      </c>
      <c r="O2110" s="23" t="str">
        <f>_xlfn.IFNA((VLOOKUP(F2110,help!$C$2:$F$12,4,0))*(N2110*24),"")</f>
        <v/>
      </c>
      <c r="AP2110" s="18">
        <f t="shared" si="66"/>
        <v>0</v>
      </c>
    </row>
    <row r="2111" spans="2:42" ht="33" x14ac:dyDescent="0.2">
      <c r="B2111" s="14">
        <f>COUNTIFS($E$3:E2111,تقرير!$E$4)</f>
        <v>15</v>
      </c>
      <c r="C2111" s="48"/>
      <c r="D2111" s="48"/>
      <c r="E2111" s="48"/>
      <c r="F2111" s="50"/>
      <c r="G2111" s="51"/>
      <c r="H2111" s="51"/>
      <c r="I2111" s="52"/>
      <c r="J2111" s="52"/>
      <c r="K2111" s="27" t="str">
        <f>_xlfn.IFNA(VLOOKUP(E2111,الاوردرات!$B$1:$C$600,2,0),"")</f>
        <v/>
      </c>
      <c r="L2111" s="63"/>
      <c r="N2111" s="22" t="str">
        <f t="shared" si="67"/>
        <v/>
      </c>
      <c r="O2111" s="23" t="str">
        <f>_xlfn.IFNA((VLOOKUP(F2111,help!$C$2:$F$12,4,0))*(N2111*24),"")</f>
        <v/>
      </c>
      <c r="AP2111" s="18">
        <f t="shared" si="66"/>
        <v>0</v>
      </c>
    </row>
    <row r="2112" spans="2:42" ht="33" x14ac:dyDescent="0.2">
      <c r="B2112" s="14">
        <f>COUNTIFS($E$3:E2112,تقرير!$E$4)</f>
        <v>15</v>
      </c>
      <c r="C2112" s="48"/>
      <c r="D2112" s="48"/>
      <c r="E2112" s="48"/>
      <c r="F2112" s="50"/>
      <c r="G2112" s="51"/>
      <c r="H2112" s="51"/>
      <c r="I2112" s="52"/>
      <c r="J2112" s="52"/>
      <c r="K2112" s="27" t="str">
        <f>_xlfn.IFNA(VLOOKUP(E2112,الاوردرات!$B$1:$C$600,2,0),"")</f>
        <v/>
      </c>
      <c r="L2112" s="63"/>
      <c r="N2112" s="22" t="str">
        <f t="shared" si="67"/>
        <v/>
      </c>
      <c r="O2112" s="23" t="str">
        <f>_xlfn.IFNA((VLOOKUP(F2112,help!$C$2:$F$12,4,0))*(N2112*24),"")</f>
        <v/>
      </c>
      <c r="AP2112" s="18">
        <f t="shared" si="66"/>
        <v>0</v>
      </c>
    </row>
    <row r="2113" spans="2:42" ht="33" x14ac:dyDescent="0.2">
      <c r="B2113" s="14">
        <f>COUNTIFS($E$3:E2113,تقرير!$E$4)</f>
        <v>15</v>
      </c>
      <c r="C2113" s="48"/>
      <c r="D2113" s="48"/>
      <c r="E2113" s="48"/>
      <c r="F2113" s="50"/>
      <c r="G2113" s="51"/>
      <c r="H2113" s="51"/>
      <c r="I2113" s="52"/>
      <c r="J2113" s="52"/>
      <c r="K2113" s="27" t="str">
        <f>_xlfn.IFNA(VLOOKUP(E2113,الاوردرات!$B$1:$C$600,2,0),"")</f>
        <v/>
      </c>
      <c r="L2113" s="63"/>
      <c r="N2113" s="22" t="str">
        <f t="shared" si="67"/>
        <v/>
      </c>
      <c r="O2113" s="23" t="str">
        <f>_xlfn.IFNA((VLOOKUP(F2113,help!$C$2:$F$12,4,0))*(N2113*24),"")</f>
        <v/>
      </c>
      <c r="AP2113" s="18">
        <f t="shared" si="66"/>
        <v>0</v>
      </c>
    </row>
    <row r="2114" spans="2:42" ht="33" x14ac:dyDescent="0.2">
      <c r="B2114" s="14">
        <f>COUNTIFS($E$3:E2114,تقرير!$E$4)</f>
        <v>15</v>
      </c>
      <c r="C2114" s="48"/>
      <c r="D2114" s="48"/>
      <c r="E2114" s="48"/>
      <c r="F2114" s="50"/>
      <c r="G2114" s="51"/>
      <c r="H2114" s="51"/>
      <c r="I2114" s="52"/>
      <c r="J2114" s="52"/>
      <c r="K2114" s="27" t="str">
        <f>_xlfn.IFNA(VLOOKUP(E2114,الاوردرات!$B$1:$C$600,2,0),"")</f>
        <v/>
      </c>
      <c r="L2114" s="63"/>
      <c r="N2114" s="22" t="str">
        <f t="shared" si="67"/>
        <v/>
      </c>
      <c r="O2114" s="23" t="str">
        <f>_xlfn.IFNA((VLOOKUP(F2114,help!$C$2:$F$12,4,0))*(N2114*24),"")</f>
        <v/>
      </c>
      <c r="AP2114" s="18">
        <f t="shared" si="66"/>
        <v>0</v>
      </c>
    </row>
    <row r="2115" spans="2:42" ht="33" x14ac:dyDescent="0.2">
      <c r="B2115" s="14">
        <f>COUNTIFS($E$3:E2115,تقرير!$E$4)</f>
        <v>15</v>
      </c>
      <c r="C2115" s="48"/>
      <c r="D2115" s="48"/>
      <c r="E2115" s="48"/>
      <c r="F2115" s="50"/>
      <c r="G2115" s="51"/>
      <c r="H2115" s="51"/>
      <c r="I2115" s="52"/>
      <c r="J2115" s="52"/>
      <c r="K2115" s="27" t="str">
        <f>_xlfn.IFNA(VLOOKUP(E2115,الاوردرات!$B$1:$C$600,2,0),"")</f>
        <v/>
      </c>
      <c r="L2115" s="63"/>
      <c r="N2115" s="22" t="str">
        <f t="shared" si="67"/>
        <v/>
      </c>
      <c r="O2115" s="23" t="str">
        <f>_xlfn.IFNA((VLOOKUP(F2115,help!$C$2:$F$12,4,0))*(N2115*24),"")</f>
        <v/>
      </c>
      <c r="AP2115" s="18">
        <f t="shared" si="66"/>
        <v>0</v>
      </c>
    </row>
    <row r="2116" spans="2:42" ht="33" x14ac:dyDescent="0.2">
      <c r="B2116" s="14">
        <f>COUNTIFS($E$3:E2116,تقرير!$E$4)</f>
        <v>15</v>
      </c>
      <c r="C2116" s="48"/>
      <c r="D2116" s="48"/>
      <c r="E2116" s="48"/>
      <c r="F2116" s="50"/>
      <c r="G2116" s="51"/>
      <c r="H2116" s="51"/>
      <c r="I2116" s="52"/>
      <c r="J2116" s="52"/>
      <c r="K2116" s="27" t="str">
        <f>_xlfn.IFNA(VLOOKUP(E2116,الاوردرات!$B$1:$C$600,2,0),"")</f>
        <v/>
      </c>
      <c r="L2116" s="63"/>
      <c r="N2116" s="22" t="str">
        <f t="shared" si="67"/>
        <v/>
      </c>
      <c r="O2116" s="23" t="str">
        <f>_xlfn.IFNA((VLOOKUP(F2116,help!$C$2:$F$12,4,0))*(N2116*24),"")</f>
        <v/>
      </c>
      <c r="AP2116" s="18">
        <f t="shared" ref="AP2116:AP2179" si="68">D2116</f>
        <v>0</v>
      </c>
    </row>
    <row r="2117" spans="2:42" ht="33" x14ac:dyDescent="0.2">
      <c r="B2117" s="14">
        <f>COUNTIFS($E$3:E2117,تقرير!$E$4)</f>
        <v>15</v>
      </c>
      <c r="C2117" s="48"/>
      <c r="D2117" s="48"/>
      <c r="E2117" s="48"/>
      <c r="F2117" s="50"/>
      <c r="G2117" s="51"/>
      <c r="H2117" s="51"/>
      <c r="I2117" s="52"/>
      <c r="J2117" s="52"/>
      <c r="K2117" s="27" t="str">
        <f>_xlfn.IFNA(VLOOKUP(E2117,الاوردرات!$B$1:$C$600,2,0),"")</f>
        <v/>
      </c>
      <c r="L2117" s="63"/>
      <c r="N2117" s="22" t="str">
        <f t="shared" si="67"/>
        <v/>
      </c>
      <c r="O2117" s="23" t="str">
        <f>_xlfn.IFNA((VLOOKUP(F2117,help!$C$2:$F$12,4,0))*(N2117*24),"")</f>
        <v/>
      </c>
      <c r="AP2117" s="18">
        <f t="shared" si="68"/>
        <v>0</v>
      </c>
    </row>
    <row r="2118" spans="2:42" ht="33" x14ac:dyDescent="0.2">
      <c r="B2118" s="14">
        <f>COUNTIFS($E$3:E2118,تقرير!$E$4)</f>
        <v>15</v>
      </c>
      <c r="C2118" s="48"/>
      <c r="D2118" s="48"/>
      <c r="E2118" s="48"/>
      <c r="F2118" s="50"/>
      <c r="G2118" s="51"/>
      <c r="H2118" s="51"/>
      <c r="I2118" s="52"/>
      <c r="J2118" s="52"/>
      <c r="K2118" s="27" t="str">
        <f>_xlfn.IFNA(VLOOKUP(E2118,الاوردرات!$B$1:$C$600,2,0),"")</f>
        <v/>
      </c>
      <c r="L2118" s="63"/>
      <c r="N2118" s="22" t="str">
        <f t="shared" si="67"/>
        <v/>
      </c>
      <c r="O2118" s="23" t="str">
        <f>_xlfn.IFNA((VLOOKUP(F2118,help!$C$2:$F$12,4,0))*(N2118*24),"")</f>
        <v/>
      </c>
      <c r="AP2118" s="18">
        <f t="shared" si="68"/>
        <v>0</v>
      </c>
    </row>
    <row r="2119" spans="2:42" ht="33" x14ac:dyDescent="0.2">
      <c r="B2119" s="14">
        <f>COUNTIFS($E$3:E2119,تقرير!$E$4)</f>
        <v>15</v>
      </c>
      <c r="C2119" s="48"/>
      <c r="D2119" s="48"/>
      <c r="E2119" s="48"/>
      <c r="F2119" s="50"/>
      <c r="G2119" s="51"/>
      <c r="H2119" s="51"/>
      <c r="I2119" s="52"/>
      <c r="J2119" s="52"/>
      <c r="K2119" s="27" t="str">
        <f>_xlfn.IFNA(VLOOKUP(E2119,الاوردرات!$B$1:$C$600,2,0),"")</f>
        <v/>
      </c>
      <c r="L2119" s="63"/>
      <c r="N2119" s="22" t="str">
        <f t="shared" si="67"/>
        <v/>
      </c>
      <c r="O2119" s="23" t="str">
        <f>_xlfn.IFNA((VLOOKUP(F2119,help!$C$2:$F$12,4,0))*(N2119*24),"")</f>
        <v/>
      </c>
      <c r="AP2119" s="18">
        <f t="shared" si="68"/>
        <v>0</v>
      </c>
    </row>
    <row r="2120" spans="2:42" ht="33" x14ac:dyDescent="0.2">
      <c r="B2120" s="14">
        <f>COUNTIFS($E$3:E2120,تقرير!$E$4)</f>
        <v>15</v>
      </c>
      <c r="C2120" s="48"/>
      <c r="D2120" s="48"/>
      <c r="E2120" s="48"/>
      <c r="F2120" s="50"/>
      <c r="G2120" s="51"/>
      <c r="H2120" s="51"/>
      <c r="I2120" s="52"/>
      <c r="J2120" s="52"/>
      <c r="K2120" s="27" t="str">
        <f>_xlfn.IFNA(VLOOKUP(E2120,الاوردرات!$B$1:$C$600,2,0),"")</f>
        <v/>
      </c>
      <c r="L2120" s="63"/>
      <c r="N2120" s="22" t="str">
        <f t="shared" si="67"/>
        <v/>
      </c>
      <c r="O2120" s="23" t="str">
        <f>_xlfn.IFNA((VLOOKUP(F2120,help!$C$2:$F$12,4,0))*(N2120*24),"")</f>
        <v/>
      </c>
      <c r="AP2120" s="18">
        <f t="shared" si="68"/>
        <v>0</v>
      </c>
    </row>
    <row r="2121" spans="2:42" ht="33" x14ac:dyDescent="0.2">
      <c r="B2121" s="14">
        <f>COUNTIFS($E$3:E2121,تقرير!$E$4)</f>
        <v>15</v>
      </c>
      <c r="C2121" s="48"/>
      <c r="D2121" s="48"/>
      <c r="E2121" s="48"/>
      <c r="F2121" s="50"/>
      <c r="G2121" s="51"/>
      <c r="H2121" s="51"/>
      <c r="I2121" s="52"/>
      <c r="J2121" s="52"/>
      <c r="K2121" s="27" t="str">
        <f>_xlfn.IFNA(VLOOKUP(E2121,الاوردرات!$B$1:$C$600,2,0),"")</f>
        <v/>
      </c>
      <c r="L2121" s="63"/>
      <c r="N2121" s="22" t="str">
        <f t="shared" si="67"/>
        <v/>
      </c>
      <c r="O2121" s="23" t="str">
        <f>_xlfn.IFNA((VLOOKUP(F2121,help!$C$2:$F$12,4,0))*(N2121*24),"")</f>
        <v/>
      </c>
      <c r="AP2121" s="18">
        <f t="shared" si="68"/>
        <v>0</v>
      </c>
    </row>
    <row r="2122" spans="2:42" ht="33" x14ac:dyDescent="0.2">
      <c r="B2122" s="14">
        <f>COUNTIFS($E$3:E2122,تقرير!$E$4)</f>
        <v>15</v>
      </c>
      <c r="C2122" s="48"/>
      <c r="D2122" s="48"/>
      <c r="E2122" s="48"/>
      <c r="F2122" s="50"/>
      <c r="G2122" s="51"/>
      <c r="H2122" s="51"/>
      <c r="I2122" s="52"/>
      <c r="J2122" s="52"/>
      <c r="K2122" s="27" t="str">
        <f>_xlfn.IFNA(VLOOKUP(E2122,الاوردرات!$B$1:$C$600,2,0),"")</f>
        <v/>
      </c>
      <c r="L2122" s="63"/>
      <c r="N2122" s="22" t="str">
        <f t="shared" si="67"/>
        <v/>
      </c>
      <c r="O2122" s="23" t="str">
        <f>_xlfn.IFNA((VLOOKUP(F2122,help!$C$2:$F$12,4,0))*(N2122*24),"")</f>
        <v/>
      </c>
      <c r="AP2122" s="18">
        <f t="shared" si="68"/>
        <v>0</v>
      </c>
    </row>
    <row r="2123" spans="2:42" ht="33" x14ac:dyDescent="0.2">
      <c r="B2123" s="14">
        <f>COUNTIFS($E$3:E2123,تقرير!$E$4)</f>
        <v>15</v>
      </c>
      <c r="C2123" s="48"/>
      <c r="D2123" s="48"/>
      <c r="E2123" s="48"/>
      <c r="F2123" s="50"/>
      <c r="G2123" s="51"/>
      <c r="H2123" s="51"/>
      <c r="I2123" s="52"/>
      <c r="J2123" s="52"/>
      <c r="K2123" s="27" t="str">
        <f>_xlfn.IFNA(VLOOKUP(E2123,الاوردرات!$B$1:$C$600,2,0),"")</f>
        <v/>
      </c>
      <c r="L2123" s="63"/>
      <c r="N2123" s="22" t="str">
        <f t="shared" si="67"/>
        <v/>
      </c>
      <c r="O2123" s="23" t="str">
        <f>_xlfn.IFNA((VLOOKUP(F2123,help!$C$2:$F$12,4,0))*(N2123*24),"")</f>
        <v/>
      </c>
      <c r="AP2123" s="18">
        <f t="shared" si="68"/>
        <v>0</v>
      </c>
    </row>
    <row r="2124" spans="2:42" ht="33" x14ac:dyDescent="0.2">
      <c r="B2124" s="14">
        <f>COUNTIFS($E$3:E2124,تقرير!$E$4)</f>
        <v>15</v>
      </c>
      <c r="C2124" s="48"/>
      <c r="D2124" s="48"/>
      <c r="E2124" s="48"/>
      <c r="F2124" s="50"/>
      <c r="G2124" s="51"/>
      <c r="H2124" s="51"/>
      <c r="I2124" s="52"/>
      <c r="J2124" s="52"/>
      <c r="K2124" s="27" t="str">
        <f>_xlfn.IFNA(VLOOKUP(E2124,الاوردرات!$B$1:$C$600,2,0),"")</f>
        <v/>
      </c>
      <c r="L2124" s="63"/>
      <c r="N2124" s="22" t="str">
        <f t="shared" si="67"/>
        <v/>
      </c>
      <c r="O2124" s="23" t="str">
        <f>_xlfn.IFNA((VLOOKUP(F2124,help!$C$2:$F$12,4,0))*(N2124*24),"")</f>
        <v/>
      </c>
      <c r="AP2124" s="18">
        <f t="shared" si="68"/>
        <v>0</v>
      </c>
    </row>
    <row r="2125" spans="2:42" ht="33" x14ac:dyDescent="0.2">
      <c r="B2125" s="14">
        <f>COUNTIFS($E$3:E2125,تقرير!$E$4)</f>
        <v>15</v>
      </c>
      <c r="C2125" s="48"/>
      <c r="D2125" s="48"/>
      <c r="E2125" s="48"/>
      <c r="F2125" s="50"/>
      <c r="G2125" s="51"/>
      <c r="H2125" s="51"/>
      <c r="I2125" s="52"/>
      <c r="J2125" s="52"/>
      <c r="K2125" s="27" t="str">
        <f>_xlfn.IFNA(VLOOKUP(E2125,الاوردرات!$B$1:$C$600,2,0),"")</f>
        <v/>
      </c>
      <c r="L2125" s="63"/>
      <c r="N2125" s="22" t="str">
        <f t="shared" si="67"/>
        <v/>
      </c>
      <c r="O2125" s="23" t="str">
        <f>_xlfn.IFNA((VLOOKUP(F2125,help!$C$2:$F$12,4,0))*(N2125*24),"")</f>
        <v/>
      </c>
      <c r="AP2125" s="18">
        <f t="shared" si="68"/>
        <v>0</v>
      </c>
    </row>
    <row r="2126" spans="2:42" ht="33" x14ac:dyDescent="0.2">
      <c r="B2126" s="14">
        <f>COUNTIFS($E$3:E2126,تقرير!$E$4)</f>
        <v>15</v>
      </c>
      <c r="C2126" s="48"/>
      <c r="D2126" s="48"/>
      <c r="E2126" s="48"/>
      <c r="F2126" s="50"/>
      <c r="G2126" s="51"/>
      <c r="H2126" s="51"/>
      <c r="I2126" s="52"/>
      <c r="J2126" s="52"/>
      <c r="K2126" s="27" t="str">
        <f>_xlfn.IFNA(VLOOKUP(E2126,الاوردرات!$B$1:$C$600,2,0),"")</f>
        <v/>
      </c>
      <c r="L2126" s="63"/>
      <c r="N2126" s="22" t="str">
        <f t="shared" si="67"/>
        <v/>
      </c>
      <c r="O2126" s="23" t="str">
        <f>_xlfn.IFNA((VLOOKUP(F2126,help!$C$2:$F$12,4,0))*(N2126*24),"")</f>
        <v/>
      </c>
      <c r="AP2126" s="18">
        <f t="shared" si="68"/>
        <v>0</v>
      </c>
    </row>
    <row r="2127" spans="2:42" ht="33" x14ac:dyDescent="0.2">
      <c r="B2127" s="14">
        <f>COUNTIFS($E$3:E2127,تقرير!$E$4)</f>
        <v>15</v>
      </c>
      <c r="C2127" s="48"/>
      <c r="D2127" s="48"/>
      <c r="E2127" s="48"/>
      <c r="F2127" s="50"/>
      <c r="G2127" s="51"/>
      <c r="H2127" s="51"/>
      <c r="I2127" s="52"/>
      <c r="J2127" s="52"/>
      <c r="K2127" s="27" t="str">
        <f>_xlfn.IFNA(VLOOKUP(E2127,الاوردرات!$B$1:$C$600,2,0),"")</f>
        <v/>
      </c>
      <c r="L2127" s="63"/>
      <c r="N2127" s="22" t="str">
        <f t="shared" si="67"/>
        <v/>
      </c>
      <c r="O2127" s="23" t="str">
        <f>_xlfn.IFNA((VLOOKUP(F2127,help!$C$2:$F$12,4,0))*(N2127*24),"")</f>
        <v/>
      </c>
      <c r="AP2127" s="18">
        <f t="shared" si="68"/>
        <v>0</v>
      </c>
    </row>
    <row r="2128" spans="2:42" ht="33" x14ac:dyDescent="0.2">
      <c r="B2128" s="14">
        <f>COUNTIFS($E$3:E2128,تقرير!$E$4)</f>
        <v>15</v>
      </c>
      <c r="C2128" s="48"/>
      <c r="D2128" s="48"/>
      <c r="E2128" s="48"/>
      <c r="F2128" s="50"/>
      <c r="G2128" s="51"/>
      <c r="H2128" s="51"/>
      <c r="I2128" s="52"/>
      <c r="J2128" s="52"/>
      <c r="K2128" s="27" t="str">
        <f>_xlfn.IFNA(VLOOKUP(E2128,الاوردرات!$B$1:$C$600,2,0),"")</f>
        <v/>
      </c>
      <c r="L2128" s="63"/>
      <c r="N2128" s="22" t="str">
        <f t="shared" si="67"/>
        <v/>
      </c>
      <c r="O2128" s="23" t="str">
        <f>_xlfn.IFNA((VLOOKUP(F2128,help!$C$2:$F$12,4,0))*(N2128*24),"")</f>
        <v/>
      </c>
      <c r="AP2128" s="18">
        <f t="shared" si="68"/>
        <v>0</v>
      </c>
    </row>
    <row r="2129" spans="2:42" ht="33" x14ac:dyDescent="0.2">
      <c r="B2129" s="14">
        <f>COUNTIFS($E$3:E2129,تقرير!$E$4)</f>
        <v>15</v>
      </c>
      <c r="C2129" s="48"/>
      <c r="D2129" s="48"/>
      <c r="E2129" s="48"/>
      <c r="F2129" s="50"/>
      <c r="G2129" s="51"/>
      <c r="H2129" s="51"/>
      <c r="I2129" s="52"/>
      <c r="J2129" s="52"/>
      <c r="K2129" s="27" t="str">
        <f>_xlfn.IFNA(VLOOKUP(E2129,الاوردرات!$B$1:$C$600,2,0),"")</f>
        <v/>
      </c>
      <c r="L2129" s="63"/>
      <c r="N2129" s="22" t="str">
        <f t="shared" si="67"/>
        <v/>
      </c>
      <c r="O2129" s="23" t="str">
        <f>_xlfn.IFNA((VLOOKUP(F2129,help!$C$2:$F$12,4,0))*(N2129*24),"")</f>
        <v/>
      </c>
      <c r="AP2129" s="18">
        <f t="shared" si="68"/>
        <v>0</v>
      </c>
    </row>
    <row r="2130" spans="2:42" ht="33" x14ac:dyDescent="0.2">
      <c r="B2130" s="14">
        <f>COUNTIFS($E$3:E2130,تقرير!$E$4)</f>
        <v>15</v>
      </c>
      <c r="C2130" s="48"/>
      <c r="D2130" s="48"/>
      <c r="E2130" s="48"/>
      <c r="F2130" s="50"/>
      <c r="G2130" s="51"/>
      <c r="H2130" s="51"/>
      <c r="I2130" s="52"/>
      <c r="J2130" s="52"/>
      <c r="K2130" s="27" t="str">
        <f>_xlfn.IFNA(VLOOKUP(E2130,الاوردرات!$B$1:$C$600,2,0),"")</f>
        <v/>
      </c>
      <c r="L2130" s="63"/>
      <c r="N2130" s="22" t="str">
        <f t="shared" si="67"/>
        <v/>
      </c>
      <c r="O2130" s="23" t="str">
        <f>_xlfn.IFNA((VLOOKUP(F2130,help!$C$2:$F$12,4,0))*(N2130*24),"")</f>
        <v/>
      </c>
      <c r="AP2130" s="18">
        <f t="shared" si="68"/>
        <v>0</v>
      </c>
    </row>
    <row r="2131" spans="2:42" ht="33" x14ac:dyDescent="0.2">
      <c r="B2131" s="14">
        <f>COUNTIFS($E$3:E2131,تقرير!$E$4)</f>
        <v>15</v>
      </c>
      <c r="C2131" s="48"/>
      <c r="D2131" s="48"/>
      <c r="E2131" s="48"/>
      <c r="F2131" s="50"/>
      <c r="G2131" s="51"/>
      <c r="H2131" s="51"/>
      <c r="I2131" s="52"/>
      <c r="J2131" s="52"/>
      <c r="K2131" s="27" t="str">
        <f>_xlfn.IFNA(VLOOKUP(E2131,الاوردرات!$B$1:$C$600,2,0),"")</f>
        <v/>
      </c>
      <c r="L2131" s="63"/>
      <c r="N2131" s="22" t="str">
        <f t="shared" si="67"/>
        <v/>
      </c>
      <c r="O2131" s="23" t="str">
        <f>_xlfn.IFNA((VLOOKUP(F2131,help!$C$2:$F$12,4,0))*(N2131*24),"")</f>
        <v/>
      </c>
      <c r="AP2131" s="18">
        <f t="shared" si="68"/>
        <v>0</v>
      </c>
    </row>
    <row r="2132" spans="2:42" ht="33" x14ac:dyDescent="0.2">
      <c r="B2132" s="14">
        <f>COUNTIFS($E$3:E2132,تقرير!$E$4)</f>
        <v>15</v>
      </c>
      <c r="C2132" s="48"/>
      <c r="D2132" s="48"/>
      <c r="E2132" s="48"/>
      <c r="F2132" s="50"/>
      <c r="G2132" s="51"/>
      <c r="H2132" s="51"/>
      <c r="I2132" s="52"/>
      <c r="J2132" s="52"/>
      <c r="K2132" s="27" t="str">
        <f>_xlfn.IFNA(VLOOKUP(E2132,الاوردرات!$B$1:$C$600,2,0),"")</f>
        <v/>
      </c>
      <c r="L2132" s="63"/>
      <c r="N2132" s="22" t="str">
        <f t="shared" si="67"/>
        <v/>
      </c>
      <c r="O2132" s="23" t="str">
        <f>_xlfn.IFNA((VLOOKUP(F2132,help!$C$2:$F$12,4,0))*(N2132*24),"")</f>
        <v/>
      </c>
      <c r="AP2132" s="18">
        <f t="shared" si="68"/>
        <v>0</v>
      </c>
    </row>
    <row r="2133" spans="2:42" ht="33" x14ac:dyDescent="0.2">
      <c r="B2133" s="14">
        <f>COUNTIFS($E$3:E2133,تقرير!$E$4)</f>
        <v>15</v>
      </c>
      <c r="C2133" s="48"/>
      <c r="D2133" s="48"/>
      <c r="E2133" s="48"/>
      <c r="F2133" s="50"/>
      <c r="G2133" s="51"/>
      <c r="H2133" s="51"/>
      <c r="I2133" s="52"/>
      <c r="J2133" s="52"/>
      <c r="K2133" s="27" t="str">
        <f>_xlfn.IFNA(VLOOKUP(E2133,الاوردرات!$B$1:$C$600,2,0),"")</f>
        <v/>
      </c>
      <c r="L2133" s="63"/>
      <c r="N2133" s="22" t="str">
        <f t="shared" si="67"/>
        <v/>
      </c>
      <c r="O2133" s="23" t="str">
        <f>_xlfn.IFNA((VLOOKUP(F2133,help!$C$2:$F$12,4,0))*(N2133*24),"")</f>
        <v/>
      </c>
      <c r="AP2133" s="18">
        <f t="shared" si="68"/>
        <v>0</v>
      </c>
    </row>
    <row r="2134" spans="2:42" ht="33" x14ac:dyDescent="0.2">
      <c r="B2134" s="14">
        <f>COUNTIFS($E$3:E2134,تقرير!$E$4)</f>
        <v>15</v>
      </c>
      <c r="C2134" s="48"/>
      <c r="D2134" s="48"/>
      <c r="E2134" s="48"/>
      <c r="F2134" s="50"/>
      <c r="G2134" s="51"/>
      <c r="H2134" s="51"/>
      <c r="I2134" s="52"/>
      <c r="J2134" s="52"/>
      <c r="K2134" s="27" t="str">
        <f>_xlfn.IFNA(VLOOKUP(E2134,الاوردرات!$B$1:$C$600,2,0),"")</f>
        <v/>
      </c>
      <c r="L2134" s="63"/>
      <c r="N2134" s="22" t="str">
        <f t="shared" si="67"/>
        <v/>
      </c>
      <c r="O2134" s="23" t="str">
        <f>_xlfn.IFNA((VLOOKUP(F2134,help!$C$2:$F$12,4,0))*(N2134*24),"")</f>
        <v/>
      </c>
      <c r="AP2134" s="18">
        <f t="shared" si="68"/>
        <v>0</v>
      </c>
    </row>
    <row r="2135" spans="2:42" ht="33" x14ac:dyDescent="0.2">
      <c r="B2135" s="14">
        <f>COUNTIFS($E$3:E2135,تقرير!$E$4)</f>
        <v>15</v>
      </c>
      <c r="C2135" s="48"/>
      <c r="D2135" s="48"/>
      <c r="E2135" s="48"/>
      <c r="F2135" s="50"/>
      <c r="G2135" s="51"/>
      <c r="H2135" s="51"/>
      <c r="I2135" s="52"/>
      <c r="J2135" s="52"/>
      <c r="K2135" s="27" t="str">
        <f>_xlfn.IFNA(VLOOKUP(E2135,الاوردرات!$B$1:$C$600,2,0),"")</f>
        <v/>
      </c>
      <c r="L2135" s="63"/>
      <c r="N2135" s="22" t="str">
        <f t="shared" si="67"/>
        <v/>
      </c>
      <c r="O2135" s="23" t="str">
        <f>_xlfn.IFNA((VLOOKUP(F2135,help!$C$2:$F$12,4,0))*(N2135*24),"")</f>
        <v/>
      </c>
      <c r="AP2135" s="18">
        <f t="shared" si="68"/>
        <v>0</v>
      </c>
    </row>
    <row r="2136" spans="2:42" ht="33" x14ac:dyDescent="0.2">
      <c r="B2136" s="14">
        <f>COUNTIFS($E$3:E2136,تقرير!$E$4)</f>
        <v>15</v>
      </c>
      <c r="C2136" s="48"/>
      <c r="D2136" s="48"/>
      <c r="E2136" s="48"/>
      <c r="F2136" s="50"/>
      <c r="G2136" s="51"/>
      <c r="H2136" s="51"/>
      <c r="I2136" s="52"/>
      <c r="J2136" s="52"/>
      <c r="K2136" s="27" t="str">
        <f>_xlfn.IFNA(VLOOKUP(E2136,الاوردرات!$B$1:$C$600,2,0),"")</f>
        <v/>
      </c>
      <c r="L2136" s="63"/>
      <c r="N2136" s="22" t="str">
        <f t="shared" si="67"/>
        <v/>
      </c>
      <c r="O2136" s="23" t="str">
        <f>_xlfn.IFNA((VLOOKUP(F2136,help!$C$2:$F$12,4,0))*(N2136*24),"")</f>
        <v/>
      </c>
      <c r="AP2136" s="18">
        <f t="shared" si="68"/>
        <v>0</v>
      </c>
    </row>
    <row r="2137" spans="2:42" ht="33" x14ac:dyDescent="0.2">
      <c r="B2137" s="14">
        <f>COUNTIFS($E$3:E2137,تقرير!$E$4)</f>
        <v>15</v>
      </c>
      <c r="C2137" s="48"/>
      <c r="D2137" s="48"/>
      <c r="E2137" s="48"/>
      <c r="F2137" s="50"/>
      <c r="G2137" s="51"/>
      <c r="H2137" s="51"/>
      <c r="I2137" s="52"/>
      <c r="J2137" s="52"/>
      <c r="K2137" s="27" t="str">
        <f>_xlfn.IFNA(VLOOKUP(E2137,الاوردرات!$B$1:$C$600,2,0),"")</f>
        <v/>
      </c>
      <c r="L2137" s="63"/>
      <c r="N2137" s="22" t="str">
        <f t="shared" si="67"/>
        <v/>
      </c>
      <c r="O2137" s="23" t="str">
        <f>_xlfn.IFNA((VLOOKUP(F2137,help!$C$2:$F$12,4,0))*(N2137*24),"")</f>
        <v/>
      </c>
      <c r="AP2137" s="18">
        <f t="shared" si="68"/>
        <v>0</v>
      </c>
    </row>
    <row r="2138" spans="2:42" ht="33" x14ac:dyDescent="0.2">
      <c r="B2138" s="14">
        <f>COUNTIFS($E$3:E2138,تقرير!$E$4)</f>
        <v>15</v>
      </c>
      <c r="C2138" s="48"/>
      <c r="D2138" s="48"/>
      <c r="E2138" s="48"/>
      <c r="F2138" s="50"/>
      <c r="G2138" s="51"/>
      <c r="H2138" s="51"/>
      <c r="I2138" s="52"/>
      <c r="J2138" s="52"/>
      <c r="K2138" s="27" t="str">
        <f>_xlfn.IFNA(VLOOKUP(E2138,الاوردرات!$B$1:$C$600,2,0),"")</f>
        <v/>
      </c>
      <c r="L2138" s="63"/>
      <c r="N2138" s="22" t="str">
        <f t="shared" si="67"/>
        <v/>
      </c>
      <c r="O2138" s="23" t="str">
        <f>_xlfn.IFNA((VLOOKUP(F2138,help!$C$2:$F$12,4,0))*(N2138*24),"")</f>
        <v/>
      </c>
      <c r="AP2138" s="18">
        <f t="shared" si="68"/>
        <v>0</v>
      </c>
    </row>
    <row r="2139" spans="2:42" ht="33" x14ac:dyDescent="0.2">
      <c r="B2139" s="14">
        <f>COUNTIFS($E$3:E2139,تقرير!$E$4)</f>
        <v>15</v>
      </c>
      <c r="C2139" s="48"/>
      <c r="D2139" s="48"/>
      <c r="E2139" s="48"/>
      <c r="F2139" s="50"/>
      <c r="G2139" s="51"/>
      <c r="H2139" s="51"/>
      <c r="I2139" s="52"/>
      <c r="J2139" s="52"/>
      <c r="K2139" s="27" t="str">
        <f>_xlfn.IFNA(VLOOKUP(E2139,الاوردرات!$B$1:$C$600,2,0),"")</f>
        <v/>
      </c>
      <c r="L2139" s="63"/>
      <c r="N2139" s="22" t="str">
        <f t="shared" si="67"/>
        <v/>
      </c>
      <c r="O2139" s="23" t="str">
        <f>_xlfn.IFNA((VLOOKUP(F2139,help!$C$2:$F$12,4,0))*(N2139*24),"")</f>
        <v/>
      </c>
      <c r="AP2139" s="18">
        <f t="shared" si="68"/>
        <v>0</v>
      </c>
    </row>
    <row r="2140" spans="2:42" ht="33" x14ac:dyDescent="0.2">
      <c r="B2140" s="14">
        <f>COUNTIFS($E$3:E2140,تقرير!$E$4)</f>
        <v>15</v>
      </c>
      <c r="C2140" s="48"/>
      <c r="D2140" s="48"/>
      <c r="E2140" s="48"/>
      <c r="F2140" s="50"/>
      <c r="G2140" s="51"/>
      <c r="H2140" s="51"/>
      <c r="I2140" s="52"/>
      <c r="J2140" s="52"/>
      <c r="K2140" s="27" t="str">
        <f>_xlfn.IFNA(VLOOKUP(E2140,الاوردرات!$B$1:$C$600,2,0),"")</f>
        <v/>
      </c>
      <c r="L2140" s="63"/>
      <c r="N2140" s="22" t="str">
        <f t="shared" si="67"/>
        <v/>
      </c>
      <c r="O2140" s="23" t="str">
        <f>_xlfn.IFNA((VLOOKUP(F2140,help!$C$2:$F$12,4,0))*(N2140*24),"")</f>
        <v/>
      </c>
      <c r="AP2140" s="18">
        <f t="shared" si="68"/>
        <v>0</v>
      </c>
    </row>
    <row r="2141" spans="2:42" ht="33" x14ac:dyDescent="0.2">
      <c r="B2141" s="14">
        <f>COUNTIFS($E$3:E2141,تقرير!$E$4)</f>
        <v>15</v>
      </c>
      <c r="C2141" s="48"/>
      <c r="D2141" s="48"/>
      <c r="E2141" s="48"/>
      <c r="F2141" s="50"/>
      <c r="G2141" s="51"/>
      <c r="H2141" s="51"/>
      <c r="I2141" s="52"/>
      <c r="J2141" s="52"/>
      <c r="K2141" s="27" t="str">
        <f>_xlfn.IFNA(VLOOKUP(E2141,الاوردرات!$B$1:$C$600,2,0),"")</f>
        <v/>
      </c>
      <c r="L2141" s="63"/>
      <c r="N2141" s="22" t="str">
        <f t="shared" si="67"/>
        <v/>
      </c>
      <c r="O2141" s="23" t="str">
        <f>_xlfn.IFNA((VLOOKUP(F2141,help!$C$2:$F$12,4,0))*(N2141*24),"")</f>
        <v/>
      </c>
      <c r="AP2141" s="18">
        <f t="shared" si="68"/>
        <v>0</v>
      </c>
    </row>
    <row r="2142" spans="2:42" ht="33" x14ac:dyDescent="0.2">
      <c r="B2142" s="14">
        <f>COUNTIFS($E$3:E2142,تقرير!$E$4)</f>
        <v>15</v>
      </c>
      <c r="C2142" s="48"/>
      <c r="D2142" s="48"/>
      <c r="E2142" s="48"/>
      <c r="F2142" s="50"/>
      <c r="G2142" s="51"/>
      <c r="H2142" s="51"/>
      <c r="I2142" s="52"/>
      <c r="J2142" s="52"/>
      <c r="K2142" s="27" t="str">
        <f>_xlfn.IFNA(VLOOKUP(E2142,الاوردرات!$B$1:$C$600,2,0),"")</f>
        <v/>
      </c>
      <c r="L2142" s="63"/>
      <c r="N2142" s="22" t="str">
        <f t="shared" si="67"/>
        <v/>
      </c>
      <c r="O2142" s="23" t="str">
        <f>_xlfn.IFNA((VLOOKUP(F2142,help!$C$2:$F$12,4,0))*(N2142*24),"")</f>
        <v/>
      </c>
      <c r="AP2142" s="18">
        <f t="shared" si="68"/>
        <v>0</v>
      </c>
    </row>
    <row r="2143" spans="2:42" ht="33" x14ac:dyDescent="0.2">
      <c r="B2143" s="14">
        <f>COUNTIFS($E$3:E2143,تقرير!$E$4)</f>
        <v>15</v>
      </c>
      <c r="C2143" s="48"/>
      <c r="D2143" s="48"/>
      <c r="E2143" s="48"/>
      <c r="F2143" s="50"/>
      <c r="G2143" s="51"/>
      <c r="H2143" s="51"/>
      <c r="I2143" s="52"/>
      <c r="J2143" s="52"/>
      <c r="K2143" s="27" t="str">
        <f>_xlfn.IFNA(VLOOKUP(E2143,الاوردرات!$B$1:$C$600,2,0),"")</f>
        <v/>
      </c>
      <c r="L2143" s="63"/>
      <c r="N2143" s="22" t="str">
        <f t="shared" si="67"/>
        <v/>
      </c>
      <c r="O2143" s="23" t="str">
        <f>_xlfn.IFNA((VLOOKUP(F2143,help!$C$2:$F$12,4,0))*(N2143*24),"")</f>
        <v/>
      </c>
      <c r="AP2143" s="18">
        <f t="shared" si="68"/>
        <v>0</v>
      </c>
    </row>
    <row r="2144" spans="2:42" ht="33" x14ac:dyDescent="0.2">
      <c r="B2144" s="14">
        <f>COUNTIFS($E$3:E2144,تقرير!$E$4)</f>
        <v>15</v>
      </c>
      <c r="C2144" s="48"/>
      <c r="D2144" s="48"/>
      <c r="E2144" s="48"/>
      <c r="F2144" s="50"/>
      <c r="G2144" s="51"/>
      <c r="H2144" s="51"/>
      <c r="I2144" s="52"/>
      <c r="J2144" s="52"/>
      <c r="K2144" s="27" t="str">
        <f>_xlfn.IFNA(VLOOKUP(E2144,الاوردرات!$B$1:$C$600,2,0),"")</f>
        <v/>
      </c>
      <c r="L2144" s="63"/>
      <c r="N2144" s="22" t="str">
        <f t="shared" si="67"/>
        <v/>
      </c>
      <c r="O2144" s="23" t="str">
        <f>_xlfn.IFNA((VLOOKUP(F2144,help!$C$2:$F$12,4,0))*(N2144*24),"")</f>
        <v/>
      </c>
      <c r="AP2144" s="18">
        <f t="shared" si="68"/>
        <v>0</v>
      </c>
    </row>
    <row r="2145" spans="2:42" ht="33" x14ac:dyDescent="0.2">
      <c r="B2145" s="14">
        <f>COUNTIFS($E$3:E2145,تقرير!$E$4)</f>
        <v>15</v>
      </c>
      <c r="C2145" s="48"/>
      <c r="D2145" s="48"/>
      <c r="E2145" s="48"/>
      <c r="F2145" s="50"/>
      <c r="G2145" s="51"/>
      <c r="H2145" s="51"/>
      <c r="I2145" s="52"/>
      <c r="J2145" s="52"/>
      <c r="K2145" s="27" t="str">
        <f>_xlfn.IFNA(VLOOKUP(E2145,الاوردرات!$B$1:$C$600,2,0),"")</f>
        <v/>
      </c>
      <c r="L2145" s="63"/>
      <c r="N2145" s="22" t="str">
        <f t="shared" si="67"/>
        <v/>
      </c>
      <c r="O2145" s="23" t="str">
        <f>_xlfn.IFNA((VLOOKUP(F2145,help!$C$2:$F$12,4,0))*(N2145*24),"")</f>
        <v/>
      </c>
      <c r="AP2145" s="18">
        <f t="shared" si="68"/>
        <v>0</v>
      </c>
    </row>
    <row r="2146" spans="2:42" ht="33" x14ac:dyDescent="0.2">
      <c r="B2146" s="14">
        <f>COUNTIFS($E$3:E2146,تقرير!$E$4)</f>
        <v>15</v>
      </c>
      <c r="C2146" s="48"/>
      <c r="D2146" s="48"/>
      <c r="E2146" s="48"/>
      <c r="F2146" s="50"/>
      <c r="G2146" s="51"/>
      <c r="H2146" s="51"/>
      <c r="I2146" s="52"/>
      <c r="J2146" s="52"/>
      <c r="K2146" s="27" t="str">
        <f>_xlfn.IFNA(VLOOKUP(E2146,الاوردرات!$B$1:$C$600,2,0),"")</f>
        <v/>
      </c>
      <c r="L2146" s="63"/>
      <c r="N2146" s="22" t="str">
        <f t="shared" si="67"/>
        <v/>
      </c>
      <c r="O2146" s="23" t="str">
        <f>_xlfn.IFNA((VLOOKUP(F2146,help!$C$2:$F$12,4,0))*(N2146*24),"")</f>
        <v/>
      </c>
      <c r="AP2146" s="18">
        <f t="shared" si="68"/>
        <v>0</v>
      </c>
    </row>
    <row r="2147" spans="2:42" ht="33" x14ac:dyDescent="0.2">
      <c r="B2147" s="14">
        <f>COUNTIFS($E$3:E2147,تقرير!$E$4)</f>
        <v>15</v>
      </c>
      <c r="C2147" s="48"/>
      <c r="D2147" s="48"/>
      <c r="E2147" s="48"/>
      <c r="F2147" s="50"/>
      <c r="G2147" s="51"/>
      <c r="H2147" s="51"/>
      <c r="I2147" s="52"/>
      <c r="J2147" s="52"/>
      <c r="K2147" s="27" t="str">
        <f>_xlfn.IFNA(VLOOKUP(E2147,الاوردرات!$B$1:$C$600,2,0),"")</f>
        <v/>
      </c>
      <c r="L2147" s="63"/>
      <c r="N2147" s="22" t="str">
        <f t="shared" si="67"/>
        <v/>
      </c>
      <c r="O2147" s="23" t="str">
        <f>_xlfn.IFNA((VLOOKUP(F2147,help!$C$2:$F$12,4,0))*(N2147*24),"")</f>
        <v/>
      </c>
      <c r="AP2147" s="18">
        <f t="shared" si="68"/>
        <v>0</v>
      </c>
    </row>
    <row r="2148" spans="2:42" ht="33" x14ac:dyDescent="0.2">
      <c r="B2148" s="14">
        <f>COUNTIFS($E$3:E2148,تقرير!$E$4)</f>
        <v>15</v>
      </c>
      <c r="C2148" s="48"/>
      <c r="D2148" s="48"/>
      <c r="E2148" s="48"/>
      <c r="F2148" s="50"/>
      <c r="G2148" s="51"/>
      <c r="H2148" s="51"/>
      <c r="I2148" s="52"/>
      <c r="J2148" s="52"/>
      <c r="K2148" s="27" t="str">
        <f>_xlfn.IFNA(VLOOKUP(E2148,الاوردرات!$B$1:$C$600,2,0),"")</f>
        <v/>
      </c>
      <c r="L2148" s="63"/>
      <c r="N2148" s="22" t="str">
        <f t="shared" si="67"/>
        <v/>
      </c>
      <c r="O2148" s="23" t="str">
        <f>_xlfn.IFNA((VLOOKUP(F2148,help!$C$2:$F$12,4,0))*(N2148*24),"")</f>
        <v/>
      </c>
      <c r="AP2148" s="18">
        <f t="shared" si="68"/>
        <v>0</v>
      </c>
    </row>
    <row r="2149" spans="2:42" ht="33" x14ac:dyDescent="0.2">
      <c r="B2149" s="14">
        <f>COUNTIFS($E$3:E2149,تقرير!$E$4)</f>
        <v>15</v>
      </c>
      <c r="C2149" s="48"/>
      <c r="D2149" s="48"/>
      <c r="E2149" s="48"/>
      <c r="F2149" s="50"/>
      <c r="G2149" s="51"/>
      <c r="H2149" s="51"/>
      <c r="I2149" s="52"/>
      <c r="J2149" s="52"/>
      <c r="K2149" s="27" t="str">
        <f>_xlfn.IFNA(VLOOKUP(E2149,الاوردرات!$B$1:$C$600,2,0),"")</f>
        <v/>
      </c>
      <c r="L2149" s="63"/>
      <c r="N2149" s="22" t="str">
        <f t="shared" si="67"/>
        <v/>
      </c>
      <c r="O2149" s="23" t="str">
        <f>_xlfn.IFNA((VLOOKUP(F2149,help!$C$2:$F$12,4,0))*(N2149*24),"")</f>
        <v/>
      </c>
      <c r="AP2149" s="18">
        <f t="shared" si="68"/>
        <v>0</v>
      </c>
    </row>
    <row r="2150" spans="2:42" ht="33" x14ac:dyDescent="0.2">
      <c r="B2150" s="14">
        <f>COUNTIFS($E$3:E2150,تقرير!$E$4)</f>
        <v>15</v>
      </c>
      <c r="C2150" s="48"/>
      <c r="D2150" s="48"/>
      <c r="E2150" s="48"/>
      <c r="F2150" s="50"/>
      <c r="G2150" s="51"/>
      <c r="H2150" s="51"/>
      <c r="I2150" s="52"/>
      <c r="J2150" s="52"/>
      <c r="K2150" s="27" t="str">
        <f>_xlfn.IFNA(VLOOKUP(E2150,الاوردرات!$B$1:$C$600,2,0),"")</f>
        <v/>
      </c>
      <c r="L2150" s="63"/>
      <c r="N2150" s="22" t="str">
        <f t="shared" si="67"/>
        <v/>
      </c>
      <c r="O2150" s="23" t="str">
        <f>_xlfn.IFNA((VLOOKUP(F2150,help!$C$2:$F$12,4,0))*(N2150*24),"")</f>
        <v/>
      </c>
      <c r="AP2150" s="18">
        <f t="shared" si="68"/>
        <v>0</v>
      </c>
    </row>
    <row r="2151" spans="2:42" ht="33" x14ac:dyDescent="0.2">
      <c r="B2151" s="14">
        <f>COUNTIFS($E$3:E2151,تقرير!$E$4)</f>
        <v>15</v>
      </c>
      <c r="C2151" s="48"/>
      <c r="D2151" s="48"/>
      <c r="E2151" s="48"/>
      <c r="F2151" s="50"/>
      <c r="G2151" s="51"/>
      <c r="H2151" s="51"/>
      <c r="I2151" s="52"/>
      <c r="J2151" s="52"/>
      <c r="K2151" s="27" t="str">
        <f>_xlfn.IFNA(VLOOKUP(E2151,الاوردرات!$B$1:$C$600,2,0),"")</f>
        <v/>
      </c>
      <c r="L2151" s="63"/>
      <c r="N2151" s="22" t="str">
        <f t="shared" si="67"/>
        <v/>
      </c>
      <c r="O2151" s="23" t="str">
        <f>_xlfn.IFNA((VLOOKUP(F2151,help!$C$2:$F$12,4,0))*(N2151*24),"")</f>
        <v/>
      </c>
      <c r="AP2151" s="18">
        <f t="shared" si="68"/>
        <v>0</v>
      </c>
    </row>
    <row r="2152" spans="2:42" ht="33" x14ac:dyDescent="0.2">
      <c r="B2152" s="14">
        <f>COUNTIFS($E$3:E2152,تقرير!$E$4)</f>
        <v>15</v>
      </c>
      <c r="C2152" s="48"/>
      <c r="D2152" s="48"/>
      <c r="E2152" s="48"/>
      <c r="F2152" s="50"/>
      <c r="G2152" s="51"/>
      <c r="H2152" s="51"/>
      <c r="I2152" s="52"/>
      <c r="J2152" s="52"/>
      <c r="K2152" s="27" t="str">
        <f>_xlfn.IFNA(VLOOKUP(E2152,الاوردرات!$B$1:$C$600,2,0),"")</f>
        <v/>
      </c>
      <c r="L2152" s="63"/>
      <c r="N2152" s="22" t="str">
        <f t="shared" si="67"/>
        <v/>
      </c>
      <c r="O2152" s="23" t="str">
        <f>_xlfn.IFNA((VLOOKUP(F2152,help!$C$2:$F$12,4,0))*(N2152*24),"")</f>
        <v/>
      </c>
      <c r="AP2152" s="18">
        <f t="shared" si="68"/>
        <v>0</v>
      </c>
    </row>
    <row r="2153" spans="2:42" ht="33" x14ac:dyDescent="0.2">
      <c r="B2153" s="14">
        <f>COUNTIFS($E$3:E2153,تقرير!$E$4)</f>
        <v>15</v>
      </c>
      <c r="C2153" s="48"/>
      <c r="D2153" s="48"/>
      <c r="E2153" s="48"/>
      <c r="F2153" s="50"/>
      <c r="G2153" s="51"/>
      <c r="H2153" s="51"/>
      <c r="I2153" s="52"/>
      <c r="J2153" s="52"/>
      <c r="K2153" s="27" t="str">
        <f>_xlfn.IFNA(VLOOKUP(E2153,الاوردرات!$B$1:$C$600,2,0),"")</f>
        <v/>
      </c>
      <c r="L2153" s="63"/>
      <c r="N2153" s="22" t="str">
        <f t="shared" si="67"/>
        <v/>
      </c>
      <c r="O2153" s="23" t="str">
        <f>_xlfn.IFNA((VLOOKUP(F2153,help!$C$2:$F$12,4,0))*(N2153*24),"")</f>
        <v/>
      </c>
      <c r="AP2153" s="18">
        <f t="shared" si="68"/>
        <v>0</v>
      </c>
    </row>
    <row r="2154" spans="2:42" ht="33" x14ac:dyDescent="0.2">
      <c r="B2154" s="14">
        <f>COUNTIFS($E$3:E2154,تقرير!$E$4)</f>
        <v>15</v>
      </c>
      <c r="C2154" s="48"/>
      <c r="D2154" s="48"/>
      <c r="E2154" s="48"/>
      <c r="F2154" s="50"/>
      <c r="G2154" s="51"/>
      <c r="H2154" s="51"/>
      <c r="I2154" s="52"/>
      <c r="J2154" s="52"/>
      <c r="K2154" s="27" t="str">
        <f>_xlfn.IFNA(VLOOKUP(E2154,الاوردرات!$B$1:$C$600,2,0),"")</f>
        <v/>
      </c>
      <c r="L2154" s="63"/>
      <c r="N2154" s="22" t="str">
        <f t="shared" si="67"/>
        <v/>
      </c>
      <c r="O2154" s="23" t="str">
        <f>_xlfn.IFNA((VLOOKUP(F2154,help!$C$2:$F$12,4,0))*(N2154*24),"")</f>
        <v/>
      </c>
      <c r="AP2154" s="18">
        <f t="shared" si="68"/>
        <v>0</v>
      </c>
    </row>
    <row r="2155" spans="2:42" ht="33" x14ac:dyDescent="0.2">
      <c r="B2155" s="14">
        <f>COUNTIFS($E$3:E2155,تقرير!$E$4)</f>
        <v>15</v>
      </c>
      <c r="C2155" s="48"/>
      <c r="D2155" s="48"/>
      <c r="E2155" s="48"/>
      <c r="F2155" s="50"/>
      <c r="G2155" s="51"/>
      <c r="H2155" s="51"/>
      <c r="I2155" s="52"/>
      <c r="J2155" s="52"/>
      <c r="K2155" s="27" t="str">
        <f>_xlfn.IFNA(VLOOKUP(E2155,الاوردرات!$B$1:$C$600,2,0),"")</f>
        <v/>
      </c>
      <c r="L2155" s="63"/>
      <c r="N2155" s="22" t="str">
        <f t="shared" si="67"/>
        <v/>
      </c>
      <c r="O2155" s="23" t="str">
        <f>_xlfn.IFNA((VLOOKUP(F2155,help!$C$2:$F$12,4,0))*(N2155*24),"")</f>
        <v/>
      </c>
      <c r="AP2155" s="18">
        <f t="shared" si="68"/>
        <v>0</v>
      </c>
    </row>
    <row r="2156" spans="2:42" ht="33" x14ac:dyDescent="0.2">
      <c r="B2156" s="14">
        <f>COUNTIFS($E$3:E2156,تقرير!$E$4)</f>
        <v>15</v>
      </c>
      <c r="C2156" s="48"/>
      <c r="D2156" s="48"/>
      <c r="E2156" s="48"/>
      <c r="F2156" s="50"/>
      <c r="G2156" s="51"/>
      <c r="H2156" s="51"/>
      <c r="I2156" s="52"/>
      <c r="J2156" s="52"/>
      <c r="K2156" s="27" t="str">
        <f>_xlfn.IFNA(VLOOKUP(E2156,الاوردرات!$B$1:$C$600,2,0),"")</f>
        <v/>
      </c>
      <c r="L2156" s="63"/>
      <c r="N2156" s="22" t="str">
        <f t="shared" si="67"/>
        <v/>
      </c>
      <c r="O2156" s="23" t="str">
        <f>_xlfn.IFNA((VLOOKUP(F2156,help!$C$2:$F$12,4,0))*(N2156*24),"")</f>
        <v/>
      </c>
      <c r="AP2156" s="18">
        <f t="shared" si="68"/>
        <v>0</v>
      </c>
    </row>
    <row r="2157" spans="2:42" ht="33" x14ac:dyDescent="0.2">
      <c r="B2157" s="14">
        <f>COUNTIFS($E$3:E2157,تقرير!$E$4)</f>
        <v>15</v>
      </c>
      <c r="C2157" s="48"/>
      <c r="D2157" s="48"/>
      <c r="E2157" s="48"/>
      <c r="F2157" s="50"/>
      <c r="G2157" s="51"/>
      <c r="H2157" s="51"/>
      <c r="I2157" s="52"/>
      <c r="J2157" s="52"/>
      <c r="K2157" s="27" t="str">
        <f>_xlfn.IFNA(VLOOKUP(E2157,الاوردرات!$B$1:$C$600,2,0),"")</f>
        <v/>
      </c>
      <c r="L2157" s="63"/>
      <c r="N2157" s="22" t="str">
        <f t="shared" si="67"/>
        <v/>
      </c>
      <c r="O2157" s="23" t="str">
        <f>_xlfn.IFNA((VLOOKUP(F2157,help!$C$2:$F$12,4,0))*(N2157*24),"")</f>
        <v/>
      </c>
      <c r="AP2157" s="18">
        <f t="shared" si="68"/>
        <v>0</v>
      </c>
    </row>
    <row r="2158" spans="2:42" ht="33" x14ac:dyDescent="0.2">
      <c r="B2158" s="14">
        <f>COUNTIFS($E$3:E2158,تقرير!$E$4)</f>
        <v>15</v>
      </c>
      <c r="C2158" s="48"/>
      <c r="D2158" s="48"/>
      <c r="E2158" s="48"/>
      <c r="F2158" s="50"/>
      <c r="G2158" s="51"/>
      <c r="H2158" s="51"/>
      <c r="I2158" s="52"/>
      <c r="J2158" s="52"/>
      <c r="K2158" s="27" t="str">
        <f>_xlfn.IFNA(VLOOKUP(E2158,الاوردرات!$B$1:$C$600,2,0),"")</f>
        <v/>
      </c>
      <c r="L2158" s="63"/>
      <c r="N2158" s="22" t="str">
        <f t="shared" si="67"/>
        <v/>
      </c>
      <c r="O2158" s="23" t="str">
        <f>_xlfn.IFNA((VLOOKUP(F2158,help!$C$2:$F$12,4,0))*(N2158*24),"")</f>
        <v/>
      </c>
      <c r="AP2158" s="18">
        <f t="shared" si="68"/>
        <v>0</v>
      </c>
    </row>
    <row r="2159" spans="2:42" ht="33" x14ac:dyDescent="0.2">
      <c r="B2159" s="14">
        <f>COUNTIFS($E$3:E2159,تقرير!$E$4)</f>
        <v>15</v>
      </c>
      <c r="C2159" s="48"/>
      <c r="D2159" s="48"/>
      <c r="E2159" s="48"/>
      <c r="F2159" s="50"/>
      <c r="G2159" s="51"/>
      <c r="H2159" s="51"/>
      <c r="I2159" s="52"/>
      <c r="J2159" s="52"/>
      <c r="K2159" s="27" t="str">
        <f>_xlfn.IFNA(VLOOKUP(E2159,الاوردرات!$B$1:$C$600,2,0),"")</f>
        <v/>
      </c>
      <c r="L2159" s="63"/>
      <c r="N2159" s="22" t="str">
        <f t="shared" si="67"/>
        <v/>
      </c>
      <c r="O2159" s="23" t="str">
        <f>_xlfn.IFNA((VLOOKUP(F2159,help!$C$2:$F$12,4,0))*(N2159*24),"")</f>
        <v/>
      </c>
      <c r="AP2159" s="18">
        <f t="shared" si="68"/>
        <v>0</v>
      </c>
    </row>
    <row r="2160" spans="2:42" ht="33" x14ac:dyDescent="0.2">
      <c r="B2160" s="14">
        <f>COUNTIFS($E$3:E2160,تقرير!$E$4)</f>
        <v>15</v>
      </c>
      <c r="C2160" s="48"/>
      <c r="D2160" s="48"/>
      <c r="E2160" s="48"/>
      <c r="F2160" s="50"/>
      <c r="G2160" s="51"/>
      <c r="H2160" s="51"/>
      <c r="I2160" s="52"/>
      <c r="J2160" s="52"/>
      <c r="K2160" s="27" t="str">
        <f>_xlfn.IFNA(VLOOKUP(E2160,الاوردرات!$B$1:$C$600,2,0),"")</f>
        <v/>
      </c>
      <c r="L2160" s="63"/>
      <c r="N2160" s="22" t="str">
        <f t="shared" si="67"/>
        <v/>
      </c>
      <c r="O2160" s="23" t="str">
        <f>_xlfn.IFNA((VLOOKUP(F2160,help!$C$2:$F$12,4,0))*(N2160*24),"")</f>
        <v/>
      </c>
      <c r="AP2160" s="18">
        <f t="shared" si="68"/>
        <v>0</v>
      </c>
    </row>
    <row r="2161" spans="2:42" ht="33" x14ac:dyDescent="0.2">
      <c r="B2161" s="14">
        <f>COUNTIFS($E$3:E2161,تقرير!$E$4)</f>
        <v>15</v>
      </c>
      <c r="C2161" s="48"/>
      <c r="D2161" s="48"/>
      <c r="E2161" s="48"/>
      <c r="F2161" s="50"/>
      <c r="G2161" s="51"/>
      <c r="H2161" s="51"/>
      <c r="I2161" s="52"/>
      <c r="J2161" s="52"/>
      <c r="K2161" s="27" t="str">
        <f>_xlfn.IFNA(VLOOKUP(E2161,الاوردرات!$B$1:$C$600,2,0),"")</f>
        <v/>
      </c>
      <c r="L2161" s="63"/>
      <c r="N2161" s="22" t="str">
        <f t="shared" si="67"/>
        <v/>
      </c>
      <c r="O2161" s="23" t="str">
        <f>_xlfn.IFNA((VLOOKUP(F2161,help!$C$2:$F$12,4,0))*(N2161*24),"")</f>
        <v/>
      </c>
      <c r="AP2161" s="18">
        <f t="shared" si="68"/>
        <v>0</v>
      </c>
    </row>
    <row r="2162" spans="2:42" ht="33" x14ac:dyDescent="0.2">
      <c r="B2162" s="14">
        <f>COUNTIFS($E$3:E2162,تقرير!$E$4)</f>
        <v>15</v>
      </c>
      <c r="C2162" s="48"/>
      <c r="D2162" s="48"/>
      <c r="E2162" s="48"/>
      <c r="F2162" s="50"/>
      <c r="G2162" s="51"/>
      <c r="H2162" s="51"/>
      <c r="I2162" s="52"/>
      <c r="J2162" s="52"/>
      <c r="K2162" s="27" t="str">
        <f>_xlfn.IFNA(VLOOKUP(E2162,الاوردرات!$B$1:$C$600,2,0),"")</f>
        <v/>
      </c>
      <c r="L2162" s="63"/>
      <c r="N2162" s="22" t="str">
        <f t="shared" si="67"/>
        <v/>
      </c>
      <c r="O2162" s="23" t="str">
        <f>_xlfn.IFNA((VLOOKUP(F2162,help!$C$2:$F$12,4,0))*(N2162*24),"")</f>
        <v/>
      </c>
      <c r="AP2162" s="18">
        <f t="shared" si="68"/>
        <v>0</v>
      </c>
    </row>
    <row r="2163" spans="2:42" ht="33" x14ac:dyDescent="0.2">
      <c r="B2163" s="14">
        <f>COUNTIFS($E$3:E2163,تقرير!$E$4)</f>
        <v>15</v>
      </c>
      <c r="C2163" s="48"/>
      <c r="D2163" s="48"/>
      <c r="E2163" s="48"/>
      <c r="F2163" s="50"/>
      <c r="G2163" s="51"/>
      <c r="H2163" s="51"/>
      <c r="I2163" s="52"/>
      <c r="J2163" s="52"/>
      <c r="K2163" s="27" t="str">
        <f>_xlfn.IFNA(VLOOKUP(E2163,الاوردرات!$B$1:$C$600,2,0),"")</f>
        <v/>
      </c>
      <c r="L2163" s="63"/>
      <c r="N2163" s="22" t="str">
        <f t="shared" si="67"/>
        <v/>
      </c>
      <c r="O2163" s="23" t="str">
        <f>_xlfn.IFNA((VLOOKUP(F2163,help!$C$2:$F$12,4,0))*(N2163*24),"")</f>
        <v/>
      </c>
      <c r="AP2163" s="18">
        <f t="shared" si="68"/>
        <v>0</v>
      </c>
    </row>
    <row r="2164" spans="2:42" ht="33" x14ac:dyDescent="0.2">
      <c r="B2164" s="14">
        <f>COUNTIFS($E$3:E2164,تقرير!$E$4)</f>
        <v>15</v>
      </c>
      <c r="C2164" s="48"/>
      <c r="D2164" s="48"/>
      <c r="E2164" s="48"/>
      <c r="F2164" s="50"/>
      <c r="G2164" s="51"/>
      <c r="H2164" s="51"/>
      <c r="I2164" s="52"/>
      <c r="J2164" s="52"/>
      <c r="K2164" s="27" t="str">
        <f>_xlfn.IFNA(VLOOKUP(E2164,الاوردرات!$B$1:$C$600,2,0),"")</f>
        <v/>
      </c>
      <c r="L2164" s="63"/>
      <c r="N2164" s="22" t="str">
        <f t="shared" si="67"/>
        <v/>
      </c>
      <c r="O2164" s="23" t="str">
        <f>_xlfn.IFNA((VLOOKUP(F2164,help!$C$2:$F$12,4,0))*(N2164*24),"")</f>
        <v/>
      </c>
      <c r="AP2164" s="18">
        <f t="shared" si="68"/>
        <v>0</v>
      </c>
    </row>
    <row r="2165" spans="2:42" ht="33" x14ac:dyDescent="0.2">
      <c r="B2165" s="14">
        <f>COUNTIFS($E$3:E2165,تقرير!$E$4)</f>
        <v>15</v>
      </c>
      <c r="C2165" s="48"/>
      <c r="D2165" s="48"/>
      <c r="E2165" s="48"/>
      <c r="F2165" s="50"/>
      <c r="G2165" s="51"/>
      <c r="H2165" s="51"/>
      <c r="I2165" s="52"/>
      <c r="J2165" s="52"/>
      <c r="K2165" s="27" t="str">
        <f>_xlfn.IFNA(VLOOKUP(E2165,الاوردرات!$B$1:$C$600,2,0),"")</f>
        <v/>
      </c>
      <c r="L2165" s="63"/>
      <c r="N2165" s="22" t="str">
        <f t="shared" si="67"/>
        <v/>
      </c>
      <c r="O2165" s="23" t="str">
        <f>_xlfn.IFNA((VLOOKUP(F2165,help!$C$2:$F$12,4,0))*(N2165*24),"")</f>
        <v/>
      </c>
      <c r="AP2165" s="18">
        <f t="shared" si="68"/>
        <v>0</v>
      </c>
    </row>
    <row r="2166" spans="2:42" ht="33" x14ac:dyDescent="0.2">
      <c r="B2166" s="14">
        <f>COUNTIFS($E$3:E2166,تقرير!$E$4)</f>
        <v>15</v>
      </c>
      <c r="C2166" s="48"/>
      <c r="D2166" s="48"/>
      <c r="E2166" s="48"/>
      <c r="F2166" s="50"/>
      <c r="G2166" s="51"/>
      <c r="H2166" s="51"/>
      <c r="I2166" s="52"/>
      <c r="J2166" s="52"/>
      <c r="K2166" s="27" t="str">
        <f>_xlfn.IFNA(VLOOKUP(E2166,الاوردرات!$B$1:$C$600,2,0),"")</f>
        <v/>
      </c>
      <c r="L2166" s="63"/>
      <c r="N2166" s="22" t="str">
        <f t="shared" si="67"/>
        <v/>
      </c>
      <c r="O2166" s="23" t="str">
        <f>_xlfn.IFNA((VLOOKUP(F2166,help!$C$2:$F$12,4,0))*(N2166*24),"")</f>
        <v/>
      </c>
      <c r="AP2166" s="18">
        <f t="shared" si="68"/>
        <v>0</v>
      </c>
    </row>
    <row r="2167" spans="2:42" ht="33" x14ac:dyDescent="0.2">
      <c r="B2167" s="14">
        <f>COUNTIFS($E$3:E2167,تقرير!$E$4)</f>
        <v>15</v>
      </c>
      <c r="C2167" s="48"/>
      <c r="D2167" s="48"/>
      <c r="E2167" s="48"/>
      <c r="F2167" s="50"/>
      <c r="G2167" s="51"/>
      <c r="H2167" s="51"/>
      <c r="I2167" s="52"/>
      <c r="J2167" s="52"/>
      <c r="K2167" s="27" t="str">
        <f>_xlfn.IFNA(VLOOKUP(E2167,الاوردرات!$B$1:$C$600,2,0),"")</f>
        <v/>
      </c>
      <c r="L2167" s="63"/>
      <c r="N2167" s="22" t="str">
        <f t="shared" ref="N2167:N2230" si="69">IF(I2167&lt;&gt;"",J2167-I2167,"")</f>
        <v/>
      </c>
      <c r="O2167" s="23" t="str">
        <f>_xlfn.IFNA((VLOOKUP(F2167,help!$C$2:$F$12,4,0))*(N2167*24),"")</f>
        <v/>
      </c>
      <c r="AP2167" s="18">
        <f t="shared" si="68"/>
        <v>0</v>
      </c>
    </row>
    <row r="2168" spans="2:42" ht="33" x14ac:dyDescent="0.2">
      <c r="B2168" s="14">
        <f>COUNTIFS($E$3:E2168,تقرير!$E$4)</f>
        <v>15</v>
      </c>
      <c r="C2168" s="48"/>
      <c r="D2168" s="48"/>
      <c r="E2168" s="48"/>
      <c r="F2168" s="50"/>
      <c r="G2168" s="51"/>
      <c r="H2168" s="51"/>
      <c r="I2168" s="52"/>
      <c r="J2168" s="52"/>
      <c r="K2168" s="27" t="str">
        <f>_xlfn.IFNA(VLOOKUP(E2168,الاوردرات!$B$1:$C$600,2,0),"")</f>
        <v/>
      </c>
      <c r="L2168" s="63"/>
      <c r="N2168" s="22" t="str">
        <f t="shared" si="69"/>
        <v/>
      </c>
      <c r="O2168" s="23" t="str">
        <f>_xlfn.IFNA((VLOOKUP(F2168,help!$C$2:$F$12,4,0))*(N2168*24),"")</f>
        <v/>
      </c>
      <c r="AP2168" s="18">
        <f t="shared" si="68"/>
        <v>0</v>
      </c>
    </row>
    <row r="2169" spans="2:42" ht="33" x14ac:dyDescent="0.2">
      <c r="B2169" s="14">
        <f>COUNTIFS($E$3:E2169,تقرير!$E$4)</f>
        <v>15</v>
      </c>
      <c r="C2169" s="48"/>
      <c r="D2169" s="48"/>
      <c r="E2169" s="48"/>
      <c r="F2169" s="50"/>
      <c r="G2169" s="51"/>
      <c r="H2169" s="51"/>
      <c r="I2169" s="52"/>
      <c r="J2169" s="52"/>
      <c r="K2169" s="27" t="str">
        <f>_xlfn.IFNA(VLOOKUP(E2169,الاوردرات!$B$1:$C$600,2,0),"")</f>
        <v/>
      </c>
      <c r="L2169" s="63"/>
      <c r="N2169" s="22" t="str">
        <f t="shared" si="69"/>
        <v/>
      </c>
      <c r="O2169" s="23" t="str">
        <f>_xlfn.IFNA((VLOOKUP(F2169,help!$C$2:$F$12,4,0))*(N2169*24),"")</f>
        <v/>
      </c>
      <c r="AP2169" s="18">
        <f t="shared" si="68"/>
        <v>0</v>
      </c>
    </row>
    <row r="2170" spans="2:42" ht="33" x14ac:dyDescent="0.2">
      <c r="B2170" s="14">
        <f>COUNTIFS($E$3:E2170,تقرير!$E$4)</f>
        <v>15</v>
      </c>
      <c r="C2170" s="48"/>
      <c r="D2170" s="48"/>
      <c r="E2170" s="48"/>
      <c r="F2170" s="50"/>
      <c r="G2170" s="51"/>
      <c r="H2170" s="51"/>
      <c r="I2170" s="52"/>
      <c r="J2170" s="52"/>
      <c r="K2170" s="27" t="str">
        <f>_xlfn.IFNA(VLOOKUP(E2170,الاوردرات!$B$1:$C$600,2,0),"")</f>
        <v/>
      </c>
      <c r="L2170" s="63"/>
      <c r="N2170" s="22" t="str">
        <f t="shared" si="69"/>
        <v/>
      </c>
      <c r="O2170" s="23" t="str">
        <f>_xlfn.IFNA((VLOOKUP(F2170,help!$C$2:$F$12,4,0))*(N2170*24),"")</f>
        <v/>
      </c>
      <c r="AP2170" s="18">
        <f t="shared" si="68"/>
        <v>0</v>
      </c>
    </row>
    <row r="2171" spans="2:42" ht="33" x14ac:dyDescent="0.2">
      <c r="B2171" s="14">
        <f>COUNTIFS($E$3:E2171,تقرير!$E$4)</f>
        <v>15</v>
      </c>
      <c r="C2171" s="48"/>
      <c r="D2171" s="48"/>
      <c r="E2171" s="48"/>
      <c r="F2171" s="50"/>
      <c r="G2171" s="51"/>
      <c r="H2171" s="51"/>
      <c r="I2171" s="52"/>
      <c r="J2171" s="52"/>
      <c r="K2171" s="27" t="str">
        <f>_xlfn.IFNA(VLOOKUP(E2171,الاوردرات!$B$1:$C$600,2,0),"")</f>
        <v/>
      </c>
      <c r="L2171" s="63"/>
      <c r="N2171" s="22" t="str">
        <f t="shared" si="69"/>
        <v/>
      </c>
      <c r="O2171" s="23" t="str">
        <f>_xlfn.IFNA((VLOOKUP(F2171,help!$C$2:$F$12,4,0))*(N2171*24),"")</f>
        <v/>
      </c>
      <c r="AP2171" s="18">
        <f t="shared" si="68"/>
        <v>0</v>
      </c>
    </row>
    <row r="2172" spans="2:42" ht="33" x14ac:dyDescent="0.2">
      <c r="B2172" s="14">
        <f>COUNTIFS($E$3:E2172,تقرير!$E$4)</f>
        <v>15</v>
      </c>
      <c r="C2172" s="48"/>
      <c r="D2172" s="48"/>
      <c r="E2172" s="48"/>
      <c r="F2172" s="50"/>
      <c r="G2172" s="51"/>
      <c r="H2172" s="51"/>
      <c r="I2172" s="52"/>
      <c r="J2172" s="52"/>
      <c r="K2172" s="27" t="str">
        <f>_xlfn.IFNA(VLOOKUP(E2172,الاوردرات!$B$1:$C$600,2,0),"")</f>
        <v/>
      </c>
      <c r="L2172" s="63"/>
      <c r="N2172" s="22" t="str">
        <f t="shared" si="69"/>
        <v/>
      </c>
      <c r="O2172" s="23" t="str">
        <f>_xlfn.IFNA((VLOOKUP(F2172,help!$C$2:$F$12,4,0))*(N2172*24),"")</f>
        <v/>
      </c>
      <c r="AP2172" s="18">
        <f t="shared" si="68"/>
        <v>0</v>
      </c>
    </row>
    <row r="2173" spans="2:42" ht="33" x14ac:dyDescent="0.2">
      <c r="B2173" s="14">
        <f>COUNTIFS($E$3:E2173,تقرير!$E$4)</f>
        <v>15</v>
      </c>
      <c r="C2173" s="48"/>
      <c r="D2173" s="48"/>
      <c r="E2173" s="48"/>
      <c r="F2173" s="50"/>
      <c r="G2173" s="51"/>
      <c r="H2173" s="51"/>
      <c r="I2173" s="52"/>
      <c r="J2173" s="52"/>
      <c r="K2173" s="27" t="str">
        <f>_xlfn.IFNA(VLOOKUP(E2173,الاوردرات!$B$1:$C$600,2,0),"")</f>
        <v/>
      </c>
      <c r="L2173" s="63"/>
      <c r="N2173" s="22" t="str">
        <f t="shared" si="69"/>
        <v/>
      </c>
      <c r="O2173" s="23" t="str">
        <f>_xlfn.IFNA((VLOOKUP(F2173,help!$C$2:$F$12,4,0))*(N2173*24),"")</f>
        <v/>
      </c>
      <c r="AP2173" s="18">
        <f t="shared" si="68"/>
        <v>0</v>
      </c>
    </row>
    <row r="2174" spans="2:42" ht="33" x14ac:dyDescent="0.2">
      <c r="B2174" s="14">
        <f>COUNTIFS($E$3:E2174,تقرير!$E$4)</f>
        <v>15</v>
      </c>
      <c r="C2174" s="48"/>
      <c r="D2174" s="48"/>
      <c r="E2174" s="48"/>
      <c r="F2174" s="50"/>
      <c r="G2174" s="51"/>
      <c r="H2174" s="51"/>
      <c r="I2174" s="52"/>
      <c r="J2174" s="52"/>
      <c r="K2174" s="27" t="str">
        <f>_xlfn.IFNA(VLOOKUP(E2174,الاوردرات!$B$1:$C$600,2,0),"")</f>
        <v/>
      </c>
      <c r="L2174" s="63"/>
      <c r="N2174" s="22" t="str">
        <f t="shared" si="69"/>
        <v/>
      </c>
      <c r="O2174" s="23" t="str">
        <f>_xlfn.IFNA((VLOOKUP(F2174,help!$C$2:$F$12,4,0))*(N2174*24),"")</f>
        <v/>
      </c>
      <c r="AP2174" s="18">
        <f t="shared" si="68"/>
        <v>0</v>
      </c>
    </row>
    <row r="2175" spans="2:42" ht="33" x14ac:dyDescent="0.2">
      <c r="B2175" s="14">
        <f>COUNTIFS($E$3:E2175,تقرير!$E$4)</f>
        <v>15</v>
      </c>
      <c r="C2175" s="48"/>
      <c r="D2175" s="48"/>
      <c r="E2175" s="48"/>
      <c r="F2175" s="50"/>
      <c r="G2175" s="51"/>
      <c r="H2175" s="51"/>
      <c r="I2175" s="52"/>
      <c r="J2175" s="52"/>
      <c r="K2175" s="27" t="str">
        <f>_xlfn.IFNA(VLOOKUP(E2175,الاوردرات!$B$1:$C$600,2,0),"")</f>
        <v/>
      </c>
      <c r="L2175" s="63"/>
      <c r="N2175" s="22" t="str">
        <f t="shared" si="69"/>
        <v/>
      </c>
      <c r="O2175" s="23" t="str">
        <f>_xlfn.IFNA((VLOOKUP(F2175,help!$C$2:$F$12,4,0))*(N2175*24),"")</f>
        <v/>
      </c>
      <c r="AP2175" s="18">
        <f t="shared" si="68"/>
        <v>0</v>
      </c>
    </row>
    <row r="2176" spans="2:42" ht="33" x14ac:dyDescent="0.2">
      <c r="B2176" s="14">
        <f>COUNTIFS($E$3:E2176,تقرير!$E$4)</f>
        <v>15</v>
      </c>
      <c r="C2176" s="48"/>
      <c r="D2176" s="48"/>
      <c r="E2176" s="48"/>
      <c r="F2176" s="50"/>
      <c r="G2176" s="51"/>
      <c r="H2176" s="51"/>
      <c r="I2176" s="52"/>
      <c r="J2176" s="52"/>
      <c r="K2176" s="27" t="str">
        <f>_xlfn.IFNA(VLOOKUP(E2176,الاوردرات!$B$1:$C$600,2,0),"")</f>
        <v/>
      </c>
      <c r="L2176" s="63"/>
      <c r="N2176" s="22" t="str">
        <f t="shared" si="69"/>
        <v/>
      </c>
      <c r="O2176" s="23" t="str">
        <f>_xlfn.IFNA((VLOOKUP(F2176,help!$C$2:$F$12,4,0))*(N2176*24),"")</f>
        <v/>
      </c>
      <c r="AP2176" s="18">
        <f t="shared" si="68"/>
        <v>0</v>
      </c>
    </row>
    <row r="2177" spans="2:42" ht="33" x14ac:dyDescent="0.2">
      <c r="B2177" s="14">
        <f>COUNTIFS($E$3:E2177,تقرير!$E$4)</f>
        <v>15</v>
      </c>
      <c r="C2177" s="48"/>
      <c r="D2177" s="48"/>
      <c r="E2177" s="48"/>
      <c r="F2177" s="50"/>
      <c r="G2177" s="51"/>
      <c r="H2177" s="51"/>
      <c r="I2177" s="52"/>
      <c r="J2177" s="52"/>
      <c r="K2177" s="27" t="str">
        <f>_xlfn.IFNA(VLOOKUP(E2177,الاوردرات!$B$1:$C$600,2,0),"")</f>
        <v/>
      </c>
      <c r="L2177" s="63"/>
      <c r="N2177" s="22" t="str">
        <f t="shared" si="69"/>
        <v/>
      </c>
      <c r="O2177" s="23" t="str">
        <f>_xlfn.IFNA((VLOOKUP(F2177,help!$C$2:$F$12,4,0))*(N2177*24),"")</f>
        <v/>
      </c>
      <c r="AP2177" s="18">
        <f t="shared" si="68"/>
        <v>0</v>
      </c>
    </row>
    <row r="2178" spans="2:42" ht="33" x14ac:dyDescent="0.2">
      <c r="B2178" s="14">
        <f>COUNTIFS($E$3:E2178,تقرير!$E$4)</f>
        <v>15</v>
      </c>
      <c r="C2178" s="48"/>
      <c r="D2178" s="48"/>
      <c r="E2178" s="48"/>
      <c r="F2178" s="50"/>
      <c r="G2178" s="51"/>
      <c r="H2178" s="51"/>
      <c r="I2178" s="52"/>
      <c r="J2178" s="52"/>
      <c r="K2178" s="27" t="str">
        <f>_xlfn.IFNA(VLOOKUP(E2178,الاوردرات!$B$1:$C$600,2,0),"")</f>
        <v/>
      </c>
      <c r="L2178" s="63"/>
      <c r="N2178" s="22" t="str">
        <f t="shared" si="69"/>
        <v/>
      </c>
      <c r="O2178" s="23" t="str">
        <f>_xlfn.IFNA((VLOOKUP(F2178,help!$C$2:$F$12,4,0))*(N2178*24),"")</f>
        <v/>
      </c>
      <c r="AP2178" s="18">
        <f t="shared" si="68"/>
        <v>0</v>
      </c>
    </row>
    <row r="2179" spans="2:42" ht="33" x14ac:dyDescent="0.2">
      <c r="B2179" s="14">
        <f>COUNTIFS($E$3:E2179,تقرير!$E$4)</f>
        <v>15</v>
      </c>
      <c r="C2179" s="48"/>
      <c r="D2179" s="48"/>
      <c r="E2179" s="48"/>
      <c r="F2179" s="50"/>
      <c r="G2179" s="51"/>
      <c r="H2179" s="51"/>
      <c r="I2179" s="52"/>
      <c r="J2179" s="52"/>
      <c r="K2179" s="27" t="str">
        <f>_xlfn.IFNA(VLOOKUP(E2179,الاوردرات!$B$1:$C$600,2,0),"")</f>
        <v/>
      </c>
      <c r="L2179" s="63"/>
      <c r="N2179" s="22" t="str">
        <f t="shared" si="69"/>
        <v/>
      </c>
      <c r="O2179" s="23" t="str">
        <f>_xlfn.IFNA((VLOOKUP(F2179,help!$C$2:$F$12,4,0))*(N2179*24),"")</f>
        <v/>
      </c>
      <c r="AP2179" s="18">
        <f t="shared" si="68"/>
        <v>0</v>
      </c>
    </row>
    <row r="2180" spans="2:42" ht="33" x14ac:dyDescent="0.2">
      <c r="B2180" s="14">
        <f>COUNTIFS($E$3:E2180,تقرير!$E$4)</f>
        <v>15</v>
      </c>
      <c r="C2180" s="48"/>
      <c r="D2180" s="48"/>
      <c r="E2180" s="48"/>
      <c r="F2180" s="50"/>
      <c r="G2180" s="51"/>
      <c r="H2180" s="51"/>
      <c r="I2180" s="52"/>
      <c r="J2180" s="52"/>
      <c r="K2180" s="27" t="str">
        <f>_xlfn.IFNA(VLOOKUP(E2180,الاوردرات!$B$1:$C$600,2,0),"")</f>
        <v/>
      </c>
      <c r="L2180" s="63"/>
      <c r="N2180" s="22" t="str">
        <f t="shared" si="69"/>
        <v/>
      </c>
      <c r="O2180" s="23" t="str">
        <f>_xlfn.IFNA((VLOOKUP(F2180,help!$C$2:$F$12,4,0))*(N2180*24),"")</f>
        <v/>
      </c>
      <c r="AP2180" s="18">
        <f t="shared" ref="AP2180:AP2243" si="70">D2180</f>
        <v>0</v>
      </c>
    </row>
    <row r="2181" spans="2:42" ht="33" x14ac:dyDescent="0.2">
      <c r="B2181" s="14">
        <f>COUNTIFS($E$3:E2181,تقرير!$E$4)</f>
        <v>15</v>
      </c>
      <c r="C2181" s="48"/>
      <c r="D2181" s="48"/>
      <c r="E2181" s="48"/>
      <c r="F2181" s="50"/>
      <c r="G2181" s="51"/>
      <c r="H2181" s="51"/>
      <c r="I2181" s="52"/>
      <c r="J2181" s="52"/>
      <c r="K2181" s="27" t="str">
        <f>_xlfn.IFNA(VLOOKUP(E2181,الاوردرات!$B$1:$C$600,2,0),"")</f>
        <v/>
      </c>
      <c r="L2181" s="63"/>
      <c r="N2181" s="22" t="str">
        <f t="shared" si="69"/>
        <v/>
      </c>
      <c r="O2181" s="23" t="str">
        <f>_xlfn.IFNA((VLOOKUP(F2181,help!$C$2:$F$12,4,0))*(N2181*24),"")</f>
        <v/>
      </c>
      <c r="AP2181" s="18">
        <f t="shared" si="70"/>
        <v>0</v>
      </c>
    </row>
    <row r="2182" spans="2:42" ht="33" x14ac:dyDescent="0.2">
      <c r="B2182" s="14">
        <f>COUNTIFS($E$3:E2182,تقرير!$E$4)</f>
        <v>15</v>
      </c>
      <c r="C2182" s="48"/>
      <c r="D2182" s="48"/>
      <c r="E2182" s="48"/>
      <c r="F2182" s="50"/>
      <c r="G2182" s="51"/>
      <c r="H2182" s="51"/>
      <c r="I2182" s="52"/>
      <c r="J2182" s="52"/>
      <c r="K2182" s="27" t="str">
        <f>_xlfn.IFNA(VLOOKUP(E2182,الاوردرات!$B$1:$C$600,2,0),"")</f>
        <v/>
      </c>
      <c r="L2182" s="63"/>
      <c r="N2182" s="22" t="str">
        <f t="shared" si="69"/>
        <v/>
      </c>
      <c r="O2182" s="23" t="str">
        <f>_xlfn.IFNA((VLOOKUP(F2182,help!$C$2:$F$12,4,0))*(N2182*24),"")</f>
        <v/>
      </c>
      <c r="AP2182" s="18">
        <f t="shared" si="70"/>
        <v>0</v>
      </c>
    </row>
    <row r="2183" spans="2:42" ht="33" x14ac:dyDescent="0.2">
      <c r="B2183" s="14">
        <f>COUNTIFS($E$3:E2183,تقرير!$E$4)</f>
        <v>15</v>
      </c>
      <c r="C2183" s="48"/>
      <c r="D2183" s="48"/>
      <c r="E2183" s="48"/>
      <c r="F2183" s="50"/>
      <c r="G2183" s="51"/>
      <c r="H2183" s="51"/>
      <c r="I2183" s="52"/>
      <c r="J2183" s="52"/>
      <c r="K2183" s="27" t="str">
        <f>_xlfn.IFNA(VLOOKUP(E2183,الاوردرات!$B$1:$C$600,2,0),"")</f>
        <v/>
      </c>
      <c r="L2183" s="63"/>
      <c r="N2183" s="22" t="str">
        <f t="shared" si="69"/>
        <v/>
      </c>
      <c r="O2183" s="23" t="str">
        <f>_xlfn.IFNA((VLOOKUP(F2183,help!$C$2:$F$12,4,0))*(N2183*24),"")</f>
        <v/>
      </c>
      <c r="AP2183" s="18">
        <f t="shared" si="70"/>
        <v>0</v>
      </c>
    </row>
    <row r="2184" spans="2:42" ht="33" x14ac:dyDescent="0.2">
      <c r="B2184" s="14">
        <f>COUNTIFS($E$3:E2184,تقرير!$E$4)</f>
        <v>15</v>
      </c>
      <c r="C2184" s="48"/>
      <c r="D2184" s="48"/>
      <c r="E2184" s="48"/>
      <c r="F2184" s="50"/>
      <c r="G2184" s="51"/>
      <c r="H2184" s="51"/>
      <c r="I2184" s="52"/>
      <c r="J2184" s="52"/>
      <c r="K2184" s="27" t="str">
        <f>_xlfn.IFNA(VLOOKUP(E2184,الاوردرات!$B$1:$C$600,2,0),"")</f>
        <v/>
      </c>
      <c r="L2184" s="63"/>
      <c r="N2184" s="22" t="str">
        <f t="shared" si="69"/>
        <v/>
      </c>
      <c r="O2184" s="23" t="str">
        <f>_xlfn.IFNA((VLOOKUP(F2184,help!$C$2:$F$12,4,0))*(N2184*24),"")</f>
        <v/>
      </c>
      <c r="AP2184" s="18">
        <f t="shared" si="70"/>
        <v>0</v>
      </c>
    </row>
    <row r="2185" spans="2:42" ht="33" x14ac:dyDescent="0.2">
      <c r="B2185" s="14">
        <f>COUNTIFS($E$3:E2185,تقرير!$E$4)</f>
        <v>15</v>
      </c>
      <c r="C2185" s="48"/>
      <c r="D2185" s="48"/>
      <c r="E2185" s="48"/>
      <c r="F2185" s="50"/>
      <c r="G2185" s="51"/>
      <c r="H2185" s="51"/>
      <c r="I2185" s="52"/>
      <c r="J2185" s="52"/>
      <c r="K2185" s="27" t="str">
        <f>_xlfn.IFNA(VLOOKUP(E2185,الاوردرات!$B$1:$C$600,2,0),"")</f>
        <v/>
      </c>
      <c r="L2185" s="63"/>
      <c r="N2185" s="22" t="str">
        <f t="shared" si="69"/>
        <v/>
      </c>
      <c r="O2185" s="23" t="str">
        <f>_xlfn.IFNA((VLOOKUP(F2185,help!$C$2:$F$12,4,0))*(N2185*24),"")</f>
        <v/>
      </c>
      <c r="AP2185" s="18">
        <f t="shared" si="70"/>
        <v>0</v>
      </c>
    </row>
    <row r="2186" spans="2:42" ht="33" x14ac:dyDescent="0.2">
      <c r="B2186" s="14">
        <f>COUNTIFS($E$3:E2186,تقرير!$E$4)</f>
        <v>15</v>
      </c>
      <c r="C2186" s="48"/>
      <c r="D2186" s="48"/>
      <c r="E2186" s="48"/>
      <c r="F2186" s="50"/>
      <c r="G2186" s="51"/>
      <c r="H2186" s="51"/>
      <c r="I2186" s="52"/>
      <c r="J2186" s="52"/>
      <c r="K2186" s="27" t="str">
        <f>_xlfn.IFNA(VLOOKUP(E2186,الاوردرات!$B$1:$C$600,2,0),"")</f>
        <v/>
      </c>
      <c r="L2186" s="63"/>
      <c r="N2186" s="22" t="str">
        <f t="shared" si="69"/>
        <v/>
      </c>
      <c r="O2186" s="23" t="str">
        <f>_xlfn.IFNA((VLOOKUP(F2186,help!$C$2:$F$12,4,0))*(N2186*24),"")</f>
        <v/>
      </c>
      <c r="AP2186" s="18">
        <f t="shared" si="70"/>
        <v>0</v>
      </c>
    </row>
    <row r="2187" spans="2:42" ht="33" x14ac:dyDescent="0.2">
      <c r="B2187" s="14">
        <f>COUNTIFS($E$3:E2187,تقرير!$E$4)</f>
        <v>15</v>
      </c>
      <c r="C2187" s="48"/>
      <c r="D2187" s="48"/>
      <c r="E2187" s="48"/>
      <c r="F2187" s="50"/>
      <c r="G2187" s="51"/>
      <c r="H2187" s="51"/>
      <c r="I2187" s="52"/>
      <c r="J2187" s="52"/>
      <c r="K2187" s="27" t="str">
        <f>_xlfn.IFNA(VLOOKUP(E2187,الاوردرات!$B$1:$C$600,2,0),"")</f>
        <v/>
      </c>
      <c r="L2187" s="63"/>
      <c r="N2187" s="22" t="str">
        <f t="shared" si="69"/>
        <v/>
      </c>
      <c r="O2187" s="23" t="str">
        <f>_xlfn.IFNA((VLOOKUP(F2187,help!$C$2:$F$12,4,0))*(N2187*24),"")</f>
        <v/>
      </c>
      <c r="AP2187" s="18">
        <f t="shared" si="70"/>
        <v>0</v>
      </c>
    </row>
    <row r="2188" spans="2:42" ht="33" x14ac:dyDescent="0.2">
      <c r="B2188" s="14">
        <f>COUNTIFS($E$3:E2188,تقرير!$E$4)</f>
        <v>15</v>
      </c>
      <c r="C2188" s="48"/>
      <c r="D2188" s="48"/>
      <c r="E2188" s="48"/>
      <c r="F2188" s="50"/>
      <c r="G2188" s="51"/>
      <c r="H2188" s="51"/>
      <c r="I2188" s="52"/>
      <c r="J2188" s="52"/>
      <c r="K2188" s="27" t="str">
        <f>_xlfn.IFNA(VLOOKUP(E2188,الاوردرات!$B$1:$C$600,2,0),"")</f>
        <v/>
      </c>
      <c r="L2188" s="63"/>
      <c r="N2188" s="22" t="str">
        <f t="shared" si="69"/>
        <v/>
      </c>
      <c r="O2188" s="23" t="str">
        <f>_xlfn.IFNA((VLOOKUP(F2188,help!$C$2:$F$12,4,0))*(N2188*24),"")</f>
        <v/>
      </c>
      <c r="AP2188" s="18">
        <f t="shared" si="70"/>
        <v>0</v>
      </c>
    </row>
    <row r="2189" spans="2:42" ht="33" x14ac:dyDescent="0.2">
      <c r="B2189" s="14">
        <f>COUNTIFS($E$3:E2189,تقرير!$E$4)</f>
        <v>15</v>
      </c>
      <c r="C2189" s="48"/>
      <c r="D2189" s="48"/>
      <c r="E2189" s="48"/>
      <c r="F2189" s="50"/>
      <c r="G2189" s="51"/>
      <c r="H2189" s="51"/>
      <c r="I2189" s="52"/>
      <c r="J2189" s="52"/>
      <c r="K2189" s="27" t="str">
        <f>_xlfn.IFNA(VLOOKUP(E2189,الاوردرات!$B$1:$C$600,2,0),"")</f>
        <v/>
      </c>
      <c r="L2189" s="63"/>
      <c r="N2189" s="22" t="str">
        <f t="shared" si="69"/>
        <v/>
      </c>
      <c r="O2189" s="23" t="str">
        <f>_xlfn.IFNA((VLOOKUP(F2189,help!$C$2:$F$12,4,0))*(N2189*24),"")</f>
        <v/>
      </c>
      <c r="AP2189" s="18">
        <f t="shared" si="70"/>
        <v>0</v>
      </c>
    </row>
    <row r="2190" spans="2:42" ht="33" x14ac:dyDescent="0.2">
      <c r="B2190" s="14">
        <f>COUNTIFS($E$3:E2190,تقرير!$E$4)</f>
        <v>15</v>
      </c>
      <c r="C2190" s="48"/>
      <c r="D2190" s="48"/>
      <c r="E2190" s="48"/>
      <c r="F2190" s="50"/>
      <c r="G2190" s="51"/>
      <c r="H2190" s="51"/>
      <c r="I2190" s="52"/>
      <c r="J2190" s="52"/>
      <c r="K2190" s="27" t="str">
        <f>_xlfn.IFNA(VLOOKUP(E2190,الاوردرات!$B$1:$C$600,2,0),"")</f>
        <v/>
      </c>
      <c r="L2190" s="63"/>
      <c r="N2190" s="22" t="str">
        <f t="shared" si="69"/>
        <v/>
      </c>
      <c r="O2190" s="23" t="str">
        <f>_xlfn.IFNA((VLOOKUP(F2190,help!$C$2:$F$12,4,0))*(N2190*24),"")</f>
        <v/>
      </c>
      <c r="AP2190" s="18">
        <f t="shared" si="70"/>
        <v>0</v>
      </c>
    </row>
    <row r="2191" spans="2:42" ht="33" x14ac:dyDescent="0.2">
      <c r="B2191" s="14">
        <f>COUNTIFS($E$3:E2191,تقرير!$E$4)</f>
        <v>15</v>
      </c>
      <c r="C2191" s="48"/>
      <c r="D2191" s="48"/>
      <c r="E2191" s="48"/>
      <c r="F2191" s="50"/>
      <c r="G2191" s="51"/>
      <c r="H2191" s="51"/>
      <c r="I2191" s="52"/>
      <c r="J2191" s="52"/>
      <c r="K2191" s="27" t="str">
        <f>_xlfn.IFNA(VLOOKUP(E2191,الاوردرات!$B$1:$C$600,2,0),"")</f>
        <v/>
      </c>
      <c r="L2191" s="63"/>
      <c r="N2191" s="22" t="str">
        <f t="shared" si="69"/>
        <v/>
      </c>
      <c r="O2191" s="23" t="str">
        <f>_xlfn.IFNA((VLOOKUP(F2191,help!$C$2:$F$12,4,0))*(N2191*24),"")</f>
        <v/>
      </c>
      <c r="AP2191" s="18">
        <f t="shared" si="70"/>
        <v>0</v>
      </c>
    </row>
    <row r="2192" spans="2:42" ht="33" x14ac:dyDescent="0.2">
      <c r="B2192" s="14">
        <f>COUNTIFS($E$3:E2192,تقرير!$E$4)</f>
        <v>15</v>
      </c>
      <c r="C2192" s="48"/>
      <c r="D2192" s="48"/>
      <c r="E2192" s="48"/>
      <c r="F2192" s="50"/>
      <c r="G2192" s="51"/>
      <c r="H2192" s="51"/>
      <c r="I2192" s="52"/>
      <c r="J2192" s="52"/>
      <c r="K2192" s="27" t="str">
        <f>_xlfn.IFNA(VLOOKUP(E2192,الاوردرات!$B$1:$C$600,2,0),"")</f>
        <v/>
      </c>
      <c r="L2192" s="63"/>
      <c r="N2192" s="22" t="str">
        <f t="shared" si="69"/>
        <v/>
      </c>
      <c r="O2192" s="23" t="str">
        <f>_xlfn.IFNA((VLOOKUP(F2192,help!$C$2:$F$12,4,0))*(N2192*24),"")</f>
        <v/>
      </c>
      <c r="AP2192" s="18">
        <f t="shared" si="70"/>
        <v>0</v>
      </c>
    </row>
    <row r="2193" spans="2:42" ht="33" x14ac:dyDescent="0.2">
      <c r="B2193" s="14">
        <f>COUNTIFS($E$3:E2193,تقرير!$E$4)</f>
        <v>15</v>
      </c>
      <c r="C2193" s="48"/>
      <c r="D2193" s="48"/>
      <c r="E2193" s="48"/>
      <c r="F2193" s="50"/>
      <c r="G2193" s="51"/>
      <c r="H2193" s="51"/>
      <c r="I2193" s="52"/>
      <c r="J2193" s="52"/>
      <c r="K2193" s="27" t="str">
        <f>_xlfn.IFNA(VLOOKUP(E2193,الاوردرات!$B$1:$C$600,2,0),"")</f>
        <v/>
      </c>
      <c r="L2193" s="63"/>
      <c r="N2193" s="22" t="str">
        <f t="shared" si="69"/>
        <v/>
      </c>
      <c r="O2193" s="23" t="str">
        <f>_xlfn.IFNA((VLOOKUP(F2193,help!$C$2:$F$12,4,0))*(N2193*24),"")</f>
        <v/>
      </c>
      <c r="AP2193" s="18">
        <f t="shared" si="70"/>
        <v>0</v>
      </c>
    </row>
    <row r="2194" spans="2:42" ht="33" x14ac:dyDescent="0.2">
      <c r="B2194" s="14">
        <f>COUNTIFS($E$3:E2194,تقرير!$E$4)</f>
        <v>15</v>
      </c>
      <c r="C2194" s="48"/>
      <c r="D2194" s="48"/>
      <c r="E2194" s="48"/>
      <c r="F2194" s="50"/>
      <c r="G2194" s="51"/>
      <c r="H2194" s="51"/>
      <c r="I2194" s="52"/>
      <c r="J2194" s="52"/>
      <c r="K2194" s="27" t="str">
        <f>_xlfn.IFNA(VLOOKUP(E2194,الاوردرات!$B$1:$C$600,2,0),"")</f>
        <v/>
      </c>
      <c r="L2194" s="63"/>
      <c r="N2194" s="22" t="str">
        <f t="shared" si="69"/>
        <v/>
      </c>
      <c r="O2194" s="23" t="str">
        <f>_xlfn.IFNA((VLOOKUP(F2194,help!$C$2:$F$12,4,0))*(N2194*24),"")</f>
        <v/>
      </c>
      <c r="AP2194" s="18">
        <f t="shared" si="70"/>
        <v>0</v>
      </c>
    </row>
    <row r="2195" spans="2:42" ht="33" x14ac:dyDescent="0.2">
      <c r="B2195" s="14">
        <f>COUNTIFS($E$3:E2195,تقرير!$E$4)</f>
        <v>15</v>
      </c>
      <c r="C2195" s="48"/>
      <c r="D2195" s="48"/>
      <c r="E2195" s="48"/>
      <c r="F2195" s="50"/>
      <c r="G2195" s="51"/>
      <c r="H2195" s="51"/>
      <c r="I2195" s="52"/>
      <c r="J2195" s="52"/>
      <c r="K2195" s="27" t="str">
        <f>_xlfn.IFNA(VLOOKUP(E2195,الاوردرات!$B$1:$C$600,2,0),"")</f>
        <v/>
      </c>
      <c r="L2195" s="63"/>
      <c r="N2195" s="22" t="str">
        <f t="shared" si="69"/>
        <v/>
      </c>
      <c r="O2195" s="23" t="str">
        <f>_xlfn.IFNA((VLOOKUP(F2195,help!$C$2:$F$12,4,0))*(N2195*24),"")</f>
        <v/>
      </c>
      <c r="AP2195" s="18">
        <f t="shared" si="70"/>
        <v>0</v>
      </c>
    </row>
    <row r="2196" spans="2:42" ht="33" x14ac:dyDescent="0.2">
      <c r="B2196" s="14">
        <f>COUNTIFS($E$3:E2196,تقرير!$E$4)</f>
        <v>15</v>
      </c>
      <c r="C2196" s="48"/>
      <c r="D2196" s="48"/>
      <c r="E2196" s="48"/>
      <c r="F2196" s="50"/>
      <c r="G2196" s="51"/>
      <c r="H2196" s="51"/>
      <c r="I2196" s="52"/>
      <c r="J2196" s="52"/>
      <c r="K2196" s="27" t="str">
        <f>_xlfn.IFNA(VLOOKUP(E2196,الاوردرات!$B$1:$C$600,2,0),"")</f>
        <v/>
      </c>
      <c r="L2196" s="63"/>
      <c r="N2196" s="22" t="str">
        <f t="shared" si="69"/>
        <v/>
      </c>
      <c r="O2196" s="23" t="str">
        <f>_xlfn.IFNA((VLOOKUP(F2196,help!$C$2:$F$12,4,0))*(N2196*24),"")</f>
        <v/>
      </c>
      <c r="AP2196" s="18">
        <f t="shared" si="70"/>
        <v>0</v>
      </c>
    </row>
    <row r="2197" spans="2:42" ht="33" x14ac:dyDescent="0.2">
      <c r="B2197" s="14">
        <f>COUNTIFS($E$3:E2197,تقرير!$E$4)</f>
        <v>15</v>
      </c>
      <c r="C2197" s="48"/>
      <c r="D2197" s="48"/>
      <c r="E2197" s="48"/>
      <c r="F2197" s="50"/>
      <c r="G2197" s="51"/>
      <c r="H2197" s="51"/>
      <c r="I2197" s="52"/>
      <c r="J2197" s="52"/>
      <c r="K2197" s="27" t="str">
        <f>_xlfn.IFNA(VLOOKUP(E2197,الاوردرات!$B$1:$C$600,2,0),"")</f>
        <v/>
      </c>
      <c r="L2197" s="63"/>
      <c r="N2197" s="22" t="str">
        <f t="shared" si="69"/>
        <v/>
      </c>
      <c r="O2197" s="23" t="str">
        <f>_xlfn.IFNA((VLOOKUP(F2197,help!$C$2:$F$12,4,0))*(N2197*24),"")</f>
        <v/>
      </c>
      <c r="AP2197" s="18">
        <f t="shared" si="70"/>
        <v>0</v>
      </c>
    </row>
    <row r="2198" spans="2:42" ht="33" x14ac:dyDescent="0.2">
      <c r="B2198" s="14">
        <f>COUNTIFS($E$3:E2198,تقرير!$E$4)</f>
        <v>15</v>
      </c>
      <c r="C2198" s="48"/>
      <c r="D2198" s="48"/>
      <c r="E2198" s="48"/>
      <c r="F2198" s="50"/>
      <c r="G2198" s="51"/>
      <c r="H2198" s="51"/>
      <c r="I2198" s="52"/>
      <c r="J2198" s="52"/>
      <c r="K2198" s="27" t="str">
        <f>_xlfn.IFNA(VLOOKUP(E2198,الاوردرات!$B$1:$C$600,2,0),"")</f>
        <v/>
      </c>
      <c r="L2198" s="63"/>
      <c r="N2198" s="22" t="str">
        <f t="shared" si="69"/>
        <v/>
      </c>
      <c r="O2198" s="23" t="str">
        <f>_xlfn.IFNA((VLOOKUP(F2198,help!$C$2:$F$12,4,0))*(N2198*24),"")</f>
        <v/>
      </c>
      <c r="AP2198" s="18">
        <f t="shared" si="70"/>
        <v>0</v>
      </c>
    </row>
    <row r="2199" spans="2:42" ht="33" x14ac:dyDescent="0.2">
      <c r="B2199" s="14">
        <f>COUNTIFS($E$3:E2199,تقرير!$E$4)</f>
        <v>15</v>
      </c>
      <c r="C2199" s="48"/>
      <c r="D2199" s="48"/>
      <c r="E2199" s="48"/>
      <c r="F2199" s="50"/>
      <c r="G2199" s="51"/>
      <c r="H2199" s="51"/>
      <c r="I2199" s="52"/>
      <c r="J2199" s="52"/>
      <c r="K2199" s="27" t="str">
        <f>_xlfn.IFNA(VLOOKUP(E2199,الاوردرات!$B$1:$C$600,2,0),"")</f>
        <v/>
      </c>
      <c r="L2199" s="63"/>
      <c r="N2199" s="22" t="str">
        <f t="shared" si="69"/>
        <v/>
      </c>
      <c r="O2199" s="23" t="str">
        <f>_xlfn.IFNA((VLOOKUP(F2199,help!$C$2:$F$12,4,0))*(N2199*24),"")</f>
        <v/>
      </c>
      <c r="AP2199" s="18">
        <f t="shared" si="70"/>
        <v>0</v>
      </c>
    </row>
    <row r="2200" spans="2:42" ht="33" x14ac:dyDescent="0.2">
      <c r="B2200" s="14">
        <f>COUNTIFS($E$3:E2200,تقرير!$E$4)</f>
        <v>15</v>
      </c>
      <c r="C2200" s="48"/>
      <c r="D2200" s="48"/>
      <c r="E2200" s="48"/>
      <c r="F2200" s="50"/>
      <c r="G2200" s="51"/>
      <c r="H2200" s="51"/>
      <c r="I2200" s="52"/>
      <c r="J2200" s="52"/>
      <c r="K2200" s="27" t="str">
        <f>_xlfn.IFNA(VLOOKUP(E2200,الاوردرات!$B$1:$C$600,2,0),"")</f>
        <v/>
      </c>
      <c r="L2200" s="63"/>
      <c r="N2200" s="22" t="str">
        <f t="shared" si="69"/>
        <v/>
      </c>
      <c r="O2200" s="23" t="str">
        <f>_xlfn.IFNA((VLOOKUP(F2200,help!$C$2:$F$12,4,0))*(N2200*24),"")</f>
        <v/>
      </c>
      <c r="AP2200" s="18">
        <f t="shared" si="70"/>
        <v>0</v>
      </c>
    </row>
    <row r="2201" spans="2:42" ht="33" x14ac:dyDescent="0.2">
      <c r="B2201" s="14">
        <f>COUNTIFS($E$3:E2201,تقرير!$E$4)</f>
        <v>15</v>
      </c>
      <c r="C2201" s="48"/>
      <c r="D2201" s="48"/>
      <c r="E2201" s="48"/>
      <c r="F2201" s="50"/>
      <c r="G2201" s="51"/>
      <c r="H2201" s="51"/>
      <c r="I2201" s="52"/>
      <c r="J2201" s="52"/>
      <c r="K2201" s="27" t="str">
        <f>_xlfn.IFNA(VLOOKUP(E2201,الاوردرات!$B$1:$C$600,2,0),"")</f>
        <v/>
      </c>
      <c r="L2201" s="63"/>
      <c r="N2201" s="22" t="str">
        <f t="shared" si="69"/>
        <v/>
      </c>
      <c r="O2201" s="23" t="str">
        <f>_xlfn.IFNA((VLOOKUP(F2201,help!$C$2:$F$12,4,0))*(N2201*24),"")</f>
        <v/>
      </c>
      <c r="AP2201" s="18">
        <f t="shared" si="70"/>
        <v>0</v>
      </c>
    </row>
    <row r="2202" spans="2:42" ht="33" x14ac:dyDescent="0.2">
      <c r="B2202" s="14">
        <f>COUNTIFS($E$3:E2202,تقرير!$E$4)</f>
        <v>15</v>
      </c>
      <c r="C2202" s="48"/>
      <c r="D2202" s="48"/>
      <c r="E2202" s="48"/>
      <c r="F2202" s="50"/>
      <c r="G2202" s="51"/>
      <c r="H2202" s="51"/>
      <c r="I2202" s="52"/>
      <c r="J2202" s="52"/>
      <c r="K2202" s="27" t="str">
        <f>_xlfn.IFNA(VLOOKUP(E2202,الاوردرات!$B$1:$C$600,2,0),"")</f>
        <v/>
      </c>
      <c r="L2202" s="63"/>
      <c r="N2202" s="22" t="str">
        <f t="shared" si="69"/>
        <v/>
      </c>
      <c r="O2202" s="23" t="str">
        <f>_xlfn.IFNA((VLOOKUP(F2202,help!$C$2:$F$12,4,0))*(N2202*24),"")</f>
        <v/>
      </c>
      <c r="AP2202" s="18">
        <f t="shared" si="70"/>
        <v>0</v>
      </c>
    </row>
    <row r="2203" spans="2:42" ht="33" x14ac:dyDescent="0.2">
      <c r="B2203" s="14">
        <f>COUNTIFS($E$3:E2203,تقرير!$E$4)</f>
        <v>15</v>
      </c>
      <c r="C2203" s="48"/>
      <c r="D2203" s="48"/>
      <c r="E2203" s="48"/>
      <c r="F2203" s="50"/>
      <c r="G2203" s="51"/>
      <c r="H2203" s="51"/>
      <c r="I2203" s="52"/>
      <c r="J2203" s="52"/>
      <c r="K2203" s="27" t="str">
        <f>_xlfn.IFNA(VLOOKUP(E2203,الاوردرات!$B$1:$C$600,2,0),"")</f>
        <v/>
      </c>
      <c r="L2203" s="63"/>
      <c r="N2203" s="22" t="str">
        <f t="shared" si="69"/>
        <v/>
      </c>
      <c r="O2203" s="23" t="str">
        <f>_xlfn.IFNA((VLOOKUP(F2203,help!$C$2:$F$12,4,0))*(N2203*24),"")</f>
        <v/>
      </c>
      <c r="AP2203" s="18">
        <f t="shared" si="70"/>
        <v>0</v>
      </c>
    </row>
    <row r="2204" spans="2:42" ht="33" x14ac:dyDescent="0.2">
      <c r="B2204" s="14">
        <f>COUNTIFS($E$3:E2204,تقرير!$E$4)</f>
        <v>15</v>
      </c>
      <c r="C2204" s="48"/>
      <c r="D2204" s="48"/>
      <c r="E2204" s="48"/>
      <c r="F2204" s="50"/>
      <c r="G2204" s="51"/>
      <c r="H2204" s="51"/>
      <c r="I2204" s="52"/>
      <c r="J2204" s="52"/>
      <c r="K2204" s="27" t="str">
        <f>_xlfn.IFNA(VLOOKUP(E2204,الاوردرات!$B$1:$C$600,2,0),"")</f>
        <v/>
      </c>
      <c r="L2204" s="63"/>
      <c r="N2204" s="22" t="str">
        <f t="shared" si="69"/>
        <v/>
      </c>
      <c r="O2204" s="23" t="str">
        <f>_xlfn.IFNA((VLOOKUP(F2204,help!$C$2:$F$12,4,0))*(N2204*24),"")</f>
        <v/>
      </c>
      <c r="AP2204" s="18">
        <f t="shared" si="70"/>
        <v>0</v>
      </c>
    </row>
    <row r="2205" spans="2:42" ht="33" x14ac:dyDescent="0.2">
      <c r="B2205" s="14">
        <f>COUNTIFS($E$3:E2205,تقرير!$E$4)</f>
        <v>15</v>
      </c>
      <c r="C2205" s="48"/>
      <c r="D2205" s="48"/>
      <c r="E2205" s="48"/>
      <c r="F2205" s="50"/>
      <c r="G2205" s="51"/>
      <c r="H2205" s="51"/>
      <c r="I2205" s="52"/>
      <c r="J2205" s="52"/>
      <c r="K2205" s="27" t="str">
        <f>_xlfn.IFNA(VLOOKUP(E2205,الاوردرات!$B$1:$C$600,2,0),"")</f>
        <v/>
      </c>
      <c r="L2205" s="63"/>
      <c r="N2205" s="22" t="str">
        <f t="shared" si="69"/>
        <v/>
      </c>
      <c r="O2205" s="23" t="str">
        <f>_xlfn.IFNA((VLOOKUP(F2205,help!$C$2:$F$12,4,0))*(N2205*24),"")</f>
        <v/>
      </c>
      <c r="AP2205" s="18">
        <f t="shared" si="70"/>
        <v>0</v>
      </c>
    </row>
    <row r="2206" spans="2:42" ht="33" x14ac:dyDescent="0.2">
      <c r="B2206" s="14">
        <f>COUNTIFS($E$3:E2206,تقرير!$E$4)</f>
        <v>15</v>
      </c>
      <c r="C2206" s="48"/>
      <c r="D2206" s="48"/>
      <c r="E2206" s="48"/>
      <c r="F2206" s="50"/>
      <c r="G2206" s="51"/>
      <c r="H2206" s="51"/>
      <c r="I2206" s="52"/>
      <c r="J2206" s="52"/>
      <c r="K2206" s="27" t="str">
        <f>_xlfn.IFNA(VLOOKUP(E2206,الاوردرات!$B$1:$C$600,2,0),"")</f>
        <v/>
      </c>
      <c r="L2206" s="63"/>
      <c r="N2206" s="22" t="str">
        <f t="shared" si="69"/>
        <v/>
      </c>
      <c r="O2206" s="23" t="str">
        <f>_xlfn.IFNA((VLOOKUP(F2206,help!$C$2:$F$12,4,0))*(N2206*24),"")</f>
        <v/>
      </c>
      <c r="AP2206" s="18">
        <f t="shared" si="70"/>
        <v>0</v>
      </c>
    </row>
    <row r="2207" spans="2:42" ht="33" x14ac:dyDescent="0.2">
      <c r="B2207" s="14">
        <f>COUNTIFS($E$3:E2207,تقرير!$E$4)</f>
        <v>15</v>
      </c>
      <c r="C2207" s="48"/>
      <c r="D2207" s="48"/>
      <c r="E2207" s="48"/>
      <c r="F2207" s="50"/>
      <c r="G2207" s="51"/>
      <c r="H2207" s="51"/>
      <c r="I2207" s="52"/>
      <c r="J2207" s="52"/>
      <c r="K2207" s="27" t="str">
        <f>_xlfn.IFNA(VLOOKUP(E2207,الاوردرات!$B$1:$C$600,2,0),"")</f>
        <v/>
      </c>
      <c r="L2207" s="63"/>
      <c r="N2207" s="22" t="str">
        <f t="shared" si="69"/>
        <v/>
      </c>
      <c r="O2207" s="23" t="str">
        <f>_xlfn.IFNA((VLOOKUP(F2207,help!$C$2:$F$12,4,0))*(N2207*24),"")</f>
        <v/>
      </c>
      <c r="AP2207" s="18">
        <f t="shared" si="70"/>
        <v>0</v>
      </c>
    </row>
    <row r="2208" spans="2:42" ht="33" x14ac:dyDescent="0.2">
      <c r="B2208" s="14">
        <f>COUNTIFS($E$3:E2208,تقرير!$E$4)</f>
        <v>15</v>
      </c>
      <c r="C2208" s="48"/>
      <c r="D2208" s="48"/>
      <c r="E2208" s="48"/>
      <c r="F2208" s="50"/>
      <c r="G2208" s="51"/>
      <c r="H2208" s="51"/>
      <c r="I2208" s="52"/>
      <c r="J2208" s="52"/>
      <c r="K2208" s="27" t="str">
        <f>_xlfn.IFNA(VLOOKUP(E2208,الاوردرات!$B$1:$C$600,2,0),"")</f>
        <v/>
      </c>
      <c r="L2208" s="63"/>
      <c r="N2208" s="22" t="str">
        <f t="shared" si="69"/>
        <v/>
      </c>
      <c r="O2208" s="23" t="str">
        <f>_xlfn.IFNA((VLOOKUP(F2208,help!$C$2:$F$12,4,0))*(N2208*24),"")</f>
        <v/>
      </c>
      <c r="AP2208" s="18">
        <f t="shared" si="70"/>
        <v>0</v>
      </c>
    </row>
    <row r="2209" spans="2:42" ht="33" x14ac:dyDescent="0.2">
      <c r="B2209" s="14">
        <f>COUNTIFS($E$3:E2209,تقرير!$E$4)</f>
        <v>15</v>
      </c>
      <c r="C2209" s="48"/>
      <c r="D2209" s="48"/>
      <c r="E2209" s="48"/>
      <c r="F2209" s="50"/>
      <c r="G2209" s="51"/>
      <c r="H2209" s="51"/>
      <c r="I2209" s="52"/>
      <c r="J2209" s="52"/>
      <c r="K2209" s="27" t="str">
        <f>_xlfn.IFNA(VLOOKUP(E2209,الاوردرات!$B$1:$C$600,2,0),"")</f>
        <v/>
      </c>
      <c r="L2209" s="63"/>
      <c r="N2209" s="22" t="str">
        <f t="shared" si="69"/>
        <v/>
      </c>
      <c r="O2209" s="23" t="str">
        <f>_xlfn.IFNA((VLOOKUP(F2209,help!$C$2:$F$12,4,0))*(N2209*24),"")</f>
        <v/>
      </c>
      <c r="AP2209" s="18">
        <f t="shared" si="70"/>
        <v>0</v>
      </c>
    </row>
    <row r="2210" spans="2:42" ht="33" x14ac:dyDescent="0.2">
      <c r="B2210" s="14">
        <f>COUNTIFS($E$3:E2210,تقرير!$E$4)</f>
        <v>15</v>
      </c>
      <c r="C2210" s="48"/>
      <c r="D2210" s="48"/>
      <c r="E2210" s="48"/>
      <c r="F2210" s="50"/>
      <c r="G2210" s="51"/>
      <c r="H2210" s="51"/>
      <c r="I2210" s="52"/>
      <c r="J2210" s="52"/>
      <c r="K2210" s="27" t="str">
        <f>_xlfn.IFNA(VLOOKUP(E2210,الاوردرات!$B$1:$C$600,2,0),"")</f>
        <v/>
      </c>
      <c r="L2210" s="63"/>
      <c r="N2210" s="22" t="str">
        <f t="shared" si="69"/>
        <v/>
      </c>
      <c r="O2210" s="23" t="str">
        <f>_xlfn.IFNA((VLOOKUP(F2210,help!$C$2:$F$12,4,0))*(N2210*24),"")</f>
        <v/>
      </c>
      <c r="AP2210" s="18">
        <f t="shared" si="70"/>
        <v>0</v>
      </c>
    </row>
    <row r="2211" spans="2:42" ht="33" x14ac:dyDescent="0.2">
      <c r="B2211" s="14">
        <f>COUNTIFS($E$3:E2211,تقرير!$E$4)</f>
        <v>15</v>
      </c>
      <c r="C2211" s="48"/>
      <c r="D2211" s="48"/>
      <c r="E2211" s="48"/>
      <c r="F2211" s="50"/>
      <c r="G2211" s="51"/>
      <c r="H2211" s="51"/>
      <c r="I2211" s="52"/>
      <c r="J2211" s="52"/>
      <c r="K2211" s="27" t="str">
        <f>_xlfn.IFNA(VLOOKUP(E2211,الاوردرات!$B$1:$C$600,2,0),"")</f>
        <v/>
      </c>
      <c r="L2211" s="63"/>
      <c r="N2211" s="22" t="str">
        <f t="shared" si="69"/>
        <v/>
      </c>
      <c r="O2211" s="23" t="str">
        <f>_xlfn.IFNA((VLOOKUP(F2211,help!$C$2:$F$12,4,0))*(N2211*24),"")</f>
        <v/>
      </c>
      <c r="AP2211" s="18">
        <f t="shared" si="70"/>
        <v>0</v>
      </c>
    </row>
    <row r="2212" spans="2:42" ht="33" x14ac:dyDescent="0.2">
      <c r="B2212" s="14">
        <f>COUNTIFS($E$3:E2212,تقرير!$E$4)</f>
        <v>15</v>
      </c>
      <c r="C2212" s="48"/>
      <c r="D2212" s="48"/>
      <c r="E2212" s="48"/>
      <c r="F2212" s="50"/>
      <c r="G2212" s="51"/>
      <c r="H2212" s="51"/>
      <c r="I2212" s="52"/>
      <c r="J2212" s="52"/>
      <c r="K2212" s="27" t="str">
        <f>_xlfn.IFNA(VLOOKUP(E2212,الاوردرات!$B$1:$C$600,2,0),"")</f>
        <v/>
      </c>
      <c r="L2212" s="63"/>
      <c r="N2212" s="22" t="str">
        <f t="shared" si="69"/>
        <v/>
      </c>
      <c r="O2212" s="23" t="str">
        <f>_xlfn.IFNA((VLOOKUP(F2212,help!$C$2:$F$12,4,0))*(N2212*24),"")</f>
        <v/>
      </c>
      <c r="AP2212" s="18">
        <f t="shared" si="70"/>
        <v>0</v>
      </c>
    </row>
    <row r="2213" spans="2:42" ht="33" x14ac:dyDescent="0.2">
      <c r="B2213" s="14">
        <f>COUNTIFS($E$3:E2213,تقرير!$E$4)</f>
        <v>15</v>
      </c>
      <c r="C2213" s="48"/>
      <c r="D2213" s="48"/>
      <c r="E2213" s="48"/>
      <c r="F2213" s="50"/>
      <c r="G2213" s="51"/>
      <c r="H2213" s="51"/>
      <c r="I2213" s="52"/>
      <c r="J2213" s="52"/>
      <c r="K2213" s="27" t="str">
        <f>_xlfn.IFNA(VLOOKUP(E2213,الاوردرات!$B$1:$C$600,2,0),"")</f>
        <v/>
      </c>
      <c r="L2213" s="63"/>
      <c r="N2213" s="22" t="str">
        <f t="shared" si="69"/>
        <v/>
      </c>
      <c r="O2213" s="23" t="str">
        <f>_xlfn.IFNA((VLOOKUP(F2213,help!$C$2:$F$12,4,0))*(N2213*24),"")</f>
        <v/>
      </c>
      <c r="AP2213" s="18">
        <f t="shared" si="70"/>
        <v>0</v>
      </c>
    </row>
    <row r="2214" spans="2:42" ht="33" x14ac:dyDescent="0.2">
      <c r="B2214" s="14">
        <f>COUNTIFS($E$3:E2214,تقرير!$E$4)</f>
        <v>15</v>
      </c>
      <c r="C2214" s="48"/>
      <c r="D2214" s="48"/>
      <c r="E2214" s="48"/>
      <c r="F2214" s="50"/>
      <c r="G2214" s="51"/>
      <c r="H2214" s="51"/>
      <c r="I2214" s="52"/>
      <c r="J2214" s="52"/>
      <c r="K2214" s="27" t="str">
        <f>_xlfn.IFNA(VLOOKUP(E2214,الاوردرات!$B$1:$C$600,2,0),"")</f>
        <v/>
      </c>
      <c r="L2214" s="63"/>
      <c r="N2214" s="22" t="str">
        <f t="shared" si="69"/>
        <v/>
      </c>
      <c r="O2214" s="23" t="str">
        <f>_xlfn.IFNA((VLOOKUP(F2214,help!$C$2:$F$12,4,0))*(N2214*24),"")</f>
        <v/>
      </c>
      <c r="AP2214" s="18">
        <f t="shared" si="70"/>
        <v>0</v>
      </c>
    </row>
    <row r="2215" spans="2:42" ht="33" x14ac:dyDescent="0.2">
      <c r="B2215" s="14">
        <f>COUNTIFS($E$3:E2215,تقرير!$E$4)</f>
        <v>15</v>
      </c>
      <c r="C2215" s="48"/>
      <c r="D2215" s="48"/>
      <c r="E2215" s="48"/>
      <c r="F2215" s="50"/>
      <c r="G2215" s="51"/>
      <c r="H2215" s="51"/>
      <c r="I2215" s="52"/>
      <c r="J2215" s="52"/>
      <c r="K2215" s="27" t="str">
        <f>_xlfn.IFNA(VLOOKUP(E2215,الاوردرات!$B$1:$C$600,2,0),"")</f>
        <v/>
      </c>
      <c r="L2215" s="63"/>
      <c r="N2215" s="22" t="str">
        <f t="shared" si="69"/>
        <v/>
      </c>
      <c r="O2215" s="23" t="str">
        <f>_xlfn.IFNA((VLOOKUP(F2215,help!$C$2:$F$12,4,0))*(N2215*24),"")</f>
        <v/>
      </c>
      <c r="AP2215" s="18">
        <f t="shared" si="70"/>
        <v>0</v>
      </c>
    </row>
    <row r="2216" spans="2:42" ht="33" x14ac:dyDescent="0.2">
      <c r="B2216" s="14">
        <f>COUNTIFS($E$3:E2216,تقرير!$E$4)</f>
        <v>15</v>
      </c>
      <c r="C2216" s="48"/>
      <c r="D2216" s="48"/>
      <c r="E2216" s="48"/>
      <c r="F2216" s="50"/>
      <c r="G2216" s="51"/>
      <c r="H2216" s="51"/>
      <c r="I2216" s="52"/>
      <c r="J2216" s="52"/>
      <c r="K2216" s="27" t="str">
        <f>_xlfn.IFNA(VLOOKUP(E2216,الاوردرات!$B$1:$C$600,2,0),"")</f>
        <v/>
      </c>
      <c r="L2216" s="63"/>
      <c r="N2216" s="22" t="str">
        <f t="shared" si="69"/>
        <v/>
      </c>
      <c r="O2216" s="23" t="str">
        <f>_xlfn.IFNA((VLOOKUP(F2216,help!$C$2:$F$12,4,0))*(N2216*24),"")</f>
        <v/>
      </c>
      <c r="AP2216" s="18">
        <f t="shared" si="70"/>
        <v>0</v>
      </c>
    </row>
    <row r="2217" spans="2:42" ht="33" x14ac:dyDescent="0.2">
      <c r="B2217" s="14">
        <f>COUNTIFS($E$3:E2217,تقرير!$E$4)</f>
        <v>15</v>
      </c>
      <c r="C2217" s="48"/>
      <c r="D2217" s="48"/>
      <c r="E2217" s="48"/>
      <c r="F2217" s="50"/>
      <c r="G2217" s="51"/>
      <c r="H2217" s="51"/>
      <c r="I2217" s="52"/>
      <c r="J2217" s="52"/>
      <c r="K2217" s="27" t="str">
        <f>_xlfn.IFNA(VLOOKUP(E2217,الاوردرات!$B$1:$C$600,2,0),"")</f>
        <v/>
      </c>
      <c r="L2217" s="63"/>
      <c r="N2217" s="22" t="str">
        <f t="shared" si="69"/>
        <v/>
      </c>
      <c r="O2217" s="23" t="str">
        <f>_xlfn.IFNA((VLOOKUP(F2217,help!$C$2:$F$12,4,0))*(N2217*24),"")</f>
        <v/>
      </c>
      <c r="AP2217" s="18">
        <f t="shared" si="70"/>
        <v>0</v>
      </c>
    </row>
    <row r="2218" spans="2:42" ht="33" x14ac:dyDescent="0.2">
      <c r="B2218" s="14">
        <f>COUNTIFS($E$3:E2218,تقرير!$E$4)</f>
        <v>15</v>
      </c>
      <c r="C2218" s="48"/>
      <c r="D2218" s="48"/>
      <c r="E2218" s="48"/>
      <c r="F2218" s="50"/>
      <c r="G2218" s="51"/>
      <c r="H2218" s="51"/>
      <c r="I2218" s="52"/>
      <c r="J2218" s="52"/>
      <c r="K2218" s="27" t="str">
        <f>_xlfn.IFNA(VLOOKUP(E2218,الاوردرات!$B$1:$C$600,2,0),"")</f>
        <v/>
      </c>
      <c r="L2218" s="63"/>
      <c r="N2218" s="22" t="str">
        <f t="shared" si="69"/>
        <v/>
      </c>
      <c r="O2218" s="23" t="str">
        <f>_xlfn.IFNA((VLOOKUP(F2218,help!$C$2:$F$12,4,0))*(N2218*24),"")</f>
        <v/>
      </c>
      <c r="AP2218" s="18">
        <f t="shared" si="70"/>
        <v>0</v>
      </c>
    </row>
    <row r="2219" spans="2:42" ht="33" x14ac:dyDescent="0.2">
      <c r="B2219" s="14">
        <f>COUNTIFS($E$3:E2219,تقرير!$E$4)</f>
        <v>15</v>
      </c>
      <c r="C2219" s="48"/>
      <c r="D2219" s="48"/>
      <c r="E2219" s="48"/>
      <c r="F2219" s="50"/>
      <c r="G2219" s="51"/>
      <c r="H2219" s="51"/>
      <c r="I2219" s="52"/>
      <c r="J2219" s="52"/>
      <c r="K2219" s="27" t="str">
        <f>_xlfn.IFNA(VLOOKUP(E2219,الاوردرات!$B$1:$C$600,2,0),"")</f>
        <v/>
      </c>
      <c r="L2219" s="63"/>
      <c r="N2219" s="22" t="str">
        <f t="shared" si="69"/>
        <v/>
      </c>
      <c r="O2219" s="23" t="str">
        <f>_xlfn.IFNA((VLOOKUP(F2219,help!$C$2:$F$12,4,0))*(N2219*24),"")</f>
        <v/>
      </c>
      <c r="AP2219" s="18">
        <f t="shared" si="70"/>
        <v>0</v>
      </c>
    </row>
    <row r="2220" spans="2:42" ht="33" x14ac:dyDescent="0.2">
      <c r="B2220" s="14">
        <f>COUNTIFS($E$3:E2220,تقرير!$E$4)</f>
        <v>15</v>
      </c>
      <c r="C2220" s="48"/>
      <c r="D2220" s="48"/>
      <c r="E2220" s="48"/>
      <c r="F2220" s="50"/>
      <c r="G2220" s="51"/>
      <c r="H2220" s="51"/>
      <c r="I2220" s="52"/>
      <c r="J2220" s="52"/>
      <c r="K2220" s="27" t="str">
        <f>_xlfn.IFNA(VLOOKUP(E2220,الاوردرات!$B$1:$C$600,2,0),"")</f>
        <v/>
      </c>
      <c r="L2220" s="63"/>
      <c r="N2220" s="22" t="str">
        <f t="shared" si="69"/>
        <v/>
      </c>
      <c r="O2220" s="23" t="str">
        <f>_xlfn.IFNA((VLOOKUP(F2220,help!$C$2:$F$12,4,0))*(N2220*24),"")</f>
        <v/>
      </c>
      <c r="AP2220" s="18">
        <f t="shared" si="70"/>
        <v>0</v>
      </c>
    </row>
    <row r="2221" spans="2:42" ht="33" x14ac:dyDescent="0.2">
      <c r="B2221" s="14">
        <f>COUNTIFS($E$3:E2221,تقرير!$E$4)</f>
        <v>15</v>
      </c>
      <c r="C2221" s="48"/>
      <c r="D2221" s="48"/>
      <c r="E2221" s="48"/>
      <c r="F2221" s="50"/>
      <c r="G2221" s="51"/>
      <c r="H2221" s="51"/>
      <c r="I2221" s="52"/>
      <c r="J2221" s="52"/>
      <c r="K2221" s="27" t="str">
        <f>_xlfn.IFNA(VLOOKUP(E2221,الاوردرات!$B$1:$C$600,2,0),"")</f>
        <v/>
      </c>
      <c r="L2221" s="63"/>
      <c r="N2221" s="22" t="str">
        <f t="shared" si="69"/>
        <v/>
      </c>
      <c r="O2221" s="23" t="str">
        <f>_xlfn.IFNA((VLOOKUP(F2221,help!$C$2:$F$12,4,0))*(N2221*24),"")</f>
        <v/>
      </c>
      <c r="AP2221" s="18">
        <f t="shared" si="70"/>
        <v>0</v>
      </c>
    </row>
    <row r="2222" spans="2:42" ht="33" x14ac:dyDescent="0.2">
      <c r="B2222" s="14">
        <f>COUNTIFS($E$3:E2222,تقرير!$E$4)</f>
        <v>15</v>
      </c>
      <c r="C2222" s="48"/>
      <c r="D2222" s="48"/>
      <c r="E2222" s="48"/>
      <c r="F2222" s="50"/>
      <c r="G2222" s="51"/>
      <c r="H2222" s="51"/>
      <c r="I2222" s="52"/>
      <c r="J2222" s="52"/>
      <c r="K2222" s="27" t="str">
        <f>_xlfn.IFNA(VLOOKUP(E2222,الاوردرات!$B$1:$C$600,2,0),"")</f>
        <v/>
      </c>
      <c r="L2222" s="63"/>
      <c r="N2222" s="22" t="str">
        <f t="shared" si="69"/>
        <v/>
      </c>
      <c r="O2222" s="23" t="str">
        <f>_xlfn.IFNA((VLOOKUP(F2222,help!$C$2:$F$12,4,0))*(N2222*24),"")</f>
        <v/>
      </c>
      <c r="AP2222" s="18">
        <f t="shared" si="70"/>
        <v>0</v>
      </c>
    </row>
    <row r="2223" spans="2:42" ht="33" x14ac:dyDescent="0.2">
      <c r="B2223" s="14">
        <f>COUNTIFS($E$3:E2223,تقرير!$E$4)</f>
        <v>15</v>
      </c>
      <c r="C2223" s="48"/>
      <c r="D2223" s="48"/>
      <c r="E2223" s="48"/>
      <c r="F2223" s="50"/>
      <c r="G2223" s="51"/>
      <c r="H2223" s="51"/>
      <c r="I2223" s="52"/>
      <c r="J2223" s="52"/>
      <c r="K2223" s="27" t="str">
        <f>_xlfn.IFNA(VLOOKUP(E2223,الاوردرات!$B$1:$C$600,2,0),"")</f>
        <v/>
      </c>
      <c r="L2223" s="63"/>
      <c r="N2223" s="22" t="str">
        <f t="shared" si="69"/>
        <v/>
      </c>
      <c r="O2223" s="23" t="str">
        <f>_xlfn.IFNA((VLOOKUP(F2223,help!$C$2:$F$12,4,0))*(N2223*24),"")</f>
        <v/>
      </c>
      <c r="AP2223" s="18">
        <f t="shared" si="70"/>
        <v>0</v>
      </c>
    </row>
    <row r="2224" spans="2:42" ht="33" x14ac:dyDescent="0.2">
      <c r="B2224" s="14">
        <f>COUNTIFS($E$3:E2224,تقرير!$E$4)</f>
        <v>15</v>
      </c>
      <c r="C2224" s="48"/>
      <c r="D2224" s="48"/>
      <c r="E2224" s="48"/>
      <c r="F2224" s="50"/>
      <c r="G2224" s="51"/>
      <c r="H2224" s="51"/>
      <c r="I2224" s="52"/>
      <c r="J2224" s="52"/>
      <c r="K2224" s="27" t="str">
        <f>_xlfn.IFNA(VLOOKUP(E2224,الاوردرات!$B$1:$C$600,2,0),"")</f>
        <v/>
      </c>
      <c r="L2224" s="63"/>
      <c r="N2224" s="22" t="str">
        <f t="shared" si="69"/>
        <v/>
      </c>
      <c r="O2224" s="23" t="str">
        <f>_xlfn.IFNA((VLOOKUP(F2224,help!$C$2:$F$12,4,0))*(N2224*24),"")</f>
        <v/>
      </c>
      <c r="AP2224" s="18">
        <f t="shared" si="70"/>
        <v>0</v>
      </c>
    </row>
    <row r="2225" spans="2:42" ht="33" x14ac:dyDescent="0.2">
      <c r="B2225" s="14">
        <f>COUNTIFS($E$3:E2225,تقرير!$E$4)</f>
        <v>15</v>
      </c>
      <c r="C2225" s="48"/>
      <c r="D2225" s="48"/>
      <c r="E2225" s="48"/>
      <c r="F2225" s="50"/>
      <c r="G2225" s="51"/>
      <c r="H2225" s="51"/>
      <c r="I2225" s="52"/>
      <c r="J2225" s="52"/>
      <c r="K2225" s="27" t="str">
        <f>_xlfn.IFNA(VLOOKUP(E2225,الاوردرات!$B$1:$C$600,2,0),"")</f>
        <v/>
      </c>
      <c r="L2225" s="63"/>
      <c r="N2225" s="22" t="str">
        <f t="shared" si="69"/>
        <v/>
      </c>
      <c r="O2225" s="23" t="str">
        <f>_xlfn.IFNA((VLOOKUP(F2225,help!$C$2:$F$12,4,0))*(N2225*24),"")</f>
        <v/>
      </c>
      <c r="AP2225" s="18">
        <f t="shared" si="70"/>
        <v>0</v>
      </c>
    </row>
    <row r="2226" spans="2:42" ht="33" x14ac:dyDescent="0.2">
      <c r="B2226" s="14">
        <f>COUNTIFS($E$3:E2226,تقرير!$E$4)</f>
        <v>15</v>
      </c>
      <c r="C2226" s="48"/>
      <c r="D2226" s="48"/>
      <c r="E2226" s="48"/>
      <c r="F2226" s="50"/>
      <c r="G2226" s="51"/>
      <c r="H2226" s="51"/>
      <c r="I2226" s="52"/>
      <c r="J2226" s="52"/>
      <c r="K2226" s="27" t="str">
        <f>_xlfn.IFNA(VLOOKUP(E2226,الاوردرات!$B$1:$C$600,2,0),"")</f>
        <v/>
      </c>
      <c r="L2226" s="63"/>
      <c r="N2226" s="22" t="str">
        <f t="shared" si="69"/>
        <v/>
      </c>
      <c r="O2226" s="23" t="str">
        <f>_xlfn.IFNA((VLOOKUP(F2226,help!$C$2:$F$12,4,0))*(N2226*24),"")</f>
        <v/>
      </c>
      <c r="AP2226" s="18">
        <f t="shared" si="70"/>
        <v>0</v>
      </c>
    </row>
    <row r="2227" spans="2:42" ht="33" x14ac:dyDescent="0.2">
      <c r="B2227" s="14">
        <f>COUNTIFS($E$3:E2227,تقرير!$E$4)</f>
        <v>15</v>
      </c>
      <c r="C2227" s="48"/>
      <c r="D2227" s="48"/>
      <c r="E2227" s="48"/>
      <c r="F2227" s="50"/>
      <c r="G2227" s="51"/>
      <c r="H2227" s="51"/>
      <c r="I2227" s="52"/>
      <c r="J2227" s="52"/>
      <c r="K2227" s="27" t="str">
        <f>_xlfn.IFNA(VLOOKUP(E2227,الاوردرات!$B$1:$C$600,2,0),"")</f>
        <v/>
      </c>
      <c r="L2227" s="63"/>
      <c r="N2227" s="22" t="str">
        <f t="shared" si="69"/>
        <v/>
      </c>
      <c r="O2227" s="23" t="str">
        <f>_xlfn.IFNA((VLOOKUP(F2227,help!$C$2:$F$12,4,0))*(N2227*24),"")</f>
        <v/>
      </c>
      <c r="AP2227" s="18">
        <f t="shared" si="70"/>
        <v>0</v>
      </c>
    </row>
    <row r="2228" spans="2:42" ht="33" x14ac:dyDescent="0.2">
      <c r="B2228" s="14">
        <f>COUNTIFS($E$3:E2228,تقرير!$E$4)</f>
        <v>15</v>
      </c>
      <c r="C2228" s="48"/>
      <c r="D2228" s="48"/>
      <c r="E2228" s="48"/>
      <c r="F2228" s="50"/>
      <c r="G2228" s="51"/>
      <c r="H2228" s="51"/>
      <c r="I2228" s="52"/>
      <c r="J2228" s="52"/>
      <c r="K2228" s="27" t="str">
        <f>_xlfn.IFNA(VLOOKUP(E2228,الاوردرات!$B$1:$C$600,2,0),"")</f>
        <v/>
      </c>
      <c r="L2228" s="63"/>
      <c r="N2228" s="22" t="str">
        <f t="shared" si="69"/>
        <v/>
      </c>
      <c r="O2228" s="23" t="str">
        <f>_xlfn.IFNA((VLOOKUP(F2228,help!$C$2:$F$12,4,0))*(N2228*24),"")</f>
        <v/>
      </c>
      <c r="AP2228" s="18">
        <f t="shared" si="70"/>
        <v>0</v>
      </c>
    </row>
    <row r="2229" spans="2:42" ht="33" x14ac:dyDescent="0.2">
      <c r="B2229" s="14">
        <f>COUNTIFS($E$3:E2229,تقرير!$E$4)</f>
        <v>15</v>
      </c>
      <c r="C2229" s="48"/>
      <c r="D2229" s="48"/>
      <c r="E2229" s="48"/>
      <c r="F2229" s="50"/>
      <c r="G2229" s="51"/>
      <c r="H2229" s="51"/>
      <c r="I2229" s="52"/>
      <c r="J2229" s="52"/>
      <c r="K2229" s="27" t="str">
        <f>_xlfn.IFNA(VLOOKUP(E2229,الاوردرات!$B$1:$C$600,2,0),"")</f>
        <v/>
      </c>
      <c r="L2229" s="63"/>
      <c r="N2229" s="22" t="str">
        <f t="shared" si="69"/>
        <v/>
      </c>
      <c r="O2229" s="23" t="str">
        <f>_xlfn.IFNA((VLOOKUP(F2229,help!$C$2:$F$12,4,0))*(N2229*24),"")</f>
        <v/>
      </c>
      <c r="AP2229" s="18">
        <f t="shared" si="70"/>
        <v>0</v>
      </c>
    </row>
    <row r="2230" spans="2:42" ht="33" x14ac:dyDescent="0.2">
      <c r="B2230" s="14">
        <f>COUNTIFS($E$3:E2230,تقرير!$E$4)</f>
        <v>15</v>
      </c>
      <c r="C2230" s="48"/>
      <c r="D2230" s="48"/>
      <c r="E2230" s="48"/>
      <c r="F2230" s="50"/>
      <c r="G2230" s="51"/>
      <c r="H2230" s="51"/>
      <c r="I2230" s="52"/>
      <c r="J2230" s="52"/>
      <c r="K2230" s="27" t="str">
        <f>_xlfn.IFNA(VLOOKUP(E2230,الاوردرات!$B$1:$C$600,2,0),"")</f>
        <v/>
      </c>
      <c r="L2230" s="63"/>
      <c r="N2230" s="22" t="str">
        <f t="shared" si="69"/>
        <v/>
      </c>
      <c r="O2230" s="23" t="str">
        <f>_xlfn.IFNA((VLOOKUP(F2230,help!$C$2:$F$12,4,0))*(N2230*24),"")</f>
        <v/>
      </c>
      <c r="AP2230" s="18">
        <f t="shared" si="70"/>
        <v>0</v>
      </c>
    </row>
    <row r="2231" spans="2:42" ht="33" x14ac:dyDescent="0.2">
      <c r="B2231" s="14">
        <f>COUNTIFS($E$3:E2231,تقرير!$E$4)</f>
        <v>15</v>
      </c>
      <c r="C2231" s="48"/>
      <c r="D2231" s="48"/>
      <c r="E2231" s="48"/>
      <c r="F2231" s="50"/>
      <c r="G2231" s="51"/>
      <c r="H2231" s="51"/>
      <c r="I2231" s="52"/>
      <c r="J2231" s="52"/>
      <c r="K2231" s="27" t="str">
        <f>_xlfn.IFNA(VLOOKUP(E2231,الاوردرات!$B$1:$C$600,2,0),"")</f>
        <v/>
      </c>
      <c r="L2231" s="63"/>
      <c r="N2231" s="22" t="str">
        <f t="shared" ref="N2231:N2294" si="71">IF(I2231&lt;&gt;"",J2231-I2231,"")</f>
        <v/>
      </c>
      <c r="O2231" s="23" t="str">
        <f>_xlfn.IFNA((VLOOKUP(F2231,help!$C$2:$F$12,4,0))*(N2231*24),"")</f>
        <v/>
      </c>
      <c r="AP2231" s="18">
        <f t="shared" si="70"/>
        <v>0</v>
      </c>
    </row>
    <row r="2232" spans="2:42" ht="33" x14ac:dyDescent="0.2">
      <c r="B2232" s="14">
        <f>COUNTIFS($E$3:E2232,تقرير!$E$4)</f>
        <v>15</v>
      </c>
      <c r="C2232" s="48"/>
      <c r="D2232" s="48"/>
      <c r="E2232" s="48"/>
      <c r="F2232" s="50"/>
      <c r="G2232" s="51"/>
      <c r="H2232" s="51"/>
      <c r="I2232" s="52"/>
      <c r="J2232" s="52"/>
      <c r="K2232" s="27" t="str">
        <f>_xlfn.IFNA(VLOOKUP(E2232,الاوردرات!$B$1:$C$600,2,0),"")</f>
        <v/>
      </c>
      <c r="L2232" s="63"/>
      <c r="N2232" s="22" t="str">
        <f t="shared" si="71"/>
        <v/>
      </c>
      <c r="O2232" s="23" t="str">
        <f>_xlfn.IFNA((VLOOKUP(F2232,help!$C$2:$F$12,4,0))*(N2232*24),"")</f>
        <v/>
      </c>
      <c r="AP2232" s="18">
        <f t="shared" si="70"/>
        <v>0</v>
      </c>
    </row>
    <row r="2233" spans="2:42" ht="33" x14ac:dyDescent="0.2">
      <c r="B2233" s="14">
        <f>COUNTIFS($E$3:E2233,تقرير!$E$4)</f>
        <v>15</v>
      </c>
      <c r="C2233" s="48"/>
      <c r="D2233" s="48"/>
      <c r="E2233" s="48"/>
      <c r="F2233" s="50"/>
      <c r="G2233" s="51"/>
      <c r="H2233" s="51"/>
      <c r="I2233" s="52"/>
      <c r="J2233" s="52"/>
      <c r="K2233" s="27" t="str">
        <f>_xlfn.IFNA(VLOOKUP(E2233,الاوردرات!$B$1:$C$600,2,0),"")</f>
        <v/>
      </c>
      <c r="L2233" s="63"/>
      <c r="N2233" s="22" t="str">
        <f t="shared" si="71"/>
        <v/>
      </c>
      <c r="O2233" s="23" t="str">
        <f>_xlfn.IFNA((VLOOKUP(F2233,help!$C$2:$F$12,4,0))*(N2233*24),"")</f>
        <v/>
      </c>
      <c r="AP2233" s="18">
        <f t="shared" si="70"/>
        <v>0</v>
      </c>
    </row>
    <row r="2234" spans="2:42" ht="33" x14ac:dyDescent="0.2">
      <c r="B2234" s="14">
        <f>COUNTIFS($E$3:E2234,تقرير!$E$4)</f>
        <v>15</v>
      </c>
      <c r="C2234" s="48"/>
      <c r="D2234" s="48"/>
      <c r="E2234" s="48"/>
      <c r="F2234" s="50"/>
      <c r="G2234" s="51"/>
      <c r="H2234" s="51"/>
      <c r="I2234" s="52"/>
      <c r="J2234" s="52"/>
      <c r="K2234" s="27" t="str">
        <f>_xlfn.IFNA(VLOOKUP(E2234,الاوردرات!$B$1:$C$600,2,0),"")</f>
        <v/>
      </c>
      <c r="L2234" s="63"/>
      <c r="N2234" s="22" t="str">
        <f t="shared" si="71"/>
        <v/>
      </c>
      <c r="O2234" s="23" t="str">
        <f>_xlfn.IFNA((VLOOKUP(F2234,help!$C$2:$F$12,4,0))*(N2234*24),"")</f>
        <v/>
      </c>
      <c r="AP2234" s="18">
        <f t="shared" si="70"/>
        <v>0</v>
      </c>
    </row>
    <row r="2235" spans="2:42" ht="33" x14ac:dyDescent="0.2">
      <c r="B2235" s="14">
        <f>COUNTIFS($E$3:E2235,تقرير!$E$4)</f>
        <v>15</v>
      </c>
      <c r="C2235" s="48"/>
      <c r="D2235" s="48"/>
      <c r="E2235" s="48"/>
      <c r="F2235" s="50"/>
      <c r="G2235" s="51"/>
      <c r="H2235" s="51"/>
      <c r="I2235" s="52"/>
      <c r="J2235" s="52"/>
      <c r="K2235" s="27" t="str">
        <f>_xlfn.IFNA(VLOOKUP(E2235,الاوردرات!$B$1:$C$600,2,0),"")</f>
        <v/>
      </c>
      <c r="L2235" s="63"/>
      <c r="N2235" s="22" t="str">
        <f t="shared" si="71"/>
        <v/>
      </c>
      <c r="O2235" s="23" t="str">
        <f>_xlfn.IFNA((VLOOKUP(F2235,help!$C$2:$F$12,4,0))*(N2235*24),"")</f>
        <v/>
      </c>
      <c r="AP2235" s="18">
        <f t="shared" si="70"/>
        <v>0</v>
      </c>
    </row>
    <row r="2236" spans="2:42" ht="33" x14ac:dyDescent="0.2">
      <c r="B2236" s="14">
        <f>COUNTIFS($E$3:E2236,تقرير!$E$4)</f>
        <v>15</v>
      </c>
      <c r="C2236" s="48"/>
      <c r="D2236" s="48"/>
      <c r="E2236" s="48"/>
      <c r="F2236" s="50"/>
      <c r="G2236" s="51"/>
      <c r="H2236" s="51"/>
      <c r="I2236" s="52"/>
      <c r="J2236" s="52"/>
      <c r="K2236" s="27" t="str">
        <f>_xlfn.IFNA(VLOOKUP(E2236,الاوردرات!$B$1:$C$600,2,0),"")</f>
        <v/>
      </c>
      <c r="L2236" s="63"/>
      <c r="N2236" s="22" t="str">
        <f t="shared" si="71"/>
        <v/>
      </c>
      <c r="O2236" s="23" t="str">
        <f>_xlfn.IFNA((VLOOKUP(F2236,help!$C$2:$F$12,4,0))*(N2236*24),"")</f>
        <v/>
      </c>
      <c r="AP2236" s="18">
        <f t="shared" si="70"/>
        <v>0</v>
      </c>
    </row>
    <row r="2237" spans="2:42" ht="33" x14ac:dyDescent="0.2">
      <c r="B2237" s="14">
        <f>COUNTIFS($E$3:E2237,تقرير!$E$4)</f>
        <v>15</v>
      </c>
      <c r="C2237" s="48"/>
      <c r="D2237" s="48"/>
      <c r="E2237" s="48"/>
      <c r="F2237" s="50"/>
      <c r="G2237" s="51"/>
      <c r="H2237" s="51"/>
      <c r="I2237" s="52"/>
      <c r="J2237" s="52"/>
      <c r="K2237" s="27" t="str">
        <f>_xlfn.IFNA(VLOOKUP(E2237,الاوردرات!$B$1:$C$600,2,0),"")</f>
        <v/>
      </c>
      <c r="L2237" s="63"/>
      <c r="N2237" s="22" t="str">
        <f t="shared" si="71"/>
        <v/>
      </c>
      <c r="O2237" s="23" t="str">
        <f>_xlfn.IFNA((VLOOKUP(F2237,help!$C$2:$F$12,4,0))*(N2237*24),"")</f>
        <v/>
      </c>
      <c r="AP2237" s="18">
        <f t="shared" si="70"/>
        <v>0</v>
      </c>
    </row>
    <row r="2238" spans="2:42" ht="33" x14ac:dyDescent="0.2">
      <c r="B2238" s="14">
        <f>COUNTIFS($E$3:E2238,تقرير!$E$4)</f>
        <v>15</v>
      </c>
      <c r="C2238" s="48"/>
      <c r="D2238" s="48"/>
      <c r="E2238" s="48"/>
      <c r="F2238" s="50"/>
      <c r="G2238" s="51"/>
      <c r="H2238" s="51"/>
      <c r="I2238" s="52"/>
      <c r="J2238" s="52"/>
      <c r="K2238" s="27" t="str">
        <f>_xlfn.IFNA(VLOOKUP(E2238,الاوردرات!$B$1:$C$600,2,0),"")</f>
        <v/>
      </c>
      <c r="L2238" s="63"/>
      <c r="N2238" s="22" t="str">
        <f t="shared" si="71"/>
        <v/>
      </c>
      <c r="O2238" s="23" t="str">
        <f>_xlfn.IFNA((VLOOKUP(F2238,help!$C$2:$F$12,4,0))*(N2238*24),"")</f>
        <v/>
      </c>
      <c r="AP2238" s="18">
        <f t="shared" si="70"/>
        <v>0</v>
      </c>
    </row>
    <row r="2239" spans="2:42" ht="33" x14ac:dyDescent="0.2">
      <c r="B2239" s="14">
        <f>COUNTIFS($E$3:E2239,تقرير!$E$4)</f>
        <v>15</v>
      </c>
      <c r="C2239" s="48"/>
      <c r="D2239" s="48"/>
      <c r="E2239" s="48"/>
      <c r="F2239" s="50"/>
      <c r="G2239" s="51"/>
      <c r="H2239" s="51"/>
      <c r="I2239" s="52"/>
      <c r="J2239" s="52"/>
      <c r="K2239" s="27" t="str">
        <f>_xlfn.IFNA(VLOOKUP(E2239,الاوردرات!$B$1:$C$600,2,0),"")</f>
        <v/>
      </c>
      <c r="L2239" s="63"/>
      <c r="N2239" s="22" t="str">
        <f t="shared" si="71"/>
        <v/>
      </c>
      <c r="O2239" s="23" t="str">
        <f>_xlfn.IFNA((VLOOKUP(F2239,help!$C$2:$F$12,4,0))*(N2239*24),"")</f>
        <v/>
      </c>
      <c r="AP2239" s="18">
        <f t="shared" si="70"/>
        <v>0</v>
      </c>
    </row>
    <row r="2240" spans="2:42" ht="33" x14ac:dyDescent="0.2">
      <c r="B2240" s="14">
        <f>COUNTIFS($E$3:E2240,تقرير!$E$4)</f>
        <v>15</v>
      </c>
      <c r="C2240" s="48"/>
      <c r="D2240" s="48"/>
      <c r="E2240" s="48"/>
      <c r="F2240" s="50"/>
      <c r="G2240" s="51"/>
      <c r="H2240" s="51"/>
      <c r="I2240" s="52"/>
      <c r="J2240" s="52"/>
      <c r="K2240" s="27" t="str">
        <f>_xlfn.IFNA(VLOOKUP(E2240,الاوردرات!$B$1:$C$600,2,0),"")</f>
        <v/>
      </c>
      <c r="L2240" s="63"/>
      <c r="N2240" s="22" t="str">
        <f t="shared" si="71"/>
        <v/>
      </c>
      <c r="O2240" s="23" t="str">
        <f>_xlfn.IFNA((VLOOKUP(F2240,help!$C$2:$F$12,4,0))*(N2240*24),"")</f>
        <v/>
      </c>
      <c r="AP2240" s="18">
        <f t="shared" si="70"/>
        <v>0</v>
      </c>
    </row>
    <row r="2241" spans="2:42" ht="33" x14ac:dyDescent="0.2">
      <c r="B2241" s="14">
        <f>COUNTIFS($E$3:E2241,تقرير!$E$4)</f>
        <v>15</v>
      </c>
      <c r="C2241" s="48"/>
      <c r="D2241" s="48"/>
      <c r="E2241" s="48"/>
      <c r="F2241" s="50"/>
      <c r="G2241" s="51"/>
      <c r="H2241" s="51"/>
      <c r="I2241" s="52"/>
      <c r="J2241" s="52"/>
      <c r="K2241" s="27" t="str">
        <f>_xlfn.IFNA(VLOOKUP(E2241,الاوردرات!$B$1:$C$600,2,0),"")</f>
        <v/>
      </c>
      <c r="L2241" s="63"/>
      <c r="N2241" s="22" t="str">
        <f t="shared" si="71"/>
        <v/>
      </c>
      <c r="O2241" s="23" t="str">
        <f>_xlfn.IFNA((VLOOKUP(F2241,help!$C$2:$F$12,4,0))*(N2241*24),"")</f>
        <v/>
      </c>
      <c r="AP2241" s="18">
        <f t="shared" si="70"/>
        <v>0</v>
      </c>
    </row>
    <row r="2242" spans="2:42" ht="33" x14ac:dyDescent="0.2">
      <c r="B2242" s="14">
        <f>COUNTIFS($E$3:E2242,تقرير!$E$4)</f>
        <v>15</v>
      </c>
      <c r="C2242" s="48"/>
      <c r="D2242" s="48"/>
      <c r="E2242" s="48"/>
      <c r="F2242" s="50"/>
      <c r="G2242" s="51"/>
      <c r="H2242" s="51"/>
      <c r="I2242" s="52"/>
      <c r="J2242" s="52"/>
      <c r="K2242" s="27" t="str">
        <f>_xlfn.IFNA(VLOOKUP(E2242,الاوردرات!$B$1:$C$600,2,0),"")</f>
        <v/>
      </c>
      <c r="L2242" s="63"/>
      <c r="N2242" s="22" t="str">
        <f t="shared" si="71"/>
        <v/>
      </c>
      <c r="O2242" s="23" t="str">
        <f>_xlfn.IFNA((VLOOKUP(F2242,help!$C$2:$F$12,4,0))*(N2242*24),"")</f>
        <v/>
      </c>
      <c r="AP2242" s="18">
        <f t="shared" si="70"/>
        <v>0</v>
      </c>
    </row>
    <row r="2243" spans="2:42" ht="33" x14ac:dyDescent="0.2">
      <c r="B2243" s="14">
        <f>COUNTIFS($E$3:E2243,تقرير!$E$4)</f>
        <v>15</v>
      </c>
      <c r="C2243" s="48"/>
      <c r="D2243" s="48"/>
      <c r="E2243" s="48"/>
      <c r="F2243" s="50"/>
      <c r="G2243" s="51"/>
      <c r="H2243" s="51"/>
      <c r="I2243" s="52"/>
      <c r="J2243" s="52"/>
      <c r="K2243" s="27" t="str">
        <f>_xlfn.IFNA(VLOOKUP(E2243,الاوردرات!$B$1:$C$600,2,0),"")</f>
        <v/>
      </c>
      <c r="L2243" s="63"/>
      <c r="N2243" s="22" t="str">
        <f t="shared" si="71"/>
        <v/>
      </c>
      <c r="O2243" s="23" t="str">
        <f>_xlfn.IFNA((VLOOKUP(F2243,help!$C$2:$F$12,4,0))*(N2243*24),"")</f>
        <v/>
      </c>
      <c r="AP2243" s="18">
        <f t="shared" si="70"/>
        <v>0</v>
      </c>
    </row>
    <row r="2244" spans="2:42" ht="33" x14ac:dyDescent="0.2">
      <c r="B2244" s="14">
        <f>COUNTIFS($E$3:E2244,تقرير!$E$4)</f>
        <v>15</v>
      </c>
      <c r="C2244" s="48"/>
      <c r="D2244" s="48"/>
      <c r="E2244" s="48"/>
      <c r="F2244" s="50"/>
      <c r="G2244" s="51"/>
      <c r="H2244" s="51"/>
      <c r="I2244" s="52"/>
      <c r="J2244" s="52"/>
      <c r="K2244" s="27" t="str">
        <f>_xlfn.IFNA(VLOOKUP(E2244,الاوردرات!$B$1:$C$600,2,0),"")</f>
        <v/>
      </c>
      <c r="L2244" s="63"/>
      <c r="N2244" s="22" t="str">
        <f t="shared" si="71"/>
        <v/>
      </c>
      <c r="O2244" s="23" t="str">
        <f>_xlfn.IFNA((VLOOKUP(F2244,help!$C$2:$F$12,4,0))*(N2244*24),"")</f>
        <v/>
      </c>
      <c r="AP2244" s="18">
        <f t="shared" ref="AP2244:AP2307" si="72">D2244</f>
        <v>0</v>
      </c>
    </row>
    <row r="2245" spans="2:42" ht="33" x14ac:dyDescent="0.2">
      <c r="B2245" s="14">
        <f>COUNTIFS($E$3:E2245,تقرير!$E$4)</f>
        <v>15</v>
      </c>
      <c r="C2245" s="48"/>
      <c r="D2245" s="48"/>
      <c r="E2245" s="48"/>
      <c r="F2245" s="50"/>
      <c r="G2245" s="51"/>
      <c r="H2245" s="51"/>
      <c r="I2245" s="52"/>
      <c r="J2245" s="52"/>
      <c r="K2245" s="27" t="str">
        <f>_xlfn.IFNA(VLOOKUP(E2245,الاوردرات!$B$1:$C$600,2,0),"")</f>
        <v/>
      </c>
      <c r="L2245" s="63"/>
      <c r="N2245" s="22" t="str">
        <f t="shared" si="71"/>
        <v/>
      </c>
      <c r="O2245" s="23" t="str">
        <f>_xlfn.IFNA((VLOOKUP(F2245,help!$C$2:$F$12,4,0))*(N2245*24),"")</f>
        <v/>
      </c>
      <c r="AP2245" s="18">
        <f t="shared" si="72"/>
        <v>0</v>
      </c>
    </row>
    <row r="2246" spans="2:42" ht="33" x14ac:dyDescent="0.2">
      <c r="B2246" s="14">
        <f>COUNTIFS($E$3:E2246,تقرير!$E$4)</f>
        <v>15</v>
      </c>
      <c r="C2246" s="48"/>
      <c r="D2246" s="48"/>
      <c r="E2246" s="48"/>
      <c r="F2246" s="50"/>
      <c r="G2246" s="51"/>
      <c r="H2246" s="51"/>
      <c r="I2246" s="52"/>
      <c r="J2246" s="52"/>
      <c r="K2246" s="27" t="str">
        <f>_xlfn.IFNA(VLOOKUP(E2246,الاوردرات!$B$1:$C$600,2,0),"")</f>
        <v/>
      </c>
      <c r="L2246" s="63"/>
      <c r="N2246" s="22" t="str">
        <f t="shared" si="71"/>
        <v/>
      </c>
      <c r="O2246" s="23" t="str">
        <f>_xlfn.IFNA((VLOOKUP(F2246,help!$C$2:$F$12,4,0))*(N2246*24),"")</f>
        <v/>
      </c>
      <c r="AP2246" s="18">
        <f t="shared" si="72"/>
        <v>0</v>
      </c>
    </row>
    <row r="2247" spans="2:42" ht="33" x14ac:dyDescent="0.2">
      <c r="B2247" s="14">
        <f>COUNTIFS($E$3:E2247,تقرير!$E$4)</f>
        <v>15</v>
      </c>
      <c r="C2247" s="48"/>
      <c r="D2247" s="48"/>
      <c r="E2247" s="48"/>
      <c r="F2247" s="50"/>
      <c r="G2247" s="51"/>
      <c r="H2247" s="51"/>
      <c r="I2247" s="52"/>
      <c r="J2247" s="52"/>
      <c r="K2247" s="27" t="str">
        <f>_xlfn.IFNA(VLOOKUP(E2247,الاوردرات!$B$1:$C$600,2,0),"")</f>
        <v/>
      </c>
      <c r="L2247" s="63"/>
      <c r="N2247" s="22" t="str">
        <f t="shared" si="71"/>
        <v/>
      </c>
      <c r="O2247" s="23" t="str">
        <f>_xlfn.IFNA((VLOOKUP(F2247,help!$C$2:$F$12,4,0))*(N2247*24),"")</f>
        <v/>
      </c>
      <c r="AP2247" s="18">
        <f t="shared" si="72"/>
        <v>0</v>
      </c>
    </row>
    <row r="2248" spans="2:42" ht="33" x14ac:dyDescent="0.2">
      <c r="B2248" s="14">
        <f>COUNTIFS($E$3:E2248,تقرير!$E$4)</f>
        <v>15</v>
      </c>
      <c r="C2248" s="48"/>
      <c r="D2248" s="48"/>
      <c r="E2248" s="48"/>
      <c r="F2248" s="50"/>
      <c r="G2248" s="51"/>
      <c r="H2248" s="51"/>
      <c r="I2248" s="52"/>
      <c r="J2248" s="52"/>
      <c r="K2248" s="27" t="str">
        <f>_xlfn.IFNA(VLOOKUP(E2248,الاوردرات!$B$1:$C$600,2,0),"")</f>
        <v/>
      </c>
      <c r="L2248" s="63"/>
      <c r="N2248" s="22" t="str">
        <f t="shared" si="71"/>
        <v/>
      </c>
      <c r="O2248" s="23" t="str">
        <f>_xlfn.IFNA((VLOOKUP(F2248,help!$C$2:$F$12,4,0))*(N2248*24),"")</f>
        <v/>
      </c>
      <c r="AP2248" s="18">
        <f t="shared" si="72"/>
        <v>0</v>
      </c>
    </row>
    <row r="2249" spans="2:42" ht="33" x14ac:dyDescent="0.2">
      <c r="B2249" s="14">
        <f>COUNTIFS($E$3:E2249,تقرير!$E$4)</f>
        <v>15</v>
      </c>
      <c r="C2249" s="48"/>
      <c r="D2249" s="48"/>
      <c r="E2249" s="48"/>
      <c r="F2249" s="50"/>
      <c r="G2249" s="51"/>
      <c r="H2249" s="51"/>
      <c r="I2249" s="52"/>
      <c r="J2249" s="52"/>
      <c r="K2249" s="27" t="str">
        <f>_xlfn.IFNA(VLOOKUP(E2249,الاوردرات!$B$1:$C$600,2,0),"")</f>
        <v/>
      </c>
      <c r="L2249" s="63"/>
      <c r="N2249" s="22" t="str">
        <f t="shared" si="71"/>
        <v/>
      </c>
      <c r="O2249" s="23" t="str">
        <f>_xlfn.IFNA((VLOOKUP(F2249,help!$C$2:$F$12,4,0))*(N2249*24),"")</f>
        <v/>
      </c>
      <c r="AP2249" s="18">
        <f t="shared" si="72"/>
        <v>0</v>
      </c>
    </row>
    <row r="2250" spans="2:42" ht="33" x14ac:dyDescent="0.2">
      <c r="B2250" s="14">
        <f>COUNTIFS($E$3:E2250,تقرير!$E$4)</f>
        <v>15</v>
      </c>
      <c r="C2250" s="48"/>
      <c r="D2250" s="48"/>
      <c r="E2250" s="48"/>
      <c r="F2250" s="50"/>
      <c r="G2250" s="51"/>
      <c r="H2250" s="51"/>
      <c r="I2250" s="52"/>
      <c r="J2250" s="52"/>
      <c r="K2250" s="27" t="str">
        <f>_xlfn.IFNA(VLOOKUP(E2250,الاوردرات!$B$1:$C$600,2,0),"")</f>
        <v/>
      </c>
      <c r="L2250" s="63"/>
      <c r="N2250" s="22" t="str">
        <f t="shared" si="71"/>
        <v/>
      </c>
      <c r="O2250" s="23" t="str">
        <f>_xlfn.IFNA((VLOOKUP(F2250,help!$C$2:$F$12,4,0))*(N2250*24),"")</f>
        <v/>
      </c>
      <c r="AP2250" s="18">
        <f t="shared" si="72"/>
        <v>0</v>
      </c>
    </row>
    <row r="2251" spans="2:42" ht="33" x14ac:dyDescent="0.2">
      <c r="B2251" s="14">
        <f>COUNTIFS($E$3:E2251,تقرير!$E$4)</f>
        <v>15</v>
      </c>
      <c r="C2251" s="48"/>
      <c r="D2251" s="48"/>
      <c r="E2251" s="48"/>
      <c r="F2251" s="50"/>
      <c r="G2251" s="51"/>
      <c r="H2251" s="51"/>
      <c r="I2251" s="52"/>
      <c r="J2251" s="52"/>
      <c r="K2251" s="27" t="str">
        <f>_xlfn.IFNA(VLOOKUP(E2251,الاوردرات!$B$1:$C$600,2,0),"")</f>
        <v/>
      </c>
      <c r="L2251" s="63"/>
      <c r="N2251" s="22" t="str">
        <f t="shared" si="71"/>
        <v/>
      </c>
      <c r="O2251" s="23" t="str">
        <f>_xlfn.IFNA((VLOOKUP(F2251,help!$C$2:$F$12,4,0))*(N2251*24),"")</f>
        <v/>
      </c>
      <c r="AP2251" s="18">
        <f t="shared" si="72"/>
        <v>0</v>
      </c>
    </row>
    <row r="2252" spans="2:42" ht="33" x14ac:dyDescent="0.2">
      <c r="B2252" s="14">
        <f>COUNTIFS($E$3:E2252,تقرير!$E$4)</f>
        <v>15</v>
      </c>
      <c r="C2252" s="48"/>
      <c r="D2252" s="48"/>
      <c r="E2252" s="48"/>
      <c r="F2252" s="50"/>
      <c r="G2252" s="51"/>
      <c r="H2252" s="51"/>
      <c r="I2252" s="52"/>
      <c r="J2252" s="52"/>
      <c r="K2252" s="27" t="str">
        <f>_xlfn.IFNA(VLOOKUP(E2252,الاوردرات!$B$1:$C$600,2,0),"")</f>
        <v/>
      </c>
      <c r="L2252" s="63"/>
      <c r="N2252" s="22" t="str">
        <f t="shared" si="71"/>
        <v/>
      </c>
      <c r="O2252" s="23" t="str">
        <f>_xlfn.IFNA((VLOOKUP(F2252,help!$C$2:$F$12,4,0))*(N2252*24),"")</f>
        <v/>
      </c>
      <c r="AP2252" s="18">
        <f t="shared" si="72"/>
        <v>0</v>
      </c>
    </row>
    <row r="2253" spans="2:42" ht="33" x14ac:dyDescent="0.2">
      <c r="B2253" s="14">
        <f>COUNTIFS($E$3:E2253,تقرير!$E$4)</f>
        <v>15</v>
      </c>
      <c r="C2253" s="48"/>
      <c r="D2253" s="48"/>
      <c r="E2253" s="48"/>
      <c r="F2253" s="50"/>
      <c r="G2253" s="51"/>
      <c r="H2253" s="51"/>
      <c r="I2253" s="52"/>
      <c r="J2253" s="52"/>
      <c r="K2253" s="27" t="str">
        <f>_xlfn.IFNA(VLOOKUP(E2253,الاوردرات!$B$1:$C$600,2,0),"")</f>
        <v/>
      </c>
      <c r="L2253" s="63"/>
      <c r="N2253" s="22" t="str">
        <f t="shared" si="71"/>
        <v/>
      </c>
      <c r="O2253" s="23" t="str">
        <f>_xlfn.IFNA((VLOOKUP(F2253,help!$C$2:$F$12,4,0))*(N2253*24),"")</f>
        <v/>
      </c>
      <c r="AP2253" s="18">
        <f t="shared" si="72"/>
        <v>0</v>
      </c>
    </row>
    <row r="2254" spans="2:42" ht="33" x14ac:dyDescent="0.2">
      <c r="B2254" s="14">
        <f>COUNTIFS($E$3:E2254,تقرير!$E$4)</f>
        <v>15</v>
      </c>
      <c r="C2254" s="48"/>
      <c r="D2254" s="48"/>
      <c r="E2254" s="48"/>
      <c r="F2254" s="50"/>
      <c r="G2254" s="51"/>
      <c r="H2254" s="51"/>
      <c r="I2254" s="52"/>
      <c r="J2254" s="52"/>
      <c r="K2254" s="27" t="str">
        <f>_xlfn.IFNA(VLOOKUP(E2254,الاوردرات!$B$1:$C$600,2,0),"")</f>
        <v/>
      </c>
      <c r="L2254" s="63"/>
      <c r="N2254" s="22" t="str">
        <f t="shared" si="71"/>
        <v/>
      </c>
      <c r="O2254" s="23" t="str">
        <f>_xlfn.IFNA((VLOOKUP(F2254,help!$C$2:$F$12,4,0))*(N2254*24),"")</f>
        <v/>
      </c>
      <c r="AP2254" s="18">
        <f t="shared" si="72"/>
        <v>0</v>
      </c>
    </row>
    <row r="2255" spans="2:42" ht="33" x14ac:dyDescent="0.2">
      <c r="B2255" s="14">
        <f>COUNTIFS($E$3:E2255,تقرير!$E$4)</f>
        <v>15</v>
      </c>
      <c r="C2255" s="48"/>
      <c r="D2255" s="48"/>
      <c r="E2255" s="48"/>
      <c r="F2255" s="50"/>
      <c r="G2255" s="51"/>
      <c r="H2255" s="51"/>
      <c r="I2255" s="52"/>
      <c r="J2255" s="52"/>
      <c r="K2255" s="27" t="str">
        <f>_xlfn.IFNA(VLOOKUP(E2255,الاوردرات!$B$1:$C$600,2,0),"")</f>
        <v/>
      </c>
      <c r="L2255" s="63"/>
      <c r="N2255" s="22" t="str">
        <f t="shared" si="71"/>
        <v/>
      </c>
      <c r="O2255" s="23" t="str">
        <f>_xlfn.IFNA((VLOOKUP(F2255,help!$C$2:$F$12,4,0))*(N2255*24),"")</f>
        <v/>
      </c>
      <c r="AP2255" s="18">
        <f t="shared" si="72"/>
        <v>0</v>
      </c>
    </row>
    <row r="2256" spans="2:42" ht="33" x14ac:dyDescent="0.2">
      <c r="B2256" s="14">
        <f>COUNTIFS($E$3:E2256,تقرير!$E$4)</f>
        <v>15</v>
      </c>
      <c r="C2256" s="48"/>
      <c r="D2256" s="48"/>
      <c r="E2256" s="48"/>
      <c r="F2256" s="50"/>
      <c r="G2256" s="51"/>
      <c r="H2256" s="51"/>
      <c r="I2256" s="52"/>
      <c r="J2256" s="52"/>
      <c r="K2256" s="27" t="str">
        <f>_xlfn.IFNA(VLOOKUP(E2256,الاوردرات!$B$1:$C$600,2,0),"")</f>
        <v/>
      </c>
      <c r="L2256" s="63"/>
      <c r="N2256" s="22" t="str">
        <f t="shared" si="71"/>
        <v/>
      </c>
      <c r="O2256" s="23" t="str">
        <f>_xlfn.IFNA((VLOOKUP(F2256,help!$C$2:$F$12,4,0))*(N2256*24),"")</f>
        <v/>
      </c>
      <c r="AP2256" s="18">
        <f t="shared" si="72"/>
        <v>0</v>
      </c>
    </row>
    <row r="2257" spans="2:42" ht="33" x14ac:dyDescent="0.2">
      <c r="B2257" s="14">
        <f>COUNTIFS($E$3:E2257,تقرير!$E$4)</f>
        <v>15</v>
      </c>
      <c r="C2257" s="48"/>
      <c r="D2257" s="48"/>
      <c r="E2257" s="48"/>
      <c r="F2257" s="50"/>
      <c r="G2257" s="51"/>
      <c r="H2257" s="51"/>
      <c r="I2257" s="52"/>
      <c r="J2257" s="52"/>
      <c r="K2257" s="27" t="str">
        <f>_xlfn.IFNA(VLOOKUP(E2257,الاوردرات!$B$1:$C$600,2,0),"")</f>
        <v/>
      </c>
      <c r="L2257" s="63"/>
      <c r="N2257" s="22" t="str">
        <f t="shared" si="71"/>
        <v/>
      </c>
      <c r="O2257" s="23" t="str">
        <f>_xlfn.IFNA((VLOOKUP(F2257,help!$C$2:$F$12,4,0))*(N2257*24),"")</f>
        <v/>
      </c>
      <c r="AP2257" s="18">
        <f t="shared" si="72"/>
        <v>0</v>
      </c>
    </row>
    <row r="2258" spans="2:42" ht="33" x14ac:dyDescent="0.2">
      <c r="B2258" s="14">
        <f>COUNTIFS($E$3:E2258,تقرير!$E$4)</f>
        <v>15</v>
      </c>
      <c r="C2258" s="48"/>
      <c r="D2258" s="48"/>
      <c r="E2258" s="48"/>
      <c r="F2258" s="50"/>
      <c r="G2258" s="51"/>
      <c r="H2258" s="51"/>
      <c r="I2258" s="52"/>
      <c r="J2258" s="52"/>
      <c r="K2258" s="27" t="str">
        <f>_xlfn.IFNA(VLOOKUP(E2258,الاوردرات!$B$1:$C$600,2,0),"")</f>
        <v/>
      </c>
      <c r="L2258" s="63"/>
      <c r="N2258" s="22" t="str">
        <f t="shared" si="71"/>
        <v/>
      </c>
      <c r="O2258" s="23" t="str">
        <f>_xlfn.IFNA((VLOOKUP(F2258,help!$C$2:$F$12,4,0))*(N2258*24),"")</f>
        <v/>
      </c>
      <c r="AP2258" s="18">
        <f t="shared" si="72"/>
        <v>0</v>
      </c>
    </row>
    <row r="2259" spans="2:42" ht="33" x14ac:dyDescent="0.2">
      <c r="B2259" s="14">
        <f>COUNTIFS($E$3:E2259,تقرير!$E$4)</f>
        <v>15</v>
      </c>
      <c r="C2259" s="48"/>
      <c r="D2259" s="48"/>
      <c r="E2259" s="48"/>
      <c r="F2259" s="50"/>
      <c r="G2259" s="51"/>
      <c r="H2259" s="51"/>
      <c r="I2259" s="52"/>
      <c r="J2259" s="52"/>
      <c r="K2259" s="27" t="str">
        <f>_xlfn.IFNA(VLOOKUP(E2259,الاوردرات!$B$1:$C$600,2,0),"")</f>
        <v/>
      </c>
      <c r="L2259" s="63"/>
      <c r="N2259" s="22" t="str">
        <f t="shared" si="71"/>
        <v/>
      </c>
      <c r="O2259" s="23" t="str">
        <f>_xlfn.IFNA((VLOOKUP(F2259,help!$C$2:$F$12,4,0))*(N2259*24),"")</f>
        <v/>
      </c>
      <c r="AP2259" s="18">
        <f t="shared" si="72"/>
        <v>0</v>
      </c>
    </row>
    <row r="2260" spans="2:42" ht="33" x14ac:dyDescent="0.2">
      <c r="B2260" s="14">
        <f>COUNTIFS($E$3:E2260,تقرير!$E$4)</f>
        <v>15</v>
      </c>
      <c r="C2260" s="48"/>
      <c r="D2260" s="48"/>
      <c r="E2260" s="48"/>
      <c r="F2260" s="50"/>
      <c r="G2260" s="51"/>
      <c r="H2260" s="51"/>
      <c r="I2260" s="52"/>
      <c r="J2260" s="52"/>
      <c r="K2260" s="27" t="str">
        <f>_xlfn.IFNA(VLOOKUP(E2260,الاوردرات!$B$1:$C$600,2,0),"")</f>
        <v/>
      </c>
      <c r="L2260" s="63"/>
      <c r="N2260" s="22" t="str">
        <f t="shared" si="71"/>
        <v/>
      </c>
      <c r="O2260" s="23" t="str">
        <f>_xlfn.IFNA((VLOOKUP(F2260,help!$C$2:$F$12,4,0))*(N2260*24),"")</f>
        <v/>
      </c>
      <c r="AP2260" s="18">
        <f t="shared" si="72"/>
        <v>0</v>
      </c>
    </row>
    <row r="2261" spans="2:42" ht="33" x14ac:dyDescent="0.2">
      <c r="B2261" s="14">
        <f>COUNTIFS($E$3:E2261,تقرير!$E$4)</f>
        <v>15</v>
      </c>
      <c r="C2261" s="48"/>
      <c r="D2261" s="48"/>
      <c r="E2261" s="48"/>
      <c r="F2261" s="50"/>
      <c r="G2261" s="51"/>
      <c r="H2261" s="51"/>
      <c r="I2261" s="52"/>
      <c r="J2261" s="52"/>
      <c r="K2261" s="27" t="str">
        <f>_xlfn.IFNA(VLOOKUP(E2261,الاوردرات!$B$1:$C$600,2,0),"")</f>
        <v/>
      </c>
      <c r="L2261" s="63"/>
      <c r="N2261" s="22" t="str">
        <f t="shared" si="71"/>
        <v/>
      </c>
      <c r="O2261" s="23" t="str">
        <f>_xlfn.IFNA((VLOOKUP(F2261,help!$C$2:$F$12,4,0))*(N2261*24),"")</f>
        <v/>
      </c>
      <c r="AP2261" s="18">
        <f t="shared" si="72"/>
        <v>0</v>
      </c>
    </row>
    <row r="2262" spans="2:42" ht="33" x14ac:dyDescent="0.2">
      <c r="B2262" s="14">
        <f>COUNTIFS($E$3:E2262,تقرير!$E$4)</f>
        <v>15</v>
      </c>
      <c r="C2262" s="48"/>
      <c r="D2262" s="48"/>
      <c r="E2262" s="48"/>
      <c r="F2262" s="50"/>
      <c r="G2262" s="51"/>
      <c r="H2262" s="51"/>
      <c r="I2262" s="52"/>
      <c r="J2262" s="52"/>
      <c r="K2262" s="27" t="str">
        <f>_xlfn.IFNA(VLOOKUP(E2262,الاوردرات!$B$1:$C$600,2,0),"")</f>
        <v/>
      </c>
      <c r="L2262" s="63"/>
      <c r="N2262" s="22" t="str">
        <f t="shared" si="71"/>
        <v/>
      </c>
      <c r="O2262" s="23" t="str">
        <f>_xlfn.IFNA((VLOOKUP(F2262,help!$C$2:$F$12,4,0))*(N2262*24),"")</f>
        <v/>
      </c>
      <c r="AP2262" s="18">
        <f t="shared" si="72"/>
        <v>0</v>
      </c>
    </row>
    <row r="2263" spans="2:42" ht="33" x14ac:dyDescent="0.2">
      <c r="B2263" s="14">
        <f>COUNTIFS($E$3:E2263,تقرير!$E$4)</f>
        <v>15</v>
      </c>
      <c r="C2263" s="48"/>
      <c r="D2263" s="48"/>
      <c r="E2263" s="48"/>
      <c r="F2263" s="50"/>
      <c r="G2263" s="51"/>
      <c r="H2263" s="51"/>
      <c r="I2263" s="52"/>
      <c r="J2263" s="52"/>
      <c r="K2263" s="27" t="str">
        <f>_xlfn.IFNA(VLOOKUP(E2263,الاوردرات!$B$1:$C$600,2,0),"")</f>
        <v/>
      </c>
      <c r="L2263" s="63"/>
      <c r="N2263" s="22" t="str">
        <f t="shared" si="71"/>
        <v/>
      </c>
      <c r="O2263" s="23" t="str">
        <f>_xlfn.IFNA((VLOOKUP(F2263,help!$C$2:$F$12,4,0))*(N2263*24),"")</f>
        <v/>
      </c>
      <c r="AP2263" s="18">
        <f t="shared" si="72"/>
        <v>0</v>
      </c>
    </row>
    <row r="2264" spans="2:42" ht="33" x14ac:dyDescent="0.2">
      <c r="B2264" s="14">
        <f>COUNTIFS($E$3:E2264,تقرير!$E$4)</f>
        <v>15</v>
      </c>
      <c r="C2264" s="48"/>
      <c r="D2264" s="48"/>
      <c r="E2264" s="48"/>
      <c r="F2264" s="50"/>
      <c r="G2264" s="51"/>
      <c r="H2264" s="51"/>
      <c r="I2264" s="52"/>
      <c r="J2264" s="52"/>
      <c r="K2264" s="27" t="str">
        <f>_xlfn.IFNA(VLOOKUP(E2264,الاوردرات!$B$1:$C$600,2,0),"")</f>
        <v/>
      </c>
      <c r="L2264" s="63"/>
      <c r="N2264" s="22" t="str">
        <f t="shared" si="71"/>
        <v/>
      </c>
      <c r="O2264" s="23" t="str">
        <f>_xlfn.IFNA((VLOOKUP(F2264,help!$C$2:$F$12,4,0))*(N2264*24),"")</f>
        <v/>
      </c>
      <c r="AP2264" s="18">
        <f t="shared" si="72"/>
        <v>0</v>
      </c>
    </row>
    <row r="2265" spans="2:42" ht="33" x14ac:dyDescent="0.2">
      <c r="B2265" s="14">
        <f>COUNTIFS($E$3:E2265,تقرير!$E$4)</f>
        <v>15</v>
      </c>
      <c r="C2265" s="48"/>
      <c r="D2265" s="48"/>
      <c r="E2265" s="48"/>
      <c r="F2265" s="50"/>
      <c r="G2265" s="51"/>
      <c r="H2265" s="51"/>
      <c r="I2265" s="52"/>
      <c r="J2265" s="52"/>
      <c r="K2265" s="27" t="str">
        <f>_xlfn.IFNA(VLOOKUP(E2265,الاوردرات!$B$1:$C$600,2,0),"")</f>
        <v/>
      </c>
      <c r="L2265" s="63"/>
      <c r="N2265" s="22" t="str">
        <f t="shared" si="71"/>
        <v/>
      </c>
      <c r="O2265" s="23" t="str">
        <f>_xlfn.IFNA((VLOOKUP(F2265,help!$C$2:$F$12,4,0))*(N2265*24),"")</f>
        <v/>
      </c>
      <c r="AP2265" s="18">
        <f t="shared" si="72"/>
        <v>0</v>
      </c>
    </row>
    <row r="2266" spans="2:42" ht="33" x14ac:dyDescent="0.2">
      <c r="B2266" s="14">
        <f>COUNTIFS($E$3:E2266,تقرير!$E$4)</f>
        <v>15</v>
      </c>
      <c r="C2266" s="48"/>
      <c r="D2266" s="48"/>
      <c r="E2266" s="48"/>
      <c r="F2266" s="50"/>
      <c r="G2266" s="51"/>
      <c r="H2266" s="51"/>
      <c r="I2266" s="52"/>
      <c r="J2266" s="52"/>
      <c r="K2266" s="27" t="str">
        <f>_xlfn.IFNA(VLOOKUP(E2266,الاوردرات!$B$1:$C$600,2,0),"")</f>
        <v/>
      </c>
      <c r="L2266" s="63"/>
      <c r="N2266" s="22" t="str">
        <f t="shared" si="71"/>
        <v/>
      </c>
      <c r="O2266" s="23" t="str">
        <f>_xlfn.IFNA((VLOOKUP(F2266,help!$C$2:$F$12,4,0))*(N2266*24),"")</f>
        <v/>
      </c>
      <c r="AP2266" s="18">
        <f t="shared" si="72"/>
        <v>0</v>
      </c>
    </row>
    <row r="2267" spans="2:42" ht="33" x14ac:dyDescent="0.2">
      <c r="B2267" s="14">
        <f>COUNTIFS($E$3:E2267,تقرير!$E$4)</f>
        <v>15</v>
      </c>
      <c r="C2267" s="48"/>
      <c r="D2267" s="48"/>
      <c r="E2267" s="48"/>
      <c r="F2267" s="50"/>
      <c r="G2267" s="51"/>
      <c r="H2267" s="51"/>
      <c r="I2267" s="52"/>
      <c r="J2267" s="52"/>
      <c r="K2267" s="27" t="str">
        <f>_xlfn.IFNA(VLOOKUP(E2267,الاوردرات!$B$1:$C$600,2,0),"")</f>
        <v/>
      </c>
      <c r="L2267" s="63"/>
      <c r="N2267" s="22" t="str">
        <f t="shared" si="71"/>
        <v/>
      </c>
      <c r="O2267" s="23" t="str">
        <f>_xlfn.IFNA((VLOOKUP(F2267,help!$C$2:$F$12,4,0))*(N2267*24),"")</f>
        <v/>
      </c>
      <c r="AP2267" s="18">
        <f t="shared" si="72"/>
        <v>0</v>
      </c>
    </row>
    <row r="2268" spans="2:42" ht="33" x14ac:dyDescent="0.2">
      <c r="B2268" s="14">
        <f>COUNTIFS($E$3:E2268,تقرير!$E$4)</f>
        <v>15</v>
      </c>
      <c r="C2268" s="48"/>
      <c r="D2268" s="48"/>
      <c r="E2268" s="48"/>
      <c r="F2268" s="50"/>
      <c r="G2268" s="51"/>
      <c r="H2268" s="51"/>
      <c r="I2268" s="52"/>
      <c r="J2268" s="52"/>
      <c r="K2268" s="27" t="str">
        <f>_xlfn.IFNA(VLOOKUP(E2268,الاوردرات!$B$1:$C$600,2,0),"")</f>
        <v/>
      </c>
      <c r="L2268" s="63"/>
      <c r="N2268" s="22" t="str">
        <f t="shared" si="71"/>
        <v/>
      </c>
      <c r="O2268" s="23" t="str">
        <f>_xlfn.IFNA((VLOOKUP(F2268,help!$C$2:$F$12,4,0))*(N2268*24),"")</f>
        <v/>
      </c>
      <c r="AP2268" s="18">
        <f t="shared" si="72"/>
        <v>0</v>
      </c>
    </row>
    <row r="2269" spans="2:42" ht="33" x14ac:dyDescent="0.2">
      <c r="B2269" s="14">
        <f>COUNTIFS($E$3:E2269,تقرير!$E$4)</f>
        <v>15</v>
      </c>
      <c r="C2269" s="48"/>
      <c r="D2269" s="48"/>
      <c r="E2269" s="48"/>
      <c r="F2269" s="50"/>
      <c r="G2269" s="51"/>
      <c r="H2269" s="51"/>
      <c r="I2269" s="52"/>
      <c r="J2269" s="52"/>
      <c r="K2269" s="27" t="str">
        <f>_xlfn.IFNA(VLOOKUP(E2269,الاوردرات!$B$1:$C$600,2,0),"")</f>
        <v/>
      </c>
      <c r="L2269" s="63"/>
      <c r="N2269" s="22" t="str">
        <f t="shared" si="71"/>
        <v/>
      </c>
      <c r="O2269" s="23" t="str">
        <f>_xlfn.IFNA((VLOOKUP(F2269,help!$C$2:$F$12,4,0))*(N2269*24),"")</f>
        <v/>
      </c>
      <c r="AP2269" s="18">
        <f t="shared" si="72"/>
        <v>0</v>
      </c>
    </row>
    <row r="2270" spans="2:42" ht="33" x14ac:dyDescent="0.2">
      <c r="B2270" s="14">
        <f>COUNTIFS($E$3:E2270,تقرير!$E$4)</f>
        <v>15</v>
      </c>
      <c r="C2270" s="48"/>
      <c r="D2270" s="48"/>
      <c r="E2270" s="48"/>
      <c r="F2270" s="50"/>
      <c r="G2270" s="51"/>
      <c r="H2270" s="51"/>
      <c r="I2270" s="52"/>
      <c r="J2270" s="52"/>
      <c r="K2270" s="27" t="str">
        <f>_xlfn.IFNA(VLOOKUP(E2270,الاوردرات!$B$1:$C$600,2,0),"")</f>
        <v/>
      </c>
      <c r="L2270" s="63"/>
      <c r="N2270" s="22" t="str">
        <f t="shared" si="71"/>
        <v/>
      </c>
      <c r="O2270" s="23" t="str">
        <f>_xlfn.IFNA((VLOOKUP(F2270,help!$C$2:$F$12,4,0))*(N2270*24),"")</f>
        <v/>
      </c>
      <c r="AP2270" s="18">
        <f t="shared" si="72"/>
        <v>0</v>
      </c>
    </row>
    <row r="2271" spans="2:42" ht="33" x14ac:dyDescent="0.2">
      <c r="B2271" s="14">
        <f>COUNTIFS($E$3:E2271,تقرير!$E$4)</f>
        <v>15</v>
      </c>
      <c r="C2271" s="48"/>
      <c r="D2271" s="48"/>
      <c r="E2271" s="48"/>
      <c r="F2271" s="50"/>
      <c r="G2271" s="51"/>
      <c r="H2271" s="51"/>
      <c r="I2271" s="52"/>
      <c r="J2271" s="52"/>
      <c r="K2271" s="27" t="str">
        <f>_xlfn.IFNA(VLOOKUP(E2271,الاوردرات!$B$1:$C$600,2,0),"")</f>
        <v/>
      </c>
      <c r="L2271" s="63"/>
      <c r="N2271" s="22" t="str">
        <f t="shared" si="71"/>
        <v/>
      </c>
      <c r="O2271" s="23" t="str">
        <f>_xlfn.IFNA((VLOOKUP(F2271,help!$C$2:$F$12,4,0))*(N2271*24),"")</f>
        <v/>
      </c>
      <c r="AP2271" s="18">
        <f t="shared" si="72"/>
        <v>0</v>
      </c>
    </row>
    <row r="2272" spans="2:42" ht="33" x14ac:dyDescent="0.2">
      <c r="B2272" s="14">
        <f>COUNTIFS($E$3:E2272,تقرير!$E$4)</f>
        <v>15</v>
      </c>
      <c r="C2272" s="48"/>
      <c r="D2272" s="48"/>
      <c r="E2272" s="48"/>
      <c r="F2272" s="50"/>
      <c r="G2272" s="51"/>
      <c r="H2272" s="51"/>
      <c r="I2272" s="52"/>
      <c r="J2272" s="52"/>
      <c r="K2272" s="27" t="str">
        <f>_xlfn.IFNA(VLOOKUP(E2272,الاوردرات!$B$1:$C$600,2,0),"")</f>
        <v/>
      </c>
      <c r="L2272" s="63"/>
      <c r="N2272" s="22" t="str">
        <f t="shared" si="71"/>
        <v/>
      </c>
      <c r="O2272" s="23" t="str">
        <f>_xlfn.IFNA((VLOOKUP(F2272,help!$C$2:$F$12,4,0))*(N2272*24),"")</f>
        <v/>
      </c>
      <c r="AP2272" s="18">
        <f t="shared" si="72"/>
        <v>0</v>
      </c>
    </row>
    <row r="2273" spans="2:42" ht="33" x14ac:dyDescent="0.2">
      <c r="B2273" s="14">
        <f>COUNTIFS($E$3:E2273,تقرير!$E$4)</f>
        <v>15</v>
      </c>
      <c r="C2273" s="48"/>
      <c r="D2273" s="48"/>
      <c r="E2273" s="48"/>
      <c r="F2273" s="50"/>
      <c r="G2273" s="51"/>
      <c r="H2273" s="51"/>
      <c r="I2273" s="52"/>
      <c r="J2273" s="52"/>
      <c r="K2273" s="27" t="str">
        <f>_xlfn.IFNA(VLOOKUP(E2273,الاوردرات!$B$1:$C$600,2,0),"")</f>
        <v/>
      </c>
      <c r="L2273" s="63"/>
      <c r="N2273" s="22" t="str">
        <f t="shared" si="71"/>
        <v/>
      </c>
      <c r="O2273" s="23" t="str">
        <f>_xlfn.IFNA((VLOOKUP(F2273,help!$C$2:$F$12,4,0))*(N2273*24),"")</f>
        <v/>
      </c>
      <c r="AP2273" s="18">
        <f t="shared" si="72"/>
        <v>0</v>
      </c>
    </row>
    <row r="2274" spans="2:42" ht="33" x14ac:dyDescent="0.2">
      <c r="B2274" s="14">
        <f>COUNTIFS($E$3:E2274,تقرير!$E$4)</f>
        <v>15</v>
      </c>
      <c r="C2274" s="48"/>
      <c r="D2274" s="48"/>
      <c r="E2274" s="48"/>
      <c r="F2274" s="50"/>
      <c r="G2274" s="51"/>
      <c r="H2274" s="51"/>
      <c r="I2274" s="52"/>
      <c r="J2274" s="52"/>
      <c r="K2274" s="27" t="str">
        <f>_xlfn.IFNA(VLOOKUP(E2274,الاوردرات!$B$1:$C$600,2,0),"")</f>
        <v/>
      </c>
      <c r="L2274" s="63"/>
      <c r="N2274" s="22" t="str">
        <f t="shared" si="71"/>
        <v/>
      </c>
      <c r="O2274" s="23" t="str">
        <f>_xlfn.IFNA((VLOOKUP(F2274,help!$C$2:$F$12,4,0))*(N2274*24),"")</f>
        <v/>
      </c>
      <c r="AP2274" s="18">
        <f t="shared" si="72"/>
        <v>0</v>
      </c>
    </row>
    <row r="2275" spans="2:42" ht="33" x14ac:dyDescent="0.2">
      <c r="B2275" s="14">
        <f>COUNTIFS($E$3:E2275,تقرير!$E$4)</f>
        <v>15</v>
      </c>
      <c r="C2275" s="48"/>
      <c r="D2275" s="48"/>
      <c r="E2275" s="48"/>
      <c r="F2275" s="50"/>
      <c r="G2275" s="51"/>
      <c r="H2275" s="51"/>
      <c r="I2275" s="52"/>
      <c r="J2275" s="52"/>
      <c r="K2275" s="27" t="str">
        <f>_xlfn.IFNA(VLOOKUP(E2275,الاوردرات!$B$1:$C$600,2,0),"")</f>
        <v/>
      </c>
      <c r="L2275" s="63"/>
      <c r="N2275" s="22" t="str">
        <f t="shared" si="71"/>
        <v/>
      </c>
      <c r="O2275" s="23" t="str">
        <f>_xlfn.IFNA((VLOOKUP(F2275,help!$C$2:$F$12,4,0))*(N2275*24),"")</f>
        <v/>
      </c>
      <c r="AP2275" s="18">
        <f t="shared" si="72"/>
        <v>0</v>
      </c>
    </row>
    <row r="2276" spans="2:42" ht="33" x14ac:dyDescent="0.2">
      <c r="B2276" s="14">
        <f>COUNTIFS($E$3:E2276,تقرير!$E$4)</f>
        <v>15</v>
      </c>
      <c r="C2276" s="48"/>
      <c r="D2276" s="48"/>
      <c r="E2276" s="48"/>
      <c r="F2276" s="50"/>
      <c r="G2276" s="51"/>
      <c r="H2276" s="51"/>
      <c r="I2276" s="52"/>
      <c r="J2276" s="52"/>
      <c r="K2276" s="27" t="str">
        <f>_xlfn.IFNA(VLOOKUP(E2276,الاوردرات!$B$1:$C$600,2,0),"")</f>
        <v/>
      </c>
      <c r="L2276" s="63"/>
      <c r="N2276" s="22" t="str">
        <f t="shared" si="71"/>
        <v/>
      </c>
      <c r="O2276" s="23" t="str">
        <f>_xlfn.IFNA((VLOOKUP(F2276,help!$C$2:$F$12,4,0))*(N2276*24),"")</f>
        <v/>
      </c>
      <c r="AP2276" s="18">
        <f t="shared" si="72"/>
        <v>0</v>
      </c>
    </row>
    <row r="2277" spans="2:42" ht="33" x14ac:dyDescent="0.2">
      <c r="B2277" s="14">
        <f>COUNTIFS($E$3:E2277,تقرير!$E$4)</f>
        <v>15</v>
      </c>
      <c r="C2277" s="48"/>
      <c r="D2277" s="48"/>
      <c r="E2277" s="48"/>
      <c r="F2277" s="50"/>
      <c r="G2277" s="51"/>
      <c r="H2277" s="51"/>
      <c r="I2277" s="52"/>
      <c r="J2277" s="52"/>
      <c r="K2277" s="27" t="str">
        <f>_xlfn.IFNA(VLOOKUP(E2277,الاوردرات!$B$1:$C$600,2,0),"")</f>
        <v/>
      </c>
      <c r="L2277" s="63"/>
      <c r="N2277" s="22" t="str">
        <f t="shared" si="71"/>
        <v/>
      </c>
      <c r="O2277" s="23" t="str">
        <f>_xlfn.IFNA((VLOOKUP(F2277,help!$C$2:$F$12,4,0))*(N2277*24),"")</f>
        <v/>
      </c>
      <c r="AP2277" s="18">
        <f t="shared" si="72"/>
        <v>0</v>
      </c>
    </row>
    <row r="2278" spans="2:42" ht="33" x14ac:dyDescent="0.2">
      <c r="B2278" s="14">
        <f>COUNTIFS($E$3:E2278,تقرير!$E$4)</f>
        <v>15</v>
      </c>
      <c r="C2278" s="48"/>
      <c r="D2278" s="48"/>
      <c r="E2278" s="48"/>
      <c r="F2278" s="50"/>
      <c r="G2278" s="51"/>
      <c r="H2278" s="51"/>
      <c r="I2278" s="52"/>
      <c r="J2278" s="52"/>
      <c r="K2278" s="27" t="str">
        <f>_xlfn.IFNA(VLOOKUP(E2278,الاوردرات!$B$1:$C$600,2,0),"")</f>
        <v/>
      </c>
      <c r="L2278" s="63"/>
      <c r="N2278" s="22" t="str">
        <f t="shared" si="71"/>
        <v/>
      </c>
      <c r="O2278" s="23" t="str">
        <f>_xlfn.IFNA((VLOOKUP(F2278,help!$C$2:$F$12,4,0))*(N2278*24),"")</f>
        <v/>
      </c>
      <c r="AP2278" s="18">
        <f t="shared" si="72"/>
        <v>0</v>
      </c>
    </row>
    <row r="2279" spans="2:42" ht="33" x14ac:dyDescent="0.2">
      <c r="B2279" s="14">
        <f>COUNTIFS($E$3:E2279,تقرير!$E$4)</f>
        <v>15</v>
      </c>
      <c r="C2279" s="48"/>
      <c r="D2279" s="48"/>
      <c r="E2279" s="48"/>
      <c r="F2279" s="50"/>
      <c r="G2279" s="51"/>
      <c r="H2279" s="51"/>
      <c r="I2279" s="52"/>
      <c r="J2279" s="52"/>
      <c r="K2279" s="27" t="str">
        <f>_xlfn.IFNA(VLOOKUP(E2279,الاوردرات!$B$1:$C$600,2,0),"")</f>
        <v/>
      </c>
      <c r="L2279" s="63"/>
      <c r="N2279" s="22" t="str">
        <f t="shared" si="71"/>
        <v/>
      </c>
      <c r="O2279" s="23" t="str">
        <f>_xlfn.IFNA((VLOOKUP(F2279,help!$C$2:$F$12,4,0))*(N2279*24),"")</f>
        <v/>
      </c>
      <c r="AP2279" s="18">
        <f t="shared" si="72"/>
        <v>0</v>
      </c>
    </row>
    <row r="2280" spans="2:42" ht="33" x14ac:dyDescent="0.2">
      <c r="B2280" s="14">
        <f>COUNTIFS($E$3:E2280,تقرير!$E$4)</f>
        <v>15</v>
      </c>
      <c r="C2280" s="48"/>
      <c r="D2280" s="48"/>
      <c r="E2280" s="48"/>
      <c r="F2280" s="50"/>
      <c r="G2280" s="51"/>
      <c r="H2280" s="51"/>
      <c r="I2280" s="52"/>
      <c r="J2280" s="52"/>
      <c r="K2280" s="27" t="str">
        <f>_xlfn.IFNA(VLOOKUP(E2280,الاوردرات!$B$1:$C$600,2,0),"")</f>
        <v/>
      </c>
      <c r="L2280" s="63"/>
      <c r="N2280" s="22" t="str">
        <f t="shared" si="71"/>
        <v/>
      </c>
      <c r="O2280" s="23" t="str">
        <f>_xlfn.IFNA((VLOOKUP(F2280,help!$C$2:$F$12,4,0))*(N2280*24),"")</f>
        <v/>
      </c>
      <c r="AP2280" s="18">
        <f t="shared" si="72"/>
        <v>0</v>
      </c>
    </row>
    <row r="2281" spans="2:42" ht="33" x14ac:dyDescent="0.2">
      <c r="B2281" s="14">
        <f>COUNTIFS($E$3:E2281,تقرير!$E$4)</f>
        <v>15</v>
      </c>
      <c r="C2281" s="48"/>
      <c r="D2281" s="48"/>
      <c r="E2281" s="48"/>
      <c r="F2281" s="50"/>
      <c r="G2281" s="51"/>
      <c r="H2281" s="51"/>
      <c r="I2281" s="52"/>
      <c r="J2281" s="52"/>
      <c r="K2281" s="27" t="str">
        <f>_xlfn.IFNA(VLOOKUP(E2281,الاوردرات!$B$1:$C$600,2,0),"")</f>
        <v/>
      </c>
      <c r="L2281" s="63"/>
      <c r="N2281" s="22" t="str">
        <f t="shared" si="71"/>
        <v/>
      </c>
      <c r="O2281" s="23" t="str">
        <f>_xlfn.IFNA((VLOOKUP(F2281,help!$C$2:$F$12,4,0))*(N2281*24),"")</f>
        <v/>
      </c>
      <c r="AP2281" s="18">
        <f t="shared" si="72"/>
        <v>0</v>
      </c>
    </row>
    <row r="2282" spans="2:42" ht="33" x14ac:dyDescent="0.2">
      <c r="B2282" s="14">
        <f>COUNTIFS($E$3:E2282,تقرير!$E$4)</f>
        <v>15</v>
      </c>
      <c r="C2282" s="48"/>
      <c r="D2282" s="48"/>
      <c r="E2282" s="48"/>
      <c r="F2282" s="50"/>
      <c r="G2282" s="51"/>
      <c r="H2282" s="51"/>
      <c r="I2282" s="52"/>
      <c r="J2282" s="52"/>
      <c r="K2282" s="27" t="str">
        <f>_xlfn.IFNA(VLOOKUP(E2282,الاوردرات!$B$1:$C$600,2,0),"")</f>
        <v/>
      </c>
      <c r="L2282" s="63"/>
      <c r="N2282" s="22" t="str">
        <f t="shared" si="71"/>
        <v/>
      </c>
      <c r="O2282" s="23" t="str">
        <f>_xlfn.IFNA((VLOOKUP(F2282,help!$C$2:$F$12,4,0))*(N2282*24),"")</f>
        <v/>
      </c>
      <c r="AP2282" s="18">
        <f t="shared" si="72"/>
        <v>0</v>
      </c>
    </row>
    <row r="2283" spans="2:42" ht="33" x14ac:dyDescent="0.2">
      <c r="B2283" s="14">
        <f>COUNTIFS($E$3:E2283,تقرير!$E$4)</f>
        <v>15</v>
      </c>
      <c r="C2283" s="48"/>
      <c r="D2283" s="48"/>
      <c r="E2283" s="48"/>
      <c r="F2283" s="50"/>
      <c r="G2283" s="51"/>
      <c r="H2283" s="51"/>
      <c r="I2283" s="52"/>
      <c r="J2283" s="52"/>
      <c r="K2283" s="27" t="str">
        <f>_xlfn.IFNA(VLOOKUP(E2283,الاوردرات!$B$1:$C$600,2,0),"")</f>
        <v/>
      </c>
      <c r="L2283" s="63"/>
      <c r="N2283" s="22" t="str">
        <f t="shared" si="71"/>
        <v/>
      </c>
      <c r="O2283" s="23" t="str">
        <f>_xlfn.IFNA((VLOOKUP(F2283,help!$C$2:$F$12,4,0))*(N2283*24),"")</f>
        <v/>
      </c>
      <c r="AP2283" s="18">
        <f t="shared" si="72"/>
        <v>0</v>
      </c>
    </row>
    <row r="2284" spans="2:42" ht="33" x14ac:dyDescent="0.2">
      <c r="B2284" s="14">
        <f>COUNTIFS($E$3:E2284,تقرير!$E$4)</f>
        <v>15</v>
      </c>
      <c r="C2284" s="48"/>
      <c r="D2284" s="48"/>
      <c r="E2284" s="48"/>
      <c r="F2284" s="50"/>
      <c r="G2284" s="51"/>
      <c r="H2284" s="51"/>
      <c r="I2284" s="52"/>
      <c r="J2284" s="52"/>
      <c r="K2284" s="27" t="str">
        <f>_xlfn.IFNA(VLOOKUP(E2284,الاوردرات!$B$1:$C$600,2,0),"")</f>
        <v/>
      </c>
      <c r="L2284" s="63"/>
      <c r="N2284" s="22" t="str">
        <f t="shared" si="71"/>
        <v/>
      </c>
      <c r="O2284" s="23" t="str">
        <f>_xlfn.IFNA((VLOOKUP(F2284,help!$C$2:$F$12,4,0))*(N2284*24),"")</f>
        <v/>
      </c>
      <c r="AP2284" s="18">
        <f t="shared" si="72"/>
        <v>0</v>
      </c>
    </row>
    <row r="2285" spans="2:42" ht="33" x14ac:dyDescent="0.2">
      <c r="B2285" s="14">
        <f>COUNTIFS($E$3:E2285,تقرير!$E$4)</f>
        <v>15</v>
      </c>
      <c r="C2285" s="48"/>
      <c r="D2285" s="48"/>
      <c r="E2285" s="48"/>
      <c r="F2285" s="50"/>
      <c r="G2285" s="51"/>
      <c r="H2285" s="51"/>
      <c r="I2285" s="52"/>
      <c r="J2285" s="52"/>
      <c r="K2285" s="27" t="str">
        <f>_xlfn.IFNA(VLOOKUP(E2285,الاوردرات!$B$1:$C$600,2,0),"")</f>
        <v/>
      </c>
      <c r="L2285" s="63"/>
      <c r="N2285" s="22" t="str">
        <f t="shared" si="71"/>
        <v/>
      </c>
      <c r="O2285" s="23" t="str">
        <f>_xlfn.IFNA((VLOOKUP(F2285,help!$C$2:$F$12,4,0))*(N2285*24),"")</f>
        <v/>
      </c>
      <c r="AP2285" s="18">
        <f t="shared" si="72"/>
        <v>0</v>
      </c>
    </row>
    <row r="2286" spans="2:42" ht="33" x14ac:dyDescent="0.2">
      <c r="B2286" s="14">
        <f>COUNTIFS($E$3:E2286,تقرير!$E$4)</f>
        <v>15</v>
      </c>
      <c r="C2286" s="48"/>
      <c r="D2286" s="48"/>
      <c r="E2286" s="48"/>
      <c r="F2286" s="50"/>
      <c r="G2286" s="51"/>
      <c r="H2286" s="51"/>
      <c r="I2286" s="52"/>
      <c r="J2286" s="52"/>
      <c r="K2286" s="27" t="str">
        <f>_xlfn.IFNA(VLOOKUP(E2286,الاوردرات!$B$1:$C$600,2,0),"")</f>
        <v/>
      </c>
      <c r="L2286" s="63"/>
      <c r="N2286" s="22" t="str">
        <f t="shared" si="71"/>
        <v/>
      </c>
      <c r="O2286" s="23" t="str">
        <f>_xlfn.IFNA((VLOOKUP(F2286,help!$C$2:$F$12,4,0))*(N2286*24),"")</f>
        <v/>
      </c>
      <c r="AP2286" s="18">
        <f t="shared" si="72"/>
        <v>0</v>
      </c>
    </row>
    <row r="2287" spans="2:42" ht="33" x14ac:dyDescent="0.2">
      <c r="B2287" s="14">
        <f>COUNTIFS($E$3:E2287,تقرير!$E$4)</f>
        <v>15</v>
      </c>
      <c r="C2287" s="48"/>
      <c r="D2287" s="48"/>
      <c r="E2287" s="48"/>
      <c r="F2287" s="50"/>
      <c r="G2287" s="51"/>
      <c r="H2287" s="51"/>
      <c r="I2287" s="52"/>
      <c r="J2287" s="52"/>
      <c r="K2287" s="27" t="str">
        <f>_xlfn.IFNA(VLOOKUP(E2287,الاوردرات!$B$1:$C$600,2,0),"")</f>
        <v/>
      </c>
      <c r="L2287" s="63"/>
      <c r="N2287" s="22" t="str">
        <f t="shared" si="71"/>
        <v/>
      </c>
      <c r="O2287" s="23" t="str">
        <f>_xlfn.IFNA((VLOOKUP(F2287,help!$C$2:$F$12,4,0))*(N2287*24),"")</f>
        <v/>
      </c>
      <c r="AP2287" s="18">
        <f t="shared" si="72"/>
        <v>0</v>
      </c>
    </row>
    <row r="2288" spans="2:42" ht="33" x14ac:dyDescent="0.2">
      <c r="B2288" s="14">
        <f>COUNTIFS($E$3:E2288,تقرير!$E$4)</f>
        <v>15</v>
      </c>
      <c r="C2288" s="48"/>
      <c r="D2288" s="48"/>
      <c r="E2288" s="48"/>
      <c r="F2288" s="50"/>
      <c r="G2288" s="51"/>
      <c r="H2288" s="51"/>
      <c r="I2288" s="52"/>
      <c r="J2288" s="52"/>
      <c r="K2288" s="27" t="str">
        <f>_xlfn.IFNA(VLOOKUP(E2288,الاوردرات!$B$1:$C$600,2,0),"")</f>
        <v/>
      </c>
      <c r="L2288" s="63"/>
      <c r="N2288" s="22" t="str">
        <f t="shared" si="71"/>
        <v/>
      </c>
      <c r="O2288" s="23" t="str">
        <f>_xlfn.IFNA((VLOOKUP(F2288,help!$C$2:$F$12,4,0))*(N2288*24),"")</f>
        <v/>
      </c>
      <c r="AP2288" s="18">
        <f t="shared" si="72"/>
        <v>0</v>
      </c>
    </row>
    <row r="2289" spans="2:42" ht="33" x14ac:dyDescent="0.2">
      <c r="B2289" s="14">
        <f>COUNTIFS($E$3:E2289,تقرير!$E$4)</f>
        <v>15</v>
      </c>
      <c r="C2289" s="48"/>
      <c r="D2289" s="48"/>
      <c r="E2289" s="48"/>
      <c r="F2289" s="50"/>
      <c r="G2289" s="51"/>
      <c r="H2289" s="51"/>
      <c r="I2289" s="52"/>
      <c r="J2289" s="52"/>
      <c r="K2289" s="27" t="str">
        <f>_xlfn.IFNA(VLOOKUP(E2289,الاوردرات!$B$1:$C$600,2,0),"")</f>
        <v/>
      </c>
      <c r="L2289" s="63"/>
      <c r="N2289" s="22" t="str">
        <f t="shared" si="71"/>
        <v/>
      </c>
      <c r="O2289" s="23" t="str">
        <f>_xlfn.IFNA((VLOOKUP(F2289,help!$C$2:$F$12,4,0))*(N2289*24),"")</f>
        <v/>
      </c>
      <c r="AP2289" s="18">
        <f t="shared" si="72"/>
        <v>0</v>
      </c>
    </row>
    <row r="2290" spans="2:42" ht="33" x14ac:dyDescent="0.2">
      <c r="B2290" s="14">
        <f>COUNTIFS($E$3:E2290,تقرير!$E$4)</f>
        <v>15</v>
      </c>
      <c r="C2290" s="48"/>
      <c r="D2290" s="48"/>
      <c r="E2290" s="48"/>
      <c r="F2290" s="50"/>
      <c r="G2290" s="51"/>
      <c r="H2290" s="51"/>
      <c r="I2290" s="52"/>
      <c r="J2290" s="52"/>
      <c r="K2290" s="27" t="str">
        <f>_xlfn.IFNA(VLOOKUP(E2290,الاوردرات!$B$1:$C$600,2,0),"")</f>
        <v/>
      </c>
      <c r="L2290" s="63"/>
      <c r="N2290" s="22" t="str">
        <f t="shared" si="71"/>
        <v/>
      </c>
      <c r="O2290" s="23" t="str">
        <f>_xlfn.IFNA((VLOOKUP(F2290,help!$C$2:$F$12,4,0))*(N2290*24),"")</f>
        <v/>
      </c>
      <c r="AP2290" s="18">
        <f t="shared" si="72"/>
        <v>0</v>
      </c>
    </row>
    <row r="2291" spans="2:42" ht="33" x14ac:dyDescent="0.2">
      <c r="B2291" s="14">
        <f>COUNTIFS($E$3:E2291,تقرير!$E$4)</f>
        <v>15</v>
      </c>
      <c r="C2291" s="48"/>
      <c r="D2291" s="48"/>
      <c r="E2291" s="48"/>
      <c r="F2291" s="50"/>
      <c r="G2291" s="51"/>
      <c r="H2291" s="51"/>
      <c r="I2291" s="52"/>
      <c r="J2291" s="52"/>
      <c r="K2291" s="27" t="str">
        <f>_xlfn.IFNA(VLOOKUP(E2291,الاوردرات!$B$1:$C$600,2,0),"")</f>
        <v/>
      </c>
      <c r="L2291" s="63"/>
      <c r="N2291" s="22" t="str">
        <f t="shared" si="71"/>
        <v/>
      </c>
      <c r="O2291" s="23" t="str">
        <f>_xlfn.IFNA((VLOOKUP(F2291,help!$C$2:$F$12,4,0))*(N2291*24),"")</f>
        <v/>
      </c>
      <c r="AP2291" s="18">
        <f t="shared" si="72"/>
        <v>0</v>
      </c>
    </row>
    <row r="2292" spans="2:42" ht="33" x14ac:dyDescent="0.2">
      <c r="B2292" s="14">
        <f>COUNTIFS($E$3:E2292,تقرير!$E$4)</f>
        <v>15</v>
      </c>
      <c r="C2292" s="48"/>
      <c r="D2292" s="48"/>
      <c r="E2292" s="48"/>
      <c r="F2292" s="50"/>
      <c r="G2292" s="51"/>
      <c r="H2292" s="51"/>
      <c r="I2292" s="52"/>
      <c r="J2292" s="52"/>
      <c r="K2292" s="27" t="str">
        <f>_xlfn.IFNA(VLOOKUP(E2292,الاوردرات!$B$1:$C$600,2,0),"")</f>
        <v/>
      </c>
      <c r="L2292" s="63"/>
      <c r="N2292" s="22" t="str">
        <f t="shared" si="71"/>
        <v/>
      </c>
      <c r="O2292" s="23" t="str">
        <f>_xlfn.IFNA((VLOOKUP(F2292,help!$C$2:$F$12,4,0))*(N2292*24),"")</f>
        <v/>
      </c>
      <c r="AP2292" s="18">
        <f t="shared" si="72"/>
        <v>0</v>
      </c>
    </row>
    <row r="2293" spans="2:42" ht="33" x14ac:dyDescent="0.2">
      <c r="B2293" s="14">
        <f>COUNTIFS($E$3:E2293,تقرير!$E$4)</f>
        <v>15</v>
      </c>
      <c r="C2293" s="48"/>
      <c r="D2293" s="48"/>
      <c r="E2293" s="48"/>
      <c r="F2293" s="50"/>
      <c r="G2293" s="51"/>
      <c r="H2293" s="51"/>
      <c r="I2293" s="52"/>
      <c r="J2293" s="52"/>
      <c r="K2293" s="27" t="str">
        <f>_xlfn.IFNA(VLOOKUP(E2293,الاوردرات!$B$1:$C$600,2,0),"")</f>
        <v/>
      </c>
      <c r="L2293" s="63"/>
      <c r="N2293" s="22" t="str">
        <f t="shared" si="71"/>
        <v/>
      </c>
      <c r="O2293" s="23" t="str">
        <f>_xlfn.IFNA((VLOOKUP(F2293,help!$C$2:$F$12,4,0))*(N2293*24),"")</f>
        <v/>
      </c>
      <c r="AP2293" s="18">
        <f t="shared" si="72"/>
        <v>0</v>
      </c>
    </row>
    <row r="2294" spans="2:42" ht="33" x14ac:dyDescent="0.2">
      <c r="B2294" s="14">
        <f>COUNTIFS($E$3:E2294,تقرير!$E$4)</f>
        <v>15</v>
      </c>
      <c r="C2294" s="48"/>
      <c r="D2294" s="48"/>
      <c r="E2294" s="48"/>
      <c r="F2294" s="50"/>
      <c r="G2294" s="51"/>
      <c r="H2294" s="51"/>
      <c r="I2294" s="52"/>
      <c r="J2294" s="52"/>
      <c r="K2294" s="27" t="str">
        <f>_xlfn.IFNA(VLOOKUP(E2294,الاوردرات!$B$1:$C$600,2,0),"")</f>
        <v/>
      </c>
      <c r="L2294" s="63"/>
      <c r="N2294" s="22" t="str">
        <f t="shared" si="71"/>
        <v/>
      </c>
      <c r="O2294" s="23" t="str">
        <f>_xlfn.IFNA((VLOOKUP(F2294,help!$C$2:$F$12,4,0))*(N2294*24),"")</f>
        <v/>
      </c>
      <c r="AP2294" s="18">
        <f t="shared" si="72"/>
        <v>0</v>
      </c>
    </row>
    <row r="2295" spans="2:42" ht="33" x14ac:dyDescent="0.2">
      <c r="B2295" s="14">
        <f>COUNTIFS($E$3:E2295,تقرير!$E$4)</f>
        <v>15</v>
      </c>
      <c r="C2295" s="48"/>
      <c r="D2295" s="48"/>
      <c r="E2295" s="48"/>
      <c r="F2295" s="50"/>
      <c r="G2295" s="51"/>
      <c r="H2295" s="51"/>
      <c r="I2295" s="52"/>
      <c r="J2295" s="52"/>
      <c r="K2295" s="27" t="str">
        <f>_xlfn.IFNA(VLOOKUP(E2295,الاوردرات!$B$1:$C$600,2,0),"")</f>
        <v/>
      </c>
      <c r="L2295" s="63"/>
      <c r="N2295" s="22" t="str">
        <f t="shared" ref="N2295:N2358" si="73">IF(I2295&lt;&gt;"",J2295-I2295,"")</f>
        <v/>
      </c>
      <c r="O2295" s="23" t="str">
        <f>_xlfn.IFNA((VLOOKUP(F2295,help!$C$2:$F$12,4,0))*(N2295*24),"")</f>
        <v/>
      </c>
      <c r="AP2295" s="18">
        <f t="shared" si="72"/>
        <v>0</v>
      </c>
    </row>
    <row r="2296" spans="2:42" ht="33" x14ac:dyDescent="0.2">
      <c r="B2296" s="14">
        <f>COUNTIFS($E$3:E2296,تقرير!$E$4)</f>
        <v>15</v>
      </c>
      <c r="C2296" s="48"/>
      <c r="D2296" s="48"/>
      <c r="E2296" s="48"/>
      <c r="F2296" s="50"/>
      <c r="G2296" s="51"/>
      <c r="H2296" s="51"/>
      <c r="I2296" s="52"/>
      <c r="J2296" s="52"/>
      <c r="K2296" s="27" t="str">
        <f>_xlfn.IFNA(VLOOKUP(E2296,الاوردرات!$B$1:$C$600,2,0),"")</f>
        <v/>
      </c>
      <c r="L2296" s="63"/>
      <c r="N2296" s="22" t="str">
        <f t="shared" si="73"/>
        <v/>
      </c>
      <c r="O2296" s="23" t="str">
        <f>_xlfn.IFNA((VLOOKUP(F2296,help!$C$2:$F$12,4,0))*(N2296*24),"")</f>
        <v/>
      </c>
      <c r="AP2296" s="18">
        <f t="shared" si="72"/>
        <v>0</v>
      </c>
    </row>
    <row r="2297" spans="2:42" ht="33" x14ac:dyDescent="0.2">
      <c r="B2297" s="14">
        <f>COUNTIFS($E$3:E2297,تقرير!$E$4)</f>
        <v>15</v>
      </c>
      <c r="C2297" s="48"/>
      <c r="D2297" s="48"/>
      <c r="E2297" s="48"/>
      <c r="F2297" s="50"/>
      <c r="G2297" s="51"/>
      <c r="H2297" s="51"/>
      <c r="I2297" s="52"/>
      <c r="J2297" s="52"/>
      <c r="K2297" s="27" t="str">
        <f>_xlfn.IFNA(VLOOKUP(E2297,الاوردرات!$B$1:$C$600,2,0),"")</f>
        <v/>
      </c>
      <c r="L2297" s="63"/>
      <c r="N2297" s="22" t="str">
        <f t="shared" si="73"/>
        <v/>
      </c>
      <c r="O2297" s="23" t="str">
        <f>_xlfn.IFNA((VLOOKUP(F2297,help!$C$2:$F$12,4,0))*(N2297*24),"")</f>
        <v/>
      </c>
      <c r="AP2297" s="18">
        <f t="shared" si="72"/>
        <v>0</v>
      </c>
    </row>
    <row r="2298" spans="2:42" ht="33" x14ac:dyDescent="0.2">
      <c r="B2298" s="14">
        <f>COUNTIFS($E$3:E2298,تقرير!$E$4)</f>
        <v>15</v>
      </c>
      <c r="C2298" s="48"/>
      <c r="D2298" s="48"/>
      <c r="E2298" s="48"/>
      <c r="F2298" s="50"/>
      <c r="G2298" s="51"/>
      <c r="H2298" s="51"/>
      <c r="I2298" s="52"/>
      <c r="J2298" s="52"/>
      <c r="K2298" s="27" t="str">
        <f>_xlfn.IFNA(VLOOKUP(E2298,الاوردرات!$B$1:$C$600,2,0),"")</f>
        <v/>
      </c>
      <c r="L2298" s="63"/>
      <c r="N2298" s="22" t="str">
        <f t="shared" si="73"/>
        <v/>
      </c>
      <c r="O2298" s="23" t="str">
        <f>_xlfn.IFNA((VLOOKUP(F2298,help!$C$2:$F$12,4,0))*(N2298*24),"")</f>
        <v/>
      </c>
      <c r="AP2298" s="18">
        <f t="shared" si="72"/>
        <v>0</v>
      </c>
    </row>
    <row r="2299" spans="2:42" ht="33" x14ac:dyDescent="0.2">
      <c r="B2299" s="14">
        <f>COUNTIFS($E$3:E2299,تقرير!$E$4)</f>
        <v>15</v>
      </c>
      <c r="C2299" s="48"/>
      <c r="D2299" s="48"/>
      <c r="E2299" s="48"/>
      <c r="F2299" s="50"/>
      <c r="G2299" s="51"/>
      <c r="H2299" s="51"/>
      <c r="I2299" s="52"/>
      <c r="J2299" s="52"/>
      <c r="K2299" s="27" t="str">
        <f>_xlfn.IFNA(VLOOKUP(E2299,الاوردرات!$B$1:$C$600,2,0),"")</f>
        <v/>
      </c>
      <c r="L2299" s="63"/>
      <c r="N2299" s="22" t="str">
        <f t="shared" si="73"/>
        <v/>
      </c>
      <c r="O2299" s="23" t="str">
        <f>_xlfn.IFNA((VLOOKUP(F2299,help!$C$2:$F$12,4,0))*(N2299*24),"")</f>
        <v/>
      </c>
      <c r="AP2299" s="18">
        <f t="shared" si="72"/>
        <v>0</v>
      </c>
    </row>
    <row r="2300" spans="2:42" ht="33" x14ac:dyDescent="0.2">
      <c r="B2300" s="14">
        <f>COUNTIFS($E$3:E2300,تقرير!$E$4)</f>
        <v>15</v>
      </c>
      <c r="C2300" s="48"/>
      <c r="D2300" s="48"/>
      <c r="E2300" s="48"/>
      <c r="F2300" s="50"/>
      <c r="G2300" s="51"/>
      <c r="H2300" s="51"/>
      <c r="I2300" s="52"/>
      <c r="J2300" s="52"/>
      <c r="K2300" s="27" t="str">
        <f>_xlfn.IFNA(VLOOKUP(E2300,الاوردرات!$B$1:$C$600,2,0),"")</f>
        <v/>
      </c>
      <c r="L2300" s="63"/>
      <c r="N2300" s="22" t="str">
        <f t="shared" si="73"/>
        <v/>
      </c>
      <c r="O2300" s="23" t="str">
        <f>_xlfn.IFNA((VLOOKUP(F2300,help!$C$2:$F$12,4,0))*(N2300*24),"")</f>
        <v/>
      </c>
      <c r="AP2300" s="18">
        <f t="shared" si="72"/>
        <v>0</v>
      </c>
    </row>
    <row r="2301" spans="2:42" ht="33" x14ac:dyDescent="0.2">
      <c r="B2301" s="14">
        <f>COUNTIFS($E$3:E2301,تقرير!$E$4)</f>
        <v>15</v>
      </c>
      <c r="C2301" s="48"/>
      <c r="D2301" s="48"/>
      <c r="E2301" s="48"/>
      <c r="F2301" s="50"/>
      <c r="G2301" s="51"/>
      <c r="H2301" s="51"/>
      <c r="I2301" s="52"/>
      <c r="J2301" s="52"/>
      <c r="K2301" s="27" t="str">
        <f>_xlfn.IFNA(VLOOKUP(E2301,الاوردرات!$B$1:$C$600,2,0),"")</f>
        <v/>
      </c>
      <c r="L2301" s="63"/>
      <c r="N2301" s="22" t="str">
        <f t="shared" si="73"/>
        <v/>
      </c>
      <c r="O2301" s="23" t="str">
        <f>_xlfn.IFNA((VLOOKUP(F2301,help!$C$2:$F$12,4,0))*(N2301*24),"")</f>
        <v/>
      </c>
      <c r="AP2301" s="18">
        <f t="shared" si="72"/>
        <v>0</v>
      </c>
    </row>
    <row r="2302" spans="2:42" ht="33" x14ac:dyDescent="0.2">
      <c r="B2302" s="14">
        <f>COUNTIFS($E$3:E2302,تقرير!$E$4)</f>
        <v>15</v>
      </c>
      <c r="C2302" s="48"/>
      <c r="D2302" s="48"/>
      <c r="E2302" s="48"/>
      <c r="F2302" s="50"/>
      <c r="G2302" s="51"/>
      <c r="H2302" s="51"/>
      <c r="I2302" s="52"/>
      <c r="J2302" s="52"/>
      <c r="K2302" s="27" t="str">
        <f>_xlfn.IFNA(VLOOKUP(E2302,الاوردرات!$B$1:$C$600,2,0),"")</f>
        <v/>
      </c>
      <c r="L2302" s="63"/>
      <c r="N2302" s="22" t="str">
        <f t="shared" si="73"/>
        <v/>
      </c>
      <c r="O2302" s="23" t="str">
        <f>_xlfn.IFNA((VLOOKUP(F2302,help!$C$2:$F$12,4,0))*(N2302*24),"")</f>
        <v/>
      </c>
      <c r="AP2302" s="18">
        <f t="shared" si="72"/>
        <v>0</v>
      </c>
    </row>
    <row r="2303" spans="2:42" ht="33" x14ac:dyDescent="0.2">
      <c r="B2303" s="14">
        <f>COUNTIFS($E$3:E2303,تقرير!$E$4)</f>
        <v>15</v>
      </c>
      <c r="C2303" s="48"/>
      <c r="D2303" s="48"/>
      <c r="E2303" s="48"/>
      <c r="F2303" s="50"/>
      <c r="G2303" s="51"/>
      <c r="H2303" s="51"/>
      <c r="I2303" s="52"/>
      <c r="J2303" s="52"/>
      <c r="K2303" s="27" t="str">
        <f>_xlfn.IFNA(VLOOKUP(E2303,الاوردرات!$B$1:$C$600,2,0),"")</f>
        <v/>
      </c>
      <c r="L2303" s="63"/>
      <c r="N2303" s="22" t="str">
        <f t="shared" si="73"/>
        <v/>
      </c>
      <c r="O2303" s="23" t="str">
        <f>_xlfn.IFNA((VLOOKUP(F2303,help!$C$2:$F$12,4,0))*(N2303*24),"")</f>
        <v/>
      </c>
      <c r="AP2303" s="18">
        <f t="shared" si="72"/>
        <v>0</v>
      </c>
    </row>
    <row r="2304" spans="2:42" ht="33" x14ac:dyDescent="0.2">
      <c r="B2304" s="14">
        <f>COUNTIFS($E$3:E2304,تقرير!$E$4)</f>
        <v>15</v>
      </c>
      <c r="C2304" s="48"/>
      <c r="D2304" s="48"/>
      <c r="E2304" s="48"/>
      <c r="F2304" s="50"/>
      <c r="G2304" s="51"/>
      <c r="H2304" s="51"/>
      <c r="I2304" s="52"/>
      <c r="J2304" s="52"/>
      <c r="K2304" s="27" t="str">
        <f>_xlfn.IFNA(VLOOKUP(E2304,الاوردرات!$B$1:$C$600,2,0),"")</f>
        <v/>
      </c>
      <c r="L2304" s="63"/>
      <c r="N2304" s="22" t="str">
        <f t="shared" si="73"/>
        <v/>
      </c>
      <c r="O2304" s="23" t="str">
        <f>_xlfn.IFNA((VLOOKUP(F2304,help!$C$2:$F$12,4,0))*(N2304*24),"")</f>
        <v/>
      </c>
      <c r="AP2304" s="18">
        <f t="shared" si="72"/>
        <v>0</v>
      </c>
    </row>
    <row r="2305" spans="2:42" ht="33" x14ac:dyDescent="0.2">
      <c r="B2305" s="14">
        <f>COUNTIFS($E$3:E2305,تقرير!$E$4)</f>
        <v>15</v>
      </c>
      <c r="C2305" s="48"/>
      <c r="D2305" s="48"/>
      <c r="E2305" s="48"/>
      <c r="F2305" s="50"/>
      <c r="G2305" s="51"/>
      <c r="H2305" s="51"/>
      <c r="I2305" s="52"/>
      <c r="J2305" s="52"/>
      <c r="K2305" s="27" t="str">
        <f>_xlfn.IFNA(VLOOKUP(E2305,الاوردرات!$B$1:$C$600,2,0),"")</f>
        <v/>
      </c>
      <c r="L2305" s="63"/>
      <c r="N2305" s="22" t="str">
        <f t="shared" si="73"/>
        <v/>
      </c>
      <c r="O2305" s="23" t="str">
        <f>_xlfn.IFNA((VLOOKUP(F2305,help!$C$2:$F$12,4,0))*(N2305*24),"")</f>
        <v/>
      </c>
      <c r="AP2305" s="18">
        <f t="shared" si="72"/>
        <v>0</v>
      </c>
    </row>
    <row r="2306" spans="2:42" ht="33" x14ac:dyDescent="0.2">
      <c r="B2306" s="14">
        <f>COUNTIFS($E$3:E2306,تقرير!$E$4)</f>
        <v>15</v>
      </c>
      <c r="C2306" s="48"/>
      <c r="D2306" s="48"/>
      <c r="E2306" s="48"/>
      <c r="F2306" s="50"/>
      <c r="G2306" s="51"/>
      <c r="H2306" s="51"/>
      <c r="I2306" s="52"/>
      <c r="J2306" s="52"/>
      <c r="K2306" s="27" t="str">
        <f>_xlfn.IFNA(VLOOKUP(E2306,الاوردرات!$B$1:$C$600,2,0),"")</f>
        <v/>
      </c>
      <c r="L2306" s="63"/>
      <c r="N2306" s="22" t="str">
        <f t="shared" si="73"/>
        <v/>
      </c>
      <c r="O2306" s="23" t="str">
        <f>_xlfn.IFNA((VLOOKUP(F2306,help!$C$2:$F$12,4,0))*(N2306*24),"")</f>
        <v/>
      </c>
      <c r="AP2306" s="18">
        <f t="shared" si="72"/>
        <v>0</v>
      </c>
    </row>
    <row r="2307" spans="2:42" ht="33" x14ac:dyDescent="0.2">
      <c r="B2307" s="14">
        <f>COUNTIFS($E$3:E2307,تقرير!$E$4)</f>
        <v>15</v>
      </c>
      <c r="C2307" s="48"/>
      <c r="D2307" s="48"/>
      <c r="E2307" s="48"/>
      <c r="F2307" s="50"/>
      <c r="G2307" s="51"/>
      <c r="H2307" s="51"/>
      <c r="I2307" s="52"/>
      <c r="J2307" s="52"/>
      <c r="K2307" s="27" t="str">
        <f>_xlfn.IFNA(VLOOKUP(E2307,الاوردرات!$B$1:$C$600,2,0),"")</f>
        <v/>
      </c>
      <c r="L2307" s="63"/>
      <c r="N2307" s="22" t="str">
        <f t="shared" si="73"/>
        <v/>
      </c>
      <c r="O2307" s="23" t="str">
        <f>_xlfn.IFNA((VLOOKUP(F2307,help!$C$2:$F$12,4,0))*(N2307*24),"")</f>
        <v/>
      </c>
      <c r="AP2307" s="18">
        <f t="shared" si="72"/>
        <v>0</v>
      </c>
    </row>
    <row r="2308" spans="2:42" ht="33" x14ac:dyDescent="0.2">
      <c r="B2308" s="14">
        <f>COUNTIFS($E$3:E2308,تقرير!$E$4)</f>
        <v>15</v>
      </c>
      <c r="C2308" s="48"/>
      <c r="D2308" s="48"/>
      <c r="E2308" s="48"/>
      <c r="F2308" s="50"/>
      <c r="G2308" s="51"/>
      <c r="H2308" s="51"/>
      <c r="I2308" s="52"/>
      <c r="J2308" s="52"/>
      <c r="K2308" s="27" t="str">
        <f>_xlfn.IFNA(VLOOKUP(E2308,الاوردرات!$B$1:$C$600,2,0),"")</f>
        <v/>
      </c>
      <c r="L2308" s="63"/>
      <c r="N2308" s="22" t="str">
        <f t="shared" si="73"/>
        <v/>
      </c>
      <c r="O2308" s="23" t="str">
        <f>_xlfn.IFNA((VLOOKUP(F2308,help!$C$2:$F$12,4,0))*(N2308*24),"")</f>
        <v/>
      </c>
      <c r="AP2308" s="18">
        <f t="shared" ref="AP2308:AP2371" si="74">D2308</f>
        <v>0</v>
      </c>
    </row>
    <row r="2309" spans="2:42" ht="33" x14ac:dyDescent="0.2">
      <c r="B2309" s="14">
        <f>COUNTIFS($E$3:E2309,تقرير!$E$4)</f>
        <v>15</v>
      </c>
      <c r="C2309" s="48"/>
      <c r="D2309" s="48"/>
      <c r="E2309" s="48"/>
      <c r="F2309" s="50"/>
      <c r="G2309" s="51"/>
      <c r="H2309" s="51"/>
      <c r="I2309" s="52"/>
      <c r="J2309" s="52"/>
      <c r="K2309" s="27" t="str">
        <f>_xlfn.IFNA(VLOOKUP(E2309,الاوردرات!$B$1:$C$600,2,0),"")</f>
        <v/>
      </c>
      <c r="L2309" s="63"/>
      <c r="N2309" s="22" t="str">
        <f t="shared" si="73"/>
        <v/>
      </c>
      <c r="O2309" s="23" t="str">
        <f>_xlfn.IFNA((VLOOKUP(F2309,help!$C$2:$F$12,4,0))*(N2309*24),"")</f>
        <v/>
      </c>
      <c r="AP2309" s="18">
        <f t="shared" si="74"/>
        <v>0</v>
      </c>
    </row>
    <row r="2310" spans="2:42" ht="33" x14ac:dyDescent="0.2">
      <c r="B2310" s="14">
        <f>COUNTIFS($E$3:E2310,تقرير!$E$4)</f>
        <v>15</v>
      </c>
      <c r="C2310" s="48"/>
      <c r="D2310" s="48"/>
      <c r="E2310" s="48"/>
      <c r="F2310" s="50"/>
      <c r="G2310" s="51"/>
      <c r="H2310" s="51"/>
      <c r="I2310" s="52"/>
      <c r="J2310" s="52"/>
      <c r="K2310" s="27" t="str">
        <f>_xlfn.IFNA(VLOOKUP(E2310,الاوردرات!$B$1:$C$600,2,0),"")</f>
        <v/>
      </c>
      <c r="L2310" s="63"/>
      <c r="N2310" s="22" t="str">
        <f t="shared" si="73"/>
        <v/>
      </c>
      <c r="O2310" s="23" t="str">
        <f>_xlfn.IFNA((VLOOKUP(F2310,help!$C$2:$F$12,4,0))*(N2310*24),"")</f>
        <v/>
      </c>
      <c r="AP2310" s="18">
        <f t="shared" si="74"/>
        <v>0</v>
      </c>
    </row>
    <row r="2311" spans="2:42" ht="33" x14ac:dyDescent="0.2">
      <c r="B2311" s="14">
        <f>COUNTIFS($E$3:E2311,تقرير!$E$4)</f>
        <v>15</v>
      </c>
      <c r="C2311" s="48"/>
      <c r="D2311" s="48"/>
      <c r="E2311" s="48"/>
      <c r="F2311" s="50"/>
      <c r="G2311" s="51"/>
      <c r="H2311" s="51"/>
      <c r="I2311" s="52"/>
      <c r="J2311" s="52"/>
      <c r="K2311" s="27" t="str">
        <f>_xlfn.IFNA(VLOOKUP(E2311,الاوردرات!$B$1:$C$600,2,0),"")</f>
        <v/>
      </c>
      <c r="L2311" s="63"/>
      <c r="N2311" s="22" t="str">
        <f t="shared" si="73"/>
        <v/>
      </c>
      <c r="O2311" s="23" t="str">
        <f>_xlfn.IFNA((VLOOKUP(F2311,help!$C$2:$F$12,4,0))*(N2311*24),"")</f>
        <v/>
      </c>
      <c r="AP2311" s="18">
        <f t="shared" si="74"/>
        <v>0</v>
      </c>
    </row>
    <row r="2312" spans="2:42" ht="33" x14ac:dyDescent="0.2">
      <c r="B2312" s="14">
        <f>COUNTIFS($E$3:E2312,تقرير!$E$4)</f>
        <v>15</v>
      </c>
      <c r="C2312" s="48"/>
      <c r="D2312" s="48"/>
      <c r="E2312" s="48"/>
      <c r="F2312" s="50"/>
      <c r="G2312" s="51"/>
      <c r="H2312" s="51"/>
      <c r="I2312" s="52"/>
      <c r="J2312" s="52"/>
      <c r="K2312" s="27" t="str">
        <f>_xlfn.IFNA(VLOOKUP(E2312,الاوردرات!$B$1:$C$600,2,0),"")</f>
        <v/>
      </c>
      <c r="L2312" s="63"/>
      <c r="N2312" s="22" t="str">
        <f t="shared" si="73"/>
        <v/>
      </c>
      <c r="O2312" s="23" t="str">
        <f>_xlfn.IFNA((VLOOKUP(F2312,help!$C$2:$F$12,4,0))*(N2312*24),"")</f>
        <v/>
      </c>
      <c r="AP2312" s="18">
        <f t="shared" si="74"/>
        <v>0</v>
      </c>
    </row>
    <row r="2313" spans="2:42" ht="33" x14ac:dyDescent="0.2">
      <c r="B2313" s="14">
        <f>COUNTIFS($E$3:E2313,تقرير!$E$4)</f>
        <v>15</v>
      </c>
      <c r="C2313" s="48"/>
      <c r="D2313" s="48"/>
      <c r="E2313" s="48"/>
      <c r="F2313" s="50"/>
      <c r="G2313" s="51"/>
      <c r="H2313" s="51"/>
      <c r="I2313" s="52"/>
      <c r="J2313" s="52"/>
      <c r="K2313" s="27" t="str">
        <f>_xlfn.IFNA(VLOOKUP(E2313,الاوردرات!$B$1:$C$600,2,0),"")</f>
        <v/>
      </c>
      <c r="L2313" s="63"/>
      <c r="N2313" s="22" t="str">
        <f t="shared" si="73"/>
        <v/>
      </c>
      <c r="O2313" s="23" t="str">
        <f>_xlfn.IFNA((VLOOKUP(F2313,help!$C$2:$F$12,4,0))*(N2313*24),"")</f>
        <v/>
      </c>
      <c r="AP2313" s="18">
        <f t="shared" si="74"/>
        <v>0</v>
      </c>
    </row>
    <row r="2314" spans="2:42" ht="33" x14ac:dyDescent="0.2">
      <c r="B2314" s="14">
        <f>COUNTIFS($E$3:E2314,تقرير!$E$4)</f>
        <v>15</v>
      </c>
      <c r="C2314" s="48"/>
      <c r="D2314" s="48"/>
      <c r="E2314" s="48"/>
      <c r="F2314" s="50"/>
      <c r="G2314" s="51"/>
      <c r="H2314" s="51"/>
      <c r="I2314" s="52"/>
      <c r="J2314" s="52"/>
      <c r="K2314" s="27" t="str">
        <f>_xlfn.IFNA(VLOOKUP(E2314,الاوردرات!$B$1:$C$600,2,0),"")</f>
        <v/>
      </c>
      <c r="L2314" s="63"/>
      <c r="N2314" s="22" t="str">
        <f t="shared" si="73"/>
        <v/>
      </c>
      <c r="O2314" s="23" t="str">
        <f>_xlfn.IFNA((VLOOKUP(F2314,help!$C$2:$F$12,4,0))*(N2314*24),"")</f>
        <v/>
      </c>
      <c r="AP2314" s="18">
        <f t="shared" si="74"/>
        <v>0</v>
      </c>
    </row>
    <row r="2315" spans="2:42" ht="33" x14ac:dyDescent="0.2">
      <c r="B2315" s="14">
        <f>COUNTIFS($E$3:E2315,تقرير!$E$4)</f>
        <v>15</v>
      </c>
      <c r="C2315" s="48"/>
      <c r="D2315" s="48"/>
      <c r="E2315" s="48"/>
      <c r="F2315" s="50"/>
      <c r="G2315" s="51"/>
      <c r="H2315" s="51"/>
      <c r="I2315" s="52"/>
      <c r="J2315" s="52"/>
      <c r="K2315" s="27" t="str">
        <f>_xlfn.IFNA(VLOOKUP(E2315,الاوردرات!$B$1:$C$600,2,0),"")</f>
        <v/>
      </c>
      <c r="L2315" s="63"/>
      <c r="N2315" s="22" t="str">
        <f t="shared" si="73"/>
        <v/>
      </c>
      <c r="O2315" s="23" t="str">
        <f>_xlfn.IFNA((VLOOKUP(F2315,help!$C$2:$F$12,4,0))*(N2315*24),"")</f>
        <v/>
      </c>
      <c r="AP2315" s="18">
        <f t="shared" si="74"/>
        <v>0</v>
      </c>
    </row>
    <row r="2316" spans="2:42" ht="33" x14ac:dyDescent="0.2">
      <c r="B2316" s="14">
        <f>COUNTIFS($E$3:E2316,تقرير!$E$4)</f>
        <v>15</v>
      </c>
      <c r="C2316" s="48"/>
      <c r="D2316" s="48"/>
      <c r="E2316" s="48"/>
      <c r="F2316" s="50"/>
      <c r="G2316" s="51"/>
      <c r="H2316" s="51"/>
      <c r="I2316" s="52"/>
      <c r="J2316" s="52"/>
      <c r="K2316" s="27" t="str">
        <f>_xlfn.IFNA(VLOOKUP(E2316,الاوردرات!$B$1:$C$600,2,0),"")</f>
        <v/>
      </c>
      <c r="L2316" s="63"/>
      <c r="N2316" s="22" t="str">
        <f t="shared" si="73"/>
        <v/>
      </c>
      <c r="O2316" s="23" t="str">
        <f>_xlfn.IFNA((VLOOKUP(F2316,help!$C$2:$F$12,4,0))*(N2316*24),"")</f>
        <v/>
      </c>
      <c r="AP2316" s="18">
        <f t="shared" si="74"/>
        <v>0</v>
      </c>
    </row>
    <row r="2317" spans="2:42" ht="33" x14ac:dyDescent="0.2">
      <c r="B2317" s="14">
        <f>COUNTIFS($E$3:E2317,تقرير!$E$4)</f>
        <v>15</v>
      </c>
      <c r="C2317" s="48"/>
      <c r="D2317" s="48"/>
      <c r="E2317" s="48"/>
      <c r="F2317" s="50"/>
      <c r="G2317" s="51"/>
      <c r="H2317" s="51"/>
      <c r="I2317" s="52"/>
      <c r="J2317" s="52"/>
      <c r="K2317" s="27" t="str">
        <f>_xlfn.IFNA(VLOOKUP(E2317,الاوردرات!$B$1:$C$600,2,0),"")</f>
        <v/>
      </c>
      <c r="L2317" s="63"/>
      <c r="N2317" s="22" t="str">
        <f t="shared" si="73"/>
        <v/>
      </c>
      <c r="O2317" s="23" t="str">
        <f>_xlfn.IFNA((VLOOKUP(F2317,help!$C$2:$F$12,4,0))*(N2317*24),"")</f>
        <v/>
      </c>
      <c r="AP2317" s="18">
        <f t="shared" si="74"/>
        <v>0</v>
      </c>
    </row>
    <row r="2318" spans="2:42" ht="33" x14ac:dyDescent="0.2">
      <c r="B2318" s="14">
        <f>COUNTIFS($E$3:E2318,تقرير!$E$4)</f>
        <v>15</v>
      </c>
      <c r="C2318" s="48"/>
      <c r="D2318" s="48"/>
      <c r="E2318" s="48"/>
      <c r="F2318" s="50"/>
      <c r="G2318" s="51"/>
      <c r="H2318" s="51"/>
      <c r="I2318" s="52"/>
      <c r="J2318" s="52"/>
      <c r="K2318" s="27" t="str">
        <f>_xlfn.IFNA(VLOOKUP(E2318,الاوردرات!$B$1:$C$600,2,0),"")</f>
        <v/>
      </c>
      <c r="L2318" s="63"/>
      <c r="N2318" s="22" t="str">
        <f t="shared" si="73"/>
        <v/>
      </c>
      <c r="O2318" s="23" t="str">
        <f>_xlfn.IFNA((VLOOKUP(F2318,help!$C$2:$F$12,4,0))*(N2318*24),"")</f>
        <v/>
      </c>
      <c r="AP2318" s="18">
        <f t="shared" si="74"/>
        <v>0</v>
      </c>
    </row>
    <row r="2319" spans="2:42" ht="33" x14ac:dyDescent="0.2">
      <c r="B2319" s="14">
        <f>COUNTIFS($E$3:E2319,تقرير!$E$4)</f>
        <v>15</v>
      </c>
      <c r="C2319" s="48"/>
      <c r="D2319" s="48"/>
      <c r="E2319" s="48"/>
      <c r="F2319" s="50"/>
      <c r="G2319" s="51"/>
      <c r="H2319" s="51"/>
      <c r="I2319" s="52"/>
      <c r="J2319" s="52"/>
      <c r="K2319" s="27" t="str">
        <f>_xlfn.IFNA(VLOOKUP(E2319,الاوردرات!$B$1:$C$600,2,0),"")</f>
        <v/>
      </c>
      <c r="L2319" s="63"/>
      <c r="N2319" s="22" t="str">
        <f t="shared" si="73"/>
        <v/>
      </c>
      <c r="O2319" s="23" t="str">
        <f>_xlfn.IFNA((VLOOKUP(F2319,help!$C$2:$F$12,4,0))*(N2319*24),"")</f>
        <v/>
      </c>
      <c r="AP2319" s="18">
        <f t="shared" si="74"/>
        <v>0</v>
      </c>
    </row>
    <row r="2320" spans="2:42" ht="33" x14ac:dyDescent="0.2">
      <c r="B2320" s="14">
        <f>COUNTIFS($E$3:E2320,تقرير!$E$4)</f>
        <v>15</v>
      </c>
      <c r="C2320" s="48"/>
      <c r="D2320" s="48"/>
      <c r="E2320" s="48"/>
      <c r="F2320" s="50"/>
      <c r="G2320" s="51"/>
      <c r="H2320" s="51"/>
      <c r="I2320" s="52"/>
      <c r="J2320" s="52"/>
      <c r="K2320" s="27" t="str">
        <f>_xlfn.IFNA(VLOOKUP(E2320,الاوردرات!$B$1:$C$600,2,0),"")</f>
        <v/>
      </c>
      <c r="L2320" s="63"/>
      <c r="N2320" s="22" t="str">
        <f t="shared" si="73"/>
        <v/>
      </c>
      <c r="O2320" s="23" t="str">
        <f>_xlfn.IFNA((VLOOKUP(F2320,help!$C$2:$F$12,4,0))*(N2320*24),"")</f>
        <v/>
      </c>
      <c r="AP2320" s="18">
        <f t="shared" si="74"/>
        <v>0</v>
      </c>
    </row>
    <row r="2321" spans="2:42" ht="33" x14ac:dyDescent="0.2">
      <c r="B2321" s="14">
        <f>COUNTIFS($E$3:E2321,تقرير!$E$4)</f>
        <v>15</v>
      </c>
      <c r="C2321" s="48"/>
      <c r="D2321" s="48"/>
      <c r="E2321" s="48"/>
      <c r="F2321" s="50"/>
      <c r="G2321" s="51"/>
      <c r="H2321" s="51"/>
      <c r="I2321" s="52"/>
      <c r="J2321" s="52"/>
      <c r="K2321" s="27" t="str">
        <f>_xlfn.IFNA(VLOOKUP(E2321,الاوردرات!$B$1:$C$600,2,0),"")</f>
        <v/>
      </c>
      <c r="L2321" s="63"/>
      <c r="N2321" s="22" t="str">
        <f t="shared" si="73"/>
        <v/>
      </c>
      <c r="O2321" s="23" t="str">
        <f>_xlfn.IFNA((VLOOKUP(F2321,help!$C$2:$F$12,4,0))*(N2321*24),"")</f>
        <v/>
      </c>
      <c r="AP2321" s="18">
        <f t="shared" si="74"/>
        <v>0</v>
      </c>
    </row>
    <row r="2322" spans="2:42" ht="33" x14ac:dyDescent="0.2">
      <c r="B2322" s="14">
        <f>COUNTIFS($E$3:E2322,تقرير!$E$4)</f>
        <v>15</v>
      </c>
      <c r="C2322" s="48"/>
      <c r="D2322" s="48"/>
      <c r="E2322" s="48"/>
      <c r="F2322" s="50"/>
      <c r="G2322" s="51"/>
      <c r="H2322" s="51"/>
      <c r="I2322" s="52"/>
      <c r="J2322" s="52"/>
      <c r="K2322" s="27" t="str">
        <f>_xlfn.IFNA(VLOOKUP(E2322,الاوردرات!$B$1:$C$600,2,0),"")</f>
        <v/>
      </c>
      <c r="L2322" s="63"/>
      <c r="N2322" s="22" t="str">
        <f t="shared" si="73"/>
        <v/>
      </c>
      <c r="O2322" s="23" t="str">
        <f>_xlfn.IFNA((VLOOKUP(F2322,help!$C$2:$F$12,4,0))*(N2322*24),"")</f>
        <v/>
      </c>
      <c r="AP2322" s="18">
        <f t="shared" si="74"/>
        <v>0</v>
      </c>
    </row>
    <row r="2323" spans="2:42" ht="33" x14ac:dyDescent="0.2">
      <c r="B2323" s="14">
        <f>COUNTIFS($E$3:E2323,تقرير!$E$4)</f>
        <v>15</v>
      </c>
      <c r="C2323" s="48"/>
      <c r="D2323" s="48"/>
      <c r="E2323" s="48"/>
      <c r="F2323" s="50"/>
      <c r="G2323" s="51"/>
      <c r="H2323" s="51"/>
      <c r="I2323" s="52"/>
      <c r="J2323" s="52"/>
      <c r="K2323" s="27" t="str">
        <f>_xlfn.IFNA(VLOOKUP(E2323,الاوردرات!$B$1:$C$600,2,0),"")</f>
        <v/>
      </c>
      <c r="L2323" s="63"/>
      <c r="N2323" s="22" t="str">
        <f t="shared" si="73"/>
        <v/>
      </c>
      <c r="O2323" s="23" t="str">
        <f>_xlfn.IFNA((VLOOKUP(F2323,help!$C$2:$F$12,4,0))*(N2323*24),"")</f>
        <v/>
      </c>
      <c r="AP2323" s="18">
        <f t="shared" si="74"/>
        <v>0</v>
      </c>
    </row>
    <row r="2324" spans="2:42" ht="33" x14ac:dyDescent="0.2">
      <c r="B2324" s="14">
        <f>COUNTIFS($E$3:E2324,تقرير!$E$4)</f>
        <v>15</v>
      </c>
      <c r="C2324" s="48"/>
      <c r="D2324" s="48"/>
      <c r="E2324" s="48"/>
      <c r="F2324" s="50"/>
      <c r="G2324" s="51"/>
      <c r="H2324" s="51"/>
      <c r="I2324" s="52"/>
      <c r="J2324" s="52"/>
      <c r="K2324" s="27" t="str">
        <f>_xlfn.IFNA(VLOOKUP(E2324,الاوردرات!$B$1:$C$600,2,0),"")</f>
        <v/>
      </c>
      <c r="L2324" s="63"/>
      <c r="N2324" s="22" t="str">
        <f t="shared" si="73"/>
        <v/>
      </c>
      <c r="O2324" s="23" t="str">
        <f>_xlfn.IFNA((VLOOKUP(F2324,help!$C$2:$F$12,4,0))*(N2324*24),"")</f>
        <v/>
      </c>
      <c r="AP2324" s="18">
        <f t="shared" si="74"/>
        <v>0</v>
      </c>
    </row>
    <row r="2325" spans="2:42" ht="33" x14ac:dyDescent="0.2">
      <c r="B2325" s="14">
        <f>COUNTIFS($E$3:E2325,تقرير!$E$4)</f>
        <v>15</v>
      </c>
      <c r="C2325" s="48"/>
      <c r="D2325" s="48"/>
      <c r="E2325" s="48"/>
      <c r="F2325" s="50"/>
      <c r="G2325" s="51"/>
      <c r="H2325" s="51"/>
      <c r="I2325" s="52"/>
      <c r="J2325" s="52"/>
      <c r="K2325" s="27" t="str">
        <f>_xlfn.IFNA(VLOOKUP(E2325,الاوردرات!$B$1:$C$600,2,0),"")</f>
        <v/>
      </c>
      <c r="L2325" s="63"/>
      <c r="N2325" s="22" t="str">
        <f t="shared" si="73"/>
        <v/>
      </c>
      <c r="O2325" s="23" t="str">
        <f>_xlfn.IFNA((VLOOKUP(F2325,help!$C$2:$F$12,4,0))*(N2325*24),"")</f>
        <v/>
      </c>
      <c r="AP2325" s="18">
        <f t="shared" si="74"/>
        <v>0</v>
      </c>
    </row>
    <row r="2326" spans="2:42" ht="33" x14ac:dyDescent="0.2">
      <c r="B2326" s="14">
        <f>COUNTIFS($E$3:E2326,تقرير!$E$4)</f>
        <v>15</v>
      </c>
      <c r="C2326" s="48"/>
      <c r="D2326" s="48"/>
      <c r="E2326" s="48"/>
      <c r="F2326" s="50"/>
      <c r="G2326" s="51"/>
      <c r="H2326" s="51"/>
      <c r="I2326" s="52"/>
      <c r="J2326" s="52"/>
      <c r="K2326" s="27" t="str">
        <f>_xlfn.IFNA(VLOOKUP(E2326,الاوردرات!$B$1:$C$600,2,0),"")</f>
        <v/>
      </c>
      <c r="L2326" s="63"/>
      <c r="N2326" s="22" t="str">
        <f t="shared" si="73"/>
        <v/>
      </c>
      <c r="O2326" s="23" t="str">
        <f>_xlfn.IFNA((VLOOKUP(F2326,help!$C$2:$F$12,4,0))*(N2326*24),"")</f>
        <v/>
      </c>
      <c r="AP2326" s="18">
        <f t="shared" si="74"/>
        <v>0</v>
      </c>
    </row>
    <row r="2327" spans="2:42" ht="33" x14ac:dyDescent="0.2">
      <c r="B2327" s="14">
        <f>COUNTIFS($E$3:E2327,تقرير!$E$4)</f>
        <v>15</v>
      </c>
      <c r="C2327" s="48"/>
      <c r="D2327" s="48"/>
      <c r="E2327" s="48"/>
      <c r="F2327" s="50"/>
      <c r="G2327" s="51"/>
      <c r="H2327" s="51"/>
      <c r="I2327" s="52"/>
      <c r="J2327" s="52"/>
      <c r="K2327" s="27" t="str">
        <f>_xlfn.IFNA(VLOOKUP(E2327,الاوردرات!$B$1:$C$600,2,0),"")</f>
        <v/>
      </c>
      <c r="L2327" s="63"/>
      <c r="N2327" s="22" t="str">
        <f t="shared" si="73"/>
        <v/>
      </c>
      <c r="O2327" s="23" t="str">
        <f>_xlfn.IFNA((VLOOKUP(F2327,help!$C$2:$F$12,4,0))*(N2327*24),"")</f>
        <v/>
      </c>
      <c r="AP2327" s="18">
        <f t="shared" si="74"/>
        <v>0</v>
      </c>
    </row>
    <row r="2328" spans="2:42" ht="33" x14ac:dyDescent="0.2">
      <c r="B2328" s="14">
        <f>COUNTIFS($E$3:E2328,تقرير!$E$4)</f>
        <v>15</v>
      </c>
      <c r="C2328" s="48"/>
      <c r="D2328" s="48"/>
      <c r="E2328" s="48"/>
      <c r="F2328" s="50"/>
      <c r="G2328" s="51"/>
      <c r="H2328" s="51"/>
      <c r="I2328" s="52"/>
      <c r="J2328" s="52"/>
      <c r="K2328" s="27" t="str">
        <f>_xlfn.IFNA(VLOOKUP(E2328,الاوردرات!$B$1:$C$600,2,0),"")</f>
        <v/>
      </c>
      <c r="L2328" s="63"/>
      <c r="N2328" s="22" t="str">
        <f t="shared" si="73"/>
        <v/>
      </c>
      <c r="O2328" s="23" t="str">
        <f>_xlfn.IFNA((VLOOKUP(F2328,help!$C$2:$F$12,4,0))*(N2328*24),"")</f>
        <v/>
      </c>
      <c r="AP2328" s="18">
        <f t="shared" si="74"/>
        <v>0</v>
      </c>
    </row>
    <row r="2329" spans="2:42" ht="33" x14ac:dyDescent="0.2">
      <c r="B2329" s="14">
        <f>COUNTIFS($E$3:E2329,تقرير!$E$4)</f>
        <v>15</v>
      </c>
      <c r="C2329" s="48"/>
      <c r="D2329" s="48"/>
      <c r="E2329" s="48"/>
      <c r="F2329" s="50"/>
      <c r="G2329" s="51"/>
      <c r="H2329" s="51"/>
      <c r="I2329" s="52"/>
      <c r="J2329" s="52"/>
      <c r="K2329" s="27" t="str">
        <f>_xlfn.IFNA(VLOOKUP(E2329,الاوردرات!$B$1:$C$600,2,0),"")</f>
        <v/>
      </c>
      <c r="L2329" s="63"/>
      <c r="N2329" s="22" t="str">
        <f t="shared" si="73"/>
        <v/>
      </c>
      <c r="O2329" s="23" t="str">
        <f>_xlfn.IFNA((VLOOKUP(F2329,help!$C$2:$F$12,4,0))*(N2329*24),"")</f>
        <v/>
      </c>
      <c r="AP2329" s="18">
        <f t="shared" si="74"/>
        <v>0</v>
      </c>
    </row>
    <row r="2330" spans="2:42" ht="33" x14ac:dyDescent="0.2">
      <c r="B2330" s="14">
        <f>COUNTIFS($E$3:E2330,تقرير!$E$4)</f>
        <v>15</v>
      </c>
      <c r="C2330" s="48"/>
      <c r="D2330" s="48"/>
      <c r="E2330" s="48"/>
      <c r="F2330" s="50"/>
      <c r="G2330" s="51"/>
      <c r="H2330" s="51"/>
      <c r="I2330" s="52"/>
      <c r="J2330" s="52"/>
      <c r="K2330" s="27" t="str">
        <f>_xlfn.IFNA(VLOOKUP(E2330,الاوردرات!$B$1:$C$600,2,0),"")</f>
        <v/>
      </c>
      <c r="L2330" s="63"/>
      <c r="N2330" s="22" t="str">
        <f t="shared" si="73"/>
        <v/>
      </c>
      <c r="O2330" s="23" t="str">
        <f>_xlfn.IFNA((VLOOKUP(F2330,help!$C$2:$F$12,4,0))*(N2330*24),"")</f>
        <v/>
      </c>
      <c r="AP2330" s="18">
        <f t="shared" si="74"/>
        <v>0</v>
      </c>
    </row>
    <row r="2331" spans="2:42" ht="33" x14ac:dyDescent="0.2">
      <c r="B2331" s="14">
        <f>COUNTIFS($E$3:E2331,تقرير!$E$4)</f>
        <v>15</v>
      </c>
      <c r="C2331" s="48"/>
      <c r="D2331" s="48"/>
      <c r="E2331" s="48"/>
      <c r="F2331" s="50"/>
      <c r="G2331" s="51"/>
      <c r="H2331" s="51"/>
      <c r="I2331" s="52"/>
      <c r="J2331" s="52"/>
      <c r="K2331" s="27" t="str">
        <f>_xlfn.IFNA(VLOOKUP(E2331,الاوردرات!$B$1:$C$600,2,0),"")</f>
        <v/>
      </c>
      <c r="L2331" s="63"/>
      <c r="N2331" s="22" t="str">
        <f t="shared" si="73"/>
        <v/>
      </c>
      <c r="O2331" s="23" t="str">
        <f>_xlfn.IFNA((VLOOKUP(F2331,help!$C$2:$F$12,4,0))*(N2331*24),"")</f>
        <v/>
      </c>
      <c r="AP2331" s="18">
        <f t="shared" si="74"/>
        <v>0</v>
      </c>
    </row>
    <row r="2332" spans="2:42" ht="33" x14ac:dyDescent="0.2">
      <c r="B2332" s="14">
        <f>COUNTIFS($E$3:E2332,تقرير!$E$4)</f>
        <v>15</v>
      </c>
      <c r="C2332" s="48"/>
      <c r="D2332" s="48"/>
      <c r="E2332" s="48"/>
      <c r="F2332" s="50"/>
      <c r="G2332" s="51"/>
      <c r="H2332" s="51"/>
      <c r="I2332" s="52"/>
      <c r="J2332" s="52"/>
      <c r="K2332" s="27" t="str">
        <f>_xlfn.IFNA(VLOOKUP(E2332,الاوردرات!$B$1:$C$600,2,0),"")</f>
        <v/>
      </c>
      <c r="L2332" s="63"/>
      <c r="N2332" s="22" t="str">
        <f t="shared" si="73"/>
        <v/>
      </c>
      <c r="O2332" s="23" t="str">
        <f>_xlfn.IFNA((VLOOKUP(F2332,help!$C$2:$F$12,4,0))*(N2332*24),"")</f>
        <v/>
      </c>
      <c r="AP2332" s="18">
        <f t="shared" si="74"/>
        <v>0</v>
      </c>
    </row>
    <row r="2333" spans="2:42" ht="33" x14ac:dyDescent="0.2">
      <c r="B2333" s="14">
        <f>COUNTIFS($E$3:E2333,تقرير!$E$4)</f>
        <v>15</v>
      </c>
      <c r="C2333" s="48"/>
      <c r="D2333" s="48"/>
      <c r="E2333" s="48"/>
      <c r="F2333" s="50"/>
      <c r="G2333" s="51"/>
      <c r="H2333" s="51"/>
      <c r="I2333" s="52"/>
      <c r="J2333" s="52"/>
      <c r="K2333" s="27" t="str">
        <f>_xlfn.IFNA(VLOOKUP(E2333,الاوردرات!$B$1:$C$600,2,0),"")</f>
        <v/>
      </c>
      <c r="L2333" s="63"/>
      <c r="N2333" s="22" t="str">
        <f t="shared" si="73"/>
        <v/>
      </c>
      <c r="O2333" s="23" t="str">
        <f>_xlfn.IFNA((VLOOKUP(F2333,help!$C$2:$F$12,4,0))*(N2333*24),"")</f>
        <v/>
      </c>
      <c r="AP2333" s="18">
        <f t="shared" si="74"/>
        <v>0</v>
      </c>
    </row>
    <row r="2334" spans="2:42" ht="33" x14ac:dyDescent="0.2">
      <c r="B2334" s="14">
        <f>COUNTIFS($E$3:E2334,تقرير!$E$4)</f>
        <v>15</v>
      </c>
      <c r="C2334" s="48"/>
      <c r="D2334" s="48"/>
      <c r="E2334" s="48"/>
      <c r="F2334" s="50"/>
      <c r="G2334" s="51"/>
      <c r="H2334" s="51"/>
      <c r="I2334" s="52"/>
      <c r="J2334" s="52"/>
      <c r="K2334" s="27" t="str">
        <f>_xlfn.IFNA(VLOOKUP(E2334,الاوردرات!$B$1:$C$600,2,0),"")</f>
        <v/>
      </c>
      <c r="L2334" s="63"/>
      <c r="N2334" s="22" t="str">
        <f t="shared" si="73"/>
        <v/>
      </c>
      <c r="O2334" s="23" t="str">
        <f>_xlfn.IFNA((VLOOKUP(F2334,help!$C$2:$F$12,4,0))*(N2334*24),"")</f>
        <v/>
      </c>
      <c r="AP2334" s="18">
        <f t="shared" si="74"/>
        <v>0</v>
      </c>
    </row>
    <row r="2335" spans="2:42" ht="33" x14ac:dyDescent="0.2">
      <c r="B2335" s="14">
        <f>COUNTIFS($E$3:E2335,تقرير!$E$4)</f>
        <v>15</v>
      </c>
      <c r="C2335" s="48"/>
      <c r="D2335" s="48"/>
      <c r="E2335" s="48"/>
      <c r="F2335" s="50"/>
      <c r="G2335" s="51"/>
      <c r="H2335" s="51"/>
      <c r="I2335" s="52"/>
      <c r="J2335" s="52"/>
      <c r="K2335" s="27" t="str">
        <f>_xlfn.IFNA(VLOOKUP(E2335,الاوردرات!$B$1:$C$600,2,0),"")</f>
        <v/>
      </c>
      <c r="L2335" s="63"/>
      <c r="N2335" s="22" t="str">
        <f t="shared" si="73"/>
        <v/>
      </c>
      <c r="O2335" s="23" t="str">
        <f>_xlfn.IFNA((VLOOKUP(F2335,help!$C$2:$F$12,4,0))*(N2335*24),"")</f>
        <v/>
      </c>
      <c r="AP2335" s="18">
        <f t="shared" si="74"/>
        <v>0</v>
      </c>
    </row>
    <row r="2336" spans="2:42" ht="33" x14ac:dyDescent="0.2">
      <c r="B2336" s="14">
        <f>COUNTIFS($E$3:E2336,تقرير!$E$4)</f>
        <v>15</v>
      </c>
      <c r="C2336" s="48"/>
      <c r="D2336" s="48"/>
      <c r="E2336" s="48"/>
      <c r="F2336" s="50"/>
      <c r="G2336" s="51"/>
      <c r="H2336" s="51"/>
      <c r="I2336" s="52"/>
      <c r="J2336" s="52"/>
      <c r="K2336" s="27" t="str">
        <f>_xlfn.IFNA(VLOOKUP(E2336,الاوردرات!$B$1:$C$600,2,0),"")</f>
        <v/>
      </c>
      <c r="L2336" s="63"/>
      <c r="N2336" s="22" t="str">
        <f t="shared" si="73"/>
        <v/>
      </c>
      <c r="O2336" s="23" t="str">
        <f>_xlfn.IFNA((VLOOKUP(F2336,help!$C$2:$F$12,4,0))*(N2336*24),"")</f>
        <v/>
      </c>
      <c r="AP2336" s="18">
        <f t="shared" si="74"/>
        <v>0</v>
      </c>
    </row>
    <row r="2337" spans="2:42" ht="33" x14ac:dyDescent="0.2">
      <c r="B2337" s="14">
        <f>COUNTIFS($E$3:E2337,تقرير!$E$4)</f>
        <v>15</v>
      </c>
      <c r="C2337" s="48"/>
      <c r="D2337" s="48"/>
      <c r="E2337" s="48"/>
      <c r="F2337" s="50"/>
      <c r="G2337" s="51"/>
      <c r="H2337" s="51"/>
      <c r="I2337" s="52"/>
      <c r="J2337" s="52"/>
      <c r="K2337" s="27" t="str">
        <f>_xlfn.IFNA(VLOOKUP(E2337,الاوردرات!$B$1:$C$600,2,0),"")</f>
        <v/>
      </c>
      <c r="L2337" s="63"/>
      <c r="N2337" s="22" t="str">
        <f t="shared" si="73"/>
        <v/>
      </c>
      <c r="O2337" s="23" t="str">
        <f>_xlfn.IFNA((VLOOKUP(F2337,help!$C$2:$F$12,4,0))*(N2337*24),"")</f>
        <v/>
      </c>
      <c r="AP2337" s="18">
        <f t="shared" si="74"/>
        <v>0</v>
      </c>
    </row>
    <row r="2338" spans="2:42" ht="33" x14ac:dyDescent="0.2">
      <c r="B2338" s="14">
        <f>COUNTIFS($E$3:E2338,تقرير!$E$4)</f>
        <v>15</v>
      </c>
      <c r="C2338" s="48"/>
      <c r="D2338" s="48"/>
      <c r="E2338" s="48"/>
      <c r="F2338" s="50"/>
      <c r="G2338" s="51"/>
      <c r="H2338" s="51"/>
      <c r="I2338" s="52"/>
      <c r="J2338" s="52"/>
      <c r="K2338" s="27" t="str">
        <f>_xlfn.IFNA(VLOOKUP(E2338,الاوردرات!$B$1:$C$600,2,0),"")</f>
        <v/>
      </c>
      <c r="L2338" s="63"/>
      <c r="N2338" s="22" t="str">
        <f t="shared" si="73"/>
        <v/>
      </c>
      <c r="O2338" s="23" t="str">
        <f>_xlfn.IFNA((VLOOKUP(F2338,help!$C$2:$F$12,4,0))*(N2338*24),"")</f>
        <v/>
      </c>
      <c r="AP2338" s="18">
        <f t="shared" si="74"/>
        <v>0</v>
      </c>
    </row>
    <row r="2339" spans="2:42" ht="33" x14ac:dyDescent="0.2">
      <c r="B2339" s="14">
        <f>COUNTIFS($E$3:E2339,تقرير!$E$4)</f>
        <v>15</v>
      </c>
      <c r="C2339" s="48"/>
      <c r="D2339" s="48"/>
      <c r="E2339" s="48"/>
      <c r="F2339" s="50"/>
      <c r="G2339" s="51"/>
      <c r="H2339" s="51"/>
      <c r="I2339" s="52"/>
      <c r="J2339" s="52"/>
      <c r="K2339" s="27" t="str">
        <f>_xlfn.IFNA(VLOOKUP(E2339,الاوردرات!$B$1:$C$600,2,0),"")</f>
        <v/>
      </c>
      <c r="L2339" s="63"/>
      <c r="N2339" s="22" t="str">
        <f t="shared" si="73"/>
        <v/>
      </c>
      <c r="O2339" s="23" t="str">
        <f>_xlfn.IFNA((VLOOKUP(F2339,help!$C$2:$F$12,4,0))*(N2339*24),"")</f>
        <v/>
      </c>
      <c r="AP2339" s="18">
        <f t="shared" si="74"/>
        <v>0</v>
      </c>
    </row>
    <row r="2340" spans="2:42" ht="33" x14ac:dyDescent="0.2">
      <c r="B2340" s="14">
        <f>COUNTIFS($E$3:E2340,تقرير!$E$4)</f>
        <v>15</v>
      </c>
      <c r="C2340" s="48"/>
      <c r="D2340" s="48"/>
      <c r="E2340" s="48"/>
      <c r="F2340" s="50"/>
      <c r="G2340" s="51"/>
      <c r="H2340" s="51"/>
      <c r="I2340" s="52"/>
      <c r="J2340" s="52"/>
      <c r="K2340" s="27" t="str">
        <f>_xlfn.IFNA(VLOOKUP(E2340,الاوردرات!$B$1:$C$600,2,0),"")</f>
        <v/>
      </c>
      <c r="L2340" s="63"/>
      <c r="N2340" s="22" t="str">
        <f t="shared" si="73"/>
        <v/>
      </c>
      <c r="O2340" s="23" t="str">
        <f>_xlfn.IFNA((VLOOKUP(F2340,help!$C$2:$F$12,4,0))*(N2340*24),"")</f>
        <v/>
      </c>
      <c r="AP2340" s="18">
        <f t="shared" si="74"/>
        <v>0</v>
      </c>
    </row>
    <row r="2341" spans="2:42" ht="33" x14ac:dyDescent="0.2">
      <c r="B2341" s="14">
        <f>COUNTIFS($E$3:E2341,تقرير!$E$4)</f>
        <v>15</v>
      </c>
      <c r="C2341" s="48"/>
      <c r="D2341" s="48"/>
      <c r="E2341" s="48"/>
      <c r="F2341" s="50"/>
      <c r="G2341" s="51"/>
      <c r="H2341" s="51"/>
      <c r="I2341" s="52"/>
      <c r="J2341" s="52"/>
      <c r="K2341" s="27" t="str">
        <f>_xlfn.IFNA(VLOOKUP(E2341,الاوردرات!$B$1:$C$600,2,0),"")</f>
        <v/>
      </c>
      <c r="L2341" s="63"/>
      <c r="N2341" s="22" t="str">
        <f t="shared" si="73"/>
        <v/>
      </c>
      <c r="O2341" s="23" t="str">
        <f>_xlfn.IFNA((VLOOKUP(F2341,help!$C$2:$F$12,4,0))*(N2341*24),"")</f>
        <v/>
      </c>
      <c r="AP2341" s="18">
        <f t="shared" si="74"/>
        <v>0</v>
      </c>
    </row>
    <row r="2342" spans="2:42" ht="33" x14ac:dyDescent="0.2">
      <c r="B2342" s="14">
        <f>COUNTIFS($E$3:E2342,تقرير!$E$4)</f>
        <v>15</v>
      </c>
      <c r="C2342" s="48"/>
      <c r="D2342" s="48"/>
      <c r="E2342" s="48"/>
      <c r="F2342" s="50"/>
      <c r="G2342" s="51"/>
      <c r="H2342" s="51"/>
      <c r="I2342" s="52"/>
      <c r="J2342" s="52"/>
      <c r="K2342" s="27" t="str">
        <f>_xlfn.IFNA(VLOOKUP(E2342,الاوردرات!$B$1:$C$600,2,0),"")</f>
        <v/>
      </c>
      <c r="L2342" s="63"/>
      <c r="N2342" s="22" t="str">
        <f t="shared" si="73"/>
        <v/>
      </c>
      <c r="O2342" s="23" t="str">
        <f>_xlfn.IFNA((VLOOKUP(F2342,help!$C$2:$F$12,4,0))*(N2342*24),"")</f>
        <v/>
      </c>
      <c r="AP2342" s="18">
        <f t="shared" si="74"/>
        <v>0</v>
      </c>
    </row>
    <row r="2343" spans="2:42" ht="33" x14ac:dyDescent="0.2">
      <c r="B2343" s="14">
        <f>COUNTIFS($E$3:E2343,تقرير!$E$4)</f>
        <v>15</v>
      </c>
      <c r="C2343" s="48"/>
      <c r="D2343" s="48"/>
      <c r="E2343" s="48"/>
      <c r="F2343" s="50"/>
      <c r="G2343" s="51"/>
      <c r="H2343" s="51"/>
      <c r="I2343" s="52"/>
      <c r="J2343" s="52"/>
      <c r="K2343" s="27" t="str">
        <f>_xlfn.IFNA(VLOOKUP(E2343,الاوردرات!$B$1:$C$600,2,0),"")</f>
        <v/>
      </c>
      <c r="L2343" s="63"/>
      <c r="N2343" s="22" t="str">
        <f t="shared" si="73"/>
        <v/>
      </c>
      <c r="O2343" s="23" t="str">
        <f>_xlfn.IFNA((VLOOKUP(F2343,help!$C$2:$F$12,4,0))*(N2343*24),"")</f>
        <v/>
      </c>
      <c r="AP2343" s="18">
        <f t="shared" si="74"/>
        <v>0</v>
      </c>
    </row>
    <row r="2344" spans="2:42" ht="33" x14ac:dyDescent="0.2">
      <c r="B2344" s="14">
        <f>COUNTIFS($E$3:E2344,تقرير!$E$4)</f>
        <v>15</v>
      </c>
      <c r="C2344" s="48"/>
      <c r="D2344" s="48"/>
      <c r="E2344" s="48"/>
      <c r="F2344" s="50"/>
      <c r="G2344" s="51"/>
      <c r="H2344" s="51"/>
      <c r="I2344" s="52"/>
      <c r="J2344" s="52"/>
      <c r="K2344" s="27" t="str">
        <f>_xlfn.IFNA(VLOOKUP(E2344,الاوردرات!$B$1:$C$600,2,0),"")</f>
        <v/>
      </c>
      <c r="L2344" s="63"/>
      <c r="N2344" s="22" t="str">
        <f t="shared" si="73"/>
        <v/>
      </c>
      <c r="O2344" s="23" t="str">
        <f>_xlfn.IFNA((VLOOKUP(F2344,help!$C$2:$F$12,4,0))*(N2344*24),"")</f>
        <v/>
      </c>
      <c r="AP2344" s="18">
        <f t="shared" si="74"/>
        <v>0</v>
      </c>
    </row>
    <row r="2345" spans="2:42" ht="33" x14ac:dyDescent="0.2">
      <c r="B2345" s="14">
        <f>COUNTIFS($E$3:E2345,تقرير!$E$4)</f>
        <v>15</v>
      </c>
      <c r="C2345" s="48"/>
      <c r="D2345" s="48"/>
      <c r="E2345" s="48"/>
      <c r="F2345" s="50"/>
      <c r="G2345" s="51"/>
      <c r="H2345" s="51"/>
      <c r="I2345" s="52"/>
      <c r="J2345" s="52"/>
      <c r="K2345" s="27" t="str">
        <f>_xlfn.IFNA(VLOOKUP(E2345,الاوردرات!$B$1:$C$600,2,0),"")</f>
        <v/>
      </c>
      <c r="L2345" s="63"/>
      <c r="N2345" s="22" t="str">
        <f t="shared" si="73"/>
        <v/>
      </c>
      <c r="O2345" s="23" t="str">
        <f>_xlfn.IFNA((VLOOKUP(F2345,help!$C$2:$F$12,4,0))*(N2345*24),"")</f>
        <v/>
      </c>
      <c r="AP2345" s="18">
        <f t="shared" si="74"/>
        <v>0</v>
      </c>
    </row>
    <row r="2346" spans="2:42" ht="33" x14ac:dyDescent="0.2">
      <c r="B2346" s="14">
        <f>COUNTIFS($E$3:E2346,تقرير!$E$4)</f>
        <v>15</v>
      </c>
      <c r="C2346" s="48"/>
      <c r="D2346" s="48"/>
      <c r="E2346" s="48"/>
      <c r="F2346" s="50"/>
      <c r="G2346" s="51"/>
      <c r="H2346" s="51"/>
      <c r="I2346" s="52"/>
      <c r="J2346" s="52"/>
      <c r="K2346" s="27" t="str">
        <f>_xlfn.IFNA(VLOOKUP(E2346,الاوردرات!$B$1:$C$600,2,0),"")</f>
        <v/>
      </c>
      <c r="L2346" s="63"/>
      <c r="N2346" s="22" t="str">
        <f t="shared" si="73"/>
        <v/>
      </c>
      <c r="O2346" s="23" t="str">
        <f>_xlfn.IFNA((VLOOKUP(F2346,help!$C$2:$F$12,4,0))*(N2346*24),"")</f>
        <v/>
      </c>
      <c r="AP2346" s="18">
        <f t="shared" si="74"/>
        <v>0</v>
      </c>
    </row>
    <row r="2347" spans="2:42" ht="33" x14ac:dyDescent="0.2">
      <c r="B2347" s="14">
        <f>COUNTIFS($E$3:E2347,تقرير!$E$4)</f>
        <v>15</v>
      </c>
      <c r="C2347" s="48"/>
      <c r="D2347" s="48"/>
      <c r="E2347" s="48"/>
      <c r="F2347" s="50"/>
      <c r="G2347" s="51"/>
      <c r="H2347" s="51"/>
      <c r="I2347" s="52"/>
      <c r="J2347" s="52"/>
      <c r="K2347" s="27" t="str">
        <f>_xlfn.IFNA(VLOOKUP(E2347,الاوردرات!$B$1:$C$600,2,0),"")</f>
        <v/>
      </c>
      <c r="L2347" s="63"/>
      <c r="N2347" s="22" t="str">
        <f t="shared" si="73"/>
        <v/>
      </c>
      <c r="O2347" s="23" t="str">
        <f>_xlfn.IFNA((VLOOKUP(F2347,help!$C$2:$F$12,4,0))*(N2347*24),"")</f>
        <v/>
      </c>
      <c r="AP2347" s="18">
        <f t="shared" si="74"/>
        <v>0</v>
      </c>
    </row>
    <row r="2348" spans="2:42" ht="33" x14ac:dyDescent="0.2">
      <c r="B2348" s="14">
        <f>COUNTIFS($E$3:E2348,تقرير!$E$4)</f>
        <v>15</v>
      </c>
      <c r="C2348" s="48"/>
      <c r="D2348" s="48"/>
      <c r="E2348" s="48"/>
      <c r="F2348" s="50"/>
      <c r="G2348" s="51"/>
      <c r="H2348" s="51"/>
      <c r="I2348" s="52"/>
      <c r="J2348" s="52"/>
      <c r="K2348" s="27" t="str">
        <f>_xlfn.IFNA(VLOOKUP(E2348,الاوردرات!$B$1:$C$600,2,0),"")</f>
        <v/>
      </c>
      <c r="L2348" s="63"/>
      <c r="N2348" s="22" t="str">
        <f t="shared" si="73"/>
        <v/>
      </c>
      <c r="O2348" s="23" t="str">
        <f>_xlfn.IFNA((VLOOKUP(F2348,help!$C$2:$F$12,4,0))*(N2348*24),"")</f>
        <v/>
      </c>
      <c r="AP2348" s="18">
        <f t="shared" si="74"/>
        <v>0</v>
      </c>
    </row>
    <row r="2349" spans="2:42" ht="33" x14ac:dyDescent="0.2">
      <c r="B2349" s="14">
        <f>COUNTIFS($E$3:E2349,تقرير!$E$4)</f>
        <v>15</v>
      </c>
      <c r="C2349" s="48"/>
      <c r="D2349" s="48"/>
      <c r="E2349" s="48"/>
      <c r="F2349" s="50"/>
      <c r="G2349" s="51"/>
      <c r="H2349" s="51"/>
      <c r="I2349" s="52"/>
      <c r="J2349" s="52"/>
      <c r="K2349" s="27" t="str">
        <f>_xlfn.IFNA(VLOOKUP(E2349,الاوردرات!$B$1:$C$600,2,0),"")</f>
        <v/>
      </c>
      <c r="L2349" s="63"/>
      <c r="N2349" s="22" t="str">
        <f t="shared" si="73"/>
        <v/>
      </c>
      <c r="O2349" s="23" t="str">
        <f>_xlfn.IFNA((VLOOKUP(F2349,help!$C$2:$F$12,4,0))*(N2349*24),"")</f>
        <v/>
      </c>
      <c r="AP2349" s="18">
        <f t="shared" si="74"/>
        <v>0</v>
      </c>
    </row>
    <row r="2350" spans="2:42" ht="33" x14ac:dyDescent="0.2">
      <c r="B2350" s="14">
        <f>COUNTIFS($E$3:E2350,تقرير!$E$4)</f>
        <v>15</v>
      </c>
      <c r="C2350" s="48"/>
      <c r="D2350" s="48"/>
      <c r="E2350" s="48"/>
      <c r="F2350" s="50"/>
      <c r="G2350" s="51"/>
      <c r="H2350" s="51"/>
      <c r="I2350" s="52"/>
      <c r="J2350" s="52"/>
      <c r="K2350" s="27" t="str">
        <f>_xlfn.IFNA(VLOOKUP(E2350,الاوردرات!$B$1:$C$600,2,0),"")</f>
        <v/>
      </c>
      <c r="L2350" s="63"/>
      <c r="N2350" s="22" t="str">
        <f t="shared" si="73"/>
        <v/>
      </c>
      <c r="O2350" s="23" t="str">
        <f>_xlfn.IFNA((VLOOKUP(F2350,help!$C$2:$F$12,4,0))*(N2350*24),"")</f>
        <v/>
      </c>
      <c r="AP2350" s="18">
        <f t="shared" si="74"/>
        <v>0</v>
      </c>
    </row>
    <row r="2351" spans="2:42" ht="33" x14ac:dyDescent="0.2">
      <c r="B2351" s="14">
        <f>COUNTIFS($E$3:E2351,تقرير!$E$4)</f>
        <v>15</v>
      </c>
      <c r="C2351" s="48"/>
      <c r="D2351" s="48"/>
      <c r="E2351" s="48"/>
      <c r="F2351" s="50"/>
      <c r="G2351" s="51"/>
      <c r="H2351" s="51"/>
      <c r="I2351" s="52"/>
      <c r="J2351" s="52"/>
      <c r="K2351" s="27" t="str">
        <f>_xlfn.IFNA(VLOOKUP(E2351,الاوردرات!$B$1:$C$600,2,0),"")</f>
        <v/>
      </c>
      <c r="L2351" s="63"/>
      <c r="N2351" s="22" t="str">
        <f t="shared" si="73"/>
        <v/>
      </c>
      <c r="O2351" s="23" t="str">
        <f>_xlfn.IFNA((VLOOKUP(F2351,help!$C$2:$F$12,4,0))*(N2351*24),"")</f>
        <v/>
      </c>
      <c r="AP2351" s="18">
        <f t="shared" si="74"/>
        <v>0</v>
      </c>
    </row>
    <row r="2352" spans="2:42" ht="33" x14ac:dyDescent="0.2">
      <c r="B2352" s="14">
        <f>COUNTIFS($E$3:E2352,تقرير!$E$4)</f>
        <v>15</v>
      </c>
      <c r="C2352" s="48"/>
      <c r="D2352" s="48"/>
      <c r="E2352" s="48"/>
      <c r="F2352" s="50"/>
      <c r="G2352" s="51"/>
      <c r="H2352" s="51"/>
      <c r="I2352" s="52"/>
      <c r="J2352" s="52"/>
      <c r="K2352" s="27" t="str">
        <f>_xlfn.IFNA(VLOOKUP(E2352,الاوردرات!$B$1:$C$600,2,0),"")</f>
        <v/>
      </c>
      <c r="L2352" s="63"/>
      <c r="N2352" s="22" t="str">
        <f t="shared" si="73"/>
        <v/>
      </c>
      <c r="O2352" s="23" t="str">
        <f>_xlfn.IFNA((VLOOKUP(F2352,help!$C$2:$F$12,4,0))*(N2352*24),"")</f>
        <v/>
      </c>
      <c r="AP2352" s="18">
        <f t="shared" si="74"/>
        <v>0</v>
      </c>
    </row>
    <row r="2353" spans="2:42" ht="33" x14ac:dyDescent="0.2">
      <c r="B2353" s="14">
        <f>COUNTIFS($E$3:E2353,تقرير!$E$4)</f>
        <v>15</v>
      </c>
      <c r="C2353" s="48"/>
      <c r="D2353" s="48"/>
      <c r="E2353" s="48"/>
      <c r="F2353" s="50"/>
      <c r="G2353" s="51"/>
      <c r="H2353" s="51"/>
      <c r="I2353" s="52"/>
      <c r="J2353" s="52"/>
      <c r="K2353" s="27" t="str">
        <f>_xlfn.IFNA(VLOOKUP(E2353,الاوردرات!$B$1:$C$600,2,0),"")</f>
        <v/>
      </c>
      <c r="L2353" s="63"/>
      <c r="N2353" s="22" t="str">
        <f t="shared" si="73"/>
        <v/>
      </c>
      <c r="O2353" s="23" t="str">
        <f>_xlfn.IFNA((VLOOKUP(F2353,help!$C$2:$F$12,4,0))*(N2353*24),"")</f>
        <v/>
      </c>
      <c r="AP2353" s="18">
        <f t="shared" si="74"/>
        <v>0</v>
      </c>
    </row>
    <row r="2354" spans="2:42" ht="33" x14ac:dyDescent="0.2">
      <c r="B2354" s="14">
        <f>COUNTIFS($E$3:E2354,تقرير!$E$4)</f>
        <v>15</v>
      </c>
      <c r="C2354" s="48"/>
      <c r="D2354" s="48"/>
      <c r="E2354" s="48"/>
      <c r="F2354" s="50"/>
      <c r="G2354" s="51"/>
      <c r="H2354" s="51"/>
      <c r="I2354" s="52"/>
      <c r="J2354" s="52"/>
      <c r="K2354" s="27" t="str">
        <f>_xlfn.IFNA(VLOOKUP(E2354,الاوردرات!$B$1:$C$600,2,0),"")</f>
        <v/>
      </c>
      <c r="L2354" s="63"/>
      <c r="N2354" s="22" t="str">
        <f t="shared" si="73"/>
        <v/>
      </c>
      <c r="O2354" s="23" t="str">
        <f>_xlfn.IFNA((VLOOKUP(F2354,help!$C$2:$F$12,4,0))*(N2354*24),"")</f>
        <v/>
      </c>
      <c r="AP2354" s="18">
        <f t="shared" si="74"/>
        <v>0</v>
      </c>
    </row>
    <row r="2355" spans="2:42" ht="33" x14ac:dyDescent="0.2">
      <c r="B2355" s="14">
        <f>COUNTIFS($E$3:E2355,تقرير!$E$4)</f>
        <v>15</v>
      </c>
      <c r="C2355" s="48"/>
      <c r="D2355" s="48"/>
      <c r="E2355" s="48"/>
      <c r="F2355" s="50"/>
      <c r="G2355" s="51"/>
      <c r="H2355" s="51"/>
      <c r="I2355" s="52"/>
      <c r="J2355" s="52"/>
      <c r="K2355" s="27" t="str">
        <f>_xlfn.IFNA(VLOOKUP(E2355,الاوردرات!$B$1:$C$600,2,0),"")</f>
        <v/>
      </c>
      <c r="L2355" s="63"/>
      <c r="N2355" s="22" t="str">
        <f t="shared" si="73"/>
        <v/>
      </c>
      <c r="O2355" s="23" t="str">
        <f>_xlfn.IFNA((VLOOKUP(F2355,help!$C$2:$F$12,4,0))*(N2355*24),"")</f>
        <v/>
      </c>
      <c r="AP2355" s="18">
        <f t="shared" si="74"/>
        <v>0</v>
      </c>
    </row>
    <row r="2356" spans="2:42" ht="33" x14ac:dyDescent="0.2">
      <c r="B2356" s="14">
        <f>COUNTIFS($E$3:E2356,تقرير!$E$4)</f>
        <v>15</v>
      </c>
      <c r="C2356" s="48"/>
      <c r="D2356" s="48"/>
      <c r="E2356" s="48"/>
      <c r="F2356" s="50"/>
      <c r="G2356" s="51"/>
      <c r="H2356" s="51"/>
      <c r="I2356" s="52"/>
      <c r="J2356" s="52"/>
      <c r="K2356" s="27" t="str">
        <f>_xlfn.IFNA(VLOOKUP(E2356,الاوردرات!$B$1:$C$600,2,0),"")</f>
        <v/>
      </c>
      <c r="L2356" s="63"/>
      <c r="N2356" s="22" t="str">
        <f t="shared" si="73"/>
        <v/>
      </c>
      <c r="O2356" s="23" t="str">
        <f>_xlfn.IFNA((VLOOKUP(F2356,help!$C$2:$F$12,4,0))*(N2356*24),"")</f>
        <v/>
      </c>
      <c r="AP2356" s="18">
        <f t="shared" si="74"/>
        <v>0</v>
      </c>
    </row>
    <row r="2357" spans="2:42" ht="33" x14ac:dyDescent="0.2">
      <c r="B2357" s="14">
        <f>COUNTIFS($E$3:E2357,تقرير!$E$4)</f>
        <v>15</v>
      </c>
      <c r="C2357" s="48"/>
      <c r="D2357" s="48"/>
      <c r="E2357" s="48"/>
      <c r="F2357" s="50"/>
      <c r="G2357" s="51"/>
      <c r="H2357" s="51"/>
      <c r="I2357" s="52"/>
      <c r="J2357" s="52"/>
      <c r="K2357" s="27" t="str">
        <f>_xlfn.IFNA(VLOOKUP(E2357,الاوردرات!$B$1:$C$600,2,0),"")</f>
        <v/>
      </c>
      <c r="L2357" s="63"/>
      <c r="N2357" s="22" t="str">
        <f t="shared" si="73"/>
        <v/>
      </c>
      <c r="O2357" s="23" t="str">
        <f>_xlfn.IFNA((VLOOKUP(F2357,help!$C$2:$F$12,4,0))*(N2357*24),"")</f>
        <v/>
      </c>
      <c r="AP2357" s="18">
        <f t="shared" si="74"/>
        <v>0</v>
      </c>
    </row>
    <row r="2358" spans="2:42" ht="33" x14ac:dyDescent="0.2">
      <c r="B2358" s="14">
        <f>COUNTIFS($E$3:E2358,تقرير!$E$4)</f>
        <v>15</v>
      </c>
      <c r="C2358" s="48"/>
      <c r="D2358" s="48"/>
      <c r="E2358" s="48"/>
      <c r="F2358" s="50"/>
      <c r="G2358" s="51"/>
      <c r="H2358" s="51"/>
      <c r="I2358" s="52"/>
      <c r="J2358" s="52"/>
      <c r="K2358" s="27" t="str">
        <f>_xlfn.IFNA(VLOOKUP(E2358,الاوردرات!$B$1:$C$600,2,0),"")</f>
        <v/>
      </c>
      <c r="L2358" s="63"/>
      <c r="N2358" s="22" t="str">
        <f t="shared" si="73"/>
        <v/>
      </c>
      <c r="O2358" s="23" t="str">
        <f>_xlfn.IFNA((VLOOKUP(F2358,help!$C$2:$F$12,4,0))*(N2358*24),"")</f>
        <v/>
      </c>
      <c r="AP2358" s="18">
        <f t="shared" si="74"/>
        <v>0</v>
      </c>
    </row>
    <row r="2359" spans="2:42" ht="33" x14ac:dyDescent="0.2">
      <c r="B2359" s="14">
        <f>COUNTIFS($E$3:E2359,تقرير!$E$4)</f>
        <v>15</v>
      </c>
      <c r="C2359" s="48"/>
      <c r="D2359" s="48"/>
      <c r="E2359" s="48"/>
      <c r="F2359" s="50"/>
      <c r="G2359" s="51"/>
      <c r="H2359" s="51"/>
      <c r="I2359" s="52"/>
      <c r="J2359" s="52"/>
      <c r="K2359" s="27" t="str">
        <f>_xlfn.IFNA(VLOOKUP(E2359,الاوردرات!$B$1:$C$600,2,0),"")</f>
        <v/>
      </c>
      <c r="L2359" s="63"/>
      <c r="N2359" s="22" t="str">
        <f t="shared" ref="N2359:N2422" si="75">IF(I2359&lt;&gt;"",J2359-I2359,"")</f>
        <v/>
      </c>
      <c r="O2359" s="23" t="str">
        <f>_xlfn.IFNA((VLOOKUP(F2359,help!$C$2:$F$12,4,0))*(N2359*24),"")</f>
        <v/>
      </c>
      <c r="AP2359" s="18">
        <f t="shared" si="74"/>
        <v>0</v>
      </c>
    </row>
    <row r="2360" spans="2:42" ht="33" x14ac:dyDescent="0.2">
      <c r="B2360" s="14">
        <f>COUNTIFS($E$3:E2360,تقرير!$E$4)</f>
        <v>15</v>
      </c>
      <c r="C2360" s="48"/>
      <c r="D2360" s="48"/>
      <c r="E2360" s="48"/>
      <c r="F2360" s="50"/>
      <c r="G2360" s="51"/>
      <c r="H2360" s="51"/>
      <c r="I2360" s="52"/>
      <c r="J2360" s="52"/>
      <c r="K2360" s="27" t="str">
        <f>_xlfn.IFNA(VLOOKUP(E2360,الاوردرات!$B$1:$C$600,2,0),"")</f>
        <v/>
      </c>
      <c r="L2360" s="63"/>
      <c r="N2360" s="22" t="str">
        <f t="shared" si="75"/>
        <v/>
      </c>
      <c r="O2360" s="23" t="str">
        <f>_xlfn.IFNA((VLOOKUP(F2360,help!$C$2:$F$12,4,0))*(N2360*24),"")</f>
        <v/>
      </c>
      <c r="AP2360" s="18">
        <f t="shared" si="74"/>
        <v>0</v>
      </c>
    </row>
    <row r="2361" spans="2:42" ht="33" x14ac:dyDescent="0.2">
      <c r="B2361" s="14">
        <f>COUNTIFS($E$3:E2361,تقرير!$E$4)</f>
        <v>15</v>
      </c>
      <c r="C2361" s="48"/>
      <c r="D2361" s="48"/>
      <c r="E2361" s="48"/>
      <c r="F2361" s="50"/>
      <c r="G2361" s="51"/>
      <c r="H2361" s="51"/>
      <c r="I2361" s="52"/>
      <c r="J2361" s="52"/>
      <c r="K2361" s="27" t="str">
        <f>_xlfn.IFNA(VLOOKUP(E2361,الاوردرات!$B$1:$C$600,2,0),"")</f>
        <v/>
      </c>
      <c r="L2361" s="63"/>
      <c r="N2361" s="22" t="str">
        <f t="shared" si="75"/>
        <v/>
      </c>
      <c r="O2361" s="23" t="str">
        <f>_xlfn.IFNA((VLOOKUP(F2361,help!$C$2:$F$12,4,0))*(N2361*24),"")</f>
        <v/>
      </c>
      <c r="AP2361" s="18">
        <f t="shared" si="74"/>
        <v>0</v>
      </c>
    </row>
    <row r="2362" spans="2:42" ht="33" x14ac:dyDescent="0.2">
      <c r="B2362" s="14">
        <f>COUNTIFS($E$3:E2362,تقرير!$E$4)</f>
        <v>15</v>
      </c>
      <c r="C2362" s="48"/>
      <c r="D2362" s="48"/>
      <c r="E2362" s="48"/>
      <c r="F2362" s="50"/>
      <c r="G2362" s="51"/>
      <c r="H2362" s="51"/>
      <c r="I2362" s="52"/>
      <c r="J2362" s="52"/>
      <c r="K2362" s="27" t="str">
        <f>_xlfn.IFNA(VLOOKUP(E2362,الاوردرات!$B$1:$C$600,2,0),"")</f>
        <v/>
      </c>
      <c r="L2362" s="63"/>
      <c r="N2362" s="22" t="str">
        <f t="shared" si="75"/>
        <v/>
      </c>
      <c r="O2362" s="23" t="str">
        <f>_xlfn.IFNA((VLOOKUP(F2362,help!$C$2:$F$12,4,0))*(N2362*24),"")</f>
        <v/>
      </c>
      <c r="AP2362" s="18">
        <f t="shared" si="74"/>
        <v>0</v>
      </c>
    </row>
    <row r="2363" spans="2:42" ht="33" x14ac:dyDescent="0.2">
      <c r="B2363" s="14">
        <f>COUNTIFS($E$3:E2363,تقرير!$E$4)</f>
        <v>15</v>
      </c>
      <c r="C2363" s="48"/>
      <c r="D2363" s="48"/>
      <c r="E2363" s="48"/>
      <c r="F2363" s="50"/>
      <c r="G2363" s="51"/>
      <c r="H2363" s="51"/>
      <c r="I2363" s="52"/>
      <c r="J2363" s="52"/>
      <c r="K2363" s="27" t="str">
        <f>_xlfn.IFNA(VLOOKUP(E2363,الاوردرات!$B$1:$C$600,2,0),"")</f>
        <v/>
      </c>
      <c r="L2363" s="63"/>
      <c r="N2363" s="22" t="str">
        <f t="shared" si="75"/>
        <v/>
      </c>
      <c r="O2363" s="23" t="str">
        <f>_xlfn.IFNA((VLOOKUP(F2363,help!$C$2:$F$12,4,0))*(N2363*24),"")</f>
        <v/>
      </c>
      <c r="AP2363" s="18">
        <f t="shared" si="74"/>
        <v>0</v>
      </c>
    </row>
    <row r="2364" spans="2:42" ht="33" x14ac:dyDescent="0.2">
      <c r="B2364" s="14">
        <f>COUNTIFS($E$3:E2364,تقرير!$E$4)</f>
        <v>15</v>
      </c>
      <c r="C2364" s="48"/>
      <c r="D2364" s="48"/>
      <c r="E2364" s="48"/>
      <c r="F2364" s="50"/>
      <c r="G2364" s="51"/>
      <c r="H2364" s="51"/>
      <c r="I2364" s="52"/>
      <c r="J2364" s="52"/>
      <c r="K2364" s="27" t="str">
        <f>_xlfn.IFNA(VLOOKUP(E2364,الاوردرات!$B$1:$C$600,2,0),"")</f>
        <v/>
      </c>
      <c r="L2364" s="63"/>
      <c r="N2364" s="22" t="str">
        <f t="shared" si="75"/>
        <v/>
      </c>
      <c r="O2364" s="23" t="str">
        <f>_xlfn.IFNA((VLOOKUP(F2364,help!$C$2:$F$12,4,0))*(N2364*24),"")</f>
        <v/>
      </c>
      <c r="AP2364" s="18">
        <f t="shared" si="74"/>
        <v>0</v>
      </c>
    </row>
    <row r="2365" spans="2:42" ht="33" x14ac:dyDescent="0.2">
      <c r="B2365" s="14">
        <f>COUNTIFS($E$3:E2365,تقرير!$E$4)</f>
        <v>15</v>
      </c>
      <c r="C2365" s="48"/>
      <c r="D2365" s="48"/>
      <c r="E2365" s="48"/>
      <c r="F2365" s="50"/>
      <c r="G2365" s="51"/>
      <c r="H2365" s="51"/>
      <c r="I2365" s="52"/>
      <c r="J2365" s="52"/>
      <c r="K2365" s="27" t="str">
        <f>_xlfn.IFNA(VLOOKUP(E2365,الاوردرات!$B$1:$C$600,2,0),"")</f>
        <v/>
      </c>
      <c r="L2365" s="63"/>
      <c r="N2365" s="22" t="str">
        <f t="shared" si="75"/>
        <v/>
      </c>
      <c r="O2365" s="23" t="str">
        <f>_xlfn.IFNA((VLOOKUP(F2365,help!$C$2:$F$12,4,0))*(N2365*24),"")</f>
        <v/>
      </c>
      <c r="AP2365" s="18">
        <f t="shared" si="74"/>
        <v>0</v>
      </c>
    </row>
    <row r="2366" spans="2:42" ht="33" x14ac:dyDescent="0.2">
      <c r="B2366" s="14">
        <f>COUNTIFS($E$3:E2366,تقرير!$E$4)</f>
        <v>15</v>
      </c>
      <c r="C2366" s="48"/>
      <c r="D2366" s="48"/>
      <c r="E2366" s="48"/>
      <c r="F2366" s="50"/>
      <c r="G2366" s="51"/>
      <c r="H2366" s="51"/>
      <c r="I2366" s="52"/>
      <c r="J2366" s="52"/>
      <c r="K2366" s="27" t="str">
        <f>_xlfn.IFNA(VLOOKUP(E2366,الاوردرات!$B$1:$C$600,2,0),"")</f>
        <v/>
      </c>
      <c r="L2366" s="63"/>
      <c r="N2366" s="22" t="str">
        <f t="shared" si="75"/>
        <v/>
      </c>
      <c r="O2366" s="23" t="str">
        <f>_xlfn.IFNA((VLOOKUP(F2366,help!$C$2:$F$12,4,0))*(N2366*24),"")</f>
        <v/>
      </c>
      <c r="AP2366" s="18">
        <f t="shared" si="74"/>
        <v>0</v>
      </c>
    </row>
    <row r="2367" spans="2:42" ht="33" x14ac:dyDescent="0.2">
      <c r="B2367" s="14">
        <f>COUNTIFS($E$3:E2367,تقرير!$E$4)</f>
        <v>15</v>
      </c>
      <c r="C2367" s="48"/>
      <c r="D2367" s="48"/>
      <c r="E2367" s="48"/>
      <c r="F2367" s="50"/>
      <c r="G2367" s="51"/>
      <c r="H2367" s="51"/>
      <c r="I2367" s="52"/>
      <c r="J2367" s="52"/>
      <c r="K2367" s="27" t="str">
        <f>_xlfn.IFNA(VLOOKUP(E2367,الاوردرات!$B$1:$C$600,2,0),"")</f>
        <v/>
      </c>
      <c r="L2367" s="63"/>
      <c r="N2367" s="22" t="str">
        <f t="shared" si="75"/>
        <v/>
      </c>
      <c r="O2367" s="23" t="str">
        <f>_xlfn.IFNA((VLOOKUP(F2367,help!$C$2:$F$12,4,0))*(N2367*24),"")</f>
        <v/>
      </c>
      <c r="AP2367" s="18">
        <f t="shared" si="74"/>
        <v>0</v>
      </c>
    </row>
    <row r="2368" spans="2:42" ht="33" x14ac:dyDescent="0.2">
      <c r="B2368" s="14">
        <f>COUNTIFS($E$3:E2368,تقرير!$E$4)</f>
        <v>15</v>
      </c>
      <c r="C2368" s="48"/>
      <c r="D2368" s="48"/>
      <c r="E2368" s="48"/>
      <c r="F2368" s="50"/>
      <c r="G2368" s="51"/>
      <c r="H2368" s="51"/>
      <c r="I2368" s="52"/>
      <c r="J2368" s="52"/>
      <c r="K2368" s="27" t="str">
        <f>_xlfn.IFNA(VLOOKUP(E2368,الاوردرات!$B$1:$C$600,2,0),"")</f>
        <v/>
      </c>
      <c r="L2368" s="63"/>
      <c r="N2368" s="22" t="str">
        <f t="shared" si="75"/>
        <v/>
      </c>
      <c r="O2368" s="23" t="str">
        <f>_xlfn.IFNA((VLOOKUP(F2368,help!$C$2:$F$12,4,0))*(N2368*24),"")</f>
        <v/>
      </c>
      <c r="AP2368" s="18">
        <f t="shared" si="74"/>
        <v>0</v>
      </c>
    </row>
    <row r="2369" spans="2:42" ht="33" x14ac:dyDescent="0.2">
      <c r="B2369" s="14">
        <f>COUNTIFS($E$3:E2369,تقرير!$E$4)</f>
        <v>15</v>
      </c>
      <c r="C2369" s="48"/>
      <c r="D2369" s="48"/>
      <c r="E2369" s="48"/>
      <c r="F2369" s="50"/>
      <c r="G2369" s="51"/>
      <c r="H2369" s="51"/>
      <c r="I2369" s="52"/>
      <c r="J2369" s="52"/>
      <c r="K2369" s="27" t="str">
        <f>_xlfn.IFNA(VLOOKUP(E2369,الاوردرات!$B$1:$C$600,2,0),"")</f>
        <v/>
      </c>
      <c r="L2369" s="63"/>
      <c r="N2369" s="22" t="str">
        <f t="shared" si="75"/>
        <v/>
      </c>
      <c r="O2369" s="23" t="str">
        <f>_xlfn.IFNA((VLOOKUP(F2369,help!$C$2:$F$12,4,0))*(N2369*24),"")</f>
        <v/>
      </c>
      <c r="AP2369" s="18">
        <f t="shared" si="74"/>
        <v>0</v>
      </c>
    </row>
    <row r="2370" spans="2:42" ht="33" x14ac:dyDescent="0.2">
      <c r="B2370" s="14">
        <f>COUNTIFS($E$3:E2370,تقرير!$E$4)</f>
        <v>15</v>
      </c>
      <c r="C2370" s="48"/>
      <c r="D2370" s="48"/>
      <c r="E2370" s="48"/>
      <c r="F2370" s="50"/>
      <c r="G2370" s="51"/>
      <c r="H2370" s="51"/>
      <c r="I2370" s="52"/>
      <c r="J2370" s="52"/>
      <c r="K2370" s="27" t="str">
        <f>_xlfn.IFNA(VLOOKUP(E2370,الاوردرات!$B$1:$C$600,2,0),"")</f>
        <v/>
      </c>
      <c r="L2370" s="63"/>
      <c r="N2370" s="22" t="str">
        <f t="shared" si="75"/>
        <v/>
      </c>
      <c r="O2370" s="23" t="str">
        <f>_xlfn.IFNA((VLOOKUP(F2370,help!$C$2:$F$12,4,0))*(N2370*24),"")</f>
        <v/>
      </c>
      <c r="AP2370" s="18">
        <f t="shared" si="74"/>
        <v>0</v>
      </c>
    </row>
    <row r="2371" spans="2:42" ht="33" x14ac:dyDescent="0.2">
      <c r="B2371" s="14">
        <f>COUNTIFS($E$3:E2371,تقرير!$E$4)</f>
        <v>15</v>
      </c>
      <c r="C2371" s="48"/>
      <c r="D2371" s="48"/>
      <c r="E2371" s="48"/>
      <c r="F2371" s="50"/>
      <c r="G2371" s="51"/>
      <c r="H2371" s="51"/>
      <c r="I2371" s="52"/>
      <c r="J2371" s="52"/>
      <c r="K2371" s="27" t="str">
        <f>_xlfn.IFNA(VLOOKUP(E2371,الاوردرات!$B$1:$C$600,2,0),"")</f>
        <v/>
      </c>
      <c r="L2371" s="63"/>
      <c r="N2371" s="22" t="str">
        <f t="shared" si="75"/>
        <v/>
      </c>
      <c r="O2371" s="23" t="str">
        <f>_xlfn.IFNA((VLOOKUP(F2371,help!$C$2:$F$12,4,0))*(N2371*24),"")</f>
        <v/>
      </c>
      <c r="AP2371" s="18">
        <f t="shared" si="74"/>
        <v>0</v>
      </c>
    </row>
    <row r="2372" spans="2:42" ht="33" x14ac:dyDescent="0.2">
      <c r="B2372" s="14">
        <f>COUNTIFS($E$3:E2372,تقرير!$E$4)</f>
        <v>15</v>
      </c>
      <c r="C2372" s="48"/>
      <c r="D2372" s="48"/>
      <c r="E2372" s="48"/>
      <c r="F2372" s="50"/>
      <c r="G2372" s="51"/>
      <c r="H2372" s="51"/>
      <c r="I2372" s="52"/>
      <c r="J2372" s="52"/>
      <c r="K2372" s="27" t="str">
        <f>_xlfn.IFNA(VLOOKUP(E2372,الاوردرات!$B$1:$C$600,2,0),"")</f>
        <v/>
      </c>
      <c r="L2372" s="63"/>
      <c r="N2372" s="22" t="str">
        <f t="shared" si="75"/>
        <v/>
      </c>
      <c r="O2372" s="23" t="str">
        <f>_xlfn.IFNA((VLOOKUP(F2372,help!$C$2:$F$12,4,0))*(N2372*24),"")</f>
        <v/>
      </c>
      <c r="AP2372" s="18">
        <f t="shared" ref="AP2372:AP2435" si="76">D2372</f>
        <v>0</v>
      </c>
    </row>
    <row r="2373" spans="2:42" ht="33" x14ac:dyDescent="0.2">
      <c r="B2373" s="14">
        <f>COUNTIFS($E$3:E2373,تقرير!$E$4)</f>
        <v>15</v>
      </c>
      <c r="C2373" s="48"/>
      <c r="D2373" s="48"/>
      <c r="E2373" s="48"/>
      <c r="F2373" s="50"/>
      <c r="G2373" s="51"/>
      <c r="H2373" s="51"/>
      <c r="I2373" s="52"/>
      <c r="J2373" s="52"/>
      <c r="K2373" s="27" t="str">
        <f>_xlfn.IFNA(VLOOKUP(E2373,الاوردرات!$B$1:$C$600,2,0),"")</f>
        <v/>
      </c>
      <c r="L2373" s="63"/>
      <c r="N2373" s="22" t="str">
        <f t="shared" si="75"/>
        <v/>
      </c>
      <c r="O2373" s="23" t="str">
        <f>_xlfn.IFNA((VLOOKUP(F2373,help!$C$2:$F$12,4,0))*(N2373*24),"")</f>
        <v/>
      </c>
      <c r="AP2373" s="18">
        <f t="shared" si="76"/>
        <v>0</v>
      </c>
    </row>
    <row r="2374" spans="2:42" ht="33" x14ac:dyDescent="0.2">
      <c r="B2374" s="14">
        <f>COUNTIFS($E$3:E2374,تقرير!$E$4)</f>
        <v>15</v>
      </c>
      <c r="C2374" s="48"/>
      <c r="D2374" s="48"/>
      <c r="E2374" s="48"/>
      <c r="F2374" s="50"/>
      <c r="G2374" s="51"/>
      <c r="H2374" s="51"/>
      <c r="I2374" s="52"/>
      <c r="J2374" s="52"/>
      <c r="K2374" s="27" t="str">
        <f>_xlfn.IFNA(VLOOKUP(E2374,الاوردرات!$B$1:$C$600,2,0),"")</f>
        <v/>
      </c>
      <c r="L2374" s="63"/>
      <c r="N2374" s="22" t="str">
        <f t="shared" si="75"/>
        <v/>
      </c>
      <c r="O2374" s="23" t="str">
        <f>_xlfn.IFNA((VLOOKUP(F2374,help!$C$2:$F$12,4,0))*(N2374*24),"")</f>
        <v/>
      </c>
      <c r="AP2374" s="18">
        <f t="shared" si="76"/>
        <v>0</v>
      </c>
    </row>
    <row r="2375" spans="2:42" ht="33" x14ac:dyDescent="0.2">
      <c r="B2375" s="14">
        <f>COUNTIFS($E$3:E2375,تقرير!$E$4)</f>
        <v>15</v>
      </c>
      <c r="C2375" s="48"/>
      <c r="D2375" s="48"/>
      <c r="E2375" s="48"/>
      <c r="F2375" s="50"/>
      <c r="G2375" s="51"/>
      <c r="H2375" s="51"/>
      <c r="I2375" s="52"/>
      <c r="J2375" s="52"/>
      <c r="K2375" s="27" t="str">
        <f>_xlfn.IFNA(VLOOKUP(E2375,الاوردرات!$B$1:$C$600,2,0),"")</f>
        <v/>
      </c>
      <c r="L2375" s="63"/>
      <c r="N2375" s="22" t="str">
        <f t="shared" si="75"/>
        <v/>
      </c>
      <c r="O2375" s="23" t="str">
        <f>_xlfn.IFNA((VLOOKUP(F2375,help!$C$2:$F$12,4,0))*(N2375*24),"")</f>
        <v/>
      </c>
      <c r="AP2375" s="18">
        <f t="shared" si="76"/>
        <v>0</v>
      </c>
    </row>
    <row r="2376" spans="2:42" ht="33" x14ac:dyDescent="0.2">
      <c r="B2376" s="14">
        <f>COUNTIFS($E$3:E2376,تقرير!$E$4)</f>
        <v>15</v>
      </c>
      <c r="C2376" s="48"/>
      <c r="D2376" s="48"/>
      <c r="E2376" s="48"/>
      <c r="F2376" s="50"/>
      <c r="G2376" s="51"/>
      <c r="H2376" s="51"/>
      <c r="I2376" s="52"/>
      <c r="J2376" s="52"/>
      <c r="K2376" s="27" t="str">
        <f>_xlfn.IFNA(VLOOKUP(E2376,الاوردرات!$B$1:$C$600,2,0),"")</f>
        <v/>
      </c>
      <c r="L2376" s="63"/>
      <c r="N2376" s="22" t="str">
        <f t="shared" si="75"/>
        <v/>
      </c>
      <c r="O2376" s="23" t="str">
        <f>_xlfn.IFNA((VLOOKUP(F2376,help!$C$2:$F$12,4,0))*(N2376*24),"")</f>
        <v/>
      </c>
      <c r="AP2376" s="18">
        <f t="shared" si="76"/>
        <v>0</v>
      </c>
    </row>
    <row r="2377" spans="2:42" ht="33" x14ac:dyDescent="0.2">
      <c r="B2377" s="14">
        <f>COUNTIFS($E$3:E2377,تقرير!$E$4)</f>
        <v>15</v>
      </c>
      <c r="C2377" s="48"/>
      <c r="D2377" s="48"/>
      <c r="E2377" s="48"/>
      <c r="F2377" s="50"/>
      <c r="G2377" s="51"/>
      <c r="H2377" s="51"/>
      <c r="I2377" s="52"/>
      <c r="J2377" s="52"/>
      <c r="K2377" s="27" t="str">
        <f>_xlfn.IFNA(VLOOKUP(E2377,الاوردرات!$B$1:$C$600,2,0),"")</f>
        <v/>
      </c>
      <c r="L2377" s="63"/>
      <c r="N2377" s="22" t="str">
        <f t="shared" si="75"/>
        <v/>
      </c>
      <c r="O2377" s="23" t="str">
        <f>_xlfn.IFNA((VLOOKUP(F2377,help!$C$2:$F$12,4,0))*(N2377*24),"")</f>
        <v/>
      </c>
      <c r="AP2377" s="18">
        <f t="shared" si="76"/>
        <v>0</v>
      </c>
    </row>
    <row r="2378" spans="2:42" ht="33" x14ac:dyDescent="0.2">
      <c r="B2378" s="14">
        <f>COUNTIFS($E$3:E2378,تقرير!$E$4)</f>
        <v>15</v>
      </c>
      <c r="C2378" s="48"/>
      <c r="D2378" s="48"/>
      <c r="E2378" s="48"/>
      <c r="F2378" s="50"/>
      <c r="G2378" s="51"/>
      <c r="H2378" s="51"/>
      <c r="I2378" s="52"/>
      <c r="J2378" s="52"/>
      <c r="K2378" s="27" t="str">
        <f>_xlfn.IFNA(VLOOKUP(E2378,الاوردرات!$B$1:$C$600,2,0),"")</f>
        <v/>
      </c>
      <c r="L2378" s="63"/>
      <c r="N2378" s="22" t="str">
        <f t="shared" si="75"/>
        <v/>
      </c>
      <c r="O2378" s="23" t="str">
        <f>_xlfn.IFNA((VLOOKUP(F2378,help!$C$2:$F$12,4,0))*(N2378*24),"")</f>
        <v/>
      </c>
      <c r="AP2378" s="18">
        <f t="shared" si="76"/>
        <v>0</v>
      </c>
    </row>
    <row r="2379" spans="2:42" ht="33" x14ac:dyDescent="0.2">
      <c r="B2379" s="14">
        <f>COUNTIFS($E$3:E2379,تقرير!$E$4)</f>
        <v>15</v>
      </c>
      <c r="C2379" s="48"/>
      <c r="D2379" s="48"/>
      <c r="E2379" s="48"/>
      <c r="F2379" s="50"/>
      <c r="G2379" s="51"/>
      <c r="H2379" s="51"/>
      <c r="I2379" s="52"/>
      <c r="J2379" s="52"/>
      <c r="K2379" s="27" t="str">
        <f>_xlfn.IFNA(VLOOKUP(E2379,الاوردرات!$B$1:$C$600,2,0),"")</f>
        <v/>
      </c>
      <c r="L2379" s="63"/>
      <c r="N2379" s="22" t="str">
        <f t="shared" si="75"/>
        <v/>
      </c>
      <c r="O2379" s="23" t="str">
        <f>_xlfn.IFNA((VLOOKUP(F2379,help!$C$2:$F$12,4,0))*(N2379*24),"")</f>
        <v/>
      </c>
      <c r="AP2379" s="18">
        <f t="shared" si="76"/>
        <v>0</v>
      </c>
    </row>
    <row r="2380" spans="2:42" ht="33" x14ac:dyDescent="0.2">
      <c r="B2380" s="14">
        <f>COUNTIFS($E$3:E2380,تقرير!$E$4)</f>
        <v>15</v>
      </c>
      <c r="C2380" s="48"/>
      <c r="D2380" s="48"/>
      <c r="E2380" s="48"/>
      <c r="F2380" s="50"/>
      <c r="G2380" s="51"/>
      <c r="H2380" s="51"/>
      <c r="I2380" s="52"/>
      <c r="J2380" s="52"/>
      <c r="K2380" s="27" t="str">
        <f>_xlfn.IFNA(VLOOKUP(E2380,الاوردرات!$B$1:$C$600,2,0),"")</f>
        <v/>
      </c>
      <c r="L2380" s="63"/>
      <c r="N2380" s="22" t="str">
        <f t="shared" si="75"/>
        <v/>
      </c>
      <c r="O2380" s="23" t="str">
        <f>_xlfn.IFNA((VLOOKUP(F2380,help!$C$2:$F$12,4,0))*(N2380*24),"")</f>
        <v/>
      </c>
      <c r="AP2380" s="18">
        <f t="shared" si="76"/>
        <v>0</v>
      </c>
    </row>
    <row r="2381" spans="2:42" ht="33" x14ac:dyDescent="0.2">
      <c r="B2381" s="14">
        <f>COUNTIFS($E$3:E2381,تقرير!$E$4)</f>
        <v>15</v>
      </c>
      <c r="C2381" s="48"/>
      <c r="D2381" s="48"/>
      <c r="E2381" s="48"/>
      <c r="F2381" s="50"/>
      <c r="G2381" s="51"/>
      <c r="H2381" s="51"/>
      <c r="I2381" s="52"/>
      <c r="J2381" s="52"/>
      <c r="K2381" s="27" t="str">
        <f>_xlfn.IFNA(VLOOKUP(E2381,الاوردرات!$B$1:$C$600,2,0),"")</f>
        <v/>
      </c>
      <c r="L2381" s="63"/>
      <c r="N2381" s="22" t="str">
        <f t="shared" si="75"/>
        <v/>
      </c>
      <c r="O2381" s="23" t="str">
        <f>_xlfn.IFNA((VLOOKUP(F2381,help!$C$2:$F$12,4,0))*(N2381*24),"")</f>
        <v/>
      </c>
      <c r="AP2381" s="18">
        <f t="shared" si="76"/>
        <v>0</v>
      </c>
    </row>
    <row r="2382" spans="2:42" ht="33" x14ac:dyDescent="0.2">
      <c r="B2382" s="14">
        <f>COUNTIFS($E$3:E2382,تقرير!$E$4)</f>
        <v>15</v>
      </c>
      <c r="C2382" s="48"/>
      <c r="D2382" s="48"/>
      <c r="E2382" s="48"/>
      <c r="F2382" s="50"/>
      <c r="G2382" s="51"/>
      <c r="H2382" s="51"/>
      <c r="I2382" s="52"/>
      <c r="J2382" s="52"/>
      <c r="K2382" s="27" t="str">
        <f>_xlfn.IFNA(VLOOKUP(E2382,الاوردرات!$B$1:$C$600,2,0),"")</f>
        <v/>
      </c>
      <c r="L2382" s="63"/>
      <c r="N2382" s="22" t="str">
        <f t="shared" si="75"/>
        <v/>
      </c>
      <c r="O2382" s="23" t="str">
        <f>_xlfn.IFNA((VLOOKUP(F2382,help!$C$2:$F$12,4,0))*(N2382*24),"")</f>
        <v/>
      </c>
      <c r="AP2382" s="18">
        <f t="shared" si="76"/>
        <v>0</v>
      </c>
    </row>
    <row r="2383" spans="2:42" ht="33" x14ac:dyDescent="0.2">
      <c r="B2383" s="14">
        <f>COUNTIFS($E$3:E2383,تقرير!$E$4)</f>
        <v>15</v>
      </c>
      <c r="C2383" s="48"/>
      <c r="D2383" s="48"/>
      <c r="E2383" s="48"/>
      <c r="F2383" s="50"/>
      <c r="G2383" s="51"/>
      <c r="H2383" s="51"/>
      <c r="I2383" s="52"/>
      <c r="J2383" s="52"/>
      <c r="K2383" s="27" t="str">
        <f>_xlfn.IFNA(VLOOKUP(E2383,الاوردرات!$B$1:$C$600,2,0),"")</f>
        <v/>
      </c>
      <c r="L2383" s="63"/>
      <c r="N2383" s="22" t="str">
        <f t="shared" si="75"/>
        <v/>
      </c>
      <c r="O2383" s="23" t="str">
        <f>_xlfn.IFNA((VLOOKUP(F2383,help!$C$2:$F$12,4,0))*(N2383*24),"")</f>
        <v/>
      </c>
      <c r="AP2383" s="18">
        <f t="shared" si="76"/>
        <v>0</v>
      </c>
    </row>
    <row r="2384" spans="2:42" ht="33" x14ac:dyDescent="0.2">
      <c r="B2384" s="14">
        <f>COUNTIFS($E$3:E2384,تقرير!$E$4)</f>
        <v>15</v>
      </c>
      <c r="C2384" s="48"/>
      <c r="D2384" s="48"/>
      <c r="E2384" s="48"/>
      <c r="F2384" s="50"/>
      <c r="G2384" s="51"/>
      <c r="H2384" s="51"/>
      <c r="I2384" s="52"/>
      <c r="J2384" s="52"/>
      <c r="K2384" s="27" t="str">
        <f>_xlfn.IFNA(VLOOKUP(E2384,الاوردرات!$B$1:$C$600,2,0),"")</f>
        <v/>
      </c>
      <c r="L2384" s="63"/>
      <c r="N2384" s="22" t="str">
        <f t="shared" si="75"/>
        <v/>
      </c>
      <c r="O2384" s="23" t="str">
        <f>_xlfn.IFNA((VLOOKUP(F2384,help!$C$2:$F$12,4,0))*(N2384*24),"")</f>
        <v/>
      </c>
      <c r="AP2384" s="18">
        <f t="shared" si="76"/>
        <v>0</v>
      </c>
    </row>
    <row r="2385" spans="2:42" ht="33" x14ac:dyDescent="0.2">
      <c r="B2385" s="14">
        <f>COUNTIFS($E$3:E2385,تقرير!$E$4)</f>
        <v>15</v>
      </c>
      <c r="C2385" s="48"/>
      <c r="D2385" s="48"/>
      <c r="E2385" s="48"/>
      <c r="F2385" s="50"/>
      <c r="G2385" s="51"/>
      <c r="H2385" s="51"/>
      <c r="I2385" s="52"/>
      <c r="J2385" s="52"/>
      <c r="K2385" s="27" t="str">
        <f>_xlfn.IFNA(VLOOKUP(E2385,الاوردرات!$B$1:$C$600,2,0),"")</f>
        <v/>
      </c>
      <c r="L2385" s="63"/>
      <c r="N2385" s="22" t="str">
        <f t="shared" si="75"/>
        <v/>
      </c>
      <c r="O2385" s="23" t="str">
        <f>_xlfn.IFNA((VLOOKUP(F2385,help!$C$2:$F$12,4,0))*(N2385*24),"")</f>
        <v/>
      </c>
      <c r="AP2385" s="18">
        <f t="shared" si="76"/>
        <v>0</v>
      </c>
    </row>
    <row r="2386" spans="2:42" ht="33" x14ac:dyDescent="0.2">
      <c r="B2386" s="14">
        <f>COUNTIFS($E$3:E2386,تقرير!$E$4)</f>
        <v>15</v>
      </c>
      <c r="C2386" s="48"/>
      <c r="D2386" s="48"/>
      <c r="E2386" s="48"/>
      <c r="F2386" s="50"/>
      <c r="G2386" s="51"/>
      <c r="H2386" s="51"/>
      <c r="I2386" s="52"/>
      <c r="J2386" s="52"/>
      <c r="K2386" s="27" t="str">
        <f>_xlfn.IFNA(VLOOKUP(E2386,الاوردرات!$B$1:$C$600,2,0),"")</f>
        <v/>
      </c>
      <c r="L2386" s="63"/>
      <c r="N2386" s="22" t="str">
        <f t="shared" si="75"/>
        <v/>
      </c>
      <c r="O2386" s="23" t="str">
        <f>_xlfn.IFNA((VLOOKUP(F2386,help!$C$2:$F$12,4,0))*(N2386*24),"")</f>
        <v/>
      </c>
      <c r="AP2386" s="18">
        <f t="shared" si="76"/>
        <v>0</v>
      </c>
    </row>
    <row r="2387" spans="2:42" ht="33" x14ac:dyDescent="0.2">
      <c r="B2387" s="14">
        <f>COUNTIFS($E$3:E2387,تقرير!$E$4)</f>
        <v>15</v>
      </c>
      <c r="C2387" s="48"/>
      <c r="D2387" s="48"/>
      <c r="E2387" s="48"/>
      <c r="F2387" s="50"/>
      <c r="G2387" s="51"/>
      <c r="H2387" s="51"/>
      <c r="I2387" s="52"/>
      <c r="J2387" s="52"/>
      <c r="K2387" s="27" t="str">
        <f>_xlfn.IFNA(VLOOKUP(E2387,الاوردرات!$B$1:$C$600,2,0),"")</f>
        <v/>
      </c>
      <c r="L2387" s="63"/>
      <c r="N2387" s="22" t="str">
        <f t="shared" si="75"/>
        <v/>
      </c>
      <c r="O2387" s="23" t="str">
        <f>_xlfn.IFNA((VLOOKUP(F2387,help!$C$2:$F$12,4,0))*(N2387*24),"")</f>
        <v/>
      </c>
      <c r="AP2387" s="18">
        <f t="shared" si="76"/>
        <v>0</v>
      </c>
    </row>
    <row r="2388" spans="2:42" ht="33" x14ac:dyDescent="0.2">
      <c r="B2388" s="14">
        <f>COUNTIFS($E$3:E2388,تقرير!$E$4)</f>
        <v>15</v>
      </c>
      <c r="C2388" s="48"/>
      <c r="D2388" s="48"/>
      <c r="E2388" s="48"/>
      <c r="F2388" s="50"/>
      <c r="G2388" s="51"/>
      <c r="H2388" s="51"/>
      <c r="I2388" s="52"/>
      <c r="J2388" s="52"/>
      <c r="K2388" s="27" t="str">
        <f>_xlfn.IFNA(VLOOKUP(E2388,الاوردرات!$B$1:$C$600,2,0),"")</f>
        <v/>
      </c>
      <c r="L2388" s="63"/>
      <c r="N2388" s="22" t="str">
        <f t="shared" si="75"/>
        <v/>
      </c>
      <c r="O2388" s="23" t="str">
        <f>_xlfn.IFNA((VLOOKUP(F2388,help!$C$2:$F$12,4,0))*(N2388*24),"")</f>
        <v/>
      </c>
      <c r="AP2388" s="18">
        <f t="shared" si="76"/>
        <v>0</v>
      </c>
    </row>
    <row r="2389" spans="2:42" ht="33" x14ac:dyDescent="0.2">
      <c r="B2389" s="14">
        <f>COUNTIFS($E$3:E2389,تقرير!$E$4)</f>
        <v>15</v>
      </c>
      <c r="C2389" s="48"/>
      <c r="D2389" s="48"/>
      <c r="E2389" s="48"/>
      <c r="F2389" s="50"/>
      <c r="G2389" s="51"/>
      <c r="H2389" s="51"/>
      <c r="I2389" s="52"/>
      <c r="J2389" s="52"/>
      <c r="K2389" s="27" t="str">
        <f>_xlfn.IFNA(VLOOKUP(E2389,الاوردرات!$B$1:$C$600,2,0),"")</f>
        <v/>
      </c>
      <c r="L2389" s="63"/>
      <c r="N2389" s="22" t="str">
        <f t="shared" si="75"/>
        <v/>
      </c>
      <c r="O2389" s="23" t="str">
        <f>_xlfn.IFNA((VLOOKUP(F2389,help!$C$2:$F$12,4,0))*(N2389*24),"")</f>
        <v/>
      </c>
      <c r="AP2389" s="18">
        <f t="shared" si="76"/>
        <v>0</v>
      </c>
    </row>
    <row r="2390" spans="2:42" ht="33" x14ac:dyDescent="0.2">
      <c r="B2390" s="14">
        <f>COUNTIFS($E$3:E2390,تقرير!$E$4)</f>
        <v>15</v>
      </c>
      <c r="C2390" s="48"/>
      <c r="D2390" s="48"/>
      <c r="E2390" s="48"/>
      <c r="F2390" s="50"/>
      <c r="G2390" s="51"/>
      <c r="H2390" s="51"/>
      <c r="I2390" s="52"/>
      <c r="J2390" s="52"/>
      <c r="K2390" s="27" t="str">
        <f>_xlfn.IFNA(VLOOKUP(E2390,الاوردرات!$B$1:$C$600,2,0),"")</f>
        <v/>
      </c>
      <c r="L2390" s="63"/>
      <c r="N2390" s="22" t="str">
        <f t="shared" si="75"/>
        <v/>
      </c>
      <c r="O2390" s="23" t="str">
        <f>_xlfn.IFNA((VLOOKUP(F2390,help!$C$2:$F$12,4,0))*(N2390*24),"")</f>
        <v/>
      </c>
      <c r="AP2390" s="18">
        <f t="shared" si="76"/>
        <v>0</v>
      </c>
    </row>
    <row r="2391" spans="2:42" ht="33" x14ac:dyDescent="0.2">
      <c r="B2391" s="14">
        <f>COUNTIFS($E$3:E2391,تقرير!$E$4)</f>
        <v>15</v>
      </c>
      <c r="C2391" s="48"/>
      <c r="D2391" s="48"/>
      <c r="E2391" s="48"/>
      <c r="F2391" s="50"/>
      <c r="G2391" s="51"/>
      <c r="H2391" s="51"/>
      <c r="I2391" s="52"/>
      <c r="J2391" s="52"/>
      <c r="K2391" s="27" t="str">
        <f>_xlfn.IFNA(VLOOKUP(E2391,الاوردرات!$B$1:$C$600,2,0),"")</f>
        <v/>
      </c>
      <c r="L2391" s="63"/>
      <c r="N2391" s="22" t="str">
        <f t="shared" si="75"/>
        <v/>
      </c>
      <c r="O2391" s="23" t="str">
        <f>_xlfn.IFNA((VLOOKUP(F2391,help!$C$2:$F$12,4,0))*(N2391*24),"")</f>
        <v/>
      </c>
      <c r="AP2391" s="18">
        <f t="shared" si="76"/>
        <v>0</v>
      </c>
    </row>
    <row r="2392" spans="2:42" ht="33" x14ac:dyDescent="0.2">
      <c r="B2392" s="14">
        <f>COUNTIFS($E$3:E2392,تقرير!$E$4)</f>
        <v>15</v>
      </c>
      <c r="C2392" s="48"/>
      <c r="D2392" s="48"/>
      <c r="E2392" s="48"/>
      <c r="F2392" s="50"/>
      <c r="G2392" s="51"/>
      <c r="H2392" s="51"/>
      <c r="I2392" s="52"/>
      <c r="J2392" s="52"/>
      <c r="K2392" s="27" t="str">
        <f>_xlfn.IFNA(VLOOKUP(E2392,الاوردرات!$B$1:$C$600,2,0),"")</f>
        <v/>
      </c>
      <c r="L2392" s="63"/>
      <c r="N2392" s="22" t="str">
        <f t="shared" si="75"/>
        <v/>
      </c>
      <c r="O2392" s="23" t="str">
        <f>_xlfn.IFNA((VLOOKUP(F2392,help!$C$2:$F$12,4,0))*(N2392*24),"")</f>
        <v/>
      </c>
      <c r="AP2392" s="18">
        <f t="shared" si="76"/>
        <v>0</v>
      </c>
    </row>
    <row r="2393" spans="2:42" ht="33" x14ac:dyDescent="0.2">
      <c r="B2393" s="14">
        <f>COUNTIFS($E$3:E2393,تقرير!$E$4)</f>
        <v>15</v>
      </c>
      <c r="C2393" s="48"/>
      <c r="D2393" s="48"/>
      <c r="E2393" s="48"/>
      <c r="F2393" s="50"/>
      <c r="G2393" s="51"/>
      <c r="H2393" s="51"/>
      <c r="I2393" s="52"/>
      <c r="J2393" s="52"/>
      <c r="K2393" s="27" t="str">
        <f>_xlfn.IFNA(VLOOKUP(E2393,الاوردرات!$B$1:$C$600,2,0),"")</f>
        <v/>
      </c>
      <c r="L2393" s="63"/>
      <c r="N2393" s="22" t="str">
        <f t="shared" si="75"/>
        <v/>
      </c>
      <c r="O2393" s="23" t="str">
        <f>_xlfn.IFNA((VLOOKUP(F2393,help!$C$2:$F$12,4,0))*(N2393*24),"")</f>
        <v/>
      </c>
      <c r="AP2393" s="18">
        <f t="shared" si="76"/>
        <v>0</v>
      </c>
    </row>
    <row r="2394" spans="2:42" ht="33" x14ac:dyDescent="0.2">
      <c r="B2394" s="14">
        <f>COUNTIFS($E$3:E2394,تقرير!$E$4)</f>
        <v>15</v>
      </c>
      <c r="C2394" s="48"/>
      <c r="D2394" s="48"/>
      <c r="E2394" s="48"/>
      <c r="F2394" s="50"/>
      <c r="G2394" s="51"/>
      <c r="H2394" s="51"/>
      <c r="I2394" s="52"/>
      <c r="J2394" s="52"/>
      <c r="K2394" s="27" t="str">
        <f>_xlfn.IFNA(VLOOKUP(E2394,الاوردرات!$B$1:$C$600,2,0),"")</f>
        <v/>
      </c>
      <c r="L2394" s="63"/>
      <c r="N2394" s="22" t="str">
        <f t="shared" si="75"/>
        <v/>
      </c>
      <c r="O2394" s="23" t="str">
        <f>_xlfn.IFNA((VLOOKUP(F2394,help!$C$2:$F$12,4,0))*(N2394*24),"")</f>
        <v/>
      </c>
      <c r="AP2394" s="18">
        <f t="shared" si="76"/>
        <v>0</v>
      </c>
    </row>
    <row r="2395" spans="2:42" ht="33" x14ac:dyDescent="0.2">
      <c r="B2395" s="14">
        <f>COUNTIFS($E$3:E2395,تقرير!$E$4)</f>
        <v>15</v>
      </c>
      <c r="C2395" s="48"/>
      <c r="D2395" s="48"/>
      <c r="E2395" s="48"/>
      <c r="F2395" s="50"/>
      <c r="G2395" s="51"/>
      <c r="H2395" s="51"/>
      <c r="I2395" s="52"/>
      <c r="J2395" s="52"/>
      <c r="K2395" s="27" t="str">
        <f>_xlfn.IFNA(VLOOKUP(E2395,الاوردرات!$B$1:$C$600,2,0),"")</f>
        <v/>
      </c>
      <c r="L2395" s="63"/>
      <c r="N2395" s="22" t="str">
        <f t="shared" si="75"/>
        <v/>
      </c>
      <c r="O2395" s="23" t="str">
        <f>_xlfn.IFNA((VLOOKUP(F2395,help!$C$2:$F$12,4,0))*(N2395*24),"")</f>
        <v/>
      </c>
      <c r="AP2395" s="18">
        <f t="shared" si="76"/>
        <v>0</v>
      </c>
    </row>
    <row r="2396" spans="2:42" ht="33" x14ac:dyDescent="0.2">
      <c r="B2396" s="14">
        <f>COUNTIFS($E$3:E2396,تقرير!$E$4)</f>
        <v>15</v>
      </c>
      <c r="C2396" s="48"/>
      <c r="D2396" s="48"/>
      <c r="E2396" s="48"/>
      <c r="F2396" s="50"/>
      <c r="G2396" s="51"/>
      <c r="H2396" s="51"/>
      <c r="I2396" s="52"/>
      <c r="J2396" s="52"/>
      <c r="K2396" s="27" t="str">
        <f>_xlfn.IFNA(VLOOKUP(E2396,الاوردرات!$B$1:$C$600,2,0),"")</f>
        <v/>
      </c>
      <c r="L2396" s="63"/>
      <c r="N2396" s="22" t="str">
        <f t="shared" si="75"/>
        <v/>
      </c>
      <c r="O2396" s="23" t="str">
        <f>_xlfn.IFNA((VLOOKUP(F2396,help!$C$2:$F$12,4,0))*(N2396*24),"")</f>
        <v/>
      </c>
      <c r="AP2396" s="18">
        <f t="shared" si="76"/>
        <v>0</v>
      </c>
    </row>
    <row r="2397" spans="2:42" ht="33" x14ac:dyDescent="0.2">
      <c r="B2397" s="14">
        <f>COUNTIFS($E$3:E2397,تقرير!$E$4)</f>
        <v>15</v>
      </c>
      <c r="C2397" s="48"/>
      <c r="D2397" s="48"/>
      <c r="E2397" s="48"/>
      <c r="F2397" s="50"/>
      <c r="G2397" s="51"/>
      <c r="H2397" s="51"/>
      <c r="I2397" s="52"/>
      <c r="J2397" s="52"/>
      <c r="K2397" s="27" t="str">
        <f>_xlfn.IFNA(VLOOKUP(E2397,الاوردرات!$B$1:$C$600,2,0),"")</f>
        <v/>
      </c>
      <c r="L2397" s="63"/>
      <c r="N2397" s="22" t="str">
        <f t="shared" si="75"/>
        <v/>
      </c>
      <c r="O2397" s="23" t="str">
        <f>_xlfn.IFNA((VLOOKUP(F2397,help!$C$2:$F$12,4,0))*(N2397*24),"")</f>
        <v/>
      </c>
      <c r="AP2397" s="18">
        <f t="shared" si="76"/>
        <v>0</v>
      </c>
    </row>
    <row r="2398" spans="2:42" ht="33" x14ac:dyDescent="0.2">
      <c r="B2398" s="14">
        <f>COUNTIFS($E$3:E2398,تقرير!$E$4)</f>
        <v>15</v>
      </c>
      <c r="C2398" s="48"/>
      <c r="D2398" s="48"/>
      <c r="E2398" s="48"/>
      <c r="F2398" s="50"/>
      <c r="G2398" s="51"/>
      <c r="H2398" s="51"/>
      <c r="I2398" s="52"/>
      <c r="J2398" s="52"/>
      <c r="K2398" s="27" t="str">
        <f>_xlfn.IFNA(VLOOKUP(E2398,الاوردرات!$B$1:$C$600,2,0),"")</f>
        <v/>
      </c>
      <c r="L2398" s="63"/>
      <c r="N2398" s="22" t="str">
        <f t="shared" si="75"/>
        <v/>
      </c>
      <c r="O2398" s="23" t="str">
        <f>_xlfn.IFNA((VLOOKUP(F2398,help!$C$2:$F$12,4,0))*(N2398*24),"")</f>
        <v/>
      </c>
      <c r="AP2398" s="18">
        <f t="shared" si="76"/>
        <v>0</v>
      </c>
    </row>
    <row r="2399" spans="2:42" ht="33" x14ac:dyDescent="0.2">
      <c r="B2399" s="14">
        <f>COUNTIFS($E$3:E2399,تقرير!$E$4)</f>
        <v>15</v>
      </c>
      <c r="C2399" s="48"/>
      <c r="D2399" s="48"/>
      <c r="E2399" s="48"/>
      <c r="F2399" s="50"/>
      <c r="G2399" s="51"/>
      <c r="H2399" s="51"/>
      <c r="I2399" s="52"/>
      <c r="J2399" s="52"/>
      <c r="K2399" s="27" t="str">
        <f>_xlfn.IFNA(VLOOKUP(E2399,الاوردرات!$B$1:$C$600,2,0),"")</f>
        <v/>
      </c>
      <c r="L2399" s="63"/>
      <c r="N2399" s="22" t="str">
        <f t="shared" si="75"/>
        <v/>
      </c>
      <c r="O2399" s="23" t="str">
        <f>_xlfn.IFNA((VLOOKUP(F2399,help!$C$2:$F$12,4,0))*(N2399*24),"")</f>
        <v/>
      </c>
      <c r="AP2399" s="18">
        <f t="shared" si="76"/>
        <v>0</v>
      </c>
    </row>
    <row r="2400" spans="2:42" ht="33" x14ac:dyDescent="0.2">
      <c r="B2400" s="14">
        <f>COUNTIFS($E$3:E2400,تقرير!$E$4)</f>
        <v>15</v>
      </c>
      <c r="C2400" s="48"/>
      <c r="D2400" s="48"/>
      <c r="E2400" s="48"/>
      <c r="F2400" s="50"/>
      <c r="G2400" s="51"/>
      <c r="H2400" s="51"/>
      <c r="I2400" s="52"/>
      <c r="J2400" s="52"/>
      <c r="K2400" s="27" t="str">
        <f>_xlfn.IFNA(VLOOKUP(E2400,الاوردرات!$B$1:$C$600,2,0),"")</f>
        <v/>
      </c>
      <c r="L2400" s="63"/>
      <c r="N2400" s="22" t="str">
        <f t="shared" si="75"/>
        <v/>
      </c>
      <c r="O2400" s="23" t="str">
        <f>_xlfn.IFNA((VLOOKUP(F2400,help!$C$2:$F$12,4,0))*(N2400*24),"")</f>
        <v/>
      </c>
      <c r="AP2400" s="18">
        <f t="shared" si="76"/>
        <v>0</v>
      </c>
    </row>
    <row r="2401" spans="2:42" ht="33" x14ac:dyDescent="0.2">
      <c r="B2401" s="14">
        <f>COUNTIFS($E$3:E2401,تقرير!$E$4)</f>
        <v>15</v>
      </c>
      <c r="C2401" s="48"/>
      <c r="D2401" s="48"/>
      <c r="E2401" s="48"/>
      <c r="F2401" s="50"/>
      <c r="G2401" s="51"/>
      <c r="H2401" s="51"/>
      <c r="I2401" s="52"/>
      <c r="J2401" s="52"/>
      <c r="K2401" s="27" t="str">
        <f>_xlfn.IFNA(VLOOKUP(E2401,الاوردرات!$B$1:$C$600,2,0),"")</f>
        <v/>
      </c>
      <c r="L2401" s="63"/>
      <c r="N2401" s="22" t="str">
        <f t="shared" si="75"/>
        <v/>
      </c>
      <c r="O2401" s="23" t="str">
        <f>_xlfn.IFNA((VLOOKUP(F2401,help!$C$2:$F$12,4,0))*(N2401*24),"")</f>
        <v/>
      </c>
      <c r="AP2401" s="18">
        <f t="shared" si="76"/>
        <v>0</v>
      </c>
    </row>
    <row r="2402" spans="2:42" ht="33" x14ac:dyDescent="0.2">
      <c r="B2402" s="14">
        <f>COUNTIFS($E$3:E2402,تقرير!$E$4)</f>
        <v>15</v>
      </c>
      <c r="C2402" s="48"/>
      <c r="D2402" s="48"/>
      <c r="E2402" s="48"/>
      <c r="F2402" s="50"/>
      <c r="G2402" s="51"/>
      <c r="H2402" s="51"/>
      <c r="I2402" s="52"/>
      <c r="J2402" s="52"/>
      <c r="K2402" s="27" t="str">
        <f>_xlfn.IFNA(VLOOKUP(E2402,الاوردرات!$B$1:$C$600,2,0),"")</f>
        <v/>
      </c>
      <c r="L2402" s="63"/>
      <c r="N2402" s="22" t="str">
        <f t="shared" si="75"/>
        <v/>
      </c>
      <c r="O2402" s="23" t="str">
        <f>_xlfn.IFNA((VLOOKUP(F2402,help!$C$2:$F$12,4,0))*(N2402*24),"")</f>
        <v/>
      </c>
      <c r="AP2402" s="18">
        <f t="shared" si="76"/>
        <v>0</v>
      </c>
    </row>
    <row r="2403" spans="2:42" ht="33" x14ac:dyDescent="0.2">
      <c r="B2403" s="14">
        <f>COUNTIFS($E$3:E2403,تقرير!$E$4)</f>
        <v>15</v>
      </c>
      <c r="C2403" s="48"/>
      <c r="D2403" s="48"/>
      <c r="E2403" s="48"/>
      <c r="F2403" s="50"/>
      <c r="G2403" s="51"/>
      <c r="H2403" s="51"/>
      <c r="I2403" s="52"/>
      <c r="J2403" s="52"/>
      <c r="K2403" s="27" t="str">
        <f>_xlfn.IFNA(VLOOKUP(E2403,الاوردرات!$B$1:$C$600,2,0),"")</f>
        <v/>
      </c>
      <c r="L2403" s="63"/>
      <c r="N2403" s="22" t="str">
        <f t="shared" si="75"/>
        <v/>
      </c>
      <c r="O2403" s="23" t="str">
        <f>_xlfn.IFNA((VLOOKUP(F2403,help!$C$2:$F$12,4,0))*(N2403*24),"")</f>
        <v/>
      </c>
      <c r="AP2403" s="18">
        <f t="shared" si="76"/>
        <v>0</v>
      </c>
    </row>
    <row r="2404" spans="2:42" ht="33" x14ac:dyDescent="0.2">
      <c r="B2404" s="14">
        <f>COUNTIFS($E$3:E2404,تقرير!$E$4)</f>
        <v>15</v>
      </c>
      <c r="C2404" s="48"/>
      <c r="D2404" s="48"/>
      <c r="E2404" s="48"/>
      <c r="F2404" s="50"/>
      <c r="G2404" s="51"/>
      <c r="H2404" s="51"/>
      <c r="I2404" s="52"/>
      <c r="J2404" s="52"/>
      <c r="K2404" s="27" t="str">
        <f>_xlfn.IFNA(VLOOKUP(E2404,الاوردرات!$B$1:$C$600,2,0),"")</f>
        <v/>
      </c>
      <c r="L2404" s="63"/>
      <c r="N2404" s="22" t="str">
        <f t="shared" si="75"/>
        <v/>
      </c>
      <c r="O2404" s="23" t="str">
        <f>_xlfn.IFNA((VLOOKUP(F2404,help!$C$2:$F$12,4,0))*(N2404*24),"")</f>
        <v/>
      </c>
      <c r="AP2404" s="18">
        <f t="shared" si="76"/>
        <v>0</v>
      </c>
    </row>
    <row r="2405" spans="2:42" ht="33" x14ac:dyDescent="0.2">
      <c r="B2405" s="14">
        <f>COUNTIFS($E$3:E2405,تقرير!$E$4)</f>
        <v>15</v>
      </c>
      <c r="C2405" s="48"/>
      <c r="D2405" s="48"/>
      <c r="E2405" s="48"/>
      <c r="F2405" s="50"/>
      <c r="G2405" s="51"/>
      <c r="H2405" s="51"/>
      <c r="I2405" s="52"/>
      <c r="J2405" s="52"/>
      <c r="K2405" s="27" t="str">
        <f>_xlfn.IFNA(VLOOKUP(E2405,الاوردرات!$B$1:$C$600,2,0),"")</f>
        <v/>
      </c>
      <c r="L2405" s="63"/>
      <c r="N2405" s="22" t="str">
        <f t="shared" si="75"/>
        <v/>
      </c>
      <c r="O2405" s="23" t="str">
        <f>_xlfn.IFNA((VLOOKUP(F2405,help!$C$2:$F$12,4,0))*(N2405*24),"")</f>
        <v/>
      </c>
      <c r="AP2405" s="18">
        <f t="shared" si="76"/>
        <v>0</v>
      </c>
    </row>
    <row r="2406" spans="2:42" ht="33" x14ac:dyDescent="0.2">
      <c r="B2406" s="14">
        <f>COUNTIFS($E$3:E2406,تقرير!$E$4)</f>
        <v>15</v>
      </c>
      <c r="C2406" s="48"/>
      <c r="D2406" s="48"/>
      <c r="E2406" s="48"/>
      <c r="F2406" s="50"/>
      <c r="G2406" s="51"/>
      <c r="H2406" s="51"/>
      <c r="I2406" s="52"/>
      <c r="J2406" s="52"/>
      <c r="K2406" s="27" t="str">
        <f>_xlfn.IFNA(VLOOKUP(E2406,الاوردرات!$B$1:$C$600,2,0),"")</f>
        <v/>
      </c>
      <c r="L2406" s="63"/>
      <c r="N2406" s="22" t="str">
        <f t="shared" si="75"/>
        <v/>
      </c>
      <c r="O2406" s="23" t="str">
        <f>_xlfn.IFNA((VLOOKUP(F2406,help!$C$2:$F$12,4,0))*(N2406*24),"")</f>
        <v/>
      </c>
      <c r="AP2406" s="18">
        <f t="shared" si="76"/>
        <v>0</v>
      </c>
    </row>
    <row r="2407" spans="2:42" ht="33" x14ac:dyDescent="0.2">
      <c r="B2407" s="14">
        <f>COUNTIFS($E$3:E2407,تقرير!$E$4)</f>
        <v>15</v>
      </c>
      <c r="C2407" s="48"/>
      <c r="D2407" s="48"/>
      <c r="E2407" s="48"/>
      <c r="F2407" s="50"/>
      <c r="G2407" s="51"/>
      <c r="H2407" s="51"/>
      <c r="I2407" s="52"/>
      <c r="J2407" s="52"/>
      <c r="K2407" s="27" t="str">
        <f>_xlfn.IFNA(VLOOKUP(E2407,الاوردرات!$B$1:$C$600,2,0),"")</f>
        <v/>
      </c>
      <c r="L2407" s="63"/>
      <c r="N2407" s="22" t="str">
        <f t="shared" si="75"/>
        <v/>
      </c>
      <c r="O2407" s="23" t="str">
        <f>_xlfn.IFNA((VLOOKUP(F2407,help!$C$2:$F$12,4,0))*(N2407*24),"")</f>
        <v/>
      </c>
      <c r="AP2407" s="18">
        <f t="shared" si="76"/>
        <v>0</v>
      </c>
    </row>
    <row r="2408" spans="2:42" ht="33" x14ac:dyDescent="0.2">
      <c r="B2408" s="14">
        <f>COUNTIFS($E$3:E2408,تقرير!$E$4)</f>
        <v>15</v>
      </c>
      <c r="C2408" s="48"/>
      <c r="D2408" s="48"/>
      <c r="E2408" s="48"/>
      <c r="F2408" s="50"/>
      <c r="G2408" s="51"/>
      <c r="H2408" s="51"/>
      <c r="I2408" s="52"/>
      <c r="J2408" s="52"/>
      <c r="K2408" s="27" t="str">
        <f>_xlfn.IFNA(VLOOKUP(E2408,الاوردرات!$B$1:$C$600,2,0),"")</f>
        <v/>
      </c>
      <c r="L2408" s="63"/>
      <c r="N2408" s="22" t="str">
        <f t="shared" si="75"/>
        <v/>
      </c>
      <c r="O2408" s="23" t="str">
        <f>_xlfn.IFNA((VLOOKUP(F2408,help!$C$2:$F$12,4,0))*(N2408*24),"")</f>
        <v/>
      </c>
      <c r="AP2408" s="18">
        <f t="shared" si="76"/>
        <v>0</v>
      </c>
    </row>
    <row r="2409" spans="2:42" ht="33" x14ac:dyDescent="0.2">
      <c r="B2409" s="14">
        <f>COUNTIFS($E$3:E2409,تقرير!$E$4)</f>
        <v>15</v>
      </c>
      <c r="C2409" s="48"/>
      <c r="D2409" s="48"/>
      <c r="E2409" s="48"/>
      <c r="F2409" s="50"/>
      <c r="G2409" s="51"/>
      <c r="H2409" s="51"/>
      <c r="I2409" s="52"/>
      <c r="J2409" s="52"/>
      <c r="K2409" s="27" t="str">
        <f>_xlfn.IFNA(VLOOKUP(E2409,الاوردرات!$B$1:$C$600,2,0),"")</f>
        <v/>
      </c>
      <c r="L2409" s="63"/>
      <c r="N2409" s="22" t="str">
        <f t="shared" si="75"/>
        <v/>
      </c>
      <c r="O2409" s="23" t="str">
        <f>_xlfn.IFNA((VLOOKUP(F2409,help!$C$2:$F$12,4,0))*(N2409*24),"")</f>
        <v/>
      </c>
      <c r="AP2409" s="18">
        <f t="shared" si="76"/>
        <v>0</v>
      </c>
    </row>
    <row r="2410" spans="2:42" ht="33" x14ac:dyDescent="0.2">
      <c r="B2410" s="14">
        <f>COUNTIFS($E$3:E2410,تقرير!$E$4)</f>
        <v>15</v>
      </c>
      <c r="C2410" s="48"/>
      <c r="D2410" s="48"/>
      <c r="E2410" s="48"/>
      <c r="F2410" s="50"/>
      <c r="G2410" s="51"/>
      <c r="H2410" s="51"/>
      <c r="I2410" s="52"/>
      <c r="J2410" s="52"/>
      <c r="K2410" s="27" t="str">
        <f>_xlfn.IFNA(VLOOKUP(E2410,الاوردرات!$B$1:$C$600,2,0),"")</f>
        <v/>
      </c>
      <c r="L2410" s="63"/>
      <c r="N2410" s="22" t="str">
        <f t="shared" si="75"/>
        <v/>
      </c>
      <c r="O2410" s="23" t="str">
        <f>_xlfn.IFNA((VLOOKUP(F2410,help!$C$2:$F$12,4,0))*(N2410*24),"")</f>
        <v/>
      </c>
      <c r="AP2410" s="18">
        <f t="shared" si="76"/>
        <v>0</v>
      </c>
    </row>
    <row r="2411" spans="2:42" ht="33" x14ac:dyDescent="0.2">
      <c r="B2411" s="14">
        <f>COUNTIFS($E$3:E2411,تقرير!$E$4)</f>
        <v>15</v>
      </c>
      <c r="C2411" s="48"/>
      <c r="D2411" s="48"/>
      <c r="E2411" s="48"/>
      <c r="F2411" s="50"/>
      <c r="G2411" s="51"/>
      <c r="H2411" s="51"/>
      <c r="I2411" s="52"/>
      <c r="J2411" s="52"/>
      <c r="K2411" s="27" t="str">
        <f>_xlfn.IFNA(VLOOKUP(E2411,الاوردرات!$B$1:$C$600,2,0),"")</f>
        <v/>
      </c>
      <c r="L2411" s="63"/>
      <c r="N2411" s="22" t="str">
        <f t="shared" si="75"/>
        <v/>
      </c>
      <c r="O2411" s="23" t="str">
        <f>_xlfn.IFNA((VLOOKUP(F2411,help!$C$2:$F$12,4,0))*(N2411*24),"")</f>
        <v/>
      </c>
      <c r="AP2411" s="18">
        <f t="shared" si="76"/>
        <v>0</v>
      </c>
    </row>
    <row r="2412" spans="2:42" ht="33" x14ac:dyDescent="0.2">
      <c r="B2412" s="14">
        <f>COUNTIFS($E$3:E2412,تقرير!$E$4)</f>
        <v>15</v>
      </c>
      <c r="C2412" s="48"/>
      <c r="D2412" s="48"/>
      <c r="E2412" s="48"/>
      <c r="F2412" s="50"/>
      <c r="G2412" s="51"/>
      <c r="H2412" s="51"/>
      <c r="I2412" s="52"/>
      <c r="J2412" s="52"/>
      <c r="K2412" s="27" t="str">
        <f>_xlfn.IFNA(VLOOKUP(E2412,الاوردرات!$B$1:$C$600,2,0),"")</f>
        <v/>
      </c>
      <c r="L2412" s="63"/>
      <c r="N2412" s="22" t="str">
        <f t="shared" si="75"/>
        <v/>
      </c>
      <c r="O2412" s="23" t="str">
        <f>_xlfn.IFNA((VLOOKUP(F2412,help!$C$2:$F$12,4,0))*(N2412*24),"")</f>
        <v/>
      </c>
      <c r="AP2412" s="18">
        <f t="shared" si="76"/>
        <v>0</v>
      </c>
    </row>
    <row r="2413" spans="2:42" ht="33" x14ac:dyDescent="0.2">
      <c r="B2413" s="14">
        <f>COUNTIFS($E$3:E2413,تقرير!$E$4)</f>
        <v>15</v>
      </c>
      <c r="C2413" s="48"/>
      <c r="D2413" s="48"/>
      <c r="E2413" s="48"/>
      <c r="F2413" s="50"/>
      <c r="G2413" s="51"/>
      <c r="H2413" s="51"/>
      <c r="I2413" s="52"/>
      <c r="J2413" s="52"/>
      <c r="K2413" s="27" t="str">
        <f>_xlfn.IFNA(VLOOKUP(E2413,الاوردرات!$B$1:$C$600,2,0),"")</f>
        <v/>
      </c>
      <c r="L2413" s="63"/>
      <c r="N2413" s="22" t="str">
        <f t="shared" si="75"/>
        <v/>
      </c>
      <c r="O2413" s="23" t="str">
        <f>_xlfn.IFNA((VLOOKUP(F2413,help!$C$2:$F$12,4,0))*(N2413*24),"")</f>
        <v/>
      </c>
      <c r="AP2413" s="18">
        <f t="shared" si="76"/>
        <v>0</v>
      </c>
    </row>
    <row r="2414" spans="2:42" ht="33" x14ac:dyDescent="0.2">
      <c r="B2414" s="14">
        <f>COUNTIFS($E$3:E2414,تقرير!$E$4)</f>
        <v>15</v>
      </c>
      <c r="C2414" s="48"/>
      <c r="D2414" s="48"/>
      <c r="E2414" s="48"/>
      <c r="F2414" s="50"/>
      <c r="G2414" s="51"/>
      <c r="H2414" s="51"/>
      <c r="I2414" s="52"/>
      <c r="J2414" s="52"/>
      <c r="K2414" s="27" t="str">
        <f>_xlfn.IFNA(VLOOKUP(E2414,الاوردرات!$B$1:$C$600,2,0),"")</f>
        <v/>
      </c>
      <c r="L2414" s="63"/>
      <c r="N2414" s="22" t="str">
        <f t="shared" si="75"/>
        <v/>
      </c>
      <c r="O2414" s="23" t="str">
        <f>_xlfn.IFNA((VLOOKUP(F2414,help!$C$2:$F$12,4,0))*(N2414*24),"")</f>
        <v/>
      </c>
      <c r="AP2414" s="18">
        <f t="shared" si="76"/>
        <v>0</v>
      </c>
    </row>
    <row r="2415" spans="2:42" ht="33" x14ac:dyDescent="0.2">
      <c r="B2415" s="14">
        <f>COUNTIFS($E$3:E2415,تقرير!$E$4)</f>
        <v>15</v>
      </c>
      <c r="C2415" s="48"/>
      <c r="D2415" s="48"/>
      <c r="E2415" s="48"/>
      <c r="F2415" s="50"/>
      <c r="G2415" s="51"/>
      <c r="H2415" s="51"/>
      <c r="I2415" s="52"/>
      <c r="J2415" s="52"/>
      <c r="K2415" s="27" t="str">
        <f>_xlfn.IFNA(VLOOKUP(E2415,الاوردرات!$B$1:$C$600,2,0),"")</f>
        <v/>
      </c>
      <c r="L2415" s="63"/>
      <c r="N2415" s="22" t="str">
        <f t="shared" si="75"/>
        <v/>
      </c>
      <c r="O2415" s="23" t="str">
        <f>_xlfn.IFNA((VLOOKUP(F2415,help!$C$2:$F$12,4,0))*(N2415*24),"")</f>
        <v/>
      </c>
      <c r="AP2415" s="18">
        <f t="shared" si="76"/>
        <v>0</v>
      </c>
    </row>
    <row r="2416" spans="2:42" ht="33" x14ac:dyDescent="0.2">
      <c r="B2416" s="14">
        <f>COUNTIFS($E$3:E2416,تقرير!$E$4)</f>
        <v>15</v>
      </c>
      <c r="C2416" s="48"/>
      <c r="D2416" s="48"/>
      <c r="E2416" s="48"/>
      <c r="F2416" s="50"/>
      <c r="G2416" s="51"/>
      <c r="H2416" s="51"/>
      <c r="I2416" s="52"/>
      <c r="J2416" s="52"/>
      <c r="K2416" s="27" t="str">
        <f>_xlfn.IFNA(VLOOKUP(E2416,الاوردرات!$B$1:$C$600,2,0),"")</f>
        <v/>
      </c>
      <c r="L2416" s="63"/>
      <c r="N2416" s="22" t="str">
        <f t="shared" si="75"/>
        <v/>
      </c>
      <c r="O2416" s="23" t="str">
        <f>_xlfn.IFNA((VLOOKUP(F2416,help!$C$2:$F$12,4,0))*(N2416*24),"")</f>
        <v/>
      </c>
      <c r="AP2416" s="18">
        <f t="shared" si="76"/>
        <v>0</v>
      </c>
    </row>
    <row r="2417" spans="2:42" ht="33" x14ac:dyDescent="0.2">
      <c r="B2417" s="14">
        <f>COUNTIFS($E$3:E2417,تقرير!$E$4)</f>
        <v>15</v>
      </c>
      <c r="C2417" s="48"/>
      <c r="D2417" s="48"/>
      <c r="E2417" s="48"/>
      <c r="F2417" s="50"/>
      <c r="G2417" s="51"/>
      <c r="H2417" s="51"/>
      <c r="I2417" s="52"/>
      <c r="J2417" s="52"/>
      <c r="K2417" s="27" t="str">
        <f>_xlfn.IFNA(VLOOKUP(E2417,الاوردرات!$B$1:$C$600,2,0),"")</f>
        <v/>
      </c>
      <c r="L2417" s="63"/>
      <c r="N2417" s="22" t="str">
        <f t="shared" si="75"/>
        <v/>
      </c>
      <c r="O2417" s="23" t="str">
        <f>_xlfn.IFNA((VLOOKUP(F2417,help!$C$2:$F$12,4,0))*(N2417*24),"")</f>
        <v/>
      </c>
      <c r="AP2417" s="18">
        <f t="shared" si="76"/>
        <v>0</v>
      </c>
    </row>
    <row r="2418" spans="2:42" ht="33" x14ac:dyDescent="0.2">
      <c r="B2418" s="14">
        <f>COUNTIFS($E$3:E2418,تقرير!$E$4)</f>
        <v>15</v>
      </c>
      <c r="C2418" s="48"/>
      <c r="D2418" s="48"/>
      <c r="E2418" s="48"/>
      <c r="F2418" s="50"/>
      <c r="G2418" s="51"/>
      <c r="H2418" s="51"/>
      <c r="I2418" s="52"/>
      <c r="J2418" s="52"/>
      <c r="K2418" s="27" t="str">
        <f>_xlfn.IFNA(VLOOKUP(E2418,الاوردرات!$B$1:$C$600,2,0),"")</f>
        <v/>
      </c>
      <c r="L2418" s="63"/>
      <c r="N2418" s="22" t="str">
        <f t="shared" si="75"/>
        <v/>
      </c>
      <c r="O2418" s="23" t="str">
        <f>_xlfn.IFNA((VLOOKUP(F2418,help!$C$2:$F$12,4,0))*(N2418*24),"")</f>
        <v/>
      </c>
      <c r="AP2418" s="18">
        <f t="shared" si="76"/>
        <v>0</v>
      </c>
    </row>
    <row r="2419" spans="2:42" ht="33" x14ac:dyDescent="0.2">
      <c r="B2419" s="14">
        <f>COUNTIFS($E$3:E2419,تقرير!$E$4)</f>
        <v>15</v>
      </c>
      <c r="C2419" s="48"/>
      <c r="D2419" s="48"/>
      <c r="E2419" s="48"/>
      <c r="F2419" s="50"/>
      <c r="G2419" s="51"/>
      <c r="H2419" s="51"/>
      <c r="I2419" s="52"/>
      <c r="J2419" s="52"/>
      <c r="K2419" s="27" t="str">
        <f>_xlfn.IFNA(VLOOKUP(E2419,الاوردرات!$B$1:$C$600,2,0),"")</f>
        <v/>
      </c>
      <c r="L2419" s="63"/>
      <c r="N2419" s="22" t="str">
        <f t="shared" si="75"/>
        <v/>
      </c>
      <c r="O2419" s="23" t="str">
        <f>_xlfn.IFNA((VLOOKUP(F2419,help!$C$2:$F$12,4,0))*(N2419*24),"")</f>
        <v/>
      </c>
      <c r="AP2419" s="18">
        <f t="shared" si="76"/>
        <v>0</v>
      </c>
    </row>
    <row r="2420" spans="2:42" ht="33" x14ac:dyDescent="0.2">
      <c r="B2420" s="14">
        <f>COUNTIFS($E$3:E2420,تقرير!$E$4)</f>
        <v>15</v>
      </c>
      <c r="C2420" s="48"/>
      <c r="D2420" s="48"/>
      <c r="E2420" s="48"/>
      <c r="F2420" s="50"/>
      <c r="G2420" s="51"/>
      <c r="H2420" s="51"/>
      <c r="I2420" s="52"/>
      <c r="J2420" s="52"/>
      <c r="K2420" s="27" t="str">
        <f>_xlfn.IFNA(VLOOKUP(E2420,الاوردرات!$B$1:$C$600,2,0),"")</f>
        <v/>
      </c>
      <c r="L2420" s="63"/>
      <c r="N2420" s="22" t="str">
        <f t="shared" si="75"/>
        <v/>
      </c>
      <c r="O2420" s="23" t="str">
        <f>_xlfn.IFNA((VLOOKUP(F2420,help!$C$2:$F$12,4,0))*(N2420*24),"")</f>
        <v/>
      </c>
      <c r="AP2420" s="18">
        <f t="shared" si="76"/>
        <v>0</v>
      </c>
    </row>
    <row r="2421" spans="2:42" ht="33" x14ac:dyDescent="0.2">
      <c r="B2421" s="14">
        <f>COUNTIFS($E$3:E2421,تقرير!$E$4)</f>
        <v>15</v>
      </c>
      <c r="C2421" s="48"/>
      <c r="D2421" s="48"/>
      <c r="E2421" s="48"/>
      <c r="F2421" s="50"/>
      <c r="G2421" s="51"/>
      <c r="H2421" s="51"/>
      <c r="I2421" s="52"/>
      <c r="J2421" s="52"/>
      <c r="K2421" s="27" t="str">
        <f>_xlfn.IFNA(VLOOKUP(E2421,الاوردرات!$B$1:$C$600,2,0),"")</f>
        <v/>
      </c>
      <c r="L2421" s="63"/>
      <c r="N2421" s="22" t="str">
        <f t="shared" si="75"/>
        <v/>
      </c>
      <c r="O2421" s="23" t="str">
        <f>_xlfn.IFNA((VLOOKUP(F2421,help!$C$2:$F$12,4,0))*(N2421*24),"")</f>
        <v/>
      </c>
      <c r="AP2421" s="18">
        <f t="shared" si="76"/>
        <v>0</v>
      </c>
    </row>
    <row r="2422" spans="2:42" ht="33" x14ac:dyDescent="0.2">
      <c r="B2422" s="14">
        <f>COUNTIFS($E$3:E2422,تقرير!$E$4)</f>
        <v>15</v>
      </c>
      <c r="C2422" s="48"/>
      <c r="D2422" s="48"/>
      <c r="E2422" s="48"/>
      <c r="F2422" s="50"/>
      <c r="G2422" s="51"/>
      <c r="H2422" s="51"/>
      <c r="I2422" s="52"/>
      <c r="J2422" s="52"/>
      <c r="K2422" s="27" t="str">
        <f>_xlfn.IFNA(VLOOKUP(E2422,الاوردرات!$B$1:$C$600,2,0),"")</f>
        <v/>
      </c>
      <c r="L2422" s="63"/>
      <c r="N2422" s="22" t="str">
        <f t="shared" si="75"/>
        <v/>
      </c>
      <c r="O2422" s="23" t="str">
        <f>_xlfn.IFNA((VLOOKUP(F2422,help!$C$2:$F$12,4,0))*(N2422*24),"")</f>
        <v/>
      </c>
      <c r="AP2422" s="18">
        <f t="shared" si="76"/>
        <v>0</v>
      </c>
    </row>
    <row r="2423" spans="2:42" ht="33" x14ac:dyDescent="0.2">
      <c r="B2423" s="14">
        <f>COUNTIFS($E$3:E2423,تقرير!$E$4)</f>
        <v>15</v>
      </c>
      <c r="C2423" s="48"/>
      <c r="D2423" s="48"/>
      <c r="E2423" s="48"/>
      <c r="F2423" s="50"/>
      <c r="G2423" s="51"/>
      <c r="H2423" s="51"/>
      <c r="I2423" s="52"/>
      <c r="J2423" s="52"/>
      <c r="K2423" s="27" t="str">
        <f>_xlfn.IFNA(VLOOKUP(E2423,الاوردرات!$B$1:$C$600,2,0),"")</f>
        <v/>
      </c>
      <c r="L2423" s="63"/>
      <c r="N2423" s="22" t="str">
        <f t="shared" ref="N2423:N2486" si="77">IF(I2423&lt;&gt;"",J2423-I2423,"")</f>
        <v/>
      </c>
      <c r="O2423" s="23" t="str">
        <f>_xlfn.IFNA((VLOOKUP(F2423,help!$C$2:$F$12,4,0))*(N2423*24),"")</f>
        <v/>
      </c>
      <c r="AP2423" s="18">
        <f t="shared" si="76"/>
        <v>0</v>
      </c>
    </row>
    <row r="2424" spans="2:42" ht="33" x14ac:dyDescent="0.2">
      <c r="B2424" s="14">
        <f>COUNTIFS($E$3:E2424,تقرير!$E$4)</f>
        <v>15</v>
      </c>
      <c r="C2424" s="48"/>
      <c r="D2424" s="48"/>
      <c r="E2424" s="48"/>
      <c r="F2424" s="50"/>
      <c r="G2424" s="51"/>
      <c r="H2424" s="51"/>
      <c r="I2424" s="52"/>
      <c r="J2424" s="52"/>
      <c r="K2424" s="27" t="str">
        <f>_xlfn.IFNA(VLOOKUP(E2424,الاوردرات!$B$1:$C$600,2,0),"")</f>
        <v/>
      </c>
      <c r="L2424" s="63"/>
      <c r="N2424" s="22" t="str">
        <f t="shared" si="77"/>
        <v/>
      </c>
      <c r="O2424" s="23" t="str">
        <f>_xlfn.IFNA((VLOOKUP(F2424,help!$C$2:$F$12,4,0))*(N2424*24),"")</f>
        <v/>
      </c>
      <c r="AP2424" s="18">
        <f t="shared" si="76"/>
        <v>0</v>
      </c>
    </row>
    <row r="2425" spans="2:42" ht="33" x14ac:dyDescent="0.2">
      <c r="B2425" s="14">
        <f>COUNTIFS($E$3:E2425,تقرير!$E$4)</f>
        <v>15</v>
      </c>
      <c r="C2425" s="48"/>
      <c r="D2425" s="48"/>
      <c r="E2425" s="48"/>
      <c r="F2425" s="50"/>
      <c r="G2425" s="51"/>
      <c r="H2425" s="51"/>
      <c r="I2425" s="52"/>
      <c r="J2425" s="52"/>
      <c r="K2425" s="27" t="str">
        <f>_xlfn.IFNA(VLOOKUP(E2425,الاوردرات!$B$1:$C$600,2,0),"")</f>
        <v/>
      </c>
      <c r="L2425" s="63"/>
      <c r="N2425" s="22" t="str">
        <f t="shared" si="77"/>
        <v/>
      </c>
      <c r="O2425" s="23" t="str">
        <f>_xlfn.IFNA((VLOOKUP(F2425,help!$C$2:$F$12,4,0))*(N2425*24),"")</f>
        <v/>
      </c>
      <c r="AP2425" s="18">
        <f t="shared" si="76"/>
        <v>0</v>
      </c>
    </row>
    <row r="2426" spans="2:42" ht="33" x14ac:dyDescent="0.2">
      <c r="B2426" s="14">
        <f>COUNTIFS($E$3:E2426,تقرير!$E$4)</f>
        <v>15</v>
      </c>
      <c r="C2426" s="48"/>
      <c r="D2426" s="48"/>
      <c r="E2426" s="48"/>
      <c r="F2426" s="50"/>
      <c r="G2426" s="51"/>
      <c r="H2426" s="51"/>
      <c r="I2426" s="52"/>
      <c r="J2426" s="52"/>
      <c r="K2426" s="27" t="str">
        <f>_xlfn.IFNA(VLOOKUP(E2426,الاوردرات!$B$1:$C$600,2,0),"")</f>
        <v/>
      </c>
      <c r="L2426" s="63"/>
      <c r="N2426" s="22" t="str">
        <f t="shared" si="77"/>
        <v/>
      </c>
      <c r="O2426" s="23" t="str">
        <f>_xlfn.IFNA((VLOOKUP(F2426,help!$C$2:$F$12,4,0))*(N2426*24),"")</f>
        <v/>
      </c>
      <c r="AP2426" s="18">
        <f t="shared" si="76"/>
        <v>0</v>
      </c>
    </row>
    <row r="2427" spans="2:42" ht="33" x14ac:dyDescent="0.2">
      <c r="B2427" s="14">
        <f>COUNTIFS($E$3:E2427,تقرير!$E$4)</f>
        <v>15</v>
      </c>
      <c r="C2427" s="48"/>
      <c r="D2427" s="48"/>
      <c r="E2427" s="48"/>
      <c r="F2427" s="50"/>
      <c r="G2427" s="51"/>
      <c r="H2427" s="51"/>
      <c r="I2427" s="52"/>
      <c r="J2427" s="52"/>
      <c r="K2427" s="27" t="str">
        <f>_xlfn.IFNA(VLOOKUP(E2427,الاوردرات!$B$1:$C$600,2,0),"")</f>
        <v/>
      </c>
      <c r="L2427" s="63"/>
      <c r="N2427" s="22" t="str">
        <f t="shared" si="77"/>
        <v/>
      </c>
      <c r="O2427" s="23" t="str">
        <f>_xlfn.IFNA((VLOOKUP(F2427,help!$C$2:$F$12,4,0))*(N2427*24),"")</f>
        <v/>
      </c>
      <c r="AP2427" s="18">
        <f t="shared" si="76"/>
        <v>0</v>
      </c>
    </row>
    <row r="2428" spans="2:42" ht="33" x14ac:dyDescent="0.2">
      <c r="B2428" s="14">
        <f>COUNTIFS($E$3:E2428,تقرير!$E$4)</f>
        <v>15</v>
      </c>
      <c r="C2428" s="48"/>
      <c r="D2428" s="48"/>
      <c r="E2428" s="48"/>
      <c r="F2428" s="50"/>
      <c r="G2428" s="51"/>
      <c r="H2428" s="51"/>
      <c r="I2428" s="52"/>
      <c r="J2428" s="52"/>
      <c r="K2428" s="27" t="str">
        <f>_xlfn.IFNA(VLOOKUP(E2428,الاوردرات!$B$1:$C$600,2,0),"")</f>
        <v/>
      </c>
      <c r="L2428" s="63"/>
      <c r="N2428" s="22" t="str">
        <f t="shared" si="77"/>
        <v/>
      </c>
      <c r="O2428" s="23" t="str">
        <f>_xlfn.IFNA((VLOOKUP(F2428,help!$C$2:$F$12,4,0))*(N2428*24),"")</f>
        <v/>
      </c>
      <c r="AP2428" s="18">
        <f t="shared" si="76"/>
        <v>0</v>
      </c>
    </row>
    <row r="2429" spans="2:42" ht="33" x14ac:dyDescent="0.2">
      <c r="B2429" s="14">
        <f>COUNTIFS($E$3:E2429,تقرير!$E$4)</f>
        <v>15</v>
      </c>
      <c r="C2429" s="48"/>
      <c r="D2429" s="48"/>
      <c r="E2429" s="48"/>
      <c r="F2429" s="50"/>
      <c r="G2429" s="51"/>
      <c r="H2429" s="51"/>
      <c r="I2429" s="52"/>
      <c r="J2429" s="52"/>
      <c r="K2429" s="27" t="str">
        <f>_xlfn.IFNA(VLOOKUP(E2429,الاوردرات!$B$1:$C$600,2,0),"")</f>
        <v/>
      </c>
      <c r="L2429" s="63"/>
      <c r="N2429" s="22" t="str">
        <f t="shared" si="77"/>
        <v/>
      </c>
      <c r="O2429" s="23" t="str">
        <f>_xlfn.IFNA((VLOOKUP(F2429,help!$C$2:$F$12,4,0))*(N2429*24),"")</f>
        <v/>
      </c>
      <c r="AP2429" s="18">
        <f t="shared" si="76"/>
        <v>0</v>
      </c>
    </row>
    <row r="2430" spans="2:42" ht="33" x14ac:dyDescent="0.2">
      <c r="B2430" s="14">
        <f>COUNTIFS($E$3:E2430,تقرير!$E$4)</f>
        <v>15</v>
      </c>
      <c r="C2430" s="48"/>
      <c r="D2430" s="48"/>
      <c r="E2430" s="48"/>
      <c r="F2430" s="50"/>
      <c r="G2430" s="51"/>
      <c r="H2430" s="51"/>
      <c r="I2430" s="52"/>
      <c r="J2430" s="52"/>
      <c r="K2430" s="27" t="str">
        <f>_xlfn.IFNA(VLOOKUP(E2430,الاوردرات!$B$1:$C$600,2,0),"")</f>
        <v/>
      </c>
      <c r="L2430" s="63"/>
      <c r="N2430" s="22" t="str">
        <f t="shared" si="77"/>
        <v/>
      </c>
      <c r="O2430" s="23" t="str">
        <f>_xlfn.IFNA((VLOOKUP(F2430,help!$C$2:$F$12,4,0))*(N2430*24),"")</f>
        <v/>
      </c>
      <c r="AP2430" s="18">
        <f t="shared" si="76"/>
        <v>0</v>
      </c>
    </row>
    <row r="2431" spans="2:42" ht="33" x14ac:dyDescent="0.2">
      <c r="B2431" s="14">
        <f>COUNTIFS($E$3:E2431,تقرير!$E$4)</f>
        <v>15</v>
      </c>
      <c r="C2431" s="48"/>
      <c r="D2431" s="48"/>
      <c r="E2431" s="48"/>
      <c r="F2431" s="50"/>
      <c r="G2431" s="51"/>
      <c r="H2431" s="51"/>
      <c r="I2431" s="52"/>
      <c r="J2431" s="52"/>
      <c r="K2431" s="27" t="str">
        <f>_xlfn.IFNA(VLOOKUP(E2431,الاوردرات!$B$1:$C$600,2,0),"")</f>
        <v/>
      </c>
      <c r="L2431" s="63"/>
      <c r="N2431" s="22" t="str">
        <f t="shared" si="77"/>
        <v/>
      </c>
      <c r="O2431" s="23" t="str">
        <f>_xlfn.IFNA((VLOOKUP(F2431,help!$C$2:$F$12,4,0))*(N2431*24),"")</f>
        <v/>
      </c>
      <c r="AP2431" s="18">
        <f t="shared" si="76"/>
        <v>0</v>
      </c>
    </row>
    <row r="2432" spans="2:42" ht="33" x14ac:dyDescent="0.2">
      <c r="B2432" s="14">
        <f>COUNTIFS($E$3:E2432,تقرير!$E$4)</f>
        <v>15</v>
      </c>
      <c r="C2432" s="48"/>
      <c r="D2432" s="48"/>
      <c r="E2432" s="48"/>
      <c r="F2432" s="50"/>
      <c r="G2432" s="51"/>
      <c r="H2432" s="51"/>
      <c r="I2432" s="52"/>
      <c r="J2432" s="52"/>
      <c r="K2432" s="27" t="str">
        <f>_xlfn.IFNA(VLOOKUP(E2432,الاوردرات!$B$1:$C$600,2,0),"")</f>
        <v/>
      </c>
      <c r="L2432" s="63"/>
      <c r="N2432" s="22" t="str">
        <f t="shared" si="77"/>
        <v/>
      </c>
      <c r="O2432" s="23" t="str">
        <f>_xlfn.IFNA((VLOOKUP(F2432,help!$C$2:$F$12,4,0))*(N2432*24),"")</f>
        <v/>
      </c>
      <c r="AP2432" s="18">
        <f t="shared" si="76"/>
        <v>0</v>
      </c>
    </row>
    <row r="2433" spans="2:42" ht="33" x14ac:dyDescent="0.2">
      <c r="B2433" s="14">
        <f>COUNTIFS($E$3:E2433,تقرير!$E$4)</f>
        <v>15</v>
      </c>
      <c r="C2433" s="48"/>
      <c r="D2433" s="48"/>
      <c r="E2433" s="48"/>
      <c r="F2433" s="50"/>
      <c r="G2433" s="51"/>
      <c r="H2433" s="51"/>
      <c r="I2433" s="52"/>
      <c r="J2433" s="52"/>
      <c r="K2433" s="27" t="str">
        <f>_xlfn.IFNA(VLOOKUP(E2433,الاوردرات!$B$1:$C$600,2,0),"")</f>
        <v/>
      </c>
      <c r="L2433" s="63"/>
      <c r="N2433" s="22" t="str">
        <f t="shared" si="77"/>
        <v/>
      </c>
      <c r="O2433" s="23" t="str">
        <f>_xlfn.IFNA((VLOOKUP(F2433,help!$C$2:$F$12,4,0))*(N2433*24),"")</f>
        <v/>
      </c>
      <c r="AP2433" s="18">
        <f t="shared" si="76"/>
        <v>0</v>
      </c>
    </row>
    <row r="2434" spans="2:42" ht="33" x14ac:dyDescent="0.2">
      <c r="B2434" s="14">
        <f>COUNTIFS($E$3:E2434,تقرير!$E$4)</f>
        <v>15</v>
      </c>
      <c r="C2434" s="48"/>
      <c r="D2434" s="48"/>
      <c r="E2434" s="48"/>
      <c r="F2434" s="50"/>
      <c r="G2434" s="51"/>
      <c r="H2434" s="51"/>
      <c r="I2434" s="52"/>
      <c r="J2434" s="52"/>
      <c r="K2434" s="27" t="str">
        <f>_xlfn.IFNA(VLOOKUP(E2434,الاوردرات!$B$1:$C$600,2,0),"")</f>
        <v/>
      </c>
      <c r="L2434" s="63"/>
      <c r="N2434" s="22" t="str">
        <f t="shared" si="77"/>
        <v/>
      </c>
      <c r="O2434" s="23" t="str">
        <f>_xlfn.IFNA((VLOOKUP(F2434,help!$C$2:$F$12,4,0))*(N2434*24),"")</f>
        <v/>
      </c>
      <c r="AP2434" s="18">
        <f t="shared" si="76"/>
        <v>0</v>
      </c>
    </row>
    <row r="2435" spans="2:42" ht="33" x14ac:dyDescent="0.2">
      <c r="B2435" s="14">
        <f>COUNTIFS($E$3:E2435,تقرير!$E$4)</f>
        <v>15</v>
      </c>
      <c r="C2435" s="48"/>
      <c r="D2435" s="48"/>
      <c r="E2435" s="48"/>
      <c r="F2435" s="50"/>
      <c r="G2435" s="51"/>
      <c r="H2435" s="51"/>
      <c r="I2435" s="52"/>
      <c r="J2435" s="52"/>
      <c r="K2435" s="27" t="str">
        <f>_xlfn.IFNA(VLOOKUP(E2435,الاوردرات!$B$1:$C$600,2,0),"")</f>
        <v/>
      </c>
      <c r="L2435" s="63"/>
      <c r="N2435" s="22" t="str">
        <f t="shared" si="77"/>
        <v/>
      </c>
      <c r="O2435" s="23" t="str">
        <f>_xlfn.IFNA((VLOOKUP(F2435,help!$C$2:$F$12,4,0))*(N2435*24),"")</f>
        <v/>
      </c>
      <c r="AP2435" s="18">
        <f t="shared" si="76"/>
        <v>0</v>
      </c>
    </row>
    <row r="2436" spans="2:42" ht="33" x14ac:dyDescent="0.2">
      <c r="B2436" s="14">
        <f>COUNTIFS($E$3:E2436,تقرير!$E$4)</f>
        <v>15</v>
      </c>
      <c r="C2436" s="48"/>
      <c r="D2436" s="48"/>
      <c r="E2436" s="48"/>
      <c r="F2436" s="50"/>
      <c r="G2436" s="51"/>
      <c r="H2436" s="51"/>
      <c r="I2436" s="52"/>
      <c r="J2436" s="52"/>
      <c r="K2436" s="27" t="str">
        <f>_xlfn.IFNA(VLOOKUP(E2436,الاوردرات!$B$1:$C$600,2,0),"")</f>
        <v/>
      </c>
      <c r="L2436" s="63"/>
      <c r="N2436" s="22" t="str">
        <f t="shared" si="77"/>
        <v/>
      </c>
      <c r="O2436" s="23" t="str">
        <f>_xlfn.IFNA((VLOOKUP(F2436,help!$C$2:$F$12,4,0))*(N2436*24),"")</f>
        <v/>
      </c>
      <c r="AP2436" s="18">
        <f t="shared" ref="AP2436:AP2499" si="78">D2436</f>
        <v>0</v>
      </c>
    </row>
    <row r="2437" spans="2:42" ht="33" x14ac:dyDescent="0.2">
      <c r="B2437" s="14">
        <f>COUNTIFS($E$3:E2437,تقرير!$E$4)</f>
        <v>15</v>
      </c>
      <c r="C2437" s="48"/>
      <c r="D2437" s="48"/>
      <c r="E2437" s="48"/>
      <c r="F2437" s="50"/>
      <c r="G2437" s="51"/>
      <c r="H2437" s="51"/>
      <c r="I2437" s="52"/>
      <c r="J2437" s="52"/>
      <c r="K2437" s="27" t="str">
        <f>_xlfn.IFNA(VLOOKUP(E2437,الاوردرات!$B$1:$C$600,2,0),"")</f>
        <v/>
      </c>
      <c r="L2437" s="63"/>
      <c r="N2437" s="22" t="str">
        <f t="shared" si="77"/>
        <v/>
      </c>
      <c r="O2437" s="23" t="str">
        <f>_xlfn.IFNA((VLOOKUP(F2437,help!$C$2:$F$12,4,0))*(N2437*24),"")</f>
        <v/>
      </c>
      <c r="AP2437" s="18">
        <f t="shared" si="78"/>
        <v>0</v>
      </c>
    </row>
    <row r="2438" spans="2:42" ht="33" x14ac:dyDescent="0.2">
      <c r="B2438" s="14">
        <f>COUNTIFS($E$3:E2438,تقرير!$E$4)</f>
        <v>15</v>
      </c>
      <c r="C2438" s="48"/>
      <c r="D2438" s="48"/>
      <c r="E2438" s="48"/>
      <c r="F2438" s="50"/>
      <c r="G2438" s="51"/>
      <c r="H2438" s="51"/>
      <c r="I2438" s="52"/>
      <c r="J2438" s="52"/>
      <c r="K2438" s="27" t="str">
        <f>_xlfn.IFNA(VLOOKUP(E2438,الاوردرات!$B$1:$C$600,2,0),"")</f>
        <v/>
      </c>
      <c r="L2438" s="63"/>
      <c r="N2438" s="22" t="str">
        <f t="shared" si="77"/>
        <v/>
      </c>
      <c r="O2438" s="23" t="str">
        <f>_xlfn.IFNA((VLOOKUP(F2438,help!$C$2:$F$12,4,0))*(N2438*24),"")</f>
        <v/>
      </c>
      <c r="AP2438" s="18">
        <f t="shared" si="78"/>
        <v>0</v>
      </c>
    </row>
    <row r="2439" spans="2:42" ht="33" x14ac:dyDescent="0.2">
      <c r="B2439" s="14">
        <f>COUNTIFS($E$3:E2439,تقرير!$E$4)</f>
        <v>15</v>
      </c>
      <c r="C2439" s="48"/>
      <c r="D2439" s="48"/>
      <c r="E2439" s="48"/>
      <c r="F2439" s="50"/>
      <c r="G2439" s="51"/>
      <c r="H2439" s="51"/>
      <c r="I2439" s="52"/>
      <c r="J2439" s="52"/>
      <c r="K2439" s="27" t="str">
        <f>_xlfn.IFNA(VLOOKUP(E2439,الاوردرات!$B$1:$C$600,2,0),"")</f>
        <v/>
      </c>
      <c r="L2439" s="63"/>
      <c r="N2439" s="22" t="str">
        <f t="shared" si="77"/>
        <v/>
      </c>
      <c r="O2439" s="23" t="str">
        <f>_xlfn.IFNA((VLOOKUP(F2439,help!$C$2:$F$12,4,0))*(N2439*24),"")</f>
        <v/>
      </c>
      <c r="AP2439" s="18">
        <f t="shared" si="78"/>
        <v>0</v>
      </c>
    </row>
    <row r="2440" spans="2:42" ht="33" x14ac:dyDescent="0.2">
      <c r="B2440" s="14">
        <f>COUNTIFS($E$3:E2440,تقرير!$E$4)</f>
        <v>15</v>
      </c>
      <c r="C2440" s="48"/>
      <c r="D2440" s="48"/>
      <c r="E2440" s="48"/>
      <c r="F2440" s="50"/>
      <c r="G2440" s="51"/>
      <c r="H2440" s="51"/>
      <c r="I2440" s="52"/>
      <c r="J2440" s="52"/>
      <c r="K2440" s="27" t="str">
        <f>_xlfn.IFNA(VLOOKUP(E2440,الاوردرات!$B$1:$C$600,2,0),"")</f>
        <v/>
      </c>
      <c r="L2440" s="63"/>
      <c r="N2440" s="22" t="str">
        <f t="shared" si="77"/>
        <v/>
      </c>
      <c r="O2440" s="23" t="str">
        <f>_xlfn.IFNA((VLOOKUP(F2440,help!$C$2:$F$12,4,0))*(N2440*24),"")</f>
        <v/>
      </c>
      <c r="AP2440" s="18">
        <f t="shared" si="78"/>
        <v>0</v>
      </c>
    </row>
    <row r="2441" spans="2:42" ht="33" x14ac:dyDescent="0.2">
      <c r="B2441" s="14">
        <f>COUNTIFS($E$3:E2441,تقرير!$E$4)</f>
        <v>15</v>
      </c>
      <c r="C2441" s="48"/>
      <c r="D2441" s="48"/>
      <c r="E2441" s="48"/>
      <c r="F2441" s="50"/>
      <c r="G2441" s="51"/>
      <c r="H2441" s="51"/>
      <c r="I2441" s="52"/>
      <c r="J2441" s="52"/>
      <c r="K2441" s="27" t="str">
        <f>_xlfn.IFNA(VLOOKUP(E2441,الاوردرات!$B$1:$C$600,2,0),"")</f>
        <v/>
      </c>
      <c r="L2441" s="63"/>
      <c r="N2441" s="22" t="str">
        <f t="shared" si="77"/>
        <v/>
      </c>
      <c r="O2441" s="23" t="str">
        <f>_xlfn.IFNA((VLOOKUP(F2441,help!$C$2:$F$12,4,0))*(N2441*24),"")</f>
        <v/>
      </c>
      <c r="AP2441" s="18">
        <f t="shared" si="78"/>
        <v>0</v>
      </c>
    </row>
    <row r="2442" spans="2:42" ht="33" x14ac:dyDescent="0.2">
      <c r="B2442" s="14">
        <f>COUNTIFS($E$3:E2442,تقرير!$E$4)</f>
        <v>15</v>
      </c>
      <c r="C2442" s="48"/>
      <c r="D2442" s="48"/>
      <c r="E2442" s="48"/>
      <c r="F2442" s="50"/>
      <c r="G2442" s="51"/>
      <c r="H2442" s="51"/>
      <c r="I2442" s="52"/>
      <c r="J2442" s="52"/>
      <c r="K2442" s="27" t="str">
        <f>_xlfn.IFNA(VLOOKUP(E2442,الاوردرات!$B$1:$C$600,2,0),"")</f>
        <v/>
      </c>
      <c r="L2442" s="63"/>
      <c r="N2442" s="22" t="str">
        <f t="shared" si="77"/>
        <v/>
      </c>
      <c r="O2442" s="23" t="str">
        <f>_xlfn.IFNA((VLOOKUP(F2442,help!$C$2:$F$12,4,0))*(N2442*24),"")</f>
        <v/>
      </c>
      <c r="AP2442" s="18">
        <f t="shared" si="78"/>
        <v>0</v>
      </c>
    </row>
    <row r="2443" spans="2:42" ht="33" x14ac:dyDescent="0.2">
      <c r="B2443" s="14">
        <f>COUNTIFS($E$3:E2443,تقرير!$E$4)</f>
        <v>15</v>
      </c>
      <c r="C2443" s="48"/>
      <c r="D2443" s="48"/>
      <c r="E2443" s="48"/>
      <c r="F2443" s="50"/>
      <c r="G2443" s="51"/>
      <c r="H2443" s="51"/>
      <c r="I2443" s="52"/>
      <c r="J2443" s="52"/>
      <c r="K2443" s="27" t="str">
        <f>_xlfn.IFNA(VLOOKUP(E2443,الاوردرات!$B$1:$C$600,2,0),"")</f>
        <v/>
      </c>
      <c r="L2443" s="63"/>
      <c r="N2443" s="22" t="str">
        <f t="shared" si="77"/>
        <v/>
      </c>
      <c r="O2443" s="23" t="str">
        <f>_xlfn.IFNA((VLOOKUP(F2443,help!$C$2:$F$12,4,0))*(N2443*24),"")</f>
        <v/>
      </c>
      <c r="AP2443" s="18">
        <f t="shared" si="78"/>
        <v>0</v>
      </c>
    </row>
    <row r="2444" spans="2:42" ht="33" x14ac:dyDescent="0.2">
      <c r="B2444" s="14">
        <f>COUNTIFS($E$3:E2444,تقرير!$E$4)</f>
        <v>15</v>
      </c>
      <c r="C2444" s="48"/>
      <c r="D2444" s="48"/>
      <c r="E2444" s="48"/>
      <c r="F2444" s="50"/>
      <c r="G2444" s="51"/>
      <c r="H2444" s="51"/>
      <c r="I2444" s="52"/>
      <c r="J2444" s="52"/>
      <c r="K2444" s="27" t="str">
        <f>_xlfn.IFNA(VLOOKUP(E2444,الاوردرات!$B$1:$C$600,2,0),"")</f>
        <v/>
      </c>
      <c r="L2444" s="63"/>
      <c r="N2444" s="22" t="str">
        <f t="shared" si="77"/>
        <v/>
      </c>
      <c r="O2444" s="23" t="str">
        <f>_xlfn.IFNA((VLOOKUP(F2444,help!$C$2:$F$12,4,0))*(N2444*24),"")</f>
        <v/>
      </c>
      <c r="AP2444" s="18">
        <f t="shared" si="78"/>
        <v>0</v>
      </c>
    </row>
    <row r="2445" spans="2:42" ht="33" x14ac:dyDescent="0.2">
      <c r="B2445" s="14">
        <f>COUNTIFS($E$3:E2445,تقرير!$E$4)</f>
        <v>15</v>
      </c>
      <c r="C2445" s="48"/>
      <c r="D2445" s="48"/>
      <c r="E2445" s="48"/>
      <c r="F2445" s="50"/>
      <c r="G2445" s="51"/>
      <c r="H2445" s="51"/>
      <c r="I2445" s="52"/>
      <c r="J2445" s="52"/>
      <c r="K2445" s="27" t="str">
        <f>_xlfn.IFNA(VLOOKUP(E2445,الاوردرات!$B$1:$C$600,2,0),"")</f>
        <v/>
      </c>
      <c r="L2445" s="63"/>
      <c r="N2445" s="22" t="str">
        <f t="shared" si="77"/>
        <v/>
      </c>
      <c r="O2445" s="23" t="str">
        <f>_xlfn.IFNA((VLOOKUP(F2445,help!$C$2:$F$12,4,0))*(N2445*24),"")</f>
        <v/>
      </c>
      <c r="AP2445" s="18">
        <f t="shared" si="78"/>
        <v>0</v>
      </c>
    </row>
    <row r="2446" spans="2:42" ht="33" x14ac:dyDescent="0.2">
      <c r="B2446" s="14">
        <f>COUNTIFS($E$3:E2446,تقرير!$E$4)</f>
        <v>15</v>
      </c>
      <c r="C2446" s="48"/>
      <c r="D2446" s="48"/>
      <c r="E2446" s="48"/>
      <c r="F2446" s="50"/>
      <c r="G2446" s="51"/>
      <c r="H2446" s="51"/>
      <c r="I2446" s="52"/>
      <c r="J2446" s="52"/>
      <c r="K2446" s="27" t="str">
        <f>_xlfn.IFNA(VLOOKUP(E2446,الاوردرات!$B$1:$C$600,2,0),"")</f>
        <v/>
      </c>
      <c r="L2446" s="63"/>
      <c r="N2446" s="22" t="str">
        <f t="shared" si="77"/>
        <v/>
      </c>
      <c r="O2446" s="23" t="str">
        <f>_xlfn.IFNA((VLOOKUP(F2446,help!$C$2:$F$12,4,0))*(N2446*24),"")</f>
        <v/>
      </c>
      <c r="AP2446" s="18">
        <f t="shared" si="78"/>
        <v>0</v>
      </c>
    </row>
    <row r="2447" spans="2:42" ht="33" x14ac:dyDescent="0.2">
      <c r="B2447" s="14">
        <f>COUNTIFS($E$3:E2447,تقرير!$E$4)</f>
        <v>15</v>
      </c>
      <c r="C2447" s="48"/>
      <c r="D2447" s="48"/>
      <c r="E2447" s="48"/>
      <c r="F2447" s="50"/>
      <c r="G2447" s="51"/>
      <c r="H2447" s="51"/>
      <c r="I2447" s="52"/>
      <c r="J2447" s="52"/>
      <c r="K2447" s="27" t="str">
        <f>_xlfn.IFNA(VLOOKUP(E2447,الاوردرات!$B$1:$C$600,2,0),"")</f>
        <v/>
      </c>
      <c r="L2447" s="63"/>
      <c r="N2447" s="22" t="str">
        <f t="shared" si="77"/>
        <v/>
      </c>
      <c r="O2447" s="23" t="str">
        <f>_xlfn.IFNA((VLOOKUP(F2447,help!$C$2:$F$12,4,0))*(N2447*24),"")</f>
        <v/>
      </c>
      <c r="AP2447" s="18">
        <f t="shared" si="78"/>
        <v>0</v>
      </c>
    </row>
    <row r="2448" spans="2:42" ht="33" x14ac:dyDescent="0.2">
      <c r="B2448" s="14">
        <f>COUNTIFS($E$3:E2448,تقرير!$E$4)</f>
        <v>15</v>
      </c>
      <c r="C2448" s="48"/>
      <c r="D2448" s="48"/>
      <c r="E2448" s="48"/>
      <c r="F2448" s="50"/>
      <c r="G2448" s="51"/>
      <c r="H2448" s="51"/>
      <c r="I2448" s="52"/>
      <c r="J2448" s="52"/>
      <c r="K2448" s="27" t="str">
        <f>_xlfn.IFNA(VLOOKUP(E2448,الاوردرات!$B$1:$C$600,2,0),"")</f>
        <v/>
      </c>
      <c r="L2448" s="63"/>
      <c r="N2448" s="22" t="str">
        <f t="shared" si="77"/>
        <v/>
      </c>
      <c r="O2448" s="23" t="str">
        <f>_xlfn.IFNA((VLOOKUP(F2448,help!$C$2:$F$12,4,0))*(N2448*24),"")</f>
        <v/>
      </c>
      <c r="AP2448" s="18">
        <f t="shared" si="78"/>
        <v>0</v>
      </c>
    </row>
    <row r="2449" spans="2:42" ht="33" x14ac:dyDescent="0.2">
      <c r="B2449" s="14">
        <f>COUNTIFS($E$3:E2449,تقرير!$E$4)</f>
        <v>15</v>
      </c>
      <c r="C2449" s="48"/>
      <c r="D2449" s="48"/>
      <c r="E2449" s="48"/>
      <c r="F2449" s="50"/>
      <c r="G2449" s="51"/>
      <c r="H2449" s="51"/>
      <c r="I2449" s="52"/>
      <c r="J2449" s="52"/>
      <c r="K2449" s="27" t="str">
        <f>_xlfn.IFNA(VLOOKUP(E2449,الاوردرات!$B$1:$C$600,2,0),"")</f>
        <v/>
      </c>
      <c r="L2449" s="63"/>
      <c r="N2449" s="22" t="str">
        <f t="shared" si="77"/>
        <v/>
      </c>
      <c r="O2449" s="23" t="str">
        <f>_xlfn.IFNA((VLOOKUP(F2449,help!$C$2:$F$12,4,0))*(N2449*24),"")</f>
        <v/>
      </c>
      <c r="AP2449" s="18">
        <f t="shared" si="78"/>
        <v>0</v>
      </c>
    </row>
    <row r="2450" spans="2:42" ht="33" x14ac:dyDescent="0.2">
      <c r="B2450" s="14">
        <f>COUNTIFS($E$3:E2450,تقرير!$E$4)</f>
        <v>15</v>
      </c>
      <c r="C2450" s="48"/>
      <c r="D2450" s="48"/>
      <c r="E2450" s="48"/>
      <c r="F2450" s="50"/>
      <c r="G2450" s="51"/>
      <c r="H2450" s="51"/>
      <c r="I2450" s="52"/>
      <c r="J2450" s="52"/>
      <c r="K2450" s="27" t="str">
        <f>_xlfn.IFNA(VLOOKUP(E2450,الاوردرات!$B$1:$C$600,2,0),"")</f>
        <v/>
      </c>
      <c r="L2450" s="63"/>
      <c r="N2450" s="22" t="str">
        <f t="shared" si="77"/>
        <v/>
      </c>
      <c r="O2450" s="23" t="str">
        <f>_xlfn.IFNA((VLOOKUP(F2450,help!$C$2:$F$12,4,0))*(N2450*24),"")</f>
        <v/>
      </c>
      <c r="AP2450" s="18">
        <f t="shared" si="78"/>
        <v>0</v>
      </c>
    </row>
    <row r="2451" spans="2:42" ht="33" x14ac:dyDescent="0.2">
      <c r="B2451" s="14">
        <f>COUNTIFS($E$3:E2451,تقرير!$E$4)</f>
        <v>15</v>
      </c>
      <c r="C2451" s="48"/>
      <c r="D2451" s="48"/>
      <c r="E2451" s="48"/>
      <c r="F2451" s="50"/>
      <c r="G2451" s="51"/>
      <c r="H2451" s="51"/>
      <c r="I2451" s="52"/>
      <c r="J2451" s="52"/>
      <c r="K2451" s="27" t="str">
        <f>_xlfn.IFNA(VLOOKUP(E2451,الاوردرات!$B$1:$C$600,2,0),"")</f>
        <v/>
      </c>
      <c r="L2451" s="63"/>
      <c r="N2451" s="22" t="str">
        <f t="shared" si="77"/>
        <v/>
      </c>
      <c r="O2451" s="23" t="str">
        <f>_xlfn.IFNA((VLOOKUP(F2451,help!$C$2:$F$12,4,0))*(N2451*24),"")</f>
        <v/>
      </c>
      <c r="AP2451" s="18">
        <f t="shared" si="78"/>
        <v>0</v>
      </c>
    </row>
    <row r="2452" spans="2:42" ht="33" x14ac:dyDescent="0.2">
      <c r="B2452" s="14">
        <f>COUNTIFS($E$3:E2452,تقرير!$E$4)</f>
        <v>15</v>
      </c>
      <c r="C2452" s="48"/>
      <c r="D2452" s="48"/>
      <c r="E2452" s="48"/>
      <c r="F2452" s="50"/>
      <c r="G2452" s="51"/>
      <c r="H2452" s="51"/>
      <c r="I2452" s="52"/>
      <c r="J2452" s="52"/>
      <c r="K2452" s="27" t="str">
        <f>_xlfn.IFNA(VLOOKUP(E2452,الاوردرات!$B$1:$C$600,2,0),"")</f>
        <v/>
      </c>
      <c r="L2452" s="63"/>
      <c r="N2452" s="22" t="str">
        <f t="shared" si="77"/>
        <v/>
      </c>
      <c r="O2452" s="23" t="str">
        <f>_xlfn.IFNA((VLOOKUP(F2452,help!$C$2:$F$12,4,0))*(N2452*24),"")</f>
        <v/>
      </c>
      <c r="AP2452" s="18">
        <f t="shared" si="78"/>
        <v>0</v>
      </c>
    </row>
    <row r="2453" spans="2:42" ht="33" x14ac:dyDescent="0.2">
      <c r="B2453" s="14">
        <f>COUNTIFS($E$3:E2453,تقرير!$E$4)</f>
        <v>15</v>
      </c>
      <c r="C2453" s="48"/>
      <c r="D2453" s="48"/>
      <c r="E2453" s="48"/>
      <c r="F2453" s="50"/>
      <c r="G2453" s="51"/>
      <c r="H2453" s="51"/>
      <c r="I2453" s="52"/>
      <c r="J2453" s="52"/>
      <c r="K2453" s="27" t="str">
        <f>_xlfn.IFNA(VLOOKUP(E2453,الاوردرات!$B$1:$C$600,2,0),"")</f>
        <v/>
      </c>
      <c r="L2453" s="63"/>
      <c r="N2453" s="22" t="str">
        <f t="shared" si="77"/>
        <v/>
      </c>
      <c r="O2453" s="23" t="str">
        <f>_xlfn.IFNA((VLOOKUP(F2453,help!$C$2:$F$12,4,0))*(N2453*24),"")</f>
        <v/>
      </c>
      <c r="AP2453" s="18">
        <f t="shared" si="78"/>
        <v>0</v>
      </c>
    </row>
    <row r="2454" spans="2:42" ht="33" x14ac:dyDescent="0.2">
      <c r="B2454" s="14">
        <f>COUNTIFS($E$3:E2454,تقرير!$E$4)</f>
        <v>15</v>
      </c>
      <c r="C2454" s="48"/>
      <c r="D2454" s="48"/>
      <c r="E2454" s="48"/>
      <c r="F2454" s="50"/>
      <c r="G2454" s="51"/>
      <c r="H2454" s="51"/>
      <c r="I2454" s="52"/>
      <c r="J2454" s="52"/>
      <c r="K2454" s="27" t="str">
        <f>_xlfn.IFNA(VLOOKUP(E2454,الاوردرات!$B$1:$C$600,2,0),"")</f>
        <v/>
      </c>
      <c r="L2454" s="63"/>
      <c r="N2454" s="22" t="str">
        <f t="shared" si="77"/>
        <v/>
      </c>
      <c r="O2454" s="23" t="str">
        <f>_xlfn.IFNA((VLOOKUP(F2454,help!$C$2:$F$12,4,0))*(N2454*24),"")</f>
        <v/>
      </c>
      <c r="AP2454" s="18">
        <f t="shared" si="78"/>
        <v>0</v>
      </c>
    </row>
    <row r="2455" spans="2:42" ht="33" x14ac:dyDescent="0.2">
      <c r="B2455" s="14">
        <f>COUNTIFS($E$3:E2455,تقرير!$E$4)</f>
        <v>15</v>
      </c>
      <c r="C2455" s="48"/>
      <c r="D2455" s="48"/>
      <c r="E2455" s="48"/>
      <c r="F2455" s="50"/>
      <c r="G2455" s="51"/>
      <c r="H2455" s="51"/>
      <c r="I2455" s="52"/>
      <c r="J2455" s="52"/>
      <c r="K2455" s="27" t="str">
        <f>_xlfn.IFNA(VLOOKUP(E2455,الاوردرات!$B$1:$C$600,2,0),"")</f>
        <v/>
      </c>
      <c r="L2455" s="63"/>
      <c r="N2455" s="22" t="str">
        <f t="shared" si="77"/>
        <v/>
      </c>
      <c r="O2455" s="23" t="str">
        <f>_xlfn.IFNA((VLOOKUP(F2455,help!$C$2:$F$12,4,0))*(N2455*24),"")</f>
        <v/>
      </c>
      <c r="AP2455" s="18">
        <f t="shared" si="78"/>
        <v>0</v>
      </c>
    </row>
    <row r="2456" spans="2:42" ht="33" x14ac:dyDescent="0.2">
      <c r="B2456" s="14">
        <f>COUNTIFS($E$3:E2456,تقرير!$E$4)</f>
        <v>15</v>
      </c>
      <c r="C2456" s="48"/>
      <c r="D2456" s="48"/>
      <c r="E2456" s="48"/>
      <c r="F2456" s="50"/>
      <c r="G2456" s="51"/>
      <c r="H2456" s="51"/>
      <c r="I2456" s="52"/>
      <c r="J2456" s="52"/>
      <c r="K2456" s="27" t="str">
        <f>_xlfn.IFNA(VLOOKUP(E2456,الاوردرات!$B$1:$C$600,2,0),"")</f>
        <v/>
      </c>
      <c r="L2456" s="63"/>
      <c r="N2456" s="22" t="str">
        <f t="shared" si="77"/>
        <v/>
      </c>
      <c r="O2456" s="23" t="str">
        <f>_xlfn.IFNA((VLOOKUP(F2456,help!$C$2:$F$12,4,0))*(N2456*24),"")</f>
        <v/>
      </c>
      <c r="AP2456" s="18">
        <f t="shared" si="78"/>
        <v>0</v>
      </c>
    </row>
    <row r="2457" spans="2:42" ht="33" x14ac:dyDescent="0.2">
      <c r="B2457" s="14">
        <f>COUNTIFS($E$3:E2457,تقرير!$E$4)</f>
        <v>15</v>
      </c>
      <c r="C2457" s="48"/>
      <c r="D2457" s="48"/>
      <c r="E2457" s="48"/>
      <c r="F2457" s="50"/>
      <c r="G2457" s="51"/>
      <c r="H2457" s="51"/>
      <c r="I2457" s="52"/>
      <c r="J2457" s="52"/>
      <c r="K2457" s="27" t="str">
        <f>_xlfn.IFNA(VLOOKUP(E2457,الاوردرات!$B$1:$C$600,2,0),"")</f>
        <v/>
      </c>
      <c r="L2457" s="63"/>
      <c r="N2457" s="22" t="str">
        <f t="shared" si="77"/>
        <v/>
      </c>
      <c r="O2457" s="23" t="str">
        <f>_xlfn.IFNA((VLOOKUP(F2457,help!$C$2:$F$12,4,0))*(N2457*24),"")</f>
        <v/>
      </c>
      <c r="AP2457" s="18">
        <f t="shared" si="78"/>
        <v>0</v>
      </c>
    </row>
    <row r="2458" spans="2:42" ht="33" x14ac:dyDescent="0.2">
      <c r="B2458" s="14">
        <f>COUNTIFS($E$3:E2458,تقرير!$E$4)</f>
        <v>15</v>
      </c>
      <c r="C2458" s="48"/>
      <c r="D2458" s="48"/>
      <c r="E2458" s="48"/>
      <c r="F2458" s="50"/>
      <c r="G2458" s="51"/>
      <c r="H2458" s="51"/>
      <c r="I2458" s="52"/>
      <c r="J2458" s="52"/>
      <c r="K2458" s="27" t="str">
        <f>_xlfn.IFNA(VLOOKUP(E2458,الاوردرات!$B$1:$C$600,2,0),"")</f>
        <v/>
      </c>
      <c r="L2458" s="63"/>
      <c r="N2458" s="22" t="str">
        <f t="shared" si="77"/>
        <v/>
      </c>
      <c r="O2458" s="23" t="str">
        <f>_xlfn.IFNA((VLOOKUP(F2458,help!$C$2:$F$12,4,0))*(N2458*24),"")</f>
        <v/>
      </c>
      <c r="AP2458" s="18">
        <f t="shared" si="78"/>
        <v>0</v>
      </c>
    </row>
    <row r="2459" spans="2:42" ht="33" x14ac:dyDescent="0.2">
      <c r="B2459" s="14">
        <f>COUNTIFS($E$3:E2459,تقرير!$E$4)</f>
        <v>15</v>
      </c>
      <c r="C2459" s="48"/>
      <c r="D2459" s="48"/>
      <c r="E2459" s="48"/>
      <c r="F2459" s="50"/>
      <c r="G2459" s="51"/>
      <c r="H2459" s="51"/>
      <c r="I2459" s="52"/>
      <c r="J2459" s="52"/>
      <c r="K2459" s="27" t="str">
        <f>_xlfn.IFNA(VLOOKUP(E2459,الاوردرات!$B$1:$C$600,2,0),"")</f>
        <v/>
      </c>
      <c r="L2459" s="63"/>
      <c r="N2459" s="22" t="str">
        <f t="shared" si="77"/>
        <v/>
      </c>
      <c r="O2459" s="23" t="str">
        <f>_xlfn.IFNA((VLOOKUP(F2459,help!$C$2:$F$12,4,0))*(N2459*24),"")</f>
        <v/>
      </c>
      <c r="AP2459" s="18">
        <f t="shared" si="78"/>
        <v>0</v>
      </c>
    </row>
    <row r="2460" spans="2:42" ht="33" x14ac:dyDescent="0.2">
      <c r="B2460" s="14">
        <f>COUNTIFS($E$3:E2460,تقرير!$E$4)</f>
        <v>15</v>
      </c>
      <c r="C2460" s="48"/>
      <c r="D2460" s="48"/>
      <c r="E2460" s="48"/>
      <c r="F2460" s="50"/>
      <c r="G2460" s="51"/>
      <c r="H2460" s="51"/>
      <c r="I2460" s="52"/>
      <c r="J2460" s="52"/>
      <c r="K2460" s="27" t="str">
        <f>_xlfn.IFNA(VLOOKUP(E2460,الاوردرات!$B$1:$C$600,2,0),"")</f>
        <v/>
      </c>
      <c r="L2460" s="63"/>
      <c r="N2460" s="22" t="str">
        <f t="shared" si="77"/>
        <v/>
      </c>
      <c r="O2460" s="23" t="str">
        <f>_xlfn.IFNA((VLOOKUP(F2460,help!$C$2:$F$12,4,0))*(N2460*24),"")</f>
        <v/>
      </c>
      <c r="AP2460" s="18">
        <f t="shared" si="78"/>
        <v>0</v>
      </c>
    </row>
    <row r="2461" spans="2:42" ht="33" x14ac:dyDescent="0.2">
      <c r="B2461" s="14">
        <f>COUNTIFS($E$3:E2461,تقرير!$E$4)</f>
        <v>15</v>
      </c>
      <c r="C2461" s="48"/>
      <c r="D2461" s="48"/>
      <c r="E2461" s="48"/>
      <c r="F2461" s="50"/>
      <c r="G2461" s="51"/>
      <c r="H2461" s="51"/>
      <c r="I2461" s="52"/>
      <c r="J2461" s="52"/>
      <c r="K2461" s="27" t="str">
        <f>_xlfn.IFNA(VLOOKUP(E2461,الاوردرات!$B$1:$C$600,2,0),"")</f>
        <v/>
      </c>
      <c r="L2461" s="63"/>
      <c r="N2461" s="22" t="str">
        <f t="shared" si="77"/>
        <v/>
      </c>
      <c r="O2461" s="23" t="str">
        <f>_xlfn.IFNA((VLOOKUP(F2461,help!$C$2:$F$12,4,0))*(N2461*24),"")</f>
        <v/>
      </c>
      <c r="AP2461" s="18">
        <f t="shared" si="78"/>
        <v>0</v>
      </c>
    </row>
    <row r="2462" spans="2:42" ht="33" x14ac:dyDescent="0.2">
      <c r="B2462" s="14">
        <f>COUNTIFS($E$3:E2462,تقرير!$E$4)</f>
        <v>15</v>
      </c>
      <c r="C2462" s="48"/>
      <c r="D2462" s="48"/>
      <c r="E2462" s="48"/>
      <c r="F2462" s="50"/>
      <c r="G2462" s="51"/>
      <c r="H2462" s="51"/>
      <c r="I2462" s="52"/>
      <c r="J2462" s="52"/>
      <c r="K2462" s="27" t="str">
        <f>_xlfn.IFNA(VLOOKUP(E2462,الاوردرات!$B$1:$C$600,2,0),"")</f>
        <v/>
      </c>
      <c r="L2462" s="63"/>
      <c r="N2462" s="22" t="str">
        <f t="shared" si="77"/>
        <v/>
      </c>
      <c r="O2462" s="23" t="str">
        <f>_xlfn.IFNA((VLOOKUP(F2462,help!$C$2:$F$12,4,0))*(N2462*24),"")</f>
        <v/>
      </c>
      <c r="AP2462" s="18">
        <f t="shared" si="78"/>
        <v>0</v>
      </c>
    </row>
    <row r="2463" spans="2:42" ht="33" x14ac:dyDescent="0.2">
      <c r="B2463" s="14">
        <f>COUNTIFS($E$3:E2463,تقرير!$E$4)</f>
        <v>15</v>
      </c>
      <c r="C2463" s="48"/>
      <c r="D2463" s="48"/>
      <c r="E2463" s="48"/>
      <c r="F2463" s="50"/>
      <c r="G2463" s="51"/>
      <c r="H2463" s="51"/>
      <c r="I2463" s="52"/>
      <c r="J2463" s="52"/>
      <c r="K2463" s="27" t="str">
        <f>_xlfn.IFNA(VLOOKUP(E2463,الاوردرات!$B$1:$C$600,2,0),"")</f>
        <v/>
      </c>
      <c r="L2463" s="63"/>
      <c r="N2463" s="22" t="str">
        <f t="shared" si="77"/>
        <v/>
      </c>
      <c r="O2463" s="23" t="str">
        <f>_xlfn.IFNA((VLOOKUP(F2463,help!$C$2:$F$12,4,0))*(N2463*24),"")</f>
        <v/>
      </c>
      <c r="AP2463" s="18">
        <f t="shared" si="78"/>
        <v>0</v>
      </c>
    </row>
    <row r="2464" spans="2:42" ht="33" x14ac:dyDescent="0.2">
      <c r="B2464" s="14">
        <f>COUNTIFS($E$3:E2464,تقرير!$E$4)</f>
        <v>15</v>
      </c>
      <c r="C2464" s="48"/>
      <c r="D2464" s="48"/>
      <c r="E2464" s="48"/>
      <c r="F2464" s="50"/>
      <c r="G2464" s="51"/>
      <c r="H2464" s="51"/>
      <c r="I2464" s="52"/>
      <c r="J2464" s="52"/>
      <c r="K2464" s="27" t="str">
        <f>_xlfn.IFNA(VLOOKUP(E2464,الاوردرات!$B$1:$C$600,2,0),"")</f>
        <v/>
      </c>
      <c r="L2464" s="63"/>
      <c r="N2464" s="22" t="str">
        <f t="shared" si="77"/>
        <v/>
      </c>
      <c r="O2464" s="23" t="str">
        <f>_xlfn.IFNA((VLOOKUP(F2464,help!$C$2:$F$12,4,0))*(N2464*24),"")</f>
        <v/>
      </c>
      <c r="AP2464" s="18">
        <f t="shared" si="78"/>
        <v>0</v>
      </c>
    </row>
    <row r="2465" spans="2:42" ht="33" x14ac:dyDescent="0.2">
      <c r="B2465" s="14">
        <f>COUNTIFS($E$3:E2465,تقرير!$E$4)</f>
        <v>15</v>
      </c>
      <c r="C2465" s="48"/>
      <c r="D2465" s="48"/>
      <c r="E2465" s="48"/>
      <c r="F2465" s="50"/>
      <c r="G2465" s="51"/>
      <c r="H2465" s="51"/>
      <c r="I2465" s="52"/>
      <c r="J2465" s="52"/>
      <c r="K2465" s="27" t="str">
        <f>_xlfn.IFNA(VLOOKUP(E2465,الاوردرات!$B$1:$C$600,2,0),"")</f>
        <v/>
      </c>
      <c r="L2465" s="63"/>
      <c r="N2465" s="22" t="str">
        <f t="shared" si="77"/>
        <v/>
      </c>
      <c r="O2465" s="23" t="str">
        <f>_xlfn.IFNA((VLOOKUP(F2465,help!$C$2:$F$12,4,0))*(N2465*24),"")</f>
        <v/>
      </c>
      <c r="AP2465" s="18">
        <f t="shared" si="78"/>
        <v>0</v>
      </c>
    </row>
    <row r="2466" spans="2:42" ht="33" x14ac:dyDescent="0.2">
      <c r="B2466" s="14">
        <f>COUNTIFS($E$3:E2466,تقرير!$E$4)</f>
        <v>15</v>
      </c>
      <c r="C2466" s="48"/>
      <c r="D2466" s="48"/>
      <c r="E2466" s="48"/>
      <c r="F2466" s="50"/>
      <c r="G2466" s="51"/>
      <c r="H2466" s="51"/>
      <c r="I2466" s="52"/>
      <c r="J2466" s="52"/>
      <c r="K2466" s="27" t="str">
        <f>_xlfn.IFNA(VLOOKUP(E2466,الاوردرات!$B$1:$C$600,2,0),"")</f>
        <v/>
      </c>
      <c r="L2466" s="63"/>
      <c r="N2466" s="22" t="str">
        <f t="shared" si="77"/>
        <v/>
      </c>
      <c r="O2466" s="23" t="str">
        <f>_xlfn.IFNA((VLOOKUP(F2466,help!$C$2:$F$12,4,0))*(N2466*24),"")</f>
        <v/>
      </c>
      <c r="AP2466" s="18">
        <f t="shared" si="78"/>
        <v>0</v>
      </c>
    </row>
    <row r="2467" spans="2:42" ht="33" x14ac:dyDescent="0.2">
      <c r="B2467" s="14">
        <f>COUNTIFS($E$3:E2467,تقرير!$E$4)</f>
        <v>15</v>
      </c>
      <c r="C2467" s="48"/>
      <c r="D2467" s="48"/>
      <c r="E2467" s="48"/>
      <c r="F2467" s="50"/>
      <c r="G2467" s="51"/>
      <c r="H2467" s="51"/>
      <c r="I2467" s="52"/>
      <c r="J2467" s="52"/>
      <c r="K2467" s="27" t="str">
        <f>_xlfn.IFNA(VLOOKUP(E2467,الاوردرات!$B$1:$C$600,2,0),"")</f>
        <v/>
      </c>
      <c r="L2467" s="63"/>
      <c r="N2467" s="22" t="str">
        <f t="shared" si="77"/>
        <v/>
      </c>
      <c r="O2467" s="23" t="str">
        <f>_xlfn.IFNA((VLOOKUP(F2467,help!$C$2:$F$12,4,0))*(N2467*24),"")</f>
        <v/>
      </c>
      <c r="AP2467" s="18">
        <f t="shared" si="78"/>
        <v>0</v>
      </c>
    </row>
    <row r="2468" spans="2:42" ht="33" x14ac:dyDescent="0.2">
      <c r="B2468" s="14">
        <f>COUNTIFS($E$3:E2468,تقرير!$E$4)</f>
        <v>15</v>
      </c>
      <c r="C2468" s="48"/>
      <c r="D2468" s="48"/>
      <c r="E2468" s="48"/>
      <c r="F2468" s="50"/>
      <c r="G2468" s="51"/>
      <c r="H2468" s="51"/>
      <c r="I2468" s="52"/>
      <c r="J2468" s="52"/>
      <c r="K2468" s="27" t="str">
        <f>_xlfn.IFNA(VLOOKUP(E2468,الاوردرات!$B$1:$C$600,2,0),"")</f>
        <v/>
      </c>
      <c r="L2468" s="63"/>
      <c r="N2468" s="22" t="str">
        <f t="shared" si="77"/>
        <v/>
      </c>
      <c r="O2468" s="23" t="str">
        <f>_xlfn.IFNA((VLOOKUP(F2468,help!$C$2:$F$12,4,0))*(N2468*24),"")</f>
        <v/>
      </c>
      <c r="AP2468" s="18">
        <f t="shared" si="78"/>
        <v>0</v>
      </c>
    </row>
    <row r="2469" spans="2:42" ht="33" x14ac:dyDescent="0.2">
      <c r="B2469" s="14">
        <f>COUNTIFS($E$3:E2469,تقرير!$E$4)</f>
        <v>15</v>
      </c>
      <c r="C2469" s="48"/>
      <c r="D2469" s="48"/>
      <c r="E2469" s="48"/>
      <c r="F2469" s="50"/>
      <c r="G2469" s="51"/>
      <c r="H2469" s="51"/>
      <c r="I2469" s="52"/>
      <c r="J2469" s="52"/>
      <c r="K2469" s="27" t="str">
        <f>_xlfn.IFNA(VLOOKUP(E2469,الاوردرات!$B$1:$C$600,2,0),"")</f>
        <v/>
      </c>
      <c r="L2469" s="63"/>
      <c r="N2469" s="22" t="str">
        <f t="shared" si="77"/>
        <v/>
      </c>
      <c r="O2469" s="23" t="str">
        <f>_xlfn.IFNA((VLOOKUP(F2469,help!$C$2:$F$12,4,0))*(N2469*24),"")</f>
        <v/>
      </c>
      <c r="AP2469" s="18">
        <f t="shared" si="78"/>
        <v>0</v>
      </c>
    </row>
    <row r="2470" spans="2:42" ht="33" x14ac:dyDescent="0.2">
      <c r="B2470" s="14">
        <f>COUNTIFS($E$3:E2470,تقرير!$E$4)</f>
        <v>15</v>
      </c>
      <c r="C2470" s="48"/>
      <c r="D2470" s="48"/>
      <c r="E2470" s="48"/>
      <c r="F2470" s="50"/>
      <c r="G2470" s="51"/>
      <c r="H2470" s="51"/>
      <c r="I2470" s="52"/>
      <c r="J2470" s="52"/>
      <c r="K2470" s="27" t="str">
        <f>_xlfn.IFNA(VLOOKUP(E2470,الاوردرات!$B$1:$C$600,2,0),"")</f>
        <v/>
      </c>
      <c r="L2470" s="63"/>
      <c r="N2470" s="22" t="str">
        <f t="shared" si="77"/>
        <v/>
      </c>
      <c r="O2470" s="23" t="str">
        <f>_xlfn.IFNA((VLOOKUP(F2470,help!$C$2:$F$12,4,0))*(N2470*24),"")</f>
        <v/>
      </c>
      <c r="AP2470" s="18">
        <f t="shared" si="78"/>
        <v>0</v>
      </c>
    </row>
    <row r="2471" spans="2:42" ht="33" x14ac:dyDescent="0.2">
      <c r="B2471" s="14">
        <f>COUNTIFS($E$3:E2471,تقرير!$E$4)</f>
        <v>15</v>
      </c>
      <c r="C2471" s="48"/>
      <c r="D2471" s="48"/>
      <c r="E2471" s="48"/>
      <c r="F2471" s="50"/>
      <c r="G2471" s="51"/>
      <c r="H2471" s="51"/>
      <c r="I2471" s="52"/>
      <c r="J2471" s="52"/>
      <c r="K2471" s="27" t="str">
        <f>_xlfn.IFNA(VLOOKUP(E2471,الاوردرات!$B$1:$C$600,2,0),"")</f>
        <v/>
      </c>
      <c r="L2471" s="63"/>
      <c r="N2471" s="22" t="str">
        <f t="shared" si="77"/>
        <v/>
      </c>
      <c r="O2471" s="23" t="str">
        <f>_xlfn.IFNA((VLOOKUP(F2471,help!$C$2:$F$12,4,0))*(N2471*24),"")</f>
        <v/>
      </c>
      <c r="AP2471" s="18">
        <f t="shared" si="78"/>
        <v>0</v>
      </c>
    </row>
    <row r="2472" spans="2:42" ht="33" x14ac:dyDescent="0.2">
      <c r="B2472" s="14">
        <f>COUNTIFS($E$3:E2472,تقرير!$E$4)</f>
        <v>15</v>
      </c>
      <c r="C2472" s="48"/>
      <c r="D2472" s="48"/>
      <c r="E2472" s="48"/>
      <c r="F2472" s="50"/>
      <c r="G2472" s="51"/>
      <c r="H2472" s="51"/>
      <c r="I2472" s="52"/>
      <c r="J2472" s="52"/>
      <c r="K2472" s="27" t="str">
        <f>_xlfn.IFNA(VLOOKUP(E2472,الاوردرات!$B$1:$C$600,2,0),"")</f>
        <v/>
      </c>
      <c r="L2472" s="63"/>
      <c r="N2472" s="22" t="str">
        <f t="shared" si="77"/>
        <v/>
      </c>
      <c r="O2472" s="23" t="str">
        <f>_xlfn.IFNA((VLOOKUP(F2472,help!$C$2:$F$12,4,0))*(N2472*24),"")</f>
        <v/>
      </c>
      <c r="AP2472" s="18">
        <f t="shared" si="78"/>
        <v>0</v>
      </c>
    </row>
    <row r="2473" spans="2:42" ht="33" x14ac:dyDescent="0.2">
      <c r="B2473" s="14">
        <f>COUNTIFS($E$3:E2473,تقرير!$E$4)</f>
        <v>15</v>
      </c>
      <c r="C2473" s="48"/>
      <c r="D2473" s="48"/>
      <c r="E2473" s="48"/>
      <c r="F2473" s="50"/>
      <c r="G2473" s="51"/>
      <c r="H2473" s="51"/>
      <c r="I2473" s="52"/>
      <c r="J2473" s="52"/>
      <c r="K2473" s="27" t="str">
        <f>_xlfn.IFNA(VLOOKUP(E2473,الاوردرات!$B$1:$C$600,2,0),"")</f>
        <v/>
      </c>
      <c r="L2473" s="63"/>
      <c r="N2473" s="22" t="str">
        <f t="shared" si="77"/>
        <v/>
      </c>
      <c r="O2473" s="23" t="str">
        <f>_xlfn.IFNA((VLOOKUP(F2473,help!$C$2:$F$12,4,0))*(N2473*24),"")</f>
        <v/>
      </c>
      <c r="AP2473" s="18">
        <f t="shared" si="78"/>
        <v>0</v>
      </c>
    </row>
    <row r="2474" spans="2:42" ht="33" x14ac:dyDescent="0.2">
      <c r="B2474" s="14">
        <f>COUNTIFS($E$3:E2474,تقرير!$E$4)</f>
        <v>15</v>
      </c>
      <c r="C2474" s="48"/>
      <c r="D2474" s="48"/>
      <c r="E2474" s="48"/>
      <c r="F2474" s="50"/>
      <c r="G2474" s="51"/>
      <c r="H2474" s="51"/>
      <c r="I2474" s="52"/>
      <c r="J2474" s="52"/>
      <c r="K2474" s="27" t="str">
        <f>_xlfn.IFNA(VLOOKUP(E2474,الاوردرات!$B$1:$C$600,2,0),"")</f>
        <v/>
      </c>
      <c r="L2474" s="63"/>
      <c r="N2474" s="22" t="str">
        <f t="shared" si="77"/>
        <v/>
      </c>
      <c r="O2474" s="23" t="str">
        <f>_xlfn.IFNA((VLOOKUP(F2474,help!$C$2:$F$12,4,0))*(N2474*24),"")</f>
        <v/>
      </c>
      <c r="AP2474" s="18">
        <f t="shared" si="78"/>
        <v>0</v>
      </c>
    </row>
    <row r="2475" spans="2:42" ht="33" x14ac:dyDescent="0.2">
      <c r="B2475" s="14">
        <f>COUNTIFS($E$3:E2475,تقرير!$E$4)</f>
        <v>15</v>
      </c>
      <c r="C2475" s="48"/>
      <c r="D2475" s="48"/>
      <c r="E2475" s="48"/>
      <c r="F2475" s="50"/>
      <c r="G2475" s="51"/>
      <c r="H2475" s="51"/>
      <c r="I2475" s="52"/>
      <c r="J2475" s="52"/>
      <c r="K2475" s="27" t="str">
        <f>_xlfn.IFNA(VLOOKUP(E2475,الاوردرات!$B$1:$C$600,2,0),"")</f>
        <v/>
      </c>
      <c r="L2475" s="63"/>
      <c r="N2475" s="22" t="str">
        <f t="shared" si="77"/>
        <v/>
      </c>
      <c r="O2475" s="23" t="str">
        <f>_xlfn.IFNA((VLOOKUP(F2475,help!$C$2:$F$12,4,0))*(N2475*24),"")</f>
        <v/>
      </c>
      <c r="AP2475" s="18">
        <f t="shared" si="78"/>
        <v>0</v>
      </c>
    </row>
    <row r="2476" spans="2:42" ht="33" x14ac:dyDescent="0.2">
      <c r="B2476" s="14">
        <f>COUNTIFS($E$3:E2476,تقرير!$E$4)</f>
        <v>15</v>
      </c>
      <c r="C2476" s="48"/>
      <c r="D2476" s="48"/>
      <c r="E2476" s="48"/>
      <c r="F2476" s="50"/>
      <c r="G2476" s="51"/>
      <c r="H2476" s="51"/>
      <c r="I2476" s="52"/>
      <c r="J2476" s="52"/>
      <c r="K2476" s="27" t="str">
        <f>_xlfn.IFNA(VLOOKUP(E2476,الاوردرات!$B$1:$C$600,2,0),"")</f>
        <v/>
      </c>
      <c r="L2476" s="63"/>
      <c r="N2476" s="22" t="str">
        <f t="shared" si="77"/>
        <v/>
      </c>
      <c r="O2476" s="23" t="str">
        <f>_xlfn.IFNA((VLOOKUP(F2476,help!$C$2:$F$12,4,0))*(N2476*24),"")</f>
        <v/>
      </c>
      <c r="AP2476" s="18">
        <f t="shared" si="78"/>
        <v>0</v>
      </c>
    </row>
    <row r="2477" spans="2:42" ht="33" x14ac:dyDescent="0.2">
      <c r="B2477" s="14">
        <f>COUNTIFS($E$3:E2477,تقرير!$E$4)</f>
        <v>15</v>
      </c>
      <c r="C2477" s="48"/>
      <c r="D2477" s="48"/>
      <c r="E2477" s="48"/>
      <c r="F2477" s="50"/>
      <c r="G2477" s="51"/>
      <c r="H2477" s="51"/>
      <c r="I2477" s="52"/>
      <c r="J2477" s="52"/>
      <c r="K2477" s="27" t="str">
        <f>_xlfn.IFNA(VLOOKUP(E2477,الاوردرات!$B$1:$C$600,2,0),"")</f>
        <v/>
      </c>
      <c r="L2477" s="63"/>
      <c r="N2477" s="22" t="str">
        <f t="shared" si="77"/>
        <v/>
      </c>
      <c r="O2477" s="23" t="str">
        <f>_xlfn.IFNA((VLOOKUP(F2477,help!$C$2:$F$12,4,0))*(N2477*24),"")</f>
        <v/>
      </c>
      <c r="AP2477" s="18">
        <f t="shared" si="78"/>
        <v>0</v>
      </c>
    </row>
    <row r="2478" spans="2:42" ht="33" x14ac:dyDescent="0.2">
      <c r="B2478" s="14">
        <f>COUNTIFS($E$3:E2478,تقرير!$E$4)</f>
        <v>15</v>
      </c>
      <c r="C2478" s="48"/>
      <c r="D2478" s="48"/>
      <c r="E2478" s="48"/>
      <c r="F2478" s="50"/>
      <c r="G2478" s="51"/>
      <c r="H2478" s="51"/>
      <c r="I2478" s="52"/>
      <c r="J2478" s="52"/>
      <c r="K2478" s="27" t="str">
        <f>_xlfn.IFNA(VLOOKUP(E2478,الاوردرات!$B$1:$C$600,2,0),"")</f>
        <v/>
      </c>
      <c r="L2478" s="63"/>
      <c r="N2478" s="22" t="str">
        <f t="shared" si="77"/>
        <v/>
      </c>
      <c r="O2478" s="23" t="str">
        <f>_xlfn.IFNA((VLOOKUP(F2478,help!$C$2:$F$12,4,0))*(N2478*24),"")</f>
        <v/>
      </c>
      <c r="AP2478" s="18">
        <f t="shared" si="78"/>
        <v>0</v>
      </c>
    </row>
    <row r="2479" spans="2:42" ht="33" x14ac:dyDescent="0.2">
      <c r="B2479" s="14">
        <f>COUNTIFS($E$3:E2479,تقرير!$E$4)</f>
        <v>15</v>
      </c>
      <c r="C2479" s="48"/>
      <c r="D2479" s="48"/>
      <c r="E2479" s="48"/>
      <c r="F2479" s="50"/>
      <c r="G2479" s="51"/>
      <c r="H2479" s="51"/>
      <c r="I2479" s="52"/>
      <c r="J2479" s="52"/>
      <c r="K2479" s="27" t="str">
        <f>_xlfn.IFNA(VLOOKUP(E2479,الاوردرات!$B$1:$C$600,2,0),"")</f>
        <v/>
      </c>
      <c r="L2479" s="63"/>
      <c r="N2479" s="22" t="str">
        <f t="shared" si="77"/>
        <v/>
      </c>
      <c r="O2479" s="23" t="str">
        <f>_xlfn.IFNA((VLOOKUP(F2479,help!$C$2:$F$12,4,0))*(N2479*24),"")</f>
        <v/>
      </c>
      <c r="AP2479" s="18">
        <f t="shared" si="78"/>
        <v>0</v>
      </c>
    </row>
    <row r="2480" spans="2:42" ht="33" x14ac:dyDescent="0.2">
      <c r="B2480" s="14">
        <f>COUNTIFS($E$3:E2480,تقرير!$E$4)</f>
        <v>15</v>
      </c>
      <c r="C2480" s="48"/>
      <c r="D2480" s="48"/>
      <c r="E2480" s="48"/>
      <c r="F2480" s="50"/>
      <c r="G2480" s="51"/>
      <c r="H2480" s="51"/>
      <c r="I2480" s="52"/>
      <c r="J2480" s="52"/>
      <c r="K2480" s="27" t="str">
        <f>_xlfn.IFNA(VLOOKUP(E2480,الاوردرات!$B$1:$C$600,2,0),"")</f>
        <v/>
      </c>
      <c r="L2480" s="63"/>
      <c r="N2480" s="22" t="str">
        <f t="shared" si="77"/>
        <v/>
      </c>
      <c r="O2480" s="23" t="str">
        <f>_xlfn.IFNA((VLOOKUP(F2480,help!$C$2:$F$12,4,0))*(N2480*24),"")</f>
        <v/>
      </c>
      <c r="AP2480" s="18">
        <f t="shared" si="78"/>
        <v>0</v>
      </c>
    </row>
    <row r="2481" spans="2:42" ht="33" x14ac:dyDescent="0.2">
      <c r="B2481" s="14">
        <f>COUNTIFS($E$3:E2481,تقرير!$E$4)</f>
        <v>15</v>
      </c>
      <c r="C2481" s="48"/>
      <c r="D2481" s="48"/>
      <c r="E2481" s="48"/>
      <c r="F2481" s="50"/>
      <c r="G2481" s="51"/>
      <c r="H2481" s="51"/>
      <c r="I2481" s="52"/>
      <c r="J2481" s="52"/>
      <c r="K2481" s="27" t="str">
        <f>_xlfn.IFNA(VLOOKUP(E2481,الاوردرات!$B$1:$C$600,2,0),"")</f>
        <v/>
      </c>
      <c r="L2481" s="63"/>
      <c r="N2481" s="22" t="str">
        <f t="shared" si="77"/>
        <v/>
      </c>
      <c r="O2481" s="23" t="str">
        <f>_xlfn.IFNA((VLOOKUP(F2481,help!$C$2:$F$12,4,0))*(N2481*24),"")</f>
        <v/>
      </c>
      <c r="AP2481" s="18">
        <f t="shared" si="78"/>
        <v>0</v>
      </c>
    </row>
    <row r="2482" spans="2:42" ht="33" x14ac:dyDescent="0.2">
      <c r="B2482" s="14">
        <f>COUNTIFS($E$3:E2482,تقرير!$E$4)</f>
        <v>15</v>
      </c>
      <c r="C2482" s="48"/>
      <c r="D2482" s="48"/>
      <c r="E2482" s="48"/>
      <c r="F2482" s="50"/>
      <c r="G2482" s="51"/>
      <c r="H2482" s="51"/>
      <c r="I2482" s="52"/>
      <c r="J2482" s="52"/>
      <c r="K2482" s="27" t="str">
        <f>_xlfn.IFNA(VLOOKUP(E2482,الاوردرات!$B$1:$C$600,2,0),"")</f>
        <v/>
      </c>
      <c r="L2482" s="63"/>
      <c r="N2482" s="22" t="str">
        <f t="shared" si="77"/>
        <v/>
      </c>
      <c r="O2482" s="23" t="str">
        <f>_xlfn.IFNA((VLOOKUP(F2482,help!$C$2:$F$12,4,0))*(N2482*24),"")</f>
        <v/>
      </c>
      <c r="AP2482" s="18">
        <f t="shared" si="78"/>
        <v>0</v>
      </c>
    </row>
    <row r="2483" spans="2:42" ht="33" x14ac:dyDescent="0.2">
      <c r="B2483" s="14">
        <f>COUNTIFS($E$3:E2483,تقرير!$E$4)</f>
        <v>15</v>
      </c>
      <c r="C2483" s="48"/>
      <c r="D2483" s="48"/>
      <c r="E2483" s="48"/>
      <c r="F2483" s="50"/>
      <c r="G2483" s="51"/>
      <c r="H2483" s="51"/>
      <c r="I2483" s="52"/>
      <c r="J2483" s="52"/>
      <c r="K2483" s="27" t="str">
        <f>_xlfn.IFNA(VLOOKUP(E2483,الاوردرات!$B$1:$C$600,2,0),"")</f>
        <v/>
      </c>
      <c r="L2483" s="63"/>
      <c r="N2483" s="22" t="str">
        <f t="shared" si="77"/>
        <v/>
      </c>
      <c r="O2483" s="23" t="str">
        <f>_xlfn.IFNA((VLOOKUP(F2483,help!$C$2:$F$12,4,0))*(N2483*24),"")</f>
        <v/>
      </c>
      <c r="AP2483" s="18">
        <f t="shared" si="78"/>
        <v>0</v>
      </c>
    </row>
    <row r="2484" spans="2:42" ht="33" x14ac:dyDescent="0.2">
      <c r="B2484" s="14">
        <f>COUNTIFS($E$3:E2484,تقرير!$E$4)</f>
        <v>15</v>
      </c>
      <c r="C2484" s="48"/>
      <c r="D2484" s="48"/>
      <c r="E2484" s="48"/>
      <c r="F2484" s="50"/>
      <c r="G2484" s="51"/>
      <c r="H2484" s="51"/>
      <c r="I2484" s="52"/>
      <c r="J2484" s="52"/>
      <c r="K2484" s="27" t="str">
        <f>_xlfn.IFNA(VLOOKUP(E2484,الاوردرات!$B$1:$C$600,2,0),"")</f>
        <v/>
      </c>
      <c r="L2484" s="63"/>
      <c r="N2484" s="22" t="str">
        <f t="shared" si="77"/>
        <v/>
      </c>
      <c r="O2484" s="23" t="str">
        <f>_xlfn.IFNA((VLOOKUP(F2484,help!$C$2:$F$12,4,0))*(N2484*24),"")</f>
        <v/>
      </c>
      <c r="AP2484" s="18">
        <f t="shared" si="78"/>
        <v>0</v>
      </c>
    </row>
    <row r="2485" spans="2:42" ht="33" x14ac:dyDescent="0.2">
      <c r="B2485" s="14">
        <f>COUNTIFS($E$3:E2485,تقرير!$E$4)</f>
        <v>15</v>
      </c>
      <c r="C2485" s="48"/>
      <c r="D2485" s="48"/>
      <c r="E2485" s="48"/>
      <c r="F2485" s="50"/>
      <c r="G2485" s="51"/>
      <c r="H2485" s="51"/>
      <c r="I2485" s="52"/>
      <c r="J2485" s="52"/>
      <c r="K2485" s="27" t="str">
        <f>_xlfn.IFNA(VLOOKUP(E2485,الاوردرات!$B$1:$C$600,2,0),"")</f>
        <v/>
      </c>
      <c r="L2485" s="63"/>
      <c r="N2485" s="22" t="str">
        <f t="shared" si="77"/>
        <v/>
      </c>
      <c r="O2485" s="23" t="str">
        <f>_xlfn.IFNA((VLOOKUP(F2485,help!$C$2:$F$12,4,0))*(N2485*24),"")</f>
        <v/>
      </c>
      <c r="AP2485" s="18">
        <f t="shared" si="78"/>
        <v>0</v>
      </c>
    </row>
    <row r="2486" spans="2:42" ht="33" x14ac:dyDescent="0.2">
      <c r="B2486" s="14">
        <f>COUNTIFS($E$3:E2486,تقرير!$E$4)</f>
        <v>15</v>
      </c>
      <c r="C2486" s="48"/>
      <c r="D2486" s="48"/>
      <c r="E2486" s="48"/>
      <c r="F2486" s="50"/>
      <c r="G2486" s="51"/>
      <c r="H2486" s="51"/>
      <c r="I2486" s="52"/>
      <c r="J2486" s="52"/>
      <c r="K2486" s="27" t="str">
        <f>_xlfn.IFNA(VLOOKUP(E2486,الاوردرات!$B$1:$C$600,2,0),"")</f>
        <v/>
      </c>
      <c r="L2486" s="63"/>
      <c r="N2486" s="22" t="str">
        <f t="shared" si="77"/>
        <v/>
      </c>
      <c r="O2486" s="23" t="str">
        <f>_xlfn.IFNA((VLOOKUP(F2486,help!$C$2:$F$12,4,0))*(N2486*24),"")</f>
        <v/>
      </c>
      <c r="AP2486" s="18">
        <f t="shared" si="78"/>
        <v>0</v>
      </c>
    </row>
    <row r="2487" spans="2:42" ht="33" x14ac:dyDescent="0.2">
      <c r="B2487" s="14">
        <f>COUNTIFS($E$3:E2487,تقرير!$E$4)</f>
        <v>15</v>
      </c>
      <c r="C2487" s="48"/>
      <c r="D2487" s="48"/>
      <c r="E2487" s="48"/>
      <c r="F2487" s="50"/>
      <c r="G2487" s="51"/>
      <c r="H2487" s="51"/>
      <c r="I2487" s="52"/>
      <c r="J2487" s="52"/>
      <c r="K2487" s="27" t="str">
        <f>_xlfn.IFNA(VLOOKUP(E2487,الاوردرات!$B$1:$C$600,2,0),"")</f>
        <v/>
      </c>
      <c r="L2487" s="63"/>
      <c r="N2487" s="22" t="str">
        <f t="shared" ref="N2487:N2550" si="79">IF(I2487&lt;&gt;"",J2487-I2487,"")</f>
        <v/>
      </c>
      <c r="O2487" s="23" t="str">
        <f>_xlfn.IFNA((VLOOKUP(F2487,help!$C$2:$F$12,4,0))*(N2487*24),"")</f>
        <v/>
      </c>
      <c r="AP2487" s="18">
        <f t="shared" si="78"/>
        <v>0</v>
      </c>
    </row>
    <row r="2488" spans="2:42" ht="33" x14ac:dyDescent="0.2">
      <c r="B2488" s="14">
        <f>COUNTIFS($E$3:E2488,تقرير!$E$4)</f>
        <v>15</v>
      </c>
      <c r="C2488" s="48"/>
      <c r="D2488" s="48"/>
      <c r="E2488" s="48"/>
      <c r="F2488" s="50"/>
      <c r="G2488" s="51"/>
      <c r="H2488" s="51"/>
      <c r="I2488" s="52"/>
      <c r="J2488" s="52"/>
      <c r="K2488" s="27" t="str">
        <f>_xlfn.IFNA(VLOOKUP(E2488,الاوردرات!$B$1:$C$600,2,0),"")</f>
        <v/>
      </c>
      <c r="L2488" s="63"/>
      <c r="N2488" s="22" t="str">
        <f t="shared" si="79"/>
        <v/>
      </c>
      <c r="O2488" s="23" t="str">
        <f>_xlfn.IFNA((VLOOKUP(F2488,help!$C$2:$F$12,4,0))*(N2488*24),"")</f>
        <v/>
      </c>
      <c r="AP2488" s="18">
        <f t="shared" si="78"/>
        <v>0</v>
      </c>
    </row>
    <row r="2489" spans="2:42" ht="33" x14ac:dyDescent="0.2">
      <c r="B2489" s="14">
        <f>COUNTIFS($E$3:E2489,تقرير!$E$4)</f>
        <v>15</v>
      </c>
      <c r="C2489" s="48"/>
      <c r="D2489" s="48"/>
      <c r="E2489" s="48"/>
      <c r="F2489" s="50"/>
      <c r="G2489" s="51"/>
      <c r="H2489" s="51"/>
      <c r="I2489" s="52"/>
      <c r="J2489" s="52"/>
      <c r="K2489" s="27" t="str">
        <f>_xlfn.IFNA(VLOOKUP(E2489,الاوردرات!$B$1:$C$600,2,0),"")</f>
        <v/>
      </c>
      <c r="L2489" s="63"/>
      <c r="N2489" s="22" t="str">
        <f t="shared" si="79"/>
        <v/>
      </c>
      <c r="O2489" s="23" t="str">
        <f>_xlfn.IFNA((VLOOKUP(F2489,help!$C$2:$F$12,4,0))*(N2489*24),"")</f>
        <v/>
      </c>
      <c r="AP2489" s="18">
        <f t="shared" si="78"/>
        <v>0</v>
      </c>
    </row>
    <row r="2490" spans="2:42" ht="33" x14ac:dyDescent="0.2">
      <c r="B2490" s="14">
        <f>COUNTIFS($E$3:E2490,تقرير!$E$4)</f>
        <v>15</v>
      </c>
      <c r="C2490" s="48"/>
      <c r="D2490" s="48"/>
      <c r="E2490" s="48"/>
      <c r="F2490" s="50"/>
      <c r="G2490" s="51"/>
      <c r="H2490" s="51"/>
      <c r="I2490" s="52"/>
      <c r="J2490" s="52"/>
      <c r="K2490" s="27" t="str">
        <f>_xlfn.IFNA(VLOOKUP(E2490,الاوردرات!$B$1:$C$600,2,0),"")</f>
        <v/>
      </c>
      <c r="L2490" s="63"/>
      <c r="N2490" s="22" t="str">
        <f t="shared" si="79"/>
        <v/>
      </c>
      <c r="O2490" s="23" t="str">
        <f>_xlfn.IFNA((VLOOKUP(F2490,help!$C$2:$F$12,4,0))*(N2490*24),"")</f>
        <v/>
      </c>
      <c r="AP2490" s="18">
        <f t="shared" si="78"/>
        <v>0</v>
      </c>
    </row>
    <row r="2491" spans="2:42" ht="33" x14ac:dyDescent="0.2">
      <c r="B2491" s="14">
        <f>COUNTIFS($E$3:E2491,تقرير!$E$4)</f>
        <v>15</v>
      </c>
      <c r="C2491" s="48"/>
      <c r="D2491" s="48"/>
      <c r="E2491" s="48"/>
      <c r="F2491" s="50"/>
      <c r="G2491" s="51"/>
      <c r="H2491" s="51"/>
      <c r="I2491" s="52"/>
      <c r="J2491" s="52"/>
      <c r="K2491" s="27" t="str">
        <f>_xlfn.IFNA(VLOOKUP(E2491,الاوردرات!$B$1:$C$600,2,0),"")</f>
        <v/>
      </c>
      <c r="L2491" s="63"/>
      <c r="N2491" s="22" t="str">
        <f t="shared" si="79"/>
        <v/>
      </c>
      <c r="O2491" s="23" t="str">
        <f>_xlfn.IFNA((VLOOKUP(F2491,help!$C$2:$F$12,4,0))*(N2491*24),"")</f>
        <v/>
      </c>
      <c r="AP2491" s="18">
        <f t="shared" si="78"/>
        <v>0</v>
      </c>
    </row>
    <row r="2492" spans="2:42" ht="33" x14ac:dyDescent="0.2">
      <c r="B2492" s="14">
        <f>COUNTIFS($E$3:E2492,تقرير!$E$4)</f>
        <v>15</v>
      </c>
      <c r="C2492" s="48"/>
      <c r="D2492" s="48"/>
      <c r="E2492" s="48"/>
      <c r="F2492" s="50"/>
      <c r="G2492" s="51"/>
      <c r="H2492" s="51"/>
      <c r="I2492" s="52"/>
      <c r="J2492" s="52"/>
      <c r="K2492" s="27" t="str">
        <f>_xlfn.IFNA(VLOOKUP(E2492,الاوردرات!$B$1:$C$600,2,0),"")</f>
        <v/>
      </c>
      <c r="L2492" s="63"/>
      <c r="N2492" s="22" t="str">
        <f t="shared" si="79"/>
        <v/>
      </c>
      <c r="O2492" s="23" t="str">
        <f>_xlfn.IFNA((VLOOKUP(F2492,help!$C$2:$F$12,4,0))*(N2492*24),"")</f>
        <v/>
      </c>
      <c r="AP2492" s="18">
        <f t="shared" si="78"/>
        <v>0</v>
      </c>
    </row>
    <row r="2493" spans="2:42" ht="33" x14ac:dyDescent="0.2">
      <c r="B2493" s="14">
        <f>COUNTIFS($E$3:E2493,تقرير!$E$4)</f>
        <v>15</v>
      </c>
      <c r="C2493" s="48"/>
      <c r="D2493" s="48"/>
      <c r="E2493" s="48"/>
      <c r="F2493" s="50"/>
      <c r="G2493" s="51"/>
      <c r="H2493" s="51"/>
      <c r="I2493" s="52"/>
      <c r="J2493" s="52"/>
      <c r="K2493" s="27" t="str">
        <f>_xlfn.IFNA(VLOOKUP(E2493,الاوردرات!$B$1:$C$600,2,0),"")</f>
        <v/>
      </c>
      <c r="L2493" s="63"/>
      <c r="N2493" s="22" t="str">
        <f t="shared" si="79"/>
        <v/>
      </c>
      <c r="O2493" s="23" t="str">
        <f>_xlfn.IFNA((VLOOKUP(F2493,help!$C$2:$F$12,4,0))*(N2493*24),"")</f>
        <v/>
      </c>
      <c r="AP2493" s="18">
        <f t="shared" si="78"/>
        <v>0</v>
      </c>
    </row>
    <row r="2494" spans="2:42" ht="33" x14ac:dyDescent="0.2">
      <c r="B2494" s="14">
        <f>COUNTIFS($E$3:E2494,تقرير!$E$4)</f>
        <v>15</v>
      </c>
      <c r="C2494" s="48"/>
      <c r="D2494" s="48"/>
      <c r="E2494" s="48"/>
      <c r="F2494" s="50"/>
      <c r="G2494" s="51"/>
      <c r="H2494" s="51"/>
      <c r="I2494" s="52"/>
      <c r="J2494" s="52"/>
      <c r="K2494" s="27" t="str">
        <f>_xlfn.IFNA(VLOOKUP(E2494,الاوردرات!$B$1:$C$600,2,0),"")</f>
        <v/>
      </c>
      <c r="L2494" s="63"/>
      <c r="N2494" s="22" t="str">
        <f t="shared" si="79"/>
        <v/>
      </c>
      <c r="O2494" s="23" t="str">
        <f>_xlfn.IFNA((VLOOKUP(F2494,help!$C$2:$F$12,4,0))*(N2494*24),"")</f>
        <v/>
      </c>
      <c r="AP2494" s="18">
        <f t="shared" si="78"/>
        <v>0</v>
      </c>
    </row>
    <row r="2495" spans="2:42" ht="33" x14ac:dyDescent="0.2">
      <c r="B2495" s="14">
        <f>COUNTIFS($E$3:E2495,تقرير!$E$4)</f>
        <v>15</v>
      </c>
      <c r="C2495" s="48"/>
      <c r="D2495" s="48"/>
      <c r="E2495" s="48"/>
      <c r="F2495" s="50"/>
      <c r="G2495" s="51"/>
      <c r="H2495" s="51"/>
      <c r="I2495" s="52"/>
      <c r="J2495" s="52"/>
      <c r="K2495" s="27" t="str">
        <f>_xlfn.IFNA(VLOOKUP(E2495,الاوردرات!$B$1:$C$600,2,0),"")</f>
        <v/>
      </c>
      <c r="L2495" s="63"/>
      <c r="N2495" s="22" t="str">
        <f t="shared" si="79"/>
        <v/>
      </c>
      <c r="O2495" s="23" t="str">
        <f>_xlfn.IFNA((VLOOKUP(F2495,help!$C$2:$F$12,4,0))*(N2495*24),"")</f>
        <v/>
      </c>
      <c r="AP2495" s="18">
        <f t="shared" si="78"/>
        <v>0</v>
      </c>
    </row>
    <row r="2496" spans="2:42" ht="33" x14ac:dyDescent="0.2">
      <c r="B2496" s="14">
        <f>COUNTIFS($E$3:E2496,تقرير!$E$4)</f>
        <v>15</v>
      </c>
      <c r="C2496" s="48"/>
      <c r="D2496" s="48"/>
      <c r="E2496" s="48"/>
      <c r="F2496" s="50"/>
      <c r="G2496" s="51"/>
      <c r="H2496" s="51"/>
      <c r="I2496" s="52"/>
      <c r="J2496" s="52"/>
      <c r="K2496" s="27" t="str">
        <f>_xlfn.IFNA(VLOOKUP(E2496,الاوردرات!$B$1:$C$600,2,0),"")</f>
        <v/>
      </c>
      <c r="L2496" s="63"/>
      <c r="N2496" s="22" t="str">
        <f t="shared" si="79"/>
        <v/>
      </c>
      <c r="O2496" s="23" t="str">
        <f>_xlfn.IFNA((VLOOKUP(F2496,help!$C$2:$F$12,4,0))*(N2496*24),"")</f>
        <v/>
      </c>
      <c r="AP2496" s="18">
        <f t="shared" si="78"/>
        <v>0</v>
      </c>
    </row>
    <row r="2497" spans="2:42" ht="33" x14ac:dyDescent="0.2">
      <c r="B2497" s="14">
        <f>COUNTIFS($E$3:E2497,تقرير!$E$4)</f>
        <v>15</v>
      </c>
      <c r="C2497" s="48"/>
      <c r="D2497" s="48"/>
      <c r="E2497" s="48"/>
      <c r="F2497" s="50"/>
      <c r="G2497" s="51"/>
      <c r="H2497" s="51"/>
      <c r="I2497" s="52"/>
      <c r="J2497" s="52"/>
      <c r="K2497" s="27" t="str">
        <f>_xlfn.IFNA(VLOOKUP(E2497,الاوردرات!$B$1:$C$600,2,0),"")</f>
        <v/>
      </c>
      <c r="L2497" s="63"/>
      <c r="N2497" s="22" t="str">
        <f t="shared" si="79"/>
        <v/>
      </c>
      <c r="O2497" s="23" t="str">
        <f>_xlfn.IFNA((VLOOKUP(F2497,help!$C$2:$F$12,4,0))*(N2497*24),"")</f>
        <v/>
      </c>
      <c r="AP2497" s="18">
        <f t="shared" si="78"/>
        <v>0</v>
      </c>
    </row>
    <row r="2498" spans="2:42" ht="33" x14ac:dyDescent="0.2">
      <c r="B2498" s="14">
        <f>COUNTIFS($E$3:E2498,تقرير!$E$4)</f>
        <v>15</v>
      </c>
      <c r="C2498" s="48"/>
      <c r="D2498" s="48"/>
      <c r="E2498" s="48"/>
      <c r="F2498" s="50"/>
      <c r="G2498" s="51"/>
      <c r="H2498" s="51"/>
      <c r="I2498" s="52"/>
      <c r="J2498" s="52"/>
      <c r="K2498" s="27" t="str">
        <f>_xlfn.IFNA(VLOOKUP(E2498,الاوردرات!$B$1:$C$600,2,0),"")</f>
        <v/>
      </c>
      <c r="L2498" s="63"/>
      <c r="N2498" s="22" t="str">
        <f t="shared" si="79"/>
        <v/>
      </c>
      <c r="O2498" s="23" t="str">
        <f>_xlfn.IFNA((VLOOKUP(F2498,help!$C$2:$F$12,4,0))*(N2498*24),"")</f>
        <v/>
      </c>
      <c r="AP2498" s="18">
        <f t="shared" si="78"/>
        <v>0</v>
      </c>
    </row>
    <row r="2499" spans="2:42" ht="33" x14ac:dyDescent="0.2">
      <c r="B2499" s="14">
        <f>COUNTIFS($E$3:E2499,تقرير!$E$4)</f>
        <v>15</v>
      </c>
      <c r="C2499" s="48"/>
      <c r="D2499" s="48"/>
      <c r="E2499" s="48"/>
      <c r="F2499" s="50"/>
      <c r="G2499" s="51"/>
      <c r="H2499" s="51"/>
      <c r="I2499" s="52"/>
      <c r="J2499" s="52"/>
      <c r="K2499" s="27" t="str">
        <f>_xlfn.IFNA(VLOOKUP(E2499,الاوردرات!$B$1:$C$600,2,0),"")</f>
        <v/>
      </c>
      <c r="L2499" s="63"/>
      <c r="N2499" s="22" t="str">
        <f t="shared" si="79"/>
        <v/>
      </c>
      <c r="O2499" s="23" t="str">
        <f>_xlfn.IFNA((VLOOKUP(F2499,help!$C$2:$F$12,4,0))*(N2499*24),"")</f>
        <v/>
      </c>
      <c r="AP2499" s="18">
        <f t="shared" si="78"/>
        <v>0</v>
      </c>
    </row>
    <row r="2500" spans="2:42" ht="33" x14ac:dyDescent="0.2">
      <c r="B2500" s="14">
        <f>COUNTIFS($E$3:E2500,تقرير!$E$4)</f>
        <v>15</v>
      </c>
      <c r="C2500" s="48"/>
      <c r="D2500" s="48"/>
      <c r="E2500" s="48"/>
      <c r="F2500" s="50"/>
      <c r="G2500" s="51"/>
      <c r="H2500" s="51"/>
      <c r="I2500" s="52"/>
      <c r="J2500" s="52"/>
      <c r="K2500" s="27" t="str">
        <f>_xlfn.IFNA(VLOOKUP(E2500,الاوردرات!$B$1:$C$600,2,0),"")</f>
        <v/>
      </c>
      <c r="L2500" s="63"/>
      <c r="N2500" s="22" t="str">
        <f t="shared" si="79"/>
        <v/>
      </c>
      <c r="O2500" s="23" t="str">
        <f>_xlfn.IFNA((VLOOKUP(F2500,help!$C$2:$F$12,4,0))*(N2500*24),"")</f>
        <v/>
      </c>
      <c r="AP2500" s="18">
        <f t="shared" ref="AP2500:AP2563" si="80">D2500</f>
        <v>0</v>
      </c>
    </row>
    <row r="2501" spans="2:42" ht="33" x14ac:dyDescent="0.2">
      <c r="B2501" s="14">
        <f>COUNTIFS($E$3:E2501,تقرير!$E$4)</f>
        <v>15</v>
      </c>
      <c r="C2501" s="48"/>
      <c r="D2501" s="48"/>
      <c r="E2501" s="48"/>
      <c r="F2501" s="50"/>
      <c r="G2501" s="51"/>
      <c r="H2501" s="51"/>
      <c r="I2501" s="52"/>
      <c r="J2501" s="52"/>
      <c r="K2501" s="27" t="str">
        <f>_xlfn.IFNA(VLOOKUP(E2501,الاوردرات!$B$1:$C$600,2,0),"")</f>
        <v/>
      </c>
      <c r="L2501" s="63"/>
      <c r="N2501" s="22" t="str">
        <f t="shared" si="79"/>
        <v/>
      </c>
      <c r="O2501" s="23" t="str">
        <f>_xlfn.IFNA((VLOOKUP(F2501,help!$C$2:$F$12,4,0))*(N2501*24),"")</f>
        <v/>
      </c>
      <c r="AP2501" s="18">
        <f t="shared" si="80"/>
        <v>0</v>
      </c>
    </row>
    <row r="2502" spans="2:42" ht="33" x14ac:dyDescent="0.2">
      <c r="B2502" s="14">
        <f>COUNTIFS($E$3:E2502,تقرير!$E$4)</f>
        <v>15</v>
      </c>
      <c r="C2502" s="48"/>
      <c r="D2502" s="48"/>
      <c r="E2502" s="48"/>
      <c r="F2502" s="50"/>
      <c r="G2502" s="51"/>
      <c r="H2502" s="51"/>
      <c r="I2502" s="52"/>
      <c r="J2502" s="52"/>
      <c r="K2502" s="27" t="str">
        <f>_xlfn.IFNA(VLOOKUP(E2502,الاوردرات!$B$1:$C$600,2,0),"")</f>
        <v/>
      </c>
      <c r="L2502" s="63"/>
      <c r="N2502" s="22" t="str">
        <f t="shared" si="79"/>
        <v/>
      </c>
      <c r="O2502" s="23" t="str">
        <f>_xlfn.IFNA((VLOOKUP(F2502,help!$C$2:$F$12,4,0))*(N2502*24),"")</f>
        <v/>
      </c>
      <c r="AP2502" s="18">
        <f t="shared" si="80"/>
        <v>0</v>
      </c>
    </row>
    <row r="2503" spans="2:42" ht="33" x14ac:dyDescent="0.2">
      <c r="B2503" s="14">
        <f>COUNTIFS($E$3:E2503,تقرير!$E$4)</f>
        <v>15</v>
      </c>
      <c r="C2503" s="48"/>
      <c r="D2503" s="48"/>
      <c r="E2503" s="48"/>
      <c r="F2503" s="50"/>
      <c r="G2503" s="51"/>
      <c r="H2503" s="51"/>
      <c r="I2503" s="52"/>
      <c r="J2503" s="52"/>
      <c r="K2503" s="27" t="str">
        <f>_xlfn.IFNA(VLOOKUP(E2503,الاوردرات!$B$1:$C$600,2,0),"")</f>
        <v/>
      </c>
      <c r="L2503" s="63"/>
      <c r="N2503" s="22" t="str">
        <f t="shared" si="79"/>
        <v/>
      </c>
      <c r="O2503" s="23" t="str">
        <f>_xlfn.IFNA((VLOOKUP(F2503,help!$C$2:$F$12,4,0))*(N2503*24),"")</f>
        <v/>
      </c>
      <c r="AP2503" s="18">
        <f t="shared" si="80"/>
        <v>0</v>
      </c>
    </row>
    <row r="2504" spans="2:42" ht="33" x14ac:dyDescent="0.2">
      <c r="B2504" s="14">
        <f>COUNTIFS($E$3:E2504,تقرير!$E$4)</f>
        <v>15</v>
      </c>
      <c r="C2504" s="48"/>
      <c r="D2504" s="48"/>
      <c r="E2504" s="48"/>
      <c r="F2504" s="50"/>
      <c r="G2504" s="51"/>
      <c r="H2504" s="51"/>
      <c r="I2504" s="52"/>
      <c r="J2504" s="52"/>
      <c r="K2504" s="27" t="str">
        <f>_xlfn.IFNA(VLOOKUP(E2504,الاوردرات!$B$1:$C$600,2,0),"")</f>
        <v/>
      </c>
      <c r="L2504" s="63"/>
      <c r="N2504" s="22" t="str">
        <f t="shared" si="79"/>
        <v/>
      </c>
      <c r="O2504" s="23" t="str">
        <f>_xlfn.IFNA((VLOOKUP(F2504,help!$C$2:$F$12,4,0))*(N2504*24),"")</f>
        <v/>
      </c>
      <c r="AP2504" s="18">
        <f t="shared" si="80"/>
        <v>0</v>
      </c>
    </row>
    <row r="2505" spans="2:42" ht="33" x14ac:dyDescent="0.2">
      <c r="B2505" s="14">
        <f>COUNTIFS($E$3:E2505,تقرير!$E$4)</f>
        <v>15</v>
      </c>
      <c r="C2505" s="48"/>
      <c r="D2505" s="48"/>
      <c r="E2505" s="48"/>
      <c r="F2505" s="50"/>
      <c r="G2505" s="51"/>
      <c r="H2505" s="51"/>
      <c r="I2505" s="52"/>
      <c r="J2505" s="52"/>
      <c r="K2505" s="27" t="str">
        <f>_xlfn.IFNA(VLOOKUP(E2505,الاوردرات!$B$1:$C$600,2,0),"")</f>
        <v/>
      </c>
      <c r="L2505" s="63"/>
      <c r="N2505" s="22" t="str">
        <f t="shared" si="79"/>
        <v/>
      </c>
      <c r="O2505" s="23" t="str">
        <f>_xlfn.IFNA((VLOOKUP(F2505,help!$C$2:$F$12,4,0))*(N2505*24),"")</f>
        <v/>
      </c>
      <c r="AP2505" s="18">
        <f t="shared" si="80"/>
        <v>0</v>
      </c>
    </row>
    <row r="2506" spans="2:42" ht="33" x14ac:dyDescent="0.2">
      <c r="B2506" s="14">
        <f>COUNTIFS($E$3:E2506,تقرير!$E$4)</f>
        <v>15</v>
      </c>
      <c r="C2506" s="48"/>
      <c r="D2506" s="48"/>
      <c r="E2506" s="48"/>
      <c r="F2506" s="50"/>
      <c r="G2506" s="51"/>
      <c r="H2506" s="51"/>
      <c r="I2506" s="52"/>
      <c r="J2506" s="52"/>
      <c r="K2506" s="27" t="str">
        <f>_xlfn.IFNA(VLOOKUP(E2506,الاوردرات!$B$1:$C$600,2,0),"")</f>
        <v/>
      </c>
      <c r="L2506" s="63"/>
      <c r="N2506" s="22" t="str">
        <f t="shared" si="79"/>
        <v/>
      </c>
      <c r="O2506" s="23" t="str">
        <f>_xlfn.IFNA((VLOOKUP(F2506,help!$C$2:$F$12,4,0))*(N2506*24),"")</f>
        <v/>
      </c>
      <c r="AP2506" s="18">
        <f t="shared" si="80"/>
        <v>0</v>
      </c>
    </row>
    <row r="2507" spans="2:42" ht="33" x14ac:dyDescent="0.2">
      <c r="B2507" s="14">
        <f>COUNTIFS($E$3:E2507,تقرير!$E$4)</f>
        <v>15</v>
      </c>
      <c r="C2507" s="48"/>
      <c r="D2507" s="48"/>
      <c r="E2507" s="48"/>
      <c r="F2507" s="50"/>
      <c r="G2507" s="51"/>
      <c r="H2507" s="51"/>
      <c r="I2507" s="52"/>
      <c r="J2507" s="52"/>
      <c r="K2507" s="27" t="str">
        <f>_xlfn.IFNA(VLOOKUP(E2507,الاوردرات!$B$1:$C$600,2,0),"")</f>
        <v/>
      </c>
      <c r="L2507" s="63"/>
      <c r="N2507" s="22" t="str">
        <f t="shared" si="79"/>
        <v/>
      </c>
      <c r="O2507" s="23" t="str">
        <f>_xlfn.IFNA((VLOOKUP(F2507,help!$C$2:$F$12,4,0))*(N2507*24),"")</f>
        <v/>
      </c>
      <c r="AP2507" s="18">
        <f t="shared" si="80"/>
        <v>0</v>
      </c>
    </row>
    <row r="2508" spans="2:42" ht="33" x14ac:dyDescent="0.2">
      <c r="B2508" s="14">
        <f>COUNTIFS($E$3:E2508,تقرير!$E$4)</f>
        <v>15</v>
      </c>
      <c r="C2508" s="48"/>
      <c r="D2508" s="48"/>
      <c r="E2508" s="48"/>
      <c r="F2508" s="50"/>
      <c r="G2508" s="51"/>
      <c r="H2508" s="51"/>
      <c r="I2508" s="52"/>
      <c r="J2508" s="52"/>
      <c r="K2508" s="27" t="str">
        <f>_xlfn.IFNA(VLOOKUP(E2508,الاوردرات!$B$1:$C$600,2,0),"")</f>
        <v/>
      </c>
      <c r="L2508" s="63"/>
      <c r="N2508" s="22" t="str">
        <f t="shared" si="79"/>
        <v/>
      </c>
      <c r="O2508" s="23" t="str">
        <f>_xlfn.IFNA((VLOOKUP(F2508,help!$C$2:$F$12,4,0))*(N2508*24),"")</f>
        <v/>
      </c>
      <c r="AP2508" s="18">
        <f t="shared" si="80"/>
        <v>0</v>
      </c>
    </row>
    <row r="2509" spans="2:42" ht="33" x14ac:dyDescent="0.2">
      <c r="B2509" s="14">
        <f>COUNTIFS($E$3:E2509,تقرير!$E$4)</f>
        <v>15</v>
      </c>
      <c r="C2509" s="48"/>
      <c r="D2509" s="48"/>
      <c r="E2509" s="48"/>
      <c r="F2509" s="50"/>
      <c r="G2509" s="51"/>
      <c r="H2509" s="51"/>
      <c r="I2509" s="52"/>
      <c r="J2509" s="52"/>
      <c r="K2509" s="27" t="str">
        <f>_xlfn.IFNA(VLOOKUP(E2509,الاوردرات!$B$1:$C$600,2,0),"")</f>
        <v/>
      </c>
      <c r="L2509" s="63"/>
      <c r="N2509" s="22" t="str">
        <f t="shared" si="79"/>
        <v/>
      </c>
      <c r="O2509" s="23" t="str">
        <f>_xlfn.IFNA((VLOOKUP(F2509,help!$C$2:$F$12,4,0))*(N2509*24),"")</f>
        <v/>
      </c>
      <c r="AP2509" s="18">
        <f t="shared" si="80"/>
        <v>0</v>
      </c>
    </row>
    <row r="2510" spans="2:42" ht="33" x14ac:dyDescent="0.2">
      <c r="B2510" s="14">
        <f>COUNTIFS($E$3:E2510,تقرير!$E$4)</f>
        <v>15</v>
      </c>
      <c r="C2510" s="48"/>
      <c r="D2510" s="48"/>
      <c r="E2510" s="48"/>
      <c r="F2510" s="50"/>
      <c r="G2510" s="51"/>
      <c r="H2510" s="51"/>
      <c r="I2510" s="52"/>
      <c r="J2510" s="52"/>
      <c r="K2510" s="27" t="str">
        <f>_xlfn.IFNA(VLOOKUP(E2510,الاوردرات!$B$1:$C$600,2,0),"")</f>
        <v/>
      </c>
      <c r="L2510" s="63"/>
      <c r="N2510" s="22" t="str">
        <f t="shared" si="79"/>
        <v/>
      </c>
      <c r="O2510" s="23" t="str">
        <f>_xlfn.IFNA((VLOOKUP(F2510,help!$C$2:$F$12,4,0))*(N2510*24),"")</f>
        <v/>
      </c>
      <c r="AP2510" s="18">
        <f t="shared" si="80"/>
        <v>0</v>
      </c>
    </row>
    <row r="2511" spans="2:42" ht="33" x14ac:dyDescent="0.2">
      <c r="B2511" s="14">
        <f>COUNTIFS($E$3:E2511,تقرير!$E$4)</f>
        <v>15</v>
      </c>
      <c r="C2511" s="48"/>
      <c r="D2511" s="48"/>
      <c r="E2511" s="48"/>
      <c r="F2511" s="50"/>
      <c r="G2511" s="51"/>
      <c r="H2511" s="51"/>
      <c r="I2511" s="52"/>
      <c r="J2511" s="52"/>
      <c r="K2511" s="27" t="str">
        <f>_xlfn.IFNA(VLOOKUP(E2511,الاوردرات!$B$1:$C$600,2,0),"")</f>
        <v/>
      </c>
      <c r="L2511" s="63"/>
      <c r="N2511" s="22" t="str">
        <f t="shared" si="79"/>
        <v/>
      </c>
      <c r="O2511" s="23" t="str">
        <f>_xlfn.IFNA((VLOOKUP(F2511,help!$C$2:$F$12,4,0))*(N2511*24),"")</f>
        <v/>
      </c>
      <c r="AP2511" s="18">
        <f t="shared" si="80"/>
        <v>0</v>
      </c>
    </row>
    <row r="2512" spans="2:42" ht="33" x14ac:dyDescent="0.2">
      <c r="B2512" s="14">
        <f>COUNTIFS($E$3:E2512,تقرير!$E$4)</f>
        <v>15</v>
      </c>
      <c r="C2512" s="48"/>
      <c r="D2512" s="48"/>
      <c r="E2512" s="48"/>
      <c r="F2512" s="50"/>
      <c r="G2512" s="51"/>
      <c r="H2512" s="51"/>
      <c r="I2512" s="52"/>
      <c r="J2512" s="52"/>
      <c r="K2512" s="27" t="str">
        <f>_xlfn.IFNA(VLOOKUP(E2512,الاوردرات!$B$1:$C$600,2,0),"")</f>
        <v/>
      </c>
      <c r="L2512" s="63"/>
      <c r="N2512" s="22" t="str">
        <f t="shared" si="79"/>
        <v/>
      </c>
      <c r="O2512" s="23" t="str">
        <f>_xlfn.IFNA((VLOOKUP(F2512,help!$C$2:$F$12,4,0))*(N2512*24),"")</f>
        <v/>
      </c>
      <c r="AP2512" s="18">
        <f t="shared" si="80"/>
        <v>0</v>
      </c>
    </row>
    <row r="2513" spans="2:42" ht="33" x14ac:dyDescent="0.2">
      <c r="B2513" s="14">
        <f>COUNTIFS($E$3:E2513,تقرير!$E$4)</f>
        <v>15</v>
      </c>
      <c r="C2513" s="48"/>
      <c r="D2513" s="48"/>
      <c r="E2513" s="48"/>
      <c r="F2513" s="50"/>
      <c r="G2513" s="51"/>
      <c r="H2513" s="51"/>
      <c r="I2513" s="52"/>
      <c r="J2513" s="52"/>
      <c r="K2513" s="27" t="str">
        <f>_xlfn.IFNA(VLOOKUP(E2513,الاوردرات!$B$1:$C$600,2,0),"")</f>
        <v/>
      </c>
      <c r="L2513" s="63"/>
      <c r="N2513" s="22" t="str">
        <f t="shared" si="79"/>
        <v/>
      </c>
      <c r="O2513" s="23" t="str">
        <f>_xlfn.IFNA((VLOOKUP(F2513,help!$C$2:$F$12,4,0))*(N2513*24),"")</f>
        <v/>
      </c>
      <c r="AP2513" s="18">
        <f t="shared" si="80"/>
        <v>0</v>
      </c>
    </row>
    <row r="2514" spans="2:42" ht="33" x14ac:dyDescent="0.2">
      <c r="B2514" s="14">
        <f>COUNTIFS($E$3:E2514,تقرير!$E$4)</f>
        <v>15</v>
      </c>
      <c r="C2514" s="48"/>
      <c r="D2514" s="48"/>
      <c r="E2514" s="48"/>
      <c r="F2514" s="50"/>
      <c r="G2514" s="51"/>
      <c r="H2514" s="51"/>
      <c r="I2514" s="52"/>
      <c r="J2514" s="52"/>
      <c r="K2514" s="27" t="str">
        <f>_xlfn.IFNA(VLOOKUP(E2514,الاوردرات!$B$1:$C$600,2,0),"")</f>
        <v/>
      </c>
      <c r="L2514" s="63"/>
      <c r="N2514" s="22" t="str">
        <f t="shared" si="79"/>
        <v/>
      </c>
      <c r="O2514" s="23" t="str">
        <f>_xlfn.IFNA((VLOOKUP(F2514,help!$C$2:$F$12,4,0))*(N2514*24),"")</f>
        <v/>
      </c>
      <c r="AP2514" s="18">
        <f t="shared" si="80"/>
        <v>0</v>
      </c>
    </row>
    <row r="2515" spans="2:42" ht="33" x14ac:dyDescent="0.2">
      <c r="B2515" s="14">
        <f>COUNTIFS($E$3:E2515,تقرير!$E$4)</f>
        <v>15</v>
      </c>
      <c r="C2515" s="48"/>
      <c r="D2515" s="48"/>
      <c r="E2515" s="48"/>
      <c r="F2515" s="50"/>
      <c r="G2515" s="51"/>
      <c r="H2515" s="51"/>
      <c r="I2515" s="52"/>
      <c r="J2515" s="52"/>
      <c r="K2515" s="27" t="str">
        <f>_xlfn.IFNA(VLOOKUP(E2515,الاوردرات!$B$1:$C$600,2,0),"")</f>
        <v/>
      </c>
      <c r="L2515" s="63"/>
      <c r="N2515" s="22" t="str">
        <f t="shared" si="79"/>
        <v/>
      </c>
      <c r="O2515" s="23" t="str">
        <f>_xlfn.IFNA((VLOOKUP(F2515,help!$C$2:$F$12,4,0))*(N2515*24),"")</f>
        <v/>
      </c>
      <c r="AP2515" s="18">
        <f t="shared" si="80"/>
        <v>0</v>
      </c>
    </row>
    <row r="2516" spans="2:42" ht="33" x14ac:dyDescent="0.2">
      <c r="B2516" s="14">
        <f>COUNTIFS($E$3:E2516,تقرير!$E$4)</f>
        <v>15</v>
      </c>
      <c r="C2516" s="48"/>
      <c r="D2516" s="48"/>
      <c r="E2516" s="48"/>
      <c r="F2516" s="50"/>
      <c r="G2516" s="51"/>
      <c r="H2516" s="51"/>
      <c r="I2516" s="52"/>
      <c r="J2516" s="52"/>
      <c r="K2516" s="27" t="str">
        <f>_xlfn.IFNA(VLOOKUP(E2516,الاوردرات!$B$1:$C$600,2,0),"")</f>
        <v/>
      </c>
      <c r="L2516" s="63"/>
      <c r="N2516" s="22" t="str">
        <f t="shared" si="79"/>
        <v/>
      </c>
      <c r="O2516" s="23" t="str">
        <f>_xlfn.IFNA((VLOOKUP(F2516,help!$C$2:$F$12,4,0))*(N2516*24),"")</f>
        <v/>
      </c>
      <c r="AP2516" s="18">
        <f t="shared" si="80"/>
        <v>0</v>
      </c>
    </row>
    <row r="2517" spans="2:42" ht="33" x14ac:dyDescent="0.2">
      <c r="B2517" s="14">
        <f>COUNTIFS($E$3:E2517,تقرير!$E$4)</f>
        <v>15</v>
      </c>
      <c r="C2517" s="48"/>
      <c r="D2517" s="48"/>
      <c r="E2517" s="48"/>
      <c r="F2517" s="50"/>
      <c r="G2517" s="51"/>
      <c r="H2517" s="51"/>
      <c r="I2517" s="52"/>
      <c r="J2517" s="52"/>
      <c r="K2517" s="27" t="str">
        <f>_xlfn.IFNA(VLOOKUP(E2517,الاوردرات!$B$1:$C$600,2,0),"")</f>
        <v/>
      </c>
      <c r="L2517" s="63"/>
      <c r="N2517" s="22" t="str">
        <f t="shared" si="79"/>
        <v/>
      </c>
      <c r="O2517" s="23" t="str">
        <f>_xlfn.IFNA((VLOOKUP(F2517,help!$C$2:$F$12,4,0))*(N2517*24),"")</f>
        <v/>
      </c>
      <c r="AP2517" s="18">
        <f t="shared" si="80"/>
        <v>0</v>
      </c>
    </row>
    <row r="2518" spans="2:42" ht="33" x14ac:dyDescent="0.2">
      <c r="B2518" s="14">
        <f>COUNTIFS($E$3:E2518,تقرير!$E$4)</f>
        <v>15</v>
      </c>
      <c r="C2518" s="48"/>
      <c r="D2518" s="48"/>
      <c r="E2518" s="48"/>
      <c r="F2518" s="50"/>
      <c r="G2518" s="51"/>
      <c r="H2518" s="51"/>
      <c r="I2518" s="52"/>
      <c r="J2518" s="52"/>
      <c r="K2518" s="27" t="str">
        <f>_xlfn.IFNA(VLOOKUP(E2518,الاوردرات!$B$1:$C$600,2,0),"")</f>
        <v/>
      </c>
      <c r="L2518" s="63"/>
      <c r="N2518" s="22" t="str">
        <f t="shared" si="79"/>
        <v/>
      </c>
      <c r="O2518" s="23" t="str">
        <f>_xlfn.IFNA((VLOOKUP(F2518,help!$C$2:$F$12,4,0))*(N2518*24),"")</f>
        <v/>
      </c>
      <c r="AP2518" s="18">
        <f t="shared" si="80"/>
        <v>0</v>
      </c>
    </row>
    <row r="2519" spans="2:42" ht="33" x14ac:dyDescent="0.2">
      <c r="B2519" s="14">
        <f>COUNTIFS($E$3:E2519,تقرير!$E$4)</f>
        <v>15</v>
      </c>
      <c r="C2519" s="48"/>
      <c r="D2519" s="48"/>
      <c r="E2519" s="48"/>
      <c r="F2519" s="50"/>
      <c r="G2519" s="51"/>
      <c r="H2519" s="51"/>
      <c r="I2519" s="52"/>
      <c r="J2519" s="52"/>
      <c r="K2519" s="27" t="str">
        <f>_xlfn.IFNA(VLOOKUP(E2519,الاوردرات!$B$1:$C$600,2,0),"")</f>
        <v/>
      </c>
      <c r="L2519" s="63"/>
      <c r="N2519" s="22" t="str">
        <f t="shared" si="79"/>
        <v/>
      </c>
      <c r="O2519" s="23" t="str">
        <f>_xlfn.IFNA((VLOOKUP(F2519,help!$C$2:$F$12,4,0))*(N2519*24),"")</f>
        <v/>
      </c>
      <c r="AP2519" s="18">
        <f t="shared" si="80"/>
        <v>0</v>
      </c>
    </row>
    <row r="2520" spans="2:42" ht="33" x14ac:dyDescent="0.2">
      <c r="B2520" s="14">
        <f>COUNTIFS($E$3:E2520,تقرير!$E$4)</f>
        <v>15</v>
      </c>
      <c r="C2520" s="48"/>
      <c r="D2520" s="48"/>
      <c r="E2520" s="48"/>
      <c r="F2520" s="50"/>
      <c r="G2520" s="51"/>
      <c r="H2520" s="51"/>
      <c r="I2520" s="52"/>
      <c r="J2520" s="52"/>
      <c r="K2520" s="27" t="str">
        <f>_xlfn.IFNA(VLOOKUP(E2520,الاوردرات!$B$1:$C$600,2,0),"")</f>
        <v/>
      </c>
      <c r="L2520" s="63"/>
      <c r="N2520" s="22" t="str">
        <f t="shared" si="79"/>
        <v/>
      </c>
      <c r="O2520" s="23" t="str">
        <f>_xlfn.IFNA((VLOOKUP(F2520,help!$C$2:$F$12,4,0))*(N2520*24),"")</f>
        <v/>
      </c>
      <c r="AP2520" s="18">
        <f t="shared" si="80"/>
        <v>0</v>
      </c>
    </row>
    <row r="2521" spans="2:42" ht="33" x14ac:dyDescent="0.2">
      <c r="B2521" s="14">
        <f>COUNTIFS($E$3:E2521,تقرير!$E$4)</f>
        <v>15</v>
      </c>
      <c r="C2521" s="48"/>
      <c r="D2521" s="48"/>
      <c r="E2521" s="48"/>
      <c r="F2521" s="50"/>
      <c r="G2521" s="51"/>
      <c r="H2521" s="51"/>
      <c r="I2521" s="52"/>
      <c r="J2521" s="52"/>
      <c r="K2521" s="27" t="str">
        <f>_xlfn.IFNA(VLOOKUP(E2521,الاوردرات!$B$1:$C$600,2,0),"")</f>
        <v/>
      </c>
      <c r="L2521" s="63"/>
      <c r="N2521" s="22" t="str">
        <f t="shared" si="79"/>
        <v/>
      </c>
      <c r="O2521" s="23" t="str">
        <f>_xlfn.IFNA((VLOOKUP(F2521,help!$C$2:$F$12,4,0))*(N2521*24),"")</f>
        <v/>
      </c>
      <c r="AP2521" s="18">
        <f t="shared" si="80"/>
        <v>0</v>
      </c>
    </row>
    <row r="2522" spans="2:42" ht="33" x14ac:dyDescent="0.2">
      <c r="B2522" s="14">
        <f>COUNTIFS($E$3:E2522,تقرير!$E$4)</f>
        <v>15</v>
      </c>
      <c r="C2522" s="48"/>
      <c r="D2522" s="48"/>
      <c r="E2522" s="48"/>
      <c r="F2522" s="50"/>
      <c r="G2522" s="51"/>
      <c r="H2522" s="51"/>
      <c r="I2522" s="52"/>
      <c r="J2522" s="52"/>
      <c r="K2522" s="27" t="str">
        <f>_xlfn.IFNA(VLOOKUP(E2522,الاوردرات!$B$1:$C$600,2,0),"")</f>
        <v/>
      </c>
      <c r="L2522" s="63"/>
      <c r="N2522" s="22" t="str">
        <f t="shared" si="79"/>
        <v/>
      </c>
      <c r="O2522" s="23" t="str">
        <f>_xlfn.IFNA((VLOOKUP(F2522,help!$C$2:$F$12,4,0))*(N2522*24),"")</f>
        <v/>
      </c>
      <c r="AP2522" s="18">
        <f t="shared" si="80"/>
        <v>0</v>
      </c>
    </row>
    <row r="2523" spans="2:42" ht="33" x14ac:dyDescent="0.2">
      <c r="B2523" s="14">
        <f>COUNTIFS($E$3:E2523,تقرير!$E$4)</f>
        <v>15</v>
      </c>
      <c r="C2523" s="48"/>
      <c r="D2523" s="48"/>
      <c r="E2523" s="48"/>
      <c r="F2523" s="50"/>
      <c r="G2523" s="51"/>
      <c r="H2523" s="51"/>
      <c r="I2523" s="52"/>
      <c r="J2523" s="52"/>
      <c r="K2523" s="27" t="str">
        <f>_xlfn.IFNA(VLOOKUP(E2523,الاوردرات!$B$1:$C$600,2,0),"")</f>
        <v/>
      </c>
      <c r="L2523" s="63"/>
      <c r="N2523" s="22" t="str">
        <f t="shared" si="79"/>
        <v/>
      </c>
      <c r="O2523" s="23" t="str">
        <f>_xlfn.IFNA((VLOOKUP(F2523,help!$C$2:$F$12,4,0))*(N2523*24),"")</f>
        <v/>
      </c>
      <c r="AP2523" s="18">
        <f t="shared" si="80"/>
        <v>0</v>
      </c>
    </row>
    <row r="2524" spans="2:42" ht="33" x14ac:dyDescent="0.2">
      <c r="B2524" s="14">
        <f>COUNTIFS($E$3:E2524,تقرير!$E$4)</f>
        <v>15</v>
      </c>
      <c r="C2524" s="48"/>
      <c r="D2524" s="48"/>
      <c r="E2524" s="48"/>
      <c r="F2524" s="50"/>
      <c r="G2524" s="51"/>
      <c r="H2524" s="51"/>
      <c r="I2524" s="52"/>
      <c r="J2524" s="52"/>
      <c r="K2524" s="27" t="str">
        <f>_xlfn.IFNA(VLOOKUP(E2524,الاوردرات!$B$1:$C$600,2,0),"")</f>
        <v/>
      </c>
      <c r="L2524" s="63"/>
      <c r="N2524" s="22" t="str">
        <f t="shared" si="79"/>
        <v/>
      </c>
      <c r="O2524" s="23" t="str">
        <f>_xlfn.IFNA((VLOOKUP(F2524,help!$C$2:$F$12,4,0))*(N2524*24),"")</f>
        <v/>
      </c>
      <c r="AP2524" s="18">
        <f t="shared" si="80"/>
        <v>0</v>
      </c>
    </row>
    <row r="2525" spans="2:42" ht="33" x14ac:dyDescent="0.2">
      <c r="B2525" s="14">
        <f>COUNTIFS($E$3:E2525,تقرير!$E$4)</f>
        <v>15</v>
      </c>
      <c r="C2525" s="48"/>
      <c r="D2525" s="48"/>
      <c r="E2525" s="48"/>
      <c r="F2525" s="50"/>
      <c r="G2525" s="51"/>
      <c r="H2525" s="51"/>
      <c r="I2525" s="52"/>
      <c r="J2525" s="52"/>
      <c r="K2525" s="27" t="str">
        <f>_xlfn.IFNA(VLOOKUP(E2525,الاوردرات!$B$1:$C$600,2,0),"")</f>
        <v/>
      </c>
      <c r="L2525" s="63"/>
      <c r="N2525" s="22" t="str">
        <f t="shared" si="79"/>
        <v/>
      </c>
      <c r="O2525" s="23" t="str">
        <f>_xlfn.IFNA((VLOOKUP(F2525,help!$C$2:$F$12,4,0))*(N2525*24),"")</f>
        <v/>
      </c>
      <c r="AP2525" s="18">
        <f t="shared" si="80"/>
        <v>0</v>
      </c>
    </row>
    <row r="2526" spans="2:42" ht="33" x14ac:dyDescent="0.2">
      <c r="B2526" s="14">
        <f>COUNTIFS($E$3:E2526,تقرير!$E$4)</f>
        <v>15</v>
      </c>
      <c r="C2526" s="48"/>
      <c r="D2526" s="48"/>
      <c r="E2526" s="48"/>
      <c r="F2526" s="50"/>
      <c r="G2526" s="51"/>
      <c r="H2526" s="51"/>
      <c r="I2526" s="52"/>
      <c r="J2526" s="52"/>
      <c r="K2526" s="27" t="str">
        <f>_xlfn.IFNA(VLOOKUP(E2526,الاوردرات!$B$1:$C$600,2,0),"")</f>
        <v/>
      </c>
      <c r="L2526" s="63"/>
      <c r="N2526" s="22" t="str">
        <f t="shared" si="79"/>
        <v/>
      </c>
      <c r="O2526" s="23" t="str">
        <f>_xlfn.IFNA((VLOOKUP(F2526,help!$C$2:$F$12,4,0))*(N2526*24),"")</f>
        <v/>
      </c>
      <c r="AP2526" s="18">
        <f t="shared" si="80"/>
        <v>0</v>
      </c>
    </row>
    <row r="2527" spans="2:42" ht="33" x14ac:dyDescent="0.2">
      <c r="B2527" s="14">
        <f>COUNTIFS($E$3:E2527,تقرير!$E$4)</f>
        <v>15</v>
      </c>
      <c r="C2527" s="48"/>
      <c r="D2527" s="48"/>
      <c r="E2527" s="48"/>
      <c r="F2527" s="50"/>
      <c r="G2527" s="51"/>
      <c r="H2527" s="51"/>
      <c r="I2527" s="52"/>
      <c r="J2527" s="52"/>
      <c r="K2527" s="27" t="str">
        <f>_xlfn.IFNA(VLOOKUP(E2527,الاوردرات!$B$1:$C$600,2,0),"")</f>
        <v/>
      </c>
      <c r="L2527" s="63"/>
      <c r="N2527" s="22" t="str">
        <f t="shared" si="79"/>
        <v/>
      </c>
      <c r="O2527" s="23" t="str">
        <f>_xlfn.IFNA((VLOOKUP(F2527,help!$C$2:$F$12,4,0))*(N2527*24),"")</f>
        <v/>
      </c>
      <c r="AP2527" s="18">
        <f t="shared" si="80"/>
        <v>0</v>
      </c>
    </row>
    <row r="2528" spans="2:42" ht="33" x14ac:dyDescent="0.2">
      <c r="B2528" s="14">
        <f>COUNTIFS($E$3:E2528,تقرير!$E$4)</f>
        <v>15</v>
      </c>
      <c r="C2528" s="48"/>
      <c r="D2528" s="48"/>
      <c r="E2528" s="48"/>
      <c r="F2528" s="50"/>
      <c r="G2528" s="51"/>
      <c r="H2528" s="51"/>
      <c r="I2528" s="52"/>
      <c r="J2528" s="52"/>
      <c r="K2528" s="27" t="str">
        <f>_xlfn.IFNA(VLOOKUP(E2528,الاوردرات!$B$1:$C$600,2,0),"")</f>
        <v/>
      </c>
      <c r="L2528" s="63"/>
      <c r="N2528" s="22" t="str">
        <f t="shared" si="79"/>
        <v/>
      </c>
      <c r="O2528" s="23" t="str">
        <f>_xlfn.IFNA((VLOOKUP(F2528,help!$C$2:$F$12,4,0))*(N2528*24),"")</f>
        <v/>
      </c>
      <c r="AP2528" s="18">
        <f t="shared" si="80"/>
        <v>0</v>
      </c>
    </row>
    <row r="2529" spans="2:42" ht="33" x14ac:dyDescent="0.2">
      <c r="B2529" s="14">
        <f>COUNTIFS($E$3:E2529,تقرير!$E$4)</f>
        <v>15</v>
      </c>
      <c r="C2529" s="48"/>
      <c r="D2529" s="48"/>
      <c r="E2529" s="48"/>
      <c r="F2529" s="50"/>
      <c r="G2529" s="51"/>
      <c r="H2529" s="51"/>
      <c r="I2529" s="52"/>
      <c r="J2529" s="52"/>
      <c r="K2529" s="27" t="str">
        <f>_xlfn.IFNA(VLOOKUP(E2529,الاوردرات!$B$1:$C$600,2,0),"")</f>
        <v/>
      </c>
      <c r="L2529" s="63"/>
      <c r="N2529" s="22" t="str">
        <f t="shared" si="79"/>
        <v/>
      </c>
      <c r="O2529" s="23" t="str">
        <f>_xlfn.IFNA((VLOOKUP(F2529,help!$C$2:$F$12,4,0))*(N2529*24),"")</f>
        <v/>
      </c>
      <c r="AP2529" s="18">
        <f t="shared" si="80"/>
        <v>0</v>
      </c>
    </row>
    <row r="2530" spans="2:42" ht="33" x14ac:dyDescent="0.2">
      <c r="B2530" s="14">
        <f>COUNTIFS($E$3:E2530,تقرير!$E$4)</f>
        <v>15</v>
      </c>
      <c r="C2530" s="48"/>
      <c r="D2530" s="48"/>
      <c r="E2530" s="48"/>
      <c r="F2530" s="50"/>
      <c r="G2530" s="51"/>
      <c r="H2530" s="51"/>
      <c r="I2530" s="52"/>
      <c r="J2530" s="52"/>
      <c r="K2530" s="27" t="str">
        <f>_xlfn.IFNA(VLOOKUP(E2530,الاوردرات!$B$1:$C$600,2,0),"")</f>
        <v/>
      </c>
      <c r="L2530" s="63"/>
      <c r="N2530" s="22" t="str">
        <f t="shared" si="79"/>
        <v/>
      </c>
      <c r="O2530" s="23" t="str">
        <f>_xlfn.IFNA((VLOOKUP(F2530,help!$C$2:$F$12,4,0))*(N2530*24),"")</f>
        <v/>
      </c>
      <c r="AP2530" s="18">
        <f t="shared" si="80"/>
        <v>0</v>
      </c>
    </row>
    <row r="2531" spans="2:42" ht="33" x14ac:dyDescent="0.2">
      <c r="B2531" s="14">
        <f>COUNTIFS($E$3:E2531,تقرير!$E$4)</f>
        <v>15</v>
      </c>
      <c r="C2531" s="48"/>
      <c r="D2531" s="48"/>
      <c r="E2531" s="48"/>
      <c r="F2531" s="50"/>
      <c r="G2531" s="51"/>
      <c r="H2531" s="51"/>
      <c r="I2531" s="52"/>
      <c r="J2531" s="52"/>
      <c r="K2531" s="27" t="str">
        <f>_xlfn.IFNA(VLOOKUP(E2531,الاوردرات!$B$1:$C$600,2,0),"")</f>
        <v/>
      </c>
      <c r="L2531" s="63"/>
      <c r="N2531" s="22" t="str">
        <f t="shared" si="79"/>
        <v/>
      </c>
      <c r="O2531" s="23" t="str">
        <f>_xlfn.IFNA((VLOOKUP(F2531,help!$C$2:$F$12,4,0))*(N2531*24),"")</f>
        <v/>
      </c>
      <c r="AP2531" s="18">
        <f t="shared" si="80"/>
        <v>0</v>
      </c>
    </row>
    <row r="2532" spans="2:42" ht="33" x14ac:dyDescent="0.2">
      <c r="B2532" s="14">
        <f>COUNTIFS($E$3:E2532,تقرير!$E$4)</f>
        <v>15</v>
      </c>
      <c r="C2532" s="48"/>
      <c r="D2532" s="48"/>
      <c r="E2532" s="48"/>
      <c r="F2532" s="50"/>
      <c r="G2532" s="51"/>
      <c r="H2532" s="51"/>
      <c r="I2532" s="52"/>
      <c r="J2532" s="52"/>
      <c r="K2532" s="27" t="str">
        <f>_xlfn.IFNA(VLOOKUP(E2532,الاوردرات!$B$1:$C$600,2,0),"")</f>
        <v/>
      </c>
      <c r="L2532" s="63"/>
      <c r="N2532" s="22" t="str">
        <f t="shared" si="79"/>
        <v/>
      </c>
      <c r="O2532" s="23" t="str">
        <f>_xlfn.IFNA((VLOOKUP(F2532,help!$C$2:$F$12,4,0))*(N2532*24),"")</f>
        <v/>
      </c>
      <c r="AP2532" s="18">
        <f t="shared" si="80"/>
        <v>0</v>
      </c>
    </row>
    <row r="2533" spans="2:42" ht="33" x14ac:dyDescent="0.2">
      <c r="B2533" s="14">
        <f>COUNTIFS($E$3:E2533,تقرير!$E$4)</f>
        <v>15</v>
      </c>
      <c r="C2533" s="48"/>
      <c r="D2533" s="48"/>
      <c r="E2533" s="48"/>
      <c r="F2533" s="50"/>
      <c r="G2533" s="51"/>
      <c r="H2533" s="51"/>
      <c r="I2533" s="52"/>
      <c r="J2533" s="52"/>
      <c r="K2533" s="27" t="str">
        <f>_xlfn.IFNA(VLOOKUP(E2533,الاوردرات!$B$1:$C$600,2,0),"")</f>
        <v/>
      </c>
      <c r="L2533" s="63"/>
      <c r="N2533" s="22" t="str">
        <f t="shared" si="79"/>
        <v/>
      </c>
      <c r="O2533" s="23" t="str">
        <f>_xlfn.IFNA((VLOOKUP(F2533,help!$C$2:$F$12,4,0))*(N2533*24),"")</f>
        <v/>
      </c>
      <c r="AP2533" s="18">
        <f t="shared" si="80"/>
        <v>0</v>
      </c>
    </row>
    <row r="2534" spans="2:42" ht="33" x14ac:dyDescent="0.2">
      <c r="B2534" s="14">
        <f>COUNTIFS($E$3:E2534,تقرير!$E$4)</f>
        <v>15</v>
      </c>
      <c r="C2534" s="48"/>
      <c r="D2534" s="48"/>
      <c r="E2534" s="48"/>
      <c r="F2534" s="50"/>
      <c r="G2534" s="51"/>
      <c r="H2534" s="51"/>
      <c r="I2534" s="52"/>
      <c r="J2534" s="52"/>
      <c r="K2534" s="27" t="str">
        <f>_xlfn.IFNA(VLOOKUP(E2534,الاوردرات!$B$1:$C$600,2,0),"")</f>
        <v/>
      </c>
      <c r="L2534" s="63"/>
      <c r="N2534" s="22" t="str">
        <f t="shared" si="79"/>
        <v/>
      </c>
      <c r="O2534" s="23" t="str">
        <f>_xlfn.IFNA((VLOOKUP(F2534,help!$C$2:$F$12,4,0))*(N2534*24),"")</f>
        <v/>
      </c>
      <c r="AP2534" s="18">
        <f t="shared" si="80"/>
        <v>0</v>
      </c>
    </row>
    <row r="2535" spans="2:42" ht="33" x14ac:dyDescent="0.2">
      <c r="B2535" s="14">
        <f>COUNTIFS($E$3:E2535,تقرير!$E$4)</f>
        <v>15</v>
      </c>
      <c r="C2535" s="48"/>
      <c r="D2535" s="48"/>
      <c r="E2535" s="48"/>
      <c r="F2535" s="50"/>
      <c r="G2535" s="51"/>
      <c r="H2535" s="51"/>
      <c r="I2535" s="52"/>
      <c r="J2535" s="52"/>
      <c r="K2535" s="27" t="str">
        <f>_xlfn.IFNA(VLOOKUP(E2535,الاوردرات!$B$1:$C$600,2,0),"")</f>
        <v/>
      </c>
      <c r="L2535" s="63"/>
      <c r="N2535" s="22" t="str">
        <f t="shared" si="79"/>
        <v/>
      </c>
      <c r="O2535" s="23" t="str">
        <f>_xlfn.IFNA((VLOOKUP(F2535,help!$C$2:$F$12,4,0))*(N2535*24),"")</f>
        <v/>
      </c>
      <c r="AP2535" s="18">
        <f t="shared" si="80"/>
        <v>0</v>
      </c>
    </row>
    <row r="2536" spans="2:42" ht="33" x14ac:dyDescent="0.2">
      <c r="B2536" s="14">
        <f>COUNTIFS($E$3:E2536,تقرير!$E$4)</f>
        <v>15</v>
      </c>
      <c r="C2536" s="48"/>
      <c r="D2536" s="48"/>
      <c r="E2536" s="48"/>
      <c r="F2536" s="50"/>
      <c r="G2536" s="51"/>
      <c r="H2536" s="51"/>
      <c r="I2536" s="52"/>
      <c r="J2536" s="52"/>
      <c r="K2536" s="27" t="str">
        <f>_xlfn.IFNA(VLOOKUP(E2536,الاوردرات!$B$1:$C$600,2,0),"")</f>
        <v/>
      </c>
      <c r="L2536" s="63"/>
      <c r="N2536" s="22" t="str">
        <f t="shared" si="79"/>
        <v/>
      </c>
      <c r="O2536" s="23" t="str">
        <f>_xlfn.IFNA((VLOOKUP(F2536,help!$C$2:$F$12,4,0))*(N2536*24),"")</f>
        <v/>
      </c>
      <c r="AP2536" s="18">
        <f t="shared" si="80"/>
        <v>0</v>
      </c>
    </row>
    <row r="2537" spans="2:42" ht="33" x14ac:dyDescent="0.2">
      <c r="B2537" s="14">
        <f>COUNTIFS($E$3:E2537,تقرير!$E$4)</f>
        <v>15</v>
      </c>
      <c r="C2537" s="48"/>
      <c r="D2537" s="48"/>
      <c r="E2537" s="48"/>
      <c r="F2537" s="50"/>
      <c r="G2537" s="51"/>
      <c r="H2537" s="51"/>
      <c r="I2537" s="52"/>
      <c r="J2537" s="52"/>
      <c r="K2537" s="27" t="str">
        <f>_xlfn.IFNA(VLOOKUP(E2537,الاوردرات!$B$1:$C$600,2,0),"")</f>
        <v/>
      </c>
      <c r="L2537" s="63"/>
      <c r="N2537" s="22" t="str">
        <f t="shared" si="79"/>
        <v/>
      </c>
      <c r="O2537" s="23" t="str">
        <f>_xlfn.IFNA((VLOOKUP(F2537,help!$C$2:$F$12,4,0))*(N2537*24),"")</f>
        <v/>
      </c>
      <c r="AP2537" s="18">
        <f t="shared" si="80"/>
        <v>0</v>
      </c>
    </row>
    <row r="2538" spans="2:42" ht="33" x14ac:dyDescent="0.2">
      <c r="B2538" s="14">
        <f>COUNTIFS($E$3:E2538,تقرير!$E$4)</f>
        <v>15</v>
      </c>
      <c r="C2538" s="48"/>
      <c r="D2538" s="48"/>
      <c r="E2538" s="48"/>
      <c r="F2538" s="50"/>
      <c r="G2538" s="51"/>
      <c r="H2538" s="51"/>
      <c r="I2538" s="52"/>
      <c r="J2538" s="52"/>
      <c r="K2538" s="27" t="str">
        <f>_xlfn.IFNA(VLOOKUP(E2538,الاوردرات!$B$1:$C$600,2,0),"")</f>
        <v/>
      </c>
      <c r="L2538" s="63"/>
      <c r="N2538" s="22" t="str">
        <f t="shared" si="79"/>
        <v/>
      </c>
      <c r="O2538" s="23" t="str">
        <f>_xlfn.IFNA((VLOOKUP(F2538,help!$C$2:$F$12,4,0))*(N2538*24),"")</f>
        <v/>
      </c>
      <c r="AP2538" s="18">
        <f t="shared" si="80"/>
        <v>0</v>
      </c>
    </row>
    <row r="2539" spans="2:42" ht="33" x14ac:dyDescent="0.2">
      <c r="B2539" s="14">
        <f>COUNTIFS($E$3:E2539,تقرير!$E$4)</f>
        <v>15</v>
      </c>
      <c r="C2539" s="48"/>
      <c r="D2539" s="48"/>
      <c r="E2539" s="48"/>
      <c r="F2539" s="50"/>
      <c r="G2539" s="51"/>
      <c r="H2539" s="51"/>
      <c r="I2539" s="52"/>
      <c r="J2539" s="52"/>
      <c r="K2539" s="27" t="str">
        <f>_xlfn.IFNA(VLOOKUP(E2539,الاوردرات!$B$1:$C$600,2,0),"")</f>
        <v/>
      </c>
      <c r="L2539" s="63"/>
      <c r="N2539" s="22" t="str">
        <f t="shared" si="79"/>
        <v/>
      </c>
      <c r="O2539" s="23" t="str">
        <f>_xlfn.IFNA((VLOOKUP(F2539,help!$C$2:$F$12,4,0))*(N2539*24),"")</f>
        <v/>
      </c>
      <c r="AP2539" s="18">
        <f t="shared" si="80"/>
        <v>0</v>
      </c>
    </row>
    <row r="2540" spans="2:42" ht="33" x14ac:dyDescent="0.2">
      <c r="B2540" s="14">
        <f>COUNTIFS($E$3:E2540,تقرير!$E$4)</f>
        <v>15</v>
      </c>
      <c r="C2540" s="48"/>
      <c r="D2540" s="48"/>
      <c r="E2540" s="48"/>
      <c r="F2540" s="50"/>
      <c r="G2540" s="51"/>
      <c r="H2540" s="51"/>
      <c r="I2540" s="52"/>
      <c r="J2540" s="52"/>
      <c r="K2540" s="27" t="str">
        <f>_xlfn.IFNA(VLOOKUP(E2540,الاوردرات!$B$1:$C$600,2,0),"")</f>
        <v/>
      </c>
      <c r="L2540" s="63"/>
      <c r="N2540" s="22" t="str">
        <f t="shared" si="79"/>
        <v/>
      </c>
      <c r="O2540" s="23" t="str">
        <f>_xlfn.IFNA((VLOOKUP(F2540,help!$C$2:$F$12,4,0))*(N2540*24),"")</f>
        <v/>
      </c>
      <c r="AP2540" s="18">
        <f t="shared" si="80"/>
        <v>0</v>
      </c>
    </row>
    <row r="2541" spans="2:42" ht="33" x14ac:dyDescent="0.2">
      <c r="B2541" s="14">
        <f>COUNTIFS($E$3:E2541,تقرير!$E$4)</f>
        <v>15</v>
      </c>
      <c r="C2541" s="48"/>
      <c r="D2541" s="48"/>
      <c r="E2541" s="48"/>
      <c r="F2541" s="50"/>
      <c r="G2541" s="51"/>
      <c r="H2541" s="51"/>
      <c r="I2541" s="52"/>
      <c r="J2541" s="52"/>
      <c r="K2541" s="27" t="str">
        <f>_xlfn.IFNA(VLOOKUP(E2541,الاوردرات!$B$1:$C$600,2,0),"")</f>
        <v/>
      </c>
      <c r="L2541" s="63"/>
      <c r="N2541" s="22" t="str">
        <f t="shared" si="79"/>
        <v/>
      </c>
      <c r="O2541" s="23" t="str">
        <f>_xlfn.IFNA((VLOOKUP(F2541,help!$C$2:$F$12,4,0))*(N2541*24),"")</f>
        <v/>
      </c>
      <c r="AP2541" s="18">
        <f t="shared" si="80"/>
        <v>0</v>
      </c>
    </row>
    <row r="2542" spans="2:42" ht="33" x14ac:dyDescent="0.2">
      <c r="B2542" s="14">
        <f>COUNTIFS($E$3:E2542,تقرير!$E$4)</f>
        <v>15</v>
      </c>
      <c r="C2542" s="48"/>
      <c r="D2542" s="48"/>
      <c r="E2542" s="48"/>
      <c r="F2542" s="50"/>
      <c r="G2542" s="51"/>
      <c r="H2542" s="51"/>
      <c r="I2542" s="52"/>
      <c r="J2542" s="52"/>
      <c r="K2542" s="27" t="str">
        <f>_xlfn.IFNA(VLOOKUP(E2542,الاوردرات!$B$1:$C$600,2,0),"")</f>
        <v/>
      </c>
      <c r="L2542" s="63"/>
      <c r="N2542" s="22" t="str">
        <f t="shared" si="79"/>
        <v/>
      </c>
      <c r="O2542" s="23" t="str">
        <f>_xlfn.IFNA((VLOOKUP(F2542,help!$C$2:$F$12,4,0))*(N2542*24),"")</f>
        <v/>
      </c>
      <c r="AP2542" s="18">
        <f t="shared" si="80"/>
        <v>0</v>
      </c>
    </row>
    <row r="2543" spans="2:42" ht="33" x14ac:dyDescent="0.2">
      <c r="B2543" s="14">
        <f>COUNTIFS($E$3:E2543,تقرير!$E$4)</f>
        <v>15</v>
      </c>
      <c r="C2543" s="48"/>
      <c r="D2543" s="48"/>
      <c r="E2543" s="48"/>
      <c r="F2543" s="50"/>
      <c r="G2543" s="51"/>
      <c r="H2543" s="51"/>
      <c r="I2543" s="52"/>
      <c r="J2543" s="52"/>
      <c r="K2543" s="27" t="str">
        <f>_xlfn.IFNA(VLOOKUP(E2543,الاوردرات!$B$1:$C$600,2,0),"")</f>
        <v/>
      </c>
      <c r="L2543" s="63"/>
      <c r="N2543" s="22" t="str">
        <f t="shared" si="79"/>
        <v/>
      </c>
      <c r="O2543" s="23" t="str">
        <f>_xlfn.IFNA((VLOOKUP(F2543,help!$C$2:$F$12,4,0))*(N2543*24),"")</f>
        <v/>
      </c>
      <c r="AP2543" s="18">
        <f t="shared" si="80"/>
        <v>0</v>
      </c>
    </row>
    <row r="2544" spans="2:42" ht="33" x14ac:dyDescent="0.2">
      <c r="B2544" s="14">
        <f>COUNTIFS($E$3:E2544,تقرير!$E$4)</f>
        <v>15</v>
      </c>
      <c r="C2544" s="48"/>
      <c r="D2544" s="48"/>
      <c r="E2544" s="48"/>
      <c r="F2544" s="50"/>
      <c r="G2544" s="51"/>
      <c r="H2544" s="51"/>
      <c r="I2544" s="52"/>
      <c r="J2544" s="52"/>
      <c r="K2544" s="27" t="str">
        <f>_xlfn.IFNA(VLOOKUP(E2544,الاوردرات!$B$1:$C$600,2,0),"")</f>
        <v/>
      </c>
      <c r="L2544" s="63"/>
      <c r="N2544" s="22" t="str">
        <f t="shared" si="79"/>
        <v/>
      </c>
      <c r="O2544" s="23" t="str">
        <f>_xlfn.IFNA((VLOOKUP(F2544,help!$C$2:$F$12,4,0))*(N2544*24),"")</f>
        <v/>
      </c>
      <c r="AP2544" s="18">
        <f t="shared" si="80"/>
        <v>0</v>
      </c>
    </row>
    <row r="2545" spans="2:42" ht="33" x14ac:dyDescent="0.2">
      <c r="B2545" s="14">
        <f>COUNTIFS($E$3:E2545,تقرير!$E$4)</f>
        <v>15</v>
      </c>
      <c r="C2545" s="48"/>
      <c r="D2545" s="48"/>
      <c r="E2545" s="48"/>
      <c r="F2545" s="50"/>
      <c r="G2545" s="51"/>
      <c r="H2545" s="51"/>
      <c r="I2545" s="52"/>
      <c r="J2545" s="52"/>
      <c r="K2545" s="27" t="str">
        <f>_xlfn.IFNA(VLOOKUP(E2545,الاوردرات!$B$1:$C$600,2,0),"")</f>
        <v/>
      </c>
      <c r="L2545" s="63"/>
      <c r="N2545" s="22" t="str">
        <f t="shared" si="79"/>
        <v/>
      </c>
      <c r="O2545" s="23" t="str">
        <f>_xlfn.IFNA((VLOOKUP(F2545,help!$C$2:$F$12,4,0))*(N2545*24),"")</f>
        <v/>
      </c>
      <c r="AP2545" s="18">
        <f t="shared" si="80"/>
        <v>0</v>
      </c>
    </row>
    <row r="2546" spans="2:42" ht="33" x14ac:dyDescent="0.2">
      <c r="B2546" s="14">
        <f>COUNTIFS($E$3:E2546,تقرير!$E$4)</f>
        <v>15</v>
      </c>
      <c r="C2546" s="48"/>
      <c r="D2546" s="48"/>
      <c r="E2546" s="48"/>
      <c r="F2546" s="50"/>
      <c r="G2546" s="51"/>
      <c r="H2546" s="51"/>
      <c r="I2546" s="52"/>
      <c r="J2546" s="52"/>
      <c r="K2546" s="27" t="str">
        <f>_xlfn.IFNA(VLOOKUP(E2546,الاوردرات!$B$1:$C$600,2,0),"")</f>
        <v/>
      </c>
      <c r="L2546" s="63"/>
      <c r="N2546" s="22" t="str">
        <f t="shared" si="79"/>
        <v/>
      </c>
      <c r="O2546" s="23" t="str">
        <f>_xlfn.IFNA((VLOOKUP(F2546,help!$C$2:$F$12,4,0))*(N2546*24),"")</f>
        <v/>
      </c>
      <c r="AP2546" s="18">
        <f t="shared" si="80"/>
        <v>0</v>
      </c>
    </row>
    <row r="2547" spans="2:42" ht="33" x14ac:dyDescent="0.2">
      <c r="B2547" s="14">
        <f>COUNTIFS($E$3:E2547,تقرير!$E$4)</f>
        <v>15</v>
      </c>
      <c r="C2547" s="48"/>
      <c r="D2547" s="48"/>
      <c r="E2547" s="48"/>
      <c r="F2547" s="50"/>
      <c r="G2547" s="51"/>
      <c r="H2547" s="51"/>
      <c r="I2547" s="52"/>
      <c r="J2547" s="52"/>
      <c r="K2547" s="27" t="str">
        <f>_xlfn.IFNA(VLOOKUP(E2547,الاوردرات!$B$1:$C$600,2,0),"")</f>
        <v/>
      </c>
      <c r="L2547" s="63"/>
      <c r="N2547" s="22" t="str">
        <f t="shared" si="79"/>
        <v/>
      </c>
      <c r="O2547" s="23" t="str">
        <f>_xlfn.IFNA((VLOOKUP(F2547,help!$C$2:$F$12,4,0))*(N2547*24),"")</f>
        <v/>
      </c>
      <c r="AP2547" s="18">
        <f t="shared" si="80"/>
        <v>0</v>
      </c>
    </row>
    <row r="2548" spans="2:42" ht="33" x14ac:dyDescent="0.2">
      <c r="B2548" s="14">
        <f>COUNTIFS($E$3:E2548,تقرير!$E$4)</f>
        <v>15</v>
      </c>
      <c r="C2548" s="48"/>
      <c r="D2548" s="48"/>
      <c r="E2548" s="48"/>
      <c r="F2548" s="50"/>
      <c r="G2548" s="51"/>
      <c r="H2548" s="51"/>
      <c r="I2548" s="52"/>
      <c r="J2548" s="52"/>
      <c r="K2548" s="27" t="str">
        <f>_xlfn.IFNA(VLOOKUP(E2548,الاوردرات!$B$1:$C$600,2,0),"")</f>
        <v/>
      </c>
      <c r="L2548" s="63"/>
      <c r="N2548" s="22" t="str">
        <f t="shared" si="79"/>
        <v/>
      </c>
      <c r="O2548" s="23" t="str">
        <f>_xlfn.IFNA((VLOOKUP(F2548,help!$C$2:$F$12,4,0))*(N2548*24),"")</f>
        <v/>
      </c>
      <c r="AP2548" s="18">
        <f t="shared" si="80"/>
        <v>0</v>
      </c>
    </row>
    <row r="2549" spans="2:42" ht="33" x14ac:dyDescent="0.2">
      <c r="B2549" s="14">
        <f>COUNTIFS($E$3:E2549,تقرير!$E$4)</f>
        <v>15</v>
      </c>
      <c r="C2549" s="48"/>
      <c r="D2549" s="48"/>
      <c r="E2549" s="48"/>
      <c r="F2549" s="50"/>
      <c r="G2549" s="51"/>
      <c r="H2549" s="51"/>
      <c r="I2549" s="52"/>
      <c r="J2549" s="52"/>
      <c r="K2549" s="27" t="str">
        <f>_xlfn.IFNA(VLOOKUP(E2549,الاوردرات!$B$1:$C$600,2,0),"")</f>
        <v/>
      </c>
      <c r="L2549" s="63"/>
      <c r="N2549" s="22" t="str">
        <f t="shared" si="79"/>
        <v/>
      </c>
      <c r="O2549" s="23" t="str">
        <f>_xlfn.IFNA((VLOOKUP(F2549,help!$C$2:$F$12,4,0))*(N2549*24),"")</f>
        <v/>
      </c>
      <c r="AP2549" s="18">
        <f t="shared" si="80"/>
        <v>0</v>
      </c>
    </row>
    <row r="2550" spans="2:42" ht="33" x14ac:dyDescent="0.2">
      <c r="B2550" s="14">
        <f>COUNTIFS($E$3:E2550,تقرير!$E$4)</f>
        <v>15</v>
      </c>
      <c r="C2550" s="48"/>
      <c r="D2550" s="48"/>
      <c r="E2550" s="48"/>
      <c r="F2550" s="50"/>
      <c r="G2550" s="51"/>
      <c r="H2550" s="51"/>
      <c r="I2550" s="52"/>
      <c r="J2550" s="52"/>
      <c r="K2550" s="27" t="str">
        <f>_xlfn.IFNA(VLOOKUP(E2550,الاوردرات!$B$1:$C$600,2,0),"")</f>
        <v/>
      </c>
      <c r="L2550" s="63"/>
      <c r="N2550" s="22" t="str">
        <f t="shared" si="79"/>
        <v/>
      </c>
      <c r="O2550" s="23" t="str">
        <f>_xlfn.IFNA((VLOOKUP(F2550,help!$C$2:$F$12,4,0))*(N2550*24),"")</f>
        <v/>
      </c>
      <c r="AP2550" s="18">
        <f t="shared" si="80"/>
        <v>0</v>
      </c>
    </row>
    <row r="2551" spans="2:42" ht="33" x14ac:dyDescent="0.2">
      <c r="B2551" s="14">
        <f>COUNTIFS($E$3:E2551,تقرير!$E$4)</f>
        <v>15</v>
      </c>
      <c r="C2551" s="48"/>
      <c r="D2551" s="48"/>
      <c r="E2551" s="48"/>
      <c r="F2551" s="50"/>
      <c r="G2551" s="51"/>
      <c r="H2551" s="51"/>
      <c r="I2551" s="52"/>
      <c r="J2551" s="52"/>
      <c r="K2551" s="27" t="str">
        <f>_xlfn.IFNA(VLOOKUP(E2551,الاوردرات!$B$1:$C$600,2,0),"")</f>
        <v/>
      </c>
      <c r="L2551" s="63"/>
      <c r="N2551" s="22" t="str">
        <f t="shared" ref="N2551:N2614" si="81">IF(I2551&lt;&gt;"",J2551-I2551,"")</f>
        <v/>
      </c>
      <c r="O2551" s="23" t="str">
        <f>_xlfn.IFNA((VLOOKUP(F2551,help!$C$2:$F$12,4,0))*(N2551*24),"")</f>
        <v/>
      </c>
      <c r="AP2551" s="18">
        <f t="shared" si="80"/>
        <v>0</v>
      </c>
    </row>
    <row r="2552" spans="2:42" ht="33" x14ac:dyDescent="0.2">
      <c r="B2552" s="14">
        <f>COUNTIFS($E$3:E2552,تقرير!$E$4)</f>
        <v>15</v>
      </c>
      <c r="C2552" s="48"/>
      <c r="D2552" s="48"/>
      <c r="E2552" s="48"/>
      <c r="F2552" s="50"/>
      <c r="G2552" s="51"/>
      <c r="H2552" s="51"/>
      <c r="I2552" s="52"/>
      <c r="J2552" s="52"/>
      <c r="K2552" s="27" t="str">
        <f>_xlfn.IFNA(VLOOKUP(E2552,الاوردرات!$B$1:$C$600,2,0),"")</f>
        <v/>
      </c>
      <c r="L2552" s="63"/>
      <c r="N2552" s="22" t="str">
        <f t="shared" si="81"/>
        <v/>
      </c>
      <c r="O2552" s="23" t="str">
        <f>_xlfn.IFNA((VLOOKUP(F2552,help!$C$2:$F$12,4,0))*(N2552*24),"")</f>
        <v/>
      </c>
      <c r="AP2552" s="18">
        <f t="shared" si="80"/>
        <v>0</v>
      </c>
    </row>
    <row r="2553" spans="2:42" ht="33" x14ac:dyDescent="0.2">
      <c r="B2553" s="14">
        <f>COUNTIFS($E$3:E2553,تقرير!$E$4)</f>
        <v>15</v>
      </c>
      <c r="C2553" s="48"/>
      <c r="D2553" s="48"/>
      <c r="E2553" s="48"/>
      <c r="F2553" s="50"/>
      <c r="G2553" s="51"/>
      <c r="H2553" s="51"/>
      <c r="I2553" s="52"/>
      <c r="J2553" s="52"/>
      <c r="K2553" s="27" t="str">
        <f>_xlfn.IFNA(VLOOKUP(E2553,الاوردرات!$B$1:$C$600,2,0),"")</f>
        <v/>
      </c>
      <c r="L2553" s="63"/>
      <c r="N2553" s="22" t="str">
        <f t="shared" si="81"/>
        <v/>
      </c>
      <c r="O2553" s="23" t="str">
        <f>_xlfn.IFNA((VLOOKUP(F2553,help!$C$2:$F$12,4,0))*(N2553*24),"")</f>
        <v/>
      </c>
      <c r="AP2553" s="18">
        <f t="shared" si="80"/>
        <v>0</v>
      </c>
    </row>
    <row r="2554" spans="2:42" ht="33" x14ac:dyDescent="0.2">
      <c r="B2554" s="14">
        <f>COUNTIFS($E$3:E2554,تقرير!$E$4)</f>
        <v>15</v>
      </c>
      <c r="C2554" s="48"/>
      <c r="D2554" s="48"/>
      <c r="E2554" s="48"/>
      <c r="F2554" s="50"/>
      <c r="G2554" s="51"/>
      <c r="H2554" s="51"/>
      <c r="I2554" s="52"/>
      <c r="J2554" s="52"/>
      <c r="K2554" s="27" t="str">
        <f>_xlfn.IFNA(VLOOKUP(E2554,الاوردرات!$B$1:$C$600,2,0),"")</f>
        <v/>
      </c>
      <c r="L2554" s="63"/>
      <c r="N2554" s="22" t="str">
        <f t="shared" si="81"/>
        <v/>
      </c>
      <c r="O2554" s="23" t="str">
        <f>_xlfn.IFNA((VLOOKUP(F2554,help!$C$2:$F$12,4,0))*(N2554*24),"")</f>
        <v/>
      </c>
      <c r="AP2554" s="18">
        <f t="shared" si="80"/>
        <v>0</v>
      </c>
    </row>
    <row r="2555" spans="2:42" ht="33" x14ac:dyDescent="0.2">
      <c r="B2555" s="14">
        <f>COUNTIFS($E$3:E2555,تقرير!$E$4)</f>
        <v>15</v>
      </c>
      <c r="C2555" s="48"/>
      <c r="D2555" s="48"/>
      <c r="E2555" s="48"/>
      <c r="F2555" s="50"/>
      <c r="G2555" s="51"/>
      <c r="H2555" s="51"/>
      <c r="I2555" s="52"/>
      <c r="J2555" s="52"/>
      <c r="K2555" s="27" t="str">
        <f>_xlfn.IFNA(VLOOKUP(E2555,الاوردرات!$B$1:$C$600,2,0),"")</f>
        <v/>
      </c>
      <c r="L2555" s="63"/>
      <c r="N2555" s="22" t="str">
        <f t="shared" si="81"/>
        <v/>
      </c>
      <c r="O2555" s="23" t="str">
        <f>_xlfn.IFNA((VLOOKUP(F2555,help!$C$2:$F$12,4,0))*(N2555*24),"")</f>
        <v/>
      </c>
      <c r="AP2555" s="18">
        <f t="shared" si="80"/>
        <v>0</v>
      </c>
    </row>
    <row r="2556" spans="2:42" ht="33" x14ac:dyDescent="0.2">
      <c r="B2556" s="14">
        <f>COUNTIFS($E$3:E2556,تقرير!$E$4)</f>
        <v>15</v>
      </c>
      <c r="C2556" s="48"/>
      <c r="D2556" s="48"/>
      <c r="E2556" s="48"/>
      <c r="F2556" s="50"/>
      <c r="G2556" s="51"/>
      <c r="H2556" s="51"/>
      <c r="I2556" s="52"/>
      <c r="J2556" s="52"/>
      <c r="K2556" s="27" t="str">
        <f>_xlfn.IFNA(VLOOKUP(E2556,الاوردرات!$B$1:$C$600,2,0),"")</f>
        <v/>
      </c>
      <c r="L2556" s="63"/>
      <c r="N2556" s="22" t="str">
        <f t="shared" si="81"/>
        <v/>
      </c>
      <c r="O2556" s="23" t="str">
        <f>_xlfn.IFNA((VLOOKUP(F2556,help!$C$2:$F$12,4,0))*(N2556*24),"")</f>
        <v/>
      </c>
      <c r="AP2556" s="18">
        <f t="shared" si="80"/>
        <v>0</v>
      </c>
    </row>
    <row r="2557" spans="2:42" ht="33" x14ac:dyDescent="0.2">
      <c r="B2557" s="14">
        <f>COUNTIFS($E$3:E2557,تقرير!$E$4)</f>
        <v>15</v>
      </c>
      <c r="C2557" s="48"/>
      <c r="D2557" s="48"/>
      <c r="E2557" s="48"/>
      <c r="F2557" s="50"/>
      <c r="G2557" s="51"/>
      <c r="H2557" s="51"/>
      <c r="I2557" s="52"/>
      <c r="J2557" s="52"/>
      <c r="K2557" s="27" t="str">
        <f>_xlfn.IFNA(VLOOKUP(E2557,الاوردرات!$B$1:$C$600,2,0),"")</f>
        <v/>
      </c>
      <c r="L2557" s="63"/>
      <c r="N2557" s="22" t="str">
        <f t="shared" si="81"/>
        <v/>
      </c>
      <c r="O2557" s="23" t="str">
        <f>_xlfn.IFNA((VLOOKUP(F2557,help!$C$2:$F$12,4,0))*(N2557*24),"")</f>
        <v/>
      </c>
      <c r="AP2557" s="18">
        <f t="shared" si="80"/>
        <v>0</v>
      </c>
    </row>
    <row r="2558" spans="2:42" ht="33" x14ac:dyDescent="0.2">
      <c r="B2558" s="14">
        <f>COUNTIFS($E$3:E2558,تقرير!$E$4)</f>
        <v>15</v>
      </c>
      <c r="C2558" s="48"/>
      <c r="D2558" s="48"/>
      <c r="E2558" s="48"/>
      <c r="F2558" s="50"/>
      <c r="G2558" s="51"/>
      <c r="H2558" s="51"/>
      <c r="I2558" s="52"/>
      <c r="J2558" s="52"/>
      <c r="K2558" s="27" t="str">
        <f>_xlfn.IFNA(VLOOKUP(E2558,الاوردرات!$B$1:$C$600,2,0),"")</f>
        <v/>
      </c>
      <c r="L2558" s="63"/>
      <c r="N2558" s="22" t="str">
        <f t="shared" si="81"/>
        <v/>
      </c>
      <c r="O2558" s="23" t="str">
        <f>_xlfn.IFNA((VLOOKUP(F2558,help!$C$2:$F$12,4,0))*(N2558*24),"")</f>
        <v/>
      </c>
      <c r="AP2558" s="18">
        <f t="shared" si="80"/>
        <v>0</v>
      </c>
    </row>
    <row r="2559" spans="2:42" ht="33" x14ac:dyDescent="0.2">
      <c r="B2559" s="14">
        <f>COUNTIFS($E$3:E2559,تقرير!$E$4)</f>
        <v>15</v>
      </c>
      <c r="C2559" s="48"/>
      <c r="D2559" s="48"/>
      <c r="E2559" s="48"/>
      <c r="F2559" s="50"/>
      <c r="G2559" s="51"/>
      <c r="H2559" s="51"/>
      <c r="I2559" s="52"/>
      <c r="J2559" s="52"/>
      <c r="K2559" s="27" t="str">
        <f>_xlfn.IFNA(VLOOKUP(E2559,الاوردرات!$B$1:$C$600,2,0),"")</f>
        <v/>
      </c>
      <c r="L2559" s="63"/>
      <c r="N2559" s="22" t="str">
        <f t="shared" si="81"/>
        <v/>
      </c>
      <c r="O2559" s="23" t="str">
        <f>_xlfn.IFNA((VLOOKUP(F2559,help!$C$2:$F$12,4,0))*(N2559*24),"")</f>
        <v/>
      </c>
      <c r="AP2559" s="18">
        <f t="shared" si="80"/>
        <v>0</v>
      </c>
    </row>
    <row r="2560" spans="2:42" ht="33" x14ac:dyDescent="0.2">
      <c r="B2560" s="14">
        <f>COUNTIFS($E$3:E2560,تقرير!$E$4)</f>
        <v>15</v>
      </c>
      <c r="C2560" s="48"/>
      <c r="D2560" s="48"/>
      <c r="E2560" s="48"/>
      <c r="F2560" s="50"/>
      <c r="G2560" s="51"/>
      <c r="H2560" s="51"/>
      <c r="I2560" s="52"/>
      <c r="J2560" s="52"/>
      <c r="K2560" s="27" t="str">
        <f>_xlfn.IFNA(VLOOKUP(E2560,الاوردرات!$B$1:$C$600,2,0),"")</f>
        <v/>
      </c>
      <c r="L2560" s="63"/>
      <c r="N2560" s="22" t="str">
        <f t="shared" si="81"/>
        <v/>
      </c>
      <c r="O2560" s="23" t="str">
        <f>_xlfn.IFNA((VLOOKUP(F2560,help!$C$2:$F$12,4,0))*(N2560*24),"")</f>
        <v/>
      </c>
      <c r="AP2560" s="18">
        <f t="shared" si="80"/>
        <v>0</v>
      </c>
    </row>
    <row r="2561" spans="2:42" ht="33" x14ac:dyDescent="0.2">
      <c r="B2561" s="14">
        <f>COUNTIFS($E$3:E2561,تقرير!$E$4)</f>
        <v>15</v>
      </c>
      <c r="C2561" s="48"/>
      <c r="D2561" s="48"/>
      <c r="E2561" s="48"/>
      <c r="F2561" s="50"/>
      <c r="G2561" s="51"/>
      <c r="H2561" s="51"/>
      <c r="I2561" s="52"/>
      <c r="J2561" s="52"/>
      <c r="K2561" s="27" t="str">
        <f>_xlfn.IFNA(VLOOKUP(E2561,الاوردرات!$B$1:$C$600,2,0),"")</f>
        <v/>
      </c>
      <c r="L2561" s="63"/>
      <c r="N2561" s="22" t="str">
        <f t="shared" si="81"/>
        <v/>
      </c>
      <c r="O2561" s="23" t="str">
        <f>_xlfn.IFNA((VLOOKUP(F2561,help!$C$2:$F$12,4,0))*(N2561*24),"")</f>
        <v/>
      </c>
      <c r="AP2561" s="18">
        <f t="shared" si="80"/>
        <v>0</v>
      </c>
    </row>
    <row r="2562" spans="2:42" ht="33" x14ac:dyDescent="0.2">
      <c r="B2562" s="14">
        <f>COUNTIFS($E$3:E2562,تقرير!$E$4)</f>
        <v>15</v>
      </c>
      <c r="C2562" s="48"/>
      <c r="D2562" s="48"/>
      <c r="E2562" s="48"/>
      <c r="F2562" s="50"/>
      <c r="G2562" s="51"/>
      <c r="H2562" s="51"/>
      <c r="I2562" s="52"/>
      <c r="J2562" s="52"/>
      <c r="K2562" s="27" t="str">
        <f>_xlfn.IFNA(VLOOKUP(E2562,الاوردرات!$B$1:$C$600,2,0),"")</f>
        <v/>
      </c>
      <c r="L2562" s="63"/>
      <c r="N2562" s="22" t="str">
        <f t="shared" si="81"/>
        <v/>
      </c>
      <c r="O2562" s="23" t="str">
        <f>_xlfn.IFNA((VLOOKUP(F2562,help!$C$2:$F$12,4,0))*(N2562*24),"")</f>
        <v/>
      </c>
      <c r="AP2562" s="18">
        <f t="shared" si="80"/>
        <v>0</v>
      </c>
    </row>
    <row r="2563" spans="2:42" ht="33" x14ac:dyDescent="0.2">
      <c r="B2563" s="14">
        <f>COUNTIFS($E$3:E2563,تقرير!$E$4)</f>
        <v>15</v>
      </c>
      <c r="C2563" s="48"/>
      <c r="D2563" s="48"/>
      <c r="E2563" s="48"/>
      <c r="F2563" s="50"/>
      <c r="G2563" s="51"/>
      <c r="H2563" s="51"/>
      <c r="I2563" s="52"/>
      <c r="J2563" s="52"/>
      <c r="K2563" s="27" t="str">
        <f>_xlfn.IFNA(VLOOKUP(E2563,الاوردرات!$B$1:$C$600,2,0),"")</f>
        <v/>
      </c>
      <c r="L2563" s="63"/>
      <c r="N2563" s="22" t="str">
        <f t="shared" si="81"/>
        <v/>
      </c>
      <c r="O2563" s="23" t="str">
        <f>_xlfn.IFNA((VLOOKUP(F2563,help!$C$2:$F$12,4,0))*(N2563*24),"")</f>
        <v/>
      </c>
      <c r="AP2563" s="18">
        <f t="shared" si="80"/>
        <v>0</v>
      </c>
    </row>
    <row r="2564" spans="2:42" ht="33" x14ac:dyDescent="0.2">
      <c r="B2564" s="14">
        <f>COUNTIFS($E$3:E2564,تقرير!$E$4)</f>
        <v>15</v>
      </c>
      <c r="C2564" s="48"/>
      <c r="D2564" s="48"/>
      <c r="E2564" s="48"/>
      <c r="F2564" s="50"/>
      <c r="G2564" s="51"/>
      <c r="H2564" s="51"/>
      <c r="I2564" s="52"/>
      <c r="J2564" s="52"/>
      <c r="K2564" s="27" t="str">
        <f>_xlfn.IFNA(VLOOKUP(E2564,الاوردرات!$B$1:$C$600,2,0),"")</f>
        <v/>
      </c>
      <c r="L2564" s="63"/>
      <c r="N2564" s="22" t="str">
        <f t="shared" si="81"/>
        <v/>
      </c>
      <c r="O2564" s="23" t="str">
        <f>_xlfn.IFNA((VLOOKUP(F2564,help!$C$2:$F$12,4,0))*(N2564*24),"")</f>
        <v/>
      </c>
      <c r="AP2564" s="18">
        <f t="shared" ref="AP2564:AP2627" si="82">D2564</f>
        <v>0</v>
      </c>
    </row>
    <row r="2565" spans="2:42" ht="33" x14ac:dyDescent="0.2">
      <c r="B2565" s="14">
        <f>COUNTIFS($E$3:E2565,تقرير!$E$4)</f>
        <v>15</v>
      </c>
      <c r="C2565" s="48"/>
      <c r="D2565" s="48"/>
      <c r="E2565" s="48"/>
      <c r="F2565" s="50"/>
      <c r="G2565" s="51"/>
      <c r="H2565" s="51"/>
      <c r="I2565" s="52"/>
      <c r="J2565" s="52"/>
      <c r="K2565" s="27" t="str">
        <f>_xlfn.IFNA(VLOOKUP(E2565,الاوردرات!$B$1:$C$600,2,0),"")</f>
        <v/>
      </c>
      <c r="L2565" s="63"/>
      <c r="N2565" s="22" t="str">
        <f t="shared" si="81"/>
        <v/>
      </c>
      <c r="O2565" s="23" t="str">
        <f>_xlfn.IFNA((VLOOKUP(F2565,help!$C$2:$F$12,4,0))*(N2565*24),"")</f>
        <v/>
      </c>
      <c r="AP2565" s="18">
        <f t="shared" si="82"/>
        <v>0</v>
      </c>
    </row>
    <row r="2566" spans="2:42" ht="33" x14ac:dyDescent="0.2">
      <c r="B2566" s="14">
        <f>COUNTIFS($E$3:E2566,تقرير!$E$4)</f>
        <v>15</v>
      </c>
      <c r="C2566" s="48"/>
      <c r="D2566" s="48"/>
      <c r="E2566" s="48"/>
      <c r="F2566" s="50"/>
      <c r="G2566" s="51"/>
      <c r="H2566" s="51"/>
      <c r="I2566" s="52"/>
      <c r="J2566" s="52"/>
      <c r="K2566" s="27" t="str">
        <f>_xlfn.IFNA(VLOOKUP(E2566,الاوردرات!$B$1:$C$600,2,0),"")</f>
        <v/>
      </c>
      <c r="L2566" s="63"/>
      <c r="N2566" s="22" t="str">
        <f t="shared" si="81"/>
        <v/>
      </c>
      <c r="O2566" s="23" t="str">
        <f>_xlfn.IFNA((VLOOKUP(F2566,help!$C$2:$F$12,4,0))*(N2566*24),"")</f>
        <v/>
      </c>
      <c r="AP2566" s="18">
        <f t="shared" si="82"/>
        <v>0</v>
      </c>
    </row>
    <row r="2567" spans="2:42" ht="33" x14ac:dyDescent="0.2">
      <c r="B2567" s="14">
        <f>COUNTIFS($E$3:E2567,تقرير!$E$4)</f>
        <v>15</v>
      </c>
      <c r="C2567" s="48"/>
      <c r="D2567" s="48"/>
      <c r="E2567" s="48"/>
      <c r="F2567" s="50"/>
      <c r="G2567" s="51"/>
      <c r="H2567" s="51"/>
      <c r="I2567" s="52"/>
      <c r="J2567" s="52"/>
      <c r="K2567" s="27" t="str">
        <f>_xlfn.IFNA(VLOOKUP(E2567,الاوردرات!$B$1:$C$600,2,0),"")</f>
        <v/>
      </c>
      <c r="L2567" s="63"/>
      <c r="N2567" s="22" t="str">
        <f t="shared" si="81"/>
        <v/>
      </c>
      <c r="O2567" s="23" t="str">
        <f>_xlfn.IFNA((VLOOKUP(F2567,help!$C$2:$F$12,4,0))*(N2567*24),"")</f>
        <v/>
      </c>
      <c r="AP2567" s="18">
        <f t="shared" si="82"/>
        <v>0</v>
      </c>
    </row>
    <row r="2568" spans="2:42" ht="33" x14ac:dyDescent="0.2">
      <c r="B2568" s="14">
        <f>COUNTIFS($E$3:E2568,تقرير!$E$4)</f>
        <v>15</v>
      </c>
      <c r="C2568" s="48"/>
      <c r="D2568" s="48"/>
      <c r="E2568" s="48"/>
      <c r="F2568" s="50"/>
      <c r="G2568" s="51"/>
      <c r="H2568" s="51"/>
      <c r="I2568" s="52"/>
      <c r="J2568" s="52"/>
      <c r="K2568" s="27" t="str">
        <f>_xlfn.IFNA(VLOOKUP(E2568,الاوردرات!$B$1:$C$600,2,0),"")</f>
        <v/>
      </c>
      <c r="L2568" s="63"/>
      <c r="N2568" s="22" t="str">
        <f t="shared" si="81"/>
        <v/>
      </c>
      <c r="O2568" s="23" t="str">
        <f>_xlfn.IFNA((VLOOKUP(F2568,help!$C$2:$F$12,4,0))*(N2568*24),"")</f>
        <v/>
      </c>
      <c r="AP2568" s="18">
        <f t="shared" si="82"/>
        <v>0</v>
      </c>
    </row>
    <row r="2569" spans="2:42" ht="33" x14ac:dyDescent="0.2">
      <c r="B2569" s="14">
        <f>COUNTIFS($E$3:E2569,تقرير!$E$4)</f>
        <v>15</v>
      </c>
      <c r="C2569" s="48"/>
      <c r="D2569" s="48"/>
      <c r="E2569" s="48"/>
      <c r="F2569" s="50"/>
      <c r="G2569" s="51"/>
      <c r="H2569" s="51"/>
      <c r="I2569" s="52"/>
      <c r="J2569" s="52"/>
      <c r="K2569" s="27" t="str">
        <f>_xlfn.IFNA(VLOOKUP(E2569,الاوردرات!$B$1:$C$600,2,0),"")</f>
        <v/>
      </c>
      <c r="L2569" s="63"/>
      <c r="N2569" s="22" t="str">
        <f t="shared" si="81"/>
        <v/>
      </c>
      <c r="O2569" s="23" t="str">
        <f>_xlfn.IFNA((VLOOKUP(F2569,help!$C$2:$F$12,4,0))*(N2569*24),"")</f>
        <v/>
      </c>
      <c r="AP2569" s="18">
        <f t="shared" si="82"/>
        <v>0</v>
      </c>
    </row>
    <row r="2570" spans="2:42" ht="33" x14ac:dyDescent="0.2">
      <c r="B2570" s="14">
        <f>COUNTIFS($E$3:E2570,تقرير!$E$4)</f>
        <v>15</v>
      </c>
      <c r="C2570" s="48"/>
      <c r="D2570" s="48"/>
      <c r="E2570" s="48"/>
      <c r="F2570" s="50"/>
      <c r="G2570" s="51"/>
      <c r="H2570" s="51"/>
      <c r="I2570" s="52"/>
      <c r="J2570" s="52"/>
      <c r="K2570" s="27" t="str">
        <f>_xlfn.IFNA(VLOOKUP(E2570,الاوردرات!$B$1:$C$600,2,0),"")</f>
        <v/>
      </c>
      <c r="L2570" s="63"/>
      <c r="N2570" s="22" t="str">
        <f t="shared" si="81"/>
        <v/>
      </c>
      <c r="O2570" s="23" t="str">
        <f>_xlfn.IFNA((VLOOKUP(F2570,help!$C$2:$F$12,4,0))*(N2570*24),"")</f>
        <v/>
      </c>
      <c r="AP2570" s="18">
        <f t="shared" si="82"/>
        <v>0</v>
      </c>
    </row>
    <row r="2571" spans="2:42" ht="33" x14ac:dyDescent="0.2">
      <c r="B2571" s="14">
        <f>COUNTIFS($E$3:E2571,تقرير!$E$4)</f>
        <v>15</v>
      </c>
      <c r="C2571" s="48"/>
      <c r="D2571" s="48"/>
      <c r="E2571" s="48"/>
      <c r="F2571" s="50"/>
      <c r="G2571" s="51"/>
      <c r="H2571" s="51"/>
      <c r="I2571" s="52"/>
      <c r="J2571" s="52"/>
      <c r="K2571" s="27" t="str">
        <f>_xlfn.IFNA(VLOOKUP(E2571,الاوردرات!$B$1:$C$600,2,0),"")</f>
        <v/>
      </c>
      <c r="L2571" s="63"/>
      <c r="N2571" s="22" t="str">
        <f t="shared" si="81"/>
        <v/>
      </c>
      <c r="O2571" s="23" t="str">
        <f>_xlfn.IFNA((VLOOKUP(F2571,help!$C$2:$F$12,4,0))*(N2571*24),"")</f>
        <v/>
      </c>
      <c r="AP2571" s="18">
        <f t="shared" si="82"/>
        <v>0</v>
      </c>
    </row>
    <row r="2572" spans="2:42" ht="33" x14ac:dyDescent="0.2">
      <c r="B2572" s="14">
        <f>COUNTIFS($E$3:E2572,تقرير!$E$4)</f>
        <v>15</v>
      </c>
      <c r="C2572" s="48"/>
      <c r="D2572" s="48"/>
      <c r="E2572" s="48"/>
      <c r="F2572" s="50"/>
      <c r="G2572" s="51"/>
      <c r="H2572" s="51"/>
      <c r="I2572" s="52"/>
      <c r="J2572" s="52"/>
      <c r="K2572" s="27" t="str">
        <f>_xlfn.IFNA(VLOOKUP(E2572,الاوردرات!$B$1:$C$600,2,0),"")</f>
        <v/>
      </c>
      <c r="L2572" s="63"/>
      <c r="N2572" s="22" t="str">
        <f t="shared" si="81"/>
        <v/>
      </c>
      <c r="O2572" s="23" t="str">
        <f>_xlfn.IFNA((VLOOKUP(F2572,help!$C$2:$F$12,4,0))*(N2572*24),"")</f>
        <v/>
      </c>
      <c r="AP2572" s="18">
        <f t="shared" si="82"/>
        <v>0</v>
      </c>
    </row>
    <row r="2573" spans="2:42" ht="33" x14ac:dyDescent="0.2">
      <c r="B2573" s="14">
        <f>COUNTIFS($E$3:E2573,تقرير!$E$4)</f>
        <v>15</v>
      </c>
      <c r="C2573" s="48"/>
      <c r="D2573" s="48"/>
      <c r="E2573" s="48"/>
      <c r="F2573" s="50"/>
      <c r="G2573" s="51"/>
      <c r="H2573" s="51"/>
      <c r="I2573" s="52"/>
      <c r="J2573" s="52"/>
      <c r="K2573" s="27" t="str">
        <f>_xlfn.IFNA(VLOOKUP(E2573,الاوردرات!$B$1:$C$600,2,0),"")</f>
        <v/>
      </c>
      <c r="L2573" s="63"/>
      <c r="N2573" s="22" t="str">
        <f t="shared" si="81"/>
        <v/>
      </c>
      <c r="O2573" s="23" t="str">
        <f>_xlfn.IFNA((VLOOKUP(F2573,help!$C$2:$F$12,4,0))*(N2573*24),"")</f>
        <v/>
      </c>
      <c r="AP2573" s="18">
        <f t="shared" si="82"/>
        <v>0</v>
      </c>
    </row>
    <row r="2574" spans="2:42" ht="33" x14ac:dyDescent="0.2">
      <c r="B2574" s="14">
        <f>COUNTIFS($E$3:E2574,تقرير!$E$4)</f>
        <v>15</v>
      </c>
      <c r="C2574" s="48"/>
      <c r="D2574" s="48"/>
      <c r="E2574" s="48"/>
      <c r="F2574" s="50"/>
      <c r="G2574" s="51"/>
      <c r="H2574" s="51"/>
      <c r="I2574" s="52"/>
      <c r="J2574" s="52"/>
      <c r="K2574" s="27" t="str">
        <f>_xlfn.IFNA(VLOOKUP(E2574,الاوردرات!$B$1:$C$600,2,0),"")</f>
        <v/>
      </c>
      <c r="L2574" s="63"/>
      <c r="N2574" s="22" t="str">
        <f t="shared" si="81"/>
        <v/>
      </c>
      <c r="O2574" s="23" t="str">
        <f>_xlfn.IFNA((VLOOKUP(F2574,help!$C$2:$F$12,4,0))*(N2574*24),"")</f>
        <v/>
      </c>
      <c r="AP2574" s="18">
        <f t="shared" si="82"/>
        <v>0</v>
      </c>
    </row>
    <row r="2575" spans="2:42" ht="33" x14ac:dyDescent="0.2">
      <c r="B2575" s="14">
        <f>COUNTIFS($E$3:E2575,تقرير!$E$4)</f>
        <v>15</v>
      </c>
      <c r="C2575" s="48"/>
      <c r="D2575" s="48"/>
      <c r="E2575" s="48"/>
      <c r="F2575" s="50"/>
      <c r="G2575" s="51"/>
      <c r="H2575" s="51"/>
      <c r="I2575" s="52"/>
      <c r="J2575" s="52"/>
      <c r="K2575" s="27" t="str">
        <f>_xlfn.IFNA(VLOOKUP(E2575,الاوردرات!$B$1:$C$600,2,0),"")</f>
        <v/>
      </c>
      <c r="L2575" s="63"/>
      <c r="N2575" s="22" t="str">
        <f t="shared" si="81"/>
        <v/>
      </c>
      <c r="O2575" s="23" t="str">
        <f>_xlfn.IFNA((VLOOKUP(F2575,help!$C$2:$F$12,4,0))*(N2575*24),"")</f>
        <v/>
      </c>
      <c r="AP2575" s="18">
        <f t="shared" si="82"/>
        <v>0</v>
      </c>
    </row>
    <row r="2576" spans="2:42" ht="33" x14ac:dyDescent="0.2">
      <c r="B2576" s="14">
        <f>COUNTIFS($E$3:E2576,تقرير!$E$4)</f>
        <v>15</v>
      </c>
      <c r="C2576" s="48"/>
      <c r="D2576" s="48"/>
      <c r="E2576" s="48"/>
      <c r="F2576" s="50"/>
      <c r="G2576" s="51"/>
      <c r="H2576" s="51"/>
      <c r="I2576" s="52"/>
      <c r="J2576" s="52"/>
      <c r="K2576" s="27" t="str">
        <f>_xlfn.IFNA(VLOOKUP(E2576,الاوردرات!$B$1:$C$600,2,0),"")</f>
        <v/>
      </c>
      <c r="L2576" s="63"/>
      <c r="N2576" s="22" t="str">
        <f t="shared" si="81"/>
        <v/>
      </c>
      <c r="O2576" s="23" t="str">
        <f>_xlfn.IFNA((VLOOKUP(F2576,help!$C$2:$F$12,4,0))*(N2576*24),"")</f>
        <v/>
      </c>
      <c r="AP2576" s="18">
        <f t="shared" si="82"/>
        <v>0</v>
      </c>
    </row>
    <row r="2577" spans="2:42" ht="33" x14ac:dyDescent="0.2">
      <c r="B2577" s="14">
        <f>COUNTIFS($E$3:E2577,تقرير!$E$4)</f>
        <v>15</v>
      </c>
      <c r="C2577" s="48"/>
      <c r="D2577" s="48"/>
      <c r="E2577" s="48"/>
      <c r="F2577" s="50"/>
      <c r="G2577" s="51"/>
      <c r="H2577" s="51"/>
      <c r="I2577" s="52"/>
      <c r="J2577" s="52"/>
      <c r="K2577" s="27" t="str">
        <f>_xlfn.IFNA(VLOOKUP(E2577,الاوردرات!$B$1:$C$600,2,0),"")</f>
        <v/>
      </c>
      <c r="L2577" s="63"/>
      <c r="N2577" s="22" t="str">
        <f t="shared" si="81"/>
        <v/>
      </c>
      <c r="O2577" s="23" t="str">
        <f>_xlfn.IFNA((VLOOKUP(F2577,help!$C$2:$F$12,4,0))*(N2577*24),"")</f>
        <v/>
      </c>
      <c r="AP2577" s="18">
        <f t="shared" si="82"/>
        <v>0</v>
      </c>
    </row>
    <row r="2578" spans="2:42" ht="33" x14ac:dyDescent="0.2">
      <c r="B2578" s="14">
        <f>COUNTIFS($E$3:E2578,تقرير!$E$4)</f>
        <v>15</v>
      </c>
      <c r="C2578" s="48"/>
      <c r="D2578" s="48"/>
      <c r="E2578" s="48"/>
      <c r="F2578" s="50"/>
      <c r="G2578" s="51"/>
      <c r="H2578" s="51"/>
      <c r="I2578" s="52"/>
      <c r="J2578" s="52"/>
      <c r="K2578" s="27" t="str">
        <f>_xlfn.IFNA(VLOOKUP(E2578,الاوردرات!$B$1:$C$600,2,0),"")</f>
        <v/>
      </c>
      <c r="L2578" s="63"/>
      <c r="N2578" s="22" t="str">
        <f t="shared" si="81"/>
        <v/>
      </c>
      <c r="O2578" s="23" t="str">
        <f>_xlfn.IFNA((VLOOKUP(F2578,help!$C$2:$F$12,4,0))*(N2578*24),"")</f>
        <v/>
      </c>
      <c r="AP2578" s="18">
        <f t="shared" si="82"/>
        <v>0</v>
      </c>
    </row>
    <row r="2579" spans="2:42" ht="33" x14ac:dyDescent="0.2">
      <c r="B2579" s="14">
        <f>COUNTIFS($E$3:E2579,تقرير!$E$4)</f>
        <v>15</v>
      </c>
      <c r="C2579" s="48"/>
      <c r="D2579" s="48"/>
      <c r="E2579" s="48"/>
      <c r="F2579" s="50"/>
      <c r="G2579" s="51"/>
      <c r="H2579" s="51"/>
      <c r="I2579" s="52"/>
      <c r="J2579" s="52"/>
      <c r="K2579" s="27" t="str">
        <f>_xlfn.IFNA(VLOOKUP(E2579,الاوردرات!$B$1:$C$600,2,0),"")</f>
        <v/>
      </c>
      <c r="L2579" s="63"/>
      <c r="N2579" s="22" t="str">
        <f t="shared" si="81"/>
        <v/>
      </c>
      <c r="O2579" s="23" t="str">
        <f>_xlfn.IFNA((VLOOKUP(F2579,help!$C$2:$F$12,4,0))*(N2579*24),"")</f>
        <v/>
      </c>
      <c r="AP2579" s="18">
        <f t="shared" si="82"/>
        <v>0</v>
      </c>
    </row>
    <row r="2580" spans="2:42" ht="33" x14ac:dyDescent="0.2">
      <c r="B2580" s="14">
        <f>COUNTIFS($E$3:E2580,تقرير!$E$4)</f>
        <v>15</v>
      </c>
      <c r="C2580" s="48"/>
      <c r="D2580" s="48"/>
      <c r="E2580" s="48"/>
      <c r="F2580" s="50"/>
      <c r="G2580" s="51"/>
      <c r="H2580" s="51"/>
      <c r="I2580" s="52"/>
      <c r="J2580" s="52"/>
      <c r="K2580" s="27" t="str">
        <f>_xlfn.IFNA(VLOOKUP(E2580,الاوردرات!$B$1:$C$600,2,0),"")</f>
        <v/>
      </c>
      <c r="L2580" s="63"/>
      <c r="N2580" s="22" t="str">
        <f t="shared" si="81"/>
        <v/>
      </c>
      <c r="O2580" s="23" t="str">
        <f>_xlfn.IFNA((VLOOKUP(F2580,help!$C$2:$F$12,4,0))*(N2580*24),"")</f>
        <v/>
      </c>
      <c r="AP2580" s="18">
        <f t="shared" si="82"/>
        <v>0</v>
      </c>
    </row>
    <row r="2581" spans="2:42" ht="33" x14ac:dyDescent="0.2">
      <c r="B2581" s="14">
        <f>COUNTIFS($E$3:E2581,تقرير!$E$4)</f>
        <v>15</v>
      </c>
      <c r="C2581" s="48"/>
      <c r="D2581" s="48"/>
      <c r="E2581" s="48"/>
      <c r="F2581" s="50"/>
      <c r="G2581" s="51"/>
      <c r="H2581" s="51"/>
      <c r="I2581" s="52"/>
      <c r="J2581" s="52"/>
      <c r="K2581" s="27" t="str">
        <f>_xlfn.IFNA(VLOOKUP(E2581,الاوردرات!$B$1:$C$600,2,0),"")</f>
        <v/>
      </c>
      <c r="L2581" s="63"/>
      <c r="N2581" s="22" t="str">
        <f t="shared" si="81"/>
        <v/>
      </c>
      <c r="O2581" s="23" t="str">
        <f>_xlfn.IFNA((VLOOKUP(F2581,help!$C$2:$F$12,4,0))*(N2581*24),"")</f>
        <v/>
      </c>
      <c r="AP2581" s="18">
        <f t="shared" si="82"/>
        <v>0</v>
      </c>
    </row>
    <row r="2582" spans="2:42" ht="33" x14ac:dyDescent="0.2">
      <c r="B2582" s="14">
        <f>COUNTIFS($E$3:E2582,تقرير!$E$4)</f>
        <v>15</v>
      </c>
      <c r="C2582" s="48"/>
      <c r="D2582" s="48"/>
      <c r="E2582" s="48"/>
      <c r="F2582" s="50"/>
      <c r="G2582" s="51"/>
      <c r="H2582" s="51"/>
      <c r="I2582" s="52"/>
      <c r="J2582" s="52"/>
      <c r="K2582" s="27" t="str">
        <f>_xlfn.IFNA(VLOOKUP(E2582,الاوردرات!$B$1:$C$600,2,0),"")</f>
        <v/>
      </c>
      <c r="L2582" s="63"/>
      <c r="N2582" s="22" t="str">
        <f t="shared" si="81"/>
        <v/>
      </c>
      <c r="O2582" s="23" t="str">
        <f>_xlfn.IFNA((VLOOKUP(F2582,help!$C$2:$F$12,4,0))*(N2582*24),"")</f>
        <v/>
      </c>
      <c r="AP2582" s="18">
        <f t="shared" si="82"/>
        <v>0</v>
      </c>
    </row>
    <row r="2583" spans="2:42" ht="33" x14ac:dyDescent="0.2">
      <c r="B2583" s="14">
        <f>COUNTIFS($E$3:E2583,تقرير!$E$4)</f>
        <v>15</v>
      </c>
      <c r="C2583" s="48"/>
      <c r="D2583" s="48"/>
      <c r="E2583" s="48"/>
      <c r="F2583" s="50"/>
      <c r="G2583" s="51"/>
      <c r="H2583" s="51"/>
      <c r="I2583" s="52"/>
      <c r="J2583" s="52"/>
      <c r="K2583" s="27" t="str">
        <f>_xlfn.IFNA(VLOOKUP(E2583,الاوردرات!$B$1:$C$600,2,0),"")</f>
        <v/>
      </c>
      <c r="L2583" s="63"/>
      <c r="N2583" s="22" t="str">
        <f t="shared" si="81"/>
        <v/>
      </c>
      <c r="O2583" s="23" t="str">
        <f>_xlfn.IFNA((VLOOKUP(F2583,help!$C$2:$F$12,4,0))*(N2583*24),"")</f>
        <v/>
      </c>
      <c r="AP2583" s="18">
        <f t="shared" si="82"/>
        <v>0</v>
      </c>
    </row>
    <row r="2584" spans="2:42" ht="33" x14ac:dyDescent="0.2">
      <c r="B2584" s="14">
        <f>COUNTIFS($E$3:E2584,تقرير!$E$4)</f>
        <v>15</v>
      </c>
      <c r="C2584" s="48"/>
      <c r="D2584" s="48"/>
      <c r="E2584" s="48"/>
      <c r="F2584" s="50"/>
      <c r="G2584" s="51"/>
      <c r="H2584" s="51"/>
      <c r="I2584" s="52"/>
      <c r="J2584" s="52"/>
      <c r="K2584" s="27" t="str">
        <f>_xlfn.IFNA(VLOOKUP(E2584,الاوردرات!$B$1:$C$600,2,0),"")</f>
        <v/>
      </c>
      <c r="L2584" s="63"/>
      <c r="N2584" s="22" t="str">
        <f t="shared" si="81"/>
        <v/>
      </c>
      <c r="O2584" s="23" t="str">
        <f>_xlfn.IFNA((VLOOKUP(F2584,help!$C$2:$F$12,4,0))*(N2584*24),"")</f>
        <v/>
      </c>
      <c r="AP2584" s="18">
        <f t="shared" si="82"/>
        <v>0</v>
      </c>
    </row>
    <row r="2585" spans="2:42" ht="33" x14ac:dyDescent="0.2">
      <c r="B2585" s="14">
        <f>COUNTIFS($E$3:E2585,تقرير!$E$4)</f>
        <v>15</v>
      </c>
      <c r="C2585" s="48"/>
      <c r="D2585" s="48"/>
      <c r="E2585" s="48"/>
      <c r="F2585" s="50"/>
      <c r="G2585" s="51"/>
      <c r="H2585" s="51"/>
      <c r="I2585" s="52"/>
      <c r="J2585" s="52"/>
      <c r="K2585" s="27" t="str">
        <f>_xlfn.IFNA(VLOOKUP(E2585,الاوردرات!$B$1:$C$600,2,0),"")</f>
        <v/>
      </c>
      <c r="L2585" s="63"/>
      <c r="N2585" s="22" t="str">
        <f t="shared" si="81"/>
        <v/>
      </c>
      <c r="O2585" s="23" t="str">
        <f>_xlfn.IFNA((VLOOKUP(F2585,help!$C$2:$F$12,4,0))*(N2585*24),"")</f>
        <v/>
      </c>
      <c r="AP2585" s="18">
        <f t="shared" si="82"/>
        <v>0</v>
      </c>
    </row>
    <row r="2586" spans="2:42" ht="33" x14ac:dyDescent="0.2">
      <c r="B2586" s="14">
        <f>COUNTIFS($E$3:E2586,تقرير!$E$4)</f>
        <v>15</v>
      </c>
      <c r="C2586" s="48"/>
      <c r="D2586" s="48"/>
      <c r="E2586" s="48"/>
      <c r="F2586" s="50"/>
      <c r="G2586" s="51"/>
      <c r="H2586" s="51"/>
      <c r="I2586" s="52"/>
      <c r="J2586" s="52"/>
      <c r="K2586" s="27" t="str">
        <f>_xlfn.IFNA(VLOOKUP(E2586,الاوردرات!$B$1:$C$600,2,0),"")</f>
        <v/>
      </c>
      <c r="L2586" s="63"/>
      <c r="N2586" s="22" t="str">
        <f t="shared" si="81"/>
        <v/>
      </c>
      <c r="O2586" s="23" t="str">
        <f>_xlfn.IFNA((VLOOKUP(F2586,help!$C$2:$F$12,4,0))*(N2586*24),"")</f>
        <v/>
      </c>
      <c r="AP2586" s="18">
        <f t="shared" si="82"/>
        <v>0</v>
      </c>
    </row>
    <row r="2587" spans="2:42" ht="33" x14ac:dyDescent="0.2">
      <c r="B2587" s="14">
        <f>COUNTIFS($E$3:E2587,تقرير!$E$4)</f>
        <v>15</v>
      </c>
      <c r="C2587" s="48"/>
      <c r="D2587" s="48"/>
      <c r="E2587" s="48"/>
      <c r="F2587" s="50"/>
      <c r="G2587" s="51"/>
      <c r="H2587" s="51"/>
      <c r="I2587" s="52"/>
      <c r="J2587" s="52"/>
      <c r="K2587" s="27" t="str">
        <f>_xlfn.IFNA(VLOOKUP(E2587,الاوردرات!$B$1:$C$600,2,0),"")</f>
        <v/>
      </c>
      <c r="L2587" s="63"/>
      <c r="N2587" s="22" t="str">
        <f t="shared" si="81"/>
        <v/>
      </c>
      <c r="O2587" s="23" t="str">
        <f>_xlfn.IFNA((VLOOKUP(F2587,help!$C$2:$F$12,4,0))*(N2587*24),"")</f>
        <v/>
      </c>
      <c r="AP2587" s="18">
        <f t="shared" si="82"/>
        <v>0</v>
      </c>
    </row>
    <row r="2588" spans="2:42" ht="33" x14ac:dyDescent="0.2">
      <c r="B2588" s="14">
        <f>COUNTIFS($E$3:E2588,تقرير!$E$4)</f>
        <v>15</v>
      </c>
      <c r="C2588" s="48"/>
      <c r="D2588" s="48"/>
      <c r="E2588" s="48"/>
      <c r="F2588" s="50"/>
      <c r="G2588" s="51"/>
      <c r="H2588" s="51"/>
      <c r="I2588" s="52"/>
      <c r="J2588" s="52"/>
      <c r="K2588" s="27" t="str">
        <f>_xlfn.IFNA(VLOOKUP(E2588,الاوردرات!$B$1:$C$600,2,0),"")</f>
        <v/>
      </c>
      <c r="L2588" s="63"/>
      <c r="N2588" s="22" t="str">
        <f t="shared" si="81"/>
        <v/>
      </c>
      <c r="O2588" s="23" t="str">
        <f>_xlfn.IFNA((VLOOKUP(F2588,help!$C$2:$F$12,4,0))*(N2588*24),"")</f>
        <v/>
      </c>
      <c r="AP2588" s="18">
        <f t="shared" si="82"/>
        <v>0</v>
      </c>
    </row>
    <row r="2589" spans="2:42" ht="33" x14ac:dyDescent="0.2">
      <c r="B2589" s="14">
        <f>COUNTIFS($E$3:E2589,تقرير!$E$4)</f>
        <v>15</v>
      </c>
      <c r="C2589" s="48"/>
      <c r="D2589" s="48"/>
      <c r="E2589" s="48"/>
      <c r="F2589" s="50"/>
      <c r="G2589" s="51"/>
      <c r="H2589" s="51"/>
      <c r="I2589" s="52"/>
      <c r="J2589" s="52"/>
      <c r="K2589" s="27" t="str">
        <f>_xlfn.IFNA(VLOOKUP(E2589,الاوردرات!$B$1:$C$600,2,0),"")</f>
        <v/>
      </c>
      <c r="L2589" s="63"/>
      <c r="N2589" s="22" t="str">
        <f t="shared" si="81"/>
        <v/>
      </c>
      <c r="O2589" s="23" t="str">
        <f>_xlfn.IFNA((VLOOKUP(F2589,help!$C$2:$F$12,4,0))*(N2589*24),"")</f>
        <v/>
      </c>
      <c r="AP2589" s="18">
        <f t="shared" si="82"/>
        <v>0</v>
      </c>
    </row>
    <row r="2590" spans="2:42" ht="33" x14ac:dyDescent="0.2">
      <c r="B2590" s="14">
        <f>COUNTIFS($E$3:E2590,تقرير!$E$4)</f>
        <v>15</v>
      </c>
      <c r="C2590" s="48"/>
      <c r="D2590" s="48"/>
      <c r="E2590" s="48"/>
      <c r="F2590" s="50"/>
      <c r="G2590" s="51"/>
      <c r="H2590" s="51"/>
      <c r="I2590" s="52"/>
      <c r="J2590" s="52"/>
      <c r="K2590" s="27" t="str">
        <f>_xlfn.IFNA(VLOOKUP(E2590,الاوردرات!$B$1:$C$600,2,0),"")</f>
        <v/>
      </c>
      <c r="L2590" s="63"/>
      <c r="N2590" s="22" t="str">
        <f t="shared" si="81"/>
        <v/>
      </c>
      <c r="O2590" s="23" t="str">
        <f>_xlfn.IFNA((VLOOKUP(F2590,help!$C$2:$F$12,4,0))*(N2590*24),"")</f>
        <v/>
      </c>
      <c r="AP2590" s="18">
        <f t="shared" si="82"/>
        <v>0</v>
      </c>
    </row>
    <row r="2591" spans="2:42" ht="33" x14ac:dyDescent="0.2">
      <c r="B2591" s="14">
        <f>COUNTIFS($E$3:E2591,تقرير!$E$4)</f>
        <v>15</v>
      </c>
      <c r="C2591" s="48"/>
      <c r="D2591" s="48"/>
      <c r="E2591" s="48"/>
      <c r="F2591" s="50"/>
      <c r="G2591" s="51"/>
      <c r="H2591" s="51"/>
      <c r="I2591" s="52"/>
      <c r="J2591" s="52"/>
      <c r="K2591" s="27" t="str">
        <f>_xlfn.IFNA(VLOOKUP(E2591,الاوردرات!$B$1:$C$600,2,0),"")</f>
        <v/>
      </c>
      <c r="L2591" s="63"/>
      <c r="N2591" s="22" t="str">
        <f t="shared" si="81"/>
        <v/>
      </c>
      <c r="O2591" s="23" t="str">
        <f>_xlfn.IFNA((VLOOKUP(F2591,help!$C$2:$F$12,4,0))*(N2591*24),"")</f>
        <v/>
      </c>
      <c r="AP2591" s="18">
        <f t="shared" si="82"/>
        <v>0</v>
      </c>
    </row>
    <row r="2592" spans="2:42" ht="33" x14ac:dyDescent="0.2">
      <c r="B2592" s="14">
        <f>COUNTIFS($E$3:E2592,تقرير!$E$4)</f>
        <v>15</v>
      </c>
      <c r="C2592" s="48"/>
      <c r="D2592" s="48"/>
      <c r="E2592" s="48"/>
      <c r="F2592" s="50"/>
      <c r="G2592" s="51"/>
      <c r="H2592" s="51"/>
      <c r="I2592" s="52"/>
      <c r="J2592" s="52"/>
      <c r="K2592" s="27" t="str">
        <f>_xlfn.IFNA(VLOOKUP(E2592,الاوردرات!$B$1:$C$600,2,0),"")</f>
        <v/>
      </c>
      <c r="L2592" s="63"/>
      <c r="N2592" s="22" t="str">
        <f t="shared" si="81"/>
        <v/>
      </c>
      <c r="O2592" s="23" t="str">
        <f>_xlfn.IFNA((VLOOKUP(F2592,help!$C$2:$F$12,4,0))*(N2592*24),"")</f>
        <v/>
      </c>
      <c r="AP2592" s="18">
        <f t="shared" si="82"/>
        <v>0</v>
      </c>
    </row>
    <row r="2593" spans="2:42" ht="33" x14ac:dyDescent="0.2">
      <c r="B2593" s="14">
        <f>COUNTIFS($E$3:E2593,تقرير!$E$4)</f>
        <v>15</v>
      </c>
      <c r="C2593" s="48"/>
      <c r="D2593" s="48"/>
      <c r="E2593" s="48"/>
      <c r="F2593" s="50"/>
      <c r="G2593" s="51"/>
      <c r="H2593" s="51"/>
      <c r="I2593" s="52"/>
      <c r="J2593" s="52"/>
      <c r="K2593" s="27" t="str">
        <f>_xlfn.IFNA(VLOOKUP(E2593,الاوردرات!$B$1:$C$600,2,0),"")</f>
        <v/>
      </c>
      <c r="L2593" s="63"/>
      <c r="N2593" s="22" t="str">
        <f t="shared" si="81"/>
        <v/>
      </c>
      <c r="O2593" s="23" t="str">
        <f>_xlfn.IFNA((VLOOKUP(F2593,help!$C$2:$F$12,4,0))*(N2593*24),"")</f>
        <v/>
      </c>
      <c r="AP2593" s="18">
        <f t="shared" si="82"/>
        <v>0</v>
      </c>
    </row>
    <row r="2594" spans="2:42" ht="33" x14ac:dyDescent="0.2">
      <c r="B2594" s="14">
        <f>COUNTIFS($E$3:E2594,تقرير!$E$4)</f>
        <v>15</v>
      </c>
      <c r="C2594" s="48"/>
      <c r="D2594" s="48"/>
      <c r="E2594" s="48"/>
      <c r="F2594" s="50"/>
      <c r="G2594" s="51"/>
      <c r="H2594" s="51"/>
      <c r="I2594" s="52"/>
      <c r="J2594" s="52"/>
      <c r="K2594" s="27" t="str">
        <f>_xlfn.IFNA(VLOOKUP(E2594,الاوردرات!$B$1:$C$600,2,0),"")</f>
        <v/>
      </c>
      <c r="L2594" s="63"/>
      <c r="N2594" s="22" t="str">
        <f t="shared" si="81"/>
        <v/>
      </c>
      <c r="O2594" s="23" t="str">
        <f>_xlfn.IFNA((VLOOKUP(F2594,help!$C$2:$F$12,4,0))*(N2594*24),"")</f>
        <v/>
      </c>
      <c r="AP2594" s="18">
        <f t="shared" si="82"/>
        <v>0</v>
      </c>
    </row>
    <row r="2595" spans="2:42" ht="33" x14ac:dyDescent="0.2">
      <c r="B2595" s="14">
        <f>COUNTIFS($E$3:E2595,تقرير!$E$4)</f>
        <v>15</v>
      </c>
      <c r="C2595" s="48"/>
      <c r="D2595" s="48"/>
      <c r="E2595" s="48"/>
      <c r="F2595" s="50"/>
      <c r="G2595" s="51"/>
      <c r="H2595" s="51"/>
      <c r="I2595" s="52"/>
      <c r="J2595" s="52"/>
      <c r="K2595" s="27" t="str">
        <f>_xlfn.IFNA(VLOOKUP(E2595,الاوردرات!$B$1:$C$600,2,0),"")</f>
        <v/>
      </c>
      <c r="L2595" s="63"/>
      <c r="N2595" s="22" t="str">
        <f t="shared" si="81"/>
        <v/>
      </c>
      <c r="O2595" s="23" t="str">
        <f>_xlfn.IFNA((VLOOKUP(F2595,help!$C$2:$F$12,4,0))*(N2595*24),"")</f>
        <v/>
      </c>
      <c r="AP2595" s="18">
        <f t="shared" si="82"/>
        <v>0</v>
      </c>
    </row>
    <row r="2596" spans="2:42" ht="33" x14ac:dyDescent="0.2">
      <c r="B2596" s="14">
        <f>COUNTIFS($E$3:E2596,تقرير!$E$4)</f>
        <v>15</v>
      </c>
      <c r="C2596" s="48"/>
      <c r="D2596" s="48"/>
      <c r="E2596" s="48"/>
      <c r="F2596" s="50"/>
      <c r="G2596" s="51"/>
      <c r="H2596" s="51"/>
      <c r="I2596" s="52"/>
      <c r="J2596" s="52"/>
      <c r="K2596" s="27" t="str">
        <f>_xlfn.IFNA(VLOOKUP(E2596,الاوردرات!$B$1:$C$600,2,0),"")</f>
        <v/>
      </c>
      <c r="L2596" s="63"/>
      <c r="N2596" s="22" t="str">
        <f t="shared" si="81"/>
        <v/>
      </c>
      <c r="O2596" s="23" t="str">
        <f>_xlfn.IFNA((VLOOKUP(F2596,help!$C$2:$F$12,4,0))*(N2596*24),"")</f>
        <v/>
      </c>
      <c r="AP2596" s="18">
        <f t="shared" si="82"/>
        <v>0</v>
      </c>
    </row>
    <row r="2597" spans="2:42" ht="33" x14ac:dyDescent="0.2">
      <c r="B2597" s="14">
        <f>COUNTIFS($E$3:E2597,تقرير!$E$4)</f>
        <v>15</v>
      </c>
      <c r="C2597" s="48"/>
      <c r="D2597" s="48"/>
      <c r="E2597" s="48"/>
      <c r="F2597" s="50"/>
      <c r="G2597" s="51"/>
      <c r="H2597" s="51"/>
      <c r="I2597" s="52"/>
      <c r="J2597" s="52"/>
      <c r="K2597" s="27" t="str">
        <f>_xlfn.IFNA(VLOOKUP(E2597,الاوردرات!$B$1:$C$600,2,0),"")</f>
        <v/>
      </c>
      <c r="L2597" s="63"/>
      <c r="N2597" s="22" t="str">
        <f t="shared" si="81"/>
        <v/>
      </c>
      <c r="O2597" s="23" t="str">
        <f>_xlfn.IFNA((VLOOKUP(F2597,help!$C$2:$F$12,4,0))*(N2597*24),"")</f>
        <v/>
      </c>
      <c r="AP2597" s="18">
        <f t="shared" si="82"/>
        <v>0</v>
      </c>
    </row>
    <row r="2598" spans="2:42" ht="33" x14ac:dyDescent="0.2">
      <c r="B2598" s="14">
        <f>COUNTIFS($E$3:E2598,تقرير!$E$4)</f>
        <v>15</v>
      </c>
      <c r="C2598" s="48"/>
      <c r="D2598" s="48"/>
      <c r="E2598" s="48"/>
      <c r="F2598" s="50"/>
      <c r="G2598" s="51"/>
      <c r="H2598" s="51"/>
      <c r="I2598" s="52"/>
      <c r="J2598" s="52"/>
      <c r="K2598" s="27" t="str">
        <f>_xlfn.IFNA(VLOOKUP(E2598,الاوردرات!$B$1:$C$600,2,0),"")</f>
        <v/>
      </c>
      <c r="L2598" s="63"/>
      <c r="N2598" s="22" t="str">
        <f t="shared" si="81"/>
        <v/>
      </c>
      <c r="O2598" s="23" t="str">
        <f>_xlfn.IFNA((VLOOKUP(F2598,help!$C$2:$F$12,4,0))*(N2598*24),"")</f>
        <v/>
      </c>
      <c r="AP2598" s="18">
        <f t="shared" si="82"/>
        <v>0</v>
      </c>
    </row>
    <row r="2599" spans="2:42" ht="33" x14ac:dyDescent="0.2">
      <c r="B2599" s="14">
        <f>COUNTIFS($E$3:E2599,تقرير!$E$4)</f>
        <v>15</v>
      </c>
      <c r="C2599" s="48"/>
      <c r="D2599" s="48"/>
      <c r="E2599" s="48"/>
      <c r="F2599" s="50"/>
      <c r="G2599" s="51"/>
      <c r="H2599" s="51"/>
      <c r="I2599" s="52"/>
      <c r="J2599" s="52"/>
      <c r="K2599" s="27" t="str">
        <f>_xlfn.IFNA(VLOOKUP(E2599,الاوردرات!$B$1:$C$600,2,0),"")</f>
        <v/>
      </c>
      <c r="L2599" s="63"/>
      <c r="N2599" s="22" t="str">
        <f t="shared" si="81"/>
        <v/>
      </c>
      <c r="O2599" s="23" t="str">
        <f>_xlfn.IFNA((VLOOKUP(F2599,help!$C$2:$F$12,4,0))*(N2599*24),"")</f>
        <v/>
      </c>
      <c r="AP2599" s="18">
        <f t="shared" si="82"/>
        <v>0</v>
      </c>
    </row>
    <row r="2600" spans="2:42" ht="33" x14ac:dyDescent="0.2">
      <c r="B2600" s="14">
        <f>COUNTIFS($E$3:E2600,تقرير!$E$4)</f>
        <v>15</v>
      </c>
      <c r="C2600" s="48"/>
      <c r="D2600" s="48"/>
      <c r="E2600" s="48"/>
      <c r="F2600" s="50"/>
      <c r="G2600" s="51"/>
      <c r="H2600" s="51"/>
      <c r="I2600" s="52"/>
      <c r="J2600" s="52"/>
      <c r="K2600" s="27" t="str">
        <f>_xlfn.IFNA(VLOOKUP(E2600,الاوردرات!$B$1:$C$600,2,0),"")</f>
        <v/>
      </c>
      <c r="L2600" s="63"/>
      <c r="N2600" s="22" t="str">
        <f t="shared" si="81"/>
        <v/>
      </c>
      <c r="O2600" s="23" t="str">
        <f>_xlfn.IFNA((VLOOKUP(F2600,help!$C$2:$F$12,4,0))*(N2600*24),"")</f>
        <v/>
      </c>
      <c r="AP2600" s="18">
        <f t="shared" si="82"/>
        <v>0</v>
      </c>
    </row>
    <row r="2601" spans="2:42" ht="33" x14ac:dyDescent="0.2">
      <c r="B2601" s="14">
        <f>COUNTIFS($E$3:E2601,تقرير!$E$4)</f>
        <v>15</v>
      </c>
      <c r="C2601" s="48"/>
      <c r="D2601" s="48"/>
      <c r="E2601" s="48"/>
      <c r="F2601" s="50"/>
      <c r="G2601" s="51"/>
      <c r="H2601" s="51"/>
      <c r="I2601" s="52"/>
      <c r="J2601" s="52"/>
      <c r="K2601" s="27" t="str">
        <f>_xlfn.IFNA(VLOOKUP(E2601,الاوردرات!$B$1:$C$600,2,0),"")</f>
        <v/>
      </c>
      <c r="L2601" s="63"/>
      <c r="N2601" s="22" t="str">
        <f t="shared" si="81"/>
        <v/>
      </c>
      <c r="O2601" s="23" t="str">
        <f>_xlfn.IFNA((VLOOKUP(F2601,help!$C$2:$F$12,4,0))*(N2601*24),"")</f>
        <v/>
      </c>
      <c r="AP2601" s="18">
        <f t="shared" si="82"/>
        <v>0</v>
      </c>
    </row>
    <row r="2602" spans="2:42" ht="33" x14ac:dyDescent="0.2">
      <c r="B2602" s="14">
        <f>COUNTIFS($E$3:E2602,تقرير!$E$4)</f>
        <v>15</v>
      </c>
      <c r="C2602" s="48"/>
      <c r="D2602" s="48"/>
      <c r="E2602" s="48"/>
      <c r="F2602" s="50"/>
      <c r="G2602" s="51"/>
      <c r="H2602" s="51"/>
      <c r="I2602" s="52"/>
      <c r="J2602" s="52"/>
      <c r="K2602" s="27" t="str">
        <f>_xlfn.IFNA(VLOOKUP(E2602,الاوردرات!$B$1:$C$600,2,0),"")</f>
        <v/>
      </c>
      <c r="L2602" s="63"/>
      <c r="N2602" s="22" t="str">
        <f t="shared" si="81"/>
        <v/>
      </c>
      <c r="O2602" s="23" t="str">
        <f>_xlfn.IFNA((VLOOKUP(F2602,help!$C$2:$F$12,4,0))*(N2602*24),"")</f>
        <v/>
      </c>
      <c r="AP2602" s="18">
        <f t="shared" si="82"/>
        <v>0</v>
      </c>
    </row>
    <row r="2603" spans="2:42" ht="33" x14ac:dyDescent="0.2">
      <c r="B2603" s="14">
        <f>COUNTIFS($E$3:E2603,تقرير!$E$4)</f>
        <v>15</v>
      </c>
      <c r="C2603" s="48"/>
      <c r="D2603" s="48"/>
      <c r="E2603" s="48"/>
      <c r="F2603" s="50"/>
      <c r="G2603" s="51"/>
      <c r="H2603" s="51"/>
      <c r="I2603" s="52"/>
      <c r="J2603" s="52"/>
      <c r="K2603" s="27" t="str">
        <f>_xlfn.IFNA(VLOOKUP(E2603,الاوردرات!$B$1:$C$600,2,0),"")</f>
        <v/>
      </c>
      <c r="L2603" s="63"/>
      <c r="N2603" s="22" t="str">
        <f t="shared" si="81"/>
        <v/>
      </c>
      <c r="O2603" s="23" t="str">
        <f>_xlfn.IFNA((VLOOKUP(F2603,help!$C$2:$F$12,4,0))*(N2603*24),"")</f>
        <v/>
      </c>
      <c r="AP2603" s="18">
        <f t="shared" si="82"/>
        <v>0</v>
      </c>
    </row>
    <row r="2604" spans="2:42" ht="33" x14ac:dyDescent="0.2">
      <c r="B2604" s="14">
        <f>COUNTIFS($E$3:E2604,تقرير!$E$4)</f>
        <v>15</v>
      </c>
      <c r="C2604" s="48"/>
      <c r="D2604" s="48"/>
      <c r="E2604" s="48"/>
      <c r="F2604" s="50"/>
      <c r="G2604" s="51"/>
      <c r="H2604" s="51"/>
      <c r="I2604" s="52"/>
      <c r="J2604" s="52"/>
      <c r="K2604" s="27" t="str">
        <f>_xlfn.IFNA(VLOOKUP(E2604,الاوردرات!$B$1:$C$600,2,0),"")</f>
        <v/>
      </c>
      <c r="L2604" s="63"/>
      <c r="N2604" s="22" t="str">
        <f t="shared" si="81"/>
        <v/>
      </c>
      <c r="O2604" s="23" t="str">
        <f>_xlfn.IFNA((VLOOKUP(F2604,help!$C$2:$F$12,4,0))*(N2604*24),"")</f>
        <v/>
      </c>
      <c r="AP2604" s="18">
        <f t="shared" si="82"/>
        <v>0</v>
      </c>
    </row>
    <row r="2605" spans="2:42" ht="33" x14ac:dyDescent="0.2">
      <c r="B2605" s="14">
        <f>COUNTIFS($E$3:E2605,تقرير!$E$4)</f>
        <v>15</v>
      </c>
      <c r="C2605" s="48"/>
      <c r="D2605" s="48"/>
      <c r="E2605" s="48"/>
      <c r="F2605" s="50"/>
      <c r="G2605" s="51"/>
      <c r="H2605" s="51"/>
      <c r="I2605" s="52"/>
      <c r="J2605" s="52"/>
      <c r="K2605" s="27" t="str">
        <f>_xlfn.IFNA(VLOOKUP(E2605,الاوردرات!$B$1:$C$600,2,0),"")</f>
        <v/>
      </c>
      <c r="L2605" s="63"/>
      <c r="N2605" s="22" t="str">
        <f t="shared" si="81"/>
        <v/>
      </c>
      <c r="O2605" s="23" t="str">
        <f>_xlfn.IFNA((VLOOKUP(F2605,help!$C$2:$F$12,4,0))*(N2605*24),"")</f>
        <v/>
      </c>
      <c r="AP2605" s="18">
        <f t="shared" si="82"/>
        <v>0</v>
      </c>
    </row>
    <row r="2606" spans="2:42" ht="33" x14ac:dyDescent="0.2">
      <c r="B2606" s="14">
        <f>COUNTIFS($E$3:E2606,تقرير!$E$4)</f>
        <v>15</v>
      </c>
      <c r="C2606" s="48"/>
      <c r="D2606" s="48"/>
      <c r="E2606" s="48"/>
      <c r="F2606" s="50"/>
      <c r="G2606" s="51"/>
      <c r="H2606" s="51"/>
      <c r="I2606" s="52"/>
      <c r="J2606" s="52"/>
      <c r="K2606" s="27" t="str">
        <f>_xlfn.IFNA(VLOOKUP(E2606,الاوردرات!$B$1:$C$600,2,0),"")</f>
        <v/>
      </c>
      <c r="L2606" s="63"/>
      <c r="N2606" s="22" t="str">
        <f t="shared" si="81"/>
        <v/>
      </c>
      <c r="O2606" s="23" t="str">
        <f>_xlfn.IFNA((VLOOKUP(F2606,help!$C$2:$F$12,4,0))*(N2606*24),"")</f>
        <v/>
      </c>
      <c r="AP2606" s="18">
        <f t="shared" si="82"/>
        <v>0</v>
      </c>
    </row>
    <row r="2607" spans="2:42" ht="33" x14ac:dyDescent="0.2">
      <c r="B2607" s="14">
        <f>COUNTIFS($E$3:E2607,تقرير!$E$4)</f>
        <v>15</v>
      </c>
      <c r="C2607" s="48"/>
      <c r="D2607" s="48"/>
      <c r="E2607" s="48"/>
      <c r="F2607" s="50"/>
      <c r="G2607" s="51"/>
      <c r="H2607" s="51"/>
      <c r="I2607" s="52"/>
      <c r="J2607" s="52"/>
      <c r="K2607" s="27" t="str">
        <f>_xlfn.IFNA(VLOOKUP(E2607,الاوردرات!$B$1:$C$600,2,0),"")</f>
        <v/>
      </c>
      <c r="L2607" s="63"/>
      <c r="N2607" s="22" t="str">
        <f t="shared" si="81"/>
        <v/>
      </c>
      <c r="O2607" s="23" t="str">
        <f>_xlfn.IFNA((VLOOKUP(F2607,help!$C$2:$F$12,4,0))*(N2607*24),"")</f>
        <v/>
      </c>
      <c r="AP2607" s="18">
        <f t="shared" si="82"/>
        <v>0</v>
      </c>
    </row>
    <row r="2608" spans="2:42" ht="33" x14ac:dyDescent="0.2">
      <c r="B2608" s="14">
        <f>COUNTIFS($E$3:E2608,تقرير!$E$4)</f>
        <v>15</v>
      </c>
      <c r="C2608" s="48"/>
      <c r="D2608" s="48"/>
      <c r="E2608" s="48"/>
      <c r="F2608" s="50"/>
      <c r="G2608" s="51"/>
      <c r="H2608" s="51"/>
      <c r="I2608" s="52"/>
      <c r="J2608" s="52"/>
      <c r="K2608" s="27" t="str">
        <f>_xlfn.IFNA(VLOOKUP(E2608,الاوردرات!$B$1:$C$600,2,0),"")</f>
        <v/>
      </c>
      <c r="L2608" s="63"/>
      <c r="N2608" s="22" t="str">
        <f t="shared" si="81"/>
        <v/>
      </c>
      <c r="O2608" s="23" t="str">
        <f>_xlfn.IFNA((VLOOKUP(F2608,help!$C$2:$F$12,4,0))*(N2608*24),"")</f>
        <v/>
      </c>
      <c r="AP2608" s="18">
        <f t="shared" si="82"/>
        <v>0</v>
      </c>
    </row>
    <row r="2609" spans="2:42" ht="33" x14ac:dyDescent="0.2">
      <c r="B2609" s="14">
        <f>COUNTIFS($E$3:E2609,تقرير!$E$4)</f>
        <v>15</v>
      </c>
      <c r="C2609" s="48"/>
      <c r="D2609" s="48"/>
      <c r="E2609" s="48"/>
      <c r="F2609" s="50"/>
      <c r="G2609" s="51"/>
      <c r="H2609" s="51"/>
      <c r="I2609" s="52"/>
      <c r="J2609" s="52"/>
      <c r="K2609" s="27" t="str">
        <f>_xlfn.IFNA(VLOOKUP(E2609,الاوردرات!$B$1:$C$600,2,0),"")</f>
        <v/>
      </c>
      <c r="L2609" s="63"/>
      <c r="N2609" s="22" t="str">
        <f t="shared" si="81"/>
        <v/>
      </c>
      <c r="O2609" s="23" t="str">
        <f>_xlfn.IFNA((VLOOKUP(F2609,help!$C$2:$F$12,4,0))*(N2609*24),"")</f>
        <v/>
      </c>
      <c r="AP2609" s="18">
        <f t="shared" si="82"/>
        <v>0</v>
      </c>
    </row>
    <row r="2610" spans="2:42" ht="33" x14ac:dyDescent="0.2">
      <c r="B2610" s="14">
        <f>COUNTIFS($E$3:E2610,تقرير!$E$4)</f>
        <v>15</v>
      </c>
      <c r="C2610" s="48"/>
      <c r="D2610" s="48"/>
      <c r="E2610" s="48"/>
      <c r="F2610" s="50"/>
      <c r="G2610" s="51"/>
      <c r="H2610" s="51"/>
      <c r="I2610" s="52"/>
      <c r="J2610" s="52"/>
      <c r="K2610" s="27" t="str">
        <f>_xlfn.IFNA(VLOOKUP(E2610,الاوردرات!$B$1:$C$600,2,0),"")</f>
        <v/>
      </c>
      <c r="L2610" s="63"/>
      <c r="N2610" s="22" t="str">
        <f t="shared" si="81"/>
        <v/>
      </c>
      <c r="O2610" s="23" t="str">
        <f>_xlfn.IFNA((VLOOKUP(F2610,help!$C$2:$F$12,4,0))*(N2610*24),"")</f>
        <v/>
      </c>
      <c r="AP2610" s="18">
        <f t="shared" si="82"/>
        <v>0</v>
      </c>
    </row>
    <row r="2611" spans="2:42" ht="33" x14ac:dyDescent="0.2">
      <c r="B2611" s="14">
        <f>COUNTIFS($E$3:E2611,تقرير!$E$4)</f>
        <v>15</v>
      </c>
      <c r="C2611" s="48"/>
      <c r="D2611" s="48"/>
      <c r="E2611" s="48"/>
      <c r="F2611" s="50"/>
      <c r="G2611" s="51"/>
      <c r="H2611" s="51"/>
      <c r="I2611" s="52"/>
      <c r="J2611" s="52"/>
      <c r="K2611" s="27" t="str">
        <f>_xlfn.IFNA(VLOOKUP(E2611,الاوردرات!$B$1:$C$600,2,0),"")</f>
        <v/>
      </c>
      <c r="L2611" s="63"/>
      <c r="N2611" s="22" t="str">
        <f t="shared" si="81"/>
        <v/>
      </c>
      <c r="O2611" s="23" t="str">
        <f>_xlfn.IFNA((VLOOKUP(F2611,help!$C$2:$F$12,4,0))*(N2611*24),"")</f>
        <v/>
      </c>
      <c r="AP2611" s="18">
        <f t="shared" si="82"/>
        <v>0</v>
      </c>
    </row>
    <row r="2612" spans="2:42" ht="33" x14ac:dyDescent="0.2">
      <c r="B2612" s="14">
        <f>COUNTIFS($E$3:E2612,تقرير!$E$4)</f>
        <v>15</v>
      </c>
      <c r="C2612" s="48"/>
      <c r="D2612" s="48"/>
      <c r="E2612" s="48"/>
      <c r="F2612" s="50"/>
      <c r="G2612" s="51"/>
      <c r="H2612" s="51"/>
      <c r="I2612" s="52"/>
      <c r="J2612" s="52"/>
      <c r="K2612" s="27" t="str">
        <f>_xlfn.IFNA(VLOOKUP(E2612,الاوردرات!$B$1:$C$600,2,0),"")</f>
        <v/>
      </c>
      <c r="L2612" s="63"/>
      <c r="N2612" s="22" t="str">
        <f t="shared" si="81"/>
        <v/>
      </c>
      <c r="O2612" s="23" t="str">
        <f>_xlfn.IFNA((VLOOKUP(F2612,help!$C$2:$F$12,4,0))*(N2612*24),"")</f>
        <v/>
      </c>
      <c r="AP2612" s="18">
        <f t="shared" si="82"/>
        <v>0</v>
      </c>
    </row>
    <row r="2613" spans="2:42" ht="33" x14ac:dyDescent="0.2">
      <c r="B2613" s="14">
        <f>COUNTIFS($E$3:E2613,تقرير!$E$4)</f>
        <v>15</v>
      </c>
      <c r="C2613" s="48"/>
      <c r="D2613" s="48"/>
      <c r="E2613" s="48"/>
      <c r="F2613" s="50"/>
      <c r="G2613" s="51"/>
      <c r="H2613" s="51"/>
      <c r="I2613" s="52"/>
      <c r="J2613" s="52"/>
      <c r="K2613" s="27" t="str">
        <f>_xlfn.IFNA(VLOOKUP(E2613,الاوردرات!$B$1:$C$600,2,0),"")</f>
        <v/>
      </c>
      <c r="L2613" s="63"/>
      <c r="N2613" s="22" t="str">
        <f t="shared" si="81"/>
        <v/>
      </c>
      <c r="O2613" s="23" t="str">
        <f>_xlfn.IFNA((VLOOKUP(F2613,help!$C$2:$F$12,4,0))*(N2613*24),"")</f>
        <v/>
      </c>
      <c r="AP2613" s="18">
        <f t="shared" si="82"/>
        <v>0</v>
      </c>
    </row>
    <row r="2614" spans="2:42" ht="33" x14ac:dyDescent="0.2">
      <c r="B2614" s="14">
        <f>COUNTIFS($E$3:E2614,تقرير!$E$4)</f>
        <v>15</v>
      </c>
      <c r="C2614" s="48"/>
      <c r="D2614" s="48"/>
      <c r="E2614" s="48"/>
      <c r="F2614" s="50"/>
      <c r="G2614" s="51"/>
      <c r="H2614" s="51"/>
      <c r="I2614" s="52"/>
      <c r="J2614" s="52"/>
      <c r="K2614" s="27" t="str">
        <f>_xlfn.IFNA(VLOOKUP(E2614,الاوردرات!$B$1:$C$600,2,0),"")</f>
        <v/>
      </c>
      <c r="L2614" s="63"/>
      <c r="N2614" s="22" t="str">
        <f t="shared" si="81"/>
        <v/>
      </c>
      <c r="O2614" s="23" t="str">
        <f>_xlfn.IFNA((VLOOKUP(F2614,help!$C$2:$F$12,4,0))*(N2614*24),"")</f>
        <v/>
      </c>
      <c r="AP2614" s="18">
        <f t="shared" si="82"/>
        <v>0</v>
      </c>
    </row>
    <row r="2615" spans="2:42" ht="33" x14ac:dyDescent="0.2">
      <c r="B2615" s="14">
        <f>COUNTIFS($E$3:E2615,تقرير!$E$4)</f>
        <v>15</v>
      </c>
      <c r="C2615" s="48"/>
      <c r="D2615" s="48"/>
      <c r="E2615" s="48"/>
      <c r="F2615" s="50"/>
      <c r="G2615" s="51"/>
      <c r="H2615" s="51"/>
      <c r="I2615" s="52"/>
      <c r="J2615" s="52"/>
      <c r="K2615" s="27" t="str">
        <f>_xlfn.IFNA(VLOOKUP(E2615,الاوردرات!$B$1:$C$600,2,0),"")</f>
        <v/>
      </c>
      <c r="L2615" s="63"/>
      <c r="N2615" s="22" t="str">
        <f t="shared" ref="N2615:N2678" si="83">IF(I2615&lt;&gt;"",J2615-I2615,"")</f>
        <v/>
      </c>
      <c r="O2615" s="23" t="str">
        <f>_xlfn.IFNA((VLOOKUP(F2615,help!$C$2:$F$12,4,0))*(N2615*24),"")</f>
        <v/>
      </c>
      <c r="AP2615" s="18">
        <f t="shared" si="82"/>
        <v>0</v>
      </c>
    </row>
    <row r="2616" spans="2:42" ht="33" x14ac:dyDescent="0.2">
      <c r="B2616" s="14">
        <f>COUNTIFS($E$3:E2616,تقرير!$E$4)</f>
        <v>15</v>
      </c>
      <c r="C2616" s="48"/>
      <c r="D2616" s="48"/>
      <c r="E2616" s="48"/>
      <c r="F2616" s="50"/>
      <c r="G2616" s="51"/>
      <c r="H2616" s="51"/>
      <c r="I2616" s="52"/>
      <c r="J2616" s="52"/>
      <c r="K2616" s="27" t="str">
        <f>_xlfn.IFNA(VLOOKUP(E2616,الاوردرات!$B$1:$C$600,2,0),"")</f>
        <v/>
      </c>
      <c r="L2616" s="63"/>
      <c r="N2616" s="22" t="str">
        <f t="shared" si="83"/>
        <v/>
      </c>
      <c r="O2616" s="23" t="str">
        <f>_xlfn.IFNA((VLOOKUP(F2616,help!$C$2:$F$12,4,0))*(N2616*24),"")</f>
        <v/>
      </c>
      <c r="AP2616" s="18">
        <f t="shared" si="82"/>
        <v>0</v>
      </c>
    </row>
    <row r="2617" spans="2:42" ht="33" x14ac:dyDescent="0.2">
      <c r="B2617" s="14">
        <f>COUNTIFS($E$3:E2617,تقرير!$E$4)</f>
        <v>15</v>
      </c>
      <c r="C2617" s="48"/>
      <c r="D2617" s="48"/>
      <c r="E2617" s="48"/>
      <c r="F2617" s="50"/>
      <c r="G2617" s="51"/>
      <c r="H2617" s="51"/>
      <c r="I2617" s="52"/>
      <c r="J2617" s="52"/>
      <c r="K2617" s="27" t="str">
        <f>_xlfn.IFNA(VLOOKUP(E2617,الاوردرات!$B$1:$C$600,2,0),"")</f>
        <v/>
      </c>
      <c r="L2617" s="63"/>
      <c r="N2617" s="22" t="str">
        <f t="shared" si="83"/>
        <v/>
      </c>
      <c r="O2617" s="23" t="str">
        <f>_xlfn.IFNA((VLOOKUP(F2617,help!$C$2:$F$12,4,0))*(N2617*24),"")</f>
        <v/>
      </c>
      <c r="AP2617" s="18">
        <f t="shared" si="82"/>
        <v>0</v>
      </c>
    </row>
    <row r="2618" spans="2:42" ht="33" x14ac:dyDescent="0.2">
      <c r="B2618" s="14">
        <f>COUNTIFS($E$3:E2618,تقرير!$E$4)</f>
        <v>15</v>
      </c>
      <c r="C2618" s="48"/>
      <c r="D2618" s="48"/>
      <c r="E2618" s="48"/>
      <c r="F2618" s="50"/>
      <c r="G2618" s="51"/>
      <c r="H2618" s="51"/>
      <c r="I2618" s="52"/>
      <c r="J2618" s="52"/>
      <c r="K2618" s="27" t="str">
        <f>_xlfn.IFNA(VLOOKUP(E2618,الاوردرات!$B$1:$C$600,2,0),"")</f>
        <v/>
      </c>
      <c r="L2618" s="63"/>
      <c r="N2618" s="22" t="str">
        <f t="shared" si="83"/>
        <v/>
      </c>
      <c r="O2618" s="23" t="str">
        <f>_xlfn.IFNA((VLOOKUP(F2618,help!$C$2:$F$12,4,0))*(N2618*24),"")</f>
        <v/>
      </c>
      <c r="AP2618" s="18">
        <f t="shared" si="82"/>
        <v>0</v>
      </c>
    </row>
    <row r="2619" spans="2:42" ht="33" x14ac:dyDescent="0.2">
      <c r="B2619" s="14">
        <f>COUNTIFS($E$3:E2619,تقرير!$E$4)</f>
        <v>15</v>
      </c>
      <c r="C2619" s="48"/>
      <c r="D2619" s="48"/>
      <c r="E2619" s="48"/>
      <c r="F2619" s="50"/>
      <c r="G2619" s="51"/>
      <c r="H2619" s="51"/>
      <c r="I2619" s="52"/>
      <c r="J2619" s="52"/>
      <c r="K2619" s="27" t="str">
        <f>_xlfn.IFNA(VLOOKUP(E2619,الاوردرات!$B$1:$C$600,2,0),"")</f>
        <v/>
      </c>
      <c r="L2619" s="63"/>
      <c r="N2619" s="22" t="str">
        <f t="shared" si="83"/>
        <v/>
      </c>
      <c r="O2619" s="23" t="str">
        <f>_xlfn.IFNA((VLOOKUP(F2619,help!$C$2:$F$12,4,0))*(N2619*24),"")</f>
        <v/>
      </c>
      <c r="AP2619" s="18">
        <f t="shared" si="82"/>
        <v>0</v>
      </c>
    </row>
    <row r="2620" spans="2:42" ht="33" x14ac:dyDescent="0.2">
      <c r="B2620" s="14">
        <f>COUNTIFS($E$3:E2620,تقرير!$E$4)</f>
        <v>15</v>
      </c>
      <c r="C2620" s="48"/>
      <c r="D2620" s="48"/>
      <c r="E2620" s="48"/>
      <c r="F2620" s="50"/>
      <c r="G2620" s="51"/>
      <c r="H2620" s="51"/>
      <c r="I2620" s="52"/>
      <c r="J2620" s="52"/>
      <c r="K2620" s="27" t="str">
        <f>_xlfn.IFNA(VLOOKUP(E2620,الاوردرات!$B$1:$C$600,2,0),"")</f>
        <v/>
      </c>
      <c r="L2620" s="63"/>
      <c r="N2620" s="22" t="str">
        <f t="shared" si="83"/>
        <v/>
      </c>
      <c r="O2620" s="23" t="str">
        <f>_xlfn.IFNA((VLOOKUP(F2620,help!$C$2:$F$12,4,0))*(N2620*24),"")</f>
        <v/>
      </c>
      <c r="AP2620" s="18">
        <f t="shared" si="82"/>
        <v>0</v>
      </c>
    </row>
    <row r="2621" spans="2:42" ht="33" x14ac:dyDescent="0.2">
      <c r="B2621" s="14">
        <f>COUNTIFS($E$3:E2621,تقرير!$E$4)</f>
        <v>15</v>
      </c>
      <c r="C2621" s="48"/>
      <c r="D2621" s="48"/>
      <c r="E2621" s="48"/>
      <c r="F2621" s="50"/>
      <c r="G2621" s="51"/>
      <c r="H2621" s="51"/>
      <c r="I2621" s="52"/>
      <c r="J2621" s="52"/>
      <c r="K2621" s="27" t="str">
        <f>_xlfn.IFNA(VLOOKUP(E2621,الاوردرات!$B$1:$C$600,2,0),"")</f>
        <v/>
      </c>
      <c r="L2621" s="63"/>
      <c r="N2621" s="22" t="str">
        <f t="shared" si="83"/>
        <v/>
      </c>
      <c r="O2621" s="23" t="str">
        <f>_xlfn.IFNA((VLOOKUP(F2621,help!$C$2:$F$12,4,0))*(N2621*24),"")</f>
        <v/>
      </c>
      <c r="AP2621" s="18">
        <f t="shared" si="82"/>
        <v>0</v>
      </c>
    </row>
    <row r="2622" spans="2:42" ht="33" x14ac:dyDescent="0.2">
      <c r="B2622" s="14">
        <f>COUNTIFS($E$3:E2622,تقرير!$E$4)</f>
        <v>15</v>
      </c>
      <c r="C2622" s="48"/>
      <c r="D2622" s="48"/>
      <c r="E2622" s="48"/>
      <c r="F2622" s="50"/>
      <c r="G2622" s="51"/>
      <c r="H2622" s="51"/>
      <c r="I2622" s="52"/>
      <c r="J2622" s="52"/>
      <c r="K2622" s="27" t="str">
        <f>_xlfn.IFNA(VLOOKUP(E2622,الاوردرات!$B$1:$C$600,2,0),"")</f>
        <v/>
      </c>
      <c r="L2622" s="63"/>
      <c r="N2622" s="22" t="str">
        <f t="shared" si="83"/>
        <v/>
      </c>
      <c r="O2622" s="23" t="str">
        <f>_xlfn.IFNA((VLOOKUP(F2622,help!$C$2:$F$12,4,0))*(N2622*24),"")</f>
        <v/>
      </c>
      <c r="AP2622" s="18">
        <f t="shared" si="82"/>
        <v>0</v>
      </c>
    </row>
    <row r="2623" spans="2:42" ht="33" x14ac:dyDescent="0.2">
      <c r="B2623" s="14">
        <f>COUNTIFS($E$3:E2623,تقرير!$E$4)</f>
        <v>15</v>
      </c>
      <c r="C2623" s="48"/>
      <c r="D2623" s="48"/>
      <c r="E2623" s="48"/>
      <c r="F2623" s="50"/>
      <c r="G2623" s="51"/>
      <c r="H2623" s="51"/>
      <c r="I2623" s="52"/>
      <c r="J2623" s="52"/>
      <c r="K2623" s="27" t="str">
        <f>_xlfn.IFNA(VLOOKUP(E2623,الاوردرات!$B$1:$C$600,2,0),"")</f>
        <v/>
      </c>
      <c r="L2623" s="63"/>
      <c r="N2623" s="22" t="str">
        <f t="shared" si="83"/>
        <v/>
      </c>
      <c r="O2623" s="23" t="str">
        <f>_xlfn.IFNA((VLOOKUP(F2623,help!$C$2:$F$12,4,0))*(N2623*24),"")</f>
        <v/>
      </c>
      <c r="AP2623" s="18">
        <f t="shared" si="82"/>
        <v>0</v>
      </c>
    </row>
    <row r="2624" spans="2:42" ht="33" x14ac:dyDescent="0.2">
      <c r="B2624" s="14">
        <f>COUNTIFS($E$3:E2624,تقرير!$E$4)</f>
        <v>15</v>
      </c>
      <c r="C2624" s="48"/>
      <c r="D2624" s="48"/>
      <c r="E2624" s="48"/>
      <c r="F2624" s="50"/>
      <c r="G2624" s="51"/>
      <c r="H2624" s="51"/>
      <c r="I2624" s="52"/>
      <c r="J2624" s="52"/>
      <c r="K2624" s="27" t="str">
        <f>_xlfn.IFNA(VLOOKUP(E2624,الاوردرات!$B$1:$C$600,2,0),"")</f>
        <v/>
      </c>
      <c r="L2624" s="63"/>
      <c r="N2624" s="22" t="str">
        <f t="shared" si="83"/>
        <v/>
      </c>
      <c r="O2624" s="23" t="str">
        <f>_xlfn.IFNA((VLOOKUP(F2624,help!$C$2:$F$12,4,0))*(N2624*24),"")</f>
        <v/>
      </c>
      <c r="AP2624" s="18">
        <f t="shared" si="82"/>
        <v>0</v>
      </c>
    </row>
    <row r="2625" spans="2:42" ht="33" x14ac:dyDescent="0.2">
      <c r="B2625" s="14">
        <f>COUNTIFS($E$3:E2625,تقرير!$E$4)</f>
        <v>15</v>
      </c>
      <c r="C2625" s="48"/>
      <c r="D2625" s="48"/>
      <c r="E2625" s="48"/>
      <c r="F2625" s="50"/>
      <c r="G2625" s="51"/>
      <c r="H2625" s="51"/>
      <c r="I2625" s="52"/>
      <c r="J2625" s="52"/>
      <c r="K2625" s="27" t="str">
        <f>_xlfn.IFNA(VLOOKUP(E2625,الاوردرات!$B$1:$C$600,2,0),"")</f>
        <v/>
      </c>
      <c r="L2625" s="63"/>
      <c r="N2625" s="22" t="str">
        <f t="shared" si="83"/>
        <v/>
      </c>
      <c r="O2625" s="23" t="str">
        <f>_xlfn.IFNA((VLOOKUP(F2625,help!$C$2:$F$12,4,0))*(N2625*24),"")</f>
        <v/>
      </c>
      <c r="AP2625" s="18">
        <f t="shared" si="82"/>
        <v>0</v>
      </c>
    </row>
    <row r="2626" spans="2:42" ht="33" x14ac:dyDescent="0.2">
      <c r="B2626" s="14">
        <f>COUNTIFS($E$3:E2626,تقرير!$E$4)</f>
        <v>15</v>
      </c>
      <c r="C2626" s="48"/>
      <c r="D2626" s="48"/>
      <c r="E2626" s="48"/>
      <c r="F2626" s="50"/>
      <c r="G2626" s="51"/>
      <c r="H2626" s="51"/>
      <c r="I2626" s="52"/>
      <c r="J2626" s="52"/>
      <c r="K2626" s="27" t="str">
        <f>_xlfn.IFNA(VLOOKUP(E2626,الاوردرات!$B$1:$C$600,2,0),"")</f>
        <v/>
      </c>
      <c r="L2626" s="63"/>
      <c r="N2626" s="22" t="str">
        <f t="shared" si="83"/>
        <v/>
      </c>
      <c r="O2626" s="23" t="str">
        <f>_xlfn.IFNA((VLOOKUP(F2626,help!$C$2:$F$12,4,0))*(N2626*24),"")</f>
        <v/>
      </c>
      <c r="AP2626" s="18">
        <f t="shared" si="82"/>
        <v>0</v>
      </c>
    </row>
    <row r="2627" spans="2:42" ht="33" x14ac:dyDescent="0.2">
      <c r="B2627" s="14">
        <f>COUNTIFS($E$3:E2627,تقرير!$E$4)</f>
        <v>15</v>
      </c>
      <c r="C2627" s="48"/>
      <c r="D2627" s="48"/>
      <c r="E2627" s="48"/>
      <c r="F2627" s="50"/>
      <c r="G2627" s="51"/>
      <c r="H2627" s="51"/>
      <c r="I2627" s="52"/>
      <c r="J2627" s="52"/>
      <c r="K2627" s="27" t="str">
        <f>_xlfn.IFNA(VLOOKUP(E2627,الاوردرات!$B$1:$C$600,2,0),"")</f>
        <v/>
      </c>
      <c r="L2627" s="63"/>
      <c r="N2627" s="22" t="str">
        <f t="shared" si="83"/>
        <v/>
      </c>
      <c r="O2627" s="23" t="str">
        <f>_xlfn.IFNA((VLOOKUP(F2627,help!$C$2:$F$12,4,0))*(N2627*24),"")</f>
        <v/>
      </c>
      <c r="AP2627" s="18">
        <f t="shared" si="82"/>
        <v>0</v>
      </c>
    </row>
    <row r="2628" spans="2:42" ht="33" x14ac:dyDescent="0.2">
      <c r="B2628" s="14">
        <f>COUNTIFS($E$3:E2628,تقرير!$E$4)</f>
        <v>15</v>
      </c>
      <c r="C2628" s="48"/>
      <c r="D2628" s="48"/>
      <c r="E2628" s="48"/>
      <c r="F2628" s="50"/>
      <c r="G2628" s="51"/>
      <c r="H2628" s="51"/>
      <c r="I2628" s="52"/>
      <c r="J2628" s="52"/>
      <c r="K2628" s="27" t="str">
        <f>_xlfn.IFNA(VLOOKUP(E2628,الاوردرات!$B$1:$C$600,2,0),"")</f>
        <v/>
      </c>
      <c r="L2628" s="63"/>
      <c r="N2628" s="22" t="str">
        <f t="shared" si="83"/>
        <v/>
      </c>
      <c r="O2628" s="23" t="str">
        <f>_xlfn.IFNA((VLOOKUP(F2628,help!$C$2:$F$12,4,0))*(N2628*24),"")</f>
        <v/>
      </c>
      <c r="AP2628" s="18">
        <f t="shared" ref="AP2628:AP2632" si="84">D2628</f>
        <v>0</v>
      </c>
    </row>
    <row r="2629" spans="2:42" ht="33" x14ac:dyDescent="0.2">
      <c r="B2629" s="14">
        <f>COUNTIFS($E$3:E2629,تقرير!$E$4)</f>
        <v>15</v>
      </c>
      <c r="C2629" s="48"/>
      <c r="D2629" s="48"/>
      <c r="E2629" s="48"/>
      <c r="F2629" s="50"/>
      <c r="G2629" s="51"/>
      <c r="H2629" s="51"/>
      <c r="I2629" s="52"/>
      <c r="J2629" s="52"/>
      <c r="K2629" s="27" t="str">
        <f>_xlfn.IFNA(VLOOKUP(E2629,الاوردرات!$B$1:$C$600,2,0),"")</f>
        <v/>
      </c>
      <c r="L2629" s="63"/>
      <c r="N2629" s="22" t="str">
        <f t="shared" si="83"/>
        <v/>
      </c>
      <c r="O2629" s="23" t="str">
        <f>_xlfn.IFNA((VLOOKUP(F2629,help!$C$2:$F$12,4,0))*(N2629*24),"")</f>
        <v/>
      </c>
      <c r="AP2629" s="18">
        <f t="shared" si="84"/>
        <v>0</v>
      </c>
    </row>
    <row r="2630" spans="2:42" ht="33" x14ac:dyDescent="0.2">
      <c r="B2630" s="14">
        <f>COUNTIFS($E$3:E2630,تقرير!$E$4)</f>
        <v>15</v>
      </c>
      <c r="C2630" s="48"/>
      <c r="D2630" s="48"/>
      <c r="E2630" s="48"/>
      <c r="F2630" s="50"/>
      <c r="G2630" s="51"/>
      <c r="H2630" s="51"/>
      <c r="I2630" s="52"/>
      <c r="J2630" s="52"/>
      <c r="K2630" s="27" t="str">
        <f>_xlfn.IFNA(VLOOKUP(E2630,الاوردرات!$B$1:$C$600,2,0),"")</f>
        <v/>
      </c>
      <c r="L2630" s="63"/>
      <c r="N2630" s="22" t="str">
        <f t="shared" si="83"/>
        <v/>
      </c>
      <c r="O2630" s="23" t="str">
        <f>_xlfn.IFNA((VLOOKUP(F2630,help!$C$2:$F$12,4,0))*(N2630*24),"")</f>
        <v/>
      </c>
      <c r="AP2630" s="18">
        <f t="shared" si="84"/>
        <v>0</v>
      </c>
    </row>
    <row r="2631" spans="2:42" ht="33" x14ac:dyDescent="0.2">
      <c r="B2631" s="14">
        <f>COUNTIFS($E$3:E2631,تقرير!$E$4)</f>
        <v>15</v>
      </c>
      <c r="C2631" s="48"/>
      <c r="D2631" s="48"/>
      <c r="E2631" s="48"/>
      <c r="F2631" s="50"/>
      <c r="G2631" s="51"/>
      <c r="H2631" s="51"/>
      <c r="I2631" s="52"/>
      <c r="J2631" s="52"/>
      <c r="K2631" s="27" t="str">
        <f>_xlfn.IFNA(VLOOKUP(E2631,الاوردرات!$B$1:$C$600,2,0),"")</f>
        <v/>
      </c>
      <c r="L2631" s="63"/>
      <c r="N2631" s="22" t="str">
        <f t="shared" si="83"/>
        <v/>
      </c>
      <c r="O2631" s="23" t="str">
        <f>_xlfn.IFNA((VLOOKUP(F2631,help!$C$2:$F$12,4,0))*(N2631*24),"")</f>
        <v/>
      </c>
      <c r="AP2631" s="18">
        <f t="shared" si="84"/>
        <v>0</v>
      </c>
    </row>
    <row r="2632" spans="2:42" ht="33" x14ac:dyDescent="0.2">
      <c r="B2632" s="14">
        <f>COUNTIFS($E$3:E2632,تقرير!$E$4)</f>
        <v>15</v>
      </c>
      <c r="C2632" s="48"/>
      <c r="D2632" s="48"/>
      <c r="E2632" s="48"/>
      <c r="F2632" s="50"/>
      <c r="G2632" s="51"/>
      <c r="H2632" s="51"/>
      <c r="I2632" s="52"/>
      <c r="J2632" s="52"/>
      <c r="K2632" s="27" t="str">
        <f>_xlfn.IFNA(VLOOKUP(E2632,الاوردرات!$B$1:$C$600,2,0),"")</f>
        <v/>
      </c>
      <c r="L2632" s="63"/>
      <c r="N2632" s="22" t="str">
        <f t="shared" si="83"/>
        <v/>
      </c>
      <c r="O2632" s="23" t="str">
        <f>_xlfn.IFNA((VLOOKUP(F2632,help!$C$2:$F$12,4,0))*(N2632*24),"")</f>
        <v/>
      </c>
      <c r="AP2632" s="18">
        <f t="shared" si="84"/>
        <v>0</v>
      </c>
    </row>
    <row r="2633" spans="2:42" ht="33" x14ac:dyDescent="0.2">
      <c r="B2633" s="14">
        <f>COUNTIFS($E$3:E2633,تقرير!$E$4)</f>
        <v>15</v>
      </c>
      <c r="C2633" s="48"/>
      <c r="D2633" s="48"/>
      <c r="E2633" s="48"/>
      <c r="F2633" s="50"/>
      <c r="G2633" s="51"/>
      <c r="H2633" s="51"/>
      <c r="I2633" s="52"/>
      <c r="J2633" s="52"/>
      <c r="K2633" s="27" t="str">
        <f>_xlfn.IFNA(VLOOKUP(E2633,الاوردرات!$B$1:$C$600,2,0),"")</f>
        <v/>
      </c>
      <c r="L2633" s="63"/>
      <c r="N2633" s="22" t="str">
        <f t="shared" si="83"/>
        <v/>
      </c>
      <c r="O2633" s="23" t="str">
        <f>_xlfn.IFNA((VLOOKUP(F2633,help!$C$2:$F$12,4,0))*(N2633*24),"")</f>
        <v/>
      </c>
      <c r="AP2633" s="18">
        <f>D2633</f>
        <v>0</v>
      </c>
    </row>
    <row r="2634" spans="2:42" ht="33" x14ac:dyDescent="0.2">
      <c r="B2634" s="14">
        <f>COUNTIFS($E$3:E2634,تقرير!$E$4)</f>
        <v>15</v>
      </c>
      <c r="C2634" s="48"/>
      <c r="D2634" s="48"/>
      <c r="E2634" s="48"/>
      <c r="F2634" s="50"/>
      <c r="G2634" s="51"/>
      <c r="H2634" s="51"/>
      <c r="I2634" s="52"/>
      <c r="J2634" s="52"/>
      <c r="K2634" s="27" t="str">
        <f>_xlfn.IFNA(VLOOKUP(E2634,الاوردرات!$B$1:$C$600,2,0),"")</f>
        <v/>
      </c>
      <c r="L2634" s="63"/>
      <c r="N2634" s="22" t="str">
        <f t="shared" si="83"/>
        <v/>
      </c>
      <c r="O2634" s="23" t="str">
        <f>_xlfn.IFNA((VLOOKUP(F2634,help!$C$2:$F$12,4,0))*(N2634*24),"")</f>
        <v/>
      </c>
      <c r="AP2634" s="18">
        <f t="shared" ref="AP2634:AP2697" si="85">D2634</f>
        <v>0</v>
      </c>
    </row>
    <row r="2635" spans="2:42" ht="33" x14ac:dyDescent="0.2">
      <c r="B2635" s="14">
        <f>COUNTIFS($E$3:E2635,تقرير!$E$4)</f>
        <v>15</v>
      </c>
      <c r="C2635" s="48"/>
      <c r="D2635" s="48"/>
      <c r="E2635" s="48"/>
      <c r="F2635" s="50"/>
      <c r="G2635" s="51"/>
      <c r="H2635" s="51"/>
      <c r="I2635" s="52"/>
      <c r="J2635" s="52"/>
      <c r="K2635" s="27" t="str">
        <f>_xlfn.IFNA(VLOOKUP(E2635,الاوردرات!$B$1:$C$600,2,0),"")</f>
        <v/>
      </c>
      <c r="L2635" s="63"/>
      <c r="N2635" s="22" t="str">
        <f t="shared" si="83"/>
        <v/>
      </c>
      <c r="O2635" s="23" t="str">
        <f>_xlfn.IFNA((VLOOKUP(F2635,help!$C$2:$F$12,4,0))*(N2635*24),"")</f>
        <v/>
      </c>
      <c r="AP2635" s="18">
        <f t="shared" si="85"/>
        <v>0</v>
      </c>
    </row>
    <row r="2636" spans="2:42" ht="33" x14ac:dyDescent="0.2">
      <c r="B2636" s="14">
        <f>COUNTIFS($E$3:E2636,تقرير!$E$4)</f>
        <v>15</v>
      </c>
      <c r="C2636" s="48"/>
      <c r="D2636" s="48"/>
      <c r="E2636" s="48"/>
      <c r="F2636" s="50"/>
      <c r="G2636" s="51"/>
      <c r="H2636" s="51"/>
      <c r="I2636" s="52"/>
      <c r="J2636" s="52"/>
      <c r="K2636" s="27" t="str">
        <f>_xlfn.IFNA(VLOOKUP(E2636,الاوردرات!$B$1:$C$600,2,0),"")</f>
        <v/>
      </c>
      <c r="L2636" s="63"/>
      <c r="N2636" s="22" t="str">
        <f t="shared" si="83"/>
        <v/>
      </c>
      <c r="O2636" s="23" t="str">
        <f>_xlfn.IFNA((VLOOKUP(F2636,help!$C$2:$F$12,4,0))*(N2636*24),"")</f>
        <v/>
      </c>
      <c r="AP2636" s="18">
        <f t="shared" si="85"/>
        <v>0</v>
      </c>
    </row>
    <row r="2637" spans="2:42" ht="33" x14ac:dyDescent="0.2">
      <c r="B2637" s="14">
        <f>COUNTIFS($E$3:E2637,تقرير!$E$4)</f>
        <v>15</v>
      </c>
      <c r="C2637" s="48"/>
      <c r="D2637" s="48"/>
      <c r="E2637" s="48"/>
      <c r="F2637" s="50"/>
      <c r="G2637" s="51"/>
      <c r="H2637" s="51"/>
      <c r="I2637" s="52"/>
      <c r="J2637" s="52"/>
      <c r="K2637" s="27" t="str">
        <f>_xlfn.IFNA(VLOOKUP(E2637,الاوردرات!$B$1:$C$600,2,0),"")</f>
        <v/>
      </c>
      <c r="L2637" s="63"/>
      <c r="N2637" s="22" t="str">
        <f t="shared" si="83"/>
        <v/>
      </c>
      <c r="O2637" s="23" t="str">
        <f>_xlfn.IFNA((VLOOKUP(F2637,help!$C$2:$F$12,4,0))*(N2637*24),"")</f>
        <v/>
      </c>
      <c r="AP2637" s="18">
        <f t="shared" si="85"/>
        <v>0</v>
      </c>
    </row>
    <row r="2638" spans="2:42" ht="33" x14ac:dyDescent="0.2">
      <c r="B2638" s="14">
        <f>COUNTIFS($E$3:E2638,تقرير!$E$4)</f>
        <v>15</v>
      </c>
      <c r="C2638" s="48"/>
      <c r="D2638" s="48"/>
      <c r="E2638" s="48"/>
      <c r="F2638" s="50"/>
      <c r="G2638" s="51"/>
      <c r="H2638" s="51"/>
      <c r="I2638" s="52"/>
      <c r="J2638" s="52"/>
      <c r="K2638" s="27" t="str">
        <f>_xlfn.IFNA(VLOOKUP(E2638,الاوردرات!$B$1:$C$600,2,0),"")</f>
        <v/>
      </c>
      <c r="L2638" s="63"/>
      <c r="N2638" s="22" t="str">
        <f t="shared" si="83"/>
        <v/>
      </c>
      <c r="O2638" s="23" t="str">
        <f>_xlfn.IFNA((VLOOKUP(F2638,help!$C$2:$F$12,4,0))*(N2638*24),"")</f>
        <v/>
      </c>
      <c r="AP2638" s="18">
        <f t="shared" si="85"/>
        <v>0</v>
      </c>
    </row>
    <row r="2639" spans="2:42" ht="33" x14ac:dyDescent="0.2">
      <c r="B2639" s="14">
        <f>COUNTIFS($E$3:E2639,تقرير!$E$4)</f>
        <v>15</v>
      </c>
      <c r="C2639" s="48"/>
      <c r="D2639" s="48"/>
      <c r="E2639" s="48"/>
      <c r="F2639" s="50"/>
      <c r="G2639" s="51"/>
      <c r="H2639" s="51"/>
      <c r="I2639" s="52"/>
      <c r="J2639" s="52"/>
      <c r="K2639" s="27" t="str">
        <f>_xlfn.IFNA(VLOOKUP(E2639,الاوردرات!$B$1:$C$600,2,0),"")</f>
        <v/>
      </c>
      <c r="L2639" s="63"/>
      <c r="N2639" s="22" t="str">
        <f t="shared" si="83"/>
        <v/>
      </c>
      <c r="O2639" s="23" t="str">
        <f>_xlfn.IFNA((VLOOKUP(F2639,help!$C$2:$F$12,4,0))*(N2639*24),"")</f>
        <v/>
      </c>
      <c r="AP2639" s="18">
        <f t="shared" si="85"/>
        <v>0</v>
      </c>
    </row>
    <row r="2640" spans="2:42" ht="33" x14ac:dyDescent="0.2">
      <c r="B2640" s="14">
        <f>COUNTIFS($E$3:E2640,تقرير!$E$4)</f>
        <v>15</v>
      </c>
      <c r="C2640" s="48"/>
      <c r="D2640" s="48"/>
      <c r="E2640" s="48"/>
      <c r="F2640" s="50"/>
      <c r="G2640" s="51"/>
      <c r="H2640" s="51"/>
      <c r="I2640" s="52"/>
      <c r="J2640" s="52"/>
      <c r="K2640" s="27" t="str">
        <f>_xlfn.IFNA(VLOOKUP(E2640,الاوردرات!$B$1:$C$600,2,0),"")</f>
        <v/>
      </c>
      <c r="L2640" s="63"/>
      <c r="N2640" s="22" t="str">
        <f t="shared" si="83"/>
        <v/>
      </c>
      <c r="O2640" s="23" t="str">
        <f>_xlfn.IFNA((VLOOKUP(F2640,help!$C$2:$F$12,4,0))*(N2640*24),"")</f>
        <v/>
      </c>
      <c r="AP2640" s="18">
        <f t="shared" si="85"/>
        <v>0</v>
      </c>
    </row>
    <row r="2641" spans="2:42" ht="33" x14ac:dyDescent="0.2">
      <c r="B2641" s="14">
        <f>COUNTIFS($E$3:E2641,تقرير!$E$4)</f>
        <v>15</v>
      </c>
      <c r="C2641" s="48"/>
      <c r="D2641" s="48"/>
      <c r="E2641" s="48"/>
      <c r="F2641" s="50"/>
      <c r="G2641" s="51"/>
      <c r="H2641" s="51"/>
      <c r="I2641" s="52"/>
      <c r="J2641" s="52"/>
      <c r="K2641" s="27" t="str">
        <f>_xlfn.IFNA(VLOOKUP(E2641,الاوردرات!$B$1:$C$600,2,0),"")</f>
        <v/>
      </c>
      <c r="L2641" s="63"/>
      <c r="N2641" s="22" t="str">
        <f t="shared" si="83"/>
        <v/>
      </c>
      <c r="O2641" s="23" t="str">
        <f>_xlfn.IFNA((VLOOKUP(F2641,help!$C$2:$F$12,4,0))*(N2641*24),"")</f>
        <v/>
      </c>
      <c r="AP2641" s="18">
        <f t="shared" si="85"/>
        <v>0</v>
      </c>
    </row>
    <row r="2642" spans="2:42" ht="33" x14ac:dyDescent="0.2">
      <c r="B2642" s="14">
        <f>COUNTIFS($E$3:E2642,تقرير!$E$4)</f>
        <v>15</v>
      </c>
      <c r="C2642" s="48"/>
      <c r="D2642" s="48"/>
      <c r="E2642" s="48"/>
      <c r="F2642" s="50"/>
      <c r="G2642" s="51"/>
      <c r="H2642" s="51"/>
      <c r="I2642" s="52"/>
      <c r="J2642" s="52"/>
      <c r="K2642" s="27" t="str">
        <f>_xlfn.IFNA(VLOOKUP(E2642,الاوردرات!$B$1:$C$600,2,0),"")</f>
        <v/>
      </c>
      <c r="L2642" s="63"/>
      <c r="N2642" s="22" t="str">
        <f t="shared" si="83"/>
        <v/>
      </c>
      <c r="O2642" s="23" t="str">
        <f>_xlfn.IFNA((VLOOKUP(F2642,help!$C$2:$F$12,4,0))*(N2642*24),"")</f>
        <v/>
      </c>
      <c r="AP2642" s="18">
        <f t="shared" si="85"/>
        <v>0</v>
      </c>
    </row>
    <row r="2643" spans="2:42" ht="33" x14ac:dyDescent="0.2">
      <c r="B2643" s="14">
        <f>COUNTIFS($E$3:E2643,تقرير!$E$4)</f>
        <v>15</v>
      </c>
      <c r="C2643" s="48"/>
      <c r="D2643" s="48"/>
      <c r="E2643" s="48"/>
      <c r="F2643" s="50"/>
      <c r="G2643" s="51"/>
      <c r="H2643" s="51"/>
      <c r="I2643" s="52"/>
      <c r="J2643" s="52"/>
      <c r="K2643" s="27" t="str">
        <f>_xlfn.IFNA(VLOOKUP(E2643,الاوردرات!$B$1:$C$600,2,0),"")</f>
        <v/>
      </c>
      <c r="L2643" s="63"/>
      <c r="N2643" s="22" t="str">
        <f t="shared" si="83"/>
        <v/>
      </c>
      <c r="O2643" s="23" t="str">
        <f>_xlfn.IFNA((VLOOKUP(F2643,help!$C$2:$F$12,4,0))*(N2643*24),"")</f>
        <v/>
      </c>
      <c r="AP2643" s="18">
        <f t="shared" si="85"/>
        <v>0</v>
      </c>
    </row>
    <row r="2644" spans="2:42" ht="33" x14ac:dyDescent="0.2">
      <c r="B2644" s="14">
        <f>COUNTIFS($E$3:E2644,تقرير!$E$4)</f>
        <v>15</v>
      </c>
      <c r="C2644" s="48"/>
      <c r="D2644" s="48"/>
      <c r="E2644" s="48"/>
      <c r="F2644" s="50"/>
      <c r="G2644" s="51"/>
      <c r="H2644" s="51"/>
      <c r="I2644" s="52"/>
      <c r="J2644" s="52"/>
      <c r="K2644" s="27" t="str">
        <f>_xlfn.IFNA(VLOOKUP(E2644,الاوردرات!$B$1:$C$600,2,0),"")</f>
        <v/>
      </c>
      <c r="L2644" s="63"/>
      <c r="N2644" s="22" t="str">
        <f t="shared" si="83"/>
        <v/>
      </c>
      <c r="O2644" s="23" t="str">
        <f>_xlfn.IFNA((VLOOKUP(F2644,help!$C$2:$F$12,4,0))*(N2644*24),"")</f>
        <v/>
      </c>
      <c r="AP2644" s="18">
        <f t="shared" si="85"/>
        <v>0</v>
      </c>
    </row>
    <row r="2645" spans="2:42" ht="33" x14ac:dyDescent="0.2">
      <c r="B2645" s="14">
        <f>COUNTIFS($E$3:E2645,تقرير!$E$4)</f>
        <v>15</v>
      </c>
      <c r="C2645" s="48"/>
      <c r="D2645" s="48"/>
      <c r="E2645" s="48"/>
      <c r="F2645" s="50"/>
      <c r="G2645" s="51"/>
      <c r="H2645" s="51"/>
      <c r="I2645" s="52"/>
      <c r="J2645" s="52"/>
      <c r="K2645" s="27" t="str">
        <f>_xlfn.IFNA(VLOOKUP(E2645,الاوردرات!$B$1:$C$600,2,0),"")</f>
        <v/>
      </c>
      <c r="L2645" s="63"/>
      <c r="N2645" s="22" t="str">
        <f t="shared" si="83"/>
        <v/>
      </c>
      <c r="O2645" s="23" t="str">
        <f>_xlfn.IFNA((VLOOKUP(F2645,help!$C$2:$F$12,4,0))*(N2645*24),"")</f>
        <v/>
      </c>
      <c r="AP2645" s="18">
        <f t="shared" si="85"/>
        <v>0</v>
      </c>
    </row>
    <row r="2646" spans="2:42" ht="33" x14ac:dyDescent="0.2">
      <c r="B2646" s="14">
        <f>COUNTIFS($E$3:E2646,تقرير!$E$4)</f>
        <v>15</v>
      </c>
      <c r="C2646" s="48"/>
      <c r="D2646" s="48"/>
      <c r="E2646" s="48"/>
      <c r="F2646" s="50"/>
      <c r="G2646" s="51"/>
      <c r="H2646" s="51"/>
      <c r="I2646" s="52"/>
      <c r="J2646" s="52"/>
      <c r="K2646" s="27" t="str">
        <f>_xlfn.IFNA(VLOOKUP(E2646,الاوردرات!$B$1:$C$600,2,0),"")</f>
        <v/>
      </c>
      <c r="L2646" s="63"/>
      <c r="N2646" s="22" t="str">
        <f t="shared" si="83"/>
        <v/>
      </c>
      <c r="O2646" s="23" t="str">
        <f>_xlfn.IFNA((VLOOKUP(F2646,help!$C$2:$F$12,4,0))*(N2646*24),"")</f>
        <v/>
      </c>
      <c r="AP2646" s="18">
        <f t="shared" si="85"/>
        <v>0</v>
      </c>
    </row>
    <row r="2647" spans="2:42" ht="33" x14ac:dyDescent="0.2">
      <c r="B2647" s="14">
        <f>COUNTIFS($E$3:E2647,تقرير!$E$4)</f>
        <v>15</v>
      </c>
      <c r="C2647" s="48"/>
      <c r="D2647" s="48"/>
      <c r="E2647" s="48"/>
      <c r="F2647" s="50"/>
      <c r="G2647" s="51"/>
      <c r="H2647" s="51"/>
      <c r="I2647" s="52"/>
      <c r="J2647" s="52"/>
      <c r="K2647" s="27" t="str">
        <f>_xlfn.IFNA(VLOOKUP(E2647,الاوردرات!$B$1:$C$600,2,0),"")</f>
        <v/>
      </c>
      <c r="L2647" s="63"/>
      <c r="N2647" s="22" t="str">
        <f t="shared" si="83"/>
        <v/>
      </c>
      <c r="O2647" s="23" t="str">
        <f>_xlfn.IFNA((VLOOKUP(F2647,help!$C$2:$F$12,4,0))*(N2647*24),"")</f>
        <v/>
      </c>
      <c r="AP2647" s="18">
        <f t="shared" si="85"/>
        <v>0</v>
      </c>
    </row>
    <row r="2648" spans="2:42" ht="33" x14ac:dyDescent="0.2">
      <c r="B2648" s="14">
        <f>COUNTIFS($E$3:E2648,تقرير!$E$4)</f>
        <v>15</v>
      </c>
      <c r="C2648" s="48"/>
      <c r="D2648" s="48"/>
      <c r="E2648" s="48"/>
      <c r="F2648" s="50"/>
      <c r="G2648" s="51"/>
      <c r="H2648" s="51"/>
      <c r="I2648" s="52"/>
      <c r="J2648" s="52"/>
      <c r="K2648" s="27" t="str">
        <f>_xlfn.IFNA(VLOOKUP(E2648,الاوردرات!$B$1:$C$600,2,0),"")</f>
        <v/>
      </c>
      <c r="L2648" s="63"/>
      <c r="N2648" s="22" t="str">
        <f t="shared" si="83"/>
        <v/>
      </c>
      <c r="O2648" s="23" t="str">
        <f>_xlfn.IFNA((VLOOKUP(F2648,help!$C$2:$F$12,4,0))*(N2648*24),"")</f>
        <v/>
      </c>
      <c r="AP2648" s="18">
        <f t="shared" si="85"/>
        <v>0</v>
      </c>
    </row>
    <row r="2649" spans="2:42" ht="33" x14ac:dyDescent="0.2">
      <c r="B2649" s="14">
        <f>COUNTIFS($E$3:E2649,تقرير!$E$4)</f>
        <v>15</v>
      </c>
      <c r="C2649" s="48"/>
      <c r="D2649" s="48"/>
      <c r="E2649" s="48"/>
      <c r="F2649" s="50"/>
      <c r="G2649" s="51"/>
      <c r="H2649" s="51"/>
      <c r="I2649" s="52"/>
      <c r="J2649" s="52"/>
      <c r="K2649" s="27" t="str">
        <f>_xlfn.IFNA(VLOOKUP(E2649,الاوردرات!$B$1:$C$600,2,0),"")</f>
        <v/>
      </c>
      <c r="L2649" s="63"/>
      <c r="N2649" s="22" t="str">
        <f t="shared" si="83"/>
        <v/>
      </c>
      <c r="O2649" s="23" t="str">
        <f>_xlfn.IFNA((VLOOKUP(F2649,help!$C$2:$F$12,4,0))*(N2649*24),"")</f>
        <v/>
      </c>
      <c r="AP2649" s="18">
        <f t="shared" si="85"/>
        <v>0</v>
      </c>
    </row>
    <row r="2650" spans="2:42" ht="33" x14ac:dyDescent="0.2">
      <c r="B2650" s="14">
        <f>COUNTIFS($E$3:E2650,تقرير!$E$4)</f>
        <v>15</v>
      </c>
      <c r="C2650" s="48"/>
      <c r="D2650" s="48"/>
      <c r="E2650" s="48"/>
      <c r="F2650" s="50"/>
      <c r="G2650" s="51"/>
      <c r="H2650" s="51"/>
      <c r="I2650" s="52"/>
      <c r="J2650" s="52"/>
      <c r="K2650" s="27" t="str">
        <f>_xlfn.IFNA(VLOOKUP(E2650,الاوردرات!$B$1:$C$600,2,0),"")</f>
        <v/>
      </c>
      <c r="L2650" s="63"/>
      <c r="N2650" s="22" t="str">
        <f t="shared" si="83"/>
        <v/>
      </c>
      <c r="O2650" s="23" t="str">
        <f>_xlfn.IFNA((VLOOKUP(F2650,help!$C$2:$F$12,4,0))*(N2650*24),"")</f>
        <v/>
      </c>
      <c r="AP2650" s="18">
        <f t="shared" si="85"/>
        <v>0</v>
      </c>
    </row>
    <row r="2651" spans="2:42" ht="33" x14ac:dyDescent="0.2">
      <c r="B2651" s="14">
        <f>COUNTIFS($E$3:E2651,تقرير!$E$4)</f>
        <v>15</v>
      </c>
      <c r="C2651" s="48"/>
      <c r="D2651" s="48"/>
      <c r="E2651" s="48"/>
      <c r="F2651" s="50"/>
      <c r="G2651" s="51"/>
      <c r="H2651" s="51"/>
      <c r="I2651" s="52"/>
      <c r="J2651" s="52"/>
      <c r="K2651" s="27" t="str">
        <f>_xlfn.IFNA(VLOOKUP(E2651,الاوردرات!$B$1:$C$600,2,0),"")</f>
        <v/>
      </c>
      <c r="L2651" s="63"/>
      <c r="N2651" s="22" t="str">
        <f t="shared" si="83"/>
        <v/>
      </c>
      <c r="O2651" s="23" t="str">
        <f>_xlfn.IFNA((VLOOKUP(F2651,help!$C$2:$F$12,4,0))*(N2651*24),"")</f>
        <v/>
      </c>
      <c r="AP2651" s="18">
        <f t="shared" si="85"/>
        <v>0</v>
      </c>
    </row>
    <row r="2652" spans="2:42" ht="33" x14ac:dyDescent="0.2">
      <c r="B2652" s="14">
        <f>COUNTIFS($E$3:E2652,تقرير!$E$4)</f>
        <v>15</v>
      </c>
      <c r="C2652" s="48"/>
      <c r="D2652" s="48"/>
      <c r="E2652" s="48"/>
      <c r="F2652" s="50"/>
      <c r="G2652" s="51"/>
      <c r="H2652" s="51"/>
      <c r="I2652" s="52"/>
      <c r="J2652" s="52"/>
      <c r="K2652" s="27" t="str">
        <f>_xlfn.IFNA(VLOOKUP(E2652,الاوردرات!$B$1:$C$600,2,0),"")</f>
        <v/>
      </c>
      <c r="L2652" s="63"/>
      <c r="N2652" s="22" t="str">
        <f t="shared" si="83"/>
        <v/>
      </c>
      <c r="O2652" s="23" t="str">
        <f>_xlfn.IFNA((VLOOKUP(F2652,help!$C$2:$F$12,4,0))*(N2652*24),"")</f>
        <v/>
      </c>
      <c r="AP2652" s="18">
        <f t="shared" si="85"/>
        <v>0</v>
      </c>
    </row>
    <row r="2653" spans="2:42" ht="33" x14ac:dyDescent="0.2">
      <c r="B2653" s="14">
        <f>COUNTIFS($E$3:E2653,تقرير!$E$4)</f>
        <v>15</v>
      </c>
      <c r="C2653" s="48"/>
      <c r="D2653" s="48"/>
      <c r="E2653" s="48"/>
      <c r="F2653" s="50"/>
      <c r="G2653" s="51"/>
      <c r="H2653" s="51"/>
      <c r="I2653" s="52"/>
      <c r="J2653" s="52"/>
      <c r="K2653" s="27" t="str">
        <f>_xlfn.IFNA(VLOOKUP(E2653,الاوردرات!$B$1:$C$600,2,0),"")</f>
        <v/>
      </c>
      <c r="L2653" s="63"/>
      <c r="N2653" s="22" t="str">
        <f t="shared" si="83"/>
        <v/>
      </c>
      <c r="O2653" s="23" t="str">
        <f>_xlfn.IFNA((VLOOKUP(F2653,help!$C$2:$F$12,4,0))*(N2653*24),"")</f>
        <v/>
      </c>
      <c r="AP2653" s="18">
        <f t="shared" si="85"/>
        <v>0</v>
      </c>
    </row>
    <row r="2654" spans="2:42" ht="33" x14ac:dyDescent="0.2">
      <c r="B2654" s="14">
        <f>COUNTIFS($E$3:E2654,تقرير!$E$4)</f>
        <v>15</v>
      </c>
      <c r="C2654" s="48"/>
      <c r="D2654" s="48"/>
      <c r="E2654" s="48"/>
      <c r="F2654" s="50"/>
      <c r="G2654" s="51"/>
      <c r="H2654" s="51"/>
      <c r="I2654" s="52"/>
      <c r="J2654" s="52"/>
      <c r="K2654" s="27" t="str">
        <f>_xlfn.IFNA(VLOOKUP(E2654,الاوردرات!$B$1:$C$600,2,0),"")</f>
        <v/>
      </c>
      <c r="L2654" s="63"/>
      <c r="N2654" s="22" t="str">
        <f t="shared" si="83"/>
        <v/>
      </c>
      <c r="O2654" s="23" t="str">
        <f>_xlfn.IFNA((VLOOKUP(F2654,help!$C$2:$F$12,4,0))*(N2654*24),"")</f>
        <v/>
      </c>
      <c r="AP2654" s="18">
        <f t="shared" si="85"/>
        <v>0</v>
      </c>
    </row>
    <row r="2655" spans="2:42" ht="33" x14ac:dyDescent="0.2">
      <c r="B2655" s="14">
        <f>COUNTIFS($E$3:E2655,تقرير!$E$4)</f>
        <v>15</v>
      </c>
      <c r="C2655" s="48"/>
      <c r="D2655" s="48"/>
      <c r="E2655" s="48"/>
      <c r="F2655" s="50"/>
      <c r="G2655" s="51"/>
      <c r="H2655" s="51"/>
      <c r="I2655" s="52"/>
      <c r="J2655" s="52"/>
      <c r="K2655" s="27" t="str">
        <f>_xlfn.IFNA(VLOOKUP(E2655,الاوردرات!$B$1:$C$600,2,0),"")</f>
        <v/>
      </c>
      <c r="L2655" s="63"/>
      <c r="N2655" s="22" t="str">
        <f t="shared" si="83"/>
        <v/>
      </c>
      <c r="O2655" s="23" t="str">
        <f>_xlfn.IFNA((VLOOKUP(F2655,help!$C$2:$F$12,4,0))*(N2655*24),"")</f>
        <v/>
      </c>
      <c r="AP2655" s="18">
        <f t="shared" si="85"/>
        <v>0</v>
      </c>
    </row>
    <row r="2656" spans="2:42" ht="33" x14ac:dyDescent="0.2">
      <c r="B2656" s="14">
        <f>COUNTIFS($E$3:E2656,تقرير!$E$4)</f>
        <v>15</v>
      </c>
      <c r="C2656" s="48"/>
      <c r="D2656" s="48"/>
      <c r="E2656" s="48"/>
      <c r="F2656" s="50"/>
      <c r="G2656" s="51"/>
      <c r="H2656" s="51"/>
      <c r="I2656" s="52"/>
      <c r="J2656" s="52"/>
      <c r="K2656" s="27" t="str">
        <f>_xlfn.IFNA(VLOOKUP(E2656,الاوردرات!$B$1:$C$600,2,0),"")</f>
        <v/>
      </c>
      <c r="L2656" s="63"/>
      <c r="N2656" s="22" t="str">
        <f t="shared" si="83"/>
        <v/>
      </c>
      <c r="O2656" s="23" t="str">
        <f>_xlfn.IFNA((VLOOKUP(F2656,help!$C$2:$F$12,4,0))*(N2656*24),"")</f>
        <v/>
      </c>
      <c r="AP2656" s="18">
        <f t="shared" si="85"/>
        <v>0</v>
      </c>
    </row>
    <row r="2657" spans="2:42" ht="33" x14ac:dyDescent="0.2">
      <c r="B2657" s="14">
        <f>COUNTIFS($E$3:E2657,تقرير!$E$4)</f>
        <v>15</v>
      </c>
      <c r="C2657" s="48"/>
      <c r="D2657" s="48"/>
      <c r="E2657" s="48"/>
      <c r="F2657" s="50"/>
      <c r="G2657" s="51"/>
      <c r="H2657" s="51"/>
      <c r="I2657" s="52"/>
      <c r="J2657" s="52"/>
      <c r="K2657" s="27" t="str">
        <f>_xlfn.IFNA(VLOOKUP(E2657,الاوردرات!$B$1:$C$600,2,0),"")</f>
        <v/>
      </c>
      <c r="L2657" s="63"/>
      <c r="N2657" s="22" t="str">
        <f t="shared" si="83"/>
        <v/>
      </c>
      <c r="O2657" s="23" t="str">
        <f>_xlfn.IFNA((VLOOKUP(F2657,help!$C$2:$F$12,4,0))*(N2657*24),"")</f>
        <v/>
      </c>
      <c r="AP2657" s="18">
        <f t="shared" si="85"/>
        <v>0</v>
      </c>
    </row>
    <row r="2658" spans="2:42" ht="33" x14ac:dyDescent="0.2">
      <c r="B2658" s="14">
        <f>COUNTIFS($E$3:E2658,تقرير!$E$4)</f>
        <v>15</v>
      </c>
      <c r="C2658" s="48"/>
      <c r="D2658" s="48"/>
      <c r="E2658" s="48"/>
      <c r="F2658" s="50"/>
      <c r="G2658" s="51"/>
      <c r="H2658" s="51"/>
      <c r="I2658" s="52"/>
      <c r="J2658" s="52"/>
      <c r="K2658" s="27" t="str">
        <f>_xlfn.IFNA(VLOOKUP(E2658,الاوردرات!$B$1:$C$600,2,0),"")</f>
        <v/>
      </c>
      <c r="L2658" s="63"/>
      <c r="N2658" s="22" t="str">
        <f t="shared" si="83"/>
        <v/>
      </c>
      <c r="O2658" s="23" t="str">
        <f>_xlfn.IFNA((VLOOKUP(F2658,help!$C$2:$F$12,4,0))*(N2658*24),"")</f>
        <v/>
      </c>
      <c r="AP2658" s="18">
        <f t="shared" si="85"/>
        <v>0</v>
      </c>
    </row>
    <row r="2659" spans="2:42" ht="33" x14ac:dyDescent="0.2">
      <c r="B2659" s="14">
        <f>COUNTIFS($E$3:E2659,تقرير!$E$4)</f>
        <v>15</v>
      </c>
      <c r="C2659" s="48"/>
      <c r="D2659" s="48"/>
      <c r="E2659" s="48"/>
      <c r="F2659" s="50"/>
      <c r="G2659" s="51"/>
      <c r="H2659" s="51"/>
      <c r="I2659" s="52"/>
      <c r="J2659" s="52"/>
      <c r="K2659" s="27" t="str">
        <f>_xlfn.IFNA(VLOOKUP(E2659,الاوردرات!$B$1:$C$600,2,0),"")</f>
        <v/>
      </c>
      <c r="L2659" s="63"/>
      <c r="N2659" s="22" t="str">
        <f t="shared" si="83"/>
        <v/>
      </c>
      <c r="O2659" s="23" t="str">
        <f>_xlfn.IFNA((VLOOKUP(F2659,help!$C$2:$F$12,4,0))*(N2659*24),"")</f>
        <v/>
      </c>
      <c r="AP2659" s="18">
        <f t="shared" si="85"/>
        <v>0</v>
      </c>
    </row>
    <row r="2660" spans="2:42" ht="33" x14ac:dyDescent="0.2">
      <c r="B2660" s="14">
        <f>COUNTIFS($E$3:E2660,تقرير!$E$4)</f>
        <v>15</v>
      </c>
      <c r="C2660" s="48"/>
      <c r="D2660" s="48"/>
      <c r="E2660" s="48"/>
      <c r="F2660" s="50"/>
      <c r="G2660" s="51"/>
      <c r="H2660" s="51"/>
      <c r="I2660" s="52"/>
      <c r="J2660" s="52"/>
      <c r="K2660" s="27" t="str">
        <f>_xlfn.IFNA(VLOOKUP(E2660,الاوردرات!$B$1:$C$600,2,0),"")</f>
        <v/>
      </c>
      <c r="L2660" s="63"/>
      <c r="N2660" s="22" t="str">
        <f t="shared" si="83"/>
        <v/>
      </c>
      <c r="O2660" s="23" t="str">
        <f>_xlfn.IFNA((VLOOKUP(F2660,help!$C$2:$F$12,4,0))*(N2660*24),"")</f>
        <v/>
      </c>
      <c r="AP2660" s="18">
        <f t="shared" si="85"/>
        <v>0</v>
      </c>
    </row>
    <row r="2661" spans="2:42" ht="33" x14ac:dyDescent="0.2">
      <c r="B2661" s="14">
        <f>COUNTIFS($E$3:E2661,تقرير!$E$4)</f>
        <v>15</v>
      </c>
      <c r="C2661" s="48"/>
      <c r="D2661" s="48"/>
      <c r="E2661" s="48"/>
      <c r="F2661" s="50"/>
      <c r="G2661" s="51"/>
      <c r="H2661" s="51"/>
      <c r="I2661" s="52"/>
      <c r="J2661" s="52"/>
      <c r="K2661" s="27" t="str">
        <f>_xlfn.IFNA(VLOOKUP(E2661,الاوردرات!$B$1:$C$600,2,0),"")</f>
        <v/>
      </c>
      <c r="L2661" s="63"/>
      <c r="N2661" s="22" t="str">
        <f t="shared" si="83"/>
        <v/>
      </c>
      <c r="O2661" s="23" t="str">
        <f>_xlfn.IFNA((VLOOKUP(F2661,help!$C$2:$F$12,4,0))*(N2661*24),"")</f>
        <v/>
      </c>
      <c r="AP2661" s="18">
        <f t="shared" si="85"/>
        <v>0</v>
      </c>
    </row>
    <row r="2662" spans="2:42" ht="33" x14ac:dyDescent="0.2">
      <c r="B2662" s="14">
        <f>COUNTIFS($E$3:E2662,تقرير!$E$4)</f>
        <v>15</v>
      </c>
      <c r="C2662" s="48"/>
      <c r="D2662" s="48"/>
      <c r="E2662" s="48"/>
      <c r="F2662" s="50"/>
      <c r="G2662" s="51"/>
      <c r="H2662" s="51"/>
      <c r="I2662" s="52"/>
      <c r="J2662" s="52"/>
      <c r="K2662" s="27" t="str">
        <f>_xlfn.IFNA(VLOOKUP(E2662,الاوردرات!$B$1:$C$600,2,0),"")</f>
        <v/>
      </c>
      <c r="L2662" s="63"/>
      <c r="N2662" s="22" t="str">
        <f t="shared" si="83"/>
        <v/>
      </c>
      <c r="O2662" s="23" t="str">
        <f>_xlfn.IFNA((VLOOKUP(F2662,help!$C$2:$F$12,4,0))*(N2662*24),"")</f>
        <v/>
      </c>
      <c r="AP2662" s="18">
        <f t="shared" si="85"/>
        <v>0</v>
      </c>
    </row>
    <row r="2663" spans="2:42" ht="33" x14ac:dyDescent="0.2">
      <c r="B2663" s="14">
        <f>COUNTIFS($E$3:E2663,تقرير!$E$4)</f>
        <v>15</v>
      </c>
      <c r="C2663" s="48"/>
      <c r="D2663" s="48"/>
      <c r="E2663" s="48"/>
      <c r="F2663" s="50"/>
      <c r="G2663" s="51"/>
      <c r="H2663" s="51"/>
      <c r="I2663" s="52"/>
      <c r="J2663" s="52"/>
      <c r="K2663" s="27" t="str">
        <f>_xlfn.IFNA(VLOOKUP(E2663,الاوردرات!$B$1:$C$600,2,0),"")</f>
        <v/>
      </c>
      <c r="L2663" s="63"/>
      <c r="N2663" s="22" t="str">
        <f t="shared" si="83"/>
        <v/>
      </c>
      <c r="O2663" s="23" t="str">
        <f>_xlfn.IFNA((VLOOKUP(F2663,help!$C$2:$F$12,4,0))*(N2663*24),"")</f>
        <v/>
      </c>
      <c r="AP2663" s="18">
        <f t="shared" si="85"/>
        <v>0</v>
      </c>
    </row>
    <row r="2664" spans="2:42" ht="33" x14ac:dyDescent="0.2">
      <c r="B2664" s="14">
        <f>COUNTIFS($E$3:E2664,تقرير!$E$4)</f>
        <v>15</v>
      </c>
      <c r="C2664" s="48"/>
      <c r="D2664" s="48"/>
      <c r="E2664" s="48"/>
      <c r="F2664" s="50"/>
      <c r="G2664" s="51"/>
      <c r="H2664" s="51"/>
      <c r="I2664" s="52"/>
      <c r="J2664" s="52"/>
      <c r="K2664" s="27" t="str">
        <f>_xlfn.IFNA(VLOOKUP(E2664,الاوردرات!$B$1:$C$600,2,0),"")</f>
        <v/>
      </c>
      <c r="L2664" s="63"/>
      <c r="N2664" s="22" t="str">
        <f t="shared" si="83"/>
        <v/>
      </c>
      <c r="O2664" s="23" t="str">
        <f>_xlfn.IFNA((VLOOKUP(F2664,help!$C$2:$F$12,4,0))*(N2664*24),"")</f>
        <v/>
      </c>
      <c r="AP2664" s="18">
        <f t="shared" si="85"/>
        <v>0</v>
      </c>
    </row>
    <row r="2665" spans="2:42" ht="33" x14ac:dyDescent="0.2">
      <c r="B2665" s="14">
        <f>COUNTIFS($E$3:E2665,تقرير!$E$4)</f>
        <v>15</v>
      </c>
      <c r="C2665" s="48"/>
      <c r="D2665" s="48"/>
      <c r="E2665" s="48"/>
      <c r="F2665" s="50"/>
      <c r="G2665" s="51"/>
      <c r="H2665" s="51"/>
      <c r="I2665" s="52"/>
      <c r="J2665" s="52"/>
      <c r="K2665" s="27" t="str">
        <f>_xlfn.IFNA(VLOOKUP(E2665,الاوردرات!$B$1:$C$600,2,0),"")</f>
        <v/>
      </c>
      <c r="L2665" s="63"/>
      <c r="N2665" s="22" t="str">
        <f t="shared" si="83"/>
        <v/>
      </c>
      <c r="O2665" s="23" t="str">
        <f>_xlfn.IFNA((VLOOKUP(F2665,help!$C$2:$F$12,4,0))*(N2665*24),"")</f>
        <v/>
      </c>
      <c r="AP2665" s="18">
        <f t="shared" si="85"/>
        <v>0</v>
      </c>
    </row>
    <row r="2666" spans="2:42" ht="33" x14ac:dyDescent="0.2">
      <c r="B2666" s="14">
        <f>COUNTIFS($E$3:E2666,تقرير!$E$4)</f>
        <v>15</v>
      </c>
      <c r="C2666" s="48"/>
      <c r="D2666" s="48"/>
      <c r="E2666" s="48"/>
      <c r="F2666" s="50"/>
      <c r="G2666" s="51"/>
      <c r="H2666" s="51"/>
      <c r="I2666" s="52"/>
      <c r="J2666" s="52"/>
      <c r="K2666" s="27" t="str">
        <f>_xlfn.IFNA(VLOOKUP(E2666,الاوردرات!$B$1:$C$600,2,0),"")</f>
        <v/>
      </c>
      <c r="L2666" s="63"/>
      <c r="N2666" s="22" t="str">
        <f t="shared" si="83"/>
        <v/>
      </c>
      <c r="O2666" s="23" t="str">
        <f>_xlfn.IFNA((VLOOKUP(F2666,help!$C$2:$F$12,4,0))*(N2666*24),"")</f>
        <v/>
      </c>
      <c r="AP2666" s="18">
        <f t="shared" si="85"/>
        <v>0</v>
      </c>
    </row>
    <row r="2667" spans="2:42" ht="33" x14ac:dyDescent="0.2">
      <c r="B2667" s="14">
        <f>COUNTIFS($E$3:E2667,تقرير!$E$4)</f>
        <v>15</v>
      </c>
      <c r="C2667" s="48"/>
      <c r="D2667" s="48"/>
      <c r="E2667" s="48"/>
      <c r="F2667" s="50"/>
      <c r="G2667" s="51"/>
      <c r="H2667" s="51"/>
      <c r="I2667" s="52"/>
      <c r="J2667" s="52"/>
      <c r="K2667" s="27" t="str">
        <f>_xlfn.IFNA(VLOOKUP(E2667,الاوردرات!$B$1:$C$600,2,0),"")</f>
        <v/>
      </c>
      <c r="L2667" s="63"/>
      <c r="N2667" s="22" t="str">
        <f t="shared" si="83"/>
        <v/>
      </c>
      <c r="O2667" s="23" t="str">
        <f>_xlfn.IFNA((VLOOKUP(F2667,help!$C$2:$F$12,4,0))*(N2667*24),"")</f>
        <v/>
      </c>
      <c r="AP2667" s="18">
        <f t="shared" si="85"/>
        <v>0</v>
      </c>
    </row>
    <row r="2668" spans="2:42" ht="33" x14ac:dyDescent="0.2">
      <c r="B2668" s="14">
        <f>COUNTIFS($E$3:E2668,تقرير!$E$4)</f>
        <v>15</v>
      </c>
      <c r="C2668" s="48"/>
      <c r="D2668" s="48"/>
      <c r="E2668" s="48"/>
      <c r="F2668" s="50"/>
      <c r="G2668" s="51"/>
      <c r="H2668" s="51"/>
      <c r="I2668" s="52"/>
      <c r="J2668" s="52"/>
      <c r="K2668" s="27" t="str">
        <f>_xlfn.IFNA(VLOOKUP(E2668,الاوردرات!$B$1:$C$600,2,0),"")</f>
        <v/>
      </c>
      <c r="L2668" s="63"/>
      <c r="N2668" s="22" t="str">
        <f t="shared" si="83"/>
        <v/>
      </c>
      <c r="O2668" s="23" t="str">
        <f>_xlfn.IFNA((VLOOKUP(F2668,help!$C$2:$F$12,4,0))*(N2668*24),"")</f>
        <v/>
      </c>
      <c r="AP2668" s="18">
        <f t="shared" si="85"/>
        <v>0</v>
      </c>
    </row>
    <row r="2669" spans="2:42" ht="33" x14ac:dyDescent="0.2">
      <c r="B2669" s="14">
        <f>COUNTIFS($E$3:E2669,تقرير!$E$4)</f>
        <v>15</v>
      </c>
      <c r="C2669" s="48"/>
      <c r="D2669" s="48"/>
      <c r="E2669" s="48"/>
      <c r="F2669" s="50"/>
      <c r="G2669" s="51"/>
      <c r="H2669" s="51"/>
      <c r="I2669" s="52"/>
      <c r="J2669" s="52"/>
      <c r="K2669" s="27" t="str">
        <f>_xlfn.IFNA(VLOOKUP(E2669,الاوردرات!$B$1:$C$600,2,0),"")</f>
        <v/>
      </c>
      <c r="L2669" s="63"/>
      <c r="N2669" s="22" t="str">
        <f t="shared" si="83"/>
        <v/>
      </c>
      <c r="O2669" s="23" t="str">
        <f>_xlfn.IFNA((VLOOKUP(F2669,help!$C$2:$F$12,4,0))*(N2669*24),"")</f>
        <v/>
      </c>
      <c r="AP2669" s="18">
        <f t="shared" si="85"/>
        <v>0</v>
      </c>
    </row>
    <row r="2670" spans="2:42" ht="33" x14ac:dyDescent="0.2">
      <c r="B2670" s="14">
        <f>COUNTIFS($E$3:E2670,تقرير!$E$4)</f>
        <v>15</v>
      </c>
      <c r="C2670" s="48"/>
      <c r="D2670" s="48"/>
      <c r="E2670" s="48"/>
      <c r="F2670" s="50"/>
      <c r="G2670" s="51"/>
      <c r="H2670" s="51"/>
      <c r="I2670" s="52"/>
      <c r="J2670" s="52"/>
      <c r="K2670" s="27" t="str">
        <f>_xlfn.IFNA(VLOOKUP(E2670,الاوردرات!$B$1:$C$600,2,0),"")</f>
        <v/>
      </c>
      <c r="L2670" s="63"/>
      <c r="N2670" s="22" t="str">
        <f t="shared" si="83"/>
        <v/>
      </c>
      <c r="O2670" s="23" t="str">
        <f>_xlfn.IFNA((VLOOKUP(F2670,help!$C$2:$F$12,4,0))*(N2670*24),"")</f>
        <v/>
      </c>
      <c r="AP2670" s="18">
        <f t="shared" si="85"/>
        <v>0</v>
      </c>
    </row>
    <row r="2671" spans="2:42" ht="33" x14ac:dyDescent="0.2">
      <c r="B2671" s="14">
        <f>COUNTIFS($E$3:E2671,تقرير!$E$4)</f>
        <v>15</v>
      </c>
      <c r="C2671" s="48"/>
      <c r="D2671" s="48"/>
      <c r="E2671" s="48"/>
      <c r="F2671" s="50"/>
      <c r="G2671" s="51"/>
      <c r="H2671" s="51"/>
      <c r="I2671" s="52"/>
      <c r="J2671" s="52"/>
      <c r="K2671" s="27" t="str">
        <f>_xlfn.IFNA(VLOOKUP(E2671,الاوردرات!$B$1:$C$600,2,0),"")</f>
        <v/>
      </c>
      <c r="L2671" s="63"/>
      <c r="N2671" s="22" t="str">
        <f t="shared" si="83"/>
        <v/>
      </c>
      <c r="O2671" s="23" t="str">
        <f>_xlfn.IFNA((VLOOKUP(F2671,help!$C$2:$F$12,4,0))*(N2671*24),"")</f>
        <v/>
      </c>
      <c r="AP2671" s="18">
        <f t="shared" si="85"/>
        <v>0</v>
      </c>
    </row>
    <row r="2672" spans="2:42" ht="33" x14ac:dyDescent="0.2">
      <c r="B2672" s="14">
        <f>COUNTIFS($E$3:E2672,تقرير!$E$4)</f>
        <v>15</v>
      </c>
      <c r="C2672" s="48"/>
      <c r="D2672" s="48"/>
      <c r="E2672" s="48"/>
      <c r="F2672" s="50"/>
      <c r="G2672" s="51"/>
      <c r="H2672" s="51"/>
      <c r="I2672" s="52"/>
      <c r="J2672" s="52"/>
      <c r="K2672" s="27" t="str">
        <f>_xlfn.IFNA(VLOOKUP(E2672,الاوردرات!$B$1:$C$600,2,0),"")</f>
        <v/>
      </c>
      <c r="L2672" s="63"/>
      <c r="N2672" s="22" t="str">
        <f t="shared" si="83"/>
        <v/>
      </c>
      <c r="O2672" s="23" t="str">
        <f>_xlfn.IFNA((VLOOKUP(F2672,help!$C$2:$F$12,4,0))*(N2672*24),"")</f>
        <v/>
      </c>
      <c r="AP2672" s="18">
        <f t="shared" si="85"/>
        <v>0</v>
      </c>
    </row>
    <row r="2673" spans="2:42" ht="33" x14ac:dyDescent="0.2">
      <c r="B2673" s="14">
        <f>COUNTIFS($E$3:E2673,تقرير!$E$4)</f>
        <v>15</v>
      </c>
      <c r="C2673" s="48"/>
      <c r="D2673" s="48"/>
      <c r="E2673" s="48"/>
      <c r="F2673" s="50"/>
      <c r="G2673" s="51"/>
      <c r="H2673" s="51"/>
      <c r="I2673" s="52"/>
      <c r="J2673" s="52"/>
      <c r="K2673" s="27" t="str">
        <f>_xlfn.IFNA(VLOOKUP(E2673,الاوردرات!$B$1:$C$600,2,0),"")</f>
        <v/>
      </c>
      <c r="L2673" s="63"/>
      <c r="N2673" s="22" t="str">
        <f t="shared" si="83"/>
        <v/>
      </c>
      <c r="O2673" s="23" t="str">
        <f>_xlfn.IFNA((VLOOKUP(F2673,help!$C$2:$F$12,4,0))*(N2673*24),"")</f>
        <v/>
      </c>
      <c r="AP2673" s="18">
        <f t="shared" si="85"/>
        <v>0</v>
      </c>
    </row>
    <row r="2674" spans="2:42" ht="33" x14ac:dyDescent="0.2">
      <c r="B2674" s="14">
        <f>COUNTIFS($E$3:E2674,تقرير!$E$4)</f>
        <v>15</v>
      </c>
      <c r="C2674" s="48"/>
      <c r="D2674" s="48"/>
      <c r="E2674" s="48"/>
      <c r="F2674" s="50"/>
      <c r="G2674" s="51"/>
      <c r="H2674" s="51"/>
      <c r="I2674" s="52"/>
      <c r="J2674" s="52"/>
      <c r="K2674" s="27" t="str">
        <f>_xlfn.IFNA(VLOOKUP(E2674,الاوردرات!$B$1:$C$600,2,0),"")</f>
        <v/>
      </c>
      <c r="L2674" s="63"/>
      <c r="N2674" s="22" t="str">
        <f t="shared" si="83"/>
        <v/>
      </c>
      <c r="O2674" s="23" t="str">
        <f>_xlfn.IFNA((VLOOKUP(F2674,help!$C$2:$F$12,4,0))*(N2674*24),"")</f>
        <v/>
      </c>
      <c r="AP2674" s="18">
        <f t="shared" si="85"/>
        <v>0</v>
      </c>
    </row>
    <row r="2675" spans="2:42" ht="33" x14ac:dyDescent="0.2">
      <c r="B2675" s="14">
        <f>COUNTIFS($E$3:E2675,تقرير!$E$4)</f>
        <v>15</v>
      </c>
      <c r="C2675" s="48"/>
      <c r="D2675" s="48"/>
      <c r="E2675" s="48"/>
      <c r="F2675" s="50"/>
      <c r="G2675" s="51"/>
      <c r="H2675" s="51"/>
      <c r="I2675" s="52"/>
      <c r="J2675" s="52"/>
      <c r="K2675" s="27" t="str">
        <f>_xlfn.IFNA(VLOOKUP(E2675,الاوردرات!$B$1:$C$600,2,0),"")</f>
        <v/>
      </c>
      <c r="L2675" s="63"/>
      <c r="N2675" s="22" t="str">
        <f t="shared" si="83"/>
        <v/>
      </c>
      <c r="O2675" s="23" t="str">
        <f>_xlfn.IFNA((VLOOKUP(F2675,help!$C$2:$F$12,4,0))*(N2675*24),"")</f>
        <v/>
      </c>
      <c r="AP2675" s="18">
        <f t="shared" si="85"/>
        <v>0</v>
      </c>
    </row>
    <row r="2676" spans="2:42" ht="33" x14ac:dyDescent="0.2">
      <c r="B2676" s="14">
        <f>COUNTIFS($E$3:E2676,تقرير!$E$4)</f>
        <v>15</v>
      </c>
      <c r="C2676" s="48"/>
      <c r="D2676" s="48"/>
      <c r="E2676" s="48"/>
      <c r="F2676" s="50"/>
      <c r="G2676" s="51"/>
      <c r="H2676" s="51"/>
      <c r="I2676" s="52"/>
      <c r="J2676" s="52"/>
      <c r="K2676" s="27" t="str">
        <f>_xlfn.IFNA(VLOOKUP(E2676,الاوردرات!$B$1:$C$600,2,0),"")</f>
        <v/>
      </c>
      <c r="L2676" s="63"/>
      <c r="N2676" s="22" t="str">
        <f t="shared" si="83"/>
        <v/>
      </c>
      <c r="O2676" s="23" t="str">
        <f>_xlfn.IFNA((VLOOKUP(F2676,help!$C$2:$F$12,4,0))*(N2676*24),"")</f>
        <v/>
      </c>
      <c r="AP2676" s="18">
        <f t="shared" si="85"/>
        <v>0</v>
      </c>
    </row>
    <row r="2677" spans="2:42" ht="33" x14ac:dyDescent="0.2">
      <c r="B2677" s="14">
        <f>COUNTIFS($E$3:E2677,تقرير!$E$4)</f>
        <v>15</v>
      </c>
      <c r="C2677" s="48"/>
      <c r="D2677" s="48"/>
      <c r="E2677" s="48"/>
      <c r="F2677" s="50"/>
      <c r="G2677" s="51"/>
      <c r="H2677" s="51"/>
      <c r="I2677" s="52"/>
      <c r="J2677" s="52"/>
      <c r="K2677" s="27" t="str">
        <f>_xlfn.IFNA(VLOOKUP(E2677,الاوردرات!$B$1:$C$600,2,0),"")</f>
        <v/>
      </c>
      <c r="L2677" s="63"/>
      <c r="N2677" s="22" t="str">
        <f t="shared" si="83"/>
        <v/>
      </c>
      <c r="O2677" s="23" t="str">
        <f>_xlfn.IFNA((VLOOKUP(F2677,help!$C$2:$F$12,4,0))*(N2677*24),"")</f>
        <v/>
      </c>
      <c r="AP2677" s="18">
        <f t="shared" si="85"/>
        <v>0</v>
      </c>
    </row>
    <row r="2678" spans="2:42" ht="33" x14ac:dyDescent="0.2">
      <c r="B2678" s="14">
        <f>COUNTIFS($E$3:E2678,تقرير!$E$4)</f>
        <v>15</v>
      </c>
      <c r="C2678" s="48"/>
      <c r="D2678" s="48"/>
      <c r="E2678" s="48"/>
      <c r="F2678" s="50"/>
      <c r="G2678" s="51"/>
      <c r="H2678" s="51"/>
      <c r="I2678" s="52"/>
      <c r="J2678" s="52"/>
      <c r="K2678" s="27" t="str">
        <f>_xlfn.IFNA(VLOOKUP(E2678,الاوردرات!$B$1:$C$600,2,0),"")</f>
        <v/>
      </c>
      <c r="L2678" s="63"/>
      <c r="N2678" s="22" t="str">
        <f t="shared" si="83"/>
        <v/>
      </c>
      <c r="O2678" s="23" t="str">
        <f>_xlfn.IFNA((VLOOKUP(F2678,help!$C$2:$F$12,4,0))*(N2678*24),"")</f>
        <v/>
      </c>
      <c r="AP2678" s="18">
        <f t="shared" si="85"/>
        <v>0</v>
      </c>
    </row>
    <row r="2679" spans="2:42" ht="33" x14ac:dyDescent="0.2">
      <c r="B2679" s="14">
        <f>COUNTIFS($E$3:E2679,تقرير!$E$4)</f>
        <v>15</v>
      </c>
      <c r="C2679" s="48"/>
      <c r="D2679" s="48"/>
      <c r="E2679" s="48"/>
      <c r="F2679" s="50"/>
      <c r="G2679" s="51"/>
      <c r="H2679" s="51"/>
      <c r="I2679" s="52"/>
      <c r="J2679" s="52"/>
      <c r="K2679" s="27" t="str">
        <f>_xlfn.IFNA(VLOOKUP(E2679,الاوردرات!$B$1:$C$600,2,0),"")</f>
        <v/>
      </c>
      <c r="L2679" s="63"/>
      <c r="N2679" s="22" t="str">
        <f t="shared" ref="N2679:N2742" si="86">IF(I2679&lt;&gt;"",J2679-I2679,"")</f>
        <v/>
      </c>
      <c r="O2679" s="23" t="str">
        <f>_xlfn.IFNA((VLOOKUP(F2679,help!$C$2:$F$12,4,0))*(N2679*24),"")</f>
        <v/>
      </c>
      <c r="AP2679" s="18">
        <f t="shared" si="85"/>
        <v>0</v>
      </c>
    </row>
    <row r="2680" spans="2:42" ht="33" x14ac:dyDescent="0.2">
      <c r="B2680" s="14">
        <f>COUNTIFS($E$3:E2680,تقرير!$E$4)</f>
        <v>15</v>
      </c>
      <c r="C2680" s="48"/>
      <c r="D2680" s="48"/>
      <c r="E2680" s="48"/>
      <c r="F2680" s="50"/>
      <c r="G2680" s="51"/>
      <c r="H2680" s="51"/>
      <c r="I2680" s="52"/>
      <c r="J2680" s="52"/>
      <c r="K2680" s="27" t="str">
        <f>_xlfn.IFNA(VLOOKUP(E2680,الاوردرات!$B$1:$C$600,2,0),"")</f>
        <v/>
      </c>
      <c r="L2680" s="63"/>
      <c r="N2680" s="22" t="str">
        <f t="shared" si="86"/>
        <v/>
      </c>
      <c r="O2680" s="23" t="str">
        <f>_xlfn.IFNA((VLOOKUP(F2680,help!$C$2:$F$12,4,0))*(N2680*24),"")</f>
        <v/>
      </c>
      <c r="AP2680" s="18">
        <f t="shared" si="85"/>
        <v>0</v>
      </c>
    </row>
    <row r="2681" spans="2:42" ht="33" x14ac:dyDescent="0.2">
      <c r="B2681" s="14">
        <f>COUNTIFS($E$3:E2681,تقرير!$E$4)</f>
        <v>15</v>
      </c>
      <c r="C2681" s="48"/>
      <c r="D2681" s="48"/>
      <c r="E2681" s="48"/>
      <c r="F2681" s="50"/>
      <c r="G2681" s="51"/>
      <c r="H2681" s="51"/>
      <c r="I2681" s="52"/>
      <c r="J2681" s="52"/>
      <c r="K2681" s="27" t="str">
        <f>_xlfn.IFNA(VLOOKUP(E2681,الاوردرات!$B$1:$C$600,2,0),"")</f>
        <v/>
      </c>
      <c r="L2681" s="63"/>
      <c r="N2681" s="22" t="str">
        <f t="shared" si="86"/>
        <v/>
      </c>
      <c r="O2681" s="23" t="str">
        <f>_xlfn.IFNA((VLOOKUP(F2681,help!$C$2:$F$12,4,0))*(N2681*24),"")</f>
        <v/>
      </c>
      <c r="AP2681" s="18">
        <f t="shared" si="85"/>
        <v>0</v>
      </c>
    </row>
    <row r="2682" spans="2:42" ht="33" x14ac:dyDescent="0.2">
      <c r="B2682" s="14">
        <f>COUNTIFS($E$3:E2682,تقرير!$E$4)</f>
        <v>15</v>
      </c>
      <c r="C2682" s="48"/>
      <c r="D2682" s="48"/>
      <c r="E2682" s="48"/>
      <c r="F2682" s="50"/>
      <c r="G2682" s="51"/>
      <c r="H2682" s="51"/>
      <c r="I2682" s="52"/>
      <c r="J2682" s="52"/>
      <c r="K2682" s="27" t="str">
        <f>_xlfn.IFNA(VLOOKUP(E2682,الاوردرات!$B$1:$C$600,2,0),"")</f>
        <v/>
      </c>
      <c r="L2682" s="63"/>
      <c r="N2682" s="22" t="str">
        <f t="shared" si="86"/>
        <v/>
      </c>
      <c r="O2682" s="23" t="str">
        <f>_xlfn.IFNA((VLOOKUP(F2682,help!$C$2:$F$12,4,0))*(N2682*24),"")</f>
        <v/>
      </c>
      <c r="AP2682" s="18">
        <f t="shared" si="85"/>
        <v>0</v>
      </c>
    </row>
    <row r="2683" spans="2:42" ht="33" x14ac:dyDescent="0.2">
      <c r="B2683" s="14">
        <f>COUNTIFS($E$3:E2683,تقرير!$E$4)</f>
        <v>15</v>
      </c>
      <c r="C2683" s="48"/>
      <c r="D2683" s="48"/>
      <c r="E2683" s="48"/>
      <c r="F2683" s="50"/>
      <c r="G2683" s="51"/>
      <c r="H2683" s="51"/>
      <c r="I2683" s="52"/>
      <c r="J2683" s="52"/>
      <c r="K2683" s="27" t="str">
        <f>_xlfn.IFNA(VLOOKUP(E2683,الاوردرات!$B$1:$C$600,2,0),"")</f>
        <v/>
      </c>
      <c r="L2683" s="63"/>
      <c r="N2683" s="22" t="str">
        <f t="shared" si="86"/>
        <v/>
      </c>
      <c r="O2683" s="23" t="str">
        <f>_xlfn.IFNA((VLOOKUP(F2683,help!$C$2:$F$12,4,0))*(N2683*24),"")</f>
        <v/>
      </c>
      <c r="AP2683" s="18">
        <f t="shared" si="85"/>
        <v>0</v>
      </c>
    </row>
    <row r="2684" spans="2:42" ht="33" x14ac:dyDescent="0.2">
      <c r="B2684" s="14">
        <f>COUNTIFS($E$3:E2684,تقرير!$E$4)</f>
        <v>15</v>
      </c>
      <c r="C2684" s="48"/>
      <c r="D2684" s="48"/>
      <c r="E2684" s="48"/>
      <c r="F2684" s="50"/>
      <c r="G2684" s="51"/>
      <c r="H2684" s="51"/>
      <c r="I2684" s="52"/>
      <c r="J2684" s="52"/>
      <c r="K2684" s="27" t="str">
        <f>_xlfn.IFNA(VLOOKUP(E2684,الاوردرات!$B$1:$C$600,2,0),"")</f>
        <v/>
      </c>
      <c r="L2684" s="63"/>
      <c r="N2684" s="22" t="str">
        <f t="shared" si="86"/>
        <v/>
      </c>
      <c r="O2684" s="23" t="str">
        <f>_xlfn.IFNA((VLOOKUP(F2684,help!$C$2:$F$12,4,0))*(N2684*24),"")</f>
        <v/>
      </c>
      <c r="AP2684" s="18">
        <f t="shared" si="85"/>
        <v>0</v>
      </c>
    </row>
    <row r="2685" spans="2:42" ht="33" x14ac:dyDescent="0.2">
      <c r="B2685" s="14">
        <f>COUNTIFS($E$3:E2685,تقرير!$E$4)</f>
        <v>15</v>
      </c>
      <c r="C2685" s="48"/>
      <c r="D2685" s="48"/>
      <c r="E2685" s="48"/>
      <c r="F2685" s="50"/>
      <c r="G2685" s="51"/>
      <c r="H2685" s="51"/>
      <c r="I2685" s="52"/>
      <c r="J2685" s="52"/>
      <c r="K2685" s="27" t="str">
        <f>_xlfn.IFNA(VLOOKUP(E2685,الاوردرات!$B$1:$C$600,2,0),"")</f>
        <v/>
      </c>
      <c r="L2685" s="63"/>
      <c r="N2685" s="22" t="str">
        <f t="shared" si="86"/>
        <v/>
      </c>
      <c r="O2685" s="23" t="str">
        <f>_xlfn.IFNA((VLOOKUP(F2685,help!$C$2:$F$12,4,0))*(N2685*24),"")</f>
        <v/>
      </c>
      <c r="AP2685" s="18">
        <f t="shared" si="85"/>
        <v>0</v>
      </c>
    </row>
    <row r="2686" spans="2:42" ht="33" x14ac:dyDescent="0.2">
      <c r="B2686" s="14">
        <f>COUNTIFS($E$3:E2686,تقرير!$E$4)</f>
        <v>15</v>
      </c>
      <c r="C2686" s="48"/>
      <c r="D2686" s="48"/>
      <c r="E2686" s="48"/>
      <c r="F2686" s="50"/>
      <c r="G2686" s="51"/>
      <c r="H2686" s="51"/>
      <c r="I2686" s="52"/>
      <c r="J2686" s="52"/>
      <c r="K2686" s="27" t="str">
        <f>_xlfn.IFNA(VLOOKUP(E2686,الاوردرات!$B$1:$C$600,2,0),"")</f>
        <v/>
      </c>
      <c r="L2686" s="63"/>
      <c r="N2686" s="22" t="str">
        <f t="shared" si="86"/>
        <v/>
      </c>
      <c r="O2686" s="23" t="str">
        <f>_xlfn.IFNA((VLOOKUP(F2686,help!$C$2:$F$12,4,0))*(N2686*24),"")</f>
        <v/>
      </c>
      <c r="AP2686" s="18">
        <f t="shared" si="85"/>
        <v>0</v>
      </c>
    </row>
    <row r="2687" spans="2:42" ht="33" x14ac:dyDescent="0.2">
      <c r="B2687" s="14">
        <f>COUNTIFS($E$3:E2687,تقرير!$E$4)</f>
        <v>15</v>
      </c>
      <c r="C2687" s="48"/>
      <c r="D2687" s="48"/>
      <c r="E2687" s="48"/>
      <c r="F2687" s="50"/>
      <c r="G2687" s="51"/>
      <c r="H2687" s="51"/>
      <c r="I2687" s="52"/>
      <c r="J2687" s="52"/>
      <c r="K2687" s="27" t="str">
        <f>_xlfn.IFNA(VLOOKUP(E2687,الاوردرات!$B$1:$C$600,2,0),"")</f>
        <v/>
      </c>
      <c r="L2687" s="63"/>
      <c r="N2687" s="22" t="str">
        <f t="shared" si="86"/>
        <v/>
      </c>
      <c r="O2687" s="23" t="str">
        <f>_xlfn.IFNA((VLOOKUP(F2687,help!$C$2:$F$12,4,0))*(N2687*24),"")</f>
        <v/>
      </c>
      <c r="AP2687" s="18">
        <f t="shared" si="85"/>
        <v>0</v>
      </c>
    </row>
    <row r="2688" spans="2:42" ht="33" x14ac:dyDescent="0.2">
      <c r="B2688" s="14">
        <f>COUNTIFS($E$3:E2688,تقرير!$E$4)</f>
        <v>15</v>
      </c>
      <c r="C2688" s="48"/>
      <c r="D2688" s="48"/>
      <c r="E2688" s="48"/>
      <c r="F2688" s="50"/>
      <c r="G2688" s="51"/>
      <c r="H2688" s="51"/>
      <c r="I2688" s="52"/>
      <c r="J2688" s="52"/>
      <c r="K2688" s="27" t="str">
        <f>_xlfn.IFNA(VLOOKUP(E2688,الاوردرات!$B$1:$C$600,2,0),"")</f>
        <v/>
      </c>
      <c r="L2688" s="63"/>
      <c r="N2688" s="22" t="str">
        <f t="shared" si="86"/>
        <v/>
      </c>
      <c r="O2688" s="23" t="str">
        <f>_xlfn.IFNA((VLOOKUP(F2688,help!$C$2:$F$12,4,0))*(N2688*24),"")</f>
        <v/>
      </c>
      <c r="AP2688" s="18">
        <f t="shared" si="85"/>
        <v>0</v>
      </c>
    </row>
    <row r="2689" spans="2:42" ht="33" x14ac:dyDescent="0.2">
      <c r="B2689" s="14">
        <f>COUNTIFS($E$3:E2689,تقرير!$E$4)</f>
        <v>15</v>
      </c>
      <c r="C2689" s="48"/>
      <c r="D2689" s="48"/>
      <c r="E2689" s="48"/>
      <c r="F2689" s="50"/>
      <c r="G2689" s="51"/>
      <c r="H2689" s="51"/>
      <c r="I2689" s="52"/>
      <c r="J2689" s="52"/>
      <c r="K2689" s="27" t="str">
        <f>_xlfn.IFNA(VLOOKUP(E2689,الاوردرات!$B$1:$C$600,2,0),"")</f>
        <v/>
      </c>
      <c r="L2689" s="63"/>
      <c r="N2689" s="22" t="str">
        <f t="shared" si="86"/>
        <v/>
      </c>
      <c r="O2689" s="23" t="str">
        <f>_xlfn.IFNA((VLOOKUP(F2689,help!$C$2:$F$12,4,0))*(N2689*24),"")</f>
        <v/>
      </c>
      <c r="AP2689" s="18">
        <f t="shared" si="85"/>
        <v>0</v>
      </c>
    </row>
    <row r="2690" spans="2:42" ht="33" x14ac:dyDescent="0.2">
      <c r="B2690" s="14">
        <f>COUNTIFS($E$3:E2690,تقرير!$E$4)</f>
        <v>15</v>
      </c>
      <c r="C2690" s="48"/>
      <c r="D2690" s="48"/>
      <c r="E2690" s="48"/>
      <c r="F2690" s="50"/>
      <c r="G2690" s="51"/>
      <c r="H2690" s="51"/>
      <c r="I2690" s="52"/>
      <c r="J2690" s="52"/>
      <c r="K2690" s="27" t="str">
        <f>_xlfn.IFNA(VLOOKUP(E2690,الاوردرات!$B$1:$C$600,2,0),"")</f>
        <v/>
      </c>
      <c r="L2690" s="63"/>
      <c r="N2690" s="22" t="str">
        <f t="shared" si="86"/>
        <v/>
      </c>
      <c r="O2690" s="23" t="str">
        <f>_xlfn.IFNA((VLOOKUP(F2690,help!$C$2:$F$12,4,0))*(N2690*24),"")</f>
        <v/>
      </c>
      <c r="AP2690" s="18">
        <f t="shared" si="85"/>
        <v>0</v>
      </c>
    </row>
    <row r="2691" spans="2:42" ht="33" x14ac:dyDescent="0.2">
      <c r="B2691" s="14">
        <f>COUNTIFS($E$3:E2691,تقرير!$E$4)</f>
        <v>15</v>
      </c>
      <c r="C2691" s="48"/>
      <c r="D2691" s="48"/>
      <c r="E2691" s="48"/>
      <c r="F2691" s="50"/>
      <c r="G2691" s="51"/>
      <c r="H2691" s="51"/>
      <c r="I2691" s="52"/>
      <c r="J2691" s="52"/>
      <c r="K2691" s="27" t="str">
        <f>_xlfn.IFNA(VLOOKUP(E2691,الاوردرات!$B$1:$C$600,2,0),"")</f>
        <v/>
      </c>
      <c r="L2691" s="63"/>
      <c r="N2691" s="22" t="str">
        <f t="shared" si="86"/>
        <v/>
      </c>
      <c r="O2691" s="23" t="str">
        <f>_xlfn.IFNA((VLOOKUP(F2691,help!$C$2:$F$12,4,0))*(N2691*24),"")</f>
        <v/>
      </c>
      <c r="AP2691" s="18">
        <f t="shared" si="85"/>
        <v>0</v>
      </c>
    </row>
    <row r="2692" spans="2:42" ht="33" x14ac:dyDescent="0.2">
      <c r="B2692" s="14">
        <f>COUNTIFS($E$3:E2692,تقرير!$E$4)</f>
        <v>15</v>
      </c>
      <c r="C2692" s="48"/>
      <c r="D2692" s="48"/>
      <c r="E2692" s="48"/>
      <c r="F2692" s="50"/>
      <c r="G2692" s="51"/>
      <c r="H2692" s="51"/>
      <c r="I2692" s="52"/>
      <c r="J2692" s="52"/>
      <c r="K2692" s="27" t="str">
        <f>_xlfn.IFNA(VLOOKUP(E2692,الاوردرات!$B$1:$C$600,2,0),"")</f>
        <v/>
      </c>
      <c r="L2692" s="63"/>
      <c r="N2692" s="22" t="str">
        <f t="shared" si="86"/>
        <v/>
      </c>
      <c r="O2692" s="23" t="str">
        <f>_xlfn.IFNA((VLOOKUP(F2692,help!$C$2:$F$12,4,0))*(N2692*24),"")</f>
        <v/>
      </c>
      <c r="AP2692" s="18">
        <f t="shared" si="85"/>
        <v>0</v>
      </c>
    </row>
    <row r="2693" spans="2:42" ht="33" x14ac:dyDescent="0.2">
      <c r="B2693" s="14">
        <f>COUNTIFS($E$3:E2693,تقرير!$E$4)</f>
        <v>15</v>
      </c>
      <c r="C2693" s="48"/>
      <c r="D2693" s="48"/>
      <c r="E2693" s="48"/>
      <c r="F2693" s="50"/>
      <c r="G2693" s="51"/>
      <c r="H2693" s="51"/>
      <c r="I2693" s="52"/>
      <c r="J2693" s="52"/>
      <c r="K2693" s="27" t="str">
        <f>_xlfn.IFNA(VLOOKUP(E2693,الاوردرات!$B$1:$C$600,2,0),"")</f>
        <v/>
      </c>
      <c r="L2693" s="63"/>
      <c r="N2693" s="22" t="str">
        <f t="shared" si="86"/>
        <v/>
      </c>
      <c r="O2693" s="23" t="str">
        <f>_xlfn.IFNA((VLOOKUP(F2693,help!$C$2:$F$12,4,0))*(N2693*24),"")</f>
        <v/>
      </c>
      <c r="AP2693" s="18">
        <f t="shared" si="85"/>
        <v>0</v>
      </c>
    </row>
    <row r="2694" spans="2:42" ht="33" x14ac:dyDescent="0.2">
      <c r="B2694" s="14">
        <f>COUNTIFS($E$3:E2694,تقرير!$E$4)</f>
        <v>15</v>
      </c>
      <c r="C2694" s="48"/>
      <c r="D2694" s="48"/>
      <c r="E2694" s="48"/>
      <c r="F2694" s="50"/>
      <c r="G2694" s="51"/>
      <c r="H2694" s="51"/>
      <c r="I2694" s="52"/>
      <c r="J2694" s="52"/>
      <c r="K2694" s="27" t="str">
        <f>_xlfn.IFNA(VLOOKUP(E2694,الاوردرات!$B$1:$C$600,2,0),"")</f>
        <v/>
      </c>
      <c r="L2694" s="63"/>
      <c r="N2694" s="22" t="str">
        <f t="shared" si="86"/>
        <v/>
      </c>
      <c r="O2694" s="23" t="str">
        <f>_xlfn.IFNA((VLOOKUP(F2694,help!$C$2:$F$12,4,0))*(N2694*24),"")</f>
        <v/>
      </c>
      <c r="AP2694" s="18">
        <f t="shared" si="85"/>
        <v>0</v>
      </c>
    </row>
    <row r="2695" spans="2:42" ht="33" x14ac:dyDescent="0.2">
      <c r="B2695" s="14">
        <f>COUNTIFS($E$3:E2695,تقرير!$E$4)</f>
        <v>15</v>
      </c>
      <c r="C2695" s="48"/>
      <c r="D2695" s="48"/>
      <c r="E2695" s="48"/>
      <c r="F2695" s="50"/>
      <c r="G2695" s="51"/>
      <c r="H2695" s="51"/>
      <c r="I2695" s="52"/>
      <c r="J2695" s="52"/>
      <c r="K2695" s="27" t="str">
        <f>_xlfn.IFNA(VLOOKUP(E2695,الاوردرات!$B$1:$C$600,2,0),"")</f>
        <v/>
      </c>
      <c r="L2695" s="63"/>
      <c r="N2695" s="22" t="str">
        <f t="shared" si="86"/>
        <v/>
      </c>
      <c r="O2695" s="23" t="str">
        <f>_xlfn.IFNA((VLOOKUP(F2695,help!$C$2:$F$12,4,0))*(N2695*24),"")</f>
        <v/>
      </c>
      <c r="AP2695" s="18">
        <f t="shared" si="85"/>
        <v>0</v>
      </c>
    </row>
    <row r="2696" spans="2:42" ht="33" x14ac:dyDescent="0.2">
      <c r="B2696" s="14">
        <f>COUNTIFS($E$3:E2696,تقرير!$E$4)</f>
        <v>15</v>
      </c>
      <c r="C2696" s="48"/>
      <c r="D2696" s="48"/>
      <c r="E2696" s="48"/>
      <c r="F2696" s="50"/>
      <c r="G2696" s="51"/>
      <c r="H2696" s="51"/>
      <c r="I2696" s="52"/>
      <c r="J2696" s="52"/>
      <c r="K2696" s="27" t="str">
        <f>_xlfn.IFNA(VLOOKUP(E2696,الاوردرات!$B$1:$C$600,2,0),"")</f>
        <v/>
      </c>
      <c r="L2696" s="63"/>
      <c r="N2696" s="22" t="str">
        <f t="shared" si="86"/>
        <v/>
      </c>
      <c r="O2696" s="23" t="str">
        <f>_xlfn.IFNA((VLOOKUP(F2696,help!$C$2:$F$12,4,0))*(N2696*24),"")</f>
        <v/>
      </c>
      <c r="AP2696" s="18">
        <f t="shared" si="85"/>
        <v>0</v>
      </c>
    </row>
    <row r="2697" spans="2:42" ht="33" x14ac:dyDescent="0.2">
      <c r="B2697" s="14">
        <f>COUNTIFS($E$3:E2697,تقرير!$E$4)</f>
        <v>15</v>
      </c>
      <c r="C2697" s="48"/>
      <c r="D2697" s="48"/>
      <c r="E2697" s="48"/>
      <c r="F2697" s="50"/>
      <c r="G2697" s="51"/>
      <c r="H2697" s="51"/>
      <c r="I2697" s="52"/>
      <c r="J2697" s="52"/>
      <c r="K2697" s="27" t="str">
        <f>_xlfn.IFNA(VLOOKUP(E2697,الاوردرات!$B$1:$C$600,2,0),"")</f>
        <v/>
      </c>
      <c r="L2697" s="63"/>
      <c r="N2697" s="22" t="str">
        <f t="shared" si="86"/>
        <v/>
      </c>
      <c r="O2697" s="23" t="str">
        <f>_xlfn.IFNA((VLOOKUP(F2697,help!$C$2:$F$12,4,0))*(N2697*24),"")</f>
        <v/>
      </c>
      <c r="AP2697" s="18">
        <f t="shared" si="85"/>
        <v>0</v>
      </c>
    </row>
    <row r="2698" spans="2:42" ht="33" x14ac:dyDescent="0.2">
      <c r="B2698" s="14">
        <f>COUNTIFS($E$3:E2698,تقرير!$E$4)</f>
        <v>15</v>
      </c>
      <c r="C2698" s="48"/>
      <c r="D2698" s="48"/>
      <c r="E2698" s="48"/>
      <c r="F2698" s="50"/>
      <c r="G2698" s="51"/>
      <c r="H2698" s="51"/>
      <c r="I2698" s="52"/>
      <c r="J2698" s="52"/>
      <c r="K2698" s="27" t="str">
        <f>_xlfn.IFNA(VLOOKUP(E2698,الاوردرات!$B$1:$C$600,2,0),"")</f>
        <v/>
      </c>
      <c r="L2698" s="63"/>
      <c r="N2698" s="22" t="str">
        <f t="shared" si="86"/>
        <v/>
      </c>
      <c r="O2698" s="23" t="str">
        <f>_xlfn.IFNA((VLOOKUP(F2698,help!$C$2:$F$12,4,0))*(N2698*24),"")</f>
        <v/>
      </c>
      <c r="AP2698" s="18">
        <f t="shared" ref="AP2698:AP2761" si="87">D2698</f>
        <v>0</v>
      </c>
    </row>
    <row r="2699" spans="2:42" ht="33" x14ac:dyDescent="0.2">
      <c r="B2699" s="14">
        <f>COUNTIFS($E$3:E2699,تقرير!$E$4)</f>
        <v>15</v>
      </c>
      <c r="C2699" s="48"/>
      <c r="D2699" s="48"/>
      <c r="E2699" s="48"/>
      <c r="F2699" s="50"/>
      <c r="G2699" s="51"/>
      <c r="H2699" s="51"/>
      <c r="I2699" s="52"/>
      <c r="J2699" s="52"/>
      <c r="K2699" s="27" t="str">
        <f>_xlfn.IFNA(VLOOKUP(E2699,الاوردرات!$B$1:$C$600,2,0),"")</f>
        <v/>
      </c>
      <c r="L2699" s="63"/>
      <c r="N2699" s="22" t="str">
        <f t="shared" si="86"/>
        <v/>
      </c>
      <c r="O2699" s="23" t="str">
        <f>_xlfn.IFNA((VLOOKUP(F2699,help!$C$2:$F$12,4,0))*(N2699*24),"")</f>
        <v/>
      </c>
      <c r="AP2699" s="18">
        <f t="shared" si="87"/>
        <v>0</v>
      </c>
    </row>
    <row r="2700" spans="2:42" ht="33" x14ac:dyDescent="0.2">
      <c r="B2700" s="14">
        <f>COUNTIFS($E$3:E2700,تقرير!$E$4)</f>
        <v>15</v>
      </c>
      <c r="C2700" s="48"/>
      <c r="D2700" s="48"/>
      <c r="E2700" s="48"/>
      <c r="F2700" s="50"/>
      <c r="G2700" s="51"/>
      <c r="H2700" s="51"/>
      <c r="I2700" s="52"/>
      <c r="J2700" s="52"/>
      <c r="K2700" s="27" t="str">
        <f>_xlfn.IFNA(VLOOKUP(E2700,الاوردرات!$B$1:$C$600,2,0),"")</f>
        <v/>
      </c>
      <c r="L2700" s="63"/>
      <c r="N2700" s="22" t="str">
        <f t="shared" si="86"/>
        <v/>
      </c>
      <c r="O2700" s="23" t="str">
        <f>_xlfn.IFNA((VLOOKUP(F2700,help!$C$2:$F$12,4,0))*(N2700*24),"")</f>
        <v/>
      </c>
      <c r="AP2700" s="18">
        <f t="shared" si="87"/>
        <v>0</v>
      </c>
    </row>
    <row r="2701" spans="2:42" ht="33" x14ac:dyDescent="0.2">
      <c r="B2701" s="14">
        <f>COUNTIFS($E$3:E2701,تقرير!$E$4)</f>
        <v>15</v>
      </c>
      <c r="C2701" s="48"/>
      <c r="D2701" s="48"/>
      <c r="E2701" s="48"/>
      <c r="F2701" s="50"/>
      <c r="G2701" s="51"/>
      <c r="H2701" s="51"/>
      <c r="I2701" s="52"/>
      <c r="J2701" s="52"/>
      <c r="K2701" s="27" t="str">
        <f>_xlfn.IFNA(VLOOKUP(E2701,الاوردرات!$B$1:$C$600,2,0),"")</f>
        <v/>
      </c>
      <c r="L2701" s="63"/>
      <c r="N2701" s="22" t="str">
        <f t="shared" si="86"/>
        <v/>
      </c>
      <c r="O2701" s="23" t="str">
        <f>_xlfn.IFNA((VLOOKUP(F2701,help!$C$2:$F$12,4,0))*(N2701*24),"")</f>
        <v/>
      </c>
      <c r="AP2701" s="18">
        <f t="shared" si="87"/>
        <v>0</v>
      </c>
    </row>
    <row r="2702" spans="2:42" ht="33" x14ac:dyDescent="0.2">
      <c r="B2702" s="14">
        <f>COUNTIFS($E$3:E2702,تقرير!$E$4)</f>
        <v>15</v>
      </c>
      <c r="C2702" s="48"/>
      <c r="D2702" s="48"/>
      <c r="E2702" s="48"/>
      <c r="F2702" s="50"/>
      <c r="G2702" s="51"/>
      <c r="H2702" s="51"/>
      <c r="I2702" s="52"/>
      <c r="J2702" s="52"/>
      <c r="K2702" s="27" t="str">
        <f>_xlfn.IFNA(VLOOKUP(E2702,الاوردرات!$B$1:$C$600,2,0),"")</f>
        <v/>
      </c>
      <c r="L2702" s="63"/>
      <c r="N2702" s="22" t="str">
        <f t="shared" si="86"/>
        <v/>
      </c>
      <c r="O2702" s="23" t="str">
        <f>_xlfn.IFNA((VLOOKUP(F2702,help!$C$2:$F$12,4,0))*(N2702*24),"")</f>
        <v/>
      </c>
      <c r="AP2702" s="18">
        <f t="shared" si="87"/>
        <v>0</v>
      </c>
    </row>
    <row r="2703" spans="2:42" ht="33" x14ac:dyDescent="0.2">
      <c r="B2703" s="14">
        <f>COUNTIFS($E$3:E2703,تقرير!$E$4)</f>
        <v>15</v>
      </c>
      <c r="C2703" s="48"/>
      <c r="D2703" s="48"/>
      <c r="E2703" s="48"/>
      <c r="F2703" s="50"/>
      <c r="G2703" s="51"/>
      <c r="H2703" s="51"/>
      <c r="I2703" s="52"/>
      <c r="J2703" s="52"/>
      <c r="K2703" s="27" t="str">
        <f>_xlfn.IFNA(VLOOKUP(E2703,الاوردرات!$B$1:$C$600,2,0),"")</f>
        <v/>
      </c>
      <c r="L2703" s="63"/>
      <c r="N2703" s="22" t="str">
        <f t="shared" si="86"/>
        <v/>
      </c>
      <c r="O2703" s="23" t="str">
        <f>_xlfn.IFNA((VLOOKUP(F2703,help!$C$2:$F$12,4,0))*(N2703*24),"")</f>
        <v/>
      </c>
      <c r="AP2703" s="18">
        <f t="shared" si="87"/>
        <v>0</v>
      </c>
    </row>
    <row r="2704" spans="2:42" ht="33" x14ac:dyDescent="0.2">
      <c r="B2704" s="14">
        <f>COUNTIFS($E$3:E2704,تقرير!$E$4)</f>
        <v>15</v>
      </c>
      <c r="C2704" s="48"/>
      <c r="D2704" s="48"/>
      <c r="E2704" s="48"/>
      <c r="F2704" s="50"/>
      <c r="G2704" s="51"/>
      <c r="H2704" s="51"/>
      <c r="I2704" s="52"/>
      <c r="J2704" s="52"/>
      <c r="K2704" s="27" t="str">
        <f>_xlfn.IFNA(VLOOKUP(E2704,الاوردرات!$B$1:$C$600,2,0),"")</f>
        <v/>
      </c>
      <c r="L2704" s="63"/>
      <c r="N2704" s="22" t="str">
        <f t="shared" si="86"/>
        <v/>
      </c>
      <c r="O2704" s="23" t="str">
        <f>_xlfn.IFNA((VLOOKUP(F2704,help!$C$2:$F$12,4,0))*(N2704*24),"")</f>
        <v/>
      </c>
      <c r="AP2704" s="18">
        <f t="shared" si="87"/>
        <v>0</v>
      </c>
    </row>
    <row r="2705" spans="2:42" ht="33" x14ac:dyDescent="0.2">
      <c r="B2705" s="14">
        <f>COUNTIFS($E$3:E2705,تقرير!$E$4)</f>
        <v>15</v>
      </c>
      <c r="C2705" s="48"/>
      <c r="D2705" s="48"/>
      <c r="E2705" s="48"/>
      <c r="F2705" s="50"/>
      <c r="G2705" s="51"/>
      <c r="H2705" s="51"/>
      <c r="I2705" s="52"/>
      <c r="J2705" s="52"/>
      <c r="K2705" s="27" t="str">
        <f>_xlfn.IFNA(VLOOKUP(E2705,الاوردرات!$B$1:$C$600,2,0),"")</f>
        <v/>
      </c>
      <c r="L2705" s="63"/>
      <c r="N2705" s="22" t="str">
        <f t="shared" si="86"/>
        <v/>
      </c>
      <c r="O2705" s="23" t="str">
        <f>_xlfn.IFNA((VLOOKUP(F2705,help!$C$2:$F$12,4,0))*(N2705*24),"")</f>
        <v/>
      </c>
      <c r="AP2705" s="18">
        <f t="shared" si="87"/>
        <v>0</v>
      </c>
    </row>
    <row r="2706" spans="2:42" ht="33" x14ac:dyDescent="0.2">
      <c r="B2706" s="14">
        <f>COUNTIFS($E$3:E2706,تقرير!$E$4)</f>
        <v>15</v>
      </c>
      <c r="C2706" s="48"/>
      <c r="D2706" s="48"/>
      <c r="E2706" s="48"/>
      <c r="F2706" s="50"/>
      <c r="G2706" s="51"/>
      <c r="H2706" s="51"/>
      <c r="I2706" s="52"/>
      <c r="J2706" s="52"/>
      <c r="K2706" s="27" t="str">
        <f>_xlfn.IFNA(VLOOKUP(E2706,الاوردرات!$B$1:$C$600,2,0),"")</f>
        <v/>
      </c>
      <c r="L2706" s="63"/>
      <c r="N2706" s="22" t="str">
        <f t="shared" si="86"/>
        <v/>
      </c>
      <c r="O2706" s="23" t="str">
        <f>_xlfn.IFNA((VLOOKUP(F2706,help!$C$2:$F$12,4,0))*(N2706*24),"")</f>
        <v/>
      </c>
      <c r="AP2706" s="18">
        <f t="shared" si="87"/>
        <v>0</v>
      </c>
    </row>
    <row r="2707" spans="2:42" ht="33" x14ac:dyDescent="0.2">
      <c r="B2707" s="14">
        <f>COUNTIFS($E$3:E2707,تقرير!$E$4)</f>
        <v>15</v>
      </c>
      <c r="C2707" s="48"/>
      <c r="D2707" s="48"/>
      <c r="E2707" s="48"/>
      <c r="F2707" s="50"/>
      <c r="G2707" s="51"/>
      <c r="H2707" s="51"/>
      <c r="I2707" s="52"/>
      <c r="J2707" s="52"/>
      <c r="K2707" s="27" t="str">
        <f>_xlfn.IFNA(VLOOKUP(E2707,الاوردرات!$B$1:$C$600,2,0),"")</f>
        <v/>
      </c>
      <c r="L2707" s="63"/>
      <c r="N2707" s="22" t="str">
        <f t="shared" si="86"/>
        <v/>
      </c>
      <c r="O2707" s="23" t="str">
        <f>_xlfn.IFNA((VLOOKUP(F2707,help!$C$2:$F$12,4,0))*(N2707*24),"")</f>
        <v/>
      </c>
      <c r="AP2707" s="18">
        <f t="shared" si="87"/>
        <v>0</v>
      </c>
    </row>
    <row r="2708" spans="2:42" ht="33" x14ac:dyDescent="0.2">
      <c r="B2708" s="14">
        <f>COUNTIFS($E$3:E2708,تقرير!$E$4)</f>
        <v>15</v>
      </c>
      <c r="C2708" s="48"/>
      <c r="D2708" s="48"/>
      <c r="E2708" s="48"/>
      <c r="F2708" s="50"/>
      <c r="G2708" s="51"/>
      <c r="H2708" s="51"/>
      <c r="I2708" s="52"/>
      <c r="J2708" s="52"/>
      <c r="K2708" s="27" t="str">
        <f>_xlfn.IFNA(VLOOKUP(E2708,الاوردرات!$B$1:$C$600,2,0),"")</f>
        <v/>
      </c>
      <c r="L2708" s="63"/>
      <c r="N2708" s="22" t="str">
        <f t="shared" si="86"/>
        <v/>
      </c>
      <c r="O2708" s="23" t="str">
        <f>_xlfn.IFNA((VLOOKUP(F2708,help!$C$2:$F$12,4,0))*(N2708*24),"")</f>
        <v/>
      </c>
      <c r="AP2708" s="18">
        <f t="shared" si="87"/>
        <v>0</v>
      </c>
    </row>
    <row r="2709" spans="2:42" ht="33" x14ac:dyDescent="0.2">
      <c r="B2709" s="14">
        <f>COUNTIFS($E$3:E2709,تقرير!$E$4)</f>
        <v>15</v>
      </c>
      <c r="C2709" s="48"/>
      <c r="D2709" s="48"/>
      <c r="E2709" s="48"/>
      <c r="F2709" s="50"/>
      <c r="G2709" s="51"/>
      <c r="H2709" s="51"/>
      <c r="I2709" s="52"/>
      <c r="J2709" s="52"/>
      <c r="K2709" s="27" t="str">
        <f>_xlfn.IFNA(VLOOKUP(E2709,الاوردرات!$B$1:$C$600,2,0),"")</f>
        <v/>
      </c>
      <c r="L2709" s="63"/>
      <c r="N2709" s="22" t="str">
        <f t="shared" si="86"/>
        <v/>
      </c>
      <c r="O2709" s="23" t="str">
        <f>_xlfn.IFNA((VLOOKUP(F2709,help!$C$2:$F$12,4,0))*(N2709*24),"")</f>
        <v/>
      </c>
      <c r="AP2709" s="18">
        <f t="shared" si="87"/>
        <v>0</v>
      </c>
    </row>
    <row r="2710" spans="2:42" ht="33" x14ac:dyDescent="0.2">
      <c r="B2710" s="14">
        <f>COUNTIFS($E$3:E2710,تقرير!$E$4)</f>
        <v>15</v>
      </c>
      <c r="C2710" s="48"/>
      <c r="D2710" s="48"/>
      <c r="E2710" s="48"/>
      <c r="F2710" s="50"/>
      <c r="G2710" s="51"/>
      <c r="H2710" s="51"/>
      <c r="I2710" s="52"/>
      <c r="J2710" s="52"/>
      <c r="K2710" s="27" t="str">
        <f>_xlfn.IFNA(VLOOKUP(E2710,الاوردرات!$B$1:$C$600,2,0),"")</f>
        <v/>
      </c>
      <c r="L2710" s="63"/>
      <c r="N2710" s="22" t="str">
        <f t="shared" si="86"/>
        <v/>
      </c>
      <c r="O2710" s="23" t="str">
        <f>_xlfn.IFNA((VLOOKUP(F2710,help!$C$2:$F$12,4,0))*(N2710*24),"")</f>
        <v/>
      </c>
      <c r="AP2710" s="18">
        <f t="shared" si="87"/>
        <v>0</v>
      </c>
    </row>
    <row r="2711" spans="2:42" ht="33" x14ac:dyDescent="0.2">
      <c r="B2711" s="14">
        <f>COUNTIFS($E$3:E2711,تقرير!$E$4)</f>
        <v>15</v>
      </c>
      <c r="C2711" s="48"/>
      <c r="D2711" s="48"/>
      <c r="E2711" s="48"/>
      <c r="F2711" s="50"/>
      <c r="G2711" s="51"/>
      <c r="H2711" s="51"/>
      <c r="I2711" s="52"/>
      <c r="J2711" s="52"/>
      <c r="K2711" s="27" t="str">
        <f>_xlfn.IFNA(VLOOKUP(E2711,الاوردرات!$B$1:$C$600,2,0),"")</f>
        <v/>
      </c>
      <c r="L2711" s="63"/>
      <c r="N2711" s="22" t="str">
        <f t="shared" si="86"/>
        <v/>
      </c>
      <c r="O2711" s="23" t="str">
        <f>_xlfn.IFNA((VLOOKUP(F2711,help!$C$2:$F$12,4,0))*(N2711*24),"")</f>
        <v/>
      </c>
      <c r="AP2711" s="18">
        <f t="shared" si="87"/>
        <v>0</v>
      </c>
    </row>
    <row r="2712" spans="2:42" ht="33" x14ac:dyDescent="0.2">
      <c r="B2712" s="14">
        <f>COUNTIFS($E$3:E2712,تقرير!$E$4)</f>
        <v>15</v>
      </c>
      <c r="C2712" s="48"/>
      <c r="D2712" s="48"/>
      <c r="E2712" s="48"/>
      <c r="F2712" s="50"/>
      <c r="G2712" s="51"/>
      <c r="H2712" s="51"/>
      <c r="I2712" s="52"/>
      <c r="J2712" s="52"/>
      <c r="K2712" s="27" t="str">
        <f>_xlfn.IFNA(VLOOKUP(E2712,الاوردرات!$B$1:$C$600,2,0),"")</f>
        <v/>
      </c>
      <c r="L2712" s="63"/>
      <c r="N2712" s="22" t="str">
        <f t="shared" si="86"/>
        <v/>
      </c>
      <c r="O2712" s="23" t="str">
        <f>_xlfn.IFNA((VLOOKUP(F2712,help!$C$2:$F$12,4,0))*(N2712*24),"")</f>
        <v/>
      </c>
      <c r="AP2712" s="18">
        <f t="shared" si="87"/>
        <v>0</v>
      </c>
    </row>
    <row r="2713" spans="2:42" ht="33" x14ac:dyDescent="0.2">
      <c r="B2713" s="14">
        <f>COUNTIFS($E$3:E2713,تقرير!$E$4)</f>
        <v>15</v>
      </c>
      <c r="C2713" s="48"/>
      <c r="D2713" s="48"/>
      <c r="E2713" s="48"/>
      <c r="F2713" s="50"/>
      <c r="G2713" s="51"/>
      <c r="H2713" s="51"/>
      <c r="I2713" s="52"/>
      <c r="J2713" s="52"/>
      <c r="K2713" s="27" t="str">
        <f>_xlfn.IFNA(VLOOKUP(E2713,الاوردرات!$B$1:$C$600,2,0),"")</f>
        <v/>
      </c>
      <c r="L2713" s="63"/>
      <c r="N2713" s="22" t="str">
        <f t="shared" si="86"/>
        <v/>
      </c>
      <c r="O2713" s="23" t="str">
        <f>_xlfn.IFNA((VLOOKUP(F2713,help!$C$2:$F$12,4,0))*(N2713*24),"")</f>
        <v/>
      </c>
      <c r="AP2713" s="18">
        <f t="shared" si="87"/>
        <v>0</v>
      </c>
    </row>
    <row r="2714" spans="2:42" ht="33" x14ac:dyDescent="0.2">
      <c r="B2714" s="14">
        <f>COUNTIFS($E$3:E2714,تقرير!$E$4)</f>
        <v>15</v>
      </c>
      <c r="C2714" s="48"/>
      <c r="D2714" s="48"/>
      <c r="E2714" s="48"/>
      <c r="F2714" s="50"/>
      <c r="G2714" s="51"/>
      <c r="H2714" s="51"/>
      <c r="I2714" s="52"/>
      <c r="J2714" s="52"/>
      <c r="K2714" s="27" t="str">
        <f>_xlfn.IFNA(VLOOKUP(E2714,الاوردرات!$B$1:$C$600,2,0),"")</f>
        <v/>
      </c>
      <c r="L2714" s="63"/>
      <c r="N2714" s="22" t="str">
        <f t="shared" si="86"/>
        <v/>
      </c>
      <c r="O2714" s="23" t="str">
        <f>_xlfn.IFNA((VLOOKUP(F2714,help!$C$2:$F$12,4,0))*(N2714*24),"")</f>
        <v/>
      </c>
      <c r="AP2714" s="18">
        <f t="shared" si="87"/>
        <v>0</v>
      </c>
    </row>
    <row r="2715" spans="2:42" ht="33" x14ac:dyDescent="0.2">
      <c r="B2715" s="14">
        <f>COUNTIFS($E$3:E2715,تقرير!$E$4)</f>
        <v>15</v>
      </c>
      <c r="C2715" s="48"/>
      <c r="D2715" s="48"/>
      <c r="E2715" s="48"/>
      <c r="F2715" s="50"/>
      <c r="G2715" s="51"/>
      <c r="H2715" s="51"/>
      <c r="I2715" s="52"/>
      <c r="J2715" s="52"/>
      <c r="K2715" s="27" t="str">
        <f>_xlfn.IFNA(VLOOKUP(E2715,الاوردرات!$B$1:$C$600,2,0),"")</f>
        <v/>
      </c>
      <c r="L2715" s="63"/>
      <c r="N2715" s="22" t="str">
        <f t="shared" si="86"/>
        <v/>
      </c>
      <c r="O2715" s="23" t="str">
        <f>_xlfn.IFNA((VLOOKUP(F2715,help!$C$2:$F$12,4,0))*(N2715*24),"")</f>
        <v/>
      </c>
      <c r="AP2715" s="18">
        <f t="shared" si="87"/>
        <v>0</v>
      </c>
    </row>
    <row r="2716" spans="2:42" ht="33" x14ac:dyDescent="0.2">
      <c r="B2716" s="14">
        <f>COUNTIFS($E$3:E2716,تقرير!$E$4)</f>
        <v>15</v>
      </c>
      <c r="C2716" s="48"/>
      <c r="D2716" s="48"/>
      <c r="E2716" s="48"/>
      <c r="F2716" s="50"/>
      <c r="G2716" s="51"/>
      <c r="H2716" s="51"/>
      <c r="I2716" s="52"/>
      <c r="J2716" s="52"/>
      <c r="K2716" s="27" t="str">
        <f>_xlfn.IFNA(VLOOKUP(E2716,الاوردرات!$B$1:$C$600,2,0),"")</f>
        <v/>
      </c>
      <c r="L2716" s="63"/>
      <c r="N2716" s="22" t="str">
        <f t="shared" si="86"/>
        <v/>
      </c>
      <c r="O2716" s="23" t="str">
        <f>_xlfn.IFNA((VLOOKUP(F2716,help!$C$2:$F$12,4,0))*(N2716*24),"")</f>
        <v/>
      </c>
      <c r="AP2716" s="18">
        <f t="shared" si="87"/>
        <v>0</v>
      </c>
    </row>
    <row r="2717" spans="2:42" ht="33" x14ac:dyDescent="0.2">
      <c r="B2717" s="14">
        <f>COUNTIFS($E$3:E2717,تقرير!$E$4)</f>
        <v>15</v>
      </c>
      <c r="C2717" s="48"/>
      <c r="D2717" s="48"/>
      <c r="E2717" s="48"/>
      <c r="F2717" s="50"/>
      <c r="G2717" s="51"/>
      <c r="H2717" s="51"/>
      <c r="I2717" s="52"/>
      <c r="J2717" s="52"/>
      <c r="K2717" s="27" t="str">
        <f>_xlfn.IFNA(VLOOKUP(E2717,الاوردرات!$B$1:$C$600,2,0),"")</f>
        <v/>
      </c>
      <c r="L2717" s="63"/>
      <c r="N2717" s="22" t="str">
        <f t="shared" si="86"/>
        <v/>
      </c>
      <c r="O2717" s="23" t="str">
        <f>_xlfn.IFNA((VLOOKUP(F2717,help!$C$2:$F$12,4,0))*(N2717*24),"")</f>
        <v/>
      </c>
      <c r="AP2717" s="18">
        <f t="shared" si="87"/>
        <v>0</v>
      </c>
    </row>
    <row r="2718" spans="2:42" ht="33" x14ac:dyDescent="0.2">
      <c r="B2718" s="14">
        <f>COUNTIFS($E$3:E2718,تقرير!$E$4)</f>
        <v>15</v>
      </c>
      <c r="C2718" s="48"/>
      <c r="D2718" s="48"/>
      <c r="E2718" s="48"/>
      <c r="F2718" s="50"/>
      <c r="G2718" s="51"/>
      <c r="H2718" s="51"/>
      <c r="I2718" s="52"/>
      <c r="J2718" s="52"/>
      <c r="K2718" s="27" t="str">
        <f>_xlfn.IFNA(VLOOKUP(E2718,الاوردرات!$B$1:$C$600,2,0),"")</f>
        <v/>
      </c>
      <c r="L2718" s="63"/>
      <c r="N2718" s="22" t="str">
        <f t="shared" si="86"/>
        <v/>
      </c>
      <c r="O2718" s="23" t="str">
        <f>_xlfn.IFNA((VLOOKUP(F2718,help!$C$2:$F$12,4,0))*(N2718*24),"")</f>
        <v/>
      </c>
      <c r="AP2718" s="18">
        <f t="shared" si="87"/>
        <v>0</v>
      </c>
    </row>
    <row r="2719" spans="2:42" ht="33" x14ac:dyDescent="0.2">
      <c r="B2719" s="14">
        <f>COUNTIFS($E$3:E2719,تقرير!$E$4)</f>
        <v>15</v>
      </c>
      <c r="C2719" s="48"/>
      <c r="D2719" s="48"/>
      <c r="E2719" s="48"/>
      <c r="F2719" s="50"/>
      <c r="G2719" s="51"/>
      <c r="H2719" s="51"/>
      <c r="I2719" s="52"/>
      <c r="J2719" s="52"/>
      <c r="K2719" s="27" t="str">
        <f>_xlfn.IFNA(VLOOKUP(E2719,الاوردرات!$B$1:$C$600,2,0),"")</f>
        <v/>
      </c>
      <c r="L2719" s="63"/>
      <c r="N2719" s="22" t="str">
        <f t="shared" si="86"/>
        <v/>
      </c>
      <c r="O2719" s="23" t="str">
        <f>_xlfn.IFNA((VLOOKUP(F2719,help!$C$2:$F$12,4,0))*(N2719*24),"")</f>
        <v/>
      </c>
      <c r="AP2719" s="18">
        <f t="shared" si="87"/>
        <v>0</v>
      </c>
    </row>
    <row r="2720" spans="2:42" ht="33" x14ac:dyDescent="0.2">
      <c r="B2720" s="14">
        <f>COUNTIFS($E$3:E2720,تقرير!$E$4)</f>
        <v>15</v>
      </c>
      <c r="C2720" s="48"/>
      <c r="D2720" s="48"/>
      <c r="E2720" s="48"/>
      <c r="F2720" s="50"/>
      <c r="G2720" s="51"/>
      <c r="H2720" s="51"/>
      <c r="I2720" s="52"/>
      <c r="J2720" s="52"/>
      <c r="K2720" s="27" t="str">
        <f>_xlfn.IFNA(VLOOKUP(E2720,الاوردرات!$B$1:$C$600,2,0),"")</f>
        <v/>
      </c>
      <c r="L2720" s="63"/>
      <c r="N2720" s="22" t="str">
        <f t="shared" si="86"/>
        <v/>
      </c>
      <c r="O2720" s="23" t="str">
        <f>_xlfn.IFNA((VLOOKUP(F2720,help!$C$2:$F$12,4,0))*(N2720*24),"")</f>
        <v/>
      </c>
      <c r="AP2720" s="18">
        <f t="shared" si="87"/>
        <v>0</v>
      </c>
    </row>
    <row r="2721" spans="2:42" ht="33" x14ac:dyDescent="0.2">
      <c r="B2721" s="14">
        <f>COUNTIFS($E$3:E2721,تقرير!$E$4)</f>
        <v>15</v>
      </c>
      <c r="C2721" s="48"/>
      <c r="D2721" s="48"/>
      <c r="E2721" s="48"/>
      <c r="F2721" s="50"/>
      <c r="G2721" s="51"/>
      <c r="H2721" s="51"/>
      <c r="I2721" s="52"/>
      <c r="J2721" s="52"/>
      <c r="K2721" s="27" t="str">
        <f>_xlfn.IFNA(VLOOKUP(E2721,الاوردرات!$B$1:$C$600,2,0),"")</f>
        <v/>
      </c>
      <c r="L2721" s="63"/>
      <c r="N2721" s="22" t="str">
        <f t="shared" si="86"/>
        <v/>
      </c>
      <c r="O2721" s="23" t="str">
        <f>_xlfn.IFNA((VLOOKUP(F2721,help!$C$2:$F$12,4,0))*(N2721*24),"")</f>
        <v/>
      </c>
      <c r="AP2721" s="18">
        <f t="shared" si="87"/>
        <v>0</v>
      </c>
    </row>
    <row r="2722" spans="2:42" ht="33" x14ac:dyDescent="0.2">
      <c r="B2722" s="14">
        <f>COUNTIFS($E$3:E2722,تقرير!$E$4)</f>
        <v>15</v>
      </c>
      <c r="C2722" s="48"/>
      <c r="D2722" s="48"/>
      <c r="E2722" s="48"/>
      <c r="F2722" s="50"/>
      <c r="G2722" s="51"/>
      <c r="H2722" s="51"/>
      <c r="I2722" s="52"/>
      <c r="J2722" s="52"/>
      <c r="K2722" s="27" t="str">
        <f>_xlfn.IFNA(VLOOKUP(E2722,الاوردرات!$B$1:$C$600,2,0),"")</f>
        <v/>
      </c>
      <c r="L2722" s="63"/>
      <c r="N2722" s="22" t="str">
        <f t="shared" si="86"/>
        <v/>
      </c>
      <c r="O2722" s="23" t="str">
        <f>_xlfn.IFNA((VLOOKUP(F2722,help!$C$2:$F$12,4,0))*(N2722*24),"")</f>
        <v/>
      </c>
      <c r="AP2722" s="18">
        <f t="shared" si="87"/>
        <v>0</v>
      </c>
    </row>
    <row r="2723" spans="2:42" ht="33" x14ac:dyDescent="0.2">
      <c r="B2723" s="14">
        <f>COUNTIFS($E$3:E2723,تقرير!$E$4)</f>
        <v>15</v>
      </c>
      <c r="C2723" s="48"/>
      <c r="D2723" s="48"/>
      <c r="E2723" s="48"/>
      <c r="F2723" s="50"/>
      <c r="G2723" s="51"/>
      <c r="H2723" s="51"/>
      <c r="I2723" s="52"/>
      <c r="J2723" s="52"/>
      <c r="K2723" s="27" t="str">
        <f>_xlfn.IFNA(VLOOKUP(E2723,الاوردرات!$B$1:$C$600,2,0),"")</f>
        <v/>
      </c>
      <c r="L2723" s="63"/>
      <c r="N2723" s="22" t="str">
        <f t="shared" si="86"/>
        <v/>
      </c>
      <c r="O2723" s="23" t="str">
        <f>_xlfn.IFNA((VLOOKUP(F2723,help!$C$2:$F$12,4,0))*(N2723*24),"")</f>
        <v/>
      </c>
      <c r="AP2723" s="18">
        <f t="shared" si="87"/>
        <v>0</v>
      </c>
    </row>
    <row r="2724" spans="2:42" ht="33" x14ac:dyDescent="0.2">
      <c r="B2724" s="14">
        <f>COUNTIFS($E$3:E2724,تقرير!$E$4)</f>
        <v>15</v>
      </c>
      <c r="C2724" s="48"/>
      <c r="D2724" s="48"/>
      <c r="E2724" s="48"/>
      <c r="F2724" s="50"/>
      <c r="G2724" s="51"/>
      <c r="H2724" s="51"/>
      <c r="I2724" s="52"/>
      <c r="J2724" s="52"/>
      <c r="K2724" s="27" t="str">
        <f>_xlfn.IFNA(VLOOKUP(E2724,الاوردرات!$B$1:$C$600,2,0),"")</f>
        <v/>
      </c>
      <c r="L2724" s="63"/>
      <c r="N2724" s="22" t="str">
        <f t="shared" si="86"/>
        <v/>
      </c>
      <c r="O2724" s="23" t="str">
        <f>_xlfn.IFNA((VLOOKUP(F2724,help!$C$2:$F$12,4,0))*(N2724*24),"")</f>
        <v/>
      </c>
      <c r="AP2724" s="18">
        <f t="shared" si="87"/>
        <v>0</v>
      </c>
    </row>
    <row r="2725" spans="2:42" ht="33" x14ac:dyDescent="0.2">
      <c r="B2725" s="14">
        <f>COUNTIFS($E$3:E2725,تقرير!$E$4)</f>
        <v>15</v>
      </c>
      <c r="C2725" s="48"/>
      <c r="D2725" s="48"/>
      <c r="E2725" s="48"/>
      <c r="F2725" s="50"/>
      <c r="G2725" s="51"/>
      <c r="H2725" s="51"/>
      <c r="I2725" s="52"/>
      <c r="J2725" s="52"/>
      <c r="K2725" s="27" t="str">
        <f>_xlfn.IFNA(VLOOKUP(E2725,الاوردرات!$B$1:$C$600,2,0),"")</f>
        <v/>
      </c>
      <c r="L2725" s="63"/>
      <c r="N2725" s="22" t="str">
        <f t="shared" si="86"/>
        <v/>
      </c>
      <c r="O2725" s="23" t="str">
        <f>_xlfn.IFNA((VLOOKUP(F2725,help!$C$2:$F$12,4,0))*(N2725*24),"")</f>
        <v/>
      </c>
      <c r="AP2725" s="18">
        <f t="shared" si="87"/>
        <v>0</v>
      </c>
    </row>
    <row r="2726" spans="2:42" ht="33" x14ac:dyDescent="0.2">
      <c r="B2726" s="14">
        <f>COUNTIFS($E$3:E2726,تقرير!$E$4)</f>
        <v>15</v>
      </c>
      <c r="C2726" s="48"/>
      <c r="D2726" s="48"/>
      <c r="E2726" s="48"/>
      <c r="F2726" s="50"/>
      <c r="G2726" s="51"/>
      <c r="H2726" s="51"/>
      <c r="I2726" s="52"/>
      <c r="J2726" s="52"/>
      <c r="K2726" s="27" t="str">
        <f>_xlfn.IFNA(VLOOKUP(E2726,الاوردرات!$B$1:$C$600,2,0),"")</f>
        <v/>
      </c>
      <c r="L2726" s="63"/>
      <c r="N2726" s="22" t="str">
        <f t="shared" si="86"/>
        <v/>
      </c>
      <c r="O2726" s="23" t="str">
        <f>_xlfn.IFNA((VLOOKUP(F2726,help!$C$2:$F$12,4,0))*(N2726*24),"")</f>
        <v/>
      </c>
      <c r="AP2726" s="18">
        <f t="shared" si="87"/>
        <v>0</v>
      </c>
    </row>
    <row r="2727" spans="2:42" ht="33" x14ac:dyDescent="0.2">
      <c r="B2727" s="14">
        <f>COUNTIFS($E$3:E2727,تقرير!$E$4)</f>
        <v>15</v>
      </c>
      <c r="C2727" s="48"/>
      <c r="D2727" s="48"/>
      <c r="E2727" s="48"/>
      <c r="F2727" s="50"/>
      <c r="G2727" s="51"/>
      <c r="H2727" s="51"/>
      <c r="I2727" s="52"/>
      <c r="J2727" s="52"/>
      <c r="K2727" s="27" t="str">
        <f>_xlfn.IFNA(VLOOKUP(E2727,الاوردرات!$B$1:$C$600,2,0),"")</f>
        <v/>
      </c>
      <c r="L2727" s="63"/>
      <c r="N2727" s="22" t="str">
        <f t="shared" si="86"/>
        <v/>
      </c>
      <c r="O2727" s="23" t="str">
        <f>_xlfn.IFNA((VLOOKUP(F2727,help!$C$2:$F$12,4,0))*(N2727*24),"")</f>
        <v/>
      </c>
      <c r="AP2727" s="18">
        <f t="shared" si="87"/>
        <v>0</v>
      </c>
    </row>
    <row r="2728" spans="2:42" ht="33" x14ac:dyDescent="0.2">
      <c r="B2728" s="14">
        <f>COUNTIFS($E$3:E2728,تقرير!$E$4)</f>
        <v>15</v>
      </c>
      <c r="C2728" s="48"/>
      <c r="D2728" s="48"/>
      <c r="E2728" s="48"/>
      <c r="F2728" s="50"/>
      <c r="G2728" s="51"/>
      <c r="H2728" s="51"/>
      <c r="I2728" s="52"/>
      <c r="J2728" s="52"/>
      <c r="K2728" s="27" t="str">
        <f>_xlfn.IFNA(VLOOKUP(E2728,الاوردرات!$B$1:$C$600,2,0),"")</f>
        <v/>
      </c>
      <c r="L2728" s="63"/>
      <c r="N2728" s="22" t="str">
        <f t="shared" si="86"/>
        <v/>
      </c>
      <c r="O2728" s="23" t="str">
        <f>_xlfn.IFNA((VLOOKUP(F2728,help!$C$2:$F$12,4,0))*(N2728*24),"")</f>
        <v/>
      </c>
      <c r="AP2728" s="18">
        <f t="shared" si="87"/>
        <v>0</v>
      </c>
    </row>
    <row r="2729" spans="2:42" ht="33" x14ac:dyDescent="0.2">
      <c r="B2729" s="14">
        <f>COUNTIFS($E$3:E2729,تقرير!$E$4)</f>
        <v>15</v>
      </c>
      <c r="C2729" s="48"/>
      <c r="D2729" s="48"/>
      <c r="E2729" s="48"/>
      <c r="F2729" s="50"/>
      <c r="G2729" s="51"/>
      <c r="H2729" s="51"/>
      <c r="I2729" s="52"/>
      <c r="J2729" s="52"/>
      <c r="K2729" s="27" t="str">
        <f>_xlfn.IFNA(VLOOKUP(E2729,الاوردرات!$B$1:$C$600,2,0),"")</f>
        <v/>
      </c>
      <c r="L2729" s="63"/>
      <c r="N2729" s="22" t="str">
        <f t="shared" si="86"/>
        <v/>
      </c>
      <c r="O2729" s="23" t="str">
        <f>_xlfn.IFNA((VLOOKUP(F2729,help!$C$2:$F$12,4,0))*(N2729*24),"")</f>
        <v/>
      </c>
      <c r="AP2729" s="18">
        <f t="shared" si="87"/>
        <v>0</v>
      </c>
    </row>
    <row r="2730" spans="2:42" ht="33" x14ac:dyDescent="0.2">
      <c r="B2730" s="14">
        <f>COUNTIFS($E$3:E2730,تقرير!$E$4)</f>
        <v>15</v>
      </c>
      <c r="C2730" s="48"/>
      <c r="D2730" s="48"/>
      <c r="E2730" s="48"/>
      <c r="F2730" s="50"/>
      <c r="G2730" s="51"/>
      <c r="H2730" s="51"/>
      <c r="I2730" s="52"/>
      <c r="J2730" s="52"/>
      <c r="K2730" s="27" t="str">
        <f>_xlfn.IFNA(VLOOKUP(E2730,الاوردرات!$B$1:$C$600,2,0),"")</f>
        <v/>
      </c>
      <c r="L2730" s="63"/>
      <c r="N2730" s="22" t="str">
        <f t="shared" si="86"/>
        <v/>
      </c>
      <c r="O2730" s="23" t="str">
        <f>_xlfn.IFNA((VLOOKUP(F2730,help!$C$2:$F$12,4,0))*(N2730*24),"")</f>
        <v/>
      </c>
      <c r="AP2730" s="18">
        <f t="shared" si="87"/>
        <v>0</v>
      </c>
    </row>
    <row r="2731" spans="2:42" ht="33" x14ac:dyDescent="0.2">
      <c r="B2731" s="14">
        <f>COUNTIFS($E$3:E2731,تقرير!$E$4)</f>
        <v>15</v>
      </c>
      <c r="C2731" s="48"/>
      <c r="D2731" s="48"/>
      <c r="E2731" s="48"/>
      <c r="F2731" s="50"/>
      <c r="G2731" s="51"/>
      <c r="H2731" s="51"/>
      <c r="I2731" s="52"/>
      <c r="J2731" s="52"/>
      <c r="K2731" s="27" t="str">
        <f>_xlfn.IFNA(VLOOKUP(E2731,الاوردرات!$B$1:$C$600,2,0),"")</f>
        <v/>
      </c>
      <c r="L2731" s="63"/>
      <c r="N2731" s="22" t="str">
        <f t="shared" si="86"/>
        <v/>
      </c>
      <c r="O2731" s="23" t="str">
        <f>_xlfn.IFNA((VLOOKUP(F2731,help!$C$2:$F$12,4,0))*(N2731*24),"")</f>
        <v/>
      </c>
      <c r="AP2731" s="18">
        <f t="shared" si="87"/>
        <v>0</v>
      </c>
    </row>
    <row r="2732" spans="2:42" ht="33" x14ac:dyDescent="0.2">
      <c r="B2732" s="14">
        <f>COUNTIFS($E$3:E2732,تقرير!$E$4)</f>
        <v>15</v>
      </c>
      <c r="C2732" s="48"/>
      <c r="D2732" s="48"/>
      <c r="E2732" s="48"/>
      <c r="F2732" s="50"/>
      <c r="G2732" s="51"/>
      <c r="H2732" s="51"/>
      <c r="I2732" s="52"/>
      <c r="J2732" s="52"/>
      <c r="K2732" s="27" t="str">
        <f>_xlfn.IFNA(VLOOKUP(E2732,الاوردرات!$B$1:$C$600,2,0),"")</f>
        <v/>
      </c>
      <c r="L2732" s="63"/>
      <c r="N2732" s="22" t="str">
        <f t="shared" si="86"/>
        <v/>
      </c>
      <c r="O2732" s="23" t="str">
        <f>_xlfn.IFNA((VLOOKUP(F2732,help!$C$2:$F$12,4,0))*(N2732*24),"")</f>
        <v/>
      </c>
      <c r="AP2732" s="18">
        <f t="shared" si="87"/>
        <v>0</v>
      </c>
    </row>
    <row r="2733" spans="2:42" ht="33" x14ac:dyDescent="0.2">
      <c r="B2733" s="14">
        <f>COUNTIFS($E$3:E2733,تقرير!$E$4)</f>
        <v>15</v>
      </c>
      <c r="C2733" s="48"/>
      <c r="D2733" s="48"/>
      <c r="E2733" s="48"/>
      <c r="F2733" s="50"/>
      <c r="G2733" s="51"/>
      <c r="H2733" s="51"/>
      <c r="I2733" s="52"/>
      <c r="J2733" s="52"/>
      <c r="K2733" s="27" t="str">
        <f>_xlfn.IFNA(VLOOKUP(E2733,الاوردرات!$B$1:$C$600,2,0),"")</f>
        <v/>
      </c>
      <c r="L2733" s="63"/>
      <c r="N2733" s="22" t="str">
        <f t="shared" si="86"/>
        <v/>
      </c>
      <c r="O2733" s="23" t="str">
        <f>_xlfn.IFNA((VLOOKUP(F2733,help!$C$2:$F$12,4,0))*(N2733*24),"")</f>
        <v/>
      </c>
      <c r="AP2733" s="18">
        <f t="shared" si="87"/>
        <v>0</v>
      </c>
    </row>
    <row r="2734" spans="2:42" ht="33" x14ac:dyDescent="0.2">
      <c r="B2734" s="14">
        <f>COUNTIFS($E$3:E2734,تقرير!$E$4)</f>
        <v>15</v>
      </c>
      <c r="C2734" s="48"/>
      <c r="D2734" s="48"/>
      <c r="E2734" s="48"/>
      <c r="F2734" s="50"/>
      <c r="G2734" s="51"/>
      <c r="H2734" s="51"/>
      <c r="I2734" s="52"/>
      <c r="J2734" s="52"/>
      <c r="K2734" s="27" t="str">
        <f>_xlfn.IFNA(VLOOKUP(E2734,الاوردرات!$B$1:$C$600,2,0),"")</f>
        <v/>
      </c>
      <c r="L2734" s="63"/>
      <c r="N2734" s="22" t="str">
        <f t="shared" si="86"/>
        <v/>
      </c>
      <c r="O2734" s="23" t="str">
        <f>_xlfn.IFNA((VLOOKUP(F2734,help!$C$2:$F$12,4,0))*(N2734*24),"")</f>
        <v/>
      </c>
      <c r="AP2734" s="18">
        <f t="shared" si="87"/>
        <v>0</v>
      </c>
    </row>
    <row r="2735" spans="2:42" ht="33" x14ac:dyDescent="0.2">
      <c r="B2735" s="14">
        <f>COUNTIFS($E$3:E2735,تقرير!$E$4)</f>
        <v>15</v>
      </c>
      <c r="C2735" s="48"/>
      <c r="D2735" s="48"/>
      <c r="E2735" s="48"/>
      <c r="F2735" s="50"/>
      <c r="G2735" s="51"/>
      <c r="H2735" s="51"/>
      <c r="I2735" s="52"/>
      <c r="J2735" s="52"/>
      <c r="K2735" s="27" t="str">
        <f>_xlfn.IFNA(VLOOKUP(E2735,الاوردرات!$B$1:$C$600,2,0),"")</f>
        <v/>
      </c>
      <c r="L2735" s="63"/>
      <c r="N2735" s="22" t="str">
        <f t="shared" si="86"/>
        <v/>
      </c>
      <c r="O2735" s="23" t="str">
        <f>_xlfn.IFNA((VLOOKUP(F2735,help!$C$2:$F$12,4,0))*(N2735*24),"")</f>
        <v/>
      </c>
      <c r="AP2735" s="18">
        <f t="shared" si="87"/>
        <v>0</v>
      </c>
    </row>
    <row r="2736" spans="2:42" ht="33" x14ac:dyDescent="0.2">
      <c r="B2736" s="14">
        <f>COUNTIFS($E$3:E2736,تقرير!$E$4)</f>
        <v>15</v>
      </c>
      <c r="C2736" s="48"/>
      <c r="D2736" s="48"/>
      <c r="E2736" s="48"/>
      <c r="F2736" s="50"/>
      <c r="G2736" s="51"/>
      <c r="H2736" s="51"/>
      <c r="I2736" s="52"/>
      <c r="J2736" s="52"/>
      <c r="K2736" s="27" t="str">
        <f>_xlfn.IFNA(VLOOKUP(E2736,الاوردرات!$B$1:$C$600,2,0),"")</f>
        <v/>
      </c>
      <c r="L2736" s="63"/>
      <c r="N2736" s="22" t="str">
        <f t="shared" si="86"/>
        <v/>
      </c>
      <c r="O2736" s="23" t="str">
        <f>_xlfn.IFNA((VLOOKUP(F2736,help!$C$2:$F$12,4,0))*(N2736*24),"")</f>
        <v/>
      </c>
      <c r="AP2736" s="18">
        <f t="shared" si="87"/>
        <v>0</v>
      </c>
    </row>
    <row r="2737" spans="2:42" ht="33" x14ac:dyDescent="0.2">
      <c r="B2737" s="14">
        <f>COUNTIFS($E$3:E2737,تقرير!$E$4)</f>
        <v>15</v>
      </c>
      <c r="C2737" s="48"/>
      <c r="D2737" s="48"/>
      <c r="E2737" s="48"/>
      <c r="F2737" s="50"/>
      <c r="G2737" s="51"/>
      <c r="H2737" s="51"/>
      <c r="I2737" s="52"/>
      <c r="J2737" s="52"/>
      <c r="K2737" s="27" t="str">
        <f>_xlfn.IFNA(VLOOKUP(E2737,الاوردرات!$B$1:$C$600,2,0),"")</f>
        <v/>
      </c>
      <c r="L2737" s="63"/>
      <c r="N2737" s="22" t="str">
        <f t="shared" si="86"/>
        <v/>
      </c>
      <c r="O2737" s="23" t="str">
        <f>_xlfn.IFNA((VLOOKUP(F2737,help!$C$2:$F$12,4,0))*(N2737*24),"")</f>
        <v/>
      </c>
      <c r="AP2737" s="18">
        <f t="shared" si="87"/>
        <v>0</v>
      </c>
    </row>
    <row r="2738" spans="2:42" ht="33" x14ac:dyDescent="0.2">
      <c r="B2738" s="14">
        <f>COUNTIFS($E$3:E2738,تقرير!$E$4)</f>
        <v>15</v>
      </c>
      <c r="C2738" s="48"/>
      <c r="D2738" s="48"/>
      <c r="E2738" s="48"/>
      <c r="F2738" s="50"/>
      <c r="G2738" s="51"/>
      <c r="H2738" s="51"/>
      <c r="I2738" s="52"/>
      <c r="J2738" s="52"/>
      <c r="K2738" s="27" t="str">
        <f>_xlfn.IFNA(VLOOKUP(E2738,الاوردرات!$B$1:$C$600,2,0),"")</f>
        <v/>
      </c>
      <c r="L2738" s="63"/>
      <c r="N2738" s="22" t="str">
        <f t="shared" si="86"/>
        <v/>
      </c>
      <c r="O2738" s="23" t="str">
        <f>_xlfn.IFNA((VLOOKUP(F2738,help!$C$2:$F$12,4,0))*(N2738*24),"")</f>
        <v/>
      </c>
      <c r="AP2738" s="18">
        <f t="shared" si="87"/>
        <v>0</v>
      </c>
    </row>
    <row r="2739" spans="2:42" ht="33" x14ac:dyDescent="0.2">
      <c r="B2739" s="14">
        <f>COUNTIFS($E$3:E2739,تقرير!$E$4)</f>
        <v>15</v>
      </c>
      <c r="C2739" s="48"/>
      <c r="D2739" s="48"/>
      <c r="E2739" s="48"/>
      <c r="F2739" s="50"/>
      <c r="G2739" s="51"/>
      <c r="H2739" s="51"/>
      <c r="I2739" s="52"/>
      <c r="J2739" s="52"/>
      <c r="K2739" s="27" t="str">
        <f>_xlfn.IFNA(VLOOKUP(E2739,الاوردرات!$B$1:$C$600,2,0),"")</f>
        <v/>
      </c>
      <c r="L2739" s="63"/>
      <c r="N2739" s="22" t="str">
        <f t="shared" si="86"/>
        <v/>
      </c>
      <c r="O2739" s="23" t="str">
        <f>_xlfn.IFNA((VLOOKUP(F2739,help!$C$2:$F$12,4,0))*(N2739*24),"")</f>
        <v/>
      </c>
      <c r="AP2739" s="18">
        <f t="shared" si="87"/>
        <v>0</v>
      </c>
    </row>
    <row r="2740" spans="2:42" ht="33" x14ac:dyDescent="0.2">
      <c r="B2740" s="14">
        <f>COUNTIFS($E$3:E2740,تقرير!$E$4)</f>
        <v>15</v>
      </c>
      <c r="C2740" s="48"/>
      <c r="D2740" s="48"/>
      <c r="E2740" s="48"/>
      <c r="F2740" s="50"/>
      <c r="G2740" s="51"/>
      <c r="H2740" s="51"/>
      <c r="I2740" s="52"/>
      <c r="J2740" s="52"/>
      <c r="K2740" s="27" t="str">
        <f>_xlfn.IFNA(VLOOKUP(E2740,الاوردرات!$B$1:$C$600,2,0),"")</f>
        <v/>
      </c>
      <c r="L2740" s="63"/>
      <c r="N2740" s="22" t="str">
        <f t="shared" si="86"/>
        <v/>
      </c>
      <c r="O2740" s="23" t="str">
        <f>_xlfn.IFNA((VLOOKUP(F2740,help!$C$2:$F$12,4,0))*(N2740*24),"")</f>
        <v/>
      </c>
      <c r="AP2740" s="18">
        <f t="shared" si="87"/>
        <v>0</v>
      </c>
    </row>
    <row r="2741" spans="2:42" ht="33" x14ac:dyDescent="0.2">
      <c r="B2741" s="14">
        <f>COUNTIFS($E$3:E2741,تقرير!$E$4)</f>
        <v>15</v>
      </c>
      <c r="C2741" s="48"/>
      <c r="D2741" s="48"/>
      <c r="E2741" s="48"/>
      <c r="F2741" s="50"/>
      <c r="G2741" s="51"/>
      <c r="H2741" s="51"/>
      <c r="I2741" s="52"/>
      <c r="J2741" s="52"/>
      <c r="K2741" s="27" t="str">
        <f>_xlfn.IFNA(VLOOKUP(E2741,الاوردرات!$B$1:$C$600,2,0),"")</f>
        <v/>
      </c>
      <c r="L2741" s="63"/>
      <c r="N2741" s="22" t="str">
        <f t="shared" si="86"/>
        <v/>
      </c>
      <c r="O2741" s="23" t="str">
        <f>_xlfn.IFNA((VLOOKUP(F2741,help!$C$2:$F$12,4,0))*(N2741*24),"")</f>
        <v/>
      </c>
      <c r="AP2741" s="18">
        <f t="shared" si="87"/>
        <v>0</v>
      </c>
    </row>
    <row r="2742" spans="2:42" ht="33" x14ac:dyDescent="0.2">
      <c r="B2742" s="14">
        <f>COUNTIFS($E$3:E2742,تقرير!$E$4)</f>
        <v>15</v>
      </c>
      <c r="C2742" s="48"/>
      <c r="D2742" s="48"/>
      <c r="E2742" s="48"/>
      <c r="F2742" s="50"/>
      <c r="G2742" s="51"/>
      <c r="H2742" s="51"/>
      <c r="I2742" s="52"/>
      <c r="J2742" s="52"/>
      <c r="K2742" s="27" t="str">
        <f>_xlfn.IFNA(VLOOKUP(E2742,الاوردرات!$B$1:$C$600,2,0),"")</f>
        <v/>
      </c>
      <c r="L2742" s="63"/>
      <c r="N2742" s="22" t="str">
        <f t="shared" si="86"/>
        <v/>
      </c>
      <c r="O2742" s="23" t="str">
        <f>_xlfn.IFNA((VLOOKUP(F2742,help!$C$2:$F$12,4,0))*(N2742*24),"")</f>
        <v/>
      </c>
      <c r="AP2742" s="18">
        <f t="shared" si="87"/>
        <v>0</v>
      </c>
    </row>
    <row r="2743" spans="2:42" ht="33" x14ac:dyDescent="0.2">
      <c r="B2743" s="14">
        <f>COUNTIFS($E$3:E2743,تقرير!$E$4)</f>
        <v>15</v>
      </c>
      <c r="C2743" s="48"/>
      <c r="D2743" s="48"/>
      <c r="E2743" s="48"/>
      <c r="F2743" s="50"/>
      <c r="G2743" s="51"/>
      <c r="H2743" s="51"/>
      <c r="I2743" s="52"/>
      <c r="J2743" s="52"/>
      <c r="K2743" s="27" t="str">
        <f>_xlfn.IFNA(VLOOKUP(E2743,الاوردرات!$B$1:$C$600,2,0),"")</f>
        <v/>
      </c>
      <c r="L2743" s="63"/>
      <c r="N2743" s="22" t="str">
        <f t="shared" ref="N2743:N2806" si="88">IF(I2743&lt;&gt;"",J2743-I2743,"")</f>
        <v/>
      </c>
      <c r="O2743" s="23" t="str">
        <f>_xlfn.IFNA((VLOOKUP(F2743,help!$C$2:$F$12,4,0))*(N2743*24),"")</f>
        <v/>
      </c>
      <c r="AP2743" s="18">
        <f t="shared" si="87"/>
        <v>0</v>
      </c>
    </row>
    <row r="2744" spans="2:42" ht="33" x14ac:dyDescent="0.2">
      <c r="B2744" s="14">
        <f>COUNTIFS($E$3:E2744,تقرير!$E$4)</f>
        <v>15</v>
      </c>
      <c r="C2744" s="48"/>
      <c r="D2744" s="48"/>
      <c r="E2744" s="48"/>
      <c r="F2744" s="50"/>
      <c r="G2744" s="51"/>
      <c r="H2744" s="51"/>
      <c r="I2744" s="52"/>
      <c r="J2744" s="52"/>
      <c r="K2744" s="27" t="str">
        <f>_xlfn.IFNA(VLOOKUP(E2744,الاوردرات!$B$1:$C$600,2,0),"")</f>
        <v/>
      </c>
      <c r="L2744" s="63"/>
      <c r="N2744" s="22" t="str">
        <f t="shared" si="88"/>
        <v/>
      </c>
      <c r="O2744" s="23" t="str">
        <f>_xlfn.IFNA((VLOOKUP(F2744,help!$C$2:$F$12,4,0))*(N2744*24),"")</f>
        <v/>
      </c>
      <c r="AP2744" s="18">
        <f t="shared" si="87"/>
        <v>0</v>
      </c>
    </row>
    <row r="2745" spans="2:42" ht="33" x14ac:dyDescent="0.2">
      <c r="B2745" s="14">
        <f>COUNTIFS($E$3:E2745,تقرير!$E$4)</f>
        <v>15</v>
      </c>
      <c r="C2745" s="48"/>
      <c r="D2745" s="48"/>
      <c r="E2745" s="48"/>
      <c r="F2745" s="50"/>
      <c r="G2745" s="51"/>
      <c r="H2745" s="51"/>
      <c r="I2745" s="52"/>
      <c r="J2745" s="52"/>
      <c r="K2745" s="27" t="str">
        <f>_xlfn.IFNA(VLOOKUP(E2745,الاوردرات!$B$1:$C$600,2,0),"")</f>
        <v/>
      </c>
      <c r="L2745" s="63"/>
      <c r="N2745" s="22" t="str">
        <f t="shared" si="88"/>
        <v/>
      </c>
      <c r="O2745" s="23" t="str">
        <f>_xlfn.IFNA((VLOOKUP(F2745,help!$C$2:$F$12,4,0))*(N2745*24),"")</f>
        <v/>
      </c>
      <c r="AP2745" s="18">
        <f t="shared" si="87"/>
        <v>0</v>
      </c>
    </row>
    <row r="2746" spans="2:42" ht="33" x14ac:dyDescent="0.2">
      <c r="B2746" s="14">
        <f>COUNTIFS($E$3:E2746,تقرير!$E$4)</f>
        <v>15</v>
      </c>
      <c r="C2746" s="48"/>
      <c r="D2746" s="48"/>
      <c r="E2746" s="48"/>
      <c r="F2746" s="50"/>
      <c r="G2746" s="51"/>
      <c r="H2746" s="51"/>
      <c r="I2746" s="52"/>
      <c r="J2746" s="52"/>
      <c r="K2746" s="27" t="str">
        <f>_xlfn.IFNA(VLOOKUP(E2746,الاوردرات!$B$1:$C$600,2,0),"")</f>
        <v/>
      </c>
      <c r="L2746" s="63"/>
      <c r="N2746" s="22" t="str">
        <f t="shared" si="88"/>
        <v/>
      </c>
      <c r="O2746" s="23" t="str">
        <f>_xlfn.IFNA((VLOOKUP(F2746,help!$C$2:$F$12,4,0))*(N2746*24),"")</f>
        <v/>
      </c>
      <c r="AP2746" s="18">
        <f t="shared" si="87"/>
        <v>0</v>
      </c>
    </row>
    <row r="2747" spans="2:42" ht="33" x14ac:dyDescent="0.2">
      <c r="B2747" s="14">
        <f>COUNTIFS($E$3:E2747,تقرير!$E$4)</f>
        <v>15</v>
      </c>
      <c r="C2747" s="48"/>
      <c r="D2747" s="48"/>
      <c r="E2747" s="48"/>
      <c r="F2747" s="50"/>
      <c r="G2747" s="51"/>
      <c r="H2747" s="51"/>
      <c r="I2747" s="52"/>
      <c r="J2747" s="52"/>
      <c r="K2747" s="27" t="str">
        <f>_xlfn.IFNA(VLOOKUP(E2747,الاوردرات!$B$1:$C$600,2,0),"")</f>
        <v/>
      </c>
      <c r="L2747" s="63"/>
      <c r="N2747" s="22" t="str">
        <f t="shared" si="88"/>
        <v/>
      </c>
      <c r="O2747" s="23" t="str">
        <f>_xlfn.IFNA((VLOOKUP(F2747,help!$C$2:$F$12,4,0))*(N2747*24),"")</f>
        <v/>
      </c>
      <c r="AP2747" s="18">
        <f t="shared" si="87"/>
        <v>0</v>
      </c>
    </row>
    <row r="2748" spans="2:42" ht="33" x14ac:dyDescent="0.2">
      <c r="B2748" s="14">
        <f>COUNTIFS($E$3:E2748,تقرير!$E$4)</f>
        <v>15</v>
      </c>
      <c r="C2748" s="48"/>
      <c r="D2748" s="48"/>
      <c r="E2748" s="48"/>
      <c r="F2748" s="50"/>
      <c r="G2748" s="51"/>
      <c r="H2748" s="51"/>
      <c r="I2748" s="52"/>
      <c r="J2748" s="52"/>
      <c r="K2748" s="27" t="str">
        <f>_xlfn.IFNA(VLOOKUP(E2748,الاوردرات!$B$1:$C$600,2,0),"")</f>
        <v/>
      </c>
      <c r="L2748" s="63"/>
      <c r="N2748" s="22" t="str">
        <f t="shared" si="88"/>
        <v/>
      </c>
      <c r="O2748" s="23" t="str">
        <f>_xlfn.IFNA((VLOOKUP(F2748,help!$C$2:$F$12,4,0))*(N2748*24),"")</f>
        <v/>
      </c>
      <c r="AP2748" s="18">
        <f t="shared" si="87"/>
        <v>0</v>
      </c>
    </row>
    <row r="2749" spans="2:42" ht="33" x14ac:dyDescent="0.2">
      <c r="B2749" s="14">
        <f>COUNTIFS($E$3:E2749,تقرير!$E$4)</f>
        <v>15</v>
      </c>
      <c r="C2749" s="48"/>
      <c r="D2749" s="48"/>
      <c r="E2749" s="48"/>
      <c r="F2749" s="50"/>
      <c r="G2749" s="51"/>
      <c r="H2749" s="51"/>
      <c r="I2749" s="52"/>
      <c r="J2749" s="52"/>
      <c r="K2749" s="27" t="str">
        <f>_xlfn.IFNA(VLOOKUP(E2749,الاوردرات!$B$1:$C$600,2,0),"")</f>
        <v/>
      </c>
      <c r="L2749" s="63"/>
      <c r="N2749" s="22" t="str">
        <f t="shared" si="88"/>
        <v/>
      </c>
      <c r="O2749" s="23" t="str">
        <f>_xlfn.IFNA((VLOOKUP(F2749,help!$C$2:$F$12,4,0))*(N2749*24),"")</f>
        <v/>
      </c>
      <c r="AP2749" s="18">
        <f t="shared" si="87"/>
        <v>0</v>
      </c>
    </row>
    <row r="2750" spans="2:42" ht="33" x14ac:dyDescent="0.2">
      <c r="B2750" s="14">
        <f>COUNTIFS($E$3:E2750,تقرير!$E$4)</f>
        <v>15</v>
      </c>
      <c r="C2750" s="48"/>
      <c r="D2750" s="48"/>
      <c r="E2750" s="48"/>
      <c r="F2750" s="50"/>
      <c r="G2750" s="51"/>
      <c r="H2750" s="51"/>
      <c r="I2750" s="52"/>
      <c r="J2750" s="52"/>
      <c r="K2750" s="27" t="str">
        <f>_xlfn.IFNA(VLOOKUP(E2750,الاوردرات!$B$1:$C$600,2,0),"")</f>
        <v/>
      </c>
      <c r="L2750" s="63"/>
      <c r="N2750" s="22" t="str">
        <f t="shared" si="88"/>
        <v/>
      </c>
      <c r="O2750" s="23" t="str">
        <f>_xlfn.IFNA((VLOOKUP(F2750,help!$C$2:$F$12,4,0))*(N2750*24),"")</f>
        <v/>
      </c>
      <c r="AP2750" s="18">
        <f t="shared" si="87"/>
        <v>0</v>
      </c>
    </row>
    <row r="2751" spans="2:42" ht="33" x14ac:dyDescent="0.2">
      <c r="B2751" s="14">
        <f>COUNTIFS($E$3:E2751,تقرير!$E$4)</f>
        <v>15</v>
      </c>
      <c r="C2751" s="48"/>
      <c r="D2751" s="48"/>
      <c r="E2751" s="48"/>
      <c r="F2751" s="50"/>
      <c r="G2751" s="51"/>
      <c r="H2751" s="51"/>
      <c r="I2751" s="52"/>
      <c r="J2751" s="52"/>
      <c r="K2751" s="27" t="str">
        <f>_xlfn.IFNA(VLOOKUP(E2751,الاوردرات!$B$1:$C$600,2,0),"")</f>
        <v/>
      </c>
      <c r="L2751" s="63"/>
      <c r="N2751" s="22" t="str">
        <f t="shared" si="88"/>
        <v/>
      </c>
      <c r="O2751" s="23" t="str">
        <f>_xlfn.IFNA((VLOOKUP(F2751,help!$C$2:$F$12,4,0))*(N2751*24),"")</f>
        <v/>
      </c>
      <c r="AP2751" s="18">
        <f t="shared" si="87"/>
        <v>0</v>
      </c>
    </row>
    <row r="2752" spans="2:42" ht="33" x14ac:dyDescent="0.2">
      <c r="B2752" s="14">
        <f>COUNTIFS($E$3:E2752,تقرير!$E$4)</f>
        <v>15</v>
      </c>
      <c r="C2752" s="48"/>
      <c r="D2752" s="48"/>
      <c r="E2752" s="48"/>
      <c r="F2752" s="50"/>
      <c r="G2752" s="51"/>
      <c r="H2752" s="51"/>
      <c r="I2752" s="52"/>
      <c r="J2752" s="52"/>
      <c r="K2752" s="27" t="str">
        <f>_xlfn.IFNA(VLOOKUP(E2752,الاوردرات!$B$1:$C$600,2,0),"")</f>
        <v/>
      </c>
      <c r="L2752" s="63"/>
      <c r="N2752" s="22" t="str">
        <f t="shared" si="88"/>
        <v/>
      </c>
      <c r="O2752" s="23" t="str">
        <f>_xlfn.IFNA((VLOOKUP(F2752,help!$C$2:$F$12,4,0))*(N2752*24),"")</f>
        <v/>
      </c>
      <c r="AP2752" s="18">
        <f t="shared" si="87"/>
        <v>0</v>
      </c>
    </row>
    <row r="2753" spans="2:42" ht="33" x14ac:dyDescent="0.2">
      <c r="B2753" s="14">
        <f>COUNTIFS($E$3:E2753,تقرير!$E$4)</f>
        <v>15</v>
      </c>
      <c r="C2753" s="48"/>
      <c r="D2753" s="48"/>
      <c r="E2753" s="48"/>
      <c r="F2753" s="50"/>
      <c r="G2753" s="51"/>
      <c r="H2753" s="51"/>
      <c r="I2753" s="52"/>
      <c r="J2753" s="52"/>
      <c r="K2753" s="27" t="str">
        <f>_xlfn.IFNA(VLOOKUP(E2753,الاوردرات!$B$1:$C$600,2,0),"")</f>
        <v/>
      </c>
      <c r="L2753" s="63"/>
      <c r="N2753" s="22" t="str">
        <f t="shared" si="88"/>
        <v/>
      </c>
      <c r="O2753" s="23" t="str">
        <f>_xlfn.IFNA((VLOOKUP(F2753,help!$C$2:$F$12,4,0))*(N2753*24),"")</f>
        <v/>
      </c>
      <c r="AP2753" s="18">
        <f t="shared" si="87"/>
        <v>0</v>
      </c>
    </row>
    <row r="2754" spans="2:42" ht="33" x14ac:dyDescent="0.2">
      <c r="B2754" s="14">
        <f>COUNTIFS($E$3:E2754,تقرير!$E$4)</f>
        <v>15</v>
      </c>
      <c r="C2754" s="48"/>
      <c r="D2754" s="48"/>
      <c r="E2754" s="48"/>
      <c r="F2754" s="50"/>
      <c r="G2754" s="51"/>
      <c r="H2754" s="51"/>
      <c r="I2754" s="52"/>
      <c r="J2754" s="52"/>
      <c r="K2754" s="27" t="str">
        <f>_xlfn.IFNA(VLOOKUP(E2754,الاوردرات!$B$1:$C$600,2,0),"")</f>
        <v/>
      </c>
      <c r="L2754" s="63"/>
      <c r="N2754" s="22" t="str">
        <f t="shared" si="88"/>
        <v/>
      </c>
      <c r="O2754" s="23" t="str">
        <f>_xlfn.IFNA((VLOOKUP(F2754,help!$C$2:$F$12,4,0))*(N2754*24),"")</f>
        <v/>
      </c>
      <c r="AP2754" s="18">
        <f t="shared" si="87"/>
        <v>0</v>
      </c>
    </row>
    <row r="2755" spans="2:42" ht="33" x14ac:dyDescent="0.2">
      <c r="B2755" s="14">
        <f>COUNTIFS($E$3:E2755,تقرير!$E$4)</f>
        <v>15</v>
      </c>
      <c r="C2755" s="48"/>
      <c r="D2755" s="48"/>
      <c r="E2755" s="48"/>
      <c r="F2755" s="50"/>
      <c r="G2755" s="51"/>
      <c r="H2755" s="51"/>
      <c r="I2755" s="52"/>
      <c r="J2755" s="52"/>
      <c r="K2755" s="27" t="str">
        <f>_xlfn.IFNA(VLOOKUP(E2755,الاوردرات!$B$1:$C$600,2,0),"")</f>
        <v/>
      </c>
      <c r="L2755" s="63"/>
      <c r="N2755" s="22" t="str">
        <f t="shared" si="88"/>
        <v/>
      </c>
      <c r="O2755" s="23" t="str">
        <f>_xlfn.IFNA((VLOOKUP(F2755,help!$C$2:$F$12,4,0))*(N2755*24),"")</f>
        <v/>
      </c>
      <c r="AP2755" s="18">
        <f t="shared" si="87"/>
        <v>0</v>
      </c>
    </row>
    <row r="2756" spans="2:42" ht="33" x14ac:dyDescent="0.2">
      <c r="B2756" s="14">
        <f>COUNTIFS($E$3:E2756,تقرير!$E$4)</f>
        <v>15</v>
      </c>
      <c r="C2756" s="48"/>
      <c r="D2756" s="48"/>
      <c r="E2756" s="48"/>
      <c r="F2756" s="50"/>
      <c r="G2756" s="51"/>
      <c r="H2756" s="51"/>
      <c r="I2756" s="52"/>
      <c r="J2756" s="52"/>
      <c r="K2756" s="27" t="str">
        <f>_xlfn.IFNA(VLOOKUP(E2756,الاوردرات!$B$1:$C$600,2,0),"")</f>
        <v/>
      </c>
      <c r="L2756" s="63"/>
      <c r="N2756" s="22" t="str">
        <f t="shared" si="88"/>
        <v/>
      </c>
      <c r="O2756" s="23" t="str">
        <f>_xlfn.IFNA((VLOOKUP(F2756,help!$C$2:$F$12,4,0))*(N2756*24),"")</f>
        <v/>
      </c>
      <c r="AP2756" s="18">
        <f t="shared" si="87"/>
        <v>0</v>
      </c>
    </row>
    <row r="2757" spans="2:42" ht="33" x14ac:dyDescent="0.2">
      <c r="B2757" s="14">
        <f>COUNTIFS($E$3:E2757,تقرير!$E$4)</f>
        <v>15</v>
      </c>
      <c r="C2757" s="48"/>
      <c r="D2757" s="48"/>
      <c r="E2757" s="48"/>
      <c r="F2757" s="50"/>
      <c r="G2757" s="51"/>
      <c r="H2757" s="51"/>
      <c r="I2757" s="52"/>
      <c r="J2757" s="52"/>
      <c r="K2757" s="27" t="str">
        <f>_xlfn.IFNA(VLOOKUP(E2757,الاوردرات!$B$1:$C$600,2,0),"")</f>
        <v/>
      </c>
      <c r="L2757" s="63"/>
      <c r="N2757" s="22" t="str">
        <f t="shared" si="88"/>
        <v/>
      </c>
      <c r="O2757" s="23" t="str">
        <f>_xlfn.IFNA((VLOOKUP(F2757,help!$C$2:$F$12,4,0))*(N2757*24),"")</f>
        <v/>
      </c>
      <c r="AP2757" s="18">
        <f t="shared" si="87"/>
        <v>0</v>
      </c>
    </row>
    <row r="2758" spans="2:42" ht="33" x14ac:dyDescent="0.2">
      <c r="B2758" s="14">
        <f>COUNTIFS($E$3:E2758,تقرير!$E$4)</f>
        <v>15</v>
      </c>
      <c r="C2758" s="48"/>
      <c r="D2758" s="48"/>
      <c r="E2758" s="48"/>
      <c r="F2758" s="50"/>
      <c r="G2758" s="51"/>
      <c r="H2758" s="51"/>
      <c r="I2758" s="52"/>
      <c r="J2758" s="52"/>
      <c r="K2758" s="27" t="str">
        <f>_xlfn.IFNA(VLOOKUP(E2758,الاوردرات!$B$1:$C$600,2,0),"")</f>
        <v/>
      </c>
      <c r="L2758" s="63"/>
      <c r="N2758" s="22" t="str">
        <f t="shared" si="88"/>
        <v/>
      </c>
      <c r="O2758" s="23" t="str">
        <f>_xlfn.IFNA((VLOOKUP(F2758,help!$C$2:$F$12,4,0))*(N2758*24),"")</f>
        <v/>
      </c>
      <c r="AP2758" s="18">
        <f t="shared" si="87"/>
        <v>0</v>
      </c>
    </row>
    <row r="2759" spans="2:42" ht="33" x14ac:dyDescent="0.2">
      <c r="B2759" s="14">
        <f>COUNTIFS($E$3:E2759,تقرير!$E$4)</f>
        <v>15</v>
      </c>
      <c r="C2759" s="48"/>
      <c r="D2759" s="48"/>
      <c r="E2759" s="48"/>
      <c r="F2759" s="50"/>
      <c r="G2759" s="51"/>
      <c r="H2759" s="51"/>
      <c r="I2759" s="52"/>
      <c r="J2759" s="52"/>
      <c r="K2759" s="27" t="str">
        <f>_xlfn.IFNA(VLOOKUP(E2759,الاوردرات!$B$1:$C$600,2,0),"")</f>
        <v/>
      </c>
      <c r="L2759" s="63"/>
      <c r="N2759" s="22" t="str">
        <f t="shared" si="88"/>
        <v/>
      </c>
      <c r="O2759" s="23" t="str">
        <f>_xlfn.IFNA((VLOOKUP(F2759,help!$C$2:$F$12,4,0))*(N2759*24),"")</f>
        <v/>
      </c>
      <c r="AP2759" s="18">
        <f t="shared" si="87"/>
        <v>0</v>
      </c>
    </row>
    <row r="2760" spans="2:42" ht="33" x14ac:dyDescent="0.2">
      <c r="B2760" s="14">
        <f>COUNTIFS($E$3:E2760,تقرير!$E$4)</f>
        <v>15</v>
      </c>
      <c r="C2760" s="48"/>
      <c r="D2760" s="48"/>
      <c r="E2760" s="48"/>
      <c r="F2760" s="50"/>
      <c r="G2760" s="51"/>
      <c r="H2760" s="51"/>
      <c r="I2760" s="52"/>
      <c r="J2760" s="52"/>
      <c r="K2760" s="27" t="str">
        <f>_xlfn.IFNA(VLOOKUP(E2760,الاوردرات!$B$1:$C$600,2,0),"")</f>
        <v/>
      </c>
      <c r="L2760" s="63"/>
      <c r="N2760" s="22" t="str">
        <f t="shared" si="88"/>
        <v/>
      </c>
      <c r="O2760" s="23" t="str">
        <f>_xlfn.IFNA((VLOOKUP(F2760,help!$C$2:$F$12,4,0))*(N2760*24),"")</f>
        <v/>
      </c>
      <c r="AP2760" s="18">
        <f t="shared" si="87"/>
        <v>0</v>
      </c>
    </row>
    <row r="2761" spans="2:42" ht="33" x14ac:dyDescent="0.2">
      <c r="B2761" s="14">
        <f>COUNTIFS($E$3:E2761,تقرير!$E$4)</f>
        <v>15</v>
      </c>
      <c r="C2761" s="48"/>
      <c r="D2761" s="48"/>
      <c r="E2761" s="48"/>
      <c r="F2761" s="50"/>
      <c r="G2761" s="51"/>
      <c r="H2761" s="51"/>
      <c r="I2761" s="52"/>
      <c r="J2761" s="52"/>
      <c r="K2761" s="27" t="str">
        <f>_xlfn.IFNA(VLOOKUP(E2761,الاوردرات!$B$1:$C$600,2,0),"")</f>
        <v/>
      </c>
      <c r="L2761" s="63"/>
      <c r="N2761" s="22" t="str">
        <f t="shared" si="88"/>
        <v/>
      </c>
      <c r="O2761" s="23" t="str">
        <f>_xlfn.IFNA((VLOOKUP(F2761,help!$C$2:$F$12,4,0))*(N2761*24),"")</f>
        <v/>
      </c>
      <c r="AP2761" s="18">
        <f t="shared" si="87"/>
        <v>0</v>
      </c>
    </row>
    <row r="2762" spans="2:42" ht="33" x14ac:dyDescent="0.2">
      <c r="B2762" s="14">
        <f>COUNTIFS($E$3:E2762,تقرير!$E$4)</f>
        <v>15</v>
      </c>
      <c r="C2762" s="48"/>
      <c r="D2762" s="48"/>
      <c r="E2762" s="48"/>
      <c r="F2762" s="50"/>
      <c r="G2762" s="51"/>
      <c r="H2762" s="51"/>
      <c r="I2762" s="52"/>
      <c r="J2762" s="52"/>
      <c r="K2762" s="27" t="str">
        <f>_xlfn.IFNA(VLOOKUP(E2762,الاوردرات!$B$1:$C$600,2,0),"")</f>
        <v/>
      </c>
      <c r="L2762" s="63"/>
      <c r="N2762" s="22" t="str">
        <f t="shared" si="88"/>
        <v/>
      </c>
      <c r="O2762" s="23" t="str">
        <f>_xlfn.IFNA((VLOOKUP(F2762,help!$C$2:$F$12,4,0))*(N2762*24),"")</f>
        <v/>
      </c>
      <c r="AP2762" s="18">
        <f t="shared" ref="AP2762:AP2825" si="89">D2762</f>
        <v>0</v>
      </c>
    </row>
    <row r="2763" spans="2:42" ht="33" x14ac:dyDescent="0.2">
      <c r="B2763" s="14">
        <f>COUNTIFS($E$3:E2763,تقرير!$E$4)</f>
        <v>15</v>
      </c>
      <c r="C2763" s="48"/>
      <c r="D2763" s="48"/>
      <c r="E2763" s="48"/>
      <c r="F2763" s="50"/>
      <c r="G2763" s="51"/>
      <c r="H2763" s="51"/>
      <c r="I2763" s="52"/>
      <c r="J2763" s="52"/>
      <c r="K2763" s="27" t="str">
        <f>_xlfn.IFNA(VLOOKUP(E2763,الاوردرات!$B$1:$C$600,2,0),"")</f>
        <v/>
      </c>
      <c r="L2763" s="63"/>
      <c r="N2763" s="22" t="str">
        <f t="shared" si="88"/>
        <v/>
      </c>
      <c r="O2763" s="23" t="str">
        <f>_xlfn.IFNA((VLOOKUP(F2763,help!$C$2:$F$12,4,0))*(N2763*24),"")</f>
        <v/>
      </c>
      <c r="AP2763" s="18">
        <f t="shared" si="89"/>
        <v>0</v>
      </c>
    </row>
    <row r="2764" spans="2:42" ht="33" x14ac:dyDescent="0.2">
      <c r="B2764" s="14">
        <f>COUNTIFS($E$3:E2764,تقرير!$E$4)</f>
        <v>15</v>
      </c>
      <c r="C2764" s="48"/>
      <c r="D2764" s="48"/>
      <c r="E2764" s="48"/>
      <c r="F2764" s="50"/>
      <c r="G2764" s="51"/>
      <c r="H2764" s="51"/>
      <c r="I2764" s="52"/>
      <c r="J2764" s="52"/>
      <c r="K2764" s="27" t="str">
        <f>_xlfn.IFNA(VLOOKUP(E2764,الاوردرات!$B$1:$C$600,2,0),"")</f>
        <v/>
      </c>
      <c r="L2764" s="63"/>
      <c r="N2764" s="22" t="str">
        <f t="shared" si="88"/>
        <v/>
      </c>
      <c r="O2764" s="23" t="str">
        <f>_xlfn.IFNA((VLOOKUP(F2764,help!$C$2:$F$12,4,0))*(N2764*24),"")</f>
        <v/>
      </c>
      <c r="AP2764" s="18">
        <f t="shared" si="89"/>
        <v>0</v>
      </c>
    </row>
    <row r="2765" spans="2:42" ht="33" x14ac:dyDescent="0.2">
      <c r="B2765" s="14">
        <f>COUNTIFS($E$3:E2765,تقرير!$E$4)</f>
        <v>15</v>
      </c>
      <c r="C2765" s="48"/>
      <c r="D2765" s="48"/>
      <c r="E2765" s="48"/>
      <c r="F2765" s="50"/>
      <c r="G2765" s="51"/>
      <c r="H2765" s="51"/>
      <c r="I2765" s="52"/>
      <c r="J2765" s="52"/>
      <c r="K2765" s="27" t="str">
        <f>_xlfn.IFNA(VLOOKUP(E2765,الاوردرات!$B$1:$C$600,2,0),"")</f>
        <v/>
      </c>
      <c r="L2765" s="63"/>
      <c r="N2765" s="22" t="str">
        <f t="shared" si="88"/>
        <v/>
      </c>
      <c r="O2765" s="23" t="str">
        <f>_xlfn.IFNA((VLOOKUP(F2765,help!$C$2:$F$12,4,0))*(N2765*24),"")</f>
        <v/>
      </c>
      <c r="AP2765" s="18">
        <f t="shared" si="89"/>
        <v>0</v>
      </c>
    </row>
    <row r="2766" spans="2:42" ht="33" x14ac:dyDescent="0.2">
      <c r="B2766" s="14">
        <f>COUNTIFS($E$3:E2766,تقرير!$E$4)</f>
        <v>15</v>
      </c>
      <c r="C2766" s="48"/>
      <c r="D2766" s="48"/>
      <c r="E2766" s="48"/>
      <c r="F2766" s="50"/>
      <c r="G2766" s="51"/>
      <c r="H2766" s="51"/>
      <c r="I2766" s="52"/>
      <c r="J2766" s="52"/>
      <c r="K2766" s="27" t="str">
        <f>_xlfn.IFNA(VLOOKUP(E2766,الاوردرات!$B$1:$C$600,2,0),"")</f>
        <v/>
      </c>
      <c r="L2766" s="63"/>
      <c r="N2766" s="22" t="str">
        <f t="shared" si="88"/>
        <v/>
      </c>
      <c r="O2766" s="23" t="str">
        <f>_xlfn.IFNA((VLOOKUP(F2766,help!$C$2:$F$12,4,0))*(N2766*24),"")</f>
        <v/>
      </c>
      <c r="AP2766" s="18">
        <f t="shared" si="89"/>
        <v>0</v>
      </c>
    </row>
    <row r="2767" spans="2:42" ht="33" x14ac:dyDescent="0.2">
      <c r="B2767" s="14">
        <f>COUNTIFS($E$3:E2767,تقرير!$E$4)</f>
        <v>15</v>
      </c>
      <c r="C2767" s="48"/>
      <c r="D2767" s="48"/>
      <c r="E2767" s="48"/>
      <c r="F2767" s="50"/>
      <c r="G2767" s="51"/>
      <c r="H2767" s="51"/>
      <c r="I2767" s="52"/>
      <c r="J2767" s="52"/>
      <c r="K2767" s="27" t="str">
        <f>_xlfn.IFNA(VLOOKUP(E2767,الاوردرات!$B$1:$C$600,2,0),"")</f>
        <v/>
      </c>
      <c r="L2767" s="63"/>
      <c r="N2767" s="22" t="str">
        <f t="shared" si="88"/>
        <v/>
      </c>
      <c r="O2767" s="23" t="str">
        <f>_xlfn.IFNA((VLOOKUP(F2767,help!$C$2:$F$12,4,0))*(N2767*24),"")</f>
        <v/>
      </c>
      <c r="AP2767" s="18">
        <f t="shared" si="89"/>
        <v>0</v>
      </c>
    </row>
    <row r="2768" spans="2:42" ht="33" x14ac:dyDescent="0.2">
      <c r="B2768" s="14">
        <f>COUNTIFS($E$3:E2768,تقرير!$E$4)</f>
        <v>15</v>
      </c>
      <c r="C2768" s="48"/>
      <c r="D2768" s="48"/>
      <c r="E2768" s="48"/>
      <c r="F2768" s="50"/>
      <c r="G2768" s="51"/>
      <c r="H2768" s="51"/>
      <c r="I2768" s="52"/>
      <c r="J2768" s="52"/>
      <c r="K2768" s="27" t="str">
        <f>_xlfn.IFNA(VLOOKUP(E2768,الاوردرات!$B$1:$C$600,2,0),"")</f>
        <v/>
      </c>
      <c r="L2768" s="63"/>
      <c r="N2768" s="22" t="str">
        <f t="shared" si="88"/>
        <v/>
      </c>
      <c r="O2768" s="23" t="str">
        <f>_xlfn.IFNA((VLOOKUP(F2768,help!$C$2:$F$12,4,0))*(N2768*24),"")</f>
        <v/>
      </c>
      <c r="AP2768" s="18">
        <f t="shared" si="89"/>
        <v>0</v>
      </c>
    </row>
    <row r="2769" spans="2:42" ht="33" x14ac:dyDescent="0.2">
      <c r="B2769" s="14">
        <f>COUNTIFS($E$3:E2769,تقرير!$E$4)</f>
        <v>15</v>
      </c>
      <c r="C2769" s="48"/>
      <c r="D2769" s="48"/>
      <c r="E2769" s="48"/>
      <c r="F2769" s="50"/>
      <c r="G2769" s="51"/>
      <c r="H2769" s="51"/>
      <c r="I2769" s="52"/>
      <c r="J2769" s="52"/>
      <c r="K2769" s="27" t="str">
        <f>_xlfn.IFNA(VLOOKUP(E2769,الاوردرات!$B$1:$C$600,2,0),"")</f>
        <v/>
      </c>
      <c r="L2769" s="63"/>
      <c r="N2769" s="22" t="str">
        <f t="shared" si="88"/>
        <v/>
      </c>
      <c r="O2769" s="23" t="str">
        <f>_xlfn.IFNA((VLOOKUP(F2769,help!$C$2:$F$12,4,0))*(N2769*24),"")</f>
        <v/>
      </c>
      <c r="AP2769" s="18">
        <f t="shared" si="89"/>
        <v>0</v>
      </c>
    </row>
    <row r="2770" spans="2:42" ht="33" x14ac:dyDescent="0.2">
      <c r="B2770" s="14">
        <f>COUNTIFS($E$3:E2770,تقرير!$E$4)</f>
        <v>15</v>
      </c>
      <c r="C2770" s="48"/>
      <c r="D2770" s="48"/>
      <c r="E2770" s="48"/>
      <c r="F2770" s="50"/>
      <c r="G2770" s="51"/>
      <c r="H2770" s="51"/>
      <c r="I2770" s="52"/>
      <c r="J2770" s="52"/>
      <c r="K2770" s="27" t="str">
        <f>_xlfn.IFNA(VLOOKUP(E2770,الاوردرات!$B$1:$C$600,2,0),"")</f>
        <v/>
      </c>
      <c r="L2770" s="63"/>
      <c r="N2770" s="22" t="str">
        <f t="shared" si="88"/>
        <v/>
      </c>
      <c r="O2770" s="23" t="str">
        <f>_xlfn.IFNA((VLOOKUP(F2770,help!$C$2:$F$12,4,0))*(N2770*24),"")</f>
        <v/>
      </c>
      <c r="AP2770" s="18">
        <f t="shared" si="89"/>
        <v>0</v>
      </c>
    </row>
    <row r="2771" spans="2:42" ht="33" x14ac:dyDescent="0.2">
      <c r="B2771" s="14">
        <f>COUNTIFS($E$3:E2771,تقرير!$E$4)</f>
        <v>15</v>
      </c>
      <c r="C2771" s="48"/>
      <c r="D2771" s="48"/>
      <c r="E2771" s="48"/>
      <c r="F2771" s="50"/>
      <c r="G2771" s="51"/>
      <c r="H2771" s="51"/>
      <c r="I2771" s="52"/>
      <c r="J2771" s="52"/>
      <c r="K2771" s="27" t="str">
        <f>_xlfn.IFNA(VLOOKUP(E2771,الاوردرات!$B$1:$C$600,2,0),"")</f>
        <v/>
      </c>
      <c r="L2771" s="63"/>
      <c r="N2771" s="22" t="str">
        <f t="shared" si="88"/>
        <v/>
      </c>
      <c r="O2771" s="23" t="str">
        <f>_xlfn.IFNA((VLOOKUP(F2771,help!$C$2:$F$12,4,0))*(N2771*24),"")</f>
        <v/>
      </c>
      <c r="AP2771" s="18">
        <f t="shared" si="89"/>
        <v>0</v>
      </c>
    </row>
    <row r="2772" spans="2:42" ht="33" x14ac:dyDescent="0.2">
      <c r="B2772" s="14">
        <f>COUNTIFS($E$3:E2772,تقرير!$E$4)</f>
        <v>15</v>
      </c>
      <c r="C2772" s="48"/>
      <c r="D2772" s="48"/>
      <c r="E2772" s="48"/>
      <c r="F2772" s="50"/>
      <c r="G2772" s="51"/>
      <c r="H2772" s="51"/>
      <c r="I2772" s="52"/>
      <c r="J2772" s="52"/>
      <c r="K2772" s="27" t="str">
        <f>_xlfn.IFNA(VLOOKUP(E2772,الاوردرات!$B$1:$C$600,2,0),"")</f>
        <v/>
      </c>
      <c r="L2772" s="63"/>
      <c r="N2772" s="22" t="str">
        <f t="shared" si="88"/>
        <v/>
      </c>
      <c r="O2772" s="23" t="str">
        <f>_xlfn.IFNA((VLOOKUP(F2772,help!$C$2:$F$12,4,0))*(N2772*24),"")</f>
        <v/>
      </c>
      <c r="AP2772" s="18">
        <f t="shared" si="89"/>
        <v>0</v>
      </c>
    </row>
    <row r="2773" spans="2:42" ht="33" x14ac:dyDescent="0.2">
      <c r="B2773" s="14">
        <f>COUNTIFS($E$3:E2773,تقرير!$E$4)</f>
        <v>15</v>
      </c>
      <c r="C2773" s="48"/>
      <c r="D2773" s="48"/>
      <c r="E2773" s="48"/>
      <c r="F2773" s="50"/>
      <c r="G2773" s="51"/>
      <c r="H2773" s="51"/>
      <c r="I2773" s="52"/>
      <c r="J2773" s="52"/>
      <c r="K2773" s="27" t="str">
        <f>_xlfn.IFNA(VLOOKUP(E2773,الاوردرات!$B$1:$C$600,2,0),"")</f>
        <v/>
      </c>
      <c r="L2773" s="63"/>
      <c r="N2773" s="22" t="str">
        <f t="shared" si="88"/>
        <v/>
      </c>
      <c r="O2773" s="23" t="str">
        <f>_xlfn.IFNA((VLOOKUP(F2773,help!$C$2:$F$12,4,0))*(N2773*24),"")</f>
        <v/>
      </c>
      <c r="AP2773" s="18">
        <f t="shared" si="89"/>
        <v>0</v>
      </c>
    </row>
    <row r="2774" spans="2:42" ht="33" x14ac:dyDescent="0.2">
      <c r="B2774" s="14">
        <f>COUNTIFS($E$3:E2774,تقرير!$E$4)</f>
        <v>15</v>
      </c>
      <c r="C2774" s="48"/>
      <c r="D2774" s="48"/>
      <c r="E2774" s="48"/>
      <c r="F2774" s="50"/>
      <c r="G2774" s="51"/>
      <c r="H2774" s="51"/>
      <c r="I2774" s="52"/>
      <c r="J2774" s="52"/>
      <c r="K2774" s="27" t="str">
        <f>_xlfn.IFNA(VLOOKUP(E2774,الاوردرات!$B$1:$C$600,2,0),"")</f>
        <v/>
      </c>
      <c r="L2774" s="63"/>
      <c r="N2774" s="22" t="str">
        <f t="shared" si="88"/>
        <v/>
      </c>
      <c r="O2774" s="23" t="str">
        <f>_xlfn.IFNA((VLOOKUP(F2774,help!$C$2:$F$12,4,0))*(N2774*24),"")</f>
        <v/>
      </c>
      <c r="AP2774" s="18">
        <f t="shared" si="89"/>
        <v>0</v>
      </c>
    </row>
    <row r="2775" spans="2:42" ht="33" x14ac:dyDescent="0.2">
      <c r="B2775" s="14">
        <f>COUNTIFS($E$3:E2775,تقرير!$E$4)</f>
        <v>15</v>
      </c>
      <c r="C2775" s="48"/>
      <c r="D2775" s="48"/>
      <c r="E2775" s="48"/>
      <c r="F2775" s="50"/>
      <c r="G2775" s="51"/>
      <c r="H2775" s="51"/>
      <c r="I2775" s="52"/>
      <c r="J2775" s="52"/>
      <c r="K2775" s="27" t="str">
        <f>_xlfn.IFNA(VLOOKUP(E2775,الاوردرات!$B$1:$C$600,2,0),"")</f>
        <v/>
      </c>
      <c r="L2775" s="63"/>
      <c r="N2775" s="22" t="str">
        <f t="shared" si="88"/>
        <v/>
      </c>
      <c r="O2775" s="23" t="str">
        <f>_xlfn.IFNA((VLOOKUP(F2775,help!$C$2:$F$12,4,0))*(N2775*24),"")</f>
        <v/>
      </c>
      <c r="AP2775" s="18">
        <f t="shared" si="89"/>
        <v>0</v>
      </c>
    </row>
    <row r="2776" spans="2:42" ht="33" x14ac:dyDescent="0.2">
      <c r="B2776" s="14">
        <f>COUNTIFS($E$3:E2776,تقرير!$E$4)</f>
        <v>15</v>
      </c>
      <c r="C2776" s="48"/>
      <c r="D2776" s="48"/>
      <c r="E2776" s="48"/>
      <c r="F2776" s="50"/>
      <c r="G2776" s="51"/>
      <c r="H2776" s="51"/>
      <c r="I2776" s="52"/>
      <c r="J2776" s="52"/>
      <c r="K2776" s="27" t="str">
        <f>_xlfn.IFNA(VLOOKUP(E2776,الاوردرات!$B$1:$C$600,2,0),"")</f>
        <v/>
      </c>
      <c r="L2776" s="63"/>
      <c r="N2776" s="22" t="str">
        <f t="shared" si="88"/>
        <v/>
      </c>
      <c r="O2776" s="23" t="str">
        <f>_xlfn.IFNA((VLOOKUP(F2776,help!$C$2:$F$12,4,0))*(N2776*24),"")</f>
        <v/>
      </c>
      <c r="AP2776" s="18">
        <f t="shared" si="89"/>
        <v>0</v>
      </c>
    </row>
    <row r="2777" spans="2:42" ht="33" x14ac:dyDescent="0.2">
      <c r="B2777" s="14">
        <f>COUNTIFS($E$3:E2777,تقرير!$E$4)</f>
        <v>15</v>
      </c>
      <c r="C2777" s="48"/>
      <c r="D2777" s="48"/>
      <c r="E2777" s="48"/>
      <c r="F2777" s="50"/>
      <c r="G2777" s="51"/>
      <c r="H2777" s="51"/>
      <c r="I2777" s="52"/>
      <c r="J2777" s="52"/>
      <c r="K2777" s="27" t="str">
        <f>_xlfn.IFNA(VLOOKUP(E2777,الاوردرات!$B$1:$C$600,2,0),"")</f>
        <v/>
      </c>
      <c r="L2777" s="63"/>
      <c r="N2777" s="22" t="str">
        <f t="shared" si="88"/>
        <v/>
      </c>
      <c r="O2777" s="23" t="str">
        <f>_xlfn.IFNA((VLOOKUP(F2777,help!$C$2:$F$12,4,0))*(N2777*24),"")</f>
        <v/>
      </c>
      <c r="AP2777" s="18">
        <f t="shared" si="89"/>
        <v>0</v>
      </c>
    </row>
    <row r="2778" spans="2:42" ht="33" x14ac:dyDescent="0.2">
      <c r="B2778" s="14">
        <f>COUNTIFS($E$3:E2778,تقرير!$E$4)</f>
        <v>15</v>
      </c>
      <c r="C2778" s="48"/>
      <c r="D2778" s="48"/>
      <c r="E2778" s="48"/>
      <c r="F2778" s="50"/>
      <c r="G2778" s="51"/>
      <c r="H2778" s="51"/>
      <c r="I2778" s="52"/>
      <c r="J2778" s="52"/>
      <c r="K2778" s="27" t="str">
        <f>_xlfn.IFNA(VLOOKUP(E2778,الاوردرات!$B$1:$C$600,2,0),"")</f>
        <v/>
      </c>
      <c r="L2778" s="63"/>
      <c r="N2778" s="22" t="str">
        <f t="shared" si="88"/>
        <v/>
      </c>
      <c r="O2778" s="23" t="str">
        <f>_xlfn.IFNA((VLOOKUP(F2778,help!$C$2:$F$12,4,0))*(N2778*24),"")</f>
        <v/>
      </c>
      <c r="AP2778" s="18">
        <f t="shared" si="89"/>
        <v>0</v>
      </c>
    </row>
    <row r="2779" spans="2:42" ht="33" x14ac:dyDescent="0.2">
      <c r="B2779" s="14">
        <f>COUNTIFS($E$3:E2779,تقرير!$E$4)</f>
        <v>15</v>
      </c>
      <c r="C2779" s="48"/>
      <c r="D2779" s="48"/>
      <c r="E2779" s="48"/>
      <c r="F2779" s="50"/>
      <c r="G2779" s="51"/>
      <c r="H2779" s="51"/>
      <c r="I2779" s="52"/>
      <c r="J2779" s="52"/>
      <c r="K2779" s="27" t="str">
        <f>_xlfn.IFNA(VLOOKUP(E2779,الاوردرات!$B$1:$C$600,2,0),"")</f>
        <v/>
      </c>
      <c r="L2779" s="63"/>
      <c r="N2779" s="22" t="str">
        <f t="shared" si="88"/>
        <v/>
      </c>
      <c r="O2779" s="23" t="str">
        <f>_xlfn.IFNA((VLOOKUP(F2779,help!$C$2:$F$12,4,0))*(N2779*24),"")</f>
        <v/>
      </c>
      <c r="AP2779" s="18">
        <f t="shared" si="89"/>
        <v>0</v>
      </c>
    </row>
    <row r="2780" spans="2:42" ht="33" x14ac:dyDescent="0.2">
      <c r="B2780" s="14">
        <f>COUNTIFS($E$3:E2780,تقرير!$E$4)</f>
        <v>15</v>
      </c>
      <c r="C2780" s="48"/>
      <c r="D2780" s="48"/>
      <c r="E2780" s="48"/>
      <c r="F2780" s="50"/>
      <c r="G2780" s="51"/>
      <c r="H2780" s="51"/>
      <c r="I2780" s="52"/>
      <c r="J2780" s="52"/>
      <c r="K2780" s="27" t="str">
        <f>_xlfn.IFNA(VLOOKUP(E2780,الاوردرات!$B$1:$C$600,2,0),"")</f>
        <v/>
      </c>
      <c r="L2780" s="63"/>
      <c r="N2780" s="22" t="str">
        <f t="shared" si="88"/>
        <v/>
      </c>
      <c r="O2780" s="23" t="str">
        <f>_xlfn.IFNA((VLOOKUP(F2780,help!$C$2:$F$12,4,0))*(N2780*24),"")</f>
        <v/>
      </c>
      <c r="AP2780" s="18">
        <f t="shared" si="89"/>
        <v>0</v>
      </c>
    </row>
    <row r="2781" spans="2:42" ht="33" x14ac:dyDescent="0.2">
      <c r="B2781" s="14">
        <f>COUNTIFS($E$3:E2781,تقرير!$E$4)</f>
        <v>15</v>
      </c>
      <c r="C2781" s="48"/>
      <c r="D2781" s="48"/>
      <c r="E2781" s="48"/>
      <c r="F2781" s="50"/>
      <c r="G2781" s="51"/>
      <c r="H2781" s="51"/>
      <c r="I2781" s="52"/>
      <c r="J2781" s="52"/>
      <c r="K2781" s="27" t="str">
        <f>_xlfn.IFNA(VLOOKUP(E2781,الاوردرات!$B$1:$C$600,2,0),"")</f>
        <v/>
      </c>
      <c r="L2781" s="63"/>
      <c r="N2781" s="22" t="str">
        <f t="shared" si="88"/>
        <v/>
      </c>
      <c r="O2781" s="23" t="str">
        <f>_xlfn.IFNA((VLOOKUP(F2781,help!$C$2:$F$12,4,0))*(N2781*24),"")</f>
        <v/>
      </c>
      <c r="AP2781" s="18">
        <f t="shared" si="89"/>
        <v>0</v>
      </c>
    </row>
    <row r="2782" spans="2:42" ht="33" x14ac:dyDescent="0.2">
      <c r="B2782" s="14">
        <f>COUNTIFS($E$3:E2782,تقرير!$E$4)</f>
        <v>15</v>
      </c>
      <c r="C2782" s="48"/>
      <c r="D2782" s="48"/>
      <c r="E2782" s="48"/>
      <c r="F2782" s="50"/>
      <c r="G2782" s="51"/>
      <c r="H2782" s="51"/>
      <c r="I2782" s="52"/>
      <c r="J2782" s="52"/>
      <c r="K2782" s="27" t="str">
        <f>_xlfn.IFNA(VLOOKUP(E2782,الاوردرات!$B$1:$C$600,2,0),"")</f>
        <v/>
      </c>
      <c r="L2782" s="63"/>
      <c r="N2782" s="22" t="str">
        <f t="shared" si="88"/>
        <v/>
      </c>
      <c r="O2782" s="23" t="str">
        <f>_xlfn.IFNA((VLOOKUP(F2782,help!$C$2:$F$12,4,0))*(N2782*24),"")</f>
        <v/>
      </c>
      <c r="AP2782" s="18">
        <f t="shared" si="89"/>
        <v>0</v>
      </c>
    </row>
    <row r="2783" spans="2:42" ht="33" x14ac:dyDescent="0.2">
      <c r="B2783" s="14">
        <f>COUNTIFS($E$3:E2783,تقرير!$E$4)</f>
        <v>15</v>
      </c>
      <c r="C2783" s="48"/>
      <c r="D2783" s="48"/>
      <c r="E2783" s="48"/>
      <c r="F2783" s="50"/>
      <c r="G2783" s="51"/>
      <c r="H2783" s="51"/>
      <c r="I2783" s="52"/>
      <c r="J2783" s="52"/>
      <c r="K2783" s="27" t="str">
        <f>_xlfn.IFNA(VLOOKUP(E2783,الاوردرات!$B$1:$C$600,2,0),"")</f>
        <v/>
      </c>
      <c r="L2783" s="63"/>
      <c r="N2783" s="22" t="str">
        <f t="shared" si="88"/>
        <v/>
      </c>
      <c r="O2783" s="23" t="str">
        <f>_xlfn.IFNA((VLOOKUP(F2783,help!$C$2:$F$12,4,0))*(N2783*24),"")</f>
        <v/>
      </c>
      <c r="AP2783" s="18">
        <f t="shared" si="89"/>
        <v>0</v>
      </c>
    </row>
    <row r="2784" spans="2:42" ht="33" x14ac:dyDescent="0.2">
      <c r="B2784" s="14">
        <f>COUNTIFS($E$3:E2784,تقرير!$E$4)</f>
        <v>15</v>
      </c>
      <c r="C2784" s="48"/>
      <c r="D2784" s="48"/>
      <c r="E2784" s="48"/>
      <c r="F2784" s="50"/>
      <c r="G2784" s="51"/>
      <c r="H2784" s="51"/>
      <c r="I2784" s="52"/>
      <c r="J2784" s="52"/>
      <c r="K2784" s="27" t="str">
        <f>_xlfn.IFNA(VLOOKUP(E2784,الاوردرات!$B$1:$C$600,2,0),"")</f>
        <v/>
      </c>
      <c r="L2784" s="63"/>
      <c r="N2784" s="22" t="str">
        <f t="shared" si="88"/>
        <v/>
      </c>
      <c r="O2784" s="23" t="str">
        <f>_xlfn.IFNA((VLOOKUP(F2784,help!$C$2:$F$12,4,0))*(N2784*24),"")</f>
        <v/>
      </c>
      <c r="AP2784" s="18">
        <f t="shared" si="89"/>
        <v>0</v>
      </c>
    </row>
    <row r="2785" spans="2:42" ht="33" x14ac:dyDescent="0.2">
      <c r="B2785" s="14">
        <f>COUNTIFS($E$3:E2785,تقرير!$E$4)</f>
        <v>15</v>
      </c>
      <c r="C2785" s="48"/>
      <c r="D2785" s="48"/>
      <c r="E2785" s="48"/>
      <c r="F2785" s="50"/>
      <c r="G2785" s="51"/>
      <c r="H2785" s="51"/>
      <c r="I2785" s="52"/>
      <c r="J2785" s="52"/>
      <c r="K2785" s="27" t="str">
        <f>_xlfn.IFNA(VLOOKUP(E2785,الاوردرات!$B$1:$C$600,2,0),"")</f>
        <v/>
      </c>
      <c r="L2785" s="63"/>
      <c r="N2785" s="22" t="str">
        <f t="shared" si="88"/>
        <v/>
      </c>
      <c r="O2785" s="23" t="str">
        <f>_xlfn.IFNA((VLOOKUP(F2785,help!$C$2:$F$12,4,0))*(N2785*24),"")</f>
        <v/>
      </c>
      <c r="AP2785" s="18">
        <f t="shared" si="89"/>
        <v>0</v>
      </c>
    </row>
    <row r="2786" spans="2:42" ht="33" x14ac:dyDescent="0.2">
      <c r="B2786" s="14">
        <f>COUNTIFS($E$3:E2786,تقرير!$E$4)</f>
        <v>15</v>
      </c>
      <c r="C2786" s="48"/>
      <c r="D2786" s="48"/>
      <c r="E2786" s="48"/>
      <c r="F2786" s="50"/>
      <c r="G2786" s="51"/>
      <c r="H2786" s="51"/>
      <c r="I2786" s="52"/>
      <c r="J2786" s="52"/>
      <c r="K2786" s="27" t="str">
        <f>_xlfn.IFNA(VLOOKUP(E2786,الاوردرات!$B$1:$C$600,2,0),"")</f>
        <v/>
      </c>
      <c r="L2786" s="63"/>
      <c r="N2786" s="22" t="str">
        <f t="shared" si="88"/>
        <v/>
      </c>
      <c r="O2786" s="23" t="str">
        <f>_xlfn.IFNA((VLOOKUP(F2786,help!$C$2:$F$12,4,0))*(N2786*24),"")</f>
        <v/>
      </c>
      <c r="AP2786" s="18">
        <f t="shared" si="89"/>
        <v>0</v>
      </c>
    </row>
    <row r="2787" spans="2:42" ht="33" x14ac:dyDescent="0.2">
      <c r="B2787" s="14">
        <f>COUNTIFS($E$3:E2787,تقرير!$E$4)</f>
        <v>15</v>
      </c>
      <c r="C2787" s="48"/>
      <c r="D2787" s="48"/>
      <c r="E2787" s="48"/>
      <c r="F2787" s="50"/>
      <c r="G2787" s="51"/>
      <c r="H2787" s="51"/>
      <c r="I2787" s="52"/>
      <c r="J2787" s="52"/>
      <c r="K2787" s="27" t="str">
        <f>_xlfn.IFNA(VLOOKUP(E2787,الاوردرات!$B$1:$C$600,2,0),"")</f>
        <v/>
      </c>
      <c r="L2787" s="63"/>
      <c r="N2787" s="22" t="str">
        <f t="shared" si="88"/>
        <v/>
      </c>
      <c r="O2787" s="23" t="str">
        <f>_xlfn.IFNA((VLOOKUP(F2787,help!$C$2:$F$12,4,0))*(N2787*24),"")</f>
        <v/>
      </c>
      <c r="AP2787" s="18">
        <f t="shared" si="89"/>
        <v>0</v>
      </c>
    </row>
    <row r="2788" spans="2:42" ht="33" x14ac:dyDescent="0.2">
      <c r="B2788" s="14">
        <f>COUNTIFS($E$3:E2788,تقرير!$E$4)</f>
        <v>15</v>
      </c>
      <c r="C2788" s="48"/>
      <c r="D2788" s="48"/>
      <c r="E2788" s="48"/>
      <c r="F2788" s="50"/>
      <c r="G2788" s="51"/>
      <c r="H2788" s="51"/>
      <c r="I2788" s="52"/>
      <c r="J2788" s="52"/>
      <c r="K2788" s="27" t="str">
        <f>_xlfn.IFNA(VLOOKUP(E2788,الاوردرات!$B$1:$C$600,2,0),"")</f>
        <v/>
      </c>
      <c r="L2788" s="63"/>
      <c r="N2788" s="22" t="str">
        <f t="shared" si="88"/>
        <v/>
      </c>
      <c r="O2788" s="23" t="str">
        <f>_xlfn.IFNA((VLOOKUP(F2788,help!$C$2:$F$12,4,0))*(N2788*24),"")</f>
        <v/>
      </c>
      <c r="AP2788" s="18">
        <f t="shared" si="89"/>
        <v>0</v>
      </c>
    </row>
    <row r="2789" spans="2:42" ht="33" x14ac:dyDescent="0.2">
      <c r="B2789" s="14">
        <f>COUNTIFS($E$3:E2789,تقرير!$E$4)</f>
        <v>15</v>
      </c>
      <c r="C2789" s="48"/>
      <c r="D2789" s="48"/>
      <c r="E2789" s="48"/>
      <c r="F2789" s="50"/>
      <c r="G2789" s="51"/>
      <c r="H2789" s="51"/>
      <c r="I2789" s="52"/>
      <c r="J2789" s="52"/>
      <c r="K2789" s="27" t="str">
        <f>_xlfn.IFNA(VLOOKUP(E2789,الاوردرات!$B$1:$C$600,2,0),"")</f>
        <v/>
      </c>
      <c r="L2789" s="63"/>
      <c r="N2789" s="22" t="str">
        <f t="shared" si="88"/>
        <v/>
      </c>
      <c r="O2789" s="23" t="str">
        <f>_xlfn.IFNA((VLOOKUP(F2789,help!$C$2:$F$12,4,0))*(N2789*24),"")</f>
        <v/>
      </c>
      <c r="AP2789" s="18">
        <f t="shared" si="89"/>
        <v>0</v>
      </c>
    </row>
    <row r="2790" spans="2:42" ht="33" x14ac:dyDescent="0.2">
      <c r="B2790" s="14">
        <f>COUNTIFS($E$3:E2790,تقرير!$E$4)</f>
        <v>15</v>
      </c>
      <c r="C2790" s="48"/>
      <c r="D2790" s="48"/>
      <c r="E2790" s="48"/>
      <c r="F2790" s="50"/>
      <c r="G2790" s="51"/>
      <c r="H2790" s="51"/>
      <c r="I2790" s="52"/>
      <c r="J2790" s="52"/>
      <c r="K2790" s="27" t="str">
        <f>_xlfn.IFNA(VLOOKUP(E2790,الاوردرات!$B$1:$C$600,2,0),"")</f>
        <v/>
      </c>
      <c r="L2790" s="63"/>
      <c r="N2790" s="22" t="str">
        <f t="shared" si="88"/>
        <v/>
      </c>
      <c r="O2790" s="23" t="str">
        <f>_xlfn.IFNA((VLOOKUP(F2790,help!$C$2:$F$12,4,0))*(N2790*24),"")</f>
        <v/>
      </c>
      <c r="AP2790" s="18">
        <f t="shared" si="89"/>
        <v>0</v>
      </c>
    </row>
    <row r="2791" spans="2:42" ht="33" x14ac:dyDescent="0.2">
      <c r="B2791" s="14">
        <f>COUNTIFS($E$3:E2791,تقرير!$E$4)</f>
        <v>15</v>
      </c>
      <c r="C2791" s="48"/>
      <c r="D2791" s="48"/>
      <c r="E2791" s="48"/>
      <c r="F2791" s="50"/>
      <c r="G2791" s="51"/>
      <c r="H2791" s="51"/>
      <c r="I2791" s="52"/>
      <c r="J2791" s="52"/>
      <c r="K2791" s="27" t="str">
        <f>_xlfn.IFNA(VLOOKUP(E2791,الاوردرات!$B$1:$C$600,2,0),"")</f>
        <v/>
      </c>
      <c r="L2791" s="63"/>
      <c r="N2791" s="22" t="str">
        <f t="shared" si="88"/>
        <v/>
      </c>
      <c r="O2791" s="23" t="str">
        <f>_xlfn.IFNA((VLOOKUP(F2791,help!$C$2:$F$12,4,0))*(N2791*24),"")</f>
        <v/>
      </c>
      <c r="AP2791" s="18">
        <f t="shared" si="89"/>
        <v>0</v>
      </c>
    </row>
    <row r="2792" spans="2:42" ht="33" x14ac:dyDescent="0.2">
      <c r="B2792" s="14">
        <f>COUNTIFS($E$3:E2792,تقرير!$E$4)</f>
        <v>15</v>
      </c>
      <c r="C2792" s="48"/>
      <c r="D2792" s="48"/>
      <c r="E2792" s="48"/>
      <c r="F2792" s="50"/>
      <c r="G2792" s="51"/>
      <c r="H2792" s="51"/>
      <c r="I2792" s="52"/>
      <c r="J2792" s="52"/>
      <c r="K2792" s="27" t="str">
        <f>_xlfn.IFNA(VLOOKUP(E2792,الاوردرات!$B$1:$C$600,2,0),"")</f>
        <v/>
      </c>
      <c r="L2792" s="63"/>
      <c r="N2792" s="22" t="str">
        <f t="shared" si="88"/>
        <v/>
      </c>
      <c r="O2792" s="23" t="str">
        <f>_xlfn.IFNA((VLOOKUP(F2792,help!$C$2:$F$12,4,0))*(N2792*24),"")</f>
        <v/>
      </c>
      <c r="AP2792" s="18">
        <f t="shared" si="89"/>
        <v>0</v>
      </c>
    </row>
    <row r="2793" spans="2:42" ht="33" x14ac:dyDescent="0.2">
      <c r="B2793" s="14">
        <f>COUNTIFS($E$3:E2793,تقرير!$E$4)</f>
        <v>15</v>
      </c>
      <c r="C2793" s="48"/>
      <c r="D2793" s="48"/>
      <c r="E2793" s="48"/>
      <c r="F2793" s="50"/>
      <c r="G2793" s="51"/>
      <c r="H2793" s="51"/>
      <c r="I2793" s="52"/>
      <c r="J2793" s="52"/>
      <c r="K2793" s="27" t="str">
        <f>_xlfn.IFNA(VLOOKUP(E2793,الاوردرات!$B$1:$C$600,2,0),"")</f>
        <v/>
      </c>
      <c r="L2793" s="63"/>
      <c r="N2793" s="22" t="str">
        <f t="shared" si="88"/>
        <v/>
      </c>
      <c r="O2793" s="23" t="str">
        <f>_xlfn.IFNA((VLOOKUP(F2793,help!$C$2:$F$12,4,0))*(N2793*24),"")</f>
        <v/>
      </c>
      <c r="AP2793" s="18">
        <f t="shared" si="89"/>
        <v>0</v>
      </c>
    </row>
    <row r="2794" spans="2:42" ht="33" x14ac:dyDescent="0.2">
      <c r="B2794" s="14">
        <f>COUNTIFS($E$3:E2794,تقرير!$E$4)</f>
        <v>15</v>
      </c>
      <c r="C2794" s="48"/>
      <c r="D2794" s="48"/>
      <c r="E2794" s="48"/>
      <c r="F2794" s="50"/>
      <c r="G2794" s="51"/>
      <c r="H2794" s="51"/>
      <c r="I2794" s="52"/>
      <c r="J2794" s="52"/>
      <c r="K2794" s="27" t="str">
        <f>_xlfn.IFNA(VLOOKUP(E2794,الاوردرات!$B$1:$C$600,2,0),"")</f>
        <v/>
      </c>
      <c r="L2794" s="63"/>
      <c r="N2794" s="22" t="str">
        <f t="shared" si="88"/>
        <v/>
      </c>
      <c r="O2794" s="23" t="str">
        <f>_xlfn.IFNA((VLOOKUP(F2794,help!$C$2:$F$12,4,0))*(N2794*24),"")</f>
        <v/>
      </c>
      <c r="AP2794" s="18">
        <f t="shared" si="89"/>
        <v>0</v>
      </c>
    </row>
    <row r="2795" spans="2:42" ht="33" x14ac:dyDescent="0.2">
      <c r="B2795" s="14">
        <f>COUNTIFS($E$3:E2795,تقرير!$E$4)</f>
        <v>15</v>
      </c>
      <c r="C2795" s="48"/>
      <c r="D2795" s="48"/>
      <c r="E2795" s="48"/>
      <c r="F2795" s="50"/>
      <c r="G2795" s="51"/>
      <c r="H2795" s="51"/>
      <c r="I2795" s="52"/>
      <c r="J2795" s="52"/>
      <c r="K2795" s="27" t="str">
        <f>_xlfn.IFNA(VLOOKUP(E2795,الاوردرات!$B$1:$C$600,2,0),"")</f>
        <v/>
      </c>
      <c r="L2795" s="63"/>
      <c r="N2795" s="22" t="str">
        <f t="shared" si="88"/>
        <v/>
      </c>
      <c r="O2795" s="23" t="str">
        <f>_xlfn.IFNA((VLOOKUP(F2795,help!$C$2:$F$12,4,0))*(N2795*24),"")</f>
        <v/>
      </c>
      <c r="AP2795" s="18">
        <f t="shared" si="89"/>
        <v>0</v>
      </c>
    </row>
    <row r="2796" spans="2:42" ht="33" x14ac:dyDescent="0.2">
      <c r="B2796" s="14">
        <f>COUNTIFS($E$3:E2796,تقرير!$E$4)</f>
        <v>15</v>
      </c>
      <c r="C2796" s="48"/>
      <c r="D2796" s="48"/>
      <c r="E2796" s="48"/>
      <c r="F2796" s="50"/>
      <c r="G2796" s="51"/>
      <c r="H2796" s="51"/>
      <c r="I2796" s="52"/>
      <c r="J2796" s="52"/>
      <c r="K2796" s="27" t="str">
        <f>_xlfn.IFNA(VLOOKUP(E2796,الاوردرات!$B$1:$C$600,2,0),"")</f>
        <v/>
      </c>
      <c r="L2796" s="63"/>
      <c r="N2796" s="22" t="str">
        <f t="shared" si="88"/>
        <v/>
      </c>
      <c r="O2796" s="23" t="str">
        <f>_xlfn.IFNA((VLOOKUP(F2796,help!$C$2:$F$12,4,0))*(N2796*24),"")</f>
        <v/>
      </c>
      <c r="AP2796" s="18">
        <f t="shared" si="89"/>
        <v>0</v>
      </c>
    </row>
    <row r="2797" spans="2:42" ht="33" x14ac:dyDescent="0.2">
      <c r="B2797" s="14">
        <f>COUNTIFS($E$3:E2797,تقرير!$E$4)</f>
        <v>15</v>
      </c>
      <c r="C2797" s="48"/>
      <c r="D2797" s="48"/>
      <c r="E2797" s="48"/>
      <c r="F2797" s="50"/>
      <c r="G2797" s="51"/>
      <c r="H2797" s="51"/>
      <c r="I2797" s="52"/>
      <c r="J2797" s="52"/>
      <c r="K2797" s="27" t="str">
        <f>_xlfn.IFNA(VLOOKUP(E2797,الاوردرات!$B$1:$C$600,2,0),"")</f>
        <v/>
      </c>
      <c r="L2797" s="63"/>
      <c r="N2797" s="22" t="str">
        <f t="shared" si="88"/>
        <v/>
      </c>
      <c r="O2797" s="23" t="str">
        <f>_xlfn.IFNA((VLOOKUP(F2797,help!$C$2:$F$12,4,0))*(N2797*24),"")</f>
        <v/>
      </c>
      <c r="AP2797" s="18">
        <f t="shared" si="89"/>
        <v>0</v>
      </c>
    </row>
    <row r="2798" spans="2:42" ht="33" x14ac:dyDescent="0.2">
      <c r="B2798" s="14">
        <f>COUNTIFS($E$3:E2798,تقرير!$E$4)</f>
        <v>15</v>
      </c>
      <c r="C2798" s="48"/>
      <c r="D2798" s="48"/>
      <c r="E2798" s="48"/>
      <c r="F2798" s="50"/>
      <c r="G2798" s="51"/>
      <c r="H2798" s="51"/>
      <c r="I2798" s="52"/>
      <c r="J2798" s="52"/>
      <c r="K2798" s="27" t="str">
        <f>_xlfn.IFNA(VLOOKUP(E2798,الاوردرات!$B$1:$C$600,2,0),"")</f>
        <v/>
      </c>
      <c r="L2798" s="63"/>
      <c r="N2798" s="22" t="str">
        <f t="shared" si="88"/>
        <v/>
      </c>
      <c r="O2798" s="23" t="str">
        <f>_xlfn.IFNA((VLOOKUP(F2798,help!$C$2:$F$12,4,0))*(N2798*24),"")</f>
        <v/>
      </c>
      <c r="AP2798" s="18">
        <f t="shared" si="89"/>
        <v>0</v>
      </c>
    </row>
    <row r="2799" spans="2:42" ht="33" x14ac:dyDescent="0.2">
      <c r="B2799" s="14">
        <f>COUNTIFS($E$3:E2799,تقرير!$E$4)</f>
        <v>15</v>
      </c>
      <c r="C2799" s="48"/>
      <c r="D2799" s="48"/>
      <c r="E2799" s="48"/>
      <c r="F2799" s="50"/>
      <c r="G2799" s="51"/>
      <c r="H2799" s="51"/>
      <c r="I2799" s="52"/>
      <c r="J2799" s="52"/>
      <c r="K2799" s="27" t="str">
        <f>_xlfn.IFNA(VLOOKUP(E2799,الاوردرات!$B$1:$C$600,2,0),"")</f>
        <v/>
      </c>
      <c r="L2799" s="63"/>
      <c r="N2799" s="22" t="str">
        <f t="shared" si="88"/>
        <v/>
      </c>
      <c r="O2799" s="23" t="str">
        <f>_xlfn.IFNA((VLOOKUP(F2799,help!$C$2:$F$12,4,0))*(N2799*24),"")</f>
        <v/>
      </c>
      <c r="AP2799" s="18">
        <f t="shared" si="89"/>
        <v>0</v>
      </c>
    </row>
    <row r="2800" spans="2:42" ht="33" x14ac:dyDescent="0.2">
      <c r="B2800" s="14">
        <f>COUNTIFS($E$3:E2800,تقرير!$E$4)</f>
        <v>15</v>
      </c>
      <c r="C2800" s="48"/>
      <c r="D2800" s="48"/>
      <c r="E2800" s="48"/>
      <c r="F2800" s="50"/>
      <c r="G2800" s="51"/>
      <c r="H2800" s="51"/>
      <c r="I2800" s="52"/>
      <c r="J2800" s="52"/>
      <c r="K2800" s="27" t="str">
        <f>_xlfn.IFNA(VLOOKUP(E2800,الاوردرات!$B$1:$C$600,2,0),"")</f>
        <v/>
      </c>
      <c r="L2800" s="63"/>
      <c r="N2800" s="22" t="str">
        <f t="shared" si="88"/>
        <v/>
      </c>
      <c r="O2800" s="23" t="str">
        <f>_xlfn.IFNA((VLOOKUP(F2800,help!$C$2:$F$12,4,0))*(N2800*24),"")</f>
        <v/>
      </c>
      <c r="AP2800" s="18">
        <f t="shared" si="89"/>
        <v>0</v>
      </c>
    </row>
    <row r="2801" spans="2:42" ht="33" x14ac:dyDescent="0.2">
      <c r="B2801" s="14">
        <f>COUNTIFS($E$3:E2801,تقرير!$E$4)</f>
        <v>15</v>
      </c>
      <c r="C2801" s="48"/>
      <c r="D2801" s="48"/>
      <c r="E2801" s="48"/>
      <c r="F2801" s="50"/>
      <c r="G2801" s="51"/>
      <c r="H2801" s="51"/>
      <c r="I2801" s="52"/>
      <c r="J2801" s="52"/>
      <c r="K2801" s="27" t="str">
        <f>_xlfn.IFNA(VLOOKUP(E2801,الاوردرات!$B$1:$C$600,2,0),"")</f>
        <v/>
      </c>
      <c r="L2801" s="63"/>
      <c r="N2801" s="22" t="str">
        <f t="shared" si="88"/>
        <v/>
      </c>
      <c r="O2801" s="23" t="str">
        <f>_xlfn.IFNA((VLOOKUP(F2801,help!$C$2:$F$12,4,0))*(N2801*24),"")</f>
        <v/>
      </c>
      <c r="AP2801" s="18">
        <f t="shared" si="89"/>
        <v>0</v>
      </c>
    </row>
    <row r="2802" spans="2:42" ht="33" x14ac:dyDescent="0.2">
      <c r="B2802" s="14">
        <f>COUNTIFS($E$3:E2802,تقرير!$E$4)</f>
        <v>15</v>
      </c>
      <c r="C2802" s="48"/>
      <c r="D2802" s="48"/>
      <c r="E2802" s="48"/>
      <c r="F2802" s="50"/>
      <c r="G2802" s="51"/>
      <c r="H2802" s="51"/>
      <c r="I2802" s="52"/>
      <c r="J2802" s="52"/>
      <c r="K2802" s="27" t="str">
        <f>_xlfn.IFNA(VLOOKUP(E2802,الاوردرات!$B$1:$C$600,2,0),"")</f>
        <v/>
      </c>
      <c r="L2802" s="63"/>
      <c r="N2802" s="22" t="str">
        <f t="shared" si="88"/>
        <v/>
      </c>
      <c r="O2802" s="23" t="str">
        <f>_xlfn.IFNA((VLOOKUP(F2802,help!$C$2:$F$12,4,0))*(N2802*24),"")</f>
        <v/>
      </c>
      <c r="AP2802" s="18">
        <f t="shared" si="89"/>
        <v>0</v>
      </c>
    </row>
    <row r="2803" spans="2:42" ht="33" x14ac:dyDescent="0.2">
      <c r="B2803" s="14">
        <f>COUNTIFS($E$3:E2803,تقرير!$E$4)</f>
        <v>15</v>
      </c>
      <c r="C2803" s="48"/>
      <c r="D2803" s="48"/>
      <c r="E2803" s="48"/>
      <c r="F2803" s="50"/>
      <c r="G2803" s="51"/>
      <c r="H2803" s="51"/>
      <c r="I2803" s="52"/>
      <c r="J2803" s="52"/>
      <c r="K2803" s="27" t="str">
        <f>_xlfn.IFNA(VLOOKUP(E2803,الاوردرات!$B$1:$C$600,2,0),"")</f>
        <v/>
      </c>
      <c r="L2803" s="63"/>
      <c r="N2803" s="22" t="str">
        <f t="shared" si="88"/>
        <v/>
      </c>
      <c r="O2803" s="23" t="str">
        <f>_xlfn.IFNA((VLOOKUP(F2803,help!$C$2:$F$12,4,0))*(N2803*24),"")</f>
        <v/>
      </c>
      <c r="AP2803" s="18">
        <f t="shared" si="89"/>
        <v>0</v>
      </c>
    </row>
    <row r="2804" spans="2:42" ht="33" x14ac:dyDescent="0.2">
      <c r="B2804" s="14">
        <f>COUNTIFS($E$3:E2804,تقرير!$E$4)</f>
        <v>15</v>
      </c>
      <c r="C2804" s="48"/>
      <c r="D2804" s="48"/>
      <c r="E2804" s="48"/>
      <c r="F2804" s="50"/>
      <c r="G2804" s="51"/>
      <c r="H2804" s="51"/>
      <c r="I2804" s="52"/>
      <c r="J2804" s="52"/>
      <c r="K2804" s="27" t="str">
        <f>_xlfn.IFNA(VLOOKUP(E2804,الاوردرات!$B$1:$C$600,2,0),"")</f>
        <v/>
      </c>
      <c r="L2804" s="63"/>
      <c r="N2804" s="22" t="str">
        <f t="shared" si="88"/>
        <v/>
      </c>
      <c r="O2804" s="23" t="str">
        <f>_xlfn.IFNA((VLOOKUP(F2804,help!$C$2:$F$12,4,0))*(N2804*24),"")</f>
        <v/>
      </c>
      <c r="AP2804" s="18">
        <f t="shared" si="89"/>
        <v>0</v>
      </c>
    </row>
    <row r="2805" spans="2:42" ht="33" x14ac:dyDescent="0.2">
      <c r="B2805" s="14">
        <f>COUNTIFS($E$3:E2805,تقرير!$E$4)</f>
        <v>15</v>
      </c>
      <c r="C2805" s="48"/>
      <c r="D2805" s="48"/>
      <c r="E2805" s="48"/>
      <c r="F2805" s="50"/>
      <c r="G2805" s="51"/>
      <c r="H2805" s="51"/>
      <c r="I2805" s="52"/>
      <c r="J2805" s="52"/>
      <c r="K2805" s="27" t="str">
        <f>_xlfn.IFNA(VLOOKUP(E2805,الاوردرات!$B$1:$C$600,2,0),"")</f>
        <v/>
      </c>
      <c r="L2805" s="63"/>
      <c r="N2805" s="22" t="str">
        <f t="shared" si="88"/>
        <v/>
      </c>
      <c r="O2805" s="23" t="str">
        <f>_xlfn.IFNA((VLOOKUP(F2805,help!$C$2:$F$12,4,0))*(N2805*24),"")</f>
        <v/>
      </c>
      <c r="AP2805" s="18">
        <f t="shared" si="89"/>
        <v>0</v>
      </c>
    </row>
    <row r="2806" spans="2:42" ht="33" x14ac:dyDescent="0.2">
      <c r="B2806" s="14">
        <f>COUNTIFS($E$3:E2806,تقرير!$E$4)</f>
        <v>15</v>
      </c>
      <c r="C2806" s="48"/>
      <c r="D2806" s="48"/>
      <c r="E2806" s="48"/>
      <c r="F2806" s="50"/>
      <c r="G2806" s="51"/>
      <c r="H2806" s="51"/>
      <c r="I2806" s="52"/>
      <c r="J2806" s="52"/>
      <c r="K2806" s="27" t="str">
        <f>_xlfn.IFNA(VLOOKUP(E2806,الاوردرات!$B$1:$C$600,2,0),"")</f>
        <v/>
      </c>
      <c r="L2806" s="63"/>
      <c r="N2806" s="22" t="str">
        <f t="shared" si="88"/>
        <v/>
      </c>
      <c r="O2806" s="23" t="str">
        <f>_xlfn.IFNA((VLOOKUP(F2806,help!$C$2:$F$12,4,0))*(N2806*24),"")</f>
        <v/>
      </c>
      <c r="AP2806" s="18">
        <f t="shared" si="89"/>
        <v>0</v>
      </c>
    </row>
    <row r="2807" spans="2:42" ht="33" x14ac:dyDescent="0.2">
      <c r="B2807" s="14">
        <f>COUNTIFS($E$3:E2807,تقرير!$E$4)</f>
        <v>15</v>
      </c>
      <c r="C2807" s="48"/>
      <c r="D2807" s="48"/>
      <c r="E2807" s="48"/>
      <c r="F2807" s="50"/>
      <c r="G2807" s="51"/>
      <c r="H2807" s="51"/>
      <c r="I2807" s="52"/>
      <c r="J2807" s="52"/>
      <c r="K2807" s="27" t="str">
        <f>_xlfn.IFNA(VLOOKUP(E2807,الاوردرات!$B$1:$C$600,2,0),"")</f>
        <v/>
      </c>
      <c r="L2807" s="63"/>
      <c r="N2807" s="22" t="str">
        <f t="shared" ref="N2807:N2870" si="90">IF(I2807&lt;&gt;"",J2807-I2807,"")</f>
        <v/>
      </c>
      <c r="O2807" s="23" t="str">
        <f>_xlfn.IFNA((VLOOKUP(F2807,help!$C$2:$F$12,4,0))*(N2807*24),"")</f>
        <v/>
      </c>
      <c r="AP2807" s="18">
        <f t="shared" si="89"/>
        <v>0</v>
      </c>
    </row>
    <row r="2808" spans="2:42" ht="33" x14ac:dyDescent="0.2">
      <c r="B2808" s="14">
        <f>COUNTIFS($E$3:E2808,تقرير!$E$4)</f>
        <v>15</v>
      </c>
      <c r="C2808" s="48"/>
      <c r="D2808" s="48"/>
      <c r="E2808" s="48"/>
      <c r="F2808" s="50"/>
      <c r="G2808" s="51"/>
      <c r="H2808" s="51"/>
      <c r="I2808" s="52"/>
      <c r="J2808" s="52"/>
      <c r="K2808" s="27" t="str">
        <f>_xlfn.IFNA(VLOOKUP(E2808,الاوردرات!$B$1:$C$600,2,0),"")</f>
        <v/>
      </c>
      <c r="L2808" s="63"/>
      <c r="N2808" s="22" t="str">
        <f t="shared" si="90"/>
        <v/>
      </c>
      <c r="O2808" s="23" t="str">
        <f>_xlfn.IFNA((VLOOKUP(F2808,help!$C$2:$F$12,4,0))*(N2808*24),"")</f>
        <v/>
      </c>
      <c r="AP2808" s="18">
        <f t="shared" si="89"/>
        <v>0</v>
      </c>
    </row>
    <row r="2809" spans="2:42" ht="33" x14ac:dyDescent="0.2">
      <c r="B2809" s="14">
        <f>COUNTIFS($E$3:E2809,تقرير!$E$4)</f>
        <v>15</v>
      </c>
      <c r="C2809" s="48"/>
      <c r="D2809" s="48"/>
      <c r="E2809" s="48"/>
      <c r="F2809" s="50"/>
      <c r="G2809" s="51"/>
      <c r="H2809" s="51"/>
      <c r="I2809" s="52"/>
      <c r="J2809" s="52"/>
      <c r="K2809" s="27" t="str">
        <f>_xlfn.IFNA(VLOOKUP(E2809,الاوردرات!$B$1:$C$600,2,0),"")</f>
        <v/>
      </c>
      <c r="L2809" s="63"/>
      <c r="N2809" s="22" t="str">
        <f t="shared" si="90"/>
        <v/>
      </c>
      <c r="O2809" s="23" t="str">
        <f>_xlfn.IFNA((VLOOKUP(F2809,help!$C$2:$F$12,4,0))*(N2809*24),"")</f>
        <v/>
      </c>
      <c r="AP2809" s="18">
        <f t="shared" si="89"/>
        <v>0</v>
      </c>
    </row>
    <row r="2810" spans="2:42" ht="33" x14ac:dyDescent="0.2">
      <c r="B2810" s="14">
        <f>COUNTIFS($E$3:E2810,تقرير!$E$4)</f>
        <v>15</v>
      </c>
      <c r="C2810" s="48"/>
      <c r="D2810" s="48"/>
      <c r="E2810" s="48"/>
      <c r="F2810" s="50"/>
      <c r="G2810" s="51"/>
      <c r="H2810" s="51"/>
      <c r="I2810" s="52"/>
      <c r="J2810" s="52"/>
      <c r="K2810" s="27" t="str">
        <f>_xlfn.IFNA(VLOOKUP(E2810,الاوردرات!$B$1:$C$600,2,0),"")</f>
        <v/>
      </c>
      <c r="L2810" s="63"/>
      <c r="N2810" s="22" t="str">
        <f t="shared" si="90"/>
        <v/>
      </c>
      <c r="O2810" s="23" t="str">
        <f>_xlfn.IFNA((VLOOKUP(F2810,help!$C$2:$F$12,4,0))*(N2810*24),"")</f>
        <v/>
      </c>
      <c r="AP2810" s="18">
        <f t="shared" si="89"/>
        <v>0</v>
      </c>
    </row>
    <row r="2811" spans="2:42" ht="33" x14ac:dyDescent="0.2">
      <c r="B2811" s="14">
        <f>COUNTIFS($E$3:E2811,تقرير!$E$4)</f>
        <v>15</v>
      </c>
      <c r="C2811" s="48"/>
      <c r="D2811" s="48"/>
      <c r="E2811" s="48"/>
      <c r="F2811" s="50"/>
      <c r="G2811" s="51"/>
      <c r="H2811" s="51"/>
      <c r="I2811" s="52"/>
      <c r="J2811" s="52"/>
      <c r="K2811" s="27" t="str">
        <f>_xlfn.IFNA(VLOOKUP(E2811,الاوردرات!$B$1:$C$600,2,0),"")</f>
        <v/>
      </c>
      <c r="L2811" s="63"/>
      <c r="N2811" s="22" t="str">
        <f t="shared" si="90"/>
        <v/>
      </c>
      <c r="O2811" s="23" t="str">
        <f>_xlfn.IFNA((VLOOKUP(F2811,help!$C$2:$F$12,4,0))*(N2811*24),"")</f>
        <v/>
      </c>
      <c r="AP2811" s="18">
        <f t="shared" si="89"/>
        <v>0</v>
      </c>
    </row>
    <row r="2812" spans="2:42" ht="33" x14ac:dyDescent="0.2">
      <c r="B2812" s="14">
        <f>COUNTIFS($E$3:E2812,تقرير!$E$4)</f>
        <v>15</v>
      </c>
      <c r="C2812" s="48"/>
      <c r="D2812" s="48"/>
      <c r="E2812" s="48"/>
      <c r="F2812" s="50"/>
      <c r="G2812" s="51"/>
      <c r="H2812" s="51"/>
      <c r="I2812" s="52"/>
      <c r="J2812" s="52"/>
      <c r="K2812" s="27" t="str">
        <f>_xlfn.IFNA(VLOOKUP(E2812,الاوردرات!$B$1:$C$600,2,0),"")</f>
        <v/>
      </c>
      <c r="L2812" s="63"/>
      <c r="N2812" s="22" t="str">
        <f t="shared" si="90"/>
        <v/>
      </c>
      <c r="O2812" s="23" t="str">
        <f>_xlfn.IFNA((VLOOKUP(F2812,help!$C$2:$F$12,4,0))*(N2812*24),"")</f>
        <v/>
      </c>
      <c r="AP2812" s="18">
        <f t="shared" si="89"/>
        <v>0</v>
      </c>
    </row>
    <row r="2813" spans="2:42" ht="33" x14ac:dyDescent="0.2">
      <c r="B2813" s="14">
        <f>COUNTIFS($E$3:E2813,تقرير!$E$4)</f>
        <v>15</v>
      </c>
      <c r="C2813" s="48"/>
      <c r="D2813" s="48"/>
      <c r="E2813" s="48"/>
      <c r="F2813" s="50"/>
      <c r="G2813" s="51"/>
      <c r="H2813" s="51"/>
      <c r="I2813" s="52"/>
      <c r="J2813" s="52"/>
      <c r="K2813" s="27" t="str">
        <f>_xlfn.IFNA(VLOOKUP(E2813,الاوردرات!$B$1:$C$600,2,0),"")</f>
        <v/>
      </c>
      <c r="L2813" s="63"/>
      <c r="N2813" s="22" t="str">
        <f t="shared" si="90"/>
        <v/>
      </c>
      <c r="O2813" s="23" t="str">
        <f>_xlfn.IFNA((VLOOKUP(F2813,help!$C$2:$F$12,4,0))*(N2813*24),"")</f>
        <v/>
      </c>
      <c r="AP2813" s="18">
        <f t="shared" si="89"/>
        <v>0</v>
      </c>
    </row>
    <row r="2814" spans="2:42" ht="33" x14ac:dyDescent="0.2">
      <c r="B2814" s="14">
        <f>COUNTIFS($E$3:E2814,تقرير!$E$4)</f>
        <v>15</v>
      </c>
      <c r="C2814" s="48"/>
      <c r="D2814" s="48"/>
      <c r="E2814" s="48"/>
      <c r="F2814" s="50"/>
      <c r="G2814" s="51"/>
      <c r="H2814" s="51"/>
      <c r="I2814" s="52"/>
      <c r="J2814" s="52"/>
      <c r="K2814" s="27" t="str">
        <f>_xlfn.IFNA(VLOOKUP(E2814,الاوردرات!$B$1:$C$600,2,0),"")</f>
        <v/>
      </c>
      <c r="L2814" s="63"/>
      <c r="N2814" s="22" t="str">
        <f t="shared" si="90"/>
        <v/>
      </c>
      <c r="O2814" s="23" t="str">
        <f>_xlfn.IFNA((VLOOKUP(F2814,help!$C$2:$F$12,4,0))*(N2814*24),"")</f>
        <v/>
      </c>
      <c r="AP2814" s="18">
        <f t="shared" si="89"/>
        <v>0</v>
      </c>
    </row>
    <row r="2815" spans="2:42" ht="33" x14ac:dyDescent="0.2">
      <c r="B2815" s="14">
        <f>COUNTIFS($E$3:E2815,تقرير!$E$4)</f>
        <v>15</v>
      </c>
      <c r="C2815" s="48"/>
      <c r="D2815" s="48"/>
      <c r="E2815" s="48"/>
      <c r="F2815" s="50"/>
      <c r="G2815" s="51"/>
      <c r="H2815" s="51"/>
      <c r="I2815" s="52"/>
      <c r="J2815" s="52"/>
      <c r="K2815" s="27" t="str">
        <f>_xlfn.IFNA(VLOOKUP(E2815,الاوردرات!$B$1:$C$600,2,0),"")</f>
        <v/>
      </c>
      <c r="L2815" s="63"/>
      <c r="N2815" s="22" t="str">
        <f t="shared" si="90"/>
        <v/>
      </c>
      <c r="O2815" s="23" t="str">
        <f>_xlfn.IFNA((VLOOKUP(F2815,help!$C$2:$F$12,4,0))*(N2815*24),"")</f>
        <v/>
      </c>
      <c r="AP2815" s="18">
        <f t="shared" si="89"/>
        <v>0</v>
      </c>
    </row>
    <row r="2816" spans="2:42" ht="33" x14ac:dyDescent="0.2">
      <c r="B2816" s="14">
        <f>COUNTIFS($E$3:E2816,تقرير!$E$4)</f>
        <v>15</v>
      </c>
      <c r="C2816" s="48"/>
      <c r="D2816" s="48"/>
      <c r="E2816" s="48"/>
      <c r="F2816" s="50"/>
      <c r="G2816" s="51"/>
      <c r="H2816" s="51"/>
      <c r="I2816" s="52"/>
      <c r="J2816" s="52"/>
      <c r="K2816" s="27" t="str">
        <f>_xlfn.IFNA(VLOOKUP(E2816,الاوردرات!$B$1:$C$600,2,0),"")</f>
        <v/>
      </c>
      <c r="L2816" s="63"/>
      <c r="N2816" s="22" t="str">
        <f t="shared" si="90"/>
        <v/>
      </c>
      <c r="O2816" s="23" t="str">
        <f>_xlfn.IFNA((VLOOKUP(F2816,help!$C$2:$F$12,4,0))*(N2816*24),"")</f>
        <v/>
      </c>
      <c r="AP2816" s="18">
        <f t="shared" si="89"/>
        <v>0</v>
      </c>
    </row>
    <row r="2817" spans="2:42" ht="33" x14ac:dyDescent="0.2">
      <c r="B2817" s="14">
        <f>COUNTIFS($E$3:E2817,تقرير!$E$4)</f>
        <v>15</v>
      </c>
      <c r="C2817" s="48"/>
      <c r="D2817" s="48"/>
      <c r="E2817" s="48"/>
      <c r="F2817" s="50"/>
      <c r="G2817" s="51"/>
      <c r="H2817" s="51"/>
      <c r="I2817" s="52"/>
      <c r="J2817" s="52"/>
      <c r="K2817" s="27" t="str">
        <f>_xlfn.IFNA(VLOOKUP(E2817,الاوردرات!$B$1:$C$600,2,0),"")</f>
        <v/>
      </c>
      <c r="L2817" s="63"/>
      <c r="N2817" s="22" t="str">
        <f t="shared" si="90"/>
        <v/>
      </c>
      <c r="O2817" s="23" t="str">
        <f>_xlfn.IFNA((VLOOKUP(F2817,help!$C$2:$F$12,4,0))*(N2817*24),"")</f>
        <v/>
      </c>
      <c r="AP2817" s="18">
        <f t="shared" si="89"/>
        <v>0</v>
      </c>
    </row>
    <row r="2818" spans="2:42" ht="33" x14ac:dyDescent="0.2">
      <c r="B2818" s="14">
        <f>COUNTIFS($E$3:E2818,تقرير!$E$4)</f>
        <v>15</v>
      </c>
      <c r="C2818" s="48"/>
      <c r="D2818" s="48"/>
      <c r="E2818" s="48"/>
      <c r="F2818" s="50"/>
      <c r="G2818" s="51"/>
      <c r="H2818" s="51"/>
      <c r="I2818" s="52"/>
      <c r="J2818" s="52"/>
      <c r="K2818" s="27" t="str">
        <f>_xlfn.IFNA(VLOOKUP(E2818,الاوردرات!$B$1:$C$600,2,0),"")</f>
        <v/>
      </c>
      <c r="L2818" s="63"/>
      <c r="N2818" s="22" t="str">
        <f t="shared" si="90"/>
        <v/>
      </c>
      <c r="O2818" s="23" t="str">
        <f>_xlfn.IFNA((VLOOKUP(F2818,help!$C$2:$F$12,4,0))*(N2818*24),"")</f>
        <v/>
      </c>
      <c r="AP2818" s="18">
        <f t="shared" si="89"/>
        <v>0</v>
      </c>
    </row>
    <row r="2819" spans="2:42" ht="33" x14ac:dyDescent="0.2">
      <c r="B2819" s="14">
        <f>COUNTIFS($E$3:E2819,تقرير!$E$4)</f>
        <v>15</v>
      </c>
      <c r="C2819" s="48"/>
      <c r="D2819" s="48"/>
      <c r="E2819" s="48"/>
      <c r="F2819" s="50"/>
      <c r="G2819" s="51"/>
      <c r="H2819" s="51"/>
      <c r="I2819" s="52"/>
      <c r="J2819" s="52"/>
      <c r="K2819" s="27" t="str">
        <f>_xlfn.IFNA(VLOOKUP(E2819,الاوردرات!$B$1:$C$600,2,0),"")</f>
        <v/>
      </c>
      <c r="L2819" s="63"/>
      <c r="N2819" s="22" t="str">
        <f t="shared" si="90"/>
        <v/>
      </c>
      <c r="O2819" s="23" t="str">
        <f>_xlfn.IFNA((VLOOKUP(F2819,help!$C$2:$F$12,4,0))*(N2819*24),"")</f>
        <v/>
      </c>
      <c r="AP2819" s="18">
        <f t="shared" si="89"/>
        <v>0</v>
      </c>
    </row>
    <row r="2820" spans="2:42" ht="33" x14ac:dyDescent="0.2">
      <c r="B2820" s="14">
        <f>COUNTIFS($E$3:E2820,تقرير!$E$4)</f>
        <v>15</v>
      </c>
      <c r="C2820" s="48"/>
      <c r="D2820" s="48"/>
      <c r="E2820" s="48"/>
      <c r="F2820" s="50"/>
      <c r="G2820" s="51"/>
      <c r="H2820" s="51"/>
      <c r="I2820" s="52"/>
      <c r="J2820" s="52"/>
      <c r="K2820" s="27" t="str">
        <f>_xlfn.IFNA(VLOOKUP(E2820,الاوردرات!$B$1:$C$600,2,0),"")</f>
        <v/>
      </c>
      <c r="L2820" s="63"/>
      <c r="N2820" s="22" t="str">
        <f t="shared" si="90"/>
        <v/>
      </c>
      <c r="O2820" s="23" t="str">
        <f>_xlfn.IFNA((VLOOKUP(F2820,help!$C$2:$F$12,4,0))*(N2820*24),"")</f>
        <v/>
      </c>
      <c r="AP2820" s="18">
        <f t="shared" si="89"/>
        <v>0</v>
      </c>
    </row>
    <row r="2821" spans="2:42" ht="33" x14ac:dyDescent="0.2">
      <c r="B2821" s="14">
        <f>COUNTIFS($E$3:E2821,تقرير!$E$4)</f>
        <v>15</v>
      </c>
      <c r="C2821" s="48"/>
      <c r="D2821" s="48"/>
      <c r="E2821" s="48"/>
      <c r="F2821" s="50"/>
      <c r="G2821" s="51"/>
      <c r="H2821" s="51"/>
      <c r="I2821" s="52"/>
      <c r="J2821" s="52"/>
      <c r="K2821" s="27" t="str">
        <f>_xlfn.IFNA(VLOOKUP(E2821,الاوردرات!$B$1:$C$600,2,0),"")</f>
        <v/>
      </c>
      <c r="L2821" s="63"/>
      <c r="N2821" s="22" t="str">
        <f t="shared" si="90"/>
        <v/>
      </c>
      <c r="O2821" s="23" t="str">
        <f>_xlfn.IFNA((VLOOKUP(F2821,help!$C$2:$F$12,4,0))*(N2821*24),"")</f>
        <v/>
      </c>
      <c r="AP2821" s="18">
        <f t="shared" si="89"/>
        <v>0</v>
      </c>
    </row>
    <row r="2822" spans="2:42" ht="33" x14ac:dyDescent="0.2">
      <c r="B2822" s="14">
        <f>COUNTIFS($E$3:E2822,تقرير!$E$4)</f>
        <v>15</v>
      </c>
      <c r="C2822" s="48"/>
      <c r="D2822" s="48"/>
      <c r="E2822" s="48"/>
      <c r="F2822" s="50"/>
      <c r="G2822" s="51"/>
      <c r="H2822" s="51"/>
      <c r="I2822" s="52"/>
      <c r="J2822" s="52"/>
      <c r="K2822" s="27" t="str">
        <f>_xlfn.IFNA(VLOOKUP(E2822,الاوردرات!$B$1:$C$600,2,0),"")</f>
        <v/>
      </c>
      <c r="L2822" s="63"/>
      <c r="N2822" s="22" t="str">
        <f t="shared" si="90"/>
        <v/>
      </c>
      <c r="O2822" s="23" t="str">
        <f>_xlfn.IFNA((VLOOKUP(F2822,help!$C$2:$F$12,4,0))*(N2822*24),"")</f>
        <v/>
      </c>
      <c r="AP2822" s="18">
        <f t="shared" si="89"/>
        <v>0</v>
      </c>
    </row>
    <row r="2823" spans="2:42" ht="33" x14ac:dyDescent="0.2">
      <c r="B2823" s="14">
        <f>COUNTIFS($E$3:E2823,تقرير!$E$4)</f>
        <v>15</v>
      </c>
      <c r="C2823" s="48"/>
      <c r="D2823" s="48"/>
      <c r="E2823" s="48"/>
      <c r="F2823" s="50"/>
      <c r="G2823" s="51"/>
      <c r="H2823" s="51"/>
      <c r="I2823" s="52"/>
      <c r="J2823" s="52"/>
      <c r="K2823" s="27" t="str">
        <f>_xlfn.IFNA(VLOOKUP(E2823,الاوردرات!$B$1:$C$600,2,0),"")</f>
        <v/>
      </c>
      <c r="L2823" s="63"/>
      <c r="N2823" s="22" t="str">
        <f t="shared" si="90"/>
        <v/>
      </c>
      <c r="O2823" s="23" t="str">
        <f>_xlfn.IFNA((VLOOKUP(F2823,help!$C$2:$F$12,4,0))*(N2823*24),"")</f>
        <v/>
      </c>
      <c r="AP2823" s="18">
        <f t="shared" si="89"/>
        <v>0</v>
      </c>
    </row>
    <row r="2824" spans="2:42" ht="33" x14ac:dyDescent="0.2">
      <c r="B2824" s="14">
        <f>COUNTIFS($E$3:E2824,تقرير!$E$4)</f>
        <v>15</v>
      </c>
      <c r="C2824" s="48"/>
      <c r="D2824" s="48"/>
      <c r="E2824" s="48"/>
      <c r="F2824" s="50"/>
      <c r="G2824" s="51"/>
      <c r="H2824" s="51"/>
      <c r="I2824" s="52"/>
      <c r="J2824" s="52"/>
      <c r="K2824" s="27" t="str">
        <f>_xlfn.IFNA(VLOOKUP(E2824,الاوردرات!$B$1:$C$600,2,0),"")</f>
        <v/>
      </c>
      <c r="L2824" s="63"/>
      <c r="N2824" s="22" t="str">
        <f t="shared" si="90"/>
        <v/>
      </c>
      <c r="O2824" s="23" t="str">
        <f>_xlfn.IFNA((VLOOKUP(F2824,help!$C$2:$F$12,4,0))*(N2824*24),"")</f>
        <v/>
      </c>
      <c r="AP2824" s="18">
        <f t="shared" si="89"/>
        <v>0</v>
      </c>
    </row>
    <row r="2825" spans="2:42" ht="33" x14ac:dyDescent="0.2">
      <c r="B2825" s="14">
        <f>COUNTIFS($E$3:E2825,تقرير!$E$4)</f>
        <v>15</v>
      </c>
      <c r="C2825" s="48"/>
      <c r="D2825" s="48"/>
      <c r="E2825" s="48"/>
      <c r="F2825" s="50"/>
      <c r="G2825" s="51"/>
      <c r="H2825" s="51"/>
      <c r="I2825" s="52"/>
      <c r="J2825" s="52"/>
      <c r="K2825" s="27" t="str">
        <f>_xlfn.IFNA(VLOOKUP(E2825,الاوردرات!$B$1:$C$600,2,0),"")</f>
        <v/>
      </c>
      <c r="L2825" s="63"/>
      <c r="N2825" s="22" t="str">
        <f t="shared" si="90"/>
        <v/>
      </c>
      <c r="O2825" s="23" t="str">
        <f>_xlfn.IFNA((VLOOKUP(F2825,help!$C$2:$F$12,4,0))*(N2825*24),"")</f>
        <v/>
      </c>
      <c r="AP2825" s="18">
        <f t="shared" si="89"/>
        <v>0</v>
      </c>
    </row>
    <row r="2826" spans="2:42" ht="33" x14ac:dyDescent="0.2">
      <c r="B2826" s="14">
        <f>COUNTIFS($E$3:E2826,تقرير!$E$4)</f>
        <v>15</v>
      </c>
      <c r="C2826" s="48"/>
      <c r="D2826" s="48"/>
      <c r="E2826" s="48"/>
      <c r="F2826" s="50"/>
      <c r="G2826" s="51"/>
      <c r="H2826" s="51"/>
      <c r="I2826" s="52"/>
      <c r="J2826" s="52"/>
      <c r="K2826" s="27" t="str">
        <f>_xlfn.IFNA(VLOOKUP(E2826,الاوردرات!$B$1:$C$600,2,0),"")</f>
        <v/>
      </c>
      <c r="L2826" s="63"/>
      <c r="N2826" s="22" t="str">
        <f t="shared" si="90"/>
        <v/>
      </c>
      <c r="O2826" s="23" t="str">
        <f>_xlfn.IFNA((VLOOKUP(F2826,help!$C$2:$F$12,4,0))*(N2826*24),"")</f>
        <v/>
      </c>
      <c r="AP2826" s="18">
        <f t="shared" ref="AP2826:AP2889" si="91">D2826</f>
        <v>0</v>
      </c>
    </row>
    <row r="2827" spans="2:42" ht="33" x14ac:dyDescent="0.2">
      <c r="B2827" s="14">
        <f>COUNTIFS($E$3:E2827,تقرير!$E$4)</f>
        <v>15</v>
      </c>
      <c r="C2827" s="48"/>
      <c r="D2827" s="48"/>
      <c r="E2827" s="48"/>
      <c r="F2827" s="50"/>
      <c r="G2827" s="51"/>
      <c r="H2827" s="51"/>
      <c r="I2827" s="52"/>
      <c r="J2827" s="52"/>
      <c r="K2827" s="27" t="str">
        <f>_xlfn.IFNA(VLOOKUP(E2827,الاوردرات!$B$1:$C$600,2,0),"")</f>
        <v/>
      </c>
      <c r="L2827" s="63"/>
      <c r="N2827" s="22" t="str">
        <f t="shared" si="90"/>
        <v/>
      </c>
      <c r="O2827" s="23" t="str">
        <f>_xlfn.IFNA((VLOOKUP(F2827,help!$C$2:$F$12,4,0))*(N2827*24),"")</f>
        <v/>
      </c>
      <c r="AP2827" s="18">
        <f t="shared" si="91"/>
        <v>0</v>
      </c>
    </row>
    <row r="2828" spans="2:42" ht="33" x14ac:dyDescent="0.2">
      <c r="B2828" s="14">
        <f>COUNTIFS($E$3:E2828,تقرير!$E$4)</f>
        <v>15</v>
      </c>
      <c r="C2828" s="48"/>
      <c r="D2828" s="48"/>
      <c r="E2828" s="48"/>
      <c r="F2828" s="50"/>
      <c r="G2828" s="51"/>
      <c r="H2828" s="51"/>
      <c r="I2828" s="52"/>
      <c r="J2828" s="52"/>
      <c r="K2828" s="27" t="str">
        <f>_xlfn.IFNA(VLOOKUP(E2828,الاوردرات!$B$1:$C$600,2,0),"")</f>
        <v/>
      </c>
      <c r="L2828" s="63"/>
      <c r="N2828" s="22" t="str">
        <f t="shared" si="90"/>
        <v/>
      </c>
      <c r="O2828" s="23" t="str">
        <f>_xlfn.IFNA((VLOOKUP(F2828,help!$C$2:$F$12,4,0))*(N2828*24),"")</f>
        <v/>
      </c>
      <c r="AP2828" s="18">
        <f t="shared" si="91"/>
        <v>0</v>
      </c>
    </row>
    <row r="2829" spans="2:42" ht="33" x14ac:dyDescent="0.2">
      <c r="B2829" s="14">
        <f>COUNTIFS($E$3:E2829,تقرير!$E$4)</f>
        <v>15</v>
      </c>
      <c r="C2829" s="48"/>
      <c r="D2829" s="48"/>
      <c r="E2829" s="48"/>
      <c r="F2829" s="50"/>
      <c r="G2829" s="51"/>
      <c r="H2829" s="51"/>
      <c r="I2829" s="52"/>
      <c r="J2829" s="52"/>
      <c r="K2829" s="27" t="str">
        <f>_xlfn.IFNA(VLOOKUP(E2829,الاوردرات!$B$1:$C$600,2,0),"")</f>
        <v/>
      </c>
      <c r="L2829" s="63"/>
      <c r="N2829" s="22" t="str">
        <f t="shared" si="90"/>
        <v/>
      </c>
      <c r="O2829" s="23" t="str">
        <f>_xlfn.IFNA((VLOOKUP(F2829,help!$C$2:$F$12,4,0))*(N2829*24),"")</f>
        <v/>
      </c>
      <c r="AP2829" s="18">
        <f t="shared" si="91"/>
        <v>0</v>
      </c>
    </row>
    <row r="2830" spans="2:42" ht="33" x14ac:dyDescent="0.2">
      <c r="B2830" s="14">
        <f>COUNTIFS($E$3:E2830,تقرير!$E$4)</f>
        <v>15</v>
      </c>
      <c r="C2830" s="48"/>
      <c r="D2830" s="48"/>
      <c r="E2830" s="48"/>
      <c r="F2830" s="50"/>
      <c r="G2830" s="51"/>
      <c r="H2830" s="51"/>
      <c r="I2830" s="52"/>
      <c r="J2830" s="52"/>
      <c r="K2830" s="27" t="str">
        <f>_xlfn.IFNA(VLOOKUP(E2830,الاوردرات!$B$1:$C$600,2,0),"")</f>
        <v/>
      </c>
      <c r="L2830" s="63"/>
      <c r="N2830" s="22" t="str">
        <f t="shared" si="90"/>
        <v/>
      </c>
      <c r="O2830" s="23" t="str">
        <f>_xlfn.IFNA((VLOOKUP(F2830,help!$C$2:$F$12,4,0))*(N2830*24),"")</f>
        <v/>
      </c>
      <c r="AP2830" s="18">
        <f t="shared" si="91"/>
        <v>0</v>
      </c>
    </row>
    <row r="2831" spans="2:42" ht="33" x14ac:dyDescent="0.2">
      <c r="B2831" s="14">
        <f>COUNTIFS($E$3:E2831,تقرير!$E$4)</f>
        <v>15</v>
      </c>
      <c r="C2831" s="48"/>
      <c r="D2831" s="48"/>
      <c r="E2831" s="48"/>
      <c r="F2831" s="50"/>
      <c r="G2831" s="51"/>
      <c r="H2831" s="51"/>
      <c r="I2831" s="52"/>
      <c r="J2831" s="52"/>
      <c r="K2831" s="27" t="str">
        <f>_xlfn.IFNA(VLOOKUP(E2831,الاوردرات!$B$1:$C$600,2,0),"")</f>
        <v/>
      </c>
      <c r="L2831" s="63"/>
      <c r="N2831" s="22" t="str">
        <f t="shared" si="90"/>
        <v/>
      </c>
      <c r="O2831" s="23" t="str">
        <f>_xlfn.IFNA((VLOOKUP(F2831,help!$C$2:$F$12,4,0))*(N2831*24),"")</f>
        <v/>
      </c>
      <c r="AP2831" s="18">
        <f t="shared" si="91"/>
        <v>0</v>
      </c>
    </row>
    <row r="2832" spans="2:42" ht="33" x14ac:dyDescent="0.2">
      <c r="B2832" s="14">
        <f>COUNTIFS($E$3:E2832,تقرير!$E$4)</f>
        <v>15</v>
      </c>
      <c r="C2832" s="48"/>
      <c r="D2832" s="48"/>
      <c r="E2832" s="48"/>
      <c r="F2832" s="50"/>
      <c r="G2832" s="51"/>
      <c r="H2832" s="51"/>
      <c r="I2832" s="52"/>
      <c r="J2832" s="52"/>
      <c r="K2832" s="27" t="str">
        <f>_xlfn.IFNA(VLOOKUP(E2832,الاوردرات!$B$1:$C$600,2,0),"")</f>
        <v/>
      </c>
      <c r="L2832" s="63"/>
      <c r="N2832" s="22" t="str">
        <f t="shared" si="90"/>
        <v/>
      </c>
      <c r="O2832" s="23" t="str">
        <f>_xlfn.IFNA((VLOOKUP(F2832,help!$C$2:$F$12,4,0))*(N2832*24),"")</f>
        <v/>
      </c>
      <c r="AP2832" s="18">
        <f t="shared" si="91"/>
        <v>0</v>
      </c>
    </row>
    <row r="2833" spans="2:42" ht="33" x14ac:dyDescent="0.2">
      <c r="B2833" s="14">
        <f>COUNTIFS($E$3:E2833,تقرير!$E$4)</f>
        <v>15</v>
      </c>
      <c r="C2833" s="48"/>
      <c r="D2833" s="48"/>
      <c r="E2833" s="48"/>
      <c r="F2833" s="50"/>
      <c r="G2833" s="51"/>
      <c r="H2833" s="51"/>
      <c r="I2833" s="52"/>
      <c r="J2833" s="52"/>
      <c r="K2833" s="27" t="str">
        <f>_xlfn.IFNA(VLOOKUP(E2833,الاوردرات!$B$1:$C$600,2,0),"")</f>
        <v/>
      </c>
      <c r="L2833" s="63"/>
      <c r="N2833" s="22" t="str">
        <f t="shared" si="90"/>
        <v/>
      </c>
      <c r="O2833" s="23" t="str">
        <f>_xlfn.IFNA((VLOOKUP(F2833,help!$C$2:$F$12,4,0))*(N2833*24),"")</f>
        <v/>
      </c>
      <c r="AP2833" s="18">
        <f t="shared" si="91"/>
        <v>0</v>
      </c>
    </row>
    <row r="2834" spans="2:42" ht="33" x14ac:dyDescent="0.2">
      <c r="B2834" s="14">
        <f>COUNTIFS($E$3:E2834,تقرير!$E$4)</f>
        <v>15</v>
      </c>
      <c r="C2834" s="48"/>
      <c r="D2834" s="48"/>
      <c r="E2834" s="48"/>
      <c r="F2834" s="50"/>
      <c r="G2834" s="51"/>
      <c r="H2834" s="51"/>
      <c r="I2834" s="52"/>
      <c r="J2834" s="52"/>
      <c r="K2834" s="27" t="str">
        <f>_xlfn.IFNA(VLOOKUP(E2834,الاوردرات!$B$1:$C$600,2,0),"")</f>
        <v/>
      </c>
      <c r="L2834" s="63"/>
      <c r="N2834" s="22" t="str">
        <f t="shared" si="90"/>
        <v/>
      </c>
      <c r="O2834" s="23" t="str">
        <f>_xlfn.IFNA((VLOOKUP(F2834,help!$C$2:$F$12,4,0))*(N2834*24),"")</f>
        <v/>
      </c>
      <c r="AP2834" s="18">
        <f t="shared" si="91"/>
        <v>0</v>
      </c>
    </row>
    <row r="2835" spans="2:42" ht="33" x14ac:dyDescent="0.2">
      <c r="B2835" s="14">
        <f>COUNTIFS($E$3:E2835,تقرير!$E$4)</f>
        <v>15</v>
      </c>
      <c r="C2835" s="48"/>
      <c r="D2835" s="48"/>
      <c r="E2835" s="48"/>
      <c r="F2835" s="50"/>
      <c r="G2835" s="51"/>
      <c r="H2835" s="51"/>
      <c r="I2835" s="52"/>
      <c r="J2835" s="52"/>
      <c r="K2835" s="27" t="str">
        <f>_xlfn.IFNA(VLOOKUP(E2835,الاوردرات!$B$1:$C$600,2,0),"")</f>
        <v/>
      </c>
      <c r="L2835" s="63"/>
      <c r="N2835" s="22" t="str">
        <f t="shared" si="90"/>
        <v/>
      </c>
      <c r="O2835" s="23" t="str">
        <f>_xlfn.IFNA((VLOOKUP(F2835,help!$C$2:$F$12,4,0))*(N2835*24),"")</f>
        <v/>
      </c>
      <c r="AP2835" s="18">
        <f t="shared" si="91"/>
        <v>0</v>
      </c>
    </row>
    <row r="2836" spans="2:42" ht="33" x14ac:dyDescent="0.2">
      <c r="B2836" s="14">
        <f>COUNTIFS($E$3:E2836,تقرير!$E$4)</f>
        <v>15</v>
      </c>
      <c r="C2836" s="48"/>
      <c r="D2836" s="48"/>
      <c r="E2836" s="48"/>
      <c r="F2836" s="50"/>
      <c r="G2836" s="51"/>
      <c r="H2836" s="51"/>
      <c r="I2836" s="52"/>
      <c r="J2836" s="52"/>
      <c r="K2836" s="27" t="str">
        <f>_xlfn.IFNA(VLOOKUP(E2836,الاوردرات!$B$1:$C$600,2,0),"")</f>
        <v/>
      </c>
      <c r="L2836" s="63"/>
      <c r="N2836" s="22" t="str">
        <f t="shared" si="90"/>
        <v/>
      </c>
      <c r="O2836" s="23" t="str">
        <f>_xlfn.IFNA((VLOOKUP(F2836,help!$C$2:$F$12,4,0))*(N2836*24),"")</f>
        <v/>
      </c>
      <c r="AP2836" s="18">
        <f t="shared" si="91"/>
        <v>0</v>
      </c>
    </row>
    <row r="2837" spans="2:42" ht="33" x14ac:dyDescent="0.2">
      <c r="B2837" s="14">
        <f>COUNTIFS($E$3:E2837,تقرير!$E$4)</f>
        <v>15</v>
      </c>
      <c r="C2837" s="48"/>
      <c r="D2837" s="48"/>
      <c r="E2837" s="48"/>
      <c r="F2837" s="50"/>
      <c r="G2837" s="51"/>
      <c r="H2837" s="51"/>
      <c r="I2837" s="52"/>
      <c r="J2837" s="52"/>
      <c r="K2837" s="27" t="str">
        <f>_xlfn.IFNA(VLOOKUP(E2837,الاوردرات!$B$1:$C$600,2,0),"")</f>
        <v/>
      </c>
      <c r="L2837" s="63"/>
      <c r="N2837" s="22" t="str">
        <f t="shared" si="90"/>
        <v/>
      </c>
      <c r="O2837" s="23" t="str">
        <f>_xlfn.IFNA((VLOOKUP(F2837,help!$C$2:$F$12,4,0))*(N2837*24),"")</f>
        <v/>
      </c>
      <c r="AP2837" s="18">
        <f t="shared" si="91"/>
        <v>0</v>
      </c>
    </row>
    <row r="2838" spans="2:42" ht="33" x14ac:dyDescent="0.2">
      <c r="B2838" s="14">
        <f>COUNTIFS($E$3:E2838,تقرير!$E$4)</f>
        <v>15</v>
      </c>
      <c r="C2838" s="48"/>
      <c r="D2838" s="48"/>
      <c r="E2838" s="48"/>
      <c r="F2838" s="50"/>
      <c r="G2838" s="51"/>
      <c r="H2838" s="51"/>
      <c r="I2838" s="52"/>
      <c r="J2838" s="52"/>
      <c r="K2838" s="27" t="str">
        <f>_xlfn.IFNA(VLOOKUP(E2838,الاوردرات!$B$1:$C$600,2,0),"")</f>
        <v/>
      </c>
      <c r="L2838" s="63"/>
      <c r="N2838" s="22" t="str">
        <f t="shared" si="90"/>
        <v/>
      </c>
      <c r="O2838" s="23" t="str">
        <f>_xlfn.IFNA((VLOOKUP(F2838,help!$C$2:$F$12,4,0))*(N2838*24),"")</f>
        <v/>
      </c>
      <c r="AP2838" s="18">
        <f t="shared" si="91"/>
        <v>0</v>
      </c>
    </row>
    <row r="2839" spans="2:42" ht="33" x14ac:dyDescent="0.2">
      <c r="B2839" s="14">
        <f>COUNTIFS($E$3:E2839,تقرير!$E$4)</f>
        <v>15</v>
      </c>
      <c r="C2839" s="48"/>
      <c r="D2839" s="48"/>
      <c r="E2839" s="48"/>
      <c r="F2839" s="50"/>
      <c r="G2839" s="51"/>
      <c r="H2839" s="51"/>
      <c r="I2839" s="52"/>
      <c r="J2839" s="52"/>
      <c r="K2839" s="27" t="str">
        <f>_xlfn.IFNA(VLOOKUP(E2839,الاوردرات!$B$1:$C$600,2,0),"")</f>
        <v/>
      </c>
      <c r="L2839" s="63"/>
      <c r="N2839" s="22" t="str">
        <f t="shared" si="90"/>
        <v/>
      </c>
      <c r="O2839" s="23" t="str">
        <f>_xlfn.IFNA((VLOOKUP(F2839,help!$C$2:$F$12,4,0))*(N2839*24),"")</f>
        <v/>
      </c>
      <c r="AP2839" s="18">
        <f t="shared" si="91"/>
        <v>0</v>
      </c>
    </row>
    <row r="2840" spans="2:42" ht="33" x14ac:dyDescent="0.2">
      <c r="B2840" s="14">
        <f>COUNTIFS($E$3:E2840,تقرير!$E$4)</f>
        <v>15</v>
      </c>
      <c r="C2840" s="48"/>
      <c r="D2840" s="48"/>
      <c r="E2840" s="48"/>
      <c r="F2840" s="50"/>
      <c r="G2840" s="51"/>
      <c r="H2840" s="51"/>
      <c r="I2840" s="52"/>
      <c r="J2840" s="52"/>
      <c r="K2840" s="27" t="str">
        <f>_xlfn.IFNA(VLOOKUP(E2840,الاوردرات!$B$1:$C$600,2,0),"")</f>
        <v/>
      </c>
      <c r="L2840" s="63"/>
      <c r="N2840" s="22" t="str">
        <f t="shared" si="90"/>
        <v/>
      </c>
      <c r="O2840" s="23" t="str">
        <f>_xlfn.IFNA((VLOOKUP(F2840,help!$C$2:$F$12,4,0))*(N2840*24),"")</f>
        <v/>
      </c>
      <c r="AP2840" s="18">
        <f t="shared" si="91"/>
        <v>0</v>
      </c>
    </row>
    <row r="2841" spans="2:42" ht="33" x14ac:dyDescent="0.2">
      <c r="B2841" s="14">
        <f>COUNTIFS($E$3:E2841,تقرير!$E$4)</f>
        <v>15</v>
      </c>
      <c r="C2841" s="48"/>
      <c r="D2841" s="48"/>
      <c r="E2841" s="48"/>
      <c r="F2841" s="50"/>
      <c r="G2841" s="51"/>
      <c r="H2841" s="51"/>
      <c r="I2841" s="52"/>
      <c r="J2841" s="52"/>
      <c r="K2841" s="27" t="str">
        <f>_xlfn.IFNA(VLOOKUP(E2841,الاوردرات!$B$1:$C$600,2,0),"")</f>
        <v/>
      </c>
      <c r="L2841" s="63"/>
      <c r="N2841" s="22" t="str">
        <f t="shared" si="90"/>
        <v/>
      </c>
      <c r="O2841" s="23" t="str">
        <f>_xlfn.IFNA((VLOOKUP(F2841,help!$C$2:$F$12,4,0))*(N2841*24),"")</f>
        <v/>
      </c>
      <c r="AP2841" s="18">
        <f t="shared" si="91"/>
        <v>0</v>
      </c>
    </row>
    <row r="2842" spans="2:42" ht="33" x14ac:dyDescent="0.2">
      <c r="B2842" s="14">
        <f>COUNTIFS($E$3:E2842,تقرير!$E$4)</f>
        <v>15</v>
      </c>
      <c r="C2842" s="48"/>
      <c r="D2842" s="48"/>
      <c r="E2842" s="48"/>
      <c r="F2842" s="50"/>
      <c r="G2842" s="51"/>
      <c r="H2842" s="51"/>
      <c r="I2842" s="52"/>
      <c r="J2842" s="52"/>
      <c r="K2842" s="27" t="str">
        <f>_xlfn.IFNA(VLOOKUP(E2842,الاوردرات!$B$1:$C$600,2,0),"")</f>
        <v/>
      </c>
      <c r="L2842" s="63"/>
      <c r="N2842" s="22" t="str">
        <f t="shared" si="90"/>
        <v/>
      </c>
      <c r="O2842" s="23" t="str">
        <f>_xlfn.IFNA((VLOOKUP(F2842,help!$C$2:$F$12,4,0))*(N2842*24),"")</f>
        <v/>
      </c>
      <c r="AP2842" s="18">
        <f t="shared" si="91"/>
        <v>0</v>
      </c>
    </row>
    <row r="2843" spans="2:42" ht="33" x14ac:dyDescent="0.2">
      <c r="B2843" s="14">
        <f>COUNTIFS($E$3:E2843,تقرير!$E$4)</f>
        <v>15</v>
      </c>
      <c r="C2843" s="48"/>
      <c r="D2843" s="48"/>
      <c r="E2843" s="48"/>
      <c r="F2843" s="50"/>
      <c r="G2843" s="51"/>
      <c r="H2843" s="51"/>
      <c r="I2843" s="52"/>
      <c r="J2843" s="52"/>
      <c r="K2843" s="27" t="str">
        <f>_xlfn.IFNA(VLOOKUP(E2843,الاوردرات!$B$1:$C$600,2,0),"")</f>
        <v/>
      </c>
      <c r="L2843" s="63"/>
      <c r="N2843" s="22" t="str">
        <f t="shared" si="90"/>
        <v/>
      </c>
      <c r="O2843" s="23" t="str">
        <f>_xlfn.IFNA((VLOOKUP(F2843,help!$C$2:$F$12,4,0))*(N2843*24),"")</f>
        <v/>
      </c>
      <c r="AP2843" s="18">
        <f t="shared" si="91"/>
        <v>0</v>
      </c>
    </row>
    <row r="2844" spans="2:42" ht="33" x14ac:dyDescent="0.2">
      <c r="B2844" s="14">
        <f>COUNTIFS($E$3:E2844,تقرير!$E$4)</f>
        <v>15</v>
      </c>
      <c r="C2844" s="48"/>
      <c r="D2844" s="48"/>
      <c r="E2844" s="48"/>
      <c r="F2844" s="50"/>
      <c r="G2844" s="51"/>
      <c r="H2844" s="51"/>
      <c r="I2844" s="52"/>
      <c r="J2844" s="52"/>
      <c r="K2844" s="27" t="str">
        <f>_xlfn.IFNA(VLOOKUP(E2844,الاوردرات!$B$1:$C$600,2,0),"")</f>
        <v/>
      </c>
      <c r="L2844" s="63"/>
      <c r="N2844" s="22" t="str">
        <f t="shared" si="90"/>
        <v/>
      </c>
      <c r="O2844" s="23" t="str">
        <f>_xlfn.IFNA((VLOOKUP(F2844,help!$C$2:$F$12,4,0))*(N2844*24),"")</f>
        <v/>
      </c>
      <c r="AP2844" s="18">
        <f t="shared" si="91"/>
        <v>0</v>
      </c>
    </row>
    <row r="2845" spans="2:42" ht="33" x14ac:dyDescent="0.2">
      <c r="B2845" s="14">
        <f>COUNTIFS($E$3:E2845,تقرير!$E$4)</f>
        <v>15</v>
      </c>
      <c r="C2845" s="48"/>
      <c r="D2845" s="48"/>
      <c r="E2845" s="48"/>
      <c r="F2845" s="50"/>
      <c r="G2845" s="51"/>
      <c r="H2845" s="51"/>
      <c r="I2845" s="52"/>
      <c r="J2845" s="52"/>
      <c r="K2845" s="27" t="str">
        <f>_xlfn.IFNA(VLOOKUP(E2845,الاوردرات!$B$1:$C$600,2,0),"")</f>
        <v/>
      </c>
      <c r="L2845" s="63"/>
      <c r="N2845" s="22" t="str">
        <f t="shared" si="90"/>
        <v/>
      </c>
      <c r="O2845" s="23" t="str">
        <f>_xlfn.IFNA((VLOOKUP(F2845,help!$C$2:$F$12,4,0))*(N2845*24),"")</f>
        <v/>
      </c>
      <c r="AP2845" s="18">
        <f t="shared" si="91"/>
        <v>0</v>
      </c>
    </row>
    <row r="2846" spans="2:42" ht="33" x14ac:dyDescent="0.2">
      <c r="B2846" s="14">
        <f>COUNTIFS($E$3:E2846,تقرير!$E$4)</f>
        <v>15</v>
      </c>
      <c r="C2846" s="48"/>
      <c r="D2846" s="48"/>
      <c r="E2846" s="48"/>
      <c r="F2846" s="50"/>
      <c r="G2846" s="51"/>
      <c r="H2846" s="51"/>
      <c r="I2846" s="52"/>
      <c r="J2846" s="52"/>
      <c r="K2846" s="27" t="str">
        <f>_xlfn.IFNA(VLOOKUP(E2846,الاوردرات!$B$1:$C$600,2,0),"")</f>
        <v/>
      </c>
      <c r="L2846" s="63"/>
      <c r="N2846" s="22" t="str">
        <f t="shared" si="90"/>
        <v/>
      </c>
      <c r="O2846" s="23" t="str">
        <f>_xlfn.IFNA((VLOOKUP(F2846,help!$C$2:$F$12,4,0))*(N2846*24),"")</f>
        <v/>
      </c>
      <c r="AP2846" s="18">
        <f t="shared" si="91"/>
        <v>0</v>
      </c>
    </row>
    <row r="2847" spans="2:42" ht="33" x14ac:dyDescent="0.2">
      <c r="B2847" s="14">
        <f>COUNTIFS($E$3:E2847,تقرير!$E$4)</f>
        <v>15</v>
      </c>
      <c r="C2847" s="48"/>
      <c r="D2847" s="48"/>
      <c r="E2847" s="48"/>
      <c r="F2847" s="50"/>
      <c r="G2847" s="51"/>
      <c r="H2847" s="51"/>
      <c r="I2847" s="52"/>
      <c r="J2847" s="52"/>
      <c r="K2847" s="27" t="str">
        <f>_xlfn.IFNA(VLOOKUP(E2847,الاوردرات!$B$1:$C$600,2,0),"")</f>
        <v/>
      </c>
      <c r="L2847" s="63"/>
      <c r="N2847" s="22" t="str">
        <f t="shared" si="90"/>
        <v/>
      </c>
      <c r="O2847" s="23" t="str">
        <f>_xlfn.IFNA((VLOOKUP(F2847,help!$C$2:$F$12,4,0))*(N2847*24),"")</f>
        <v/>
      </c>
      <c r="AP2847" s="18">
        <f t="shared" si="91"/>
        <v>0</v>
      </c>
    </row>
    <row r="2848" spans="2:42" ht="33" x14ac:dyDescent="0.2">
      <c r="B2848" s="14">
        <f>COUNTIFS($E$3:E2848,تقرير!$E$4)</f>
        <v>15</v>
      </c>
      <c r="C2848" s="48"/>
      <c r="D2848" s="48"/>
      <c r="E2848" s="48"/>
      <c r="F2848" s="50"/>
      <c r="G2848" s="51"/>
      <c r="H2848" s="51"/>
      <c r="I2848" s="52"/>
      <c r="J2848" s="52"/>
      <c r="K2848" s="27" t="str">
        <f>_xlfn.IFNA(VLOOKUP(E2848,الاوردرات!$B$1:$C$600,2,0),"")</f>
        <v/>
      </c>
      <c r="L2848" s="63"/>
      <c r="N2848" s="22" t="str">
        <f t="shared" si="90"/>
        <v/>
      </c>
      <c r="O2848" s="23" t="str">
        <f>_xlfn.IFNA((VLOOKUP(F2848,help!$C$2:$F$12,4,0))*(N2848*24),"")</f>
        <v/>
      </c>
      <c r="AP2848" s="18">
        <f t="shared" si="91"/>
        <v>0</v>
      </c>
    </row>
    <row r="2849" spans="2:42" ht="33" x14ac:dyDescent="0.2">
      <c r="B2849" s="14">
        <f>COUNTIFS($E$3:E2849,تقرير!$E$4)</f>
        <v>15</v>
      </c>
      <c r="C2849" s="48"/>
      <c r="D2849" s="48"/>
      <c r="E2849" s="48"/>
      <c r="F2849" s="50"/>
      <c r="G2849" s="51"/>
      <c r="H2849" s="51"/>
      <c r="I2849" s="52"/>
      <c r="J2849" s="52"/>
      <c r="K2849" s="27" t="str">
        <f>_xlfn.IFNA(VLOOKUP(E2849,الاوردرات!$B$1:$C$600,2,0),"")</f>
        <v/>
      </c>
      <c r="L2849" s="63"/>
      <c r="N2849" s="22" t="str">
        <f t="shared" si="90"/>
        <v/>
      </c>
      <c r="O2849" s="23" t="str">
        <f>_xlfn.IFNA((VLOOKUP(F2849,help!$C$2:$F$12,4,0))*(N2849*24),"")</f>
        <v/>
      </c>
      <c r="AP2849" s="18">
        <f t="shared" si="91"/>
        <v>0</v>
      </c>
    </row>
    <row r="2850" spans="2:42" ht="33" x14ac:dyDescent="0.2">
      <c r="B2850" s="14">
        <f>COUNTIFS($E$3:E2850,تقرير!$E$4)</f>
        <v>15</v>
      </c>
      <c r="C2850" s="48"/>
      <c r="D2850" s="48"/>
      <c r="E2850" s="48"/>
      <c r="F2850" s="50"/>
      <c r="G2850" s="51"/>
      <c r="H2850" s="51"/>
      <c r="I2850" s="52"/>
      <c r="J2850" s="52"/>
      <c r="K2850" s="27" t="str">
        <f>_xlfn.IFNA(VLOOKUP(E2850,الاوردرات!$B$1:$C$600,2,0),"")</f>
        <v/>
      </c>
      <c r="L2850" s="63"/>
      <c r="N2850" s="22" t="str">
        <f t="shared" si="90"/>
        <v/>
      </c>
      <c r="O2850" s="23" t="str">
        <f>_xlfn.IFNA((VLOOKUP(F2850,help!$C$2:$F$12,4,0))*(N2850*24),"")</f>
        <v/>
      </c>
      <c r="AP2850" s="18">
        <f t="shared" si="91"/>
        <v>0</v>
      </c>
    </row>
    <row r="2851" spans="2:42" ht="33" x14ac:dyDescent="0.2">
      <c r="B2851" s="14">
        <f>COUNTIFS($E$3:E2851,تقرير!$E$4)</f>
        <v>15</v>
      </c>
      <c r="C2851" s="48"/>
      <c r="D2851" s="48"/>
      <c r="E2851" s="48"/>
      <c r="F2851" s="50"/>
      <c r="G2851" s="51"/>
      <c r="H2851" s="51"/>
      <c r="I2851" s="52"/>
      <c r="J2851" s="52"/>
      <c r="K2851" s="27" t="str">
        <f>_xlfn.IFNA(VLOOKUP(E2851,الاوردرات!$B$1:$C$600,2,0),"")</f>
        <v/>
      </c>
      <c r="L2851" s="63"/>
      <c r="N2851" s="22" t="str">
        <f t="shared" si="90"/>
        <v/>
      </c>
      <c r="O2851" s="23" t="str">
        <f>_xlfn.IFNA((VLOOKUP(F2851,help!$C$2:$F$12,4,0))*(N2851*24),"")</f>
        <v/>
      </c>
      <c r="AP2851" s="18">
        <f t="shared" si="91"/>
        <v>0</v>
      </c>
    </row>
    <row r="2852" spans="2:42" ht="33" x14ac:dyDescent="0.2">
      <c r="B2852" s="14">
        <f>COUNTIFS($E$3:E2852,تقرير!$E$4)</f>
        <v>15</v>
      </c>
      <c r="C2852" s="48"/>
      <c r="D2852" s="48"/>
      <c r="E2852" s="48"/>
      <c r="F2852" s="50"/>
      <c r="G2852" s="51"/>
      <c r="H2852" s="51"/>
      <c r="I2852" s="52"/>
      <c r="J2852" s="52"/>
      <c r="K2852" s="27" t="str">
        <f>_xlfn.IFNA(VLOOKUP(E2852,الاوردرات!$B$1:$C$600,2,0),"")</f>
        <v/>
      </c>
      <c r="L2852" s="63"/>
      <c r="N2852" s="22" t="str">
        <f t="shared" si="90"/>
        <v/>
      </c>
      <c r="O2852" s="23" t="str">
        <f>_xlfn.IFNA((VLOOKUP(F2852,help!$C$2:$F$12,4,0))*(N2852*24),"")</f>
        <v/>
      </c>
      <c r="AP2852" s="18">
        <f t="shared" si="91"/>
        <v>0</v>
      </c>
    </row>
    <row r="2853" spans="2:42" ht="33" x14ac:dyDescent="0.2">
      <c r="B2853" s="14">
        <f>COUNTIFS($E$3:E2853,تقرير!$E$4)</f>
        <v>15</v>
      </c>
      <c r="C2853" s="48"/>
      <c r="D2853" s="48"/>
      <c r="E2853" s="48"/>
      <c r="F2853" s="50"/>
      <c r="G2853" s="51"/>
      <c r="H2853" s="51"/>
      <c r="I2853" s="52"/>
      <c r="J2853" s="52"/>
      <c r="K2853" s="27" t="str">
        <f>_xlfn.IFNA(VLOOKUP(E2853,الاوردرات!$B$1:$C$600,2,0),"")</f>
        <v/>
      </c>
      <c r="L2853" s="63"/>
      <c r="N2853" s="22" t="str">
        <f t="shared" si="90"/>
        <v/>
      </c>
      <c r="O2853" s="23" t="str">
        <f>_xlfn.IFNA((VLOOKUP(F2853,help!$C$2:$F$12,4,0))*(N2853*24),"")</f>
        <v/>
      </c>
      <c r="AP2853" s="18">
        <f t="shared" si="91"/>
        <v>0</v>
      </c>
    </row>
    <row r="2854" spans="2:42" ht="33" x14ac:dyDescent="0.2">
      <c r="B2854" s="14">
        <f>COUNTIFS($E$3:E2854,تقرير!$E$4)</f>
        <v>15</v>
      </c>
      <c r="C2854" s="48"/>
      <c r="D2854" s="48"/>
      <c r="E2854" s="48"/>
      <c r="F2854" s="50"/>
      <c r="G2854" s="51"/>
      <c r="H2854" s="51"/>
      <c r="I2854" s="52"/>
      <c r="J2854" s="52"/>
      <c r="K2854" s="27" t="str">
        <f>_xlfn.IFNA(VLOOKUP(E2854,الاوردرات!$B$1:$C$600,2,0),"")</f>
        <v/>
      </c>
      <c r="L2854" s="63"/>
      <c r="N2854" s="22" t="str">
        <f t="shared" si="90"/>
        <v/>
      </c>
      <c r="O2854" s="23" t="str">
        <f>_xlfn.IFNA((VLOOKUP(F2854,help!$C$2:$F$12,4,0))*(N2854*24),"")</f>
        <v/>
      </c>
      <c r="AP2854" s="18">
        <f t="shared" si="91"/>
        <v>0</v>
      </c>
    </row>
    <row r="2855" spans="2:42" ht="33" x14ac:dyDescent="0.2">
      <c r="B2855" s="14">
        <f>COUNTIFS($E$3:E2855,تقرير!$E$4)</f>
        <v>15</v>
      </c>
      <c r="C2855" s="48"/>
      <c r="D2855" s="48"/>
      <c r="E2855" s="48"/>
      <c r="F2855" s="50"/>
      <c r="G2855" s="51"/>
      <c r="H2855" s="51"/>
      <c r="I2855" s="52"/>
      <c r="J2855" s="52"/>
      <c r="K2855" s="27" t="str">
        <f>_xlfn.IFNA(VLOOKUP(E2855,الاوردرات!$B$1:$C$600,2,0),"")</f>
        <v/>
      </c>
      <c r="L2855" s="63"/>
      <c r="N2855" s="22" t="str">
        <f t="shared" si="90"/>
        <v/>
      </c>
      <c r="O2855" s="23" t="str">
        <f>_xlfn.IFNA((VLOOKUP(F2855,help!$C$2:$F$12,4,0))*(N2855*24),"")</f>
        <v/>
      </c>
      <c r="AP2855" s="18">
        <f t="shared" si="91"/>
        <v>0</v>
      </c>
    </row>
    <row r="2856" spans="2:42" ht="33" x14ac:dyDescent="0.2">
      <c r="B2856" s="14">
        <f>COUNTIFS($E$3:E2856,تقرير!$E$4)</f>
        <v>15</v>
      </c>
      <c r="C2856" s="48"/>
      <c r="D2856" s="48"/>
      <c r="E2856" s="48"/>
      <c r="F2856" s="50"/>
      <c r="G2856" s="51"/>
      <c r="H2856" s="51"/>
      <c r="I2856" s="52"/>
      <c r="J2856" s="52"/>
      <c r="K2856" s="27" t="str">
        <f>_xlfn.IFNA(VLOOKUP(E2856,الاوردرات!$B$1:$C$600,2,0),"")</f>
        <v/>
      </c>
      <c r="L2856" s="63"/>
      <c r="N2856" s="22" t="str">
        <f t="shared" si="90"/>
        <v/>
      </c>
      <c r="O2856" s="23" t="str">
        <f>_xlfn.IFNA((VLOOKUP(F2856,help!$C$2:$F$12,4,0))*(N2856*24),"")</f>
        <v/>
      </c>
      <c r="AP2856" s="18">
        <f t="shared" si="91"/>
        <v>0</v>
      </c>
    </row>
    <row r="2857" spans="2:42" ht="33" x14ac:dyDescent="0.2">
      <c r="B2857" s="14">
        <f>COUNTIFS($E$3:E2857,تقرير!$E$4)</f>
        <v>15</v>
      </c>
      <c r="C2857" s="48"/>
      <c r="D2857" s="48"/>
      <c r="E2857" s="48"/>
      <c r="F2857" s="50"/>
      <c r="G2857" s="51"/>
      <c r="H2857" s="51"/>
      <c r="I2857" s="52"/>
      <c r="J2857" s="52"/>
      <c r="K2857" s="27" t="str">
        <f>_xlfn.IFNA(VLOOKUP(E2857,الاوردرات!$B$1:$C$600,2,0),"")</f>
        <v/>
      </c>
      <c r="L2857" s="63"/>
      <c r="N2857" s="22" t="str">
        <f t="shared" si="90"/>
        <v/>
      </c>
      <c r="O2857" s="23" t="str">
        <f>_xlfn.IFNA((VLOOKUP(F2857,help!$C$2:$F$12,4,0))*(N2857*24),"")</f>
        <v/>
      </c>
      <c r="AP2857" s="18">
        <f t="shared" si="91"/>
        <v>0</v>
      </c>
    </row>
    <row r="2858" spans="2:42" ht="33" x14ac:dyDescent="0.2">
      <c r="B2858" s="14">
        <f>COUNTIFS($E$3:E2858,تقرير!$E$4)</f>
        <v>15</v>
      </c>
      <c r="C2858" s="48"/>
      <c r="D2858" s="48"/>
      <c r="E2858" s="48"/>
      <c r="F2858" s="50"/>
      <c r="G2858" s="51"/>
      <c r="H2858" s="51"/>
      <c r="I2858" s="52"/>
      <c r="J2858" s="52"/>
      <c r="K2858" s="27" t="str">
        <f>_xlfn.IFNA(VLOOKUP(E2858,الاوردرات!$B$1:$C$600,2,0),"")</f>
        <v/>
      </c>
      <c r="L2858" s="63"/>
      <c r="N2858" s="22" t="str">
        <f t="shared" si="90"/>
        <v/>
      </c>
      <c r="O2858" s="23" t="str">
        <f>_xlfn.IFNA((VLOOKUP(F2858,help!$C$2:$F$12,4,0))*(N2858*24),"")</f>
        <v/>
      </c>
      <c r="AP2858" s="18">
        <f t="shared" si="91"/>
        <v>0</v>
      </c>
    </row>
    <row r="2859" spans="2:42" ht="33" x14ac:dyDescent="0.2">
      <c r="B2859" s="14">
        <f>COUNTIFS($E$3:E2859,تقرير!$E$4)</f>
        <v>15</v>
      </c>
      <c r="C2859" s="48"/>
      <c r="D2859" s="48"/>
      <c r="E2859" s="48"/>
      <c r="F2859" s="50"/>
      <c r="G2859" s="51"/>
      <c r="H2859" s="51"/>
      <c r="I2859" s="52"/>
      <c r="J2859" s="52"/>
      <c r="K2859" s="27" t="str">
        <f>_xlfn.IFNA(VLOOKUP(E2859,الاوردرات!$B$1:$C$600,2,0),"")</f>
        <v/>
      </c>
      <c r="L2859" s="63"/>
      <c r="N2859" s="22" t="str">
        <f t="shared" si="90"/>
        <v/>
      </c>
      <c r="O2859" s="23" t="str">
        <f>_xlfn.IFNA((VLOOKUP(F2859,help!$C$2:$F$12,4,0))*(N2859*24),"")</f>
        <v/>
      </c>
      <c r="AP2859" s="18">
        <f t="shared" si="91"/>
        <v>0</v>
      </c>
    </row>
    <row r="2860" spans="2:42" ht="33" x14ac:dyDescent="0.2">
      <c r="B2860" s="14">
        <f>COUNTIFS($E$3:E2860,تقرير!$E$4)</f>
        <v>15</v>
      </c>
      <c r="C2860" s="48"/>
      <c r="D2860" s="48"/>
      <c r="E2860" s="48"/>
      <c r="F2860" s="50"/>
      <c r="G2860" s="51"/>
      <c r="H2860" s="51"/>
      <c r="I2860" s="52"/>
      <c r="J2860" s="52"/>
      <c r="K2860" s="27" t="str">
        <f>_xlfn.IFNA(VLOOKUP(E2860,الاوردرات!$B$1:$C$600,2,0),"")</f>
        <v/>
      </c>
      <c r="L2860" s="63"/>
      <c r="N2860" s="22" t="str">
        <f t="shared" si="90"/>
        <v/>
      </c>
      <c r="O2860" s="23" t="str">
        <f>_xlfn.IFNA((VLOOKUP(F2860,help!$C$2:$F$12,4,0))*(N2860*24),"")</f>
        <v/>
      </c>
      <c r="AP2860" s="18">
        <f t="shared" si="91"/>
        <v>0</v>
      </c>
    </row>
    <row r="2861" spans="2:42" ht="33" x14ac:dyDescent="0.2">
      <c r="B2861" s="14">
        <f>COUNTIFS($E$3:E2861,تقرير!$E$4)</f>
        <v>15</v>
      </c>
      <c r="C2861" s="48"/>
      <c r="D2861" s="48"/>
      <c r="E2861" s="48"/>
      <c r="F2861" s="50"/>
      <c r="G2861" s="51"/>
      <c r="H2861" s="51"/>
      <c r="I2861" s="52"/>
      <c r="J2861" s="52"/>
      <c r="K2861" s="27" t="str">
        <f>_xlfn.IFNA(VLOOKUP(E2861,الاوردرات!$B$1:$C$600,2,0),"")</f>
        <v/>
      </c>
      <c r="L2861" s="63"/>
      <c r="N2861" s="22" t="str">
        <f t="shared" si="90"/>
        <v/>
      </c>
      <c r="O2861" s="23" t="str">
        <f>_xlfn.IFNA((VLOOKUP(F2861,help!$C$2:$F$12,4,0))*(N2861*24),"")</f>
        <v/>
      </c>
      <c r="AP2861" s="18">
        <f t="shared" si="91"/>
        <v>0</v>
      </c>
    </row>
    <row r="2862" spans="2:42" ht="33" x14ac:dyDescent="0.2">
      <c r="B2862" s="14">
        <f>COUNTIFS($E$3:E2862,تقرير!$E$4)</f>
        <v>15</v>
      </c>
      <c r="C2862" s="48"/>
      <c r="D2862" s="48"/>
      <c r="E2862" s="48"/>
      <c r="F2862" s="50"/>
      <c r="G2862" s="51"/>
      <c r="H2862" s="51"/>
      <c r="I2862" s="52"/>
      <c r="J2862" s="52"/>
      <c r="K2862" s="27" t="str">
        <f>_xlfn.IFNA(VLOOKUP(E2862,الاوردرات!$B$1:$C$600,2,0),"")</f>
        <v/>
      </c>
      <c r="L2862" s="63"/>
      <c r="N2862" s="22" t="str">
        <f t="shared" si="90"/>
        <v/>
      </c>
      <c r="O2862" s="23" t="str">
        <f>_xlfn.IFNA((VLOOKUP(F2862,help!$C$2:$F$12,4,0))*(N2862*24),"")</f>
        <v/>
      </c>
      <c r="AP2862" s="18">
        <f t="shared" si="91"/>
        <v>0</v>
      </c>
    </row>
    <row r="2863" spans="2:42" ht="33" x14ac:dyDescent="0.2">
      <c r="B2863" s="14">
        <f>COUNTIFS($E$3:E2863,تقرير!$E$4)</f>
        <v>15</v>
      </c>
      <c r="C2863" s="48"/>
      <c r="D2863" s="48"/>
      <c r="E2863" s="48"/>
      <c r="F2863" s="50"/>
      <c r="G2863" s="51"/>
      <c r="H2863" s="51"/>
      <c r="I2863" s="52"/>
      <c r="J2863" s="52"/>
      <c r="K2863" s="27" t="str">
        <f>_xlfn.IFNA(VLOOKUP(E2863,الاوردرات!$B$1:$C$600,2,0),"")</f>
        <v/>
      </c>
      <c r="L2863" s="63"/>
      <c r="N2863" s="22" t="str">
        <f t="shared" si="90"/>
        <v/>
      </c>
      <c r="O2863" s="23" t="str">
        <f>_xlfn.IFNA((VLOOKUP(F2863,help!$C$2:$F$12,4,0))*(N2863*24),"")</f>
        <v/>
      </c>
      <c r="AP2863" s="18">
        <f t="shared" si="91"/>
        <v>0</v>
      </c>
    </row>
    <row r="2864" spans="2:42" ht="33" x14ac:dyDescent="0.2">
      <c r="B2864" s="14">
        <f>COUNTIFS($E$3:E2864,تقرير!$E$4)</f>
        <v>15</v>
      </c>
      <c r="C2864" s="48"/>
      <c r="D2864" s="48"/>
      <c r="E2864" s="48"/>
      <c r="F2864" s="50"/>
      <c r="G2864" s="51"/>
      <c r="H2864" s="51"/>
      <c r="I2864" s="52"/>
      <c r="J2864" s="52"/>
      <c r="K2864" s="27" t="str">
        <f>_xlfn.IFNA(VLOOKUP(E2864,الاوردرات!$B$1:$C$600,2,0),"")</f>
        <v/>
      </c>
      <c r="L2864" s="63"/>
      <c r="N2864" s="22" t="str">
        <f t="shared" si="90"/>
        <v/>
      </c>
      <c r="O2864" s="23" t="str">
        <f>_xlfn.IFNA((VLOOKUP(F2864,help!$C$2:$F$12,4,0))*(N2864*24),"")</f>
        <v/>
      </c>
      <c r="AP2864" s="18">
        <f t="shared" si="91"/>
        <v>0</v>
      </c>
    </row>
    <row r="2865" spans="2:42" ht="33" x14ac:dyDescent="0.2">
      <c r="B2865" s="14">
        <f>COUNTIFS($E$3:E2865,تقرير!$E$4)</f>
        <v>15</v>
      </c>
      <c r="C2865" s="48"/>
      <c r="D2865" s="48"/>
      <c r="E2865" s="48"/>
      <c r="F2865" s="50"/>
      <c r="G2865" s="51"/>
      <c r="H2865" s="51"/>
      <c r="I2865" s="52"/>
      <c r="J2865" s="52"/>
      <c r="K2865" s="27" t="str">
        <f>_xlfn.IFNA(VLOOKUP(E2865,الاوردرات!$B$1:$C$600,2,0),"")</f>
        <v/>
      </c>
      <c r="L2865" s="63"/>
      <c r="N2865" s="22" t="str">
        <f t="shared" si="90"/>
        <v/>
      </c>
      <c r="O2865" s="23" t="str">
        <f>_xlfn.IFNA((VLOOKUP(F2865,help!$C$2:$F$12,4,0))*(N2865*24),"")</f>
        <v/>
      </c>
      <c r="AP2865" s="18">
        <f t="shared" si="91"/>
        <v>0</v>
      </c>
    </row>
    <row r="2866" spans="2:42" ht="33" x14ac:dyDescent="0.2">
      <c r="B2866" s="14">
        <f>COUNTIFS($E$3:E2866,تقرير!$E$4)</f>
        <v>15</v>
      </c>
      <c r="C2866" s="48"/>
      <c r="D2866" s="48"/>
      <c r="E2866" s="48"/>
      <c r="F2866" s="50"/>
      <c r="G2866" s="51"/>
      <c r="H2866" s="51"/>
      <c r="I2866" s="52"/>
      <c r="J2866" s="52"/>
      <c r="K2866" s="27" t="str">
        <f>_xlfn.IFNA(VLOOKUP(E2866,الاوردرات!$B$1:$C$600,2,0),"")</f>
        <v/>
      </c>
      <c r="L2866" s="63"/>
      <c r="N2866" s="22" t="str">
        <f t="shared" si="90"/>
        <v/>
      </c>
      <c r="O2866" s="23" t="str">
        <f>_xlfn.IFNA((VLOOKUP(F2866,help!$C$2:$F$12,4,0))*(N2866*24),"")</f>
        <v/>
      </c>
      <c r="AP2866" s="18">
        <f t="shared" si="91"/>
        <v>0</v>
      </c>
    </row>
    <row r="2867" spans="2:42" ht="33" x14ac:dyDescent="0.2">
      <c r="B2867" s="14">
        <f>COUNTIFS($E$3:E2867,تقرير!$E$4)</f>
        <v>15</v>
      </c>
      <c r="C2867" s="48"/>
      <c r="D2867" s="48"/>
      <c r="E2867" s="48"/>
      <c r="F2867" s="50"/>
      <c r="G2867" s="51"/>
      <c r="H2867" s="51"/>
      <c r="I2867" s="52"/>
      <c r="J2867" s="52"/>
      <c r="K2867" s="27" t="str">
        <f>_xlfn.IFNA(VLOOKUP(E2867,الاوردرات!$B$1:$C$600,2,0),"")</f>
        <v/>
      </c>
      <c r="L2867" s="63"/>
      <c r="N2867" s="22" t="str">
        <f t="shared" si="90"/>
        <v/>
      </c>
      <c r="O2867" s="23" t="str">
        <f>_xlfn.IFNA((VLOOKUP(F2867,help!$C$2:$F$12,4,0))*(N2867*24),"")</f>
        <v/>
      </c>
      <c r="AP2867" s="18">
        <f t="shared" si="91"/>
        <v>0</v>
      </c>
    </row>
    <row r="2868" spans="2:42" ht="33" x14ac:dyDescent="0.2">
      <c r="B2868" s="14">
        <f>COUNTIFS($E$3:E2868,تقرير!$E$4)</f>
        <v>15</v>
      </c>
      <c r="C2868" s="48"/>
      <c r="D2868" s="48"/>
      <c r="E2868" s="48"/>
      <c r="F2868" s="50"/>
      <c r="G2868" s="51"/>
      <c r="H2868" s="51"/>
      <c r="I2868" s="52"/>
      <c r="J2868" s="52"/>
      <c r="K2868" s="27" t="str">
        <f>_xlfn.IFNA(VLOOKUP(E2868,الاوردرات!$B$1:$C$600,2,0),"")</f>
        <v/>
      </c>
      <c r="L2868" s="63"/>
      <c r="N2868" s="22" t="str">
        <f t="shared" si="90"/>
        <v/>
      </c>
      <c r="O2868" s="23" t="str">
        <f>_xlfn.IFNA((VLOOKUP(F2868,help!$C$2:$F$12,4,0))*(N2868*24),"")</f>
        <v/>
      </c>
      <c r="AP2868" s="18">
        <f t="shared" si="91"/>
        <v>0</v>
      </c>
    </row>
    <row r="2869" spans="2:42" ht="33" x14ac:dyDescent="0.2">
      <c r="B2869" s="14">
        <f>COUNTIFS($E$3:E2869,تقرير!$E$4)</f>
        <v>15</v>
      </c>
      <c r="C2869" s="48"/>
      <c r="D2869" s="48"/>
      <c r="E2869" s="48"/>
      <c r="F2869" s="50"/>
      <c r="G2869" s="51"/>
      <c r="H2869" s="51"/>
      <c r="I2869" s="52"/>
      <c r="J2869" s="52"/>
      <c r="K2869" s="27" t="str">
        <f>_xlfn.IFNA(VLOOKUP(E2869,الاوردرات!$B$1:$C$600,2,0),"")</f>
        <v/>
      </c>
      <c r="L2869" s="63"/>
      <c r="N2869" s="22" t="str">
        <f t="shared" si="90"/>
        <v/>
      </c>
      <c r="O2869" s="23" t="str">
        <f>_xlfn.IFNA((VLOOKUP(F2869,help!$C$2:$F$12,4,0))*(N2869*24),"")</f>
        <v/>
      </c>
      <c r="AP2869" s="18">
        <f t="shared" si="91"/>
        <v>0</v>
      </c>
    </row>
    <row r="2870" spans="2:42" ht="33" x14ac:dyDescent="0.2">
      <c r="B2870" s="14">
        <f>COUNTIFS($E$3:E2870,تقرير!$E$4)</f>
        <v>15</v>
      </c>
      <c r="C2870" s="48"/>
      <c r="D2870" s="48"/>
      <c r="E2870" s="48"/>
      <c r="F2870" s="50"/>
      <c r="G2870" s="51"/>
      <c r="H2870" s="51"/>
      <c r="I2870" s="52"/>
      <c r="J2870" s="52"/>
      <c r="K2870" s="27" t="str">
        <f>_xlfn.IFNA(VLOOKUP(E2870,الاوردرات!$B$1:$C$600,2,0),"")</f>
        <v/>
      </c>
      <c r="L2870" s="63"/>
      <c r="N2870" s="22" t="str">
        <f t="shared" si="90"/>
        <v/>
      </c>
      <c r="O2870" s="23" t="str">
        <f>_xlfn.IFNA((VLOOKUP(F2870,help!$C$2:$F$12,4,0))*(N2870*24),"")</f>
        <v/>
      </c>
      <c r="AP2870" s="18">
        <f t="shared" si="91"/>
        <v>0</v>
      </c>
    </row>
    <row r="2871" spans="2:42" ht="33" x14ac:dyDescent="0.2">
      <c r="B2871" s="14">
        <f>COUNTIFS($E$3:E2871,تقرير!$E$4)</f>
        <v>15</v>
      </c>
      <c r="C2871" s="48"/>
      <c r="D2871" s="48"/>
      <c r="E2871" s="48"/>
      <c r="F2871" s="50"/>
      <c r="G2871" s="51"/>
      <c r="H2871" s="51"/>
      <c r="I2871" s="52"/>
      <c r="J2871" s="52"/>
      <c r="K2871" s="27" t="str">
        <f>_xlfn.IFNA(VLOOKUP(E2871,الاوردرات!$B$1:$C$600,2,0),"")</f>
        <v/>
      </c>
      <c r="L2871" s="63"/>
      <c r="N2871" s="22" t="str">
        <f t="shared" ref="N2871:N2934" si="92">IF(I2871&lt;&gt;"",J2871-I2871,"")</f>
        <v/>
      </c>
      <c r="O2871" s="23" t="str">
        <f>_xlfn.IFNA((VLOOKUP(F2871,help!$C$2:$F$12,4,0))*(N2871*24),"")</f>
        <v/>
      </c>
      <c r="AP2871" s="18">
        <f t="shared" si="91"/>
        <v>0</v>
      </c>
    </row>
    <row r="2872" spans="2:42" ht="33" x14ac:dyDescent="0.2">
      <c r="B2872" s="14">
        <f>COUNTIFS($E$3:E2872,تقرير!$E$4)</f>
        <v>15</v>
      </c>
      <c r="C2872" s="48"/>
      <c r="D2872" s="48"/>
      <c r="E2872" s="48"/>
      <c r="F2872" s="50"/>
      <c r="G2872" s="51"/>
      <c r="H2872" s="51"/>
      <c r="I2872" s="52"/>
      <c r="J2872" s="52"/>
      <c r="K2872" s="27" t="str">
        <f>_xlfn.IFNA(VLOOKUP(E2872,الاوردرات!$B$1:$C$600,2,0),"")</f>
        <v/>
      </c>
      <c r="L2872" s="63"/>
      <c r="N2872" s="22" t="str">
        <f t="shared" si="92"/>
        <v/>
      </c>
      <c r="O2872" s="23" t="str">
        <f>_xlfn.IFNA((VLOOKUP(F2872,help!$C$2:$F$12,4,0))*(N2872*24),"")</f>
        <v/>
      </c>
      <c r="AP2872" s="18">
        <f t="shared" si="91"/>
        <v>0</v>
      </c>
    </row>
    <row r="2873" spans="2:42" ht="33" x14ac:dyDescent="0.2">
      <c r="B2873" s="14">
        <f>COUNTIFS($E$3:E2873,تقرير!$E$4)</f>
        <v>15</v>
      </c>
      <c r="C2873" s="48"/>
      <c r="D2873" s="48"/>
      <c r="E2873" s="48"/>
      <c r="F2873" s="50"/>
      <c r="G2873" s="51"/>
      <c r="H2873" s="51"/>
      <c r="I2873" s="52"/>
      <c r="J2873" s="52"/>
      <c r="K2873" s="27" t="str">
        <f>_xlfn.IFNA(VLOOKUP(E2873,الاوردرات!$B$1:$C$600,2,0),"")</f>
        <v/>
      </c>
      <c r="L2873" s="63"/>
      <c r="N2873" s="22" t="str">
        <f t="shared" si="92"/>
        <v/>
      </c>
      <c r="O2873" s="23" t="str">
        <f>_xlfn.IFNA((VLOOKUP(F2873,help!$C$2:$F$12,4,0))*(N2873*24),"")</f>
        <v/>
      </c>
      <c r="AP2873" s="18">
        <f t="shared" si="91"/>
        <v>0</v>
      </c>
    </row>
    <row r="2874" spans="2:42" ht="33" x14ac:dyDescent="0.2">
      <c r="B2874" s="14">
        <f>COUNTIFS($E$3:E2874,تقرير!$E$4)</f>
        <v>15</v>
      </c>
      <c r="C2874" s="48"/>
      <c r="D2874" s="48"/>
      <c r="E2874" s="48"/>
      <c r="F2874" s="50"/>
      <c r="G2874" s="51"/>
      <c r="H2874" s="51"/>
      <c r="I2874" s="52"/>
      <c r="J2874" s="52"/>
      <c r="K2874" s="27" t="str">
        <f>_xlfn.IFNA(VLOOKUP(E2874,الاوردرات!$B$1:$C$600,2,0),"")</f>
        <v/>
      </c>
      <c r="L2874" s="63"/>
      <c r="N2874" s="22" t="str">
        <f t="shared" si="92"/>
        <v/>
      </c>
      <c r="O2874" s="23" t="str">
        <f>_xlfn.IFNA((VLOOKUP(F2874,help!$C$2:$F$12,4,0))*(N2874*24),"")</f>
        <v/>
      </c>
      <c r="AP2874" s="18">
        <f t="shared" si="91"/>
        <v>0</v>
      </c>
    </row>
    <row r="2875" spans="2:42" ht="33" x14ac:dyDescent="0.2">
      <c r="B2875" s="14">
        <f>COUNTIFS($E$3:E2875,تقرير!$E$4)</f>
        <v>15</v>
      </c>
      <c r="C2875" s="48"/>
      <c r="D2875" s="48"/>
      <c r="E2875" s="48"/>
      <c r="F2875" s="50"/>
      <c r="G2875" s="51"/>
      <c r="H2875" s="51"/>
      <c r="I2875" s="52"/>
      <c r="J2875" s="52"/>
      <c r="K2875" s="27" t="str">
        <f>_xlfn.IFNA(VLOOKUP(E2875,الاوردرات!$B$1:$C$600,2,0),"")</f>
        <v/>
      </c>
      <c r="L2875" s="63"/>
      <c r="N2875" s="22" t="str">
        <f t="shared" si="92"/>
        <v/>
      </c>
      <c r="O2875" s="23" t="str">
        <f>_xlfn.IFNA((VLOOKUP(F2875,help!$C$2:$F$12,4,0))*(N2875*24),"")</f>
        <v/>
      </c>
      <c r="AP2875" s="18">
        <f t="shared" si="91"/>
        <v>0</v>
      </c>
    </row>
    <row r="2876" spans="2:42" ht="33" x14ac:dyDescent="0.2">
      <c r="B2876" s="14">
        <f>COUNTIFS($E$3:E2876,تقرير!$E$4)</f>
        <v>15</v>
      </c>
      <c r="C2876" s="48"/>
      <c r="D2876" s="48"/>
      <c r="E2876" s="48"/>
      <c r="F2876" s="50"/>
      <c r="G2876" s="51"/>
      <c r="H2876" s="51"/>
      <c r="I2876" s="52"/>
      <c r="J2876" s="52"/>
      <c r="K2876" s="27" t="str">
        <f>_xlfn.IFNA(VLOOKUP(E2876,الاوردرات!$B$1:$C$600,2,0),"")</f>
        <v/>
      </c>
      <c r="L2876" s="63"/>
      <c r="N2876" s="22" t="str">
        <f t="shared" si="92"/>
        <v/>
      </c>
      <c r="O2876" s="23" t="str">
        <f>_xlfn.IFNA((VLOOKUP(F2876,help!$C$2:$F$12,4,0))*(N2876*24),"")</f>
        <v/>
      </c>
      <c r="AP2876" s="18">
        <f t="shared" si="91"/>
        <v>0</v>
      </c>
    </row>
    <row r="2877" spans="2:42" ht="33" x14ac:dyDescent="0.2">
      <c r="B2877" s="14">
        <f>COUNTIFS($E$3:E2877,تقرير!$E$4)</f>
        <v>15</v>
      </c>
      <c r="C2877" s="48"/>
      <c r="D2877" s="48"/>
      <c r="E2877" s="48"/>
      <c r="F2877" s="50"/>
      <c r="G2877" s="51"/>
      <c r="H2877" s="51"/>
      <c r="I2877" s="52"/>
      <c r="J2877" s="52"/>
      <c r="K2877" s="27" t="str">
        <f>_xlfn.IFNA(VLOOKUP(E2877,الاوردرات!$B$1:$C$600,2,0),"")</f>
        <v/>
      </c>
      <c r="L2877" s="63"/>
      <c r="N2877" s="22" t="str">
        <f t="shared" si="92"/>
        <v/>
      </c>
      <c r="O2877" s="23" t="str">
        <f>_xlfn.IFNA((VLOOKUP(F2877,help!$C$2:$F$12,4,0))*(N2877*24),"")</f>
        <v/>
      </c>
      <c r="AP2877" s="18">
        <f t="shared" si="91"/>
        <v>0</v>
      </c>
    </row>
    <row r="2878" spans="2:42" ht="33" x14ac:dyDescent="0.2">
      <c r="B2878" s="14">
        <f>COUNTIFS($E$3:E2878,تقرير!$E$4)</f>
        <v>15</v>
      </c>
      <c r="C2878" s="48"/>
      <c r="D2878" s="48"/>
      <c r="E2878" s="48"/>
      <c r="F2878" s="50"/>
      <c r="G2878" s="51"/>
      <c r="H2878" s="51"/>
      <c r="I2878" s="52"/>
      <c r="J2878" s="52"/>
      <c r="K2878" s="27" t="str">
        <f>_xlfn.IFNA(VLOOKUP(E2878,الاوردرات!$B$1:$C$600,2,0),"")</f>
        <v/>
      </c>
      <c r="L2878" s="63"/>
      <c r="N2878" s="22" t="str">
        <f t="shared" si="92"/>
        <v/>
      </c>
      <c r="O2878" s="23" t="str">
        <f>_xlfn.IFNA((VLOOKUP(F2878,help!$C$2:$F$12,4,0))*(N2878*24),"")</f>
        <v/>
      </c>
      <c r="AP2878" s="18">
        <f t="shared" si="91"/>
        <v>0</v>
      </c>
    </row>
    <row r="2879" spans="2:42" ht="33" x14ac:dyDescent="0.2">
      <c r="B2879" s="14">
        <f>COUNTIFS($E$3:E2879,تقرير!$E$4)</f>
        <v>15</v>
      </c>
      <c r="C2879" s="48"/>
      <c r="D2879" s="48"/>
      <c r="E2879" s="48"/>
      <c r="F2879" s="50"/>
      <c r="G2879" s="51"/>
      <c r="H2879" s="51"/>
      <c r="I2879" s="52"/>
      <c r="J2879" s="52"/>
      <c r="K2879" s="27" t="str">
        <f>_xlfn.IFNA(VLOOKUP(E2879,الاوردرات!$B$1:$C$600,2,0),"")</f>
        <v/>
      </c>
      <c r="L2879" s="63"/>
      <c r="N2879" s="22" t="str">
        <f t="shared" si="92"/>
        <v/>
      </c>
      <c r="O2879" s="23" t="str">
        <f>_xlfn.IFNA((VLOOKUP(F2879,help!$C$2:$F$12,4,0))*(N2879*24),"")</f>
        <v/>
      </c>
      <c r="AP2879" s="18">
        <f t="shared" si="91"/>
        <v>0</v>
      </c>
    </row>
    <row r="2880" spans="2:42" ht="33" x14ac:dyDescent="0.2">
      <c r="B2880" s="14">
        <f>COUNTIFS($E$3:E2880,تقرير!$E$4)</f>
        <v>15</v>
      </c>
      <c r="C2880" s="48"/>
      <c r="D2880" s="48"/>
      <c r="E2880" s="48"/>
      <c r="F2880" s="50"/>
      <c r="G2880" s="51"/>
      <c r="H2880" s="51"/>
      <c r="I2880" s="52"/>
      <c r="J2880" s="52"/>
      <c r="K2880" s="27" t="str">
        <f>_xlfn.IFNA(VLOOKUP(E2880,الاوردرات!$B$1:$C$600,2,0),"")</f>
        <v/>
      </c>
      <c r="L2880" s="63"/>
      <c r="N2880" s="22" t="str">
        <f t="shared" si="92"/>
        <v/>
      </c>
      <c r="O2880" s="23" t="str">
        <f>_xlfn.IFNA((VLOOKUP(F2880,help!$C$2:$F$12,4,0))*(N2880*24),"")</f>
        <v/>
      </c>
      <c r="AP2880" s="18">
        <f t="shared" si="91"/>
        <v>0</v>
      </c>
    </row>
    <row r="2881" spans="2:42" ht="33" x14ac:dyDescent="0.2">
      <c r="B2881" s="14">
        <f>COUNTIFS($E$3:E2881,تقرير!$E$4)</f>
        <v>15</v>
      </c>
      <c r="C2881" s="48"/>
      <c r="D2881" s="48"/>
      <c r="E2881" s="48"/>
      <c r="F2881" s="50"/>
      <c r="G2881" s="51"/>
      <c r="H2881" s="51"/>
      <c r="I2881" s="52"/>
      <c r="J2881" s="52"/>
      <c r="K2881" s="27" t="str">
        <f>_xlfn.IFNA(VLOOKUP(E2881,الاوردرات!$B$1:$C$600,2,0),"")</f>
        <v/>
      </c>
      <c r="L2881" s="63"/>
      <c r="N2881" s="22" t="str">
        <f t="shared" si="92"/>
        <v/>
      </c>
      <c r="O2881" s="23" t="str">
        <f>_xlfn.IFNA((VLOOKUP(F2881,help!$C$2:$F$12,4,0))*(N2881*24),"")</f>
        <v/>
      </c>
      <c r="AP2881" s="18">
        <f t="shared" si="91"/>
        <v>0</v>
      </c>
    </row>
    <row r="2882" spans="2:42" ht="33" x14ac:dyDescent="0.2">
      <c r="B2882" s="14">
        <f>COUNTIFS($E$3:E2882,تقرير!$E$4)</f>
        <v>15</v>
      </c>
      <c r="C2882" s="48"/>
      <c r="D2882" s="48"/>
      <c r="E2882" s="48"/>
      <c r="F2882" s="50"/>
      <c r="G2882" s="51"/>
      <c r="H2882" s="51"/>
      <c r="I2882" s="52"/>
      <c r="J2882" s="52"/>
      <c r="K2882" s="27" t="str">
        <f>_xlfn.IFNA(VLOOKUP(E2882,الاوردرات!$B$1:$C$600,2,0),"")</f>
        <v/>
      </c>
      <c r="L2882" s="63"/>
      <c r="N2882" s="22" t="str">
        <f t="shared" si="92"/>
        <v/>
      </c>
      <c r="O2882" s="23" t="str">
        <f>_xlfn.IFNA((VLOOKUP(F2882,help!$C$2:$F$12,4,0))*(N2882*24),"")</f>
        <v/>
      </c>
      <c r="AP2882" s="18">
        <f t="shared" si="91"/>
        <v>0</v>
      </c>
    </row>
    <row r="2883" spans="2:42" ht="33" x14ac:dyDescent="0.2">
      <c r="B2883" s="14">
        <f>COUNTIFS($E$3:E2883,تقرير!$E$4)</f>
        <v>15</v>
      </c>
      <c r="C2883" s="48"/>
      <c r="D2883" s="48"/>
      <c r="E2883" s="48"/>
      <c r="F2883" s="50"/>
      <c r="G2883" s="51"/>
      <c r="H2883" s="51"/>
      <c r="I2883" s="52"/>
      <c r="J2883" s="52"/>
      <c r="K2883" s="27" t="str">
        <f>_xlfn.IFNA(VLOOKUP(E2883,الاوردرات!$B$1:$C$600,2,0),"")</f>
        <v/>
      </c>
      <c r="L2883" s="63"/>
      <c r="N2883" s="22" t="str">
        <f t="shared" si="92"/>
        <v/>
      </c>
      <c r="O2883" s="23" t="str">
        <f>_xlfn.IFNA((VLOOKUP(F2883,help!$C$2:$F$12,4,0))*(N2883*24),"")</f>
        <v/>
      </c>
      <c r="AP2883" s="18">
        <f t="shared" si="91"/>
        <v>0</v>
      </c>
    </row>
    <row r="2884" spans="2:42" ht="33" x14ac:dyDescent="0.2">
      <c r="B2884" s="14">
        <f>COUNTIFS($E$3:E2884,تقرير!$E$4)</f>
        <v>15</v>
      </c>
      <c r="C2884" s="48"/>
      <c r="D2884" s="48"/>
      <c r="E2884" s="48"/>
      <c r="F2884" s="50"/>
      <c r="G2884" s="51"/>
      <c r="H2884" s="51"/>
      <c r="I2884" s="52"/>
      <c r="J2884" s="52"/>
      <c r="K2884" s="27" t="str">
        <f>_xlfn.IFNA(VLOOKUP(E2884,الاوردرات!$B$1:$C$600,2,0),"")</f>
        <v/>
      </c>
      <c r="L2884" s="63"/>
      <c r="N2884" s="22" t="str">
        <f t="shared" si="92"/>
        <v/>
      </c>
      <c r="O2884" s="23" t="str">
        <f>_xlfn.IFNA((VLOOKUP(F2884,help!$C$2:$F$12,4,0))*(N2884*24),"")</f>
        <v/>
      </c>
      <c r="AP2884" s="18">
        <f t="shared" si="91"/>
        <v>0</v>
      </c>
    </row>
    <row r="2885" spans="2:42" ht="33" x14ac:dyDescent="0.2">
      <c r="B2885" s="14">
        <f>COUNTIFS($E$3:E2885,تقرير!$E$4)</f>
        <v>15</v>
      </c>
      <c r="C2885" s="48"/>
      <c r="D2885" s="48"/>
      <c r="E2885" s="48"/>
      <c r="F2885" s="50"/>
      <c r="G2885" s="51"/>
      <c r="H2885" s="51"/>
      <c r="I2885" s="52"/>
      <c r="J2885" s="52"/>
      <c r="K2885" s="27" t="str">
        <f>_xlfn.IFNA(VLOOKUP(E2885,الاوردرات!$B$1:$C$600,2,0),"")</f>
        <v/>
      </c>
      <c r="L2885" s="63"/>
      <c r="N2885" s="22" t="str">
        <f t="shared" si="92"/>
        <v/>
      </c>
      <c r="O2885" s="23" t="str">
        <f>_xlfn.IFNA((VLOOKUP(F2885,help!$C$2:$F$12,4,0))*(N2885*24),"")</f>
        <v/>
      </c>
      <c r="AP2885" s="18">
        <f t="shared" si="91"/>
        <v>0</v>
      </c>
    </row>
    <row r="2886" spans="2:42" ht="33" x14ac:dyDescent="0.2">
      <c r="B2886" s="14">
        <f>COUNTIFS($E$3:E2886,تقرير!$E$4)</f>
        <v>15</v>
      </c>
      <c r="C2886" s="48"/>
      <c r="D2886" s="48"/>
      <c r="E2886" s="48"/>
      <c r="F2886" s="50"/>
      <c r="G2886" s="51"/>
      <c r="H2886" s="51"/>
      <c r="I2886" s="52"/>
      <c r="J2886" s="52"/>
      <c r="K2886" s="27" t="str">
        <f>_xlfn.IFNA(VLOOKUP(E2886,الاوردرات!$B$1:$C$600,2,0),"")</f>
        <v/>
      </c>
      <c r="L2886" s="63"/>
      <c r="N2886" s="22" t="str">
        <f t="shared" si="92"/>
        <v/>
      </c>
      <c r="O2886" s="23" t="str">
        <f>_xlfn.IFNA((VLOOKUP(F2886,help!$C$2:$F$12,4,0))*(N2886*24),"")</f>
        <v/>
      </c>
      <c r="AP2886" s="18">
        <f t="shared" si="91"/>
        <v>0</v>
      </c>
    </row>
    <row r="2887" spans="2:42" ht="33" x14ac:dyDescent="0.2">
      <c r="B2887" s="14">
        <f>COUNTIFS($E$3:E2887,تقرير!$E$4)</f>
        <v>15</v>
      </c>
      <c r="C2887" s="48"/>
      <c r="D2887" s="48"/>
      <c r="E2887" s="48"/>
      <c r="F2887" s="50"/>
      <c r="G2887" s="51"/>
      <c r="H2887" s="51"/>
      <c r="I2887" s="52"/>
      <c r="J2887" s="52"/>
      <c r="K2887" s="27" t="str">
        <f>_xlfn.IFNA(VLOOKUP(E2887,الاوردرات!$B$1:$C$600,2,0),"")</f>
        <v/>
      </c>
      <c r="L2887" s="63"/>
      <c r="N2887" s="22" t="str">
        <f t="shared" si="92"/>
        <v/>
      </c>
      <c r="O2887" s="23" t="str">
        <f>_xlfn.IFNA((VLOOKUP(F2887,help!$C$2:$F$12,4,0))*(N2887*24),"")</f>
        <v/>
      </c>
      <c r="AP2887" s="18">
        <f t="shared" si="91"/>
        <v>0</v>
      </c>
    </row>
    <row r="2888" spans="2:42" ht="33" x14ac:dyDescent="0.2">
      <c r="B2888" s="14">
        <f>COUNTIFS($E$3:E2888,تقرير!$E$4)</f>
        <v>15</v>
      </c>
      <c r="C2888" s="48"/>
      <c r="D2888" s="48"/>
      <c r="E2888" s="48"/>
      <c r="F2888" s="50"/>
      <c r="G2888" s="51"/>
      <c r="H2888" s="51"/>
      <c r="I2888" s="52"/>
      <c r="J2888" s="52"/>
      <c r="K2888" s="27" t="str">
        <f>_xlfn.IFNA(VLOOKUP(E2888,الاوردرات!$B$1:$C$600,2,0),"")</f>
        <v/>
      </c>
      <c r="L2888" s="63"/>
      <c r="N2888" s="22" t="str">
        <f t="shared" si="92"/>
        <v/>
      </c>
      <c r="O2888" s="23" t="str">
        <f>_xlfn.IFNA((VLOOKUP(F2888,help!$C$2:$F$12,4,0))*(N2888*24),"")</f>
        <v/>
      </c>
      <c r="AP2888" s="18">
        <f t="shared" si="91"/>
        <v>0</v>
      </c>
    </row>
    <row r="2889" spans="2:42" ht="33" x14ac:dyDescent="0.2">
      <c r="B2889" s="14">
        <f>COUNTIFS($E$3:E2889,تقرير!$E$4)</f>
        <v>15</v>
      </c>
      <c r="C2889" s="48"/>
      <c r="D2889" s="48"/>
      <c r="E2889" s="48"/>
      <c r="F2889" s="50"/>
      <c r="G2889" s="51"/>
      <c r="H2889" s="51"/>
      <c r="I2889" s="52"/>
      <c r="J2889" s="52"/>
      <c r="K2889" s="27" t="str">
        <f>_xlfn.IFNA(VLOOKUP(E2889,الاوردرات!$B$1:$C$600,2,0),"")</f>
        <v/>
      </c>
      <c r="L2889" s="63"/>
      <c r="N2889" s="22" t="str">
        <f t="shared" si="92"/>
        <v/>
      </c>
      <c r="O2889" s="23" t="str">
        <f>_xlfn.IFNA((VLOOKUP(F2889,help!$C$2:$F$12,4,0))*(N2889*24),"")</f>
        <v/>
      </c>
      <c r="AP2889" s="18">
        <f t="shared" si="91"/>
        <v>0</v>
      </c>
    </row>
    <row r="2890" spans="2:42" ht="33" x14ac:dyDescent="0.2">
      <c r="B2890" s="14">
        <f>COUNTIFS($E$3:E2890,تقرير!$E$4)</f>
        <v>15</v>
      </c>
      <c r="C2890" s="48"/>
      <c r="D2890" s="48"/>
      <c r="E2890" s="48"/>
      <c r="F2890" s="50"/>
      <c r="G2890" s="51"/>
      <c r="H2890" s="51"/>
      <c r="I2890" s="52"/>
      <c r="J2890" s="52"/>
      <c r="K2890" s="27" t="str">
        <f>_xlfn.IFNA(VLOOKUP(E2890,الاوردرات!$B$1:$C$600,2,0),"")</f>
        <v/>
      </c>
      <c r="L2890" s="63"/>
      <c r="N2890" s="22" t="str">
        <f t="shared" si="92"/>
        <v/>
      </c>
      <c r="O2890" s="23" t="str">
        <f>_xlfn.IFNA((VLOOKUP(F2890,help!$C$2:$F$12,4,0))*(N2890*24),"")</f>
        <v/>
      </c>
      <c r="AP2890" s="18">
        <f t="shared" ref="AP2890:AP2953" si="93">D2890</f>
        <v>0</v>
      </c>
    </row>
    <row r="2891" spans="2:42" ht="33" x14ac:dyDescent="0.2">
      <c r="B2891" s="14">
        <f>COUNTIFS($E$3:E2891,تقرير!$E$4)</f>
        <v>15</v>
      </c>
      <c r="C2891" s="48"/>
      <c r="D2891" s="48"/>
      <c r="E2891" s="48"/>
      <c r="F2891" s="50"/>
      <c r="G2891" s="51"/>
      <c r="H2891" s="51"/>
      <c r="I2891" s="52"/>
      <c r="J2891" s="52"/>
      <c r="K2891" s="27" t="str">
        <f>_xlfn.IFNA(VLOOKUP(E2891,الاوردرات!$B$1:$C$600,2,0),"")</f>
        <v/>
      </c>
      <c r="L2891" s="63"/>
      <c r="N2891" s="22" t="str">
        <f t="shared" si="92"/>
        <v/>
      </c>
      <c r="O2891" s="23" t="str">
        <f>_xlfn.IFNA((VLOOKUP(F2891,help!$C$2:$F$12,4,0))*(N2891*24),"")</f>
        <v/>
      </c>
      <c r="AP2891" s="18">
        <f t="shared" si="93"/>
        <v>0</v>
      </c>
    </row>
    <row r="2892" spans="2:42" ht="33" x14ac:dyDescent="0.2">
      <c r="B2892" s="14">
        <f>COUNTIFS($E$3:E2892,تقرير!$E$4)</f>
        <v>15</v>
      </c>
      <c r="C2892" s="48"/>
      <c r="D2892" s="48"/>
      <c r="E2892" s="48"/>
      <c r="F2892" s="50"/>
      <c r="G2892" s="51"/>
      <c r="H2892" s="51"/>
      <c r="I2892" s="52"/>
      <c r="J2892" s="52"/>
      <c r="K2892" s="27" t="str">
        <f>_xlfn.IFNA(VLOOKUP(E2892,الاوردرات!$B$1:$C$600,2,0),"")</f>
        <v/>
      </c>
      <c r="L2892" s="63"/>
      <c r="N2892" s="22" t="str">
        <f t="shared" si="92"/>
        <v/>
      </c>
      <c r="O2892" s="23" t="str">
        <f>_xlfn.IFNA((VLOOKUP(F2892,help!$C$2:$F$12,4,0))*(N2892*24),"")</f>
        <v/>
      </c>
      <c r="AP2892" s="18">
        <f t="shared" si="93"/>
        <v>0</v>
      </c>
    </row>
    <row r="2893" spans="2:42" ht="33" x14ac:dyDescent="0.2">
      <c r="B2893" s="14">
        <f>COUNTIFS($E$3:E2893,تقرير!$E$4)</f>
        <v>15</v>
      </c>
      <c r="C2893" s="48"/>
      <c r="D2893" s="48"/>
      <c r="E2893" s="48"/>
      <c r="F2893" s="50"/>
      <c r="G2893" s="51"/>
      <c r="H2893" s="51"/>
      <c r="I2893" s="52"/>
      <c r="J2893" s="52"/>
      <c r="K2893" s="27" t="str">
        <f>_xlfn.IFNA(VLOOKUP(E2893,الاوردرات!$B$1:$C$600,2,0),"")</f>
        <v/>
      </c>
      <c r="L2893" s="63"/>
      <c r="N2893" s="22" t="str">
        <f t="shared" si="92"/>
        <v/>
      </c>
      <c r="O2893" s="23" t="str">
        <f>_xlfn.IFNA((VLOOKUP(F2893,help!$C$2:$F$12,4,0))*(N2893*24),"")</f>
        <v/>
      </c>
      <c r="AP2893" s="18">
        <f t="shared" si="93"/>
        <v>0</v>
      </c>
    </row>
    <row r="2894" spans="2:42" ht="33" x14ac:dyDescent="0.2">
      <c r="B2894" s="14">
        <f>COUNTIFS($E$3:E2894,تقرير!$E$4)</f>
        <v>15</v>
      </c>
      <c r="C2894" s="48"/>
      <c r="D2894" s="48"/>
      <c r="E2894" s="48"/>
      <c r="F2894" s="50"/>
      <c r="G2894" s="51"/>
      <c r="H2894" s="51"/>
      <c r="I2894" s="52"/>
      <c r="J2894" s="52"/>
      <c r="K2894" s="27" t="str">
        <f>_xlfn.IFNA(VLOOKUP(E2894,الاوردرات!$B$1:$C$600,2,0),"")</f>
        <v/>
      </c>
      <c r="L2894" s="63"/>
      <c r="N2894" s="22" t="str">
        <f t="shared" si="92"/>
        <v/>
      </c>
      <c r="O2894" s="23" t="str">
        <f>_xlfn.IFNA((VLOOKUP(F2894,help!$C$2:$F$12,4,0))*(N2894*24),"")</f>
        <v/>
      </c>
      <c r="AP2894" s="18">
        <f t="shared" si="93"/>
        <v>0</v>
      </c>
    </row>
    <row r="2895" spans="2:42" ht="33" x14ac:dyDescent="0.2">
      <c r="B2895" s="14">
        <f>COUNTIFS($E$3:E2895,تقرير!$E$4)</f>
        <v>15</v>
      </c>
      <c r="C2895" s="48"/>
      <c r="D2895" s="48"/>
      <c r="E2895" s="48"/>
      <c r="F2895" s="50"/>
      <c r="G2895" s="51"/>
      <c r="H2895" s="51"/>
      <c r="I2895" s="52"/>
      <c r="J2895" s="52"/>
      <c r="K2895" s="27" t="str">
        <f>_xlfn.IFNA(VLOOKUP(E2895,الاوردرات!$B$1:$C$600,2,0),"")</f>
        <v/>
      </c>
      <c r="L2895" s="63"/>
      <c r="N2895" s="22" t="str">
        <f t="shared" si="92"/>
        <v/>
      </c>
      <c r="O2895" s="23" t="str">
        <f>_xlfn.IFNA((VLOOKUP(F2895,help!$C$2:$F$12,4,0))*(N2895*24),"")</f>
        <v/>
      </c>
      <c r="AP2895" s="18">
        <f t="shared" si="93"/>
        <v>0</v>
      </c>
    </row>
    <row r="2896" spans="2:42" ht="33" x14ac:dyDescent="0.2">
      <c r="B2896" s="14">
        <f>COUNTIFS($E$3:E2896,تقرير!$E$4)</f>
        <v>15</v>
      </c>
      <c r="C2896" s="48"/>
      <c r="D2896" s="48"/>
      <c r="E2896" s="48"/>
      <c r="F2896" s="50"/>
      <c r="G2896" s="51"/>
      <c r="H2896" s="51"/>
      <c r="I2896" s="52"/>
      <c r="J2896" s="52"/>
      <c r="K2896" s="27" t="str">
        <f>_xlfn.IFNA(VLOOKUP(E2896,الاوردرات!$B$1:$C$600,2,0),"")</f>
        <v/>
      </c>
      <c r="L2896" s="63"/>
      <c r="N2896" s="22" t="str">
        <f t="shared" si="92"/>
        <v/>
      </c>
      <c r="O2896" s="23" t="str">
        <f>_xlfn.IFNA((VLOOKUP(F2896,help!$C$2:$F$12,4,0))*(N2896*24),"")</f>
        <v/>
      </c>
      <c r="AP2896" s="18">
        <f t="shared" si="93"/>
        <v>0</v>
      </c>
    </row>
    <row r="2897" spans="2:42" ht="33" x14ac:dyDescent="0.2">
      <c r="B2897" s="14">
        <f>COUNTIFS($E$3:E2897,تقرير!$E$4)</f>
        <v>15</v>
      </c>
      <c r="C2897" s="48"/>
      <c r="D2897" s="48"/>
      <c r="E2897" s="48"/>
      <c r="F2897" s="50"/>
      <c r="G2897" s="51"/>
      <c r="H2897" s="51"/>
      <c r="I2897" s="52"/>
      <c r="J2897" s="52"/>
      <c r="K2897" s="27" t="str">
        <f>_xlfn.IFNA(VLOOKUP(E2897,الاوردرات!$B$1:$C$600,2,0),"")</f>
        <v/>
      </c>
      <c r="L2897" s="63"/>
      <c r="N2897" s="22" t="str">
        <f t="shared" si="92"/>
        <v/>
      </c>
      <c r="O2897" s="23" t="str">
        <f>_xlfn.IFNA((VLOOKUP(F2897,help!$C$2:$F$12,4,0))*(N2897*24),"")</f>
        <v/>
      </c>
      <c r="AP2897" s="18">
        <f t="shared" si="93"/>
        <v>0</v>
      </c>
    </row>
    <row r="2898" spans="2:42" ht="33" x14ac:dyDescent="0.2">
      <c r="B2898" s="14">
        <f>COUNTIFS($E$3:E2898,تقرير!$E$4)</f>
        <v>15</v>
      </c>
      <c r="C2898" s="48"/>
      <c r="D2898" s="48"/>
      <c r="E2898" s="48"/>
      <c r="F2898" s="50"/>
      <c r="G2898" s="51"/>
      <c r="H2898" s="51"/>
      <c r="I2898" s="52"/>
      <c r="J2898" s="52"/>
      <c r="K2898" s="27" t="str">
        <f>_xlfn.IFNA(VLOOKUP(E2898,الاوردرات!$B$1:$C$600,2,0),"")</f>
        <v/>
      </c>
      <c r="L2898" s="63"/>
      <c r="N2898" s="22" t="str">
        <f t="shared" si="92"/>
        <v/>
      </c>
      <c r="O2898" s="23" t="str">
        <f>_xlfn.IFNA((VLOOKUP(F2898,help!$C$2:$F$12,4,0))*(N2898*24),"")</f>
        <v/>
      </c>
      <c r="AP2898" s="18">
        <f t="shared" si="93"/>
        <v>0</v>
      </c>
    </row>
    <row r="2899" spans="2:42" ht="33" x14ac:dyDescent="0.2">
      <c r="B2899" s="14">
        <f>COUNTIFS($E$3:E2899,تقرير!$E$4)</f>
        <v>15</v>
      </c>
      <c r="C2899" s="48"/>
      <c r="D2899" s="48"/>
      <c r="E2899" s="48"/>
      <c r="F2899" s="50"/>
      <c r="G2899" s="51"/>
      <c r="H2899" s="51"/>
      <c r="I2899" s="52"/>
      <c r="J2899" s="52"/>
      <c r="K2899" s="27" t="str">
        <f>_xlfn.IFNA(VLOOKUP(E2899,الاوردرات!$B$1:$C$600,2,0),"")</f>
        <v/>
      </c>
      <c r="L2899" s="63"/>
      <c r="N2899" s="22" t="str">
        <f t="shared" si="92"/>
        <v/>
      </c>
      <c r="O2899" s="23" t="str">
        <f>_xlfn.IFNA((VLOOKUP(F2899,help!$C$2:$F$12,4,0))*(N2899*24),"")</f>
        <v/>
      </c>
      <c r="AP2899" s="18">
        <f t="shared" si="93"/>
        <v>0</v>
      </c>
    </row>
    <row r="2900" spans="2:42" ht="33" x14ac:dyDescent="0.2">
      <c r="B2900" s="14">
        <f>COUNTIFS($E$3:E2900,تقرير!$E$4)</f>
        <v>15</v>
      </c>
      <c r="C2900" s="48"/>
      <c r="D2900" s="48"/>
      <c r="E2900" s="48"/>
      <c r="F2900" s="50"/>
      <c r="G2900" s="51"/>
      <c r="H2900" s="51"/>
      <c r="I2900" s="52"/>
      <c r="J2900" s="52"/>
      <c r="K2900" s="27" t="str">
        <f>_xlfn.IFNA(VLOOKUP(E2900,الاوردرات!$B$1:$C$600,2,0),"")</f>
        <v/>
      </c>
      <c r="L2900" s="63"/>
      <c r="N2900" s="22" t="str">
        <f t="shared" si="92"/>
        <v/>
      </c>
      <c r="O2900" s="23" t="str">
        <f>_xlfn.IFNA((VLOOKUP(F2900,help!$C$2:$F$12,4,0))*(N2900*24),"")</f>
        <v/>
      </c>
      <c r="AP2900" s="18">
        <f t="shared" si="93"/>
        <v>0</v>
      </c>
    </row>
    <row r="2901" spans="2:42" ht="33" x14ac:dyDescent="0.2">
      <c r="B2901" s="14">
        <f>COUNTIFS($E$3:E2901,تقرير!$E$4)</f>
        <v>15</v>
      </c>
      <c r="C2901" s="48"/>
      <c r="D2901" s="48"/>
      <c r="E2901" s="48"/>
      <c r="F2901" s="50"/>
      <c r="G2901" s="51"/>
      <c r="H2901" s="51"/>
      <c r="I2901" s="52"/>
      <c r="J2901" s="52"/>
      <c r="K2901" s="27" t="str">
        <f>_xlfn.IFNA(VLOOKUP(E2901,الاوردرات!$B$1:$C$600,2,0),"")</f>
        <v/>
      </c>
      <c r="L2901" s="63"/>
      <c r="N2901" s="22" t="str">
        <f t="shared" si="92"/>
        <v/>
      </c>
      <c r="O2901" s="23" t="str">
        <f>_xlfn.IFNA((VLOOKUP(F2901,help!$C$2:$F$12,4,0))*(N2901*24),"")</f>
        <v/>
      </c>
      <c r="AP2901" s="18">
        <f t="shared" si="93"/>
        <v>0</v>
      </c>
    </row>
    <row r="2902" spans="2:42" ht="33" x14ac:dyDescent="0.2">
      <c r="B2902" s="14">
        <f>COUNTIFS($E$3:E2902,تقرير!$E$4)</f>
        <v>15</v>
      </c>
      <c r="C2902" s="48"/>
      <c r="D2902" s="48"/>
      <c r="E2902" s="48"/>
      <c r="F2902" s="50"/>
      <c r="G2902" s="51"/>
      <c r="H2902" s="51"/>
      <c r="I2902" s="52"/>
      <c r="J2902" s="52"/>
      <c r="K2902" s="27" t="str">
        <f>_xlfn.IFNA(VLOOKUP(E2902,الاوردرات!$B$1:$C$600,2,0),"")</f>
        <v/>
      </c>
      <c r="L2902" s="63"/>
      <c r="N2902" s="22" t="str">
        <f t="shared" si="92"/>
        <v/>
      </c>
      <c r="O2902" s="23" t="str">
        <f>_xlfn.IFNA((VLOOKUP(F2902,help!$C$2:$F$12,4,0))*(N2902*24),"")</f>
        <v/>
      </c>
      <c r="AP2902" s="18">
        <f t="shared" si="93"/>
        <v>0</v>
      </c>
    </row>
    <row r="2903" spans="2:42" ht="33" x14ac:dyDescent="0.2">
      <c r="B2903" s="14">
        <f>COUNTIFS($E$3:E2903,تقرير!$E$4)</f>
        <v>15</v>
      </c>
      <c r="C2903" s="48"/>
      <c r="D2903" s="48"/>
      <c r="E2903" s="48"/>
      <c r="F2903" s="50"/>
      <c r="G2903" s="51"/>
      <c r="H2903" s="51"/>
      <c r="I2903" s="52"/>
      <c r="J2903" s="52"/>
      <c r="K2903" s="27" t="str">
        <f>_xlfn.IFNA(VLOOKUP(E2903,الاوردرات!$B$1:$C$600,2,0),"")</f>
        <v/>
      </c>
      <c r="L2903" s="63"/>
      <c r="N2903" s="22" t="str">
        <f t="shared" si="92"/>
        <v/>
      </c>
      <c r="O2903" s="23" t="str">
        <f>_xlfn.IFNA((VLOOKUP(F2903,help!$C$2:$F$12,4,0))*(N2903*24),"")</f>
        <v/>
      </c>
      <c r="AP2903" s="18">
        <f t="shared" si="93"/>
        <v>0</v>
      </c>
    </row>
    <row r="2904" spans="2:42" ht="33" x14ac:dyDescent="0.2">
      <c r="B2904" s="14">
        <f>COUNTIFS($E$3:E2904,تقرير!$E$4)</f>
        <v>15</v>
      </c>
      <c r="C2904" s="48"/>
      <c r="D2904" s="48"/>
      <c r="E2904" s="48"/>
      <c r="F2904" s="50"/>
      <c r="G2904" s="51"/>
      <c r="H2904" s="51"/>
      <c r="I2904" s="52"/>
      <c r="J2904" s="52"/>
      <c r="K2904" s="27" t="str">
        <f>_xlfn.IFNA(VLOOKUP(E2904,الاوردرات!$B$1:$C$600,2,0),"")</f>
        <v/>
      </c>
      <c r="L2904" s="63"/>
      <c r="N2904" s="22" t="str">
        <f t="shared" si="92"/>
        <v/>
      </c>
      <c r="O2904" s="23" t="str">
        <f>_xlfn.IFNA((VLOOKUP(F2904,help!$C$2:$F$12,4,0))*(N2904*24),"")</f>
        <v/>
      </c>
      <c r="AP2904" s="18">
        <f t="shared" si="93"/>
        <v>0</v>
      </c>
    </row>
    <row r="2905" spans="2:42" ht="33" x14ac:dyDescent="0.2">
      <c r="B2905" s="14">
        <f>COUNTIFS($E$3:E2905,تقرير!$E$4)</f>
        <v>15</v>
      </c>
      <c r="C2905" s="48"/>
      <c r="D2905" s="48"/>
      <c r="E2905" s="48"/>
      <c r="F2905" s="50"/>
      <c r="G2905" s="51"/>
      <c r="H2905" s="51"/>
      <c r="I2905" s="52"/>
      <c r="J2905" s="52"/>
      <c r="K2905" s="27" t="str">
        <f>_xlfn.IFNA(VLOOKUP(E2905,الاوردرات!$B$1:$C$600,2,0),"")</f>
        <v/>
      </c>
      <c r="L2905" s="63"/>
      <c r="N2905" s="22" t="str">
        <f t="shared" si="92"/>
        <v/>
      </c>
      <c r="O2905" s="23" t="str">
        <f>_xlfn.IFNA((VLOOKUP(F2905,help!$C$2:$F$12,4,0))*(N2905*24),"")</f>
        <v/>
      </c>
      <c r="AP2905" s="18">
        <f t="shared" si="93"/>
        <v>0</v>
      </c>
    </row>
    <row r="2906" spans="2:42" ht="33" x14ac:dyDescent="0.2">
      <c r="B2906" s="14">
        <f>COUNTIFS($E$3:E2906,تقرير!$E$4)</f>
        <v>15</v>
      </c>
      <c r="C2906" s="48"/>
      <c r="D2906" s="48"/>
      <c r="E2906" s="48"/>
      <c r="F2906" s="50"/>
      <c r="G2906" s="51"/>
      <c r="H2906" s="51"/>
      <c r="I2906" s="52"/>
      <c r="J2906" s="52"/>
      <c r="K2906" s="27" t="str">
        <f>_xlfn.IFNA(VLOOKUP(E2906,الاوردرات!$B$1:$C$600,2,0),"")</f>
        <v/>
      </c>
      <c r="L2906" s="63"/>
      <c r="N2906" s="22" t="str">
        <f t="shared" si="92"/>
        <v/>
      </c>
      <c r="O2906" s="23" t="str">
        <f>_xlfn.IFNA((VLOOKUP(F2906,help!$C$2:$F$12,4,0))*(N2906*24),"")</f>
        <v/>
      </c>
      <c r="AP2906" s="18">
        <f t="shared" si="93"/>
        <v>0</v>
      </c>
    </row>
    <row r="2907" spans="2:42" ht="33" x14ac:dyDescent="0.2">
      <c r="B2907" s="14">
        <f>COUNTIFS($E$3:E2907,تقرير!$E$4)</f>
        <v>15</v>
      </c>
      <c r="C2907" s="48"/>
      <c r="D2907" s="48"/>
      <c r="E2907" s="48"/>
      <c r="F2907" s="50"/>
      <c r="G2907" s="51"/>
      <c r="H2907" s="51"/>
      <c r="I2907" s="52"/>
      <c r="J2907" s="52"/>
      <c r="K2907" s="27" t="str">
        <f>_xlfn.IFNA(VLOOKUP(E2907,الاوردرات!$B$1:$C$600,2,0),"")</f>
        <v/>
      </c>
      <c r="L2907" s="63"/>
      <c r="N2907" s="22" t="str">
        <f t="shared" si="92"/>
        <v/>
      </c>
      <c r="O2907" s="23" t="str">
        <f>_xlfn.IFNA((VLOOKUP(F2907,help!$C$2:$F$12,4,0))*(N2907*24),"")</f>
        <v/>
      </c>
      <c r="AP2907" s="18">
        <f t="shared" si="93"/>
        <v>0</v>
      </c>
    </row>
    <row r="2908" spans="2:42" ht="33" x14ac:dyDescent="0.2">
      <c r="B2908" s="14">
        <f>COUNTIFS($E$3:E2908,تقرير!$E$4)</f>
        <v>15</v>
      </c>
      <c r="C2908" s="48"/>
      <c r="D2908" s="48"/>
      <c r="E2908" s="48"/>
      <c r="F2908" s="50"/>
      <c r="G2908" s="51"/>
      <c r="H2908" s="51"/>
      <c r="I2908" s="52"/>
      <c r="J2908" s="52"/>
      <c r="K2908" s="27" t="str">
        <f>_xlfn.IFNA(VLOOKUP(E2908,الاوردرات!$B$1:$C$600,2,0),"")</f>
        <v/>
      </c>
      <c r="L2908" s="63"/>
      <c r="N2908" s="22" t="str">
        <f t="shared" si="92"/>
        <v/>
      </c>
      <c r="O2908" s="23" t="str">
        <f>_xlfn.IFNA((VLOOKUP(F2908,help!$C$2:$F$12,4,0))*(N2908*24),"")</f>
        <v/>
      </c>
      <c r="AP2908" s="18">
        <f t="shared" si="93"/>
        <v>0</v>
      </c>
    </row>
    <row r="2909" spans="2:42" ht="33" x14ac:dyDescent="0.2">
      <c r="B2909" s="14">
        <f>COUNTIFS($E$3:E2909,تقرير!$E$4)</f>
        <v>15</v>
      </c>
      <c r="C2909" s="48"/>
      <c r="D2909" s="48"/>
      <c r="E2909" s="48"/>
      <c r="F2909" s="50"/>
      <c r="G2909" s="51"/>
      <c r="H2909" s="51"/>
      <c r="I2909" s="52"/>
      <c r="J2909" s="52"/>
      <c r="K2909" s="27" t="str">
        <f>_xlfn.IFNA(VLOOKUP(E2909,الاوردرات!$B$1:$C$600,2,0),"")</f>
        <v/>
      </c>
      <c r="L2909" s="63"/>
      <c r="N2909" s="22" t="str">
        <f t="shared" si="92"/>
        <v/>
      </c>
      <c r="O2909" s="23" t="str">
        <f>_xlfn.IFNA((VLOOKUP(F2909,help!$C$2:$F$12,4,0))*(N2909*24),"")</f>
        <v/>
      </c>
      <c r="AP2909" s="18">
        <f t="shared" si="93"/>
        <v>0</v>
      </c>
    </row>
    <row r="2910" spans="2:42" ht="33" x14ac:dyDescent="0.2">
      <c r="B2910" s="14">
        <f>COUNTIFS($E$3:E2910,تقرير!$E$4)</f>
        <v>15</v>
      </c>
      <c r="C2910" s="48"/>
      <c r="D2910" s="48"/>
      <c r="E2910" s="48"/>
      <c r="F2910" s="50"/>
      <c r="G2910" s="51"/>
      <c r="H2910" s="51"/>
      <c r="I2910" s="52"/>
      <c r="J2910" s="52"/>
      <c r="K2910" s="27" t="str">
        <f>_xlfn.IFNA(VLOOKUP(E2910,الاوردرات!$B$1:$C$600,2,0),"")</f>
        <v/>
      </c>
      <c r="L2910" s="63"/>
      <c r="N2910" s="22" t="str">
        <f t="shared" si="92"/>
        <v/>
      </c>
      <c r="O2910" s="23" t="str">
        <f>_xlfn.IFNA((VLOOKUP(F2910,help!$C$2:$F$12,4,0))*(N2910*24),"")</f>
        <v/>
      </c>
      <c r="AP2910" s="18">
        <f t="shared" si="93"/>
        <v>0</v>
      </c>
    </row>
    <row r="2911" spans="2:42" ht="33" x14ac:dyDescent="0.2">
      <c r="B2911" s="14">
        <f>COUNTIFS($E$3:E2911,تقرير!$E$4)</f>
        <v>15</v>
      </c>
      <c r="C2911" s="48"/>
      <c r="D2911" s="48"/>
      <c r="E2911" s="48"/>
      <c r="F2911" s="50"/>
      <c r="G2911" s="51"/>
      <c r="H2911" s="51"/>
      <c r="I2911" s="52"/>
      <c r="J2911" s="52"/>
      <c r="K2911" s="27" t="str">
        <f>_xlfn.IFNA(VLOOKUP(E2911,الاوردرات!$B$1:$C$600,2,0),"")</f>
        <v/>
      </c>
      <c r="L2911" s="63"/>
      <c r="N2911" s="22" t="str">
        <f t="shared" si="92"/>
        <v/>
      </c>
      <c r="O2911" s="23" t="str">
        <f>_xlfn.IFNA((VLOOKUP(F2911,help!$C$2:$F$12,4,0))*(N2911*24),"")</f>
        <v/>
      </c>
      <c r="AP2911" s="18">
        <f t="shared" si="93"/>
        <v>0</v>
      </c>
    </row>
    <row r="2912" spans="2:42" ht="33" x14ac:dyDescent="0.2">
      <c r="B2912" s="14">
        <f>COUNTIFS($E$3:E2912,تقرير!$E$4)</f>
        <v>15</v>
      </c>
      <c r="C2912" s="48"/>
      <c r="D2912" s="48"/>
      <c r="E2912" s="48"/>
      <c r="F2912" s="50"/>
      <c r="G2912" s="51"/>
      <c r="H2912" s="51"/>
      <c r="I2912" s="52"/>
      <c r="J2912" s="52"/>
      <c r="K2912" s="27" t="str">
        <f>_xlfn.IFNA(VLOOKUP(E2912,الاوردرات!$B$1:$C$600,2,0),"")</f>
        <v/>
      </c>
      <c r="L2912" s="63"/>
      <c r="N2912" s="22" t="str">
        <f t="shared" si="92"/>
        <v/>
      </c>
      <c r="O2912" s="23" t="str">
        <f>_xlfn.IFNA((VLOOKUP(F2912,help!$C$2:$F$12,4,0))*(N2912*24),"")</f>
        <v/>
      </c>
      <c r="AP2912" s="18">
        <f t="shared" si="93"/>
        <v>0</v>
      </c>
    </row>
    <row r="2913" spans="2:42" ht="33" x14ac:dyDescent="0.2">
      <c r="B2913" s="14">
        <f>COUNTIFS($E$3:E2913,تقرير!$E$4)</f>
        <v>15</v>
      </c>
      <c r="C2913" s="48"/>
      <c r="D2913" s="48"/>
      <c r="E2913" s="48"/>
      <c r="F2913" s="50"/>
      <c r="G2913" s="51"/>
      <c r="H2913" s="51"/>
      <c r="I2913" s="52"/>
      <c r="J2913" s="52"/>
      <c r="K2913" s="27" t="str">
        <f>_xlfn.IFNA(VLOOKUP(E2913,الاوردرات!$B$1:$C$600,2,0),"")</f>
        <v/>
      </c>
      <c r="L2913" s="63"/>
      <c r="N2913" s="22" t="str">
        <f t="shared" si="92"/>
        <v/>
      </c>
      <c r="O2913" s="23" t="str">
        <f>_xlfn.IFNA((VLOOKUP(F2913,help!$C$2:$F$12,4,0))*(N2913*24),"")</f>
        <v/>
      </c>
      <c r="AP2913" s="18">
        <f t="shared" si="93"/>
        <v>0</v>
      </c>
    </row>
    <row r="2914" spans="2:42" ht="33" x14ac:dyDescent="0.2">
      <c r="B2914" s="14">
        <f>COUNTIFS($E$3:E2914,تقرير!$E$4)</f>
        <v>15</v>
      </c>
      <c r="C2914" s="48"/>
      <c r="D2914" s="48"/>
      <c r="E2914" s="48"/>
      <c r="F2914" s="50"/>
      <c r="G2914" s="51"/>
      <c r="H2914" s="51"/>
      <c r="I2914" s="52"/>
      <c r="J2914" s="52"/>
      <c r="K2914" s="27" t="str">
        <f>_xlfn.IFNA(VLOOKUP(E2914,الاوردرات!$B$1:$C$600,2,0),"")</f>
        <v/>
      </c>
      <c r="L2914" s="63"/>
      <c r="N2914" s="22" t="str">
        <f t="shared" si="92"/>
        <v/>
      </c>
      <c r="O2914" s="23" t="str">
        <f>_xlfn.IFNA((VLOOKUP(F2914,help!$C$2:$F$12,4,0))*(N2914*24),"")</f>
        <v/>
      </c>
      <c r="AP2914" s="18">
        <f t="shared" si="93"/>
        <v>0</v>
      </c>
    </row>
    <row r="2915" spans="2:42" ht="33" x14ac:dyDescent="0.2">
      <c r="B2915" s="14">
        <f>COUNTIFS($E$3:E2915,تقرير!$E$4)</f>
        <v>15</v>
      </c>
      <c r="C2915" s="48"/>
      <c r="D2915" s="48"/>
      <c r="E2915" s="48"/>
      <c r="F2915" s="50"/>
      <c r="G2915" s="51"/>
      <c r="H2915" s="51"/>
      <c r="I2915" s="52"/>
      <c r="J2915" s="52"/>
      <c r="K2915" s="27" t="str">
        <f>_xlfn.IFNA(VLOOKUP(E2915,الاوردرات!$B$1:$C$600,2,0),"")</f>
        <v/>
      </c>
      <c r="L2915" s="63"/>
      <c r="N2915" s="22" t="str">
        <f t="shared" si="92"/>
        <v/>
      </c>
      <c r="O2915" s="23" t="str">
        <f>_xlfn.IFNA((VLOOKUP(F2915,help!$C$2:$F$12,4,0))*(N2915*24),"")</f>
        <v/>
      </c>
      <c r="AP2915" s="18">
        <f t="shared" si="93"/>
        <v>0</v>
      </c>
    </row>
    <row r="2916" spans="2:42" ht="33" x14ac:dyDescent="0.2">
      <c r="B2916" s="14">
        <f>COUNTIFS($E$3:E2916,تقرير!$E$4)</f>
        <v>15</v>
      </c>
      <c r="C2916" s="48"/>
      <c r="D2916" s="48"/>
      <c r="E2916" s="48"/>
      <c r="F2916" s="50"/>
      <c r="G2916" s="51"/>
      <c r="H2916" s="51"/>
      <c r="I2916" s="52"/>
      <c r="J2916" s="52"/>
      <c r="K2916" s="27" t="str">
        <f>_xlfn.IFNA(VLOOKUP(E2916,الاوردرات!$B$1:$C$600,2,0),"")</f>
        <v/>
      </c>
      <c r="L2916" s="63"/>
      <c r="N2916" s="22" t="str">
        <f t="shared" si="92"/>
        <v/>
      </c>
      <c r="O2916" s="23" t="str">
        <f>_xlfn.IFNA((VLOOKUP(F2916,help!$C$2:$F$12,4,0))*(N2916*24),"")</f>
        <v/>
      </c>
      <c r="AP2916" s="18">
        <f t="shared" si="93"/>
        <v>0</v>
      </c>
    </row>
    <row r="2917" spans="2:42" ht="33" x14ac:dyDescent="0.2">
      <c r="B2917" s="14">
        <f>COUNTIFS($E$3:E2917,تقرير!$E$4)</f>
        <v>15</v>
      </c>
      <c r="C2917" s="48"/>
      <c r="D2917" s="48"/>
      <c r="E2917" s="48"/>
      <c r="F2917" s="50"/>
      <c r="G2917" s="51"/>
      <c r="H2917" s="51"/>
      <c r="I2917" s="52"/>
      <c r="J2917" s="52"/>
      <c r="K2917" s="27" t="str">
        <f>_xlfn.IFNA(VLOOKUP(E2917,الاوردرات!$B$1:$C$600,2,0),"")</f>
        <v/>
      </c>
      <c r="L2917" s="63"/>
      <c r="N2917" s="22" t="str">
        <f t="shared" si="92"/>
        <v/>
      </c>
      <c r="O2917" s="23" t="str">
        <f>_xlfn.IFNA((VLOOKUP(F2917,help!$C$2:$F$12,4,0))*(N2917*24),"")</f>
        <v/>
      </c>
      <c r="AP2917" s="18">
        <f t="shared" si="93"/>
        <v>0</v>
      </c>
    </row>
    <row r="2918" spans="2:42" ht="33" x14ac:dyDescent="0.2">
      <c r="B2918" s="14">
        <f>COUNTIFS($E$3:E2918,تقرير!$E$4)</f>
        <v>15</v>
      </c>
      <c r="C2918" s="48"/>
      <c r="D2918" s="48"/>
      <c r="E2918" s="48"/>
      <c r="F2918" s="50"/>
      <c r="G2918" s="51"/>
      <c r="H2918" s="51"/>
      <c r="I2918" s="52"/>
      <c r="J2918" s="52"/>
      <c r="K2918" s="27" t="str">
        <f>_xlfn.IFNA(VLOOKUP(E2918,الاوردرات!$B$1:$C$600,2,0),"")</f>
        <v/>
      </c>
      <c r="L2918" s="63"/>
      <c r="N2918" s="22" t="str">
        <f t="shared" si="92"/>
        <v/>
      </c>
      <c r="O2918" s="23" t="str">
        <f>_xlfn.IFNA((VLOOKUP(F2918,help!$C$2:$F$12,4,0))*(N2918*24),"")</f>
        <v/>
      </c>
      <c r="AP2918" s="18">
        <f t="shared" si="93"/>
        <v>0</v>
      </c>
    </row>
    <row r="2919" spans="2:42" ht="33" x14ac:dyDescent="0.2">
      <c r="B2919" s="14">
        <f>COUNTIFS($E$3:E2919,تقرير!$E$4)</f>
        <v>15</v>
      </c>
      <c r="C2919" s="48"/>
      <c r="D2919" s="48"/>
      <c r="E2919" s="48"/>
      <c r="F2919" s="50"/>
      <c r="G2919" s="51"/>
      <c r="H2919" s="51"/>
      <c r="I2919" s="52"/>
      <c r="J2919" s="52"/>
      <c r="K2919" s="27" t="str">
        <f>_xlfn.IFNA(VLOOKUP(E2919,الاوردرات!$B$1:$C$600,2,0),"")</f>
        <v/>
      </c>
      <c r="L2919" s="63"/>
      <c r="N2919" s="22" t="str">
        <f t="shared" si="92"/>
        <v/>
      </c>
      <c r="O2919" s="23" t="str">
        <f>_xlfn.IFNA((VLOOKUP(F2919,help!$C$2:$F$12,4,0))*(N2919*24),"")</f>
        <v/>
      </c>
      <c r="AP2919" s="18">
        <f t="shared" si="93"/>
        <v>0</v>
      </c>
    </row>
    <row r="2920" spans="2:42" ht="33" x14ac:dyDescent="0.2">
      <c r="B2920" s="14">
        <f>COUNTIFS($E$3:E2920,تقرير!$E$4)</f>
        <v>15</v>
      </c>
      <c r="C2920" s="48"/>
      <c r="D2920" s="48"/>
      <c r="E2920" s="48"/>
      <c r="F2920" s="50"/>
      <c r="G2920" s="51"/>
      <c r="H2920" s="51"/>
      <c r="I2920" s="52"/>
      <c r="J2920" s="52"/>
      <c r="K2920" s="27" t="str">
        <f>_xlfn.IFNA(VLOOKUP(E2920,الاوردرات!$B$1:$C$600,2,0),"")</f>
        <v/>
      </c>
      <c r="L2920" s="63"/>
      <c r="N2920" s="22" t="str">
        <f t="shared" si="92"/>
        <v/>
      </c>
      <c r="O2920" s="23" t="str">
        <f>_xlfn.IFNA((VLOOKUP(F2920,help!$C$2:$F$12,4,0))*(N2920*24),"")</f>
        <v/>
      </c>
      <c r="AP2920" s="18">
        <f t="shared" si="93"/>
        <v>0</v>
      </c>
    </row>
    <row r="2921" spans="2:42" ht="33" x14ac:dyDescent="0.2">
      <c r="B2921" s="14">
        <f>COUNTIFS($E$3:E2921,تقرير!$E$4)</f>
        <v>15</v>
      </c>
      <c r="C2921" s="48"/>
      <c r="D2921" s="48"/>
      <c r="E2921" s="48"/>
      <c r="F2921" s="50"/>
      <c r="G2921" s="51"/>
      <c r="H2921" s="51"/>
      <c r="I2921" s="52"/>
      <c r="J2921" s="52"/>
      <c r="K2921" s="27" t="str">
        <f>_xlfn.IFNA(VLOOKUP(E2921,الاوردرات!$B$1:$C$600,2,0),"")</f>
        <v/>
      </c>
      <c r="L2921" s="63"/>
      <c r="N2921" s="22" t="str">
        <f t="shared" si="92"/>
        <v/>
      </c>
      <c r="O2921" s="23" t="str">
        <f>_xlfn.IFNA((VLOOKUP(F2921,help!$C$2:$F$12,4,0))*(N2921*24),"")</f>
        <v/>
      </c>
      <c r="AP2921" s="18">
        <f t="shared" si="93"/>
        <v>0</v>
      </c>
    </row>
    <row r="2922" spans="2:42" ht="33" x14ac:dyDescent="0.2">
      <c r="B2922" s="14">
        <f>COUNTIFS($E$3:E2922,تقرير!$E$4)</f>
        <v>15</v>
      </c>
      <c r="C2922" s="48"/>
      <c r="D2922" s="48"/>
      <c r="E2922" s="48"/>
      <c r="F2922" s="50"/>
      <c r="G2922" s="51"/>
      <c r="H2922" s="51"/>
      <c r="I2922" s="52"/>
      <c r="J2922" s="52"/>
      <c r="K2922" s="27" t="str">
        <f>_xlfn.IFNA(VLOOKUP(E2922,الاوردرات!$B$1:$C$600,2,0),"")</f>
        <v/>
      </c>
      <c r="L2922" s="63"/>
      <c r="N2922" s="22" t="str">
        <f t="shared" si="92"/>
        <v/>
      </c>
      <c r="O2922" s="23" t="str">
        <f>_xlfn.IFNA((VLOOKUP(F2922,help!$C$2:$F$12,4,0))*(N2922*24),"")</f>
        <v/>
      </c>
      <c r="AP2922" s="18">
        <f t="shared" si="93"/>
        <v>0</v>
      </c>
    </row>
    <row r="2923" spans="2:42" ht="33" x14ac:dyDescent="0.2">
      <c r="B2923" s="14">
        <f>COUNTIFS($E$3:E2923,تقرير!$E$4)</f>
        <v>15</v>
      </c>
      <c r="C2923" s="48"/>
      <c r="D2923" s="48"/>
      <c r="E2923" s="48"/>
      <c r="F2923" s="50"/>
      <c r="G2923" s="51"/>
      <c r="H2923" s="51"/>
      <c r="I2923" s="52"/>
      <c r="J2923" s="52"/>
      <c r="K2923" s="27" t="str">
        <f>_xlfn.IFNA(VLOOKUP(E2923,الاوردرات!$B$1:$C$600,2,0),"")</f>
        <v/>
      </c>
      <c r="L2923" s="63"/>
      <c r="N2923" s="22" t="str">
        <f t="shared" si="92"/>
        <v/>
      </c>
      <c r="O2923" s="23" t="str">
        <f>_xlfn.IFNA((VLOOKUP(F2923,help!$C$2:$F$12,4,0))*(N2923*24),"")</f>
        <v/>
      </c>
      <c r="AP2923" s="18">
        <f t="shared" si="93"/>
        <v>0</v>
      </c>
    </row>
    <row r="2924" spans="2:42" ht="33" x14ac:dyDescent="0.2">
      <c r="B2924" s="14">
        <f>COUNTIFS($E$3:E2924,تقرير!$E$4)</f>
        <v>15</v>
      </c>
      <c r="C2924" s="48"/>
      <c r="D2924" s="48"/>
      <c r="E2924" s="48"/>
      <c r="F2924" s="50"/>
      <c r="G2924" s="51"/>
      <c r="H2924" s="51"/>
      <c r="I2924" s="52"/>
      <c r="J2924" s="52"/>
      <c r="K2924" s="27" t="str">
        <f>_xlfn.IFNA(VLOOKUP(E2924,الاوردرات!$B$1:$C$600,2,0),"")</f>
        <v/>
      </c>
      <c r="L2924" s="63"/>
      <c r="N2924" s="22" t="str">
        <f t="shared" si="92"/>
        <v/>
      </c>
      <c r="O2924" s="23" t="str">
        <f>_xlfn.IFNA((VLOOKUP(F2924,help!$C$2:$F$12,4,0))*(N2924*24),"")</f>
        <v/>
      </c>
      <c r="AP2924" s="18">
        <f t="shared" si="93"/>
        <v>0</v>
      </c>
    </row>
    <row r="2925" spans="2:42" ht="33" x14ac:dyDescent="0.2">
      <c r="B2925" s="14">
        <f>COUNTIFS($E$3:E2925,تقرير!$E$4)</f>
        <v>15</v>
      </c>
      <c r="C2925" s="48"/>
      <c r="D2925" s="48"/>
      <c r="E2925" s="48"/>
      <c r="F2925" s="50"/>
      <c r="G2925" s="51"/>
      <c r="H2925" s="51"/>
      <c r="I2925" s="52"/>
      <c r="J2925" s="52"/>
      <c r="K2925" s="27" t="str">
        <f>_xlfn.IFNA(VLOOKUP(E2925,الاوردرات!$B$1:$C$600,2,0),"")</f>
        <v/>
      </c>
      <c r="L2925" s="63"/>
      <c r="N2925" s="22" t="str">
        <f t="shared" si="92"/>
        <v/>
      </c>
      <c r="O2925" s="23" t="str">
        <f>_xlfn.IFNA((VLOOKUP(F2925,help!$C$2:$F$12,4,0))*(N2925*24),"")</f>
        <v/>
      </c>
      <c r="AP2925" s="18">
        <f t="shared" si="93"/>
        <v>0</v>
      </c>
    </row>
    <row r="2926" spans="2:42" ht="33" x14ac:dyDescent="0.2">
      <c r="B2926" s="14">
        <f>COUNTIFS($E$3:E2926,تقرير!$E$4)</f>
        <v>15</v>
      </c>
      <c r="C2926" s="48"/>
      <c r="D2926" s="48"/>
      <c r="E2926" s="48"/>
      <c r="F2926" s="50"/>
      <c r="G2926" s="51"/>
      <c r="H2926" s="51"/>
      <c r="I2926" s="52"/>
      <c r="J2926" s="52"/>
      <c r="K2926" s="27" t="str">
        <f>_xlfn.IFNA(VLOOKUP(E2926,الاوردرات!$B$1:$C$600,2,0),"")</f>
        <v/>
      </c>
      <c r="L2926" s="63"/>
      <c r="N2926" s="22" t="str">
        <f t="shared" si="92"/>
        <v/>
      </c>
      <c r="O2926" s="23" t="str">
        <f>_xlfn.IFNA((VLOOKUP(F2926,help!$C$2:$F$12,4,0))*(N2926*24),"")</f>
        <v/>
      </c>
      <c r="AP2926" s="18">
        <f t="shared" si="93"/>
        <v>0</v>
      </c>
    </row>
    <row r="2927" spans="2:42" ht="33" x14ac:dyDescent="0.2">
      <c r="B2927" s="14">
        <f>COUNTIFS($E$3:E2927,تقرير!$E$4)</f>
        <v>15</v>
      </c>
      <c r="C2927" s="48"/>
      <c r="D2927" s="48"/>
      <c r="E2927" s="48"/>
      <c r="F2927" s="50"/>
      <c r="G2927" s="51"/>
      <c r="H2927" s="51"/>
      <c r="I2927" s="52"/>
      <c r="J2927" s="52"/>
      <c r="K2927" s="27" t="str">
        <f>_xlfn.IFNA(VLOOKUP(E2927,الاوردرات!$B$1:$C$600,2,0),"")</f>
        <v/>
      </c>
      <c r="L2927" s="63"/>
      <c r="N2927" s="22" t="str">
        <f t="shared" si="92"/>
        <v/>
      </c>
      <c r="O2927" s="23" t="str">
        <f>_xlfn.IFNA((VLOOKUP(F2927,help!$C$2:$F$12,4,0))*(N2927*24),"")</f>
        <v/>
      </c>
      <c r="AP2927" s="18">
        <f t="shared" si="93"/>
        <v>0</v>
      </c>
    </row>
    <row r="2928" spans="2:42" ht="33" x14ac:dyDescent="0.2">
      <c r="B2928" s="14">
        <f>COUNTIFS($E$3:E2928,تقرير!$E$4)</f>
        <v>15</v>
      </c>
      <c r="C2928" s="48"/>
      <c r="D2928" s="48"/>
      <c r="E2928" s="48"/>
      <c r="F2928" s="50"/>
      <c r="G2928" s="51"/>
      <c r="H2928" s="51"/>
      <c r="I2928" s="52"/>
      <c r="J2928" s="52"/>
      <c r="K2928" s="27" t="str">
        <f>_xlfn.IFNA(VLOOKUP(E2928,الاوردرات!$B$1:$C$600,2,0),"")</f>
        <v/>
      </c>
      <c r="L2928" s="63"/>
      <c r="N2928" s="22" t="str">
        <f t="shared" si="92"/>
        <v/>
      </c>
      <c r="O2928" s="23" t="str">
        <f>_xlfn.IFNA((VLOOKUP(F2928,help!$C$2:$F$12,4,0))*(N2928*24),"")</f>
        <v/>
      </c>
      <c r="AP2928" s="18">
        <f t="shared" si="93"/>
        <v>0</v>
      </c>
    </row>
    <row r="2929" spans="2:42" ht="33" x14ac:dyDescent="0.2">
      <c r="B2929" s="14">
        <f>COUNTIFS($E$3:E2929,تقرير!$E$4)</f>
        <v>15</v>
      </c>
      <c r="C2929" s="48"/>
      <c r="D2929" s="48"/>
      <c r="E2929" s="48"/>
      <c r="F2929" s="50"/>
      <c r="G2929" s="51"/>
      <c r="H2929" s="51"/>
      <c r="I2929" s="52"/>
      <c r="J2929" s="52"/>
      <c r="K2929" s="27" t="str">
        <f>_xlfn.IFNA(VLOOKUP(E2929,الاوردرات!$B$1:$C$600,2,0),"")</f>
        <v/>
      </c>
      <c r="L2929" s="63"/>
      <c r="N2929" s="22" t="str">
        <f t="shared" si="92"/>
        <v/>
      </c>
      <c r="O2929" s="23" t="str">
        <f>_xlfn.IFNA((VLOOKUP(F2929,help!$C$2:$F$12,4,0))*(N2929*24),"")</f>
        <v/>
      </c>
      <c r="AP2929" s="18">
        <f t="shared" si="93"/>
        <v>0</v>
      </c>
    </row>
    <row r="2930" spans="2:42" ht="33" x14ac:dyDescent="0.2">
      <c r="B2930" s="14">
        <f>COUNTIFS($E$3:E2930,تقرير!$E$4)</f>
        <v>15</v>
      </c>
      <c r="C2930" s="48"/>
      <c r="D2930" s="48"/>
      <c r="E2930" s="48"/>
      <c r="F2930" s="50"/>
      <c r="G2930" s="51"/>
      <c r="H2930" s="51"/>
      <c r="I2930" s="52"/>
      <c r="J2930" s="52"/>
      <c r="K2930" s="27" t="str">
        <f>_xlfn.IFNA(VLOOKUP(E2930,الاوردرات!$B$1:$C$600,2,0),"")</f>
        <v/>
      </c>
      <c r="L2930" s="63"/>
      <c r="N2930" s="22" t="str">
        <f t="shared" si="92"/>
        <v/>
      </c>
      <c r="O2930" s="23" t="str">
        <f>_xlfn.IFNA((VLOOKUP(F2930,help!$C$2:$F$12,4,0))*(N2930*24),"")</f>
        <v/>
      </c>
      <c r="AP2930" s="18">
        <f t="shared" si="93"/>
        <v>0</v>
      </c>
    </row>
    <row r="2931" spans="2:42" ht="33" x14ac:dyDescent="0.2">
      <c r="B2931" s="14">
        <f>COUNTIFS($E$3:E2931,تقرير!$E$4)</f>
        <v>15</v>
      </c>
      <c r="C2931" s="48"/>
      <c r="D2931" s="48"/>
      <c r="E2931" s="48"/>
      <c r="F2931" s="50"/>
      <c r="G2931" s="51"/>
      <c r="H2931" s="51"/>
      <c r="I2931" s="52"/>
      <c r="J2931" s="52"/>
      <c r="K2931" s="27" t="str">
        <f>_xlfn.IFNA(VLOOKUP(E2931,الاوردرات!$B$1:$C$600,2,0),"")</f>
        <v/>
      </c>
      <c r="L2931" s="63"/>
      <c r="N2931" s="22" t="str">
        <f t="shared" si="92"/>
        <v/>
      </c>
      <c r="O2931" s="23" t="str">
        <f>_xlfn.IFNA((VLOOKUP(F2931,help!$C$2:$F$12,4,0))*(N2931*24),"")</f>
        <v/>
      </c>
      <c r="AP2931" s="18">
        <f t="shared" si="93"/>
        <v>0</v>
      </c>
    </row>
    <row r="2932" spans="2:42" ht="33" x14ac:dyDescent="0.2">
      <c r="B2932" s="14">
        <f>COUNTIFS($E$3:E2932,تقرير!$E$4)</f>
        <v>15</v>
      </c>
      <c r="C2932" s="48"/>
      <c r="D2932" s="48"/>
      <c r="E2932" s="48"/>
      <c r="F2932" s="50"/>
      <c r="G2932" s="51"/>
      <c r="H2932" s="51"/>
      <c r="I2932" s="52"/>
      <c r="J2932" s="52"/>
      <c r="K2932" s="27" t="str">
        <f>_xlfn.IFNA(VLOOKUP(E2932,الاوردرات!$B$1:$C$600,2,0),"")</f>
        <v/>
      </c>
      <c r="L2932" s="63"/>
      <c r="N2932" s="22" t="str">
        <f t="shared" si="92"/>
        <v/>
      </c>
      <c r="O2932" s="23" t="str">
        <f>_xlfn.IFNA((VLOOKUP(F2932,help!$C$2:$F$12,4,0))*(N2932*24),"")</f>
        <v/>
      </c>
      <c r="AP2932" s="18">
        <f t="shared" si="93"/>
        <v>0</v>
      </c>
    </row>
    <row r="2933" spans="2:42" ht="33" x14ac:dyDescent="0.2">
      <c r="B2933" s="14">
        <f>COUNTIFS($E$3:E2933,تقرير!$E$4)</f>
        <v>15</v>
      </c>
      <c r="C2933" s="48"/>
      <c r="D2933" s="48"/>
      <c r="E2933" s="48"/>
      <c r="F2933" s="50"/>
      <c r="G2933" s="51"/>
      <c r="H2933" s="51"/>
      <c r="I2933" s="52"/>
      <c r="J2933" s="52"/>
      <c r="K2933" s="27" t="str">
        <f>_xlfn.IFNA(VLOOKUP(E2933,الاوردرات!$B$1:$C$600,2,0),"")</f>
        <v/>
      </c>
      <c r="L2933" s="63"/>
      <c r="N2933" s="22" t="str">
        <f t="shared" si="92"/>
        <v/>
      </c>
      <c r="O2933" s="23" t="str">
        <f>_xlfn.IFNA((VLOOKUP(F2933,help!$C$2:$F$12,4,0))*(N2933*24),"")</f>
        <v/>
      </c>
      <c r="AP2933" s="18">
        <f t="shared" si="93"/>
        <v>0</v>
      </c>
    </row>
    <row r="2934" spans="2:42" ht="33" x14ac:dyDescent="0.2">
      <c r="B2934" s="14">
        <f>COUNTIFS($E$3:E2934,تقرير!$E$4)</f>
        <v>15</v>
      </c>
      <c r="C2934" s="48"/>
      <c r="D2934" s="48"/>
      <c r="E2934" s="48"/>
      <c r="F2934" s="50"/>
      <c r="G2934" s="51"/>
      <c r="H2934" s="51"/>
      <c r="I2934" s="52"/>
      <c r="J2934" s="52"/>
      <c r="K2934" s="27" t="str">
        <f>_xlfn.IFNA(VLOOKUP(E2934,الاوردرات!$B$1:$C$600,2,0),"")</f>
        <v/>
      </c>
      <c r="L2934" s="63"/>
      <c r="N2934" s="22" t="str">
        <f t="shared" si="92"/>
        <v/>
      </c>
      <c r="O2934" s="23" t="str">
        <f>_xlfn.IFNA((VLOOKUP(F2934,help!$C$2:$F$12,4,0))*(N2934*24),"")</f>
        <v/>
      </c>
      <c r="AP2934" s="18">
        <f t="shared" si="93"/>
        <v>0</v>
      </c>
    </row>
    <row r="2935" spans="2:42" ht="33" x14ac:dyDescent="0.2">
      <c r="B2935" s="14">
        <f>COUNTIFS($E$3:E2935,تقرير!$E$4)</f>
        <v>15</v>
      </c>
      <c r="C2935" s="48"/>
      <c r="D2935" s="48"/>
      <c r="E2935" s="48"/>
      <c r="F2935" s="50"/>
      <c r="G2935" s="51"/>
      <c r="H2935" s="51"/>
      <c r="I2935" s="52"/>
      <c r="J2935" s="52"/>
      <c r="K2935" s="27" t="str">
        <f>_xlfn.IFNA(VLOOKUP(E2935,الاوردرات!$B$1:$C$600,2,0),"")</f>
        <v/>
      </c>
      <c r="L2935" s="63"/>
      <c r="N2935" s="22" t="str">
        <f t="shared" ref="N2935:N2998" si="94">IF(I2935&lt;&gt;"",J2935-I2935,"")</f>
        <v/>
      </c>
      <c r="O2935" s="23" t="str">
        <f>_xlfn.IFNA((VLOOKUP(F2935,help!$C$2:$F$12,4,0))*(N2935*24),"")</f>
        <v/>
      </c>
      <c r="AP2935" s="18">
        <f t="shared" si="93"/>
        <v>0</v>
      </c>
    </row>
    <row r="2936" spans="2:42" ht="33" x14ac:dyDescent="0.2">
      <c r="B2936" s="14">
        <f>COUNTIFS($E$3:E2936,تقرير!$E$4)</f>
        <v>15</v>
      </c>
      <c r="C2936" s="48"/>
      <c r="D2936" s="48"/>
      <c r="E2936" s="48"/>
      <c r="F2936" s="50"/>
      <c r="G2936" s="51"/>
      <c r="H2936" s="51"/>
      <c r="I2936" s="52"/>
      <c r="J2936" s="52"/>
      <c r="K2936" s="27" t="str">
        <f>_xlfn.IFNA(VLOOKUP(E2936,الاوردرات!$B$1:$C$600,2,0),"")</f>
        <v/>
      </c>
      <c r="L2936" s="63"/>
      <c r="N2936" s="22" t="str">
        <f t="shared" si="94"/>
        <v/>
      </c>
      <c r="O2936" s="23" t="str">
        <f>_xlfn.IFNA((VLOOKUP(F2936,help!$C$2:$F$12,4,0))*(N2936*24),"")</f>
        <v/>
      </c>
      <c r="AP2936" s="18">
        <f t="shared" si="93"/>
        <v>0</v>
      </c>
    </row>
    <row r="2937" spans="2:42" ht="33" x14ac:dyDescent="0.2">
      <c r="B2937" s="14">
        <f>COUNTIFS($E$3:E2937,تقرير!$E$4)</f>
        <v>15</v>
      </c>
      <c r="C2937" s="48"/>
      <c r="D2937" s="48"/>
      <c r="E2937" s="48"/>
      <c r="F2937" s="50"/>
      <c r="G2937" s="51"/>
      <c r="H2937" s="51"/>
      <c r="I2937" s="52"/>
      <c r="J2937" s="52"/>
      <c r="K2937" s="27" t="str">
        <f>_xlfn.IFNA(VLOOKUP(E2937,الاوردرات!$B$1:$C$600,2,0),"")</f>
        <v/>
      </c>
      <c r="L2937" s="63"/>
      <c r="N2937" s="22" t="str">
        <f t="shared" si="94"/>
        <v/>
      </c>
      <c r="O2937" s="23" t="str">
        <f>_xlfn.IFNA((VLOOKUP(F2937,help!$C$2:$F$12,4,0))*(N2937*24),"")</f>
        <v/>
      </c>
      <c r="AP2937" s="18">
        <f t="shared" si="93"/>
        <v>0</v>
      </c>
    </row>
    <row r="2938" spans="2:42" ht="33" x14ac:dyDescent="0.2">
      <c r="B2938" s="14">
        <f>COUNTIFS($E$3:E2938,تقرير!$E$4)</f>
        <v>15</v>
      </c>
      <c r="C2938" s="48"/>
      <c r="D2938" s="48"/>
      <c r="E2938" s="48"/>
      <c r="F2938" s="50"/>
      <c r="G2938" s="51"/>
      <c r="H2938" s="51"/>
      <c r="I2938" s="52"/>
      <c r="J2938" s="52"/>
      <c r="K2938" s="27" t="str">
        <f>_xlfn.IFNA(VLOOKUP(E2938,الاوردرات!$B$1:$C$600,2,0),"")</f>
        <v/>
      </c>
      <c r="L2938" s="63"/>
      <c r="N2938" s="22" t="str">
        <f t="shared" si="94"/>
        <v/>
      </c>
      <c r="O2938" s="23" t="str">
        <f>_xlfn.IFNA((VLOOKUP(F2938,help!$C$2:$F$12,4,0))*(N2938*24),"")</f>
        <v/>
      </c>
      <c r="AP2938" s="18">
        <f t="shared" si="93"/>
        <v>0</v>
      </c>
    </row>
    <row r="2939" spans="2:42" ht="33" x14ac:dyDescent="0.2">
      <c r="B2939" s="14">
        <f>COUNTIFS($E$3:E2939,تقرير!$E$4)</f>
        <v>15</v>
      </c>
      <c r="C2939" s="48"/>
      <c r="D2939" s="48"/>
      <c r="E2939" s="48"/>
      <c r="F2939" s="50"/>
      <c r="G2939" s="51"/>
      <c r="H2939" s="51"/>
      <c r="I2939" s="52"/>
      <c r="J2939" s="52"/>
      <c r="K2939" s="27" t="str">
        <f>_xlfn.IFNA(VLOOKUP(E2939,الاوردرات!$B$1:$C$600,2,0),"")</f>
        <v/>
      </c>
      <c r="L2939" s="63"/>
      <c r="N2939" s="22" t="str">
        <f t="shared" si="94"/>
        <v/>
      </c>
      <c r="O2939" s="23" t="str">
        <f>_xlfn.IFNA((VLOOKUP(F2939,help!$C$2:$F$12,4,0))*(N2939*24),"")</f>
        <v/>
      </c>
      <c r="AP2939" s="18">
        <f t="shared" si="93"/>
        <v>0</v>
      </c>
    </row>
    <row r="2940" spans="2:42" ht="33" x14ac:dyDescent="0.2">
      <c r="B2940" s="14">
        <f>COUNTIFS($E$3:E2940,تقرير!$E$4)</f>
        <v>15</v>
      </c>
      <c r="C2940" s="48"/>
      <c r="D2940" s="48"/>
      <c r="E2940" s="48"/>
      <c r="F2940" s="50"/>
      <c r="G2940" s="51"/>
      <c r="H2940" s="51"/>
      <c r="I2940" s="52"/>
      <c r="J2940" s="52"/>
      <c r="K2940" s="27" t="str">
        <f>_xlfn.IFNA(VLOOKUP(E2940,الاوردرات!$B$1:$C$600,2,0),"")</f>
        <v/>
      </c>
      <c r="L2940" s="63"/>
      <c r="N2940" s="22" t="str">
        <f t="shared" si="94"/>
        <v/>
      </c>
      <c r="O2940" s="23" t="str">
        <f>_xlfn.IFNA((VLOOKUP(F2940,help!$C$2:$F$12,4,0))*(N2940*24),"")</f>
        <v/>
      </c>
      <c r="AP2940" s="18">
        <f t="shared" si="93"/>
        <v>0</v>
      </c>
    </row>
    <row r="2941" spans="2:42" ht="33" x14ac:dyDescent="0.2">
      <c r="B2941" s="14">
        <f>COUNTIFS($E$3:E2941,تقرير!$E$4)</f>
        <v>15</v>
      </c>
      <c r="C2941" s="48"/>
      <c r="D2941" s="48"/>
      <c r="E2941" s="48"/>
      <c r="F2941" s="50"/>
      <c r="G2941" s="51"/>
      <c r="H2941" s="51"/>
      <c r="I2941" s="52"/>
      <c r="J2941" s="52"/>
      <c r="K2941" s="27" t="str">
        <f>_xlfn.IFNA(VLOOKUP(E2941,الاوردرات!$B$1:$C$600,2,0),"")</f>
        <v/>
      </c>
      <c r="L2941" s="63"/>
      <c r="N2941" s="22" t="str">
        <f t="shared" si="94"/>
        <v/>
      </c>
      <c r="O2941" s="23" t="str">
        <f>_xlfn.IFNA((VLOOKUP(F2941,help!$C$2:$F$12,4,0))*(N2941*24),"")</f>
        <v/>
      </c>
      <c r="AP2941" s="18">
        <f t="shared" si="93"/>
        <v>0</v>
      </c>
    </row>
    <row r="2942" spans="2:42" ht="33" x14ac:dyDescent="0.2">
      <c r="B2942" s="14">
        <f>COUNTIFS($E$3:E2942,تقرير!$E$4)</f>
        <v>15</v>
      </c>
      <c r="C2942" s="48"/>
      <c r="D2942" s="48"/>
      <c r="E2942" s="48"/>
      <c r="F2942" s="50"/>
      <c r="G2942" s="51"/>
      <c r="H2942" s="51"/>
      <c r="I2942" s="52"/>
      <c r="J2942" s="52"/>
      <c r="K2942" s="27" t="str">
        <f>_xlfn.IFNA(VLOOKUP(E2942,الاوردرات!$B$1:$C$600,2,0),"")</f>
        <v/>
      </c>
      <c r="L2942" s="63"/>
      <c r="N2942" s="22" t="str">
        <f t="shared" si="94"/>
        <v/>
      </c>
      <c r="O2942" s="23" t="str">
        <f>_xlfn.IFNA((VLOOKUP(F2942,help!$C$2:$F$12,4,0))*(N2942*24),"")</f>
        <v/>
      </c>
      <c r="AP2942" s="18">
        <f t="shared" si="93"/>
        <v>0</v>
      </c>
    </row>
    <row r="2943" spans="2:42" ht="33" x14ac:dyDescent="0.2">
      <c r="B2943" s="14">
        <f>COUNTIFS($E$3:E2943,تقرير!$E$4)</f>
        <v>15</v>
      </c>
      <c r="C2943" s="48"/>
      <c r="D2943" s="48"/>
      <c r="E2943" s="48"/>
      <c r="F2943" s="50"/>
      <c r="G2943" s="51"/>
      <c r="H2943" s="51"/>
      <c r="I2943" s="52"/>
      <c r="J2943" s="52"/>
      <c r="K2943" s="27" t="str">
        <f>_xlfn.IFNA(VLOOKUP(E2943,الاوردرات!$B$1:$C$600,2,0),"")</f>
        <v/>
      </c>
      <c r="L2943" s="63"/>
      <c r="N2943" s="22" t="str">
        <f t="shared" si="94"/>
        <v/>
      </c>
      <c r="O2943" s="23" t="str">
        <f>_xlfn.IFNA((VLOOKUP(F2943,help!$C$2:$F$12,4,0))*(N2943*24),"")</f>
        <v/>
      </c>
      <c r="AP2943" s="18">
        <f t="shared" si="93"/>
        <v>0</v>
      </c>
    </row>
    <row r="2944" spans="2:42" ht="33" x14ac:dyDescent="0.2">
      <c r="B2944" s="14">
        <f>COUNTIFS($E$3:E2944,تقرير!$E$4)</f>
        <v>15</v>
      </c>
      <c r="C2944" s="48"/>
      <c r="D2944" s="48"/>
      <c r="E2944" s="48"/>
      <c r="F2944" s="50"/>
      <c r="G2944" s="51"/>
      <c r="H2944" s="51"/>
      <c r="I2944" s="52"/>
      <c r="J2944" s="52"/>
      <c r="K2944" s="27" t="str">
        <f>_xlfn.IFNA(VLOOKUP(E2944,الاوردرات!$B$1:$C$600,2,0),"")</f>
        <v/>
      </c>
      <c r="L2944" s="63"/>
      <c r="N2944" s="22" t="str">
        <f t="shared" si="94"/>
        <v/>
      </c>
      <c r="O2944" s="23" t="str">
        <f>_xlfn.IFNA((VLOOKUP(F2944,help!$C$2:$F$12,4,0))*(N2944*24),"")</f>
        <v/>
      </c>
      <c r="AP2944" s="18">
        <f t="shared" si="93"/>
        <v>0</v>
      </c>
    </row>
    <row r="2945" spans="2:42" ht="33" x14ac:dyDescent="0.2">
      <c r="B2945" s="14">
        <f>COUNTIFS($E$3:E2945,تقرير!$E$4)</f>
        <v>15</v>
      </c>
      <c r="C2945" s="48"/>
      <c r="D2945" s="48"/>
      <c r="E2945" s="48"/>
      <c r="F2945" s="50"/>
      <c r="G2945" s="51"/>
      <c r="H2945" s="51"/>
      <c r="I2945" s="52"/>
      <c r="J2945" s="52"/>
      <c r="K2945" s="27" t="str">
        <f>_xlfn.IFNA(VLOOKUP(E2945,الاوردرات!$B$1:$C$600,2,0),"")</f>
        <v/>
      </c>
      <c r="L2945" s="63"/>
      <c r="N2945" s="22" t="str">
        <f t="shared" si="94"/>
        <v/>
      </c>
      <c r="O2945" s="23" t="str">
        <f>_xlfn.IFNA((VLOOKUP(F2945,help!$C$2:$F$12,4,0))*(N2945*24),"")</f>
        <v/>
      </c>
      <c r="AP2945" s="18">
        <f t="shared" si="93"/>
        <v>0</v>
      </c>
    </row>
    <row r="2946" spans="2:42" ht="33" x14ac:dyDescent="0.2">
      <c r="B2946" s="14">
        <f>COUNTIFS($E$3:E2946,تقرير!$E$4)</f>
        <v>15</v>
      </c>
      <c r="C2946" s="48"/>
      <c r="D2946" s="48"/>
      <c r="E2946" s="48"/>
      <c r="F2946" s="50"/>
      <c r="G2946" s="51"/>
      <c r="H2946" s="51"/>
      <c r="I2946" s="52"/>
      <c r="J2946" s="52"/>
      <c r="K2946" s="27" t="str">
        <f>_xlfn.IFNA(VLOOKUP(E2946,الاوردرات!$B$1:$C$600,2,0),"")</f>
        <v/>
      </c>
      <c r="L2946" s="63"/>
      <c r="N2946" s="22" t="str">
        <f t="shared" si="94"/>
        <v/>
      </c>
      <c r="O2946" s="23" t="str">
        <f>_xlfn.IFNA((VLOOKUP(F2946,help!$C$2:$F$12,4,0))*(N2946*24),"")</f>
        <v/>
      </c>
      <c r="AP2946" s="18">
        <f t="shared" si="93"/>
        <v>0</v>
      </c>
    </row>
    <row r="2947" spans="2:42" ht="33" x14ac:dyDescent="0.2">
      <c r="B2947" s="14">
        <f>COUNTIFS($E$3:E2947,تقرير!$E$4)</f>
        <v>15</v>
      </c>
      <c r="C2947" s="48"/>
      <c r="D2947" s="48"/>
      <c r="E2947" s="48"/>
      <c r="F2947" s="50"/>
      <c r="G2947" s="51"/>
      <c r="H2947" s="51"/>
      <c r="I2947" s="52"/>
      <c r="J2947" s="52"/>
      <c r="K2947" s="27" t="str">
        <f>_xlfn.IFNA(VLOOKUP(E2947,الاوردرات!$B$1:$C$600,2,0),"")</f>
        <v/>
      </c>
      <c r="L2947" s="63"/>
      <c r="N2947" s="22" t="str">
        <f t="shared" si="94"/>
        <v/>
      </c>
      <c r="O2947" s="23" t="str">
        <f>_xlfn.IFNA((VLOOKUP(F2947,help!$C$2:$F$12,4,0))*(N2947*24),"")</f>
        <v/>
      </c>
      <c r="AP2947" s="18">
        <f t="shared" si="93"/>
        <v>0</v>
      </c>
    </row>
    <row r="2948" spans="2:42" ht="33" x14ac:dyDescent="0.2">
      <c r="B2948" s="14">
        <f>COUNTIFS($E$3:E2948,تقرير!$E$4)</f>
        <v>15</v>
      </c>
      <c r="C2948" s="48"/>
      <c r="D2948" s="48"/>
      <c r="E2948" s="48"/>
      <c r="F2948" s="50"/>
      <c r="G2948" s="51"/>
      <c r="H2948" s="51"/>
      <c r="I2948" s="52"/>
      <c r="J2948" s="52"/>
      <c r="K2948" s="27" t="str">
        <f>_xlfn.IFNA(VLOOKUP(E2948,الاوردرات!$B$1:$C$600,2,0),"")</f>
        <v/>
      </c>
      <c r="L2948" s="63"/>
      <c r="N2948" s="22" t="str">
        <f t="shared" si="94"/>
        <v/>
      </c>
      <c r="O2948" s="23" t="str">
        <f>_xlfn.IFNA((VLOOKUP(F2948,help!$C$2:$F$12,4,0))*(N2948*24),"")</f>
        <v/>
      </c>
      <c r="AP2948" s="18">
        <f t="shared" si="93"/>
        <v>0</v>
      </c>
    </row>
    <row r="2949" spans="2:42" ht="33" x14ac:dyDescent="0.2">
      <c r="B2949" s="14">
        <f>COUNTIFS($E$3:E2949,تقرير!$E$4)</f>
        <v>15</v>
      </c>
      <c r="C2949" s="48"/>
      <c r="D2949" s="48"/>
      <c r="E2949" s="48"/>
      <c r="F2949" s="50"/>
      <c r="G2949" s="51"/>
      <c r="H2949" s="51"/>
      <c r="I2949" s="52"/>
      <c r="J2949" s="52"/>
      <c r="K2949" s="27" t="str">
        <f>_xlfn.IFNA(VLOOKUP(E2949,الاوردرات!$B$1:$C$600,2,0),"")</f>
        <v/>
      </c>
      <c r="L2949" s="63"/>
      <c r="N2949" s="22" t="str">
        <f t="shared" si="94"/>
        <v/>
      </c>
      <c r="O2949" s="23" t="str">
        <f>_xlfn.IFNA((VLOOKUP(F2949,help!$C$2:$F$12,4,0))*(N2949*24),"")</f>
        <v/>
      </c>
      <c r="AP2949" s="18">
        <f t="shared" si="93"/>
        <v>0</v>
      </c>
    </row>
    <row r="2950" spans="2:42" ht="33" x14ac:dyDescent="0.2">
      <c r="B2950" s="14">
        <f>COUNTIFS($E$3:E2950,تقرير!$E$4)</f>
        <v>15</v>
      </c>
      <c r="C2950" s="48"/>
      <c r="D2950" s="48"/>
      <c r="E2950" s="48"/>
      <c r="F2950" s="50"/>
      <c r="G2950" s="51"/>
      <c r="H2950" s="51"/>
      <c r="I2950" s="52"/>
      <c r="J2950" s="52"/>
      <c r="K2950" s="27" t="str">
        <f>_xlfn.IFNA(VLOOKUP(E2950,الاوردرات!$B$1:$C$600,2,0),"")</f>
        <v/>
      </c>
      <c r="L2950" s="63"/>
      <c r="N2950" s="22" t="str">
        <f t="shared" si="94"/>
        <v/>
      </c>
      <c r="O2950" s="23" t="str">
        <f>_xlfn.IFNA((VLOOKUP(F2950,help!$C$2:$F$12,4,0))*(N2950*24),"")</f>
        <v/>
      </c>
      <c r="AP2950" s="18">
        <f t="shared" si="93"/>
        <v>0</v>
      </c>
    </row>
    <row r="2951" spans="2:42" ht="33" x14ac:dyDescent="0.2">
      <c r="B2951" s="14">
        <f>COUNTIFS($E$3:E2951,تقرير!$E$4)</f>
        <v>15</v>
      </c>
      <c r="C2951" s="48"/>
      <c r="D2951" s="48"/>
      <c r="E2951" s="48"/>
      <c r="F2951" s="50"/>
      <c r="G2951" s="51"/>
      <c r="H2951" s="51"/>
      <c r="I2951" s="52"/>
      <c r="J2951" s="52"/>
      <c r="K2951" s="27" t="str">
        <f>_xlfn.IFNA(VLOOKUP(E2951,الاوردرات!$B$1:$C$600,2,0),"")</f>
        <v/>
      </c>
      <c r="L2951" s="63"/>
      <c r="N2951" s="22" t="str">
        <f t="shared" si="94"/>
        <v/>
      </c>
      <c r="O2951" s="23" t="str">
        <f>_xlfn.IFNA((VLOOKUP(F2951,help!$C$2:$F$12,4,0))*(N2951*24),"")</f>
        <v/>
      </c>
      <c r="AP2951" s="18">
        <f t="shared" si="93"/>
        <v>0</v>
      </c>
    </row>
    <row r="2952" spans="2:42" ht="33" x14ac:dyDescent="0.2">
      <c r="B2952" s="14">
        <f>COUNTIFS($E$3:E2952,تقرير!$E$4)</f>
        <v>15</v>
      </c>
      <c r="C2952" s="48"/>
      <c r="D2952" s="48"/>
      <c r="E2952" s="48"/>
      <c r="F2952" s="50"/>
      <c r="G2952" s="51"/>
      <c r="H2952" s="51"/>
      <c r="I2952" s="52"/>
      <c r="J2952" s="52"/>
      <c r="K2952" s="27" t="str">
        <f>_xlfn.IFNA(VLOOKUP(E2952,الاوردرات!$B$1:$C$600,2,0),"")</f>
        <v/>
      </c>
      <c r="L2952" s="63"/>
      <c r="N2952" s="22" t="str">
        <f t="shared" si="94"/>
        <v/>
      </c>
      <c r="O2952" s="23" t="str">
        <f>_xlfn.IFNA((VLOOKUP(F2952,help!$C$2:$F$12,4,0))*(N2952*24),"")</f>
        <v/>
      </c>
      <c r="AP2952" s="18">
        <f t="shared" si="93"/>
        <v>0</v>
      </c>
    </row>
    <row r="2953" spans="2:42" ht="33" x14ac:dyDescent="0.2">
      <c r="B2953" s="14">
        <f>COUNTIFS($E$3:E2953,تقرير!$E$4)</f>
        <v>15</v>
      </c>
      <c r="C2953" s="48"/>
      <c r="D2953" s="48"/>
      <c r="E2953" s="48"/>
      <c r="F2953" s="50"/>
      <c r="G2953" s="51"/>
      <c r="H2953" s="51"/>
      <c r="I2953" s="52"/>
      <c r="J2953" s="52"/>
      <c r="K2953" s="27" t="str">
        <f>_xlfn.IFNA(VLOOKUP(E2953,الاوردرات!$B$1:$C$600,2,0),"")</f>
        <v/>
      </c>
      <c r="L2953" s="63"/>
      <c r="N2953" s="22" t="str">
        <f t="shared" si="94"/>
        <v/>
      </c>
      <c r="O2953" s="23" t="str">
        <f>_xlfn.IFNA((VLOOKUP(F2953,help!$C$2:$F$12,4,0))*(N2953*24),"")</f>
        <v/>
      </c>
      <c r="AP2953" s="18">
        <f t="shared" si="93"/>
        <v>0</v>
      </c>
    </row>
    <row r="2954" spans="2:42" ht="33" x14ac:dyDescent="0.2">
      <c r="B2954" s="14">
        <f>COUNTIFS($E$3:E2954,تقرير!$E$4)</f>
        <v>15</v>
      </c>
      <c r="C2954" s="48"/>
      <c r="D2954" s="48"/>
      <c r="E2954" s="48"/>
      <c r="F2954" s="50"/>
      <c r="G2954" s="51"/>
      <c r="H2954" s="51"/>
      <c r="I2954" s="52"/>
      <c r="J2954" s="52"/>
      <c r="K2954" s="27" t="str">
        <f>_xlfn.IFNA(VLOOKUP(E2954,الاوردرات!$B$1:$C$600,2,0),"")</f>
        <v/>
      </c>
      <c r="L2954" s="63"/>
      <c r="N2954" s="22" t="str">
        <f t="shared" si="94"/>
        <v/>
      </c>
      <c r="O2954" s="23" t="str">
        <f>_xlfn.IFNA((VLOOKUP(F2954,help!$C$2:$F$12,4,0))*(N2954*24),"")</f>
        <v/>
      </c>
      <c r="AP2954" s="18">
        <f t="shared" ref="AP2954:AP3017" si="95">D2954</f>
        <v>0</v>
      </c>
    </row>
    <row r="2955" spans="2:42" ht="33" x14ac:dyDescent="0.2">
      <c r="B2955" s="14">
        <f>COUNTIFS($E$3:E2955,تقرير!$E$4)</f>
        <v>15</v>
      </c>
      <c r="C2955" s="48"/>
      <c r="D2955" s="48"/>
      <c r="E2955" s="48"/>
      <c r="F2955" s="50"/>
      <c r="G2955" s="51"/>
      <c r="H2955" s="51"/>
      <c r="I2955" s="52"/>
      <c r="J2955" s="52"/>
      <c r="K2955" s="27" t="str">
        <f>_xlfn.IFNA(VLOOKUP(E2955,الاوردرات!$B$1:$C$600,2,0),"")</f>
        <v/>
      </c>
      <c r="L2955" s="63"/>
      <c r="N2955" s="22" t="str">
        <f t="shared" si="94"/>
        <v/>
      </c>
      <c r="O2955" s="23" t="str">
        <f>_xlfn.IFNA((VLOOKUP(F2955,help!$C$2:$F$12,4,0))*(N2955*24),"")</f>
        <v/>
      </c>
      <c r="AP2955" s="18">
        <f t="shared" si="95"/>
        <v>0</v>
      </c>
    </row>
    <row r="2956" spans="2:42" ht="33" x14ac:dyDescent="0.2">
      <c r="B2956" s="14">
        <f>COUNTIFS($E$3:E2956,تقرير!$E$4)</f>
        <v>15</v>
      </c>
      <c r="C2956" s="48"/>
      <c r="D2956" s="48"/>
      <c r="E2956" s="48"/>
      <c r="F2956" s="50"/>
      <c r="G2956" s="51"/>
      <c r="H2956" s="51"/>
      <c r="I2956" s="52"/>
      <c r="J2956" s="52"/>
      <c r="K2956" s="27" t="str">
        <f>_xlfn.IFNA(VLOOKUP(E2956,الاوردرات!$B$1:$C$600,2,0),"")</f>
        <v/>
      </c>
      <c r="L2956" s="63"/>
      <c r="N2956" s="22" t="str">
        <f t="shared" si="94"/>
        <v/>
      </c>
      <c r="O2956" s="23" t="str">
        <f>_xlfn.IFNA((VLOOKUP(F2956,help!$C$2:$F$12,4,0))*(N2956*24),"")</f>
        <v/>
      </c>
      <c r="AP2956" s="18">
        <f t="shared" si="95"/>
        <v>0</v>
      </c>
    </row>
    <row r="2957" spans="2:42" ht="33" x14ac:dyDescent="0.2">
      <c r="B2957" s="14">
        <f>COUNTIFS($E$3:E2957,تقرير!$E$4)</f>
        <v>15</v>
      </c>
      <c r="C2957" s="48"/>
      <c r="D2957" s="48"/>
      <c r="E2957" s="48"/>
      <c r="F2957" s="50"/>
      <c r="G2957" s="51"/>
      <c r="H2957" s="51"/>
      <c r="I2957" s="52"/>
      <c r="J2957" s="52"/>
      <c r="K2957" s="27" t="str">
        <f>_xlfn.IFNA(VLOOKUP(E2957,الاوردرات!$B$1:$C$600,2,0),"")</f>
        <v/>
      </c>
      <c r="L2957" s="63"/>
      <c r="N2957" s="22" t="str">
        <f t="shared" si="94"/>
        <v/>
      </c>
      <c r="O2957" s="23" t="str">
        <f>_xlfn.IFNA((VLOOKUP(F2957,help!$C$2:$F$12,4,0))*(N2957*24),"")</f>
        <v/>
      </c>
      <c r="AP2957" s="18">
        <f t="shared" si="95"/>
        <v>0</v>
      </c>
    </row>
    <row r="2958" spans="2:42" ht="33" x14ac:dyDescent="0.2">
      <c r="B2958" s="14">
        <f>COUNTIFS($E$3:E2958,تقرير!$E$4)</f>
        <v>15</v>
      </c>
      <c r="C2958" s="48"/>
      <c r="D2958" s="48"/>
      <c r="E2958" s="48"/>
      <c r="F2958" s="50"/>
      <c r="G2958" s="51"/>
      <c r="H2958" s="51"/>
      <c r="I2958" s="52"/>
      <c r="J2958" s="52"/>
      <c r="K2958" s="27" t="str">
        <f>_xlfn.IFNA(VLOOKUP(E2958,الاوردرات!$B$1:$C$600,2,0),"")</f>
        <v/>
      </c>
      <c r="L2958" s="63"/>
      <c r="N2958" s="22" t="str">
        <f t="shared" si="94"/>
        <v/>
      </c>
      <c r="O2958" s="23" t="str">
        <f>_xlfn.IFNA((VLOOKUP(F2958,help!$C$2:$F$12,4,0))*(N2958*24),"")</f>
        <v/>
      </c>
      <c r="AP2958" s="18">
        <f t="shared" si="95"/>
        <v>0</v>
      </c>
    </row>
    <row r="2959" spans="2:42" ht="33" x14ac:dyDescent="0.2">
      <c r="B2959" s="14">
        <f>COUNTIFS($E$3:E2959,تقرير!$E$4)</f>
        <v>15</v>
      </c>
      <c r="C2959" s="48"/>
      <c r="D2959" s="48"/>
      <c r="E2959" s="48"/>
      <c r="F2959" s="50"/>
      <c r="G2959" s="51"/>
      <c r="H2959" s="51"/>
      <c r="I2959" s="52"/>
      <c r="J2959" s="52"/>
      <c r="K2959" s="27" t="str">
        <f>_xlfn.IFNA(VLOOKUP(E2959,الاوردرات!$B$1:$C$600,2,0),"")</f>
        <v/>
      </c>
      <c r="L2959" s="63"/>
      <c r="N2959" s="22" t="str">
        <f t="shared" si="94"/>
        <v/>
      </c>
      <c r="O2959" s="23" t="str">
        <f>_xlfn.IFNA((VLOOKUP(F2959,help!$C$2:$F$12,4,0))*(N2959*24),"")</f>
        <v/>
      </c>
      <c r="AP2959" s="18">
        <f t="shared" si="95"/>
        <v>0</v>
      </c>
    </row>
    <row r="2960" spans="2:42" ht="33" x14ac:dyDescent="0.2">
      <c r="B2960" s="14">
        <f>COUNTIFS($E$3:E2960,تقرير!$E$4)</f>
        <v>15</v>
      </c>
      <c r="C2960" s="48"/>
      <c r="D2960" s="48"/>
      <c r="E2960" s="48"/>
      <c r="F2960" s="50"/>
      <c r="G2960" s="51"/>
      <c r="H2960" s="51"/>
      <c r="I2960" s="52"/>
      <c r="J2960" s="52"/>
      <c r="K2960" s="27" t="str">
        <f>_xlfn.IFNA(VLOOKUP(E2960,الاوردرات!$B$1:$C$600,2,0),"")</f>
        <v/>
      </c>
      <c r="L2960" s="63"/>
      <c r="N2960" s="22" t="str">
        <f t="shared" si="94"/>
        <v/>
      </c>
      <c r="O2960" s="23" t="str">
        <f>_xlfn.IFNA((VLOOKUP(F2960,help!$C$2:$F$12,4,0))*(N2960*24),"")</f>
        <v/>
      </c>
      <c r="AP2960" s="18">
        <f t="shared" si="95"/>
        <v>0</v>
      </c>
    </row>
    <row r="2961" spans="2:42" ht="33" x14ac:dyDescent="0.2">
      <c r="B2961" s="14">
        <f>COUNTIFS($E$3:E2961,تقرير!$E$4)</f>
        <v>15</v>
      </c>
      <c r="C2961" s="48"/>
      <c r="D2961" s="48"/>
      <c r="E2961" s="48"/>
      <c r="F2961" s="50"/>
      <c r="G2961" s="51"/>
      <c r="H2961" s="51"/>
      <c r="I2961" s="52"/>
      <c r="J2961" s="52"/>
      <c r="K2961" s="27" t="str">
        <f>_xlfn.IFNA(VLOOKUP(E2961,الاوردرات!$B$1:$C$600,2,0),"")</f>
        <v/>
      </c>
      <c r="L2961" s="63"/>
      <c r="N2961" s="22" t="str">
        <f t="shared" si="94"/>
        <v/>
      </c>
      <c r="O2961" s="23" t="str">
        <f>_xlfn.IFNA((VLOOKUP(F2961,help!$C$2:$F$12,4,0))*(N2961*24),"")</f>
        <v/>
      </c>
      <c r="AP2961" s="18">
        <f t="shared" si="95"/>
        <v>0</v>
      </c>
    </row>
    <row r="2962" spans="2:42" ht="33" x14ac:dyDescent="0.2">
      <c r="B2962" s="14">
        <f>COUNTIFS($E$3:E2962,تقرير!$E$4)</f>
        <v>15</v>
      </c>
      <c r="C2962" s="48"/>
      <c r="D2962" s="48"/>
      <c r="E2962" s="48"/>
      <c r="F2962" s="50"/>
      <c r="G2962" s="51"/>
      <c r="H2962" s="51"/>
      <c r="I2962" s="52"/>
      <c r="J2962" s="52"/>
      <c r="K2962" s="27" t="str">
        <f>_xlfn.IFNA(VLOOKUP(E2962,الاوردرات!$B$1:$C$600,2,0),"")</f>
        <v/>
      </c>
      <c r="L2962" s="63"/>
      <c r="N2962" s="22" t="str">
        <f t="shared" si="94"/>
        <v/>
      </c>
      <c r="O2962" s="23" t="str">
        <f>_xlfn.IFNA((VLOOKUP(F2962,help!$C$2:$F$12,4,0))*(N2962*24),"")</f>
        <v/>
      </c>
      <c r="AP2962" s="18">
        <f t="shared" si="95"/>
        <v>0</v>
      </c>
    </row>
    <row r="2963" spans="2:42" ht="33" x14ac:dyDescent="0.2">
      <c r="B2963" s="14">
        <f>COUNTIFS($E$3:E2963,تقرير!$E$4)</f>
        <v>15</v>
      </c>
      <c r="C2963" s="48"/>
      <c r="D2963" s="48"/>
      <c r="E2963" s="48"/>
      <c r="F2963" s="50"/>
      <c r="G2963" s="51"/>
      <c r="H2963" s="51"/>
      <c r="I2963" s="52"/>
      <c r="J2963" s="52"/>
      <c r="K2963" s="27" t="str">
        <f>_xlfn.IFNA(VLOOKUP(E2963,الاوردرات!$B$1:$C$600,2,0),"")</f>
        <v/>
      </c>
      <c r="L2963" s="63"/>
      <c r="N2963" s="22" t="str">
        <f t="shared" si="94"/>
        <v/>
      </c>
      <c r="O2963" s="23" t="str">
        <f>_xlfn.IFNA((VLOOKUP(F2963,help!$C$2:$F$12,4,0))*(N2963*24),"")</f>
        <v/>
      </c>
      <c r="AP2963" s="18">
        <f t="shared" si="95"/>
        <v>0</v>
      </c>
    </row>
    <row r="2964" spans="2:42" ht="33" x14ac:dyDescent="0.2">
      <c r="B2964" s="14">
        <f>COUNTIFS($E$3:E2964,تقرير!$E$4)</f>
        <v>15</v>
      </c>
      <c r="C2964" s="48"/>
      <c r="D2964" s="48"/>
      <c r="E2964" s="48"/>
      <c r="F2964" s="50"/>
      <c r="G2964" s="51"/>
      <c r="H2964" s="51"/>
      <c r="I2964" s="52"/>
      <c r="J2964" s="52"/>
      <c r="K2964" s="27" t="str">
        <f>_xlfn.IFNA(VLOOKUP(E2964,الاوردرات!$B$1:$C$600,2,0),"")</f>
        <v/>
      </c>
      <c r="L2964" s="63"/>
      <c r="N2964" s="22" t="str">
        <f t="shared" si="94"/>
        <v/>
      </c>
      <c r="O2964" s="23" t="str">
        <f>_xlfn.IFNA((VLOOKUP(F2964,help!$C$2:$F$12,4,0))*(N2964*24),"")</f>
        <v/>
      </c>
      <c r="AP2964" s="18">
        <f t="shared" si="95"/>
        <v>0</v>
      </c>
    </row>
    <row r="2965" spans="2:42" ht="33" x14ac:dyDescent="0.2">
      <c r="B2965" s="14">
        <f>COUNTIFS($E$3:E2965,تقرير!$E$4)</f>
        <v>15</v>
      </c>
      <c r="C2965" s="48"/>
      <c r="D2965" s="48"/>
      <c r="E2965" s="48"/>
      <c r="F2965" s="50"/>
      <c r="G2965" s="51"/>
      <c r="H2965" s="51"/>
      <c r="I2965" s="52"/>
      <c r="J2965" s="52"/>
      <c r="K2965" s="27" t="str">
        <f>_xlfn.IFNA(VLOOKUP(E2965,الاوردرات!$B$1:$C$600,2,0),"")</f>
        <v/>
      </c>
      <c r="L2965" s="63"/>
      <c r="N2965" s="22" t="str">
        <f t="shared" si="94"/>
        <v/>
      </c>
      <c r="O2965" s="23" t="str">
        <f>_xlfn.IFNA((VLOOKUP(F2965,help!$C$2:$F$12,4,0))*(N2965*24),"")</f>
        <v/>
      </c>
      <c r="AP2965" s="18">
        <f t="shared" si="95"/>
        <v>0</v>
      </c>
    </row>
    <row r="2966" spans="2:42" ht="33" x14ac:dyDescent="0.2">
      <c r="B2966" s="14">
        <f>COUNTIFS($E$3:E2966,تقرير!$E$4)</f>
        <v>15</v>
      </c>
      <c r="C2966" s="48"/>
      <c r="D2966" s="48"/>
      <c r="E2966" s="48"/>
      <c r="F2966" s="50"/>
      <c r="G2966" s="51"/>
      <c r="H2966" s="51"/>
      <c r="I2966" s="52"/>
      <c r="J2966" s="52"/>
      <c r="K2966" s="27" t="str">
        <f>_xlfn.IFNA(VLOOKUP(E2966,الاوردرات!$B$1:$C$600,2,0),"")</f>
        <v/>
      </c>
      <c r="L2966" s="63"/>
      <c r="N2966" s="22" t="str">
        <f t="shared" si="94"/>
        <v/>
      </c>
      <c r="O2966" s="23" t="str">
        <f>_xlfn.IFNA((VLOOKUP(F2966,help!$C$2:$F$12,4,0))*(N2966*24),"")</f>
        <v/>
      </c>
      <c r="AP2966" s="18">
        <f t="shared" si="95"/>
        <v>0</v>
      </c>
    </row>
    <row r="2967" spans="2:42" ht="33" x14ac:dyDescent="0.2">
      <c r="B2967" s="14">
        <f>COUNTIFS($E$3:E2967,تقرير!$E$4)</f>
        <v>15</v>
      </c>
      <c r="C2967" s="48"/>
      <c r="D2967" s="48"/>
      <c r="E2967" s="48"/>
      <c r="F2967" s="50"/>
      <c r="G2967" s="51"/>
      <c r="H2967" s="51"/>
      <c r="I2967" s="52"/>
      <c r="J2967" s="52"/>
      <c r="K2967" s="27" t="str">
        <f>_xlfn.IFNA(VLOOKUP(E2967,الاوردرات!$B$1:$C$600,2,0),"")</f>
        <v/>
      </c>
      <c r="L2967" s="63"/>
      <c r="N2967" s="22" t="str">
        <f t="shared" si="94"/>
        <v/>
      </c>
      <c r="O2967" s="23" t="str">
        <f>_xlfn.IFNA((VLOOKUP(F2967,help!$C$2:$F$12,4,0))*(N2967*24),"")</f>
        <v/>
      </c>
      <c r="AP2967" s="18">
        <f t="shared" si="95"/>
        <v>0</v>
      </c>
    </row>
    <row r="2968" spans="2:42" ht="33" x14ac:dyDescent="0.2">
      <c r="B2968" s="14">
        <f>COUNTIFS($E$3:E2968,تقرير!$E$4)</f>
        <v>15</v>
      </c>
      <c r="C2968" s="48"/>
      <c r="D2968" s="48"/>
      <c r="E2968" s="48"/>
      <c r="F2968" s="50"/>
      <c r="G2968" s="51"/>
      <c r="H2968" s="51"/>
      <c r="I2968" s="52"/>
      <c r="J2968" s="52"/>
      <c r="K2968" s="27" t="str">
        <f>_xlfn.IFNA(VLOOKUP(E2968,الاوردرات!$B$1:$C$600,2,0),"")</f>
        <v/>
      </c>
      <c r="L2968" s="63"/>
      <c r="N2968" s="22" t="str">
        <f t="shared" si="94"/>
        <v/>
      </c>
      <c r="O2968" s="23" t="str">
        <f>_xlfn.IFNA((VLOOKUP(F2968,help!$C$2:$F$12,4,0))*(N2968*24),"")</f>
        <v/>
      </c>
      <c r="AP2968" s="18">
        <f t="shared" si="95"/>
        <v>0</v>
      </c>
    </row>
    <row r="2969" spans="2:42" ht="33" x14ac:dyDescent="0.2">
      <c r="B2969" s="14">
        <f>COUNTIFS($E$3:E2969,تقرير!$E$4)</f>
        <v>15</v>
      </c>
      <c r="C2969" s="48"/>
      <c r="D2969" s="48"/>
      <c r="E2969" s="48"/>
      <c r="F2969" s="50"/>
      <c r="G2969" s="51"/>
      <c r="H2969" s="51"/>
      <c r="I2969" s="52"/>
      <c r="J2969" s="52"/>
      <c r="K2969" s="27" t="str">
        <f>_xlfn.IFNA(VLOOKUP(E2969,الاوردرات!$B$1:$C$600,2,0),"")</f>
        <v/>
      </c>
      <c r="L2969" s="63"/>
      <c r="N2969" s="22" t="str">
        <f t="shared" si="94"/>
        <v/>
      </c>
      <c r="O2969" s="23" t="str">
        <f>_xlfn.IFNA((VLOOKUP(F2969,help!$C$2:$F$12,4,0))*(N2969*24),"")</f>
        <v/>
      </c>
      <c r="AP2969" s="18">
        <f t="shared" si="95"/>
        <v>0</v>
      </c>
    </row>
    <row r="2970" spans="2:42" ht="33" x14ac:dyDescent="0.2">
      <c r="B2970" s="14">
        <f>COUNTIFS($E$3:E2970,تقرير!$E$4)</f>
        <v>15</v>
      </c>
      <c r="C2970" s="48"/>
      <c r="D2970" s="48"/>
      <c r="E2970" s="48"/>
      <c r="F2970" s="50"/>
      <c r="G2970" s="51"/>
      <c r="H2970" s="51"/>
      <c r="I2970" s="52"/>
      <c r="J2970" s="52"/>
      <c r="K2970" s="27" t="str">
        <f>_xlfn.IFNA(VLOOKUP(E2970,الاوردرات!$B$1:$C$600,2,0),"")</f>
        <v/>
      </c>
      <c r="L2970" s="63"/>
      <c r="N2970" s="22" t="str">
        <f t="shared" si="94"/>
        <v/>
      </c>
      <c r="O2970" s="23" t="str">
        <f>_xlfn.IFNA((VLOOKUP(F2970,help!$C$2:$F$12,4,0))*(N2970*24),"")</f>
        <v/>
      </c>
      <c r="AP2970" s="18">
        <f t="shared" si="95"/>
        <v>0</v>
      </c>
    </row>
    <row r="2971" spans="2:42" ht="33" x14ac:dyDescent="0.2">
      <c r="B2971" s="14">
        <f>COUNTIFS($E$3:E2971,تقرير!$E$4)</f>
        <v>15</v>
      </c>
      <c r="C2971" s="48"/>
      <c r="D2971" s="48"/>
      <c r="E2971" s="48"/>
      <c r="F2971" s="50"/>
      <c r="G2971" s="51"/>
      <c r="H2971" s="51"/>
      <c r="I2971" s="52"/>
      <c r="J2971" s="52"/>
      <c r="K2971" s="27" t="str">
        <f>_xlfn.IFNA(VLOOKUP(E2971,الاوردرات!$B$1:$C$600,2,0),"")</f>
        <v/>
      </c>
      <c r="L2971" s="63"/>
      <c r="N2971" s="22" t="str">
        <f t="shared" si="94"/>
        <v/>
      </c>
      <c r="O2971" s="23" t="str">
        <f>_xlfn.IFNA((VLOOKUP(F2971,help!$C$2:$F$12,4,0))*(N2971*24),"")</f>
        <v/>
      </c>
      <c r="AP2971" s="18">
        <f t="shared" si="95"/>
        <v>0</v>
      </c>
    </row>
    <row r="2972" spans="2:42" ht="33" x14ac:dyDescent="0.2">
      <c r="B2972" s="14">
        <f>COUNTIFS($E$3:E2972,تقرير!$E$4)</f>
        <v>15</v>
      </c>
      <c r="C2972" s="48"/>
      <c r="D2972" s="48"/>
      <c r="E2972" s="48"/>
      <c r="F2972" s="50"/>
      <c r="G2972" s="51"/>
      <c r="H2972" s="51"/>
      <c r="I2972" s="52"/>
      <c r="J2972" s="52"/>
      <c r="K2972" s="27" t="str">
        <f>_xlfn.IFNA(VLOOKUP(E2972,الاوردرات!$B$1:$C$600,2,0),"")</f>
        <v/>
      </c>
      <c r="L2972" s="63"/>
      <c r="N2972" s="22" t="str">
        <f t="shared" si="94"/>
        <v/>
      </c>
      <c r="O2972" s="23" t="str">
        <f>_xlfn.IFNA((VLOOKUP(F2972,help!$C$2:$F$12,4,0))*(N2972*24),"")</f>
        <v/>
      </c>
      <c r="AP2972" s="18">
        <f t="shared" si="95"/>
        <v>0</v>
      </c>
    </row>
    <row r="2973" spans="2:42" ht="33" x14ac:dyDescent="0.2">
      <c r="B2973" s="14">
        <f>COUNTIFS($E$3:E2973,تقرير!$E$4)</f>
        <v>15</v>
      </c>
      <c r="C2973" s="48"/>
      <c r="D2973" s="48"/>
      <c r="E2973" s="48"/>
      <c r="F2973" s="50"/>
      <c r="G2973" s="51"/>
      <c r="H2973" s="51"/>
      <c r="I2973" s="52"/>
      <c r="J2973" s="52"/>
      <c r="K2973" s="27" t="str">
        <f>_xlfn.IFNA(VLOOKUP(E2973,الاوردرات!$B$1:$C$600,2,0),"")</f>
        <v/>
      </c>
      <c r="L2973" s="63"/>
      <c r="N2973" s="22" t="str">
        <f t="shared" si="94"/>
        <v/>
      </c>
      <c r="O2973" s="23" t="str">
        <f>_xlfn.IFNA((VLOOKUP(F2973,help!$C$2:$F$12,4,0))*(N2973*24),"")</f>
        <v/>
      </c>
      <c r="AP2973" s="18">
        <f t="shared" si="95"/>
        <v>0</v>
      </c>
    </row>
    <row r="2974" spans="2:42" ht="33" x14ac:dyDescent="0.2">
      <c r="B2974" s="14">
        <f>COUNTIFS($E$3:E2974,تقرير!$E$4)</f>
        <v>15</v>
      </c>
      <c r="C2974" s="48"/>
      <c r="D2974" s="48"/>
      <c r="E2974" s="48"/>
      <c r="F2974" s="50"/>
      <c r="G2974" s="51"/>
      <c r="H2974" s="51"/>
      <c r="I2974" s="52"/>
      <c r="J2974" s="52"/>
      <c r="K2974" s="27" t="str">
        <f>_xlfn.IFNA(VLOOKUP(E2974,الاوردرات!$B$1:$C$600,2,0),"")</f>
        <v/>
      </c>
      <c r="L2974" s="63"/>
      <c r="N2974" s="22" t="str">
        <f t="shared" si="94"/>
        <v/>
      </c>
      <c r="O2974" s="23" t="str">
        <f>_xlfn.IFNA((VLOOKUP(F2974,help!$C$2:$F$12,4,0))*(N2974*24),"")</f>
        <v/>
      </c>
      <c r="AP2974" s="18">
        <f t="shared" si="95"/>
        <v>0</v>
      </c>
    </row>
    <row r="2975" spans="2:42" ht="33" x14ac:dyDescent="0.2">
      <c r="B2975" s="14">
        <f>COUNTIFS($E$3:E2975,تقرير!$E$4)</f>
        <v>15</v>
      </c>
      <c r="C2975" s="48"/>
      <c r="D2975" s="48"/>
      <c r="E2975" s="48"/>
      <c r="F2975" s="50"/>
      <c r="G2975" s="51"/>
      <c r="H2975" s="51"/>
      <c r="I2975" s="52"/>
      <c r="J2975" s="52"/>
      <c r="K2975" s="27" t="str">
        <f>_xlfn.IFNA(VLOOKUP(E2975,الاوردرات!$B$1:$C$600,2,0),"")</f>
        <v/>
      </c>
      <c r="L2975" s="63"/>
      <c r="N2975" s="22" t="str">
        <f t="shared" si="94"/>
        <v/>
      </c>
      <c r="O2975" s="23" t="str">
        <f>_xlfn.IFNA((VLOOKUP(F2975,help!$C$2:$F$12,4,0))*(N2975*24),"")</f>
        <v/>
      </c>
      <c r="AP2975" s="18">
        <f t="shared" si="95"/>
        <v>0</v>
      </c>
    </row>
    <row r="2976" spans="2:42" ht="33" x14ac:dyDescent="0.2">
      <c r="B2976" s="14">
        <f>COUNTIFS($E$3:E2976,تقرير!$E$4)</f>
        <v>15</v>
      </c>
      <c r="C2976" s="48"/>
      <c r="D2976" s="48"/>
      <c r="E2976" s="48"/>
      <c r="F2976" s="50"/>
      <c r="G2976" s="51"/>
      <c r="H2976" s="51"/>
      <c r="I2976" s="52"/>
      <c r="J2976" s="52"/>
      <c r="K2976" s="27" t="str">
        <f>_xlfn.IFNA(VLOOKUP(E2976,الاوردرات!$B$1:$C$600,2,0),"")</f>
        <v/>
      </c>
      <c r="L2976" s="63"/>
      <c r="N2976" s="22" t="str">
        <f t="shared" si="94"/>
        <v/>
      </c>
      <c r="O2976" s="23" t="str">
        <f>_xlfn.IFNA((VLOOKUP(F2976,help!$C$2:$F$12,4,0))*(N2976*24),"")</f>
        <v/>
      </c>
      <c r="AP2976" s="18">
        <f t="shared" si="95"/>
        <v>0</v>
      </c>
    </row>
    <row r="2977" spans="2:42" ht="33" x14ac:dyDescent="0.2">
      <c r="B2977" s="14">
        <f>COUNTIFS($E$3:E2977,تقرير!$E$4)</f>
        <v>15</v>
      </c>
      <c r="C2977" s="48"/>
      <c r="D2977" s="48"/>
      <c r="E2977" s="48"/>
      <c r="F2977" s="50"/>
      <c r="G2977" s="51"/>
      <c r="H2977" s="51"/>
      <c r="I2977" s="52"/>
      <c r="J2977" s="52"/>
      <c r="K2977" s="27" t="str">
        <f>_xlfn.IFNA(VLOOKUP(E2977,الاوردرات!$B$1:$C$600,2,0),"")</f>
        <v/>
      </c>
      <c r="L2977" s="63"/>
      <c r="N2977" s="22" t="str">
        <f t="shared" si="94"/>
        <v/>
      </c>
      <c r="O2977" s="23" t="str">
        <f>_xlfn.IFNA((VLOOKUP(F2977,help!$C$2:$F$12,4,0))*(N2977*24),"")</f>
        <v/>
      </c>
      <c r="AP2977" s="18">
        <f t="shared" si="95"/>
        <v>0</v>
      </c>
    </row>
    <row r="2978" spans="2:42" ht="33" x14ac:dyDescent="0.2">
      <c r="B2978" s="14">
        <f>COUNTIFS($E$3:E2978,تقرير!$E$4)</f>
        <v>15</v>
      </c>
      <c r="C2978" s="48"/>
      <c r="D2978" s="48"/>
      <c r="E2978" s="48"/>
      <c r="F2978" s="50"/>
      <c r="G2978" s="51"/>
      <c r="H2978" s="51"/>
      <c r="I2978" s="52"/>
      <c r="J2978" s="52"/>
      <c r="K2978" s="27" t="str">
        <f>_xlfn.IFNA(VLOOKUP(E2978,الاوردرات!$B$1:$C$600,2,0),"")</f>
        <v/>
      </c>
      <c r="L2978" s="63"/>
      <c r="N2978" s="22" t="str">
        <f t="shared" si="94"/>
        <v/>
      </c>
      <c r="O2978" s="23" t="str">
        <f>_xlfn.IFNA((VLOOKUP(F2978,help!$C$2:$F$12,4,0))*(N2978*24),"")</f>
        <v/>
      </c>
      <c r="AP2978" s="18">
        <f t="shared" si="95"/>
        <v>0</v>
      </c>
    </row>
    <row r="2979" spans="2:42" ht="33" x14ac:dyDescent="0.2">
      <c r="B2979" s="14">
        <f>COUNTIFS($E$3:E2979,تقرير!$E$4)</f>
        <v>15</v>
      </c>
      <c r="C2979" s="48"/>
      <c r="D2979" s="48"/>
      <c r="E2979" s="48"/>
      <c r="F2979" s="50"/>
      <c r="G2979" s="51"/>
      <c r="H2979" s="51"/>
      <c r="I2979" s="52"/>
      <c r="J2979" s="52"/>
      <c r="K2979" s="27" t="str">
        <f>_xlfn.IFNA(VLOOKUP(E2979,الاوردرات!$B$1:$C$600,2,0),"")</f>
        <v/>
      </c>
      <c r="L2979" s="63"/>
      <c r="N2979" s="22" t="str">
        <f t="shared" si="94"/>
        <v/>
      </c>
      <c r="O2979" s="23" t="str">
        <f>_xlfn.IFNA((VLOOKUP(F2979,help!$C$2:$F$12,4,0))*(N2979*24),"")</f>
        <v/>
      </c>
      <c r="AP2979" s="18">
        <f t="shared" si="95"/>
        <v>0</v>
      </c>
    </row>
    <row r="2980" spans="2:42" ht="33" x14ac:dyDescent="0.2">
      <c r="B2980" s="14">
        <f>COUNTIFS($E$3:E2980,تقرير!$E$4)</f>
        <v>15</v>
      </c>
      <c r="C2980" s="48"/>
      <c r="D2980" s="48"/>
      <c r="E2980" s="48"/>
      <c r="F2980" s="50"/>
      <c r="G2980" s="51"/>
      <c r="H2980" s="51"/>
      <c r="I2980" s="52"/>
      <c r="J2980" s="52"/>
      <c r="K2980" s="27" t="str">
        <f>_xlfn.IFNA(VLOOKUP(E2980,الاوردرات!$B$1:$C$600,2,0),"")</f>
        <v/>
      </c>
      <c r="L2980" s="63"/>
      <c r="N2980" s="22" t="str">
        <f t="shared" si="94"/>
        <v/>
      </c>
      <c r="O2980" s="23" t="str">
        <f>_xlfn.IFNA((VLOOKUP(F2980,help!$C$2:$F$12,4,0))*(N2980*24),"")</f>
        <v/>
      </c>
      <c r="AP2980" s="18">
        <f t="shared" si="95"/>
        <v>0</v>
      </c>
    </row>
    <row r="2981" spans="2:42" ht="33" x14ac:dyDescent="0.2">
      <c r="B2981" s="14">
        <f>COUNTIFS($E$3:E2981,تقرير!$E$4)</f>
        <v>15</v>
      </c>
      <c r="C2981" s="48"/>
      <c r="D2981" s="48"/>
      <c r="E2981" s="48"/>
      <c r="F2981" s="50"/>
      <c r="G2981" s="51"/>
      <c r="H2981" s="51"/>
      <c r="I2981" s="52"/>
      <c r="J2981" s="52"/>
      <c r="K2981" s="27" t="str">
        <f>_xlfn.IFNA(VLOOKUP(E2981,الاوردرات!$B$1:$C$600,2,0),"")</f>
        <v/>
      </c>
      <c r="L2981" s="63"/>
      <c r="N2981" s="22" t="str">
        <f t="shared" si="94"/>
        <v/>
      </c>
      <c r="O2981" s="23" t="str">
        <f>_xlfn.IFNA((VLOOKUP(F2981,help!$C$2:$F$12,4,0))*(N2981*24),"")</f>
        <v/>
      </c>
      <c r="AP2981" s="18">
        <f t="shared" si="95"/>
        <v>0</v>
      </c>
    </row>
    <row r="2982" spans="2:42" ht="33" x14ac:dyDescent="0.2">
      <c r="B2982" s="14">
        <f>COUNTIFS($E$3:E2982,تقرير!$E$4)</f>
        <v>15</v>
      </c>
      <c r="C2982" s="48"/>
      <c r="D2982" s="48"/>
      <c r="E2982" s="48"/>
      <c r="F2982" s="50"/>
      <c r="G2982" s="51"/>
      <c r="H2982" s="51"/>
      <c r="I2982" s="52"/>
      <c r="J2982" s="52"/>
      <c r="K2982" s="27" t="str">
        <f>_xlfn.IFNA(VLOOKUP(E2982,الاوردرات!$B$1:$C$600,2,0),"")</f>
        <v/>
      </c>
      <c r="L2982" s="63"/>
      <c r="N2982" s="22" t="str">
        <f t="shared" si="94"/>
        <v/>
      </c>
      <c r="O2982" s="23" t="str">
        <f>_xlfn.IFNA((VLOOKUP(F2982,help!$C$2:$F$12,4,0))*(N2982*24),"")</f>
        <v/>
      </c>
      <c r="AP2982" s="18">
        <f t="shared" si="95"/>
        <v>0</v>
      </c>
    </row>
    <row r="2983" spans="2:42" ht="33" x14ac:dyDescent="0.2">
      <c r="B2983" s="14">
        <f>COUNTIFS($E$3:E2983,تقرير!$E$4)</f>
        <v>15</v>
      </c>
      <c r="C2983" s="48"/>
      <c r="D2983" s="48"/>
      <c r="E2983" s="48"/>
      <c r="F2983" s="50"/>
      <c r="G2983" s="51"/>
      <c r="H2983" s="51"/>
      <c r="I2983" s="52"/>
      <c r="J2983" s="52"/>
      <c r="K2983" s="27" t="str">
        <f>_xlfn.IFNA(VLOOKUP(E2983,الاوردرات!$B$1:$C$600,2,0),"")</f>
        <v/>
      </c>
      <c r="L2983" s="63"/>
      <c r="N2983" s="22" t="str">
        <f t="shared" si="94"/>
        <v/>
      </c>
      <c r="O2983" s="23" t="str">
        <f>_xlfn.IFNA((VLOOKUP(F2983,help!$C$2:$F$12,4,0))*(N2983*24),"")</f>
        <v/>
      </c>
      <c r="AP2983" s="18">
        <f t="shared" si="95"/>
        <v>0</v>
      </c>
    </row>
    <row r="2984" spans="2:42" ht="33" x14ac:dyDescent="0.2">
      <c r="B2984" s="14">
        <f>COUNTIFS($E$3:E2984,تقرير!$E$4)</f>
        <v>15</v>
      </c>
      <c r="C2984" s="48"/>
      <c r="D2984" s="48"/>
      <c r="E2984" s="48"/>
      <c r="F2984" s="50"/>
      <c r="G2984" s="51"/>
      <c r="H2984" s="51"/>
      <c r="I2984" s="52"/>
      <c r="J2984" s="52"/>
      <c r="K2984" s="27" t="str">
        <f>_xlfn.IFNA(VLOOKUP(E2984,الاوردرات!$B$1:$C$600,2,0),"")</f>
        <v/>
      </c>
      <c r="L2984" s="63"/>
      <c r="N2984" s="22" t="str">
        <f t="shared" si="94"/>
        <v/>
      </c>
      <c r="O2984" s="23" t="str">
        <f>_xlfn.IFNA((VLOOKUP(F2984,help!$C$2:$F$12,4,0))*(N2984*24),"")</f>
        <v/>
      </c>
      <c r="AP2984" s="18">
        <f t="shared" si="95"/>
        <v>0</v>
      </c>
    </row>
    <row r="2985" spans="2:42" ht="33" x14ac:dyDescent="0.2">
      <c r="B2985" s="14">
        <f>COUNTIFS($E$3:E2985,تقرير!$E$4)</f>
        <v>15</v>
      </c>
      <c r="C2985" s="48"/>
      <c r="D2985" s="48"/>
      <c r="E2985" s="48"/>
      <c r="F2985" s="50"/>
      <c r="G2985" s="51"/>
      <c r="H2985" s="51"/>
      <c r="I2985" s="52"/>
      <c r="J2985" s="52"/>
      <c r="K2985" s="27" t="str">
        <f>_xlfn.IFNA(VLOOKUP(E2985,الاوردرات!$B$1:$C$600,2,0),"")</f>
        <v/>
      </c>
      <c r="L2985" s="63"/>
      <c r="N2985" s="22" t="str">
        <f t="shared" si="94"/>
        <v/>
      </c>
      <c r="O2985" s="23" t="str">
        <f>_xlfn.IFNA((VLOOKUP(F2985,help!$C$2:$F$12,4,0))*(N2985*24),"")</f>
        <v/>
      </c>
      <c r="AP2985" s="18">
        <f t="shared" si="95"/>
        <v>0</v>
      </c>
    </row>
    <row r="2986" spans="2:42" ht="33" x14ac:dyDescent="0.2">
      <c r="B2986" s="14">
        <f>COUNTIFS($E$3:E2986,تقرير!$E$4)</f>
        <v>15</v>
      </c>
      <c r="C2986" s="48"/>
      <c r="D2986" s="48"/>
      <c r="E2986" s="48"/>
      <c r="F2986" s="50"/>
      <c r="G2986" s="51"/>
      <c r="H2986" s="51"/>
      <c r="I2986" s="52"/>
      <c r="J2986" s="52"/>
      <c r="K2986" s="27" t="str">
        <f>_xlfn.IFNA(VLOOKUP(E2986,الاوردرات!$B$1:$C$600,2,0),"")</f>
        <v/>
      </c>
      <c r="L2986" s="63"/>
      <c r="N2986" s="22" t="str">
        <f t="shared" si="94"/>
        <v/>
      </c>
      <c r="O2986" s="23" t="str">
        <f>_xlfn.IFNA((VLOOKUP(F2986,help!$C$2:$F$12,4,0))*(N2986*24),"")</f>
        <v/>
      </c>
      <c r="AP2986" s="18">
        <f t="shared" si="95"/>
        <v>0</v>
      </c>
    </row>
    <row r="2987" spans="2:42" ht="33" x14ac:dyDescent="0.2">
      <c r="B2987" s="14">
        <f>COUNTIFS($E$3:E2987,تقرير!$E$4)</f>
        <v>15</v>
      </c>
      <c r="C2987" s="48"/>
      <c r="D2987" s="48"/>
      <c r="E2987" s="48"/>
      <c r="F2987" s="50"/>
      <c r="G2987" s="51"/>
      <c r="H2987" s="51"/>
      <c r="I2987" s="52"/>
      <c r="J2987" s="52"/>
      <c r="K2987" s="27" t="str">
        <f>_xlfn.IFNA(VLOOKUP(E2987,الاوردرات!$B$1:$C$600,2,0),"")</f>
        <v/>
      </c>
      <c r="L2987" s="63"/>
      <c r="N2987" s="22" t="str">
        <f t="shared" si="94"/>
        <v/>
      </c>
      <c r="O2987" s="23" t="str">
        <f>_xlfn.IFNA((VLOOKUP(F2987,help!$C$2:$F$12,4,0))*(N2987*24),"")</f>
        <v/>
      </c>
      <c r="AP2987" s="18">
        <f t="shared" si="95"/>
        <v>0</v>
      </c>
    </row>
    <row r="2988" spans="2:42" ht="33" x14ac:dyDescent="0.2">
      <c r="B2988" s="14">
        <f>COUNTIFS($E$3:E2988,تقرير!$E$4)</f>
        <v>15</v>
      </c>
      <c r="C2988" s="48"/>
      <c r="D2988" s="48"/>
      <c r="E2988" s="48"/>
      <c r="F2988" s="50"/>
      <c r="G2988" s="51"/>
      <c r="H2988" s="51"/>
      <c r="I2988" s="52"/>
      <c r="J2988" s="52"/>
      <c r="K2988" s="27" t="str">
        <f>_xlfn.IFNA(VLOOKUP(E2988,الاوردرات!$B$1:$C$600,2,0),"")</f>
        <v/>
      </c>
      <c r="L2988" s="63"/>
      <c r="N2988" s="22" t="str">
        <f t="shared" si="94"/>
        <v/>
      </c>
      <c r="O2988" s="23" t="str">
        <f>_xlfn.IFNA((VLOOKUP(F2988,help!$C$2:$F$12,4,0))*(N2988*24),"")</f>
        <v/>
      </c>
      <c r="AP2988" s="18">
        <f t="shared" si="95"/>
        <v>0</v>
      </c>
    </row>
    <row r="2989" spans="2:42" ht="33" x14ac:dyDescent="0.2">
      <c r="B2989" s="14">
        <f>COUNTIFS($E$3:E2989,تقرير!$E$4)</f>
        <v>15</v>
      </c>
      <c r="C2989" s="48"/>
      <c r="D2989" s="48"/>
      <c r="E2989" s="48"/>
      <c r="F2989" s="50"/>
      <c r="G2989" s="51"/>
      <c r="H2989" s="51"/>
      <c r="I2989" s="52"/>
      <c r="J2989" s="52"/>
      <c r="K2989" s="27" t="str">
        <f>_xlfn.IFNA(VLOOKUP(E2989,الاوردرات!$B$1:$C$600,2,0),"")</f>
        <v/>
      </c>
      <c r="L2989" s="63"/>
      <c r="N2989" s="22" t="str">
        <f t="shared" si="94"/>
        <v/>
      </c>
      <c r="O2989" s="23" t="str">
        <f>_xlfn.IFNA((VLOOKUP(F2989,help!$C$2:$F$12,4,0))*(N2989*24),"")</f>
        <v/>
      </c>
      <c r="AP2989" s="18">
        <f t="shared" si="95"/>
        <v>0</v>
      </c>
    </row>
    <row r="2990" spans="2:42" ht="33" x14ac:dyDescent="0.2">
      <c r="B2990" s="14">
        <f>COUNTIFS($E$3:E2990,تقرير!$E$4)</f>
        <v>15</v>
      </c>
      <c r="C2990" s="48"/>
      <c r="D2990" s="48"/>
      <c r="E2990" s="48"/>
      <c r="F2990" s="50"/>
      <c r="G2990" s="51"/>
      <c r="H2990" s="51"/>
      <c r="I2990" s="52"/>
      <c r="J2990" s="52"/>
      <c r="K2990" s="27" t="str">
        <f>_xlfn.IFNA(VLOOKUP(E2990,الاوردرات!$B$1:$C$600,2,0),"")</f>
        <v/>
      </c>
      <c r="L2990" s="63"/>
      <c r="N2990" s="22" t="str">
        <f t="shared" si="94"/>
        <v/>
      </c>
      <c r="O2990" s="23" t="str">
        <f>_xlfn.IFNA((VLOOKUP(F2990,help!$C$2:$F$12,4,0))*(N2990*24),"")</f>
        <v/>
      </c>
      <c r="AP2990" s="18">
        <f t="shared" si="95"/>
        <v>0</v>
      </c>
    </row>
    <row r="2991" spans="2:42" ht="33" x14ac:dyDescent="0.2">
      <c r="B2991" s="14">
        <f>COUNTIFS($E$3:E2991,تقرير!$E$4)</f>
        <v>15</v>
      </c>
      <c r="C2991" s="48"/>
      <c r="D2991" s="48"/>
      <c r="E2991" s="48"/>
      <c r="F2991" s="50"/>
      <c r="G2991" s="51"/>
      <c r="H2991" s="51"/>
      <c r="I2991" s="52"/>
      <c r="J2991" s="52"/>
      <c r="K2991" s="27" t="str">
        <f>_xlfn.IFNA(VLOOKUP(E2991,الاوردرات!$B$1:$C$600,2,0),"")</f>
        <v/>
      </c>
      <c r="L2991" s="63"/>
      <c r="N2991" s="22" t="str">
        <f t="shared" si="94"/>
        <v/>
      </c>
      <c r="O2991" s="23" t="str">
        <f>_xlfn.IFNA((VLOOKUP(F2991,help!$C$2:$F$12,4,0))*(N2991*24),"")</f>
        <v/>
      </c>
      <c r="AP2991" s="18">
        <f t="shared" si="95"/>
        <v>0</v>
      </c>
    </row>
    <row r="2992" spans="2:42" ht="33" x14ac:dyDescent="0.2">
      <c r="B2992" s="14">
        <f>COUNTIFS($E$3:E2992,تقرير!$E$4)</f>
        <v>15</v>
      </c>
      <c r="C2992" s="48"/>
      <c r="D2992" s="48"/>
      <c r="E2992" s="48"/>
      <c r="F2992" s="50"/>
      <c r="G2992" s="51"/>
      <c r="H2992" s="51"/>
      <c r="I2992" s="52"/>
      <c r="J2992" s="52"/>
      <c r="K2992" s="27" t="str">
        <f>_xlfn.IFNA(VLOOKUP(E2992,الاوردرات!$B$1:$C$600,2,0),"")</f>
        <v/>
      </c>
      <c r="L2992" s="63"/>
      <c r="N2992" s="22" t="str">
        <f t="shared" si="94"/>
        <v/>
      </c>
      <c r="O2992" s="23" t="str">
        <f>_xlfn.IFNA((VLOOKUP(F2992,help!$C$2:$F$12,4,0))*(N2992*24),"")</f>
        <v/>
      </c>
      <c r="AP2992" s="18">
        <f t="shared" si="95"/>
        <v>0</v>
      </c>
    </row>
    <row r="2993" spans="2:42" ht="33" x14ac:dyDescent="0.2">
      <c r="B2993" s="14">
        <f>COUNTIFS($E$3:E2993,تقرير!$E$4)</f>
        <v>15</v>
      </c>
      <c r="C2993" s="48"/>
      <c r="D2993" s="48"/>
      <c r="E2993" s="48"/>
      <c r="F2993" s="50"/>
      <c r="G2993" s="51"/>
      <c r="H2993" s="51"/>
      <c r="I2993" s="52"/>
      <c r="J2993" s="52"/>
      <c r="K2993" s="27" t="str">
        <f>_xlfn.IFNA(VLOOKUP(E2993,الاوردرات!$B$1:$C$600,2,0),"")</f>
        <v/>
      </c>
      <c r="L2993" s="63"/>
      <c r="N2993" s="22" t="str">
        <f t="shared" si="94"/>
        <v/>
      </c>
      <c r="O2993" s="23" t="str">
        <f>_xlfn.IFNA((VLOOKUP(F2993,help!$C$2:$F$12,4,0))*(N2993*24),"")</f>
        <v/>
      </c>
      <c r="AP2993" s="18">
        <f t="shared" si="95"/>
        <v>0</v>
      </c>
    </row>
    <row r="2994" spans="2:42" ht="33" x14ac:dyDescent="0.2">
      <c r="B2994" s="14">
        <f>COUNTIFS($E$3:E2994,تقرير!$E$4)</f>
        <v>15</v>
      </c>
      <c r="C2994" s="48"/>
      <c r="D2994" s="48"/>
      <c r="E2994" s="48"/>
      <c r="F2994" s="50"/>
      <c r="G2994" s="51"/>
      <c r="H2994" s="51"/>
      <c r="I2994" s="52"/>
      <c r="J2994" s="52"/>
      <c r="K2994" s="27" t="str">
        <f>_xlfn.IFNA(VLOOKUP(E2994,الاوردرات!$B$1:$C$600,2,0),"")</f>
        <v/>
      </c>
      <c r="L2994" s="63"/>
      <c r="N2994" s="22" t="str">
        <f t="shared" si="94"/>
        <v/>
      </c>
      <c r="O2994" s="23" t="str">
        <f>_xlfn.IFNA((VLOOKUP(F2994,help!$C$2:$F$12,4,0))*(N2994*24),"")</f>
        <v/>
      </c>
      <c r="AP2994" s="18">
        <f t="shared" si="95"/>
        <v>0</v>
      </c>
    </row>
    <row r="2995" spans="2:42" ht="33" x14ac:dyDescent="0.2">
      <c r="B2995" s="14">
        <f>COUNTIFS($E$3:E2995,تقرير!$E$4)</f>
        <v>15</v>
      </c>
      <c r="C2995" s="48"/>
      <c r="D2995" s="48"/>
      <c r="E2995" s="48"/>
      <c r="F2995" s="50"/>
      <c r="G2995" s="51"/>
      <c r="H2995" s="51"/>
      <c r="I2995" s="52"/>
      <c r="J2995" s="52"/>
      <c r="K2995" s="27" t="str">
        <f>_xlfn.IFNA(VLOOKUP(E2995,الاوردرات!$B$1:$C$600,2,0),"")</f>
        <v/>
      </c>
      <c r="L2995" s="63"/>
      <c r="N2995" s="22" t="str">
        <f t="shared" si="94"/>
        <v/>
      </c>
      <c r="O2995" s="23" t="str">
        <f>_xlfn.IFNA((VLOOKUP(F2995,help!$C$2:$F$12,4,0))*(N2995*24),"")</f>
        <v/>
      </c>
      <c r="AP2995" s="18">
        <f t="shared" si="95"/>
        <v>0</v>
      </c>
    </row>
    <row r="2996" spans="2:42" ht="33" x14ac:dyDescent="0.2">
      <c r="B2996" s="14">
        <f>COUNTIFS($E$3:E2996,تقرير!$E$4)</f>
        <v>15</v>
      </c>
      <c r="C2996" s="48"/>
      <c r="D2996" s="48"/>
      <c r="E2996" s="48"/>
      <c r="F2996" s="50"/>
      <c r="G2996" s="51"/>
      <c r="H2996" s="51"/>
      <c r="I2996" s="52"/>
      <c r="J2996" s="52"/>
      <c r="K2996" s="27" t="str">
        <f>_xlfn.IFNA(VLOOKUP(E2996,الاوردرات!$B$1:$C$600,2,0),"")</f>
        <v/>
      </c>
      <c r="L2996" s="63"/>
      <c r="N2996" s="22" t="str">
        <f t="shared" si="94"/>
        <v/>
      </c>
      <c r="O2996" s="23" t="str">
        <f>_xlfn.IFNA((VLOOKUP(F2996,help!$C$2:$F$12,4,0))*(N2996*24),"")</f>
        <v/>
      </c>
      <c r="AP2996" s="18">
        <f t="shared" si="95"/>
        <v>0</v>
      </c>
    </row>
    <row r="2997" spans="2:42" ht="33" x14ac:dyDescent="0.2">
      <c r="B2997" s="14">
        <f>COUNTIFS($E$3:E2997,تقرير!$E$4)</f>
        <v>15</v>
      </c>
      <c r="C2997" s="48"/>
      <c r="D2997" s="48"/>
      <c r="E2997" s="48"/>
      <c r="F2997" s="50"/>
      <c r="G2997" s="51"/>
      <c r="H2997" s="51"/>
      <c r="I2997" s="52"/>
      <c r="J2997" s="52"/>
      <c r="K2997" s="27" t="str">
        <f>_xlfn.IFNA(VLOOKUP(E2997,الاوردرات!$B$1:$C$600,2,0),"")</f>
        <v/>
      </c>
      <c r="L2997" s="63"/>
      <c r="N2997" s="22" t="str">
        <f t="shared" si="94"/>
        <v/>
      </c>
      <c r="O2997" s="23" t="str">
        <f>_xlfn.IFNA((VLOOKUP(F2997,help!$C$2:$F$12,4,0))*(N2997*24),"")</f>
        <v/>
      </c>
      <c r="AP2997" s="18">
        <f t="shared" si="95"/>
        <v>0</v>
      </c>
    </row>
    <row r="2998" spans="2:42" ht="33" x14ac:dyDescent="0.2">
      <c r="B2998" s="14">
        <f>COUNTIFS($E$3:E2998,تقرير!$E$4)</f>
        <v>15</v>
      </c>
      <c r="C2998" s="48"/>
      <c r="D2998" s="48"/>
      <c r="E2998" s="48"/>
      <c r="F2998" s="50"/>
      <c r="G2998" s="51"/>
      <c r="H2998" s="51"/>
      <c r="I2998" s="52"/>
      <c r="J2998" s="52"/>
      <c r="K2998" s="27" t="str">
        <f>_xlfn.IFNA(VLOOKUP(E2998,الاوردرات!$B$1:$C$600,2,0),"")</f>
        <v/>
      </c>
      <c r="L2998" s="63"/>
      <c r="N2998" s="22" t="str">
        <f t="shared" si="94"/>
        <v/>
      </c>
      <c r="O2998" s="23" t="str">
        <f>_xlfn.IFNA((VLOOKUP(F2998,help!$C$2:$F$12,4,0))*(N2998*24),"")</f>
        <v/>
      </c>
      <c r="AP2998" s="18">
        <f t="shared" si="95"/>
        <v>0</v>
      </c>
    </row>
    <row r="2999" spans="2:42" ht="33" x14ac:dyDescent="0.2">
      <c r="B2999" s="14">
        <f>COUNTIFS($E$3:E2999,تقرير!$E$4)</f>
        <v>15</v>
      </c>
      <c r="C2999" s="48"/>
      <c r="D2999" s="48"/>
      <c r="E2999" s="48"/>
      <c r="F2999" s="50"/>
      <c r="G2999" s="51"/>
      <c r="H2999" s="51"/>
      <c r="I2999" s="52"/>
      <c r="J2999" s="52"/>
      <c r="K2999" s="27" t="str">
        <f>_xlfn.IFNA(VLOOKUP(E2999,الاوردرات!$B$1:$C$600,2,0),"")</f>
        <v/>
      </c>
      <c r="L2999" s="63"/>
      <c r="N2999" s="22" t="str">
        <f t="shared" ref="N2999:N3062" si="96">IF(I2999&lt;&gt;"",J2999-I2999,"")</f>
        <v/>
      </c>
      <c r="O2999" s="23" t="str">
        <f>_xlfn.IFNA((VLOOKUP(F2999,help!$C$2:$F$12,4,0))*(N2999*24),"")</f>
        <v/>
      </c>
      <c r="AP2999" s="18">
        <f t="shared" si="95"/>
        <v>0</v>
      </c>
    </row>
    <row r="3000" spans="2:42" ht="33" x14ac:dyDescent="0.2">
      <c r="B3000" s="14">
        <f>COUNTIFS($E$3:E3000,تقرير!$E$4)</f>
        <v>15</v>
      </c>
      <c r="C3000" s="48"/>
      <c r="D3000" s="48"/>
      <c r="E3000" s="48"/>
      <c r="F3000" s="50"/>
      <c r="G3000" s="51"/>
      <c r="H3000" s="51"/>
      <c r="I3000" s="52"/>
      <c r="J3000" s="52"/>
      <c r="K3000" s="27" t="str">
        <f>_xlfn.IFNA(VLOOKUP(E3000,الاوردرات!$B$1:$C$600,2,0),"")</f>
        <v/>
      </c>
      <c r="L3000" s="63"/>
      <c r="N3000" s="22" t="str">
        <f t="shared" si="96"/>
        <v/>
      </c>
      <c r="O3000" s="23" t="str">
        <f>_xlfn.IFNA((VLOOKUP(F3000,help!$C$2:$F$12,4,0))*(N3000*24),"")</f>
        <v/>
      </c>
      <c r="AP3000" s="18">
        <f t="shared" si="95"/>
        <v>0</v>
      </c>
    </row>
    <row r="3001" spans="2:42" ht="33" x14ac:dyDescent="0.2">
      <c r="B3001" s="14">
        <f>COUNTIFS($E$3:E3001,تقرير!$E$4)</f>
        <v>15</v>
      </c>
      <c r="C3001" s="48"/>
      <c r="D3001" s="48"/>
      <c r="E3001" s="48"/>
      <c r="F3001" s="50"/>
      <c r="G3001" s="51"/>
      <c r="H3001" s="51"/>
      <c r="I3001" s="52"/>
      <c r="J3001" s="52"/>
      <c r="K3001" s="27" t="str">
        <f>_xlfn.IFNA(VLOOKUP(E3001,الاوردرات!$B$1:$C$600,2,0),"")</f>
        <v/>
      </c>
      <c r="L3001" s="63"/>
      <c r="N3001" s="22" t="str">
        <f t="shared" si="96"/>
        <v/>
      </c>
      <c r="O3001" s="23" t="str">
        <f>_xlfn.IFNA((VLOOKUP(F3001,help!$C$2:$F$12,4,0))*(N3001*24),"")</f>
        <v/>
      </c>
      <c r="AP3001" s="18">
        <f t="shared" si="95"/>
        <v>0</v>
      </c>
    </row>
    <row r="3002" spans="2:42" ht="33" x14ac:dyDescent="0.2">
      <c r="B3002" s="14">
        <f>COUNTIFS($E$3:E3002,تقرير!$E$4)</f>
        <v>15</v>
      </c>
      <c r="C3002" s="48"/>
      <c r="D3002" s="48"/>
      <c r="E3002" s="48"/>
      <c r="F3002" s="50"/>
      <c r="G3002" s="51"/>
      <c r="H3002" s="51"/>
      <c r="I3002" s="52"/>
      <c r="J3002" s="52"/>
      <c r="K3002" s="27" t="str">
        <f>_xlfn.IFNA(VLOOKUP(E3002,الاوردرات!$B$1:$C$600,2,0),"")</f>
        <v/>
      </c>
      <c r="L3002" s="63"/>
      <c r="N3002" s="22" t="str">
        <f t="shared" si="96"/>
        <v/>
      </c>
      <c r="O3002" s="23" t="str">
        <f>_xlfn.IFNA((VLOOKUP(F3002,help!$C$2:$F$12,4,0))*(N3002*24),"")</f>
        <v/>
      </c>
      <c r="AP3002" s="18">
        <f t="shared" si="95"/>
        <v>0</v>
      </c>
    </row>
    <row r="3003" spans="2:42" ht="33" x14ac:dyDescent="0.2">
      <c r="B3003" s="14">
        <f>COUNTIFS($E$3:E3003,تقرير!$E$4)</f>
        <v>15</v>
      </c>
      <c r="C3003" s="48"/>
      <c r="D3003" s="48"/>
      <c r="E3003" s="48"/>
      <c r="F3003" s="50"/>
      <c r="G3003" s="51"/>
      <c r="H3003" s="51"/>
      <c r="I3003" s="52"/>
      <c r="J3003" s="52"/>
      <c r="K3003" s="27" t="str">
        <f>_xlfn.IFNA(VLOOKUP(E3003,الاوردرات!$B$1:$C$600,2,0),"")</f>
        <v/>
      </c>
      <c r="L3003" s="63"/>
      <c r="N3003" s="22" t="str">
        <f t="shared" si="96"/>
        <v/>
      </c>
      <c r="O3003" s="23" t="str">
        <f>_xlfn.IFNA((VLOOKUP(F3003,help!$C$2:$F$12,4,0))*(N3003*24),"")</f>
        <v/>
      </c>
      <c r="AP3003" s="18">
        <f t="shared" si="95"/>
        <v>0</v>
      </c>
    </row>
    <row r="3004" spans="2:42" ht="33" x14ac:dyDescent="0.2">
      <c r="B3004" s="14">
        <f>COUNTIFS($E$3:E3004,تقرير!$E$4)</f>
        <v>15</v>
      </c>
      <c r="C3004" s="48"/>
      <c r="D3004" s="48"/>
      <c r="E3004" s="48"/>
      <c r="F3004" s="50"/>
      <c r="G3004" s="51"/>
      <c r="H3004" s="51"/>
      <c r="I3004" s="52"/>
      <c r="J3004" s="52"/>
      <c r="K3004" s="27" t="str">
        <f>_xlfn.IFNA(VLOOKUP(E3004,الاوردرات!$B$1:$C$600,2,0),"")</f>
        <v/>
      </c>
      <c r="L3004" s="63"/>
      <c r="N3004" s="22" t="str">
        <f t="shared" si="96"/>
        <v/>
      </c>
      <c r="O3004" s="23" t="str">
        <f>_xlfn.IFNA((VLOOKUP(F3004,help!$C$2:$F$12,4,0))*(N3004*24),"")</f>
        <v/>
      </c>
      <c r="AP3004" s="18">
        <f t="shared" si="95"/>
        <v>0</v>
      </c>
    </row>
    <row r="3005" spans="2:42" ht="33" x14ac:dyDescent="0.2">
      <c r="B3005" s="14">
        <f>COUNTIFS($E$3:E3005,تقرير!$E$4)</f>
        <v>15</v>
      </c>
      <c r="C3005" s="48"/>
      <c r="D3005" s="48"/>
      <c r="E3005" s="48"/>
      <c r="F3005" s="50"/>
      <c r="G3005" s="51"/>
      <c r="H3005" s="51"/>
      <c r="I3005" s="52"/>
      <c r="J3005" s="52"/>
      <c r="K3005" s="27" t="str">
        <f>_xlfn.IFNA(VLOOKUP(E3005,الاوردرات!$B$1:$C$600,2,0),"")</f>
        <v/>
      </c>
      <c r="L3005" s="63"/>
      <c r="N3005" s="22" t="str">
        <f t="shared" si="96"/>
        <v/>
      </c>
      <c r="O3005" s="23" t="str">
        <f>_xlfn.IFNA((VLOOKUP(F3005,help!$C$2:$F$12,4,0))*(N3005*24),"")</f>
        <v/>
      </c>
      <c r="AP3005" s="18">
        <f t="shared" si="95"/>
        <v>0</v>
      </c>
    </row>
    <row r="3006" spans="2:42" ht="33" x14ac:dyDescent="0.2">
      <c r="B3006" s="14">
        <f>COUNTIFS($E$3:E3006,تقرير!$E$4)</f>
        <v>15</v>
      </c>
      <c r="C3006" s="48"/>
      <c r="D3006" s="48"/>
      <c r="E3006" s="48"/>
      <c r="F3006" s="50"/>
      <c r="G3006" s="51"/>
      <c r="H3006" s="51"/>
      <c r="I3006" s="52"/>
      <c r="J3006" s="52"/>
      <c r="K3006" s="27" t="str">
        <f>_xlfn.IFNA(VLOOKUP(E3006,الاوردرات!$B$1:$C$600,2,0),"")</f>
        <v/>
      </c>
      <c r="L3006" s="63"/>
      <c r="N3006" s="22" t="str">
        <f t="shared" si="96"/>
        <v/>
      </c>
      <c r="O3006" s="23" t="str">
        <f>_xlfn.IFNA((VLOOKUP(F3006,help!$C$2:$F$12,4,0))*(N3006*24),"")</f>
        <v/>
      </c>
      <c r="AP3006" s="18">
        <f t="shared" si="95"/>
        <v>0</v>
      </c>
    </row>
    <row r="3007" spans="2:42" ht="33" x14ac:dyDescent="0.2">
      <c r="B3007" s="14">
        <f>COUNTIFS($E$3:E3007,تقرير!$E$4)</f>
        <v>15</v>
      </c>
      <c r="C3007" s="48"/>
      <c r="D3007" s="48"/>
      <c r="E3007" s="48"/>
      <c r="F3007" s="50"/>
      <c r="G3007" s="51"/>
      <c r="H3007" s="51"/>
      <c r="I3007" s="52"/>
      <c r="J3007" s="52"/>
      <c r="K3007" s="27" t="str">
        <f>_xlfn.IFNA(VLOOKUP(E3007,الاوردرات!$B$1:$C$600,2,0),"")</f>
        <v/>
      </c>
      <c r="L3007" s="63"/>
      <c r="N3007" s="22" t="str">
        <f t="shared" si="96"/>
        <v/>
      </c>
      <c r="O3007" s="23" t="str">
        <f>_xlfn.IFNA((VLOOKUP(F3007,help!$C$2:$F$12,4,0))*(N3007*24),"")</f>
        <v/>
      </c>
      <c r="AP3007" s="18">
        <f t="shared" si="95"/>
        <v>0</v>
      </c>
    </row>
    <row r="3008" spans="2:42" ht="33" x14ac:dyDescent="0.2">
      <c r="B3008" s="14">
        <f>COUNTIFS($E$3:E3008,تقرير!$E$4)</f>
        <v>15</v>
      </c>
      <c r="C3008" s="48"/>
      <c r="D3008" s="48"/>
      <c r="E3008" s="48"/>
      <c r="F3008" s="50"/>
      <c r="G3008" s="51"/>
      <c r="H3008" s="51"/>
      <c r="I3008" s="52"/>
      <c r="J3008" s="52"/>
      <c r="K3008" s="27" t="str">
        <f>_xlfn.IFNA(VLOOKUP(E3008,الاوردرات!$B$1:$C$600,2,0),"")</f>
        <v/>
      </c>
      <c r="L3008" s="63"/>
      <c r="N3008" s="22" t="str">
        <f t="shared" si="96"/>
        <v/>
      </c>
      <c r="O3008" s="23" t="str">
        <f>_xlfn.IFNA((VLOOKUP(F3008,help!$C$2:$F$12,4,0))*(N3008*24),"")</f>
        <v/>
      </c>
      <c r="AP3008" s="18">
        <f t="shared" si="95"/>
        <v>0</v>
      </c>
    </row>
    <row r="3009" spans="2:42" ht="33" x14ac:dyDescent="0.2">
      <c r="B3009" s="14">
        <f>COUNTIFS($E$3:E3009,تقرير!$E$4)</f>
        <v>15</v>
      </c>
      <c r="C3009" s="48"/>
      <c r="D3009" s="48"/>
      <c r="E3009" s="48"/>
      <c r="F3009" s="50"/>
      <c r="G3009" s="51"/>
      <c r="H3009" s="51"/>
      <c r="I3009" s="52"/>
      <c r="J3009" s="52"/>
      <c r="K3009" s="27" t="str">
        <f>_xlfn.IFNA(VLOOKUP(E3009,الاوردرات!$B$1:$C$600,2,0),"")</f>
        <v/>
      </c>
      <c r="L3009" s="63"/>
      <c r="N3009" s="22" t="str">
        <f t="shared" si="96"/>
        <v/>
      </c>
      <c r="O3009" s="23" t="str">
        <f>_xlfn.IFNA((VLOOKUP(F3009,help!$C$2:$F$12,4,0))*(N3009*24),"")</f>
        <v/>
      </c>
      <c r="AP3009" s="18">
        <f t="shared" si="95"/>
        <v>0</v>
      </c>
    </row>
    <row r="3010" spans="2:42" ht="33" x14ac:dyDescent="0.2">
      <c r="B3010" s="14">
        <f>COUNTIFS($E$3:E3010,تقرير!$E$4)</f>
        <v>15</v>
      </c>
      <c r="C3010" s="48"/>
      <c r="D3010" s="48"/>
      <c r="E3010" s="48"/>
      <c r="F3010" s="50"/>
      <c r="G3010" s="51"/>
      <c r="H3010" s="51"/>
      <c r="I3010" s="52"/>
      <c r="J3010" s="52"/>
      <c r="K3010" s="27" t="str">
        <f>_xlfn.IFNA(VLOOKUP(E3010,الاوردرات!$B$1:$C$600,2,0),"")</f>
        <v/>
      </c>
      <c r="L3010" s="63"/>
      <c r="N3010" s="22" t="str">
        <f t="shared" si="96"/>
        <v/>
      </c>
      <c r="O3010" s="23" t="str">
        <f>_xlfn.IFNA((VLOOKUP(F3010,help!$C$2:$F$12,4,0))*(N3010*24),"")</f>
        <v/>
      </c>
      <c r="AP3010" s="18">
        <f t="shared" si="95"/>
        <v>0</v>
      </c>
    </row>
    <row r="3011" spans="2:42" ht="33" x14ac:dyDescent="0.2">
      <c r="B3011" s="14">
        <f>COUNTIFS($E$3:E3011,تقرير!$E$4)</f>
        <v>15</v>
      </c>
      <c r="C3011" s="48"/>
      <c r="D3011" s="48"/>
      <c r="E3011" s="48"/>
      <c r="F3011" s="50"/>
      <c r="G3011" s="51"/>
      <c r="H3011" s="51"/>
      <c r="I3011" s="52"/>
      <c r="J3011" s="52"/>
      <c r="K3011" s="27" t="str">
        <f>_xlfn.IFNA(VLOOKUP(E3011,الاوردرات!$B$1:$C$600,2,0),"")</f>
        <v/>
      </c>
      <c r="L3011" s="63"/>
      <c r="N3011" s="22" t="str">
        <f t="shared" si="96"/>
        <v/>
      </c>
      <c r="O3011" s="23" t="str">
        <f>_xlfn.IFNA((VLOOKUP(F3011,help!$C$2:$F$12,4,0))*(N3011*24),"")</f>
        <v/>
      </c>
      <c r="AP3011" s="18">
        <f t="shared" si="95"/>
        <v>0</v>
      </c>
    </row>
    <row r="3012" spans="2:42" ht="33" x14ac:dyDescent="0.2">
      <c r="B3012" s="14">
        <f>COUNTIFS($E$3:E3012,تقرير!$E$4)</f>
        <v>15</v>
      </c>
      <c r="C3012" s="48"/>
      <c r="D3012" s="48"/>
      <c r="E3012" s="48"/>
      <c r="F3012" s="50"/>
      <c r="G3012" s="51"/>
      <c r="H3012" s="51"/>
      <c r="I3012" s="52"/>
      <c r="J3012" s="52"/>
      <c r="K3012" s="27" t="str">
        <f>_xlfn.IFNA(VLOOKUP(E3012,الاوردرات!$B$1:$C$600,2,0),"")</f>
        <v/>
      </c>
      <c r="L3012" s="63"/>
      <c r="N3012" s="22" t="str">
        <f t="shared" si="96"/>
        <v/>
      </c>
      <c r="O3012" s="23" t="str">
        <f>_xlfn.IFNA((VLOOKUP(F3012,help!$C$2:$F$12,4,0))*(N3012*24),"")</f>
        <v/>
      </c>
      <c r="AP3012" s="18">
        <f t="shared" si="95"/>
        <v>0</v>
      </c>
    </row>
    <row r="3013" spans="2:42" ht="33" x14ac:dyDescent="0.2">
      <c r="B3013" s="14">
        <f>COUNTIFS($E$3:E3013,تقرير!$E$4)</f>
        <v>15</v>
      </c>
      <c r="C3013" s="48"/>
      <c r="D3013" s="48"/>
      <c r="E3013" s="48"/>
      <c r="F3013" s="50"/>
      <c r="G3013" s="51"/>
      <c r="H3013" s="51"/>
      <c r="I3013" s="52"/>
      <c r="J3013" s="52"/>
      <c r="K3013" s="27" t="str">
        <f>_xlfn.IFNA(VLOOKUP(E3013,الاوردرات!$B$1:$C$600,2,0),"")</f>
        <v/>
      </c>
      <c r="L3013" s="63"/>
      <c r="N3013" s="22" t="str">
        <f t="shared" si="96"/>
        <v/>
      </c>
      <c r="O3013" s="23" t="str">
        <f>_xlfn.IFNA((VLOOKUP(F3013,help!$C$2:$F$12,4,0))*(N3013*24),"")</f>
        <v/>
      </c>
      <c r="AP3013" s="18">
        <f t="shared" si="95"/>
        <v>0</v>
      </c>
    </row>
    <row r="3014" spans="2:42" ht="33" x14ac:dyDescent="0.2">
      <c r="B3014" s="14">
        <f>COUNTIFS($E$3:E3014,تقرير!$E$4)</f>
        <v>15</v>
      </c>
      <c r="C3014" s="48"/>
      <c r="D3014" s="48"/>
      <c r="E3014" s="48"/>
      <c r="F3014" s="50"/>
      <c r="G3014" s="51"/>
      <c r="H3014" s="51"/>
      <c r="I3014" s="52"/>
      <c r="J3014" s="52"/>
      <c r="K3014" s="27" t="str">
        <f>_xlfn.IFNA(VLOOKUP(E3014,الاوردرات!$B$1:$C$600,2,0),"")</f>
        <v/>
      </c>
      <c r="L3014" s="63"/>
      <c r="N3014" s="22" t="str">
        <f t="shared" si="96"/>
        <v/>
      </c>
      <c r="O3014" s="23" t="str">
        <f>_xlfn.IFNA((VLOOKUP(F3014,help!$C$2:$F$12,4,0))*(N3014*24),"")</f>
        <v/>
      </c>
      <c r="AP3014" s="18">
        <f t="shared" si="95"/>
        <v>0</v>
      </c>
    </row>
    <row r="3015" spans="2:42" ht="33" x14ac:dyDescent="0.2">
      <c r="B3015" s="14">
        <f>COUNTIFS($E$3:E3015,تقرير!$E$4)</f>
        <v>15</v>
      </c>
      <c r="C3015" s="48"/>
      <c r="D3015" s="48"/>
      <c r="E3015" s="48"/>
      <c r="F3015" s="50"/>
      <c r="G3015" s="51"/>
      <c r="H3015" s="51"/>
      <c r="I3015" s="52"/>
      <c r="J3015" s="52"/>
      <c r="K3015" s="27" t="str">
        <f>_xlfn.IFNA(VLOOKUP(E3015,الاوردرات!$B$1:$C$600,2,0),"")</f>
        <v/>
      </c>
      <c r="L3015" s="63"/>
      <c r="N3015" s="22" t="str">
        <f t="shared" si="96"/>
        <v/>
      </c>
      <c r="O3015" s="23" t="str">
        <f>_xlfn.IFNA((VLOOKUP(F3015,help!$C$2:$F$12,4,0))*(N3015*24),"")</f>
        <v/>
      </c>
      <c r="AP3015" s="18">
        <f t="shared" si="95"/>
        <v>0</v>
      </c>
    </row>
    <row r="3016" spans="2:42" ht="33" x14ac:dyDescent="0.2">
      <c r="B3016" s="14">
        <f>COUNTIFS($E$3:E3016,تقرير!$E$4)</f>
        <v>15</v>
      </c>
      <c r="C3016" s="48"/>
      <c r="D3016" s="48"/>
      <c r="E3016" s="48"/>
      <c r="F3016" s="50"/>
      <c r="G3016" s="51"/>
      <c r="H3016" s="51"/>
      <c r="I3016" s="52"/>
      <c r="J3016" s="52"/>
      <c r="K3016" s="27" t="str">
        <f>_xlfn.IFNA(VLOOKUP(E3016,الاوردرات!$B$1:$C$600,2,0),"")</f>
        <v/>
      </c>
      <c r="L3016" s="63"/>
      <c r="N3016" s="22" t="str">
        <f t="shared" si="96"/>
        <v/>
      </c>
      <c r="O3016" s="23" t="str">
        <f>_xlfn.IFNA((VLOOKUP(F3016,help!$C$2:$F$12,4,0))*(N3016*24),"")</f>
        <v/>
      </c>
      <c r="AP3016" s="18">
        <f t="shared" si="95"/>
        <v>0</v>
      </c>
    </row>
    <row r="3017" spans="2:42" ht="33" x14ac:dyDescent="0.2">
      <c r="B3017" s="14">
        <f>COUNTIFS($E$3:E3017,تقرير!$E$4)</f>
        <v>15</v>
      </c>
      <c r="C3017" s="48"/>
      <c r="D3017" s="48"/>
      <c r="E3017" s="48"/>
      <c r="F3017" s="50"/>
      <c r="G3017" s="51"/>
      <c r="H3017" s="51"/>
      <c r="I3017" s="52"/>
      <c r="J3017" s="52"/>
      <c r="K3017" s="27" t="str">
        <f>_xlfn.IFNA(VLOOKUP(E3017,الاوردرات!$B$1:$C$600,2,0),"")</f>
        <v/>
      </c>
      <c r="L3017" s="63"/>
      <c r="N3017" s="22" t="str">
        <f t="shared" si="96"/>
        <v/>
      </c>
      <c r="O3017" s="23" t="str">
        <f>_xlfn.IFNA((VLOOKUP(F3017,help!$C$2:$F$12,4,0))*(N3017*24),"")</f>
        <v/>
      </c>
      <c r="AP3017" s="18">
        <f t="shared" si="95"/>
        <v>0</v>
      </c>
    </row>
    <row r="3018" spans="2:42" ht="33" x14ac:dyDescent="0.2">
      <c r="B3018" s="14">
        <f>COUNTIFS($E$3:E3018,تقرير!$E$4)</f>
        <v>15</v>
      </c>
      <c r="C3018" s="48"/>
      <c r="D3018" s="48"/>
      <c r="E3018" s="48"/>
      <c r="F3018" s="50"/>
      <c r="G3018" s="51"/>
      <c r="H3018" s="51"/>
      <c r="I3018" s="52"/>
      <c r="J3018" s="52"/>
      <c r="K3018" s="27" t="str">
        <f>_xlfn.IFNA(VLOOKUP(E3018,الاوردرات!$B$1:$C$600,2,0),"")</f>
        <v/>
      </c>
      <c r="L3018" s="63"/>
      <c r="N3018" s="22" t="str">
        <f t="shared" si="96"/>
        <v/>
      </c>
      <c r="O3018" s="23" t="str">
        <f>_xlfn.IFNA((VLOOKUP(F3018,help!$C$2:$F$12,4,0))*(N3018*24),"")</f>
        <v/>
      </c>
      <c r="AP3018" s="18">
        <f t="shared" ref="AP3018:AP3081" si="97">D3018</f>
        <v>0</v>
      </c>
    </row>
    <row r="3019" spans="2:42" ht="33" x14ac:dyDescent="0.2">
      <c r="B3019" s="14">
        <f>COUNTIFS($E$3:E3019,تقرير!$E$4)</f>
        <v>15</v>
      </c>
      <c r="C3019" s="48"/>
      <c r="D3019" s="48"/>
      <c r="E3019" s="48"/>
      <c r="F3019" s="50"/>
      <c r="G3019" s="51"/>
      <c r="H3019" s="51"/>
      <c r="I3019" s="52"/>
      <c r="J3019" s="52"/>
      <c r="K3019" s="27" t="str">
        <f>_xlfn.IFNA(VLOOKUP(E3019,الاوردرات!$B$1:$C$600,2,0),"")</f>
        <v/>
      </c>
      <c r="L3019" s="63"/>
      <c r="N3019" s="22" t="str">
        <f t="shared" si="96"/>
        <v/>
      </c>
      <c r="O3019" s="23" t="str">
        <f>_xlfn.IFNA((VLOOKUP(F3019,help!$C$2:$F$12,4,0))*(N3019*24),"")</f>
        <v/>
      </c>
      <c r="AP3019" s="18">
        <f t="shared" si="97"/>
        <v>0</v>
      </c>
    </row>
    <row r="3020" spans="2:42" ht="33" x14ac:dyDescent="0.2">
      <c r="B3020" s="14">
        <f>COUNTIFS($E$3:E3020,تقرير!$E$4)</f>
        <v>15</v>
      </c>
      <c r="C3020" s="48"/>
      <c r="D3020" s="48"/>
      <c r="E3020" s="48"/>
      <c r="F3020" s="50"/>
      <c r="G3020" s="51"/>
      <c r="H3020" s="51"/>
      <c r="I3020" s="52"/>
      <c r="J3020" s="52"/>
      <c r="K3020" s="27" t="str">
        <f>_xlfn.IFNA(VLOOKUP(E3020,الاوردرات!$B$1:$C$600,2,0),"")</f>
        <v/>
      </c>
      <c r="L3020" s="63"/>
      <c r="N3020" s="22" t="str">
        <f t="shared" si="96"/>
        <v/>
      </c>
      <c r="O3020" s="23" t="str">
        <f>_xlfn.IFNA((VLOOKUP(F3020,help!$C$2:$F$12,4,0))*(N3020*24),"")</f>
        <v/>
      </c>
      <c r="AP3020" s="18">
        <f t="shared" si="97"/>
        <v>0</v>
      </c>
    </row>
    <row r="3021" spans="2:42" ht="33" x14ac:dyDescent="0.2">
      <c r="B3021" s="14">
        <f>COUNTIFS($E$3:E3021,تقرير!$E$4)</f>
        <v>15</v>
      </c>
      <c r="C3021" s="48"/>
      <c r="D3021" s="48"/>
      <c r="E3021" s="48"/>
      <c r="F3021" s="50"/>
      <c r="G3021" s="51"/>
      <c r="H3021" s="51"/>
      <c r="I3021" s="52"/>
      <c r="J3021" s="52"/>
      <c r="K3021" s="27" t="str">
        <f>_xlfn.IFNA(VLOOKUP(E3021,الاوردرات!$B$1:$C$600,2,0),"")</f>
        <v/>
      </c>
      <c r="L3021" s="63"/>
      <c r="N3021" s="22" t="str">
        <f t="shared" si="96"/>
        <v/>
      </c>
      <c r="O3021" s="23" t="str">
        <f>_xlfn.IFNA((VLOOKUP(F3021,help!$C$2:$F$12,4,0))*(N3021*24),"")</f>
        <v/>
      </c>
      <c r="AP3021" s="18">
        <f t="shared" si="97"/>
        <v>0</v>
      </c>
    </row>
    <row r="3022" spans="2:42" ht="33" x14ac:dyDescent="0.2">
      <c r="B3022" s="14">
        <f>COUNTIFS($E$3:E3022,تقرير!$E$4)</f>
        <v>15</v>
      </c>
      <c r="C3022" s="48"/>
      <c r="D3022" s="48"/>
      <c r="E3022" s="48"/>
      <c r="F3022" s="50"/>
      <c r="G3022" s="51"/>
      <c r="H3022" s="51"/>
      <c r="I3022" s="52"/>
      <c r="J3022" s="52"/>
      <c r="K3022" s="27" t="str">
        <f>_xlfn.IFNA(VLOOKUP(E3022,الاوردرات!$B$1:$C$600,2,0),"")</f>
        <v/>
      </c>
      <c r="L3022" s="63"/>
      <c r="N3022" s="22" t="str">
        <f t="shared" si="96"/>
        <v/>
      </c>
      <c r="O3022" s="23" t="str">
        <f>_xlfn.IFNA((VLOOKUP(F3022,help!$C$2:$F$12,4,0))*(N3022*24),"")</f>
        <v/>
      </c>
      <c r="AP3022" s="18">
        <f t="shared" si="97"/>
        <v>0</v>
      </c>
    </row>
    <row r="3023" spans="2:42" ht="33" x14ac:dyDescent="0.2">
      <c r="B3023" s="14">
        <f>COUNTIFS($E$3:E3023,تقرير!$E$4)</f>
        <v>15</v>
      </c>
      <c r="C3023" s="48"/>
      <c r="D3023" s="48"/>
      <c r="E3023" s="48"/>
      <c r="F3023" s="50"/>
      <c r="G3023" s="51"/>
      <c r="H3023" s="51"/>
      <c r="I3023" s="52"/>
      <c r="J3023" s="52"/>
      <c r="K3023" s="27" t="str">
        <f>_xlfn.IFNA(VLOOKUP(E3023,الاوردرات!$B$1:$C$600,2,0),"")</f>
        <v/>
      </c>
      <c r="L3023" s="63"/>
      <c r="N3023" s="22" t="str">
        <f t="shared" si="96"/>
        <v/>
      </c>
      <c r="O3023" s="23" t="str">
        <f>_xlfn.IFNA((VLOOKUP(F3023,help!$C$2:$F$12,4,0))*(N3023*24),"")</f>
        <v/>
      </c>
      <c r="AP3023" s="18">
        <f t="shared" si="97"/>
        <v>0</v>
      </c>
    </row>
    <row r="3024" spans="2:42" ht="33" x14ac:dyDescent="0.2">
      <c r="B3024" s="14">
        <f>COUNTIFS($E$3:E3024,تقرير!$E$4)</f>
        <v>15</v>
      </c>
      <c r="C3024" s="48"/>
      <c r="D3024" s="48"/>
      <c r="E3024" s="48"/>
      <c r="F3024" s="50"/>
      <c r="G3024" s="51"/>
      <c r="H3024" s="51"/>
      <c r="I3024" s="52"/>
      <c r="J3024" s="52"/>
      <c r="K3024" s="27" t="str">
        <f>_xlfn.IFNA(VLOOKUP(E3024,الاوردرات!$B$1:$C$600,2,0),"")</f>
        <v/>
      </c>
      <c r="L3024" s="63"/>
      <c r="N3024" s="22" t="str">
        <f t="shared" si="96"/>
        <v/>
      </c>
      <c r="O3024" s="23" t="str">
        <f>_xlfn.IFNA((VLOOKUP(F3024,help!$C$2:$F$12,4,0))*(N3024*24),"")</f>
        <v/>
      </c>
      <c r="AP3024" s="18">
        <f t="shared" si="97"/>
        <v>0</v>
      </c>
    </row>
    <row r="3025" spans="2:42" ht="33" x14ac:dyDescent="0.2">
      <c r="B3025" s="14">
        <f>COUNTIFS($E$3:E3025,تقرير!$E$4)</f>
        <v>15</v>
      </c>
      <c r="C3025" s="48"/>
      <c r="D3025" s="48"/>
      <c r="E3025" s="48"/>
      <c r="F3025" s="50"/>
      <c r="G3025" s="51"/>
      <c r="H3025" s="51"/>
      <c r="I3025" s="52"/>
      <c r="J3025" s="52"/>
      <c r="K3025" s="27" t="str">
        <f>_xlfn.IFNA(VLOOKUP(E3025,الاوردرات!$B$1:$C$600,2,0),"")</f>
        <v/>
      </c>
      <c r="L3025" s="63"/>
      <c r="N3025" s="22" t="str">
        <f t="shared" si="96"/>
        <v/>
      </c>
      <c r="O3025" s="23" t="str">
        <f>_xlfn.IFNA((VLOOKUP(F3025,help!$C$2:$F$12,4,0))*(N3025*24),"")</f>
        <v/>
      </c>
      <c r="AP3025" s="18">
        <f t="shared" si="97"/>
        <v>0</v>
      </c>
    </row>
    <row r="3026" spans="2:42" ht="33" x14ac:dyDescent="0.2">
      <c r="B3026" s="14">
        <f>COUNTIFS($E$3:E3026,تقرير!$E$4)</f>
        <v>15</v>
      </c>
      <c r="C3026" s="48"/>
      <c r="D3026" s="48"/>
      <c r="E3026" s="48"/>
      <c r="F3026" s="50"/>
      <c r="G3026" s="51"/>
      <c r="H3026" s="51"/>
      <c r="I3026" s="52"/>
      <c r="J3026" s="52"/>
      <c r="K3026" s="27" t="str">
        <f>_xlfn.IFNA(VLOOKUP(E3026,الاوردرات!$B$1:$C$600,2,0),"")</f>
        <v/>
      </c>
      <c r="L3026" s="63"/>
      <c r="N3026" s="22" t="str">
        <f t="shared" si="96"/>
        <v/>
      </c>
      <c r="O3026" s="23" t="str">
        <f>_xlfn.IFNA((VLOOKUP(F3026,help!$C$2:$F$12,4,0))*(N3026*24),"")</f>
        <v/>
      </c>
      <c r="AP3026" s="18">
        <f t="shared" si="97"/>
        <v>0</v>
      </c>
    </row>
    <row r="3027" spans="2:42" ht="33" x14ac:dyDescent="0.2">
      <c r="B3027" s="14">
        <f>COUNTIFS($E$3:E3027,تقرير!$E$4)</f>
        <v>15</v>
      </c>
      <c r="C3027" s="48"/>
      <c r="D3027" s="48"/>
      <c r="E3027" s="48"/>
      <c r="F3027" s="50"/>
      <c r="G3027" s="51"/>
      <c r="H3027" s="51"/>
      <c r="I3027" s="52"/>
      <c r="J3027" s="52"/>
      <c r="K3027" s="27" t="str">
        <f>_xlfn.IFNA(VLOOKUP(E3027,الاوردرات!$B$1:$C$600,2,0),"")</f>
        <v/>
      </c>
      <c r="L3027" s="63"/>
      <c r="N3027" s="22" t="str">
        <f t="shared" si="96"/>
        <v/>
      </c>
      <c r="O3027" s="23" t="str">
        <f>_xlfn.IFNA((VLOOKUP(F3027,help!$C$2:$F$12,4,0))*(N3027*24),"")</f>
        <v/>
      </c>
      <c r="AP3027" s="18">
        <f t="shared" si="97"/>
        <v>0</v>
      </c>
    </row>
    <row r="3028" spans="2:42" ht="33" x14ac:dyDescent="0.2">
      <c r="B3028" s="14">
        <f>COUNTIFS($E$3:E3028,تقرير!$E$4)</f>
        <v>15</v>
      </c>
      <c r="C3028" s="48"/>
      <c r="D3028" s="48"/>
      <c r="E3028" s="48"/>
      <c r="F3028" s="50"/>
      <c r="G3028" s="51"/>
      <c r="H3028" s="51"/>
      <c r="I3028" s="52"/>
      <c r="J3028" s="52"/>
      <c r="K3028" s="27" t="str">
        <f>_xlfn.IFNA(VLOOKUP(E3028,الاوردرات!$B$1:$C$600,2,0),"")</f>
        <v/>
      </c>
      <c r="L3028" s="63"/>
      <c r="N3028" s="22" t="str">
        <f t="shared" si="96"/>
        <v/>
      </c>
      <c r="O3028" s="23" t="str">
        <f>_xlfn.IFNA((VLOOKUP(F3028,help!$C$2:$F$12,4,0))*(N3028*24),"")</f>
        <v/>
      </c>
      <c r="AP3028" s="18">
        <f t="shared" si="97"/>
        <v>0</v>
      </c>
    </row>
    <row r="3029" spans="2:42" ht="33" x14ac:dyDescent="0.2">
      <c r="B3029" s="14">
        <f>COUNTIFS($E$3:E3029,تقرير!$E$4)</f>
        <v>15</v>
      </c>
      <c r="C3029" s="48"/>
      <c r="D3029" s="48"/>
      <c r="E3029" s="48"/>
      <c r="F3029" s="50"/>
      <c r="G3029" s="51"/>
      <c r="H3029" s="51"/>
      <c r="I3029" s="52"/>
      <c r="J3029" s="52"/>
      <c r="K3029" s="27" t="str">
        <f>_xlfn.IFNA(VLOOKUP(E3029,الاوردرات!$B$1:$C$600,2,0),"")</f>
        <v/>
      </c>
      <c r="L3029" s="63"/>
      <c r="N3029" s="22" t="str">
        <f t="shared" si="96"/>
        <v/>
      </c>
      <c r="O3029" s="23" t="str">
        <f>_xlfn.IFNA((VLOOKUP(F3029,help!$C$2:$F$12,4,0))*(N3029*24),"")</f>
        <v/>
      </c>
      <c r="AP3029" s="18">
        <f t="shared" si="97"/>
        <v>0</v>
      </c>
    </row>
    <row r="3030" spans="2:42" ht="33" x14ac:dyDescent="0.2">
      <c r="B3030" s="14">
        <f>COUNTIFS($E$3:E3030,تقرير!$E$4)</f>
        <v>15</v>
      </c>
      <c r="C3030" s="48"/>
      <c r="D3030" s="48"/>
      <c r="E3030" s="48"/>
      <c r="F3030" s="50"/>
      <c r="G3030" s="51"/>
      <c r="H3030" s="51"/>
      <c r="I3030" s="52"/>
      <c r="J3030" s="52"/>
      <c r="K3030" s="27" t="str">
        <f>_xlfn.IFNA(VLOOKUP(E3030,الاوردرات!$B$1:$C$600,2,0),"")</f>
        <v/>
      </c>
      <c r="L3030" s="63"/>
      <c r="N3030" s="22" t="str">
        <f t="shared" si="96"/>
        <v/>
      </c>
      <c r="O3030" s="23" t="str">
        <f>_xlfn.IFNA((VLOOKUP(F3030,help!$C$2:$F$12,4,0))*(N3030*24),"")</f>
        <v/>
      </c>
      <c r="AP3030" s="18">
        <f t="shared" si="97"/>
        <v>0</v>
      </c>
    </row>
    <row r="3031" spans="2:42" ht="33" x14ac:dyDescent="0.2">
      <c r="B3031" s="14">
        <f>COUNTIFS($E$3:E3031,تقرير!$E$4)</f>
        <v>15</v>
      </c>
      <c r="C3031" s="48"/>
      <c r="D3031" s="48"/>
      <c r="E3031" s="48"/>
      <c r="F3031" s="50"/>
      <c r="G3031" s="51"/>
      <c r="H3031" s="51"/>
      <c r="I3031" s="52"/>
      <c r="J3031" s="52"/>
      <c r="K3031" s="27" t="str">
        <f>_xlfn.IFNA(VLOOKUP(E3031,الاوردرات!$B$1:$C$600,2,0),"")</f>
        <v/>
      </c>
      <c r="L3031" s="63"/>
      <c r="N3031" s="22" t="str">
        <f t="shared" si="96"/>
        <v/>
      </c>
      <c r="O3031" s="23" t="str">
        <f>_xlfn.IFNA((VLOOKUP(F3031,help!$C$2:$F$12,4,0))*(N3031*24),"")</f>
        <v/>
      </c>
      <c r="AP3031" s="18">
        <f t="shared" si="97"/>
        <v>0</v>
      </c>
    </row>
    <row r="3032" spans="2:42" ht="33" x14ac:dyDescent="0.2">
      <c r="B3032" s="14">
        <f>COUNTIFS($E$3:E3032,تقرير!$E$4)</f>
        <v>15</v>
      </c>
      <c r="C3032" s="48"/>
      <c r="D3032" s="48"/>
      <c r="E3032" s="48"/>
      <c r="F3032" s="50"/>
      <c r="G3032" s="51"/>
      <c r="H3032" s="51"/>
      <c r="I3032" s="52"/>
      <c r="J3032" s="52"/>
      <c r="K3032" s="27" t="str">
        <f>_xlfn.IFNA(VLOOKUP(E3032,الاوردرات!$B$1:$C$600,2,0),"")</f>
        <v/>
      </c>
      <c r="L3032" s="63"/>
      <c r="N3032" s="22" t="str">
        <f t="shared" si="96"/>
        <v/>
      </c>
      <c r="O3032" s="23" t="str">
        <f>_xlfn.IFNA((VLOOKUP(F3032,help!$C$2:$F$12,4,0))*(N3032*24),"")</f>
        <v/>
      </c>
      <c r="AP3032" s="18">
        <f t="shared" si="97"/>
        <v>0</v>
      </c>
    </row>
    <row r="3033" spans="2:42" ht="33" x14ac:dyDescent="0.2">
      <c r="B3033" s="14">
        <f>COUNTIFS($E$3:E3033,تقرير!$E$4)</f>
        <v>15</v>
      </c>
      <c r="C3033" s="48"/>
      <c r="D3033" s="48"/>
      <c r="E3033" s="48"/>
      <c r="F3033" s="50"/>
      <c r="G3033" s="51"/>
      <c r="H3033" s="51"/>
      <c r="I3033" s="52"/>
      <c r="J3033" s="52"/>
      <c r="K3033" s="27" t="str">
        <f>_xlfn.IFNA(VLOOKUP(E3033,الاوردرات!$B$1:$C$600,2,0),"")</f>
        <v/>
      </c>
      <c r="L3033" s="63"/>
      <c r="N3033" s="22" t="str">
        <f t="shared" si="96"/>
        <v/>
      </c>
      <c r="O3033" s="23" t="str">
        <f>_xlfn.IFNA((VLOOKUP(F3033,help!$C$2:$F$12,4,0))*(N3033*24),"")</f>
        <v/>
      </c>
      <c r="AP3033" s="18">
        <f t="shared" si="97"/>
        <v>0</v>
      </c>
    </row>
    <row r="3034" spans="2:42" ht="33" x14ac:dyDescent="0.2">
      <c r="B3034" s="14">
        <f>COUNTIFS($E$3:E3034,تقرير!$E$4)</f>
        <v>15</v>
      </c>
      <c r="C3034" s="48"/>
      <c r="D3034" s="48"/>
      <c r="E3034" s="48"/>
      <c r="F3034" s="50"/>
      <c r="G3034" s="51"/>
      <c r="H3034" s="51"/>
      <c r="I3034" s="52"/>
      <c r="J3034" s="52"/>
      <c r="K3034" s="27" t="str">
        <f>_xlfn.IFNA(VLOOKUP(E3034,الاوردرات!$B$1:$C$600,2,0),"")</f>
        <v/>
      </c>
      <c r="L3034" s="63"/>
      <c r="N3034" s="22" t="str">
        <f t="shared" si="96"/>
        <v/>
      </c>
      <c r="O3034" s="23" t="str">
        <f>_xlfn.IFNA((VLOOKUP(F3034,help!$C$2:$F$12,4,0))*(N3034*24),"")</f>
        <v/>
      </c>
      <c r="AP3034" s="18">
        <f t="shared" si="97"/>
        <v>0</v>
      </c>
    </row>
    <row r="3035" spans="2:42" ht="33" x14ac:dyDescent="0.2">
      <c r="B3035" s="14">
        <f>COUNTIFS($E$3:E3035,تقرير!$E$4)</f>
        <v>15</v>
      </c>
      <c r="C3035" s="48"/>
      <c r="D3035" s="48"/>
      <c r="E3035" s="48"/>
      <c r="F3035" s="50"/>
      <c r="G3035" s="51"/>
      <c r="H3035" s="51"/>
      <c r="I3035" s="52"/>
      <c r="J3035" s="52"/>
      <c r="K3035" s="27" t="str">
        <f>_xlfn.IFNA(VLOOKUP(E3035,الاوردرات!$B$1:$C$600,2,0),"")</f>
        <v/>
      </c>
      <c r="L3035" s="63"/>
      <c r="N3035" s="22" t="str">
        <f t="shared" si="96"/>
        <v/>
      </c>
      <c r="O3035" s="23" t="str">
        <f>_xlfn.IFNA((VLOOKUP(F3035,help!$C$2:$F$12,4,0))*(N3035*24),"")</f>
        <v/>
      </c>
      <c r="AP3035" s="18">
        <f t="shared" si="97"/>
        <v>0</v>
      </c>
    </row>
    <row r="3036" spans="2:42" ht="33" x14ac:dyDescent="0.2">
      <c r="B3036" s="14">
        <f>COUNTIFS($E$3:E3036,تقرير!$E$4)</f>
        <v>15</v>
      </c>
      <c r="C3036" s="48"/>
      <c r="D3036" s="48"/>
      <c r="E3036" s="48"/>
      <c r="F3036" s="50"/>
      <c r="G3036" s="51"/>
      <c r="H3036" s="51"/>
      <c r="I3036" s="52"/>
      <c r="J3036" s="52"/>
      <c r="K3036" s="27" t="str">
        <f>_xlfn.IFNA(VLOOKUP(E3036,الاوردرات!$B$1:$C$600,2,0),"")</f>
        <v/>
      </c>
      <c r="L3036" s="63"/>
      <c r="N3036" s="22" t="str">
        <f t="shared" si="96"/>
        <v/>
      </c>
      <c r="O3036" s="23" t="str">
        <f>_xlfn.IFNA((VLOOKUP(F3036,help!$C$2:$F$12,4,0))*(N3036*24),"")</f>
        <v/>
      </c>
      <c r="AP3036" s="18">
        <f t="shared" si="97"/>
        <v>0</v>
      </c>
    </row>
    <row r="3037" spans="2:42" ht="33" x14ac:dyDescent="0.2">
      <c r="B3037" s="14">
        <f>COUNTIFS($E$3:E3037,تقرير!$E$4)</f>
        <v>15</v>
      </c>
      <c r="C3037" s="48"/>
      <c r="D3037" s="48"/>
      <c r="E3037" s="48"/>
      <c r="F3037" s="50"/>
      <c r="G3037" s="51"/>
      <c r="H3037" s="51"/>
      <c r="I3037" s="52"/>
      <c r="J3037" s="52"/>
      <c r="K3037" s="27" t="str">
        <f>_xlfn.IFNA(VLOOKUP(E3037,الاوردرات!$B$1:$C$600,2,0),"")</f>
        <v/>
      </c>
      <c r="L3037" s="63"/>
      <c r="N3037" s="22" t="str">
        <f t="shared" si="96"/>
        <v/>
      </c>
      <c r="O3037" s="23" t="str">
        <f>_xlfn.IFNA((VLOOKUP(F3037,help!$C$2:$F$12,4,0))*(N3037*24),"")</f>
        <v/>
      </c>
      <c r="AP3037" s="18">
        <f t="shared" si="97"/>
        <v>0</v>
      </c>
    </row>
    <row r="3038" spans="2:42" ht="33" x14ac:dyDescent="0.2">
      <c r="B3038" s="14">
        <f>COUNTIFS($E$3:E3038,تقرير!$E$4)</f>
        <v>15</v>
      </c>
      <c r="C3038" s="48"/>
      <c r="D3038" s="48"/>
      <c r="E3038" s="48"/>
      <c r="F3038" s="50"/>
      <c r="G3038" s="51"/>
      <c r="H3038" s="51"/>
      <c r="I3038" s="52"/>
      <c r="J3038" s="52"/>
      <c r="K3038" s="27" t="str">
        <f>_xlfn.IFNA(VLOOKUP(E3038,الاوردرات!$B$1:$C$600,2,0),"")</f>
        <v/>
      </c>
      <c r="L3038" s="63"/>
      <c r="N3038" s="22" t="str">
        <f t="shared" si="96"/>
        <v/>
      </c>
      <c r="O3038" s="23" t="str">
        <f>_xlfn.IFNA((VLOOKUP(F3038,help!$C$2:$F$12,4,0))*(N3038*24),"")</f>
        <v/>
      </c>
      <c r="AP3038" s="18">
        <f t="shared" si="97"/>
        <v>0</v>
      </c>
    </row>
    <row r="3039" spans="2:42" ht="33" x14ac:dyDescent="0.2">
      <c r="B3039" s="14">
        <f>COUNTIFS($E$3:E3039,تقرير!$E$4)</f>
        <v>15</v>
      </c>
      <c r="C3039" s="48"/>
      <c r="D3039" s="48"/>
      <c r="E3039" s="48"/>
      <c r="F3039" s="50"/>
      <c r="G3039" s="51"/>
      <c r="H3039" s="51"/>
      <c r="I3039" s="52"/>
      <c r="J3039" s="52"/>
      <c r="K3039" s="27" t="str">
        <f>_xlfn.IFNA(VLOOKUP(E3039,الاوردرات!$B$1:$C$600,2,0),"")</f>
        <v/>
      </c>
      <c r="L3039" s="63"/>
      <c r="N3039" s="22" t="str">
        <f t="shared" si="96"/>
        <v/>
      </c>
      <c r="O3039" s="23" t="str">
        <f>_xlfn.IFNA((VLOOKUP(F3039,help!$C$2:$F$12,4,0))*(N3039*24),"")</f>
        <v/>
      </c>
      <c r="AP3039" s="18">
        <f t="shared" si="97"/>
        <v>0</v>
      </c>
    </row>
    <row r="3040" spans="2:42" ht="33" x14ac:dyDescent="0.2">
      <c r="B3040" s="14">
        <f>COUNTIFS($E$3:E3040,تقرير!$E$4)</f>
        <v>15</v>
      </c>
      <c r="C3040" s="48"/>
      <c r="D3040" s="48"/>
      <c r="E3040" s="48"/>
      <c r="F3040" s="50"/>
      <c r="G3040" s="51"/>
      <c r="H3040" s="51"/>
      <c r="I3040" s="52"/>
      <c r="J3040" s="52"/>
      <c r="K3040" s="27" t="str">
        <f>_xlfn.IFNA(VLOOKUP(E3040,الاوردرات!$B$1:$C$600,2,0),"")</f>
        <v/>
      </c>
      <c r="L3040" s="63"/>
      <c r="N3040" s="22" t="str">
        <f t="shared" si="96"/>
        <v/>
      </c>
      <c r="O3040" s="23" t="str">
        <f>_xlfn.IFNA((VLOOKUP(F3040,help!$C$2:$F$12,4,0))*(N3040*24),"")</f>
        <v/>
      </c>
      <c r="AP3040" s="18">
        <f t="shared" si="97"/>
        <v>0</v>
      </c>
    </row>
    <row r="3041" spans="2:42" ht="33" x14ac:dyDescent="0.2">
      <c r="B3041" s="14">
        <f>COUNTIFS($E$3:E3041,تقرير!$E$4)</f>
        <v>15</v>
      </c>
      <c r="C3041" s="48"/>
      <c r="D3041" s="48"/>
      <c r="E3041" s="48"/>
      <c r="F3041" s="50"/>
      <c r="G3041" s="51"/>
      <c r="H3041" s="51"/>
      <c r="I3041" s="52"/>
      <c r="J3041" s="52"/>
      <c r="K3041" s="27" t="str">
        <f>_xlfn.IFNA(VLOOKUP(E3041,الاوردرات!$B$1:$C$600,2,0),"")</f>
        <v/>
      </c>
      <c r="L3041" s="63"/>
      <c r="N3041" s="22" t="str">
        <f t="shared" si="96"/>
        <v/>
      </c>
      <c r="O3041" s="23" t="str">
        <f>_xlfn.IFNA((VLOOKUP(F3041,help!$C$2:$F$12,4,0))*(N3041*24),"")</f>
        <v/>
      </c>
      <c r="AP3041" s="18">
        <f t="shared" si="97"/>
        <v>0</v>
      </c>
    </row>
    <row r="3042" spans="2:42" ht="33" x14ac:dyDescent="0.2">
      <c r="B3042" s="14">
        <f>COUNTIFS($E$3:E3042,تقرير!$E$4)</f>
        <v>15</v>
      </c>
      <c r="C3042" s="48"/>
      <c r="D3042" s="48"/>
      <c r="E3042" s="48"/>
      <c r="F3042" s="50"/>
      <c r="G3042" s="51"/>
      <c r="H3042" s="51"/>
      <c r="I3042" s="52"/>
      <c r="J3042" s="52"/>
      <c r="K3042" s="27" t="str">
        <f>_xlfn.IFNA(VLOOKUP(E3042,الاوردرات!$B$1:$C$600,2,0),"")</f>
        <v/>
      </c>
      <c r="L3042" s="63"/>
      <c r="N3042" s="22" t="str">
        <f t="shared" si="96"/>
        <v/>
      </c>
      <c r="O3042" s="23" t="str">
        <f>_xlfn.IFNA((VLOOKUP(F3042,help!$C$2:$F$12,4,0))*(N3042*24),"")</f>
        <v/>
      </c>
      <c r="AP3042" s="18">
        <f t="shared" si="97"/>
        <v>0</v>
      </c>
    </row>
    <row r="3043" spans="2:42" ht="33" x14ac:dyDescent="0.2">
      <c r="B3043" s="14">
        <f>COUNTIFS($E$3:E3043,تقرير!$E$4)</f>
        <v>15</v>
      </c>
      <c r="C3043" s="48"/>
      <c r="D3043" s="48"/>
      <c r="E3043" s="48"/>
      <c r="F3043" s="50"/>
      <c r="G3043" s="51"/>
      <c r="H3043" s="51"/>
      <c r="I3043" s="52"/>
      <c r="J3043" s="52"/>
      <c r="K3043" s="27" t="str">
        <f>_xlfn.IFNA(VLOOKUP(E3043,الاوردرات!$B$1:$C$600,2,0),"")</f>
        <v/>
      </c>
      <c r="L3043" s="63"/>
      <c r="N3043" s="22" t="str">
        <f t="shared" si="96"/>
        <v/>
      </c>
      <c r="O3043" s="23" t="str">
        <f>_xlfn.IFNA((VLOOKUP(F3043,help!$C$2:$F$12,4,0))*(N3043*24),"")</f>
        <v/>
      </c>
      <c r="AP3043" s="18">
        <f t="shared" si="97"/>
        <v>0</v>
      </c>
    </row>
    <row r="3044" spans="2:42" ht="33" x14ac:dyDescent="0.2">
      <c r="B3044" s="14">
        <f>COUNTIFS($E$3:E3044,تقرير!$E$4)</f>
        <v>15</v>
      </c>
      <c r="C3044" s="48"/>
      <c r="D3044" s="48"/>
      <c r="E3044" s="48"/>
      <c r="F3044" s="50"/>
      <c r="G3044" s="51"/>
      <c r="H3044" s="51"/>
      <c r="I3044" s="52"/>
      <c r="J3044" s="52"/>
      <c r="K3044" s="27" t="str">
        <f>_xlfn.IFNA(VLOOKUP(E3044,الاوردرات!$B$1:$C$600,2,0),"")</f>
        <v/>
      </c>
      <c r="L3044" s="63"/>
      <c r="N3044" s="22" t="str">
        <f t="shared" si="96"/>
        <v/>
      </c>
      <c r="O3044" s="23" t="str">
        <f>_xlfn.IFNA((VLOOKUP(F3044,help!$C$2:$F$12,4,0))*(N3044*24),"")</f>
        <v/>
      </c>
      <c r="AP3044" s="18">
        <f t="shared" si="97"/>
        <v>0</v>
      </c>
    </row>
    <row r="3045" spans="2:42" ht="33" x14ac:dyDescent="0.2">
      <c r="B3045" s="14">
        <f>COUNTIFS($E$3:E3045,تقرير!$E$4)</f>
        <v>15</v>
      </c>
      <c r="C3045" s="48"/>
      <c r="D3045" s="48"/>
      <c r="E3045" s="48"/>
      <c r="F3045" s="50"/>
      <c r="G3045" s="51"/>
      <c r="H3045" s="51"/>
      <c r="I3045" s="52"/>
      <c r="J3045" s="52"/>
      <c r="K3045" s="27" t="str">
        <f>_xlfn.IFNA(VLOOKUP(E3045,الاوردرات!$B$1:$C$600,2,0),"")</f>
        <v/>
      </c>
      <c r="L3045" s="63"/>
      <c r="N3045" s="22" t="str">
        <f t="shared" si="96"/>
        <v/>
      </c>
      <c r="O3045" s="23" t="str">
        <f>_xlfn.IFNA((VLOOKUP(F3045,help!$C$2:$F$12,4,0))*(N3045*24),"")</f>
        <v/>
      </c>
      <c r="AP3045" s="18">
        <f t="shared" si="97"/>
        <v>0</v>
      </c>
    </row>
    <row r="3046" spans="2:42" ht="33" x14ac:dyDescent="0.2">
      <c r="B3046" s="14">
        <f>COUNTIFS($E$3:E3046,تقرير!$E$4)</f>
        <v>15</v>
      </c>
      <c r="C3046" s="48"/>
      <c r="D3046" s="48"/>
      <c r="E3046" s="48"/>
      <c r="F3046" s="50"/>
      <c r="G3046" s="51"/>
      <c r="H3046" s="51"/>
      <c r="I3046" s="52"/>
      <c r="J3046" s="52"/>
      <c r="K3046" s="27" t="str">
        <f>_xlfn.IFNA(VLOOKUP(E3046,الاوردرات!$B$1:$C$600,2,0),"")</f>
        <v/>
      </c>
      <c r="L3046" s="63"/>
      <c r="N3046" s="22" t="str">
        <f t="shared" si="96"/>
        <v/>
      </c>
      <c r="O3046" s="23" t="str">
        <f>_xlfn.IFNA((VLOOKUP(F3046,help!$C$2:$F$12,4,0))*(N3046*24),"")</f>
        <v/>
      </c>
      <c r="AP3046" s="18">
        <f t="shared" si="97"/>
        <v>0</v>
      </c>
    </row>
    <row r="3047" spans="2:42" ht="33" x14ac:dyDescent="0.2">
      <c r="B3047" s="14">
        <f>COUNTIFS($E$3:E3047,تقرير!$E$4)</f>
        <v>15</v>
      </c>
      <c r="C3047" s="48"/>
      <c r="D3047" s="48"/>
      <c r="E3047" s="48"/>
      <c r="F3047" s="50"/>
      <c r="G3047" s="51"/>
      <c r="H3047" s="51"/>
      <c r="I3047" s="52"/>
      <c r="J3047" s="52"/>
      <c r="K3047" s="27" t="str">
        <f>_xlfn.IFNA(VLOOKUP(E3047,الاوردرات!$B$1:$C$600,2,0),"")</f>
        <v/>
      </c>
      <c r="L3047" s="63"/>
      <c r="N3047" s="22" t="str">
        <f t="shared" si="96"/>
        <v/>
      </c>
      <c r="O3047" s="23" t="str">
        <f>_xlfn.IFNA((VLOOKUP(F3047,help!$C$2:$F$12,4,0))*(N3047*24),"")</f>
        <v/>
      </c>
      <c r="AP3047" s="18">
        <f t="shared" si="97"/>
        <v>0</v>
      </c>
    </row>
    <row r="3048" spans="2:42" ht="33" x14ac:dyDescent="0.2">
      <c r="B3048" s="14">
        <f>COUNTIFS($E$3:E3048,تقرير!$E$4)</f>
        <v>15</v>
      </c>
      <c r="C3048" s="48"/>
      <c r="D3048" s="48"/>
      <c r="E3048" s="48"/>
      <c r="F3048" s="50"/>
      <c r="G3048" s="51"/>
      <c r="H3048" s="51"/>
      <c r="I3048" s="52"/>
      <c r="J3048" s="52"/>
      <c r="K3048" s="27" t="str">
        <f>_xlfn.IFNA(VLOOKUP(E3048,الاوردرات!$B$1:$C$600,2,0),"")</f>
        <v/>
      </c>
      <c r="L3048" s="63"/>
      <c r="N3048" s="22" t="str">
        <f t="shared" si="96"/>
        <v/>
      </c>
      <c r="O3048" s="23" t="str">
        <f>_xlfn.IFNA((VLOOKUP(F3048,help!$C$2:$F$12,4,0))*(N3048*24),"")</f>
        <v/>
      </c>
      <c r="AP3048" s="18">
        <f t="shared" si="97"/>
        <v>0</v>
      </c>
    </row>
    <row r="3049" spans="2:42" ht="33" x14ac:dyDescent="0.2">
      <c r="B3049" s="14">
        <f>COUNTIFS($E$3:E3049,تقرير!$E$4)</f>
        <v>15</v>
      </c>
      <c r="C3049" s="48"/>
      <c r="D3049" s="48"/>
      <c r="E3049" s="48"/>
      <c r="F3049" s="50"/>
      <c r="G3049" s="51"/>
      <c r="H3049" s="51"/>
      <c r="I3049" s="52"/>
      <c r="J3049" s="52"/>
      <c r="K3049" s="27" t="str">
        <f>_xlfn.IFNA(VLOOKUP(E3049,الاوردرات!$B$1:$C$600,2,0),"")</f>
        <v/>
      </c>
      <c r="L3049" s="63"/>
      <c r="N3049" s="22" t="str">
        <f t="shared" si="96"/>
        <v/>
      </c>
      <c r="O3049" s="23" t="str">
        <f>_xlfn.IFNA((VLOOKUP(F3049,help!$C$2:$F$12,4,0))*(N3049*24),"")</f>
        <v/>
      </c>
      <c r="AP3049" s="18">
        <f t="shared" si="97"/>
        <v>0</v>
      </c>
    </row>
    <row r="3050" spans="2:42" ht="33" x14ac:dyDescent="0.2">
      <c r="B3050" s="14">
        <f>COUNTIFS($E$3:E3050,تقرير!$E$4)</f>
        <v>15</v>
      </c>
      <c r="C3050" s="48"/>
      <c r="D3050" s="48"/>
      <c r="E3050" s="48"/>
      <c r="F3050" s="50"/>
      <c r="G3050" s="51"/>
      <c r="H3050" s="51"/>
      <c r="I3050" s="52"/>
      <c r="J3050" s="52"/>
      <c r="K3050" s="27" t="str">
        <f>_xlfn.IFNA(VLOOKUP(E3050,الاوردرات!$B$1:$C$600,2,0),"")</f>
        <v/>
      </c>
      <c r="L3050" s="63"/>
      <c r="N3050" s="22" t="str">
        <f t="shared" si="96"/>
        <v/>
      </c>
      <c r="O3050" s="23" t="str">
        <f>_xlfn.IFNA((VLOOKUP(F3050,help!$C$2:$F$12,4,0))*(N3050*24),"")</f>
        <v/>
      </c>
      <c r="AP3050" s="18">
        <f t="shared" si="97"/>
        <v>0</v>
      </c>
    </row>
    <row r="3051" spans="2:42" ht="33" x14ac:dyDescent="0.2">
      <c r="B3051" s="14">
        <f>COUNTIFS($E$3:E3051,تقرير!$E$4)</f>
        <v>15</v>
      </c>
      <c r="C3051" s="48"/>
      <c r="D3051" s="48"/>
      <c r="E3051" s="48"/>
      <c r="F3051" s="50"/>
      <c r="G3051" s="51"/>
      <c r="H3051" s="51"/>
      <c r="I3051" s="52"/>
      <c r="J3051" s="52"/>
      <c r="K3051" s="27" t="str">
        <f>_xlfn.IFNA(VLOOKUP(E3051,الاوردرات!$B$1:$C$600,2,0),"")</f>
        <v/>
      </c>
      <c r="L3051" s="63"/>
      <c r="N3051" s="22" t="str">
        <f t="shared" si="96"/>
        <v/>
      </c>
      <c r="O3051" s="23" t="str">
        <f>_xlfn.IFNA((VLOOKUP(F3051,help!$C$2:$F$12,4,0))*(N3051*24),"")</f>
        <v/>
      </c>
      <c r="AP3051" s="18">
        <f t="shared" si="97"/>
        <v>0</v>
      </c>
    </row>
    <row r="3052" spans="2:42" ht="33" x14ac:dyDescent="0.2">
      <c r="B3052" s="14">
        <f>COUNTIFS($E$3:E3052,تقرير!$E$4)</f>
        <v>15</v>
      </c>
      <c r="C3052" s="48"/>
      <c r="D3052" s="48"/>
      <c r="E3052" s="48"/>
      <c r="F3052" s="50"/>
      <c r="G3052" s="51"/>
      <c r="H3052" s="51"/>
      <c r="I3052" s="52"/>
      <c r="J3052" s="52"/>
      <c r="K3052" s="27" t="str">
        <f>_xlfn.IFNA(VLOOKUP(E3052,الاوردرات!$B$1:$C$600,2,0),"")</f>
        <v/>
      </c>
      <c r="L3052" s="63"/>
      <c r="N3052" s="22" t="str">
        <f t="shared" si="96"/>
        <v/>
      </c>
      <c r="O3052" s="23" t="str">
        <f>_xlfn.IFNA((VLOOKUP(F3052,help!$C$2:$F$12,4,0))*(N3052*24),"")</f>
        <v/>
      </c>
      <c r="AP3052" s="18">
        <f t="shared" si="97"/>
        <v>0</v>
      </c>
    </row>
    <row r="3053" spans="2:42" ht="33" x14ac:dyDescent="0.2">
      <c r="B3053" s="14">
        <f>COUNTIFS($E$3:E3053,تقرير!$E$4)</f>
        <v>15</v>
      </c>
      <c r="C3053" s="48"/>
      <c r="D3053" s="48"/>
      <c r="E3053" s="48"/>
      <c r="F3053" s="50"/>
      <c r="G3053" s="51"/>
      <c r="H3053" s="51"/>
      <c r="I3053" s="52"/>
      <c r="J3053" s="52"/>
      <c r="K3053" s="27" t="str">
        <f>_xlfn.IFNA(VLOOKUP(E3053,الاوردرات!$B$1:$C$600,2,0),"")</f>
        <v/>
      </c>
      <c r="L3053" s="63"/>
      <c r="N3053" s="22" t="str">
        <f t="shared" si="96"/>
        <v/>
      </c>
      <c r="O3053" s="23" t="str">
        <f>_xlfn.IFNA((VLOOKUP(F3053,help!$C$2:$F$12,4,0))*(N3053*24),"")</f>
        <v/>
      </c>
      <c r="AP3053" s="18">
        <f t="shared" si="97"/>
        <v>0</v>
      </c>
    </row>
    <row r="3054" spans="2:42" ht="33" x14ac:dyDescent="0.2">
      <c r="B3054" s="14">
        <f>COUNTIFS($E$3:E3054,تقرير!$E$4)</f>
        <v>15</v>
      </c>
      <c r="C3054" s="48"/>
      <c r="D3054" s="48"/>
      <c r="E3054" s="48"/>
      <c r="F3054" s="50"/>
      <c r="G3054" s="51"/>
      <c r="H3054" s="51"/>
      <c r="I3054" s="52"/>
      <c r="J3054" s="52"/>
      <c r="K3054" s="27" t="str">
        <f>_xlfn.IFNA(VLOOKUP(E3054,الاوردرات!$B$1:$C$600,2,0),"")</f>
        <v/>
      </c>
      <c r="L3054" s="63"/>
      <c r="N3054" s="22" t="str">
        <f t="shared" si="96"/>
        <v/>
      </c>
      <c r="O3054" s="23" t="str">
        <f>_xlfn.IFNA((VLOOKUP(F3054,help!$C$2:$F$12,4,0))*(N3054*24),"")</f>
        <v/>
      </c>
      <c r="AP3054" s="18">
        <f t="shared" si="97"/>
        <v>0</v>
      </c>
    </row>
    <row r="3055" spans="2:42" ht="33" x14ac:dyDescent="0.2">
      <c r="B3055" s="14">
        <f>COUNTIFS($E$3:E3055,تقرير!$E$4)</f>
        <v>15</v>
      </c>
      <c r="C3055" s="48"/>
      <c r="D3055" s="48"/>
      <c r="E3055" s="48"/>
      <c r="F3055" s="50"/>
      <c r="G3055" s="51"/>
      <c r="H3055" s="51"/>
      <c r="I3055" s="52"/>
      <c r="J3055" s="52"/>
      <c r="K3055" s="27" t="str">
        <f>_xlfn.IFNA(VLOOKUP(E3055,الاوردرات!$B$1:$C$600,2,0),"")</f>
        <v/>
      </c>
      <c r="L3055" s="63"/>
      <c r="N3055" s="22" t="str">
        <f t="shared" si="96"/>
        <v/>
      </c>
      <c r="O3055" s="23" t="str">
        <f>_xlfn.IFNA((VLOOKUP(F3055,help!$C$2:$F$12,4,0))*(N3055*24),"")</f>
        <v/>
      </c>
      <c r="AP3055" s="18">
        <f t="shared" si="97"/>
        <v>0</v>
      </c>
    </row>
    <row r="3056" spans="2:42" ht="33" x14ac:dyDescent="0.2">
      <c r="B3056" s="14">
        <f>COUNTIFS($E$3:E3056,تقرير!$E$4)</f>
        <v>15</v>
      </c>
      <c r="C3056" s="48"/>
      <c r="D3056" s="48"/>
      <c r="E3056" s="48"/>
      <c r="F3056" s="50"/>
      <c r="G3056" s="51"/>
      <c r="H3056" s="51"/>
      <c r="I3056" s="52"/>
      <c r="J3056" s="52"/>
      <c r="K3056" s="27" t="str">
        <f>_xlfn.IFNA(VLOOKUP(E3056,الاوردرات!$B$1:$C$600,2,0),"")</f>
        <v/>
      </c>
      <c r="L3056" s="63"/>
      <c r="N3056" s="22" t="str">
        <f t="shared" si="96"/>
        <v/>
      </c>
      <c r="O3056" s="23" t="str">
        <f>_xlfn.IFNA((VLOOKUP(F3056,help!$C$2:$F$12,4,0))*(N3056*24),"")</f>
        <v/>
      </c>
      <c r="AP3056" s="18">
        <f t="shared" si="97"/>
        <v>0</v>
      </c>
    </row>
    <row r="3057" spans="2:42" ht="33" x14ac:dyDescent="0.2">
      <c r="B3057" s="14">
        <f>COUNTIFS($E$3:E3057,تقرير!$E$4)</f>
        <v>15</v>
      </c>
      <c r="C3057" s="48"/>
      <c r="D3057" s="48"/>
      <c r="E3057" s="48"/>
      <c r="F3057" s="50"/>
      <c r="G3057" s="51"/>
      <c r="H3057" s="51"/>
      <c r="I3057" s="52"/>
      <c r="J3057" s="52"/>
      <c r="K3057" s="27" t="str">
        <f>_xlfn.IFNA(VLOOKUP(E3057,الاوردرات!$B$1:$C$600,2,0),"")</f>
        <v/>
      </c>
      <c r="L3057" s="63"/>
      <c r="N3057" s="22" t="str">
        <f t="shared" si="96"/>
        <v/>
      </c>
      <c r="O3057" s="23" t="str">
        <f>_xlfn.IFNA((VLOOKUP(F3057,help!$C$2:$F$12,4,0))*(N3057*24),"")</f>
        <v/>
      </c>
      <c r="AP3057" s="18">
        <f t="shared" si="97"/>
        <v>0</v>
      </c>
    </row>
    <row r="3058" spans="2:42" ht="33" x14ac:dyDescent="0.2">
      <c r="B3058" s="14">
        <f>COUNTIFS($E$3:E3058,تقرير!$E$4)</f>
        <v>15</v>
      </c>
      <c r="C3058" s="48"/>
      <c r="D3058" s="48"/>
      <c r="E3058" s="48"/>
      <c r="F3058" s="50"/>
      <c r="G3058" s="51"/>
      <c r="H3058" s="51"/>
      <c r="I3058" s="52"/>
      <c r="J3058" s="52"/>
      <c r="K3058" s="27" t="str">
        <f>_xlfn.IFNA(VLOOKUP(E3058,الاوردرات!$B$1:$C$600,2,0),"")</f>
        <v/>
      </c>
      <c r="L3058" s="63"/>
      <c r="N3058" s="22" t="str">
        <f t="shared" si="96"/>
        <v/>
      </c>
      <c r="O3058" s="23" t="str">
        <f>_xlfn.IFNA((VLOOKUP(F3058,help!$C$2:$F$12,4,0))*(N3058*24),"")</f>
        <v/>
      </c>
      <c r="AP3058" s="18">
        <f t="shared" si="97"/>
        <v>0</v>
      </c>
    </row>
    <row r="3059" spans="2:42" ht="33" x14ac:dyDescent="0.2">
      <c r="B3059" s="14">
        <f>COUNTIFS($E$3:E3059,تقرير!$E$4)</f>
        <v>15</v>
      </c>
      <c r="C3059" s="48"/>
      <c r="D3059" s="48"/>
      <c r="E3059" s="48"/>
      <c r="F3059" s="50"/>
      <c r="G3059" s="51"/>
      <c r="H3059" s="51"/>
      <c r="I3059" s="52"/>
      <c r="J3059" s="52"/>
      <c r="K3059" s="27" t="str">
        <f>_xlfn.IFNA(VLOOKUP(E3059,الاوردرات!$B$1:$C$600,2,0),"")</f>
        <v/>
      </c>
      <c r="L3059" s="63"/>
      <c r="N3059" s="22" t="str">
        <f t="shared" si="96"/>
        <v/>
      </c>
      <c r="O3059" s="23" t="str">
        <f>_xlfn.IFNA((VLOOKUP(F3059,help!$C$2:$F$12,4,0))*(N3059*24),"")</f>
        <v/>
      </c>
      <c r="AP3059" s="18">
        <f t="shared" si="97"/>
        <v>0</v>
      </c>
    </row>
    <row r="3060" spans="2:42" ht="33" x14ac:dyDescent="0.2">
      <c r="B3060" s="14">
        <f>COUNTIFS($E$3:E3060,تقرير!$E$4)</f>
        <v>15</v>
      </c>
      <c r="C3060" s="48"/>
      <c r="D3060" s="48"/>
      <c r="E3060" s="48"/>
      <c r="F3060" s="50"/>
      <c r="G3060" s="51"/>
      <c r="H3060" s="51"/>
      <c r="I3060" s="52"/>
      <c r="J3060" s="52"/>
      <c r="K3060" s="27" t="str">
        <f>_xlfn.IFNA(VLOOKUP(E3060,الاوردرات!$B$1:$C$600,2,0),"")</f>
        <v/>
      </c>
      <c r="L3060" s="63"/>
      <c r="N3060" s="22" t="str">
        <f t="shared" si="96"/>
        <v/>
      </c>
      <c r="O3060" s="23" t="str">
        <f>_xlfn.IFNA((VLOOKUP(F3060,help!$C$2:$F$12,4,0))*(N3060*24),"")</f>
        <v/>
      </c>
      <c r="AP3060" s="18">
        <f t="shared" si="97"/>
        <v>0</v>
      </c>
    </row>
    <row r="3061" spans="2:42" ht="33" x14ac:dyDescent="0.2">
      <c r="B3061" s="14">
        <f>COUNTIFS($E$3:E3061,تقرير!$E$4)</f>
        <v>15</v>
      </c>
      <c r="C3061" s="48"/>
      <c r="D3061" s="48"/>
      <c r="E3061" s="48"/>
      <c r="F3061" s="50"/>
      <c r="G3061" s="51"/>
      <c r="H3061" s="51"/>
      <c r="I3061" s="52"/>
      <c r="J3061" s="52"/>
      <c r="K3061" s="27" t="str">
        <f>_xlfn.IFNA(VLOOKUP(E3061,الاوردرات!$B$1:$C$600,2,0),"")</f>
        <v/>
      </c>
      <c r="L3061" s="63"/>
      <c r="N3061" s="22" t="str">
        <f t="shared" si="96"/>
        <v/>
      </c>
      <c r="O3061" s="23" t="str">
        <f>_xlfn.IFNA((VLOOKUP(F3061,help!$C$2:$F$12,4,0))*(N3061*24),"")</f>
        <v/>
      </c>
      <c r="AP3061" s="18">
        <f t="shared" si="97"/>
        <v>0</v>
      </c>
    </row>
    <row r="3062" spans="2:42" ht="33" x14ac:dyDescent="0.2">
      <c r="B3062" s="14">
        <f>COUNTIFS($E$3:E3062,تقرير!$E$4)</f>
        <v>15</v>
      </c>
      <c r="C3062" s="48"/>
      <c r="D3062" s="48"/>
      <c r="E3062" s="48"/>
      <c r="F3062" s="50"/>
      <c r="G3062" s="51"/>
      <c r="H3062" s="51"/>
      <c r="I3062" s="52"/>
      <c r="J3062" s="52"/>
      <c r="K3062" s="27" t="str">
        <f>_xlfn.IFNA(VLOOKUP(E3062,الاوردرات!$B$1:$C$600,2,0),"")</f>
        <v/>
      </c>
      <c r="L3062" s="63"/>
      <c r="N3062" s="22" t="str">
        <f t="shared" si="96"/>
        <v/>
      </c>
      <c r="O3062" s="23" t="str">
        <f>_xlfn.IFNA((VLOOKUP(F3062,help!$C$2:$F$12,4,0))*(N3062*24),"")</f>
        <v/>
      </c>
      <c r="AP3062" s="18">
        <f t="shared" si="97"/>
        <v>0</v>
      </c>
    </row>
    <row r="3063" spans="2:42" ht="33" x14ac:dyDescent="0.2">
      <c r="B3063" s="14">
        <f>COUNTIFS($E$3:E3063,تقرير!$E$4)</f>
        <v>15</v>
      </c>
      <c r="C3063" s="48"/>
      <c r="D3063" s="48"/>
      <c r="E3063" s="48"/>
      <c r="F3063" s="50"/>
      <c r="G3063" s="51"/>
      <c r="H3063" s="51"/>
      <c r="I3063" s="52"/>
      <c r="J3063" s="52"/>
      <c r="K3063" s="27" t="str">
        <f>_xlfn.IFNA(VLOOKUP(E3063,الاوردرات!$B$1:$C$600,2,0),"")</f>
        <v/>
      </c>
      <c r="L3063" s="63"/>
      <c r="N3063" s="22" t="str">
        <f t="shared" ref="N3063:N3126" si="98">IF(I3063&lt;&gt;"",J3063-I3063,"")</f>
        <v/>
      </c>
      <c r="O3063" s="23" t="str">
        <f>_xlfn.IFNA((VLOOKUP(F3063,help!$C$2:$F$12,4,0))*(N3063*24),"")</f>
        <v/>
      </c>
      <c r="AP3063" s="18">
        <f t="shared" si="97"/>
        <v>0</v>
      </c>
    </row>
    <row r="3064" spans="2:42" ht="33" x14ac:dyDescent="0.2">
      <c r="B3064" s="14">
        <f>COUNTIFS($E$3:E3064,تقرير!$E$4)</f>
        <v>15</v>
      </c>
      <c r="C3064" s="48"/>
      <c r="D3064" s="48"/>
      <c r="E3064" s="48"/>
      <c r="F3064" s="50"/>
      <c r="G3064" s="51"/>
      <c r="H3064" s="51"/>
      <c r="I3064" s="52"/>
      <c r="J3064" s="52"/>
      <c r="K3064" s="27" t="str">
        <f>_xlfn.IFNA(VLOOKUP(E3064,الاوردرات!$B$1:$C$600,2,0),"")</f>
        <v/>
      </c>
      <c r="L3064" s="63"/>
      <c r="N3064" s="22" t="str">
        <f t="shared" si="98"/>
        <v/>
      </c>
      <c r="O3064" s="23" t="str">
        <f>_xlfn.IFNA((VLOOKUP(F3064,help!$C$2:$F$12,4,0))*(N3064*24),"")</f>
        <v/>
      </c>
      <c r="AP3064" s="18">
        <f t="shared" si="97"/>
        <v>0</v>
      </c>
    </row>
    <row r="3065" spans="2:42" ht="33" x14ac:dyDescent="0.2">
      <c r="B3065" s="14">
        <f>COUNTIFS($E$3:E3065,تقرير!$E$4)</f>
        <v>15</v>
      </c>
      <c r="C3065" s="48"/>
      <c r="D3065" s="48"/>
      <c r="E3065" s="48"/>
      <c r="F3065" s="50"/>
      <c r="G3065" s="51"/>
      <c r="H3065" s="51"/>
      <c r="I3065" s="52"/>
      <c r="J3065" s="52"/>
      <c r="K3065" s="27" t="str">
        <f>_xlfn.IFNA(VLOOKUP(E3065,الاوردرات!$B$1:$C$600,2,0),"")</f>
        <v/>
      </c>
      <c r="L3065" s="63"/>
      <c r="N3065" s="22" t="str">
        <f t="shared" si="98"/>
        <v/>
      </c>
      <c r="O3065" s="23" t="str">
        <f>_xlfn.IFNA((VLOOKUP(F3065,help!$C$2:$F$12,4,0))*(N3065*24),"")</f>
        <v/>
      </c>
      <c r="AP3065" s="18">
        <f t="shared" si="97"/>
        <v>0</v>
      </c>
    </row>
    <row r="3066" spans="2:42" ht="33" x14ac:dyDescent="0.2">
      <c r="B3066" s="14">
        <f>COUNTIFS($E$3:E3066,تقرير!$E$4)</f>
        <v>15</v>
      </c>
      <c r="C3066" s="48"/>
      <c r="D3066" s="48"/>
      <c r="E3066" s="48"/>
      <c r="F3066" s="50"/>
      <c r="G3066" s="51"/>
      <c r="H3066" s="51"/>
      <c r="I3066" s="52"/>
      <c r="J3066" s="52"/>
      <c r="K3066" s="27" t="str">
        <f>_xlfn.IFNA(VLOOKUP(E3066,الاوردرات!$B$1:$C$600,2,0),"")</f>
        <v/>
      </c>
      <c r="L3066" s="63"/>
      <c r="N3066" s="22" t="str">
        <f t="shared" si="98"/>
        <v/>
      </c>
      <c r="O3066" s="23" t="str">
        <f>_xlfn.IFNA((VLOOKUP(F3066,help!$C$2:$F$12,4,0))*(N3066*24),"")</f>
        <v/>
      </c>
      <c r="AP3066" s="18">
        <f t="shared" si="97"/>
        <v>0</v>
      </c>
    </row>
    <row r="3067" spans="2:42" ht="33" x14ac:dyDescent="0.2">
      <c r="B3067" s="14">
        <f>COUNTIFS($E$3:E3067,تقرير!$E$4)</f>
        <v>15</v>
      </c>
      <c r="C3067" s="48"/>
      <c r="D3067" s="48"/>
      <c r="E3067" s="48"/>
      <c r="F3067" s="50"/>
      <c r="G3067" s="51"/>
      <c r="H3067" s="51"/>
      <c r="I3067" s="52"/>
      <c r="J3067" s="52"/>
      <c r="K3067" s="27" t="str">
        <f>_xlfn.IFNA(VLOOKUP(E3067,الاوردرات!$B$1:$C$600,2,0),"")</f>
        <v/>
      </c>
      <c r="L3067" s="63"/>
      <c r="N3067" s="22" t="str">
        <f t="shared" si="98"/>
        <v/>
      </c>
      <c r="O3067" s="23" t="str">
        <f>_xlfn.IFNA((VLOOKUP(F3067,help!$C$2:$F$12,4,0))*(N3067*24),"")</f>
        <v/>
      </c>
      <c r="AP3067" s="18">
        <f t="shared" si="97"/>
        <v>0</v>
      </c>
    </row>
    <row r="3068" spans="2:42" ht="33" x14ac:dyDescent="0.2">
      <c r="B3068" s="14">
        <f>COUNTIFS($E$3:E3068,تقرير!$E$4)</f>
        <v>15</v>
      </c>
      <c r="C3068" s="48"/>
      <c r="D3068" s="48"/>
      <c r="E3068" s="48"/>
      <c r="F3068" s="50"/>
      <c r="G3068" s="51"/>
      <c r="H3068" s="51"/>
      <c r="I3068" s="52"/>
      <c r="J3068" s="52"/>
      <c r="K3068" s="27" t="str">
        <f>_xlfn.IFNA(VLOOKUP(E3068,الاوردرات!$B$1:$C$600,2,0),"")</f>
        <v/>
      </c>
      <c r="L3068" s="63"/>
      <c r="N3068" s="22" t="str">
        <f t="shared" si="98"/>
        <v/>
      </c>
      <c r="O3068" s="23" t="str">
        <f>_xlfn.IFNA((VLOOKUP(F3068,help!$C$2:$F$12,4,0))*(N3068*24),"")</f>
        <v/>
      </c>
      <c r="AP3068" s="18">
        <f t="shared" si="97"/>
        <v>0</v>
      </c>
    </row>
    <row r="3069" spans="2:42" ht="33" x14ac:dyDescent="0.2">
      <c r="B3069" s="14">
        <f>COUNTIFS($E$3:E3069,تقرير!$E$4)</f>
        <v>15</v>
      </c>
      <c r="C3069" s="48"/>
      <c r="D3069" s="48"/>
      <c r="E3069" s="48"/>
      <c r="F3069" s="50"/>
      <c r="G3069" s="51"/>
      <c r="H3069" s="51"/>
      <c r="I3069" s="52"/>
      <c r="J3069" s="52"/>
      <c r="K3069" s="27" t="str">
        <f>_xlfn.IFNA(VLOOKUP(E3069,الاوردرات!$B$1:$C$600,2,0),"")</f>
        <v/>
      </c>
      <c r="L3069" s="63"/>
      <c r="N3069" s="22" t="str">
        <f t="shared" si="98"/>
        <v/>
      </c>
      <c r="O3069" s="23" t="str">
        <f>_xlfn.IFNA((VLOOKUP(F3069,help!$C$2:$F$12,4,0))*(N3069*24),"")</f>
        <v/>
      </c>
      <c r="AP3069" s="18">
        <f t="shared" si="97"/>
        <v>0</v>
      </c>
    </row>
    <row r="3070" spans="2:42" ht="33" x14ac:dyDescent="0.2">
      <c r="B3070" s="14">
        <f>COUNTIFS($E$3:E3070,تقرير!$E$4)</f>
        <v>15</v>
      </c>
      <c r="C3070" s="48"/>
      <c r="D3070" s="48"/>
      <c r="E3070" s="48"/>
      <c r="F3070" s="50"/>
      <c r="G3070" s="51"/>
      <c r="H3070" s="51"/>
      <c r="I3070" s="52"/>
      <c r="J3070" s="52"/>
      <c r="K3070" s="27" t="str">
        <f>_xlfn.IFNA(VLOOKUP(E3070,الاوردرات!$B$1:$C$600,2,0),"")</f>
        <v/>
      </c>
      <c r="L3070" s="63"/>
      <c r="N3070" s="22" t="str">
        <f t="shared" si="98"/>
        <v/>
      </c>
      <c r="O3070" s="23" t="str">
        <f>_xlfn.IFNA((VLOOKUP(F3070,help!$C$2:$F$12,4,0))*(N3070*24),"")</f>
        <v/>
      </c>
      <c r="AP3070" s="18">
        <f t="shared" si="97"/>
        <v>0</v>
      </c>
    </row>
    <row r="3071" spans="2:42" ht="33" x14ac:dyDescent="0.2">
      <c r="B3071" s="14">
        <f>COUNTIFS($E$3:E3071,تقرير!$E$4)</f>
        <v>15</v>
      </c>
      <c r="C3071" s="48"/>
      <c r="D3071" s="48"/>
      <c r="E3071" s="48"/>
      <c r="F3071" s="50"/>
      <c r="G3071" s="51"/>
      <c r="H3071" s="51"/>
      <c r="I3071" s="52"/>
      <c r="J3071" s="52"/>
      <c r="K3071" s="27" t="str">
        <f>_xlfn.IFNA(VLOOKUP(E3071,الاوردرات!$B$1:$C$600,2,0),"")</f>
        <v/>
      </c>
      <c r="L3071" s="63"/>
      <c r="N3071" s="22" t="str">
        <f t="shared" si="98"/>
        <v/>
      </c>
      <c r="O3071" s="23" t="str">
        <f>_xlfn.IFNA((VLOOKUP(F3071,help!$C$2:$F$12,4,0))*(N3071*24),"")</f>
        <v/>
      </c>
      <c r="AP3071" s="18">
        <f t="shared" si="97"/>
        <v>0</v>
      </c>
    </row>
    <row r="3072" spans="2:42" ht="33" x14ac:dyDescent="0.2">
      <c r="B3072" s="14">
        <f>COUNTIFS($E$3:E3072,تقرير!$E$4)</f>
        <v>15</v>
      </c>
      <c r="C3072" s="48"/>
      <c r="D3072" s="48"/>
      <c r="E3072" s="48"/>
      <c r="F3072" s="50"/>
      <c r="G3072" s="51"/>
      <c r="H3072" s="51"/>
      <c r="I3072" s="52"/>
      <c r="J3072" s="52"/>
      <c r="K3072" s="27" t="str">
        <f>_xlfn.IFNA(VLOOKUP(E3072,الاوردرات!$B$1:$C$600,2,0),"")</f>
        <v/>
      </c>
      <c r="L3072" s="63"/>
      <c r="N3072" s="22" t="str">
        <f t="shared" si="98"/>
        <v/>
      </c>
      <c r="O3072" s="23" t="str">
        <f>_xlfn.IFNA((VLOOKUP(F3072,help!$C$2:$F$12,4,0))*(N3072*24),"")</f>
        <v/>
      </c>
      <c r="AP3072" s="18">
        <f t="shared" si="97"/>
        <v>0</v>
      </c>
    </row>
    <row r="3073" spans="2:42" ht="33" x14ac:dyDescent="0.2">
      <c r="B3073" s="14">
        <f>COUNTIFS($E$3:E3073,تقرير!$E$4)</f>
        <v>15</v>
      </c>
      <c r="C3073" s="48"/>
      <c r="D3073" s="48"/>
      <c r="E3073" s="48"/>
      <c r="F3073" s="50"/>
      <c r="G3073" s="51"/>
      <c r="H3073" s="51"/>
      <c r="I3073" s="52"/>
      <c r="J3073" s="52"/>
      <c r="K3073" s="27" t="str">
        <f>_xlfn.IFNA(VLOOKUP(E3073,الاوردرات!$B$1:$C$600,2,0),"")</f>
        <v/>
      </c>
      <c r="L3073" s="63"/>
      <c r="N3073" s="22" t="str">
        <f t="shared" si="98"/>
        <v/>
      </c>
      <c r="O3073" s="23" t="str">
        <f>_xlfn.IFNA((VLOOKUP(F3073,help!$C$2:$F$12,4,0))*(N3073*24),"")</f>
        <v/>
      </c>
      <c r="AP3073" s="18">
        <f t="shared" si="97"/>
        <v>0</v>
      </c>
    </row>
    <row r="3074" spans="2:42" ht="33" x14ac:dyDescent="0.2">
      <c r="B3074" s="14">
        <f>COUNTIFS($E$3:E3074,تقرير!$E$4)</f>
        <v>15</v>
      </c>
      <c r="C3074" s="48"/>
      <c r="D3074" s="48"/>
      <c r="E3074" s="48"/>
      <c r="F3074" s="50"/>
      <c r="G3074" s="51"/>
      <c r="H3074" s="51"/>
      <c r="I3074" s="52"/>
      <c r="J3074" s="52"/>
      <c r="K3074" s="27" t="str">
        <f>_xlfn.IFNA(VLOOKUP(E3074,الاوردرات!$B$1:$C$600,2,0),"")</f>
        <v/>
      </c>
      <c r="L3074" s="63"/>
      <c r="N3074" s="22" t="str">
        <f t="shared" si="98"/>
        <v/>
      </c>
      <c r="O3074" s="23" t="str">
        <f>_xlfn.IFNA((VLOOKUP(F3074,help!$C$2:$F$12,4,0))*(N3074*24),"")</f>
        <v/>
      </c>
      <c r="AP3074" s="18">
        <f t="shared" si="97"/>
        <v>0</v>
      </c>
    </row>
    <row r="3075" spans="2:42" ht="33" x14ac:dyDescent="0.2">
      <c r="B3075" s="14">
        <f>COUNTIFS($E$3:E3075,تقرير!$E$4)</f>
        <v>15</v>
      </c>
      <c r="C3075" s="48"/>
      <c r="D3075" s="48"/>
      <c r="E3075" s="48"/>
      <c r="F3075" s="50"/>
      <c r="G3075" s="51"/>
      <c r="H3075" s="51"/>
      <c r="I3075" s="52"/>
      <c r="J3075" s="52"/>
      <c r="K3075" s="27" t="str">
        <f>_xlfn.IFNA(VLOOKUP(E3075,الاوردرات!$B$1:$C$600,2,0),"")</f>
        <v/>
      </c>
      <c r="L3075" s="63"/>
      <c r="N3075" s="22" t="str">
        <f t="shared" si="98"/>
        <v/>
      </c>
      <c r="O3075" s="23" t="str">
        <f>_xlfn.IFNA((VLOOKUP(F3075,help!$C$2:$F$12,4,0))*(N3075*24),"")</f>
        <v/>
      </c>
      <c r="AP3075" s="18">
        <f t="shared" si="97"/>
        <v>0</v>
      </c>
    </row>
    <row r="3076" spans="2:42" ht="33" x14ac:dyDescent="0.2">
      <c r="B3076" s="14">
        <f>COUNTIFS($E$3:E3076,تقرير!$E$4)</f>
        <v>15</v>
      </c>
      <c r="C3076" s="48"/>
      <c r="D3076" s="48"/>
      <c r="E3076" s="48"/>
      <c r="F3076" s="50"/>
      <c r="G3076" s="51"/>
      <c r="H3076" s="51"/>
      <c r="I3076" s="52"/>
      <c r="J3076" s="52"/>
      <c r="K3076" s="27" t="str">
        <f>_xlfn.IFNA(VLOOKUP(E3076,الاوردرات!$B$1:$C$600,2,0),"")</f>
        <v/>
      </c>
      <c r="L3076" s="63"/>
      <c r="N3076" s="22" t="str">
        <f t="shared" si="98"/>
        <v/>
      </c>
      <c r="O3076" s="23" t="str">
        <f>_xlfn.IFNA((VLOOKUP(F3076,help!$C$2:$F$12,4,0))*(N3076*24),"")</f>
        <v/>
      </c>
      <c r="AP3076" s="18">
        <f t="shared" si="97"/>
        <v>0</v>
      </c>
    </row>
    <row r="3077" spans="2:42" ht="33" x14ac:dyDescent="0.2">
      <c r="B3077" s="14">
        <f>COUNTIFS($E$3:E3077,تقرير!$E$4)</f>
        <v>15</v>
      </c>
      <c r="C3077" s="48"/>
      <c r="D3077" s="48"/>
      <c r="E3077" s="48"/>
      <c r="F3077" s="50"/>
      <c r="G3077" s="51"/>
      <c r="H3077" s="51"/>
      <c r="I3077" s="52"/>
      <c r="J3077" s="52"/>
      <c r="K3077" s="27" t="str">
        <f>_xlfn.IFNA(VLOOKUP(E3077,الاوردرات!$B$1:$C$600,2,0),"")</f>
        <v/>
      </c>
      <c r="L3077" s="63"/>
      <c r="N3077" s="22" t="str">
        <f t="shared" si="98"/>
        <v/>
      </c>
      <c r="O3077" s="23" t="str">
        <f>_xlfn.IFNA((VLOOKUP(F3077,help!$C$2:$F$12,4,0))*(N3077*24),"")</f>
        <v/>
      </c>
      <c r="AP3077" s="18">
        <f t="shared" si="97"/>
        <v>0</v>
      </c>
    </row>
    <row r="3078" spans="2:42" ht="33" x14ac:dyDescent="0.2">
      <c r="B3078" s="14">
        <f>COUNTIFS($E$3:E3078,تقرير!$E$4)</f>
        <v>15</v>
      </c>
      <c r="C3078" s="48"/>
      <c r="D3078" s="48"/>
      <c r="E3078" s="48"/>
      <c r="F3078" s="50"/>
      <c r="G3078" s="51"/>
      <c r="H3078" s="51"/>
      <c r="I3078" s="52"/>
      <c r="J3078" s="52"/>
      <c r="K3078" s="27" t="str">
        <f>_xlfn.IFNA(VLOOKUP(E3078,الاوردرات!$B$1:$C$600,2,0),"")</f>
        <v/>
      </c>
      <c r="L3078" s="63"/>
      <c r="N3078" s="22" t="str">
        <f t="shared" si="98"/>
        <v/>
      </c>
      <c r="O3078" s="23" t="str">
        <f>_xlfn.IFNA((VLOOKUP(F3078,help!$C$2:$F$12,4,0))*(N3078*24),"")</f>
        <v/>
      </c>
      <c r="AP3078" s="18">
        <f t="shared" si="97"/>
        <v>0</v>
      </c>
    </row>
    <row r="3079" spans="2:42" ht="33" x14ac:dyDescent="0.2">
      <c r="B3079" s="14">
        <f>COUNTIFS($E$3:E3079,تقرير!$E$4)</f>
        <v>15</v>
      </c>
      <c r="C3079" s="48"/>
      <c r="D3079" s="48"/>
      <c r="E3079" s="48"/>
      <c r="F3079" s="50"/>
      <c r="G3079" s="51"/>
      <c r="H3079" s="51"/>
      <c r="I3079" s="52"/>
      <c r="J3079" s="52"/>
      <c r="K3079" s="27" t="str">
        <f>_xlfn.IFNA(VLOOKUP(E3079,الاوردرات!$B$1:$C$600,2,0),"")</f>
        <v/>
      </c>
      <c r="L3079" s="63"/>
      <c r="N3079" s="22" t="str">
        <f t="shared" si="98"/>
        <v/>
      </c>
      <c r="O3079" s="23" t="str">
        <f>_xlfn.IFNA((VLOOKUP(F3079,help!$C$2:$F$12,4,0))*(N3079*24),"")</f>
        <v/>
      </c>
      <c r="AP3079" s="18">
        <f t="shared" si="97"/>
        <v>0</v>
      </c>
    </row>
    <row r="3080" spans="2:42" ht="33" x14ac:dyDescent="0.2">
      <c r="B3080" s="14">
        <f>COUNTIFS($E$3:E3080,تقرير!$E$4)</f>
        <v>15</v>
      </c>
      <c r="C3080" s="48"/>
      <c r="D3080" s="48"/>
      <c r="E3080" s="48"/>
      <c r="F3080" s="50"/>
      <c r="G3080" s="51"/>
      <c r="H3080" s="51"/>
      <c r="I3080" s="52"/>
      <c r="J3080" s="52"/>
      <c r="K3080" s="27" t="str">
        <f>_xlfn.IFNA(VLOOKUP(E3080,الاوردرات!$B$1:$C$600,2,0),"")</f>
        <v/>
      </c>
      <c r="L3080" s="63"/>
      <c r="N3080" s="22" t="str">
        <f t="shared" si="98"/>
        <v/>
      </c>
      <c r="O3080" s="23" t="str">
        <f>_xlfn.IFNA((VLOOKUP(F3080,help!$C$2:$F$12,4,0))*(N3080*24),"")</f>
        <v/>
      </c>
      <c r="AP3080" s="18">
        <f t="shared" si="97"/>
        <v>0</v>
      </c>
    </row>
    <row r="3081" spans="2:42" ht="33" x14ac:dyDescent="0.2">
      <c r="B3081" s="14">
        <f>COUNTIFS($E$3:E3081,تقرير!$E$4)</f>
        <v>15</v>
      </c>
      <c r="C3081" s="48"/>
      <c r="D3081" s="48"/>
      <c r="E3081" s="48"/>
      <c r="F3081" s="50"/>
      <c r="G3081" s="51"/>
      <c r="H3081" s="51"/>
      <c r="I3081" s="52"/>
      <c r="J3081" s="52"/>
      <c r="K3081" s="27" t="str">
        <f>_xlfn.IFNA(VLOOKUP(E3081,الاوردرات!$B$1:$C$600,2,0),"")</f>
        <v/>
      </c>
      <c r="L3081" s="63"/>
      <c r="N3081" s="22" t="str">
        <f t="shared" si="98"/>
        <v/>
      </c>
      <c r="O3081" s="23" t="str">
        <f>_xlfn.IFNA((VLOOKUP(F3081,help!$C$2:$F$12,4,0))*(N3081*24),"")</f>
        <v/>
      </c>
      <c r="AP3081" s="18">
        <f t="shared" si="97"/>
        <v>0</v>
      </c>
    </row>
    <row r="3082" spans="2:42" ht="33" x14ac:dyDescent="0.2">
      <c r="B3082" s="14">
        <f>COUNTIFS($E$3:E3082,تقرير!$E$4)</f>
        <v>15</v>
      </c>
      <c r="C3082" s="48"/>
      <c r="D3082" s="48"/>
      <c r="E3082" s="48"/>
      <c r="F3082" s="50"/>
      <c r="G3082" s="51"/>
      <c r="H3082" s="51"/>
      <c r="I3082" s="52"/>
      <c r="J3082" s="52"/>
      <c r="K3082" s="27" t="str">
        <f>_xlfn.IFNA(VLOOKUP(E3082,الاوردرات!$B$1:$C$600,2,0),"")</f>
        <v/>
      </c>
      <c r="L3082" s="63"/>
      <c r="N3082" s="22" t="str">
        <f t="shared" si="98"/>
        <v/>
      </c>
      <c r="O3082" s="23" t="str">
        <f>_xlfn.IFNA((VLOOKUP(F3082,help!$C$2:$F$12,4,0))*(N3082*24),"")</f>
        <v/>
      </c>
      <c r="AP3082" s="18">
        <f t="shared" ref="AP3082:AP3145" si="99">D3082</f>
        <v>0</v>
      </c>
    </row>
    <row r="3083" spans="2:42" ht="33" x14ac:dyDescent="0.2">
      <c r="B3083" s="14">
        <f>COUNTIFS($E$3:E3083,تقرير!$E$4)</f>
        <v>15</v>
      </c>
      <c r="C3083" s="48"/>
      <c r="D3083" s="48"/>
      <c r="E3083" s="48"/>
      <c r="F3083" s="50"/>
      <c r="G3083" s="51"/>
      <c r="H3083" s="51"/>
      <c r="I3083" s="52"/>
      <c r="J3083" s="52"/>
      <c r="K3083" s="27" t="str">
        <f>_xlfn.IFNA(VLOOKUP(E3083,الاوردرات!$B$1:$C$600,2,0),"")</f>
        <v/>
      </c>
      <c r="L3083" s="63"/>
      <c r="N3083" s="22" t="str">
        <f t="shared" si="98"/>
        <v/>
      </c>
      <c r="O3083" s="23" t="str">
        <f>_xlfn.IFNA((VLOOKUP(F3083,help!$C$2:$F$12,4,0))*(N3083*24),"")</f>
        <v/>
      </c>
      <c r="AP3083" s="18">
        <f t="shared" si="99"/>
        <v>0</v>
      </c>
    </row>
    <row r="3084" spans="2:42" ht="33" x14ac:dyDescent="0.2">
      <c r="B3084" s="14">
        <f>COUNTIFS($E$3:E3084,تقرير!$E$4)</f>
        <v>15</v>
      </c>
      <c r="C3084" s="48"/>
      <c r="D3084" s="48"/>
      <c r="E3084" s="48"/>
      <c r="F3084" s="50"/>
      <c r="G3084" s="51"/>
      <c r="H3084" s="51"/>
      <c r="I3084" s="52"/>
      <c r="J3084" s="52"/>
      <c r="K3084" s="27" t="str">
        <f>_xlfn.IFNA(VLOOKUP(E3084,الاوردرات!$B$1:$C$600,2,0),"")</f>
        <v/>
      </c>
      <c r="L3084" s="63"/>
      <c r="N3084" s="22" t="str">
        <f t="shared" si="98"/>
        <v/>
      </c>
      <c r="O3084" s="23" t="str">
        <f>_xlfn.IFNA((VLOOKUP(F3084,help!$C$2:$F$12,4,0))*(N3084*24),"")</f>
        <v/>
      </c>
      <c r="AP3084" s="18">
        <f t="shared" si="99"/>
        <v>0</v>
      </c>
    </row>
    <row r="3085" spans="2:42" ht="33" x14ac:dyDescent="0.2">
      <c r="B3085" s="14">
        <f>COUNTIFS($E$3:E3085,تقرير!$E$4)</f>
        <v>15</v>
      </c>
      <c r="C3085" s="48"/>
      <c r="D3085" s="48"/>
      <c r="E3085" s="48"/>
      <c r="F3085" s="50"/>
      <c r="G3085" s="51"/>
      <c r="H3085" s="51"/>
      <c r="I3085" s="52"/>
      <c r="J3085" s="52"/>
      <c r="K3085" s="27" t="str">
        <f>_xlfn.IFNA(VLOOKUP(E3085,الاوردرات!$B$1:$C$600,2,0),"")</f>
        <v/>
      </c>
      <c r="L3085" s="63"/>
      <c r="N3085" s="22" t="str">
        <f t="shared" si="98"/>
        <v/>
      </c>
      <c r="O3085" s="23" t="str">
        <f>_xlfn.IFNA((VLOOKUP(F3085,help!$C$2:$F$12,4,0))*(N3085*24),"")</f>
        <v/>
      </c>
      <c r="AP3085" s="18">
        <f t="shared" si="99"/>
        <v>0</v>
      </c>
    </row>
    <row r="3086" spans="2:42" ht="33" x14ac:dyDescent="0.2">
      <c r="B3086" s="14">
        <f>COUNTIFS($E$3:E3086,تقرير!$E$4)</f>
        <v>15</v>
      </c>
      <c r="C3086" s="48"/>
      <c r="D3086" s="48"/>
      <c r="E3086" s="48"/>
      <c r="F3086" s="50"/>
      <c r="G3086" s="51"/>
      <c r="H3086" s="51"/>
      <c r="I3086" s="52"/>
      <c r="J3086" s="52"/>
      <c r="K3086" s="27" t="str">
        <f>_xlfn.IFNA(VLOOKUP(E3086,الاوردرات!$B$1:$C$600,2,0),"")</f>
        <v/>
      </c>
      <c r="L3086" s="63"/>
      <c r="N3086" s="22" t="str">
        <f t="shared" si="98"/>
        <v/>
      </c>
      <c r="O3086" s="23" t="str">
        <f>_xlfn.IFNA((VLOOKUP(F3086,help!$C$2:$F$12,4,0))*(N3086*24),"")</f>
        <v/>
      </c>
      <c r="AP3086" s="18">
        <f t="shared" si="99"/>
        <v>0</v>
      </c>
    </row>
    <row r="3087" spans="2:42" ht="33" x14ac:dyDescent="0.2">
      <c r="B3087" s="14">
        <f>COUNTIFS($E$3:E3087,تقرير!$E$4)</f>
        <v>15</v>
      </c>
      <c r="C3087" s="48"/>
      <c r="D3087" s="48"/>
      <c r="E3087" s="48"/>
      <c r="F3087" s="50"/>
      <c r="G3087" s="51"/>
      <c r="H3087" s="51"/>
      <c r="I3087" s="52"/>
      <c r="J3087" s="52"/>
      <c r="K3087" s="27" t="str">
        <f>_xlfn.IFNA(VLOOKUP(E3087,الاوردرات!$B$1:$C$600,2,0),"")</f>
        <v/>
      </c>
      <c r="L3087" s="63"/>
      <c r="N3087" s="22" t="str">
        <f t="shared" si="98"/>
        <v/>
      </c>
      <c r="O3087" s="23" t="str">
        <f>_xlfn.IFNA((VLOOKUP(F3087,help!$C$2:$F$12,4,0))*(N3087*24),"")</f>
        <v/>
      </c>
      <c r="AP3087" s="18">
        <f t="shared" si="99"/>
        <v>0</v>
      </c>
    </row>
    <row r="3088" spans="2:42" ht="33" x14ac:dyDescent="0.2">
      <c r="B3088" s="14">
        <f>COUNTIFS($E$3:E3088,تقرير!$E$4)</f>
        <v>15</v>
      </c>
      <c r="C3088" s="48"/>
      <c r="D3088" s="48"/>
      <c r="E3088" s="48"/>
      <c r="F3088" s="50"/>
      <c r="G3088" s="51"/>
      <c r="H3088" s="51"/>
      <c r="I3088" s="52"/>
      <c r="J3088" s="52"/>
      <c r="K3088" s="27" t="str">
        <f>_xlfn.IFNA(VLOOKUP(E3088,الاوردرات!$B$1:$C$600,2,0),"")</f>
        <v/>
      </c>
      <c r="L3088" s="63"/>
      <c r="N3088" s="22" t="str">
        <f t="shared" si="98"/>
        <v/>
      </c>
      <c r="O3088" s="23" t="str">
        <f>_xlfn.IFNA((VLOOKUP(F3088,help!$C$2:$F$12,4,0))*(N3088*24),"")</f>
        <v/>
      </c>
      <c r="AP3088" s="18">
        <f t="shared" si="99"/>
        <v>0</v>
      </c>
    </row>
    <row r="3089" spans="2:42" ht="33" x14ac:dyDescent="0.2">
      <c r="B3089" s="14">
        <f>COUNTIFS($E$3:E3089,تقرير!$E$4)</f>
        <v>15</v>
      </c>
      <c r="C3089" s="48"/>
      <c r="D3089" s="48"/>
      <c r="E3089" s="48"/>
      <c r="F3089" s="50"/>
      <c r="G3089" s="51"/>
      <c r="H3089" s="51"/>
      <c r="I3089" s="52"/>
      <c r="J3089" s="52"/>
      <c r="K3089" s="27" t="str">
        <f>_xlfn.IFNA(VLOOKUP(E3089,الاوردرات!$B$1:$C$600,2,0),"")</f>
        <v/>
      </c>
      <c r="L3089" s="63"/>
      <c r="N3089" s="22" t="str">
        <f t="shared" si="98"/>
        <v/>
      </c>
      <c r="O3089" s="23" t="str">
        <f>_xlfn.IFNA((VLOOKUP(F3089,help!$C$2:$F$12,4,0))*(N3089*24),"")</f>
        <v/>
      </c>
      <c r="AP3089" s="18">
        <f t="shared" si="99"/>
        <v>0</v>
      </c>
    </row>
    <row r="3090" spans="2:42" ht="33" x14ac:dyDescent="0.2">
      <c r="B3090" s="14">
        <f>COUNTIFS($E$3:E3090,تقرير!$E$4)</f>
        <v>15</v>
      </c>
      <c r="C3090" s="48"/>
      <c r="D3090" s="48"/>
      <c r="E3090" s="48"/>
      <c r="F3090" s="50"/>
      <c r="G3090" s="51"/>
      <c r="H3090" s="51"/>
      <c r="I3090" s="52"/>
      <c r="J3090" s="52"/>
      <c r="K3090" s="27" t="str">
        <f>_xlfn.IFNA(VLOOKUP(E3090,الاوردرات!$B$1:$C$600,2,0),"")</f>
        <v/>
      </c>
      <c r="L3090" s="63"/>
      <c r="N3090" s="22" t="str">
        <f t="shared" si="98"/>
        <v/>
      </c>
      <c r="O3090" s="23" t="str">
        <f>_xlfn.IFNA((VLOOKUP(F3090,help!$C$2:$F$12,4,0))*(N3090*24),"")</f>
        <v/>
      </c>
      <c r="AP3090" s="18">
        <f t="shared" si="99"/>
        <v>0</v>
      </c>
    </row>
    <row r="3091" spans="2:42" ht="33" x14ac:dyDescent="0.2">
      <c r="B3091" s="14">
        <f>COUNTIFS($E$3:E3091,تقرير!$E$4)</f>
        <v>15</v>
      </c>
      <c r="C3091" s="48"/>
      <c r="D3091" s="48"/>
      <c r="E3091" s="48"/>
      <c r="F3091" s="50"/>
      <c r="G3091" s="51"/>
      <c r="H3091" s="51"/>
      <c r="I3091" s="52"/>
      <c r="J3091" s="52"/>
      <c r="K3091" s="27" t="str">
        <f>_xlfn.IFNA(VLOOKUP(E3091,الاوردرات!$B$1:$C$600,2,0),"")</f>
        <v/>
      </c>
      <c r="L3091" s="63"/>
      <c r="N3091" s="22" t="str">
        <f t="shared" si="98"/>
        <v/>
      </c>
      <c r="O3091" s="23" t="str">
        <f>_xlfn.IFNA((VLOOKUP(F3091,help!$C$2:$F$12,4,0))*(N3091*24),"")</f>
        <v/>
      </c>
      <c r="AP3091" s="18">
        <f t="shared" si="99"/>
        <v>0</v>
      </c>
    </row>
    <row r="3092" spans="2:42" ht="33" x14ac:dyDescent="0.2">
      <c r="B3092" s="14">
        <f>COUNTIFS($E$3:E3092,تقرير!$E$4)</f>
        <v>15</v>
      </c>
      <c r="C3092" s="48"/>
      <c r="D3092" s="48"/>
      <c r="E3092" s="48"/>
      <c r="F3092" s="50"/>
      <c r="G3092" s="51"/>
      <c r="H3092" s="51"/>
      <c r="I3092" s="52"/>
      <c r="J3092" s="52"/>
      <c r="K3092" s="27" t="str">
        <f>_xlfn.IFNA(VLOOKUP(E3092,الاوردرات!$B$1:$C$600,2,0),"")</f>
        <v/>
      </c>
      <c r="L3092" s="63"/>
      <c r="N3092" s="22" t="str">
        <f t="shared" si="98"/>
        <v/>
      </c>
      <c r="O3092" s="23" t="str">
        <f>_xlfn.IFNA((VLOOKUP(F3092,help!$C$2:$F$12,4,0))*(N3092*24),"")</f>
        <v/>
      </c>
      <c r="AP3092" s="18">
        <f t="shared" si="99"/>
        <v>0</v>
      </c>
    </row>
    <row r="3093" spans="2:42" ht="33" x14ac:dyDescent="0.2">
      <c r="B3093" s="14">
        <f>COUNTIFS($E$3:E3093,تقرير!$E$4)</f>
        <v>15</v>
      </c>
      <c r="C3093" s="48"/>
      <c r="D3093" s="48"/>
      <c r="E3093" s="48"/>
      <c r="F3093" s="50"/>
      <c r="G3093" s="51"/>
      <c r="H3093" s="51"/>
      <c r="I3093" s="52"/>
      <c r="J3093" s="52"/>
      <c r="K3093" s="27" t="str">
        <f>_xlfn.IFNA(VLOOKUP(E3093,الاوردرات!$B$1:$C$600,2,0),"")</f>
        <v/>
      </c>
      <c r="L3093" s="63"/>
      <c r="N3093" s="22" t="str">
        <f t="shared" si="98"/>
        <v/>
      </c>
      <c r="O3093" s="23" t="str">
        <f>_xlfn.IFNA((VLOOKUP(F3093,help!$C$2:$F$12,4,0))*(N3093*24),"")</f>
        <v/>
      </c>
      <c r="AP3093" s="18">
        <f t="shared" si="99"/>
        <v>0</v>
      </c>
    </row>
    <row r="3094" spans="2:42" ht="33" x14ac:dyDescent="0.2">
      <c r="B3094" s="14">
        <f>COUNTIFS($E$3:E3094,تقرير!$E$4)</f>
        <v>15</v>
      </c>
      <c r="C3094" s="48"/>
      <c r="D3094" s="48"/>
      <c r="E3094" s="48"/>
      <c r="F3094" s="50"/>
      <c r="G3094" s="51"/>
      <c r="H3094" s="51"/>
      <c r="I3094" s="52"/>
      <c r="J3094" s="52"/>
      <c r="K3094" s="27" t="str">
        <f>_xlfn.IFNA(VLOOKUP(E3094,الاوردرات!$B$1:$C$600,2,0),"")</f>
        <v/>
      </c>
      <c r="L3094" s="63"/>
      <c r="N3094" s="22" t="str">
        <f t="shared" si="98"/>
        <v/>
      </c>
      <c r="O3094" s="23" t="str">
        <f>_xlfn.IFNA((VLOOKUP(F3094,help!$C$2:$F$12,4,0))*(N3094*24),"")</f>
        <v/>
      </c>
      <c r="AP3094" s="18">
        <f t="shared" si="99"/>
        <v>0</v>
      </c>
    </row>
    <row r="3095" spans="2:42" ht="33" x14ac:dyDescent="0.2">
      <c r="B3095" s="14">
        <f>COUNTIFS($E$3:E3095,تقرير!$E$4)</f>
        <v>15</v>
      </c>
      <c r="C3095" s="48"/>
      <c r="D3095" s="48"/>
      <c r="E3095" s="48"/>
      <c r="F3095" s="50"/>
      <c r="G3095" s="51"/>
      <c r="H3095" s="51"/>
      <c r="I3095" s="52"/>
      <c r="J3095" s="52"/>
      <c r="K3095" s="27" t="str">
        <f>_xlfn.IFNA(VLOOKUP(E3095,الاوردرات!$B$1:$C$600,2,0),"")</f>
        <v/>
      </c>
      <c r="L3095" s="63"/>
      <c r="N3095" s="22" t="str">
        <f t="shared" si="98"/>
        <v/>
      </c>
      <c r="O3095" s="23" t="str">
        <f>_xlfn.IFNA((VLOOKUP(F3095,help!$C$2:$F$12,4,0))*(N3095*24),"")</f>
        <v/>
      </c>
      <c r="AP3095" s="18">
        <f t="shared" si="99"/>
        <v>0</v>
      </c>
    </row>
    <row r="3096" spans="2:42" ht="33" x14ac:dyDescent="0.2">
      <c r="B3096" s="14">
        <f>COUNTIFS($E$3:E3096,تقرير!$E$4)</f>
        <v>15</v>
      </c>
      <c r="C3096" s="48"/>
      <c r="D3096" s="48"/>
      <c r="E3096" s="48"/>
      <c r="F3096" s="50"/>
      <c r="G3096" s="51"/>
      <c r="H3096" s="51"/>
      <c r="I3096" s="52"/>
      <c r="J3096" s="52"/>
      <c r="K3096" s="27" t="str">
        <f>_xlfn.IFNA(VLOOKUP(E3096,الاوردرات!$B$1:$C$600,2,0),"")</f>
        <v/>
      </c>
      <c r="L3096" s="63"/>
      <c r="N3096" s="22" t="str">
        <f t="shared" si="98"/>
        <v/>
      </c>
      <c r="O3096" s="23" t="str">
        <f>_xlfn.IFNA((VLOOKUP(F3096,help!$C$2:$F$12,4,0))*(N3096*24),"")</f>
        <v/>
      </c>
      <c r="AP3096" s="18">
        <f t="shared" si="99"/>
        <v>0</v>
      </c>
    </row>
    <row r="3097" spans="2:42" ht="33" x14ac:dyDescent="0.2">
      <c r="B3097" s="14">
        <f>COUNTIFS($E$3:E3097,تقرير!$E$4)</f>
        <v>15</v>
      </c>
      <c r="C3097" s="48"/>
      <c r="D3097" s="48"/>
      <c r="E3097" s="48"/>
      <c r="F3097" s="50"/>
      <c r="G3097" s="51"/>
      <c r="H3097" s="51"/>
      <c r="I3097" s="52"/>
      <c r="J3097" s="52"/>
      <c r="K3097" s="27" t="str">
        <f>_xlfn.IFNA(VLOOKUP(E3097,الاوردرات!$B$1:$C$600,2,0),"")</f>
        <v/>
      </c>
      <c r="L3097" s="63"/>
      <c r="N3097" s="22" t="str">
        <f t="shared" si="98"/>
        <v/>
      </c>
      <c r="O3097" s="23" t="str">
        <f>_xlfn.IFNA((VLOOKUP(F3097,help!$C$2:$F$12,4,0))*(N3097*24),"")</f>
        <v/>
      </c>
      <c r="AP3097" s="18">
        <f t="shared" si="99"/>
        <v>0</v>
      </c>
    </row>
    <row r="3098" spans="2:42" ht="33" x14ac:dyDescent="0.2">
      <c r="B3098" s="14">
        <f>COUNTIFS($E$3:E3098,تقرير!$E$4)</f>
        <v>15</v>
      </c>
      <c r="C3098" s="48"/>
      <c r="D3098" s="48"/>
      <c r="E3098" s="48"/>
      <c r="F3098" s="50"/>
      <c r="G3098" s="51"/>
      <c r="H3098" s="51"/>
      <c r="I3098" s="52"/>
      <c r="J3098" s="52"/>
      <c r="K3098" s="27" t="str">
        <f>_xlfn.IFNA(VLOOKUP(E3098,الاوردرات!$B$1:$C$600,2,0),"")</f>
        <v/>
      </c>
      <c r="L3098" s="63"/>
      <c r="N3098" s="22" t="str">
        <f t="shared" si="98"/>
        <v/>
      </c>
      <c r="O3098" s="23" t="str">
        <f>_xlfn.IFNA((VLOOKUP(F3098,help!$C$2:$F$12,4,0))*(N3098*24),"")</f>
        <v/>
      </c>
      <c r="AP3098" s="18">
        <f t="shared" si="99"/>
        <v>0</v>
      </c>
    </row>
    <row r="3099" spans="2:42" ht="33" x14ac:dyDescent="0.2">
      <c r="B3099" s="14">
        <f>COUNTIFS($E$3:E3099,تقرير!$E$4)</f>
        <v>15</v>
      </c>
      <c r="C3099" s="48"/>
      <c r="D3099" s="48"/>
      <c r="E3099" s="48"/>
      <c r="F3099" s="50"/>
      <c r="G3099" s="51"/>
      <c r="H3099" s="51"/>
      <c r="I3099" s="52"/>
      <c r="J3099" s="52"/>
      <c r="K3099" s="27" t="str">
        <f>_xlfn.IFNA(VLOOKUP(E3099,الاوردرات!$B$1:$C$600,2,0),"")</f>
        <v/>
      </c>
      <c r="L3099" s="63"/>
      <c r="N3099" s="22" t="str">
        <f t="shared" si="98"/>
        <v/>
      </c>
      <c r="O3099" s="23" t="str">
        <f>_xlfn.IFNA((VLOOKUP(F3099,help!$C$2:$F$12,4,0))*(N3099*24),"")</f>
        <v/>
      </c>
      <c r="AP3099" s="18">
        <f t="shared" si="99"/>
        <v>0</v>
      </c>
    </row>
    <row r="3100" spans="2:42" ht="33" x14ac:dyDescent="0.2">
      <c r="B3100" s="14">
        <f>COUNTIFS($E$3:E3100,تقرير!$E$4)</f>
        <v>15</v>
      </c>
      <c r="C3100" s="48"/>
      <c r="D3100" s="48"/>
      <c r="E3100" s="48"/>
      <c r="F3100" s="50"/>
      <c r="G3100" s="51"/>
      <c r="H3100" s="51"/>
      <c r="I3100" s="52"/>
      <c r="J3100" s="52"/>
      <c r="K3100" s="27" t="str">
        <f>_xlfn.IFNA(VLOOKUP(E3100,الاوردرات!$B$1:$C$600,2,0),"")</f>
        <v/>
      </c>
      <c r="L3100" s="63"/>
      <c r="N3100" s="22" t="str">
        <f t="shared" si="98"/>
        <v/>
      </c>
      <c r="O3100" s="23" t="str">
        <f>_xlfn.IFNA((VLOOKUP(F3100,help!$C$2:$F$12,4,0))*(N3100*24),"")</f>
        <v/>
      </c>
      <c r="AP3100" s="18">
        <f t="shared" si="99"/>
        <v>0</v>
      </c>
    </row>
    <row r="3101" spans="2:42" ht="33" x14ac:dyDescent="0.2">
      <c r="B3101" s="14">
        <f>COUNTIFS($E$3:E3101,تقرير!$E$4)</f>
        <v>15</v>
      </c>
      <c r="C3101" s="48"/>
      <c r="D3101" s="48"/>
      <c r="E3101" s="48"/>
      <c r="F3101" s="50"/>
      <c r="G3101" s="51"/>
      <c r="H3101" s="51"/>
      <c r="I3101" s="52"/>
      <c r="J3101" s="52"/>
      <c r="K3101" s="27" t="str">
        <f>_xlfn.IFNA(VLOOKUP(E3101,الاوردرات!$B$1:$C$600,2,0),"")</f>
        <v/>
      </c>
      <c r="L3101" s="63"/>
      <c r="N3101" s="22" t="str">
        <f t="shared" si="98"/>
        <v/>
      </c>
      <c r="O3101" s="23" t="str">
        <f>_xlfn.IFNA((VLOOKUP(F3101,help!$C$2:$F$12,4,0))*(N3101*24),"")</f>
        <v/>
      </c>
      <c r="AP3101" s="18">
        <f t="shared" si="99"/>
        <v>0</v>
      </c>
    </row>
    <row r="3102" spans="2:42" ht="33" x14ac:dyDescent="0.2">
      <c r="B3102" s="14">
        <f>COUNTIFS($E$3:E3102,تقرير!$E$4)</f>
        <v>15</v>
      </c>
      <c r="C3102" s="48"/>
      <c r="D3102" s="48"/>
      <c r="E3102" s="48"/>
      <c r="F3102" s="50"/>
      <c r="G3102" s="51"/>
      <c r="H3102" s="51"/>
      <c r="I3102" s="52"/>
      <c r="J3102" s="52"/>
      <c r="K3102" s="27" t="str">
        <f>_xlfn.IFNA(VLOOKUP(E3102,الاوردرات!$B$1:$C$600,2,0),"")</f>
        <v/>
      </c>
      <c r="L3102" s="63"/>
      <c r="N3102" s="22" t="str">
        <f t="shared" si="98"/>
        <v/>
      </c>
      <c r="O3102" s="23" t="str">
        <f>_xlfn.IFNA((VLOOKUP(F3102,help!$C$2:$F$12,4,0))*(N3102*24),"")</f>
        <v/>
      </c>
      <c r="AP3102" s="18">
        <f t="shared" si="99"/>
        <v>0</v>
      </c>
    </row>
    <row r="3103" spans="2:42" ht="33" x14ac:dyDescent="0.2">
      <c r="B3103" s="14">
        <f>COUNTIFS($E$3:E3103,تقرير!$E$4)</f>
        <v>15</v>
      </c>
      <c r="C3103" s="48"/>
      <c r="D3103" s="48"/>
      <c r="E3103" s="48"/>
      <c r="F3103" s="50"/>
      <c r="G3103" s="51"/>
      <c r="H3103" s="51"/>
      <c r="I3103" s="52"/>
      <c r="J3103" s="52"/>
      <c r="K3103" s="27" t="str">
        <f>_xlfn.IFNA(VLOOKUP(E3103,الاوردرات!$B$1:$C$600,2,0),"")</f>
        <v/>
      </c>
      <c r="L3103" s="63"/>
      <c r="N3103" s="22" t="str">
        <f t="shared" si="98"/>
        <v/>
      </c>
      <c r="O3103" s="23" t="str">
        <f>_xlfn.IFNA((VLOOKUP(F3103,help!$C$2:$F$12,4,0))*(N3103*24),"")</f>
        <v/>
      </c>
      <c r="AP3103" s="18">
        <f t="shared" si="99"/>
        <v>0</v>
      </c>
    </row>
    <row r="3104" spans="2:42" ht="33" x14ac:dyDescent="0.2">
      <c r="B3104" s="14">
        <f>COUNTIFS($E$3:E3104,تقرير!$E$4)</f>
        <v>15</v>
      </c>
      <c r="C3104" s="48"/>
      <c r="D3104" s="48"/>
      <c r="E3104" s="48"/>
      <c r="F3104" s="50"/>
      <c r="G3104" s="51"/>
      <c r="H3104" s="51"/>
      <c r="I3104" s="52"/>
      <c r="J3104" s="52"/>
      <c r="K3104" s="27" t="str">
        <f>_xlfn.IFNA(VLOOKUP(E3104,الاوردرات!$B$1:$C$600,2,0),"")</f>
        <v/>
      </c>
      <c r="L3104" s="63"/>
      <c r="N3104" s="22" t="str">
        <f t="shared" si="98"/>
        <v/>
      </c>
      <c r="O3104" s="23" t="str">
        <f>_xlfn.IFNA((VLOOKUP(F3104,help!$C$2:$F$12,4,0))*(N3104*24),"")</f>
        <v/>
      </c>
      <c r="AP3104" s="18">
        <f t="shared" si="99"/>
        <v>0</v>
      </c>
    </row>
    <row r="3105" spans="2:42" ht="33" x14ac:dyDescent="0.2">
      <c r="B3105" s="14">
        <f>COUNTIFS($E$3:E3105,تقرير!$E$4)</f>
        <v>15</v>
      </c>
      <c r="C3105" s="48"/>
      <c r="D3105" s="48"/>
      <c r="E3105" s="48"/>
      <c r="F3105" s="50"/>
      <c r="G3105" s="51"/>
      <c r="H3105" s="51"/>
      <c r="I3105" s="52"/>
      <c r="J3105" s="52"/>
      <c r="K3105" s="27" t="str">
        <f>_xlfn.IFNA(VLOOKUP(E3105,الاوردرات!$B$1:$C$600,2,0),"")</f>
        <v/>
      </c>
      <c r="L3105" s="63"/>
      <c r="N3105" s="22" t="str">
        <f t="shared" si="98"/>
        <v/>
      </c>
      <c r="O3105" s="23" t="str">
        <f>_xlfn.IFNA((VLOOKUP(F3105,help!$C$2:$F$12,4,0))*(N3105*24),"")</f>
        <v/>
      </c>
      <c r="AP3105" s="18">
        <f t="shared" si="99"/>
        <v>0</v>
      </c>
    </row>
    <row r="3106" spans="2:42" ht="33" x14ac:dyDescent="0.2">
      <c r="B3106" s="14">
        <f>COUNTIFS($E$3:E3106,تقرير!$E$4)</f>
        <v>15</v>
      </c>
      <c r="C3106" s="48"/>
      <c r="D3106" s="48"/>
      <c r="E3106" s="48"/>
      <c r="F3106" s="50"/>
      <c r="G3106" s="51"/>
      <c r="H3106" s="51"/>
      <c r="I3106" s="52"/>
      <c r="J3106" s="52"/>
      <c r="K3106" s="27" t="str">
        <f>_xlfn.IFNA(VLOOKUP(E3106,الاوردرات!$B$1:$C$600,2,0),"")</f>
        <v/>
      </c>
      <c r="L3106" s="63"/>
      <c r="N3106" s="22" t="str">
        <f t="shared" si="98"/>
        <v/>
      </c>
      <c r="O3106" s="23" t="str">
        <f>_xlfn.IFNA((VLOOKUP(F3106,help!$C$2:$F$12,4,0))*(N3106*24),"")</f>
        <v/>
      </c>
      <c r="AP3106" s="18">
        <f t="shared" si="99"/>
        <v>0</v>
      </c>
    </row>
    <row r="3107" spans="2:42" ht="33" x14ac:dyDescent="0.2">
      <c r="B3107" s="14">
        <f>COUNTIFS($E$3:E3107,تقرير!$E$4)</f>
        <v>15</v>
      </c>
      <c r="C3107" s="48"/>
      <c r="D3107" s="48"/>
      <c r="E3107" s="48"/>
      <c r="F3107" s="50"/>
      <c r="G3107" s="51"/>
      <c r="H3107" s="51"/>
      <c r="I3107" s="52"/>
      <c r="J3107" s="52"/>
      <c r="K3107" s="27" t="str">
        <f>_xlfn.IFNA(VLOOKUP(E3107,الاوردرات!$B$1:$C$600,2,0),"")</f>
        <v/>
      </c>
      <c r="L3107" s="63"/>
      <c r="N3107" s="22" t="str">
        <f t="shared" si="98"/>
        <v/>
      </c>
      <c r="O3107" s="23" t="str">
        <f>_xlfn.IFNA((VLOOKUP(F3107,help!$C$2:$F$12,4,0))*(N3107*24),"")</f>
        <v/>
      </c>
      <c r="AP3107" s="18">
        <f t="shared" si="99"/>
        <v>0</v>
      </c>
    </row>
    <row r="3108" spans="2:42" ht="33" x14ac:dyDescent="0.2">
      <c r="B3108" s="14">
        <f>COUNTIFS($E$3:E3108,تقرير!$E$4)</f>
        <v>15</v>
      </c>
      <c r="C3108" s="48"/>
      <c r="D3108" s="48"/>
      <c r="E3108" s="48"/>
      <c r="F3108" s="50"/>
      <c r="G3108" s="51"/>
      <c r="H3108" s="51"/>
      <c r="I3108" s="52"/>
      <c r="J3108" s="52"/>
      <c r="K3108" s="27" t="str">
        <f>_xlfn.IFNA(VLOOKUP(E3108,الاوردرات!$B$1:$C$600,2,0),"")</f>
        <v/>
      </c>
      <c r="L3108" s="63"/>
      <c r="N3108" s="22" t="str">
        <f t="shared" si="98"/>
        <v/>
      </c>
      <c r="O3108" s="23" t="str">
        <f>_xlfn.IFNA((VLOOKUP(F3108,help!$C$2:$F$12,4,0))*(N3108*24),"")</f>
        <v/>
      </c>
      <c r="AP3108" s="18">
        <f t="shared" si="99"/>
        <v>0</v>
      </c>
    </row>
    <row r="3109" spans="2:42" ht="33" x14ac:dyDescent="0.2">
      <c r="B3109" s="14">
        <f>COUNTIFS($E$3:E3109,تقرير!$E$4)</f>
        <v>15</v>
      </c>
      <c r="C3109" s="48"/>
      <c r="D3109" s="48"/>
      <c r="E3109" s="48"/>
      <c r="F3109" s="50"/>
      <c r="G3109" s="51"/>
      <c r="H3109" s="51"/>
      <c r="I3109" s="52"/>
      <c r="J3109" s="52"/>
      <c r="K3109" s="27" t="str">
        <f>_xlfn.IFNA(VLOOKUP(E3109,الاوردرات!$B$1:$C$600,2,0),"")</f>
        <v/>
      </c>
      <c r="L3109" s="63"/>
      <c r="N3109" s="22" t="str">
        <f t="shared" si="98"/>
        <v/>
      </c>
      <c r="O3109" s="23" t="str">
        <f>_xlfn.IFNA((VLOOKUP(F3109,help!$C$2:$F$12,4,0))*(N3109*24),"")</f>
        <v/>
      </c>
      <c r="AP3109" s="18">
        <f t="shared" si="99"/>
        <v>0</v>
      </c>
    </row>
    <row r="3110" spans="2:42" ht="33" x14ac:dyDescent="0.2">
      <c r="B3110" s="14">
        <f>COUNTIFS($E$3:E3110,تقرير!$E$4)</f>
        <v>15</v>
      </c>
      <c r="C3110" s="48"/>
      <c r="D3110" s="48"/>
      <c r="E3110" s="48"/>
      <c r="F3110" s="50"/>
      <c r="G3110" s="51"/>
      <c r="H3110" s="51"/>
      <c r="I3110" s="52"/>
      <c r="J3110" s="52"/>
      <c r="K3110" s="27" t="str">
        <f>_xlfn.IFNA(VLOOKUP(E3110,الاوردرات!$B$1:$C$600,2,0),"")</f>
        <v/>
      </c>
      <c r="L3110" s="63"/>
      <c r="N3110" s="22" t="str">
        <f t="shared" si="98"/>
        <v/>
      </c>
      <c r="O3110" s="23" t="str">
        <f>_xlfn.IFNA((VLOOKUP(F3110,help!$C$2:$F$12,4,0))*(N3110*24),"")</f>
        <v/>
      </c>
      <c r="AP3110" s="18">
        <f t="shared" si="99"/>
        <v>0</v>
      </c>
    </row>
    <row r="3111" spans="2:42" ht="33" x14ac:dyDescent="0.2">
      <c r="B3111" s="14">
        <f>COUNTIFS($E$3:E3111,تقرير!$E$4)</f>
        <v>15</v>
      </c>
      <c r="C3111" s="48"/>
      <c r="D3111" s="48"/>
      <c r="E3111" s="48"/>
      <c r="F3111" s="50"/>
      <c r="G3111" s="51"/>
      <c r="H3111" s="51"/>
      <c r="I3111" s="52"/>
      <c r="J3111" s="52"/>
      <c r="K3111" s="27" t="str">
        <f>_xlfn.IFNA(VLOOKUP(E3111,الاوردرات!$B$1:$C$600,2,0),"")</f>
        <v/>
      </c>
      <c r="L3111" s="63"/>
      <c r="N3111" s="22" t="str">
        <f t="shared" si="98"/>
        <v/>
      </c>
      <c r="O3111" s="23" t="str">
        <f>_xlfn.IFNA((VLOOKUP(F3111,help!$C$2:$F$12,4,0))*(N3111*24),"")</f>
        <v/>
      </c>
      <c r="AP3111" s="18">
        <f t="shared" si="99"/>
        <v>0</v>
      </c>
    </row>
    <row r="3112" spans="2:42" ht="33" x14ac:dyDescent="0.2">
      <c r="B3112" s="14">
        <f>COUNTIFS($E$3:E3112,تقرير!$E$4)</f>
        <v>15</v>
      </c>
      <c r="C3112" s="48"/>
      <c r="D3112" s="48"/>
      <c r="E3112" s="48"/>
      <c r="F3112" s="50"/>
      <c r="G3112" s="51"/>
      <c r="H3112" s="51"/>
      <c r="I3112" s="52"/>
      <c r="J3112" s="52"/>
      <c r="K3112" s="27" t="str">
        <f>_xlfn.IFNA(VLOOKUP(E3112,الاوردرات!$B$1:$C$600,2,0),"")</f>
        <v/>
      </c>
      <c r="L3112" s="63"/>
      <c r="N3112" s="22" t="str">
        <f t="shared" si="98"/>
        <v/>
      </c>
      <c r="O3112" s="23" t="str">
        <f>_xlfn.IFNA((VLOOKUP(F3112,help!$C$2:$F$12,4,0))*(N3112*24),"")</f>
        <v/>
      </c>
      <c r="AP3112" s="18">
        <f t="shared" si="99"/>
        <v>0</v>
      </c>
    </row>
    <row r="3113" spans="2:42" ht="33" x14ac:dyDescent="0.2">
      <c r="B3113" s="14">
        <f>COUNTIFS($E$3:E3113,تقرير!$E$4)</f>
        <v>15</v>
      </c>
      <c r="C3113" s="48"/>
      <c r="D3113" s="48"/>
      <c r="E3113" s="48"/>
      <c r="F3113" s="50"/>
      <c r="G3113" s="51"/>
      <c r="H3113" s="51"/>
      <c r="I3113" s="52"/>
      <c r="J3113" s="52"/>
      <c r="K3113" s="27" t="str">
        <f>_xlfn.IFNA(VLOOKUP(E3113,الاوردرات!$B$1:$C$600,2,0),"")</f>
        <v/>
      </c>
      <c r="L3113" s="63"/>
      <c r="N3113" s="22" t="str">
        <f t="shared" si="98"/>
        <v/>
      </c>
      <c r="O3113" s="23" t="str">
        <f>_xlfn.IFNA((VLOOKUP(F3113,help!$C$2:$F$12,4,0))*(N3113*24),"")</f>
        <v/>
      </c>
      <c r="AP3113" s="18">
        <f t="shared" si="99"/>
        <v>0</v>
      </c>
    </row>
    <row r="3114" spans="2:42" ht="33" x14ac:dyDescent="0.2">
      <c r="B3114" s="14">
        <f>COUNTIFS($E$3:E3114,تقرير!$E$4)</f>
        <v>15</v>
      </c>
      <c r="C3114" s="48"/>
      <c r="D3114" s="48"/>
      <c r="E3114" s="48"/>
      <c r="F3114" s="50"/>
      <c r="G3114" s="51"/>
      <c r="H3114" s="51"/>
      <c r="I3114" s="52"/>
      <c r="J3114" s="52"/>
      <c r="K3114" s="27" t="str">
        <f>_xlfn.IFNA(VLOOKUP(E3114,الاوردرات!$B$1:$C$600,2,0),"")</f>
        <v/>
      </c>
      <c r="L3114" s="63"/>
      <c r="N3114" s="22" t="str">
        <f t="shared" si="98"/>
        <v/>
      </c>
      <c r="O3114" s="23" t="str">
        <f>_xlfn.IFNA((VLOOKUP(F3114,help!$C$2:$F$12,4,0))*(N3114*24),"")</f>
        <v/>
      </c>
      <c r="AP3114" s="18">
        <f t="shared" si="99"/>
        <v>0</v>
      </c>
    </row>
    <row r="3115" spans="2:42" ht="33" x14ac:dyDescent="0.2">
      <c r="B3115" s="14">
        <f>COUNTIFS($E$3:E3115,تقرير!$E$4)</f>
        <v>15</v>
      </c>
      <c r="C3115" s="48"/>
      <c r="D3115" s="48"/>
      <c r="E3115" s="48"/>
      <c r="F3115" s="50"/>
      <c r="G3115" s="51"/>
      <c r="H3115" s="51"/>
      <c r="I3115" s="52"/>
      <c r="J3115" s="52"/>
      <c r="K3115" s="27" t="str">
        <f>_xlfn.IFNA(VLOOKUP(E3115,الاوردرات!$B$1:$C$600,2,0),"")</f>
        <v/>
      </c>
      <c r="L3115" s="63"/>
      <c r="N3115" s="22" t="str">
        <f t="shared" si="98"/>
        <v/>
      </c>
      <c r="O3115" s="23" t="str">
        <f>_xlfn.IFNA((VLOOKUP(F3115,help!$C$2:$F$12,4,0))*(N3115*24),"")</f>
        <v/>
      </c>
      <c r="AP3115" s="18">
        <f t="shared" si="99"/>
        <v>0</v>
      </c>
    </row>
    <row r="3116" spans="2:42" ht="33" x14ac:dyDescent="0.2">
      <c r="B3116" s="14">
        <f>COUNTIFS($E$3:E3116,تقرير!$E$4)</f>
        <v>15</v>
      </c>
      <c r="C3116" s="48"/>
      <c r="D3116" s="48"/>
      <c r="E3116" s="48"/>
      <c r="F3116" s="50"/>
      <c r="G3116" s="51"/>
      <c r="H3116" s="51"/>
      <c r="I3116" s="52"/>
      <c r="J3116" s="52"/>
      <c r="K3116" s="27" t="str">
        <f>_xlfn.IFNA(VLOOKUP(E3116,الاوردرات!$B$1:$C$600,2,0),"")</f>
        <v/>
      </c>
      <c r="L3116" s="63"/>
      <c r="N3116" s="22" t="str">
        <f t="shared" si="98"/>
        <v/>
      </c>
      <c r="O3116" s="23" t="str">
        <f>_xlfn.IFNA((VLOOKUP(F3116,help!$C$2:$F$12,4,0))*(N3116*24),"")</f>
        <v/>
      </c>
      <c r="AP3116" s="18">
        <f t="shared" si="99"/>
        <v>0</v>
      </c>
    </row>
    <row r="3117" spans="2:42" ht="33" x14ac:dyDescent="0.2">
      <c r="B3117" s="14">
        <f>COUNTIFS($E$3:E3117,تقرير!$E$4)</f>
        <v>15</v>
      </c>
      <c r="C3117" s="48"/>
      <c r="D3117" s="48"/>
      <c r="E3117" s="48"/>
      <c r="F3117" s="50"/>
      <c r="G3117" s="51"/>
      <c r="H3117" s="51"/>
      <c r="I3117" s="52"/>
      <c r="J3117" s="52"/>
      <c r="K3117" s="27" t="str">
        <f>_xlfn.IFNA(VLOOKUP(E3117,الاوردرات!$B$1:$C$600,2,0),"")</f>
        <v/>
      </c>
      <c r="L3117" s="63"/>
      <c r="N3117" s="22" t="str">
        <f t="shared" si="98"/>
        <v/>
      </c>
      <c r="O3117" s="23" t="str">
        <f>_xlfn.IFNA((VLOOKUP(F3117,help!$C$2:$F$12,4,0))*(N3117*24),"")</f>
        <v/>
      </c>
      <c r="AP3117" s="18">
        <f t="shared" si="99"/>
        <v>0</v>
      </c>
    </row>
    <row r="3118" spans="2:42" ht="33" x14ac:dyDescent="0.2">
      <c r="B3118" s="14">
        <f>COUNTIFS($E$3:E3118,تقرير!$E$4)</f>
        <v>15</v>
      </c>
      <c r="C3118" s="48"/>
      <c r="D3118" s="48"/>
      <c r="E3118" s="48"/>
      <c r="F3118" s="50"/>
      <c r="G3118" s="51"/>
      <c r="H3118" s="51"/>
      <c r="I3118" s="52"/>
      <c r="J3118" s="52"/>
      <c r="K3118" s="27" t="str">
        <f>_xlfn.IFNA(VLOOKUP(E3118,الاوردرات!$B$1:$C$600,2,0),"")</f>
        <v/>
      </c>
      <c r="L3118" s="63"/>
      <c r="N3118" s="22" t="str">
        <f t="shared" si="98"/>
        <v/>
      </c>
      <c r="O3118" s="23" t="str">
        <f>_xlfn.IFNA((VLOOKUP(F3118,help!$C$2:$F$12,4,0))*(N3118*24),"")</f>
        <v/>
      </c>
      <c r="AP3118" s="18">
        <f t="shared" si="99"/>
        <v>0</v>
      </c>
    </row>
    <row r="3119" spans="2:42" ht="33" x14ac:dyDescent="0.2">
      <c r="B3119" s="14">
        <f>COUNTIFS($E$3:E3119,تقرير!$E$4)</f>
        <v>15</v>
      </c>
      <c r="C3119" s="48"/>
      <c r="D3119" s="48"/>
      <c r="E3119" s="48"/>
      <c r="F3119" s="50"/>
      <c r="G3119" s="51"/>
      <c r="H3119" s="51"/>
      <c r="I3119" s="52"/>
      <c r="J3119" s="52"/>
      <c r="K3119" s="27" t="str">
        <f>_xlfn.IFNA(VLOOKUP(E3119,الاوردرات!$B$1:$C$600,2,0),"")</f>
        <v/>
      </c>
      <c r="L3119" s="63"/>
      <c r="N3119" s="22" t="str">
        <f t="shared" si="98"/>
        <v/>
      </c>
      <c r="O3119" s="23" t="str">
        <f>_xlfn.IFNA((VLOOKUP(F3119,help!$C$2:$F$12,4,0))*(N3119*24),"")</f>
        <v/>
      </c>
      <c r="AP3119" s="18">
        <f t="shared" si="99"/>
        <v>0</v>
      </c>
    </row>
    <row r="3120" spans="2:42" ht="33" x14ac:dyDescent="0.2">
      <c r="B3120" s="14">
        <f>COUNTIFS($E$3:E3120,تقرير!$E$4)</f>
        <v>15</v>
      </c>
      <c r="C3120" s="48"/>
      <c r="D3120" s="48"/>
      <c r="E3120" s="48"/>
      <c r="F3120" s="50"/>
      <c r="G3120" s="51"/>
      <c r="H3120" s="51"/>
      <c r="I3120" s="52"/>
      <c r="J3120" s="52"/>
      <c r="K3120" s="27" t="str">
        <f>_xlfn.IFNA(VLOOKUP(E3120,الاوردرات!$B$1:$C$600,2,0),"")</f>
        <v/>
      </c>
      <c r="L3120" s="63"/>
      <c r="N3120" s="22" t="str">
        <f t="shared" si="98"/>
        <v/>
      </c>
      <c r="O3120" s="23" t="str">
        <f>_xlfn.IFNA((VLOOKUP(F3120,help!$C$2:$F$12,4,0))*(N3120*24),"")</f>
        <v/>
      </c>
      <c r="AP3120" s="18">
        <f t="shared" si="99"/>
        <v>0</v>
      </c>
    </row>
    <row r="3121" spans="2:42" ht="33" x14ac:dyDescent="0.2">
      <c r="B3121" s="14">
        <f>COUNTIFS($E$3:E3121,تقرير!$E$4)</f>
        <v>15</v>
      </c>
      <c r="C3121" s="48"/>
      <c r="D3121" s="48"/>
      <c r="E3121" s="48"/>
      <c r="F3121" s="50"/>
      <c r="G3121" s="51"/>
      <c r="H3121" s="51"/>
      <c r="I3121" s="52"/>
      <c r="J3121" s="52"/>
      <c r="K3121" s="27" t="str">
        <f>_xlfn.IFNA(VLOOKUP(E3121,الاوردرات!$B$1:$C$600,2,0),"")</f>
        <v/>
      </c>
      <c r="L3121" s="63"/>
      <c r="N3121" s="22" t="str">
        <f t="shared" si="98"/>
        <v/>
      </c>
      <c r="O3121" s="23" t="str">
        <f>_xlfn.IFNA((VLOOKUP(F3121,help!$C$2:$F$12,4,0))*(N3121*24),"")</f>
        <v/>
      </c>
      <c r="AP3121" s="18">
        <f t="shared" si="99"/>
        <v>0</v>
      </c>
    </row>
    <row r="3122" spans="2:42" ht="33" x14ac:dyDescent="0.2">
      <c r="B3122" s="14">
        <f>COUNTIFS($E$3:E3122,تقرير!$E$4)</f>
        <v>15</v>
      </c>
      <c r="C3122" s="48"/>
      <c r="D3122" s="48"/>
      <c r="E3122" s="48"/>
      <c r="F3122" s="50"/>
      <c r="G3122" s="51"/>
      <c r="H3122" s="51"/>
      <c r="I3122" s="52"/>
      <c r="J3122" s="52"/>
      <c r="K3122" s="27" t="str">
        <f>_xlfn.IFNA(VLOOKUP(E3122,الاوردرات!$B$1:$C$600,2,0),"")</f>
        <v/>
      </c>
      <c r="L3122" s="63"/>
      <c r="N3122" s="22" t="str">
        <f t="shared" si="98"/>
        <v/>
      </c>
      <c r="O3122" s="23" t="str">
        <f>_xlfn.IFNA((VLOOKUP(F3122,help!$C$2:$F$12,4,0))*(N3122*24),"")</f>
        <v/>
      </c>
      <c r="AP3122" s="18">
        <f t="shared" si="99"/>
        <v>0</v>
      </c>
    </row>
    <row r="3123" spans="2:42" ht="33" x14ac:dyDescent="0.2">
      <c r="B3123" s="14">
        <f>COUNTIFS($E$3:E3123,تقرير!$E$4)</f>
        <v>15</v>
      </c>
      <c r="C3123" s="48"/>
      <c r="D3123" s="48"/>
      <c r="E3123" s="48"/>
      <c r="F3123" s="50"/>
      <c r="G3123" s="51"/>
      <c r="H3123" s="51"/>
      <c r="I3123" s="52"/>
      <c r="J3123" s="52"/>
      <c r="K3123" s="27" t="str">
        <f>_xlfn.IFNA(VLOOKUP(E3123,الاوردرات!$B$1:$C$600,2,0),"")</f>
        <v/>
      </c>
      <c r="L3123" s="63"/>
      <c r="N3123" s="22" t="str">
        <f t="shared" si="98"/>
        <v/>
      </c>
      <c r="O3123" s="23" t="str">
        <f>_xlfn.IFNA((VLOOKUP(F3123,help!$C$2:$F$12,4,0))*(N3123*24),"")</f>
        <v/>
      </c>
      <c r="AP3123" s="18">
        <f t="shared" si="99"/>
        <v>0</v>
      </c>
    </row>
    <row r="3124" spans="2:42" ht="33" x14ac:dyDescent="0.2">
      <c r="B3124" s="14">
        <f>COUNTIFS($E$3:E3124,تقرير!$E$4)</f>
        <v>15</v>
      </c>
      <c r="C3124" s="48"/>
      <c r="D3124" s="48"/>
      <c r="E3124" s="48"/>
      <c r="F3124" s="50"/>
      <c r="G3124" s="51"/>
      <c r="H3124" s="51"/>
      <c r="I3124" s="52"/>
      <c r="J3124" s="52"/>
      <c r="K3124" s="27" t="str">
        <f>_xlfn.IFNA(VLOOKUP(E3124,الاوردرات!$B$1:$C$600,2,0),"")</f>
        <v/>
      </c>
      <c r="L3124" s="63"/>
      <c r="N3124" s="22" t="str">
        <f t="shared" si="98"/>
        <v/>
      </c>
      <c r="O3124" s="23" t="str">
        <f>_xlfn.IFNA((VLOOKUP(F3124,help!$C$2:$F$12,4,0))*(N3124*24),"")</f>
        <v/>
      </c>
      <c r="AP3124" s="18">
        <f t="shared" si="99"/>
        <v>0</v>
      </c>
    </row>
    <row r="3125" spans="2:42" ht="33" x14ac:dyDescent="0.2">
      <c r="B3125" s="14">
        <f>COUNTIFS($E$3:E3125,تقرير!$E$4)</f>
        <v>15</v>
      </c>
      <c r="C3125" s="48"/>
      <c r="D3125" s="48"/>
      <c r="E3125" s="48"/>
      <c r="F3125" s="50"/>
      <c r="G3125" s="51"/>
      <c r="H3125" s="51"/>
      <c r="I3125" s="52"/>
      <c r="J3125" s="52"/>
      <c r="K3125" s="27" t="str">
        <f>_xlfn.IFNA(VLOOKUP(E3125,الاوردرات!$B$1:$C$600,2,0),"")</f>
        <v/>
      </c>
      <c r="L3125" s="63"/>
      <c r="N3125" s="22" t="str">
        <f t="shared" si="98"/>
        <v/>
      </c>
      <c r="O3125" s="23" t="str">
        <f>_xlfn.IFNA((VLOOKUP(F3125,help!$C$2:$F$12,4,0))*(N3125*24),"")</f>
        <v/>
      </c>
      <c r="AP3125" s="18">
        <f t="shared" si="99"/>
        <v>0</v>
      </c>
    </row>
    <row r="3126" spans="2:42" ht="33" x14ac:dyDescent="0.2">
      <c r="B3126" s="14">
        <f>COUNTIFS($E$3:E3126,تقرير!$E$4)</f>
        <v>15</v>
      </c>
      <c r="C3126" s="48"/>
      <c r="D3126" s="48"/>
      <c r="E3126" s="48"/>
      <c r="F3126" s="50"/>
      <c r="G3126" s="51"/>
      <c r="H3126" s="51"/>
      <c r="I3126" s="52"/>
      <c r="J3126" s="52"/>
      <c r="K3126" s="27" t="str">
        <f>_xlfn.IFNA(VLOOKUP(E3126,الاوردرات!$B$1:$C$600,2,0),"")</f>
        <v/>
      </c>
      <c r="L3126" s="63"/>
      <c r="N3126" s="22" t="str">
        <f t="shared" si="98"/>
        <v/>
      </c>
      <c r="O3126" s="23" t="str">
        <f>_xlfn.IFNA((VLOOKUP(F3126,help!$C$2:$F$12,4,0))*(N3126*24),"")</f>
        <v/>
      </c>
      <c r="AP3126" s="18">
        <f t="shared" si="99"/>
        <v>0</v>
      </c>
    </row>
    <row r="3127" spans="2:42" ht="33" x14ac:dyDescent="0.2">
      <c r="B3127" s="14">
        <f>COUNTIFS($E$3:E3127,تقرير!$E$4)</f>
        <v>15</v>
      </c>
      <c r="C3127" s="48"/>
      <c r="D3127" s="48"/>
      <c r="E3127" s="48"/>
      <c r="F3127" s="50"/>
      <c r="G3127" s="51"/>
      <c r="H3127" s="51"/>
      <c r="I3127" s="52"/>
      <c r="J3127" s="52"/>
      <c r="K3127" s="27" t="str">
        <f>_xlfn.IFNA(VLOOKUP(E3127,الاوردرات!$B$1:$C$600,2,0),"")</f>
        <v/>
      </c>
      <c r="L3127" s="63"/>
      <c r="N3127" s="22" t="str">
        <f t="shared" ref="N3127:N3190" si="100">IF(I3127&lt;&gt;"",J3127-I3127,"")</f>
        <v/>
      </c>
      <c r="O3127" s="23" t="str">
        <f>_xlfn.IFNA((VLOOKUP(F3127,help!$C$2:$F$12,4,0))*(N3127*24),"")</f>
        <v/>
      </c>
      <c r="AP3127" s="18">
        <f t="shared" si="99"/>
        <v>0</v>
      </c>
    </row>
    <row r="3128" spans="2:42" ht="33" x14ac:dyDescent="0.2">
      <c r="B3128" s="14">
        <f>COUNTIFS($E$3:E3128,تقرير!$E$4)</f>
        <v>15</v>
      </c>
      <c r="C3128" s="48"/>
      <c r="D3128" s="48"/>
      <c r="E3128" s="48"/>
      <c r="F3128" s="50"/>
      <c r="G3128" s="51"/>
      <c r="H3128" s="51"/>
      <c r="I3128" s="52"/>
      <c r="J3128" s="52"/>
      <c r="K3128" s="27" t="str">
        <f>_xlfn.IFNA(VLOOKUP(E3128,الاوردرات!$B$1:$C$600,2,0),"")</f>
        <v/>
      </c>
      <c r="L3128" s="63"/>
      <c r="N3128" s="22" t="str">
        <f t="shared" si="100"/>
        <v/>
      </c>
      <c r="O3128" s="23" t="str">
        <f>_xlfn.IFNA((VLOOKUP(F3128,help!$C$2:$F$12,4,0))*(N3128*24),"")</f>
        <v/>
      </c>
      <c r="AP3128" s="18">
        <f t="shared" si="99"/>
        <v>0</v>
      </c>
    </row>
    <row r="3129" spans="2:42" ht="33" x14ac:dyDescent="0.2">
      <c r="B3129" s="14">
        <f>COUNTIFS($E$3:E3129,تقرير!$E$4)</f>
        <v>15</v>
      </c>
      <c r="C3129" s="48"/>
      <c r="D3129" s="48"/>
      <c r="E3129" s="48"/>
      <c r="F3129" s="50"/>
      <c r="G3129" s="51"/>
      <c r="H3129" s="51"/>
      <c r="I3129" s="52"/>
      <c r="J3129" s="52"/>
      <c r="K3129" s="27" t="str">
        <f>_xlfn.IFNA(VLOOKUP(E3129,الاوردرات!$B$1:$C$600,2,0),"")</f>
        <v/>
      </c>
      <c r="L3129" s="63"/>
      <c r="N3129" s="22" t="str">
        <f t="shared" si="100"/>
        <v/>
      </c>
      <c r="O3129" s="23" t="str">
        <f>_xlfn.IFNA((VLOOKUP(F3129,help!$C$2:$F$12,4,0))*(N3129*24),"")</f>
        <v/>
      </c>
      <c r="AP3129" s="18">
        <f t="shared" si="99"/>
        <v>0</v>
      </c>
    </row>
    <row r="3130" spans="2:42" ht="33" x14ac:dyDescent="0.2">
      <c r="B3130" s="14">
        <f>COUNTIFS($E$3:E3130,تقرير!$E$4)</f>
        <v>15</v>
      </c>
      <c r="C3130" s="48"/>
      <c r="D3130" s="48"/>
      <c r="E3130" s="48"/>
      <c r="F3130" s="50"/>
      <c r="G3130" s="51"/>
      <c r="H3130" s="51"/>
      <c r="I3130" s="52"/>
      <c r="J3130" s="52"/>
      <c r="K3130" s="27" t="str">
        <f>_xlfn.IFNA(VLOOKUP(E3130,الاوردرات!$B$1:$C$600,2,0),"")</f>
        <v/>
      </c>
      <c r="L3130" s="63"/>
      <c r="N3130" s="22" t="str">
        <f t="shared" si="100"/>
        <v/>
      </c>
      <c r="O3130" s="23" t="str">
        <f>_xlfn.IFNA((VLOOKUP(F3130,help!$C$2:$F$12,4,0))*(N3130*24),"")</f>
        <v/>
      </c>
      <c r="AP3130" s="18">
        <f t="shared" si="99"/>
        <v>0</v>
      </c>
    </row>
    <row r="3131" spans="2:42" ht="33" x14ac:dyDescent="0.2">
      <c r="B3131" s="14">
        <f>COUNTIFS($E$3:E3131,تقرير!$E$4)</f>
        <v>15</v>
      </c>
      <c r="C3131" s="48"/>
      <c r="D3131" s="48"/>
      <c r="E3131" s="48"/>
      <c r="F3131" s="50"/>
      <c r="G3131" s="51"/>
      <c r="H3131" s="51"/>
      <c r="I3131" s="52"/>
      <c r="J3131" s="52"/>
      <c r="K3131" s="27" t="str">
        <f>_xlfn.IFNA(VLOOKUP(E3131,الاوردرات!$B$1:$C$600,2,0),"")</f>
        <v/>
      </c>
      <c r="L3131" s="63"/>
      <c r="N3131" s="22" t="str">
        <f t="shared" si="100"/>
        <v/>
      </c>
      <c r="O3131" s="23" t="str">
        <f>_xlfn.IFNA((VLOOKUP(F3131,help!$C$2:$F$12,4,0))*(N3131*24),"")</f>
        <v/>
      </c>
      <c r="AP3131" s="18">
        <f t="shared" si="99"/>
        <v>0</v>
      </c>
    </row>
    <row r="3132" spans="2:42" ht="33" x14ac:dyDescent="0.2">
      <c r="B3132" s="14">
        <f>COUNTIFS($E$3:E3132,تقرير!$E$4)</f>
        <v>15</v>
      </c>
      <c r="C3132" s="48"/>
      <c r="D3132" s="48"/>
      <c r="E3132" s="48"/>
      <c r="F3132" s="50"/>
      <c r="G3132" s="51"/>
      <c r="H3132" s="51"/>
      <c r="I3132" s="52"/>
      <c r="J3132" s="52"/>
      <c r="K3132" s="27" t="str">
        <f>_xlfn.IFNA(VLOOKUP(E3132,الاوردرات!$B$1:$C$600,2,0),"")</f>
        <v/>
      </c>
      <c r="L3132" s="63"/>
      <c r="N3132" s="22" t="str">
        <f t="shared" si="100"/>
        <v/>
      </c>
      <c r="O3132" s="23" t="str">
        <f>_xlfn.IFNA((VLOOKUP(F3132,help!$C$2:$F$12,4,0))*(N3132*24),"")</f>
        <v/>
      </c>
      <c r="AP3132" s="18">
        <f t="shared" si="99"/>
        <v>0</v>
      </c>
    </row>
    <row r="3133" spans="2:42" ht="33" x14ac:dyDescent="0.2">
      <c r="B3133" s="14">
        <f>COUNTIFS($E$3:E3133,تقرير!$E$4)</f>
        <v>15</v>
      </c>
      <c r="C3133" s="48"/>
      <c r="D3133" s="48"/>
      <c r="E3133" s="48"/>
      <c r="F3133" s="50"/>
      <c r="G3133" s="51"/>
      <c r="H3133" s="51"/>
      <c r="I3133" s="52"/>
      <c r="J3133" s="52"/>
      <c r="K3133" s="27" t="str">
        <f>_xlfn.IFNA(VLOOKUP(E3133,الاوردرات!$B$1:$C$600,2,0),"")</f>
        <v/>
      </c>
      <c r="L3133" s="63"/>
      <c r="N3133" s="22" t="str">
        <f t="shared" si="100"/>
        <v/>
      </c>
      <c r="O3133" s="23" t="str">
        <f>_xlfn.IFNA((VLOOKUP(F3133,help!$C$2:$F$12,4,0))*(N3133*24),"")</f>
        <v/>
      </c>
      <c r="AP3133" s="18">
        <f t="shared" si="99"/>
        <v>0</v>
      </c>
    </row>
    <row r="3134" spans="2:42" ht="33" x14ac:dyDescent="0.2">
      <c r="B3134" s="14">
        <f>COUNTIFS($E$3:E3134,تقرير!$E$4)</f>
        <v>15</v>
      </c>
      <c r="C3134" s="48"/>
      <c r="D3134" s="48"/>
      <c r="E3134" s="48"/>
      <c r="F3134" s="50"/>
      <c r="G3134" s="51"/>
      <c r="H3134" s="51"/>
      <c r="I3134" s="52"/>
      <c r="J3134" s="52"/>
      <c r="K3134" s="27" t="str">
        <f>_xlfn.IFNA(VLOOKUP(E3134,الاوردرات!$B$1:$C$600,2,0),"")</f>
        <v/>
      </c>
      <c r="L3134" s="63"/>
      <c r="N3134" s="22" t="str">
        <f t="shared" si="100"/>
        <v/>
      </c>
      <c r="O3134" s="23" t="str">
        <f>_xlfn.IFNA((VLOOKUP(F3134,help!$C$2:$F$12,4,0))*(N3134*24),"")</f>
        <v/>
      </c>
      <c r="AP3134" s="18">
        <f t="shared" si="99"/>
        <v>0</v>
      </c>
    </row>
    <row r="3135" spans="2:42" ht="33" x14ac:dyDescent="0.2">
      <c r="B3135" s="14">
        <f>COUNTIFS($E$3:E3135,تقرير!$E$4)</f>
        <v>15</v>
      </c>
      <c r="C3135" s="48"/>
      <c r="D3135" s="48"/>
      <c r="E3135" s="48"/>
      <c r="F3135" s="50"/>
      <c r="G3135" s="51"/>
      <c r="H3135" s="51"/>
      <c r="I3135" s="52"/>
      <c r="J3135" s="52"/>
      <c r="K3135" s="27" t="str">
        <f>_xlfn.IFNA(VLOOKUP(E3135,الاوردرات!$B$1:$C$600,2,0),"")</f>
        <v/>
      </c>
      <c r="L3135" s="63"/>
      <c r="N3135" s="22" t="str">
        <f t="shared" si="100"/>
        <v/>
      </c>
      <c r="O3135" s="23" t="str">
        <f>_xlfn.IFNA((VLOOKUP(F3135,help!$C$2:$F$12,4,0))*(N3135*24),"")</f>
        <v/>
      </c>
      <c r="AP3135" s="18">
        <f t="shared" si="99"/>
        <v>0</v>
      </c>
    </row>
    <row r="3136" spans="2:42" ht="33" x14ac:dyDescent="0.2">
      <c r="B3136" s="14">
        <f>COUNTIFS($E$3:E3136,تقرير!$E$4)</f>
        <v>15</v>
      </c>
      <c r="C3136" s="48"/>
      <c r="D3136" s="48"/>
      <c r="E3136" s="48"/>
      <c r="F3136" s="50"/>
      <c r="G3136" s="51"/>
      <c r="H3136" s="51"/>
      <c r="I3136" s="52"/>
      <c r="J3136" s="52"/>
      <c r="K3136" s="27" t="str">
        <f>_xlfn.IFNA(VLOOKUP(E3136,الاوردرات!$B$1:$C$600,2,0),"")</f>
        <v/>
      </c>
      <c r="L3136" s="63"/>
      <c r="N3136" s="22" t="str">
        <f t="shared" si="100"/>
        <v/>
      </c>
      <c r="O3136" s="23" t="str">
        <f>_xlfn.IFNA((VLOOKUP(F3136,help!$C$2:$F$12,4,0))*(N3136*24),"")</f>
        <v/>
      </c>
      <c r="AP3136" s="18">
        <f t="shared" si="99"/>
        <v>0</v>
      </c>
    </row>
    <row r="3137" spans="2:42" ht="33" x14ac:dyDescent="0.2">
      <c r="B3137" s="14">
        <f>COUNTIFS($E$3:E3137,تقرير!$E$4)</f>
        <v>15</v>
      </c>
      <c r="C3137" s="48"/>
      <c r="D3137" s="48"/>
      <c r="E3137" s="48"/>
      <c r="F3137" s="50"/>
      <c r="G3137" s="51"/>
      <c r="H3137" s="51"/>
      <c r="I3137" s="52"/>
      <c r="J3137" s="52"/>
      <c r="K3137" s="27" t="str">
        <f>_xlfn.IFNA(VLOOKUP(E3137,الاوردرات!$B$1:$C$600,2,0),"")</f>
        <v/>
      </c>
      <c r="L3137" s="63"/>
      <c r="N3137" s="22" t="str">
        <f t="shared" si="100"/>
        <v/>
      </c>
      <c r="O3137" s="23" t="str">
        <f>_xlfn.IFNA((VLOOKUP(F3137,help!$C$2:$F$12,4,0))*(N3137*24),"")</f>
        <v/>
      </c>
      <c r="AP3137" s="18">
        <f t="shared" si="99"/>
        <v>0</v>
      </c>
    </row>
    <row r="3138" spans="2:42" ht="33" x14ac:dyDescent="0.2">
      <c r="B3138" s="14">
        <f>COUNTIFS($E$3:E3138,تقرير!$E$4)</f>
        <v>15</v>
      </c>
      <c r="C3138" s="48"/>
      <c r="D3138" s="48"/>
      <c r="E3138" s="48"/>
      <c r="F3138" s="50"/>
      <c r="G3138" s="51"/>
      <c r="H3138" s="51"/>
      <c r="I3138" s="52"/>
      <c r="J3138" s="52"/>
      <c r="K3138" s="27" t="str">
        <f>_xlfn.IFNA(VLOOKUP(E3138,الاوردرات!$B$1:$C$600,2,0),"")</f>
        <v/>
      </c>
      <c r="L3138" s="63"/>
      <c r="N3138" s="22" t="str">
        <f t="shared" si="100"/>
        <v/>
      </c>
      <c r="O3138" s="23" t="str">
        <f>_xlfn.IFNA((VLOOKUP(F3138,help!$C$2:$F$12,4,0))*(N3138*24),"")</f>
        <v/>
      </c>
      <c r="AP3138" s="18">
        <f t="shared" si="99"/>
        <v>0</v>
      </c>
    </row>
    <row r="3139" spans="2:42" ht="33" x14ac:dyDescent="0.2">
      <c r="B3139" s="14">
        <f>COUNTIFS($E$3:E3139,تقرير!$E$4)</f>
        <v>15</v>
      </c>
      <c r="C3139" s="48"/>
      <c r="D3139" s="48"/>
      <c r="E3139" s="48"/>
      <c r="F3139" s="50"/>
      <c r="G3139" s="51"/>
      <c r="H3139" s="51"/>
      <c r="I3139" s="52"/>
      <c r="J3139" s="52"/>
      <c r="K3139" s="27" t="str">
        <f>_xlfn.IFNA(VLOOKUP(E3139,الاوردرات!$B$1:$C$600,2,0),"")</f>
        <v/>
      </c>
      <c r="L3139" s="63"/>
      <c r="N3139" s="22" t="str">
        <f t="shared" si="100"/>
        <v/>
      </c>
      <c r="O3139" s="23" t="str">
        <f>_xlfn.IFNA((VLOOKUP(F3139,help!$C$2:$F$12,4,0))*(N3139*24),"")</f>
        <v/>
      </c>
      <c r="AP3139" s="18">
        <f t="shared" si="99"/>
        <v>0</v>
      </c>
    </row>
    <row r="3140" spans="2:42" ht="33" x14ac:dyDescent="0.2">
      <c r="B3140" s="14">
        <f>COUNTIFS($E$3:E3140,تقرير!$E$4)</f>
        <v>15</v>
      </c>
      <c r="C3140" s="48"/>
      <c r="D3140" s="48"/>
      <c r="E3140" s="48"/>
      <c r="F3140" s="50"/>
      <c r="G3140" s="51"/>
      <c r="H3140" s="51"/>
      <c r="I3140" s="52"/>
      <c r="J3140" s="52"/>
      <c r="K3140" s="27" t="str">
        <f>_xlfn.IFNA(VLOOKUP(E3140,الاوردرات!$B$1:$C$600,2,0),"")</f>
        <v/>
      </c>
      <c r="L3140" s="63"/>
      <c r="N3140" s="22" t="str">
        <f t="shared" si="100"/>
        <v/>
      </c>
      <c r="O3140" s="23" t="str">
        <f>_xlfn.IFNA((VLOOKUP(F3140,help!$C$2:$F$12,4,0))*(N3140*24),"")</f>
        <v/>
      </c>
      <c r="AP3140" s="18">
        <f t="shared" si="99"/>
        <v>0</v>
      </c>
    </row>
    <row r="3141" spans="2:42" ht="33" x14ac:dyDescent="0.2">
      <c r="B3141" s="14">
        <f>COUNTIFS($E$3:E3141,تقرير!$E$4)</f>
        <v>15</v>
      </c>
      <c r="C3141" s="48"/>
      <c r="D3141" s="48"/>
      <c r="E3141" s="48"/>
      <c r="F3141" s="50"/>
      <c r="G3141" s="51"/>
      <c r="H3141" s="51"/>
      <c r="I3141" s="52"/>
      <c r="J3141" s="52"/>
      <c r="K3141" s="27" t="str">
        <f>_xlfn.IFNA(VLOOKUP(E3141,الاوردرات!$B$1:$C$600,2,0),"")</f>
        <v/>
      </c>
      <c r="L3141" s="63"/>
      <c r="N3141" s="22" t="str">
        <f t="shared" si="100"/>
        <v/>
      </c>
      <c r="O3141" s="23" t="str">
        <f>_xlfn.IFNA((VLOOKUP(F3141,help!$C$2:$F$12,4,0))*(N3141*24),"")</f>
        <v/>
      </c>
      <c r="AP3141" s="18">
        <f t="shared" si="99"/>
        <v>0</v>
      </c>
    </row>
    <row r="3142" spans="2:42" ht="33" x14ac:dyDescent="0.2">
      <c r="B3142" s="14">
        <f>COUNTIFS($E$3:E3142,تقرير!$E$4)</f>
        <v>15</v>
      </c>
      <c r="C3142" s="48"/>
      <c r="D3142" s="48"/>
      <c r="E3142" s="48"/>
      <c r="F3142" s="50"/>
      <c r="G3142" s="51"/>
      <c r="H3142" s="51"/>
      <c r="I3142" s="52"/>
      <c r="J3142" s="52"/>
      <c r="K3142" s="27" t="str">
        <f>_xlfn.IFNA(VLOOKUP(E3142,الاوردرات!$B$1:$C$600,2,0),"")</f>
        <v/>
      </c>
      <c r="L3142" s="63"/>
      <c r="N3142" s="22" t="str">
        <f t="shared" si="100"/>
        <v/>
      </c>
      <c r="O3142" s="23" t="str">
        <f>_xlfn.IFNA((VLOOKUP(F3142,help!$C$2:$F$12,4,0))*(N3142*24),"")</f>
        <v/>
      </c>
      <c r="AP3142" s="18">
        <f t="shared" si="99"/>
        <v>0</v>
      </c>
    </row>
    <row r="3143" spans="2:42" ht="33" x14ac:dyDescent="0.2">
      <c r="B3143" s="14">
        <f>COUNTIFS($E$3:E3143,تقرير!$E$4)</f>
        <v>15</v>
      </c>
      <c r="C3143" s="48"/>
      <c r="D3143" s="48"/>
      <c r="E3143" s="48"/>
      <c r="F3143" s="50"/>
      <c r="G3143" s="51"/>
      <c r="H3143" s="51"/>
      <c r="I3143" s="52"/>
      <c r="J3143" s="52"/>
      <c r="K3143" s="27" t="str">
        <f>_xlfn.IFNA(VLOOKUP(E3143,الاوردرات!$B$1:$C$600,2,0),"")</f>
        <v/>
      </c>
      <c r="L3143" s="63"/>
      <c r="N3143" s="22" t="str">
        <f t="shared" si="100"/>
        <v/>
      </c>
      <c r="O3143" s="23" t="str">
        <f>_xlfn.IFNA((VLOOKUP(F3143,help!$C$2:$F$12,4,0))*(N3143*24),"")</f>
        <v/>
      </c>
      <c r="AP3143" s="18">
        <f t="shared" si="99"/>
        <v>0</v>
      </c>
    </row>
    <row r="3144" spans="2:42" ht="33" x14ac:dyDescent="0.2">
      <c r="B3144" s="14">
        <f>COUNTIFS($E$3:E3144,تقرير!$E$4)</f>
        <v>15</v>
      </c>
      <c r="C3144" s="48"/>
      <c r="D3144" s="48"/>
      <c r="E3144" s="48"/>
      <c r="F3144" s="50"/>
      <c r="G3144" s="51"/>
      <c r="H3144" s="51"/>
      <c r="I3144" s="52"/>
      <c r="J3144" s="52"/>
      <c r="K3144" s="27" t="str">
        <f>_xlfn.IFNA(VLOOKUP(E3144,الاوردرات!$B$1:$C$600,2,0),"")</f>
        <v/>
      </c>
      <c r="L3144" s="63"/>
      <c r="N3144" s="22" t="str">
        <f t="shared" si="100"/>
        <v/>
      </c>
      <c r="O3144" s="23" t="str">
        <f>_xlfn.IFNA((VLOOKUP(F3144,help!$C$2:$F$12,4,0))*(N3144*24),"")</f>
        <v/>
      </c>
      <c r="AP3144" s="18">
        <f t="shared" si="99"/>
        <v>0</v>
      </c>
    </row>
    <row r="3145" spans="2:42" ht="33" x14ac:dyDescent="0.2">
      <c r="B3145" s="14">
        <f>COUNTIFS($E$3:E3145,تقرير!$E$4)</f>
        <v>15</v>
      </c>
      <c r="C3145" s="48"/>
      <c r="D3145" s="48"/>
      <c r="E3145" s="48"/>
      <c r="F3145" s="50"/>
      <c r="G3145" s="51"/>
      <c r="H3145" s="51"/>
      <c r="I3145" s="52"/>
      <c r="J3145" s="52"/>
      <c r="K3145" s="27" t="str">
        <f>_xlfn.IFNA(VLOOKUP(E3145,الاوردرات!$B$1:$C$600,2,0),"")</f>
        <v/>
      </c>
      <c r="L3145" s="63"/>
      <c r="N3145" s="22" t="str">
        <f t="shared" si="100"/>
        <v/>
      </c>
      <c r="O3145" s="23" t="str">
        <f>_xlfn.IFNA((VLOOKUP(F3145,help!$C$2:$F$12,4,0))*(N3145*24),"")</f>
        <v/>
      </c>
      <c r="AP3145" s="18">
        <f t="shared" si="99"/>
        <v>0</v>
      </c>
    </row>
    <row r="3146" spans="2:42" ht="33" x14ac:dyDescent="0.2">
      <c r="B3146" s="14">
        <f>COUNTIFS($E$3:E3146,تقرير!$E$4)</f>
        <v>15</v>
      </c>
      <c r="C3146" s="48"/>
      <c r="D3146" s="48"/>
      <c r="E3146" s="48"/>
      <c r="F3146" s="50"/>
      <c r="G3146" s="51"/>
      <c r="H3146" s="51"/>
      <c r="I3146" s="52"/>
      <c r="J3146" s="52"/>
      <c r="K3146" s="27" t="str">
        <f>_xlfn.IFNA(VLOOKUP(E3146,الاوردرات!$B$1:$C$600,2,0),"")</f>
        <v/>
      </c>
      <c r="L3146" s="63"/>
      <c r="N3146" s="22" t="str">
        <f t="shared" si="100"/>
        <v/>
      </c>
      <c r="O3146" s="23" t="str">
        <f>_xlfn.IFNA((VLOOKUP(F3146,help!$C$2:$F$12,4,0))*(N3146*24),"")</f>
        <v/>
      </c>
      <c r="AP3146" s="18">
        <f t="shared" ref="AP3146:AP3209" si="101">D3146</f>
        <v>0</v>
      </c>
    </row>
    <row r="3147" spans="2:42" ht="33" x14ac:dyDescent="0.2">
      <c r="B3147" s="14">
        <f>COUNTIFS($E$3:E3147,تقرير!$E$4)</f>
        <v>15</v>
      </c>
      <c r="C3147" s="48"/>
      <c r="D3147" s="48"/>
      <c r="E3147" s="48"/>
      <c r="F3147" s="50"/>
      <c r="G3147" s="51"/>
      <c r="H3147" s="51"/>
      <c r="I3147" s="52"/>
      <c r="J3147" s="52"/>
      <c r="K3147" s="27" t="str">
        <f>_xlfn.IFNA(VLOOKUP(E3147,الاوردرات!$B$1:$C$600,2,0),"")</f>
        <v/>
      </c>
      <c r="L3147" s="63"/>
      <c r="N3147" s="22" t="str">
        <f t="shared" si="100"/>
        <v/>
      </c>
      <c r="O3147" s="23" t="str">
        <f>_xlfn.IFNA((VLOOKUP(F3147,help!$C$2:$F$12,4,0))*(N3147*24),"")</f>
        <v/>
      </c>
      <c r="AP3147" s="18">
        <f t="shared" si="101"/>
        <v>0</v>
      </c>
    </row>
    <row r="3148" spans="2:42" ht="33" x14ac:dyDescent="0.2">
      <c r="B3148" s="14">
        <f>COUNTIFS($E$3:E3148,تقرير!$E$4)</f>
        <v>15</v>
      </c>
      <c r="C3148" s="48"/>
      <c r="D3148" s="48"/>
      <c r="E3148" s="48"/>
      <c r="F3148" s="50"/>
      <c r="G3148" s="51"/>
      <c r="H3148" s="51"/>
      <c r="I3148" s="52"/>
      <c r="J3148" s="52"/>
      <c r="K3148" s="27" t="str">
        <f>_xlfn.IFNA(VLOOKUP(E3148,الاوردرات!$B$1:$C$600,2,0),"")</f>
        <v/>
      </c>
      <c r="L3148" s="63"/>
      <c r="N3148" s="22" t="str">
        <f t="shared" si="100"/>
        <v/>
      </c>
      <c r="O3148" s="23" t="str">
        <f>_xlfn.IFNA((VLOOKUP(F3148,help!$C$2:$F$12,4,0))*(N3148*24),"")</f>
        <v/>
      </c>
      <c r="AP3148" s="18">
        <f t="shared" si="101"/>
        <v>0</v>
      </c>
    </row>
    <row r="3149" spans="2:42" ht="33" x14ac:dyDescent="0.2">
      <c r="B3149" s="14">
        <f>COUNTIFS($E$3:E3149,تقرير!$E$4)</f>
        <v>15</v>
      </c>
      <c r="C3149" s="48"/>
      <c r="D3149" s="48"/>
      <c r="E3149" s="48"/>
      <c r="F3149" s="50"/>
      <c r="G3149" s="51"/>
      <c r="H3149" s="51"/>
      <c r="I3149" s="52"/>
      <c r="J3149" s="52"/>
      <c r="K3149" s="27" t="str">
        <f>_xlfn.IFNA(VLOOKUP(E3149,الاوردرات!$B$1:$C$600,2,0),"")</f>
        <v/>
      </c>
      <c r="L3149" s="63"/>
      <c r="N3149" s="22" t="str">
        <f t="shared" si="100"/>
        <v/>
      </c>
      <c r="O3149" s="23" t="str">
        <f>_xlfn.IFNA((VLOOKUP(F3149,help!$C$2:$F$12,4,0))*(N3149*24),"")</f>
        <v/>
      </c>
      <c r="AP3149" s="18">
        <f t="shared" si="101"/>
        <v>0</v>
      </c>
    </row>
    <row r="3150" spans="2:42" ht="33" x14ac:dyDescent="0.2">
      <c r="B3150" s="14">
        <f>COUNTIFS($E$3:E3150,تقرير!$E$4)</f>
        <v>15</v>
      </c>
      <c r="C3150" s="48"/>
      <c r="D3150" s="48"/>
      <c r="E3150" s="48"/>
      <c r="F3150" s="50"/>
      <c r="G3150" s="51"/>
      <c r="H3150" s="51"/>
      <c r="I3150" s="52"/>
      <c r="J3150" s="52"/>
      <c r="K3150" s="27" t="str">
        <f>_xlfn.IFNA(VLOOKUP(E3150,الاوردرات!$B$1:$C$600,2,0),"")</f>
        <v/>
      </c>
      <c r="L3150" s="63"/>
      <c r="N3150" s="22" t="str">
        <f t="shared" si="100"/>
        <v/>
      </c>
      <c r="O3150" s="23" t="str">
        <f>_xlfn.IFNA((VLOOKUP(F3150,help!$C$2:$F$12,4,0))*(N3150*24),"")</f>
        <v/>
      </c>
      <c r="AP3150" s="18">
        <f t="shared" si="101"/>
        <v>0</v>
      </c>
    </row>
    <row r="3151" spans="2:42" ht="33" x14ac:dyDescent="0.2">
      <c r="B3151" s="14">
        <f>COUNTIFS($E$3:E3151,تقرير!$E$4)</f>
        <v>15</v>
      </c>
      <c r="C3151" s="48"/>
      <c r="D3151" s="48"/>
      <c r="E3151" s="48"/>
      <c r="F3151" s="50"/>
      <c r="G3151" s="51"/>
      <c r="H3151" s="51"/>
      <c r="I3151" s="52"/>
      <c r="J3151" s="52"/>
      <c r="K3151" s="27" t="str">
        <f>_xlfn.IFNA(VLOOKUP(E3151,الاوردرات!$B$1:$C$600,2,0),"")</f>
        <v/>
      </c>
      <c r="L3151" s="63"/>
      <c r="N3151" s="22" t="str">
        <f t="shared" si="100"/>
        <v/>
      </c>
      <c r="O3151" s="23" t="str">
        <f>_xlfn.IFNA((VLOOKUP(F3151,help!$C$2:$F$12,4,0))*(N3151*24),"")</f>
        <v/>
      </c>
      <c r="AP3151" s="18">
        <f t="shared" si="101"/>
        <v>0</v>
      </c>
    </row>
    <row r="3152" spans="2:42" ht="33" x14ac:dyDescent="0.2">
      <c r="B3152" s="14">
        <f>COUNTIFS($E$3:E3152,تقرير!$E$4)</f>
        <v>15</v>
      </c>
      <c r="C3152" s="48"/>
      <c r="D3152" s="48"/>
      <c r="E3152" s="48"/>
      <c r="F3152" s="50"/>
      <c r="G3152" s="51"/>
      <c r="H3152" s="51"/>
      <c r="I3152" s="52"/>
      <c r="J3152" s="52"/>
      <c r="K3152" s="27" t="str">
        <f>_xlfn.IFNA(VLOOKUP(E3152,الاوردرات!$B$1:$C$600,2,0),"")</f>
        <v/>
      </c>
      <c r="L3152" s="63"/>
      <c r="N3152" s="22" t="str">
        <f t="shared" si="100"/>
        <v/>
      </c>
      <c r="O3152" s="23" t="str">
        <f>_xlfn.IFNA((VLOOKUP(F3152,help!$C$2:$F$12,4,0))*(N3152*24),"")</f>
        <v/>
      </c>
      <c r="AP3152" s="18">
        <f t="shared" si="101"/>
        <v>0</v>
      </c>
    </row>
    <row r="3153" spans="2:42" ht="33" x14ac:dyDescent="0.2">
      <c r="B3153" s="14">
        <f>COUNTIFS($E$3:E3153,تقرير!$E$4)</f>
        <v>15</v>
      </c>
      <c r="C3153" s="48"/>
      <c r="D3153" s="48"/>
      <c r="E3153" s="48"/>
      <c r="F3153" s="50"/>
      <c r="G3153" s="51"/>
      <c r="H3153" s="51"/>
      <c r="I3153" s="52"/>
      <c r="J3153" s="52"/>
      <c r="K3153" s="27" t="str">
        <f>_xlfn.IFNA(VLOOKUP(E3153,الاوردرات!$B$1:$C$600,2,0),"")</f>
        <v/>
      </c>
      <c r="L3153" s="63"/>
      <c r="N3153" s="22" t="str">
        <f t="shared" si="100"/>
        <v/>
      </c>
      <c r="O3153" s="23" t="str">
        <f>_xlfn.IFNA((VLOOKUP(F3153,help!$C$2:$F$12,4,0))*(N3153*24),"")</f>
        <v/>
      </c>
      <c r="AP3153" s="18">
        <f t="shared" si="101"/>
        <v>0</v>
      </c>
    </row>
    <row r="3154" spans="2:42" ht="33" x14ac:dyDescent="0.2">
      <c r="B3154" s="14">
        <f>COUNTIFS($E$3:E3154,تقرير!$E$4)</f>
        <v>15</v>
      </c>
      <c r="C3154" s="48"/>
      <c r="D3154" s="48"/>
      <c r="E3154" s="48"/>
      <c r="F3154" s="50"/>
      <c r="G3154" s="51"/>
      <c r="H3154" s="51"/>
      <c r="I3154" s="52"/>
      <c r="J3154" s="52"/>
      <c r="K3154" s="27" t="str">
        <f>_xlfn.IFNA(VLOOKUP(E3154,الاوردرات!$B$1:$C$600,2,0),"")</f>
        <v/>
      </c>
      <c r="L3154" s="63"/>
      <c r="N3154" s="22" t="str">
        <f t="shared" si="100"/>
        <v/>
      </c>
      <c r="O3154" s="23" t="str">
        <f>_xlfn.IFNA((VLOOKUP(F3154,help!$C$2:$F$12,4,0))*(N3154*24),"")</f>
        <v/>
      </c>
      <c r="AP3154" s="18">
        <f t="shared" si="101"/>
        <v>0</v>
      </c>
    </row>
    <row r="3155" spans="2:42" ht="33" x14ac:dyDescent="0.2">
      <c r="B3155" s="14">
        <f>COUNTIFS($E$3:E3155,تقرير!$E$4)</f>
        <v>15</v>
      </c>
      <c r="C3155" s="48"/>
      <c r="D3155" s="48"/>
      <c r="E3155" s="48"/>
      <c r="F3155" s="50"/>
      <c r="G3155" s="51"/>
      <c r="H3155" s="51"/>
      <c r="I3155" s="52"/>
      <c r="J3155" s="52"/>
      <c r="K3155" s="27" t="str">
        <f>_xlfn.IFNA(VLOOKUP(E3155,الاوردرات!$B$1:$C$600,2,0),"")</f>
        <v/>
      </c>
      <c r="L3155" s="63"/>
      <c r="N3155" s="22" t="str">
        <f t="shared" si="100"/>
        <v/>
      </c>
      <c r="O3155" s="23" t="str">
        <f>_xlfn.IFNA((VLOOKUP(F3155,help!$C$2:$F$12,4,0))*(N3155*24),"")</f>
        <v/>
      </c>
      <c r="AP3155" s="18">
        <f t="shared" si="101"/>
        <v>0</v>
      </c>
    </row>
    <row r="3156" spans="2:42" ht="33" x14ac:dyDescent="0.2">
      <c r="B3156" s="14">
        <f>COUNTIFS($E$3:E3156,تقرير!$E$4)</f>
        <v>15</v>
      </c>
      <c r="C3156" s="48"/>
      <c r="D3156" s="48"/>
      <c r="E3156" s="48"/>
      <c r="F3156" s="50"/>
      <c r="G3156" s="51"/>
      <c r="H3156" s="51"/>
      <c r="I3156" s="52"/>
      <c r="J3156" s="52"/>
      <c r="K3156" s="27" t="str">
        <f>_xlfn.IFNA(VLOOKUP(E3156,الاوردرات!$B$1:$C$600,2,0),"")</f>
        <v/>
      </c>
      <c r="L3156" s="63"/>
      <c r="N3156" s="22" t="str">
        <f t="shared" si="100"/>
        <v/>
      </c>
      <c r="O3156" s="23" t="str">
        <f>_xlfn.IFNA((VLOOKUP(F3156,help!$C$2:$F$12,4,0))*(N3156*24),"")</f>
        <v/>
      </c>
      <c r="AP3156" s="18">
        <f t="shared" si="101"/>
        <v>0</v>
      </c>
    </row>
    <row r="3157" spans="2:42" ht="33" x14ac:dyDescent="0.2">
      <c r="B3157" s="14">
        <f>COUNTIFS($E$3:E3157,تقرير!$E$4)</f>
        <v>15</v>
      </c>
      <c r="C3157" s="48"/>
      <c r="D3157" s="48"/>
      <c r="E3157" s="48"/>
      <c r="F3157" s="50"/>
      <c r="G3157" s="51"/>
      <c r="H3157" s="51"/>
      <c r="I3157" s="52"/>
      <c r="J3157" s="52"/>
      <c r="K3157" s="27" t="str">
        <f>_xlfn.IFNA(VLOOKUP(E3157,الاوردرات!$B$1:$C$600,2,0),"")</f>
        <v/>
      </c>
      <c r="L3157" s="63"/>
      <c r="N3157" s="22" t="str">
        <f t="shared" si="100"/>
        <v/>
      </c>
      <c r="O3157" s="23" t="str">
        <f>_xlfn.IFNA((VLOOKUP(F3157,help!$C$2:$F$12,4,0))*(N3157*24),"")</f>
        <v/>
      </c>
      <c r="AP3157" s="18">
        <f t="shared" si="101"/>
        <v>0</v>
      </c>
    </row>
    <row r="3158" spans="2:42" ht="33" x14ac:dyDescent="0.2">
      <c r="B3158" s="14">
        <f>COUNTIFS($E$3:E3158,تقرير!$E$4)</f>
        <v>15</v>
      </c>
      <c r="C3158" s="48"/>
      <c r="D3158" s="48"/>
      <c r="E3158" s="48"/>
      <c r="F3158" s="50"/>
      <c r="G3158" s="51"/>
      <c r="H3158" s="51"/>
      <c r="I3158" s="52"/>
      <c r="J3158" s="52"/>
      <c r="K3158" s="27" t="str">
        <f>_xlfn.IFNA(VLOOKUP(E3158,الاوردرات!$B$1:$C$600,2,0),"")</f>
        <v/>
      </c>
      <c r="L3158" s="63"/>
      <c r="N3158" s="22" t="str">
        <f t="shared" si="100"/>
        <v/>
      </c>
      <c r="O3158" s="23" t="str">
        <f>_xlfn.IFNA((VLOOKUP(F3158,help!$C$2:$F$12,4,0))*(N3158*24),"")</f>
        <v/>
      </c>
      <c r="AP3158" s="18">
        <f t="shared" si="101"/>
        <v>0</v>
      </c>
    </row>
    <row r="3159" spans="2:42" ht="33" x14ac:dyDescent="0.2">
      <c r="B3159" s="14">
        <f>COUNTIFS($E$3:E3159,تقرير!$E$4)</f>
        <v>15</v>
      </c>
      <c r="C3159" s="48"/>
      <c r="D3159" s="48"/>
      <c r="E3159" s="48"/>
      <c r="F3159" s="50"/>
      <c r="G3159" s="51"/>
      <c r="H3159" s="51"/>
      <c r="I3159" s="52"/>
      <c r="J3159" s="52"/>
      <c r="K3159" s="27" t="str">
        <f>_xlfn.IFNA(VLOOKUP(E3159,الاوردرات!$B$1:$C$600,2,0),"")</f>
        <v/>
      </c>
      <c r="L3159" s="63"/>
      <c r="N3159" s="22" t="str">
        <f t="shared" si="100"/>
        <v/>
      </c>
      <c r="O3159" s="23" t="str">
        <f>_xlfn.IFNA((VLOOKUP(F3159,help!$C$2:$F$12,4,0))*(N3159*24),"")</f>
        <v/>
      </c>
      <c r="AP3159" s="18">
        <f t="shared" si="101"/>
        <v>0</v>
      </c>
    </row>
    <row r="3160" spans="2:42" ht="33" x14ac:dyDescent="0.2">
      <c r="B3160" s="14">
        <f>COUNTIFS($E$3:E3160,تقرير!$E$4)</f>
        <v>15</v>
      </c>
      <c r="C3160" s="48"/>
      <c r="D3160" s="48"/>
      <c r="E3160" s="48"/>
      <c r="F3160" s="50"/>
      <c r="G3160" s="51"/>
      <c r="H3160" s="51"/>
      <c r="I3160" s="52"/>
      <c r="J3160" s="52"/>
      <c r="K3160" s="27" t="str">
        <f>_xlfn.IFNA(VLOOKUP(E3160,الاوردرات!$B$1:$C$600,2,0),"")</f>
        <v/>
      </c>
      <c r="L3160" s="63"/>
      <c r="N3160" s="22" t="str">
        <f t="shared" si="100"/>
        <v/>
      </c>
      <c r="O3160" s="23" t="str">
        <f>_xlfn.IFNA((VLOOKUP(F3160,help!$C$2:$F$12,4,0))*(N3160*24),"")</f>
        <v/>
      </c>
      <c r="AP3160" s="18">
        <f t="shared" si="101"/>
        <v>0</v>
      </c>
    </row>
    <row r="3161" spans="2:42" ht="33" x14ac:dyDescent="0.2">
      <c r="B3161" s="14">
        <f>COUNTIFS($E$3:E3161,تقرير!$E$4)</f>
        <v>15</v>
      </c>
      <c r="C3161" s="48"/>
      <c r="D3161" s="48"/>
      <c r="E3161" s="48"/>
      <c r="F3161" s="50"/>
      <c r="G3161" s="51"/>
      <c r="H3161" s="51"/>
      <c r="I3161" s="52"/>
      <c r="J3161" s="52"/>
      <c r="K3161" s="27" t="str">
        <f>_xlfn.IFNA(VLOOKUP(E3161,الاوردرات!$B$1:$C$600,2,0),"")</f>
        <v/>
      </c>
      <c r="L3161" s="63"/>
      <c r="N3161" s="22" t="str">
        <f t="shared" si="100"/>
        <v/>
      </c>
      <c r="O3161" s="23" t="str">
        <f>_xlfn.IFNA((VLOOKUP(F3161,help!$C$2:$F$12,4,0))*(N3161*24),"")</f>
        <v/>
      </c>
      <c r="AP3161" s="18">
        <f t="shared" si="101"/>
        <v>0</v>
      </c>
    </row>
    <row r="3162" spans="2:42" ht="33" x14ac:dyDescent="0.2">
      <c r="B3162" s="14">
        <f>COUNTIFS($E$3:E3162,تقرير!$E$4)</f>
        <v>15</v>
      </c>
      <c r="C3162" s="48"/>
      <c r="D3162" s="48"/>
      <c r="E3162" s="48"/>
      <c r="F3162" s="50"/>
      <c r="G3162" s="51"/>
      <c r="H3162" s="51"/>
      <c r="I3162" s="52"/>
      <c r="J3162" s="52"/>
      <c r="K3162" s="27" t="str">
        <f>_xlfn.IFNA(VLOOKUP(E3162,الاوردرات!$B$1:$C$600,2,0),"")</f>
        <v/>
      </c>
      <c r="L3162" s="63"/>
      <c r="N3162" s="22" t="str">
        <f t="shared" si="100"/>
        <v/>
      </c>
      <c r="O3162" s="23" t="str">
        <f>_xlfn.IFNA((VLOOKUP(F3162,help!$C$2:$F$12,4,0))*(N3162*24),"")</f>
        <v/>
      </c>
      <c r="AP3162" s="18">
        <f t="shared" si="101"/>
        <v>0</v>
      </c>
    </row>
    <row r="3163" spans="2:42" ht="33" x14ac:dyDescent="0.2">
      <c r="B3163" s="14">
        <f>COUNTIFS($E$3:E3163,تقرير!$E$4)</f>
        <v>15</v>
      </c>
      <c r="C3163" s="48"/>
      <c r="D3163" s="48"/>
      <c r="E3163" s="48"/>
      <c r="F3163" s="50"/>
      <c r="G3163" s="51"/>
      <c r="H3163" s="51"/>
      <c r="I3163" s="52"/>
      <c r="J3163" s="52"/>
      <c r="K3163" s="27" t="str">
        <f>_xlfn.IFNA(VLOOKUP(E3163,الاوردرات!$B$1:$C$600,2,0),"")</f>
        <v/>
      </c>
      <c r="L3163" s="63"/>
      <c r="N3163" s="22" t="str">
        <f t="shared" si="100"/>
        <v/>
      </c>
      <c r="O3163" s="23" t="str">
        <f>_xlfn.IFNA((VLOOKUP(F3163,help!$C$2:$F$12,4,0))*(N3163*24),"")</f>
        <v/>
      </c>
      <c r="AP3163" s="18">
        <f t="shared" si="101"/>
        <v>0</v>
      </c>
    </row>
    <row r="3164" spans="2:42" ht="33" x14ac:dyDescent="0.2">
      <c r="B3164" s="14">
        <f>COUNTIFS($E$3:E3164,تقرير!$E$4)</f>
        <v>15</v>
      </c>
      <c r="C3164" s="48"/>
      <c r="D3164" s="48"/>
      <c r="E3164" s="48"/>
      <c r="F3164" s="50"/>
      <c r="G3164" s="51"/>
      <c r="H3164" s="51"/>
      <c r="I3164" s="52"/>
      <c r="J3164" s="52"/>
      <c r="K3164" s="27" t="str">
        <f>_xlfn.IFNA(VLOOKUP(E3164,الاوردرات!$B$1:$C$600,2,0),"")</f>
        <v/>
      </c>
      <c r="L3164" s="63"/>
      <c r="N3164" s="22" t="str">
        <f t="shared" si="100"/>
        <v/>
      </c>
      <c r="O3164" s="23" t="str">
        <f>_xlfn.IFNA((VLOOKUP(F3164,help!$C$2:$F$12,4,0))*(N3164*24),"")</f>
        <v/>
      </c>
      <c r="AP3164" s="18">
        <f t="shared" si="101"/>
        <v>0</v>
      </c>
    </row>
    <row r="3165" spans="2:42" ht="33" x14ac:dyDescent="0.2">
      <c r="B3165" s="14">
        <f>COUNTIFS($E$3:E3165,تقرير!$E$4)</f>
        <v>15</v>
      </c>
      <c r="C3165" s="48"/>
      <c r="D3165" s="48"/>
      <c r="E3165" s="48"/>
      <c r="F3165" s="50"/>
      <c r="G3165" s="51"/>
      <c r="H3165" s="51"/>
      <c r="I3165" s="52"/>
      <c r="J3165" s="52"/>
      <c r="K3165" s="27" t="str">
        <f>_xlfn.IFNA(VLOOKUP(E3165,الاوردرات!$B$1:$C$600,2,0),"")</f>
        <v/>
      </c>
      <c r="L3165" s="63"/>
      <c r="N3165" s="22" t="str">
        <f t="shared" si="100"/>
        <v/>
      </c>
      <c r="O3165" s="23" t="str">
        <f>_xlfn.IFNA((VLOOKUP(F3165,help!$C$2:$F$12,4,0))*(N3165*24),"")</f>
        <v/>
      </c>
      <c r="AP3165" s="18">
        <f t="shared" si="101"/>
        <v>0</v>
      </c>
    </row>
    <row r="3166" spans="2:42" ht="33" x14ac:dyDescent="0.2">
      <c r="B3166" s="14">
        <f>COUNTIFS($E$3:E3166,تقرير!$E$4)</f>
        <v>15</v>
      </c>
      <c r="C3166" s="48"/>
      <c r="D3166" s="48"/>
      <c r="E3166" s="48"/>
      <c r="F3166" s="50"/>
      <c r="G3166" s="51"/>
      <c r="H3166" s="51"/>
      <c r="I3166" s="52"/>
      <c r="J3166" s="52"/>
      <c r="K3166" s="27" t="str">
        <f>_xlfn.IFNA(VLOOKUP(E3166,الاوردرات!$B$1:$C$600,2,0),"")</f>
        <v/>
      </c>
      <c r="L3166" s="63"/>
      <c r="N3166" s="22" t="str">
        <f t="shared" si="100"/>
        <v/>
      </c>
      <c r="O3166" s="23" t="str">
        <f>_xlfn.IFNA((VLOOKUP(F3166,help!$C$2:$F$12,4,0))*(N3166*24),"")</f>
        <v/>
      </c>
      <c r="AP3166" s="18">
        <f t="shared" si="101"/>
        <v>0</v>
      </c>
    </row>
    <row r="3167" spans="2:42" ht="33" x14ac:dyDescent="0.2">
      <c r="B3167" s="14">
        <f>COUNTIFS($E$3:E3167,تقرير!$E$4)</f>
        <v>15</v>
      </c>
      <c r="C3167" s="48"/>
      <c r="D3167" s="48"/>
      <c r="E3167" s="48"/>
      <c r="F3167" s="50"/>
      <c r="G3167" s="51"/>
      <c r="H3167" s="51"/>
      <c r="I3167" s="52"/>
      <c r="J3167" s="52"/>
      <c r="K3167" s="27" t="str">
        <f>_xlfn.IFNA(VLOOKUP(E3167,الاوردرات!$B$1:$C$600,2,0),"")</f>
        <v/>
      </c>
      <c r="L3167" s="63"/>
      <c r="N3167" s="22" t="str">
        <f t="shared" si="100"/>
        <v/>
      </c>
      <c r="O3167" s="23" t="str">
        <f>_xlfn.IFNA((VLOOKUP(F3167,help!$C$2:$F$12,4,0))*(N3167*24),"")</f>
        <v/>
      </c>
      <c r="AP3167" s="18">
        <f t="shared" si="101"/>
        <v>0</v>
      </c>
    </row>
    <row r="3168" spans="2:42" ht="33" x14ac:dyDescent="0.2">
      <c r="B3168" s="14">
        <f>COUNTIFS($E$3:E3168,تقرير!$E$4)</f>
        <v>15</v>
      </c>
      <c r="C3168" s="48"/>
      <c r="D3168" s="48"/>
      <c r="E3168" s="48"/>
      <c r="F3168" s="50"/>
      <c r="G3168" s="51"/>
      <c r="H3168" s="51"/>
      <c r="I3168" s="52"/>
      <c r="J3168" s="52"/>
      <c r="K3168" s="27" t="str">
        <f>_xlfn.IFNA(VLOOKUP(E3168,الاوردرات!$B$1:$C$600,2,0),"")</f>
        <v/>
      </c>
      <c r="L3168" s="63"/>
      <c r="N3168" s="22" t="str">
        <f t="shared" si="100"/>
        <v/>
      </c>
      <c r="O3168" s="23" t="str">
        <f>_xlfn.IFNA((VLOOKUP(F3168,help!$C$2:$F$12,4,0))*(N3168*24),"")</f>
        <v/>
      </c>
      <c r="AP3168" s="18">
        <f t="shared" si="101"/>
        <v>0</v>
      </c>
    </row>
    <row r="3169" spans="2:42" ht="33" x14ac:dyDescent="0.2">
      <c r="B3169" s="14">
        <f>COUNTIFS($E$3:E3169,تقرير!$E$4)</f>
        <v>15</v>
      </c>
      <c r="C3169" s="48"/>
      <c r="D3169" s="48"/>
      <c r="E3169" s="48"/>
      <c r="F3169" s="50"/>
      <c r="G3169" s="51"/>
      <c r="H3169" s="51"/>
      <c r="I3169" s="52"/>
      <c r="J3169" s="52"/>
      <c r="K3169" s="27" t="str">
        <f>_xlfn.IFNA(VLOOKUP(E3169,الاوردرات!$B$1:$C$600,2,0),"")</f>
        <v/>
      </c>
      <c r="L3169" s="63"/>
      <c r="N3169" s="22" t="str">
        <f t="shared" si="100"/>
        <v/>
      </c>
      <c r="O3169" s="23" t="str">
        <f>_xlfn.IFNA((VLOOKUP(F3169,help!$C$2:$F$12,4,0))*(N3169*24),"")</f>
        <v/>
      </c>
      <c r="AP3169" s="18">
        <f t="shared" si="101"/>
        <v>0</v>
      </c>
    </row>
    <row r="3170" spans="2:42" ht="33" x14ac:dyDescent="0.2">
      <c r="B3170" s="14">
        <f>COUNTIFS($E$3:E3170,تقرير!$E$4)</f>
        <v>15</v>
      </c>
      <c r="C3170" s="48"/>
      <c r="D3170" s="48"/>
      <c r="E3170" s="48"/>
      <c r="F3170" s="50"/>
      <c r="G3170" s="51"/>
      <c r="H3170" s="51"/>
      <c r="I3170" s="52"/>
      <c r="J3170" s="52"/>
      <c r="K3170" s="27" t="str">
        <f>_xlfn.IFNA(VLOOKUP(E3170,الاوردرات!$B$1:$C$600,2,0),"")</f>
        <v/>
      </c>
      <c r="L3170" s="63"/>
      <c r="N3170" s="22" t="str">
        <f t="shared" si="100"/>
        <v/>
      </c>
      <c r="O3170" s="23" t="str">
        <f>_xlfn.IFNA((VLOOKUP(F3170,help!$C$2:$F$12,4,0))*(N3170*24),"")</f>
        <v/>
      </c>
      <c r="AP3170" s="18">
        <f t="shared" si="101"/>
        <v>0</v>
      </c>
    </row>
    <row r="3171" spans="2:42" ht="33" x14ac:dyDescent="0.2">
      <c r="B3171" s="14">
        <f>COUNTIFS($E$3:E3171,تقرير!$E$4)</f>
        <v>15</v>
      </c>
      <c r="C3171" s="48"/>
      <c r="D3171" s="48"/>
      <c r="E3171" s="48"/>
      <c r="F3171" s="50"/>
      <c r="G3171" s="51"/>
      <c r="H3171" s="51"/>
      <c r="I3171" s="52"/>
      <c r="J3171" s="52"/>
      <c r="K3171" s="27" t="str">
        <f>_xlfn.IFNA(VLOOKUP(E3171,الاوردرات!$B$1:$C$600,2,0),"")</f>
        <v/>
      </c>
      <c r="L3171" s="63"/>
      <c r="N3171" s="22" t="str">
        <f t="shared" si="100"/>
        <v/>
      </c>
      <c r="O3171" s="23" t="str">
        <f>_xlfn.IFNA((VLOOKUP(F3171,help!$C$2:$F$12,4,0))*(N3171*24),"")</f>
        <v/>
      </c>
      <c r="AP3171" s="18">
        <f t="shared" si="101"/>
        <v>0</v>
      </c>
    </row>
    <row r="3172" spans="2:42" ht="33" x14ac:dyDescent="0.2">
      <c r="B3172" s="14">
        <f>COUNTIFS($E$3:E3172,تقرير!$E$4)</f>
        <v>15</v>
      </c>
      <c r="C3172" s="48"/>
      <c r="D3172" s="48"/>
      <c r="E3172" s="48"/>
      <c r="F3172" s="50"/>
      <c r="G3172" s="51"/>
      <c r="H3172" s="51"/>
      <c r="I3172" s="52"/>
      <c r="J3172" s="52"/>
      <c r="K3172" s="27" t="str">
        <f>_xlfn.IFNA(VLOOKUP(E3172,الاوردرات!$B$1:$C$600,2,0),"")</f>
        <v/>
      </c>
      <c r="L3172" s="63"/>
      <c r="N3172" s="22" t="str">
        <f t="shared" si="100"/>
        <v/>
      </c>
      <c r="O3172" s="23" t="str">
        <f>_xlfn.IFNA((VLOOKUP(F3172,help!$C$2:$F$12,4,0))*(N3172*24),"")</f>
        <v/>
      </c>
      <c r="AP3172" s="18">
        <f t="shared" si="101"/>
        <v>0</v>
      </c>
    </row>
    <row r="3173" spans="2:42" ht="33" x14ac:dyDescent="0.2">
      <c r="B3173" s="14">
        <f>COUNTIFS($E$3:E3173,تقرير!$E$4)</f>
        <v>15</v>
      </c>
      <c r="C3173" s="48"/>
      <c r="D3173" s="48"/>
      <c r="E3173" s="48"/>
      <c r="F3173" s="50"/>
      <c r="G3173" s="51"/>
      <c r="H3173" s="51"/>
      <c r="I3173" s="52"/>
      <c r="J3173" s="52"/>
      <c r="K3173" s="27" t="str">
        <f>_xlfn.IFNA(VLOOKUP(E3173,الاوردرات!$B$1:$C$600,2,0),"")</f>
        <v/>
      </c>
      <c r="L3173" s="63"/>
      <c r="N3173" s="22" t="str">
        <f t="shared" si="100"/>
        <v/>
      </c>
      <c r="O3173" s="23" t="str">
        <f>_xlfn.IFNA((VLOOKUP(F3173,help!$C$2:$F$12,4,0))*(N3173*24),"")</f>
        <v/>
      </c>
      <c r="AP3173" s="18">
        <f t="shared" si="101"/>
        <v>0</v>
      </c>
    </row>
    <row r="3174" spans="2:42" ht="33" x14ac:dyDescent="0.2">
      <c r="B3174" s="14">
        <f>COUNTIFS($E$3:E3174,تقرير!$E$4)</f>
        <v>15</v>
      </c>
      <c r="C3174" s="48"/>
      <c r="D3174" s="48"/>
      <c r="E3174" s="48"/>
      <c r="F3174" s="50"/>
      <c r="G3174" s="51"/>
      <c r="H3174" s="51"/>
      <c r="I3174" s="52"/>
      <c r="J3174" s="52"/>
      <c r="K3174" s="27" t="str">
        <f>_xlfn.IFNA(VLOOKUP(E3174,الاوردرات!$B$1:$C$600,2,0),"")</f>
        <v/>
      </c>
      <c r="L3174" s="63"/>
      <c r="N3174" s="22" t="str">
        <f t="shared" si="100"/>
        <v/>
      </c>
      <c r="O3174" s="23" t="str">
        <f>_xlfn.IFNA((VLOOKUP(F3174,help!$C$2:$F$12,4,0))*(N3174*24),"")</f>
        <v/>
      </c>
      <c r="AP3174" s="18">
        <f t="shared" si="101"/>
        <v>0</v>
      </c>
    </row>
    <row r="3175" spans="2:42" ht="33" x14ac:dyDescent="0.2">
      <c r="B3175" s="14">
        <f>COUNTIFS($E$3:E3175,تقرير!$E$4)</f>
        <v>15</v>
      </c>
      <c r="C3175" s="48"/>
      <c r="D3175" s="48"/>
      <c r="E3175" s="48"/>
      <c r="F3175" s="50"/>
      <c r="G3175" s="51"/>
      <c r="H3175" s="51"/>
      <c r="I3175" s="52"/>
      <c r="J3175" s="52"/>
      <c r="K3175" s="27" t="str">
        <f>_xlfn.IFNA(VLOOKUP(E3175,الاوردرات!$B$1:$C$600,2,0),"")</f>
        <v/>
      </c>
      <c r="L3175" s="63"/>
      <c r="N3175" s="22" t="str">
        <f t="shared" si="100"/>
        <v/>
      </c>
      <c r="O3175" s="23" t="str">
        <f>_xlfn.IFNA((VLOOKUP(F3175,help!$C$2:$F$12,4,0))*(N3175*24),"")</f>
        <v/>
      </c>
      <c r="AP3175" s="18">
        <f t="shared" si="101"/>
        <v>0</v>
      </c>
    </row>
    <row r="3176" spans="2:42" ht="33" x14ac:dyDescent="0.2">
      <c r="B3176" s="14">
        <f>COUNTIFS($E$3:E3176,تقرير!$E$4)</f>
        <v>15</v>
      </c>
      <c r="C3176" s="48"/>
      <c r="D3176" s="48"/>
      <c r="E3176" s="48"/>
      <c r="F3176" s="50"/>
      <c r="G3176" s="51"/>
      <c r="H3176" s="51"/>
      <c r="I3176" s="52"/>
      <c r="J3176" s="52"/>
      <c r="K3176" s="27" t="str">
        <f>_xlfn.IFNA(VLOOKUP(E3176,الاوردرات!$B$1:$C$600,2,0),"")</f>
        <v/>
      </c>
      <c r="L3176" s="63"/>
      <c r="N3176" s="22" t="str">
        <f t="shared" si="100"/>
        <v/>
      </c>
      <c r="O3176" s="23" t="str">
        <f>_xlfn.IFNA((VLOOKUP(F3176,help!$C$2:$F$12,4,0))*(N3176*24),"")</f>
        <v/>
      </c>
      <c r="AP3176" s="18">
        <f t="shared" si="101"/>
        <v>0</v>
      </c>
    </row>
    <row r="3177" spans="2:42" ht="33" x14ac:dyDescent="0.2">
      <c r="B3177" s="14">
        <f>COUNTIFS($E$3:E3177,تقرير!$E$4)</f>
        <v>15</v>
      </c>
      <c r="C3177" s="48"/>
      <c r="D3177" s="48"/>
      <c r="E3177" s="48"/>
      <c r="F3177" s="50"/>
      <c r="G3177" s="51"/>
      <c r="H3177" s="51"/>
      <c r="I3177" s="52"/>
      <c r="J3177" s="52"/>
      <c r="K3177" s="27" t="str">
        <f>_xlfn.IFNA(VLOOKUP(E3177,الاوردرات!$B$1:$C$600,2,0),"")</f>
        <v/>
      </c>
      <c r="L3177" s="63"/>
      <c r="N3177" s="22" t="str">
        <f t="shared" si="100"/>
        <v/>
      </c>
      <c r="O3177" s="23" t="str">
        <f>_xlfn.IFNA((VLOOKUP(F3177,help!$C$2:$F$12,4,0))*(N3177*24),"")</f>
        <v/>
      </c>
      <c r="AP3177" s="18">
        <f t="shared" si="101"/>
        <v>0</v>
      </c>
    </row>
    <row r="3178" spans="2:42" ht="33" x14ac:dyDescent="0.2">
      <c r="B3178" s="14">
        <f>COUNTIFS($E$3:E3178,تقرير!$E$4)</f>
        <v>15</v>
      </c>
      <c r="C3178" s="48"/>
      <c r="D3178" s="48"/>
      <c r="E3178" s="48"/>
      <c r="F3178" s="50"/>
      <c r="G3178" s="51"/>
      <c r="H3178" s="51"/>
      <c r="I3178" s="52"/>
      <c r="J3178" s="52"/>
      <c r="K3178" s="27" t="str">
        <f>_xlfn.IFNA(VLOOKUP(E3178,الاوردرات!$B$1:$C$600,2,0),"")</f>
        <v/>
      </c>
      <c r="L3178" s="63"/>
      <c r="N3178" s="22" t="str">
        <f t="shared" si="100"/>
        <v/>
      </c>
      <c r="O3178" s="23" t="str">
        <f>_xlfn.IFNA((VLOOKUP(F3178,help!$C$2:$F$12,4,0))*(N3178*24),"")</f>
        <v/>
      </c>
      <c r="AP3178" s="18">
        <f t="shared" si="101"/>
        <v>0</v>
      </c>
    </row>
    <row r="3179" spans="2:42" ht="33" x14ac:dyDescent="0.2">
      <c r="B3179" s="14">
        <f>COUNTIFS($E$3:E3179,تقرير!$E$4)</f>
        <v>15</v>
      </c>
      <c r="C3179" s="48"/>
      <c r="D3179" s="48"/>
      <c r="E3179" s="48"/>
      <c r="F3179" s="50"/>
      <c r="G3179" s="51"/>
      <c r="H3179" s="51"/>
      <c r="I3179" s="52"/>
      <c r="J3179" s="52"/>
      <c r="K3179" s="27" t="str">
        <f>_xlfn.IFNA(VLOOKUP(E3179,الاوردرات!$B$1:$C$600,2,0),"")</f>
        <v/>
      </c>
      <c r="L3179" s="63"/>
      <c r="N3179" s="22" t="str">
        <f t="shared" si="100"/>
        <v/>
      </c>
      <c r="O3179" s="23" t="str">
        <f>_xlfn.IFNA((VLOOKUP(F3179,help!$C$2:$F$12,4,0))*(N3179*24),"")</f>
        <v/>
      </c>
      <c r="AP3179" s="18">
        <f t="shared" si="101"/>
        <v>0</v>
      </c>
    </row>
    <row r="3180" spans="2:42" ht="33" x14ac:dyDescent="0.2">
      <c r="B3180" s="14">
        <f>COUNTIFS($E$3:E3180,تقرير!$E$4)</f>
        <v>15</v>
      </c>
      <c r="C3180" s="48"/>
      <c r="D3180" s="48"/>
      <c r="E3180" s="48"/>
      <c r="F3180" s="50"/>
      <c r="G3180" s="51"/>
      <c r="H3180" s="51"/>
      <c r="I3180" s="52"/>
      <c r="J3180" s="52"/>
      <c r="K3180" s="27" t="str">
        <f>_xlfn.IFNA(VLOOKUP(E3180,الاوردرات!$B$1:$C$600,2,0),"")</f>
        <v/>
      </c>
      <c r="L3180" s="63"/>
      <c r="N3180" s="22" t="str">
        <f t="shared" si="100"/>
        <v/>
      </c>
      <c r="O3180" s="23" t="str">
        <f>_xlfn.IFNA((VLOOKUP(F3180,help!$C$2:$F$12,4,0))*(N3180*24),"")</f>
        <v/>
      </c>
      <c r="AP3180" s="18">
        <f t="shared" si="101"/>
        <v>0</v>
      </c>
    </row>
    <row r="3181" spans="2:42" ht="33" x14ac:dyDescent="0.2">
      <c r="B3181" s="14">
        <f>COUNTIFS($E$3:E3181,تقرير!$E$4)</f>
        <v>15</v>
      </c>
      <c r="C3181" s="48"/>
      <c r="D3181" s="48"/>
      <c r="E3181" s="48"/>
      <c r="F3181" s="50"/>
      <c r="G3181" s="51"/>
      <c r="H3181" s="51"/>
      <c r="I3181" s="52"/>
      <c r="J3181" s="52"/>
      <c r="K3181" s="27" t="str">
        <f>_xlfn.IFNA(VLOOKUP(E3181,الاوردرات!$B$1:$C$600,2,0),"")</f>
        <v/>
      </c>
      <c r="L3181" s="63"/>
      <c r="N3181" s="22" t="str">
        <f t="shared" si="100"/>
        <v/>
      </c>
      <c r="O3181" s="23" t="str">
        <f>_xlfn.IFNA((VLOOKUP(F3181,help!$C$2:$F$12,4,0))*(N3181*24),"")</f>
        <v/>
      </c>
      <c r="AP3181" s="18">
        <f t="shared" si="101"/>
        <v>0</v>
      </c>
    </row>
    <row r="3182" spans="2:42" ht="33" x14ac:dyDescent="0.2">
      <c r="B3182" s="14">
        <f>COUNTIFS($E$3:E3182,تقرير!$E$4)</f>
        <v>15</v>
      </c>
      <c r="C3182" s="48"/>
      <c r="D3182" s="48"/>
      <c r="E3182" s="48"/>
      <c r="F3182" s="50"/>
      <c r="G3182" s="51"/>
      <c r="H3182" s="51"/>
      <c r="I3182" s="52"/>
      <c r="J3182" s="52"/>
      <c r="K3182" s="27" t="str">
        <f>_xlfn.IFNA(VLOOKUP(E3182,الاوردرات!$B$1:$C$600,2,0),"")</f>
        <v/>
      </c>
      <c r="L3182" s="63"/>
      <c r="N3182" s="22" t="str">
        <f t="shared" si="100"/>
        <v/>
      </c>
      <c r="O3182" s="23" t="str">
        <f>_xlfn.IFNA((VLOOKUP(F3182,help!$C$2:$F$12,4,0))*(N3182*24),"")</f>
        <v/>
      </c>
      <c r="AP3182" s="18">
        <f t="shared" si="101"/>
        <v>0</v>
      </c>
    </row>
    <row r="3183" spans="2:42" ht="33" x14ac:dyDescent="0.2">
      <c r="B3183" s="14">
        <f>COUNTIFS($E$3:E3183,تقرير!$E$4)</f>
        <v>15</v>
      </c>
      <c r="C3183" s="48"/>
      <c r="D3183" s="48"/>
      <c r="E3183" s="48"/>
      <c r="F3183" s="50"/>
      <c r="G3183" s="51"/>
      <c r="H3183" s="51"/>
      <c r="I3183" s="52"/>
      <c r="J3183" s="52"/>
      <c r="K3183" s="27" t="str">
        <f>_xlfn.IFNA(VLOOKUP(E3183,الاوردرات!$B$1:$C$600,2,0),"")</f>
        <v/>
      </c>
      <c r="L3183" s="63"/>
      <c r="N3183" s="22" t="str">
        <f t="shared" si="100"/>
        <v/>
      </c>
      <c r="O3183" s="23" t="str">
        <f>_xlfn.IFNA((VLOOKUP(F3183,help!$C$2:$F$12,4,0))*(N3183*24),"")</f>
        <v/>
      </c>
      <c r="AP3183" s="18">
        <f t="shared" si="101"/>
        <v>0</v>
      </c>
    </row>
    <row r="3184" spans="2:42" ht="33" x14ac:dyDescent="0.2">
      <c r="B3184" s="14">
        <f>COUNTIFS($E$3:E3184,تقرير!$E$4)</f>
        <v>15</v>
      </c>
      <c r="C3184" s="48"/>
      <c r="D3184" s="48"/>
      <c r="E3184" s="48"/>
      <c r="F3184" s="50"/>
      <c r="G3184" s="51"/>
      <c r="H3184" s="51"/>
      <c r="I3184" s="52"/>
      <c r="J3184" s="52"/>
      <c r="K3184" s="27" t="str">
        <f>_xlfn.IFNA(VLOOKUP(E3184,الاوردرات!$B$1:$C$600,2,0),"")</f>
        <v/>
      </c>
      <c r="L3184" s="63"/>
      <c r="N3184" s="22" t="str">
        <f t="shared" si="100"/>
        <v/>
      </c>
      <c r="O3184" s="23" t="str">
        <f>_xlfn.IFNA((VLOOKUP(F3184,help!$C$2:$F$12,4,0))*(N3184*24),"")</f>
        <v/>
      </c>
      <c r="AP3184" s="18">
        <f t="shared" si="101"/>
        <v>0</v>
      </c>
    </row>
    <row r="3185" spans="2:42" ht="33" x14ac:dyDescent="0.2">
      <c r="B3185" s="14">
        <f>COUNTIFS($E$3:E3185,تقرير!$E$4)</f>
        <v>15</v>
      </c>
      <c r="C3185" s="48"/>
      <c r="D3185" s="48"/>
      <c r="E3185" s="48"/>
      <c r="F3185" s="50"/>
      <c r="G3185" s="51"/>
      <c r="H3185" s="51"/>
      <c r="I3185" s="52"/>
      <c r="J3185" s="52"/>
      <c r="K3185" s="27" t="str">
        <f>_xlfn.IFNA(VLOOKUP(E3185,الاوردرات!$B$1:$C$600,2,0),"")</f>
        <v/>
      </c>
      <c r="L3185" s="63"/>
      <c r="N3185" s="22" t="str">
        <f t="shared" si="100"/>
        <v/>
      </c>
      <c r="O3185" s="23" t="str">
        <f>_xlfn.IFNA((VLOOKUP(F3185,help!$C$2:$F$12,4,0))*(N3185*24),"")</f>
        <v/>
      </c>
      <c r="AP3185" s="18">
        <f t="shared" si="101"/>
        <v>0</v>
      </c>
    </row>
    <row r="3186" spans="2:42" ht="33" x14ac:dyDescent="0.2">
      <c r="B3186" s="14">
        <f>COUNTIFS($E$3:E3186,تقرير!$E$4)</f>
        <v>15</v>
      </c>
      <c r="C3186" s="48"/>
      <c r="D3186" s="48"/>
      <c r="E3186" s="48"/>
      <c r="F3186" s="50"/>
      <c r="G3186" s="51"/>
      <c r="H3186" s="51"/>
      <c r="I3186" s="52"/>
      <c r="J3186" s="52"/>
      <c r="K3186" s="27" t="str">
        <f>_xlfn.IFNA(VLOOKUP(E3186,الاوردرات!$B$1:$C$600,2,0),"")</f>
        <v/>
      </c>
      <c r="L3186" s="63"/>
      <c r="N3186" s="22" t="str">
        <f t="shared" si="100"/>
        <v/>
      </c>
      <c r="O3186" s="23" t="str">
        <f>_xlfn.IFNA((VLOOKUP(F3186,help!$C$2:$F$12,4,0))*(N3186*24),"")</f>
        <v/>
      </c>
      <c r="AP3186" s="18">
        <f t="shared" si="101"/>
        <v>0</v>
      </c>
    </row>
    <row r="3187" spans="2:42" ht="33" x14ac:dyDescent="0.2">
      <c r="B3187" s="14">
        <f>COUNTIFS($E$3:E3187,تقرير!$E$4)</f>
        <v>15</v>
      </c>
      <c r="C3187" s="48"/>
      <c r="D3187" s="48"/>
      <c r="E3187" s="48"/>
      <c r="F3187" s="50"/>
      <c r="G3187" s="51"/>
      <c r="H3187" s="51"/>
      <c r="I3187" s="52"/>
      <c r="J3187" s="52"/>
      <c r="K3187" s="27" t="str">
        <f>_xlfn.IFNA(VLOOKUP(E3187,الاوردرات!$B$1:$C$600,2,0),"")</f>
        <v/>
      </c>
      <c r="L3187" s="63"/>
      <c r="N3187" s="22" t="str">
        <f t="shared" si="100"/>
        <v/>
      </c>
      <c r="O3187" s="23" t="str">
        <f>_xlfn.IFNA((VLOOKUP(F3187,help!$C$2:$F$12,4,0))*(N3187*24),"")</f>
        <v/>
      </c>
      <c r="AP3187" s="18">
        <f t="shared" si="101"/>
        <v>0</v>
      </c>
    </row>
    <row r="3188" spans="2:42" ht="33" x14ac:dyDescent="0.2">
      <c r="B3188" s="14">
        <f>COUNTIFS($E$3:E3188,تقرير!$E$4)</f>
        <v>15</v>
      </c>
      <c r="C3188" s="48"/>
      <c r="D3188" s="48"/>
      <c r="E3188" s="48"/>
      <c r="F3188" s="50"/>
      <c r="G3188" s="51"/>
      <c r="H3188" s="51"/>
      <c r="I3188" s="52"/>
      <c r="J3188" s="52"/>
      <c r="K3188" s="27" t="str">
        <f>_xlfn.IFNA(VLOOKUP(E3188,الاوردرات!$B$1:$C$600,2,0),"")</f>
        <v/>
      </c>
      <c r="L3188" s="63"/>
      <c r="N3188" s="22" t="str">
        <f t="shared" si="100"/>
        <v/>
      </c>
      <c r="O3188" s="23" t="str">
        <f>_xlfn.IFNA((VLOOKUP(F3188,help!$C$2:$F$12,4,0))*(N3188*24),"")</f>
        <v/>
      </c>
      <c r="AP3188" s="18">
        <f t="shared" si="101"/>
        <v>0</v>
      </c>
    </row>
    <row r="3189" spans="2:42" ht="33" x14ac:dyDescent="0.2">
      <c r="B3189" s="14">
        <f>COUNTIFS($E$3:E3189,تقرير!$E$4)</f>
        <v>15</v>
      </c>
      <c r="C3189" s="48"/>
      <c r="D3189" s="48"/>
      <c r="E3189" s="48"/>
      <c r="F3189" s="50"/>
      <c r="G3189" s="51"/>
      <c r="H3189" s="51"/>
      <c r="I3189" s="52"/>
      <c r="J3189" s="52"/>
      <c r="K3189" s="27" t="str">
        <f>_xlfn.IFNA(VLOOKUP(E3189,الاوردرات!$B$1:$C$600,2,0),"")</f>
        <v/>
      </c>
      <c r="L3189" s="63"/>
      <c r="N3189" s="22" t="str">
        <f t="shared" si="100"/>
        <v/>
      </c>
      <c r="O3189" s="23" t="str">
        <f>_xlfn.IFNA((VLOOKUP(F3189,help!$C$2:$F$12,4,0))*(N3189*24),"")</f>
        <v/>
      </c>
      <c r="AP3189" s="18">
        <f t="shared" si="101"/>
        <v>0</v>
      </c>
    </row>
    <row r="3190" spans="2:42" ht="33" x14ac:dyDescent="0.2">
      <c r="B3190" s="14">
        <f>COUNTIFS($E$3:E3190,تقرير!$E$4)</f>
        <v>15</v>
      </c>
      <c r="C3190" s="48"/>
      <c r="D3190" s="48"/>
      <c r="E3190" s="48"/>
      <c r="F3190" s="50"/>
      <c r="G3190" s="51"/>
      <c r="H3190" s="51"/>
      <c r="I3190" s="52"/>
      <c r="J3190" s="52"/>
      <c r="K3190" s="27" t="str">
        <f>_xlfn.IFNA(VLOOKUP(E3190,الاوردرات!$B$1:$C$600,2,0),"")</f>
        <v/>
      </c>
      <c r="L3190" s="63"/>
      <c r="N3190" s="22" t="str">
        <f t="shared" si="100"/>
        <v/>
      </c>
      <c r="O3190" s="23" t="str">
        <f>_xlfn.IFNA((VLOOKUP(F3190,help!$C$2:$F$12,4,0))*(N3190*24),"")</f>
        <v/>
      </c>
      <c r="AP3190" s="18">
        <f t="shared" si="101"/>
        <v>0</v>
      </c>
    </row>
    <row r="3191" spans="2:42" ht="33" x14ac:dyDescent="0.2">
      <c r="B3191" s="14">
        <f>COUNTIFS($E$3:E3191,تقرير!$E$4)</f>
        <v>15</v>
      </c>
      <c r="C3191" s="48"/>
      <c r="D3191" s="48"/>
      <c r="E3191" s="48"/>
      <c r="F3191" s="50"/>
      <c r="G3191" s="51"/>
      <c r="H3191" s="51"/>
      <c r="I3191" s="52"/>
      <c r="J3191" s="52"/>
      <c r="K3191" s="27" t="str">
        <f>_xlfn.IFNA(VLOOKUP(E3191,الاوردرات!$B$1:$C$600,2,0),"")</f>
        <v/>
      </c>
      <c r="L3191" s="63"/>
      <c r="N3191" s="22" t="str">
        <f t="shared" ref="N3191:N3254" si="102">IF(I3191&lt;&gt;"",J3191-I3191,"")</f>
        <v/>
      </c>
      <c r="O3191" s="23" t="str">
        <f>_xlfn.IFNA((VLOOKUP(F3191,help!$C$2:$F$12,4,0))*(N3191*24),"")</f>
        <v/>
      </c>
      <c r="AP3191" s="18">
        <f t="shared" si="101"/>
        <v>0</v>
      </c>
    </row>
    <row r="3192" spans="2:42" ht="33" x14ac:dyDescent="0.2">
      <c r="B3192" s="14">
        <f>COUNTIFS($E$3:E3192,تقرير!$E$4)</f>
        <v>15</v>
      </c>
      <c r="C3192" s="48"/>
      <c r="D3192" s="48"/>
      <c r="E3192" s="48"/>
      <c r="F3192" s="50"/>
      <c r="G3192" s="51"/>
      <c r="H3192" s="51"/>
      <c r="I3192" s="52"/>
      <c r="J3192" s="52"/>
      <c r="K3192" s="27" t="str">
        <f>_xlfn.IFNA(VLOOKUP(E3192,الاوردرات!$B$1:$C$600,2,0),"")</f>
        <v/>
      </c>
      <c r="L3192" s="63"/>
      <c r="N3192" s="22" t="str">
        <f t="shared" si="102"/>
        <v/>
      </c>
      <c r="O3192" s="23" t="str">
        <f>_xlfn.IFNA((VLOOKUP(F3192,help!$C$2:$F$12,4,0))*(N3192*24),"")</f>
        <v/>
      </c>
      <c r="AP3192" s="18">
        <f t="shared" si="101"/>
        <v>0</v>
      </c>
    </row>
    <row r="3193" spans="2:42" ht="33" x14ac:dyDescent="0.2">
      <c r="B3193" s="14">
        <f>COUNTIFS($E$3:E3193,تقرير!$E$4)</f>
        <v>15</v>
      </c>
      <c r="C3193" s="48"/>
      <c r="D3193" s="48"/>
      <c r="E3193" s="48"/>
      <c r="F3193" s="50"/>
      <c r="G3193" s="51"/>
      <c r="H3193" s="51"/>
      <c r="I3193" s="52"/>
      <c r="J3193" s="52"/>
      <c r="K3193" s="27" t="str">
        <f>_xlfn.IFNA(VLOOKUP(E3193,الاوردرات!$B$1:$C$600,2,0),"")</f>
        <v/>
      </c>
      <c r="L3193" s="63"/>
      <c r="N3193" s="22" t="str">
        <f t="shared" si="102"/>
        <v/>
      </c>
      <c r="O3193" s="23" t="str">
        <f>_xlfn.IFNA((VLOOKUP(F3193,help!$C$2:$F$12,4,0))*(N3193*24),"")</f>
        <v/>
      </c>
      <c r="AP3193" s="18">
        <f t="shared" si="101"/>
        <v>0</v>
      </c>
    </row>
    <row r="3194" spans="2:42" ht="33" x14ac:dyDescent="0.2">
      <c r="B3194" s="14">
        <f>COUNTIFS($E$3:E3194,تقرير!$E$4)</f>
        <v>15</v>
      </c>
      <c r="C3194" s="48"/>
      <c r="D3194" s="48"/>
      <c r="E3194" s="48"/>
      <c r="F3194" s="50"/>
      <c r="G3194" s="51"/>
      <c r="H3194" s="51"/>
      <c r="I3194" s="52"/>
      <c r="J3194" s="52"/>
      <c r="K3194" s="27" t="str">
        <f>_xlfn.IFNA(VLOOKUP(E3194,الاوردرات!$B$1:$C$600,2,0),"")</f>
        <v/>
      </c>
      <c r="L3194" s="63"/>
      <c r="N3194" s="22" t="str">
        <f t="shared" si="102"/>
        <v/>
      </c>
      <c r="O3194" s="23" t="str">
        <f>_xlfn.IFNA((VLOOKUP(F3194,help!$C$2:$F$12,4,0))*(N3194*24),"")</f>
        <v/>
      </c>
      <c r="AP3194" s="18">
        <f t="shared" si="101"/>
        <v>0</v>
      </c>
    </row>
    <row r="3195" spans="2:42" ht="33" x14ac:dyDescent="0.2">
      <c r="B3195" s="14">
        <f>COUNTIFS($E$3:E3195,تقرير!$E$4)</f>
        <v>15</v>
      </c>
      <c r="C3195" s="48"/>
      <c r="D3195" s="48"/>
      <c r="E3195" s="48"/>
      <c r="F3195" s="50"/>
      <c r="G3195" s="51"/>
      <c r="H3195" s="51"/>
      <c r="I3195" s="52"/>
      <c r="J3195" s="52"/>
      <c r="K3195" s="27" t="str">
        <f>_xlfn.IFNA(VLOOKUP(E3195,الاوردرات!$B$1:$C$600,2,0),"")</f>
        <v/>
      </c>
      <c r="L3195" s="63"/>
      <c r="N3195" s="22" t="str">
        <f t="shared" si="102"/>
        <v/>
      </c>
      <c r="O3195" s="23" t="str">
        <f>_xlfn.IFNA((VLOOKUP(F3195,help!$C$2:$F$12,4,0))*(N3195*24),"")</f>
        <v/>
      </c>
      <c r="AP3195" s="18">
        <f t="shared" si="101"/>
        <v>0</v>
      </c>
    </row>
    <row r="3196" spans="2:42" ht="33" x14ac:dyDescent="0.2">
      <c r="B3196" s="14">
        <f>COUNTIFS($E$3:E3196,تقرير!$E$4)</f>
        <v>15</v>
      </c>
      <c r="C3196" s="48"/>
      <c r="D3196" s="48"/>
      <c r="E3196" s="48"/>
      <c r="F3196" s="50"/>
      <c r="G3196" s="51"/>
      <c r="H3196" s="51"/>
      <c r="I3196" s="52"/>
      <c r="J3196" s="52"/>
      <c r="K3196" s="27" t="str">
        <f>_xlfn.IFNA(VLOOKUP(E3196,الاوردرات!$B$1:$C$600,2,0),"")</f>
        <v/>
      </c>
      <c r="L3196" s="63"/>
      <c r="N3196" s="22" t="str">
        <f t="shared" si="102"/>
        <v/>
      </c>
      <c r="O3196" s="23" t="str">
        <f>_xlfn.IFNA((VLOOKUP(F3196,help!$C$2:$F$12,4,0))*(N3196*24),"")</f>
        <v/>
      </c>
      <c r="AP3196" s="18">
        <f t="shared" si="101"/>
        <v>0</v>
      </c>
    </row>
    <row r="3197" spans="2:42" ht="33" x14ac:dyDescent="0.2">
      <c r="B3197" s="14">
        <f>COUNTIFS($E$3:E3197,تقرير!$E$4)</f>
        <v>15</v>
      </c>
      <c r="C3197" s="48"/>
      <c r="D3197" s="48"/>
      <c r="E3197" s="48"/>
      <c r="F3197" s="50"/>
      <c r="G3197" s="51"/>
      <c r="H3197" s="51"/>
      <c r="I3197" s="52"/>
      <c r="J3197" s="52"/>
      <c r="K3197" s="27" t="str">
        <f>_xlfn.IFNA(VLOOKUP(E3197,الاوردرات!$B$1:$C$600,2,0),"")</f>
        <v/>
      </c>
      <c r="L3197" s="63"/>
      <c r="N3197" s="22" t="str">
        <f t="shared" si="102"/>
        <v/>
      </c>
      <c r="O3197" s="23" t="str">
        <f>_xlfn.IFNA((VLOOKUP(F3197,help!$C$2:$F$12,4,0))*(N3197*24),"")</f>
        <v/>
      </c>
      <c r="AP3197" s="18">
        <f t="shared" si="101"/>
        <v>0</v>
      </c>
    </row>
    <row r="3198" spans="2:42" ht="33" x14ac:dyDescent="0.2">
      <c r="B3198" s="14">
        <f>COUNTIFS($E$3:E3198,تقرير!$E$4)</f>
        <v>15</v>
      </c>
      <c r="C3198" s="48"/>
      <c r="D3198" s="48"/>
      <c r="E3198" s="48"/>
      <c r="F3198" s="50"/>
      <c r="G3198" s="51"/>
      <c r="H3198" s="51"/>
      <c r="I3198" s="52"/>
      <c r="J3198" s="52"/>
      <c r="K3198" s="27" t="str">
        <f>_xlfn.IFNA(VLOOKUP(E3198,الاوردرات!$B$1:$C$600,2,0),"")</f>
        <v/>
      </c>
      <c r="L3198" s="63"/>
      <c r="N3198" s="22" t="str">
        <f t="shared" si="102"/>
        <v/>
      </c>
      <c r="O3198" s="23" t="str">
        <f>_xlfn.IFNA((VLOOKUP(F3198,help!$C$2:$F$12,4,0))*(N3198*24),"")</f>
        <v/>
      </c>
      <c r="AP3198" s="18">
        <f t="shared" si="101"/>
        <v>0</v>
      </c>
    </row>
    <row r="3199" spans="2:42" ht="33" x14ac:dyDescent="0.2">
      <c r="B3199" s="14">
        <f>COUNTIFS($E$3:E3199,تقرير!$E$4)</f>
        <v>15</v>
      </c>
      <c r="C3199" s="48"/>
      <c r="D3199" s="48"/>
      <c r="E3199" s="48"/>
      <c r="F3199" s="50"/>
      <c r="G3199" s="51"/>
      <c r="H3199" s="51"/>
      <c r="I3199" s="52"/>
      <c r="J3199" s="52"/>
      <c r="K3199" s="27" t="str">
        <f>_xlfn.IFNA(VLOOKUP(E3199,الاوردرات!$B$1:$C$600,2,0),"")</f>
        <v/>
      </c>
      <c r="L3199" s="63"/>
      <c r="N3199" s="22" t="str">
        <f t="shared" si="102"/>
        <v/>
      </c>
      <c r="O3199" s="23" t="str">
        <f>_xlfn.IFNA((VLOOKUP(F3199,help!$C$2:$F$12,4,0))*(N3199*24),"")</f>
        <v/>
      </c>
      <c r="AP3199" s="18">
        <f t="shared" si="101"/>
        <v>0</v>
      </c>
    </row>
    <row r="3200" spans="2:42" ht="33" x14ac:dyDescent="0.2">
      <c r="B3200" s="14">
        <f>COUNTIFS($E$3:E3200,تقرير!$E$4)</f>
        <v>15</v>
      </c>
      <c r="C3200" s="48"/>
      <c r="D3200" s="48"/>
      <c r="E3200" s="48"/>
      <c r="F3200" s="50"/>
      <c r="G3200" s="51"/>
      <c r="H3200" s="51"/>
      <c r="I3200" s="52"/>
      <c r="J3200" s="52"/>
      <c r="K3200" s="27" t="str">
        <f>_xlfn.IFNA(VLOOKUP(E3200,الاوردرات!$B$1:$C$600,2,0),"")</f>
        <v/>
      </c>
      <c r="L3200" s="63"/>
      <c r="N3200" s="22" t="str">
        <f t="shared" si="102"/>
        <v/>
      </c>
      <c r="O3200" s="23" t="str">
        <f>_xlfn.IFNA((VLOOKUP(F3200,help!$C$2:$F$12,4,0))*(N3200*24),"")</f>
        <v/>
      </c>
      <c r="AP3200" s="18">
        <f t="shared" si="101"/>
        <v>0</v>
      </c>
    </row>
    <row r="3201" spans="2:42" ht="33" x14ac:dyDescent="0.2">
      <c r="B3201" s="14">
        <f>COUNTIFS($E$3:E3201,تقرير!$E$4)</f>
        <v>15</v>
      </c>
      <c r="C3201" s="48"/>
      <c r="D3201" s="48"/>
      <c r="E3201" s="48"/>
      <c r="F3201" s="50"/>
      <c r="G3201" s="51"/>
      <c r="H3201" s="51"/>
      <c r="I3201" s="52"/>
      <c r="J3201" s="52"/>
      <c r="K3201" s="27" t="str">
        <f>_xlfn.IFNA(VLOOKUP(E3201,الاوردرات!$B$1:$C$600,2,0),"")</f>
        <v/>
      </c>
      <c r="L3201" s="63"/>
      <c r="N3201" s="22" t="str">
        <f t="shared" si="102"/>
        <v/>
      </c>
      <c r="O3201" s="23" t="str">
        <f>_xlfn.IFNA((VLOOKUP(F3201,help!$C$2:$F$12,4,0))*(N3201*24),"")</f>
        <v/>
      </c>
      <c r="AP3201" s="18">
        <f t="shared" si="101"/>
        <v>0</v>
      </c>
    </row>
    <row r="3202" spans="2:42" ht="33" x14ac:dyDescent="0.2">
      <c r="B3202" s="14">
        <f>COUNTIFS($E$3:E3202,تقرير!$E$4)</f>
        <v>15</v>
      </c>
      <c r="C3202" s="48"/>
      <c r="D3202" s="48"/>
      <c r="E3202" s="48"/>
      <c r="F3202" s="50"/>
      <c r="G3202" s="51"/>
      <c r="H3202" s="51"/>
      <c r="I3202" s="52"/>
      <c r="J3202" s="52"/>
      <c r="K3202" s="27" t="str">
        <f>_xlfn.IFNA(VLOOKUP(E3202,الاوردرات!$B$1:$C$600,2,0),"")</f>
        <v/>
      </c>
      <c r="L3202" s="63"/>
      <c r="N3202" s="22" t="str">
        <f t="shared" si="102"/>
        <v/>
      </c>
      <c r="O3202" s="23" t="str">
        <f>_xlfn.IFNA((VLOOKUP(F3202,help!$C$2:$F$12,4,0))*(N3202*24),"")</f>
        <v/>
      </c>
      <c r="AP3202" s="18">
        <f t="shared" si="101"/>
        <v>0</v>
      </c>
    </row>
    <row r="3203" spans="2:42" ht="33" x14ac:dyDescent="0.2">
      <c r="B3203" s="14">
        <f>COUNTIFS($E$3:E3203,تقرير!$E$4)</f>
        <v>15</v>
      </c>
      <c r="C3203" s="48"/>
      <c r="D3203" s="48"/>
      <c r="E3203" s="48"/>
      <c r="F3203" s="50"/>
      <c r="G3203" s="51"/>
      <c r="H3203" s="51"/>
      <c r="I3203" s="52"/>
      <c r="J3203" s="52"/>
      <c r="K3203" s="27" t="str">
        <f>_xlfn.IFNA(VLOOKUP(E3203,الاوردرات!$B$1:$C$600,2,0),"")</f>
        <v/>
      </c>
      <c r="L3203" s="63"/>
      <c r="N3203" s="22" t="str">
        <f t="shared" si="102"/>
        <v/>
      </c>
      <c r="O3203" s="23" t="str">
        <f>_xlfn.IFNA((VLOOKUP(F3203,help!$C$2:$F$12,4,0))*(N3203*24),"")</f>
        <v/>
      </c>
      <c r="AP3203" s="18">
        <f t="shared" si="101"/>
        <v>0</v>
      </c>
    </row>
    <row r="3204" spans="2:42" ht="33" x14ac:dyDescent="0.2">
      <c r="B3204" s="14">
        <f>COUNTIFS($E$3:E3204,تقرير!$E$4)</f>
        <v>15</v>
      </c>
      <c r="C3204" s="48"/>
      <c r="D3204" s="48"/>
      <c r="E3204" s="48"/>
      <c r="F3204" s="50"/>
      <c r="G3204" s="51"/>
      <c r="H3204" s="51"/>
      <c r="I3204" s="52"/>
      <c r="J3204" s="52"/>
      <c r="K3204" s="27" t="str">
        <f>_xlfn.IFNA(VLOOKUP(E3204,الاوردرات!$B$1:$C$600,2,0),"")</f>
        <v/>
      </c>
      <c r="L3204" s="63"/>
      <c r="N3204" s="22" t="str">
        <f t="shared" si="102"/>
        <v/>
      </c>
      <c r="O3204" s="23" t="str">
        <f>_xlfn.IFNA((VLOOKUP(F3204,help!$C$2:$F$12,4,0))*(N3204*24),"")</f>
        <v/>
      </c>
      <c r="AP3204" s="18">
        <f t="shared" si="101"/>
        <v>0</v>
      </c>
    </row>
    <row r="3205" spans="2:42" ht="33" x14ac:dyDescent="0.2">
      <c r="B3205" s="14">
        <f>COUNTIFS($E$3:E3205,تقرير!$E$4)</f>
        <v>15</v>
      </c>
      <c r="C3205" s="48"/>
      <c r="D3205" s="48"/>
      <c r="E3205" s="48"/>
      <c r="F3205" s="50"/>
      <c r="G3205" s="51"/>
      <c r="H3205" s="51"/>
      <c r="I3205" s="52"/>
      <c r="J3205" s="52"/>
      <c r="K3205" s="27" t="str">
        <f>_xlfn.IFNA(VLOOKUP(E3205,الاوردرات!$B$1:$C$600,2,0),"")</f>
        <v/>
      </c>
      <c r="L3205" s="63"/>
      <c r="N3205" s="22" t="str">
        <f t="shared" si="102"/>
        <v/>
      </c>
      <c r="O3205" s="23" t="str">
        <f>_xlfn.IFNA((VLOOKUP(F3205,help!$C$2:$F$12,4,0))*(N3205*24),"")</f>
        <v/>
      </c>
      <c r="AP3205" s="18">
        <f t="shared" si="101"/>
        <v>0</v>
      </c>
    </row>
    <row r="3206" spans="2:42" ht="33" x14ac:dyDescent="0.2">
      <c r="B3206" s="14">
        <f>COUNTIFS($E$3:E3206,تقرير!$E$4)</f>
        <v>15</v>
      </c>
      <c r="C3206" s="48"/>
      <c r="D3206" s="48"/>
      <c r="E3206" s="48"/>
      <c r="F3206" s="50"/>
      <c r="G3206" s="51"/>
      <c r="H3206" s="51"/>
      <c r="I3206" s="52"/>
      <c r="J3206" s="52"/>
      <c r="K3206" s="27" t="str">
        <f>_xlfn.IFNA(VLOOKUP(E3206,الاوردرات!$B$1:$C$600,2,0),"")</f>
        <v/>
      </c>
      <c r="L3206" s="63"/>
      <c r="N3206" s="22" t="str">
        <f t="shared" si="102"/>
        <v/>
      </c>
      <c r="O3206" s="23" t="str">
        <f>_xlfn.IFNA((VLOOKUP(F3206,help!$C$2:$F$12,4,0))*(N3206*24),"")</f>
        <v/>
      </c>
      <c r="AP3206" s="18">
        <f t="shared" si="101"/>
        <v>0</v>
      </c>
    </row>
    <row r="3207" spans="2:42" ht="33" x14ac:dyDescent="0.2">
      <c r="B3207" s="14">
        <f>COUNTIFS($E$3:E3207,تقرير!$E$4)</f>
        <v>15</v>
      </c>
      <c r="C3207" s="48"/>
      <c r="D3207" s="48"/>
      <c r="E3207" s="48"/>
      <c r="F3207" s="50"/>
      <c r="G3207" s="51"/>
      <c r="H3207" s="51"/>
      <c r="I3207" s="52"/>
      <c r="J3207" s="52"/>
      <c r="K3207" s="27" t="str">
        <f>_xlfn.IFNA(VLOOKUP(E3207,الاوردرات!$B$1:$C$600,2,0),"")</f>
        <v/>
      </c>
      <c r="L3207" s="63"/>
      <c r="N3207" s="22" t="str">
        <f t="shared" si="102"/>
        <v/>
      </c>
      <c r="O3207" s="23" t="str">
        <f>_xlfn.IFNA((VLOOKUP(F3207,help!$C$2:$F$12,4,0))*(N3207*24),"")</f>
        <v/>
      </c>
      <c r="AP3207" s="18">
        <f t="shared" si="101"/>
        <v>0</v>
      </c>
    </row>
    <row r="3208" spans="2:42" ht="33" x14ac:dyDescent="0.2">
      <c r="B3208" s="14">
        <f>COUNTIFS($E$3:E3208,تقرير!$E$4)</f>
        <v>15</v>
      </c>
      <c r="C3208" s="48"/>
      <c r="D3208" s="48"/>
      <c r="E3208" s="48"/>
      <c r="F3208" s="50"/>
      <c r="G3208" s="51"/>
      <c r="H3208" s="51"/>
      <c r="I3208" s="52"/>
      <c r="J3208" s="52"/>
      <c r="K3208" s="27" t="str">
        <f>_xlfn.IFNA(VLOOKUP(E3208,الاوردرات!$B$1:$C$600,2,0),"")</f>
        <v/>
      </c>
      <c r="L3208" s="63"/>
      <c r="N3208" s="22" t="str">
        <f t="shared" si="102"/>
        <v/>
      </c>
      <c r="O3208" s="23" t="str">
        <f>_xlfn.IFNA((VLOOKUP(F3208,help!$C$2:$F$12,4,0))*(N3208*24),"")</f>
        <v/>
      </c>
      <c r="AP3208" s="18">
        <f t="shared" si="101"/>
        <v>0</v>
      </c>
    </row>
    <row r="3209" spans="2:42" ht="33" x14ac:dyDescent="0.2">
      <c r="B3209" s="14">
        <f>COUNTIFS($E$3:E3209,تقرير!$E$4)</f>
        <v>15</v>
      </c>
      <c r="C3209" s="48"/>
      <c r="D3209" s="48"/>
      <c r="E3209" s="48"/>
      <c r="F3209" s="50"/>
      <c r="G3209" s="51"/>
      <c r="H3209" s="51"/>
      <c r="I3209" s="52"/>
      <c r="J3209" s="52"/>
      <c r="K3209" s="27" t="str">
        <f>_xlfn.IFNA(VLOOKUP(E3209,الاوردرات!$B$1:$C$600,2,0),"")</f>
        <v/>
      </c>
      <c r="L3209" s="63"/>
      <c r="N3209" s="22" t="str">
        <f t="shared" si="102"/>
        <v/>
      </c>
      <c r="O3209" s="23" t="str">
        <f>_xlfn.IFNA((VLOOKUP(F3209,help!$C$2:$F$12,4,0))*(N3209*24),"")</f>
        <v/>
      </c>
      <c r="AP3209" s="18">
        <f t="shared" si="101"/>
        <v>0</v>
      </c>
    </row>
    <row r="3210" spans="2:42" ht="33" x14ac:dyDescent="0.2">
      <c r="B3210" s="14">
        <f>COUNTIFS($E$3:E3210,تقرير!$E$4)</f>
        <v>15</v>
      </c>
      <c r="C3210" s="48"/>
      <c r="D3210" s="48"/>
      <c r="E3210" s="48"/>
      <c r="F3210" s="50"/>
      <c r="G3210" s="51"/>
      <c r="H3210" s="51"/>
      <c r="I3210" s="52"/>
      <c r="J3210" s="52"/>
      <c r="K3210" s="27" t="str">
        <f>_xlfn.IFNA(VLOOKUP(E3210,الاوردرات!$B$1:$C$600,2,0),"")</f>
        <v/>
      </c>
      <c r="L3210" s="63"/>
      <c r="N3210" s="22" t="str">
        <f t="shared" si="102"/>
        <v/>
      </c>
      <c r="O3210" s="23" t="str">
        <f>_xlfn.IFNA((VLOOKUP(F3210,help!$C$2:$F$12,4,0))*(N3210*24),"")</f>
        <v/>
      </c>
      <c r="AP3210" s="18">
        <f t="shared" ref="AP3210:AP3273" si="103">D3210</f>
        <v>0</v>
      </c>
    </row>
    <row r="3211" spans="2:42" ht="33" x14ac:dyDescent="0.2">
      <c r="B3211" s="14">
        <f>COUNTIFS($E$3:E3211,تقرير!$E$4)</f>
        <v>15</v>
      </c>
      <c r="C3211" s="48"/>
      <c r="D3211" s="48"/>
      <c r="E3211" s="48"/>
      <c r="F3211" s="50"/>
      <c r="G3211" s="51"/>
      <c r="H3211" s="51"/>
      <c r="I3211" s="52"/>
      <c r="J3211" s="52"/>
      <c r="K3211" s="27" t="str">
        <f>_xlfn.IFNA(VLOOKUP(E3211,الاوردرات!$B$1:$C$600,2,0),"")</f>
        <v/>
      </c>
      <c r="L3211" s="63"/>
      <c r="N3211" s="22" t="str">
        <f t="shared" si="102"/>
        <v/>
      </c>
      <c r="O3211" s="23" t="str">
        <f>_xlfn.IFNA((VLOOKUP(F3211,help!$C$2:$F$12,4,0))*(N3211*24),"")</f>
        <v/>
      </c>
      <c r="AP3211" s="18">
        <f t="shared" si="103"/>
        <v>0</v>
      </c>
    </row>
    <row r="3212" spans="2:42" ht="33" x14ac:dyDescent="0.2">
      <c r="B3212" s="14">
        <f>COUNTIFS($E$3:E3212,تقرير!$E$4)</f>
        <v>15</v>
      </c>
      <c r="C3212" s="48"/>
      <c r="D3212" s="48"/>
      <c r="E3212" s="48"/>
      <c r="F3212" s="50"/>
      <c r="G3212" s="51"/>
      <c r="H3212" s="51"/>
      <c r="I3212" s="52"/>
      <c r="J3212" s="52"/>
      <c r="K3212" s="27" t="str">
        <f>_xlfn.IFNA(VLOOKUP(E3212,الاوردرات!$B$1:$C$600,2,0),"")</f>
        <v/>
      </c>
      <c r="L3212" s="63"/>
      <c r="N3212" s="22" t="str">
        <f t="shared" si="102"/>
        <v/>
      </c>
      <c r="O3212" s="23" t="str">
        <f>_xlfn.IFNA((VLOOKUP(F3212,help!$C$2:$F$12,4,0))*(N3212*24),"")</f>
        <v/>
      </c>
      <c r="AP3212" s="18">
        <f t="shared" si="103"/>
        <v>0</v>
      </c>
    </row>
    <row r="3213" spans="2:42" ht="33" x14ac:dyDescent="0.2">
      <c r="B3213" s="14">
        <f>COUNTIFS($E$3:E3213,تقرير!$E$4)</f>
        <v>15</v>
      </c>
      <c r="C3213" s="48"/>
      <c r="D3213" s="48"/>
      <c r="E3213" s="48"/>
      <c r="F3213" s="50"/>
      <c r="G3213" s="51"/>
      <c r="H3213" s="51"/>
      <c r="I3213" s="52"/>
      <c r="J3213" s="52"/>
      <c r="K3213" s="27" t="str">
        <f>_xlfn.IFNA(VLOOKUP(E3213,الاوردرات!$B$1:$C$600,2,0),"")</f>
        <v/>
      </c>
      <c r="L3213" s="63"/>
      <c r="N3213" s="22" t="str">
        <f t="shared" si="102"/>
        <v/>
      </c>
      <c r="O3213" s="23" t="str">
        <f>_xlfn.IFNA((VLOOKUP(F3213,help!$C$2:$F$12,4,0))*(N3213*24),"")</f>
        <v/>
      </c>
      <c r="AP3213" s="18">
        <f t="shared" si="103"/>
        <v>0</v>
      </c>
    </row>
    <row r="3214" spans="2:42" ht="33" x14ac:dyDescent="0.2">
      <c r="B3214" s="14">
        <f>COUNTIFS($E$3:E3214,تقرير!$E$4)</f>
        <v>15</v>
      </c>
      <c r="C3214" s="48"/>
      <c r="D3214" s="48"/>
      <c r="E3214" s="48"/>
      <c r="F3214" s="50"/>
      <c r="G3214" s="51"/>
      <c r="H3214" s="51"/>
      <c r="I3214" s="52"/>
      <c r="J3214" s="52"/>
      <c r="K3214" s="27" t="str">
        <f>_xlfn.IFNA(VLOOKUP(E3214,الاوردرات!$B$1:$C$600,2,0),"")</f>
        <v/>
      </c>
      <c r="L3214" s="63"/>
      <c r="N3214" s="22" t="str">
        <f t="shared" si="102"/>
        <v/>
      </c>
      <c r="O3214" s="23" t="str">
        <f>_xlfn.IFNA((VLOOKUP(F3214,help!$C$2:$F$12,4,0))*(N3214*24),"")</f>
        <v/>
      </c>
      <c r="AP3214" s="18">
        <f t="shared" si="103"/>
        <v>0</v>
      </c>
    </row>
    <row r="3215" spans="2:42" ht="33" x14ac:dyDescent="0.2">
      <c r="B3215" s="14">
        <f>COUNTIFS($E$3:E3215,تقرير!$E$4)</f>
        <v>15</v>
      </c>
      <c r="C3215" s="48"/>
      <c r="D3215" s="48"/>
      <c r="E3215" s="48"/>
      <c r="F3215" s="50"/>
      <c r="G3215" s="51"/>
      <c r="H3215" s="51"/>
      <c r="I3215" s="52"/>
      <c r="J3215" s="52"/>
      <c r="K3215" s="27" t="str">
        <f>_xlfn.IFNA(VLOOKUP(E3215,الاوردرات!$B$1:$C$600,2,0),"")</f>
        <v/>
      </c>
      <c r="L3215" s="63"/>
      <c r="N3215" s="22" t="str">
        <f t="shared" si="102"/>
        <v/>
      </c>
      <c r="O3215" s="23" t="str">
        <f>_xlfn.IFNA((VLOOKUP(F3215,help!$C$2:$F$12,4,0))*(N3215*24),"")</f>
        <v/>
      </c>
      <c r="AP3215" s="18">
        <f t="shared" si="103"/>
        <v>0</v>
      </c>
    </row>
    <row r="3216" spans="2:42" ht="33" x14ac:dyDescent="0.2">
      <c r="B3216" s="14">
        <f>COUNTIFS($E$3:E3216,تقرير!$E$4)</f>
        <v>15</v>
      </c>
      <c r="C3216" s="48"/>
      <c r="D3216" s="48"/>
      <c r="E3216" s="48"/>
      <c r="F3216" s="50"/>
      <c r="G3216" s="51"/>
      <c r="H3216" s="51"/>
      <c r="I3216" s="52"/>
      <c r="J3216" s="52"/>
      <c r="K3216" s="27" t="str">
        <f>_xlfn.IFNA(VLOOKUP(E3216,الاوردرات!$B$1:$C$600,2,0),"")</f>
        <v/>
      </c>
      <c r="L3216" s="63"/>
      <c r="N3216" s="22" t="str">
        <f t="shared" si="102"/>
        <v/>
      </c>
      <c r="O3216" s="23" t="str">
        <f>_xlfn.IFNA((VLOOKUP(F3216,help!$C$2:$F$12,4,0))*(N3216*24),"")</f>
        <v/>
      </c>
      <c r="AP3216" s="18">
        <f t="shared" si="103"/>
        <v>0</v>
      </c>
    </row>
    <row r="3217" spans="2:42" ht="33" x14ac:dyDescent="0.2">
      <c r="B3217" s="14">
        <f>COUNTIFS($E$3:E3217,تقرير!$E$4)</f>
        <v>15</v>
      </c>
      <c r="C3217" s="48"/>
      <c r="D3217" s="48"/>
      <c r="E3217" s="48"/>
      <c r="F3217" s="50"/>
      <c r="G3217" s="51"/>
      <c r="H3217" s="51"/>
      <c r="I3217" s="52"/>
      <c r="J3217" s="52"/>
      <c r="K3217" s="27" t="str">
        <f>_xlfn.IFNA(VLOOKUP(E3217,الاوردرات!$B$1:$C$600,2,0),"")</f>
        <v/>
      </c>
      <c r="L3217" s="63"/>
      <c r="N3217" s="22" t="str">
        <f t="shared" si="102"/>
        <v/>
      </c>
      <c r="O3217" s="23" t="str">
        <f>_xlfn.IFNA((VLOOKUP(F3217,help!$C$2:$F$12,4,0))*(N3217*24),"")</f>
        <v/>
      </c>
      <c r="AP3217" s="18">
        <f t="shared" si="103"/>
        <v>0</v>
      </c>
    </row>
    <row r="3218" spans="2:42" ht="33" x14ac:dyDescent="0.2">
      <c r="B3218" s="14">
        <f>COUNTIFS($E$3:E3218,تقرير!$E$4)</f>
        <v>15</v>
      </c>
      <c r="C3218" s="48"/>
      <c r="D3218" s="48"/>
      <c r="E3218" s="48"/>
      <c r="F3218" s="50"/>
      <c r="G3218" s="51"/>
      <c r="H3218" s="51"/>
      <c r="I3218" s="52"/>
      <c r="J3218" s="52"/>
      <c r="K3218" s="27" t="str">
        <f>_xlfn.IFNA(VLOOKUP(E3218,الاوردرات!$B$1:$C$600,2,0),"")</f>
        <v/>
      </c>
      <c r="L3218" s="63"/>
      <c r="N3218" s="22" t="str">
        <f t="shared" si="102"/>
        <v/>
      </c>
      <c r="O3218" s="23" t="str">
        <f>_xlfn.IFNA((VLOOKUP(F3218,help!$C$2:$F$12,4,0))*(N3218*24),"")</f>
        <v/>
      </c>
      <c r="AP3218" s="18">
        <f t="shared" si="103"/>
        <v>0</v>
      </c>
    </row>
    <row r="3219" spans="2:42" ht="33" x14ac:dyDescent="0.2">
      <c r="B3219" s="14">
        <f>COUNTIFS($E$3:E3219,تقرير!$E$4)</f>
        <v>15</v>
      </c>
      <c r="C3219" s="48"/>
      <c r="D3219" s="48"/>
      <c r="E3219" s="48"/>
      <c r="F3219" s="50"/>
      <c r="G3219" s="51"/>
      <c r="H3219" s="51"/>
      <c r="I3219" s="52"/>
      <c r="J3219" s="52"/>
      <c r="K3219" s="27" t="str">
        <f>_xlfn.IFNA(VLOOKUP(E3219,الاوردرات!$B$1:$C$600,2,0),"")</f>
        <v/>
      </c>
      <c r="L3219" s="63"/>
      <c r="N3219" s="22" t="str">
        <f t="shared" si="102"/>
        <v/>
      </c>
      <c r="O3219" s="23" t="str">
        <f>_xlfn.IFNA((VLOOKUP(F3219,help!$C$2:$F$12,4,0))*(N3219*24),"")</f>
        <v/>
      </c>
      <c r="AP3219" s="18">
        <f t="shared" si="103"/>
        <v>0</v>
      </c>
    </row>
    <row r="3220" spans="2:42" ht="33" x14ac:dyDescent="0.2">
      <c r="B3220" s="14">
        <f>COUNTIFS($E$3:E3220,تقرير!$E$4)</f>
        <v>15</v>
      </c>
      <c r="C3220" s="48"/>
      <c r="D3220" s="48"/>
      <c r="E3220" s="48"/>
      <c r="F3220" s="50"/>
      <c r="G3220" s="51"/>
      <c r="H3220" s="51"/>
      <c r="I3220" s="52"/>
      <c r="J3220" s="52"/>
      <c r="K3220" s="27" t="str">
        <f>_xlfn.IFNA(VLOOKUP(E3220,الاوردرات!$B$1:$C$600,2,0),"")</f>
        <v/>
      </c>
      <c r="L3220" s="63"/>
      <c r="N3220" s="22" t="str">
        <f t="shared" si="102"/>
        <v/>
      </c>
      <c r="O3220" s="23" t="str">
        <f>_xlfn.IFNA((VLOOKUP(F3220,help!$C$2:$F$12,4,0))*(N3220*24),"")</f>
        <v/>
      </c>
      <c r="AP3220" s="18">
        <f t="shared" si="103"/>
        <v>0</v>
      </c>
    </row>
    <row r="3221" spans="2:42" ht="33" x14ac:dyDescent="0.2">
      <c r="B3221" s="14">
        <f>COUNTIFS($E$3:E3221,تقرير!$E$4)</f>
        <v>15</v>
      </c>
      <c r="C3221" s="48"/>
      <c r="D3221" s="48"/>
      <c r="E3221" s="48"/>
      <c r="F3221" s="50"/>
      <c r="G3221" s="51"/>
      <c r="H3221" s="51"/>
      <c r="I3221" s="52"/>
      <c r="J3221" s="52"/>
      <c r="K3221" s="27" t="str">
        <f>_xlfn.IFNA(VLOOKUP(E3221,الاوردرات!$B$1:$C$600,2,0),"")</f>
        <v/>
      </c>
      <c r="L3221" s="63"/>
      <c r="N3221" s="22" t="str">
        <f t="shared" si="102"/>
        <v/>
      </c>
      <c r="O3221" s="23" t="str">
        <f>_xlfn.IFNA((VLOOKUP(F3221,help!$C$2:$F$12,4,0))*(N3221*24),"")</f>
        <v/>
      </c>
      <c r="AP3221" s="18">
        <f t="shared" si="103"/>
        <v>0</v>
      </c>
    </row>
    <row r="3222" spans="2:42" ht="33" x14ac:dyDescent="0.2">
      <c r="B3222" s="14">
        <f>COUNTIFS($E$3:E3222,تقرير!$E$4)</f>
        <v>15</v>
      </c>
      <c r="C3222" s="48"/>
      <c r="D3222" s="48"/>
      <c r="E3222" s="48"/>
      <c r="F3222" s="50"/>
      <c r="G3222" s="51"/>
      <c r="H3222" s="51"/>
      <c r="I3222" s="52"/>
      <c r="J3222" s="52"/>
      <c r="K3222" s="27" t="str">
        <f>_xlfn.IFNA(VLOOKUP(E3222,الاوردرات!$B$1:$C$600,2,0),"")</f>
        <v/>
      </c>
      <c r="L3222" s="63"/>
      <c r="N3222" s="22" t="str">
        <f t="shared" si="102"/>
        <v/>
      </c>
      <c r="O3222" s="23" t="str">
        <f>_xlfn.IFNA((VLOOKUP(F3222,help!$C$2:$F$12,4,0))*(N3222*24),"")</f>
        <v/>
      </c>
      <c r="AP3222" s="18">
        <f t="shared" si="103"/>
        <v>0</v>
      </c>
    </row>
    <row r="3223" spans="2:42" ht="33" x14ac:dyDescent="0.2">
      <c r="B3223" s="14">
        <f>COUNTIFS($E$3:E3223,تقرير!$E$4)</f>
        <v>15</v>
      </c>
      <c r="C3223" s="48"/>
      <c r="D3223" s="48"/>
      <c r="E3223" s="48"/>
      <c r="F3223" s="50"/>
      <c r="G3223" s="51"/>
      <c r="H3223" s="51"/>
      <c r="I3223" s="52"/>
      <c r="J3223" s="52"/>
      <c r="K3223" s="27" t="str">
        <f>_xlfn.IFNA(VLOOKUP(E3223,الاوردرات!$B$1:$C$600,2,0),"")</f>
        <v/>
      </c>
      <c r="L3223" s="63"/>
      <c r="N3223" s="22" t="str">
        <f t="shared" si="102"/>
        <v/>
      </c>
      <c r="O3223" s="23" t="str">
        <f>_xlfn.IFNA((VLOOKUP(F3223,help!$C$2:$F$12,4,0))*(N3223*24),"")</f>
        <v/>
      </c>
      <c r="AP3223" s="18">
        <f t="shared" si="103"/>
        <v>0</v>
      </c>
    </row>
    <row r="3224" spans="2:42" ht="33" x14ac:dyDescent="0.2">
      <c r="B3224" s="14">
        <f>COUNTIFS($E$3:E3224,تقرير!$E$4)</f>
        <v>15</v>
      </c>
      <c r="C3224" s="48"/>
      <c r="D3224" s="48"/>
      <c r="E3224" s="48"/>
      <c r="F3224" s="50"/>
      <c r="G3224" s="51"/>
      <c r="H3224" s="51"/>
      <c r="I3224" s="52"/>
      <c r="J3224" s="52"/>
      <c r="K3224" s="27" t="str">
        <f>_xlfn.IFNA(VLOOKUP(E3224,الاوردرات!$B$1:$C$600,2,0),"")</f>
        <v/>
      </c>
      <c r="L3224" s="63"/>
      <c r="N3224" s="22" t="str">
        <f t="shared" si="102"/>
        <v/>
      </c>
      <c r="O3224" s="23" t="str">
        <f>_xlfn.IFNA((VLOOKUP(F3224,help!$C$2:$F$12,4,0))*(N3224*24),"")</f>
        <v/>
      </c>
      <c r="AP3224" s="18">
        <f t="shared" si="103"/>
        <v>0</v>
      </c>
    </row>
    <row r="3225" spans="2:42" ht="33" x14ac:dyDescent="0.2">
      <c r="B3225" s="14">
        <f>COUNTIFS($E$3:E3225,تقرير!$E$4)</f>
        <v>15</v>
      </c>
      <c r="C3225" s="48"/>
      <c r="D3225" s="48"/>
      <c r="E3225" s="48"/>
      <c r="F3225" s="50"/>
      <c r="G3225" s="51"/>
      <c r="H3225" s="51"/>
      <c r="I3225" s="52"/>
      <c r="J3225" s="52"/>
      <c r="K3225" s="27" t="str">
        <f>_xlfn.IFNA(VLOOKUP(E3225,الاوردرات!$B$1:$C$600,2,0),"")</f>
        <v/>
      </c>
      <c r="L3225" s="63"/>
      <c r="N3225" s="22" t="str">
        <f t="shared" si="102"/>
        <v/>
      </c>
      <c r="O3225" s="23" t="str">
        <f>_xlfn.IFNA((VLOOKUP(F3225,help!$C$2:$F$12,4,0))*(N3225*24),"")</f>
        <v/>
      </c>
      <c r="AP3225" s="18">
        <f t="shared" si="103"/>
        <v>0</v>
      </c>
    </row>
    <row r="3226" spans="2:42" ht="33" x14ac:dyDescent="0.2">
      <c r="B3226" s="14">
        <f>COUNTIFS($E$3:E3226,تقرير!$E$4)</f>
        <v>15</v>
      </c>
      <c r="C3226" s="48"/>
      <c r="D3226" s="48"/>
      <c r="E3226" s="48"/>
      <c r="F3226" s="50"/>
      <c r="G3226" s="51"/>
      <c r="H3226" s="51"/>
      <c r="I3226" s="52"/>
      <c r="J3226" s="52"/>
      <c r="K3226" s="27" t="str">
        <f>_xlfn.IFNA(VLOOKUP(E3226,الاوردرات!$B$1:$C$600,2,0),"")</f>
        <v/>
      </c>
      <c r="L3226" s="63"/>
      <c r="N3226" s="22" t="str">
        <f t="shared" si="102"/>
        <v/>
      </c>
      <c r="O3226" s="23" t="str">
        <f>_xlfn.IFNA((VLOOKUP(F3226,help!$C$2:$F$12,4,0))*(N3226*24),"")</f>
        <v/>
      </c>
      <c r="AP3226" s="18">
        <f t="shared" si="103"/>
        <v>0</v>
      </c>
    </row>
    <row r="3227" spans="2:42" ht="33" x14ac:dyDescent="0.2">
      <c r="B3227" s="14">
        <f>COUNTIFS($E$3:E3227,تقرير!$E$4)</f>
        <v>15</v>
      </c>
      <c r="C3227" s="48"/>
      <c r="D3227" s="48"/>
      <c r="E3227" s="48"/>
      <c r="F3227" s="50"/>
      <c r="G3227" s="51"/>
      <c r="H3227" s="51"/>
      <c r="I3227" s="52"/>
      <c r="J3227" s="52"/>
      <c r="K3227" s="27" t="str">
        <f>_xlfn.IFNA(VLOOKUP(E3227,الاوردرات!$B$1:$C$600,2,0),"")</f>
        <v/>
      </c>
      <c r="L3227" s="63"/>
      <c r="N3227" s="22" t="str">
        <f t="shared" si="102"/>
        <v/>
      </c>
      <c r="O3227" s="23" t="str">
        <f>_xlfn.IFNA((VLOOKUP(F3227,help!$C$2:$F$12,4,0))*(N3227*24),"")</f>
        <v/>
      </c>
      <c r="AP3227" s="18">
        <f t="shared" si="103"/>
        <v>0</v>
      </c>
    </row>
    <row r="3228" spans="2:42" ht="33" x14ac:dyDescent="0.2">
      <c r="B3228" s="14">
        <f>COUNTIFS($E$3:E3228,تقرير!$E$4)</f>
        <v>15</v>
      </c>
      <c r="C3228" s="48"/>
      <c r="D3228" s="48"/>
      <c r="E3228" s="48"/>
      <c r="F3228" s="50"/>
      <c r="G3228" s="51"/>
      <c r="H3228" s="51"/>
      <c r="I3228" s="52"/>
      <c r="J3228" s="52"/>
      <c r="K3228" s="27" t="str">
        <f>_xlfn.IFNA(VLOOKUP(E3228,الاوردرات!$B$1:$C$600,2,0),"")</f>
        <v/>
      </c>
      <c r="L3228" s="63"/>
      <c r="N3228" s="22" t="str">
        <f t="shared" si="102"/>
        <v/>
      </c>
      <c r="O3228" s="23" t="str">
        <f>_xlfn.IFNA((VLOOKUP(F3228,help!$C$2:$F$12,4,0))*(N3228*24),"")</f>
        <v/>
      </c>
      <c r="AP3228" s="18">
        <f t="shared" si="103"/>
        <v>0</v>
      </c>
    </row>
    <row r="3229" spans="2:42" ht="33" x14ac:dyDescent="0.2">
      <c r="B3229" s="14">
        <f>COUNTIFS($E$3:E3229,تقرير!$E$4)</f>
        <v>15</v>
      </c>
      <c r="C3229" s="48"/>
      <c r="D3229" s="48"/>
      <c r="E3229" s="48"/>
      <c r="F3229" s="50"/>
      <c r="G3229" s="51"/>
      <c r="H3229" s="51"/>
      <c r="I3229" s="52"/>
      <c r="J3229" s="52"/>
      <c r="K3229" s="27" t="str">
        <f>_xlfn.IFNA(VLOOKUP(E3229,الاوردرات!$B$1:$C$600,2,0),"")</f>
        <v/>
      </c>
      <c r="L3229" s="63"/>
      <c r="N3229" s="22" t="str">
        <f t="shared" si="102"/>
        <v/>
      </c>
      <c r="O3229" s="23" t="str">
        <f>_xlfn.IFNA((VLOOKUP(F3229,help!$C$2:$F$12,4,0))*(N3229*24),"")</f>
        <v/>
      </c>
      <c r="AP3229" s="18">
        <f t="shared" si="103"/>
        <v>0</v>
      </c>
    </row>
    <row r="3230" spans="2:42" ht="33" x14ac:dyDescent="0.2">
      <c r="B3230" s="14">
        <f>COUNTIFS($E$3:E3230,تقرير!$E$4)</f>
        <v>15</v>
      </c>
      <c r="C3230" s="48"/>
      <c r="D3230" s="48"/>
      <c r="E3230" s="48"/>
      <c r="F3230" s="50"/>
      <c r="G3230" s="51"/>
      <c r="H3230" s="51"/>
      <c r="I3230" s="52"/>
      <c r="J3230" s="52"/>
      <c r="K3230" s="27" t="str">
        <f>_xlfn.IFNA(VLOOKUP(E3230,الاوردرات!$B$1:$C$600,2,0),"")</f>
        <v/>
      </c>
      <c r="L3230" s="63"/>
      <c r="N3230" s="22" t="str">
        <f t="shared" si="102"/>
        <v/>
      </c>
      <c r="O3230" s="23" t="str">
        <f>_xlfn.IFNA((VLOOKUP(F3230,help!$C$2:$F$12,4,0))*(N3230*24),"")</f>
        <v/>
      </c>
      <c r="AP3230" s="18">
        <f t="shared" si="103"/>
        <v>0</v>
      </c>
    </row>
    <row r="3231" spans="2:42" ht="33" x14ac:dyDescent="0.2">
      <c r="B3231" s="14">
        <f>COUNTIFS($E$3:E3231,تقرير!$E$4)</f>
        <v>15</v>
      </c>
      <c r="C3231" s="48"/>
      <c r="D3231" s="48"/>
      <c r="E3231" s="48"/>
      <c r="F3231" s="50"/>
      <c r="G3231" s="51"/>
      <c r="H3231" s="51"/>
      <c r="I3231" s="52"/>
      <c r="J3231" s="52"/>
      <c r="K3231" s="27" t="str">
        <f>_xlfn.IFNA(VLOOKUP(E3231,الاوردرات!$B$1:$C$600,2,0),"")</f>
        <v/>
      </c>
      <c r="L3231" s="63"/>
      <c r="N3231" s="22" t="str">
        <f t="shared" si="102"/>
        <v/>
      </c>
      <c r="O3231" s="23" t="str">
        <f>_xlfn.IFNA((VLOOKUP(F3231,help!$C$2:$F$12,4,0))*(N3231*24),"")</f>
        <v/>
      </c>
      <c r="AP3231" s="18">
        <f t="shared" si="103"/>
        <v>0</v>
      </c>
    </row>
    <row r="3232" spans="2:42" ht="33" x14ac:dyDescent="0.2">
      <c r="B3232" s="14">
        <f>COUNTIFS($E$3:E3232,تقرير!$E$4)</f>
        <v>15</v>
      </c>
      <c r="C3232" s="48"/>
      <c r="D3232" s="48"/>
      <c r="E3232" s="48"/>
      <c r="F3232" s="50"/>
      <c r="G3232" s="51"/>
      <c r="H3232" s="51"/>
      <c r="I3232" s="52"/>
      <c r="J3232" s="52"/>
      <c r="K3232" s="27" t="str">
        <f>_xlfn.IFNA(VLOOKUP(E3232,الاوردرات!$B$1:$C$600,2,0),"")</f>
        <v/>
      </c>
      <c r="L3232" s="63"/>
      <c r="N3232" s="22" t="str">
        <f t="shared" si="102"/>
        <v/>
      </c>
      <c r="O3232" s="23" t="str">
        <f>_xlfn.IFNA((VLOOKUP(F3232,help!$C$2:$F$12,4,0))*(N3232*24),"")</f>
        <v/>
      </c>
      <c r="AP3232" s="18">
        <f t="shared" si="103"/>
        <v>0</v>
      </c>
    </row>
    <row r="3233" spans="2:42" ht="33" x14ac:dyDescent="0.2">
      <c r="B3233" s="14">
        <f>COUNTIFS($E$3:E3233,تقرير!$E$4)</f>
        <v>15</v>
      </c>
      <c r="C3233" s="48"/>
      <c r="D3233" s="48"/>
      <c r="E3233" s="48"/>
      <c r="F3233" s="50"/>
      <c r="G3233" s="51"/>
      <c r="H3233" s="51"/>
      <c r="I3233" s="52"/>
      <c r="J3233" s="52"/>
      <c r="K3233" s="27" t="str">
        <f>_xlfn.IFNA(VLOOKUP(E3233,الاوردرات!$B$1:$C$600,2,0),"")</f>
        <v/>
      </c>
      <c r="L3233" s="63"/>
      <c r="N3233" s="22" t="str">
        <f t="shared" si="102"/>
        <v/>
      </c>
      <c r="O3233" s="23" t="str">
        <f>_xlfn.IFNA((VLOOKUP(F3233,help!$C$2:$F$12,4,0))*(N3233*24),"")</f>
        <v/>
      </c>
      <c r="AP3233" s="18">
        <f t="shared" si="103"/>
        <v>0</v>
      </c>
    </row>
    <row r="3234" spans="2:42" ht="33" x14ac:dyDescent="0.2">
      <c r="B3234" s="14">
        <f>COUNTIFS($E$3:E3234,تقرير!$E$4)</f>
        <v>15</v>
      </c>
      <c r="C3234" s="48"/>
      <c r="D3234" s="48"/>
      <c r="E3234" s="48"/>
      <c r="F3234" s="50"/>
      <c r="G3234" s="51"/>
      <c r="H3234" s="51"/>
      <c r="I3234" s="52"/>
      <c r="J3234" s="52"/>
      <c r="K3234" s="27" t="str">
        <f>_xlfn.IFNA(VLOOKUP(E3234,الاوردرات!$B$1:$C$600,2,0),"")</f>
        <v/>
      </c>
      <c r="L3234" s="63"/>
      <c r="N3234" s="22" t="str">
        <f t="shared" si="102"/>
        <v/>
      </c>
      <c r="O3234" s="23" t="str">
        <f>_xlfn.IFNA((VLOOKUP(F3234,help!$C$2:$F$12,4,0))*(N3234*24),"")</f>
        <v/>
      </c>
      <c r="AP3234" s="18">
        <f t="shared" si="103"/>
        <v>0</v>
      </c>
    </row>
    <row r="3235" spans="2:42" ht="33" x14ac:dyDescent="0.2">
      <c r="B3235" s="14">
        <f>COUNTIFS($E$3:E3235,تقرير!$E$4)</f>
        <v>15</v>
      </c>
      <c r="C3235" s="48"/>
      <c r="D3235" s="48"/>
      <c r="E3235" s="48"/>
      <c r="F3235" s="50"/>
      <c r="G3235" s="51"/>
      <c r="H3235" s="51"/>
      <c r="I3235" s="52"/>
      <c r="J3235" s="52"/>
      <c r="K3235" s="27" t="str">
        <f>_xlfn.IFNA(VLOOKUP(E3235,الاوردرات!$B$1:$C$600,2,0),"")</f>
        <v/>
      </c>
      <c r="L3235" s="63"/>
      <c r="N3235" s="22" t="str">
        <f t="shared" si="102"/>
        <v/>
      </c>
      <c r="O3235" s="23" t="str">
        <f>_xlfn.IFNA((VLOOKUP(F3235,help!$C$2:$F$12,4,0))*(N3235*24),"")</f>
        <v/>
      </c>
      <c r="AP3235" s="18">
        <f t="shared" si="103"/>
        <v>0</v>
      </c>
    </row>
    <row r="3236" spans="2:42" ht="33" x14ac:dyDescent="0.2">
      <c r="B3236" s="14">
        <f>COUNTIFS($E$3:E3236,تقرير!$E$4)</f>
        <v>15</v>
      </c>
      <c r="C3236" s="48"/>
      <c r="D3236" s="48"/>
      <c r="E3236" s="48"/>
      <c r="F3236" s="50"/>
      <c r="G3236" s="51"/>
      <c r="H3236" s="51"/>
      <c r="I3236" s="52"/>
      <c r="J3236" s="52"/>
      <c r="K3236" s="27" t="str">
        <f>_xlfn.IFNA(VLOOKUP(E3236,الاوردرات!$B$1:$C$600,2,0),"")</f>
        <v/>
      </c>
      <c r="L3236" s="63"/>
      <c r="N3236" s="22" t="str">
        <f t="shared" si="102"/>
        <v/>
      </c>
      <c r="O3236" s="23" t="str">
        <f>_xlfn.IFNA((VLOOKUP(F3236,help!$C$2:$F$12,4,0))*(N3236*24),"")</f>
        <v/>
      </c>
      <c r="AP3236" s="18">
        <f t="shared" si="103"/>
        <v>0</v>
      </c>
    </row>
    <row r="3237" spans="2:42" ht="33" x14ac:dyDescent="0.2">
      <c r="B3237" s="14">
        <f>COUNTIFS($E$3:E3237,تقرير!$E$4)</f>
        <v>15</v>
      </c>
      <c r="C3237" s="48"/>
      <c r="D3237" s="48"/>
      <c r="E3237" s="48"/>
      <c r="F3237" s="50"/>
      <c r="G3237" s="51"/>
      <c r="H3237" s="51"/>
      <c r="I3237" s="52"/>
      <c r="J3237" s="52"/>
      <c r="K3237" s="27" t="str">
        <f>_xlfn.IFNA(VLOOKUP(E3237,الاوردرات!$B$1:$C$600,2,0),"")</f>
        <v/>
      </c>
      <c r="L3237" s="63"/>
      <c r="N3237" s="22" t="str">
        <f t="shared" si="102"/>
        <v/>
      </c>
      <c r="O3237" s="23" t="str">
        <f>_xlfn.IFNA((VLOOKUP(F3237,help!$C$2:$F$12,4,0))*(N3237*24),"")</f>
        <v/>
      </c>
      <c r="AP3237" s="18">
        <f t="shared" si="103"/>
        <v>0</v>
      </c>
    </row>
    <row r="3238" spans="2:42" ht="33" x14ac:dyDescent="0.2">
      <c r="B3238" s="14">
        <f>COUNTIFS($E$3:E3238,تقرير!$E$4)</f>
        <v>15</v>
      </c>
      <c r="C3238" s="48"/>
      <c r="D3238" s="48"/>
      <c r="E3238" s="48"/>
      <c r="F3238" s="50"/>
      <c r="G3238" s="51"/>
      <c r="H3238" s="51"/>
      <c r="I3238" s="52"/>
      <c r="J3238" s="52"/>
      <c r="K3238" s="27" t="str">
        <f>_xlfn.IFNA(VLOOKUP(E3238,الاوردرات!$B$1:$C$600,2,0),"")</f>
        <v/>
      </c>
      <c r="L3238" s="63"/>
      <c r="N3238" s="22" t="str">
        <f t="shared" si="102"/>
        <v/>
      </c>
      <c r="O3238" s="23" t="str">
        <f>_xlfn.IFNA((VLOOKUP(F3238,help!$C$2:$F$12,4,0))*(N3238*24),"")</f>
        <v/>
      </c>
      <c r="AP3238" s="18">
        <f t="shared" si="103"/>
        <v>0</v>
      </c>
    </row>
    <row r="3239" spans="2:42" ht="33" x14ac:dyDescent="0.2">
      <c r="B3239" s="14">
        <f>COUNTIFS($E$3:E3239,تقرير!$E$4)</f>
        <v>15</v>
      </c>
      <c r="C3239" s="48"/>
      <c r="D3239" s="48"/>
      <c r="E3239" s="48"/>
      <c r="F3239" s="50"/>
      <c r="G3239" s="51"/>
      <c r="H3239" s="51"/>
      <c r="I3239" s="52"/>
      <c r="J3239" s="52"/>
      <c r="K3239" s="27" t="str">
        <f>_xlfn.IFNA(VLOOKUP(E3239,الاوردرات!$B$1:$C$600,2,0),"")</f>
        <v/>
      </c>
      <c r="L3239" s="63"/>
      <c r="N3239" s="22" t="str">
        <f t="shared" si="102"/>
        <v/>
      </c>
      <c r="O3239" s="23" t="str">
        <f>_xlfn.IFNA((VLOOKUP(F3239,help!$C$2:$F$12,4,0))*(N3239*24),"")</f>
        <v/>
      </c>
      <c r="AP3239" s="18">
        <f t="shared" si="103"/>
        <v>0</v>
      </c>
    </row>
    <row r="3240" spans="2:42" ht="33" x14ac:dyDescent="0.2">
      <c r="B3240" s="14">
        <f>COUNTIFS($E$3:E3240,تقرير!$E$4)</f>
        <v>15</v>
      </c>
      <c r="C3240" s="48"/>
      <c r="D3240" s="48"/>
      <c r="E3240" s="48"/>
      <c r="F3240" s="50"/>
      <c r="G3240" s="51"/>
      <c r="H3240" s="51"/>
      <c r="I3240" s="52"/>
      <c r="J3240" s="52"/>
      <c r="K3240" s="27" t="str">
        <f>_xlfn.IFNA(VLOOKUP(E3240,الاوردرات!$B$1:$C$600,2,0),"")</f>
        <v/>
      </c>
      <c r="L3240" s="63"/>
      <c r="N3240" s="22" t="str">
        <f t="shared" si="102"/>
        <v/>
      </c>
      <c r="O3240" s="23" t="str">
        <f>_xlfn.IFNA((VLOOKUP(F3240,help!$C$2:$F$12,4,0))*(N3240*24),"")</f>
        <v/>
      </c>
      <c r="AP3240" s="18">
        <f t="shared" si="103"/>
        <v>0</v>
      </c>
    </row>
    <row r="3241" spans="2:42" ht="33" x14ac:dyDescent="0.2">
      <c r="B3241" s="14">
        <f>COUNTIFS($E$3:E3241,تقرير!$E$4)</f>
        <v>15</v>
      </c>
      <c r="C3241" s="48"/>
      <c r="D3241" s="48"/>
      <c r="E3241" s="48"/>
      <c r="F3241" s="50"/>
      <c r="G3241" s="51"/>
      <c r="H3241" s="51"/>
      <c r="I3241" s="52"/>
      <c r="J3241" s="52"/>
      <c r="K3241" s="27" t="str">
        <f>_xlfn.IFNA(VLOOKUP(E3241,الاوردرات!$B$1:$C$600,2,0),"")</f>
        <v/>
      </c>
      <c r="L3241" s="63"/>
      <c r="N3241" s="22" t="str">
        <f t="shared" si="102"/>
        <v/>
      </c>
      <c r="O3241" s="23" t="str">
        <f>_xlfn.IFNA((VLOOKUP(F3241,help!$C$2:$F$12,4,0))*(N3241*24),"")</f>
        <v/>
      </c>
      <c r="AP3241" s="18">
        <f t="shared" si="103"/>
        <v>0</v>
      </c>
    </row>
    <row r="3242" spans="2:42" ht="33" x14ac:dyDescent="0.2">
      <c r="B3242" s="14">
        <f>COUNTIFS($E$3:E3242,تقرير!$E$4)</f>
        <v>15</v>
      </c>
      <c r="C3242" s="48"/>
      <c r="D3242" s="48"/>
      <c r="E3242" s="48"/>
      <c r="F3242" s="50"/>
      <c r="G3242" s="51"/>
      <c r="H3242" s="51"/>
      <c r="I3242" s="52"/>
      <c r="J3242" s="52"/>
      <c r="K3242" s="27" t="str">
        <f>_xlfn.IFNA(VLOOKUP(E3242,الاوردرات!$B$1:$C$600,2,0),"")</f>
        <v/>
      </c>
      <c r="L3242" s="63"/>
      <c r="N3242" s="22" t="str">
        <f t="shared" si="102"/>
        <v/>
      </c>
      <c r="O3242" s="23" t="str">
        <f>_xlfn.IFNA((VLOOKUP(F3242,help!$C$2:$F$12,4,0))*(N3242*24),"")</f>
        <v/>
      </c>
      <c r="AP3242" s="18">
        <f t="shared" si="103"/>
        <v>0</v>
      </c>
    </row>
    <row r="3243" spans="2:42" ht="33" x14ac:dyDescent="0.2">
      <c r="B3243" s="14">
        <f>COUNTIFS($E$3:E3243,تقرير!$E$4)</f>
        <v>15</v>
      </c>
      <c r="C3243" s="48"/>
      <c r="D3243" s="48"/>
      <c r="E3243" s="48"/>
      <c r="F3243" s="50"/>
      <c r="G3243" s="51"/>
      <c r="H3243" s="51"/>
      <c r="I3243" s="52"/>
      <c r="J3243" s="52"/>
      <c r="K3243" s="27" t="str">
        <f>_xlfn.IFNA(VLOOKUP(E3243,الاوردرات!$B$1:$C$600,2,0),"")</f>
        <v/>
      </c>
      <c r="L3243" s="63"/>
      <c r="N3243" s="22" t="str">
        <f t="shared" si="102"/>
        <v/>
      </c>
      <c r="O3243" s="23" t="str">
        <f>_xlfn.IFNA((VLOOKUP(F3243,help!$C$2:$F$12,4,0))*(N3243*24),"")</f>
        <v/>
      </c>
      <c r="AP3243" s="18">
        <f t="shared" si="103"/>
        <v>0</v>
      </c>
    </row>
    <row r="3244" spans="2:42" ht="33" x14ac:dyDescent="0.2">
      <c r="B3244" s="14">
        <f>COUNTIFS($E$3:E3244,تقرير!$E$4)</f>
        <v>15</v>
      </c>
      <c r="C3244" s="48"/>
      <c r="D3244" s="48"/>
      <c r="E3244" s="48"/>
      <c r="F3244" s="50"/>
      <c r="G3244" s="51"/>
      <c r="H3244" s="51"/>
      <c r="I3244" s="52"/>
      <c r="J3244" s="52"/>
      <c r="K3244" s="27" t="str">
        <f>_xlfn.IFNA(VLOOKUP(E3244,الاوردرات!$B$1:$C$600,2,0),"")</f>
        <v/>
      </c>
      <c r="L3244" s="63"/>
      <c r="N3244" s="22" t="str">
        <f t="shared" si="102"/>
        <v/>
      </c>
      <c r="O3244" s="23" t="str">
        <f>_xlfn.IFNA((VLOOKUP(F3244,help!$C$2:$F$12,4,0))*(N3244*24),"")</f>
        <v/>
      </c>
      <c r="AP3244" s="18">
        <f t="shared" si="103"/>
        <v>0</v>
      </c>
    </row>
    <row r="3245" spans="2:42" ht="33" x14ac:dyDescent="0.2">
      <c r="B3245" s="14">
        <f>COUNTIFS($E$3:E3245,تقرير!$E$4)</f>
        <v>15</v>
      </c>
      <c r="C3245" s="48"/>
      <c r="D3245" s="48"/>
      <c r="E3245" s="48"/>
      <c r="F3245" s="50"/>
      <c r="G3245" s="51"/>
      <c r="H3245" s="51"/>
      <c r="I3245" s="52"/>
      <c r="J3245" s="52"/>
      <c r="K3245" s="27" t="str">
        <f>_xlfn.IFNA(VLOOKUP(E3245,الاوردرات!$B$1:$C$600,2,0),"")</f>
        <v/>
      </c>
      <c r="L3245" s="63"/>
      <c r="N3245" s="22" t="str">
        <f t="shared" si="102"/>
        <v/>
      </c>
      <c r="O3245" s="23" t="str">
        <f>_xlfn.IFNA((VLOOKUP(F3245,help!$C$2:$F$12,4,0))*(N3245*24),"")</f>
        <v/>
      </c>
      <c r="AP3245" s="18">
        <f t="shared" si="103"/>
        <v>0</v>
      </c>
    </row>
    <row r="3246" spans="2:42" ht="33" x14ac:dyDescent="0.2">
      <c r="B3246" s="14">
        <f>COUNTIFS($E$3:E3246,تقرير!$E$4)</f>
        <v>15</v>
      </c>
      <c r="C3246" s="48"/>
      <c r="D3246" s="48"/>
      <c r="E3246" s="48"/>
      <c r="F3246" s="50"/>
      <c r="G3246" s="51"/>
      <c r="H3246" s="51"/>
      <c r="I3246" s="52"/>
      <c r="J3246" s="52"/>
      <c r="K3246" s="27" t="str">
        <f>_xlfn.IFNA(VLOOKUP(E3246,الاوردرات!$B$1:$C$600,2,0),"")</f>
        <v/>
      </c>
      <c r="L3246" s="63"/>
      <c r="N3246" s="22" t="str">
        <f t="shared" si="102"/>
        <v/>
      </c>
      <c r="O3246" s="23" t="str">
        <f>_xlfn.IFNA((VLOOKUP(F3246,help!$C$2:$F$12,4,0))*(N3246*24),"")</f>
        <v/>
      </c>
      <c r="AP3246" s="18">
        <f t="shared" si="103"/>
        <v>0</v>
      </c>
    </row>
    <row r="3247" spans="2:42" ht="33" x14ac:dyDescent="0.2">
      <c r="B3247" s="14">
        <f>COUNTIFS($E$3:E3247,تقرير!$E$4)</f>
        <v>15</v>
      </c>
      <c r="C3247" s="48"/>
      <c r="D3247" s="48"/>
      <c r="E3247" s="48"/>
      <c r="F3247" s="50"/>
      <c r="G3247" s="51"/>
      <c r="H3247" s="51"/>
      <c r="I3247" s="52"/>
      <c r="J3247" s="52"/>
      <c r="K3247" s="27" t="str">
        <f>_xlfn.IFNA(VLOOKUP(E3247,الاوردرات!$B$1:$C$600,2,0),"")</f>
        <v/>
      </c>
      <c r="L3247" s="63"/>
      <c r="N3247" s="22" t="str">
        <f t="shared" si="102"/>
        <v/>
      </c>
      <c r="O3247" s="23" t="str">
        <f>_xlfn.IFNA((VLOOKUP(F3247,help!$C$2:$F$12,4,0))*(N3247*24),"")</f>
        <v/>
      </c>
      <c r="AP3247" s="18">
        <f t="shared" si="103"/>
        <v>0</v>
      </c>
    </row>
    <row r="3248" spans="2:42" ht="33" x14ac:dyDescent="0.2">
      <c r="B3248" s="14">
        <f>COUNTIFS($E$3:E3248,تقرير!$E$4)</f>
        <v>15</v>
      </c>
      <c r="C3248" s="48"/>
      <c r="D3248" s="48"/>
      <c r="E3248" s="48"/>
      <c r="F3248" s="50"/>
      <c r="G3248" s="51"/>
      <c r="H3248" s="51"/>
      <c r="I3248" s="52"/>
      <c r="J3248" s="52"/>
      <c r="K3248" s="27" t="str">
        <f>_xlfn.IFNA(VLOOKUP(E3248,الاوردرات!$B$1:$C$600,2,0),"")</f>
        <v/>
      </c>
      <c r="L3248" s="63"/>
      <c r="N3248" s="22" t="str">
        <f t="shared" si="102"/>
        <v/>
      </c>
      <c r="O3248" s="23" t="str">
        <f>_xlfn.IFNA((VLOOKUP(F3248,help!$C$2:$F$12,4,0))*(N3248*24),"")</f>
        <v/>
      </c>
      <c r="AP3248" s="18">
        <f t="shared" si="103"/>
        <v>0</v>
      </c>
    </row>
    <row r="3249" spans="2:42" ht="33" x14ac:dyDescent="0.2">
      <c r="B3249" s="14">
        <f>COUNTIFS($E$3:E3249,تقرير!$E$4)</f>
        <v>15</v>
      </c>
      <c r="C3249" s="48"/>
      <c r="D3249" s="48"/>
      <c r="E3249" s="48"/>
      <c r="F3249" s="50"/>
      <c r="G3249" s="51"/>
      <c r="H3249" s="51"/>
      <c r="I3249" s="52"/>
      <c r="J3249" s="52"/>
      <c r="K3249" s="27" t="str">
        <f>_xlfn.IFNA(VLOOKUP(E3249,الاوردرات!$B$1:$C$600,2,0),"")</f>
        <v/>
      </c>
      <c r="L3249" s="63"/>
      <c r="N3249" s="22" t="str">
        <f t="shared" si="102"/>
        <v/>
      </c>
      <c r="O3249" s="23" t="str">
        <f>_xlfn.IFNA((VLOOKUP(F3249,help!$C$2:$F$12,4,0))*(N3249*24),"")</f>
        <v/>
      </c>
      <c r="AP3249" s="18">
        <f t="shared" si="103"/>
        <v>0</v>
      </c>
    </row>
    <row r="3250" spans="2:42" ht="33" x14ac:dyDescent="0.2">
      <c r="B3250" s="14">
        <f>COUNTIFS($E$3:E3250,تقرير!$E$4)</f>
        <v>15</v>
      </c>
      <c r="C3250" s="48"/>
      <c r="D3250" s="48"/>
      <c r="E3250" s="48"/>
      <c r="F3250" s="50"/>
      <c r="G3250" s="51"/>
      <c r="H3250" s="51"/>
      <c r="I3250" s="52"/>
      <c r="J3250" s="52"/>
      <c r="K3250" s="27" t="str">
        <f>_xlfn.IFNA(VLOOKUP(E3250,الاوردرات!$B$1:$C$600,2,0),"")</f>
        <v/>
      </c>
      <c r="L3250" s="63"/>
      <c r="N3250" s="22" t="str">
        <f t="shared" si="102"/>
        <v/>
      </c>
      <c r="O3250" s="23" t="str">
        <f>_xlfn.IFNA((VLOOKUP(F3250,help!$C$2:$F$12,4,0))*(N3250*24),"")</f>
        <v/>
      </c>
      <c r="AP3250" s="18">
        <f t="shared" si="103"/>
        <v>0</v>
      </c>
    </row>
    <row r="3251" spans="2:42" ht="33" x14ac:dyDescent="0.2">
      <c r="B3251" s="14">
        <f>COUNTIFS($E$3:E3251,تقرير!$E$4)</f>
        <v>15</v>
      </c>
      <c r="C3251" s="48"/>
      <c r="D3251" s="48"/>
      <c r="E3251" s="48"/>
      <c r="F3251" s="50"/>
      <c r="G3251" s="51"/>
      <c r="H3251" s="51"/>
      <c r="I3251" s="52"/>
      <c r="J3251" s="52"/>
      <c r="K3251" s="27" t="str">
        <f>_xlfn.IFNA(VLOOKUP(E3251,الاوردرات!$B$1:$C$600,2,0),"")</f>
        <v/>
      </c>
      <c r="L3251" s="63"/>
      <c r="N3251" s="22" t="str">
        <f t="shared" si="102"/>
        <v/>
      </c>
      <c r="O3251" s="23" t="str">
        <f>_xlfn.IFNA((VLOOKUP(F3251,help!$C$2:$F$12,4,0))*(N3251*24),"")</f>
        <v/>
      </c>
      <c r="AP3251" s="18">
        <f t="shared" si="103"/>
        <v>0</v>
      </c>
    </row>
    <row r="3252" spans="2:42" ht="33" x14ac:dyDescent="0.2">
      <c r="B3252" s="14">
        <f>COUNTIFS($E$3:E3252,تقرير!$E$4)</f>
        <v>15</v>
      </c>
      <c r="C3252" s="48"/>
      <c r="D3252" s="48"/>
      <c r="E3252" s="48"/>
      <c r="F3252" s="50"/>
      <c r="G3252" s="51"/>
      <c r="H3252" s="51"/>
      <c r="I3252" s="52"/>
      <c r="J3252" s="52"/>
      <c r="K3252" s="27" t="str">
        <f>_xlfn.IFNA(VLOOKUP(E3252,الاوردرات!$B$1:$C$600,2,0),"")</f>
        <v/>
      </c>
      <c r="L3252" s="63"/>
      <c r="N3252" s="22" t="str">
        <f t="shared" si="102"/>
        <v/>
      </c>
      <c r="O3252" s="23" t="str">
        <f>_xlfn.IFNA((VLOOKUP(F3252,help!$C$2:$F$12,4,0))*(N3252*24),"")</f>
        <v/>
      </c>
      <c r="AP3252" s="18">
        <f t="shared" si="103"/>
        <v>0</v>
      </c>
    </row>
    <row r="3253" spans="2:42" ht="33" x14ac:dyDescent="0.2">
      <c r="B3253" s="14">
        <f>COUNTIFS($E$3:E3253,تقرير!$E$4)</f>
        <v>15</v>
      </c>
      <c r="C3253" s="48"/>
      <c r="D3253" s="48"/>
      <c r="E3253" s="48"/>
      <c r="F3253" s="50"/>
      <c r="G3253" s="51"/>
      <c r="H3253" s="51"/>
      <c r="I3253" s="52"/>
      <c r="J3253" s="52"/>
      <c r="K3253" s="27" t="str">
        <f>_xlfn.IFNA(VLOOKUP(E3253,الاوردرات!$B$1:$C$600,2,0),"")</f>
        <v/>
      </c>
      <c r="L3253" s="63"/>
      <c r="N3253" s="22" t="str">
        <f t="shared" si="102"/>
        <v/>
      </c>
      <c r="O3253" s="23" t="str">
        <f>_xlfn.IFNA((VLOOKUP(F3253,help!$C$2:$F$12,4,0))*(N3253*24),"")</f>
        <v/>
      </c>
      <c r="AP3253" s="18">
        <f t="shared" si="103"/>
        <v>0</v>
      </c>
    </row>
    <row r="3254" spans="2:42" ht="33" x14ac:dyDescent="0.2">
      <c r="B3254" s="14">
        <f>COUNTIFS($E$3:E3254,تقرير!$E$4)</f>
        <v>15</v>
      </c>
      <c r="C3254" s="48"/>
      <c r="D3254" s="48"/>
      <c r="E3254" s="48"/>
      <c r="F3254" s="50"/>
      <c r="G3254" s="51"/>
      <c r="H3254" s="51"/>
      <c r="I3254" s="52"/>
      <c r="J3254" s="52"/>
      <c r="K3254" s="27" t="str">
        <f>_xlfn.IFNA(VLOOKUP(E3254,الاوردرات!$B$1:$C$600,2,0),"")</f>
        <v/>
      </c>
      <c r="L3254" s="63"/>
      <c r="N3254" s="22" t="str">
        <f t="shared" si="102"/>
        <v/>
      </c>
      <c r="O3254" s="23" t="str">
        <f>_xlfn.IFNA((VLOOKUP(F3254,help!$C$2:$F$12,4,0))*(N3254*24),"")</f>
        <v/>
      </c>
      <c r="AP3254" s="18">
        <f t="shared" si="103"/>
        <v>0</v>
      </c>
    </row>
    <row r="3255" spans="2:42" ht="33" x14ac:dyDescent="0.2">
      <c r="B3255" s="14">
        <f>COUNTIFS($E$3:E3255,تقرير!$E$4)</f>
        <v>15</v>
      </c>
      <c r="C3255" s="48"/>
      <c r="D3255" s="48"/>
      <c r="E3255" s="48"/>
      <c r="F3255" s="50"/>
      <c r="G3255" s="51"/>
      <c r="H3255" s="51"/>
      <c r="I3255" s="52"/>
      <c r="J3255" s="52"/>
      <c r="K3255" s="27" t="str">
        <f>_xlfn.IFNA(VLOOKUP(E3255,الاوردرات!$B$1:$C$600,2,0),"")</f>
        <v/>
      </c>
      <c r="L3255" s="63"/>
      <c r="N3255" s="22" t="str">
        <f t="shared" ref="N3255:N3318" si="104">IF(I3255&lt;&gt;"",J3255-I3255,"")</f>
        <v/>
      </c>
      <c r="O3255" s="23" t="str">
        <f>_xlfn.IFNA((VLOOKUP(F3255,help!$C$2:$F$12,4,0))*(N3255*24),"")</f>
        <v/>
      </c>
      <c r="AP3255" s="18">
        <f t="shared" si="103"/>
        <v>0</v>
      </c>
    </row>
    <row r="3256" spans="2:42" ht="33" x14ac:dyDescent="0.2">
      <c r="B3256" s="14">
        <f>COUNTIFS($E$3:E3256,تقرير!$E$4)</f>
        <v>15</v>
      </c>
      <c r="C3256" s="48"/>
      <c r="D3256" s="48"/>
      <c r="E3256" s="48"/>
      <c r="F3256" s="50"/>
      <c r="G3256" s="51"/>
      <c r="H3256" s="51"/>
      <c r="I3256" s="52"/>
      <c r="J3256" s="52"/>
      <c r="K3256" s="27" t="str">
        <f>_xlfn.IFNA(VLOOKUP(E3256,الاوردرات!$B$1:$C$600,2,0),"")</f>
        <v/>
      </c>
      <c r="L3256" s="63"/>
      <c r="N3256" s="22" t="str">
        <f t="shared" si="104"/>
        <v/>
      </c>
      <c r="O3256" s="23" t="str">
        <f>_xlfn.IFNA((VLOOKUP(F3256,help!$C$2:$F$12,4,0))*(N3256*24),"")</f>
        <v/>
      </c>
      <c r="AP3256" s="18">
        <f t="shared" si="103"/>
        <v>0</v>
      </c>
    </row>
    <row r="3257" spans="2:42" ht="33" x14ac:dyDescent="0.2">
      <c r="B3257" s="14">
        <f>COUNTIFS($E$3:E3257,تقرير!$E$4)</f>
        <v>15</v>
      </c>
      <c r="C3257" s="48"/>
      <c r="D3257" s="48"/>
      <c r="E3257" s="48"/>
      <c r="F3257" s="50"/>
      <c r="G3257" s="51"/>
      <c r="H3257" s="51"/>
      <c r="I3257" s="52"/>
      <c r="J3257" s="52"/>
      <c r="K3257" s="27" t="str">
        <f>_xlfn.IFNA(VLOOKUP(E3257,الاوردرات!$B$1:$C$600,2,0),"")</f>
        <v/>
      </c>
      <c r="L3257" s="63"/>
      <c r="N3257" s="22" t="str">
        <f t="shared" si="104"/>
        <v/>
      </c>
      <c r="O3257" s="23" t="str">
        <f>_xlfn.IFNA((VLOOKUP(F3257,help!$C$2:$F$12,4,0))*(N3257*24),"")</f>
        <v/>
      </c>
      <c r="AP3257" s="18">
        <f t="shared" si="103"/>
        <v>0</v>
      </c>
    </row>
    <row r="3258" spans="2:42" ht="33" x14ac:dyDescent="0.2">
      <c r="B3258" s="14">
        <f>COUNTIFS($E$3:E3258,تقرير!$E$4)</f>
        <v>15</v>
      </c>
      <c r="C3258" s="48"/>
      <c r="D3258" s="48"/>
      <c r="E3258" s="48"/>
      <c r="F3258" s="50"/>
      <c r="G3258" s="51"/>
      <c r="H3258" s="51"/>
      <c r="I3258" s="52"/>
      <c r="J3258" s="52"/>
      <c r="K3258" s="27" t="str">
        <f>_xlfn.IFNA(VLOOKUP(E3258,الاوردرات!$B$1:$C$600,2,0),"")</f>
        <v/>
      </c>
      <c r="L3258" s="63"/>
      <c r="N3258" s="22" t="str">
        <f t="shared" si="104"/>
        <v/>
      </c>
      <c r="O3258" s="23" t="str">
        <f>_xlfn.IFNA((VLOOKUP(F3258,help!$C$2:$F$12,4,0))*(N3258*24),"")</f>
        <v/>
      </c>
      <c r="AP3258" s="18">
        <f t="shared" si="103"/>
        <v>0</v>
      </c>
    </row>
    <row r="3259" spans="2:42" ht="33" x14ac:dyDescent="0.2">
      <c r="B3259" s="14">
        <f>COUNTIFS($E$3:E3259,تقرير!$E$4)</f>
        <v>15</v>
      </c>
      <c r="C3259" s="48"/>
      <c r="D3259" s="48"/>
      <c r="E3259" s="48"/>
      <c r="F3259" s="50"/>
      <c r="G3259" s="51"/>
      <c r="H3259" s="51"/>
      <c r="I3259" s="52"/>
      <c r="J3259" s="52"/>
      <c r="K3259" s="27" t="str">
        <f>_xlfn.IFNA(VLOOKUP(E3259,الاوردرات!$B$1:$C$600,2,0),"")</f>
        <v/>
      </c>
      <c r="L3259" s="63"/>
      <c r="N3259" s="22" t="str">
        <f t="shared" si="104"/>
        <v/>
      </c>
      <c r="O3259" s="23" t="str">
        <f>_xlfn.IFNA((VLOOKUP(F3259,help!$C$2:$F$12,4,0))*(N3259*24),"")</f>
        <v/>
      </c>
      <c r="AP3259" s="18">
        <f t="shared" si="103"/>
        <v>0</v>
      </c>
    </row>
    <row r="3260" spans="2:42" ht="33" x14ac:dyDescent="0.2">
      <c r="B3260" s="14">
        <f>COUNTIFS($E$3:E3260,تقرير!$E$4)</f>
        <v>15</v>
      </c>
      <c r="C3260" s="48"/>
      <c r="D3260" s="48"/>
      <c r="E3260" s="48"/>
      <c r="F3260" s="50"/>
      <c r="G3260" s="51"/>
      <c r="H3260" s="51"/>
      <c r="I3260" s="52"/>
      <c r="J3260" s="52"/>
      <c r="K3260" s="27" t="str">
        <f>_xlfn.IFNA(VLOOKUP(E3260,الاوردرات!$B$1:$C$600,2,0),"")</f>
        <v/>
      </c>
      <c r="L3260" s="63"/>
      <c r="N3260" s="22" t="str">
        <f t="shared" si="104"/>
        <v/>
      </c>
      <c r="O3260" s="23" t="str">
        <f>_xlfn.IFNA((VLOOKUP(F3260,help!$C$2:$F$12,4,0))*(N3260*24),"")</f>
        <v/>
      </c>
      <c r="AP3260" s="18">
        <f t="shared" si="103"/>
        <v>0</v>
      </c>
    </row>
    <row r="3261" spans="2:42" ht="33" x14ac:dyDescent="0.2">
      <c r="B3261" s="14">
        <f>COUNTIFS($E$3:E3261,تقرير!$E$4)</f>
        <v>15</v>
      </c>
      <c r="C3261" s="48"/>
      <c r="D3261" s="48"/>
      <c r="E3261" s="48"/>
      <c r="F3261" s="50"/>
      <c r="G3261" s="51"/>
      <c r="H3261" s="51"/>
      <c r="I3261" s="52"/>
      <c r="J3261" s="52"/>
      <c r="K3261" s="27" t="str">
        <f>_xlfn.IFNA(VLOOKUP(E3261,الاوردرات!$B$1:$C$600,2,0),"")</f>
        <v/>
      </c>
      <c r="L3261" s="63"/>
      <c r="N3261" s="22" t="str">
        <f t="shared" si="104"/>
        <v/>
      </c>
      <c r="O3261" s="23" t="str">
        <f>_xlfn.IFNA((VLOOKUP(F3261,help!$C$2:$F$12,4,0))*(N3261*24),"")</f>
        <v/>
      </c>
      <c r="AP3261" s="18">
        <f t="shared" si="103"/>
        <v>0</v>
      </c>
    </row>
    <row r="3262" spans="2:42" ht="33" x14ac:dyDescent="0.2">
      <c r="B3262" s="14">
        <f>COUNTIFS($E$3:E3262,تقرير!$E$4)</f>
        <v>15</v>
      </c>
      <c r="C3262" s="48"/>
      <c r="D3262" s="48"/>
      <c r="E3262" s="48"/>
      <c r="F3262" s="50"/>
      <c r="G3262" s="51"/>
      <c r="H3262" s="51"/>
      <c r="I3262" s="52"/>
      <c r="J3262" s="52"/>
      <c r="K3262" s="27" t="str">
        <f>_xlfn.IFNA(VLOOKUP(E3262,الاوردرات!$B$1:$C$600,2,0),"")</f>
        <v/>
      </c>
      <c r="L3262" s="63"/>
      <c r="N3262" s="22" t="str">
        <f t="shared" si="104"/>
        <v/>
      </c>
      <c r="O3262" s="23" t="str">
        <f>_xlfn.IFNA((VLOOKUP(F3262,help!$C$2:$F$12,4,0))*(N3262*24),"")</f>
        <v/>
      </c>
      <c r="AP3262" s="18">
        <f t="shared" si="103"/>
        <v>0</v>
      </c>
    </row>
    <row r="3263" spans="2:42" ht="33" x14ac:dyDescent="0.2">
      <c r="B3263" s="14">
        <f>COUNTIFS($E$3:E3263,تقرير!$E$4)</f>
        <v>15</v>
      </c>
      <c r="C3263" s="48"/>
      <c r="D3263" s="48"/>
      <c r="E3263" s="48"/>
      <c r="F3263" s="50"/>
      <c r="G3263" s="51"/>
      <c r="H3263" s="51"/>
      <c r="I3263" s="52"/>
      <c r="J3263" s="52"/>
      <c r="K3263" s="27" t="str">
        <f>_xlfn.IFNA(VLOOKUP(E3263,الاوردرات!$B$1:$C$600,2,0),"")</f>
        <v/>
      </c>
      <c r="L3263" s="63"/>
      <c r="N3263" s="22" t="str">
        <f t="shared" si="104"/>
        <v/>
      </c>
      <c r="O3263" s="23" t="str">
        <f>_xlfn.IFNA((VLOOKUP(F3263,help!$C$2:$F$12,4,0))*(N3263*24),"")</f>
        <v/>
      </c>
      <c r="AP3263" s="18">
        <f t="shared" si="103"/>
        <v>0</v>
      </c>
    </row>
    <row r="3264" spans="2:42" ht="33" x14ac:dyDescent="0.2">
      <c r="B3264" s="14">
        <f>COUNTIFS($E$3:E3264,تقرير!$E$4)</f>
        <v>15</v>
      </c>
      <c r="C3264" s="48"/>
      <c r="D3264" s="48"/>
      <c r="E3264" s="48"/>
      <c r="F3264" s="50"/>
      <c r="G3264" s="51"/>
      <c r="H3264" s="51"/>
      <c r="I3264" s="52"/>
      <c r="J3264" s="52"/>
      <c r="K3264" s="27" t="str">
        <f>_xlfn.IFNA(VLOOKUP(E3264,الاوردرات!$B$1:$C$600,2,0),"")</f>
        <v/>
      </c>
      <c r="L3264" s="63"/>
      <c r="N3264" s="22" t="str">
        <f t="shared" si="104"/>
        <v/>
      </c>
      <c r="O3264" s="23" t="str">
        <f>_xlfn.IFNA((VLOOKUP(F3264,help!$C$2:$F$12,4,0))*(N3264*24),"")</f>
        <v/>
      </c>
      <c r="AP3264" s="18">
        <f t="shared" si="103"/>
        <v>0</v>
      </c>
    </row>
    <row r="3265" spans="2:42" ht="33" x14ac:dyDescent="0.2">
      <c r="B3265" s="14">
        <f>COUNTIFS($E$3:E3265,تقرير!$E$4)</f>
        <v>15</v>
      </c>
      <c r="C3265" s="48"/>
      <c r="D3265" s="48"/>
      <c r="E3265" s="48"/>
      <c r="F3265" s="50"/>
      <c r="G3265" s="51"/>
      <c r="H3265" s="51"/>
      <c r="I3265" s="52"/>
      <c r="J3265" s="52"/>
      <c r="K3265" s="27" t="str">
        <f>_xlfn.IFNA(VLOOKUP(E3265,الاوردرات!$B$1:$C$600,2,0),"")</f>
        <v/>
      </c>
      <c r="L3265" s="63"/>
      <c r="N3265" s="22" t="str">
        <f t="shared" si="104"/>
        <v/>
      </c>
      <c r="O3265" s="23" t="str">
        <f>_xlfn.IFNA((VLOOKUP(F3265,help!$C$2:$F$12,4,0))*(N3265*24),"")</f>
        <v/>
      </c>
      <c r="AP3265" s="18">
        <f t="shared" si="103"/>
        <v>0</v>
      </c>
    </row>
    <row r="3266" spans="2:42" ht="33" x14ac:dyDescent="0.2">
      <c r="B3266" s="14">
        <f>COUNTIFS($E$3:E3266,تقرير!$E$4)</f>
        <v>15</v>
      </c>
      <c r="C3266" s="48"/>
      <c r="D3266" s="48"/>
      <c r="E3266" s="48"/>
      <c r="F3266" s="50"/>
      <c r="G3266" s="51"/>
      <c r="H3266" s="51"/>
      <c r="I3266" s="52"/>
      <c r="J3266" s="52"/>
      <c r="K3266" s="27" t="str">
        <f>_xlfn.IFNA(VLOOKUP(E3266,الاوردرات!$B$1:$C$600,2,0),"")</f>
        <v/>
      </c>
      <c r="L3266" s="63"/>
      <c r="N3266" s="22" t="str">
        <f t="shared" si="104"/>
        <v/>
      </c>
      <c r="O3266" s="23" t="str">
        <f>_xlfn.IFNA((VLOOKUP(F3266,help!$C$2:$F$12,4,0))*(N3266*24),"")</f>
        <v/>
      </c>
      <c r="AP3266" s="18">
        <f t="shared" si="103"/>
        <v>0</v>
      </c>
    </row>
    <row r="3267" spans="2:42" ht="33" x14ac:dyDescent="0.2">
      <c r="B3267" s="14">
        <f>COUNTIFS($E$3:E3267,تقرير!$E$4)</f>
        <v>15</v>
      </c>
      <c r="C3267" s="48"/>
      <c r="D3267" s="48"/>
      <c r="E3267" s="48"/>
      <c r="F3267" s="50"/>
      <c r="G3267" s="51"/>
      <c r="H3267" s="51"/>
      <c r="I3267" s="52"/>
      <c r="J3267" s="52"/>
      <c r="K3267" s="27" t="str">
        <f>_xlfn.IFNA(VLOOKUP(E3267,الاوردرات!$B$1:$C$600,2,0),"")</f>
        <v/>
      </c>
      <c r="L3267" s="63"/>
      <c r="N3267" s="22" t="str">
        <f t="shared" si="104"/>
        <v/>
      </c>
      <c r="O3267" s="23" t="str">
        <f>_xlfn.IFNA((VLOOKUP(F3267,help!$C$2:$F$12,4,0))*(N3267*24),"")</f>
        <v/>
      </c>
      <c r="AP3267" s="18">
        <f t="shared" si="103"/>
        <v>0</v>
      </c>
    </row>
    <row r="3268" spans="2:42" ht="33" x14ac:dyDescent="0.2">
      <c r="B3268" s="14">
        <f>COUNTIFS($E$3:E3268,تقرير!$E$4)</f>
        <v>15</v>
      </c>
      <c r="C3268" s="48"/>
      <c r="D3268" s="48"/>
      <c r="E3268" s="48"/>
      <c r="F3268" s="50"/>
      <c r="G3268" s="51"/>
      <c r="H3268" s="51"/>
      <c r="I3268" s="52"/>
      <c r="J3268" s="52"/>
      <c r="K3268" s="27" t="str">
        <f>_xlfn.IFNA(VLOOKUP(E3268,الاوردرات!$B$1:$C$600,2,0),"")</f>
        <v/>
      </c>
      <c r="L3268" s="63"/>
      <c r="N3268" s="22" t="str">
        <f t="shared" si="104"/>
        <v/>
      </c>
      <c r="O3268" s="23" t="str">
        <f>_xlfn.IFNA((VLOOKUP(F3268,help!$C$2:$F$12,4,0))*(N3268*24),"")</f>
        <v/>
      </c>
      <c r="AP3268" s="18">
        <f t="shared" si="103"/>
        <v>0</v>
      </c>
    </row>
    <row r="3269" spans="2:42" ht="33" x14ac:dyDescent="0.2">
      <c r="B3269" s="14">
        <f>COUNTIFS($E$3:E3269,تقرير!$E$4)</f>
        <v>15</v>
      </c>
      <c r="C3269" s="48"/>
      <c r="D3269" s="48"/>
      <c r="E3269" s="48"/>
      <c r="F3269" s="50"/>
      <c r="G3269" s="51"/>
      <c r="H3269" s="51"/>
      <c r="I3269" s="52"/>
      <c r="J3269" s="52"/>
      <c r="K3269" s="27" t="str">
        <f>_xlfn.IFNA(VLOOKUP(E3269,الاوردرات!$B$1:$C$600,2,0),"")</f>
        <v/>
      </c>
      <c r="L3269" s="63"/>
      <c r="N3269" s="22" t="str">
        <f t="shared" si="104"/>
        <v/>
      </c>
      <c r="O3269" s="23" t="str">
        <f>_xlfn.IFNA((VLOOKUP(F3269,help!$C$2:$F$12,4,0))*(N3269*24),"")</f>
        <v/>
      </c>
      <c r="AP3269" s="18">
        <f t="shared" si="103"/>
        <v>0</v>
      </c>
    </row>
    <row r="3270" spans="2:42" ht="33" x14ac:dyDescent="0.2">
      <c r="B3270" s="14">
        <f>COUNTIFS($E$3:E3270,تقرير!$E$4)</f>
        <v>15</v>
      </c>
      <c r="C3270" s="48"/>
      <c r="D3270" s="48"/>
      <c r="E3270" s="48"/>
      <c r="F3270" s="50"/>
      <c r="G3270" s="51"/>
      <c r="H3270" s="51"/>
      <c r="I3270" s="52"/>
      <c r="J3270" s="52"/>
      <c r="K3270" s="27" t="str">
        <f>_xlfn.IFNA(VLOOKUP(E3270,الاوردرات!$B$1:$C$600,2,0),"")</f>
        <v/>
      </c>
      <c r="L3270" s="63"/>
      <c r="N3270" s="22" t="str">
        <f t="shared" si="104"/>
        <v/>
      </c>
      <c r="O3270" s="23" t="str">
        <f>_xlfn.IFNA((VLOOKUP(F3270,help!$C$2:$F$12,4,0))*(N3270*24),"")</f>
        <v/>
      </c>
      <c r="AP3270" s="18">
        <f t="shared" si="103"/>
        <v>0</v>
      </c>
    </row>
    <row r="3271" spans="2:42" ht="33" x14ac:dyDescent="0.2">
      <c r="B3271" s="14">
        <f>COUNTIFS($E$3:E3271,تقرير!$E$4)</f>
        <v>15</v>
      </c>
      <c r="C3271" s="48"/>
      <c r="D3271" s="48"/>
      <c r="E3271" s="48"/>
      <c r="F3271" s="50"/>
      <c r="G3271" s="51"/>
      <c r="H3271" s="51"/>
      <c r="I3271" s="52"/>
      <c r="J3271" s="52"/>
      <c r="K3271" s="27" t="str">
        <f>_xlfn.IFNA(VLOOKUP(E3271,الاوردرات!$B$1:$C$600,2,0),"")</f>
        <v/>
      </c>
      <c r="L3271" s="63"/>
      <c r="N3271" s="22" t="str">
        <f t="shared" si="104"/>
        <v/>
      </c>
      <c r="O3271" s="23" t="str">
        <f>_xlfn.IFNA((VLOOKUP(F3271,help!$C$2:$F$12,4,0))*(N3271*24),"")</f>
        <v/>
      </c>
      <c r="AP3271" s="18">
        <f t="shared" si="103"/>
        <v>0</v>
      </c>
    </row>
    <row r="3272" spans="2:42" ht="33" x14ac:dyDescent="0.2">
      <c r="B3272" s="14">
        <f>COUNTIFS($E$3:E3272,تقرير!$E$4)</f>
        <v>15</v>
      </c>
      <c r="C3272" s="48"/>
      <c r="D3272" s="48"/>
      <c r="E3272" s="48"/>
      <c r="F3272" s="50"/>
      <c r="G3272" s="51"/>
      <c r="H3272" s="51"/>
      <c r="I3272" s="52"/>
      <c r="J3272" s="52"/>
      <c r="K3272" s="27" t="str">
        <f>_xlfn.IFNA(VLOOKUP(E3272,الاوردرات!$B$1:$C$600,2,0),"")</f>
        <v/>
      </c>
      <c r="L3272" s="63"/>
      <c r="N3272" s="22" t="str">
        <f t="shared" si="104"/>
        <v/>
      </c>
      <c r="O3272" s="23" t="str">
        <f>_xlfn.IFNA((VLOOKUP(F3272,help!$C$2:$F$12,4,0))*(N3272*24),"")</f>
        <v/>
      </c>
      <c r="AP3272" s="18">
        <f t="shared" si="103"/>
        <v>0</v>
      </c>
    </row>
    <row r="3273" spans="2:42" ht="33" x14ac:dyDescent="0.2">
      <c r="B3273" s="14">
        <f>COUNTIFS($E$3:E3273,تقرير!$E$4)</f>
        <v>15</v>
      </c>
      <c r="C3273" s="48"/>
      <c r="D3273" s="48"/>
      <c r="E3273" s="48"/>
      <c r="F3273" s="50"/>
      <c r="G3273" s="51"/>
      <c r="H3273" s="51"/>
      <c r="I3273" s="52"/>
      <c r="J3273" s="52"/>
      <c r="K3273" s="27" t="str">
        <f>_xlfn.IFNA(VLOOKUP(E3273,الاوردرات!$B$1:$C$600,2,0),"")</f>
        <v/>
      </c>
      <c r="L3273" s="63"/>
      <c r="N3273" s="22" t="str">
        <f t="shared" si="104"/>
        <v/>
      </c>
      <c r="O3273" s="23" t="str">
        <f>_xlfn.IFNA((VLOOKUP(F3273,help!$C$2:$F$12,4,0))*(N3273*24),"")</f>
        <v/>
      </c>
      <c r="AP3273" s="18">
        <f t="shared" si="103"/>
        <v>0</v>
      </c>
    </row>
    <row r="3274" spans="2:42" ht="33" x14ac:dyDescent="0.2">
      <c r="B3274" s="14">
        <f>COUNTIFS($E$3:E3274,تقرير!$E$4)</f>
        <v>15</v>
      </c>
      <c r="C3274" s="48"/>
      <c r="D3274" s="48"/>
      <c r="E3274" s="48"/>
      <c r="F3274" s="50"/>
      <c r="G3274" s="51"/>
      <c r="H3274" s="51"/>
      <c r="I3274" s="52"/>
      <c r="J3274" s="52"/>
      <c r="K3274" s="27" t="str">
        <f>_xlfn.IFNA(VLOOKUP(E3274,الاوردرات!$B$1:$C$600,2,0),"")</f>
        <v/>
      </c>
      <c r="L3274" s="63"/>
      <c r="N3274" s="22" t="str">
        <f t="shared" si="104"/>
        <v/>
      </c>
      <c r="O3274" s="23" t="str">
        <f>_xlfn.IFNA((VLOOKUP(F3274,help!$C$2:$F$12,4,0))*(N3274*24),"")</f>
        <v/>
      </c>
      <c r="AP3274" s="18">
        <f t="shared" ref="AP3274:AP3337" si="105">D3274</f>
        <v>0</v>
      </c>
    </row>
    <row r="3275" spans="2:42" ht="33" x14ac:dyDescent="0.2">
      <c r="B3275" s="14">
        <f>COUNTIFS($E$3:E3275,تقرير!$E$4)</f>
        <v>15</v>
      </c>
      <c r="C3275" s="48"/>
      <c r="D3275" s="48"/>
      <c r="E3275" s="48"/>
      <c r="F3275" s="50"/>
      <c r="G3275" s="51"/>
      <c r="H3275" s="51"/>
      <c r="I3275" s="52"/>
      <c r="J3275" s="52"/>
      <c r="K3275" s="27" t="str">
        <f>_xlfn.IFNA(VLOOKUP(E3275,الاوردرات!$B$1:$C$600,2,0),"")</f>
        <v/>
      </c>
      <c r="L3275" s="63"/>
      <c r="N3275" s="22" t="str">
        <f t="shared" si="104"/>
        <v/>
      </c>
      <c r="O3275" s="23" t="str">
        <f>_xlfn.IFNA((VLOOKUP(F3275,help!$C$2:$F$12,4,0))*(N3275*24),"")</f>
        <v/>
      </c>
      <c r="AP3275" s="18">
        <f t="shared" si="105"/>
        <v>0</v>
      </c>
    </row>
    <row r="3276" spans="2:42" ht="33" x14ac:dyDescent="0.2">
      <c r="B3276" s="14">
        <f>COUNTIFS($E$3:E3276,تقرير!$E$4)</f>
        <v>15</v>
      </c>
      <c r="C3276" s="48"/>
      <c r="D3276" s="48"/>
      <c r="E3276" s="48"/>
      <c r="F3276" s="50"/>
      <c r="G3276" s="51"/>
      <c r="H3276" s="51"/>
      <c r="I3276" s="52"/>
      <c r="J3276" s="52"/>
      <c r="K3276" s="27" t="str">
        <f>_xlfn.IFNA(VLOOKUP(E3276,الاوردرات!$B$1:$C$600,2,0),"")</f>
        <v/>
      </c>
      <c r="L3276" s="63"/>
      <c r="N3276" s="22" t="str">
        <f t="shared" si="104"/>
        <v/>
      </c>
      <c r="O3276" s="23" t="str">
        <f>_xlfn.IFNA((VLOOKUP(F3276,help!$C$2:$F$12,4,0))*(N3276*24),"")</f>
        <v/>
      </c>
      <c r="AP3276" s="18">
        <f t="shared" si="105"/>
        <v>0</v>
      </c>
    </row>
    <row r="3277" spans="2:42" ht="33" x14ac:dyDescent="0.2">
      <c r="B3277" s="14">
        <f>COUNTIFS($E$3:E3277,تقرير!$E$4)</f>
        <v>15</v>
      </c>
      <c r="C3277" s="48"/>
      <c r="D3277" s="48"/>
      <c r="E3277" s="48"/>
      <c r="F3277" s="50"/>
      <c r="G3277" s="51"/>
      <c r="H3277" s="51"/>
      <c r="I3277" s="52"/>
      <c r="J3277" s="52"/>
      <c r="K3277" s="27" t="str">
        <f>_xlfn.IFNA(VLOOKUP(E3277,الاوردرات!$B$1:$C$600,2,0),"")</f>
        <v/>
      </c>
      <c r="L3277" s="63"/>
      <c r="N3277" s="22" t="str">
        <f t="shared" si="104"/>
        <v/>
      </c>
      <c r="O3277" s="23" t="str">
        <f>_xlfn.IFNA((VLOOKUP(F3277,help!$C$2:$F$12,4,0))*(N3277*24),"")</f>
        <v/>
      </c>
      <c r="AP3277" s="18">
        <f t="shared" si="105"/>
        <v>0</v>
      </c>
    </row>
    <row r="3278" spans="2:42" ht="33" x14ac:dyDescent="0.2">
      <c r="B3278" s="14">
        <f>COUNTIFS($E$3:E3278,تقرير!$E$4)</f>
        <v>15</v>
      </c>
      <c r="C3278" s="48"/>
      <c r="D3278" s="48"/>
      <c r="E3278" s="48"/>
      <c r="F3278" s="50"/>
      <c r="G3278" s="51"/>
      <c r="H3278" s="51"/>
      <c r="I3278" s="52"/>
      <c r="J3278" s="52"/>
      <c r="K3278" s="27" t="str">
        <f>_xlfn.IFNA(VLOOKUP(E3278,الاوردرات!$B$1:$C$600,2,0),"")</f>
        <v/>
      </c>
      <c r="L3278" s="63"/>
      <c r="N3278" s="22" t="str">
        <f t="shared" si="104"/>
        <v/>
      </c>
      <c r="O3278" s="23" t="str">
        <f>_xlfn.IFNA((VLOOKUP(F3278,help!$C$2:$F$12,4,0))*(N3278*24),"")</f>
        <v/>
      </c>
      <c r="AP3278" s="18">
        <f t="shared" si="105"/>
        <v>0</v>
      </c>
    </row>
    <row r="3279" spans="2:42" ht="33" x14ac:dyDescent="0.2">
      <c r="B3279" s="14">
        <f>COUNTIFS($E$3:E3279,تقرير!$E$4)</f>
        <v>15</v>
      </c>
      <c r="C3279" s="48"/>
      <c r="D3279" s="48"/>
      <c r="E3279" s="48"/>
      <c r="F3279" s="50"/>
      <c r="G3279" s="51"/>
      <c r="H3279" s="51"/>
      <c r="I3279" s="52"/>
      <c r="J3279" s="52"/>
      <c r="K3279" s="27" t="str">
        <f>_xlfn.IFNA(VLOOKUP(E3279,الاوردرات!$B$1:$C$600,2,0),"")</f>
        <v/>
      </c>
      <c r="L3279" s="63"/>
      <c r="N3279" s="22" t="str">
        <f t="shared" si="104"/>
        <v/>
      </c>
      <c r="O3279" s="23" t="str">
        <f>_xlfn.IFNA((VLOOKUP(F3279,help!$C$2:$F$12,4,0))*(N3279*24),"")</f>
        <v/>
      </c>
      <c r="AP3279" s="18">
        <f t="shared" si="105"/>
        <v>0</v>
      </c>
    </row>
    <row r="3280" spans="2:42" ht="33" x14ac:dyDescent="0.2">
      <c r="B3280" s="14">
        <f>COUNTIFS($E$3:E3280,تقرير!$E$4)</f>
        <v>15</v>
      </c>
      <c r="C3280" s="48"/>
      <c r="D3280" s="48"/>
      <c r="E3280" s="48"/>
      <c r="F3280" s="50"/>
      <c r="G3280" s="51"/>
      <c r="H3280" s="51"/>
      <c r="I3280" s="52"/>
      <c r="J3280" s="52"/>
      <c r="K3280" s="27" t="str">
        <f>_xlfn.IFNA(VLOOKUP(E3280,الاوردرات!$B$1:$C$600,2,0),"")</f>
        <v/>
      </c>
      <c r="L3280" s="63"/>
      <c r="N3280" s="22" t="str">
        <f t="shared" si="104"/>
        <v/>
      </c>
      <c r="O3280" s="23" t="str">
        <f>_xlfn.IFNA((VLOOKUP(F3280,help!$C$2:$F$12,4,0))*(N3280*24),"")</f>
        <v/>
      </c>
      <c r="AP3280" s="18">
        <f t="shared" si="105"/>
        <v>0</v>
      </c>
    </row>
    <row r="3281" spans="2:42" ht="33" x14ac:dyDescent="0.2">
      <c r="B3281" s="14">
        <f>COUNTIFS($E$3:E3281,تقرير!$E$4)</f>
        <v>15</v>
      </c>
      <c r="C3281" s="48"/>
      <c r="D3281" s="48"/>
      <c r="E3281" s="48"/>
      <c r="F3281" s="50"/>
      <c r="G3281" s="51"/>
      <c r="H3281" s="51"/>
      <c r="I3281" s="52"/>
      <c r="J3281" s="52"/>
      <c r="K3281" s="27" t="str">
        <f>_xlfn.IFNA(VLOOKUP(E3281,الاوردرات!$B$1:$C$600,2,0),"")</f>
        <v/>
      </c>
      <c r="L3281" s="63"/>
      <c r="N3281" s="22" t="str">
        <f t="shared" si="104"/>
        <v/>
      </c>
      <c r="O3281" s="23" t="str">
        <f>_xlfn.IFNA((VLOOKUP(F3281,help!$C$2:$F$12,4,0))*(N3281*24),"")</f>
        <v/>
      </c>
      <c r="AP3281" s="18">
        <f t="shared" si="105"/>
        <v>0</v>
      </c>
    </row>
    <row r="3282" spans="2:42" ht="33" x14ac:dyDescent="0.2">
      <c r="B3282" s="14">
        <f>COUNTIFS($E$3:E3282,تقرير!$E$4)</f>
        <v>15</v>
      </c>
      <c r="C3282" s="48"/>
      <c r="D3282" s="48"/>
      <c r="E3282" s="48"/>
      <c r="F3282" s="50"/>
      <c r="G3282" s="51"/>
      <c r="H3282" s="51"/>
      <c r="I3282" s="52"/>
      <c r="J3282" s="52"/>
      <c r="K3282" s="27" t="str">
        <f>_xlfn.IFNA(VLOOKUP(E3282,الاوردرات!$B$1:$C$600,2,0),"")</f>
        <v/>
      </c>
      <c r="L3282" s="63"/>
      <c r="N3282" s="22" t="str">
        <f t="shared" si="104"/>
        <v/>
      </c>
      <c r="O3282" s="23" t="str">
        <f>_xlfn.IFNA((VLOOKUP(F3282,help!$C$2:$F$12,4,0))*(N3282*24),"")</f>
        <v/>
      </c>
      <c r="AP3282" s="18">
        <f t="shared" si="105"/>
        <v>0</v>
      </c>
    </row>
    <row r="3283" spans="2:42" ht="33" x14ac:dyDescent="0.2">
      <c r="B3283" s="14">
        <f>COUNTIFS($E$3:E3283,تقرير!$E$4)</f>
        <v>15</v>
      </c>
      <c r="C3283" s="48"/>
      <c r="D3283" s="48"/>
      <c r="E3283" s="48"/>
      <c r="F3283" s="50"/>
      <c r="G3283" s="51"/>
      <c r="H3283" s="51"/>
      <c r="I3283" s="52"/>
      <c r="J3283" s="52"/>
      <c r="K3283" s="27" t="str">
        <f>_xlfn.IFNA(VLOOKUP(E3283,الاوردرات!$B$1:$C$600,2,0),"")</f>
        <v/>
      </c>
      <c r="L3283" s="63"/>
      <c r="N3283" s="22" t="str">
        <f t="shared" si="104"/>
        <v/>
      </c>
      <c r="O3283" s="23" t="str">
        <f>_xlfn.IFNA((VLOOKUP(F3283,help!$C$2:$F$12,4,0))*(N3283*24),"")</f>
        <v/>
      </c>
      <c r="AP3283" s="18">
        <f t="shared" si="105"/>
        <v>0</v>
      </c>
    </row>
    <row r="3284" spans="2:42" ht="33" x14ac:dyDescent="0.2">
      <c r="B3284" s="14">
        <f>COUNTIFS($E$3:E3284,تقرير!$E$4)</f>
        <v>15</v>
      </c>
      <c r="C3284" s="48"/>
      <c r="D3284" s="48"/>
      <c r="E3284" s="48"/>
      <c r="F3284" s="50"/>
      <c r="G3284" s="51"/>
      <c r="H3284" s="51"/>
      <c r="I3284" s="52"/>
      <c r="J3284" s="52"/>
      <c r="K3284" s="27" t="str">
        <f>_xlfn.IFNA(VLOOKUP(E3284,الاوردرات!$B$1:$C$600,2,0),"")</f>
        <v/>
      </c>
      <c r="L3284" s="63"/>
      <c r="N3284" s="22" t="str">
        <f t="shared" si="104"/>
        <v/>
      </c>
      <c r="O3284" s="23" t="str">
        <f>_xlfn.IFNA((VLOOKUP(F3284,help!$C$2:$F$12,4,0))*(N3284*24),"")</f>
        <v/>
      </c>
      <c r="AP3284" s="18">
        <f t="shared" si="105"/>
        <v>0</v>
      </c>
    </row>
    <row r="3285" spans="2:42" ht="33" x14ac:dyDescent="0.2">
      <c r="B3285" s="14">
        <f>COUNTIFS($E$3:E3285,تقرير!$E$4)</f>
        <v>15</v>
      </c>
      <c r="C3285" s="48"/>
      <c r="D3285" s="48"/>
      <c r="E3285" s="48"/>
      <c r="F3285" s="50"/>
      <c r="G3285" s="51"/>
      <c r="H3285" s="51"/>
      <c r="I3285" s="52"/>
      <c r="J3285" s="52"/>
      <c r="K3285" s="27" t="str">
        <f>_xlfn.IFNA(VLOOKUP(E3285,الاوردرات!$B$1:$C$600,2,0),"")</f>
        <v/>
      </c>
      <c r="L3285" s="63"/>
      <c r="N3285" s="22" t="str">
        <f t="shared" si="104"/>
        <v/>
      </c>
      <c r="O3285" s="23" t="str">
        <f>_xlfn.IFNA((VLOOKUP(F3285,help!$C$2:$F$12,4,0))*(N3285*24),"")</f>
        <v/>
      </c>
      <c r="AP3285" s="18">
        <f t="shared" si="105"/>
        <v>0</v>
      </c>
    </row>
    <row r="3286" spans="2:42" ht="33" x14ac:dyDescent="0.2">
      <c r="B3286" s="14">
        <f>COUNTIFS($E$3:E3286,تقرير!$E$4)</f>
        <v>15</v>
      </c>
      <c r="C3286" s="48"/>
      <c r="D3286" s="48"/>
      <c r="E3286" s="48"/>
      <c r="F3286" s="50"/>
      <c r="G3286" s="51"/>
      <c r="H3286" s="51"/>
      <c r="I3286" s="52"/>
      <c r="J3286" s="52"/>
      <c r="K3286" s="27" t="str">
        <f>_xlfn.IFNA(VLOOKUP(E3286,الاوردرات!$B$1:$C$600,2,0),"")</f>
        <v/>
      </c>
      <c r="L3286" s="63"/>
      <c r="N3286" s="22" t="str">
        <f t="shared" si="104"/>
        <v/>
      </c>
      <c r="O3286" s="23" t="str">
        <f>_xlfn.IFNA((VLOOKUP(F3286,help!$C$2:$F$12,4,0))*(N3286*24),"")</f>
        <v/>
      </c>
      <c r="AP3286" s="18">
        <f t="shared" si="105"/>
        <v>0</v>
      </c>
    </row>
    <row r="3287" spans="2:42" ht="33" x14ac:dyDescent="0.2">
      <c r="B3287" s="14">
        <f>COUNTIFS($E$3:E3287,تقرير!$E$4)</f>
        <v>15</v>
      </c>
      <c r="C3287" s="48"/>
      <c r="D3287" s="48"/>
      <c r="E3287" s="48"/>
      <c r="F3287" s="50"/>
      <c r="G3287" s="51"/>
      <c r="H3287" s="51"/>
      <c r="I3287" s="52"/>
      <c r="J3287" s="52"/>
      <c r="K3287" s="27" t="str">
        <f>_xlfn.IFNA(VLOOKUP(E3287,الاوردرات!$B$1:$C$600,2,0),"")</f>
        <v/>
      </c>
      <c r="L3287" s="63"/>
      <c r="N3287" s="22" t="str">
        <f t="shared" si="104"/>
        <v/>
      </c>
      <c r="O3287" s="23" t="str">
        <f>_xlfn.IFNA((VLOOKUP(F3287,help!$C$2:$F$12,4,0))*(N3287*24),"")</f>
        <v/>
      </c>
      <c r="AP3287" s="18">
        <f t="shared" si="105"/>
        <v>0</v>
      </c>
    </row>
    <row r="3288" spans="2:42" ht="33" x14ac:dyDescent="0.2">
      <c r="B3288" s="14">
        <f>COUNTIFS($E$3:E3288,تقرير!$E$4)</f>
        <v>15</v>
      </c>
      <c r="C3288" s="48"/>
      <c r="D3288" s="48"/>
      <c r="E3288" s="48"/>
      <c r="F3288" s="50"/>
      <c r="G3288" s="51"/>
      <c r="H3288" s="51"/>
      <c r="I3288" s="52"/>
      <c r="J3288" s="52"/>
      <c r="K3288" s="27" t="str">
        <f>_xlfn.IFNA(VLOOKUP(E3288,الاوردرات!$B$1:$C$600,2,0),"")</f>
        <v/>
      </c>
      <c r="L3288" s="63"/>
      <c r="N3288" s="22" t="str">
        <f t="shared" si="104"/>
        <v/>
      </c>
      <c r="O3288" s="23" t="str">
        <f>_xlfn.IFNA((VLOOKUP(F3288,help!$C$2:$F$12,4,0))*(N3288*24),"")</f>
        <v/>
      </c>
      <c r="AP3288" s="18">
        <f t="shared" si="105"/>
        <v>0</v>
      </c>
    </row>
    <row r="3289" spans="2:42" ht="33" x14ac:dyDescent="0.2">
      <c r="B3289" s="14">
        <f>COUNTIFS($E$3:E3289,تقرير!$E$4)</f>
        <v>15</v>
      </c>
      <c r="C3289" s="48"/>
      <c r="D3289" s="48"/>
      <c r="E3289" s="48"/>
      <c r="F3289" s="50"/>
      <c r="G3289" s="51"/>
      <c r="H3289" s="51"/>
      <c r="I3289" s="52"/>
      <c r="J3289" s="52"/>
      <c r="K3289" s="27" t="str">
        <f>_xlfn.IFNA(VLOOKUP(E3289,الاوردرات!$B$1:$C$600,2,0),"")</f>
        <v/>
      </c>
      <c r="L3289" s="63"/>
      <c r="N3289" s="22" t="str">
        <f t="shared" si="104"/>
        <v/>
      </c>
      <c r="O3289" s="23" t="str">
        <f>_xlfn.IFNA((VLOOKUP(F3289,help!$C$2:$F$12,4,0))*(N3289*24),"")</f>
        <v/>
      </c>
      <c r="AP3289" s="18">
        <f t="shared" si="105"/>
        <v>0</v>
      </c>
    </row>
    <row r="3290" spans="2:42" ht="33" x14ac:dyDescent="0.2">
      <c r="B3290" s="14">
        <f>COUNTIFS($E$3:E3290,تقرير!$E$4)</f>
        <v>15</v>
      </c>
      <c r="C3290" s="48"/>
      <c r="D3290" s="48"/>
      <c r="E3290" s="48"/>
      <c r="F3290" s="50"/>
      <c r="G3290" s="51"/>
      <c r="H3290" s="51"/>
      <c r="I3290" s="52"/>
      <c r="J3290" s="52"/>
      <c r="K3290" s="27" t="str">
        <f>_xlfn.IFNA(VLOOKUP(E3290,الاوردرات!$B$1:$C$600,2,0),"")</f>
        <v/>
      </c>
      <c r="L3290" s="63"/>
      <c r="N3290" s="22" t="str">
        <f t="shared" si="104"/>
        <v/>
      </c>
      <c r="O3290" s="23" t="str">
        <f>_xlfn.IFNA((VLOOKUP(F3290,help!$C$2:$F$12,4,0))*(N3290*24),"")</f>
        <v/>
      </c>
      <c r="AP3290" s="18">
        <f t="shared" si="105"/>
        <v>0</v>
      </c>
    </row>
    <row r="3291" spans="2:42" ht="33" x14ac:dyDescent="0.2">
      <c r="B3291" s="14">
        <f>COUNTIFS($E$3:E3291,تقرير!$E$4)</f>
        <v>15</v>
      </c>
      <c r="C3291" s="48"/>
      <c r="D3291" s="48"/>
      <c r="E3291" s="48"/>
      <c r="F3291" s="50"/>
      <c r="G3291" s="51"/>
      <c r="H3291" s="51"/>
      <c r="I3291" s="52"/>
      <c r="J3291" s="52"/>
      <c r="K3291" s="27" t="str">
        <f>_xlfn.IFNA(VLOOKUP(E3291,الاوردرات!$B$1:$C$600,2,0),"")</f>
        <v/>
      </c>
      <c r="L3291" s="63"/>
      <c r="N3291" s="22" t="str">
        <f t="shared" si="104"/>
        <v/>
      </c>
      <c r="O3291" s="23" t="str">
        <f>_xlfn.IFNA((VLOOKUP(F3291,help!$C$2:$F$12,4,0))*(N3291*24),"")</f>
        <v/>
      </c>
      <c r="AP3291" s="18">
        <f t="shared" si="105"/>
        <v>0</v>
      </c>
    </row>
    <row r="3292" spans="2:42" ht="33" x14ac:dyDescent="0.2">
      <c r="B3292" s="14">
        <f>COUNTIFS($E$3:E3292,تقرير!$E$4)</f>
        <v>15</v>
      </c>
      <c r="C3292" s="48"/>
      <c r="D3292" s="48"/>
      <c r="E3292" s="48"/>
      <c r="F3292" s="50"/>
      <c r="G3292" s="51"/>
      <c r="H3292" s="51"/>
      <c r="I3292" s="52"/>
      <c r="J3292" s="52"/>
      <c r="K3292" s="27" t="str">
        <f>_xlfn.IFNA(VLOOKUP(E3292,الاوردرات!$B$1:$C$600,2,0),"")</f>
        <v/>
      </c>
      <c r="L3292" s="63"/>
      <c r="N3292" s="22" t="str">
        <f t="shared" si="104"/>
        <v/>
      </c>
      <c r="O3292" s="23" t="str">
        <f>_xlfn.IFNA((VLOOKUP(F3292,help!$C$2:$F$12,4,0))*(N3292*24),"")</f>
        <v/>
      </c>
      <c r="AP3292" s="18">
        <f t="shared" si="105"/>
        <v>0</v>
      </c>
    </row>
    <row r="3293" spans="2:42" ht="33" x14ac:dyDescent="0.2">
      <c r="B3293" s="14">
        <f>COUNTIFS($E$3:E3293,تقرير!$E$4)</f>
        <v>15</v>
      </c>
      <c r="C3293" s="48"/>
      <c r="D3293" s="48"/>
      <c r="E3293" s="48"/>
      <c r="F3293" s="50"/>
      <c r="G3293" s="51"/>
      <c r="H3293" s="51"/>
      <c r="I3293" s="52"/>
      <c r="J3293" s="52"/>
      <c r="K3293" s="27" t="str">
        <f>_xlfn.IFNA(VLOOKUP(E3293,الاوردرات!$B$1:$C$600,2,0),"")</f>
        <v/>
      </c>
      <c r="L3293" s="63"/>
      <c r="N3293" s="22" t="str">
        <f t="shared" si="104"/>
        <v/>
      </c>
      <c r="O3293" s="23" t="str">
        <f>_xlfn.IFNA((VLOOKUP(F3293,help!$C$2:$F$12,4,0))*(N3293*24),"")</f>
        <v/>
      </c>
      <c r="AP3293" s="18">
        <f t="shared" si="105"/>
        <v>0</v>
      </c>
    </row>
    <row r="3294" spans="2:42" ht="33" x14ac:dyDescent="0.2">
      <c r="B3294" s="14">
        <f>COUNTIFS($E$3:E3294,تقرير!$E$4)</f>
        <v>15</v>
      </c>
      <c r="C3294" s="48"/>
      <c r="D3294" s="48"/>
      <c r="E3294" s="48"/>
      <c r="F3294" s="50"/>
      <c r="G3294" s="51"/>
      <c r="H3294" s="51"/>
      <c r="I3294" s="52"/>
      <c r="J3294" s="52"/>
      <c r="K3294" s="27" t="str">
        <f>_xlfn.IFNA(VLOOKUP(E3294,الاوردرات!$B$1:$C$600,2,0),"")</f>
        <v/>
      </c>
      <c r="L3294" s="63"/>
      <c r="N3294" s="22" t="str">
        <f t="shared" si="104"/>
        <v/>
      </c>
      <c r="O3294" s="23" t="str">
        <f>_xlfn.IFNA((VLOOKUP(F3294,help!$C$2:$F$12,4,0))*(N3294*24),"")</f>
        <v/>
      </c>
      <c r="AP3294" s="18">
        <f t="shared" si="105"/>
        <v>0</v>
      </c>
    </row>
    <row r="3295" spans="2:42" ht="33" x14ac:dyDescent="0.2">
      <c r="B3295" s="14">
        <f>COUNTIFS($E$3:E3295,تقرير!$E$4)</f>
        <v>15</v>
      </c>
      <c r="C3295" s="48"/>
      <c r="D3295" s="48"/>
      <c r="E3295" s="48"/>
      <c r="F3295" s="50"/>
      <c r="G3295" s="51"/>
      <c r="H3295" s="51"/>
      <c r="I3295" s="52"/>
      <c r="J3295" s="52"/>
      <c r="K3295" s="27" t="str">
        <f>_xlfn.IFNA(VLOOKUP(E3295,الاوردرات!$B$1:$C$600,2,0),"")</f>
        <v/>
      </c>
      <c r="L3295" s="63"/>
      <c r="N3295" s="22" t="str">
        <f t="shared" si="104"/>
        <v/>
      </c>
      <c r="O3295" s="23" t="str">
        <f>_xlfn.IFNA((VLOOKUP(F3295,help!$C$2:$F$12,4,0))*(N3295*24),"")</f>
        <v/>
      </c>
      <c r="AP3295" s="18">
        <f t="shared" si="105"/>
        <v>0</v>
      </c>
    </row>
    <row r="3296" spans="2:42" ht="33" x14ac:dyDescent="0.2">
      <c r="B3296" s="14">
        <f>COUNTIFS($E$3:E3296,تقرير!$E$4)</f>
        <v>15</v>
      </c>
      <c r="C3296" s="48"/>
      <c r="D3296" s="48"/>
      <c r="E3296" s="48"/>
      <c r="F3296" s="50"/>
      <c r="G3296" s="51"/>
      <c r="H3296" s="51"/>
      <c r="I3296" s="52"/>
      <c r="J3296" s="52"/>
      <c r="K3296" s="27" t="str">
        <f>_xlfn.IFNA(VLOOKUP(E3296,الاوردرات!$B$1:$C$600,2,0),"")</f>
        <v/>
      </c>
      <c r="L3296" s="63"/>
      <c r="N3296" s="22" t="str">
        <f t="shared" si="104"/>
        <v/>
      </c>
      <c r="O3296" s="23" t="str">
        <f>_xlfn.IFNA((VLOOKUP(F3296,help!$C$2:$F$12,4,0))*(N3296*24),"")</f>
        <v/>
      </c>
      <c r="AP3296" s="18">
        <f t="shared" si="105"/>
        <v>0</v>
      </c>
    </row>
    <row r="3297" spans="2:42" ht="33" x14ac:dyDescent="0.2">
      <c r="B3297" s="14">
        <f>COUNTIFS($E$3:E3297,تقرير!$E$4)</f>
        <v>15</v>
      </c>
      <c r="C3297" s="48"/>
      <c r="D3297" s="48"/>
      <c r="E3297" s="48"/>
      <c r="F3297" s="50"/>
      <c r="G3297" s="51"/>
      <c r="H3297" s="51"/>
      <c r="I3297" s="52"/>
      <c r="J3297" s="52"/>
      <c r="K3297" s="27" t="str">
        <f>_xlfn.IFNA(VLOOKUP(E3297,الاوردرات!$B$1:$C$600,2,0),"")</f>
        <v/>
      </c>
      <c r="L3297" s="63"/>
      <c r="N3297" s="22" t="str">
        <f t="shared" si="104"/>
        <v/>
      </c>
      <c r="O3297" s="23" t="str">
        <f>_xlfn.IFNA((VLOOKUP(F3297,help!$C$2:$F$12,4,0))*(N3297*24),"")</f>
        <v/>
      </c>
      <c r="AP3297" s="18">
        <f t="shared" si="105"/>
        <v>0</v>
      </c>
    </row>
    <row r="3298" spans="2:42" ht="33" x14ac:dyDescent="0.2">
      <c r="B3298" s="14">
        <f>COUNTIFS($E$3:E3298,تقرير!$E$4)</f>
        <v>15</v>
      </c>
      <c r="C3298" s="48"/>
      <c r="D3298" s="48"/>
      <c r="E3298" s="48"/>
      <c r="F3298" s="50"/>
      <c r="G3298" s="51"/>
      <c r="H3298" s="51"/>
      <c r="I3298" s="52"/>
      <c r="J3298" s="52"/>
      <c r="K3298" s="27" t="str">
        <f>_xlfn.IFNA(VLOOKUP(E3298,الاوردرات!$B$1:$C$600,2,0),"")</f>
        <v/>
      </c>
      <c r="L3298" s="63"/>
      <c r="N3298" s="22" t="str">
        <f t="shared" si="104"/>
        <v/>
      </c>
      <c r="O3298" s="23" t="str">
        <f>_xlfn.IFNA((VLOOKUP(F3298,help!$C$2:$F$12,4,0))*(N3298*24),"")</f>
        <v/>
      </c>
      <c r="AP3298" s="18">
        <f t="shared" si="105"/>
        <v>0</v>
      </c>
    </row>
    <row r="3299" spans="2:42" ht="33" x14ac:dyDescent="0.2">
      <c r="B3299" s="14">
        <f>COUNTIFS($E$3:E3299,تقرير!$E$4)</f>
        <v>15</v>
      </c>
      <c r="C3299" s="48"/>
      <c r="D3299" s="48"/>
      <c r="E3299" s="48"/>
      <c r="F3299" s="50"/>
      <c r="G3299" s="51"/>
      <c r="H3299" s="51"/>
      <c r="I3299" s="52"/>
      <c r="J3299" s="52"/>
      <c r="K3299" s="27" t="str">
        <f>_xlfn.IFNA(VLOOKUP(E3299,الاوردرات!$B$1:$C$600,2,0),"")</f>
        <v/>
      </c>
      <c r="L3299" s="63"/>
      <c r="N3299" s="22" t="str">
        <f t="shared" si="104"/>
        <v/>
      </c>
      <c r="O3299" s="23" t="str">
        <f>_xlfn.IFNA((VLOOKUP(F3299,help!$C$2:$F$12,4,0))*(N3299*24),"")</f>
        <v/>
      </c>
      <c r="AP3299" s="18">
        <f t="shared" si="105"/>
        <v>0</v>
      </c>
    </row>
    <row r="3300" spans="2:42" ht="33" x14ac:dyDescent="0.2">
      <c r="B3300" s="14">
        <f>COUNTIFS($E$3:E3300,تقرير!$E$4)</f>
        <v>15</v>
      </c>
      <c r="C3300" s="48"/>
      <c r="D3300" s="48"/>
      <c r="E3300" s="48"/>
      <c r="F3300" s="50"/>
      <c r="G3300" s="51"/>
      <c r="H3300" s="51"/>
      <c r="I3300" s="52"/>
      <c r="J3300" s="52"/>
      <c r="K3300" s="27" t="str">
        <f>_xlfn.IFNA(VLOOKUP(E3300,الاوردرات!$B$1:$C$600,2,0),"")</f>
        <v/>
      </c>
      <c r="L3300" s="63"/>
      <c r="N3300" s="22" t="str">
        <f t="shared" si="104"/>
        <v/>
      </c>
      <c r="O3300" s="23" t="str">
        <f>_xlfn.IFNA((VLOOKUP(F3300,help!$C$2:$F$12,4,0))*(N3300*24),"")</f>
        <v/>
      </c>
      <c r="AP3300" s="18">
        <f t="shared" si="105"/>
        <v>0</v>
      </c>
    </row>
    <row r="3301" spans="2:42" ht="33" x14ac:dyDescent="0.2">
      <c r="B3301" s="14">
        <f>COUNTIFS($E$3:E3301,تقرير!$E$4)</f>
        <v>15</v>
      </c>
      <c r="C3301" s="48"/>
      <c r="D3301" s="48"/>
      <c r="E3301" s="48"/>
      <c r="F3301" s="50"/>
      <c r="G3301" s="51"/>
      <c r="H3301" s="51"/>
      <c r="I3301" s="52"/>
      <c r="J3301" s="52"/>
      <c r="K3301" s="27" t="str">
        <f>_xlfn.IFNA(VLOOKUP(E3301,الاوردرات!$B$1:$C$600,2,0),"")</f>
        <v/>
      </c>
      <c r="L3301" s="63"/>
      <c r="N3301" s="22" t="str">
        <f t="shared" si="104"/>
        <v/>
      </c>
      <c r="O3301" s="23" t="str">
        <f>_xlfn.IFNA((VLOOKUP(F3301,help!$C$2:$F$12,4,0))*(N3301*24),"")</f>
        <v/>
      </c>
      <c r="AP3301" s="18">
        <f t="shared" si="105"/>
        <v>0</v>
      </c>
    </row>
    <row r="3302" spans="2:42" ht="33" x14ac:dyDescent="0.2">
      <c r="B3302" s="14">
        <f>COUNTIFS($E$3:E3302,تقرير!$E$4)</f>
        <v>15</v>
      </c>
      <c r="C3302" s="48"/>
      <c r="D3302" s="48"/>
      <c r="E3302" s="48"/>
      <c r="F3302" s="50"/>
      <c r="G3302" s="51"/>
      <c r="H3302" s="51"/>
      <c r="I3302" s="52"/>
      <c r="J3302" s="52"/>
      <c r="K3302" s="27" t="str">
        <f>_xlfn.IFNA(VLOOKUP(E3302,الاوردرات!$B$1:$C$600,2,0),"")</f>
        <v/>
      </c>
      <c r="L3302" s="63"/>
      <c r="N3302" s="22" t="str">
        <f t="shared" si="104"/>
        <v/>
      </c>
      <c r="O3302" s="23" t="str">
        <f>_xlfn.IFNA((VLOOKUP(F3302,help!$C$2:$F$12,4,0))*(N3302*24),"")</f>
        <v/>
      </c>
      <c r="AP3302" s="18">
        <f t="shared" si="105"/>
        <v>0</v>
      </c>
    </row>
    <row r="3303" spans="2:42" ht="33" x14ac:dyDescent="0.2">
      <c r="B3303" s="14">
        <f>COUNTIFS($E$3:E3303,تقرير!$E$4)</f>
        <v>15</v>
      </c>
      <c r="C3303" s="48"/>
      <c r="D3303" s="48"/>
      <c r="E3303" s="48"/>
      <c r="F3303" s="50"/>
      <c r="G3303" s="51"/>
      <c r="H3303" s="51"/>
      <c r="I3303" s="52"/>
      <c r="J3303" s="52"/>
      <c r="K3303" s="27" t="str">
        <f>_xlfn.IFNA(VLOOKUP(E3303,الاوردرات!$B$1:$C$600,2,0),"")</f>
        <v/>
      </c>
      <c r="L3303" s="63"/>
      <c r="N3303" s="22" t="str">
        <f t="shared" si="104"/>
        <v/>
      </c>
      <c r="O3303" s="23" t="str">
        <f>_xlfn.IFNA((VLOOKUP(F3303,help!$C$2:$F$12,4,0))*(N3303*24),"")</f>
        <v/>
      </c>
      <c r="AP3303" s="18">
        <f t="shared" si="105"/>
        <v>0</v>
      </c>
    </row>
    <row r="3304" spans="2:42" ht="33" x14ac:dyDescent="0.2">
      <c r="B3304" s="14">
        <f>COUNTIFS($E$3:E3304,تقرير!$E$4)</f>
        <v>15</v>
      </c>
      <c r="C3304" s="48"/>
      <c r="D3304" s="48"/>
      <c r="E3304" s="48"/>
      <c r="F3304" s="50"/>
      <c r="G3304" s="51"/>
      <c r="H3304" s="51"/>
      <c r="I3304" s="52"/>
      <c r="J3304" s="52"/>
      <c r="K3304" s="27" t="str">
        <f>_xlfn.IFNA(VLOOKUP(E3304,الاوردرات!$B$1:$C$600,2,0),"")</f>
        <v/>
      </c>
      <c r="L3304" s="63"/>
      <c r="N3304" s="22" t="str">
        <f t="shared" si="104"/>
        <v/>
      </c>
      <c r="O3304" s="23" t="str">
        <f>_xlfn.IFNA((VLOOKUP(F3304,help!$C$2:$F$12,4,0))*(N3304*24),"")</f>
        <v/>
      </c>
      <c r="AP3304" s="18">
        <f t="shared" si="105"/>
        <v>0</v>
      </c>
    </row>
    <row r="3305" spans="2:42" ht="33" x14ac:dyDescent="0.2">
      <c r="B3305" s="14">
        <f>COUNTIFS($E$3:E3305,تقرير!$E$4)</f>
        <v>15</v>
      </c>
      <c r="C3305" s="48"/>
      <c r="D3305" s="48"/>
      <c r="E3305" s="48"/>
      <c r="F3305" s="50"/>
      <c r="G3305" s="51"/>
      <c r="H3305" s="51"/>
      <c r="I3305" s="52"/>
      <c r="J3305" s="52"/>
      <c r="K3305" s="27" t="str">
        <f>_xlfn.IFNA(VLOOKUP(E3305,الاوردرات!$B$1:$C$600,2,0),"")</f>
        <v/>
      </c>
      <c r="L3305" s="63"/>
      <c r="N3305" s="22" t="str">
        <f t="shared" si="104"/>
        <v/>
      </c>
      <c r="O3305" s="23" t="str">
        <f>_xlfn.IFNA((VLOOKUP(F3305,help!$C$2:$F$12,4,0))*(N3305*24),"")</f>
        <v/>
      </c>
      <c r="AP3305" s="18">
        <f t="shared" si="105"/>
        <v>0</v>
      </c>
    </row>
    <row r="3306" spans="2:42" ht="33" x14ac:dyDescent="0.2">
      <c r="B3306" s="14">
        <f>COUNTIFS($E$3:E3306,تقرير!$E$4)</f>
        <v>15</v>
      </c>
      <c r="C3306" s="48"/>
      <c r="D3306" s="48"/>
      <c r="E3306" s="48"/>
      <c r="F3306" s="50"/>
      <c r="G3306" s="51"/>
      <c r="H3306" s="51"/>
      <c r="I3306" s="52"/>
      <c r="J3306" s="52"/>
      <c r="K3306" s="27" t="str">
        <f>_xlfn.IFNA(VLOOKUP(E3306,الاوردرات!$B$1:$C$600,2,0),"")</f>
        <v/>
      </c>
      <c r="L3306" s="63"/>
      <c r="N3306" s="22" t="str">
        <f t="shared" si="104"/>
        <v/>
      </c>
      <c r="O3306" s="23" t="str">
        <f>_xlfn.IFNA((VLOOKUP(F3306,help!$C$2:$F$12,4,0))*(N3306*24),"")</f>
        <v/>
      </c>
      <c r="AP3306" s="18">
        <f t="shared" si="105"/>
        <v>0</v>
      </c>
    </row>
    <row r="3307" spans="2:42" ht="33" x14ac:dyDescent="0.2">
      <c r="B3307" s="14">
        <f>COUNTIFS($E$3:E3307,تقرير!$E$4)</f>
        <v>15</v>
      </c>
      <c r="C3307" s="48"/>
      <c r="D3307" s="48"/>
      <c r="E3307" s="48"/>
      <c r="F3307" s="50"/>
      <c r="G3307" s="51"/>
      <c r="H3307" s="51"/>
      <c r="I3307" s="52"/>
      <c r="J3307" s="52"/>
      <c r="K3307" s="27" t="str">
        <f>_xlfn.IFNA(VLOOKUP(E3307,الاوردرات!$B$1:$C$600,2,0),"")</f>
        <v/>
      </c>
      <c r="L3307" s="63"/>
      <c r="N3307" s="22" t="str">
        <f t="shared" si="104"/>
        <v/>
      </c>
      <c r="O3307" s="23" t="str">
        <f>_xlfn.IFNA((VLOOKUP(F3307,help!$C$2:$F$12,4,0))*(N3307*24),"")</f>
        <v/>
      </c>
      <c r="AP3307" s="18">
        <f t="shared" si="105"/>
        <v>0</v>
      </c>
    </row>
    <row r="3308" spans="2:42" ht="33" x14ac:dyDescent="0.2">
      <c r="B3308" s="14">
        <f>COUNTIFS($E$3:E3308,تقرير!$E$4)</f>
        <v>15</v>
      </c>
      <c r="C3308" s="48"/>
      <c r="D3308" s="48"/>
      <c r="E3308" s="48"/>
      <c r="F3308" s="50"/>
      <c r="G3308" s="51"/>
      <c r="H3308" s="51"/>
      <c r="I3308" s="52"/>
      <c r="J3308" s="52"/>
      <c r="K3308" s="27" t="str">
        <f>_xlfn.IFNA(VLOOKUP(E3308,الاوردرات!$B$1:$C$600,2,0),"")</f>
        <v/>
      </c>
      <c r="L3308" s="63"/>
      <c r="N3308" s="22" t="str">
        <f t="shared" si="104"/>
        <v/>
      </c>
      <c r="O3308" s="23" t="str">
        <f>_xlfn.IFNA((VLOOKUP(F3308,help!$C$2:$F$12,4,0))*(N3308*24),"")</f>
        <v/>
      </c>
      <c r="AP3308" s="18">
        <f t="shared" si="105"/>
        <v>0</v>
      </c>
    </row>
    <row r="3309" spans="2:42" ht="33" x14ac:dyDescent="0.2">
      <c r="B3309" s="14">
        <f>COUNTIFS($E$3:E3309,تقرير!$E$4)</f>
        <v>15</v>
      </c>
      <c r="C3309" s="48"/>
      <c r="D3309" s="48"/>
      <c r="E3309" s="48"/>
      <c r="F3309" s="50"/>
      <c r="G3309" s="51"/>
      <c r="H3309" s="51"/>
      <c r="I3309" s="52"/>
      <c r="J3309" s="52"/>
      <c r="K3309" s="27" t="str">
        <f>_xlfn.IFNA(VLOOKUP(E3309,الاوردرات!$B$1:$C$600,2,0),"")</f>
        <v/>
      </c>
      <c r="L3309" s="63"/>
      <c r="N3309" s="22" t="str">
        <f t="shared" si="104"/>
        <v/>
      </c>
      <c r="O3309" s="23" t="str">
        <f>_xlfn.IFNA((VLOOKUP(F3309,help!$C$2:$F$12,4,0))*(N3309*24),"")</f>
        <v/>
      </c>
      <c r="AP3309" s="18">
        <f t="shared" si="105"/>
        <v>0</v>
      </c>
    </row>
    <row r="3310" spans="2:42" ht="33" x14ac:dyDescent="0.2">
      <c r="B3310" s="14">
        <f>COUNTIFS($E$3:E3310,تقرير!$E$4)</f>
        <v>15</v>
      </c>
      <c r="C3310" s="48"/>
      <c r="D3310" s="48"/>
      <c r="E3310" s="48"/>
      <c r="F3310" s="50"/>
      <c r="G3310" s="51"/>
      <c r="H3310" s="51"/>
      <c r="I3310" s="52"/>
      <c r="J3310" s="52"/>
      <c r="K3310" s="27" t="str">
        <f>_xlfn.IFNA(VLOOKUP(E3310,الاوردرات!$B$1:$C$600,2,0),"")</f>
        <v/>
      </c>
      <c r="L3310" s="63"/>
      <c r="N3310" s="22" t="str">
        <f t="shared" si="104"/>
        <v/>
      </c>
      <c r="O3310" s="23" t="str">
        <f>_xlfn.IFNA((VLOOKUP(F3310,help!$C$2:$F$12,4,0))*(N3310*24),"")</f>
        <v/>
      </c>
      <c r="AP3310" s="18">
        <f t="shared" si="105"/>
        <v>0</v>
      </c>
    </row>
    <row r="3311" spans="2:42" ht="33" x14ac:dyDescent="0.2">
      <c r="B3311" s="14">
        <f>COUNTIFS($E$3:E3311,تقرير!$E$4)</f>
        <v>15</v>
      </c>
      <c r="C3311" s="48"/>
      <c r="D3311" s="48"/>
      <c r="E3311" s="48"/>
      <c r="F3311" s="50"/>
      <c r="G3311" s="51"/>
      <c r="H3311" s="51"/>
      <c r="I3311" s="52"/>
      <c r="J3311" s="52"/>
      <c r="K3311" s="27" t="str">
        <f>_xlfn.IFNA(VLOOKUP(E3311,الاوردرات!$B$1:$C$600,2,0),"")</f>
        <v/>
      </c>
      <c r="L3311" s="63"/>
      <c r="N3311" s="22" t="str">
        <f t="shared" si="104"/>
        <v/>
      </c>
      <c r="O3311" s="23" t="str">
        <f>_xlfn.IFNA((VLOOKUP(F3311,help!$C$2:$F$12,4,0))*(N3311*24),"")</f>
        <v/>
      </c>
      <c r="AP3311" s="18">
        <f t="shared" si="105"/>
        <v>0</v>
      </c>
    </row>
    <row r="3312" spans="2:42" ht="33" x14ac:dyDescent="0.2">
      <c r="B3312" s="14">
        <f>COUNTIFS($E$3:E3312,تقرير!$E$4)</f>
        <v>15</v>
      </c>
      <c r="C3312" s="48"/>
      <c r="D3312" s="48"/>
      <c r="E3312" s="48"/>
      <c r="F3312" s="50"/>
      <c r="G3312" s="51"/>
      <c r="H3312" s="51"/>
      <c r="I3312" s="52"/>
      <c r="J3312" s="52"/>
      <c r="K3312" s="27" t="str">
        <f>_xlfn.IFNA(VLOOKUP(E3312,الاوردرات!$B$1:$C$600,2,0),"")</f>
        <v/>
      </c>
      <c r="L3312" s="63"/>
      <c r="N3312" s="22" t="str">
        <f t="shared" si="104"/>
        <v/>
      </c>
      <c r="O3312" s="23" t="str">
        <f>_xlfn.IFNA((VLOOKUP(F3312,help!$C$2:$F$12,4,0))*(N3312*24),"")</f>
        <v/>
      </c>
      <c r="AP3312" s="18">
        <f t="shared" si="105"/>
        <v>0</v>
      </c>
    </row>
    <row r="3313" spans="2:42" ht="33" x14ac:dyDescent="0.2">
      <c r="B3313" s="14">
        <f>COUNTIFS($E$3:E3313,تقرير!$E$4)</f>
        <v>15</v>
      </c>
      <c r="C3313" s="48"/>
      <c r="D3313" s="48"/>
      <c r="E3313" s="48"/>
      <c r="F3313" s="50"/>
      <c r="G3313" s="51"/>
      <c r="H3313" s="51"/>
      <c r="I3313" s="52"/>
      <c r="J3313" s="52"/>
      <c r="K3313" s="27" t="str">
        <f>_xlfn.IFNA(VLOOKUP(E3313,الاوردرات!$B$1:$C$600,2,0),"")</f>
        <v/>
      </c>
      <c r="L3313" s="63"/>
      <c r="N3313" s="22" t="str">
        <f t="shared" si="104"/>
        <v/>
      </c>
      <c r="O3313" s="23" t="str">
        <f>_xlfn.IFNA((VLOOKUP(F3313,help!$C$2:$F$12,4,0))*(N3313*24),"")</f>
        <v/>
      </c>
      <c r="AP3313" s="18">
        <f t="shared" si="105"/>
        <v>0</v>
      </c>
    </row>
    <row r="3314" spans="2:42" ht="33" x14ac:dyDescent="0.2">
      <c r="B3314" s="14">
        <f>COUNTIFS($E$3:E3314,تقرير!$E$4)</f>
        <v>15</v>
      </c>
      <c r="C3314" s="48"/>
      <c r="D3314" s="48"/>
      <c r="E3314" s="48"/>
      <c r="F3314" s="50"/>
      <c r="G3314" s="51"/>
      <c r="H3314" s="51"/>
      <c r="I3314" s="52"/>
      <c r="J3314" s="52"/>
      <c r="K3314" s="27" t="str">
        <f>_xlfn.IFNA(VLOOKUP(E3314,الاوردرات!$B$1:$C$600,2,0),"")</f>
        <v/>
      </c>
      <c r="L3314" s="63"/>
      <c r="N3314" s="22" t="str">
        <f t="shared" si="104"/>
        <v/>
      </c>
      <c r="O3314" s="23" t="str">
        <f>_xlfn.IFNA((VLOOKUP(F3314,help!$C$2:$F$12,4,0))*(N3314*24),"")</f>
        <v/>
      </c>
      <c r="AP3314" s="18">
        <f t="shared" si="105"/>
        <v>0</v>
      </c>
    </row>
    <row r="3315" spans="2:42" ht="33" x14ac:dyDescent="0.2">
      <c r="B3315" s="14">
        <f>COUNTIFS($E$3:E3315,تقرير!$E$4)</f>
        <v>15</v>
      </c>
      <c r="C3315" s="48"/>
      <c r="D3315" s="48"/>
      <c r="E3315" s="48"/>
      <c r="F3315" s="50"/>
      <c r="G3315" s="51"/>
      <c r="H3315" s="51"/>
      <c r="I3315" s="52"/>
      <c r="J3315" s="52"/>
      <c r="K3315" s="27" t="str">
        <f>_xlfn.IFNA(VLOOKUP(E3315,الاوردرات!$B$1:$C$600,2,0),"")</f>
        <v/>
      </c>
      <c r="L3315" s="63"/>
      <c r="N3315" s="22" t="str">
        <f t="shared" si="104"/>
        <v/>
      </c>
      <c r="O3315" s="23" t="str">
        <f>_xlfn.IFNA((VLOOKUP(F3315,help!$C$2:$F$12,4,0))*(N3315*24),"")</f>
        <v/>
      </c>
      <c r="AP3315" s="18">
        <f t="shared" si="105"/>
        <v>0</v>
      </c>
    </row>
    <row r="3316" spans="2:42" ht="33" x14ac:dyDescent="0.2">
      <c r="B3316" s="14">
        <f>COUNTIFS($E$3:E3316,تقرير!$E$4)</f>
        <v>15</v>
      </c>
      <c r="C3316" s="48"/>
      <c r="D3316" s="48"/>
      <c r="E3316" s="48"/>
      <c r="F3316" s="50"/>
      <c r="G3316" s="51"/>
      <c r="H3316" s="51"/>
      <c r="I3316" s="52"/>
      <c r="J3316" s="52"/>
      <c r="K3316" s="27" t="str">
        <f>_xlfn.IFNA(VLOOKUP(E3316,الاوردرات!$B$1:$C$600,2,0),"")</f>
        <v/>
      </c>
      <c r="L3316" s="63"/>
      <c r="N3316" s="22" t="str">
        <f t="shared" si="104"/>
        <v/>
      </c>
      <c r="O3316" s="23" t="str">
        <f>_xlfn.IFNA((VLOOKUP(F3316,help!$C$2:$F$12,4,0))*(N3316*24),"")</f>
        <v/>
      </c>
      <c r="AP3316" s="18">
        <f t="shared" si="105"/>
        <v>0</v>
      </c>
    </row>
    <row r="3317" spans="2:42" ht="33" x14ac:dyDescent="0.2">
      <c r="B3317" s="14">
        <f>COUNTIFS($E$3:E3317,تقرير!$E$4)</f>
        <v>15</v>
      </c>
      <c r="C3317" s="48"/>
      <c r="D3317" s="48"/>
      <c r="E3317" s="48"/>
      <c r="F3317" s="50"/>
      <c r="G3317" s="51"/>
      <c r="H3317" s="51"/>
      <c r="I3317" s="52"/>
      <c r="J3317" s="52"/>
      <c r="K3317" s="27" t="str">
        <f>_xlfn.IFNA(VLOOKUP(E3317,الاوردرات!$B$1:$C$600,2,0),"")</f>
        <v/>
      </c>
      <c r="L3317" s="63"/>
      <c r="N3317" s="22" t="str">
        <f t="shared" si="104"/>
        <v/>
      </c>
      <c r="O3317" s="23" t="str">
        <f>_xlfn.IFNA((VLOOKUP(F3317,help!$C$2:$F$12,4,0))*(N3317*24),"")</f>
        <v/>
      </c>
      <c r="AP3317" s="18">
        <f t="shared" si="105"/>
        <v>0</v>
      </c>
    </row>
    <row r="3318" spans="2:42" ht="33" x14ac:dyDescent="0.2">
      <c r="B3318" s="14">
        <f>COUNTIFS($E$3:E3318,تقرير!$E$4)</f>
        <v>15</v>
      </c>
      <c r="C3318" s="48"/>
      <c r="D3318" s="48"/>
      <c r="E3318" s="48"/>
      <c r="F3318" s="50"/>
      <c r="G3318" s="51"/>
      <c r="H3318" s="51"/>
      <c r="I3318" s="52"/>
      <c r="J3318" s="52"/>
      <c r="K3318" s="27" t="str">
        <f>_xlfn.IFNA(VLOOKUP(E3318,الاوردرات!$B$1:$C$600,2,0),"")</f>
        <v/>
      </c>
      <c r="L3318" s="63"/>
      <c r="N3318" s="22" t="str">
        <f t="shared" si="104"/>
        <v/>
      </c>
      <c r="O3318" s="23" t="str">
        <f>_xlfn.IFNA((VLOOKUP(F3318,help!$C$2:$F$12,4,0))*(N3318*24),"")</f>
        <v/>
      </c>
      <c r="AP3318" s="18">
        <f t="shared" si="105"/>
        <v>0</v>
      </c>
    </row>
    <row r="3319" spans="2:42" ht="33" x14ac:dyDescent="0.2">
      <c r="B3319" s="14">
        <f>COUNTIFS($E$3:E3319,تقرير!$E$4)</f>
        <v>15</v>
      </c>
      <c r="C3319" s="48"/>
      <c r="D3319" s="48"/>
      <c r="E3319" s="48"/>
      <c r="F3319" s="50"/>
      <c r="G3319" s="51"/>
      <c r="H3319" s="51"/>
      <c r="I3319" s="52"/>
      <c r="J3319" s="52"/>
      <c r="K3319" s="27" t="str">
        <f>_xlfn.IFNA(VLOOKUP(E3319,الاوردرات!$B$1:$C$600,2,0),"")</f>
        <v/>
      </c>
      <c r="L3319" s="63"/>
      <c r="N3319" s="22" t="str">
        <f t="shared" ref="N3319:N3382" si="106">IF(I3319&lt;&gt;"",J3319-I3319,"")</f>
        <v/>
      </c>
      <c r="O3319" s="23" t="str">
        <f>_xlfn.IFNA((VLOOKUP(F3319,help!$C$2:$F$12,4,0))*(N3319*24),"")</f>
        <v/>
      </c>
      <c r="AP3319" s="18">
        <f t="shared" si="105"/>
        <v>0</v>
      </c>
    </row>
    <row r="3320" spans="2:42" ht="33" x14ac:dyDescent="0.2">
      <c r="B3320" s="14">
        <f>COUNTIFS($E$3:E3320,تقرير!$E$4)</f>
        <v>15</v>
      </c>
      <c r="C3320" s="48"/>
      <c r="D3320" s="48"/>
      <c r="E3320" s="48"/>
      <c r="F3320" s="50"/>
      <c r="G3320" s="51"/>
      <c r="H3320" s="51"/>
      <c r="I3320" s="52"/>
      <c r="J3320" s="52"/>
      <c r="K3320" s="27" t="str">
        <f>_xlfn.IFNA(VLOOKUP(E3320,الاوردرات!$B$1:$C$600,2,0),"")</f>
        <v/>
      </c>
      <c r="L3320" s="63"/>
      <c r="N3320" s="22" t="str">
        <f t="shared" si="106"/>
        <v/>
      </c>
      <c r="O3320" s="23" t="str">
        <f>_xlfn.IFNA((VLOOKUP(F3320,help!$C$2:$F$12,4,0))*(N3320*24),"")</f>
        <v/>
      </c>
      <c r="AP3320" s="18">
        <f t="shared" si="105"/>
        <v>0</v>
      </c>
    </row>
    <row r="3321" spans="2:42" ht="33" x14ac:dyDescent="0.2">
      <c r="B3321" s="14">
        <f>COUNTIFS($E$3:E3321,تقرير!$E$4)</f>
        <v>15</v>
      </c>
      <c r="C3321" s="48"/>
      <c r="D3321" s="48"/>
      <c r="E3321" s="48"/>
      <c r="F3321" s="50"/>
      <c r="G3321" s="51"/>
      <c r="H3321" s="51"/>
      <c r="I3321" s="52"/>
      <c r="J3321" s="52"/>
      <c r="K3321" s="27" t="str">
        <f>_xlfn.IFNA(VLOOKUP(E3321,الاوردرات!$B$1:$C$600,2,0),"")</f>
        <v/>
      </c>
      <c r="L3321" s="63"/>
      <c r="N3321" s="22" t="str">
        <f t="shared" si="106"/>
        <v/>
      </c>
      <c r="O3321" s="23" t="str">
        <f>_xlfn.IFNA((VLOOKUP(F3321,help!$C$2:$F$12,4,0))*(N3321*24),"")</f>
        <v/>
      </c>
      <c r="AP3321" s="18">
        <f t="shared" si="105"/>
        <v>0</v>
      </c>
    </row>
    <row r="3322" spans="2:42" ht="33" x14ac:dyDescent="0.2">
      <c r="B3322" s="14">
        <f>COUNTIFS($E$3:E3322,تقرير!$E$4)</f>
        <v>15</v>
      </c>
      <c r="C3322" s="48"/>
      <c r="D3322" s="48"/>
      <c r="E3322" s="48"/>
      <c r="F3322" s="50"/>
      <c r="G3322" s="51"/>
      <c r="H3322" s="51"/>
      <c r="I3322" s="52"/>
      <c r="J3322" s="52"/>
      <c r="K3322" s="27" t="str">
        <f>_xlfn.IFNA(VLOOKUP(E3322,الاوردرات!$B$1:$C$600,2,0),"")</f>
        <v/>
      </c>
      <c r="L3322" s="63"/>
      <c r="N3322" s="22" t="str">
        <f t="shared" si="106"/>
        <v/>
      </c>
      <c r="O3322" s="23" t="str">
        <f>_xlfn.IFNA((VLOOKUP(F3322,help!$C$2:$F$12,4,0))*(N3322*24),"")</f>
        <v/>
      </c>
      <c r="AP3322" s="18">
        <f t="shared" si="105"/>
        <v>0</v>
      </c>
    </row>
    <row r="3323" spans="2:42" ht="33" x14ac:dyDescent="0.2">
      <c r="B3323" s="14">
        <f>COUNTIFS($E$3:E3323,تقرير!$E$4)</f>
        <v>15</v>
      </c>
      <c r="C3323" s="48"/>
      <c r="D3323" s="48"/>
      <c r="E3323" s="48"/>
      <c r="F3323" s="50"/>
      <c r="G3323" s="51"/>
      <c r="H3323" s="51"/>
      <c r="I3323" s="52"/>
      <c r="J3323" s="52"/>
      <c r="K3323" s="27" t="str">
        <f>_xlfn.IFNA(VLOOKUP(E3323,الاوردرات!$B$1:$C$600,2,0),"")</f>
        <v/>
      </c>
      <c r="L3323" s="63"/>
      <c r="N3323" s="22" t="str">
        <f t="shared" si="106"/>
        <v/>
      </c>
      <c r="O3323" s="23" t="str">
        <f>_xlfn.IFNA((VLOOKUP(F3323,help!$C$2:$F$12,4,0))*(N3323*24),"")</f>
        <v/>
      </c>
      <c r="AP3323" s="18">
        <f t="shared" si="105"/>
        <v>0</v>
      </c>
    </row>
    <row r="3324" spans="2:42" ht="33" x14ac:dyDescent="0.2">
      <c r="B3324" s="14">
        <f>COUNTIFS($E$3:E3324,تقرير!$E$4)</f>
        <v>15</v>
      </c>
      <c r="C3324" s="48"/>
      <c r="D3324" s="48"/>
      <c r="E3324" s="48"/>
      <c r="F3324" s="50"/>
      <c r="G3324" s="51"/>
      <c r="H3324" s="51"/>
      <c r="I3324" s="52"/>
      <c r="J3324" s="52"/>
      <c r="K3324" s="27" t="str">
        <f>_xlfn.IFNA(VLOOKUP(E3324,الاوردرات!$B$1:$C$600,2,0),"")</f>
        <v/>
      </c>
      <c r="L3324" s="63"/>
      <c r="N3324" s="22" t="str">
        <f t="shared" si="106"/>
        <v/>
      </c>
      <c r="O3324" s="23" t="str">
        <f>_xlfn.IFNA((VLOOKUP(F3324,help!$C$2:$F$12,4,0))*(N3324*24),"")</f>
        <v/>
      </c>
      <c r="AP3324" s="18">
        <f t="shared" si="105"/>
        <v>0</v>
      </c>
    </row>
    <row r="3325" spans="2:42" ht="33" x14ac:dyDescent="0.2">
      <c r="B3325" s="14">
        <f>COUNTIFS($E$3:E3325,تقرير!$E$4)</f>
        <v>15</v>
      </c>
      <c r="C3325" s="48"/>
      <c r="D3325" s="48"/>
      <c r="E3325" s="48"/>
      <c r="F3325" s="50"/>
      <c r="G3325" s="51"/>
      <c r="H3325" s="51"/>
      <c r="I3325" s="52"/>
      <c r="J3325" s="52"/>
      <c r="K3325" s="27" t="str">
        <f>_xlfn.IFNA(VLOOKUP(E3325,الاوردرات!$B$1:$C$600,2,0),"")</f>
        <v/>
      </c>
      <c r="L3325" s="63"/>
      <c r="N3325" s="22" t="str">
        <f t="shared" si="106"/>
        <v/>
      </c>
      <c r="O3325" s="23" t="str">
        <f>_xlfn.IFNA((VLOOKUP(F3325,help!$C$2:$F$12,4,0))*(N3325*24),"")</f>
        <v/>
      </c>
      <c r="AP3325" s="18">
        <f t="shared" si="105"/>
        <v>0</v>
      </c>
    </row>
    <row r="3326" spans="2:42" ht="33" x14ac:dyDescent="0.2">
      <c r="B3326" s="14">
        <f>COUNTIFS($E$3:E3326,تقرير!$E$4)</f>
        <v>15</v>
      </c>
      <c r="C3326" s="48"/>
      <c r="D3326" s="48"/>
      <c r="E3326" s="48"/>
      <c r="F3326" s="50"/>
      <c r="G3326" s="51"/>
      <c r="H3326" s="51"/>
      <c r="I3326" s="52"/>
      <c r="J3326" s="52"/>
      <c r="K3326" s="27" t="str">
        <f>_xlfn.IFNA(VLOOKUP(E3326,الاوردرات!$B$1:$C$600,2,0),"")</f>
        <v/>
      </c>
      <c r="L3326" s="63"/>
      <c r="N3326" s="22" t="str">
        <f t="shared" si="106"/>
        <v/>
      </c>
      <c r="O3326" s="23" t="str">
        <f>_xlfn.IFNA((VLOOKUP(F3326,help!$C$2:$F$12,4,0))*(N3326*24),"")</f>
        <v/>
      </c>
      <c r="AP3326" s="18">
        <f t="shared" si="105"/>
        <v>0</v>
      </c>
    </row>
    <row r="3327" spans="2:42" ht="33" x14ac:dyDescent="0.2">
      <c r="B3327" s="14">
        <f>COUNTIFS($E$3:E3327,تقرير!$E$4)</f>
        <v>15</v>
      </c>
      <c r="C3327" s="48"/>
      <c r="D3327" s="48"/>
      <c r="E3327" s="48"/>
      <c r="F3327" s="50"/>
      <c r="G3327" s="51"/>
      <c r="H3327" s="51"/>
      <c r="I3327" s="52"/>
      <c r="J3327" s="52"/>
      <c r="K3327" s="27" t="str">
        <f>_xlfn.IFNA(VLOOKUP(E3327,الاوردرات!$B$1:$C$600,2,0),"")</f>
        <v/>
      </c>
      <c r="L3327" s="63"/>
      <c r="N3327" s="22" t="str">
        <f t="shared" si="106"/>
        <v/>
      </c>
      <c r="O3327" s="23" t="str">
        <f>_xlfn.IFNA((VLOOKUP(F3327,help!$C$2:$F$12,4,0))*(N3327*24),"")</f>
        <v/>
      </c>
      <c r="AP3327" s="18">
        <f t="shared" si="105"/>
        <v>0</v>
      </c>
    </row>
    <row r="3328" spans="2:42" ht="33" x14ac:dyDescent="0.2">
      <c r="B3328" s="14">
        <f>COUNTIFS($E$3:E3328,تقرير!$E$4)</f>
        <v>15</v>
      </c>
      <c r="C3328" s="48"/>
      <c r="D3328" s="48"/>
      <c r="E3328" s="48"/>
      <c r="F3328" s="50"/>
      <c r="G3328" s="51"/>
      <c r="H3328" s="51"/>
      <c r="I3328" s="52"/>
      <c r="J3328" s="52"/>
      <c r="K3328" s="27" t="str">
        <f>_xlfn.IFNA(VLOOKUP(E3328,الاوردرات!$B$1:$C$600,2,0),"")</f>
        <v/>
      </c>
      <c r="L3328" s="63"/>
      <c r="N3328" s="22" t="str">
        <f t="shared" si="106"/>
        <v/>
      </c>
      <c r="O3328" s="23" t="str">
        <f>_xlfn.IFNA((VLOOKUP(F3328,help!$C$2:$F$12,4,0))*(N3328*24),"")</f>
        <v/>
      </c>
      <c r="AP3328" s="18">
        <f t="shared" si="105"/>
        <v>0</v>
      </c>
    </row>
    <row r="3329" spans="2:42" ht="33" x14ac:dyDescent="0.2">
      <c r="B3329" s="14">
        <f>COUNTIFS($E$3:E3329,تقرير!$E$4)</f>
        <v>15</v>
      </c>
      <c r="C3329" s="48"/>
      <c r="D3329" s="48"/>
      <c r="E3329" s="48"/>
      <c r="F3329" s="50"/>
      <c r="G3329" s="51"/>
      <c r="H3329" s="51"/>
      <c r="I3329" s="52"/>
      <c r="J3329" s="52"/>
      <c r="K3329" s="27" t="str">
        <f>_xlfn.IFNA(VLOOKUP(E3329,الاوردرات!$B$1:$C$600,2,0),"")</f>
        <v/>
      </c>
      <c r="L3329" s="63"/>
      <c r="N3329" s="22" t="str">
        <f t="shared" si="106"/>
        <v/>
      </c>
      <c r="O3329" s="23" t="str">
        <f>_xlfn.IFNA((VLOOKUP(F3329,help!$C$2:$F$12,4,0))*(N3329*24),"")</f>
        <v/>
      </c>
      <c r="AP3329" s="18">
        <f t="shared" si="105"/>
        <v>0</v>
      </c>
    </row>
    <row r="3330" spans="2:42" ht="33" x14ac:dyDescent="0.2">
      <c r="B3330" s="14">
        <f>COUNTIFS($E$3:E3330,تقرير!$E$4)</f>
        <v>15</v>
      </c>
      <c r="C3330" s="48"/>
      <c r="D3330" s="48"/>
      <c r="E3330" s="48"/>
      <c r="F3330" s="50"/>
      <c r="G3330" s="51"/>
      <c r="H3330" s="51"/>
      <c r="I3330" s="52"/>
      <c r="J3330" s="52"/>
      <c r="K3330" s="27" t="str">
        <f>_xlfn.IFNA(VLOOKUP(E3330,الاوردرات!$B$1:$C$600,2,0),"")</f>
        <v/>
      </c>
      <c r="L3330" s="63"/>
      <c r="N3330" s="22" t="str">
        <f t="shared" si="106"/>
        <v/>
      </c>
      <c r="O3330" s="23" t="str">
        <f>_xlfn.IFNA((VLOOKUP(F3330,help!$C$2:$F$12,4,0))*(N3330*24),"")</f>
        <v/>
      </c>
      <c r="AP3330" s="18">
        <f t="shared" si="105"/>
        <v>0</v>
      </c>
    </row>
    <row r="3331" spans="2:42" ht="33" x14ac:dyDescent="0.2">
      <c r="B3331" s="14">
        <f>COUNTIFS($E$3:E3331,تقرير!$E$4)</f>
        <v>15</v>
      </c>
      <c r="C3331" s="48"/>
      <c r="D3331" s="48"/>
      <c r="E3331" s="48"/>
      <c r="F3331" s="50"/>
      <c r="G3331" s="51"/>
      <c r="H3331" s="51"/>
      <c r="I3331" s="52"/>
      <c r="J3331" s="52"/>
      <c r="K3331" s="27" t="str">
        <f>_xlfn.IFNA(VLOOKUP(E3331,الاوردرات!$B$1:$C$600,2,0),"")</f>
        <v/>
      </c>
      <c r="L3331" s="63"/>
      <c r="N3331" s="22" t="str">
        <f t="shared" si="106"/>
        <v/>
      </c>
      <c r="O3331" s="23" t="str">
        <f>_xlfn.IFNA((VLOOKUP(F3331,help!$C$2:$F$12,4,0))*(N3331*24),"")</f>
        <v/>
      </c>
      <c r="AP3331" s="18">
        <f t="shared" si="105"/>
        <v>0</v>
      </c>
    </row>
    <row r="3332" spans="2:42" ht="33" x14ac:dyDescent="0.2">
      <c r="B3332" s="14">
        <f>COUNTIFS($E$3:E3332,تقرير!$E$4)</f>
        <v>15</v>
      </c>
      <c r="C3332" s="48"/>
      <c r="D3332" s="48"/>
      <c r="E3332" s="48"/>
      <c r="F3332" s="50"/>
      <c r="G3332" s="51"/>
      <c r="H3332" s="51"/>
      <c r="I3332" s="52"/>
      <c r="J3332" s="52"/>
      <c r="K3332" s="27" t="str">
        <f>_xlfn.IFNA(VLOOKUP(E3332,الاوردرات!$B$1:$C$600,2,0),"")</f>
        <v/>
      </c>
      <c r="L3332" s="63"/>
      <c r="N3332" s="22" t="str">
        <f t="shared" si="106"/>
        <v/>
      </c>
      <c r="O3332" s="23" t="str">
        <f>_xlfn.IFNA((VLOOKUP(F3332,help!$C$2:$F$12,4,0))*(N3332*24),"")</f>
        <v/>
      </c>
      <c r="AP3332" s="18">
        <f t="shared" si="105"/>
        <v>0</v>
      </c>
    </row>
    <row r="3333" spans="2:42" ht="33" x14ac:dyDescent="0.2">
      <c r="B3333" s="14">
        <f>COUNTIFS($E$3:E3333,تقرير!$E$4)</f>
        <v>15</v>
      </c>
      <c r="C3333" s="48"/>
      <c r="D3333" s="48"/>
      <c r="E3333" s="48"/>
      <c r="F3333" s="50"/>
      <c r="G3333" s="51"/>
      <c r="H3333" s="51"/>
      <c r="I3333" s="52"/>
      <c r="J3333" s="52"/>
      <c r="K3333" s="27" t="str">
        <f>_xlfn.IFNA(VLOOKUP(E3333,الاوردرات!$B$1:$C$600,2,0),"")</f>
        <v/>
      </c>
      <c r="L3333" s="63"/>
      <c r="N3333" s="22" t="str">
        <f t="shared" si="106"/>
        <v/>
      </c>
      <c r="O3333" s="23" t="str">
        <f>_xlfn.IFNA((VLOOKUP(F3333,help!$C$2:$F$12,4,0))*(N3333*24),"")</f>
        <v/>
      </c>
      <c r="AP3333" s="18">
        <f t="shared" si="105"/>
        <v>0</v>
      </c>
    </row>
    <row r="3334" spans="2:42" ht="33" x14ac:dyDescent="0.2">
      <c r="B3334" s="14">
        <f>COUNTIFS($E$3:E3334,تقرير!$E$4)</f>
        <v>15</v>
      </c>
      <c r="C3334" s="48"/>
      <c r="D3334" s="48"/>
      <c r="E3334" s="48"/>
      <c r="F3334" s="50"/>
      <c r="G3334" s="51"/>
      <c r="H3334" s="51"/>
      <c r="I3334" s="52"/>
      <c r="J3334" s="52"/>
      <c r="K3334" s="27" t="str">
        <f>_xlfn.IFNA(VLOOKUP(E3334,الاوردرات!$B$1:$C$600,2,0),"")</f>
        <v/>
      </c>
      <c r="L3334" s="63"/>
      <c r="N3334" s="22" t="str">
        <f t="shared" si="106"/>
        <v/>
      </c>
      <c r="O3334" s="23" t="str">
        <f>_xlfn.IFNA((VLOOKUP(F3334,help!$C$2:$F$12,4,0))*(N3334*24),"")</f>
        <v/>
      </c>
      <c r="AP3334" s="18">
        <f t="shared" si="105"/>
        <v>0</v>
      </c>
    </row>
    <row r="3335" spans="2:42" ht="33" x14ac:dyDescent="0.2">
      <c r="B3335" s="14">
        <f>COUNTIFS($E$3:E3335,تقرير!$E$4)</f>
        <v>15</v>
      </c>
      <c r="C3335" s="48"/>
      <c r="D3335" s="48"/>
      <c r="E3335" s="48"/>
      <c r="F3335" s="50"/>
      <c r="G3335" s="51"/>
      <c r="H3335" s="51"/>
      <c r="I3335" s="52"/>
      <c r="J3335" s="52"/>
      <c r="K3335" s="27" t="str">
        <f>_xlfn.IFNA(VLOOKUP(E3335,الاوردرات!$B$1:$C$600,2,0),"")</f>
        <v/>
      </c>
      <c r="L3335" s="63"/>
      <c r="N3335" s="22" t="str">
        <f t="shared" si="106"/>
        <v/>
      </c>
      <c r="O3335" s="23" t="str">
        <f>_xlfn.IFNA((VLOOKUP(F3335,help!$C$2:$F$12,4,0))*(N3335*24),"")</f>
        <v/>
      </c>
      <c r="AP3335" s="18">
        <f t="shared" si="105"/>
        <v>0</v>
      </c>
    </row>
    <row r="3336" spans="2:42" ht="33" x14ac:dyDescent="0.2">
      <c r="B3336" s="14">
        <f>COUNTIFS($E$3:E3336,تقرير!$E$4)</f>
        <v>15</v>
      </c>
      <c r="C3336" s="48"/>
      <c r="D3336" s="48"/>
      <c r="E3336" s="48"/>
      <c r="F3336" s="50"/>
      <c r="G3336" s="51"/>
      <c r="H3336" s="51"/>
      <c r="I3336" s="52"/>
      <c r="J3336" s="52"/>
      <c r="K3336" s="27" t="str">
        <f>_xlfn.IFNA(VLOOKUP(E3336,الاوردرات!$B$1:$C$600,2,0),"")</f>
        <v/>
      </c>
      <c r="L3336" s="63"/>
      <c r="N3336" s="22" t="str">
        <f t="shared" si="106"/>
        <v/>
      </c>
      <c r="O3336" s="23" t="str">
        <f>_xlfn.IFNA((VLOOKUP(F3336,help!$C$2:$F$12,4,0))*(N3336*24),"")</f>
        <v/>
      </c>
      <c r="AP3336" s="18">
        <f t="shared" si="105"/>
        <v>0</v>
      </c>
    </row>
    <row r="3337" spans="2:42" ht="33" x14ac:dyDescent="0.2">
      <c r="B3337" s="14">
        <f>COUNTIFS($E$3:E3337,تقرير!$E$4)</f>
        <v>15</v>
      </c>
      <c r="C3337" s="48"/>
      <c r="D3337" s="48"/>
      <c r="E3337" s="48"/>
      <c r="F3337" s="50"/>
      <c r="G3337" s="51"/>
      <c r="H3337" s="51"/>
      <c r="I3337" s="52"/>
      <c r="J3337" s="52"/>
      <c r="K3337" s="27" t="str">
        <f>_xlfn.IFNA(VLOOKUP(E3337,الاوردرات!$B$1:$C$600,2,0),"")</f>
        <v/>
      </c>
      <c r="L3337" s="63"/>
      <c r="N3337" s="22" t="str">
        <f t="shared" si="106"/>
        <v/>
      </c>
      <c r="O3337" s="23" t="str">
        <f>_xlfn.IFNA((VLOOKUP(F3337,help!$C$2:$F$12,4,0))*(N3337*24),"")</f>
        <v/>
      </c>
      <c r="AP3337" s="18">
        <f t="shared" si="105"/>
        <v>0</v>
      </c>
    </row>
    <row r="3338" spans="2:42" ht="33" x14ac:dyDescent="0.2">
      <c r="B3338" s="14">
        <f>COUNTIFS($E$3:E3338,تقرير!$E$4)</f>
        <v>15</v>
      </c>
      <c r="C3338" s="48"/>
      <c r="D3338" s="48"/>
      <c r="E3338" s="48"/>
      <c r="F3338" s="50"/>
      <c r="G3338" s="51"/>
      <c r="H3338" s="51"/>
      <c r="I3338" s="52"/>
      <c r="J3338" s="52"/>
      <c r="K3338" s="27" t="str">
        <f>_xlfn.IFNA(VLOOKUP(E3338,الاوردرات!$B$1:$C$600,2,0),"")</f>
        <v/>
      </c>
      <c r="L3338" s="63"/>
      <c r="N3338" s="22" t="str">
        <f t="shared" si="106"/>
        <v/>
      </c>
      <c r="O3338" s="23" t="str">
        <f>_xlfn.IFNA((VLOOKUP(F3338,help!$C$2:$F$12,4,0))*(N3338*24),"")</f>
        <v/>
      </c>
      <c r="AP3338" s="18">
        <f t="shared" ref="AP3338:AP3401" si="107">D3338</f>
        <v>0</v>
      </c>
    </row>
    <row r="3339" spans="2:42" ht="33" x14ac:dyDescent="0.2">
      <c r="B3339" s="14">
        <f>COUNTIFS($E$3:E3339,تقرير!$E$4)</f>
        <v>15</v>
      </c>
      <c r="C3339" s="48"/>
      <c r="D3339" s="48"/>
      <c r="E3339" s="48"/>
      <c r="F3339" s="50"/>
      <c r="G3339" s="51"/>
      <c r="H3339" s="51"/>
      <c r="I3339" s="52"/>
      <c r="J3339" s="52"/>
      <c r="K3339" s="27" t="str">
        <f>_xlfn.IFNA(VLOOKUP(E3339,الاوردرات!$B$1:$C$600,2,0),"")</f>
        <v/>
      </c>
      <c r="L3339" s="63"/>
      <c r="N3339" s="22" t="str">
        <f t="shared" si="106"/>
        <v/>
      </c>
      <c r="O3339" s="23" t="str">
        <f>_xlfn.IFNA((VLOOKUP(F3339,help!$C$2:$F$12,4,0))*(N3339*24),"")</f>
        <v/>
      </c>
      <c r="AP3339" s="18">
        <f t="shared" si="107"/>
        <v>0</v>
      </c>
    </row>
    <row r="3340" spans="2:42" ht="33" x14ac:dyDescent="0.2">
      <c r="B3340" s="14">
        <f>COUNTIFS($E$3:E3340,تقرير!$E$4)</f>
        <v>15</v>
      </c>
      <c r="C3340" s="48"/>
      <c r="D3340" s="48"/>
      <c r="E3340" s="48"/>
      <c r="F3340" s="50"/>
      <c r="G3340" s="51"/>
      <c r="H3340" s="51"/>
      <c r="I3340" s="52"/>
      <c r="J3340" s="52"/>
      <c r="K3340" s="27" t="str">
        <f>_xlfn.IFNA(VLOOKUP(E3340,الاوردرات!$B$1:$C$600,2,0),"")</f>
        <v/>
      </c>
      <c r="L3340" s="63"/>
      <c r="N3340" s="22" t="str">
        <f t="shared" si="106"/>
        <v/>
      </c>
      <c r="O3340" s="23" t="str">
        <f>_xlfn.IFNA((VLOOKUP(F3340,help!$C$2:$F$12,4,0))*(N3340*24),"")</f>
        <v/>
      </c>
      <c r="AP3340" s="18">
        <f t="shared" si="107"/>
        <v>0</v>
      </c>
    </row>
    <row r="3341" spans="2:42" ht="33" x14ac:dyDescent="0.2">
      <c r="B3341" s="14">
        <f>COUNTIFS($E$3:E3341,تقرير!$E$4)</f>
        <v>15</v>
      </c>
      <c r="C3341" s="48"/>
      <c r="D3341" s="48"/>
      <c r="E3341" s="48"/>
      <c r="F3341" s="50"/>
      <c r="G3341" s="51"/>
      <c r="H3341" s="51"/>
      <c r="I3341" s="52"/>
      <c r="J3341" s="52"/>
      <c r="K3341" s="27" t="str">
        <f>_xlfn.IFNA(VLOOKUP(E3341,الاوردرات!$B$1:$C$600,2,0),"")</f>
        <v/>
      </c>
      <c r="L3341" s="63"/>
      <c r="N3341" s="22" t="str">
        <f t="shared" si="106"/>
        <v/>
      </c>
      <c r="O3341" s="23" t="str">
        <f>_xlfn.IFNA((VLOOKUP(F3341,help!$C$2:$F$12,4,0))*(N3341*24),"")</f>
        <v/>
      </c>
      <c r="AP3341" s="18">
        <f t="shared" si="107"/>
        <v>0</v>
      </c>
    </row>
    <row r="3342" spans="2:42" ht="33" x14ac:dyDescent="0.2">
      <c r="B3342" s="14">
        <f>COUNTIFS($E$3:E3342,تقرير!$E$4)</f>
        <v>15</v>
      </c>
      <c r="C3342" s="48"/>
      <c r="D3342" s="48"/>
      <c r="E3342" s="48"/>
      <c r="F3342" s="50"/>
      <c r="G3342" s="51"/>
      <c r="H3342" s="51"/>
      <c r="I3342" s="52"/>
      <c r="J3342" s="52"/>
      <c r="K3342" s="27" t="str">
        <f>_xlfn.IFNA(VLOOKUP(E3342,الاوردرات!$B$1:$C$600,2,0),"")</f>
        <v/>
      </c>
      <c r="L3342" s="63"/>
      <c r="N3342" s="22" t="str">
        <f t="shared" si="106"/>
        <v/>
      </c>
      <c r="O3342" s="23" t="str">
        <f>_xlfn.IFNA((VLOOKUP(F3342,help!$C$2:$F$12,4,0))*(N3342*24),"")</f>
        <v/>
      </c>
      <c r="AP3342" s="18">
        <f t="shared" si="107"/>
        <v>0</v>
      </c>
    </row>
    <row r="3343" spans="2:42" ht="33" x14ac:dyDescent="0.2">
      <c r="B3343" s="14">
        <f>COUNTIFS($E$3:E3343,تقرير!$E$4)</f>
        <v>15</v>
      </c>
      <c r="C3343" s="48"/>
      <c r="D3343" s="48"/>
      <c r="E3343" s="48"/>
      <c r="F3343" s="50"/>
      <c r="G3343" s="51"/>
      <c r="H3343" s="51"/>
      <c r="I3343" s="52"/>
      <c r="J3343" s="52"/>
      <c r="K3343" s="27" t="str">
        <f>_xlfn.IFNA(VLOOKUP(E3343,الاوردرات!$B$1:$C$600,2,0),"")</f>
        <v/>
      </c>
      <c r="L3343" s="63"/>
      <c r="N3343" s="22" t="str">
        <f t="shared" si="106"/>
        <v/>
      </c>
      <c r="O3343" s="23" t="str">
        <f>_xlfn.IFNA((VLOOKUP(F3343,help!$C$2:$F$12,4,0))*(N3343*24),"")</f>
        <v/>
      </c>
      <c r="AP3343" s="18">
        <f t="shared" si="107"/>
        <v>0</v>
      </c>
    </row>
    <row r="3344" spans="2:42" ht="33" x14ac:dyDescent="0.2">
      <c r="B3344" s="14">
        <f>COUNTIFS($E$3:E3344,تقرير!$E$4)</f>
        <v>15</v>
      </c>
      <c r="C3344" s="48"/>
      <c r="D3344" s="48"/>
      <c r="E3344" s="48"/>
      <c r="F3344" s="50"/>
      <c r="G3344" s="51"/>
      <c r="H3344" s="51"/>
      <c r="I3344" s="52"/>
      <c r="J3344" s="52"/>
      <c r="K3344" s="27" t="str">
        <f>_xlfn.IFNA(VLOOKUP(E3344,الاوردرات!$B$1:$C$600,2,0),"")</f>
        <v/>
      </c>
      <c r="L3344" s="63"/>
      <c r="N3344" s="22" t="str">
        <f t="shared" si="106"/>
        <v/>
      </c>
      <c r="O3344" s="23" t="str">
        <f>_xlfn.IFNA((VLOOKUP(F3344,help!$C$2:$F$12,4,0))*(N3344*24),"")</f>
        <v/>
      </c>
      <c r="AP3344" s="18">
        <f t="shared" si="107"/>
        <v>0</v>
      </c>
    </row>
    <row r="3345" spans="2:42" ht="33" x14ac:dyDescent="0.2">
      <c r="B3345" s="14">
        <f>COUNTIFS($E$3:E3345,تقرير!$E$4)</f>
        <v>15</v>
      </c>
      <c r="C3345" s="48"/>
      <c r="D3345" s="48"/>
      <c r="E3345" s="48"/>
      <c r="F3345" s="50"/>
      <c r="G3345" s="51"/>
      <c r="H3345" s="51"/>
      <c r="I3345" s="52"/>
      <c r="J3345" s="52"/>
      <c r="K3345" s="27" t="str">
        <f>_xlfn.IFNA(VLOOKUP(E3345,الاوردرات!$B$1:$C$600,2,0),"")</f>
        <v/>
      </c>
      <c r="L3345" s="63"/>
      <c r="N3345" s="22" t="str">
        <f t="shared" si="106"/>
        <v/>
      </c>
      <c r="O3345" s="23" t="str">
        <f>_xlfn.IFNA((VLOOKUP(F3345,help!$C$2:$F$12,4,0))*(N3345*24),"")</f>
        <v/>
      </c>
      <c r="AP3345" s="18">
        <f t="shared" si="107"/>
        <v>0</v>
      </c>
    </row>
    <row r="3346" spans="2:42" ht="33" x14ac:dyDescent="0.2">
      <c r="B3346" s="14">
        <f>COUNTIFS($E$3:E3346,تقرير!$E$4)</f>
        <v>15</v>
      </c>
      <c r="C3346" s="48"/>
      <c r="D3346" s="48"/>
      <c r="E3346" s="48"/>
      <c r="F3346" s="50"/>
      <c r="G3346" s="51"/>
      <c r="H3346" s="51"/>
      <c r="I3346" s="52"/>
      <c r="J3346" s="52"/>
      <c r="K3346" s="27" t="str">
        <f>_xlfn.IFNA(VLOOKUP(E3346,الاوردرات!$B$1:$C$600,2,0),"")</f>
        <v/>
      </c>
      <c r="L3346" s="63"/>
      <c r="N3346" s="22" t="str">
        <f t="shared" si="106"/>
        <v/>
      </c>
      <c r="O3346" s="23" t="str">
        <f>_xlfn.IFNA((VLOOKUP(F3346,help!$C$2:$F$12,4,0))*(N3346*24),"")</f>
        <v/>
      </c>
      <c r="AP3346" s="18">
        <f t="shared" si="107"/>
        <v>0</v>
      </c>
    </row>
    <row r="3347" spans="2:42" ht="33" x14ac:dyDescent="0.2">
      <c r="B3347" s="14">
        <f>COUNTIFS($E$3:E3347,تقرير!$E$4)</f>
        <v>15</v>
      </c>
      <c r="C3347" s="48"/>
      <c r="D3347" s="48"/>
      <c r="E3347" s="48"/>
      <c r="F3347" s="50"/>
      <c r="G3347" s="51"/>
      <c r="H3347" s="51"/>
      <c r="I3347" s="52"/>
      <c r="J3347" s="52"/>
      <c r="K3347" s="27" t="str">
        <f>_xlfn.IFNA(VLOOKUP(E3347,الاوردرات!$B$1:$C$600,2,0),"")</f>
        <v/>
      </c>
      <c r="L3347" s="63"/>
      <c r="N3347" s="22" t="str">
        <f t="shared" si="106"/>
        <v/>
      </c>
      <c r="O3347" s="23" t="str">
        <f>_xlfn.IFNA((VLOOKUP(F3347,help!$C$2:$F$12,4,0))*(N3347*24),"")</f>
        <v/>
      </c>
      <c r="AP3347" s="18">
        <f t="shared" si="107"/>
        <v>0</v>
      </c>
    </row>
    <row r="3348" spans="2:42" ht="33" x14ac:dyDescent="0.2">
      <c r="B3348" s="14">
        <f>COUNTIFS($E$3:E3348,تقرير!$E$4)</f>
        <v>15</v>
      </c>
      <c r="C3348" s="48"/>
      <c r="D3348" s="48"/>
      <c r="E3348" s="48"/>
      <c r="F3348" s="50"/>
      <c r="G3348" s="51"/>
      <c r="H3348" s="51"/>
      <c r="I3348" s="52"/>
      <c r="J3348" s="52"/>
      <c r="K3348" s="27" t="str">
        <f>_xlfn.IFNA(VLOOKUP(E3348,الاوردرات!$B$1:$C$600,2,0),"")</f>
        <v/>
      </c>
      <c r="L3348" s="63"/>
      <c r="N3348" s="22" t="str">
        <f t="shared" si="106"/>
        <v/>
      </c>
      <c r="O3348" s="23" t="str">
        <f>_xlfn.IFNA((VLOOKUP(F3348,help!$C$2:$F$12,4,0))*(N3348*24),"")</f>
        <v/>
      </c>
      <c r="AP3348" s="18">
        <f t="shared" si="107"/>
        <v>0</v>
      </c>
    </row>
    <row r="3349" spans="2:42" ht="33" x14ac:dyDescent="0.2">
      <c r="B3349" s="14">
        <f>COUNTIFS($E$3:E3349,تقرير!$E$4)</f>
        <v>15</v>
      </c>
      <c r="C3349" s="48"/>
      <c r="D3349" s="48"/>
      <c r="E3349" s="48"/>
      <c r="F3349" s="50"/>
      <c r="G3349" s="51"/>
      <c r="H3349" s="51"/>
      <c r="I3349" s="52"/>
      <c r="J3349" s="52"/>
      <c r="K3349" s="27" t="str">
        <f>_xlfn.IFNA(VLOOKUP(E3349,الاوردرات!$B$1:$C$600,2,0),"")</f>
        <v/>
      </c>
      <c r="L3349" s="63"/>
      <c r="N3349" s="22" t="str">
        <f t="shared" si="106"/>
        <v/>
      </c>
      <c r="O3349" s="23" t="str">
        <f>_xlfn.IFNA((VLOOKUP(F3349,help!$C$2:$F$12,4,0))*(N3349*24),"")</f>
        <v/>
      </c>
      <c r="AP3349" s="18">
        <f t="shared" si="107"/>
        <v>0</v>
      </c>
    </row>
    <row r="3350" spans="2:42" ht="33" x14ac:dyDescent="0.2">
      <c r="B3350" s="14">
        <f>COUNTIFS($E$3:E3350,تقرير!$E$4)</f>
        <v>15</v>
      </c>
      <c r="C3350" s="48"/>
      <c r="D3350" s="48"/>
      <c r="E3350" s="48"/>
      <c r="F3350" s="50"/>
      <c r="G3350" s="51"/>
      <c r="H3350" s="51"/>
      <c r="I3350" s="52"/>
      <c r="J3350" s="52"/>
      <c r="K3350" s="27" t="str">
        <f>_xlfn.IFNA(VLOOKUP(E3350,الاوردرات!$B$1:$C$600,2,0),"")</f>
        <v/>
      </c>
      <c r="L3350" s="63"/>
      <c r="N3350" s="22" t="str">
        <f t="shared" si="106"/>
        <v/>
      </c>
      <c r="O3350" s="23" t="str">
        <f>_xlfn.IFNA((VLOOKUP(F3350,help!$C$2:$F$12,4,0))*(N3350*24),"")</f>
        <v/>
      </c>
      <c r="AP3350" s="18">
        <f t="shared" si="107"/>
        <v>0</v>
      </c>
    </row>
    <row r="3351" spans="2:42" ht="33" x14ac:dyDescent="0.2">
      <c r="B3351" s="14">
        <f>COUNTIFS($E$3:E3351,تقرير!$E$4)</f>
        <v>15</v>
      </c>
      <c r="C3351" s="48"/>
      <c r="D3351" s="48"/>
      <c r="E3351" s="48"/>
      <c r="F3351" s="50"/>
      <c r="G3351" s="51"/>
      <c r="H3351" s="51"/>
      <c r="I3351" s="52"/>
      <c r="J3351" s="52"/>
      <c r="K3351" s="27" t="str">
        <f>_xlfn.IFNA(VLOOKUP(E3351,الاوردرات!$B$1:$C$600,2,0),"")</f>
        <v/>
      </c>
      <c r="L3351" s="63"/>
      <c r="N3351" s="22" t="str">
        <f t="shared" si="106"/>
        <v/>
      </c>
      <c r="O3351" s="23" t="str">
        <f>_xlfn.IFNA((VLOOKUP(F3351,help!$C$2:$F$12,4,0))*(N3351*24),"")</f>
        <v/>
      </c>
      <c r="AP3351" s="18">
        <f t="shared" si="107"/>
        <v>0</v>
      </c>
    </row>
    <row r="3352" spans="2:42" ht="33" x14ac:dyDescent="0.2">
      <c r="B3352" s="14">
        <f>COUNTIFS($E$3:E3352,تقرير!$E$4)</f>
        <v>15</v>
      </c>
      <c r="C3352" s="48"/>
      <c r="D3352" s="48"/>
      <c r="E3352" s="48"/>
      <c r="F3352" s="50"/>
      <c r="G3352" s="51"/>
      <c r="H3352" s="51"/>
      <c r="I3352" s="52"/>
      <c r="J3352" s="52"/>
      <c r="K3352" s="27" t="str">
        <f>_xlfn.IFNA(VLOOKUP(E3352,الاوردرات!$B$1:$C$600,2,0),"")</f>
        <v/>
      </c>
      <c r="L3352" s="63"/>
      <c r="N3352" s="22" t="str">
        <f t="shared" si="106"/>
        <v/>
      </c>
      <c r="O3352" s="23" t="str">
        <f>_xlfn.IFNA((VLOOKUP(F3352,help!$C$2:$F$12,4,0))*(N3352*24),"")</f>
        <v/>
      </c>
      <c r="AP3352" s="18">
        <f t="shared" si="107"/>
        <v>0</v>
      </c>
    </row>
    <row r="3353" spans="2:42" ht="33" x14ac:dyDescent="0.2">
      <c r="B3353" s="14">
        <f>COUNTIFS($E$3:E3353,تقرير!$E$4)</f>
        <v>15</v>
      </c>
      <c r="C3353" s="48"/>
      <c r="D3353" s="48"/>
      <c r="E3353" s="48"/>
      <c r="F3353" s="50"/>
      <c r="G3353" s="51"/>
      <c r="H3353" s="51"/>
      <c r="I3353" s="52"/>
      <c r="J3353" s="52"/>
      <c r="K3353" s="27" t="str">
        <f>_xlfn.IFNA(VLOOKUP(E3353,الاوردرات!$B$1:$C$600,2,0),"")</f>
        <v/>
      </c>
      <c r="L3353" s="63"/>
      <c r="N3353" s="22" t="str">
        <f t="shared" si="106"/>
        <v/>
      </c>
      <c r="O3353" s="23" t="str">
        <f>_xlfn.IFNA((VLOOKUP(F3353,help!$C$2:$F$12,4,0))*(N3353*24),"")</f>
        <v/>
      </c>
      <c r="AP3353" s="18">
        <f t="shared" si="107"/>
        <v>0</v>
      </c>
    </row>
    <row r="3354" spans="2:42" ht="33" x14ac:dyDescent="0.2">
      <c r="B3354" s="14">
        <f>COUNTIFS($E$3:E3354,تقرير!$E$4)</f>
        <v>15</v>
      </c>
      <c r="C3354" s="48"/>
      <c r="D3354" s="48"/>
      <c r="E3354" s="48"/>
      <c r="F3354" s="50"/>
      <c r="G3354" s="51"/>
      <c r="H3354" s="51"/>
      <c r="I3354" s="52"/>
      <c r="J3354" s="52"/>
      <c r="K3354" s="27" t="str">
        <f>_xlfn.IFNA(VLOOKUP(E3354,الاوردرات!$B$1:$C$600,2,0),"")</f>
        <v/>
      </c>
      <c r="L3354" s="63"/>
      <c r="N3354" s="22" t="str">
        <f t="shared" si="106"/>
        <v/>
      </c>
      <c r="O3354" s="23" t="str">
        <f>_xlfn.IFNA((VLOOKUP(F3354,help!$C$2:$F$12,4,0))*(N3354*24),"")</f>
        <v/>
      </c>
      <c r="AP3354" s="18">
        <f t="shared" si="107"/>
        <v>0</v>
      </c>
    </row>
    <row r="3355" spans="2:42" ht="33" x14ac:dyDescent="0.2">
      <c r="B3355" s="14">
        <f>COUNTIFS($E$3:E3355,تقرير!$E$4)</f>
        <v>15</v>
      </c>
      <c r="C3355" s="48"/>
      <c r="D3355" s="48"/>
      <c r="E3355" s="48"/>
      <c r="F3355" s="50"/>
      <c r="G3355" s="51"/>
      <c r="H3355" s="51"/>
      <c r="I3355" s="52"/>
      <c r="J3355" s="52"/>
      <c r="K3355" s="27" t="str">
        <f>_xlfn.IFNA(VLOOKUP(E3355,الاوردرات!$B$1:$C$600,2,0),"")</f>
        <v/>
      </c>
      <c r="L3355" s="63"/>
      <c r="N3355" s="22" t="str">
        <f t="shared" si="106"/>
        <v/>
      </c>
      <c r="O3355" s="23" t="str">
        <f>_xlfn.IFNA((VLOOKUP(F3355,help!$C$2:$F$12,4,0))*(N3355*24),"")</f>
        <v/>
      </c>
      <c r="AP3355" s="18">
        <f t="shared" si="107"/>
        <v>0</v>
      </c>
    </row>
    <row r="3356" spans="2:42" ht="33" x14ac:dyDescent="0.2">
      <c r="B3356" s="14">
        <f>COUNTIFS($E$3:E3356,تقرير!$E$4)</f>
        <v>15</v>
      </c>
      <c r="C3356" s="48"/>
      <c r="D3356" s="48"/>
      <c r="E3356" s="48"/>
      <c r="F3356" s="50"/>
      <c r="G3356" s="51"/>
      <c r="H3356" s="51"/>
      <c r="I3356" s="52"/>
      <c r="J3356" s="52"/>
      <c r="K3356" s="27" t="str">
        <f>_xlfn.IFNA(VLOOKUP(E3356,الاوردرات!$B$1:$C$600,2,0),"")</f>
        <v/>
      </c>
      <c r="L3356" s="63"/>
      <c r="N3356" s="22" t="str">
        <f t="shared" si="106"/>
        <v/>
      </c>
      <c r="O3356" s="23" t="str">
        <f>_xlfn.IFNA((VLOOKUP(F3356,help!$C$2:$F$12,4,0))*(N3356*24),"")</f>
        <v/>
      </c>
      <c r="AP3356" s="18">
        <f t="shared" si="107"/>
        <v>0</v>
      </c>
    </row>
    <row r="3357" spans="2:42" ht="33" x14ac:dyDescent="0.2">
      <c r="B3357" s="14">
        <f>COUNTIFS($E$3:E3357,تقرير!$E$4)</f>
        <v>15</v>
      </c>
      <c r="C3357" s="48"/>
      <c r="D3357" s="48"/>
      <c r="E3357" s="48"/>
      <c r="F3357" s="50"/>
      <c r="G3357" s="51"/>
      <c r="H3357" s="51"/>
      <c r="I3357" s="52"/>
      <c r="J3357" s="52"/>
      <c r="K3357" s="27" t="str">
        <f>_xlfn.IFNA(VLOOKUP(E3357,الاوردرات!$B$1:$C$600,2,0),"")</f>
        <v/>
      </c>
      <c r="L3357" s="63"/>
      <c r="N3357" s="22" t="str">
        <f t="shared" si="106"/>
        <v/>
      </c>
      <c r="O3357" s="23" t="str">
        <f>_xlfn.IFNA((VLOOKUP(F3357,help!$C$2:$F$12,4,0))*(N3357*24),"")</f>
        <v/>
      </c>
      <c r="AP3357" s="18">
        <f t="shared" si="107"/>
        <v>0</v>
      </c>
    </row>
    <row r="3358" spans="2:42" ht="33" x14ac:dyDescent="0.2">
      <c r="B3358" s="14">
        <f>COUNTIFS($E$3:E3358,تقرير!$E$4)</f>
        <v>15</v>
      </c>
      <c r="C3358" s="48"/>
      <c r="D3358" s="48"/>
      <c r="E3358" s="48"/>
      <c r="F3358" s="50"/>
      <c r="G3358" s="51"/>
      <c r="H3358" s="51"/>
      <c r="I3358" s="52"/>
      <c r="J3358" s="52"/>
      <c r="K3358" s="27" t="str">
        <f>_xlfn.IFNA(VLOOKUP(E3358,الاوردرات!$B$1:$C$600,2,0),"")</f>
        <v/>
      </c>
      <c r="L3358" s="63"/>
      <c r="N3358" s="22" t="str">
        <f t="shared" si="106"/>
        <v/>
      </c>
      <c r="O3358" s="23" t="str">
        <f>_xlfn.IFNA((VLOOKUP(F3358,help!$C$2:$F$12,4,0))*(N3358*24),"")</f>
        <v/>
      </c>
      <c r="AP3358" s="18">
        <f t="shared" si="107"/>
        <v>0</v>
      </c>
    </row>
    <row r="3359" spans="2:42" ht="33" x14ac:dyDescent="0.2">
      <c r="B3359" s="14">
        <f>COUNTIFS($E$3:E3359,تقرير!$E$4)</f>
        <v>15</v>
      </c>
      <c r="C3359" s="48"/>
      <c r="D3359" s="48"/>
      <c r="E3359" s="48"/>
      <c r="F3359" s="50"/>
      <c r="G3359" s="51"/>
      <c r="H3359" s="51"/>
      <c r="I3359" s="52"/>
      <c r="J3359" s="52"/>
      <c r="K3359" s="27" t="str">
        <f>_xlfn.IFNA(VLOOKUP(E3359,الاوردرات!$B$1:$C$600,2,0),"")</f>
        <v/>
      </c>
      <c r="L3359" s="63"/>
      <c r="N3359" s="22" t="str">
        <f t="shared" si="106"/>
        <v/>
      </c>
      <c r="O3359" s="23" t="str">
        <f>_xlfn.IFNA((VLOOKUP(F3359,help!$C$2:$F$12,4,0))*(N3359*24),"")</f>
        <v/>
      </c>
      <c r="AP3359" s="18">
        <f t="shared" si="107"/>
        <v>0</v>
      </c>
    </row>
    <row r="3360" spans="2:42" ht="33" x14ac:dyDescent="0.2">
      <c r="B3360" s="14">
        <f>COUNTIFS($E$3:E3360,تقرير!$E$4)</f>
        <v>15</v>
      </c>
      <c r="C3360" s="48"/>
      <c r="D3360" s="48"/>
      <c r="E3360" s="48"/>
      <c r="F3360" s="50"/>
      <c r="G3360" s="51"/>
      <c r="H3360" s="51"/>
      <c r="I3360" s="52"/>
      <c r="J3360" s="52"/>
      <c r="K3360" s="27" t="str">
        <f>_xlfn.IFNA(VLOOKUP(E3360,الاوردرات!$B$1:$C$600,2,0),"")</f>
        <v/>
      </c>
      <c r="L3360" s="63"/>
      <c r="N3360" s="22" t="str">
        <f t="shared" si="106"/>
        <v/>
      </c>
      <c r="O3360" s="23" t="str">
        <f>_xlfn.IFNA((VLOOKUP(F3360,help!$C$2:$F$12,4,0))*(N3360*24),"")</f>
        <v/>
      </c>
      <c r="AP3360" s="18">
        <f t="shared" si="107"/>
        <v>0</v>
      </c>
    </row>
    <row r="3361" spans="2:42" ht="33" x14ac:dyDescent="0.2">
      <c r="B3361" s="14">
        <f>COUNTIFS($E$3:E3361,تقرير!$E$4)</f>
        <v>15</v>
      </c>
      <c r="C3361" s="48"/>
      <c r="D3361" s="48"/>
      <c r="E3361" s="48"/>
      <c r="F3361" s="50"/>
      <c r="G3361" s="51"/>
      <c r="H3361" s="51"/>
      <c r="I3361" s="52"/>
      <c r="J3361" s="52"/>
      <c r="K3361" s="27" t="str">
        <f>_xlfn.IFNA(VLOOKUP(E3361,الاوردرات!$B$1:$C$600,2,0),"")</f>
        <v/>
      </c>
      <c r="L3361" s="63"/>
      <c r="N3361" s="22" t="str">
        <f t="shared" si="106"/>
        <v/>
      </c>
      <c r="O3361" s="23" t="str">
        <f>_xlfn.IFNA((VLOOKUP(F3361,help!$C$2:$F$12,4,0))*(N3361*24),"")</f>
        <v/>
      </c>
      <c r="AP3361" s="18">
        <f t="shared" si="107"/>
        <v>0</v>
      </c>
    </row>
    <row r="3362" spans="2:42" ht="33" x14ac:dyDescent="0.2">
      <c r="B3362" s="14">
        <f>COUNTIFS($E$3:E3362,تقرير!$E$4)</f>
        <v>15</v>
      </c>
      <c r="C3362" s="48"/>
      <c r="D3362" s="48"/>
      <c r="E3362" s="48"/>
      <c r="F3362" s="50"/>
      <c r="G3362" s="51"/>
      <c r="H3362" s="51"/>
      <c r="I3362" s="52"/>
      <c r="J3362" s="52"/>
      <c r="K3362" s="27" t="str">
        <f>_xlfn.IFNA(VLOOKUP(E3362,الاوردرات!$B$1:$C$600,2,0),"")</f>
        <v/>
      </c>
      <c r="L3362" s="63"/>
      <c r="N3362" s="22" t="str">
        <f t="shared" si="106"/>
        <v/>
      </c>
      <c r="O3362" s="23" t="str">
        <f>_xlfn.IFNA((VLOOKUP(F3362,help!$C$2:$F$12,4,0))*(N3362*24),"")</f>
        <v/>
      </c>
      <c r="AP3362" s="18">
        <f t="shared" si="107"/>
        <v>0</v>
      </c>
    </row>
    <row r="3363" spans="2:42" ht="33" x14ac:dyDescent="0.2">
      <c r="B3363" s="14">
        <f>COUNTIFS($E$3:E3363,تقرير!$E$4)</f>
        <v>15</v>
      </c>
      <c r="C3363" s="48"/>
      <c r="D3363" s="48"/>
      <c r="E3363" s="48"/>
      <c r="F3363" s="50"/>
      <c r="G3363" s="51"/>
      <c r="H3363" s="51"/>
      <c r="I3363" s="52"/>
      <c r="J3363" s="52"/>
      <c r="K3363" s="27" t="str">
        <f>_xlfn.IFNA(VLOOKUP(E3363,الاوردرات!$B$1:$C$600,2,0),"")</f>
        <v/>
      </c>
      <c r="L3363" s="63"/>
      <c r="N3363" s="22" t="str">
        <f t="shared" si="106"/>
        <v/>
      </c>
      <c r="O3363" s="23" t="str">
        <f>_xlfn.IFNA((VLOOKUP(F3363,help!$C$2:$F$12,4,0))*(N3363*24),"")</f>
        <v/>
      </c>
      <c r="AP3363" s="18">
        <f t="shared" si="107"/>
        <v>0</v>
      </c>
    </row>
    <row r="3364" spans="2:42" ht="33" x14ac:dyDescent="0.2">
      <c r="B3364" s="14">
        <f>COUNTIFS($E$3:E3364,تقرير!$E$4)</f>
        <v>15</v>
      </c>
      <c r="C3364" s="48"/>
      <c r="D3364" s="48"/>
      <c r="E3364" s="48"/>
      <c r="F3364" s="50"/>
      <c r="G3364" s="51"/>
      <c r="H3364" s="51"/>
      <c r="I3364" s="52"/>
      <c r="J3364" s="52"/>
      <c r="K3364" s="27" t="str">
        <f>_xlfn.IFNA(VLOOKUP(E3364,الاوردرات!$B$1:$C$600,2,0),"")</f>
        <v/>
      </c>
      <c r="L3364" s="63"/>
      <c r="N3364" s="22" t="str">
        <f t="shared" si="106"/>
        <v/>
      </c>
      <c r="O3364" s="23" t="str">
        <f>_xlfn.IFNA((VLOOKUP(F3364,help!$C$2:$F$12,4,0))*(N3364*24),"")</f>
        <v/>
      </c>
      <c r="AP3364" s="18">
        <f t="shared" si="107"/>
        <v>0</v>
      </c>
    </row>
    <row r="3365" spans="2:42" ht="33" x14ac:dyDescent="0.2">
      <c r="B3365" s="14">
        <f>COUNTIFS($E$3:E3365,تقرير!$E$4)</f>
        <v>15</v>
      </c>
      <c r="C3365" s="48"/>
      <c r="D3365" s="48"/>
      <c r="E3365" s="48"/>
      <c r="F3365" s="50"/>
      <c r="G3365" s="51"/>
      <c r="H3365" s="51"/>
      <c r="I3365" s="52"/>
      <c r="J3365" s="52"/>
      <c r="K3365" s="27" t="str">
        <f>_xlfn.IFNA(VLOOKUP(E3365,الاوردرات!$B$1:$C$600,2,0),"")</f>
        <v/>
      </c>
      <c r="L3365" s="63"/>
      <c r="N3365" s="22" t="str">
        <f t="shared" si="106"/>
        <v/>
      </c>
      <c r="O3365" s="23" t="str">
        <f>_xlfn.IFNA((VLOOKUP(F3365,help!$C$2:$F$12,4,0))*(N3365*24),"")</f>
        <v/>
      </c>
      <c r="AP3365" s="18">
        <f t="shared" si="107"/>
        <v>0</v>
      </c>
    </row>
    <row r="3366" spans="2:42" ht="33" x14ac:dyDescent="0.2">
      <c r="B3366" s="14">
        <f>COUNTIFS($E$3:E3366,تقرير!$E$4)</f>
        <v>15</v>
      </c>
      <c r="C3366" s="48"/>
      <c r="D3366" s="48"/>
      <c r="E3366" s="48"/>
      <c r="F3366" s="50"/>
      <c r="G3366" s="51"/>
      <c r="H3366" s="51"/>
      <c r="I3366" s="52"/>
      <c r="J3366" s="52"/>
      <c r="K3366" s="27" t="str">
        <f>_xlfn.IFNA(VLOOKUP(E3366,الاوردرات!$B$1:$C$600,2,0),"")</f>
        <v/>
      </c>
      <c r="L3366" s="63"/>
      <c r="N3366" s="22" t="str">
        <f t="shared" si="106"/>
        <v/>
      </c>
      <c r="O3366" s="23" t="str">
        <f>_xlfn.IFNA((VLOOKUP(F3366,help!$C$2:$F$12,4,0))*(N3366*24),"")</f>
        <v/>
      </c>
      <c r="AP3366" s="18">
        <f t="shared" si="107"/>
        <v>0</v>
      </c>
    </row>
    <row r="3367" spans="2:42" ht="33" x14ac:dyDescent="0.2">
      <c r="B3367" s="14">
        <f>COUNTIFS($E$3:E3367,تقرير!$E$4)</f>
        <v>15</v>
      </c>
      <c r="C3367" s="48"/>
      <c r="D3367" s="48"/>
      <c r="E3367" s="48"/>
      <c r="F3367" s="50"/>
      <c r="G3367" s="51"/>
      <c r="H3367" s="51"/>
      <c r="I3367" s="52"/>
      <c r="J3367" s="52"/>
      <c r="K3367" s="27" t="str">
        <f>_xlfn.IFNA(VLOOKUP(E3367,الاوردرات!$B$1:$C$600,2,0),"")</f>
        <v/>
      </c>
      <c r="L3367" s="63"/>
      <c r="N3367" s="22" t="str">
        <f t="shared" si="106"/>
        <v/>
      </c>
      <c r="O3367" s="23" t="str">
        <f>_xlfn.IFNA((VLOOKUP(F3367,help!$C$2:$F$12,4,0))*(N3367*24),"")</f>
        <v/>
      </c>
      <c r="AP3367" s="18">
        <f t="shared" si="107"/>
        <v>0</v>
      </c>
    </row>
    <row r="3368" spans="2:42" ht="33" x14ac:dyDescent="0.2">
      <c r="B3368" s="14">
        <f>COUNTIFS($E$3:E3368,تقرير!$E$4)</f>
        <v>15</v>
      </c>
      <c r="C3368" s="48"/>
      <c r="D3368" s="48"/>
      <c r="E3368" s="48"/>
      <c r="F3368" s="50"/>
      <c r="G3368" s="51"/>
      <c r="H3368" s="51"/>
      <c r="I3368" s="52"/>
      <c r="J3368" s="52"/>
      <c r="K3368" s="27" t="str">
        <f>_xlfn.IFNA(VLOOKUP(E3368,الاوردرات!$B$1:$C$600,2,0),"")</f>
        <v/>
      </c>
      <c r="L3368" s="63"/>
      <c r="N3368" s="22" t="str">
        <f t="shared" si="106"/>
        <v/>
      </c>
      <c r="O3368" s="23" t="str">
        <f>_xlfn.IFNA((VLOOKUP(F3368,help!$C$2:$F$12,4,0))*(N3368*24),"")</f>
        <v/>
      </c>
      <c r="AP3368" s="18">
        <f t="shared" si="107"/>
        <v>0</v>
      </c>
    </row>
    <row r="3369" spans="2:42" ht="33" x14ac:dyDescent="0.2">
      <c r="B3369" s="14">
        <f>COUNTIFS($E$3:E3369,تقرير!$E$4)</f>
        <v>15</v>
      </c>
      <c r="C3369" s="48"/>
      <c r="D3369" s="48"/>
      <c r="E3369" s="48"/>
      <c r="F3369" s="50"/>
      <c r="G3369" s="51"/>
      <c r="H3369" s="51"/>
      <c r="I3369" s="52"/>
      <c r="J3369" s="52"/>
      <c r="K3369" s="27" t="str">
        <f>_xlfn.IFNA(VLOOKUP(E3369,الاوردرات!$B$1:$C$600,2,0),"")</f>
        <v/>
      </c>
      <c r="L3369" s="63"/>
      <c r="N3369" s="22" t="str">
        <f t="shared" si="106"/>
        <v/>
      </c>
      <c r="O3369" s="23" t="str">
        <f>_xlfn.IFNA((VLOOKUP(F3369,help!$C$2:$F$12,4,0))*(N3369*24),"")</f>
        <v/>
      </c>
      <c r="AP3369" s="18">
        <f t="shared" si="107"/>
        <v>0</v>
      </c>
    </row>
    <row r="3370" spans="2:42" ht="33" x14ac:dyDescent="0.2">
      <c r="B3370" s="14">
        <f>COUNTIFS($E$3:E3370,تقرير!$E$4)</f>
        <v>15</v>
      </c>
      <c r="C3370" s="48"/>
      <c r="D3370" s="48"/>
      <c r="E3370" s="48"/>
      <c r="F3370" s="50"/>
      <c r="G3370" s="51"/>
      <c r="H3370" s="51"/>
      <c r="I3370" s="52"/>
      <c r="J3370" s="52"/>
      <c r="K3370" s="27" t="str">
        <f>_xlfn.IFNA(VLOOKUP(E3370,الاوردرات!$B$1:$C$600,2,0),"")</f>
        <v/>
      </c>
      <c r="L3370" s="63"/>
      <c r="N3370" s="22" t="str">
        <f t="shared" si="106"/>
        <v/>
      </c>
      <c r="O3370" s="23" t="str">
        <f>_xlfn.IFNA((VLOOKUP(F3370,help!$C$2:$F$12,4,0))*(N3370*24),"")</f>
        <v/>
      </c>
      <c r="AP3370" s="18">
        <f t="shared" si="107"/>
        <v>0</v>
      </c>
    </row>
    <row r="3371" spans="2:42" ht="33" x14ac:dyDescent="0.2">
      <c r="B3371" s="14">
        <f>COUNTIFS($E$3:E3371,تقرير!$E$4)</f>
        <v>15</v>
      </c>
      <c r="C3371" s="48"/>
      <c r="D3371" s="48"/>
      <c r="E3371" s="48"/>
      <c r="F3371" s="50"/>
      <c r="G3371" s="51"/>
      <c r="H3371" s="51"/>
      <c r="I3371" s="52"/>
      <c r="J3371" s="52"/>
      <c r="K3371" s="27" t="str">
        <f>_xlfn.IFNA(VLOOKUP(E3371,الاوردرات!$B$1:$C$600,2,0),"")</f>
        <v/>
      </c>
      <c r="L3371" s="63"/>
      <c r="N3371" s="22" t="str">
        <f t="shared" si="106"/>
        <v/>
      </c>
      <c r="O3371" s="23" t="str">
        <f>_xlfn.IFNA((VLOOKUP(F3371,help!$C$2:$F$12,4,0))*(N3371*24),"")</f>
        <v/>
      </c>
      <c r="AP3371" s="18">
        <f t="shared" si="107"/>
        <v>0</v>
      </c>
    </row>
    <row r="3372" spans="2:42" ht="33" x14ac:dyDescent="0.2">
      <c r="B3372" s="14">
        <f>COUNTIFS($E$3:E3372,تقرير!$E$4)</f>
        <v>15</v>
      </c>
      <c r="C3372" s="48"/>
      <c r="D3372" s="48"/>
      <c r="E3372" s="48"/>
      <c r="F3372" s="50"/>
      <c r="G3372" s="51"/>
      <c r="H3372" s="51"/>
      <c r="I3372" s="52"/>
      <c r="J3372" s="52"/>
      <c r="K3372" s="27" t="str">
        <f>_xlfn.IFNA(VLOOKUP(E3372,الاوردرات!$B$1:$C$600,2,0),"")</f>
        <v/>
      </c>
      <c r="L3372" s="63"/>
      <c r="N3372" s="22" t="str">
        <f t="shared" si="106"/>
        <v/>
      </c>
      <c r="O3372" s="23" t="str">
        <f>_xlfn.IFNA((VLOOKUP(F3372,help!$C$2:$F$12,4,0))*(N3372*24),"")</f>
        <v/>
      </c>
      <c r="AP3372" s="18">
        <f t="shared" si="107"/>
        <v>0</v>
      </c>
    </row>
    <row r="3373" spans="2:42" ht="33" x14ac:dyDescent="0.2">
      <c r="B3373" s="14">
        <f>COUNTIFS($E$3:E3373,تقرير!$E$4)</f>
        <v>15</v>
      </c>
      <c r="C3373" s="48"/>
      <c r="D3373" s="48"/>
      <c r="E3373" s="48"/>
      <c r="F3373" s="50"/>
      <c r="G3373" s="51"/>
      <c r="H3373" s="51"/>
      <c r="I3373" s="52"/>
      <c r="J3373" s="52"/>
      <c r="K3373" s="27" t="str">
        <f>_xlfn.IFNA(VLOOKUP(E3373,الاوردرات!$B$1:$C$600,2,0),"")</f>
        <v/>
      </c>
      <c r="L3373" s="63"/>
      <c r="N3373" s="22" t="str">
        <f t="shared" si="106"/>
        <v/>
      </c>
      <c r="O3373" s="23" t="str">
        <f>_xlfn.IFNA((VLOOKUP(F3373,help!$C$2:$F$12,4,0))*(N3373*24),"")</f>
        <v/>
      </c>
      <c r="AP3373" s="18">
        <f t="shared" si="107"/>
        <v>0</v>
      </c>
    </row>
    <row r="3374" spans="2:42" ht="33" x14ac:dyDescent="0.2">
      <c r="B3374" s="14">
        <f>COUNTIFS($E$3:E3374,تقرير!$E$4)</f>
        <v>15</v>
      </c>
      <c r="C3374" s="48"/>
      <c r="D3374" s="48"/>
      <c r="E3374" s="48"/>
      <c r="F3374" s="50"/>
      <c r="G3374" s="51"/>
      <c r="H3374" s="51"/>
      <c r="I3374" s="52"/>
      <c r="J3374" s="52"/>
      <c r="K3374" s="27" t="str">
        <f>_xlfn.IFNA(VLOOKUP(E3374,الاوردرات!$B$1:$C$600,2,0),"")</f>
        <v/>
      </c>
      <c r="L3374" s="63"/>
      <c r="N3374" s="22" t="str">
        <f t="shared" si="106"/>
        <v/>
      </c>
      <c r="O3374" s="23" t="str">
        <f>_xlfn.IFNA((VLOOKUP(F3374,help!$C$2:$F$12,4,0))*(N3374*24),"")</f>
        <v/>
      </c>
      <c r="AP3374" s="18">
        <f t="shared" si="107"/>
        <v>0</v>
      </c>
    </row>
    <row r="3375" spans="2:42" ht="33" x14ac:dyDescent="0.2">
      <c r="B3375" s="14">
        <f>COUNTIFS($E$3:E3375,تقرير!$E$4)</f>
        <v>15</v>
      </c>
      <c r="C3375" s="48"/>
      <c r="D3375" s="48"/>
      <c r="E3375" s="48"/>
      <c r="F3375" s="50"/>
      <c r="G3375" s="51"/>
      <c r="H3375" s="51"/>
      <c r="I3375" s="52"/>
      <c r="J3375" s="52"/>
      <c r="K3375" s="27" t="str">
        <f>_xlfn.IFNA(VLOOKUP(E3375,الاوردرات!$B$1:$C$600,2,0),"")</f>
        <v/>
      </c>
      <c r="L3375" s="63"/>
      <c r="N3375" s="22" t="str">
        <f t="shared" si="106"/>
        <v/>
      </c>
      <c r="O3375" s="23" t="str">
        <f>_xlfn.IFNA((VLOOKUP(F3375,help!$C$2:$F$12,4,0))*(N3375*24),"")</f>
        <v/>
      </c>
      <c r="AP3375" s="18">
        <f t="shared" si="107"/>
        <v>0</v>
      </c>
    </row>
    <row r="3376" spans="2:42" ht="33" x14ac:dyDescent="0.2">
      <c r="B3376" s="14">
        <f>COUNTIFS($E$3:E3376,تقرير!$E$4)</f>
        <v>15</v>
      </c>
      <c r="C3376" s="48"/>
      <c r="D3376" s="48"/>
      <c r="E3376" s="48"/>
      <c r="F3376" s="50"/>
      <c r="G3376" s="51"/>
      <c r="H3376" s="51"/>
      <c r="I3376" s="52"/>
      <c r="J3376" s="52"/>
      <c r="K3376" s="27" t="str">
        <f>_xlfn.IFNA(VLOOKUP(E3376,الاوردرات!$B$1:$C$600,2,0),"")</f>
        <v/>
      </c>
      <c r="L3376" s="63"/>
      <c r="N3376" s="22" t="str">
        <f t="shared" si="106"/>
        <v/>
      </c>
      <c r="O3376" s="23" t="str">
        <f>_xlfn.IFNA((VLOOKUP(F3376,help!$C$2:$F$12,4,0))*(N3376*24),"")</f>
        <v/>
      </c>
      <c r="AP3376" s="18">
        <f t="shared" si="107"/>
        <v>0</v>
      </c>
    </row>
    <row r="3377" spans="2:42" ht="33" x14ac:dyDescent="0.2">
      <c r="B3377" s="14">
        <f>COUNTIFS($E$3:E3377,تقرير!$E$4)</f>
        <v>15</v>
      </c>
      <c r="C3377" s="48"/>
      <c r="D3377" s="48"/>
      <c r="E3377" s="48"/>
      <c r="F3377" s="50"/>
      <c r="G3377" s="51"/>
      <c r="H3377" s="51"/>
      <c r="I3377" s="52"/>
      <c r="J3377" s="52"/>
      <c r="K3377" s="27" t="str">
        <f>_xlfn.IFNA(VLOOKUP(E3377,الاوردرات!$B$1:$C$600,2,0),"")</f>
        <v/>
      </c>
      <c r="L3377" s="63"/>
      <c r="N3377" s="22" t="str">
        <f t="shared" si="106"/>
        <v/>
      </c>
      <c r="O3377" s="23" t="str">
        <f>_xlfn.IFNA((VLOOKUP(F3377,help!$C$2:$F$12,4,0))*(N3377*24),"")</f>
        <v/>
      </c>
      <c r="AP3377" s="18">
        <f t="shared" si="107"/>
        <v>0</v>
      </c>
    </row>
    <row r="3378" spans="2:42" ht="33" x14ac:dyDescent="0.2">
      <c r="B3378" s="14">
        <f>COUNTIFS($E$3:E3378,تقرير!$E$4)</f>
        <v>15</v>
      </c>
      <c r="C3378" s="48"/>
      <c r="D3378" s="48"/>
      <c r="E3378" s="48"/>
      <c r="F3378" s="50"/>
      <c r="G3378" s="51"/>
      <c r="H3378" s="51"/>
      <c r="I3378" s="52"/>
      <c r="J3378" s="52"/>
      <c r="K3378" s="27" t="str">
        <f>_xlfn.IFNA(VLOOKUP(E3378,الاوردرات!$B$1:$C$600,2,0),"")</f>
        <v/>
      </c>
      <c r="L3378" s="63"/>
      <c r="N3378" s="22" t="str">
        <f t="shared" si="106"/>
        <v/>
      </c>
      <c r="O3378" s="23" t="str">
        <f>_xlfn.IFNA((VLOOKUP(F3378,help!$C$2:$F$12,4,0))*(N3378*24),"")</f>
        <v/>
      </c>
      <c r="AP3378" s="18">
        <f t="shared" si="107"/>
        <v>0</v>
      </c>
    </row>
    <row r="3379" spans="2:42" ht="33" x14ac:dyDescent="0.2">
      <c r="B3379" s="14">
        <f>COUNTIFS($E$3:E3379,تقرير!$E$4)</f>
        <v>15</v>
      </c>
      <c r="C3379" s="48"/>
      <c r="D3379" s="48"/>
      <c r="E3379" s="48"/>
      <c r="F3379" s="50"/>
      <c r="G3379" s="51"/>
      <c r="H3379" s="51"/>
      <c r="I3379" s="52"/>
      <c r="J3379" s="52"/>
      <c r="K3379" s="27" t="str">
        <f>_xlfn.IFNA(VLOOKUP(E3379,الاوردرات!$B$1:$C$600,2,0),"")</f>
        <v/>
      </c>
      <c r="L3379" s="63"/>
      <c r="N3379" s="22" t="str">
        <f t="shared" si="106"/>
        <v/>
      </c>
      <c r="O3379" s="23" t="str">
        <f>_xlfn.IFNA((VLOOKUP(F3379,help!$C$2:$F$12,4,0))*(N3379*24),"")</f>
        <v/>
      </c>
      <c r="AP3379" s="18">
        <f t="shared" si="107"/>
        <v>0</v>
      </c>
    </row>
    <row r="3380" spans="2:42" ht="33" x14ac:dyDescent="0.2">
      <c r="B3380" s="14">
        <f>COUNTIFS($E$3:E3380,تقرير!$E$4)</f>
        <v>15</v>
      </c>
      <c r="C3380" s="48"/>
      <c r="D3380" s="48"/>
      <c r="E3380" s="48"/>
      <c r="F3380" s="50"/>
      <c r="G3380" s="51"/>
      <c r="H3380" s="51"/>
      <c r="I3380" s="52"/>
      <c r="J3380" s="52"/>
      <c r="K3380" s="27" t="str">
        <f>_xlfn.IFNA(VLOOKUP(E3380,الاوردرات!$B$1:$C$600,2,0),"")</f>
        <v/>
      </c>
      <c r="L3380" s="63"/>
      <c r="N3380" s="22" t="str">
        <f t="shared" si="106"/>
        <v/>
      </c>
      <c r="O3380" s="23" t="str">
        <f>_xlfn.IFNA((VLOOKUP(F3380,help!$C$2:$F$12,4,0))*(N3380*24),"")</f>
        <v/>
      </c>
      <c r="AP3380" s="18">
        <f t="shared" si="107"/>
        <v>0</v>
      </c>
    </row>
    <row r="3381" spans="2:42" ht="33" x14ac:dyDescent="0.2">
      <c r="B3381" s="14">
        <f>COUNTIFS($E$3:E3381,تقرير!$E$4)</f>
        <v>15</v>
      </c>
      <c r="C3381" s="48"/>
      <c r="D3381" s="48"/>
      <c r="E3381" s="48"/>
      <c r="F3381" s="50"/>
      <c r="G3381" s="51"/>
      <c r="H3381" s="51"/>
      <c r="I3381" s="52"/>
      <c r="J3381" s="52"/>
      <c r="K3381" s="27" t="str">
        <f>_xlfn.IFNA(VLOOKUP(E3381,الاوردرات!$B$1:$C$600,2,0),"")</f>
        <v/>
      </c>
      <c r="L3381" s="63"/>
      <c r="N3381" s="22" t="str">
        <f t="shared" si="106"/>
        <v/>
      </c>
      <c r="O3381" s="23" t="str">
        <f>_xlfn.IFNA((VLOOKUP(F3381,help!$C$2:$F$12,4,0))*(N3381*24),"")</f>
        <v/>
      </c>
      <c r="AP3381" s="18">
        <f t="shared" si="107"/>
        <v>0</v>
      </c>
    </row>
    <row r="3382" spans="2:42" ht="33" x14ac:dyDescent="0.2">
      <c r="B3382" s="14">
        <f>COUNTIFS($E$3:E3382,تقرير!$E$4)</f>
        <v>15</v>
      </c>
      <c r="C3382" s="48"/>
      <c r="D3382" s="48"/>
      <c r="E3382" s="48"/>
      <c r="F3382" s="50"/>
      <c r="G3382" s="51"/>
      <c r="H3382" s="51"/>
      <c r="I3382" s="52"/>
      <c r="J3382" s="52"/>
      <c r="K3382" s="27" t="str">
        <f>_xlfn.IFNA(VLOOKUP(E3382,الاوردرات!$B$1:$C$600,2,0),"")</f>
        <v/>
      </c>
      <c r="L3382" s="63"/>
      <c r="N3382" s="22" t="str">
        <f t="shared" si="106"/>
        <v/>
      </c>
      <c r="O3382" s="23" t="str">
        <f>_xlfn.IFNA((VLOOKUP(F3382,help!$C$2:$F$12,4,0))*(N3382*24),"")</f>
        <v/>
      </c>
      <c r="AP3382" s="18">
        <f t="shared" si="107"/>
        <v>0</v>
      </c>
    </row>
    <row r="3383" spans="2:42" ht="33" x14ac:dyDescent="0.2">
      <c r="B3383" s="14">
        <f>COUNTIFS($E$3:E3383,تقرير!$E$4)</f>
        <v>15</v>
      </c>
      <c r="C3383" s="48"/>
      <c r="D3383" s="48"/>
      <c r="E3383" s="48"/>
      <c r="F3383" s="50"/>
      <c r="G3383" s="51"/>
      <c r="H3383" s="51"/>
      <c r="I3383" s="52"/>
      <c r="J3383" s="52"/>
      <c r="K3383" s="27" t="str">
        <f>_xlfn.IFNA(VLOOKUP(E3383,الاوردرات!$B$1:$C$600,2,0),"")</f>
        <v/>
      </c>
      <c r="L3383" s="63"/>
      <c r="N3383" s="22" t="str">
        <f t="shared" ref="N3383:N3446" si="108">IF(I3383&lt;&gt;"",J3383-I3383,"")</f>
        <v/>
      </c>
      <c r="O3383" s="23" t="str">
        <f>_xlfn.IFNA((VLOOKUP(F3383,help!$C$2:$F$12,4,0))*(N3383*24),"")</f>
        <v/>
      </c>
      <c r="AP3383" s="18">
        <f t="shared" si="107"/>
        <v>0</v>
      </c>
    </row>
    <row r="3384" spans="2:42" ht="33" x14ac:dyDescent="0.2">
      <c r="B3384" s="14">
        <f>COUNTIFS($E$3:E3384,تقرير!$E$4)</f>
        <v>15</v>
      </c>
      <c r="C3384" s="48"/>
      <c r="D3384" s="48"/>
      <c r="E3384" s="48"/>
      <c r="F3384" s="50"/>
      <c r="G3384" s="51"/>
      <c r="H3384" s="51"/>
      <c r="I3384" s="52"/>
      <c r="J3384" s="52"/>
      <c r="K3384" s="27" t="str">
        <f>_xlfn.IFNA(VLOOKUP(E3384,الاوردرات!$B$1:$C$600,2,0),"")</f>
        <v/>
      </c>
      <c r="L3384" s="63"/>
      <c r="N3384" s="22" t="str">
        <f t="shared" si="108"/>
        <v/>
      </c>
      <c r="O3384" s="23" t="str">
        <f>_xlfn.IFNA((VLOOKUP(F3384,help!$C$2:$F$12,4,0))*(N3384*24),"")</f>
        <v/>
      </c>
      <c r="AP3384" s="18">
        <f t="shared" si="107"/>
        <v>0</v>
      </c>
    </row>
    <row r="3385" spans="2:42" ht="33" x14ac:dyDescent="0.2">
      <c r="B3385" s="14">
        <f>COUNTIFS($E$3:E3385,تقرير!$E$4)</f>
        <v>15</v>
      </c>
      <c r="C3385" s="48"/>
      <c r="D3385" s="48"/>
      <c r="E3385" s="48"/>
      <c r="F3385" s="50"/>
      <c r="G3385" s="51"/>
      <c r="H3385" s="51"/>
      <c r="I3385" s="52"/>
      <c r="J3385" s="52"/>
      <c r="K3385" s="27" t="str">
        <f>_xlfn.IFNA(VLOOKUP(E3385,الاوردرات!$B$1:$C$600,2,0),"")</f>
        <v/>
      </c>
      <c r="L3385" s="63"/>
      <c r="N3385" s="22" t="str">
        <f t="shared" si="108"/>
        <v/>
      </c>
      <c r="O3385" s="23" t="str">
        <f>_xlfn.IFNA((VLOOKUP(F3385,help!$C$2:$F$12,4,0))*(N3385*24),"")</f>
        <v/>
      </c>
      <c r="AP3385" s="18">
        <f t="shared" si="107"/>
        <v>0</v>
      </c>
    </row>
    <row r="3386" spans="2:42" ht="33" x14ac:dyDescent="0.2">
      <c r="B3386" s="14">
        <f>COUNTIFS($E$3:E3386,تقرير!$E$4)</f>
        <v>15</v>
      </c>
      <c r="C3386" s="48"/>
      <c r="D3386" s="48"/>
      <c r="E3386" s="48"/>
      <c r="F3386" s="50"/>
      <c r="G3386" s="51"/>
      <c r="H3386" s="51"/>
      <c r="I3386" s="52"/>
      <c r="J3386" s="52"/>
      <c r="K3386" s="27" t="str">
        <f>_xlfn.IFNA(VLOOKUP(E3386,الاوردرات!$B$1:$C$600,2,0),"")</f>
        <v/>
      </c>
      <c r="L3386" s="63"/>
      <c r="N3386" s="22" t="str">
        <f t="shared" si="108"/>
        <v/>
      </c>
      <c r="O3386" s="23" t="str">
        <f>_xlfn.IFNA((VLOOKUP(F3386,help!$C$2:$F$12,4,0))*(N3386*24),"")</f>
        <v/>
      </c>
      <c r="AP3386" s="18">
        <f t="shared" si="107"/>
        <v>0</v>
      </c>
    </row>
    <row r="3387" spans="2:42" ht="33" x14ac:dyDescent="0.2">
      <c r="B3387" s="14">
        <f>COUNTIFS($E$3:E3387,تقرير!$E$4)</f>
        <v>15</v>
      </c>
      <c r="C3387" s="48"/>
      <c r="D3387" s="48"/>
      <c r="E3387" s="48"/>
      <c r="F3387" s="50"/>
      <c r="G3387" s="51"/>
      <c r="H3387" s="51"/>
      <c r="I3387" s="52"/>
      <c r="J3387" s="52"/>
      <c r="K3387" s="27" t="str">
        <f>_xlfn.IFNA(VLOOKUP(E3387,الاوردرات!$B$1:$C$600,2,0),"")</f>
        <v/>
      </c>
      <c r="L3387" s="63"/>
      <c r="N3387" s="22" t="str">
        <f t="shared" si="108"/>
        <v/>
      </c>
      <c r="O3387" s="23" t="str">
        <f>_xlfn.IFNA((VLOOKUP(F3387,help!$C$2:$F$12,4,0))*(N3387*24),"")</f>
        <v/>
      </c>
      <c r="AP3387" s="18">
        <f t="shared" si="107"/>
        <v>0</v>
      </c>
    </row>
    <row r="3388" spans="2:42" ht="33" x14ac:dyDescent="0.2">
      <c r="B3388" s="14">
        <f>COUNTIFS($E$3:E3388,تقرير!$E$4)</f>
        <v>15</v>
      </c>
      <c r="C3388" s="48"/>
      <c r="D3388" s="48"/>
      <c r="E3388" s="48"/>
      <c r="F3388" s="50"/>
      <c r="G3388" s="51"/>
      <c r="H3388" s="51"/>
      <c r="I3388" s="52"/>
      <c r="J3388" s="52"/>
      <c r="K3388" s="27" t="str">
        <f>_xlfn.IFNA(VLOOKUP(E3388,الاوردرات!$B$1:$C$600,2,0),"")</f>
        <v/>
      </c>
      <c r="L3388" s="63"/>
      <c r="N3388" s="22" t="str">
        <f t="shared" si="108"/>
        <v/>
      </c>
      <c r="O3388" s="23" t="str">
        <f>_xlfn.IFNA((VLOOKUP(F3388,help!$C$2:$F$12,4,0))*(N3388*24),"")</f>
        <v/>
      </c>
      <c r="AP3388" s="18">
        <f t="shared" si="107"/>
        <v>0</v>
      </c>
    </row>
    <row r="3389" spans="2:42" ht="33" x14ac:dyDescent="0.2">
      <c r="B3389" s="14">
        <f>COUNTIFS($E$3:E3389,تقرير!$E$4)</f>
        <v>15</v>
      </c>
      <c r="C3389" s="48"/>
      <c r="D3389" s="48"/>
      <c r="E3389" s="48"/>
      <c r="F3389" s="50"/>
      <c r="G3389" s="51"/>
      <c r="H3389" s="51"/>
      <c r="I3389" s="52"/>
      <c r="J3389" s="52"/>
      <c r="K3389" s="27" t="str">
        <f>_xlfn.IFNA(VLOOKUP(E3389,الاوردرات!$B$1:$C$600,2,0),"")</f>
        <v/>
      </c>
      <c r="L3389" s="63"/>
      <c r="N3389" s="22" t="str">
        <f t="shared" si="108"/>
        <v/>
      </c>
      <c r="O3389" s="23" t="str">
        <f>_xlfn.IFNA((VLOOKUP(F3389,help!$C$2:$F$12,4,0))*(N3389*24),"")</f>
        <v/>
      </c>
      <c r="AP3389" s="18">
        <f t="shared" si="107"/>
        <v>0</v>
      </c>
    </row>
    <row r="3390" spans="2:42" ht="33" x14ac:dyDescent="0.2">
      <c r="B3390" s="14">
        <f>COUNTIFS($E$3:E3390,تقرير!$E$4)</f>
        <v>15</v>
      </c>
      <c r="C3390" s="48"/>
      <c r="D3390" s="48"/>
      <c r="E3390" s="48"/>
      <c r="F3390" s="50"/>
      <c r="G3390" s="51"/>
      <c r="H3390" s="51"/>
      <c r="I3390" s="52"/>
      <c r="J3390" s="52"/>
      <c r="K3390" s="27" t="str">
        <f>_xlfn.IFNA(VLOOKUP(E3390,الاوردرات!$B$1:$C$600,2,0),"")</f>
        <v/>
      </c>
      <c r="L3390" s="63"/>
      <c r="N3390" s="22" t="str">
        <f t="shared" si="108"/>
        <v/>
      </c>
      <c r="O3390" s="23" t="str">
        <f>_xlfn.IFNA((VLOOKUP(F3390,help!$C$2:$F$12,4,0))*(N3390*24),"")</f>
        <v/>
      </c>
      <c r="AP3390" s="18">
        <f t="shared" si="107"/>
        <v>0</v>
      </c>
    </row>
    <row r="3391" spans="2:42" ht="33" x14ac:dyDescent="0.2">
      <c r="B3391" s="14">
        <f>COUNTIFS($E$3:E3391,تقرير!$E$4)</f>
        <v>15</v>
      </c>
      <c r="C3391" s="48"/>
      <c r="D3391" s="48"/>
      <c r="E3391" s="48"/>
      <c r="F3391" s="50"/>
      <c r="G3391" s="51"/>
      <c r="H3391" s="51"/>
      <c r="I3391" s="52"/>
      <c r="J3391" s="52"/>
      <c r="K3391" s="27" t="str">
        <f>_xlfn.IFNA(VLOOKUP(E3391,الاوردرات!$B$1:$C$600,2,0),"")</f>
        <v/>
      </c>
      <c r="L3391" s="63"/>
      <c r="N3391" s="22" t="str">
        <f t="shared" si="108"/>
        <v/>
      </c>
      <c r="O3391" s="23" t="str">
        <f>_xlfn.IFNA((VLOOKUP(F3391,help!$C$2:$F$12,4,0))*(N3391*24),"")</f>
        <v/>
      </c>
      <c r="AP3391" s="18">
        <f t="shared" si="107"/>
        <v>0</v>
      </c>
    </row>
    <row r="3392" spans="2:42" ht="33" x14ac:dyDescent="0.2">
      <c r="B3392" s="14">
        <f>COUNTIFS($E$3:E3392,تقرير!$E$4)</f>
        <v>15</v>
      </c>
      <c r="C3392" s="48"/>
      <c r="D3392" s="48"/>
      <c r="E3392" s="48"/>
      <c r="F3392" s="50"/>
      <c r="G3392" s="51"/>
      <c r="H3392" s="51"/>
      <c r="I3392" s="52"/>
      <c r="J3392" s="52"/>
      <c r="K3392" s="27" t="str">
        <f>_xlfn.IFNA(VLOOKUP(E3392,الاوردرات!$B$1:$C$600,2,0),"")</f>
        <v/>
      </c>
      <c r="L3392" s="63"/>
      <c r="N3392" s="22" t="str">
        <f t="shared" si="108"/>
        <v/>
      </c>
      <c r="O3392" s="23" t="str">
        <f>_xlfn.IFNA((VLOOKUP(F3392,help!$C$2:$F$12,4,0))*(N3392*24),"")</f>
        <v/>
      </c>
      <c r="AP3392" s="18">
        <f t="shared" si="107"/>
        <v>0</v>
      </c>
    </row>
    <row r="3393" spans="2:42" ht="33" x14ac:dyDescent="0.2">
      <c r="B3393" s="14">
        <f>COUNTIFS($E$3:E3393,تقرير!$E$4)</f>
        <v>15</v>
      </c>
      <c r="C3393" s="48"/>
      <c r="D3393" s="48"/>
      <c r="E3393" s="48"/>
      <c r="F3393" s="50"/>
      <c r="G3393" s="51"/>
      <c r="H3393" s="51"/>
      <c r="I3393" s="52"/>
      <c r="J3393" s="52"/>
      <c r="K3393" s="27" t="str">
        <f>_xlfn.IFNA(VLOOKUP(E3393,الاوردرات!$B$1:$C$600,2,0),"")</f>
        <v/>
      </c>
      <c r="L3393" s="63"/>
      <c r="N3393" s="22" t="str">
        <f t="shared" si="108"/>
        <v/>
      </c>
      <c r="O3393" s="23" t="str">
        <f>_xlfn.IFNA((VLOOKUP(F3393,help!$C$2:$F$12,4,0))*(N3393*24),"")</f>
        <v/>
      </c>
      <c r="AP3393" s="18">
        <f t="shared" si="107"/>
        <v>0</v>
      </c>
    </row>
    <row r="3394" spans="2:42" ht="33" x14ac:dyDescent="0.2">
      <c r="B3394" s="14">
        <f>COUNTIFS($E$3:E3394,تقرير!$E$4)</f>
        <v>15</v>
      </c>
      <c r="C3394" s="48"/>
      <c r="D3394" s="48"/>
      <c r="E3394" s="48"/>
      <c r="F3394" s="50"/>
      <c r="G3394" s="51"/>
      <c r="H3394" s="51"/>
      <c r="I3394" s="52"/>
      <c r="J3394" s="52"/>
      <c r="K3394" s="27" t="str">
        <f>_xlfn.IFNA(VLOOKUP(E3394,الاوردرات!$B$1:$C$600,2,0),"")</f>
        <v/>
      </c>
      <c r="L3394" s="63"/>
      <c r="N3394" s="22" t="str">
        <f t="shared" si="108"/>
        <v/>
      </c>
      <c r="O3394" s="23" t="str">
        <f>_xlfn.IFNA((VLOOKUP(F3394,help!$C$2:$F$12,4,0))*(N3394*24),"")</f>
        <v/>
      </c>
      <c r="AP3394" s="18">
        <f t="shared" si="107"/>
        <v>0</v>
      </c>
    </row>
    <row r="3395" spans="2:42" ht="33" x14ac:dyDescent="0.2">
      <c r="B3395" s="14">
        <f>COUNTIFS($E$3:E3395,تقرير!$E$4)</f>
        <v>15</v>
      </c>
      <c r="C3395" s="48"/>
      <c r="D3395" s="48"/>
      <c r="E3395" s="48"/>
      <c r="F3395" s="50"/>
      <c r="G3395" s="51"/>
      <c r="H3395" s="51"/>
      <c r="I3395" s="52"/>
      <c r="J3395" s="52"/>
      <c r="K3395" s="27" t="str">
        <f>_xlfn.IFNA(VLOOKUP(E3395,الاوردرات!$B$1:$C$600,2,0),"")</f>
        <v/>
      </c>
      <c r="L3395" s="63"/>
      <c r="N3395" s="22" t="str">
        <f t="shared" si="108"/>
        <v/>
      </c>
      <c r="O3395" s="23" t="str">
        <f>_xlfn.IFNA((VLOOKUP(F3395,help!$C$2:$F$12,4,0))*(N3395*24),"")</f>
        <v/>
      </c>
      <c r="AP3395" s="18">
        <f t="shared" si="107"/>
        <v>0</v>
      </c>
    </row>
    <row r="3396" spans="2:42" ht="33" x14ac:dyDescent="0.2">
      <c r="B3396" s="14">
        <f>COUNTIFS($E$3:E3396,تقرير!$E$4)</f>
        <v>15</v>
      </c>
      <c r="C3396" s="48"/>
      <c r="D3396" s="48"/>
      <c r="E3396" s="48"/>
      <c r="F3396" s="50"/>
      <c r="G3396" s="51"/>
      <c r="H3396" s="51"/>
      <c r="I3396" s="52"/>
      <c r="J3396" s="52"/>
      <c r="K3396" s="27" t="str">
        <f>_xlfn.IFNA(VLOOKUP(E3396,الاوردرات!$B$1:$C$600,2,0),"")</f>
        <v/>
      </c>
      <c r="L3396" s="63"/>
      <c r="N3396" s="22" t="str">
        <f t="shared" si="108"/>
        <v/>
      </c>
      <c r="O3396" s="23" t="str">
        <f>_xlfn.IFNA((VLOOKUP(F3396,help!$C$2:$F$12,4,0))*(N3396*24),"")</f>
        <v/>
      </c>
      <c r="AP3396" s="18">
        <f t="shared" si="107"/>
        <v>0</v>
      </c>
    </row>
    <row r="3397" spans="2:42" ht="33" x14ac:dyDescent="0.2">
      <c r="B3397" s="14">
        <f>COUNTIFS($E$3:E3397,تقرير!$E$4)</f>
        <v>15</v>
      </c>
      <c r="C3397" s="48"/>
      <c r="D3397" s="48"/>
      <c r="E3397" s="48"/>
      <c r="F3397" s="50"/>
      <c r="G3397" s="51"/>
      <c r="H3397" s="51"/>
      <c r="I3397" s="52"/>
      <c r="J3397" s="52"/>
      <c r="K3397" s="27" t="str">
        <f>_xlfn.IFNA(VLOOKUP(E3397,الاوردرات!$B$1:$C$600,2,0),"")</f>
        <v/>
      </c>
      <c r="L3397" s="63"/>
      <c r="N3397" s="22" t="str">
        <f t="shared" si="108"/>
        <v/>
      </c>
      <c r="O3397" s="23" t="str">
        <f>_xlfn.IFNA((VLOOKUP(F3397,help!$C$2:$F$12,4,0))*(N3397*24),"")</f>
        <v/>
      </c>
      <c r="AP3397" s="18">
        <f t="shared" si="107"/>
        <v>0</v>
      </c>
    </row>
    <row r="3398" spans="2:42" ht="33" x14ac:dyDescent="0.2">
      <c r="B3398" s="14">
        <f>COUNTIFS($E$3:E3398,تقرير!$E$4)</f>
        <v>15</v>
      </c>
      <c r="C3398" s="48"/>
      <c r="D3398" s="48"/>
      <c r="E3398" s="48"/>
      <c r="F3398" s="50"/>
      <c r="G3398" s="51"/>
      <c r="H3398" s="51"/>
      <c r="I3398" s="52"/>
      <c r="J3398" s="52"/>
      <c r="K3398" s="27" t="str">
        <f>_xlfn.IFNA(VLOOKUP(E3398,الاوردرات!$B$1:$C$600,2,0),"")</f>
        <v/>
      </c>
      <c r="L3398" s="63"/>
      <c r="N3398" s="22" t="str">
        <f t="shared" si="108"/>
        <v/>
      </c>
      <c r="O3398" s="23" t="str">
        <f>_xlfn.IFNA((VLOOKUP(F3398,help!$C$2:$F$12,4,0))*(N3398*24),"")</f>
        <v/>
      </c>
      <c r="AP3398" s="18">
        <f t="shared" si="107"/>
        <v>0</v>
      </c>
    </row>
    <row r="3399" spans="2:42" ht="33" x14ac:dyDescent="0.2">
      <c r="B3399" s="14">
        <f>COUNTIFS($E$3:E3399,تقرير!$E$4)</f>
        <v>15</v>
      </c>
      <c r="C3399" s="48"/>
      <c r="D3399" s="48"/>
      <c r="E3399" s="48"/>
      <c r="F3399" s="50"/>
      <c r="G3399" s="51"/>
      <c r="H3399" s="51"/>
      <c r="I3399" s="52"/>
      <c r="J3399" s="52"/>
      <c r="K3399" s="27" t="str">
        <f>_xlfn.IFNA(VLOOKUP(E3399,الاوردرات!$B$1:$C$600,2,0),"")</f>
        <v/>
      </c>
      <c r="L3399" s="63"/>
      <c r="N3399" s="22" t="str">
        <f t="shared" si="108"/>
        <v/>
      </c>
      <c r="O3399" s="23" t="str">
        <f>_xlfn.IFNA((VLOOKUP(F3399,help!$C$2:$F$12,4,0))*(N3399*24),"")</f>
        <v/>
      </c>
      <c r="AP3399" s="18">
        <f t="shared" si="107"/>
        <v>0</v>
      </c>
    </row>
    <row r="3400" spans="2:42" ht="33" x14ac:dyDescent="0.2">
      <c r="B3400" s="14">
        <f>COUNTIFS($E$3:E3400,تقرير!$E$4)</f>
        <v>15</v>
      </c>
      <c r="C3400" s="48"/>
      <c r="D3400" s="48"/>
      <c r="E3400" s="48"/>
      <c r="F3400" s="50"/>
      <c r="G3400" s="51"/>
      <c r="H3400" s="51"/>
      <c r="I3400" s="52"/>
      <c r="J3400" s="52"/>
      <c r="K3400" s="27" t="str">
        <f>_xlfn.IFNA(VLOOKUP(E3400,الاوردرات!$B$1:$C$600,2,0),"")</f>
        <v/>
      </c>
      <c r="L3400" s="63"/>
      <c r="N3400" s="22" t="str">
        <f t="shared" si="108"/>
        <v/>
      </c>
      <c r="O3400" s="23" t="str">
        <f>_xlfn.IFNA((VLOOKUP(F3400,help!$C$2:$F$12,4,0))*(N3400*24),"")</f>
        <v/>
      </c>
      <c r="AP3400" s="18">
        <f t="shared" si="107"/>
        <v>0</v>
      </c>
    </row>
    <row r="3401" spans="2:42" ht="33" x14ac:dyDescent="0.2">
      <c r="B3401" s="14">
        <f>COUNTIFS($E$3:E3401,تقرير!$E$4)</f>
        <v>15</v>
      </c>
      <c r="C3401" s="48"/>
      <c r="D3401" s="48"/>
      <c r="E3401" s="48"/>
      <c r="F3401" s="50"/>
      <c r="G3401" s="51"/>
      <c r="H3401" s="51"/>
      <c r="I3401" s="52"/>
      <c r="J3401" s="52"/>
      <c r="K3401" s="27" t="str">
        <f>_xlfn.IFNA(VLOOKUP(E3401,الاوردرات!$B$1:$C$600,2,0),"")</f>
        <v/>
      </c>
      <c r="L3401" s="63"/>
      <c r="N3401" s="22" t="str">
        <f t="shared" si="108"/>
        <v/>
      </c>
      <c r="O3401" s="23" t="str">
        <f>_xlfn.IFNA((VLOOKUP(F3401,help!$C$2:$F$12,4,0))*(N3401*24),"")</f>
        <v/>
      </c>
      <c r="AP3401" s="18">
        <f t="shared" si="107"/>
        <v>0</v>
      </c>
    </row>
    <row r="3402" spans="2:42" ht="33" x14ac:dyDescent="0.2">
      <c r="B3402" s="14">
        <f>COUNTIFS($E$3:E3402,تقرير!$E$4)</f>
        <v>15</v>
      </c>
      <c r="C3402" s="48"/>
      <c r="D3402" s="48"/>
      <c r="E3402" s="48"/>
      <c r="F3402" s="50"/>
      <c r="G3402" s="51"/>
      <c r="H3402" s="51"/>
      <c r="I3402" s="52"/>
      <c r="J3402" s="52"/>
      <c r="K3402" s="27" t="str">
        <f>_xlfn.IFNA(VLOOKUP(E3402,الاوردرات!$B$1:$C$600,2,0),"")</f>
        <v/>
      </c>
      <c r="L3402" s="63"/>
      <c r="N3402" s="22" t="str">
        <f t="shared" si="108"/>
        <v/>
      </c>
      <c r="O3402" s="23" t="str">
        <f>_xlfn.IFNA((VLOOKUP(F3402,help!$C$2:$F$12,4,0))*(N3402*24),"")</f>
        <v/>
      </c>
      <c r="AP3402" s="18">
        <f t="shared" ref="AP3402:AP3465" si="109">D3402</f>
        <v>0</v>
      </c>
    </row>
    <row r="3403" spans="2:42" ht="33" x14ac:dyDescent="0.2">
      <c r="B3403" s="14">
        <f>COUNTIFS($E$3:E3403,تقرير!$E$4)</f>
        <v>15</v>
      </c>
      <c r="C3403" s="48"/>
      <c r="D3403" s="48"/>
      <c r="E3403" s="48"/>
      <c r="F3403" s="50"/>
      <c r="G3403" s="51"/>
      <c r="H3403" s="51"/>
      <c r="I3403" s="52"/>
      <c r="J3403" s="52"/>
      <c r="K3403" s="27" t="str">
        <f>_xlfn.IFNA(VLOOKUP(E3403,الاوردرات!$B$1:$C$600,2,0),"")</f>
        <v/>
      </c>
      <c r="L3403" s="63"/>
      <c r="N3403" s="22" t="str">
        <f t="shared" si="108"/>
        <v/>
      </c>
      <c r="O3403" s="23" t="str">
        <f>_xlfn.IFNA((VLOOKUP(F3403,help!$C$2:$F$12,4,0))*(N3403*24),"")</f>
        <v/>
      </c>
      <c r="AP3403" s="18">
        <f t="shared" si="109"/>
        <v>0</v>
      </c>
    </row>
    <row r="3404" spans="2:42" ht="33" x14ac:dyDescent="0.2">
      <c r="B3404" s="14">
        <f>COUNTIFS($E$3:E3404,تقرير!$E$4)</f>
        <v>15</v>
      </c>
      <c r="C3404" s="48"/>
      <c r="D3404" s="48"/>
      <c r="E3404" s="48"/>
      <c r="F3404" s="50"/>
      <c r="G3404" s="51"/>
      <c r="H3404" s="51"/>
      <c r="I3404" s="52"/>
      <c r="J3404" s="52"/>
      <c r="K3404" s="27" t="str">
        <f>_xlfn.IFNA(VLOOKUP(E3404,الاوردرات!$B$1:$C$600,2,0),"")</f>
        <v/>
      </c>
      <c r="L3404" s="63"/>
      <c r="N3404" s="22" t="str">
        <f t="shared" si="108"/>
        <v/>
      </c>
      <c r="O3404" s="23" t="str">
        <f>_xlfn.IFNA((VLOOKUP(F3404,help!$C$2:$F$12,4,0))*(N3404*24),"")</f>
        <v/>
      </c>
      <c r="AP3404" s="18">
        <f t="shared" si="109"/>
        <v>0</v>
      </c>
    </row>
    <row r="3405" spans="2:42" ht="33" x14ac:dyDescent="0.2">
      <c r="B3405" s="14">
        <f>COUNTIFS($E$3:E3405,تقرير!$E$4)</f>
        <v>15</v>
      </c>
      <c r="C3405" s="48"/>
      <c r="D3405" s="48"/>
      <c r="E3405" s="48"/>
      <c r="F3405" s="50"/>
      <c r="G3405" s="51"/>
      <c r="H3405" s="51"/>
      <c r="I3405" s="52"/>
      <c r="J3405" s="52"/>
      <c r="K3405" s="27" t="str">
        <f>_xlfn.IFNA(VLOOKUP(E3405,الاوردرات!$B$1:$C$600,2,0),"")</f>
        <v/>
      </c>
      <c r="L3405" s="63"/>
      <c r="N3405" s="22" t="str">
        <f t="shared" si="108"/>
        <v/>
      </c>
      <c r="O3405" s="23" t="str">
        <f>_xlfn.IFNA((VLOOKUP(F3405,help!$C$2:$F$12,4,0))*(N3405*24),"")</f>
        <v/>
      </c>
      <c r="AP3405" s="18">
        <f t="shared" si="109"/>
        <v>0</v>
      </c>
    </row>
    <row r="3406" spans="2:42" ht="33" x14ac:dyDescent="0.2">
      <c r="B3406" s="14">
        <f>COUNTIFS($E$3:E3406,تقرير!$E$4)</f>
        <v>15</v>
      </c>
      <c r="C3406" s="48"/>
      <c r="D3406" s="48"/>
      <c r="E3406" s="48"/>
      <c r="F3406" s="50"/>
      <c r="G3406" s="51"/>
      <c r="H3406" s="51"/>
      <c r="I3406" s="52"/>
      <c r="J3406" s="52"/>
      <c r="K3406" s="27" t="str">
        <f>_xlfn.IFNA(VLOOKUP(E3406,الاوردرات!$B$1:$C$600,2,0),"")</f>
        <v/>
      </c>
      <c r="L3406" s="63"/>
      <c r="N3406" s="22" t="str">
        <f t="shared" si="108"/>
        <v/>
      </c>
      <c r="O3406" s="23" t="str">
        <f>_xlfn.IFNA((VLOOKUP(F3406,help!$C$2:$F$12,4,0))*(N3406*24),"")</f>
        <v/>
      </c>
      <c r="AP3406" s="18">
        <f t="shared" si="109"/>
        <v>0</v>
      </c>
    </row>
    <row r="3407" spans="2:42" ht="33" x14ac:dyDescent="0.2">
      <c r="B3407" s="14">
        <f>COUNTIFS($E$3:E3407,تقرير!$E$4)</f>
        <v>15</v>
      </c>
      <c r="C3407" s="48"/>
      <c r="D3407" s="48"/>
      <c r="E3407" s="48"/>
      <c r="F3407" s="50"/>
      <c r="G3407" s="51"/>
      <c r="H3407" s="51"/>
      <c r="I3407" s="52"/>
      <c r="J3407" s="52"/>
      <c r="K3407" s="27" t="str">
        <f>_xlfn.IFNA(VLOOKUP(E3407,الاوردرات!$B$1:$C$600,2,0),"")</f>
        <v/>
      </c>
      <c r="L3407" s="63"/>
      <c r="N3407" s="22" t="str">
        <f t="shared" si="108"/>
        <v/>
      </c>
      <c r="O3407" s="23" t="str">
        <f>_xlfn.IFNA((VLOOKUP(F3407,help!$C$2:$F$12,4,0))*(N3407*24),"")</f>
        <v/>
      </c>
      <c r="AP3407" s="18">
        <f t="shared" si="109"/>
        <v>0</v>
      </c>
    </row>
    <row r="3408" spans="2:42" ht="33" x14ac:dyDescent="0.2">
      <c r="B3408" s="14">
        <f>COUNTIFS($E$3:E3408,تقرير!$E$4)</f>
        <v>15</v>
      </c>
      <c r="C3408" s="48"/>
      <c r="D3408" s="48"/>
      <c r="E3408" s="48"/>
      <c r="F3408" s="50"/>
      <c r="G3408" s="51"/>
      <c r="H3408" s="51"/>
      <c r="I3408" s="52"/>
      <c r="J3408" s="52"/>
      <c r="K3408" s="27" t="str">
        <f>_xlfn.IFNA(VLOOKUP(E3408,الاوردرات!$B$1:$C$600,2,0),"")</f>
        <v/>
      </c>
      <c r="L3408" s="63"/>
      <c r="N3408" s="22" t="str">
        <f t="shared" si="108"/>
        <v/>
      </c>
      <c r="O3408" s="23" t="str">
        <f>_xlfn.IFNA((VLOOKUP(F3408,help!$C$2:$F$12,4,0))*(N3408*24),"")</f>
        <v/>
      </c>
      <c r="AP3408" s="18">
        <f t="shared" si="109"/>
        <v>0</v>
      </c>
    </row>
    <row r="3409" spans="2:42" ht="33" x14ac:dyDescent="0.2">
      <c r="B3409" s="14">
        <f>COUNTIFS($E$3:E3409,تقرير!$E$4)</f>
        <v>15</v>
      </c>
      <c r="C3409" s="48"/>
      <c r="D3409" s="48"/>
      <c r="E3409" s="48"/>
      <c r="F3409" s="50"/>
      <c r="G3409" s="51"/>
      <c r="H3409" s="51"/>
      <c r="I3409" s="52"/>
      <c r="J3409" s="52"/>
      <c r="K3409" s="27" t="str">
        <f>_xlfn.IFNA(VLOOKUP(E3409,الاوردرات!$B$1:$C$600,2,0),"")</f>
        <v/>
      </c>
      <c r="L3409" s="63"/>
      <c r="N3409" s="22" t="str">
        <f t="shared" si="108"/>
        <v/>
      </c>
      <c r="O3409" s="23" t="str">
        <f>_xlfn.IFNA((VLOOKUP(F3409,help!$C$2:$F$12,4,0))*(N3409*24),"")</f>
        <v/>
      </c>
      <c r="AP3409" s="18">
        <f t="shared" si="109"/>
        <v>0</v>
      </c>
    </row>
    <row r="3410" spans="2:42" ht="33" x14ac:dyDescent="0.2">
      <c r="B3410" s="14">
        <f>COUNTIFS($E$3:E3410,تقرير!$E$4)</f>
        <v>15</v>
      </c>
      <c r="C3410" s="48"/>
      <c r="D3410" s="48"/>
      <c r="E3410" s="48"/>
      <c r="F3410" s="50"/>
      <c r="G3410" s="51"/>
      <c r="H3410" s="51"/>
      <c r="I3410" s="52"/>
      <c r="J3410" s="52"/>
      <c r="K3410" s="27" t="str">
        <f>_xlfn.IFNA(VLOOKUP(E3410,الاوردرات!$B$1:$C$600,2,0),"")</f>
        <v/>
      </c>
      <c r="L3410" s="63"/>
      <c r="N3410" s="22" t="str">
        <f t="shared" si="108"/>
        <v/>
      </c>
      <c r="O3410" s="23" t="str">
        <f>_xlfn.IFNA((VLOOKUP(F3410,help!$C$2:$F$12,4,0))*(N3410*24),"")</f>
        <v/>
      </c>
      <c r="AP3410" s="18">
        <f t="shared" si="109"/>
        <v>0</v>
      </c>
    </row>
    <row r="3411" spans="2:42" ht="33" x14ac:dyDescent="0.2">
      <c r="B3411" s="14">
        <f>COUNTIFS($E$3:E3411,تقرير!$E$4)</f>
        <v>15</v>
      </c>
      <c r="C3411" s="48"/>
      <c r="D3411" s="48"/>
      <c r="E3411" s="48"/>
      <c r="F3411" s="50"/>
      <c r="G3411" s="51"/>
      <c r="H3411" s="51"/>
      <c r="I3411" s="52"/>
      <c r="J3411" s="52"/>
      <c r="K3411" s="27" t="str">
        <f>_xlfn.IFNA(VLOOKUP(E3411,الاوردرات!$B$1:$C$600,2,0),"")</f>
        <v/>
      </c>
      <c r="L3411" s="63"/>
      <c r="N3411" s="22" t="str">
        <f t="shared" si="108"/>
        <v/>
      </c>
      <c r="O3411" s="23" t="str">
        <f>_xlfn.IFNA((VLOOKUP(F3411,help!$C$2:$F$12,4,0))*(N3411*24),"")</f>
        <v/>
      </c>
      <c r="AP3411" s="18">
        <f t="shared" si="109"/>
        <v>0</v>
      </c>
    </row>
    <row r="3412" spans="2:42" ht="33" x14ac:dyDescent="0.2">
      <c r="B3412" s="14">
        <f>COUNTIFS($E$3:E3412,تقرير!$E$4)</f>
        <v>15</v>
      </c>
      <c r="C3412" s="48"/>
      <c r="D3412" s="48"/>
      <c r="E3412" s="48"/>
      <c r="F3412" s="50"/>
      <c r="G3412" s="51"/>
      <c r="H3412" s="51"/>
      <c r="I3412" s="52"/>
      <c r="J3412" s="52"/>
      <c r="K3412" s="27" t="str">
        <f>_xlfn.IFNA(VLOOKUP(E3412,الاوردرات!$B$1:$C$600,2,0),"")</f>
        <v/>
      </c>
      <c r="L3412" s="63"/>
      <c r="N3412" s="22" t="str">
        <f t="shared" si="108"/>
        <v/>
      </c>
      <c r="O3412" s="23" t="str">
        <f>_xlfn.IFNA((VLOOKUP(F3412,help!$C$2:$F$12,4,0))*(N3412*24),"")</f>
        <v/>
      </c>
      <c r="AP3412" s="18">
        <f t="shared" si="109"/>
        <v>0</v>
      </c>
    </row>
    <row r="3413" spans="2:42" ht="33" x14ac:dyDescent="0.2">
      <c r="B3413" s="14">
        <f>COUNTIFS($E$3:E3413,تقرير!$E$4)</f>
        <v>15</v>
      </c>
      <c r="C3413" s="48"/>
      <c r="D3413" s="48"/>
      <c r="E3413" s="48"/>
      <c r="F3413" s="50"/>
      <c r="G3413" s="51"/>
      <c r="H3413" s="51"/>
      <c r="I3413" s="52"/>
      <c r="J3413" s="52"/>
      <c r="K3413" s="27" t="str">
        <f>_xlfn.IFNA(VLOOKUP(E3413,الاوردرات!$B$1:$C$600,2,0),"")</f>
        <v/>
      </c>
      <c r="L3413" s="63"/>
      <c r="N3413" s="22" t="str">
        <f t="shared" si="108"/>
        <v/>
      </c>
      <c r="O3413" s="23" t="str">
        <f>_xlfn.IFNA((VLOOKUP(F3413,help!$C$2:$F$12,4,0))*(N3413*24),"")</f>
        <v/>
      </c>
      <c r="AP3413" s="18">
        <f t="shared" si="109"/>
        <v>0</v>
      </c>
    </row>
    <row r="3414" spans="2:42" ht="33" x14ac:dyDescent="0.2">
      <c r="B3414" s="14">
        <f>COUNTIFS($E$3:E3414,تقرير!$E$4)</f>
        <v>15</v>
      </c>
      <c r="C3414" s="48"/>
      <c r="D3414" s="48"/>
      <c r="E3414" s="48"/>
      <c r="F3414" s="50"/>
      <c r="G3414" s="51"/>
      <c r="H3414" s="51"/>
      <c r="I3414" s="52"/>
      <c r="J3414" s="52"/>
      <c r="K3414" s="27" t="str">
        <f>_xlfn.IFNA(VLOOKUP(E3414,الاوردرات!$B$1:$C$600,2,0),"")</f>
        <v/>
      </c>
      <c r="L3414" s="63"/>
      <c r="N3414" s="22" t="str">
        <f t="shared" si="108"/>
        <v/>
      </c>
      <c r="O3414" s="23" t="str">
        <f>_xlfn.IFNA((VLOOKUP(F3414,help!$C$2:$F$12,4,0))*(N3414*24),"")</f>
        <v/>
      </c>
      <c r="AP3414" s="18">
        <f t="shared" si="109"/>
        <v>0</v>
      </c>
    </row>
    <row r="3415" spans="2:42" ht="33" x14ac:dyDescent="0.2">
      <c r="B3415" s="14">
        <f>COUNTIFS($E$3:E3415,تقرير!$E$4)</f>
        <v>15</v>
      </c>
      <c r="C3415" s="48"/>
      <c r="D3415" s="48"/>
      <c r="E3415" s="48"/>
      <c r="F3415" s="50"/>
      <c r="G3415" s="51"/>
      <c r="H3415" s="51"/>
      <c r="I3415" s="52"/>
      <c r="J3415" s="52"/>
      <c r="K3415" s="27" t="str">
        <f>_xlfn.IFNA(VLOOKUP(E3415,الاوردرات!$B$1:$C$600,2,0),"")</f>
        <v/>
      </c>
      <c r="L3415" s="63"/>
      <c r="N3415" s="22" t="str">
        <f t="shared" si="108"/>
        <v/>
      </c>
      <c r="O3415" s="23" t="str">
        <f>_xlfn.IFNA((VLOOKUP(F3415,help!$C$2:$F$12,4,0))*(N3415*24),"")</f>
        <v/>
      </c>
      <c r="AP3415" s="18">
        <f t="shared" si="109"/>
        <v>0</v>
      </c>
    </row>
    <row r="3416" spans="2:42" ht="33" x14ac:dyDescent="0.2">
      <c r="B3416" s="14">
        <f>COUNTIFS($E$3:E3416,تقرير!$E$4)</f>
        <v>15</v>
      </c>
      <c r="C3416" s="48"/>
      <c r="D3416" s="48"/>
      <c r="E3416" s="48"/>
      <c r="F3416" s="50"/>
      <c r="G3416" s="51"/>
      <c r="H3416" s="51"/>
      <c r="I3416" s="52"/>
      <c r="J3416" s="52"/>
      <c r="K3416" s="27" t="str">
        <f>_xlfn.IFNA(VLOOKUP(E3416,الاوردرات!$B$1:$C$600,2,0),"")</f>
        <v/>
      </c>
      <c r="L3416" s="63"/>
      <c r="N3416" s="22" t="str">
        <f t="shared" si="108"/>
        <v/>
      </c>
      <c r="O3416" s="23" t="str">
        <f>_xlfn.IFNA((VLOOKUP(F3416,help!$C$2:$F$12,4,0))*(N3416*24),"")</f>
        <v/>
      </c>
      <c r="AP3416" s="18">
        <f t="shared" si="109"/>
        <v>0</v>
      </c>
    </row>
    <row r="3417" spans="2:42" ht="33" x14ac:dyDescent="0.2">
      <c r="B3417" s="14">
        <f>COUNTIFS($E$3:E3417,تقرير!$E$4)</f>
        <v>15</v>
      </c>
      <c r="C3417" s="48"/>
      <c r="D3417" s="48"/>
      <c r="E3417" s="48"/>
      <c r="F3417" s="50"/>
      <c r="G3417" s="51"/>
      <c r="H3417" s="51"/>
      <c r="I3417" s="52"/>
      <c r="J3417" s="52"/>
      <c r="K3417" s="27" t="str">
        <f>_xlfn.IFNA(VLOOKUP(E3417,الاوردرات!$B$1:$C$600,2,0),"")</f>
        <v/>
      </c>
      <c r="L3417" s="63"/>
      <c r="N3417" s="22" t="str">
        <f t="shared" si="108"/>
        <v/>
      </c>
      <c r="O3417" s="23" t="str">
        <f>_xlfn.IFNA((VLOOKUP(F3417,help!$C$2:$F$12,4,0))*(N3417*24),"")</f>
        <v/>
      </c>
      <c r="AP3417" s="18">
        <f t="shared" si="109"/>
        <v>0</v>
      </c>
    </row>
    <row r="3418" spans="2:42" ht="33" x14ac:dyDescent="0.2">
      <c r="B3418" s="14">
        <f>COUNTIFS($E$3:E3418,تقرير!$E$4)</f>
        <v>15</v>
      </c>
      <c r="C3418" s="48"/>
      <c r="D3418" s="48"/>
      <c r="E3418" s="48"/>
      <c r="F3418" s="50"/>
      <c r="G3418" s="51"/>
      <c r="H3418" s="51"/>
      <c r="I3418" s="52"/>
      <c r="J3418" s="52"/>
      <c r="K3418" s="27" t="str">
        <f>_xlfn.IFNA(VLOOKUP(E3418,الاوردرات!$B$1:$C$600,2,0),"")</f>
        <v/>
      </c>
      <c r="L3418" s="63"/>
      <c r="N3418" s="22" t="str">
        <f t="shared" si="108"/>
        <v/>
      </c>
      <c r="O3418" s="23" t="str">
        <f>_xlfn.IFNA((VLOOKUP(F3418,help!$C$2:$F$12,4,0))*(N3418*24),"")</f>
        <v/>
      </c>
      <c r="AP3418" s="18">
        <f t="shared" si="109"/>
        <v>0</v>
      </c>
    </row>
    <row r="3419" spans="2:42" ht="33" x14ac:dyDescent="0.2">
      <c r="B3419" s="14">
        <f>COUNTIFS($E$3:E3419,تقرير!$E$4)</f>
        <v>15</v>
      </c>
      <c r="C3419" s="48"/>
      <c r="D3419" s="48"/>
      <c r="E3419" s="48"/>
      <c r="F3419" s="50"/>
      <c r="G3419" s="51"/>
      <c r="H3419" s="51"/>
      <c r="I3419" s="52"/>
      <c r="J3419" s="52"/>
      <c r="K3419" s="27" t="str">
        <f>_xlfn.IFNA(VLOOKUP(E3419,الاوردرات!$B$1:$C$600,2,0),"")</f>
        <v/>
      </c>
      <c r="L3419" s="63"/>
      <c r="N3419" s="22" t="str">
        <f t="shared" si="108"/>
        <v/>
      </c>
      <c r="O3419" s="23" t="str">
        <f>_xlfn.IFNA((VLOOKUP(F3419,help!$C$2:$F$12,4,0))*(N3419*24),"")</f>
        <v/>
      </c>
      <c r="AP3419" s="18">
        <f t="shared" si="109"/>
        <v>0</v>
      </c>
    </row>
    <row r="3420" spans="2:42" ht="33" x14ac:dyDescent="0.2">
      <c r="B3420" s="14">
        <f>COUNTIFS($E$3:E3420,تقرير!$E$4)</f>
        <v>15</v>
      </c>
      <c r="C3420" s="48"/>
      <c r="D3420" s="48"/>
      <c r="E3420" s="48"/>
      <c r="F3420" s="50"/>
      <c r="G3420" s="51"/>
      <c r="H3420" s="51"/>
      <c r="I3420" s="52"/>
      <c r="J3420" s="52"/>
      <c r="K3420" s="27" t="str">
        <f>_xlfn.IFNA(VLOOKUP(E3420,الاوردرات!$B$1:$C$600,2,0),"")</f>
        <v/>
      </c>
      <c r="L3420" s="63"/>
      <c r="N3420" s="22" t="str">
        <f t="shared" si="108"/>
        <v/>
      </c>
      <c r="O3420" s="23" t="str">
        <f>_xlfn.IFNA((VLOOKUP(F3420,help!$C$2:$F$12,4,0))*(N3420*24),"")</f>
        <v/>
      </c>
      <c r="AP3420" s="18">
        <f t="shared" si="109"/>
        <v>0</v>
      </c>
    </row>
    <row r="3421" spans="2:42" ht="33" x14ac:dyDescent="0.2">
      <c r="B3421" s="14">
        <f>COUNTIFS($E$3:E3421,تقرير!$E$4)</f>
        <v>15</v>
      </c>
      <c r="C3421" s="48"/>
      <c r="D3421" s="48"/>
      <c r="E3421" s="48"/>
      <c r="F3421" s="50"/>
      <c r="G3421" s="51"/>
      <c r="H3421" s="51"/>
      <c r="I3421" s="52"/>
      <c r="J3421" s="52"/>
      <c r="K3421" s="27" t="str">
        <f>_xlfn.IFNA(VLOOKUP(E3421,الاوردرات!$B$1:$C$600,2,0),"")</f>
        <v/>
      </c>
      <c r="L3421" s="63"/>
      <c r="N3421" s="22" t="str">
        <f t="shared" si="108"/>
        <v/>
      </c>
      <c r="O3421" s="23" t="str">
        <f>_xlfn.IFNA((VLOOKUP(F3421,help!$C$2:$F$12,4,0))*(N3421*24),"")</f>
        <v/>
      </c>
      <c r="AP3421" s="18">
        <f t="shared" si="109"/>
        <v>0</v>
      </c>
    </row>
    <row r="3422" spans="2:42" ht="33" x14ac:dyDescent="0.2">
      <c r="B3422" s="14">
        <f>COUNTIFS($E$3:E3422,تقرير!$E$4)</f>
        <v>15</v>
      </c>
      <c r="C3422" s="48"/>
      <c r="D3422" s="48"/>
      <c r="E3422" s="48"/>
      <c r="F3422" s="50"/>
      <c r="G3422" s="51"/>
      <c r="H3422" s="51"/>
      <c r="I3422" s="52"/>
      <c r="J3422" s="52"/>
      <c r="K3422" s="27" t="str">
        <f>_xlfn.IFNA(VLOOKUP(E3422,الاوردرات!$B$1:$C$600,2,0),"")</f>
        <v/>
      </c>
      <c r="L3422" s="63"/>
      <c r="N3422" s="22" t="str">
        <f t="shared" si="108"/>
        <v/>
      </c>
      <c r="O3422" s="23" t="str">
        <f>_xlfn.IFNA((VLOOKUP(F3422,help!$C$2:$F$12,4,0))*(N3422*24),"")</f>
        <v/>
      </c>
      <c r="AP3422" s="18">
        <f t="shared" si="109"/>
        <v>0</v>
      </c>
    </row>
    <row r="3423" spans="2:42" ht="33" x14ac:dyDescent="0.2">
      <c r="B3423" s="14">
        <f>COUNTIFS($E$3:E3423,تقرير!$E$4)</f>
        <v>15</v>
      </c>
      <c r="C3423" s="48"/>
      <c r="D3423" s="48"/>
      <c r="E3423" s="48"/>
      <c r="F3423" s="50"/>
      <c r="G3423" s="51"/>
      <c r="H3423" s="51"/>
      <c r="I3423" s="52"/>
      <c r="J3423" s="52"/>
      <c r="K3423" s="27" t="str">
        <f>_xlfn.IFNA(VLOOKUP(E3423,الاوردرات!$B$1:$C$600,2,0),"")</f>
        <v/>
      </c>
      <c r="L3423" s="63"/>
      <c r="N3423" s="22" t="str">
        <f t="shared" si="108"/>
        <v/>
      </c>
      <c r="O3423" s="23" t="str">
        <f>_xlfn.IFNA((VLOOKUP(F3423,help!$C$2:$F$12,4,0))*(N3423*24),"")</f>
        <v/>
      </c>
      <c r="AP3423" s="18">
        <f t="shared" si="109"/>
        <v>0</v>
      </c>
    </row>
    <row r="3424" spans="2:42" ht="33" x14ac:dyDescent="0.2">
      <c r="B3424" s="14">
        <f>COUNTIFS($E$3:E3424,تقرير!$E$4)</f>
        <v>15</v>
      </c>
      <c r="C3424" s="48"/>
      <c r="D3424" s="48"/>
      <c r="E3424" s="48"/>
      <c r="F3424" s="50"/>
      <c r="G3424" s="51"/>
      <c r="H3424" s="51"/>
      <c r="I3424" s="52"/>
      <c r="J3424" s="52"/>
      <c r="K3424" s="27" t="str">
        <f>_xlfn.IFNA(VLOOKUP(E3424,الاوردرات!$B$1:$C$600,2,0),"")</f>
        <v/>
      </c>
      <c r="L3424" s="63"/>
      <c r="N3424" s="22" t="str">
        <f t="shared" si="108"/>
        <v/>
      </c>
      <c r="O3424" s="23" t="str">
        <f>_xlfn.IFNA((VLOOKUP(F3424,help!$C$2:$F$12,4,0))*(N3424*24),"")</f>
        <v/>
      </c>
      <c r="AP3424" s="18">
        <f t="shared" si="109"/>
        <v>0</v>
      </c>
    </row>
    <row r="3425" spans="2:42" ht="33" x14ac:dyDescent="0.2">
      <c r="B3425" s="14">
        <f>COUNTIFS($E$3:E3425,تقرير!$E$4)</f>
        <v>15</v>
      </c>
      <c r="C3425" s="48"/>
      <c r="D3425" s="48"/>
      <c r="E3425" s="48"/>
      <c r="F3425" s="50"/>
      <c r="G3425" s="51"/>
      <c r="H3425" s="51"/>
      <c r="I3425" s="52"/>
      <c r="J3425" s="52"/>
      <c r="K3425" s="27" t="str">
        <f>_xlfn.IFNA(VLOOKUP(E3425,الاوردرات!$B$1:$C$600,2,0),"")</f>
        <v/>
      </c>
      <c r="L3425" s="63"/>
      <c r="N3425" s="22" t="str">
        <f t="shared" si="108"/>
        <v/>
      </c>
      <c r="O3425" s="23" t="str">
        <f>_xlfn.IFNA((VLOOKUP(F3425,help!$C$2:$F$12,4,0))*(N3425*24),"")</f>
        <v/>
      </c>
      <c r="AP3425" s="18">
        <f t="shared" si="109"/>
        <v>0</v>
      </c>
    </row>
    <row r="3426" spans="2:42" ht="33" x14ac:dyDescent="0.2">
      <c r="B3426" s="14">
        <f>COUNTIFS($E$3:E3426,تقرير!$E$4)</f>
        <v>15</v>
      </c>
      <c r="C3426" s="48"/>
      <c r="D3426" s="48"/>
      <c r="E3426" s="48"/>
      <c r="F3426" s="50"/>
      <c r="G3426" s="51"/>
      <c r="H3426" s="51"/>
      <c r="I3426" s="52"/>
      <c r="J3426" s="52"/>
      <c r="K3426" s="27" t="str">
        <f>_xlfn.IFNA(VLOOKUP(E3426,الاوردرات!$B$1:$C$600,2,0),"")</f>
        <v/>
      </c>
      <c r="L3426" s="63"/>
      <c r="N3426" s="22" t="str">
        <f t="shared" si="108"/>
        <v/>
      </c>
      <c r="O3426" s="23" t="str">
        <f>_xlfn.IFNA((VLOOKUP(F3426,help!$C$2:$F$12,4,0))*(N3426*24),"")</f>
        <v/>
      </c>
      <c r="AP3426" s="18">
        <f t="shared" si="109"/>
        <v>0</v>
      </c>
    </row>
    <row r="3427" spans="2:42" ht="33" x14ac:dyDescent="0.2">
      <c r="B3427" s="14">
        <f>COUNTIFS($E$3:E3427,تقرير!$E$4)</f>
        <v>15</v>
      </c>
      <c r="C3427" s="48"/>
      <c r="D3427" s="48"/>
      <c r="E3427" s="48"/>
      <c r="F3427" s="50"/>
      <c r="G3427" s="51"/>
      <c r="H3427" s="51"/>
      <c r="I3427" s="52"/>
      <c r="J3427" s="52"/>
      <c r="K3427" s="27" t="str">
        <f>_xlfn.IFNA(VLOOKUP(E3427,الاوردرات!$B$1:$C$600,2,0),"")</f>
        <v/>
      </c>
      <c r="L3427" s="63"/>
      <c r="N3427" s="22" t="str">
        <f t="shared" si="108"/>
        <v/>
      </c>
      <c r="O3427" s="23" t="str">
        <f>_xlfn.IFNA((VLOOKUP(F3427,help!$C$2:$F$12,4,0))*(N3427*24),"")</f>
        <v/>
      </c>
      <c r="AP3427" s="18">
        <f t="shared" si="109"/>
        <v>0</v>
      </c>
    </row>
    <row r="3428" spans="2:42" ht="33" x14ac:dyDescent="0.2">
      <c r="B3428" s="14">
        <f>COUNTIFS($E$3:E3428,تقرير!$E$4)</f>
        <v>15</v>
      </c>
      <c r="C3428" s="48"/>
      <c r="D3428" s="48"/>
      <c r="E3428" s="48"/>
      <c r="F3428" s="50"/>
      <c r="G3428" s="51"/>
      <c r="H3428" s="51"/>
      <c r="I3428" s="52"/>
      <c r="J3428" s="52"/>
      <c r="K3428" s="27" t="str">
        <f>_xlfn.IFNA(VLOOKUP(E3428,الاوردرات!$B$1:$C$600,2,0),"")</f>
        <v/>
      </c>
      <c r="L3428" s="63"/>
      <c r="N3428" s="22" t="str">
        <f t="shared" si="108"/>
        <v/>
      </c>
      <c r="O3428" s="23" t="str">
        <f>_xlfn.IFNA((VLOOKUP(F3428,help!$C$2:$F$12,4,0))*(N3428*24),"")</f>
        <v/>
      </c>
      <c r="AP3428" s="18">
        <f t="shared" si="109"/>
        <v>0</v>
      </c>
    </row>
    <row r="3429" spans="2:42" ht="33" x14ac:dyDescent="0.2">
      <c r="B3429" s="14">
        <f>COUNTIFS($E$3:E3429,تقرير!$E$4)</f>
        <v>15</v>
      </c>
      <c r="C3429" s="48"/>
      <c r="D3429" s="48"/>
      <c r="E3429" s="48"/>
      <c r="F3429" s="50"/>
      <c r="G3429" s="51"/>
      <c r="H3429" s="51"/>
      <c r="I3429" s="52"/>
      <c r="J3429" s="52"/>
      <c r="K3429" s="27" t="str">
        <f>_xlfn.IFNA(VLOOKUP(E3429,الاوردرات!$B$1:$C$600,2,0),"")</f>
        <v/>
      </c>
      <c r="L3429" s="63"/>
      <c r="N3429" s="22" t="str">
        <f t="shared" si="108"/>
        <v/>
      </c>
      <c r="O3429" s="23" t="str">
        <f>_xlfn.IFNA((VLOOKUP(F3429,help!$C$2:$F$12,4,0))*(N3429*24),"")</f>
        <v/>
      </c>
      <c r="AP3429" s="18">
        <f t="shared" si="109"/>
        <v>0</v>
      </c>
    </row>
    <row r="3430" spans="2:42" ht="33" x14ac:dyDescent="0.2">
      <c r="B3430" s="14">
        <f>COUNTIFS($E$3:E3430,تقرير!$E$4)</f>
        <v>15</v>
      </c>
      <c r="C3430" s="48"/>
      <c r="D3430" s="48"/>
      <c r="E3430" s="48"/>
      <c r="F3430" s="50"/>
      <c r="G3430" s="51"/>
      <c r="H3430" s="51"/>
      <c r="I3430" s="52"/>
      <c r="J3430" s="52"/>
      <c r="K3430" s="27" t="str">
        <f>_xlfn.IFNA(VLOOKUP(E3430,الاوردرات!$B$1:$C$600,2,0),"")</f>
        <v/>
      </c>
      <c r="L3430" s="63"/>
      <c r="N3430" s="22" t="str">
        <f t="shared" si="108"/>
        <v/>
      </c>
      <c r="O3430" s="23" t="str">
        <f>_xlfn.IFNA((VLOOKUP(F3430,help!$C$2:$F$12,4,0))*(N3430*24),"")</f>
        <v/>
      </c>
      <c r="AP3430" s="18">
        <f t="shared" si="109"/>
        <v>0</v>
      </c>
    </row>
    <row r="3431" spans="2:42" ht="33" x14ac:dyDescent="0.2">
      <c r="B3431" s="14">
        <f>COUNTIFS($E$3:E3431,تقرير!$E$4)</f>
        <v>15</v>
      </c>
      <c r="C3431" s="48"/>
      <c r="D3431" s="48"/>
      <c r="E3431" s="48"/>
      <c r="F3431" s="50"/>
      <c r="G3431" s="51"/>
      <c r="H3431" s="51"/>
      <c r="I3431" s="52"/>
      <c r="J3431" s="52"/>
      <c r="K3431" s="27" t="str">
        <f>_xlfn.IFNA(VLOOKUP(E3431,الاوردرات!$B$1:$C$600,2,0),"")</f>
        <v/>
      </c>
      <c r="L3431" s="63"/>
      <c r="N3431" s="22" t="str">
        <f t="shared" si="108"/>
        <v/>
      </c>
      <c r="O3431" s="23" t="str">
        <f>_xlfn.IFNA((VLOOKUP(F3431,help!$C$2:$F$12,4,0))*(N3431*24),"")</f>
        <v/>
      </c>
      <c r="AP3431" s="18">
        <f t="shared" si="109"/>
        <v>0</v>
      </c>
    </row>
    <row r="3432" spans="2:42" ht="33" x14ac:dyDescent="0.2">
      <c r="B3432" s="14">
        <f>COUNTIFS($E$3:E3432,تقرير!$E$4)</f>
        <v>15</v>
      </c>
      <c r="C3432" s="48"/>
      <c r="D3432" s="48"/>
      <c r="E3432" s="48"/>
      <c r="F3432" s="50"/>
      <c r="G3432" s="51"/>
      <c r="H3432" s="51"/>
      <c r="I3432" s="52"/>
      <c r="J3432" s="52"/>
      <c r="K3432" s="27" t="str">
        <f>_xlfn.IFNA(VLOOKUP(E3432,الاوردرات!$B$1:$C$600,2,0),"")</f>
        <v/>
      </c>
      <c r="L3432" s="63"/>
      <c r="N3432" s="22" t="str">
        <f t="shared" si="108"/>
        <v/>
      </c>
      <c r="O3432" s="23" t="str">
        <f>_xlfn.IFNA((VLOOKUP(F3432,help!$C$2:$F$12,4,0))*(N3432*24),"")</f>
        <v/>
      </c>
      <c r="AP3432" s="18">
        <f t="shared" si="109"/>
        <v>0</v>
      </c>
    </row>
    <row r="3433" spans="2:42" ht="33" x14ac:dyDescent="0.2">
      <c r="B3433" s="14">
        <f>COUNTIFS($E$3:E3433,تقرير!$E$4)</f>
        <v>15</v>
      </c>
      <c r="C3433" s="48"/>
      <c r="D3433" s="48"/>
      <c r="E3433" s="48"/>
      <c r="F3433" s="50"/>
      <c r="G3433" s="51"/>
      <c r="H3433" s="51"/>
      <c r="I3433" s="52"/>
      <c r="J3433" s="52"/>
      <c r="K3433" s="27" t="str">
        <f>_xlfn.IFNA(VLOOKUP(E3433,الاوردرات!$B$1:$C$600,2,0),"")</f>
        <v/>
      </c>
      <c r="L3433" s="63"/>
      <c r="N3433" s="22" t="str">
        <f t="shared" si="108"/>
        <v/>
      </c>
      <c r="O3433" s="23" t="str">
        <f>_xlfn.IFNA((VLOOKUP(F3433,help!$C$2:$F$12,4,0))*(N3433*24),"")</f>
        <v/>
      </c>
      <c r="AP3433" s="18">
        <f t="shared" si="109"/>
        <v>0</v>
      </c>
    </row>
    <row r="3434" spans="2:42" ht="33" x14ac:dyDescent="0.2">
      <c r="B3434" s="14">
        <f>COUNTIFS($E$3:E3434,تقرير!$E$4)</f>
        <v>15</v>
      </c>
      <c r="C3434" s="48"/>
      <c r="D3434" s="48"/>
      <c r="E3434" s="48"/>
      <c r="F3434" s="50"/>
      <c r="G3434" s="51"/>
      <c r="H3434" s="51"/>
      <c r="I3434" s="52"/>
      <c r="J3434" s="52"/>
      <c r="K3434" s="27" t="str">
        <f>_xlfn.IFNA(VLOOKUP(E3434,الاوردرات!$B$1:$C$600,2,0),"")</f>
        <v/>
      </c>
      <c r="L3434" s="63"/>
      <c r="N3434" s="22" t="str">
        <f t="shared" si="108"/>
        <v/>
      </c>
      <c r="O3434" s="23" t="str">
        <f>_xlfn.IFNA((VLOOKUP(F3434,help!$C$2:$F$12,4,0))*(N3434*24),"")</f>
        <v/>
      </c>
      <c r="AP3434" s="18">
        <f t="shared" si="109"/>
        <v>0</v>
      </c>
    </row>
    <row r="3435" spans="2:42" ht="33" x14ac:dyDescent="0.2">
      <c r="B3435" s="14">
        <f>COUNTIFS($E$3:E3435,تقرير!$E$4)</f>
        <v>15</v>
      </c>
      <c r="C3435" s="48"/>
      <c r="D3435" s="48"/>
      <c r="E3435" s="48"/>
      <c r="F3435" s="50"/>
      <c r="G3435" s="51"/>
      <c r="H3435" s="51"/>
      <c r="I3435" s="52"/>
      <c r="J3435" s="52"/>
      <c r="K3435" s="27" t="str">
        <f>_xlfn.IFNA(VLOOKUP(E3435,الاوردرات!$B$1:$C$600,2,0),"")</f>
        <v/>
      </c>
      <c r="L3435" s="63"/>
      <c r="N3435" s="22" t="str">
        <f t="shared" si="108"/>
        <v/>
      </c>
      <c r="O3435" s="23" t="str">
        <f>_xlfn.IFNA((VLOOKUP(F3435,help!$C$2:$F$12,4,0))*(N3435*24),"")</f>
        <v/>
      </c>
      <c r="AP3435" s="18">
        <f t="shared" si="109"/>
        <v>0</v>
      </c>
    </row>
    <row r="3436" spans="2:42" ht="33" x14ac:dyDescent="0.2">
      <c r="B3436" s="14">
        <f>COUNTIFS($E$3:E3436,تقرير!$E$4)</f>
        <v>15</v>
      </c>
      <c r="C3436" s="48"/>
      <c r="D3436" s="48"/>
      <c r="E3436" s="48"/>
      <c r="F3436" s="50"/>
      <c r="G3436" s="51"/>
      <c r="H3436" s="51"/>
      <c r="I3436" s="52"/>
      <c r="J3436" s="52"/>
      <c r="K3436" s="27" t="str">
        <f>_xlfn.IFNA(VLOOKUP(E3436,الاوردرات!$B$1:$C$600,2,0),"")</f>
        <v/>
      </c>
      <c r="L3436" s="63"/>
      <c r="N3436" s="22" t="str">
        <f t="shared" si="108"/>
        <v/>
      </c>
      <c r="O3436" s="23" t="str">
        <f>_xlfn.IFNA((VLOOKUP(F3436,help!$C$2:$F$12,4,0))*(N3436*24),"")</f>
        <v/>
      </c>
      <c r="AP3436" s="18">
        <f t="shared" si="109"/>
        <v>0</v>
      </c>
    </row>
    <row r="3437" spans="2:42" ht="33" x14ac:dyDescent="0.2">
      <c r="B3437" s="14">
        <f>COUNTIFS($E$3:E3437,تقرير!$E$4)</f>
        <v>15</v>
      </c>
      <c r="C3437" s="48"/>
      <c r="D3437" s="48"/>
      <c r="E3437" s="48"/>
      <c r="F3437" s="50"/>
      <c r="G3437" s="51"/>
      <c r="H3437" s="51"/>
      <c r="I3437" s="52"/>
      <c r="J3437" s="52"/>
      <c r="K3437" s="27" t="str">
        <f>_xlfn.IFNA(VLOOKUP(E3437,الاوردرات!$B$1:$C$600,2,0),"")</f>
        <v/>
      </c>
      <c r="L3437" s="63"/>
      <c r="N3437" s="22" t="str">
        <f t="shared" si="108"/>
        <v/>
      </c>
      <c r="O3437" s="23" t="str">
        <f>_xlfn.IFNA((VLOOKUP(F3437,help!$C$2:$F$12,4,0))*(N3437*24),"")</f>
        <v/>
      </c>
      <c r="AP3437" s="18">
        <f t="shared" si="109"/>
        <v>0</v>
      </c>
    </row>
    <row r="3438" spans="2:42" ht="33" x14ac:dyDescent="0.2">
      <c r="B3438" s="14">
        <f>COUNTIFS($E$3:E3438,تقرير!$E$4)</f>
        <v>15</v>
      </c>
      <c r="C3438" s="48"/>
      <c r="D3438" s="48"/>
      <c r="E3438" s="48"/>
      <c r="F3438" s="50"/>
      <c r="G3438" s="51"/>
      <c r="H3438" s="51"/>
      <c r="I3438" s="52"/>
      <c r="J3438" s="52"/>
      <c r="K3438" s="27" t="str">
        <f>_xlfn.IFNA(VLOOKUP(E3438,الاوردرات!$B$1:$C$600,2,0),"")</f>
        <v/>
      </c>
      <c r="L3438" s="63"/>
      <c r="N3438" s="22" t="str">
        <f t="shared" si="108"/>
        <v/>
      </c>
      <c r="O3438" s="23" t="str">
        <f>_xlfn.IFNA((VLOOKUP(F3438,help!$C$2:$F$12,4,0))*(N3438*24),"")</f>
        <v/>
      </c>
      <c r="AP3438" s="18">
        <f t="shared" si="109"/>
        <v>0</v>
      </c>
    </row>
    <row r="3439" spans="2:42" ht="33" x14ac:dyDescent="0.2">
      <c r="B3439" s="14">
        <f>COUNTIFS($E$3:E3439,تقرير!$E$4)</f>
        <v>15</v>
      </c>
      <c r="C3439" s="48"/>
      <c r="D3439" s="48"/>
      <c r="E3439" s="48"/>
      <c r="F3439" s="50"/>
      <c r="G3439" s="51"/>
      <c r="H3439" s="51"/>
      <c r="I3439" s="52"/>
      <c r="J3439" s="52"/>
      <c r="K3439" s="27" t="str">
        <f>_xlfn.IFNA(VLOOKUP(E3439,الاوردرات!$B$1:$C$600,2,0),"")</f>
        <v/>
      </c>
      <c r="L3439" s="63"/>
      <c r="N3439" s="22" t="str">
        <f t="shared" si="108"/>
        <v/>
      </c>
      <c r="O3439" s="23" t="str">
        <f>_xlfn.IFNA((VLOOKUP(F3439,help!$C$2:$F$12,4,0))*(N3439*24),"")</f>
        <v/>
      </c>
      <c r="AP3439" s="18">
        <f t="shared" si="109"/>
        <v>0</v>
      </c>
    </row>
    <row r="3440" spans="2:42" ht="33" x14ac:dyDescent="0.2">
      <c r="B3440" s="14">
        <f>COUNTIFS($E$3:E3440,تقرير!$E$4)</f>
        <v>15</v>
      </c>
      <c r="C3440" s="48"/>
      <c r="D3440" s="48"/>
      <c r="E3440" s="48"/>
      <c r="F3440" s="50"/>
      <c r="G3440" s="51"/>
      <c r="H3440" s="51"/>
      <c r="I3440" s="52"/>
      <c r="J3440" s="52"/>
      <c r="K3440" s="27" t="str">
        <f>_xlfn.IFNA(VLOOKUP(E3440,الاوردرات!$B$1:$C$600,2,0),"")</f>
        <v/>
      </c>
      <c r="L3440" s="63"/>
      <c r="N3440" s="22" t="str">
        <f t="shared" si="108"/>
        <v/>
      </c>
      <c r="O3440" s="23" t="str">
        <f>_xlfn.IFNA((VLOOKUP(F3440,help!$C$2:$F$12,4,0))*(N3440*24),"")</f>
        <v/>
      </c>
      <c r="AP3440" s="18">
        <f t="shared" si="109"/>
        <v>0</v>
      </c>
    </row>
    <row r="3441" spans="2:42" ht="33" x14ac:dyDescent="0.2">
      <c r="B3441" s="14">
        <f>COUNTIFS($E$3:E3441,تقرير!$E$4)</f>
        <v>15</v>
      </c>
      <c r="C3441" s="48"/>
      <c r="D3441" s="48"/>
      <c r="E3441" s="48"/>
      <c r="F3441" s="50"/>
      <c r="G3441" s="51"/>
      <c r="H3441" s="51"/>
      <c r="I3441" s="52"/>
      <c r="J3441" s="52"/>
      <c r="K3441" s="27" t="str">
        <f>_xlfn.IFNA(VLOOKUP(E3441,الاوردرات!$B$1:$C$600,2,0),"")</f>
        <v/>
      </c>
      <c r="L3441" s="63"/>
      <c r="N3441" s="22" t="str">
        <f t="shared" si="108"/>
        <v/>
      </c>
      <c r="O3441" s="23" t="str">
        <f>_xlfn.IFNA((VLOOKUP(F3441,help!$C$2:$F$12,4,0))*(N3441*24),"")</f>
        <v/>
      </c>
      <c r="AP3441" s="18">
        <f t="shared" si="109"/>
        <v>0</v>
      </c>
    </row>
    <row r="3442" spans="2:42" ht="33" x14ac:dyDescent="0.2">
      <c r="B3442" s="14">
        <f>COUNTIFS($E$3:E3442,تقرير!$E$4)</f>
        <v>15</v>
      </c>
      <c r="C3442" s="48"/>
      <c r="D3442" s="48"/>
      <c r="E3442" s="48"/>
      <c r="F3442" s="50"/>
      <c r="G3442" s="51"/>
      <c r="H3442" s="51"/>
      <c r="I3442" s="52"/>
      <c r="J3442" s="52"/>
      <c r="K3442" s="27" t="str">
        <f>_xlfn.IFNA(VLOOKUP(E3442,الاوردرات!$B$1:$C$600,2,0),"")</f>
        <v/>
      </c>
      <c r="L3442" s="63"/>
      <c r="N3442" s="22" t="str">
        <f t="shared" si="108"/>
        <v/>
      </c>
      <c r="O3442" s="23" t="str">
        <f>_xlfn.IFNA((VLOOKUP(F3442,help!$C$2:$F$12,4,0))*(N3442*24),"")</f>
        <v/>
      </c>
      <c r="AP3442" s="18">
        <f t="shared" si="109"/>
        <v>0</v>
      </c>
    </row>
    <row r="3443" spans="2:42" ht="33" x14ac:dyDescent="0.2">
      <c r="B3443" s="14">
        <f>COUNTIFS($E$3:E3443,تقرير!$E$4)</f>
        <v>15</v>
      </c>
      <c r="C3443" s="48"/>
      <c r="D3443" s="48"/>
      <c r="E3443" s="48"/>
      <c r="F3443" s="50"/>
      <c r="G3443" s="51"/>
      <c r="H3443" s="51"/>
      <c r="I3443" s="52"/>
      <c r="J3443" s="52"/>
      <c r="K3443" s="27" t="str">
        <f>_xlfn.IFNA(VLOOKUP(E3443,الاوردرات!$B$1:$C$600,2,0),"")</f>
        <v/>
      </c>
      <c r="L3443" s="63"/>
      <c r="N3443" s="22" t="str">
        <f t="shared" si="108"/>
        <v/>
      </c>
      <c r="O3443" s="23" t="str">
        <f>_xlfn.IFNA((VLOOKUP(F3443,help!$C$2:$F$12,4,0))*(N3443*24),"")</f>
        <v/>
      </c>
      <c r="AP3443" s="18">
        <f t="shared" si="109"/>
        <v>0</v>
      </c>
    </row>
    <row r="3444" spans="2:42" ht="33" x14ac:dyDescent="0.2">
      <c r="B3444" s="14">
        <f>COUNTIFS($E$3:E3444,تقرير!$E$4)</f>
        <v>15</v>
      </c>
      <c r="C3444" s="48"/>
      <c r="D3444" s="48"/>
      <c r="E3444" s="48"/>
      <c r="F3444" s="50"/>
      <c r="G3444" s="51"/>
      <c r="H3444" s="51"/>
      <c r="I3444" s="52"/>
      <c r="J3444" s="52"/>
      <c r="K3444" s="27" t="str">
        <f>_xlfn.IFNA(VLOOKUP(E3444,الاوردرات!$B$1:$C$600,2,0),"")</f>
        <v/>
      </c>
      <c r="L3444" s="63"/>
      <c r="N3444" s="22" t="str">
        <f t="shared" si="108"/>
        <v/>
      </c>
      <c r="O3444" s="23" t="str">
        <f>_xlfn.IFNA((VLOOKUP(F3444,help!$C$2:$F$12,4,0))*(N3444*24),"")</f>
        <v/>
      </c>
      <c r="AP3444" s="18">
        <f t="shared" si="109"/>
        <v>0</v>
      </c>
    </row>
    <row r="3445" spans="2:42" ht="33" x14ac:dyDescent="0.2">
      <c r="B3445" s="14">
        <f>COUNTIFS($E$3:E3445,تقرير!$E$4)</f>
        <v>15</v>
      </c>
      <c r="C3445" s="48"/>
      <c r="D3445" s="48"/>
      <c r="E3445" s="48"/>
      <c r="F3445" s="50"/>
      <c r="G3445" s="51"/>
      <c r="H3445" s="51"/>
      <c r="I3445" s="52"/>
      <c r="J3445" s="52"/>
      <c r="K3445" s="27" t="str">
        <f>_xlfn.IFNA(VLOOKUP(E3445,الاوردرات!$B$1:$C$600,2,0),"")</f>
        <v/>
      </c>
      <c r="L3445" s="63"/>
      <c r="N3445" s="22" t="str">
        <f t="shared" si="108"/>
        <v/>
      </c>
      <c r="O3445" s="23" t="str">
        <f>_xlfn.IFNA((VLOOKUP(F3445,help!$C$2:$F$12,4,0))*(N3445*24),"")</f>
        <v/>
      </c>
      <c r="AP3445" s="18">
        <f t="shared" si="109"/>
        <v>0</v>
      </c>
    </row>
    <row r="3446" spans="2:42" ht="33" x14ac:dyDescent="0.2">
      <c r="B3446" s="14">
        <f>COUNTIFS($E$3:E3446,تقرير!$E$4)</f>
        <v>15</v>
      </c>
      <c r="C3446" s="48"/>
      <c r="D3446" s="48"/>
      <c r="E3446" s="48"/>
      <c r="F3446" s="50"/>
      <c r="G3446" s="51"/>
      <c r="H3446" s="51"/>
      <c r="I3446" s="52"/>
      <c r="J3446" s="52"/>
      <c r="K3446" s="27" t="str">
        <f>_xlfn.IFNA(VLOOKUP(E3446,الاوردرات!$B$1:$C$600,2,0),"")</f>
        <v/>
      </c>
      <c r="L3446" s="63"/>
      <c r="N3446" s="22" t="str">
        <f t="shared" si="108"/>
        <v/>
      </c>
      <c r="O3446" s="23" t="str">
        <f>_xlfn.IFNA((VLOOKUP(F3446,help!$C$2:$F$12,4,0))*(N3446*24),"")</f>
        <v/>
      </c>
      <c r="AP3446" s="18">
        <f t="shared" si="109"/>
        <v>0</v>
      </c>
    </row>
    <row r="3447" spans="2:42" ht="33" x14ac:dyDescent="0.2">
      <c r="B3447" s="14">
        <f>COUNTIFS($E$3:E3447,تقرير!$E$4)</f>
        <v>15</v>
      </c>
      <c r="C3447" s="48"/>
      <c r="D3447" s="48"/>
      <c r="E3447" s="48"/>
      <c r="F3447" s="50"/>
      <c r="G3447" s="51"/>
      <c r="H3447" s="51"/>
      <c r="I3447" s="52"/>
      <c r="J3447" s="52"/>
      <c r="K3447" s="27" t="str">
        <f>_xlfn.IFNA(VLOOKUP(E3447,الاوردرات!$B$1:$C$600,2,0),"")</f>
        <v/>
      </c>
      <c r="L3447" s="63"/>
      <c r="N3447" s="22" t="str">
        <f t="shared" ref="N3447:N3510" si="110">IF(I3447&lt;&gt;"",J3447-I3447,"")</f>
        <v/>
      </c>
      <c r="O3447" s="23" t="str">
        <f>_xlfn.IFNA((VLOOKUP(F3447,help!$C$2:$F$12,4,0))*(N3447*24),"")</f>
        <v/>
      </c>
      <c r="AP3447" s="18">
        <f t="shared" si="109"/>
        <v>0</v>
      </c>
    </row>
    <row r="3448" spans="2:42" ht="33" x14ac:dyDescent="0.2">
      <c r="B3448" s="14">
        <f>COUNTIFS($E$3:E3448,تقرير!$E$4)</f>
        <v>15</v>
      </c>
      <c r="C3448" s="48"/>
      <c r="D3448" s="48"/>
      <c r="E3448" s="48"/>
      <c r="F3448" s="50"/>
      <c r="G3448" s="51"/>
      <c r="H3448" s="51"/>
      <c r="I3448" s="52"/>
      <c r="J3448" s="52"/>
      <c r="K3448" s="27" t="str">
        <f>_xlfn.IFNA(VLOOKUP(E3448,الاوردرات!$B$1:$C$600,2,0),"")</f>
        <v/>
      </c>
      <c r="L3448" s="63"/>
      <c r="N3448" s="22" t="str">
        <f t="shared" si="110"/>
        <v/>
      </c>
      <c r="O3448" s="23" t="str">
        <f>_xlfn.IFNA((VLOOKUP(F3448,help!$C$2:$F$12,4,0))*(N3448*24),"")</f>
        <v/>
      </c>
      <c r="AP3448" s="18">
        <f t="shared" si="109"/>
        <v>0</v>
      </c>
    </row>
    <row r="3449" spans="2:42" ht="33" x14ac:dyDescent="0.2">
      <c r="B3449" s="14">
        <f>COUNTIFS($E$3:E3449,تقرير!$E$4)</f>
        <v>15</v>
      </c>
      <c r="C3449" s="48"/>
      <c r="D3449" s="48"/>
      <c r="E3449" s="48"/>
      <c r="F3449" s="50"/>
      <c r="G3449" s="51"/>
      <c r="H3449" s="51"/>
      <c r="I3449" s="52"/>
      <c r="J3449" s="52"/>
      <c r="K3449" s="27" t="str">
        <f>_xlfn.IFNA(VLOOKUP(E3449,الاوردرات!$B$1:$C$600,2,0),"")</f>
        <v/>
      </c>
      <c r="L3449" s="63"/>
      <c r="N3449" s="22" t="str">
        <f t="shared" si="110"/>
        <v/>
      </c>
      <c r="O3449" s="23" t="str">
        <f>_xlfn.IFNA((VLOOKUP(F3449,help!$C$2:$F$12,4,0))*(N3449*24),"")</f>
        <v/>
      </c>
      <c r="AP3449" s="18">
        <f t="shared" si="109"/>
        <v>0</v>
      </c>
    </row>
    <row r="3450" spans="2:42" ht="33" x14ac:dyDescent="0.2">
      <c r="B3450" s="14">
        <f>COUNTIFS($E$3:E3450,تقرير!$E$4)</f>
        <v>15</v>
      </c>
      <c r="C3450" s="48"/>
      <c r="D3450" s="48"/>
      <c r="E3450" s="48"/>
      <c r="F3450" s="50"/>
      <c r="G3450" s="51"/>
      <c r="H3450" s="51"/>
      <c r="I3450" s="52"/>
      <c r="J3450" s="52"/>
      <c r="K3450" s="27" t="str">
        <f>_xlfn.IFNA(VLOOKUP(E3450,الاوردرات!$B$1:$C$600,2,0),"")</f>
        <v/>
      </c>
      <c r="L3450" s="63"/>
      <c r="N3450" s="22" t="str">
        <f t="shared" si="110"/>
        <v/>
      </c>
      <c r="O3450" s="23" t="str">
        <f>_xlfn.IFNA((VLOOKUP(F3450,help!$C$2:$F$12,4,0))*(N3450*24),"")</f>
        <v/>
      </c>
      <c r="AP3450" s="18">
        <f t="shared" si="109"/>
        <v>0</v>
      </c>
    </row>
    <row r="3451" spans="2:42" ht="33" x14ac:dyDescent="0.2">
      <c r="B3451" s="14">
        <f>COUNTIFS($E$3:E3451,تقرير!$E$4)</f>
        <v>15</v>
      </c>
      <c r="C3451" s="48"/>
      <c r="D3451" s="48"/>
      <c r="E3451" s="48"/>
      <c r="F3451" s="50"/>
      <c r="G3451" s="51"/>
      <c r="H3451" s="51"/>
      <c r="I3451" s="52"/>
      <c r="J3451" s="52"/>
      <c r="K3451" s="27" t="str">
        <f>_xlfn.IFNA(VLOOKUP(E3451,الاوردرات!$B$1:$C$600,2,0),"")</f>
        <v/>
      </c>
      <c r="L3451" s="63"/>
      <c r="N3451" s="22" t="str">
        <f t="shared" si="110"/>
        <v/>
      </c>
      <c r="O3451" s="23" t="str">
        <f>_xlfn.IFNA((VLOOKUP(F3451,help!$C$2:$F$12,4,0))*(N3451*24),"")</f>
        <v/>
      </c>
      <c r="AP3451" s="18">
        <f t="shared" si="109"/>
        <v>0</v>
      </c>
    </row>
    <row r="3452" spans="2:42" ht="33" x14ac:dyDescent="0.2">
      <c r="B3452" s="14">
        <f>COUNTIFS($E$3:E3452,تقرير!$E$4)</f>
        <v>15</v>
      </c>
      <c r="C3452" s="48"/>
      <c r="D3452" s="48"/>
      <c r="E3452" s="48"/>
      <c r="F3452" s="50"/>
      <c r="G3452" s="51"/>
      <c r="H3452" s="51"/>
      <c r="I3452" s="52"/>
      <c r="J3452" s="52"/>
      <c r="K3452" s="27" t="str">
        <f>_xlfn.IFNA(VLOOKUP(E3452,الاوردرات!$B$1:$C$600,2,0),"")</f>
        <v/>
      </c>
      <c r="L3452" s="63"/>
      <c r="N3452" s="22" t="str">
        <f t="shared" si="110"/>
        <v/>
      </c>
      <c r="O3452" s="23" t="str">
        <f>_xlfn.IFNA((VLOOKUP(F3452,help!$C$2:$F$12,4,0))*(N3452*24),"")</f>
        <v/>
      </c>
      <c r="AP3452" s="18">
        <f t="shared" si="109"/>
        <v>0</v>
      </c>
    </row>
    <row r="3453" spans="2:42" ht="33" x14ac:dyDescent="0.2">
      <c r="B3453" s="14">
        <f>COUNTIFS($E$3:E3453,تقرير!$E$4)</f>
        <v>15</v>
      </c>
      <c r="C3453" s="48"/>
      <c r="D3453" s="48"/>
      <c r="E3453" s="48"/>
      <c r="F3453" s="50"/>
      <c r="G3453" s="51"/>
      <c r="H3453" s="51"/>
      <c r="I3453" s="52"/>
      <c r="J3453" s="52"/>
      <c r="K3453" s="27" t="str">
        <f>_xlfn.IFNA(VLOOKUP(E3453,الاوردرات!$B$1:$C$600,2,0),"")</f>
        <v/>
      </c>
      <c r="L3453" s="63"/>
      <c r="N3453" s="22" t="str">
        <f t="shared" si="110"/>
        <v/>
      </c>
      <c r="O3453" s="23" t="str">
        <f>_xlfn.IFNA((VLOOKUP(F3453,help!$C$2:$F$12,4,0))*(N3453*24),"")</f>
        <v/>
      </c>
      <c r="AP3453" s="18">
        <f t="shared" si="109"/>
        <v>0</v>
      </c>
    </row>
    <row r="3454" spans="2:42" ht="33" x14ac:dyDescent="0.2">
      <c r="B3454" s="14">
        <f>COUNTIFS($E$3:E3454,تقرير!$E$4)</f>
        <v>15</v>
      </c>
      <c r="C3454" s="48"/>
      <c r="D3454" s="48"/>
      <c r="E3454" s="48"/>
      <c r="F3454" s="50"/>
      <c r="G3454" s="51"/>
      <c r="H3454" s="51"/>
      <c r="I3454" s="52"/>
      <c r="J3454" s="52"/>
      <c r="K3454" s="27" t="str">
        <f>_xlfn.IFNA(VLOOKUP(E3454,الاوردرات!$B$1:$C$600,2,0),"")</f>
        <v/>
      </c>
      <c r="L3454" s="63"/>
      <c r="N3454" s="22" t="str">
        <f t="shared" si="110"/>
        <v/>
      </c>
      <c r="O3454" s="23" t="str">
        <f>_xlfn.IFNA((VLOOKUP(F3454,help!$C$2:$F$12,4,0))*(N3454*24),"")</f>
        <v/>
      </c>
      <c r="AP3454" s="18">
        <f t="shared" si="109"/>
        <v>0</v>
      </c>
    </row>
    <row r="3455" spans="2:42" ht="33" x14ac:dyDescent="0.2">
      <c r="B3455" s="14">
        <f>COUNTIFS($E$3:E3455,تقرير!$E$4)</f>
        <v>15</v>
      </c>
      <c r="C3455" s="48"/>
      <c r="D3455" s="48"/>
      <c r="E3455" s="48"/>
      <c r="F3455" s="50"/>
      <c r="G3455" s="51"/>
      <c r="H3455" s="51"/>
      <c r="I3455" s="52"/>
      <c r="J3455" s="52"/>
      <c r="K3455" s="27" t="str">
        <f>_xlfn.IFNA(VLOOKUP(E3455,الاوردرات!$B$1:$C$600,2,0),"")</f>
        <v/>
      </c>
      <c r="L3455" s="63"/>
      <c r="N3455" s="22" t="str">
        <f t="shared" si="110"/>
        <v/>
      </c>
      <c r="O3455" s="23" t="str">
        <f>_xlfn.IFNA((VLOOKUP(F3455,help!$C$2:$F$12,4,0))*(N3455*24),"")</f>
        <v/>
      </c>
      <c r="AP3455" s="18">
        <f t="shared" si="109"/>
        <v>0</v>
      </c>
    </row>
    <row r="3456" spans="2:42" ht="33" x14ac:dyDescent="0.2">
      <c r="B3456" s="14">
        <f>COUNTIFS($E$3:E3456,تقرير!$E$4)</f>
        <v>15</v>
      </c>
      <c r="C3456" s="48"/>
      <c r="D3456" s="48"/>
      <c r="E3456" s="48"/>
      <c r="F3456" s="50"/>
      <c r="G3456" s="51"/>
      <c r="H3456" s="51"/>
      <c r="I3456" s="52"/>
      <c r="J3456" s="52"/>
      <c r="K3456" s="27" t="str">
        <f>_xlfn.IFNA(VLOOKUP(E3456,الاوردرات!$B$1:$C$600,2,0),"")</f>
        <v/>
      </c>
      <c r="L3456" s="63"/>
      <c r="N3456" s="22" t="str">
        <f t="shared" si="110"/>
        <v/>
      </c>
      <c r="O3456" s="23" t="str">
        <f>_xlfn.IFNA((VLOOKUP(F3456,help!$C$2:$F$12,4,0))*(N3456*24),"")</f>
        <v/>
      </c>
      <c r="AP3456" s="18">
        <f t="shared" si="109"/>
        <v>0</v>
      </c>
    </row>
    <row r="3457" spans="2:42" ht="33" x14ac:dyDescent="0.2">
      <c r="B3457" s="14">
        <f>COUNTIFS($E$3:E3457,تقرير!$E$4)</f>
        <v>15</v>
      </c>
      <c r="C3457" s="48"/>
      <c r="D3457" s="48"/>
      <c r="E3457" s="48"/>
      <c r="F3457" s="50"/>
      <c r="G3457" s="51"/>
      <c r="H3457" s="51"/>
      <c r="I3457" s="52"/>
      <c r="J3457" s="52"/>
      <c r="K3457" s="27" t="str">
        <f>_xlfn.IFNA(VLOOKUP(E3457,الاوردرات!$B$1:$C$600,2,0),"")</f>
        <v/>
      </c>
      <c r="L3457" s="63"/>
      <c r="N3457" s="22" t="str">
        <f t="shared" si="110"/>
        <v/>
      </c>
      <c r="O3457" s="23" t="str">
        <f>_xlfn.IFNA((VLOOKUP(F3457,help!$C$2:$F$12,4,0))*(N3457*24),"")</f>
        <v/>
      </c>
      <c r="AP3457" s="18">
        <f t="shared" si="109"/>
        <v>0</v>
      </c>
    </row>
    <row r="3458" spans="2:42" ht="33" x14ac:dyDescent="0.2">
      <c r="B3458" s="14">
        <f>COUNTIFS($E$3:E3458,تقرير!$E$4)</f>
        <v>15</v>
      </c>
      <c r="C3458" s="48"/>
      <c r="D3458" s="48"/>
      <c r="E3458" s="48"/>
      <c r="F3458" s="50"/>
      <c r="G3458" s="51"/>
      <c r="H3458" s="51"/>
      <c r="I3458" s="52"/>
      <c r="J3458" s="52"/>
      <c r="K3458" s="27" t="str">
        <f>_xlfn.IFNA(VLOOKUP(E3458,الاوردرات!$B$1:$C$600,2,0),"")</f>
        <v/>
      </c>
      <c r="L3458" s="63"/>
      <c r="N3458" s="22" t="str">
        <f t="shared" si="110"/>
        <v/>
      </c>
      <c r="O3458" s="23" t="str">
        <f>_xlfn.IFNA((VLOOKUP(F3458,help!$C$2:$F$12,4,0))*(N3458*24),"")</f>
        <v/>
      </c>
      <c r="AP3458" s="18">
        <f t="shared" si="109"/>
        <v>0</v>
      </c>
    </row>
    <row r="3459" spans="2:42" ht="33" x14ac:dyDescent="0.2">
      <c r="B3459" s="14">
        <f>COUNTIFS($E$3:E3459,تقرير!$E$4)</f>
        <v>15</v>
      </c>
      <c r="C3459" s="48"/>
      <c r="D3459" s="48"/>
      <c r="E3459" s="48"/>
      <c r="F3459" s="50"/>
      <c r="G3459" s="51"/>
      <c r="H3459" s="51"/>
      <c r="I3459" s="52"/>
      <c r="J3459" s="52"/>
      <c r="K3459" s="27" t="str">
        <f>_xlfn.IFNA(VLOOKUP(E3459,الاوردرات!$B$1:$C$600,2,0),"")</f>
        <v/>
      </c>
      <c r="L3459" s="63"/>
      <c r="N3459" s="22" t="str">
        <f t="shared" si="110"/>
        <v/>
      </c>
      <c r="O3459" s="23" t="str">
        <f>_xlfn.IFNA((VLOOKUP(F3459,help!$C$2:$F$12,4,0))*(N3459*24),"")</f>
        <v/>
      </c>
      <c r="AP3459" s="18">
        <f t="shared" si="109"/>
        <v>0</v>
      </c>
    </row>
    <row r="3460" spans="2:42" ht="33" x14ac:dyDescent="0.2">
      <c r="B3460" s="14">
        <f>COUNTIFS($E$3:E3460,تقرير!$E$4)</f>
        <v>15</v>
      </c>
      <c r="C3460" s="48"/>
      <c r="D3460" s="48"/>
      <c r="E3460" s="48"/>
      <c r="F3460" s="50"/>
      <c r="G3460" s="51"/>
      <c r="H3460" s="51"/>
      <c r="I3460" s="52"/>
      <c r="J3460" s="52"/>
      <c r="K3460" s="27" t="str">
        <f>_xlfn.IFNA(VLOOKUP(E3460,الاوردرات!$B$1:$C$600,2,0),"")</f>
        <v/>
      </c>
      <c r="L3460" s="63"/>
      <c r="N3460" s="22" t="str">
        <f t="shared" si="110"/>
        <v/>
      </c>
      <c r="O3460" s="23" t="str">
        <f>_xlfn.IFNA((VLOOKUP(F3460,help!$C$2:$F$12,4,0))*(N3460*24),"")</f>
        <v/>
      </c>
      <c r="AP3460" s="18">
        <f t="shared" si="109"/>
        <v>0</v>
      </c>
    </row>
    <row r="3461" spans="2:42" ht="33" x14ac:dyDescent="0.2">
      <c r="B3461" s="14">
        <f>COUNTIFS($E$3:E3461,تقرير!$E$4)</f>
        <v>15</v>
      </c>
      <c r="C3461" s="48"/>
      <c r="D3461" s="48"/>
      <c r="E3461" s="48"/>
      <c r="F3461" s="50"/>
      <c r="G3461" s="51"/>
      <c r="H3461" s="51"/>
      <c r="I3461" s="52"/>
      <c r="J3461" s="52"/>
      <c r="K3461" s="27" t="str">
        <f>_xlfn.IFNA(VLOOKUP(E3461,الاوردرات!$B$1:$C$600,2,0),"")</f>
        <v/>
      </c>
      <c r="L3461" s="63"/>
      <c r="N3461" s="22" t="str">
        <f t="shared" si="110"/>
        <v/>
      </c>
      <c r="O3461" s="23" t="str">
        <f>_xlfn.IFNA((VLOOKUP(F3461,help!$C$2:$F$12,4,0))*(N3461*24),"")</f>
        <v/>
      </c>
      <c r="AP3461" s="18">
        <f t="shared" si="109"/>
        <v>0</v>
      </c>
    </row>
    <row r="3462" spans="2:42" ht="33" x14ac:dyDescent="0.2">
      <c r="B3462" s="14">
        <f>COUNTIFS($E$3:E3462,تقرير!$E$4)</f>
        <v>15</v>
      </c>
      <c r="C3462" s="48"/>
      <c r="D3462" s="48"/>
      <c r="E3462" s="48"/>
      <c r="F3462" s="50"/>
      <c r="G3462" s="51"/>
      <c r="H3462" s="51"/>
      <c r="I3462" s="52"/>
      <c r="J3462" s="52"/>
      <c r="K3462" s="27" t="str">
        <f>_xlfn.IFNA(VLOOKUP(E3462,الاوردرات!$B$1:$C$600,2,0),"")</f>
        <v/>
      </c>
      <c r="L3462" s="63"/>
      <c r="N3462" s="22" t="str">
        <f t="shared" si="110"/>
        <v/>
      </c>
      <c r="O3462" s="23" t="str">
        <f>_xlfn.IFNA((VLOOKUP(F3462,help!$C$2:$F$12,4,0))*(N3462*24),"")</f>
        <v/>
      </c>
      <c r="AP3462" s="18">
        <f t="shared" si="109"/>
        <v>0</v>
      </c>
    </row>
    <row r="3463" spans="2:42" ht="33" x14ac:dyDescent="0.2">
      <c r="B3463" s="14">
        <f>COUNTIFS($E$3:E3463,تقرير!$E$4)</f>
        <v>15</v>
      </c>
      <c r="C3463" s="48"/>
      <c r="D3463" s="48"/>
      <c r="E3463" s="48"/>
      <c r="F3463" s="50"/>
      <c r="G3463" s="51"/>
      <c r="H3463" s="51"/>
      <c r="I3463" s="52"/>
      <c r="J3463" s="52"/>
      <c r="K3463" s="27" t="str">
        <f>_xlfn.IFNA(VLOOKUP(E3463,الاوردرات!$B$1:$C$600,2,0),"")</f>
        <v/>
      </c>
      <c r="L3463" s="63"/>
      <c r="N3463" s="22" t="str">
        <f t="shared" si="110"/>
        <v/>
      </c>
      <c r="O3463" s="23" t="str">
        <f>_xlfn.IFNA((VLOOKUP(F3463,help!$C$2:$F$12,4,0))*(N3463*24),"")</f>
        <v/>
      </c>
      <c r="AP3463" s="18">
        <f t="shared" si="109"/>
        <v>0</v>
      </c>
    </row>
    <row r="3464" spans="2:42" ht="33" x14ac:dyDescent="0.2">
      <c r="B3464" s="14">
        <f>COUNTIFS($E$3:E3464,تقرير!$E$4)</f>
        <v>15</v>
      </c>
      <c r="C3464" s="48"/>
      <c r="D3464" s="48"/>
      <c r="E3464" s="48"/>
      <c r="F3464" s="50"/>
      <c r="G3464" s="51"/>
      <c r="H3464" s="51"/>
      <c r="I3464" s="52"/>
      <c r="J3464" s="52"/>
      <c r="K3464" s="27" t="str">
        <f>_xlfn.IFNA(VLOOKUP(E3464,الاوردرات!$B$1:$C$600,2,0),"")</f>
        <v/>
      </c>
      <c r="L3464" s="63"/>
      <c r="N3464" s="22" t="str">
        <f t="shared" si="110"/>
        <v/>
      </c>
      <c r="O3464" s="23" t="str">
        <f>_xlfn.IFNA((VLOOKUP(F3464,help!$C$2:$F$12,4,0))*(N3464*24),"")</f>
        <v/>
      </c>
      <c r="AP3464" s="18">
        <f t="shared" si="109"/>
        <v>0</v>
      </c>
    </row>
    <row r="3465" spans="2:42" ht="33" x14ac:dyDescent="0.2">
      <c r="B3465" s="14">
        <f>COUNTIFS($E$3:E3465,تقرير!$E$4)</f>
        <v>15</v>
      </c>
      <c r="C3465" s="48"/>
      <c r="D3465" s="48"/>
      <c r="E3465" s="48"/>
      <c r="F3465" s="50"/>
      <c r="G3465" s="51"/>
      <c r="H3465" s="51"/>
      <c r="I3465" s="52"/>
      <c r="J3465" s="52"/>
      <c r="K3465" s="27" t="str">
        <f>_xlfn.IFNA(VLOOKUP(E3465,الاوردرات!$B$1:$C$600,2,0),"")</f>
        <v/>
      </c>
      <c r="L3465" s="63"/>
      <c r="N3465" s="22" t="str">
        <f t="shared" si="110"/>
        <v/>
      </c>
      <c r="O3465" s="23" t="str">
        <f>_xlfn.IFNA((VLOOKUP(F3465,help!$C$2:$F$12,4,0))*(N3465*24),"")</f>
        <v/>
      </c>
      <c r="AP3465" s="18">
        <f t="shared" si="109"/>
        <v>0</v>
      </c>
    </row>
    <row r="3466" spans="2:42" ht="33" x14ac:dyDescent="0.2">
      <c r="B3466" s="14">
        <f>COUNTIFS($E$3:E3466,تقرير!$E$4)</f>
        <v>15</v>
      </c>
      <c r="C3466" s="48"/>
      <c r="D3466" s="48"/>
      <c r="E3466" s="48"/>
      <c r="F3466" s="50"/>
      <c r="G3466" s="51"/>
      <c r="H3466" s="51"/>
      <c r="I3466" s="52"/>
      <c r="J3466" s="52"/>
      <c r="K3466" s="27" t="str">
        <f>_xlfn.IFNA(VLOOKUP(E3466,الاوردرات!$B$1:$C$600,2,0),"")</f>
        <v/>
      </c>
      <c r="L3466" s="63"/>
      <c r="N3466" s="22" t="str">
        <f t="shared" si="110"/>
        <v/>
      </c>
      <c r="O3466" s="23" t="str">
        <f>_xlfn.IFNA((VLOOKUP(F3466,help!$C$2:$F$12,4,0))*(N3466*24),"")</f>
        <v/>
      </c>
      <c r="AP3466" s="18">
        <f t="shared" ref="AP3466:AP3529" si="111">D3466</f>
        <v>0</v>
      </c>
    </row>
    <row r="3467" spans="2:42" ht="33" x14ac:dyDescent="0.2">
      <c r="B3467" s="14">
        <f>COUNTIFS($E$3:E3467,تقرير!$E$4)</f>
        <v>15</v>
      </c>
      <c r="C3467" s="48"/>
      <c r="D3467" s="48"/>
      <c r="E3467" s="48"/>
      <c r="F3467" s="50"/>
      <c r="G3467" s="51"/>
      <c r="H3467" s="51"/>
      <c r="I3467" s="52"/>
      <c r="J3467" s="52"/>
      <c r="K3467" s="27" t="str">
        <f>_xlfn.IFNA(VLOOKUP(E3467,الاوردرات!$B$1:$C$600,2,0),"")</f>
        <v/>
      </c>
      <c r="L3467" s="63"/>
      <c r="N3467" s="22" t="str">
        <f t="shared" si="110"/>
        <v/>
      </c>
      <c r="O3467" s="23" t="str">
        <f>_xlfn.IFNA((VLOOKUP(F3467,help!$C$2:$F$12,4,0))*(N3467*24),"")</f>
        <v/>
      </c>
      <c r="AP3467" s="18">
        <f t="shared" si="111"/>
        <v>0</v>
      </c>
    </row>
    <row r="3468" spans="2:42" ht="33" x14ac:dyDescent="0.2">
      <c r="B3468" s="14">
        <f>COUNTIFS($E$3:E3468,تقرير!$E$4)</f>
        <v>15</v>
      </c>
      <c r="C3468" s="48"/>
      <c r="D3468" s="48"/>
      <c r="E3468" s="48"/>
      <c r="F3468" s="50"/>
      <c r="G3468" s="51"/>
      <c r="H3468" s="51"/>
      <c r="I3468" s="52"/>
      <c r="J3468" s="52"/>
      <c r="K3468" s="27" t="str">
        <f>_xlfn.IFNA(VLOOKUP(E3468,الاوردرات!$B$1:$C$600,2,0),"")</f>
        <v/>
      </c>
      <c r="L3468" s="63"/>
      <c r="N3468" s="22" t="str">
        <f t="shared" si="110"/>
        <v/>
      </c>
      <c r="O3468" s="23" t="str">
        <f>_xlfn.IFNA((VLOOKUP(F3468,help!$C$2:$F$12,4,0))*(N3468*24),"")</f>
        <v/>
      </c>
      <c r="AP3468" s="18">
        <f t="shared" si="111"/>
        <v>0</v>
      </c>
    </row>
    <row r="3469" spans="2:42" ht="33" x14ac:dyDescent="0.2">
      <c r="B3469" s="14">
        <f>COUNTIFS($E$3:E3469,تقرير!$E$4)</f>
        <v>15</v>
      </c>
      <c r="C3469" s="48"/>
      <c r="D3469" s="48"/>
      <c r="E3469" s="48"/>
      <c r="F3469" s="50"/>
      <c r="G3469" s="51"/>
      <c r="H3469" s="51"/>
      <c r="I3469" s="52"/>
      <c r="J3469" s="52"/>
      <c r="K3469" s="27" t="str">
        <f>_xlfn.IFNA(VLOOKUP(E3469,الاوردرات!$B$1:$C$600,2,0),"")</f>
        <v/>
      </c>
      <c r="L3469" s="63"/>
      <c r="N3469" s="22" t="str">
        <f t="shared" si="110"/>
        <v/>
      </c>
      <c r="O3469" s="23" t="str">
        <f>_xlfn.IFNA((VLOOKUP(F3469,help!$C$2:$F$12,4,0))*(N3469*24),"")</f>
        <v/>
      </c>
      <c r="AP3469" s="18">
        <f t="shared" si="111"/>
        <v>0</v>
      </c>
    </row>
    <row r="3470" spans="2:42" ht="33" x14ac:dyDescent="0.2">
      <c r="B3470" s="14">
        <f>COUNTIFS($E$3:E3470,تقرير!$E$4)</f>
        <v>15</v>
      </c>
      <c r="C3470" s="48"/>
      <c r="D3470" s="48"/>
      <c r="E3470" s="48"/>
      <c r="F3470" s="50"/>
      <c r="G3470" s="51"/>
      <c r="H3470" s="51"/>
      <c r="I3470" s="52"/>
      <c r="J3470" s="52"/>
      <c r="K3470" s="27" t="str">
        <f>_xlfn.IFNA(VLOOKUP(E3470,الاوردرات!$B$1:$C$600,2,0),"")</f>
        <v/>
      </c>
      <c r="L3470" s="63"/>
      <c r="N3470" s="22" t="str">
        <f t="shared" si="110"/>
        <v/>
      </c>
      <c r="O3470" s="23" t="str">
        <f>_xlfn.IFNA((VLOOKUP(F3470,help!$C$2:$F$12,4,0))*(N3470*24),"")</f>
        <v/>
      </c>
      <c r="AP3470" s="18">
        <f t="shared" si="111"/>
        <v>0</v>
      </c>
    </row>
    <row r="3471" spans="2:42" ht="33" x14ac:dyDescent="0.2">
      <c r="B3471" s="14">
        <f>COUNTIFS($E$3:E3471,تقرير!$E$4)</f>
        <v>15</v>
      </c>
      <c r="C3471" s="48"/>
      <c r="D3471" s="48"/>
      <c r="E3471" s="48"/>
      <c r="F3471" s="50"/>
      <c r="G3471" s="51"/>
      <c r="H3471" s="51"/>
      <c r="I3471" s="52"/>
      <c r="J3471" s="52"/>
      <c r="K3471" s="27" t="str">
        <f>_xlfn.IFNA(VLOOKUP(E3471,الاوردرات!$B$1:$C$600,2,0),"")</f>
        <v/>
      </c>
      <c r="L3471" s="63"/>
      <c r="N3471" s="22" t="str">
        <f t="shared" si="110"/>
        <v/>
      </c>
      <c r="O3471" s="23" t="str">
        <f>_xlfn.IFNA((VLOOKUP(F3471,help!$C$2:$F$12,4,0))*(N3471*24),"")</f>
        <v/>
      </c>
      <c r="AP3471" s="18">
        <f t="shared" si="111"/>
        <v>0</v>
      </c>
    </row>
    <row r="3472" spans="2:42" ht="33" x14ac:dyDescent="0.2">
      <c r="B3472" s="14">
        <f>COUNTIFS($E$3:E3472,تقرير!$E$4)</f>
        <v>15</v>
      </c>
      <c r="C3472" s="48"/>
      <c r="D3472" s="48"/>
      <c r="E3472" s="48"/>
      <c r="F3472" s="50"/>
      <c r="G3472" s="51"/>
      <c r="H3472" s="51"/>
      <c r="I3472" s="52"/>
      <c r="J3472" s="52"/>
      <c r="K3472" s="27" t="str">
        <f>_xlfn.IFNA(VLOOKUP(E3472,الاوردرات!$B$1:$C$600,2,0),"")</f>
        <v/>
      </c>
      <c r="L3472" s="63"/>
      <c r="N3472" s="22" t="str">
        <f t="shared" si="110"/>
        <v/>
      </c>
      <c r="O3472" s="23" t="str">
        <f>_xlfn.IFNA((VLOOKUP(F3472,help!$C$2:$F$12,4,0))*(N3472*24),"")</f>
        <v/>
      </c>
      <c r="AP3472" s="18">
        <f t="shared" si="111"/>
        <v>0</v>
      </c>
    </row>
    <row r="3473" spans="2:42" ht="33" x14ac:dyDescent="0.2">
      <c r="B3473" s="14">
        <f>COUNTIFS($E$3:E3473,تقرير!$E$4)</f>
        <v>15</v>
      </c>
      <c r="C3473" s="48"/>
      <c r="D3473" s="48"/>
      <c r="E3473" s="48"/>
      <c r="F3473" s="50"/>
      <c r="G3473" s="51"/>
      <c r="H3473" s="51"/>
      <c r="I3473" s="52"/>
      <c r="J3473" s="52"/>
      <c r="K3473" s="27" t="str">
        <f>_xlfn.IFNA(VLOOKUP(E3473,الاوردرات!$B$1:$C$600,2,0),"")</f>
        <v/>
      </c>
      <c r="L3473" s="63"/>
      <c r="N3473" s="22" t="str">
        <f t="shared" si="110"/>
        <v/>
      </c>
      <c r="O3473" s="23" t="str">
        <f>_xlfn.IFNA((VLOOKUP(F3473,help!$C$2:$F$12,4,0))*(N3473*24),"")</f>
        <v/>
      </c>
      <c r="AP3473" s="18">
        <f t="shared" si="111"/>
        <v>0</v>
      </c>
    </row>
    <row r="3474" spans="2:42" ht="33" x14ac:dyDescent="0.2">
      <c r="B3474" s="14">
        <f>COUNTIFS($E$3:E3474,تقرير!$E$4)</f>
        <v>15</v>
      </c>
      <c r="C3474" s="48"/>
      <c r="D3474" s="48"/>
      <c r="E3474" s="48"/>
      <c r="F3474" s="50"/>
      <c r="G3474" s="51"/>
      <c r="H3474" s="51"/>
      <c r="I3474" s="52"/>
      <c r="J3474" s="52"/>
      <c r="K3474" s="27" t="str">
        <f>_xlfn.IFNA(VLOOKUP(E3474,الاوردرات!$B$1:$C$600,2,0),"")</f>
        <v/>
      </c>
      <c r="L3474" s="63"/>
      <c r="N3474" s="22" t="str">
        <f t="shared" si="110"/>
        <v/>
      </c>
      <c r="O3474" s="23" t="str">
        <f>_xlfn.IFNA((VLOOKUP(F3474,help!$C$2:$F$12,4,0))*(N3474*24),"")</f>
        <v/>
      </c>
      <c r="AP3474" s="18">
        <f t="shared" si="111"/>
        <v>0</v>
      </c>
    </row>
    <row r="3475" spans="2:42" ht="33" x14ac:dyDescent="0.2">
      <c r="B3475" s="14">
        <f>COUNTIFS($E$3:E3475,تقرير!$E$4)</f>
        <v>15</v>
      </c>
      <c r="C3475" s="48"/>
      <c r="D3475" s="48"/>
      <c r="E3475" s="48"/>
      <c r="F3475" s="50"/>
      <c r="G3475" s="51"/>
      <c r="H3475" s="51"/>
      <c r="I3475" s="52"/>
      <c r="J3475" s="52"/>
      <c r="K3475" s="27" t="str">
        <f>_xlfn.IFNA(VLOOKUP(E3475,الاوردرات!$B$1:$C$600,2,0),"")</f>
        <v/>
      </c>
      <c r="L3475" s="63"/>
      <c r="N3475" s="22" t="str">
        <f t="shared" si="110"/>
        <v/>
      </c>
      <c r="O3475" s="23" t="str">
        <f>_xlfn.IFNA((VLOOKUP(F3475,help!$C$2:$F$12,4,0))*(N3475*24),"")</f>
        <v/>
      </c>
      <c r="AP3475" s="18">
        <f t="shared" si="111"/>
        <v>0</v>
      </c>
    </row>
    <row r="3476" spans="2:42" ht="33" x14ac:dyDescent="0.2">
      <c r="B3476" s="14">
        <f>COUNTIFS($E$3:E3476,تقرير!$E$4)</f>
        <v>15</v>
      </c>
      <c r="C3476" s="48"/>
      <c r="D3476" s="48"/>
      <c r="E3476" s="48"/>
      <c r="F3476" s="50"/>
      <c r="G3476" s="51"/>
      <c r="H3476" s="51"/>
      <c r="I3476" s="52"/>
      <c r="J3476" s="52"/>
      <c r="K3476" s="27" t="str">
        <f>_xlfn.IFNA(VLOOKUP(E3476,الاوردرات!$B$1:$C$600,2,0),"")</f>
        <v/>
      </c>
      <c r="L3476" s="63"/>
      <c r="N3476" s="22" t="str">
        <f t="shared" si="110"/>
        <v/>
      </c>
      <c r="O3476" s="23" t="str">
        <f>_xlfn.IFNA((VLOOKUP(F3476,help!$C$2:$F$12,4,0))*(N3476*24),"")</f>
        <v/>
      </c>
      <c r="AP3476" s="18">
        <f t="shared" si="111"/>
        <v>0</v>
      </c>
    </row>
    <row r="3477" spans="2:42" ht="33" x14ac:dyDescent="0.2">
      <c r="B3477" s="14">
        <f>COUNTIFS($E$3:E3477,تقرير!$E$4)</f>
        <v>15</v>
      </c>
      <c r="C3477" s="48"/>
      <c r="D3477" s="48"/>
      <c r="E3477" s="48"/>
      <c r="F3477" s="50"/>
      <c r="G3477" s="51"/>
      <c r="H3477" s="51"/>
      <c r="I3477" s="52"/>
      <c r="J3477" s="52"/>
      <c r="K3477" s="27" t="str">
        <f>_xlfn.IFNA(VLOOKUP(E3477,الاوردرات!$B$1:$C$600,2,0),"")</f>
        <v/>
      </c>
      <c r="L3477" s="63"/>
      <c r="N3477" s="22" t="str">
        <f t="shared" si="110"/>
        <v/>
      </c>
      <c r="O3477" s="23" t="str">
        <f>_xlfn.IFNA((VLOOKUP(F3477,help!$C$2:$F$12,4,0))*(N3477*24),"")</f>
        <v/>
      </c>
      <c r="AP3477" s="18">
        <f t="shared" si="111"/>
        <v>0</v>
      </c>
    </row>
    <row r="3478" spans="2:42" ht="33" x14ac:dyDescent="0.2">
      <c r="B3478" s="14">
        <f>COUNTIFS($E$3:E3478,تقرير!$E$4)</f>
        <v>15</v>
      </c>
      <c r="C3478" s="48"/>
      <c r="D3478" s="48"/>
      <c r="E3478" s="48"/>
      <c r="F3478" s="50"/>
      <c r="G3478" s="51"/>
      <c r="H3478" s="51"/>
      <c r="I3478" s="52"/>
      <c r="J3478" s="52"/>
      <c r="K3478" s="27" t="str">
        <f>_xlfn.IFNA(VLOOKUP(E3478,الاوردرات!$B$1:$C$600,2,0),"")</f>
        <v/>
      </c>
      <c r="L3478" s="63"/>
      <c r="N3478" s="22" t="str">
        <f t="shared" si="110"/>
        <v/>
      </c>
      <c r="O3478" s="23" t="str">
        <f>_xlfn.IFNA((VLOOKUP(F3478,help!$C$2:$F$12,4,0))*(N3478*24),"")</f>
        <v/>
      </c>
      <c r="AP3478" s="18">
        <f t="shared" si="111"/>
        <v>0</v>
      </c>
    </row>
    <row r="3479" spans="2:42" ht="33" x14ac:dyDescent="0.2">
      <c r="B3479" s="14">
        <f>COUNTIFS($E$3:E3479,تقرير!$E$4)</f>
        <v>15</v>
      </c>
      <c r="C3479" s="48"/>
      <c r="D3479" s="48"/>
      <c r="E3479" s="48"/>
      <c r="F3479" s="50"/>
      <c r="G3479" s="51"/>
      <c r="H3479" s="51"/>
      <c r="I3479" s="52"/>
      <c r="J3479" s="52"/>
      <c r="K3479" s="27" t="str">
        <f>_xlfn.IFNA(VLOOKUP(E3479,الاوردرات!$B$1:$C$600,2,0),"")</f>
        <v/>
      </c>
      <c r="L3479" s="63"/>
      <c r="N3479" s="22" t="str">
        <f t="shared" si="110"/>
        <v/>
      </c>
      <c r="O3479" s="23" t="str">
        <f>_xlfn.IFNA((VLOOKUP(F3479,help!$C$2:$F$12,4,0))*(N3479*24),"")</f>
        <v/>
      </c>
      <c r="AP3479" s="18">
        <f t="shared" si="111"/>
        <v>0</v>
      </c>
    </row>
    <row r="3480" spans="2:42" ht="33" x14ac:dyDescent="0.2">
      <c r="B3480" s="14">
        <f>COUNTIFS($E$3:E3480,تقرير!$E$4)</f>
        <v>15</v>
      </c>
      <c r="C3480" s="48"/>
      <c r="D3480" s="48"/>
      <c r="E3480" s="48"/>
      <c r="F3480" s="50"/>
      <c r="G3480" s="51"/>
      <c r="H3480" s="51"/>
      <c r="I3480" s="52"/>
      <c r="J3480" s="52"/>
      <c r="K3480" s="27" t="str">
        <f>_xlfn.IFNA(VLOOKUP(E3480,الاوردرات!$B$1:$C$600,2,0),"")</f>
        <v/>
      </c>
      <c r="L3480" s="63"/>
      <c r="N3480" s="22" t="str">
        <f t="shared" si="110"/>
        <v/>
      </c>
      <c r="O3480" s="23" t="str">
        <f>_xlfn.IFNA((VLOOKUP(F3480,help!$C$2:$F$12,4,0))*(N3480*24),"")</f>
        <v/>
      </c>
      <c r="AP3480" s="18">
        <f t="shared" si="111"/>
        <v>0</v>
      </c>
    </row>
    <row r="3481" spans="2:42" ht="33" x14ac:dyDescent="0.2">
      <c r="B3481" s="14">
        <f>COUNTIFS($E$3:E3481,تقرير!$E$4)</f>
        <v>15</v>
      </c>
      <c r="C3481" s="48"/>
      <c r="D3481" s="48"/>
      <c r="E3481" s="48"/>
      <c r="F3481" s="50"/>
      <c r="G3481" s="51"/>
      <c r="H3481" s="51"/>
      <c r="I3481" s="52"/>
      <c r="J3481" s="52"/>
      <c r="K3481" s="27" t="str">
        <f>_xlfn.IFNA(VLOOKUP(E3481,الاوردرات!$B$1:$C$600,2,0),"")</f>
        <v/>
      </c>
      <c r="L3481" s="63"/>
      <c r="N3481" s="22" t="str">
        <f t="shared" si="110"/>
        <v/>
      </c>
      <c r="O3481" s="23" t="str">
        <f>_xlfn.IFNA((VLOOKUP(F3481,help!$C$2:$F$12,4,0))*(N3481*24),"")</f>
        <v/>
      </c>
      <c r="AP3481" s="18">
        <f t="shared" si="111"/>
        <v>0</v>
      </c>
    </row>
    <row r="3482" spans="2:42" ht="33" x14ac:dyDescent="0.2">
      <c r="B3482" s="14">
        <f>COUNTIFS($E$3:E3482,تقرير!$E$4)</f>
        <v>15</v>
      </c>
      <c r="C3482" s="48"/>
      <c r="D3482" s="48"/>
      <c r="E3482" s="48"/>
      <c r="F3482" s="50"/>
      <c r="G3482" s="51"/>
      <c r="H3482" s="51"/>
      <c r="I3482" s="52"/>
      <c r="J3482" s="52"/>
      <c r="K3482" s="27" t="str">
        <f>_xlfn.IFNA(VLOOKUP(E3482,الاوردرات!$B$1:$C$600,2,0),"")</f>
        <v/>
      </c>
      <c r="L3482" s="63"/>
      <c r="N3482" s="22" t="str">
        <f t="shared" si="110"/>
        <v/>
      </c>
      <c r="O3482" s="23" t="str">
        <f>_xlfn.IFNA((VLOOKUP(F3482,help!$C$2:$F$12,4,0))*(N3482*24),"")</f>
        <v/>
      </c>
      <c r="AP3482" s="18">
        <f t="shared" si="111"/>
        <v>0</v>
      </c>
    </row>
    <row r="3483" spans="2:42" ht="33" x14ac:dyDescent="0.2">
      <c r="B3483" s="14">
        <f>COUNTIFS($E$3:E3483,تقرير!$E$4)</f>
        <v>15</v>
      </c>
      <c r="C3483" s="48"/>
      <c r="D3483" s="48"/>
      <c r="E3483" s="48"/>
      <c r="F3483" s="50"/>
      <c r="G3483" s="51"/>
      <c r="H3483" s="51"/>
      <c r="I3483" s="52"/>
      <c r="J3483" s="52"/>
      <c r="K3483" s="27" t="str">
        <f>_xlfn.IFNA(VLOOKUP(E3483,الاوردرات!$B$1:$C$600,2,0),"")</f>
        <v/>
      </c>
      <c r="L3483" s="63"/>
      <c r="N3483" s="22" t="str">
        <f t="shared" si="110"/>
        <v/>
      </c>
      <c r="O3483" s="23" t="str">
        <f>_xlfn.IFNA((VLOOKUP(F3483,help!$C$2:$F$12,4,0))*(N3483*24),"")</f>
        <v/>
      </c>
      <c r="AP3483" s="18">
        <f t="shared" si="111"/>
        <v>0</v>
      </c>
    </row>
    <row r="3484" spans="2:42" ht="33" x14ac:dyDescent="0.2">
      <c r="B3484" s="14">
        <f>COUNTIFS($E$3:E3484,تقرير!$E$4)</f>
        <v>15</v>
      </c>
      <c r="C3484" s="48"/>
      <c r="D3484" s="48"/>
      <c r="E3484" s="48"/>
      <c r="F3484" s="50"/>
      <c r="G3484" s="51"/>
      <c r="H3484" s="51"/>
      <c r="I3484" s="52"/>
      <c r="J3484" s="52"/>
      <c r="K3484" s="27" t="str">
        <f>_xlfn.IFNA(VLOOKUP(E3484,الاوردرات!$B$1:$C$600,2,0),"")</f>
        <v/>
      </c>
      <c r="L3484" s="63"/>
      <c r="N3484" s="22" t="str">
        <f t="shared" si="110"/>
        <v/>
      </c>
      <c r="O3484" s="23" t="str">
        <f>_xlfn.IFNA((VLOOKUP(F3484,help!$C$2:$F$12,4,0))*(N3484*24),"")</f>
        <v/>
      </c>
      <c r="AP3484" s="18">
        <f t="shared" si="111"/>
        <v>0</v>
      </c>
    </row>
    <row r="3485" spans="2:42" ht="33" x14ac:dyDescent="0.2">
      <c r="B3485" s="14">
        <f>COUNTIFS($E$3:E3485,تقرير!$E$4)</f>
        <v>15</v>
      </c>
      <c r="C3485" s="48"/>
      <c r="D3485" s="48"/>
      <c r="E3485" s="48"/>
      <c r="F3485" s="50"/>
      <c r="G3485" s="51"/>
      <c r="H3485" s="51"/>
      <c r="I3485" s="52"/>
      <c r="J3485" s="52"/>
      <c r="K3485" s="27" t="str">
        <f>_xlfn.IFNA(VLOOKUP(E3485,الاوردرات!$B$1:$C$600,2,0),"")</f>
        <v/>
      </c>
      <c r="L3485" s="63"/>
      <c r="N3485" s="22" t="str">
        <f t="shared" si="110"/>
        <v/>
      </c>
      <c r="O3485" s="23" t="str">
        <f>_xlfn.IFNA((VLOOKUP(F3485,help!$C$2:$F$12,4,0))*(N3485*24),"")</f>
        <v/>
      </c>
      <c r="AP3485" s="18">
        <f t="shared" si="111"/>
        <v>0</v>
      </c>
    </row>
    <row r="3486" spans="2:42" ht="33" x14ac:dyDescent="0.2">
      <c r="B3486" s="14">
        <f>COUNTIFS($E$3:E3486,تقرير!$E$4)</f>
        <v>15</v>
      </c>
      <c r="C3486" s="48"/>
      <c r="D3486" s="48"/>
      <c r="E3486" s="48"/>
      <c r="F3486" s="50"/>
      <c r="G3486" s="51"/>
      <c r="H3486" s="51"/>
      <c r="I3486" s="52"/>
      <c r="J3486" s="52"/>
      <c r="K3486" s="27" t="str">
        <f>_xlfn.IFNA(VLOOKUP(E3486,الاوردرات!$B$1:$C$600,2,0),"")</f>
        <v/>
      </c>
      <c r="L3486" s="63"/>
      <c r="N3486" s="22" t="str">
        <f t="shared" si="110"/>
        <v/>
      </c>
      <c r="O3486" s="23" t="str">
        <f>_xlfn.IFNA((VLOOKUP(F3486,help!$C$2:$F$12,4,0))*(N3486*24),"")</f>
        <v/>
      </c>
      <c r="AP3486" s="18">
        <f t="shared" si="111"/>
        <v>0</v>
      </c>
    </row>
    <row r="3487" spans="2:42" ht="33" x14ac:dyDescent="0.2">
      <c r="B3487" s="14">
        <f>COUNTIFS($E$3:E3487,تقرير!$E$4)</f>
        <v>15</v>
      </c>
      <c r="C3487" s="48"/>
      <c r="D3487" s="48"/>
      <c r="E3487" s="48"/>
      <c r="F3487" s="50"/>
      <c r="G3487" s="51"/>
      <c r="H3487" s="51"/>
      <c r="I3487" s="52"/>
      <c r="J3487" s="52"/>
      <c r="K3487" s="27" t="str">
        <f>_xlfn.IFNA(VLOOKUP(E3487,الاوردرات!$B$1:$C$600,2,0),"")</f>
        <v/>
      </c>
      <c r="L3487" s="63"/>
      <c r="N3487" s="22" t="str">
        <f t="shared" si="110"/>
        <v/>
      </c>
      <c r="O3487" s="23" t="str">
        <f>_xlfn.IFNA((VLOOKUP(F3487,help!$C$2:$F$12,4,0))*(N3487*24),"")</f>
        <v/>
      </c>
      <c r="AP3487" s="18">
        <f t="shared" si="111"/>
        <v>0</v>
      </c>
    </row>
    <row r="3488" spans="2:42" ht="33" x14ac:dyDescent="0.2">
      <c r="B3488" s="14">
        <f>COUNTIFS($E$3:E3488,تقرير!$E$4)</f>
        <v>15</v>
      </c>
      <c r="C3488" s="48"/>
      <c r="D3488" s="48"/>
      <c r="E3488" s="48"/>
      <c r="F3488" s="50"/>
      <c r="G3488" s="51"/>
      <c r="H3488" s="51"/>
      <c r="I3488" s="52"/>
      <c r="J3488" s="52"/>
      <c r="K3488" s="27" t="str">
        <f>_xlfn.IFNA(VLOOKUP(E3488,الاوردرات!$B$1:$C$600,2,0),"")</f>
        <v/>
      </c>
      <c r="L3488" s="63"/>
      <c r="N3488" s="22" t="str">
        <f t="shared" si="110"/>
        <v/>
      </c>
      <c r="O3488" s="23" t="str">
        <f>_xlfn.IFNA((VLOOKUP(F3488,help!$C$2:$F$12,4,0))*(N3488*24),"")</f>
        <v/>
      </c>
      <c r="AP3488" s="18">
        <f t="shared" si="111"/>
        <v>0</v>
      </c>
    </row>
    <row r="3489" spans="2:42" ht="33" x14ac:dyDescent="0.2">
      <c r="B3489" s="14">
        <f>COUNTIFS($E$3:E3489,تقرير!$E$4)</f>
        <v>15</v>
      </c>
      <c r="C3489" s="48"/>
      <c r="D3489" s="48"/>
      <c r="E3489" s="48"/>
      <c r="F3489" s="50"/>
      <c r="G3489" s="51"/>
      <c r="H3489" s="51"/>
      <c r="I3489" s="52"/>
      <c r="J3489" s="52"/>
      <c r="K3489" s="27" t="str">
        <f>_xlfn.IFNA(VLOOKUP(E3489,الاوردرات!$B$1:$C$600,2,0),"")</f>
        <v/>
      </c>
      <c r="L3489" s="63"/>
      <c r="N3489" s="22" t="str">
        <f t="shared" si="110"/>
        <v/>
      </c>
      <c r="O3489" s="23" t="str">
        <f>_xlfn.IFNA((VLOOKUP(F3489,help!$C$2:$F$12,4,0))*(N3489*24),"")</f>
        <v/>
      </c>
      <c r="AP3489" s="18">
        <f t="shared" si="111"/>
        <v>0</v>
      </c>
    </row>
    <row r="3490" spans="2:42" ht="33" x14ac:dyDescent="0.2">
      <c r="B3490" s="14">
        <f>COUNTIFS($E$3:E3490,تقرير!$E$4)</f>
        <v>15</v>
      </c>
      <c r="C3490" s="48"/>
      <c r="D3490" s="48"/>
      <c r="E3490" s="48"/>
      <c r="F3490" s="50"/>
      <c r="G3490" s="51"/>
      <c r="H3490" s="51"/>
      <c r="I3490" s="52"/>
      <c r="J3490" s="52"/>
      <c r="K3490" s="27" t="str">
        <f>_xlfn.IFNA(VLOOKUP(E3490,الاوردرات!$B$1:$C$600,2,0),"")</f>
        <v/>
      </c>
      <c r="L3490" s="63"/>
      <c r="N3490" s="22" t="str">
        <f t="shared" si="110"/>
        <v/>
      </c>
      <c r="O3490" s="23" t="str">
        <f>_xlfn.IFNA((VLOOKUP(F3490,help!$C$2:$F$12,4,0))*(N3490*24),"")</f>
        <v/>
      </c>
      <c r="AP3490" s="18">
        <f t="shared" si="111"/>
        <v>0</v>
      </c>
    </row>
    <row r="3491" spans="2:42" ht="33" x14ac:dyDescent="0.2">
      <c r="B3491" s="14">
        <f>COUNTIFS($E$3:E3491,تقرير!$E$4)</f>
        <v>15</v>
      </c>
      <c r="C3491" s="48"/>
      <c r="D3491" s="48"/>
      <c r="E3491" s="48"/>
      <c r="F3491" s="50"/>
      <c r="G3491" s="51"/>
      <c r="H3491" s="51"/>
      <c r="I3491" s="52"/>
      <c r="J3491" s="52"/>
      <c r="K3491" s="27" t="str">
        <f>_xlfn.IFNA(VLOOKUP(E3491,الاوردرات!$B$1:$C$600,2,0),"")</f>
        <v/>
      </c>
      <c r="L3491" s="63"/>
      <c r="N3491" s="22" t="str">
        <f t="shared" si="110"/>
        <v/>
      </c>
      <c r="O3491" s="23" t="str">
        <f>_xlfn.IFNA((VLOOKUP(F3491,help!$C$2:$F$12,4,0))*(N3491*24),"")</f>
        <v/>
      </c>
      <c r="AP3491" s="18">
        <f t="shared" si="111"/>
        <v>0</v>
      </c>
    </row>
    <row r="3492" spans="2:42" ht="33" x14ac:dyDescent="0.2">
      <c r="B3492" s="14">
        <f>COUNTIFS($E$3:E3492,تقرير!$E$4)</f>
        <v>15</v>
      </c>
      <c r="C3492" s="48"/>
      <c r="D3492" s="48"/>
      <c r="E3492" s="48"/>
      <c r="F3492" s="50"/>
      <c r="G3492" s="51"/>
      <c r="H3492" s="51"/>
      <c r="I3492" s="52"/>
      <c r="J3492" s="52"/>
      <c r="K3492" s="27" t="str">
        <f>_xlfn.IFNA(VLOOKUP(E3492,الاوردرات!$B$1:$C$600,2,0),"")</f>
        <v/>
      </c>
      <c r="L3492" s="63"/>
      <c r="N3492" s="22" t="str">
        <f t="shared" si="110"/>
        <v/>
      </c>
      <c r="O3492" s="23" t="str">
        <f>_xlfn.IFNA((VLOOKUP(F3492,help!$C$2:$F$12,4,0))*(N3492*24),"")</f>
        <v/>
      </c>
      <c r="AP3492" s="18">
        <f t="shared" si="111"/>
        <v>0</v>
      </c>
    </row>
    <row r="3493" spans="2:42" ht="33" x14ac:dyDescent="0.2">
      <c r="B3493" s="14">
        <f>COUNTIFS($E$3:E3493,تقرير!$E$4)</f>
        <v>15</v>
      </c>
      <c r="C3493" s="48"/>
      <c r="D3493" s="48"/>
      <c r="E3493" s="48"/>
      <c r="F3493" s="50"/>
      <c r="G3493" s="51"/>
      <c r="H3493" s="51"/>
      <c r="I3493" s="52"/>
      <c r="J3493" s="52"/>
      <c r="K3493" s="27" t="str">
        <f>_xlfn.IFNA(VLOOKUP(E3493,الاوردرات!$B$1:$C$600,2,0),"")</f>
        <v/>
      </c>
      <c r="L3493" s="63"/>
      <c r="N3493" s="22" t="str">
        <f t="shared" si="110"/>
        <v/>
      </c>
      <c r="O3493" s="23" t="str">
        <f>_xlfn.IFNA((VLOOKUP(F3493,help!$C$2:$F$12,4,0))*(N3493*24),"")</f>
        <v/>
      </c>
      <c r="AP3493" s="18">
        <f t="shared" si="111"/>
        <v>0</v>
      </c>
    </row>
    <row r="3494" spans="2:42" ht="33" x14ac:dyDescent="0.2">
      <c r="B3494" s="14">
        <f>COUNTIFS($E$3:E3494,تقرير!$E$4)</f>
        <v>15</v>
      </c>
      <c r="C3494" s="48"/>
      <c r="D3494" s="48"/>
      <c r="E3494" s="48"/>
      <c r="F3494" s="50"/>
      <c r="G3494" s="51"/>
      <c r="H3494" s="51"/>
      <c r="I3494" s="52"/>
      <c r="J3494" s="52"/>
      <c r="K3494" s="27" t="str">
        <f>_xlfn.IFNA(VLOOKUP(E3494,الاوردرات!$B$1:$C$600,2,0),"")</f>
        <v/>
      </c>
      <c r="L3494" s="63"/>
      <c r="N3494" s="22" t="str">
        <f t="shared" si="110"/>
        <v/>
      </c>
      <c r="O3494" s="23" t="str">
        <f>_xlfn.IFNA((VLOOKUP(F3494,help!$C$2:$F$12,4,0))*(N3494*24),"")</f>
        <v/>
      </c>
      <c r="AP3494" s="18">
        <f t="shared" si="111"/>
        <v>0</v>
      </c>
    </row>
    <row r="3495" spans="2:42" ht="33" x14ac:dyDescent="0.2">
      <c r="B3495" s="14">
        <f>COUNTIFS($E$3:E3495,تقرير!$E$4)</f>
        <v>15</v>
      </c>
      <c r="C3495" s="48"/>
      <c r="D3495" s="48"/>
      <c r="E3495" s="48"/>
      <c r="F3495" s="50"/>
      <c r="G3495" s="51"/>
      <c r="H3495" s="51"/>
      <c r="I3495" s="52"/>
      <c r="J3495" s="52"/>
      <c r="K3495" s="27" t="str">
        <f>_xlfn.IFNA(VLOOKUP(E3495,الاوردرات!$B$1:$C$600,2,0),"")</f>
        <v/>
      </c>
      <c r="L3495" s="63"/>
      <c r="N3495" s="22" t="str">
        <f t="shared" si="110"/>
        <v/>
      </c>
      <c r="O3495" s="23" t="str">
        <f>_xlfn.IFNA((VLOOKUP(F3495,help!$C$2:$F$12,4,0))*(N3495*24),"")</f>
        <v/>
      </c>
      <c r="AP3495" s="18">
        <f t="shared" si="111"/>
        <v>0</v>
      </c>
    </row>
    <row r="3496" spans="2:42" ht="33" x14ac:dyDescent="0.2">
      <c r="B3496" s="14">
        <f>COUNTIFS($E$3:E3496,تقرير!$E$4)</f>
        <v>15</v>
      </c>
      <c r="C3496" s="48"/>
      <c r="D3496" s="48"/>
      <c r="E3496" s="48"/>
      <c r="F3496" s="50"/>
      <c r="G3496" s="51"/>
      <c r="H3496" s="51"/>
      <c r="I3496" s="52"/>
      <c r="J3496" s="52"/>
      <c r="K3496" s="27" t="str">
        <f>_xlfn.IFNA(VLOOKUP(E3496,الاوردرات!$B$1:$C$600,2,0),"")</f>
        <v/>
      </c>
      <c r="L3496" s="63"/>
      <c r="N3496" s="22" t="str">
        <f t="shared" si="110"/>
        <v/>
      </c>
      <c r="O3496" s="23" t="str">
        <f>_xlfn.IFNA((VLOOKUP(F3496,help!$C$2:$F$12,4,0))*(N3496*24),"")</f>
        <v/>
      </c>
      <c r="AP3496" s="18">
        <f t="shared" si="111"/>
        <v>0</v>
      </c>
    </row>
    <row r="3497" spans="2:42" ht="33" x14ac:dyDescent="0.2">
      <c r="B3497" s="14">
        <f>COUNTIFS($E$3:E3497,تقرير!$E$4)</f>
        <v>15</v>
      </c>
      <c r="C3497" s="48"/>
      <c r="D3497" s="48"/>
      <c r="E3497" s="48"/>
      <c r="F3497" s="50"/>
      <c r="G3497" s="51"/>
      <c r="H3497" s="51"/>
      <c r="I3497" s="52"/>
      <c r="J3497" s="52"/>
      <c r="K3497" s="27" t="str">
        <f>_xlfn.IFNA(VLOOKUP(E3497,الاوردرات!$B$1:$C$600,2,0),"")</f>
        <v/>
      </c>
      <c r="L3497" s="63"/>
      <c r="N3497" s="22" t="str">
        <f t="shared" si="110"/>
        <v/>
      </c>
      <c r="O3497" s="23" t="str">
        <f>_xlfn.IFNA((VLOOKUP(F3497,help!$C$2:$F$12,4,0))*(N3497*24),"")</f>
        <v/>
      </c>
      <c r="AP3497" s="18">
        <f t="shared" si="111"/>
        <v>0</v>
      </c>
    </row>
    <row r="3498" spans="2:42" ht="33" x14ac:dyDescent="0.2">
      <c r="B3498" s="14">
        <f>COUNTIFS($E$3:E3498,تقرير!$E$4)</f>
        <v>15</v>
      </c>
      <c r="C3498" s="48"/>
      <c r="D3498" s="48"/>
      <c r="E3498" s="48"/>
      <c r="F3498" s="50"/>
      <c r="G3498" s="51"/>
      <c r="H3498" s="51"/>
      <c r="I3498" s="52"/>
      <c r="J3498" s="52"/>
      <c r="K3498" s="27" t="str">
        <f>_xlfn.IFNA(VLOOKUP(E3498,الاوردرات!$B$1:$C$600,2,0),"")</f>
        <v/>
      </c>
      <c r="L3498" s="63"/>
      <c r="N3498" s="22" t="str">
        <f t="shared" si="110"/>
        <v/>
      </c>
      <c r="O3498" s="23" t="str">
        <f>_xlfn.IFNA((VLOOKUP(F3498,help!$C$2:$F$12,4,0))*(N3498*24),"")</f>
        <v/>
      </c>
      <c r="AP3498" s="18">
        <f t="shared" si="111"/>
        <v>0</v>
      </c>
    </row>
    <row r="3499" spans="2:42" ht="33" x14ac:dyDescent="0.2">
      <c r="B3499" s="14">
        <f>COUNTIFS($E$3:E3499,تقرير!$E$4)</f>
        <v>15</v>
      </c>
      <c r="C3499" s="48"/>
      <c r="D3499" s="48"/>
      <c r="E3499" s="48"/>
      <c r="F3499" s="50"/>
      <c r="G3499" s="51"/>
      <c r="H3499" s="51"/>
      <c r="I3499" s="52"/>
      <c r="J3499" s="52"/>
      <c r="K3499" s="27" t="str">
        <f>_xlfn.IFNA(VLOOKUP(E3499,الاوردرات!$B$1:$C$600,2,0),"")</f>
        <v/>
      </c>
      <c r="L3499" s="63"/>
      <c r="N3499" s="22" t="str">
        <f t="shared" si="110"/>
        <v/>
      </c>
      <c r="O3499" s="23" t="str">
        <f>_xlfn.IFNA((VLOOKUP(F3499,help!$C$2:$F$12,4,0))*(N3499*24),"")</f>
        <v/>
      </c>
      <c r="AP3499" s="18">
        <f t="shared" si="111"/>
        <v>0</v>
      </c>
    </row>
    <row r="3500" spans="2:42" ht="33" x14ac:dyDescent="0.2">
      <c r="B3500" s="14">
        <f>COUNTIFS($E$3:E3500,تقرير!$E$4)</f>
        <v>15</v>
      </c>
      <c r="C3500" s="48"/>
      <c r="D3500" s="48"/>
      <c r="E3500" s="48"/>
      <c r="F3500" s="50"/>
      <c r="G3500" s="51"/>
      <c r="H3500" s="51"/>
      <c r="I3500" s="52"/>
      <c r="J3500" s="52"/>
      <c r="K3500" s="27" t="str">
        <f>_xlfn.IFNA(VLOOKUP(E3500,الاوردرات!$B$1:$C$600,2,0),"")</f>
        <v/>
      </c>
      <c r="L3500" s="63"/>
      <c r="N3500" s="22" t="str">
        <f t="shared" si="110"/>
        <v/>
      </c>
      <c r="O3500" s="23" t="str">
        <f>_xlfn.IFNA((VLOOKUP(F3500,help!$C$2:$F$12,4,0))*(N3500*24),"")</f>
        <v/>
      </c>
      <c r="AP3500" s="18">
        <f t="shared" si="111"/>
        <v>0</v>
      </c>
    </row>
    <row r="3501" spans="2:42" ht="33" x14ac:dyDescent="0.2">
      <c r="B3501" s="14">
        <f>COUNTIFS($E$3:E3501,تقرير!$E$4)</f>
        <v>15</v>
      </c>
      <c r="C3501" s="48"/>
      <c r="D3501" s="48"/>
      <c r="E3501" s="48"/>
      <c r="F3501" s="50"/>
      <c r="G3501" s="51"/>
      <c r="H3501" s="51"/>
      <c r="I3501" s="52"/>
      <c r="J3501" s="52"/>
      <c r="K3501" s="27" t="str">
        <f>_xlfn.IFNA(VLOOKUP(E3501,الاوردرات!$B$1:$C$600,2,0),"")</f>
        <v/>
      </c>
      <c r="L3501" s="63"/>
      <c r="N3501" s="22" t="str">
        <f t="shared" si="110"/>
        <v/>
      </c>
      <c r="O3501" s="23" t="str">
        <f>_xlfn.IFNA((VLOOKUP(F3501,help!$C$2:$F$12,4,0))*(N3501*24),"")</f>
        <v/>
      </c>
      <c r="AP3501" s="18">
        <f t="shared" si="111"/>
        <v>0</v>
      </c>
    </row>
    <row r="3502" spans="2:42" ht="33" x14ac:dyDescent="0.2">
      <c r="B3502" s="14">
        <f>COUNTIFS($E$3:E3502,تقرير!$E$4)</f>
        <v>15</v>
      </c>
      <c r="C3502" s="48"/>
      <c r="D3502" s="48"/>
      <c r="E3502" s="48"/>
      <c r="F3502" s="50"/>
      <c r="G3502" s="51"/>
      <c r="H3502" s="51"/>
      <c r="I3502" s="52"/>
      <c r="J3502" s="52"/>
      <c r="K3502" s="27" t="str">
        <f>_xlfn.IFNA(VLOOKUP(E3502,الاوردرات!$B$1:$C$600,2,0),"")</f>
        <v/>
      </c>
      <c r="L3502" s="63"/>
      <c r="N3502" s="22" t="str">
        <f t="shared" si="110"/>
        <v/>
      </c>
      <c r="O3502" s="23" t="str">
        <f>_xlfn.IFNA((VLOOKUP(F3502,help!$C$2:$F$12,4,0))*(N3502*24),"")</f>
        <v/>
      </c>
      <c r="AP3502" s="18">
        <f t="shared" si="111"/>
        <v>0</v>
      </c>
    </row>
    <row r="3503" spans="2:42" ht="33" x14ac:dyDescent="0.2">
      <c r="B3503" s="14">
        <f>COUNTIFS($E$3:E3503,تقرير!$E$4)</f>
        <v>15</v>
      </c>
      <c r="C3503" s="48"/>
      <c r="D3503" s="48"/>
      <c r="E3503" s="48"/>
      <c r="F3503" s="50"/>
      <c r="G3503" s="51"/>
      <c r="H3503" s="51"/>
      <c r="I3503" s="52"/>
      <c r="J3503" s="52"/>
      <c r="K3503" s="27" t="str">
        <f>_xlfn.IFNA(VLOOKUP(E3503,الاوردرات!$B$1:$C$600,2,0),"")</f>
        <v/>
      </c>
      <c r="L3503" s="63"/>
      <c r="N3503" s="22" t="str">
        <f t="shared" si="110"/>
        <v/>
      </c>
      <c r="O3503" s="23" t="str">
        <f>_xlfn.IFNA((VLOOKUP(F3503,help!$C$2:$F$12,4,0))*(N3503*24),"")</f>
        <v/>
      </c>
      <c r="AP3503" s="18">
        <f t="shared" si="111"/>
        <v>0</v>
      </c>
    </row>
    <row r="3504" spans="2:42" ht="33" x14ac:dyDescent="0.2">
      <c r="B3504" s="14">
        <f>COUNTIFS($E$3:E3504,تقرير!$E$4)</f>
        <v>15</v>
      </c>
      <c r="C3504" s="48"/>
      <c r="D3504" s="48"/>
      <c r="E3504" s="48"/>
      <c r="F3504" s="50"/>
      <c r="G3504" s="51"/>
      <c r="H3504" s="51"/>
      <c r="I3504" s="52"/>
      <c r="J3504" s="52"/>
      <c r="K3504" s="27" t="str">
        <f>_xlfn.IFNA(VLOOKUP(E3504,الاوردرات!$B$1:$C$600,2,0),"")</f>
        <v/>
      </c>
      <c r="L3504" s="63"/>
      <c r="N3504" s="22" t="str">
        <f t="shared" si="110"/>
        <v/>
      </c>
      <c r="O3504" s="23" t="str">
        <f>_xlfn.IFNA((VLOOKUP(F3504,help!$C$2:$F$12,4,0))*(N3504*24),"")</f>
        <v/>
      </c>
      <c r="AP3504" s="18">
        <f t="shared" si="111"/>
        <v>0</v>
      </c>
    </row>
    <row r="3505" spans="2:42" ht="33" x14ac:dyDescent="0.2">
      <c r="B3505" s="14">
        <f>COUNTIFS($E$3:E3505,تقرير!$E$4)</f>
        <v>15</v>
      </c>
      <c r="C3505" s="48"/>
      <c r="D3505" s="48"/>
      <c r="E3505" s="48"/>
      <c r="F3505" s="50"/>
      <c r="G3505" s="51"/>
      <c r="H3505" s="51"/>
      <c r="I3505" s="52"/>
      <c r="J3505" s="52"/>
      <c r="K3505" s="27" t="str">
        <f>_xlfn.IFNA(VLOOKUP(E3505,الاوردرات!$B$1:$C$600,2,0),"")</f>
        <v/>
      </c>
      <c r="L3505" s="63"/>
      <c r="N3505" s="22" t="str">
        <f t="shared" si="110"/>
        <v/>
      </c>
      <c r="O3505" s="23" t="str">
        <f>_xlfn.IFNA((VLOOKUP(F3505,help!$C$2:$F$12,4,0))*(N3505*24),"")</f>
        <v/>
      </c>
      <c r="AP3505" s="18">
        <f t="shared" si="111"/>
        <v>0</v>
      </c>
    </row>
    <row r="3506" spans="2:42" ht="33" x14ac:dyDescent="0.2">
      <c r="B3506" s="14">
        <f>COUNTIFS($E$3:E3506,تقرير!$E$4)</f>
        <v>15</v>
      </c>
      <c r="C3506" s="48"/>
      <c r="D3506" s="48"/>
      <c r="E3506" s="48"/>
      <c r="F3506" s="50"/>
      <c r="G3506" s="51"/>
      <c r="H3506" s="51"/>
      <c r="I3506" s="52"/>
      <c r="J3506" s="52"/>
      <c r="K3506" s="27" t="str">
        <f>_xlfn.IFNA(VLOOKUP(E3506,الاوردرات!$B$1:$C$600,2,0),"")</f>
        <v/>
      </c>
      <c r="L3506" s="63"/>
      <c r="N3506" s="22" t="str">
        <f t="shared" si="110"/>
        <v/>
      </c>
      <c r="O3506" s="23" t="str">
        <f>_xlfn.IFNA((VLOOKUP(F3506,help!$C$2:$F$12,4,0))*(N3506*24),"")</f>
        <v/>
      </c>
      <c r="AP3506" s="18">
        <f t="shared" si="111"/>
        <v>0</v>
      </c>
    </row>
    <row r="3507" spans="2:42" ht="33" x14ac:dyDescent="0.2">
      <c r="B3507" s="14">
        <f>COUNTIFS($E$3:E3507,تقرير!$E$4)</f>
        <v>15</v>
      </c>
      <c r="C3507" s="48"/>
      <c r="D3507" s="48"/>
      <c r="E3507" s="48"/>
      <c r="F3507" s="50"/>
      <c r="G3507" s="51"/>
      <c r="H3507" s="51"/>
      <c r="I3507" s="52"/>
      <c r="J3507" s="52"/>
      <c r="K3507" s="27" t="str">
        <f>_xlfn.IFNA(VLOOKUP(E3507,الاوردرات!$B$1:$C$600,2,0),"")</f>
        <v/>
      </c>
      <c r="L3507" s="63"/>
      <c r="N3507" s="22" t="str">
        <f t="shared" si="110"/>
        <v/>
      </c>
      <c r="O3507" s="23" t="str">
        <f>_xlfn.IFNA((VLOOKUP(F3507,help!$C$2:$F$12,4,0))*(N3507*24),"")</f>
        <v/>
      </c>
      <c r="AP3507" s="18">
        <f t="shared" si="111"/>
        <v>0</v>
      </c>
    </row>
    <row r="3508" spans="2:42" ht="33" x14ac:dyDescent="0.2">
      <c r="B3508" s="14">
        <f>COUNTIFS($E$3:E3508,تقرير!$E$4)</f>
        <v>15</v>
      </c>
      <c r="C3508" s="48"/>
      <c r="D3508" s="48"/>
      <c r="E3508" s="48"/>
      <c r="F3508" s="50"/>
      <c r="G3508" s="51"/>
      <c r="H3508" s="51"/>
      <c r="I3508" s="52"/>
      <c r="J3508" s="52"/>
      <c r="K3508" s="27" t="str">
        <f>_xlfn.IFNA(VLOOKUP(E3508,الاوردرات!$B$1:$C$600,2,0),"")</f>
        <v/>
      </c>
      <c r="L3508" s="63"/>
      <c r="N3508" s="22" t="str">
        <f t="shared" si="110"/>
        <v/>
      </c>
      <c r="O3508" s="23" t="str">
        <f>_xlfn.IFNA((VLOOKUP(F3508,help!$C$2:$F$12,4,0))*(N3508*24),"")</f>
        <v/>
      </c>
      <c r="AP3508" s="18">
        <f t="shared" si="111"/>
        <v>0</v>
      </c>
    </row>
    <row r="3509" spans="2:42" ht="33" x14ac:dyDescent="0.2">
      <c r="B3509" s="14">
        <f>COUNTIFS($E$3:E3509,تقرير!$E$4)</f>
        <v>15</v>
      </c>
      <c r="C3509" s="48"/>
      <c r="D3509" s="48"/>
      <c r="E3509" s="48"/>
      <c r="F3509" s="50"/>
      <c r="G3509" s="51"/>
      <c r="H3509" s="51"/>
      <c r="I3509" s="52"/>
      <c r="J3509" s="52"/>
      <c r="K3509" s="27" t="str">
        <f>_xlfn.IFNA(VLOOKUP(E3509,الاوردرات!$B$1:$C$600,2,0),"")</f>
        <v/>
      </c>
      <c r="L3509" s="63"/>
      <c r="N3509" s="22" t="str">
        <f t="shared" si="110"/>
        <v/>
      </c>
      <c r="O3509" s="23" t="str">
        <f>_xlfn.IFNA((VLOOKUP(F3509,help!$C$2:$F$12,4,0))*(N3509*24),"")</f>
        <v/>
      </c>
      <c r="AP3509" s="18">
        <f t="shared" si="111"/>
        <v>0</v>
      </c>
    </row>
    <row r="3510" spans="2:42" ht="33" x14ac:dyDescent="0.2">
      <c r="B3510" s="14">
        <f>COUNTIFS($E$3:E3510,تقرير!$E$4)</f>
        <v>15</v>
      </c>
      <c r="C3510" s="48"/>
      <c r="D3510" s="48"/>
      <c r="E3510" s="48"/>
      <c r="F3510" s="50"/>
      <c r="G3510" s="51"/>
      <c r="H3510" s="51"/>
      <c r="I3510" s="52"/>
      <c r="J3510" s="52"/>
      <c r="K3510" s="27" t="str">
        <f>_xlfn.IFNA(VLOOKUP(E3510,الاوردرات!$B$1:$C$600,2,0),"")</f>
        <v/>
      </c>
      <c r="L3510" s="63"/>
      <c r="N3510" s="22" t="str">
        <f t="shared" si="110"/>
        <v/>
      </c>
      <c r="O3510" s="23" t="str">
        <f>_xlfn.IFNA((VLOOKUP(F3510,help!$C$2:$F$12,4,0))*(N3510*24),"")</f>
        <v/>
      </c>
      <c r="AP3510" s="18">
        <f t="shared" si="111"/>
        <v>0</v>
      </c>
    </row>
    <row r="3511" spans="2:42" ht="33" x14ac:dyDescent="0.2">
      <c r="B3511" s="14">
        <f>COUNTIFS($E$3:E3511,تقرير!$E$4)</f>
        <v>15</v>
      </c>
      <c r="C3511" s="48"/>
      <c r="D3511" s="48"/>
      <c r="E3511" s="48"/>
      <c r="F3511" s="50"/>
      <c r="G3511" s="51"/>
      <c r="H3511" s="51"/>
      <c r="I3511" s="52"/>
      <c r="J3511" s="52"/>
      <c r="K3511" s="27" t="str">
        <f>_xlfn.IFNA(VLOOKUP(E3511,الاوردرات!$B$1:$C$600,2,0),"")</f>
        <v/>
      </c>
      <c r="L3511" s="63"/>
      <c r="N3511" s="22" t="str">
        <f t="shared" ref="N3511:N3574" si="112">IF(I3511&lt;&gt;"",J3511-I3511,"")</f>
        <v/>
      </c>
      <c r="O3511" s="23" t="str">
        <f>_xlfn.IFNA((VLOOKUP(F3511,help!$C$2:$F$12,4,0))*(N3511*24),"")</f>
        <v/>
      </c>
      <c r="AP3511" s="18">
        <f t="shared" si="111"/>
        <v>0</v>
      </c>
    </row>
    <row r="3512" spans="2:42" ht="33" x14ac:dyDescent="0.2">
      <c r="B3512" s="14">
        <f>COUNTIFS($E$3:E3512,تقرير!$E$4)</f>
        <v>15</v>
      </c>
      <c r="C3512" s="48"/>
      <c r="D3512" s="48"/>
      <c r="E3512" s="48"/>
      <c r="F3512" s="50"/>
      <c r="G3512" s="51"/>
      <c r="H3512" s="51"/>
      <c r="I3512" s="52"/>
      <c r="J3512" s="52"/>
      <c r="K3512" s="27" t="str">
        <f>_xlfn.IFNA(VLOOKUP(E3512,الاوردرات!$B$1:$C$600,2,0),"")</f>
        <v/>
      </c>
      <c r="L3512" s="63"/>
      <c r="N3512" s="22" t="str">
        <f t="shared" si="112"/>
        <v/>
      </c>
      <c r="O3512" s="23" t="str">
        <f>_xlfn.IFNA((VLOOKUP(F3512,help!$C$2:$F$12,4,0))*(N3512*24),"")</f>
        <v/>
      </c>
      <c r="AP3512" s="18">
        <f t="shared" si="111"/>
        <v>0</v>
      </c>
    </row>
    <row r="3513" spans="2:42" ht="33" x14ac:dyDescent="0.2">
      <c r="B3513" s="14">
        <f>COUNTIFS($E$3:E3513,تقرير!$E$4)</f>
        <v>15</v>
      </c>
      <c r="C3513" s="48"/>
      <c r="D3513" s="48"/>
      <c r="E3513" s="48"/>
      <c r="F3513" s="50"/>
      <c r="G3513" s="51"/>
      <c r="H3513" s="51"/>
      <c r="I3513" s="52"/>
      <c r="J3513" s="52"/>
      <c r="K3513" s="27" t="str">
        <f>_xlfn.IFNA(VLOOKUP(E3513,الاوردرات!$B$1:$C$600,2,0),"")</f>
        <v/>
      </c>
      <c r="L3513" s="63"/>
      <c r="N3513" s="22" t="str">
        <f t="shared" si="112"/>
        <v/>
      </c>
      <c r="O3513" s="23" t="str">
        <f>_xlfn.IFNA((VLOOKUP(F3513,help!$C$2:$F$12,4,0))*(N3513*24),"")</f>
        <v/>
      </c>
      <c r="AP3513" s="18">
        <f t="shared" si="111"/>
        <v>0</v>
      </c>
    </row>
    <row r="3514" spans="2:42" ht="33" x14ac:dyDescent="0.2">
      <c r="B3514" s="14">
        <f>COUNTIFS($E$3:E3514,تقرير!$E$4)</f>
        <v>15</v>
      </c>
      <c r="C3514" s="48"/>
      <c r="D3514" s="48"/>
      <c r="E3514" s="48"/>
      <c r="F3514" s="50"/>
      <c r="G3514" s="51"/>
      <c r="H3514" s="51"/>
      <c r="I3514" s="52"/>
      <c r="J3514" s="52"/>
      <c r="K3514" s="27" t="str">
        <f>_xlfn.IFNA(VLOOKUP(E3514,الاوردرات!$B$1:$C$600,2,0),"")</f>
        <v/>
      </c>
      <c r="L3514" s="63"/>
      <c r="N3514" s="22" t="str">
        <f t="shared" si="112"/>
        <v/>
      </c>
      <c r="O3514" s="23" t="str">
        <f>_xlfn.IFNA((VLOOKUP(F3514,help!$C$2:$F$12,4,0))*(N3514*24),"")</f>
        <v/>
      </c>
      <c r="AP3514" s="18">
        <f t="shared" si="111"/>
        <v>0</v>
      </c>
    </row>
    <row r="3515" spans="2:42" ht="33" x14ac:dyDescent="0.2">
      <c r="B3515" s="14">
        <f>COUNTIFS($E$3:E3515,تقرير!$E$4)</f>
        <v>15</v>
      </c>
      <c r="C3515" s="48"/>
      <c r="D3515" s="48"/>
      <c r="E3515" s="48"/>
      <c r="F3515" s="50"/>
      <c r="G3515" s="51"/>
      <c r="H3515" s="51"/>
      <c r="I3515" s="52"/>
      <c r="J3515" s="52"/>
      <c r="K3515" s="27" t="str">
        <f>_xlfn.IFNA(VLOOKUP(E3515,الاوردرات!$B$1:$C$600,2,0),"")</f>
        <v/>
      </c>
      <c r="L3515" s="63"/>
      <c r="N3515" s="22" t="str">
        <f t="shared" si="112"/>
        <v/>
      </c>
      <c r="O3515" s="23" t="str">
        <f>_xlfn.IFNA((VLOOKUP(F3515,help!$C$2:$F$12,4,0))*(N3515*24),"")</f>
        <v/>
      </c>
      <c r="AP3515" s="18">
        <f t="shared" si="111"/>
        <v>0</v>
      </c>
    </row>
    <row r="3516" spans="2:42" ht="33" x14ac:dyDescent="0.2">
      <c r="B3516" s="14">
        <f>COUNTIFS($E$3:E3516,تقرير!$E$4)</f>
        <v>15</v>
      </c>
      <c r="C3516" s="48"/>
      <c r="D3516" s="48"/>
      <c r="E3516" s="48"/>
      <c r="F3516" s="50"/>
      <c r="G3516" s="51"/>
      <c r="H3516" s="51"/>
      <c r="I3516" s="52"/>
      <c r="J3516" s="52"/>
      <c r="K3516" s="27" t="str">
        <f>_xlfn.IFNA(VLOOKUP(E3516,الاوردرات!$B$1:$C$600,2,0),"")</f>
        <v/>
      </c>
      <c r="L3516" s="63"/>
      <c r="N3516" s="22" t="str">
        <f t="shared" si="112"/>
        <v/>
      </c>
      <c r="O3516" s="23" t="str">
        <f>_xlfn.IFNA((VLOOKUP(F3516,help!$C$2:$F$12,4,0))*(N3516*24),"")</f>
        <v/>
      </c>
      <c r="AP3516" s="18">
        <f t="shared" si="111"/>
        <v>0</v>
      </c>
    </row>
    <row r="3517" spans="2:42" ht="33" x14ac:dyDescent="0.2">
      <c r="B3517" s="14">
        <f>COUNTIFS($E$3:E3517,تقرير!$E$4)</f>
        <v>15</v>
      </c>
      <c r="C3517" s="48"/>
      <c r="D3517" s="48"/>
      <c r="E3517" s="48"/>
      <c r="F3517" s="50"/>
      <c r="G3517" s="51"/>
      <c r="H3517" s="51"/>
      <c r="I3517" s="52"/>
      <c r="J3517" s="52"/>
      <c r="K3517" s="27" t="str">
        <f>_xlfn.IFNA(VLOOKUP(E3517,الاوردرات!$B$1:$C$600,2,0),"")</f>
        <v/>
      </c>
      <c r="L3517" s="63"/>
      <c r="N3517" s="22" t="str">
        <f t="shared" si="112"/>
        <v/>
      </c>
      <c r="O3517" s="23" t="str">
        <f>_xlfn.IFNA((VLOOKUP(F3517,help!$C$2:$F$12,4,0))*(N3517*24),"")</f>
        <v/>
      </c>
      <c r="AP3517" s="18">
        <f t="shared" si="111"/>
        <v>0</v>
      </c>
    </row>
    <row r="3518" spans="2:42" ht="33" x14ac:dyDescent="0.2">
      <c r="B3518" s="14">
        <f>COUNTIFS($E$3:E3518,تقرير!$E$4)</f>
        <v>15</v>
      </c>
      <c r="C3518" s="48"/>
      <c r="D3518" s="48"/>
      <c r="E3518" s="48"/>
      <c r="F3518" s="50"/>
      <c r="G3518" s="51"/>
      <c r="H3518" s="51"/>
      <c r="I3518" s="52"/>
      <c r="J3518" s="52"/>
      <c r="K3518" s="27" t="str">
        <f>_xlfn.IFNA(VLOOKUP(E3518,الاوردرات!$B$1:$C$600,2,0),"")</f>
        <v/>
      </c>
      <c r="L3518" s="63"/>
      <c r="N3518" s="22" t="str">
        <f t="shared" si="112"/>
        <v/>
      </c>
      <c r="O3518" s="23" t="str">
        <f>_xlfn.IFNA((VLOOKUP(F3518,help!$C$2:$F$12,4,0))*(N3518*24),"")</f>
        <v/>
      </c>
      <c r="AP3518" s="18">
        <f t="shared" si="111"/>
        <v>0</v>
      </c>
    </row>
    <row r="3519" spans="2:42" ht="33" x14ac:dyDescent="0.2">
      <c r="B3519" s="14">
        <f>COUNTIFS($E$3:E3519,تقرير!$E$4)</f>
        <v>15</v>
      </c>
      <c r="C3519" s="48"/>
      <c r="D3519" s="48"/>
      <c r="E3519" s="48"/>
      <c r="F3519" s="50"/>
      <c r="G3519" s="51"/>
      <c r="H3519" s="51"/>
      <c r="I3519" s="52"/>
      <c r="J3519" s="52"/>
      <c r="K3519" s="27" t="str">
        <f>_xlfn.IFNA(VLOOKUP(E3519,الاوردرات!$B$1:$C$600,2,0),"")</f>
        <v/>
      </c>
      <c r="L3519" s="63"/>
      <c r="N3519" s="22" t="str">
        <f t="shared" si="112"/>
        <v/>
      </c>
      <c r="O3519" s="23" t="str">
        <f>_xlfn.IFNA((VLOOKUP(F3519,help!$C$2:$F$12,4,0))*(N3519*24),"")</f>
        <v/>
      </c>
      <c r="AP3519" s="18">
        <f t="shared" si="111"/>
        <v>0</v>
      </c>
    </row>
    <row r="3520" spans="2:42" ht="33" x14ac:dyDescent="0.2">
      <c r="B3520" s="14">
        <f>COUNTIFS($E$3:E3520,تقرير!$E$4)</f>
        <v>15</v>
      </c>
      <c r="C3520" s="48"/>
      <c r="D3520" s="48"/>
      <c r="E3520" s="48"/>
      <c r="F3520" s="50"/>
      <c r="G3520" s="51"/>
      <c r="H3520" s="51"/>
      <c r="I3520" s="52"/>
      <c r="J3520" s="52"/>
      <c r="K3520" s="27" t="str">
        <f>_xlfn.IFNA(VLOOKUP(E3520,الاوردرات!$B$1:$C$600,2,0),"")</f>
        <v/>
      </c>
      <c r="L3520" s="63"/>
      <c r="N3520" s="22" t="str">
        <f t="shared" si="112"/>
        <v/>
      </c>
      <c r="O3520" s="23" t="str">
        <f>_xlfn.IFNA((VLOOKUP(F3520,help!$C$2:$F$12,4,0))*(N3520*24),"")</f>
        <v/>
      </c>
      <c r="AP3520" s="18">
        <f t="shared" si="111"/>
        <v>0</v>
      </c>
    </row>
    <row r="3521" spans="2:42" ht="33" x14ac:dyDescent="0.2">
      <c r="B3521" s="14">
        <f>COUNTIFS($E$3:E3521,تقرير!$E$4)</f>
        <v>15</v>
      </c>
      <c r="C3521" s="48"/>
      <c r="D3521" s="48"/>
      <c r="E3521" s="48"/>
      <c r="F3521" s="50"/>
      <c r="G3521" s="51"/>
      <c r="H3521" s="51"/>
      <c r="I3521" s="52"/>
      <c r="J3521" s="52"/>
      <c r="K3521" s="27" t="str">
        <f>_xlfn.IFNA(VLOOKUP(E3521,الاوردرات!$B$1:$C$600,2,0),"")</f>
        <v/>
      </c>
      <c r="L3521" s="63"/>
      <c r="N3521" s="22" t="str">
        <f t="shared" si="112"/>
        <v/>
      </c>
      <c r="O3521" s="23" t="str">
        <f>_xlfn.IFNA((VLOOKUP(F3521,help!$C$2:$F$12,4,0))*(N3521*24),"")</f>
        <v/>
      </c>
      <c r="AP3521" s="18">
        <f t="shared" si="111"/>
        <v>0</v>
      </c>
    </row>
    <row r="3522" spans="2:42" ht="33" x14ac:dyDescent="0.2">
      <c r="B3522" s="14">
        <f>COUNTIFS($E$3:E3522,تقرير!$E$4)</f>
        <v>15</v>
      </c>
      <c r="C3522" s="48"/>
      <c r="D3522" s="48"/>
      <c r="E3522" s="48"/>
      <c r="F3522" s="50"/>
      <c r="G3522" s="51"/>
      <c r="H3522" s="51"/>
      <c r="I3522" s="52"/>
      <c r="J3522" s="52"/>
      <c r="K3522" s="27" t="str">
        <f>_xlfn.IFNA(VLOOKUP(E3522,الاوردرات!$B$1:$C$600,2,0),"")</f>
        <v/>
      </c>
      <c r="L3522" s="63"/>
      <c r="N3522" s="22" t="str">
        <f t="shared" si="112"/>
        <v/>
      </c>
      <c r="O3522" s="23" t="str">
        <f>_xlfn.IFNA((VLOOKUP(F3522,help!$C$2:$F$12,4,0))*(N3522*24),"")</f>
        <v/>
      </c>
      <c r="AP3522" s="18">
        <f t="shared" si="111"/>
        <v>0</v>
      </c>
    </row>
    <row r="3523" spans="2:42" ht="33" x14ac:dyDescent="0.2">
      <c r="B3523" s="14">
        <f>COUNTIFS($E$3:E3523,تقرير!$E$4)</f>
        <v>15</v>
      </c>
      <c r="C3523" s="48"/>
      <c r="D3523" s="48"/>
      <c r="E3523" s="48"/>
      <c r="F3523" s="50"/>
      <c r="G3523" s="51"/>
      <c r="H3523" s="51"/>
      <c r="I3523" s="52"/>
      <c r="J3523" s="52"/>
      <c r="K3523" s="27" t="str">
        <f>_xlfn.IFNA(VLOOKUP(E3523,الاوردرات!$B$1:$C$600,2,0),"")</f>
        <v/>
      </c>
      <c r="L3523" s="63"/>
      <c r="N3523" s="22" t="str">
        <f t="shared" si="112"/>
        <v/>
      </c>
      <c r="O3523" s="23" t="str">
        <f>_xlfn.IFNA((VLOOKUP(F3523,help!$C$2:$F$12,4,0))*(N3523*24),"")</f>
        <v/>
      </c>
      <c r="AP3523" s="18">
        <f t="shared" si="111"/>
        <v>0</v>
      </c>
    </row>
    <row r="3524" spans="2:42" ht="33" x14ac:dyDescent="0.2">
      <c r="B3524" s="14">
        <f>COUNTIFS($E$3:E3524,تقرير!$E$4)</f>
        <v>15</v>
      </c>
      <c r="C3524" s="48"/>
      <c r="D3524" s="48"/>
      <c r="E3524" s="48"/>
      <c r="F3524" s="50"/>
      <c r="G3524" s="51"/>
      <c r="H3524" s="51"/>
      <c r="I3524" s="52"/>
      <c r="J3524" s="52"/>
      <c r="K3524" s="27" t="str">
        <f>_xlfn.IFNA(VLOOKUP(E3524,الاوردرات!$B$1:$C$600,2,0),"")</f>
        <v/>
      </c>
      <c r="L3524" s="63"/>
      <c r="N3524" s="22" t="str">
        <f t="shared" si="112"/>
        <v/>
      </c>
      <c r="O3524" s="23" t="str">
        <f>_xlfn.IFNA((VLOOKUP(F3524,help!$C$2:$F$12,4,0))*(N3524*24),"")</f>
        <v/>
      </c>
      <c r="AP3524" s="18">
        <f t="shared" si="111"/>
        <v>0</v>
      </c>
    </row>
    <row r="3525" spans="2:42" ht="33" x14ac:dyDescent="0.2">
      <c r="B3525" s="14">
        <f>COUNTIFS($E$3:E3525,تقرير!$E$4)</f>
        <v>15</v>
      </c>
      <c r="C3525" s="48"/>
      <c r="D3525" s="48"/>
      <c r="E3525" s="48"/>
      <c r="F3525" s="50"/>
      <c r="G3525" s="51"/>
      <c r="H3525" s="51"/>
      <c r="I3525" s="52"/>
      <c r="J3525" s="52"/>
      <c r="K3525" s="27" t="str">
        <f>_xlfn.IFNA(VLOOKUP(E3525,الاوردرات!$B$1:$C$600,2,0),"")</f>
        <v/>
      </c>
      <c r="L3525" s="63"/>
      <c r="N3525" s="22" t="str">
        <f t="shared" si="112"/>
        <v/>
      </c>
      <c r="O3525" s="23" t="str">
        <f>_xlfn.IFNA((VLOOKUP(F3525,help!$C$2:$F$12,4,0))*(N3525*24),"")</f>
        <v/>
      </c>
      <c r="AP3525" s="18">
        <f t="shared" si="111"/>
        <v>0</v>
      </c>
    </row>
    <row r="3526" spans="2:42" ht="33" x14ac:dyDescent="0.2">
      <c r="B3526" s="14">
        <f>COUNTIFS($E$3:E3526,تقرير!$E$4)</f>
        <v>15</v>
      </c>
      <c r="C3526" s="48"/>
      <c r="D3526" s="48"/>
      <c r="E3526" s="48"/>
      <c r="F3526" s="50"/>
      <c r="G3526" s="51"/>
      <c r="H3526" s="51"/>
      <c r="I3526" s="52"/>
      <c r="J3526" s="52"/>
      <c r="K3526" s="27" t="str">
        <f>_xlfn.IFNA(VLOOKUP(E3526,الاوردرات!$B$1:$C$600,2,0),"")</f>
        <v/>
      </c>
      <c r="L3526" s="63"/>
      <c r="N3526" s="22" t="str">
        <f t="shared" si="112"/>
        <v/>
      </c>
      <c r="O3526" s="23" t="str">
        <f>_xlfn.IFNA((VLOOKUP(F3526,help!$C$2:$F$12,4,0))*(N3526*24),"")</f>
        <v/>
      </c>
      <c r="AP3526" s="18">
        <f t="shared" si="111"/>
        <v>0</v>
      </c>
    </row>
    <row r="3527" spans="2:42" ht="33" x14ac:dyDescent="0.2">
      <c r="B3527" s="14">
        <f>COUNTIFS($E$3:E3527,تقرير!$E$4)</f>
        <v>15</v>
      </c>
      <c r="C3527" s="48"/>
      <c r="D3527" s="48"/>
      <c r="E3527" s="48"/>
      <c r="F3527" s="50"/>
      <c r="G3527" s="51"/>
      <c r="H3527" s="51"/>
      <c r="I3527" s="52"/>
      <c r="J3527" s="52"/>
      <c r="K3527" s="27" t="str">
        <f>_xlfn.IFNA(VLOOKUP(E3527,الاوردرات!$B$1:$C$600,2,0),"")</f>
        <v/>
      </c>
      <c r="L3527" s="63"/>
      <c r="N3527" s="22" t="str">
        <f t="shared" si="112"/>
        <v/>
      </c>
      <c r="O3527" s="23" t="str">
        <f>_xlfn.IFNA((VLOOKUP(F3527,help!$C$2:$F$12,4,0))*(N3527*24),"")</f>
        <v/>
      </c>
      <c r="AP3527" s="18">
        <f t="shared" si="111"/>
        <v>0</v>
      </c>
    </row>
    <row r="3528" spans="2:42" ht="33" x14ac:dyDescent="0.2">
      <c r="B3528" s="14">
        <f>COUNTIFS($E$3:E3528,تقرير!$E$4)</f>
        <v>15</v>
      </c>
      <c r="C3528" s="48"/>
      <c r="D3528" s="48"/>
      <c r="E3528" s="48"/>
      <c r="F3528" s="50"/>
      <c r="G3528" s="51"/>
      <c r="H3528" s="51"/>
      <c r="I3528" s="52"/>
      <c r="J3528" s="52"/>
      <c r="K3528" s="27" t="str">
        <f>_xlfn.IFNA(VLOOKUP(E3528,الاوردرات!$B$1:$C$600,2,0),"")</f>
        <v/>
      </c>
      <c r="L3528" s="63"/>
      <c r="N3528" s="22" t="str">
        <f t="shared" si="112"/>
        <v/>
      </c>
      <c r="O3528" s="23" t="str">
        <f>_xlfn.IFNA((VLOOKUP(F3528,help!$C$2:$F$12,4,0))*(N3528*24),"")</f>
        <v/>
      </c>
      <c r="AP3528" s="18">
        <f t="shared" si="111"/>
        <v>0</v>
      </c>
    </row>
    <row r="3529" spans="2:42" ht="33" x14ac:dyDescent="0.2">
      <c r="B3529" s="14">
        <f>COUNTIFS($E$3:E3529,تقرير!$E$4)</f>
        <v>15</v>
      </c>
      <c r="C3529" s="48"/>
      <c r="D3529" s="48"/>
      <c r="E3529" s="48"/>
      <c r="F3529" s="50"/>
      <c r="G3529" s="51"/>
      <c r="H3529" s="51"/>
      <c r="I3529" s="52"/>
      <c r="J3529" s="52"/>
      <c r="K3529" s="27" t="str">
        <f>_xlfn.IFNA(VLOOKUP(E3529,الاوردرات!$B$1:$C$600,2,0),"")</f>
        <v/>
      </c>
      <c r="L3529" s="63"/>
      <c r="N3529" s="22" t="str">
        <f t="shared" si="112"/>
        <v/>
      </c>
      <c r="O3529" s="23" t="str">
        <f>_xlfn.IFNA((VLOOKUP(F3529,help!$C$2:$F$12,4,0))*(N3529*24),"")</f>
        <v/>
      </c>
      <c r="AP3529" s="18">
        <f t="shared" si="111"/>
        <v>0</v>
      </c>
    </row>
    <row r="3530" spans="2:42" ht="33" x14ac:dyDescent="0.2">
      <c r="B3530" s="14">
        <f>COUNTIFS($E$3:E3530,تقرير!$E$4)</f>
        <v>15</v>
      </c>
      <c r="C3530" s="48"/>
      <c r="D3530" s="48"/>
      <c r="E3530" s="48"/>
      <c r="F3530" s="50"/>
      <c r="G3530" s="51"/>
      <c r="H3530" s="51"/>
      <c r="I3530" s="52"/>
      <c r="J3530" s="52"/>
      <c r="K3530" s="27" t="str">
        <f>_xlfn.IFNA(VLOOKUP(E3530,الاوردرات!$B$1:$C$600,2,0),"")</f>
        <v/>
      </c>
      <c r="L3530" s="63"/>
      <c r="N3530" s="22" t="str">
        <f t="shared" si="112"/>
        <v/>
      </c>
      <c r="O3530" s="23" t="str">
        <f>_xlfn.IFNA((VLOOKUP(F3530,help!$C$2:$F$12,4,0))*(N3530*24),"")</f>
        <v/>
      </c>
      <c r="AP3530" s="18">
        <f t="shared" ref="AP3530:AP3593" si="113">D3530</f>
        <v>0</v>
      </c>
    </row>
    <row r="3531" spans="2:42" ht="33" x14ac:dyDescent="0.2">
      <c r="B3531" s="14">
        <f>COUNTIFS($E$3:E3531,تقرير!$E$4)</f>
        <v>15</v>
      </c>
      <c r="C3531" s="48"/>
      <c r="D3531" s="48"/>
      <c r="E3531" s="48"/>
      <c r="F3531" s="50"/>
      <c r="G3531" s="51"/>
      <c r="H3531" s="51"/>
      <c r="I3531" s="52"/>
      <c r="J3531" s="52"/>
      <c r="K3531" s="27" t="str">
        <f>_xlfn.IFNA(VLOOKUP(E3531,الاوردرات!$B$1:$C$600,2,0),"")</f>
        <v/>
      </c>
      <c r="L3531" s="63"/>
      <c r="N3531" s="22" t="str">
        <f t="shared" si="112"/>
        <v/>
      </c>
      <c r="O3531" s="23" t="str">
        <f>_xlfn.IFNA((VLOOKUP(F3531,help!$C$2:$F$12,4,0))*(N3531*24),"")</f>
        <v/>
      </c>
      <c r="AP3531" s="18">
        <f t="shared" si="113"/>
        <v>0</v>
      </c>
    </row>
    <row r="3532" spans="2:42" ht="33" x14ac:dyDescent="0.2">
      <c r="B3532" s="14">
        <f>COUNTIFS($E$3:E3532,تقرير!$E$4)</f>
        <v>15</v>
      </c>
      <c r="C3532" s="48"/>
      <c r="D3532" s="48"/>
      <c r="E3532" s="48"/>
      <c r="F3532" s="50"/>
      <c r="G3532" s="51"/>
      <c r="H3532" s="51"/>
      <c r="I3532" s="52"/>
      <c r="J3532" s="52"/>
      <c r="K3532" s="27" t="str">
        <f>_xlfn.IFNA(VLOOKUP(E3532,الاوردرات!$B$1:$C$600,2,0),"")</f>
        <v/>
      </c>
      <c r="L3532" s="63"/>
      <c r="N3532" s="22" t="str">
        <f t="shared" si="112"/>
        <v/>
      </c>
      <c r="O3532" s="23" t="str">
        <f>_xlfn.IFNA((VLOOKUP(F3532,help!$C$2:$F$12,4,0))*(N3532*24),"")</f>
        <v/>
      </c>
      <c r="AP3532" s="18">
        <f t="shared" si="113"/>
        <v>0</v>
      </c>
    </row>
    <row r="3533" spans="2:42" ht="33" x14ac:dyDescent="0.2">
      <c r="B3533" s="14">
        <f>COUNTIFS($E$3:E3533,تقرير!$E$4)</f>
        <v>15</v>
      </c>
      <c r="C3533" s="48"/>
      <c r="D3533" s="48"/>
      <c r="E3533" s="48"/>
      <c r="F3533" s="50"/>
      <c r="G3533" s="51"/>
      <c r="H3533" s="51"/>
      <c r="I3533" s="52"/>
      <c r="J3533" s="52"/>
      <c r="K3533" s="27" t="str">
        <f>_xlfn.IFNA(VLOOKUP(E3533,الاوردرات!$B$1:$C$600,2,0),"")</f>
        <v/>
      </c>
      <c r="L3533" s="63"/>
      <c r="N3533" s="22" t="str">
        <f t="shared" si="112"/>
        <v/>
      </c>
      <c r="O3533" s="23" t="str">
        <f>_xlfn.IFNA((VLOOKUP(F3533,help!$C$2:$F$12,4,0))*(N3533*24),"")</f>
        <v/>
      </c>
      <c r="AP3533" s="18">
        <f t="shared" si="113"/>
        <v>0</v>
      </c>
    </row>
    <row r="3534" spans="2:42" ht="33" x14ac:dyDescent="0.2">
      <c r="B3534" s="14">
        <f>COUNTIFS($E$3:E3534,تقرير!$E$4)</f>
        <v>15</v>
      </c>
      <c r="C3534" s="48"/>
      <c r="D3534" s="48"/>
      <c r="E3534" s="48"/>
      <c r="F3534" s="50"/>
      <c r="G3534" s="51"/>
      <c r="H3534" s="51"/>
      <c r="I3534" s="52"/>
      <c r="J3534" s="52"/>
      <c r="K3534" s="27" t="str">
        <f>_xlfn.IFNA(VLOOKUP(E3534,الاوردرات!$B$1:$C$600,2,0),"")</f>
        <v/>
      </c>
      <c r="L3534" s="63"/>
      <c r="N3534" s="22" t="str">
        <f t="shared" si="112"/>
        <v/>
      </c>
      <c r="O3534" s="23" t="str">
        <f>_xlfn.IFNA((VLOOKUP(F3534,help!$C$2:$F$12,4,0))*(N3534*24),"")</f>
        <v/>
      </c>
      <c r="AP3534" s="18">
        <f t="shared" si="113"/>
        <v>0</v>
      </c>
    </row>
    <row r="3535" spans="2:42" ht="33" x14ac:dyDescent="0.2">
      <c r="B3535" s="14">
        <f>COUNTIFS($E$3:E3535,تقرير!$E$4)</f>
        <v>15</v>
      </c>
      <c r="C3535" s="48"/>
      <c r="D3535" s="48"/>
      <c r="E3535" s="48"/>
      <c r="F3535" s="50"/>
      <c r="G3535" s="51"/>
      <c r="H3535" s="51"/>
      <c r="I3535" s="52"/>
      <c r="J3535" s="52"/>
      <c r="K3535" s="27" t="str">
        <f>_xlfn.IFNA(VLOOKUP(E3535,الاوردرات!$B$1:$C$600,2,0),"")</f>
        <v/>
      </c>
      <c r="L3535" s="63"/>
      <c r="N3535" s="22" t="str">
        <f t="shared" si="112"/>
        <v/>
      </c>
      <c r="O3535" s="23" t="str">
        <f>_xlfn.IFNA((VLOOKUP(F3535,help!$C$2:$F$12,4,0))*(N3535*24),"")</f>
        <v/>
      </c>
      <c r="AP3535" s="18">
        <f t="shared" si="113"/>
        <v>0</v>
      </c>
    </row>
    <row r="3536" spans="2:42" ht="33" x14ac:dyDescent="0.2">
      <c r="B3536" s="14">
        <f>COUNTIFS($E$3:E3536,تقرير!$E$4)</f>
        <v>15</v>
      </c>
      <c r="C3536" s="48"/>
      <c r="D3536" s="48"/>
      <c r="E3536" s="48"/>
      <c r="F3536" s="50"/>
      <c r="G3536" s="51"/>
      <c r="H3536" s="51"/>
      <c r="I3536" s="52"/>
      <c r="J3536" s="52"/>
      <c r="K3536" s="27" t="str">
        <f>_xlfn.IFNA(VLOOKUP(E3536,الاوردرات!$B$1:$C$600,2,0),"")</f>
        <v/>
      </c>
      <c r="L3536" s="63"/>
      <c r="N3536" s="22" t="str">
        <f t="shared" si="112"/>
        <v/>
      </c>
      <c r="O3536" s="23" t="str">
        <f>_xlfn.IFNA((VLOOKUP(F3536,help!$C$2:$F$12,4,0))*(N3536*24),"")</f>
        <v/>
      </c>
      <c r="AP3536" s="18">
        <f t="shared" si="113"/>
        <v>0</v>
      </c>
    </row>
    <row r="3537" spans="2:42" ht="33" x14ac:dyDescent="0.2">
      <c r="B3537" s="14">
        <f>COUNTIFS($E$3:E3537,تقرير!$E$4)</f>
        <v>15</v>
      </c>
      <c r="C3537" s="48"/>
      <c r="D3537" s="48"/>
      <c r="E3537" s="48"/>
      <c r="F3537" s="50"/>
      <c r="G3537" s="51"/>
      <c r="H3537" s="51"/>
      <c r="I3537" s="52"/>
      <c r="J3537" s="52"/>
      <c r="K3537" s="27" t="str">
        <f>_xlfn.IFNA(VLOOKUP(E3537,الاوردرات!$B$1:$C$600,2,0),"")</f>
        <v/>
      </c>
      <c r="L3537" s="63"/>
      <c r="N3537" s="22" t="str">
        <f t="shared" si="112"/>
        <v/>
      </c>
      <c r="O3537" s="23" t="str">
        <f>_xlfn.IFNA((VLOOKUP(F3537,help!$C$2:$F$12,4,0))*(N3537*24),"")</f>
        <v/>
      </c>
      <c r="AP3537" s="18">
        <f t="shared" si="113"/>
        <v>0</v>
      </c>
    </row>
    <row r="3538" spans="2:42" ht="33" x14ac:dyDescent="0.2">
      <c r="B3538" s="14">
        <f>COUNTIFS($E$3:E3538,تقرير!$E$4)</f>
        <v>15</v>
      </c>
      <c r="C3538" s="48"/>
      <c r="D3538" s="48"/>
      <c r="E3538" s="48"/>
      <c r="F3538" s="50"/>
      <c r="G3538" s="51"/>
      <c r="H3538" s="51"/>
      <c r="I3538" s="52"/>
      <c r="J3538" s="52"/>
      <c r="K3538" s="27" t="str">
        <f>_xlfn.IFNA(VLOOKUP(E3538,الاوردرات!$B$1:$C$600,2,0),"")</f>
        <v/>
      </c>
      <c r="L3538" s="63"/>
      <c r="N3538" s="22" t="str">
        <f t="shared" si="112"/>
        <v/>
      </c>
      <c r="O3538" s="23" t="str">
        <f>_xlfn.IFNA((VLOOKUP(F3538,help!$C$2:$F$12,4,0))*(N3538*24),"")</f>
        <v/>
      </c>
      <c r="AP3538" s="18">
        <f t="shared" si="113"/>
        <v>0</v>
      </c>
    </row>
    <row r="3539" spans="2:42" ht="33" x14ac:dyDescent="0.2">
      <c r="B3539" s="14">
        <f>COUNTIFS($E$3:E3539,تقرير!$E$4)</f>
        <v>15</v>
      </c>
      <c r="C3539" s="48"/>
      <c r="D3539" s="48"/>
      <c r="E3539" s="48"/>
      <c r="F3539" s="50"/>
      <c r="G3539" s="51"/>
      <c r="H3539" s="51"/>
      <c r="I3539" s="52"/>
      <c r="J3539" s="52"/>
      <c r="K3539" s="27" t="str">
        <f>_xlfn.IFNA(VLOOKUP(E3539,الاوردرات!$B$1:$C$600,2,0),"")</f>
        <v/>
      </c>
      <c r="L3539" s="63"/>
      <c r="N3539" s="22" t="str">
        <f t="shared" si="112"/>
        <v/>
      </c>
      <c r="O3539" s="23" t="str">
        <f>_xlfn.IFNA((VLOOKUP(F3539,help!$C$2:$F$12,4,0))*(N3539*24),"")</f>
        <v/>
      </c>
      <c r="AP3539" s="18">
        <f t="shared" si="113"/>
        <v>0</v>
      </c>
    </row>
    <row r="3540" spans="2:42" ht="33" x14ac:dyDescent="0.2">
      <c r="B3540" s="14">
        <f>COUNTIFS($E$3:E3540,تقرير!$E$4)</f>
        <v>15</v>
      </c>
      <c r="C3540" s="48"/>
      <c r="D3540" s="48"/>
      <c r="E3540" s="48"/>
      <c r="F3540" s="50"/>
      <c r="G3540" s="51"/>
      <c r="H3540" s="51"/>
      <c r="I3540" s="52"/>
      <c r="J3540" s="52"/>
      <c r="K3540" s="27" t="str">
        <f>_xlfn.IFNA(VLOOKUP(E3540,الاوردرات!$B$1:$C$600,2,0),"")</f>
        <v/>
      </c>
      <c r="L3540" s="63"/>
      <c r="N3540" s="22" t="str">
        <f t="shared" si="112"/>
        <v/>
      </c>
      <c r="O3540" s="23" t="str">
        <f>_xlfn.IFNA((VLOOKUP(F3540,help!$C$2:$F$12,4,0))*(N3540*24),"")</f>
        <v/>
      </c>
      <c r="AP3540" s="18">
        <f t="shared" si="113"/>
        <v>0</v>
      </c>
    </row>
    <row r="3541" spans="2:42" ht="33" x14ac:dyDescent="0.2">
      <c r="B3541" s="14">
        <f>COUNTIFS($E$3:E3541,تقرير!$E$4)</f>
        <v>15</v>
      </c>
      <c r="C3541" s="48"/>
      <c r="D3541" s="48"/>
      <c r="E3541" s="48"/>
      <c r="F3541" s="50"/>
      <c r="G3541" s="51"/>
      <c r="H3541" s="51"/>
      <c r="I3541" s="52"/>
      <c r="J3541" s="52"/>
      <c r="K3541" s="27" t="str">
        <f>_xlfn.IFNA(VLOOKUP(E3541,الاوردرات!$B$1:$C$600,2,0),"")</f>
        <v/>
      </c>
      <c r="L3541" s="63"/>
      <c r="N3541" s="22" t="str">
        <f t="shared" si="112"/>
        <v/>
      </c>
      <c r="O3541" s="23" t="str">
        <f>_xlfn.IFNA((VLOOKUP(F3541,help!$C$2:$F$12,4,0))*(N3541*24),"")</f>
        <v/>
      </c>
      <c r="AP3541" s="18">
        <f t="shared" si="113"/>
        <v>0</v>
      </c>
    </row>
    <row r="3542" spans="2:42" ht="33" x14ac:dyDescent="0.2">
      <c r="B3542" s="14">
        <f>COUNTIFS($E$3:E3542,تقرير!$E$4)</f>
        <v>15</v>
      </c>
      <c r="C3542" s="48"/>
      <c r="D3542" s="48"/>
      <c r="E3542" s="48"/>
      <c r="F3542" s="50"/>
      <c r="G3542" s="51"/>
      <c r="H3542" s="51"/>
      <c r="I3542" s="52"/>
      <c r="J3542" s="52"/>
      <c r="K3542" s="27" t="str">
        <f>_xlfn.IFNA(VLOOKUP(E3542,الاوردرات!$B$1:$C$600,2,0),"")</f>
        <v/>
      </c>
      <c r="L3542" s="63"/>
      <c r="N3542" s="22" t="str">
        <f t="shared" si="112"/>
        <v/>
      </c>
      <c r="O3542" s="23" t="str">
        <f>_xlfn.IFNA((VLOOKUP(F3542,help!$C$2:$F$12,4,0))*(N3542*24),"")</f>
        <v/>
      </c>
      <c r="AP3542" s="18">
        <f t="shared" si="113"/>
        <v>0</v>
      </c>
    </row>
    <row r="3543" spans="2:42" ht="33" x14ac:dyDescent="0.2">
      <c r="B3543" s="14">
        <f>COUNTIFS($E$3:E3543,تقرير!$E$4)</f>
        <v>15</v>
      </c>
      <c r="C3543" s="48"/>
      <c r="D3543" s="48"/>
      <c r="E3543" s="48"/>
      <c r="F3543" s="50"/>
      <c r="G3543" s="51"/>
      <c r="H3543" s="51"/>
      <c r="I3543" s="52"/>
      <c r="J3543" s="52"/>
      <c r="K3543" s="27" t="str">
        <f>_xlfn.IFNA(VLOOKUP(E3543,الاوردرات!$B$1:$C$600,2,0),"")</f>
        <v/>
      </c>
      <c r="L3543" s="63"/>
      <c r="N3543" s="22" t="str">
        <f t="shared" si="112"/>
        <v/>
      </c>
      <c r="O3543" s="23" t="str">
        <f>_xlfn.IFNA((VLOOKUP(F3543,help!$C$2:$F$12,4,0))*(N3543*24),"")</f>
        <v/>
      </c>
      <c r="AP3543" s="18">
        <f t="shared" si="113"/>
        <v>0</v>
      </c>
    </row>
    <row r="3544" spans="2:42" ht="33" x14ac:dyDescent="0.2">
      <c r="B3544" s="14">
        <f>COUNTIFS($E$3:E3544,تقرير!$E$4)</f>
        <v>15</v>
      </c>
      <c r="C3544" s="48"/>
      <c r="D3544" s="48"/>
      <c r="E3544" s="48"/>
      <c r="F3544" s="50"/>
      <c r="G3544" s="51"/>
      <c r="H3544" s="51"/>
      <c r="I3544" s="52"/>
      <c r="J3544" s="52"/>
      <c r="K3544" s="27" t="str">
        <f>_xlfn.IFNA(VLOOKUP(E3544,الاوردرات!$B$1:$C$600,2,0),"")</f>
        <v/>
      </c>
      <c r="L3544" s="63"/>
      <c r="N3544" s="22" t="str">
        <f t="shared" si="112"/>
        <v/>
      </c>
      <c r="O3544" s="23" t="str">
        <f>_xlfn.IFNA((VLOOKUP(F3544,help!$C$2:$F$12,4,0))*(N3544*24),"")</f>
        <v/>
      </c>
      <c r="AP3544" s="18">
        <f t="shared" si="113"/>
        <v>0</v>
      </c>
    </row>
    <row r="3545" spans="2:42" ht="33" x14ac:dyDescent="0.2">
      <c r="B3545" s="14">
        <f>COUNTIFS($E$3:E3545,تقرير!$E$4)</f>
        <v>15</v>
      </c>
      <c r="C3545" s="48"/>
      <c r="D3545" s="48"/>
      <c r="E3545" s="48"/>
      <c r="F3545" s="50"/>
      <c r="G3545" s="51"/>
      <c r="H3545" s="51"/>
      <c r="I3545" s="52"/>
      <c r="J3545" s="52"/>
      <c r="K3545" s="27" t="str">
        <f>_xlfn.IFNA(VLOOKUP(E3545,الاوردرات!$B$1:$C$600,2,0),"")</f>
        <v/>
      </c>
      <c r="L3545" s="63"/>
      <c r="N3545" s="22" t="str">
        <f t="shared" si="112"/>
        <v/>
      </c>
      <c r="O3545" s="23" t="str">
        <f>_xlfn.IFNA((VLOOKUP(F3545,help!$C$2:$F$12,4,0))*(N3545*24),"")</f>
        <v/>
      </c>
      <c r="AP3545" s="18">
        <f t="shared" si="113"/>
        <v>0</v>
      </c>
    </row>
    <row r="3546" spans="2:42" ht="33" x14ac:dyDescent="0.2">
      <c r="B3546" s="14">
        <f>COUNTIFS($E$3:E3546,تقرير!$E$4)</f>
        <v>15</v>
      </c>
      <c r="C3546" s="48"/>
      <c r="D3546" s="48"/>
      <c r="E3546" s="48"/>
      <c r="F3546" s="50"/>
      <c r="G3546" s="51"/>
      <c r="H3546" s="51"/>
      <c r="I3546" s="52"/>
      <c r="J3546" s="52"/>
      <c r="K3546" s="27" t="str">
        <f>_xlfn.IFNA(VLOOKUP(E3546,الاوردرات!$B$1:$C$600,2,0),"")</f>
        <v/>
      </c>
      <c r="L3546" s="63"/>
      <c r="N3546" s="22" t="str">
        <f t="shared" si="112"/>
        <v/>
      </c>
      <c r="O3546" s="23" t="str">
        <f>_xlfn.IFNA((VLOOKUP(F3546,help!$C$2:$F$12,4,0))*(N3546*24),"")</f>
        <v/>
      </c>
      <c r="AP3546" s="18">
        <f t="shared" si="113"/>
        <v>0</v>
      </c>
    </row>
    <row r="3547" spans="2:42" ht="33" x14ac:dyDescent="0.2">
      <c r="B3547" s="14">
        <f>COUNTIFS($E$3:E3547,تقرير!$E$4)</f>
        <v>15</v>
      </c>
      <c r="C3547" s="48"/>
      <c r="D3547" s="48"/>
      <c r="E3547" s="48"/>
      <c r="F3547" s="50"/>
      <c r="G3547" s="51"/>
      <c r="H3547" s="51"/>
      <c r="I3547" s="52"/>
      <c r="J3547" s="52"/>
      <c r="K3547" s="27" t="str">
        <f>_xlfn.IFNA(VLOOKUP(E3547,الاوردرات!$B$1:$C$600,2,0),"")</f>
        <v/>
      </c>
      <c r="L3547" s="63"/>
      <c r="N3547" s="22" t="str">
        <f t="shared" si="112"/>
        <v/>
      </c>
      <c r="O3547" s="23" t="str">
        <f>_xlfn.IFNA((VLOOKUP(F3547,help!$C$2:$F$12,4,0))*(N3547*24),"")</f>
        <v/>
      </c>
      <c r="AP3547" s="18">
        <f t="shared" si="113"/>
        <v>0</v>
      </c>
    </row>
    <row r="3548" spans="2:42" ht="33" x14ac:dyDescent="0.2">
      <c r="B3548" s="14">
        <f>COUNTIFS($E$3:E3548,تقرير!$E$4)</f>
        <v>15</v>
      </c>
      <c r="C3548" s="48"/>
      <c r="D3548" s="48"/>
      <c r="E3548" s="48"/>
      <c r="F3548" s="50"/>
      <c r="G3548" s="51"/>
      <c r="H3548" s="51"/>
      <c r="I3548" s="52"/>
      <c r="J3548" s="52"/>
      <c r="K3548" s="27" t="str">
        <f>_xlfn.IFNA(VLOOKUP(E3548,الاوردرات!$B$1:$C$600,2,0),"")</f>
        <v/>
      </c>
      <c r="L3548" s="63"/>
      <c r="N3548" s="22" t="str">
        <f t="shared" si="112"/>
        <v/>
      </c>
      <c r="O3548" s="23" t="str">
        <f>_xlfn.IFNA((VLOOKUP(F3548,help!$C$2:$F$12,4,0))*(N3548*24),"")</f>
        <v/>
      </c>
      <c r="AP3548" s="18">
        <f t="shared" si="113"/>
        <v>0</v>
      </c>
    </row>
    <row r="3549" spans="2:42" ht="33" x14ac:dyDescent="0.2">
      <c r="B3549" s="14">
        <f>COUNTIFS($E$3:E3549,تقرير!$E$4)</f>
        <v>15</v>
      </c>
      <c r="C3549" s="48"/>
      <c r="D3549" s="48"/>
      <c r="E3549" s="48"/>
      <c r="F3549" s="50"/>
      <c r="G3549" s="51"/>
      <c r="H3549" s="51"/>
      <c r="I3549" s="52"/>
      <c r="J3549" s="52"/>
      <c r="K3549" s="27" t="str">
        <f>_xlfn.IFNA(VLOOKUP(E3549,الاوردرات!$B$1:$C$600,2,0),"")</f>
        <v/>
      </c>
      <c r="L3549" s="63"/>
      <c r="N3549" s="22" t="str">
        <f t="shared" si="112"/>
        <v/>
      </c>
      <c r="O3549" s="23" t="str">
        <f>_xlfn.IFNA((VLOOKUP(F3549,help!$C$2:$F$12,4,0))*(N3549*24),"")</f>
        <v/>
      </c>
      <c r="AP3549" s="18">
        <f t="shared" si="113"/>
        <v>0</v>
      </c>
    </row>
    <row r="3550" spans="2:42" ht="33" x14ac:dyDescent="0.2">
      <c r="B3550" s="14">
        <f>COUNTIFS($E$3:E3550,تقرير!$E$4)</f>
        <v>15</v>
      </c>
      <c r="C3550" s="48"/>
      <c r="D3550" s="48"/>
      <c r="E3550" s="48"/>
      <c r="F3550" s="50"/>
      <c r="G3550" s="51"/>
      <c r="H3550" s="51"/>
      <c r="I3550" s="52"/>
      <c r="J3550" s="52"/>
      <c r="K3550" s="27" t="str">
        <f>_xlfn.IFNA(VLOOKUP(E3550,الاوردرات!$B$1:$C$600,2,0),"")</f>
        <v/>
      </c>
      <c r="L3550" s="63"/>
      <c r="N3550" s="22" t="str">
        <f t="shared" si="112"/>
        <v/>
      </c>
      <c r="O3550" s="23" t="str">
        <f>_xlfn.IFNA((VLOOKUP(F3550,help!$C$2:$F$12,4,0))*(N3550*24),"")</f>
        <v/>
      </c>
      <c r="AP3550" s="18">
        <f t="shared" si="113"/>
        <v>0</v>
      </c>
    </row>
    <row r="3551" spans="2:42" ht="33" x14ac:dyDescent="0.2">
      <c r="B3551" s="14">
        <f>COUNTIFS($E$3:E3551,تقرير!$E$4)</f>
        <v>15</v>
      </c>
      <c r="C3551" s="48"/>
      <c r="D3551" s="48"/>
      <c r="E3551" s="48"/>
      <c r="F3551" s="50"/>
      <c r="G3551" s="51"/>
      <c r="H3551" s="51"/>
      <c r="I3551" s="52"/>
      <c r="J3551" s="52"/>
      <c r="K3551" s="27" t="str">
        <f>_xlfn.IFNA(VLOOKUP(E3551,الاوردرات!$B$1:$C$600,2,0),"")</f>
        <v/>
      </c>
      <c r="L3551" s="63"/>
      <c r="N3551" s="22" t="str">
        <f t="shared" si="112"/>
        <v/>
      </c>
      <c r="O3551" s="23" t="str">
        <f>_xlfn.IFNA((VLOOKUP(F3551,help!$C$2:$F$12,4,0))*(N3551*24),"")</f>
        <v/>
      </c>
      <c r="AP3551" s="18">
        <f t="shared" si="113"/>
        <v>0</v>
      </c>
    </row>
    <row r="3552" spans="2:42" ht="33" x14ac:dyDescent="0.2">
      <c r="B3552" s="14">
        <f>COUNTIFS($E$3:E3552,تقرير!$E$4)</f>
        <v>15</v>
      </c>
      <c r="C3552" s="48"/>
      <c r="D3552" s="48"/>
      <c r="E3552" s="48"/>
      <c r="F3552" s="50"/>
      <c r="G3552" s="51"/>
      <c r="H3552" s="51"/>
      <c r="I3552" s="52"/>
      <c r="J3552" s="52"/>
      <c r="K3552" s="27" t="str">
        <f>_xlfn.IFNA(VLOOKUP(E3552,الاوردرات!$B$1:$C$600,2,0),"")</f>
        <v/>
      </c>
      <c r="L3552" s="63"/>
      <c r="N3552" s="22" t="str">
        <f t="shared" si="112"/>
        <v/>
      </c>
      <c r="O3552" s="23" t="str">
        <f>_xlfn.IFNA((VLOOKUP(F3552,help!$C$2:$F$12,4,0))*(N3552*24),"")</f>
        <v/>
      </c>
      <c r="AP3552" s="18">
        <f t="shared" si="113"/>
        <v>0</v>
      </c>
    </row>
    <row r="3553" spans="2:42" ht="33" x14ac:dyDescent="0.2">
      <c r="B3553" s="14">
        <f>COUNTIFS($E$3:E3553,تقرير!$E$4)</f>
        <v>15</v>
      </c>
      <c r="C3553" s="48"/>
      <c r="D3553" s="48"/>
      <c r="E3553" s="48"/>
      <c r="F3553" s="50"/>
      <c r="G3553" s="51"/>
      <c r="H3553" s="51"/>
      <c r="I3553" s="52"/>
      <c r="J3553" s="52"/>
      <c r="K3553" s="27" t="str">
        <f>_xlfn.IFNA(VLOOKUP(E3553,الاوردرات!$B$1:$C$600,2,0),"")</f>
        <v/>
      </c>
      <c r="L3553" s="63"/>
      <c r="N3553" s="22" t="str">
        <f t="shared" si="112"/>
        <v/>
      </c>
      <c r="O3553" s="23" t="str">
        <f>_xlfn.IFNA((VLOOKUP(F3553,help!$C$2:$F$12,4,0))*(N3553*24),"")</f>
        <v/>
      </c>
      <c r="AP3553" s="18">
        <f t="shared" si="113"/>
        <v>0</v>
      </c>
    </row>
    <row r="3554" spans="2:42" ht="33" x14ac:dyDescent="0.2">
      <c r="B3554" s="14">
        <f>COUNTIFS($E$3:E3554,تقرير!$E$4)</f>
        <v>15</v>
      </c>
      <c r="C3554" s="48"/>
      <c r="D3554" s="48"/>
      <c r="E3554" s="48"/>
      <c r="F3554" s="50"/>
      <c r="G3554" s="51"/>
      <c r="H3554" s="51"/>
      <c r="I3554" s="52"/>
      <c r="J3554" s="52"/>
      <c r="K3554" s="27" t="str">
        <f>_xlfn.IFNA(VLOOKUP(E3554,الاوردرات!$B$1:$C$600,2,0),"")</f>
        <v/>
      </c>
      <c r="L3554" s="63"/>
      <c r="N3554" s="22" t="str">
        <f t="shared" si="112"/>
        <v/>
      </c>
      <c r="O3554" s="23" t="str">
        <f>_xlfn.IFNA((VLOOKUP(F3554,help!$C$2:$F$12,4,0))*(N3554*24),"")</f>
        <v/>
      </c>
      <c r="AP3554" s="18">
        <f t="shared" si="113"/>
        <v>0</v>
      </c>
    </row>
    <row r="3555" spans="2:42" ht="33" x14ac:dyDescent="0.2">
      <c r="B3555" s="14">
        <f>COUNTIFS($E$3:E3555,تقرير!$E$4)</f>
        <v>15</v>
      </c>
      <c r="C3555" s="48"/>
      <c r="D3555" s="48"/>
      <c r="E3555" s="48"/>
      <c r="F3555" s="50"/>
      <c r="G3555" s="51"/>
      <c r="H3555" s="51"/>
      <c r="I3555" s="52"/>
      <c r="J3555" s="52"/>
      <c r="K3555" s="27" t="str">
        <f>_xlfn.IFNA(VLOOKUP(E3555,الاوردرات!$B$1:$C$600,2,0),"")</f>
        <v/>
      </c>
      <c r="L3555" s="63"/>
      <c r="N3555" s="22" t="str">
        <f t="shared" si="112"/>
        <v/>
      </c>
      <c r="O3555" s="23" t="str">
        <f>_xlfn.IFNA((VLOOKUP(F3555,help!$C$2:$F$12,4,0))*(N3555*24),"")</f>
        <v/>
      </c>
      <c r="AP3555" s="18">
        <f t="shared" si="113"/>
        <v>0</v>
      </c>
    </row>
    <row r="3556" spans="2:42" ht="33" x14ac:dyDescent="0.2">
      <c r="B3556" s="14">
        <f>COUNTIFS($E$3:E3556,تقرير!$E$4)</f>
        <v>15</v>
      </c>
      <c r="C3556" s="48"/>
      <c r="D3556" s="48"/>
      <c r="E3556" s="48"/>
      <c r="F3556" s="50"/>
      <c r="G3556" s="51"/>
      <c r="H3556" s="51"/>
      <c r="I3556" s="52"/>
      <c r="J3556" s="52"/>
      <c r="K3556" s="27" t="str">
        <f>_xlfn.IFNA(VLOOKUP(E3556,الاوردرات!$B$1:$C$600,2,0),"")</f>
        <v/>
      </c>
      <c r="L3556" s="63"/>
      <c r="N3556" s="22" t="str">
        <f t="shared" si="112"/>
        <v/>
      </c>
      <c r="O3556" s="23" t="str">
        <f>_xlfn.IFNA((VLOOKUP(F3556,help!$C$2:$F$12,4,0))*(N3556*24),"")</f>
        <v/>
      </c>
      <c r="AP3556" s="18">
        <f t="shared" si="113"/>
        <v>0</v>
      </c>
    </row>
    <row r="3557" spans="2:42" ht="33" x14ac:dyDescent="0.2">
      <c r="B3557" s="14">
        <f>COUNTIFS($E$3:E3557,تقرير!$E$4)</f>
        <v>15</v>
      </c>
      <c r="C3557" s="48"/>
      <c r="D3557" s="48"/>
      <c r="E3557" s="48"/>
      <c r="F3557" s="50"/>
      <c r="G3557" s="51"/>
      <c r="H3557" s="51"/>
      <c r="I3557" s="52"/>
      <c r="J3557" s="52"/>
      <c r="K3557" s="27" t="str">
        <f>_xlfn.IFNA(VLOOKUP(E3557,الاوردرات!$B$1:$C$600,2,0),"")</f>
        <v/>
      </c>
      <c r="L3557" s="63"/>
      <c r="N3557" s="22" t="str">
        <f t="shared" si="112"/>
        <v/>
      </c>
      <c r="O3557" s="23" t="str">
        <f>_xlfn.IFNA((VLOOKUP(F3557,help!$C$2:$F$12,4,0))*(N3557*24),"")</f>
        <v/>
      </c>
      <c r="AP3557" s="18">
        <f t="shared" si="113"/>
        <v>0</v>
      </c>
    </row>
    <row r="3558" spans="2:42" ht="33" x14ac:dyDescent="0.2">
      <c r="B3558" s="14">
        <f>COUNTIFS($E$3:E3558,تقرير!$E$4)</f>
        <v>15</v>
      </c>
      <c r="C3558" s="48"/>
      <c r="D3558" s="48"/>
      <c r="E3558" s="48"/>
      <c r="F3558" s="50"/>
      <c r="G3558" s="51"/>
      <c r="H3558" s="51"/>
      <c r="I3558" s="52"/>
      <c r="J3558" s="52"/>
      <c r="K3558" s="27" t="str">
        <f>_xlfn.IFNA(VLOOKUP(E3558,الاوردرات!$B$1:$C$600,2,0),"")</f>
        <v/>
      </c>
      <c r="L3558" s="63"/>
      <c r="N3558" s="22" t="str">
        <f t="shared" si="112"/>
        <v/>
      </c>
      <c r="O3558" s="23" t="str">
        <f>_xlfn.IFNA((VLOOKUP(F3558,help!$C$2:$F$12,4,0))*(N3558*24),"")</f>
        <v/>
      </c>
      <c r="AP3558" s="18">
        <f t="shared" si="113"/>
        <v>0</v>
      </c>
    </row>
    <row r="3559" spans="2:42" ht="33" x14ac:dyDescent="0.2">
      <c r="B3559" s="14">
        <f>COUNTIFS($E$3:E3559,تقرير!$E$4)</f>
        <v>15</v>
      </c>
      <c r="C3559" s="48"/>
      <c r="D3559" s="48"/>
      <c r="E3559" s="48"/>
      <c r="F3559" s="50"/>
      <c r="G3559" s="51"/>
      <c r="H3559" s="51"/>
      <c r="I3559" s="52"/>
      <c r="J3559" s="52"/>
      <c r="K3559" s="27" t="str">
        <f>_xlfn.IFNA(VLOOKUP(E3559,الاوردرات!$B$1:$C$600,2,0),"")</f>
        <v/>
      </c>
      <c r="L3559" s="63"/>
      <c r="N3559" s="22" t="str">
        <f t="shared" si="112"/>
        <v/>
      </c>
      <c r="O3559" s="23" t="str">
        <f>_xlfn.IFNA((VLOOKUP(F3559,help!$C$2:$F$12,4,0))*(N3559*24),"")</f>
        <v/>
      </c>
      <c r="AP3559" s="18">
        <f t="shared" si="113"/>
        <v>0</v>
      </c>
    </row>
    <row r="3560" spans="2:42" ht="33" x14ac:dyDescent="0.2">
      <c r="B3560" s="14">
        <f>COUNTIFS($E$3:E3560,تقرير!$E$4)</f>
        <v>15</v>
      </c>
      <c r="C3560" s="48"/>
      <c r="D3560" s="48"/>
      <c r="E3560" s="48"/>
      <c r="F3560" s="50"/>
      <c r="G3560" s="51"/>
      <c r="H3560" s="51"/>
      <c r="I3560" s="52"/>
      <c r="J3560" s="52"/>
      <c r="K3560" s="27" t="str">
        <f>_xlfn.IFNA(VLOOKUP(E3560,الاوردرات!$B$1:$C$600,2,0),"")</f>
        <v/>
      </c>
      <c r="L3560" s="63"/>
      <c r="N3560" s="22" t="str">
        <f t="shared" si="112"/>
        <v/>
      </c>
      <c r="O3560" s="23" t="str">
        <f>_xlfn.IFNA((VLOOKUP(F3560,help!$C$2:$F$12,4,0))*(N3560*24),"")</f>
        <v/>
      </c>
      <c r="AP3560" s="18">
        <f t="shared" si="113"/>
        <v>0</v>
      </c>
    </row>
    <row r="3561" spans="2:42" ht="33" x14ac:dyDescent="0.2">
      <c r="B3561" s="14">
        <f>COUNTIFS($E$3:E3561,تقرير!$E$4)</f>
        <v>15</v>
      </c>
      <c r="C3561" s="48"/>
      <c r="D3561" s="48"/>
      <c r="E3561" s="48"/>
      <c r="F3561" s="50"/>
      <c r="G3561" s="51"/>
      <c r="H3561" s="51"/>
      <c r="I3561" s="52"/>
      <c r="J3561" s="52"/>
      <c r="K3561" s="27" t="str">
        <f>_xlfn.IFNA(VLOOKUP(E3561,الاوردرات!$B$1:$C$600,2,0),"")</f>
        <v/>
      </c>
      <c r="L3561" s="63"/>
      <c r="N3561" s="22" t="str">
        <f t="shared" si="112"/>
        <v/>
      </c>
      <c r="O3561" s="23" t="str">
        <f>_xlfn.IFNA((VLOOKUP(F3561,help!$C$2:$F$12,4,0))*(N3561*24),"")</f>
        <v/>
      </c>
      <c r="AP3561" s="18">
        <f t="shared" si="113"/>
        <v>0</v>
      </c>
    </row>
    <row r="3562" spans="2:42" ht="33" x14ac:dyDescent="0.2">
      <c r="B3562" s="14">
        <f>COUNTIFS($E$3:E3562,تقرير!$E$4)</f>
        <v>15</v>
      </c>
      <c r="C3562" s="48"/>
      <c r="D3562" s="48"/>
      <c r="E3562" s="48"/>
      <c r="F3562" s="50"/>
      <c r="G3562" s="51"/>
      <c r="H3562" s="51"/>
      <c r="I3562" s="52"/>
      <c r="J3562" s="52"/>
      <c r="K3562" s="27" t="str">
        <f>_xlfn.IFNA(VLOOKUP(E3562,الاوردرات!$B$1:$C$600,2,0),"")</f>
        <v/>
      </c>
      <c r="L3562" s="63"/>
      <c r="N3562" s="22" t="str">
        <f t="shared" si="112"/>
        <v/>
      </c>
      <c r="O3562" s="23" t="str">
        <f>_xlfn.IFNA((VLOOKUP(F3562,help!$C$2:$F$12,4,0))*(N3562*24),"")</f>
        <v/>
      </c>
      <c r="AP3562" s="18">
        <f t="shared" si="113"/>
        <v>0</v>
      </c>
    </row>
    <row r="3563" spans="2:42" ht="33" x14ac:dyDescent="0.2">
      <c r="B3563" s="14">
        <f>COUNTIFS($E$3:E3563,تقرير!$E$4)</f>
        <v>15</v>
      </c>
      <c r="C3563" s="48"/>
      <c r="D3563" s="48"/>
      <c r="E3563" s="48"/>
      <c r="F3563" s="50"/>
      <c r="G3563" s="51"/>
      <c r="H3563" s="51"/>
      <c r="I3563" s="52"/>
      <c r="J3563" s="52"/>
      <c r="K3563" s="27" t="str">
        <f>_xlfn.IFNA(VLOOKUP(E3563,الاوردرات!$B$1:$C$600,2,0),"")</f>
        <v/>
      </c>
      <c r="L3563" s="63"/>
      <c r="N3563" s="22" t="str">
        <f t="shared" si="112"/>
        <v/>
      </c>
      <c r="O3563" s="23" t="str">
        <f>_xlfn.IFNA((VLOOKUP(F3563,help!$C$2:$F$12,4,0))*(N3563*24),"")</f>
        <v/>
      </c>
      <c r="AP3563" s="18">
        <f t="shared" si="113"/>
        <v>0</v>
      </c>
    </row>
    <row r="3564" spans="2:42" ht="33" x14ac:dyDescent="0.2">
      <c r="B3564" s="14">
        <f>COUNTIFS($E$3:E3564,تقرير!$E$4)</f>
        <v>15</v>
      </c>
      <c r="C3564" s="48"/>
      <c r="D3564" s="48"/>
      <c r="E3564" s="48"/>
      <c r="F3564" s="50"/>
      <c r="G3564" s="51"/>
      <c r="H3564" s="51"/>
      <c r="I3564" s="52"/>
      <c r="J3564" s="52"/>
      <c r="K3564" s="27" t="str">
        <f>_xlfn.IFNA(VLOOKUP(E3564,الاوردرات!$B$1:$C$600,2,0),"")</f>
        <v/>
      </c>
      <c r="L3564" s="63"/>
      <c r="N3564" s="22" t="str">
        <f t="shared" si="112"/>
        <v/>
      </c>
      <c r="O3564" s="23" t="str">
        <f>_xlfn.IFNA((VLOOKUP(F3564,help!$C$2:$F$12,4,0))*(N3564*24),"")</f>
        <v/>
      </c>
      <c r="AP3564" s="18">
        <f t="shared" si="113"/>
        <v>0</v>
      </c>
    </row>
    <row r="3565" spans="2:42" ht="33" x14ac:dyDescent="0.2">
      <c r="B3565" s="14">
        <f>COUNTIFS($E$3:E3565,تقرير!$E$4)</f>
        <v>15</v>
      </c>
      <c r="C3565" s="48"/>
      <c r="D3565" s="48"/>
      <c r="E3565" s="48"/>
      <c r="F3565" s="50"/>
      <c r="G3565" s="51"/>
      <c r="H3565" s="51"/>
      <c r="I3565" s="52"/>
      <c r="J3565" s="52"/>
      <c r="K3565" s="27" t="str">
        <f>_xlfn.IFNA(VLOOKUP(E3565,الاوردرات!$B$1:$C$600,2,0),"")</f>
        <v/>
      </c>
      <c r="L3565" s="63"/>
      <c r="N3565" s="22" t="str">
        <f t="shared" si="112"/>
        <v/>
      </c>
      <c r="O3565" s="23" t="str">
        <f>_xlfn.IFNA((VLOOKUP(F3565,help!$C$2:$F$12,4,0))*(N3565*24),"")</f>
        <v/>
      </c>
      <c r="AP3565" s="18">
        <f t="shared" si="113"/>
        <v>0</v>
      </c>
    </row>
    <row r="3566" spans="2:42" ht="33" x14ac:dyDescent="0.2">
      <c r="B3566" s="14">
        <f>COUNTIFS($E$3:E3566,تقرير!$E$4)</f>
        <v>15</v>
      </c>
      <c r="C3566" s="48"/>
      <c r="D3566" s="48"/>
      <c r="E3566" s="48"/>
      <c r="F3566" s="50"/>
      <c r="G3566" s="51"/>
      <c r="H3566" s="51"/>
      <c r="I3566" s="52"/>
      <c r="J3566" s="52"/>
      <c r="K3566" s="27" t="str">
        <f>_xlfn.IFNA(VLOOKUP(E3566,الاوردرات!$B$1:$C$600,2,0),"")</f>
        <v/>
      </c>
      <c r="L3566" s="63"/>
      <c r="N3566" s="22" t="str">
        <f t="shared" si="112"/>
        <v/>
      </c>
      <c r="O3566" s="23" t="str">
        <f>_xlfn.IFNA((VLOOKUP(F3566,help!$C$2:$F$12,4,0))*(N3566*24),"")</f>
        <v/>
      </c>
      <c r="AP3566" s="18">
        <f t="shared" si="113"/>
        <v>0</v>
      </c>
    </row>
    <row r="3567" spans="2:42" ht="33" x14ac:dyDescent="0.2">
      <c r="B3567" s="14">
        <f>COUNTIFS($E$3:E3567,تقرير!$E$4)</f>
        <v>15</v>
      </c>
      <c r="C3567" s="48"/>
      <c r="D3567" s="48"/>
      <c r="E3567" s="48"/>
      <c r="F3567" s="50"/>
      <c r="G3567" s="51"/>
      <c r="H3567" s="51"/>
      <c r="I3567" s="52"/>
      <c r="J3567" s="52"/>
      <c r="K3567" s="27" t="str">
        <f>_xlfn.IFNA(VLOOKUP(E3567,الاوردرات!$B$1:$C$600,2,0),"")</f>
        <v/>
      </c>
      <c r="L3567" s="63"/>
      <c r="N3567" s="22" t="str">
        <f t="shared" si="112"/>
        <v/>
      </c>
      <c r="O3567" s="23" t="str">
        <f>_xlfn.IFNA((VLOOKUP(F3567,help!$C$2:$F$12,4,0))*(N3567*24),"")</f>
        <v/>
      </c>
      <c r="AP3567" s="18">
        <f t="shared" si="113"/>
        <v>0</v>
      </c>
    </row>
    <row r="3568" spans="2:42" ht="33" x14ac:dyDescent="0.2">
      <c r="B3568" s="14">
        <f>COUNTIFS($E$3:E3568,تقرير!$E$4)</f>
        <v>15</v>
      </c>
      <c r="C3568" s="48"/>
      <c r="D3568" s="48"/>
      <c r="E3568" s="48"/>
      <c r="F3568" s="50"/>
      <c r="G3568" s="51"/>
      <c r="H3568" s="51"/>
      <c r="I3568" s="52"/>
      <c r="J3568" s="52"/>
      <c r="K3568" s="27" t="str">
        <f>_xlfn.IFNA(VLOOKUP(E3568,الاوردرات!$B$1:$C$600,2,0),"")</f>
        <v/>
      </c>
      <c r="L3568" s="63"/>
      <c r="N3568" s="22" t="str">
        <f t="shared" si="112"/>
        <v/>
      </c>
      <c r="O3568" s="23" t="str">
        <f>_xlfn.IFNA((VLOOKUP(F3568,help!$C$2:$F$12,4,0))*(N3568*24),"")</f>
        <v/>
      </c>
      <c r="AP3568" s="18">
        <f t="shared" si="113"/>
        <v>0</v>
      </c>
    </row>
    <row r="3569" spans="2:42" ht="33" x14ac:dyDescent="0.2">
      <c r="B3569" s="14">
        <f>COUNTIFS($E$3:E3569,تقرير!$E$4)</f>
        <v>15</v>
      </c>
      <c r="C3569" s="48"/>
      <c r="D3569" s="48"/>
      <c r="E3569" s="48"/>
      <c r="F3569" s="50"/>
      <c r="G3569" s="51"/>
      <c r="H3569" s="51"/>
      <c r="I3569" s="52"/>
      <c r="J3569" s="52"/>
      <c r="K3569" s="27" t="str">
        <f>_xlfn.IFNA(VLOOKUP(E3569,الاوردرات!$B$1:$C$600,2,0),"")</f>
        <v/>
      </c>
      <c r="L3569" s="63"/>
      <c r="N3569" s="22" t="str">
        <f t="shared" si="112"/>
        <v/>
      </c>
      <c r="O3569" s="23" t="str">
        <f>_xlfn.IFNA((VLOOKUP(F3569,help!$C$2:$F$12,4,0))*(N3569*24),"")</f>
        <v/>
      </c>
      <c r="AP3569" s="18">
        <f t="shared" si="113"/>
        <v>0</v>
      </c>
    </row>
    <row r="3570" spans="2:42" ht="33" x14ac:dyDescent="0.2">
      <c r="B3570" s="14">
        <f>COUNTIFS($E$3:E3570,تقرير!$E$4)</f>
        <v>15</v>
      </c>
      <c r="C3570" s="48"/>
      <c r="D3570" s="48"/>
      <c r="E3570" s="48"/>
      <c r="F3570" s="50"/>
      <c r="G3570" s="51"/>
      <c r="H3570" s="51"/>
      <c r="I3570" s="52"/>
      <c r="J3570" s="52"/>
      <c r="K3570" s="27" t="str">
        <f>_xlfn.IFNA(VLOOKUP(E3570,الاوردرات!$B$1:$C$600,2,0),"")</f>
        <v/>
      </c>
      <c r="L3570" s="63"/>
      <c r="N3570" s="22" t="str">
        <f t="shared" si="112"/>
        <v/>
      </c>
      <c r="O3570" s="23" t="str">
        <f>_xlfn.IFNA((VLOOKUP(F3570,help!$C$2:$F$12,4,0))*(N3570*24),"")</f>
        <v/>
      </c>
      <c r="AP3570" s="18">
        <f t="shared" si="113"/>
        <v>0</v>
      </c>
    </row>
    <row r="3571" spans="2:42" ht="33" x14ac:dyDescent="0.2">
      <c r="B3571" s="14">
        <f>COUNTIFS($E$3:E3571,تقرير!$E$4)</f>
        <v>15</v>
      </c>
      <c r="C3571" s="48"/>
      <c r="D3571" s="48"/>
      <c r="E3571" s="48"/>
      <c r="F3571" s="50"/>
      <c r="G3571" s="51"/>
      <c r="H3571" s="51"/>
      <c r="I3571" s="52"/>
      <c r="J3571" s="52"/>
      <c r="K3571" s="27" t="str">
        <f>_xlfn.IFNA(VLOOKUP(E3571,الاوردرات!$B$1:$C$600,2,0),"")</f>
        <v/>
      </c>
      <c r="L3571" s="63"/>
      <c r="N3571" s="22" t="str">
        <f t="shared" si="112"/>
        <v/>
      </c>
      <c r="O3571" s="23" t="str">
        <f>_xlfn.IFNA((VLOOKUP(F3571,help!$C$2:$F$12,4,0))*(N3571*24),"")</f>
        <v/>
      </c>
      <c r="AP3571" s="18">
        <f t="shared" si="113"/>
        <v>0</v>
      </c>
    </row>
    <row r="3572" spans="2:42" ht="33" x14ac:dyDescent="0.2">
      <c r="B3572" s="14">
        <f>COUNTIFS($E$3:E3572,تقرير!$E$4)</f>
        <v>15</v>
      </c>
      <c r="C3572" s="48"/>
      <c r="D3572" s="48"/>
      <c r="E3572" s="48"/>
      <c r="F3572" s="50"/>
      <c r="G3572" s="51"/>
      <c r="H3572" s="51"/>
      <c r="I3572" s="52"/>
      <c r="J3572" s="52"/>
      <c r="K3572" s="27" t="str">
        <f>_xlfn.IFNA(VLOOKUP(E3572,الاوردرات!$B$1:$C$600,2,0),"")</f>
        <v/>
      </c>
      <c r="L3572" s="63"/>
      <c r="N3572" s="22" t="str">
        <f t="shared" si="112"/>
        <v/>
      </c>
      <c r="O3572" s="23" t="str">
        <f>_xlfn.IFNA((VLOOKUP(F3572,help!$C$2:$F$12,4,0))*(N3572*24),"")</f>
        <v/>
      </c>
      <c r="AP3572" s="18">
        <f t="shared" si="113"/>
        <v>0</v>
      </c>
    </row>
    <row r="3573" spans="2:42" ht="33" x14ac:dyDescent="0.2">
      <c r="B3573" s="14">
        <f>COUNTIFS($E$3:E3573,تقرير!$E$4)</f>
        <v>15</v>
      </c>
      <c r="C3573" s="48"/>
      <c r="D3573" s="48"/>
      <c r="E3573" s="48"/>
      <c r="F3573" s="50"/>
      <c r="G3573" s="51"/>
      <c r="H3573" s="51"/>
      <c r="I3573" s="52"/>
      <c r="J3573" s="52"/>
      <c r="K3573" s="27" t="str">
        <f>_xlfn.IFNA(VLOOKUP(E3573,الاوردرات!$B$1:$C$600,2,0),"")</f>
        <v/>
      </c>
      <c r="L3573" s="63"/>
      <c r="N3573" s="22" t="str">
        <f t="shared" si="112"/>
        <v/>
      </c>
      <c r="O3573" s="23" t="str">
        <f>_xlfn.IFNA((VLOOKUP(F3573,help!$C$2:$F$12,4,0))*(N3573*24),"")</f>
        <v/>
      </c>
      <c r="AP3573" s="18">
        <f t="shared" si="113"/>
        <v>0</v>
      </c>
    </row>
    <row r="3574" spans="2:42" ht="33" x14ac:dyDescent="0.2">
      <c r="B3574" s="14">
        <f>COUNTIFS($E$3:E3574,تقرير!$E$4)</f>
        <v>15</v>
      </c>
      <c r="C3574" s="48"/>
      <c r="D3574" s="48"/>
      <c r="E3574" s="48"/>
      <c r="F3574" s="50"/>
      <c r="G3574" s="51"/>
      <c r="H3574" s="51"/>
      <c r="I3574" s="52"/>
      <c r="J3574" s="52"/>
      <c r="K3574" s="27" t="str">
        <f>_xlfn.IFNA(VLOOKUP(E3574,الاوردرات!$B$1:$C$600,2,0),"")</f>
        <v/>
      </c>
      <c r="L3574" s="63"/>
      <c r="N3574" s="22" t="str">
        <f t="shared" si="112"/>
        <v/>
      </c>
      <c r="O3574" s="23" t="str">
        <f>_xlfn.IFNA((VLOOKUP(F3574,help!$C$2:$F$12,4,0))*(N3574*24),"")</f>
        <v/>
      </c>
      <c r="AP3574" s="18">
        <f t="shared" si="113"/>
        <v>0</v>
      </c>
    </row>
    <row r="3575" spans="2:42" ht="33" x14ac:dyDescent="0.2">
      <c r="B3575" s="14">
        <f>COUNTIFS($E$3:E3575,تقرير!$E$4)</f>
        <v>15</v>
      </c>
      <c r="C3575" s="48"/>
      <c r="D3575" s="48"/>
      <c r="E3575" s="48"/>
      <c r="F3575" s="50"/>
      <c r="G3575" s="51"/>
      <c r="H3575" s="51"/>
      <c r="I3575" s="52"/>
      <c r="J3575" s="52"/>
      <c r="K3575" s="27" t="str">
        <f>_xlfn.IFNA(VLOOKUP(E3575,الاوردرات!$B$1:$C$600,2,0),"")</f>
        <v/>
      </c>
      <c r="L3575" s="63"/>
      <c r="N3575" s="22" t="str">
        <f t="shared" ref="N3575:N3638" si="114">IF(I3575&lt;&gt;"",J3575-I3575,"")</f>
        <v/>
      </c>
      <c r="O3575" s="23" t="str">
        <f>_xlfn.IFNA((VLOOKUP(F3575,help!$C$2:$F$12,4,0))*(N3575*24),"")</f>
        <v/>
      </c>
      <c r="AP3575" s="18">
        <f t="shared" si="113"/>
        <v>0</v>
      </c>
    </row>
    <row r="3576" spans="2:42" ht="33" x14ac:dyDescent="0.2">
      <c r="B3576" s="14">
        <f>COUNTIFS($E$3:E3576,تقرير!$E$4)</f>
        <v>15</v>
      </c>
      <c r="C3576" s="48"/>
      <c r="D3576" s="48"/>
      <c r="E3576" s="48"/>
      <c r="F3576" s="50"/>
      <c r="G3576" s="51"/>
      <c r="H3576" s="51"/>
      <c r="I3576" s="52"/>
      <c r="J3576" s="52"/>
      <c r="K3576" s="27" t="str">
        <f>_xlfn.IFNA(VLOOKUP(E3576,الاوردرات!$B$1:$C$600,2,0),"")</f>
        <v/>
      </c>
      <c r="L3576" s="63"/>
      <c r="N3576" s="22" t="str">
        <f t="shared" si="114"/>
        <v/>
      </c>
      <c r="O3576" s="23" t="str">
        <f>_xlfn.IFNA((VLOOKUP(F3576,help!$C$2:$F$12,4,0))*(N3576*24),"")</f>
        <v/>
      </c>
      <c r="AP3576" s="18">
        <f t="shared" si="113"/>
        <v>0</v>
      </c>
    </row>
    <row r="3577" spans="2:42" ht="33" x14ac:dyDescent="0.2">
      <c r="B3577" s="14">
        <f>COUNTIFS($E$3:E3577,تقرير!$E$4)</f>
        <v>15</v>
      </c>
      <c r="C3577" s="48"/>
      <c r="D3577" s="48"/>
      <c r="E3577" s="48"/>
      <c r="F3577" s="50"/>
      <c r="G3577" s="51"/>
      <c r="H3577" s="51"/>
      <c r="I3577" s="52"/>
      <c r="J3577" s="52"/>
      <c r="K3577" s="27" t="str">
        <f>_xlfn.IFNA(VLOOKUP(E3577,الاوردرات!$B$1:$C$600,2,0),"")</f>
        <v/>
      </c>
      <c r="L3577" s="63"/>
      <c r="N3577" s="22" t="str">
        <f t="shared" si="114"/>
        <v/>
      </c>
      <c r="O3577" s="23" t="str">
        <f>_xlfn.IFNA((VLOOKUP(F3577,help!$C$2:$F$12,4,0))*(N3577*24),"")</f>
        <v/>
      </c>
      <c r="AP3577" s="18">
        <f t="shared" si="113"/>
        <v>0</v>
      </c>
    </row>
    <row r="3578" spans="2:42" ht="33" x14ac:dyDescent="0.2">
      <c r="B3578" s="14">
        <f>COUNTIFS($E$3:E3578,تقرير!$E$4)</f>
        <v>15</v>
      </c>
      <c r="C3578" s="48"/>
      <c r="D3578" s="48"/>
      <c r="E3578" s="48"/>
      <c r="F3578" s="50"/>
      <c r="G3578" s="51"/>
      <c r="H3578" s="51"/>
      <c r="I3578" s="52"/>
      <c r="J3578" s="52"/>
      <c r="K3578" s="27" t="str">
        <f>_xlfn.IFNA(VLOOKUP(E3578,الاوردرات!$B$1:$C$600,2,0),"")</f>
        <v/>
      </c>
      <c r="L3578" s="63"/>
      <c r="N3578" s="22" t="str">
        <f t="shared" si="114"/>
        <v/>
      </c>
      <c r="O3578" s="23" t="str">
        <f>_xlfn.IFNA((VLOOKUP(F3578,help!$C$2:$F$12,4,0))*(N3578*24),"")</f>
        <v/>
      </c>
      <c r="AP3578" s="18">
        <f t="shared" si="113"/>
        <v>0</v>
      </c>
    </row>
    <row r="3579" spans="2:42" ht="33" x14ac:dyDescent="0.2">
      <c r="B3579" s="14">
        <f>COUNTIFS($E$3:E3579,تقرير!$E$4)</f>
        <v>15</v>
      </c>
      <c r="C3579" s="48"/>
      <c r="D3579" s="48"/>
      <c r="E3579" s="48"/>
      <c r="F3579" s="50"/>
      <c r="G3579" s="51"/>
      <c r="H3579" s="51"/>
      <c r="I3579" s="52"/>
      <c r="J3579" s="52"/>
      <c r="K3579" s="27" t="str">
        <f>_xlfn.IFNA(VLOOKUP(E3579,الاوردرات!$B$1:$C$600,2,0),"")</f>
        <v/>
      </c>
      <c r="L3579" s="63"/>
      <c r="N3579" s="22" t="str">
        <f t="shared" si="114"/>
        <v/>
      </c>
      <c r="O3579" s="23" t="str">
        <f>_xlfn.IFNA((VLOOKUP(F3579,help!$C$2:$F$12,4,0))*(N3579*24),"")</f>
        <v/>
      </c>
      <c r="AP3579" s="18">
        <f t="shared" si="113"/>
        <v>0</v>
      </c>
    </row>
    <row r="3580" spans="2:42" ht="33" x14ac:dyDescent="0.2">
      <c r="B3580" s="14">
        <f>COUNTIFS($E$3:E3580,تقرير!$E$4)</f>
        <v>15</v>
      </c>
      <c r="C3580" s="48"/>
      <c r="D3580" s="48"/>
      <c r="E3580" s="48"/>
      <c r="F3580" s="50"/>
      <c r="G3580" s="51"/>
      <c r="H3580" s="51"/>
      <c r="I3580" s="52"/>
      <c r="J3580" s="52"/>
      <c r="K3580" s="27" t="str">
        <f>_xlfn.IFNA(VLOOKUP(E3580,الاوردرات!$B$1:$C$600,2,0),"")</f>
        <v/>
      </c>
      <c r="L3580" s="63"/>
      <c r="N3580" s="22" t="str">
        <f t="shared" si="114"/>
        <v/>
      </c>
      <c r="O3580" s="23" t="str">
        <f>_xlfn.IFNA((VLOOKUP(F3580,help!$C$2:$F$12,4,0))*(N3580*24),"")</f>
        <v/>
      </c>
      <c r="AP3580" s="18">
        <f t="shared" si="113"/>
        <v>0</v>
      </c>
    </row>
    <row r="3581" spans="2:42" ht="33" x14ac:dyDescent="0.2">
      <c r="B3581" s="14">
        <f>COUNTIFS($E$3:E3581,تقرير!$E$4)</f>
        <v>15</v>
      </c>
      <c r="C3581" s="48"/>
      <c r="D3581" s="48"/>
      <c r="E3581" s="48"/>
      <c r="F3581" s="50"/>
      <c r="G3581" s="51"/>
      <c r="H3581" s="51"/>
      <c r="I3581" s="52"/>
      <c r="J3581" s="52"/>
      <c r="K3581" s="27" t="str">
        <f>_xlfn.IFNA(VLOOKUP(E3581,الاوردرات!$B$1:$C$600,2,0),"")</f>
        <v/>
      </c>
      <c r="L3581" s="63"/>
      <c r="N3581" s="22" t="str">
        <f t="shared" si="114"/>
        <v/>
      </c>
      <c r="O3581" s="23" t="str">
        <f>_xlfn.IFNA((VLOOKUP(F3581,help!$C$2:$F$12,4,0))*(N3581*24),"")</f>
        <v/>
      </c>
      <c r="AP3581" s="18">
        <f t="shared" si="113"/>
        <v>0</v>
      </c>
    </row>
    <row r="3582" spans="2:42" ht="33" x14ac:dyDescent="0.2">
      <c r="B3582" s="14">
        <f>COUNTIFS($E$3:E3582,تقرير!$E$4)</f>
        <v>15</v>
      </c>
      <c r="C3582" s="48"/>
      <c r="D3582" s="48"/>
      <c r="E3582" s="48"/>
      <c r="F3582" s="50"/>
      <c r="G3582" s="51"/>
      <c r="H3582" s="51"/>
      <c r="I3582" s="52"/>
      <c r="J3582" s="52"/>
      <c r="K3582" s="27" t="str">
        <f>_xlfn.IFNA(VLOOKUP(E3582,الاوردرات!$B$1:$C$600,2,0),"")</f>
        <v/>
      </c>
      <c r="L3582" s="63"/>
      <c r="N3582" s="22" t="str">
        <f t="shared" si="114"/>
        <v/>
      </c>
      <c r="O3582" s="23" t="str">
        <f>_xlfn.IFNA((VLOOKUP(F3582,help!$C$2:$F$12,4,0))*(N3582*24),"")</f>
        <v/>
      </c>
      <c r="AP3582" s="18">
        <f t="shared" si="113"/>
        <v>0</v>
      </c>
    </row>
    <row r="3583" spans="2:42" ht="33" x14ac:dyDescent="0.2">
      <c r="B3583" s="14">
        <f>COUNTIFS($E$3:E3583,تقرير!$E$4)</f>
        <v>15</v>
      </c>
      <c r="C3583" s="48"/>
      <c r="D3583" s="48"/>
      <c r="E3583" s="48"/>
      <c r="F3583" s="50"/>
      <c r="G3583" s="51"/>
      <c r="H3583" s="51"/>
      <c r="I3583" s="52"/>
      <c r="J3583" s="52"/>
      <c r="K3583" s="27" t="str">
        <f>_xlfn.IFNA(VLOOKUP(E3583,الاوردرات!$B$1:$C$600,2,0),"")</f>
        <v/>
      </c>
      <c r="L3583" s="63"/>
      <c r="N3583" s="22" t="str">
        <f t="shared" si="114"/>
        <v/>
      </c>
      <c r="O3583" s="23" t="str">
        <f>_xlfn.IFNA((VLOOKUP(F3583,help!$C$2:$F$12,4,0))*(N3583*24),"")</f>
        <v/>
      </c>
      <c r="AP3583" s="18">
        <f t="shared" si="113"/>
        <v>0</v>
      </c>
    </row>
    <row r="3584" spans="2:42" ht="33" x14ac:dyDescent="0.2">
      <c r="B3584" s="14">
        <f>COUNTIFS($E$3:E3584,تقرير!$E$4)</f>
        <v>15</v>
      </c>
      <c r="C3584" s="48"/>
      <c r="D3584" s="48"/>
      <c r="E3584" s="48"/>
      <c r="F3584" s="50"/>
      <c r="G3584" s="51"/>
      <c r="H3584" s="51"/>
      <c r="I3584" s="52"/>
      <c r="J3584" s="52"/>
      <c r="K3584" s="27" t="str">
        <f>_xlfn.IFNA(VLOOKUP(E3584,الاوردرات!$B$1:$C$600,2,0),"")</f>
        <v/>
      </c>
      <c r="L3584" s="63"/>
      <c r="N3584" s="22" t="str">
        <f t="shared" si="114"/>
        <v/>
      </c>
      <c r="O3584" s="23" t="str">
        <f>_xlfn.IFNA((VLOOKUP(F3584,help!$C$2:$F$12,4,0))*(N3584*24),"")</f>
        <v/>
      </c>
      <c r="AP3584" s="18">
        <f t="shared" si="113"/>
        <v>0</v>
      </c>
    </row>
    <row r="3585" spans="2:42" ht="33" x14ac:dyDescent="0.2">
      <c r="B3585" s="14">
        <f>COUNTIFS($E$3:E3585,تقرير!$E$4)</f>
        <v>15</v>
      </c>
      <c r="C3585" s="48"/>
      <c r="D3585" s="48"/>
      <c r="E3585" s="48"/>
      <c r="F3585" s="50"/>
      <c r="G3585" s="51"/>
      <c r="H3585" s="51"/>
      <c r="I3585" s="52"/>
      <c r="J3585" s="52"/>
      <c r="K3585" s="27" t="str">
        <f>_xlfn.IFNA(VLOOKUP(E3585,الاوردرات!$B$1:$C$600,2,0),"")</f>
        <v/>
      </c>
      <c r="L3585" s="63"/>
      <c r="N3585" s="22" t="str">
        <f t="shared" si="114"/>
        <v/>
      </c>
      <c r="O3585" s="23" t="str">
        <f>_xlfn.IFNA((VLOOKUP(F3585,help!$C$2:$F$12,4,0))*(N3585*24),"")</f>
        <v/>
      </c>
      <c r="AP3585" s="18">
        <f t="shared" si="113"/>
        <v>0</v>
      </c>
    </row>
    <row r="3586" spans="2:42" ht="33" x14ac:dyDescent="0.2">
      <c r="B3586" s="14">
        <f>COUNTIFS($E$3:E3586,تقرير!$E$4)</f>
        <v>15</v>
      </c>
      <c r="C3586" s="48"/>
      <c r="D3586" s="48"/>
      <c r="E3586" s="48"/>
      <c r="F3586" s="50"/>
      <c r="G3586" s="51"/>
      <c r="H3586" s="51"/>
      <c r="I3586" s="52"/>
      <c r="J3586" s="52"/>
      <c r="K3586" s="27" t="str">
        <f>_xlfn.IFNA(VLOOKUP(E3586,الاوردرات!$B$1:$C$600,2,0),"")</f>
        <v/>
      </c>
      <c r="L3586" s="63"/>
      <c r="N3586" s="22" t="str">
        <f t="shared" si="114"/>
        <v/>
      </c>
      <c r="O3586" s="23" t="str">
        <f>_xlfn.IFNA((VLOOKUP(F3586,help!$C$2:$F$12,4,0))*(N3586*24),"")</f>
        <v/>
      </c>
      <c r="AP3586" s="18">
        <f t="shared" si="113"/>
        <v>0</v>
      </c>
    </row>
    <row r="3587" spans="2:42" ht="33" x14ac:dyDescent="0.2">
      <c r="B3587" s="14">
        <f>COUNTIFS($E$3:E3587,تقرير!$E$4)</f>
        <v>15</v>
      </c>
      <c r="C3587" s="48"/>
      <c r="D3587" s="48"/>
      <c r="E3587" s="48"/>
      <c r="F3587" s="50"/>
      <c r="G3587" s="51"/>
      <c r="H3587" s="51"/>
      <c r="I3587" s="52"/>
      <c r="J3587" s="52"/>
      <c r="K3587" s="27" t="str">
        <f>_xlfn.IFNA(VLOOKUP(E3587,الاوردرات!$B$1:$C$600,2,0),"")</f>
        <v/>
      </c>
      <c r="L3587" s="63"/>
      <c r="N3587" s="22" t="str">
        <f t="shared" si="114"/>
        <v/>
      </c>
      <c r="O3587" s="23" t="str">
        <f>_xlfn.IFNA((VLOOKUP(F3587,help!$C$2:$F$12,4,0))*(N3587*24),"")</f>
        <v/>
      </c>
      <c r="AP3587" s="18">
        <f t="shared" si="113"/>
        <v>0</v>
      </c>
    </row>
    <row r="3588" spans="2:42" ht="33" x14ac:dyDescent="0.2">
      <c r="B3588" s="14">
        <f>COUNTIFS($E$3:E3588,تقرير!$E$4)</f>
        <v>15</v>
      </c>
      <c r="C3588" s="48"/>
      <c r="D3588" s="48"/>
      <c r="E3588" s="48"/>
      <c r="F3588" s="50"/>
      <c r="G3588" s="51"/>
      <c r="H3588" s="51"/>
      <c r="I3588" s="52"/>
      <c r="J3588" s="52"/>
      <c r="K3588" s="27" t="str">
        <f>_xlfn.IFNA(VLOOKUP(E3588,الاوردرات!$B$1:$C$600,2,0),"")</f>
        <v/>
      </c>
      <c r="L3588" s="63"/>
      <c r="N3588" s="22" t="str">
        <f t="shared" si="114"/>
        <v/>
      </c>
      <c r="O3588" s="23" t="str">
        <f>_xlfn.IFNA((VLOOKUP(F3588,help!$C$2:$F$12,4,0))*(N3588*24),"")</f>
        <v/>
      </c>
      <c r="AP3588" s="18">
        <f t="shared" si="113"/>
        <v>0</v>
      </c>
    </row>
    <row r="3589" spans="2:42" ht="33" x14ac:dyDescent="0.2">
      <c r="B3589" s="14">
        <f>COUNTIFS($E$3:E3589,تقرير!$E$4)</f>
        <v>15</v>
      </c>
      <c r="C3589" s="48"/>
      <c r="D3589" s="48"/>
      <c r="E3589" s="48"/>
      <c r="F3589" s="50"/>
      <c r="G3589" s="51"/>
      <c r="H3589" s="51"/>
      <c r="I3589" s="52"/>
      <c r="J3589" s="52"/>
      <c r="K3589" s="27" t="str">
        <f>_xlfn.IFNA(VLOOKUP(E3589,الاوردرات!$B$1:$C$600,2,0),"")</f>
        <v/>
      </c>
      <c r="L3589" s="63"/>
      <c r="N3589" s="22" t="str">
        <f t="shared" si="114"/>
        <v/>
      </c>
      <c r="O3589" s="23" t="str">
        <f>_xlfn.IFNA((VLOOKUP(F3589,help!$C$2:$F$12,4,0))*(N3589*24),"")</f>
        <v/>
      </c>
      <c r="AP3589" s="18">
        <f t="shared" si="113"/>
        <v>0</v>
      </c>
    </row>
    <row r="3590" spans="2:42" ht="33" x14ac:dyDescent="0.2">
      <c r="B3590" s="14">
        <f>COUNTIFS($E$3:E3590,تقرير!$E$4)</f>
        <v>15</v>
      </c>
      <c r="C3590" s="48"/>
      <c r="D3590" s="48"/>
      <c r="E3590" s="48"/>
      <c r="F3590" s="50"/>
      <c r="G3590" s="51"/>
      <c r="H3590" s="51"/>
      <c r="I3590" s="52"/>
      <c r="J3590" s="52"/>
      <c r="K3590" s="27" t="str">
        <f>_xlfn.IFNA(VLOOKUP(E3590,الاوردرات!$B$1:$C$600,2,0),"")</f>
        <v/>
      </c>
      <c r="L3590" s="63"/>
      <c r="N3590" s="22" t="str">
        <f t="shared" si="114"/>
        <v/>
      </c>
      <c r="O3590" s="23" t="str">
        <f>_xlfn.IFNA((VLOOKUP(F3590,help!$C$2:$F$12,4,0))*(N3590*24),"")</f>
        <v/>
      </c>
      <c r="AP3590" s="18">
        <f t="shared" si="113"/>
        <v>0</v>
      </c>
    </row>
    <row r="3591" spans="2:42" ht="33" x14ac:dyDescent="0.2">
      <c r="B3591" s="14">
        <f>COUNTIFS($E$3:E3591,تقرير!$E$4)</f>
        <v>15</v>
      </c>
      <c r="C3591" s="48"/>
      <c r="D3591" s="48"/>
      <c r="E3591" s="48"/>
      <c r="F3591" s="50"/>
      <c r="G3591" s="51"/>
      <c r="H3591" s="51"/>
      <c r="I3591" s="52"/>
      <c r="J3591" s="52"/>
      <c r="K3591" s="27" t="str">
        <f>_xlfn.IFNA(VLOOKUP(E3591,الاوردرات!$B$1:$C$600,2,0),"")</f>
        <v/>
      </c>
      <c r="L3591" s="63"/>
      <c r="N3591" s="22" t="str">
        <f t="shared" si="114"/>
        <v/>
      </c>
      <c r="O3591" s="23" t="str">
        <f>_xlfn.IFNA((VLOOKUP(F3591,help!$C$2:$F$12,4,0))*(N3591*24),"")</f>
        <v/>
      </c>
      <c r="AP3591" s="18">
        <f t="shared" si="113"/>
        <v>0</v>
      </c>
    </row>
    <row r="3592" spans="2:42" ht="33" x14ac:dyDescent="0.2">
      <c r="B3592" s="14">
        <f>COUNTIFS($E$3:E3592,تقرير!$E$4)</f>
        <v>15</v>
      </c>
      <c r="C3592" s="48"/>
      <c r="D3592" s="48"/>
      <c r="E3592" s="48"/>
      <c r="F3592" s="50"/>
      <c r="G3592" s="51"/>
      <c r="H3592" s="51"/>
      <c r="I3592" s="52"/>
      <c r="J3592" s="52"/>
      <c r="K3592" s="27" t="str">
        <f>_xlfn.IFNA(VLOOKUP(E3592,الاوردرات!$B$1:$C$600,2,0),"")</f>
        <v/>
      </c>
      <c r="L3592" s="63"/>
      <c r="N3592" s="22" t="str">
        <f t="shared" si="114"/>
        <v/>
      </c>
      <c r="O3592" s="23" t="str">
        <f>_xlfn.IFNA((VLOOKUP(F3592,help!$C$2:$F$12,4,0))*(N3592*24),"")</f>
        <v/>
      </c>
      <c r="AP3592" s="18">
        <f t="shared" si="113"/>
        <v>0</v>
      </c>
    </row>
    <row r="3593" spans="2:42" ht="33" x14ac:dyDescent="0.2">
      <c r="B3593" s="14">
        <f>COUNTIFS($E$3:E3593,تقرير!$E$4)</f>
        <v>15</v>
      </c>
      <c r="C3593" s="48"/>
      <c r="D3593" s="48"/>
      <c r="E3593" s="48"/>
      <c r="F3593" s="50"/>
      <c r="G3593" s="51"/>
      <c r="H3593" s="51"/>
      <c r="I3593" s="52"/>
      <c r="J3593" s="52"/>
      <c r="K3593" s="27" t="str">
        <f>_xlfn.IFNA(VLOOKUP(E3593,الاوردرات!$B$1:$C$600,2,0),"")</f>
        <v/>
      </c>
      <c r="L3593" s="63"/>
      <c r="N3593" s="22" t="str">
        <f t="shared" si="114"/>
        <v/>
      </c>
      <c r="O3593" s="23" t="str">
        <f>_xlfn.IFNA((VLOOKUP(F3593,help!$C$2:$F$12,4,0))*(N3593*24),"")</f>
        <v/>
      </c>
      <c r="AP3593" s="18">
        <f t="shared" si="113"/>
        <v>0</v>
      </c>
    </row>
    <row r="3594" spans="2:42" ht="33" x14ac:dyDescent="0.2">
      <c r="B3594" s="14">
        <f>COUNTIFS($E$3:E3594,تقرير!$E$4)</f>
        <v>15</v>
      </c>
      <c r="C3594" s="48"/>
      <c r="D3594" s="48"/>
      <c r="E3594" s="48"/>
      <c r="F3594" s="50"/>
      <c r="G3594" s="51"/>
      <c r="H3594" s="51"/>
      <c r="I3594" s="52"/>
      <c r="J3594" s="52"/>
      <c r="K3594" s="27" t="str">
        <f>_xlfn.IFNA(VLOOKUP(E3594,الاوردرات!$B$1:$C$600,2,0),"")</f>
        <v/>
      </c>
      <c r="L3594" s="63"/>
      <c r="N3594" s="22" t="str">
        <f t="shared" si="114"/>
        <v/>
      </c>
      <c r="O3594" s="23" t="str">
        <f>_xlfn.IFNA((VLOOKUP(F3594,help!$C$2:$F$12,4,0))*(N3594*24),"")</f>
        <v/>
      </c>
      <c r="AP3594" s="18">
        <f t="shared" ref="AP3594:AP3657" si="115">D3594</f>
        <v>0</v>
      </c>
    </row>
    <row r="3595" spans="2:42" ht="33" x14ac:dyDescent="0.2">
      <c r="B3595" s="14">
        <f>COUNTIFS($E$3:E3595,تقرير!$E$4)</f>
        <v>15</v>
      </c>
      <c r="C3595" s="48"/>
      <c r="D3595" s="48"/>
      <c r="E3595" s="48"/>
      <c r="F3595" s="50"/>
      <c r="G3595" s="51"/>
      <c r="H3595" s="51"/>
      <c r="I3595" s="52"/>
      <c r="J3595" s="52"/>
      <c r="K3595" s="27" t="str">
        <f>_xlfn.IFNA(VLOOKUP(E3595,الاوردرات!$B$1:$C$600,2,0),"")</f>
        <v/>
      </c>
      <c r="L3595" s="63"/>
      <c r="N3595" s="22" t="str">
        <f t="shared" si="114"/>
        <v/>
      </c>
      <c r="O3595" s="23" t="str">
        <f>_xlfn.IFNA((VLOOKUP(F3595,help!$C$2:$F$12,4,0))*(N3595*24),"")</f>
        <v/>
      </c>
      <c r="AP3595" s="18">
        <f t="shared" si="115"/>
        <v>0</v>
      </c>
    </row>
    <row r="3596" spans="2:42" ht="33" x14ac:dyDescent="0.2">
      <c r="B3596" s="14">
        <f>COUNTIFS($E$3:E3596,تقرير!$E$4)</f>
        <v>15</v>
      </c>
      <c r="C3596" s="48"/>
      <c r="D3596" s="48"/>
      <c r="E3596" s="48"/>
      <c r="F3596" s="50"/>
      <c r="G3596" s="51"/>
      <c r="H3596" s="51"/>
      <c r="I3596" s="52"/>
      <c r="J3596" s="52"/>
      <c r="K3596" s="27" t="str">
        <f>_xlfn.IFNA(VLOOKUP(E3596,الاوردرات!$B$1:$C$600,2,0),"")</f>
        <v/>
      </c>
      <c r="L3596" s="63"/>
      <c r="N3596" s="22" t="str">
        <f t="shared" si="114"/>
        <v/>
      </c>
      <c r="O3596" s="23" t="str">
        <f>_xlfn.IFNA((VLOOKUP(F3596,help!$C$2:$F$12,4,0))*(N3596*24),"")</f>
        <v/>
      </c>
      <c r="AP3596" s="18">
        <f t="shared" si="115"/>
        <v>0</v>
      </c>
    </row>
    <row r="3597" spans="2:42" ht="33" x14ac:dyDescent="0.2">
      <c r="B3597" s="14">
        <f>COUNTIFS($E$3:E3597,تقرير!$E$4)</f>
        <v>15</v>
      </c>
      <c r="C3597" s="48"/>
      <c r="D3597" s="48"/>
      <c r="E3597" s="48"/>
      <c r="F3597" s="50"/>
      <c r="G3597" s="51"/>
      <c r="H3597" s="51"/>
      <c r="I3597" s="52"/>
      <c r="J3597" s="52"/>
      <c r="K3597" s="27" t="str">
        <f>_xlfn.IFNA(VLOOKUP(E3597,الاوردرات!$B$1:$C$600,2,0),"")</f>
        <v/>
      </c>
      <c r="L3597" s="63"/>
      <c r="N3597" s="22" t="str">
        <f t="shared" si="114"/>
        <v/>
      </c>
      <c r="O3597" s="23" t="str">
        <f>_xlfn.IFNA((VLOOKUP(F3597,help!$C$2:$F$12,4,0))*(N3597*24),"")</f>
        <v/>
      </c>
      <c r="AP3597" s="18">
        <f t="shared" si="115"/>
        <v>0</v>
      </c>
    </row>
    <row r="3598" spans="2:42" ht="33" x14ac:dyDescent="0.2">
      <c r="B3598" s="14">
        <f>COUNTIFS($E$3:E3598,تقرير!$E$4)</f>
        <v>15</v>
      </c>
      <c r="C3598" s="48"/>
      <c r="D3598" s="48"/>
      <c r="E3598" s="48"/>
      <c r="F3598" s="50"/>
      <c r="G3598" s="51"/>
      <c r="H3598" s="51"/>
      <c r="I3598" s="52"/>
      <c r="J3598" s="52"/>
      <c r="K3598" s="27" t="str">
        <f>_xlfn.IFNA(VLOOKUP(E3598,الاوردرات!$B$1:$C$600,2,0),"")</f>
        <v/>
      </c>
      <c r="L3598" s="63"/>
      <c r="N3598" s="22" t="str">
        <f t="shared" si="114"/>
        <v/>
      </c>
      <c r="O3598" s="23" t="str">
        <f>_xlfn.IFNA((VLOOKUP(F3598,help!$C$2:$F$12,4,0))*(N3598*24),"")</f>
        <v/>
      </c>
      <c r="AP3598" s="18">
        <f t="shared" si="115"/>
        <v>0</v>
      </c>
    </row>
    <row r="3599" spans="2:42" ht="33" x14ac:dyDescent="0.2">
      <c r="B3599" s="14">
        <f>COUNTIFS($E$3:E3599,تقرير!$E$4)</f>
        <v>15</v>
      </c>
      <c r="C3599" s="48"/>
      <c r="D3599" s="48"/>
      <c r="E3599" s="48"/>
      <c r="F3599" s="50"/>
      <c r="G3599" s="51"/>
      <c r="H3599" s="51"/>
      <c r="I3599" s="52"/>
      <c r="J3599" s="52"/>
      <c r="K3599" s="27" t="str">
        <f>_xlfn.IFNA(VLOOKUP(E3599,الاوردرات!$B$1:$C$600,2,0),"")</f>
        <v/>
      </c>
      <c r="L3599" s="63"/>
      <c r="N3599" s="22" t="str">
        <f t="shared" si="114"/>
        <v/>
      </c>
      <c r="O3599" s="23" t="str">
        <f>_xlfn.IFNA((VLOOKUP(F3599,help!$C$2:$F$12,4,0))*(N3599*24),"")</f>
        <v/>
      </c>
      <c r="AP3599" s="18">
        <f t="shared" si="115"/>
        <v>0</v>
      </c>
    </row>
    <row r="3600" spans="2:42" ht="33" x14ac:dyDescent="0.2">
      <c r="B3600" s="14">
        <f>COUNTIFS($E$3:E3600,تقرير!$E$4)</f>
        <v>15</v>
      </c>
      <c r="C3600" s="48"/>
      <c r="D3600" s="48"/>
      <c r="E3600" s="48"/>
      <c r="F3600" s="50"/>
      <c r="G3600" s="51"/>
      <c r="H3600" s="51"/>
      <c r="I3600" s="52"/>
      <c r="J3600" s="52"/>
      <c r="K3600" s="27" t="str">
        <f>_xlfn.IFNA(VLOOKUP(E3600,الاوردرات!$B$1:$C$600,2,0),"")</f>
        <v/>
      </c>
      <c r="L3600" s="63"/>
      <c r="N3600" s="22" t="str">
        <f t="shared" si="114"/>
        <v/>
      </c>
      <c r="O3600" s="23" t="str">
        <f>_xlfn.IFNA((VLOOKUP(F3600,help!$C$2:$F$12,4,0))*(N3600*24),"")</f>
        <v/>
      </c>
      <c r="AP3600" s="18">
        <f t="shared" si="115"/>
        <v>0</v>
      </c>
    </row>
    <row r="3601" spans="2:42" ht="33" x14ac:dyDescent="0.2">
      <c r="B3601" s="14">
        <f>COUNTIFS($E$3:E3601,تقرير!$E$4)</f>
        <v>15</v>
      </c>
      <c r="C3601" s="48"/>
      <c r="D3601" s="48"/>
      <c r="E3601" s="48"/>
      <c r="F3601" s="50"/>
      <c r="G3601" s="51"/>
      <c r="H3601" s="51"/>
      <c r="I3601" s="52"/>
      <c r="J3601" s="52"/>
      <c r="K3601" s="27" t="str">
        <f>_xlfn.IFNA(VLOOKUP(E3601,الاوردرات!$B$1:$C$600,2,0),"")</f>
        <v/>
      </c>
      <c r="L3601" s="63"/>
      <c r="N3601" s="22" t="str">
        <f t="shared" si="114"/>
        <v/>
      </c>
      <c r="O3601" s="23" t="str">
        <f>_xlfn.IFNA((VLOOKUP(F3601,help!$C$2:$F$12,4,0))*(N3601*24),"")</f>
        <v/>
      </c>
      <c r="AP3601" s="18">
        <f t="shared" si="115"/>
        <v>0</v>
      </c>
    </row>
    <row r="3602" spans="2:42" ht="33" x14ac:dyDescent="0.2">
      <c r="B3602" s="14">
        <f>COUNTIFS($E$3:E3602,تقرير!$E$4)</f>
        <v>15</v>
      </c>
      <c r="C3602" s="48"/>
      <c r="D3602" s="48"/>
      <c r="E3602" s="48"/>
      <c r="F3602" s="50"/>
      <c r="G3602" s="51"/>
      <c r="H3602" s="51"/>
      <c r="I3602" s="52"/>
      <c r="J3602" s="52"/>
      <c r="K3602" s="27" t="str">
        <f>_xlfn.IFNA(VLOOKUP(E3602,الاوردرات!$B$1:$C$600,2,0),"")</f>
        <v/>
      </c>
      <c r="L3602" s="63"/>
      <c r="N3602" s="22" t="str">
        <f t="shared" si="114"/>
        <v/>
      </c>
      <c r="O3602" s="23" t="str">
        <f>_xlfn.IFNA((VLOOKUP(F3602,help!$C$2:$F$12,4,0))*(N3602*24),"")</f>
        <v/>
      </c>
      <c r="AP3602" s="18">
        <f t="shared" si="115"/>
        <v>0</v>
      </c>
    </row>
    <row r="3603" spans="2:42" ht="33" x14ac:dyDescent="0.2">
      <c r="B3603" s="14">
        <f>COUNTIFS($E$3:E3603,تقرير!$E$4)</f>
        <v>15</v>
      </c>
      <c r="C3603" s="48"/>
      <c r="D3603" s="48"/>
      <c r="E3603" s="48"/>
      <c r="F3603" s="50"/>
      <c r="G3603" s="51"/>
      <c r="H3603" s="51"/>
      <c r="I3603" s="52"/>
      <c r="J3603" s="52"/>
      <c r="K3603" s="27" t="str">
        <f>_xlfn.IFNA(VLOOKUP(E3603,الاوردرات!$B$1:$C$600,2,0),"")</f>
        <v/>
      </c>
      <c r="L3603" s="63"/>
      <c r="N3603" s="22" t="str">
        <f t="shared" si="114"/>
        <v/>
      </c>
      <c r="O3603" s="23" t="str">
        <f>_xlfn.IFNA((VLOOKUP(F3603,help!$C$2:$F$12,4,0))*(N3603*24),"")</f>
        <v/>
      </c>
      <c r="AP3603" s="18">
        <f t="shared" si="115"/>
        <v>0</v>
      </c>
    </row>
    <row r="3604" spans="2:42" ht="33" x14ac:dyDescent="0.2">
      <c r="B3604" s="14">
        <f>COUNTIFS($E$3:E3604,تقرير!$E$4)</f>
        <v>15</v>
      </c>
      <c r="C3604" s="48"/>
      <c r="D3604" s="48"/>
      <c r="E3604" s="48"/>
      <c r="F3604" s="50"/>
      <c r="G3604" s="51"/>
      <c r="H3604" s="51"/>
      <c r="I3604" s="52"/>
      <c r="J3604" s="52"/>
      <c r="K3604" s="27" t="str">
        <f>_xlfn.IFNA(VLOOKUP(E3604,الاوردرات!$B$1:$C$600,2,0),"")</f>
        <v/>
      </c>
      <c r="L3604" s="63"/>
      <c r="N3604" s="22" t="str">
        <f t="shared" si="114"/>
        <v/>
      </c>
      <c r="O3604" s="23" t="str">
        <f>_xlfn.IFNA((VLOOKUP(F3604,help!$C$2:$F$12,4,0))*(N3604*24),"")</f>
        <v/>
      </c>
      <c r="AP3604" s="18">
        <f t="shared" si="115"/>
        <v>0</v>
      </c>
    </row>
    <row r="3605" spans="2:42" ht="33" x14ac:dyDescent="0.2">
      <c r="B3605" s="14">
        <f>COUNTIFS($E$3:E3605,تقرير!$E$4)</f>
        <v>15</v>
      </c>
      <c r="C3605" s="48"/>
      <c r="D3605" s="48"/>
      <c r="E3605" s="48"/>
      <c r="F3605" s="50"/>
      <c r="G3605" s="51"/>
      <c r="H3605" s="51"/>
      <c r="I3605" s="52"/>
      <c r="J3605" s="52"/>
      <c r="K3605" s="27" t="str">
        <f>_xlfn.IFNA(VLOOKUP(E3605,الاوردرات!$B$1:$C$600,2,0),"")</f>
        <v/>
      </c>
      <c r="L3605" s="63"/>
      <c r="N3605" s="22" t="str">
        <f t="shared" si="114"/>
        <v/>
      </c>
      <c r="O3605" s="23" t="str">
        <f>_xlfn.IFNA((VLOOKUP(F3605,help!$C$2:$F$12,4,0))*(N3605*24),"")</f>
        <v/>
      </c>
      <c r="AP3605" s="18">
        <f t="shared" si="115"/>
        <v>0</v>
      </c>
    </row>
    <row r="3606" spans="2:42" ht="33" x14ac:dyDescent="0.2">
      <c r="B3606" s="14">
        <f>COUNTIFS($E$3:E3606,تقرير!$E$4)</f>
        <v>15</v>
      </c>
      <c r="C3606" s="48"/>
      <c r="D3606" s="48"/>
      <c r="E3606" s="48"/>
      <c r="F3606" s="50"/>
      <c r="G3606" s="51"/>
      <c r="H3606" s="51"/>
      <c r="I3606" s="52"/>
      <c r="J3606" s="52"/>
      <c r="K3606" s="27" t="str">
        <f>_xlfn.IFNA(VLOOKUP(E3606,الاوردرات!$B$1:$C$600,2,0),"")</f>
        <v/>
      </c>
      <c r="L3606" s="63"/>
      <c r="N3606" s="22" t="str">
        <f t="shared" si="114"/>
        <v/>
      </c>
      <c r="O3606" s="23" t="str">
        <f>_xlfn.IFNA((VLOOKUP(F3606,help!$C$2:$F$12,4,0))*(N3606*24),"")</f>
        <v/>
      </c>
      <c r="AP3606" s="18">
        <f t="shared" si="115"/>
        <v>0</v>
      </c>
    </row>
    <row r="3607" spans="2:42" ht="33" x14ac:dyDescent="0.2">
      <c r="B3607" s="14">
        <f>COUNTIFS($E$3:E3607,تقرير!$E$4)</f>
        <v>15</v>
      </c>
      <c r="C3607" s="48"/>
      <c r="D3607" s="48"/>
      <c r="E3607" s="48"/>
      <c r="F3607" s="50"/>
      <c r="G3607" s="51"/>
      <c r="H3607" s="51"/>
      <c r="I3607" s="52"/>
      <c r="J3607" s="52"/>
      <c r="K3607" s="27" t="str">
        <f>_xlfn.IFNA(VLOOKUP(E3607,الاوردرات!$B$1:$C$600,2,0),"")</f>
        <v/>
      </c>
      <c r="L3607" s="63"/>
      <c r="N3607" s="22" t="str">
        <f t="shared" si="114"/>
        <v/>
      </c>
      <c r="O3607" s="23" t="str">
        <f>_xlfn.IFNA((VLOOKUP(F3607,help!$C$2:$F$12,4,0))*(N3607*24),"")</f>
        <v/>
      </c>
      <c r="AP3607" s="18">
        <f t="shared" si="115"/>
        <v>0</v>
      </c>
    </row>
    <row r="3608" spans="2:42" ht="33" x14ac:dyDescent="0.2">
      <c r="B3608" s="14">
        <f>COUNTIFS($E$3:E3608,تقرير!$E$4)</f>
        <v>15</v>
      </c>
      <c r="C3608" s="48"/>
      <c r="D3608" s="48"/>
      <c r="E3608" s="48"/>
      <c r="F3608" s="50"/>
      <c r="G3608" s="51"/>
      <c r="H3608" s="51"/>
      <c r="I3608" s="52"/>
      <c r="J3608" s="52"/>
      <c r="K3608" s="27" t="str">
        <f>_xlfn.IFNA(VLOOKUP(E3608,الاوردرات!$B$1:$C$600,2,0),"")</f>
        <v/>
      </c>
      <c r="L3608" s="63"/>
      <c r="N3608" s="22" t="str">
        <f t="shared" si="114"/>
        <v/>
      </c>
      <c r="O3608" s="23" t="str">
        <f>_xlfn.IFNA((VLOOKUP(F3608,help!$C$2:$F$12,4,0))*(N3608*24),"")</f>
        <v/>
      </c>
      <c r="AP3608" s="18">
        <f t="shared" si="115"/>
        <v>0</v>
      </c>
    </row>
    <row r="3609" spans="2:42" ht="33" x14ac:dyDescent="0.2">
      <c r="B3609" s="14">
        <f>COUNTIFS($E$3:E3609,تقرير!$E$4)</f>
        <v>15</v>
      </c>
      <c r="C3609" s="48"/>
      <c r="D3609" s="48"/>
      <c r="E3609" s="48"/>
      <c r="F3609" s="50"/>
      <c r="G3609" s="51"/>
      <c r="H3609" s="51"/>
      <c r="I3609" s="52"/>
      <c r="J3609" s="52"/>
      <c r="K3609" s="27" t="str">
        <f>_xlfn.IFNA(VLOOKUP(E3609,الاوردرات!$B$1:$C$600,2,0),"")</f>
        <v/>
      </c>
      <c r="L3609" s="63"/>
      <c r="N3609" s="22" t="str">
        <f t="shared" si="114"/>
        <v/>
      </c>
      <c r="O3609" s="23" t="str">
        <f>_xlfn.IFNA((VLOOKUP(F3609,help!$C$2:$F$12,4,0))*(N3609*24),"")</f>
        <v/>
      </c>
      <c r="AP3609" s="18">
        <f t="shared" si="115"/>
        <v>0</v>
      </c>
    </row>
    <row r="3610" spans="2:42" ht="33" x14ac:dyDescent="0.2">
      <c r="B3610" s="14">
        <f>COUNTIFS($E$3:E3610,تقرير!$E$4)</f>
        <v>15</v>
      </c>
      <c r="C3610" s="48"/>
      <c r="D3610" s="48"/>
      <c r="E3610" s="48"/>
      <c r="F3610" s="50"/>
      <c r="G3610" s="51"/>
      <c r="H3610" s="51"/>
      <c r="I3610" s="52"/>
      <c r="J3610" s="52"/>
      <c r="K3610" s="27" t="str">
        <f>_xlfn.IFNA(VLOOKUP(E3610,الاوردرات!$B$1:$C$600,2,0),"")</f>
        <v/>
      </c>
      <c r="L3610" s="63"/>
      <c r="N3610" s="22" t="str">
        <f t="shared" si="114"/>
        <v/>
      </c>
      <c r="O3610" s="23" t="str">
        <f>_xlfn.IFNA((VLOOKUP(F3610,help!$C$2:$F$12,4,0))*(N3610*24),"")</f>
        <v/>
      </c>
      <c r="AP3610" s="18">
        <f t="shared" si="115"/>
        <v>0</v>
      </c>
    </row>
    <row r="3611" spans="2:42" ht="33" x14ac:dyDescent="0.2">
      <c r="B3611" s="14">
        <f>COUNTIFS($E$3:E3611,تقرير!$E$4)</f>
        <v>15</v>
      </c>
      <c r="C3611" s="48"/>
      <c r="D3611" s="48"/>
      <c r="E3611" s="48"/>
      <c r="F3611" s="50"/>
      <c r="G3611" s="51"/>
      <c r="H3611" s="51"/>
      <c r="I3611" s="52"/>
      <c r="J3611" s="52"/>
      <c r="K3611" s="27" t="str">
        <f>_xlfn.IFNA(VLOOKUP(E3611,الاوردرات!$B$1:$C$600,2,0),"")</f>
        <v/>
      </c>
      <c r="L3611" s="63"/>
      <c r="N3611" s="22" t="str">
        <f t="shared" si="114"/>
        <v/>
      </c>
      <c r="O3611" s="23" t="str">
        <f>_xlfn.IFNA((VLOOKUP(F3611,help!$C$2:$F$12,4,0))*(N3611*24),"")</f>
        <v/>
      </c>
      <c r="AP3611" s="18">
        <f t="shared" si="115"/>
        <v>0</v>
      </c>
    </row>
    <row r="3612" spans="2:42" ht="33" x14ac:dyDescent="0.2">
      <c r="B3612" s="14">
        <f>COUNTIFS($E$3:E3612,تقرير!$E$4)</f>
        <v>15</v>
      </c>
      <c r="C3612" s="48"/>
      <c r="D3612" s="48"/>
      <c r="E3612" s="48"/>
      <c r="F3612" s="50"/>
      <c r="G3612" s="51"/>
      <c r="H3612" s="51"/>
      <c r="I3612" s="52"/>
      <c r="J3612" s="52"/>
      <c r="K3612" s="27" t="str">
        <f>_xlfn.IFNA(VLOOKUP(E3612,الاوردرات!$B$1:$C$600,2,0),"")</f>
        <v/>
      </c>
      <c r="L3612" s="63"/>
      <c r="N3612" s="22" t="str">
        <f t="shared" si="114"/>
        <v/>
      </c>
      <c r="O3612" s="23" t="str">
        <f>_xlfn.IFNA((VLOOKUP(F3612,help!$C$2:$F$12,4,0))*(N3612*24),"")</f>
        <v/>
      </c>
      <c r="AP3612" s="18">
        <f t="shared" si="115"/>
        <v>0</v>
      </c>
    </row>
    <row r="3613" spans="2:42" ht="33" x14ac:dyDescent="0.2">
      <c r="B3613" s="14">
        <f>COUNTIFS($E$3:E3613,تقرير!$E$4)</f>
        <v>15</v>
      </c>
      <c r="C3613" s="48"/>
      <c r="D3613" s="48"/>
      <c r="E3613" s="48"/>
      <c r="F3613" s="50"/>
      <c r="G3613" s="51"/>
      <c r="H3613" s="51"/>
      <c r="I3613" s="52"/>
      <c r="J3613" s="52"/>
      <c r="K3613" s="27" t="str">
        <f>_xlfn.IFNA(VLOOKUP(E3613,الاوردرات!$B$1:$C$600,2,0),"")</f>
        <v/>
      </c>
      <c r="L3613" s="63"/>
      <c r="N3613" s="22" t="str">
        <f t="shared" si="114"/>
        <v/>
      </c>
      <c r="O3613" s="23" t="str">
        <f>_xlfn.IFNA((VLOOKUP(F3613,help!$C$2:$F$12,4,0))*(N3613*24),"")</f>
        <v/>
      </c>
      <c r="AP3613" s="18">
        <f t="shared" si="115"/>
        <v>0</v>
      </c>
    </row>
    <row r="3614" spans="2:42" ht="33" x14ac:dyDescent="0.2">
      <c r="B3614" s="14">
        <f>COUNTIFS($E$3:E3614,تقرير!$E$4)</f>
        <v>15</v>
      </c>
      <c r="C3614" s="48"/>
      <c r="D3614" s="48"/>
      <c r="E3614" s="48"/>
      <c r="F3614" s="50"/>
      <c r="G3614" s="51"/>
      <c r="H3614" s="51"/>
      <c r="I3614" s="52"/>
      <c r="J3614" s="52"/>
      <c r="K3614" s="27" t="str">
        <f>_xlfn.IFNA(VLOOKUP(E3614,الاوردرات!$B$1:$C$600,2,0),"")</f>
        <v/>
      </c>
      <c r="L3614" s="63"/>
      <c r="N3614" s="22" t="str">
        <f t="shared" si="114"/>
        <v/>
      </c>
      <c r="O3614" s="23" t="str">
        <f>_xlfn.IFNA((VLOOKUP(F3614,help!$C$2:$F$12,4,0))*(N3614*24),"")</f>
        <v/>
      </c>
      <c r="AP3614" s="18">
        <f t="shared" si="115"/>
        <v>0</v>
      </c>
    </row>
    <row r="3615" spans="2:42" ht="33" x14ac:dyDescent="0.2">
      <c r="B3615" s="14">
        <f>COUNTIFS($E$3:E3615,تقرير!$E$4)</f>
        <v>15</v>
      </c>
      <c r="C3615" s="48"/>
      <c r="D3615" s="48"/>
      <c r="E3615" s="48"/>
      <c r="F3615" s="50"/>
      <c r="G3615" s="51"/>
      <c r="H3615" s="51"/>
      <c r="I3615" s="52"/>
      <c r="J3615" s="52"/>
      <c r="K3615" s="27" t="str">
        <f>_xlfn.IFNA(VLOOKUP(E3615,الاوردرات!$B$1:$C$600,2,0),"")</f>
        <v/>
      </c>
      <c r="L3615" s="63"/>
      <c r="N3615" s="22" t="str">
        <f t="shared" si="114"/>
        <v/>
      </c>
      <c r="O3615" s="23" t="str">
        <f>_xlfn.IFNA((VLOOKUP(F3615,help!$C$2:$F$12,4,0))*(N3615*24),"")</f>
        <v/>
      </c>
      <c r="AP3615" s="18">
        <f t="shared" si="115"/>
        <v>0</v>
      </c>
    </row>
    <row r="3616" spans="2:42" ht="33" x14ac:dyDescent="0.2">
      <c r="B3616" s="14">
        <f>COUNTIFS($E$3:E3616,تقرير!$E$4)</f>
        <v>15</v>
      </c>
      <c r="C3616" s="48"/>
      <c r="D3616" s="48"/>
      <c r="E3616" s="48"/>
      <c r="F3616" s="50"/>
      <c r="G3616" s="51"/>
      <c r="H3616" s="51"/>
      <c r="I3616" s="52"/>
      <c r="J3616" s="52"/>
      <c r="K3616" s="27" t="str">
        <f>_xlfn.IFNA(VLOOKUP(E3616,الاوردرات!$B$1:$C$600,2,0),"")</f>
        <v/>
      </c>
      <c r="L3616" s="63"/>
      <c r="N3616" s="22" t="str">
        <f t="shared" si="114"/>
        <v/>
      </c>
      <c r="O3616" s="23" t="str">
        <f>_xlfn.IFNA((VLOOKUP(F3616,help!$C$2:$F$12,4,0))*(N3616*24),"")</f>
        <v/>
      </c>
      <c r="AP3616" s="18">
        <f t="shared" si="115"/>
        <v>0</v>
      </c>
    </row>
    <row r="3617" spans="2:42" ht="33" x14ac:dyDescent="0.2">
      <c r="B3617" s="14">
        <f>COUNTIFS($E$3:E3617,تقرير!$E$4)</f>
        <v>15</v>
      </c>
      <c r="C3617" s="48"/>
      <c r="D3617" s="48"/>
      <c r="E3617" s="48"/>
      <c r="F3617" s="50"/>
      <c r="G3617" s="51"/>
      <c r="H3617" s="51"/>
      <c r="I3617" s="52"/>
      <c r="J3617" s="52"/>
      <c r="K3617" s="27" t="str">
        <f>_xlfn.IFNA(VLOOKUP(E3617,الاوردرات!$B$1:$C$600,2,0),"")</f>
        <v/>
      </c>
      <c r="L3617" s="63"/>
      <c r="N3617" s="22" t="str">
        <f t="shared" si="114"/>
        <v/>
      </c>
      <c r="O3617" s="23" t="str">
        <f>_xlfn.IFNA((VLOOKUP(F3617,help!$C$2:$F$12,4,0))*(N3617*24),"")</f>
        <v/>
      </c>
      <c r="AP3617" s="18">
        <f t="shared" si="115"/>
        <v>0</v>
      </c>
    </row>
    <row r="3618" spans="2:42" ht="33" x14ac:dyDescent="0.2">
      <c r="B3618" s="14">
        <f>COUNTIFS($E$3:E3618,تقرير!$E$4)</f>
        <v>15</v>
      </c>
      <c r="C3618" s="48"/>
      <c r="D3618" s="48"/>
      <c r="E3618" s="48"/>
      <c r="F3618" s="50"/>
      <c r="G3618" s="51"/>
      <c r="H3618" s="51"/>
      <c r="I3618" s="52"/>
      <c r="J3618" s="52"/>
      <c r="K3618" s="27" t="str">
        <f>_xlfn.IFNA(VLOOKUP(E3618,الاوردرات!$B$1:$C$600,2,0),"")</f>
        <v/>
      </c>
      <c r="L3618" s="63"/>
      <c r="N3618" s="22" t="str">
        <f t="shared" si="114"/>
        <v/>
      </c>
      <c r="O3618" s="23" t="str">
        <f>_xlfn.IFNA((VLOOKUP(F3618,help!$C$2:$F$12,4,0))*(N3618*24),"")</f>
        <v/>
      </c>
      <c r="AP3618" s="18">
        <f t="shared" si="115"/>
        <v>0</v>
      </c>
    </row>
    <row r="3619" spans="2:42" ht="33" x14ac:dyDescent="0.2">
      <c r="B3619" s="14">
        <f>COUNTIFS($E$3:E3619,تقرير!$E$4)</f>
        <v>15</v>
      </c>
      <c r="C3619" s="48"/>
      <c r="D3619" s="48"/>
      <c r="E3619" s="48"/>
      <c r="F3619" s="50"/>
      <c r="G3619" s="51"/>
      <c r="H3619" s="51"/>
      <c r="I3619" s="52"/>
      <c r="J3619" s="52"/>
      <c r="K3619" s="27" t="str">
        <f>_xlfn.IFNA(VLOOKUP(E3619,الاوردرات!$B$1:$C$600,2,0),"")</f>
        <v/>
      </c>
      <c r="L3619" s="63"/>
      <c r="N3619" s="22" t="str">
        <f t="shared" si="114"/>
        <v/>
      </c>
      <c r="O3619" s="23" t="str">
        <f>_xlfn.IFNA((VLOOKUP(F3619,help!$C$2:$F$12,4,0))*(N3619*24),"")</f>
        <v/>
      </c>
      <c r="AP3619" s="18">
        <f t="shared" si="115"/>
        <v>0</v>
      </c>
    </row>
    <row r="3620" spans="2:42" ht="33" x14ac:dyDescent="0.2">
      <c r="B3620" s="14">
        <f>COUNTIFS($E$3:E3620,تقرير!$E$4)</f>
        <v>15</v>
      </c>
      <c r="C3620" s="48"/>
      <c r="D3620" s="48"/>
      <c r="E3620" s="48"/>
      <c r="F3620" s="50"/>
      <c r="G3620" s="51"/>
      <c r="H3620" s="51"/>
      <c r="I3620" s="52"/>
      <c r="J3620" s="52"/>
      <c r="K3620" s="27" t="str">
        <f>_xlfn.IFNA(VLOOKUP(E3620,الاوردرات!$B$1:$C$600,2,0),"")</f>
        <v/>
      </c>
      <c r="L3620" s="63"/>
      <c r="N3620" s="22" t="str">
        <f t="shared" si="114"/>
        <v/>
      </c>
      <c r="O3620" s="23" t="str">
        <f>_xlfn.IFNA((VLOOKUP(F3620,help!$C$2:$F$12,4,0))*(N3620*24),"")</f>
        <v/>
      </c>
      <c r="AP3620" s="18">
        <f t="shared" si="115"/>
        <v>0</v>
      </c>
    </row>
    <row r="3621" spans="2:42" ht="33" x14ac:dyDescent="0.2">
      <c r="B3621" s="14">
        <f>COUNTIFS($E$3:E3621,تقرير!$E$4)</f>
        <v>15</v>
      </c>
      <c r="C3621" s="48"/>
      <c r="D3621" s="48"/>
      <c r="E3621" s="48"/>
      <c r="F3621" s="50"/>
      <c r="G3621" s="51"/>
      <c r="H3621" s="51"/>
      <c r="I3621" s="52"/>
      <c r="J3621" s="52"/>
      <c r="K3621" s="27" t="str">
        <f>_xlfn.IFNA(VLOOKUP(E3621,الاوردرات!$B$1:$C$600,2,0),"")</f>
        <v/>
      </c>
      <c r="L3621" s="63"/>
      <c r="N3621" s="22" t="str">
        <f t="shared" si="114"/>
        <v/>
      </c>
      <c r="O3621" s="23" t="str">
        <f>_xlfn.IFNA((VLOOKUP(F3621,help!$C$2:$F$12,4,0))*(N3621*24),"")</f>
        <v/>
      </c>
      <c r="AP3621" s="18">
        <f t="shared" si="115"/>
        <v>0</v>
      </c>
    </row>
    <row r="3622" spans="2:42" ht="33" x14ac:dyDescent="0.2">
      <c r="B3622" s="14">
        <f>COUNTIFS($E$3:E3622,تقرير!$E$4)</f>
        <v>15</v>
      </c>
      <c r="C3622" s="48"/>
      <c r="D3622" s="48"/>
      <c r="E3622" s="48"/>
      <c r="F3622" s="50"/>
      <c r="G3622" s="51"/>
      <c r="H3622" s="51"/>
      <c r="I3622" s="52"/>
      <c r="J3622" s="52"/>
      <c r="K3622" s="27" t="str">
        <f>_xlfn.IFNA(VLOOKUP(E3622,الاوردرات!$B$1:$C$600,2,0),"")</f>
        <v/>
      </c>
      <c r="L3622" s="63"/>
      <c r="N3622" s="22" t="str">
        <f t="shared" si="114"/>
        <v/>
      </c>
      <c r="O3622" s="23" t="str">
        <f>_xlfn.IFNA((VLOOKUP(F3622,help!$C$2:$F$12,4,0))*(N3622*24),"")</f>
        <v/>
      </c>
      <c r="AP3622" s="18">
        <f t="shared" si="115"/>
        <v>0</v>
      </c>
    </row>
    <row r="3623" spans="2:42" ht="33" x14ac:dyDescent="0.2">
      <c r="B3623" s="14">
        <f>COUNTIFS($E$3:E3623,تقرير!$E$4)</f>
        <v>15</v>
      </c>
      <c r="C3623" s="48"/>
      <c r="D3623" s="48"/>
      <c r="E3623" s="48"/>
      <c r="F3623" s="50"/>
      <c r="G3623" s="51"/>
      <c r="H3623" s="51"/>
      <c r="I3623" s="52"/>
      <c r="J3623" s="52"/>
      <c r="K3623" s="27" t="str">
        <f>_xlfn.IFNA(VLOOKUP(E3623,الاوردرات!$B$1:$C$600,2,0),"")</f>
        <v/>
      </c>
      <c r="L3623" s="63"/>
      <c r="N3623" s="22" t="str">
        <f t="shared" si="114"/>
        <v/>
      </c>
      <c r="O3623" s="23" t="str">
        <f>_xlfn.IFNA((VLOOKUP(F3623,help!$C$2:$F$12,4,0))*(N3623*24),"")</f>
        <v/>
      </c>
      <c r="AP3623" s="18">
        <f t="shared" si="115"/>
        <v>0</v>
      </c>
    </row>
    <row r="3624" spans="2:42" ht="33" x14ac:dyDescent="0.2">
      <c r="B3624" s="14">
        <f>COUNTIFS($E$3:E3624,تقرير!$E$4)</f>
        <v>15</v>
      </c>
      <c r="C3624" s="48"/>
      <c r="D3624" s="48"/>
      <c r="E3624" s="48"/>
      <c r="F3624" s="50"/>
      <c r="G3624" s="51"/>
      <c r="H3624" s="51"/>
      <c r="I3624" s="52"/>
      <c r="J3624" s="52"/>
      <c r="K3624" s="27" t="str">
        <f>_xlfn.IFNA(VLOOKUP(E3624,الاوردرات!$B$1:$C$600,2,0),"")</f>
        <v/>
      </c>
      <c r="L3624" s="63"/>
      <c r="N3624" s="22" t="str">
        <f t="shared" si="114"/>
        <v/>
      </c>
      <c r="O3624" s="23" t="str">
        <f>_xlfn.IFNA((VLOOKUP(F3624,help!$C$2:$F$12,4,0))*(N3624*24),"")</f>
        <v/>
      </c>
      <c r="AP3624" s="18">
        <f t="shared" si="115"/>
        <v>0</v>
      </c>
    </row>
    <row r="3625" spans="2:42" ht="33" x14ac:dyDescent="0.2">
      <c r="B3625" s="14">
        <f>COUNTIFS($E$3:E3625,تقرير!$E$4)</f>
        <v>15</v>
      </c>
      <c r="C3625" s="48"/>
      <c r="D3625" s="48"/>
      <c r="E3625" s="48"/>
      <c r="F3625" s="50"/>
      <c r="G3625" s="51"/>
      <c r="H3625" s="51"/>
      <c r="I3625" s="52"/>
      <c r="J3625" s="52"/>
      <c r="K3625" s="27" t="str">
        <f>_xlfn.IFNA(VLOOKUP(E3625,الاوردرات!$B$1:$C$600,2,0),"")</f>
        <v/>
      </c>
      <c r="L3625" s="63"/>
      <c r="N3625" s="22" t="str">
        <f t="shared" si="114"/>
        <v/>
      </c>
      <c r="O3625" s="23" t="str">
        <f>_xlfn.IFNA((VLOOKUP(F3625,help!$C$2:$F$12,4,0))*(N3625*24),"")</f>
        <v/>
      </c>
      <c r="AP3625" s="18">
        <f t="shared" si="115"/>
        <v>0</v>
      </c>
    </row>
    <row r="3626" spans="2:42" ht="33" x14ac:dyDescent="0.2">
      <c r="B3626" s="14">
        <f>COUNTIFS($E$3:E3626,تقرير!$E$4)</f>
        <v>15</v>
      </c>
      <c r="C3626" s="48"/>
      <c r="D3626" s="48"/>
      <c r="E3626" s="48"/>
      <c r="F3626" s="50"/>
      <c r="G3626" s="51"/>
      <c r="H3626" s="51"/>
      <c r="I3626" s="52"/>
      <c r="J3626" s="52"/>
      <c r="K3626" s="27" t="str">
        <f>_xlfn.IFNA(VLOOKUP(E3626,الاوردرات!$B$1:$C$600,2,0),"")</f>
        <v/>
      </c>
      <c r="L3626" s="63"/>
      <c r="N3626" s="22" t="str">
        <f t="shared" si="114"/>
        <v/>
      </c>
      <c r="O3626" s="23" t="str">
        <f>_xlfn.IFNA((VLOOKUP(F3626,help!$C$2:$F$12,4,0))*(N3626*24),"")</f>
        <v/>
      </c>
      <c r="AP3626" s="18">
        <f t="shared" si="115"/>
        <v>0</v>
      </c>
    </row>
    <row r="3627" spans="2:42" ht="33" x14ac:dyDescent="0.2">
      <c r="B3627" s="14">
        <f>COUNTIFS($E$3:E3627,تقرير!$E$4)</f>
        <v>15</v>
      </c>
      <c r="C3627" s="48"/>
      <c r="D3627" s="48"/>
      <c r="E3627" s="48"/>
      <c r="F3627" s="50"/>
      <c r="G3627" s="51"/>
      <c r="H3627" s="51"/>
      <c r="I3627" s="52"/>
      <c r="J3627" s="52"/>
      <c r="K3627" s="27" t="str">
        <f>_xlfn.IFNA(VLOOKUP(E3627,الاوردرات!$B$1:$C$600,2,0),"")</f>
        <v/>
      </c>
      <c r="L3627" s="63"/>
      <c r="N3627" s="22" t="str">
        <f t="shared" si="114"/>
        <v/>
      </c>
      <c r="O3627" s="23" t="str">
        <f>_xlfn.IFNA((VLOOKUP(F3627,help!$C$2:$F$12,4,0))*(N3627*24),"")</f>
        <v/>
      </c>
      <c r="AP3627" s="18">
        <f t="shared" si="115"/>
        <v>0</v>
      </c>
    </row>
    <row r="3628" spans="2:42" ht="33" x14ac:dyDescent="0.2">
      <c r="B3628" s="14">
        <f>COUNTIFS($E$3:E3628,تقرير!$E$4)</f>
        <v>15</v>
      </c>
      <c r="C3628" s="48"/>
      <c r="D3628" s="48"/>
      <c r="E3628" s="48"/>
      <c r="F3628" s="50"/>
      <c r="G3628" s="51"/>
      <c r="H3628" s="51"/>
      <c r="I3628" s="52"/>
      <c r="J3628" s="52"/>
      <c r="K3628" s="27" t="str">
        <f>_xlfn.IFNA(VLOOKUP(E3628,الاوردرات!$B$1:$C$600,2,0),"")</f>
        <v/>
      </c>
      <c r="L3628" s="63"/>
      <c r="N3628" s="22" t="str">
        <f t="shared" si="114"/>
        <v/>
      </c>
      <c r="O3628" s="23" t="str">
        <f>_xlfn.IFNA((VLOOKUP(F3628,help!$C$2:$F$12,4,0))*(N3628*24),"")</f>
        <v/>
      </c>
      <c r="AP3628" s="18">
        <f t="shared" si="115"/>
        <v>0</v>
      </c>
    </row>
    <row r="3629" spans="2:42" ht="33" x14ac:dyDescent="0.2">
      <c r="B3629" s="14">
        <f>COUNTIFS($E$3:E3629,تقرير!$E$4)</f>
        <v>15</v>
      </c>
      <c r="C3629" s="48"/>
      <c r="D3629" s="48"/>
      <c r="E3629" s="48"/>
      <c r="F3629" s="50"/>
      <c r="G3629" s="51"/>
      <c r="H3629" s="51"/>
      <c r="I3629" s="52"/>
      <c r="J3629" s="52"/>
      <c r="K3629" s="27" t="str">
        <f>_xlfn.IFNA(VLOOKUP(E3629,الاوردرات!$B$1:$C$600,2,0),"")</f>
        <v/>
      </c>
      <c r="L3629" s="63"/>
      <c r="N3629" s="22" t="str">
        <f t="shared" si="114"/>
        <v/>
      </c>
      <c r="O3629" s="23" t="str">
        <f>_xlfn.IFNA((VLOOKUP(F3629,help!$C$2:$F$12,4,0))*(N3629*24),"")</f>
        <v/>
      </c>
      <c r="AP3629" s="18">
        <f t="shared" si="115"/>
        <v>0</v>
      </c>
    </row>
    <row r="3630" spans="2:42" ht="33" x14ac:dyDescent="0.2">
      <c r="B3630" s="14">
        <f>COUNTIFS($E$3:E3630,تقرير!$E$4)</f>
        <v>15</v>
      </c>
      <c r="C3630" s="48"/>
      <c r="D3630" s="48"/>
      <c r="E3630" s="48"/>
      <c r="F3630" s="50"/>
      <c r="G3630" s="51"/>
      <c r="H3630" s="51"/>
      <c r="I3630" s="52"/>
      <c r="J3630" s="52"/>
      <c r="K3630" s="27" t="str">
        <f>_xlfn.IFNA(VLOOKUP(E3630,الاوردرات!$B$1:$C$600,2,0),"")</f>
        <v/>
      </c>
      <c r="L3630" s="63"/>
      <c r="N3630" s="22" t="str">
        <f t="shared" si="114"/>
        <v/>
      </c>
      <c r="O3630" s="23" t="str">
        <f>_xlfn.IFNA((VLOOKUP(F3630,help!$C$2:$F$12,4,0))*(N3630*24),"")</f>
        <v/>
      </c>
      <c r="AP3630" s="18">
        <f t="shared" si="115"/>
        <v>0</v>
      </c>
    </row>
    <row r="3631" spans="2:42" ht="33" x14ac:dyDescent="0.2">
      <c r="B3631" s="14">
        <f>COUNTIFS($E$3:E3631,تقرير!$E$4)</f>
        <v>15</v>
      </c>
      <c r="C3631" s="48"/>
      <c r="D3631" s="48"/>
      <c r="E3631" s="48"/>
      <c r="F3631" s="50"/>
      <c r="G3631" s="51"/>
      <c r="H3631" s="51"/>
      <c r="I3631" s="52"/>
      <c r="J3631" s="52"/>
      <c r="K3631" s="27" t="str">
        <f>_xlfn.IFNA(VLOOKUP(E3631,الاوردرات!$B$1:$C$600,2,0),"")</f>
        <v/>
      </c>
      <c r="L3631" s="63"/>
      <c r="N3631" s="22" t="str">
        <f t="shared" si="114"/>
        <v/>
      </c>
      <c r="O3631" s="23" t="str">
        <f>_xlfn.IFNA((VLOOKUP(F3631,help!$C$2:$F$12,4,0))*(N3631*24),"")</f>
        <v/>
      </c>
      <c r="AP3631" s="18">
        <f t="shared" si="115"/>
        <v>0</v>
      </c>
    </row>
    <row r="3632" spans="2:42" ht="33" x14ac:dyDescent="0.2">
      <c r="B3632" s="14">
        <f>COUNTIFS($E$3:E3632,تقرير!$E$4)</f>
        <v>15</v>
      </c>
      <c r="C3632" s="48"/>
      <c r="D3632" s="48"/>
      <c r="E3632" s="48"/>
      <c r="F3632" s="50"/>
      <c r="G3632" s="51"/>
      <c r="H3632" s="51"/>
      <c r="I3632" s="52"/>
      <c r="J3632" s="52"/>
      <c r="K3632" s="27" t="str">
        <f>_xlfn.IFNA(VLOOKUP(E3632,الاوردرات!$B$1:$C$600,2,0),"")</f>
        <v/>
      </c>
      <c r="L3632" s="63"/>
      <c r="N3632" s="22" t="str">
        <f t="shared" si="114"/>
        <v/>
      </c>
      <c r="O3632" s="23" t="str">
        <f>_xlfn.IFNA((VLOOKUP(F3632,help!$C$2:$F$12,4,0))*(N3632*24),"")</f>
        <v/>
      </c>
      <c r="AP3632" s="18">
        <f t="shared" si="115"/>
        <v>0</v>
      </c>
    </row>
    <row r="3633" spans="2:42" ht="33" x14ac:dyDescent="0.2">
      <c r="B3633" s="14">
        <f>COUNTIFS($E$3:E3633,تقرير!$E$4)</f>
        <v>15</v>
      </c>
      <c r="C3633" s="48"/>
      <c r="D3633" s="48"/>
      <c r="E3633" s="48"/>
      <c r="F3633" s="50"/>
      <c r="G3633" s="51"/>
      <c r="H3633" s="51"/>
      <c r="I3633" s="52"/>
      <c r="J3633" s="52"/>
      <c r="K3633" s="27" t="str">
        <f>_xlfn.IFNA(VLOOKUP(E3633,الاوردرات!$B$1:$C$600,2,0),"")</f>
        <v/>
      </c>
      <c r="L3633" s="63"/>
      <c r="N3633" s="22" t="str">
        <f t="shared" si="114"/>
        <v/>
      </c>
      <c r="O3633" s="23" t="str">
        <f>_xlfn.IFNA((VLOOKUP(F3633,help!$C$2:$F$12,4,0))*(N3633*24),"")</f>
        <v/>
      </c>
      <c r="AP3633" s="18">
        <f t="shared" si="115"/>
        <v>0</v>
      </c>
    </row>
    <row r="3634" spans="2:42" ht="33" x14ac:dyDescent="0.2">
      <c r="B3634" s="14">
        <f>COUNTIFS($E$3:E3634,تقرير!$E$4)</f>
        <v>15</v>
      </c>
      <c r="C3634" s="48"/>
      <c r="D3634" s="48"/>
      <c r="E3634" s="48"/>
      <c r="F3634" s="50"/>
      <c r="G3634" s="51"/>
      <c r="H3634" s="51"/>
      <c r="I3634" s="52"/>
      <c r="J3634" s="52"/>
      <c r="K3634" s="27" t="str">
        <f>_xlfn.IFNA(VLOOKUP(E3634,الاوردرات!$B$1:$C$600,2,0),"")</f>
        <v/>
      </c>
      <c r="L3634" s="63"/>
      <c r="N3634" s="22" t="str">
        <f t="shared" si="114"/>
        <v/>
      </c>
      <c r="O3634" s="23" t="str">
        <f>_xlfn.IFNA((VLOOKUP(F3634,help!$C$2:$F$12,4,0))*(N3634*24),"")</f>
        <v/>
      </c>
      <c r="AP3634" s="18">
        <f t="shared" si="115"/>
        <v>0</v>
      </c>
    </row>
    <row r="3635" spans="2:42" ht="33" x14ac:dyDescent="0.2">
      <c r="B3635" s="14">
        <f>COUNTIFS($E$3:E3635,تقرير!$E$4)</f>
        <v>15</v>
      </c>
      <c r="C3635" s="48"/>
      <c r="D3635" s="48"/>
      <c r="E3635" s="48"/>
      <c r="F3635" s="50"/>
      <c r="G3635" s="51"/>
      <c r="H3635" s="51"/>
      <c r="I3635" s="52"/>
      <c r="J3635" s="52"/>
      <c r="K3635" s="27" t="str">
        <f>_xlfn.IFNA(VLOOKUP(E3635,الاوردرات!$B$1:$C$600,2,0),"")</f>
        <v/>
      </c>
      <c r="L3635" s="63"/>
      <c r="N3635" s="22" t="str">
        <f t="shared" si="114"/>
        <v/>
      </c>
      <c r="O3635" s="23" t="str">
        <f>_xlfn.IFNA((VLOOKUP(F3635,help!$C$2:$F$12,4,0))*(N3635*24),"")</f>
        <v/>
      </c>
      <c r="AP3635" s="18">
        <f t="shared" si="115"/>
        <v>0</v>
      </c>
    </row>
    <row r="3636" spans="2:42" ht="33" x14ac:dyDescent="0.2">
      <c r="B3636" s="14">
        <f>COUNTIFS($E$3:E3636,تقرير!$E$4)</f>
        <v>15</v>
      </c>
      <c r="C3636" s="48"/>
      <c r="D3636" s="48"/>
      <c r="E3636" s="48"/>
      <c r="F3636" s="50"/>
      <c r="G3636" s="51"/>
      <c r="H3636" s="51"/>
      <c r="I3636" s="52"/>
      <c r="J3636" s="52"/>
      <c r="K3636" s="27" t="str">
        <f>_xlfn.IFNA(VLOOKUP(E3636,الاوردرات!$B$1:$C$600,2,0),"")</f>
        <v/>
      </c>
      <c r="L3636" s="63"/>
      <c r="N3636" s="22" t="str">
        <f t="shared" si="114"/>
        <v/>
      </c>
      <c r="O3636" s="23" t="str">
        <f>_xlfn.IFNA((VLOOKUP(F3636,help!$C$2:$F$12,4,0))*(N3636*24),"")</f>
        <v/>
      </c>
      <c r="AP3636" s="18">
        <f t="shared" si="115"/>
        <v>0</v>
      </c>
    </row>
    <row r="3637" spans="2:42" ht="33" x14ac:dyDescent="0.2">
      <c r="B3637" s="14">
        <f>COUNTIFS($E$3:E3637,تقرير!$E$4)</f>
        <v>15</v>
      </c>
      <c r="C3637" s="48"/>
      <c r="D3637" s="48"/>
      <c r="E3637" s="48"/>
      <c r="F3637" s="50"/>
      <c r="G3637" s="51"/>
      <c r="H3637" s="51"/>
      <c r="I3637" s="52"/>
      <c r="J3637" s="52"/>
      <c r="K3637" s="27" t="str">
        <f>_xlfn.IFNA(VLOOKUP(E3637,الاوردرات!$B$1:$C$600,2,0),"")</f>
        <v/>
      </c>
      <c r="L3637" s="63"/>
      <c r="N3637" s="22" t="str">
        <f t="shared" si="114"/>
        <v/>
      </c>
      <c r="O3637" s="23" t="str">
        <f>_xlfn.IFNA((VLOOKUP(F3637,help!$C$2:$F$12,4,0))*(N3637*24),"")</f>
        <v/>
      </c>
      <c r="AP3637" s="18">
        <f t="shared" si="115"/>
        <v>0</v>
      </c>
    </row>
    <row r="3638" spans="2:42" ht="33" x14ac:dyDescent="0.2">
      <c r="B3638" s="14">
        <f>COUNTIFS($E$3:E3638,تقرير!$E$4)</f>
        <v>15</v>
      </c>
      <c r="C3638" s="48"/>
      <c r="D3638" s="48"/>
      <c r="E3638" s="48"/>
      <c r="F3638" s="50"/>
      <c r="G3638" s="51"/>
      <c r="H3638" s="51"/>
      <c r="I3638" s="52"/>
      <c r="J3638" s="52"/>
      <c r="K3638" s="27" t="str">
        <f>_xlfn.IFNA(VLOOKUP(E3638,الاوردرات!$B$1:$C$600,2,0),"")</f>
        <v/>
      </c>
      <c r="L3638" s="63"/>
      <c r="N3638" s="22" t="str">
        <f t="shared" si="114"/>
        <v/>
      </c>
      <c r="O3638" s="23" t="str">
        <f>_xlfn.IFNA((VLOOKUP(F3638,help!$C$2:$F$12,4,0))*(N3638*24),"")</f>
        <v/>
      </c>
      <c r="AP3638" s="18">
        <f t="shared" si="115"/>
        <v>0</v>
      </c>
    </row>
    <row r="3639" spans="2:42" ht="33" x14ac:dyDescent="0.2">
      <c r="B3639" s="14">
        <f>COUNTIFS($E$3:E3639,تقرير!$E$4)</f>
        <v>15</v>
      </c>
      <c r="C3639" s="48"/>
      <c r="D3639" s="48"/>
      <c r="E3639" s="48"/>
      <c r="F3639" s="50"/>
      <c r="G3639" s="51"/>
      <c r="H3639" s="51"/>
      <c r="I3639" s="52"/>
      <c r="J3639" s="52"/>
      <c r="K3639" s="27" t="str">
        <f>_xlfn.IFNA(VLOOKUP(E3639,الاوردرات!$B$1:$C$600,2,0),"")</f>
        <v/>
      </c>
      <c r="L3639" s="63"/>
      <c r="N3639" s="22" t="str">
        <f t="shared" ref="N3639:N3702" si="116">IF(I3639&lt;&gt;"",J3639-I3639,"")</f>
        <v/>
      </c>
      <c r="O3639" s="23" t="str">
        <f>_xlfn.IFNA((VLOOKUP(F3639,help!$C$2:$F$12,4,0))*(N3639*24),"")</f>
        <v/>
      </c>
      <c r="AP3639" s="18">
        <f t="shared" si="115"/>
        <v>0</v>
      </c>
    </row>
    <row r="3640" spans="2:42" ht="33" x14ac:dyDescent="0.2">
      <c r="B3640" s="14">
        <f>COUNTIFS($E$3:E3640,تقرير!$E$4)</f>
        <v>15</v>
      </c>
      <c r="C3640" s="48"/>
      <c r="D3640" s="48"/>
      <c r="E3640" s="48"/>
      <c r="F3640" s="50"/>
      <c r="G3640" s="51"/>
      <c r="H3640" s="51"/>
      <c r="I3640" s="52"/>
      <c r="J3640" s="52"/>
      <c r="K3640" s="27" t="str">
        <f>_xlfn.IFNA(VLOOKUP(E3640,الاوردرات!$B$1:$C$600,2,0),"")</f>
        <v/>
      </c>
      <c r="L3640" s="63"/>
      <c r="N3640" s="22" t="str">
        <f t="shared" si="116"/>
        <v/>
      </c>
      <c r="O3640" s="23" t="str">
        <f>_xlfn.IFNA((VLOOKUP(F3640,help!$C$2:$F$12,4,0))*(N3640*24),"")</f>
        <v/>
      </c>
      <c r="AP3640" s="18">
        <f t="shared" si="115"/>
        <v>0</v>
      </c>
    </row>
    <row r="3641" spans="2:42" ht="33" x14ac:dyDescent="0.2">
      <c r="B3641" s="14">
        <f>COUNTIFS($E$3:E3641,تقرير!$E$4)</f>
        <v>15</v>
      </c>
      <c r="C3641" s="48"/>
      <c r="D3641" s="48"/>
      <c r="E3641" s="48"/>
      <c r="F3641" s="50"/>
      <c r="G3641" s="51"/>
      <c r="H3641" s="51"/>
      <c r="I3641" s="52"/>
      <c r="J3641" s="52"/>
      <c r="K3641" s="27" t="str">
        <f>_xlfn.IFNA(VLOOKUP(E3641,الاوردرات!$B$1:$C$600,2,0),"")</f>
        <v/>
      </c>
      <c r="L3641" s="63"/>
      <c r="N3641" s="22" t="str">
        <f t="shared" si="116"/>
        <v/>
      </c>
      <c r="O3641" s="23" t="str">
        <f>_xlfn.IFNA((VLOOKUP(F3641,help!$C$2:$F$12,4,0))*(N3641*24),"")</f>
        <v/>
      </c>
      <c r="AP3641" s="18">
        <f t="shared" si="115"/>
        <v>0</v>
      </c>
    </row>
    <row r="3642" spans="2:42" ht="33" x14ac:dyDescent="0.2">
      <c r="B3642" s="14">
        <f>COUNTIFS($E$3:E3642,تقرير!$E$4)</f>
        <v>15</v>
      </c>
      <c r="C3642" s="48"/>
      <c r="D3642" s="48"/>
      <c r="E3642" s="48"/>
      <c r="F3642" s="50"/>
      <c r="G3642" s="51"/>
      <c r="H3642" s="51"/>
      <c r="I3642" s="52"/>
      <c r="J3642" s="52"/>
      <c r="K3642" s="27" t="str">
        <f>_xlfn.IFNA(VLOOKUP(E3642,الاوردرات!$B$1:$C$600,2,0),"")</f>
        <v/>
      </c>
      <c r="L3642" s="63"/>
      <c r="N3642" s="22" t="str">
        <f t="shared" si="116"/>
        <v/>
      </c>
      <c r="O3642" s="23" t="str">
        <f>_xlfn.IFNA((VLOOKUP(F3642,help!$C$2:$F$12,4,0))*(N3642*24),"")</f>
        <v/>
      </c>
      <c r="AP3642" s="18">
        <f t="shared" si="115"/>
        <v>0</v>
      </c>
    </row>
    <row r="3643" spans="2:42" ht="33" x14ac:dyDescent="0.2">
      <c r="B3643" s="14">
        <f>COUNTIFS($E$3:E3643,تقرير!$E$4)</f>
        <v>15</v>
      </c>
      <c r="C3643" s="48"/>
      <c r="D3643" s="48"/>
      <c r="E3643" s="48"/>
      <c r="F3643" s="50"/>
      <c r="G3643" s="51"/>
      <c r="H3643" s="51"/>
      <c r="I3643" s="52"/>
      <c r="J3643" s="52"/>
      <c r="K3643" s="27" t="str">
        <f>_xlfn.IFNA(VLOOKUP(E3643,الاوردرات!$B$1:$C$600,2,0),"")</f>
        <v/>
      </c>
      <c r="L3643" s="63"/>
      <c r="N3643" s="22" t="str">
        <f t="shared" si="116"/>
        <v/>
      </c>
      <c r="O3643" s="23" t="str">
        <f>_xlfn.IFNA((VLOOKUP(F3643,help!$C$2:$F$12,4,0))*(N3643*24),"")</f>
        <v/>
      </c>
      <c r="AP3643" s="18">
        <f t="shared" si="115"/>
        <v>0</v>
      </c>
    </row>
    <row r="3644" spans="2:42" ht="33" x14ac:dyDescent="0.2">
      <c r="B3644" s="14">
        <f>COUNTIFS($E$3:E3644,تقرير!$E$4)</f>
        <v>15</v>
      </c>
      <c r="C3644" s="48"/>
      <c r="D3644" s="48"/>
      <c r="E3644" s="48"/>
      <c r="F3644" s="50"/>
      <c r="G3644" s="51"/>
      <c r="H3644" s="51"/>
      <c r="I3644" s="52"/>
      <c r="J3644" s="52"/>
      <c r="K3644" s="27" t="str">
        <f>_xlfn.IFNA(VLOOKUP(E3644,الاوردرات!$B$1:$C$600,2,0),"")</f>
        <v/>
      </c>
      <c r="L3644" s="63"/>
      <c r="N3644" s="22" t="str">
        <f t="shared" si="116"/>
        <v/>
      </c>
      <c r="O3644" s="23" t="str">
        <f>_xlfn.IFNA((VLOOKUP(F3644,help!$C$2:$F$12,4,0))*(N3644*24),"")</f>
        <v/>
      </c>
      <c r="AP3644" s="18">
        <f t="shared" si="115"/>
        <v>0</v>
      </c>
    </row>
    <row r="3645" spans="2:42" ht="33" x14ac:dyDescent="0.2">
      <c r="B3645" s="14">
        <f>COUNTIFS($E$3:E3645,تقرير!$E$4)</f>
        <v>15</v>
      </c>
      <c r="C3645" s="48"/>
      <c r="D3645" s="48"/>
      <c r="E3645" s="48"/>
      <c r="F3645" s="50"/>
      <c r="G3645" s="51"/>
      <c r="H3645" s="51"/>
      <c r="I3645" s="52"/>
      <c r="J3645" s="52"/>
      <c r="K3645" s="27" t="str">
        <f>_xlfn.IFNA(VLOOKUP(E3645,الاوردرات!$B$1:$C$600,2,0),"")</f>
        <v/>
      </c>
      <c r="L3645" s="63"/>
      <c r="N3645" s="22" t="str">
        <f t="shared" si="116"/>
        <v/>
      </c>
      <c r="O3645" s="23" t="str">
        <f>_xlfn.IFNA((VLOOKUP(F3645,help!$C$2:$F$12,4,0))*(N3645*24),"")</f>
        <v/>
      </c>
      <c r="AP3645" s="18">
        <f t="shared" si="115"/>
        <v>0</v>
      </c>
    </row>
    <row r="3646" spans="2:42" ht="33" x14ac:dyDescent="0.2">
      <c r="B3646" s="14">
        <f>COUNTIFS($E$3:E3646,تقرير!$E$4)</f>
        <v>15</v>
      </c>
      <c r="C3646" s="48"/>
      <c r="D3646" s="48"/>
      <c r="E3646" s="48"/>
      <c r="F3646" s="50"/>
      <c r="G3646" s="51"/>
      <c r="H3646" s="51"/>
      <c r="I3646" s="52"/>
      <c r="J3646" s="52"/>
      <c r="K3646" s="27" t="str">
        <f>_xlfn.IFNA(VLOOKUP(E3646,الاوردرات!$B$1:$C$600,2,0),"")</f>
        <v/>
      </c>
      <c r="L3646" s="63"/>
      <c r="N3646" s="22" t="str">
        <f t="shared" si="116"/>
        <v/>
      </c>
      <c r="O3646" s="23" t="str">
        <f>_xlfn.IFNA((VLOOKUP(F3646,help!$C$2:$F$12,4,0))*(N3646*24),"")</f>
        <v/>
      </c>
      <c r="AP3646" s="18">
        <f t="shared" si="115"/>
        <v>0</v>
      </c>
    </row>
    <row r="3647" spans="2:42" ht="33" x14ac:dyDescent="0.2">
      <c r="B3647" s="14">
        <f>COUNTIFS($E$3:E3647,تقرير!$E$4)</f>
        <v>15</v>
      </c>
      <c r="C3647" s="48"/>
      <c r="D3647" s="48"/>
      <c r="E3647" s="48"/>
      <c r="F3647" s="50"/>
      <c r="G3647" s="51"/>
      <c r="H3647" s="51"/>
      <c r="I3647" s="52"/>
      <c r="J3647" s="52"/>
      <c r="K3647" s="27" t="str">
        <f>_xlfn.IFNA(VLOOKUP(E3647,الاوردرات!$B$1:$C$600,2,0),"")</f>
        <v/>
      </c>
      <c r="L3647" s="63"/>
      <c r="N3647" s="22" t="str">
        <f t="shared" si="116"/>
        <v/>
      </c>
      <c r="O3647" s="23" t="str">
        <f>_xlfn.IFNA((VLOOKUP(F3647,help!$C$2:$F$12,4,0))*(N3647*24),"")</f>
        <v/>
      </c>
      <c r="AP3647" s="18">
        <f t="shared" si="115"/>
        <v>0</v>
      </c>
    </row>
    <row r="3648" spans="2:42" ht="33" x14ac:dyDescent="0.2">
      <c r="B3648" s="14">
        <f>COUNTIFS($E$3:E3648,تقرير!$E$4)</f>
        <v>15</v>
      </c>
      <c r="C3648" s="48"/>
      <c r="D3648" s="48"/>
      <c r="E3648" s="48"/>
      <c r="F3648" s="50"/>
      <c r="G3648" s="51"/>
      <c r="H3648" s="51"/>
      <c r="I3648" s="52"/>
      <c r="J3648" s="52"/>
      <c r="K3648" s="27" t="str">
        <f>_xlfn.IFNA(VLOOKUP(E3648,الاوردرات!$B$1:$C$600,2,0),"")</f>
        <v/>
      </c>
      <c r="L3648" s="63"/>
      <c r="N3648" s="22" t="str">
        <f t="shared" si="116"/>
        <v/>
      </c>
      <c r="O3648" s="23" t="str">
        <f>_xlfn.IFNA((VLOOKUP(F3648,help!$C$2:$F$12,4,0))*(N3648*24),"")</f>
        <v/>
      </c>
      <c r="AP3648" s="18">
        <f t="shared" si="115"/>
        <v>0</v>
      </c>
    </row>
    <row r="3649" spans="2:42" ht="33" x14ac:dyDescent="0.2">
      <c r="B3649" s="14">
        <f>COUNTIFS($E$3:E3649,تقرير!$E$4)</f>
        <v>15</v>
      </c>
      <c r="C3649" s="48"/>
      <c r="D3649" s="48"/>
      <c r="E3649" s="48"/>
      <c r="F3649" s="50"/>
      <c r="G3649" s="51"/>
      <c r="H3649" s="51"/>
      <c r="I3649" s="52"/>
      <c r="J3649" s="52"/>
      <c r="K3649" s="27" t="str">
        <f>_xlfn.IFNA(VLOOKUP(E3649,الاوردرات!$B$1:$C$600,2,0),"")</f>
        <v/>
      </c>
      <c r="L3649" s="63"/>
      <c r="N3649" s="22" t="str">
        <f t="shared" si="116"/>
        <v/>
      </c>
      <c r="O3649" s="23" t="str">
        <f>_xlfn.IFNA((VLOOKUP(F3649,help!$C$2:$F$12,4,0))*(N3649*24),"")</f>
        <v/>
      </c>
      <c r="AP3649" s="18">
        <f t="shared" si="115"/>
        <v>0</v>
      </c>
    </row>
    <row r="3650" spans="2:42" ht="33" x14ac:dyDescent="0.2">
      <c r="B3650" s="14">
        <f>COUNTIFS($E$3:E3650,تقرير!$E$4)</f>
        <v>15</v>
      </c>
      <c r="C3650" s="48"/>
      <c r="D3650" s="48"/>
      <c r="E3650" s="48"/>
      <c r="F3650" s="50"/>
      <c r="G3650" s="51"/>
      <c r="H3650" s="51"/>
      <c r="I3650" s="52"/>
      <c r="J3650" s="52"/>
      <c r="K3650" s="27" t="str">
        <f>_xlfn.IFNA(VLOOKUP(E3650,الاوردرات!$B$1:$C$600,2,0),"")</f>
        <v/>
      </c>
      <c r="L3650" s="63"/>
      <c r="N3650" s="22" t="str">
        <f t="shared" si="116"/>
        <v/>
      </c>
      <c r="O3650" s="23" t="str">
        <f>_xlfn.IFNA((VLOOKUP(F3650,help!$C$2:$F$12,4,0))*(N3650*24),"")</f>
        <v/>
      </c>
      <c r="AP3650" s="18">
        <f t="shared" si="115"/>
        <v>0</v>
      </c>
    </row>
    <row r="3651" spans="2:42" ht="33" x14ac:dyDescent="0.2">
      <c r="B3651" s="14">
        <f>COUNTIFS($E$3:E3651,تقرير!$E$4)</f>
        <v>15</v>
      </c>
      <c r="C3651" s="48"/>
      <c r="D3651" s="48"/>
      <c r="E3651" s="48"/>
      <c r="F3651" s="50"/>
      <c r="G3651" s="51"/>
      <c r="H3651" s="51"/>
      <c r="I3651" s="52"/>
      <c r="J3651" s="52"/>
      <c r="K3651" s="27" t="str">
        <f>_xlfn.IFNA(VLOOKUP(E3651,الاوردرات!$B$1:$C$600,2,0),"")</f>
        <v/>
      </c>
      <c r="L3651" s="63"/>
      <c r="N3651" s="22" t="str">
        <f t="shared" si="116"/>
        <v/>
      </c>
      <c r="O3651" s="23" t="str">
        <f>_xlfn.IFNA((VLOOKUP(F3651,help!$C$2:$F$12,4,0))*(N3651*24),"")</f>
        <v/>
      </c>
      <c r="AP3651" s="18">
        <f t="shared" si="115"/>
        <v>0</v>
      </c>
    </row>
    <row r="3652" spans="2:42" ht="33" x14ac:dyDescent="0.2">
      <c r="B3652" s="14">
        <f>COUNTIFS($E$3:E3652,تقرير!$E$4)</f>
        <v>15</v>
      </c>
      <c r="C3652" s="48"/>
      <c r="D3652" s="48"/>
      <c r="E3652" s="48"/>
      <c r="F3652" s="50"/>
      <c r="G3652" s="51"/>
      <c r="H3652" s="51"/>
      <c r="I3652" s="52"/>
      <c r="J3652" s="52"/>
      <c r="K3652" s="27" t="str">
        <f>_xlfn.IFNA(VLOOKUP(E3652,الاوردرات!$B$1:$C$600,2,0),"")</f>
        <v/>
      </c>
      <c r="L3652" s="63"/>
      <c r="N3652" s="22" t="str">
        <f t="shared" si="116"/>
        <v/>
      </c>
      <c r="O3652" s="23" t="str">
        <f>_xlfn.IFNA((VLOOKUP(F3652,help!$C$2:$F$12,4,0))*(N3652*24),"")</f>
        <v/>
      </c>
      <c r="AP3652" s="18">
        <f t="shared" si="115"/>
        <v>0</v>
      </c>
    </row>
    <row r="3653" spans="2:42" ht="33" x14ac:dyDescent="0.2">
      <c r="B3653" s="14">
        <f>COUNTIFS($E$3:E3653,تقرير!$E$4)</f>
        <v>15</v>
      </c>
      <c r="C3653" s="48"/>
      <c r="D3653" s="48"/>
      <c r="E3653" s="48"/>
      <c r="F3653" s="50"/>
      <c r="G3653" s="51"/>
      <c r="H3653" s="51"/>
      <c r="I3653" s="52"/>
      <c r="J3653" s="52"/>
      <c r="K3653" s="27" t="str">
        <f>_xlfn.IFNA(VLOOKUP(E3653,الاوردرات!$B$1:$C$600,2,0),"")</f>
        <v/>
      </c>
      <c r="L3653" s="63"/>
      <c r="N3653" s="22" t="str">
        <f t="shared" si="116"/>
        <v/>
      </c>
      <c r="O3653" s="23" t="str">
        <f>_xlfn.IFNA((VLOOKUP(F3653,help!$C$2:$F$12,4,0))*(N3653*24),"")</f>
        <v/>
      </c>
      <c r="AP3653" s="18">
        <f t="shared" si="115"/>
        <v>0</v>
      </c>
    </row>
    <row r="3654" spans="2:42" ht="33" x14ac:dyDescent="0.2">
      <c r="B3654" s="14">
        <f>COUNTIFS($E$3:E3654,تقرير!$E$4)</f>
        <v>15</v>
      </c>
      <c r="C3654" s="48"/>
      <c r="D3654" s="48"/>
      <c r="E3654" s="48"/>
      <c r="F3654" s="50"/>
      <c r="G3654" s="51"/>
      <c r="H3654" s="51"/>
      <c r="I3654" s="52"/>
      <c r="J3654" s="52"/>
      <c r="K3654" s="27" t="str">
        <f>_xlfn.IFNA(VLOOKUP(E3654,الاوردرات!$B$1:$C$600,2,0),"")</f>
        <v/>
      </c>
      <c r="L3654" s="63"/>
      <c r="N3654" s="22" t="str">
        <f t="shared" si="116"/>
        <v/>
      </c>
      <c r="O3654" s="23" t="str">
        <f>_xlfn.IFNA((VLOOKUP(F3654,help!$C$2:$F$12,4,0))*(N3654*24),"")</f>
        <v/>
      </c>
      <c r="AP3654" s="18">
        <f t="shared" si="115"/>
        <v>0</v>
      </c>
    </row>
    <row r="3655" spans="2:42" ht="33" x14ac:dyDescent="0.2">
      <c r="B3655" s="14">
        <f>COUNTIFS($E$3:E3655,تقرير!$E$4)</f>
        <v>15</v>
      </c>
      <c r="C3655" s="48"/>
      <c r="D3655" s="48"/>
      <c r="E3655" s="48"/>
      <c r="F3655" s="50"/>
      <c r="G3655" s="51"/>
      <c r="H3655" s="51"/>
      <c r="I3655" s="52"/>
      <c r="J3655" s="52"/>
      <c r="K3655" s="27" t="str">
        <f>_xlfn.IFNA(VLOOKUP(E3655,الاوردرات!$B$1:$C$600,2,0),"")</f>
        <v/>
      </c>
      <c r="L3655" s="63"/>
      <c r="N3655" s="22" t="str">
        <f t="shared" si="116"/>
        <v/>
      </c>
      <c r="O3655" s="23" t="str">
        <f>_xlfn.IFNA((VLOOKUP(F3655,help!$C$2:$F$12,4,0))*(N3655*24),"")</f>
        <v/>
      </c>
      <c r="AP3655" s="18">
        <f t="shared" si="115"/>
        <v>0</v>
      </c>
    </row>
    <row r="3656" spans="2:42" ht="33" x14ac:dyDescent="0.2">
      <c r="B3656" s="14">
        <f>COUNTIFS($E$3:E3656,تقرير!$E$4)</f>
        <v>15</v>
      </c>
      <c r="C3656" s="48"/>
      <c r="D3656" s="48"/>
      <c r="E3656" s="48"/>
      <c r="F3656" s="50"/>
      <c r="G3656" s="51"/>
      <c r="H3656" s="51"/>
      <c r="I3656" s="52"/>
      <c r="J3656" s="52"/>
      <c r="K3656" s="27" t="str">
        <f>_xlfn.IFNA(VLOOKUP(E3656,الاوردرات!$B$1:$C$600,2,0),"")</f>
        <v/>
      </c>
      <c r="L3656" s="63"/>
      <c r="N3656" s="22" t="str">
        <f t="shared" si="116"/>
        <v/>
      </c>
      <c r="O3656" s="23" t="str">
        <f>_xlfn.IFNA((VLOOKUP(F3656,help!$C$2:$F$12,4,0))*(N3656*24),"")</f>
        <v/>
      </c>
      <c r="AP3656" s="18">
        <f t="shared" si="115"/>
        <v>0</v>
      </c>
    </row>
    <row r="3657" spans="2:42" ht="33" x14ac:dyDescent="0.2">
      <c r="B3657" s="14">
        <f>COUNTIFS($E$3:E3657,تقرير!$E$4)</f>
        <v>15</v>
      </c>
      <c r="C3657" s="48"/>
      <c r="D3657" s="48"/>
      <c r="E3657" s="48"/>
      <c r="F3657" s="50"/>
      <c r="G3657" s="51"/>
      <c r="H3657" s="51"/>
      <c r="I3657" s="52"/>
      <c r="J3657" s="52"/>
      <c r="K3657" s="27" t="str">
        <f>_xlfn.IFNA(VLOOKUP(E3657,الاوردرات!$B$1:$C$600,2,0),"")</f>
        <v/>
      </c>
      <c r="L3657" s="63"/>
      <c r="N3657" s="22" t="str">
        <f t="shared" si="116"/>
        <v/>
      </c>
      <c r="O3657" s="23" t="str">
        <f>_xlfn.IFNA((VLOOKUP(F3657,help!$C$2:$F$12,4,0))*(N3657*24),"")</f>
        <v/>
      </c>
      <c r="AP3657" s="18">
        <f t="shared" si="115"/>
        <v>0</v>
      </c>
    </row>
    <row r="3658" spans="2:42" ht="33" x14ac:dyDescent="0.2">
      <c r="B3658" s="14">
        <f>COUNTIFS($E$3:E3658,تقرير!$E$4)</f>
        <v>15</v>
      </c>
      <c r="C3658" s="48"/>
      <c r="D3658" s="48"/>
      <c r="E3658" s="48"/>
      <c r="F3658" s="50"/>
      <c r="G3658" s="51"/>
      <c r="H3658" s="51"/>
      <c r="I3658" s="52"/>
      <c r="J3658" s="52"/>
      <c r="K3658" s="27" t="str">
        <f>_xlfn.IFNA(VLOOKUP(E3658,الاوردرات!$B$1:$C$600,2,0),"")</f>
        <v/>
      </c>
      <c r="L3658" s="63"/>
      <c r="N3658" s="22" t="str">
        <f t="shared" si="116"/>
        <v/>
      </c>
      <c r="O3658" s="23" t="str">
        <f>_xlfn.IFNA((VLOOKUP(F3658,help!$C$2:$F$12,4,0))*(N3658*24),"")</f>
        <v/>
      </c>
      <c r="AP3658" s="18">
        <f t="shared" ref="AP3658:AP3721" si="117">D3658</f>
        <v>0</v>
      </c>
    </row>
    <row r="3659" spans="2:42" ht="33" x14ac:dyDescent="0.2">
      <c r="B3659" s="14">
        <f>COUNTIFS($E$3:E3659,تقرير!$E$4)</f>
        <v>15</v>
      </c>
      <c r="C3659" s="48"/>
      <c r="D3659" s="48"/>
      <c r="E3659" s="48"/>
      <c r="F3659" s="50"/>
      <c r="G3659" s="51"/>
      <c r="H3659" s="51"/>
      <c r="I3659" s="52"/>
      <c r="J3659" s="52"/>
      <c r="K3659" s="27" t="str">
        <f>_xlfn.IFNA(VLOOKUP(E3659,الاوردرات!$B$1:$C$600,2,0),"")</f>
        <v/>
      </c>
      <c r="L3659" s="63"/>
      <c r="N3659" s="22" t="str">
        <f t="shared" si="116"/>
        <v/>
      </c>
      <c r="O3659" s="23" t="str">
        <f>_xlfn.IFNA((VLOOKUP(F3659,help!$C$2:$F$12,4,0))*(N3659*24),"")</f>
        <v/>
      </c>
      <c r="AP3659" s="18">
        <f t="shared" si="117"/>
        <v>0</v>
      </c>
    </row>
    <row r="3660" spans="2:42" ht="33" x14ac:dyDescent="0.2">
      <c r="B3660" s="14">
        <f>COUNTIFS($E$3:E3660,تقرير!$E$4)</f>
        <v>15</v>
      </c>
      <c r="C3660" s="48"/>
      <c r="D3660" s="48"/>
      <c r="E3660" s="48"/>
      <c r="F3660" s="50"/>
      <c r="G3660" s="51"/>
      <c r="H3660" s="51"/>
      <c r="I3660" s="52"/>
      <c r="J3660" s="52"/>
      <c r="K3660" s="27" t="str">
        <f>_xlfn.IFNA(VLOOKUP(E3660,الاوردرات!$B$1:$C$600,2,0),"")</f>
        <v/>
      </c>
      <c r="L3660" s="63"/>
      <c r="N3660" s="22" t="str">
        <f t="shared" si="116"/>
        <v/>
      </c>
      <c r="O3660" s="23" t="str">
        <f>_xlfn.IFNA((VLOOKUP(F3660,help!$C$2:$F$12,4,0))*(N3660*24),"")</f>
        <v/>
      </c>
      <c r="AP3660" s="18">
        <f t="shared" si="117"/>
        <v>0</v>
      </c>
    </row>
    <row r="3661" spans="2:42" ht="33" x14ac:dyDescent="0.2">
      <c r="B3661" s="14">
        <f>COUNTIFS($E$3:E3661,تقرير!$E$4)</f>
        <v>15</v>
      </c>
      <c r="C3661" s="48"/>
      <c r="D3661" s="48"/>
      <c r="E3661" s="48"/>
      <c r="F3661" s="50"/>
      <c r="G3661" s="51"/>
      <c r="H3661" s="51"/>
      <c r="I3661" s="52"/>
      <c r="J3661" s="52"/>
      <c r="K3661" s="27" t="str">
        <f>_xlfn.IFNA(VLOOKUP(E3661,الاوردرات!$B$1:$C$600,2,0),"")</f>
        <v/>
      </c>
      <c r="L3661" s="63"/>
      <c r="N3661" s="22" t="str">
        <f t="shared" si="116"/>
        <v/>
      </c>
      <c r="O3661" s="23" t="str">
        <f>_xlfn.IFNA((VLOOKUP(F3661,help!$C$2:$F$12,4,0))*(N3661*24),"")</f>
        <v/>
      </c>
      <c r="AP3661" s="18">
        <f t="shared" si="117"/>
        <v>0</v>
      </c>
    </row>
    <row r="3662" spans="2:42" ht="33" x14ac:dyDescent="0.2">
      <c r="B3662" s="14">
        <f>COUNTIFS($E$3:E3662,تقرير!$E$4)</f>
        <v>15</v>
      </c>
      <c r="C3662" s="48"/>
      <c r="D3662" s="48"/>
      <c r="E3662" s="48"/>
      <c r="F3662" s="50"/>
      <c r="G3662" s="51"/>
      <c r="H3662" s="51"/>
      <c r="I3662" s="52"/>
      <c r="J3662" s="52"/>
      <c r="K3662" s="27" t="str">
        <f>_xlfn.IFNA(VLOOKUP(E3662,الاوردرات!$B$1:$C$600,2,0),"")</f>
        <v/>
      </c>
      <c r="L3662" s="63"/>
      <c r="N3662" s="22" t="str">
        <f t="shared" si="116"/>
        <v/>
      </c>
      <c r="O3662" s="23" t="str">
        <f>_xlfn.IFNA((VLOOKUP(F3662,help!$C$2:$F$12,4,0))*(N3662*24),"")</f>
        <v/>
      </c>
      <c r="AP3662" s="18">
        <f t="shared" si="117"/>
        <v>0</v>
      </c>
    </row>
    <row r="3663" spans="2:42" ht="33" x14ac:dyDescent="0.2">
      <c r="B3663" s="14">
        <f>COUNTIFS($E$3:E3663,تقرير!$E$4)</f>
        <v>15</v>
      </c>
      <c r="C3663" s="48"/>
      <c r="D3663" s="48"/>
      <c r="E3663" s="48"/>
      <c r="F3663" s="50"/>
      <c r="G3663" s="51"/>
      <c r="H3663" s="51"/>
      <c r="I3663" s="52"/>
      <c r="J3663" s="52"/>
      <c r="K3663" s="27" t="str">
        <f>_xlfn.IFNA(VLOOKUP(E3663,الاوردرات!$B$1:$C$600,2,0),"")</f>
        <v/>
      </c>
      <c r="L3663" s="63"/>
      <c r="N3663" s="22" t="str">
        <f t="shared" si="116"/>
        <v/>
      </c>
      <c r="O3663" s="23" t="str">
        <f>_xlfn.IFNA((VLOOKUP(F3663,help!$C$2:$F$12,4,0))*(N3663*24),"")</f>
        <v/>
      </c>
      <c r="AP3663" s="18">
        <f t="shared" si="117"/>
        <v>0</v>
      </c>
    </row>
    <row r="3664" spans="2:42" ht="33" x14ac:dyDescent="0.2">
      <c r="B3664" s="14">
        <f>COUNTIFS($E$3:E3664,تقرير!$E$4)</f>
        <v>15</v>
      </c>
      <c r="C3664" s="48"/>
      <c r="D3664" s="48"/>
      <c r="E3664" s="48"/>
      <c r="F3664" s="50"/>
      <c r="G3664" s="51"/>
      <c r="H3664" s="51"/>
      <c r="I3664" s="52"/>
      <c r="J3664" s="52"/>
      <c r="K3664" s="27" t="str">
        <f>_xlfn.IFNA(VLOOKUP(E3664,الاوردرات!$B$1:$C$600,2,0),"")</f>
        <v/>
      </c>
      <c r="L3664" s="63"/>
      <c r="N3664" s="22" t="str">
        <f t="shared" si="116"/>
        <v/>
      </c>
      <c r="O3664" s="23" t="str">
        <f>_xlfn.IFNA((VLOOKUP(F3664,help!$C$2:$F$12,4,0))*(N3664*24),"")</f>
        <v/>
      </c>
      <c r="AP3664" s="18">
        <f t="shared" si="117"/>
        <v>0</v>
      </c>
    </row>
    <row r="3665" spans="2:42" ht="33" x14ac:dyDescent="0.2">
      <c r="B3665" s="14">
        <f>COUNTIFS($E$3:E3665,تقرير!$E$4)</f>
        <v>15</v>
      </c>
      <c r="C3665" s="48"/>
      <c r="D3665" s="48"/>
      <c r="E3665" s="48"/>
      <c r="F3665" s="50"/>
      <c r="G3665" s="51"/>
      <c r="H3665" s="51"/>
      <c r="I3665" s="52"/>
      <c r="J3665" s="52"/>
      <c r="K3665" s="27" t="str">
        <f>_xlfn.IFNA(VLOOKUP(E3665,الاوردرات!$B$1:$C$600,2,0),"")</f>
        <v/>
      </c>
      <c r="L3665" s="63"/>
      <c r="N3665" s="22" t="str">
        <f t="shared" si="116"/>
        <v/>
      </c>
      <c r="O3665" s="23" t="str">
        <f>_xlfn.IFNA((VLOOKUP(F3665,help!$C$2:$F$12,4,0))*(N3665*24),"")</f>
        <v/>
      </c>
      <c r="AP3665" s="18">
        <f t="shared" si="117"/>
        <v>0</v>
      </c>
    </row>
    <row r="3666" spans="2:42" ht="33" x14ac:dyDescent="0.2">
      <c r="B3666" s="14">
        <f>COUNTIFS($E$3:E3666,تقرير!$E$4)</f>
        <v>15</v>
      </c>
      <c r="C3666" s="48"/>
      <c r="D3666" s="48"/>
      <c r="E3666" s="48"/>
      <c r="F3666" s="50"/>
      <c r="G3666" s="51"/>
      <c r="H3666" s="51"/>
      <c r="I3666" s="52"/>
      <c r="J3666" s="52"/>
      <c r="K3666" s="27" t="str">
        <f>_xlfn.IFNA(VLOOKUP(E3666,الاوردرات!$B$1:$C$600,2,0),"")</f>
        <v/>
      </c>
      <c r="L3666" s="63"/>
      <c r="N3666" s="22" t="str">
        <f t="shared" si="116"/>
        <v/>
      </c>
      <c r="O3666" s="23" t="str">
        <f>_xlfn.IFNA((VLOOKUP(F3666,help!$C$2:$F$12,4,0))*(N3666*24),"")</f>
        <v/>
      </c>
      <c r="AP3666" s="18">
        <f t="shared" si="117"/>
        <v>0</v>
      </c>
    </row>
    <row r="3667" spans="2:42" ht="33" x14ac:dyDescent="0.2">
      <c r="B3667" s="14">
        <f>COUNTIFS($E$3:E3667,تقرير!$E$4)</f>
        <v>15</v>
      </c>
      <c r="C3667" s="48"/>
      <c r="D3667" s="48"/>
      <c r="E3667" s="48"/>
      <c r="F3667" s="50"/>
      <c r="G3667" s="51"/>
      <c r="H3667" s="51"/>
      <c r="I3667" s="52"/>
      <c r="J3667" s="52"/>
      <c r="K3667" s="27" t="str">
        <f>_xlfn.IFNA(VLOOKUP(E3667,الاوردرات!$B$1:$C$600,2,0),"")</f>
        <v/>
      </c>
      <c r="L3667" s="63"/>
      <c r="N3667" s="22" t="str">
        <f t="shared" si="116"/>
        <v/>
      </c>
      <c r="O3667" s="23" t="str">
        <f>_xlfn.IFNA((VLOOKUP(F3667,help!$C$2:$F$12,4,0))*(N3667*24),"")</f>
        <v/>
      </c>
      <c r="AP3667" s="18">
        <f t="shared" si="117"/>
        <v>0</v>
      </c>
    </row>
    <row r="3668" spans="2:42" ht="33" x14ac:dyDescent="0.2">
      <c r="B3668" s="14">
        <f>COUNTIFS($E$3:E3668,تقرير!$E$4)</f>
        <v>15</v>
      </c>
      <c r="C3668" s="48"/>
      <c r="D3668" s="48"/>
      <c r="E3668" s="48"/>
      <c r="F3668" s="50"/>
      <c r="G3668" s="51"/>
      <c r="H3668" s="51"/>
      <c r="I3668" s="52"/>
      <c r="J3668" s="52"/>
      <c r="K3668" s="27" t="str">
        <f>_xlfn.IFNA(VLOOKUP(E3668,الاوردرات!$B$1:$C$600,2,0),"")</f>
        <v/>
      </c>
      <c r="L3668" s="63"/>
      <c r="N3668" s="22" t="str">
        <f t="shared" si="116"/>
        <v/>
      </c>
      <c r="O3668" s="23" t="str">
        <f>_xlfn.IFNA((VLOOKUP(F3668,help!$C$2:$F$12,4,0))*(N3668*24),"")</f>
        <v/>
      </c>
      <c r="AP3668" s="18">
        <f t="shared" si="117"/>
        <v>0</v>
      </c>
    </row>
    <row r="3669" spans="2:42" ht="33" x14ac:dyDescent="0.2">
      <c r="B3669" s="14">
        <f>COUNTIFS($E$3:E3669,تقرير!$E$4)</f>
        <v>15</v>
      </c>
      <c r="C3669" s="48"/>
      <c r="D3669" s="48"/>
      <c r="E3669" s="48"/>
      <c r="F3669" s="50"/>
      <c r="G3669" s="51"/>
      <c r="H3669" s="51"/>
      <c r="I3669" s="52"/>
      <c r="J3669" s="52"/>
      <c r="K3669" s="27" t="str">
        <f>_xlfn.IFNA(VLOOKUP(E3669,الاوردرات!$B$1:$C$600,2,0),"")</f>
        <v/>
      </c>
      <c r="L3669" s="63"/>
      <c r="N3669" s="22" t="str">
        <f t="shared" si="116"/>
        <v/>
      </c>
      <c r="O3669" s="23" t="str">
        <f>_xlfn.IFNA((VLOOKUP(F3669,help!$C$2:$F$12,4,0))*(N3669*24),"")</f>
        <v/>
      </c>
      <c r="AP3669" s="18">
        <f t="shared" si="117"/>
        <v>0</v>
      </c>
    </row>
    <row r="3670" spans="2:42" ht="33" x14ac:dyDescent="0.2">
      <c r="B3670" s="14">
        <f>COUNTIFS($E$3:E3670,تقرير!$E$4)</f>
        <v>15</v>
      </c>
      <c r="C3670" s="48"/>
      <c r="D3670" s="48"/>
      <c r="E3670" s="48"/>
      <c r="F3670" s="50"/>
      <c r="G3670" s="51"/>
      <c r="H3670" s="51"/>
      <c r="I3670" s="52"/>
      <c r="J3670" s="52"/>
      <c r="K3670" s="27" t="str">
        <f>_xlfn.IFNA(VLOOKUP(E3670,الاوردرات!$B$1:$C$600,2,0),"")</f>
        <v/>
      </c>
      <c r="L3670" s="63"/>
      <c r="N3670" s="22" t="str">
        <f t="shared" si="116"/>
        <v/>
      </c>
      <c r="O3670" s="23" t="str">
        <f>_xlfn.IFNA((VLOOKUP(F3670,help!$C$2:$F$12,4,0))*(N3670*24),"")</f>
        <v/>
      </c>
      <c r="AP3670" s="18">
        <f t="shared" si="117"/>
        <v>0</v>
      </c>
    </row>
    <row r="3671" spans="2:42" ht="33" x14ac:dyDescent="0.2">
      <c r="B3671" s="14">
        <f>COUNTIFS($E$3:E3671,تقرير!$E$4)</f>
        <v>15</v>
      </c>
      <c r="C3671" s="48"/>
      <c r="D3671" s="48"/>
      <c r="E3671" s="48"/>
      <c r="F3671" s="50"/>
      <c r="G3671" s="51"/>
      <c r="H3671" s="51"/>
      <c r="I3671" s="52"/>
      <c r="J3671" s="52"/>
      <c r="K3671" s="27" t="str">
        <f>_xlfn.IFNA(VLOOKUP(E3671,الاوردرات!$B$1:$C$600,2,0),"")</f>
        <v/>
      </c>
      <c r="L3671" s="63"/>
      <c r="N3671" s="22" t="str">
        <f t="shared" si="116"/>
        <v/>
      </c>
      <c r="O3671" s="23" t="str">
        <f>_xlfn.IFNA((VLOOKUP(F3671,help!$C$2:$F$12,4,0))*(N3671*24),"")</f>
        <v/>
      </c>
      <c r="AP3671" s="18">
        <f t="shared" si="117"/>
        <v>0</v>
      </c>
    </row>
    <row r="3672" spans="2:42" ht="33" x14ac:dyDescent="0.2">
      <c r="B3672" s="14">
        <f>COUNTIFS($E$3:E3672,تقرير!$E$4)</f>
        <v>15</v>
      </c>
      <c r="C3672" s="48"/>
      <c r="D3672" s="48"/>
      <c r="E3672" s="48"/>
      <c r="F3672" s="50"/>
      <c r="G3672" s="51"/>
      <c r="H3672" s="51"/>
      <c r="I3672" s="52"/>
      <c r="J3672" s="52"/>
      <c r="K3672" s="27" t="str">
        <f>_xlfn.IFNA(VLOOKUP(E3672,الاوردرات!$B$1:$C$600,2,0),"")</f>
        <v/>
      </c>
      <c r="L3672" s="63"/>
      <c r="N3672" s="22" t="str">
        <f t="shared" si="116"/>
        <v/>
      </c>
      <c r="O3672" s="23" t="str">
        <f>_xlfn.IFNA((VLOOKUP(F3672,help!$C$2:$F$12,4,0))*(N3672*24),"")</f>
        <v/>
      </c>
      <c r="AP3672" s="18">
        <f t="shared" si="117"/>
        <v>0</v>
      </c>
    </row>
    <row r="3673" spans="2:42" ht="33" x14ac:dyDescent="0.2">
      <c r="B3673" s="14">
        <f>COUNTIFS($E$3:E3673,تقرير!$E$4)</f>
        <v>15</v>
      </c>
      <c r="C3673" s="48"/>
      <c r="D3673" s="48"/>
      <c r="E3673" s="48"/>
      <c r="F3673" s="50"/>
      <c r="G3673" s="51"/>
      <c r="H3673" s="51"/>
      <c r="I3673" s="52"/>
      <c r="J3673" s="52"/>
      <c r="K3673" s="27" t="str">
        <f>_xlfn.IFNA(VLOOKUP(E3673,الاوردرات!$B$1:$C$600,2,0),"")</f>
        <v/>
      </c>
      <c r="L3673" s="63"/>
      <c r="N3673" s="22" t="str">
        <f t="shared" si="116"/>
        <v/>
      </c>
      <c r="O3673" s="23" t="str">
        <f>_xlfn.IFNA((VLOOKUP(F3673,help!$C$2:$F$12,4,0))*(N3673*24),"")</f>
        <v/>
      </c>
      <c r="AP3673" s="18">
        <f t="shared" si="117"/>
        <v>0</v>
      </c>
    </row>
    <row r="3674" spans="2:42" ht="33" x14ac:dyDescent="0.2">
      <c r="B3674" s="14">
        <f>COUNTIFS($E$3:E3674,تقرير!$E$4)</f>
        <v>15</v>
      </c>
      <c r="C3674" s="48"/>
      <c r="D3674" s="48"/>
      <c r="E3674" s="48"/>
      <c r="F3674" s="50"/>
      <c r="G3674" s="51"/>
      <c r="H3674" s="51"/>
      <c r="I3674" s="52"/>
      <c r="J3674" s="52"/>
      <c r="K3674" s="27" t="str">
        <f>_xlfn.IFNA(VLOOKUP(E3674,الاوردرات!$B$1:$C$600,2,0),"")</f>
        <v/>
      </c>
      <c r="L3674" s="63"/>
      <c r="N3674" s="22" t="str">
        <f t="shared" si="116"/>
        <v/>
      </c>
      <c r="O3674" s="23" t="str">
        <f>_xlfn.IFNA((VLOOKUP(F3674,help!$C$2:$F$12,4,0))*(N3674*24),"")</f>
        <v/>
      </c>
      <c r="AP3674" s="18">
        <f t="shared" si="117"/>
        <v>0</v>
      </c>
    </row>
    <row r="3675" spans="2:42" ht="33" x14ac:dyDescent="0.2">
      <c r="B3675" s="14">
        <f>COUNTIFS($E$3:E3675,تقرير!$E$4)</f>
        <v>15</v>
      </c>
      <c r="C3675" s="48"/>
      <c r="D3675" s="48"/>
      <c r="E3675" s="48"/>
      <c r="F3675" s="50"/>
      <c r="G3675" s="51"/>
      <c r="H3675" s="51"/>
      <c r="I3675" s="52"/>
      <c r="J3675" s="52"/>
      <c r="K3675" s="27" t="str">
        <f>_xlfn.IFNA(VLOOKUP(E3675,الاوردرات!$B$1:$C$600,2,0),"")</f>
        <v/>
      </c>
      <c r="L3675" s="63"/>
      <c r="N3675" s="22" t="str">
        <f t="shared" si="116"/>
        <v/>
      </c>
      <c r="O3675" s="23" t="str">
        <f>_xlfn.IFNA((VLOOKUP(F3675,help!$C$2:$F$12,4,0))*(N3675*24),"")</f>
        <v/>
      </c>
      <c r="AP3675" s="18">
        <f t="shared" si="117"/>
        <v>0</v>
      </c>
    </row>
    <row r="3676" spans="2:42" ht="33" x14ac:dyDescent="0.2">
      <c r="B3676" s="14">
        <f>COUNTIFS($E$3:E3676,تقرير!$E$4)</f>
        <v>15</v>
      </c>
      <c r="C3676" s="48"/>
      <c r="D3676" s="48"/>
      <c r="E3676" s="48"/>
      <c r="F3676" s="50"/>
      <c r="G3676" s="51"/>
      <c r="H3676" s="51"/>
      <c r="I3676" s="52"/>
      <c r="J3676" s="52"/>
      <c r="K3676" s="27" t="str">
        <f>_xlfn.IFNA(VLOOKUP(E3676,الاوردرات!$B$1:$C$600,2,0),"")</f>
        <v/>
      </c>
      <c r="L3676" s="63"/>
      <c r="N3676" s="22" t="str">
        <f t="shared" si="116"/>
        <v/>
      </c>
      <c r="O3676" s="23" t="str">
        <f>_xlfn.IFNA((VLOOKUP(F3676,help!$C$2:$F$12,4,0))*(N3676*24),"")</f>
        <v/>
      </c>
      <c r="AP3676" s="18">
        <f t="shared" si="117"/>
        <v>0</v>
      </c>
    </row>
    <row r="3677" spans="2:42" ht="33" x14ac:dyDescent="0.2">
      <c r="B3677" s="14">
        <f>COUNTIFS($E$3:E3677,تقرير!$E$4)</f>
        <v>15</v>
      </c>
      <c r="C3677" s="48"/>
      <c r="D3677" s="48"/>
      <c r="E3677" s="48"/>
      <c r="F3677" s="50"/>
      <c r="G3677" s="51"/>
      <c r="H3677" s="51"/>
      <c r="I3677" s="52"/>
      <c r="J3677" s="52"/>
      <c r="K3677" s="27" t="str">
        <f>_xlfn.IFNA(VLOOKUP(E3677,الاوردرات!$B$1:$C$600,2,0),"")</f>
        <v/>
      </c>
      <c r="L3677" s="63"/>
      <c r="N3677" s="22" t="str">
        <f t="shared" si="116"/>
        <v/>
      </c>
      <c r="O3677" s="23" t="str">
        <f>_xlfn.IFNA((VLOOKUP(F3677,help!$C$2:$F$12,4,0))*(N3677*24),"")</f>
        <v/>
      </c>
      <c r="AP3677" s="18">
        <f t="shared" si="117"/>
        <v>0</v>
      </c>
    </row>
    <row r="3678" spans="2:42" ht="33" x14ac:dyDescent="0.2">
      <c r="B3678" s="14">
        <f>COUNTIFS($E$3:E3678,تقرير!$E$4)</f>
        <v>15</v>
      </c>
      <c r="C3678" s="48"/>
      <c r="D3678" s="48"/>
      <c r="E3678" s="48"/>
      <c r="F3678" s="50"/>
      <c r="G3678" s="51"/>
      <c r="H3678" s="51"/>
      <c r="I3678" s="52"/>
      <c r="J3678" s="52"/>
      <c r="K3678" s="27" t="str">
        <f>_xlfn.IFNA(VLOOKUP(E3678,الاوردرات!$B$1:$C$600,2,0),"")</f>
        <v/>
      </c>
      <c r="L3678" s="63"/>
      <c r="N3678" s="22" t="str">
        <f t="shared" si="116"/>
        <v/>
      </c>
      <c r="O3678" s="23" t="str">
        <f>_xlfn.IFNA((VLOOKUP(F3678,help!$C$2:$F$12,4,0))*(N3678*24),"")</f>
        <v/>
      </c>
      <c r="AP3678" s="18">
        <f t="shared" si="117"/>
        <v>0</v>
      </c>
    </row>
    <row r="3679" spans="2:42" ht="33" x14ac:dyDescent="0.2">
      <c r="B3679" s="14">
        <f>COUNTIFS($E$3:E3679,تقرير!$E$4)</f>
        <v>15</v>
      </c>
      <c r="C3679" s="48"/>
      <c r="D3679" s="48"/>
      <c r="E3679" s="48"/>
      <c r="F3679" s="50"/>
      <c r="G3679" s="51"/>
      <c r="H3679" s="51"/>
      <c r="I3679" s="52"/>
      <c r="J3679" s="52"/>
      <c r="K3679" s="27" t="str">
        <f>_xlfn.IFNA(VLOOKUP(E3679,الاوردرات!$B$1:$C$600,2,0),"")</f>
        <v/>
      </c>
      <c r="L3679" s="63"/>
      <c r="N3679" s="22" t="str">
        <f t="shared" si="116"/>
        <v/>
      </c>
      <c r="O3679" s="23" t="str">
        <f>_xlfn.IFNA((VLOOKUP(F3679,help!$C$2:$F$12,4,0))*(N3679*24),"")</f>
        <v/>
      </c>
      <c r="AP3679" s="18">
        <f t="shared" si="117"/>
        <v>0</v>
      </c>
    </row>
    <row r="3680" spans="2:42" ht="33" x14ac:dyDescent="0.2">
      <c r="B3680" s="14">
        <f>COUNTIFS($E$3:E3680,تقرير!$E$4)</f>
        <v>15</v>
      </c>
      <c r="C3680" s="48"/>
      <c r="D3680" s="48"/>
      <c r="E3680" s="48"/>
      <c r="F3680" s="50"/>
      <c r="G3680" s="51"/>
      <c r="H3680" s="51"/>
      <c r="I3680" s="52"/>
      <c r="J3680" s="52"/>
      <c r="K3680" s="27" t="str">
        <f>_xlfn.IFNA(VLOOKUP(E3680,الاوردرات!$B$1:$C$600,2,0),"")</f>
        <v/>
      </c>
      <c r="L3680" s="63"/>
      <c r="N3680" s="22" t="str">
        <f t="shared" si="116"/>
        <v/>
      </c>
      <c r="O3680" s="23" t="str">
        <f>_xlfn.IFNA((VLOOKUP(F3680,help!$C$2:$F$12,4,0))*(N3680*24),"")</f>
        <v/>
      </c>
      <c r="AP3680" s="18">
        <f t="shared" si="117"/>
        <v>0</v>
      </c>
    </row>
    <row r="3681" spans="2:42" ht="33" x14ac:dyDescent="0.2">
      <c r="B3681" s="14">
        <f>COUNTIFS($E$3:E3681,تقرير!$E$4)</f>
        <v>15</v>
      </c>
      <c r="C3681" s="48"/>
      <c r="D3681" s="48"/>
      <c r="E3681" s="48"/>
      <c r="F3681" s="50"/>
      <c r="G3681" s="51"/>
      <c r="H3681" s="51"/>
      <c r="I3681" s="52"/>
      <c r="J3681" s="52"/>
      <c r="K3681" s="27" t="str">
        <f>_xlfn.IFNA(VLOOKUP(E3681,الاوردرات!$B$1:$C$600,2,0),"")</f>
        <v/>
      </c>
      <c r="L3681" s="63"/>
      <c r="N3681" s="22" t="str">
        <f t="shared" si="116"/>
        <v/>
      </c>
      <c r="O3681" s="23" t="str">
        <f>_xlfn.IFNA((VLOOKUP(F3681,help!$C$2:$F$12,4,0))*(N3681*24),"")</f>
        <v/>
      </c>
      <c r="AP3681" s="18">
        <f t="shared" si="117"/>
        <v>0</v>
      </c>
    </row>
    <row r="3682" spans="2:42" ht="33" x14ac:dyDescent="0.2">
      <c r="B3682" s="14">
        <f>COUNTIFS($E$3:E3682,تقرير!$E$4)</f>
        <v>15</v>
      </c>
      <c r="C3682" s="48"/>
      <c r="D3682" s="48"/>
      <c r="E3682" s="48"/>
      <c r="F3682" s="50"/>
      <c r="G3682" s="51"/>
      <c r="H3682" s="51"/>
      <c r="I3682" s="52"/>
      <c r="J3682" s="52"/>
      <c r="K3682" s="27" t="str">
        <f>_xlfn.IFNA(VLOOKUP(E3682,الاوردرات!$B$1:$C$600,2,0),"")</f>
        <v/>
      </c>
      <c r="L3682" s="63"/>
      <c r="N3682" s="22" t="str">
        <f t="shared" si="116"/>
        <v/>
      </c>
      <c r="O3682" s="23" t="str">
        <f>_xlfn.IFNA((VLOOKUP(F3682,help!$C$2:$F$12,4,0))*(N3682*24),"")</f>
        <v/>
      </c>
      <c r="AP3682" s="18">
        <f t="shared" si="117"/>
        <v>0</v>
      </c>
    </row>
    <row r="3683" spans="2:42" ht="33" x14ac:dyDescent="0.2">
      <c r="B3683" s="14">
        <f>COUNTIFS($E$3:E3683,تقرير!$E$4)</f>
        <v>15</v>
      </c>
      <c r="C3683" s="48"/>
      <c r="D3683" s="48"/>
      <c r="E3683" s="48"/>
      <c r="F3683" s="50"/>
      <c r="G3683" s="51"/>
      <c r="H3683" s="51"/>
      <c r="I3683" s="52"/>
      <c r="J3683" s="52"/>
      <c r="K3683" s="27" t="str">
        <f>_xlfn.IFNA(VLOOKUP(E3683,الاوردرات!$B$1:$C$600,2,0),"")</f>
        <v/>
      </c>
      <c r="L3683" s="63"/>
      <c r="N3683" s="22" t="str">
        <f t="shared" si="116"/>
        <v/>
      </c>
      <c r="O3683" s="23" t="str">
        <f>_xlfn.IFNA((VLOOKUP(F3683,help!$C$2:$F$12,4,0))*(N3683*24),"")</f>
        <v/>
      </c>
      <c r="AP3683" s="18">
        <f t="shared" si="117"/>
        <v>0</v>
      </c>
    </row>
    <row r="3684" spans="2:42" ht="33" x14ac:dyDescent="0.2">
      <c r="B3684" s="14">
        <f>COUNTIFS($E$3:E3684,تقرير!$E$4)</f>
        <v>15</v>
      </c>
      <c r="C3684" s="48"/>
      <c r="D3684" s="48"/>
      <c r="E3684" s="48"/>
      <c r="F3684" s="50"/>
      <c r="G3684" s="51"/>
      <c r="H3684" s="51"/>
      <c r="I3684" s="52"/>
      <c r="J3684" s="52"/>
      <c r="K3684" s="27" t="str">
        <f>_xlfn.IFNA(VLOOKUP(E3684,الاوردرات!$B$1:$C$600,2,0),"")</f>
        <v/>
      </c>
      <c r="L3684" s="63"/>
      <c r="N3684" s="22" t="str">
        <f t="shared" si="116"/>
        <v/>
      </c>
      <c r="O3684" s="23" t="str">
        <f>_xlfn.IFNA((VLOOKUP(F3684,help!$C$2:$F$12,4,0))*(N3684*24),"")</f>
        <v/>
      </c>
      <c r="AP3684" s="18">
        <f t="shared" si="117"/>
        <v>0</v>
      </c>
    </row>
    <row r="3685" spans="2:42" ht="33" x14ac:dyDescent="0.2">
      <c r="B3685" s="14">
        <f>COUNTIFS($E$3:E3685,تقرير!$E$4)</f>
        <v>15</v>
      </c>
      <c r="C3685" s="48"/>
      <c r="D3685" s="48"/>
      <c r="E3685" s="48"/>
      <c r="F3685" s="50"/>
      <c r="G3685" s="51"/>
      <c r="H3685" s="51"/>
      <c r="I3685" s="52"/>
      <c r="J3685" s="52"/>
      <c r="K3685" s="27" t="str">
        <f>_xlfn.IFNA(VLOOKUP(E3685,الاوردرات!$B$1:$C$600,2,0),"")</f>
        <v/>
      </c>
      <c r="L3685" s="63"/>
      <c r="N3685" s="22" t="str">
        <f t="shared" si="116"/>
        <v/>
      </c>
      <c r="O3685" s="23" t="str">
        <f>_xlfn.IFNA((VLOOKUP(F3685,help!$C$2:$F$12,4,0))*(N3685*24),"")</f>
        <v/>
      </c>
      <c r="AP3685" s="18">
        <f t="shared" si="117"/>
        <v>0</v>
      </c>
    </row>
    <row r="3686" spans="2:42" ht="33" x14ac:dyDescent="0.2">
      <c r="B3686" s="14">
        <f>COUNTIFS($E$3:E3686,تقرير!$E$4)</f>
        <v>15</v>
      </c>
      <c r="C3686" s="48"/>
      <c r="D3686" s="48"/>
      <c r="E3686" s="48"/>
      <c r="F3686" s="50"/>
      <c r="G3686" s="51"/>
      <c r="H3686" s="51"/>
      <c r="I3686" s="52"/>
      <c r="J3686" s="52"/>
      <c r="K3686" s="27" t="str">
        <f>_xlfn.IFNA(VLOOKUP(E3686,الاوردرات!$B$1:$C$600,2,0),"")</f>
        <v/>
      </c>
      <c r="L3686" s="63"/>
      <c r="N3686" s="22" t="str">
        <f t="shared" si="116"/>
        <v/>
      </c>
      <c r="O3686" s="23" t="str">
        <f>_xlfn.IFNA((VLOOKUP(F3686,help!$C$2:$F$12,4,0))*(N3686*24),"")</f>
        <v/>
      </c>
      <c r="AP3686" s="18">
        <f t="shared" si="117"/>
        <v>0</v>
      </c>
    </row>
    <row r="3687" spans="2:42" ht="33" x14ac:dyDescent="0.2">
      <c r="B3687" s="14">
        <f>COUNTIFS($E$3:E3687,تقرير!$E$4)</f>
        <v>15</v>
      </c>
      <c r="C3687" s="48"/>
      <c r="D3687" s="48"/>
      <c r="E3687" s="48"/>
      <c r="F3687" s="50"/>
      <c r="G3687" s="51"/>
      <c r="H3687" s="51"/>
      <c r="I3687" s="52"/>
      <c r="J3687" s="52"/>
      <c r="K3687" s="27" t="str">
        <f>_xlfn.IFNA(VLOOKUP(E3687,الاوردرات!$B$1:$C$600,2,0),"")</f>
        <v/>
      </c>
      <c r="L3687" s="63"/>
      <c r="N3687" s="22" t="str">
        <f t="shared" si="116"/>
        <v/>
      </c>
      <c r="O3687" s="23" t="str">
        <f>_xlfn.IFNA((VLOOKUP(F3687,help!$C$2:$F$12,4,0))*(N3687*24),"")</f>
        <v/>
      </c>
      <c r="AP3687" s="18">
        <f t="shared" si="117"/>
        <v>0</v>
      </c>
    </row>
    <row r="3688" spans="2:42" ht="33" x14ac:dyDescent="0.2">
      <c r="B3688" s="14">
        <f>COUNTIFS($E$3:E3688,تقرير!$E$4)</f>
        <v>15</v>
      </c>
      <c r="C3688" s="48"/>
      <c r="D3688" s="48"/>
      <c r="E3688" s="48"/>
      <c r="F3688" s="50"/>
      <c r="G3688" s="51"/>
      <c r="H3688" s="51"/>
      <c r="I3688" s="52"/>
      <c r="J3688" s="52"/>
      <c r="K3688" s="27" t="str">
        <f>_xlfn.IFNA(VLOOKUP(E3688,الاوردرات!$B$1:$C$600,2,0),"")</f>
        <v/>
      </c>
      <c r="L3688" s="63"/>
      <c r="N3688" s="22" t="str">
        <f t="shared" si="116"/>
        <v/>
      </c>
      <c r="O3688" s="23" t="str">
        <f>_xlfn.IFNA((VLOOKUP(F3688,help!$C$2:$F$12,4,0))*(N3688*24),"")</f>
        <v/>
      </c>
      <c r="AP3688" s="18">
        <f t="shared" si="117"/>
        <v>0</v>
      </c>
    </row>
    <row r="3689" spans="2:42" ht="33" x14ac:dyDescent="0.2">
      <c r="B3689" s="14">
        <f>COUNTIFS($E$3:E3689,تقرير!$E$4)</f>
        <v>15</v>
      </c>
      <c r="C3689" s="48"/>
      <c r="D3689" s="48"/>
      <c r="E3689" s="48"/>
      <c r="F3689" s="50"/>
      <c r="G3689" s="51"/>
      <c r="H3689" s="51"/>
      <c r="I3689" s="52"/>
      <c r="J3689" s="52"/>
      <c r="K3689" s="27" t="str">
        <f>_xlfn.IFNA(VLOOKUP(E3689,الاوردرات!$B$1:$C$600,2,0),"")</f>
        <v/>
      </c>
      <c r="L3689" s="63"/>
      <c r="N3689" s="22" t="str">
        <f t="shared" si="116"/>
        <v/>
      </c>
      <c r="O3689" s="23" t="str">
        <f>_xlfn.IFNA((VLOOKUP(F3689,help!$C$2:$F$12,4,0))*(N3689*24),"")</f>
        <v/>
      </c>
      <c r="AP3689" s="18">
        <f t="shared" si="117"/>
        <v>0</v>
      </c>
    </row>
    <row r="3690" spans="2:42" ht="33" x14ac:dyDescent="0.2">
      <c r="B3690" s="14">
        <f>COUNTIFS($E$3:E3690,تقرير!$E$4)</f>
        <v>15</v>
      </c>
      <c r="C3690" s="48"/>
      <c r="D3690" s="48"/>
      <c r="E3690" s="48"/>
      <c r="F3690" s="50"/>
      <c r="G3690" s="51"/>
      <c r="H3690" s="51"/>
      <c r="I3690" s="52"/>
      <c r="J3690" s="52"/>
      <c r="K3690" s="27" t="str">
        <f>_xlfn.IFNA(VLOOKUP(E3690,الاوردرات!$B$1:$C$600,2,0),"")</f>
        <v/>
      </c>
      <c r="L3690" s="63"/>
      <c r="N3690" s="22" t="str">
        <f t="shared" si="116"/>
        <v/>
      </c>
      <c r="O3690" s="23" t="str">
        <f>_xlfn.IFNA((VLOOKUP(F3690,help!$C$2:$F$12,4,0))*(N3690*24),"")</f>
        <v/>
      </c>
      <c r="AP3690" s="18">
        <f t="shared" si="117"/>
        <v>0</v>
      </c>
    </row>
    <row r="3691" spans="2:42" ht="33" x14ac:dyDescent="0.2">
      <c r="B3691" s="14">
        <f>COUNTIFS($E$3:E3691,تقرير!$E$4)</f>
        <v>15</v>
      </c>
      <c r="C3691" s="48"/>
      <c r="D3691" s="48"/>
      <c r="E3691" s="48"/>
      <c r="F3691" s="50"/>
      <c r="G3691" s="51"/>
      <c r="H3691" s="51"/>
      <c r="I3691" s="52"/>
      <c r="J3691" s="52"/>
      <c r="K3691" s="27" t="str">
        <f>_xlfn.IFNA(VLOOKUP(E3691,الاوردرات!$B$1:$C$600,2,0),"")</f>
        <v/>
      </c>
      <c r="L3691" s="63"/>
      <c r="N3691" s="22" t="str">
        <f t="shared" si="116"/>
        <v/>
      </c>
      <c r="O3691" s="23" t="str">
        <f>_xlfn.IFNA((VLOOKUP(F3691,help!$C$2:$F$12,4,0))*(N3691*24),"")</f>
        <v/>
      </c>
      <c r="AP3691" s="18">
        <f t="shared" si="117"/>
        <v>0</v>
      </c>
    </row>
    <row r="3692" spans="2:42" ht="33" x14ac:dyDescent="0.2">
      <c r="B3692" s="14">
        <f>COUNTIFS($E$3:E3692,تقرير!$E$4)</f>
        <v>15</v>
      </c>
      <c r="C3692" s="48"/>
      <c r="D3692" s="48"/>
      <c r="E3692" s="48"/>
      <c r="F3692" s="50"/>
      <c r="G3692" s="51"/>
      <c r="H3692" s="51"/>
      <c r="I3692" s="52"/>
      <c r="J3692" s="52"/>
      <c r="K3692" s="27" t="str">
        <f>_xlfn.IFNA(VLOOKUP(E3692,الاوردرات!$B$1:$C$600,2,0),"")</f>
        <v/>
      </c>
      <c r="L3692" s="63"/>
      <c r="N3692" s="22" t="str">
        <f t="shared" si="116"/>
        <v/>
      </c>
      <c r="O3692" s="23" t="str">
        <f>_xlfn.IFNA((VLOOKUP(F3692,help!$C$2:$F$12,4,0))*(N3692*24),"")</f>
        <v/>
      </c>
      <c r="AP3692" s="18">
        <f t="shared" si="117"/>
        <v>0</v>
      </c>
    </row>
    <row r="3693" spans="2:42" ht="33" x14ac:dyDescent="0.2">
      <c r="B3693" s="14">
        <f>COUNTIFS($E$3:E3693,تقرير!$E$4)</f>
        <v>15</v>
      </c>
      <c r="C3693" s="48"/>
      <c r="D3693" s="48"/>
      <c r="E3693" s="48"/>
      <c r="F3693" s="50"/>
      <c r="G3693" s="51"/>
      <c r="H3693" s="51"/>
      <c r="I3693" s="52"/>
      <c r="J3693" s="52"/>
      <c r="K3693" s="27" t="str">
        <f>_xlfn.IFNA(VLOOKUP(E3693,الاوردرات!$B$1:$C$600,2,0),"")</f>
        <v/>
      </c>
      <c r="L3693" s="63"/>
      <c r="N3693" s="22" t="str">
        <f t="shared" si="116"/>
        <v/>
      </c>
      <c r="O3693" s="23" t="str">
        <f>_xlfn.IFNA((VLOOKUP(F3693,help!$C$2:$F$12,4,0))*(N3693*24),"")</f>
        <v/>
      </c>
      <c r="AP3693" s="18">
        <f t="shared" si="117"/>
        <v>0</v>
      </c>
    </row>
    <row r="3694" spans="2:42" ht="33" x14ac:dyDescent="0.2">
      <c r="B3694" s="14">
        <f>COUNTIFS($E$3:E3694,تقرير!$E$4)</f>
        <v>15</v>
      </c>
      <c r="C3694" s="48"/>
      <c r="D3694" s="48"/>
      <c r="E3694" s="48"/>
      <c r="F3694" s="50"/>
      <c r="G3694" s="51"/>
      <c r="H3694" s="51"/>
      <c r="I3694" s="52"/>
      <c r="J3694" s="52"/>
      <c r="K3694" s="27" t="str">
        <f>_xlfn.IFNA(VLOOKUP(E3694,الاوردرات!$B$1:$C$600,2,0),"")</f>
        <v/>
      </c>
      <c r="L3694" s="63"/>
      <c r="N3694" s="22" t="str">
        <f t="shared" si="116"/>
        <v/>
      </c>
      <c r="O3694" s="23" t="str">
        <f>_xlfn.IFNA((VLOOKUP(F3694,help!$C$2:$F$12,4,0))*(N3694*24),"")</f>
        <v/>
      </c>
      <c r="AP3694" s="18">
        <f t="shared" si="117"/>
        <v>0</v>
      </c>
    </row>
    <row r="3695" spans="2:42" ht="33" x14ac:dyDescent="0.2">
      <c r="B3695" s="14">
        <f>COUNTIFS($E$3:E3695,تقرير!$E$4)</f>
        <v>15</v>
      </c>
      <c r="C3695" s="48"/>
      <c r="D3695" s="48"/>
      <c r="E3695" s="48"/>
      <c r="F3695" s="50"/>
      <c r="G3695" s="51"/>
      <c r="H3695" s="51"/>
      <c r="I3695" s="52"/>
      <c r="J3695" s="52"/>
      <c r="K3695" s="27" t="str">
        <f>_xlfn.IFNA(VLOOKUP(E3695,الاوردرات!$B$1:$C$600,2,0),"")</f>
        <v/>
      </c>
      <c r="L3695" s="63"/>
      <c r="N3695" s="22" t="str">
        <f t="shared" si="116"/>
        <v/>
      </c>
      <c r="O3695" s="23" t="str">
        <f>_xlfn.IFNA((VLOOKUP(F3695,help!$C$2:$F$12,4,0))*(N3695*24),"")</f>
        <v/>
      </c>
      <c r="AP3695" s="18">
        <f t="shared" si="117"/>
        <v>0</v>
      </c>
    </row>
    <row r="3696" spans="2:42" ht="33" x14ac:dyDescent="0.2">
      <c r="B3696" s="14">
        <f>COUNTIFS($E$3:E3696,تقرير!$E$4)</f>
        <v>15</v>
      </c>
      <c r="C3696" s="48"/>
      <c r="D3696" s="48"/>
      <c r="E3696" s="48"/>
      <c r="F3696" s="50"/>
      <c r="G3696" s="51"/>
      <c r="H3696" s="51"/>
      <c r="I3696" s="52"/>
      <c r="J3696" s="52"/>
      <c r="K3696" s="27" t="str">
        <f>_xlfn.IFNA(VLOOKUP(E3696,الاوردرات!$B$1:$C$600,2,0),"")</f>
        <v/>
      </c>
      <c r="L3696" s="63"/>
      <c r="N3696" s="22" t="str">
        <f t="shared" si="116"/>
        <v/>
      </c>
      <c r="O3696" s="23" t="str">
        <f>_xlfn.IFNA((VLOOKUP(F3696,help!$C$2:$F$12,4,0))*(N3696*24),"")</f>
        <v/>
      </c>
      <c r="AP3696" s="18">
        <f t="shared" si="117"/>
        <v>0</v>
      </c>
    </row>
    <row r="3697" spans="2:42" ht="33" x14ac:dyDescent="0.2">
      <c r="B3697" s="14">
        <f>COUNTIFS($E$3:E3697,تقرير!$E$4)</f>
        <v>15</v>
      </c>
      <c r="C3697" s="48"/>
      <c r="D3697" s="48"/>
      <c r="E3697" s="48"/>
      <c r="F3697" s="50"/>
      <c r="G3697" s="51"/>
      <c r="H3697" s="51"/>
      <c r="I3697" s="52"/>
      <c r="J3697" s="52"/>
      <c r="K3697" s="27" t="str">
        <f>_xlfn.IFNA(VLOOKUP(E3697,الاوردرات!$B$1:$C$600,2,0),"")</f>
        <v/>
      </c>
      <c r="L3697" s="63"/>
      <c r="N3697" s="22" t="str">
        <f t="shared" si="116"/>
        <v/>
      </c>
      <c r="O3697" s="23" t="str">
        <f>_xlfn.IFNA((VLOOKUP(F3697,help!$C$2:$F$12,4,0))*(N3697*24),"")</f>
        <v/>
      </c>
      <c r="AP3697" s="18">
        <f t="shared" si="117"/>
        <v>0</v>
      </c>
    </row>
    <row r="3698" spans="2:42" ht="33" x14ac:dyDescent="0.2">
      <c r="B3698" s="14">
        <f>COUNTIFS($E$3:E3698,تقرير!$E$4)</f>
        <v>15</v>
      </c>
      <c r="C3698" s="48"/>
      <c r="D3698" s="48"/>
      <c r="E3698" s="48"/>
      <c r="F3698" s="50"/>
      <c r="G3698" s="51"/>
      <c r="H3698" s="51"/>
      <c r="I3698" s="52"/>
      <c r="J3698" s="52"/>
      <c r="K3698" s="27" t="str">
        <f>_xlfn.IFNA(VLOOKUP(E3698,الاوردرات!$B$1:$C$600,2,0),"")</f>
        <v/>
      </c>
      <c r="L3698" s="63"/>
      <c r="N3698" s="22" t="str">
        <f t="shared" si="116"/>
        <v/>
      </c>
      <c r="O3698" s="23" t="str">
        <f>_xlfn.IFNA((VLOOKUP(F3698,help!$C$2:$F$12,4,0))*(N3698*24),"")</f>
        <v/>
      </c>
      <c r="AP3698" s="18">
        <f t="shared" si="117"/>
        <v>0</v>
      </c>
    </row>
    <row r="3699" spans="2:42" ht="33" x14ac:dyDescent="0.2">
      <c r="B3699" s="14">
        <f>COUNTIFS($E$3:E3699,تقرير!$E$4)</f>
        <v>15</v>
      </c>
      <c r="C3699" s="48"/>
      <c r="D3699" s="48"/>
      <c r="E3699" s="48"/>
      <c r="F3699" s="50"/>
      <c r="G3699" s="51"/>
      <c r="H3699" s="51"/>
      <c r="I3699" s="52"/>
      <c r="J3699" s="52"/>
      <c r="K3699" s="27" t="str">
        <f>_xlfn.IFNA(VLOOKUP(E3699,الاوردرات!$B$1:$C$600,2,0),"")</f>
        <v/>
      </c>
      <c r="L3699" s="63"/>
      <c r="N3699" s="22" t="str">
        <f t="shared" si="116"/>
        <v/>
      </c>
      <c r="O3699" s="23" t="str">
        <f>_xlfn.IFNA((VLOOKUP(F3699,help!$C$2:$F$12,4,0))*(N3699*24),"")</f>
        <v/>
      </c>
      <c r="AP3699" s="18">
        <f t="shared" si="117"/>
        <v>0</v>
      </c>
    </row>
    <row r="3700" spans="2:42" ht="33" x14ac:dyDescent="0.2">
      <c r="B3700" s="14">
        <f>COUNTIFS($E$3:E3700,تقرير!$E$4)</f>
        <v>15</v>
      </c>
      <c r="C3700" s="48"/>
      <c r="D3700" s="48"/>
      <c r="E3700" s="48"/>
      <c r="F3700" s="50"/>
      <c r="G3700" s="51"/>
      <c r="H3700" s="51"/>
      <c r="I3700" s="52"/>
      <c r="J3700" s="52"/>
      <c r="K3700" s="27" t="str">
        <f>_xlfn.IFNA(VLOOKUP(E3700,الاوردرات!$B$1:$C$600,2,0),"")</f>
        <v/>
      </c>
      <c r="L3700" s="63"/>
      <c r="N3700" s="22" t="str">
        <f t="shared" si="116"/>
        <v/>
      </c>
      <c r="O3700" s="23" t="str">
        <f>_xlfn.IFNA((VLOOKUP(F3700,help!$C$2:$F$12,4,0))*(N3700*24),"")</f>
        <v/>
      </c>
      <c r="AP3700" s="18">
        <f t="shared" si="117"/>
        <v>0</v>
      </c>
    </row>
    <row r="3701" spans="2:42" ht="33" x14ac:dyDescent="0.2">
      <c r="B3701" s="14">
        <f>COUNTIFS($E$3:E3701,تقرير!$E$4)</f>
        <v>15</v>
      </c>
      <c r="C3701" s="48"/>
      <c r="D3701" s="48"/>
      <c r="E3701" s="48"/>
      <c r="F3701" s="50"/>
      <c r="G3701" s="51"/>
      <c r="H3701" s="51"/>
      <c r="I3701" s="52"/>
      <c r="J3701" s="52"/>
      <c r="K3701" s="27" t="str">
        <f>_xlfn.IFNA(VLOOKUP(E3701,الاوردرات!$B$1:$C$600,2,0),"")</f>
        <v/>
      </c>
      <c r="L3701" s="63"/>
      <c r="N3701" s="22" t="str">
        <f t="shared" si="116"/>
        <v/>
      </c>
      <c r="O3701" s="23" t="str">
        <f>_xlfn.IFNA((VLOOKUP(F3701,help!$C$2:$F$12,4,0))*(N3701*24),"")</f>
        <v/>
      </c>
      <c r="AP3701" s="18">
        <f t="shared" si="117"/>
        <v>0</v>
      </c>
    </row>
    <row r="3702" spans="2:42" ht="33" x14ac:dyDescent="0.2">
      <c r="B3702" s="14">
        <f>COUNTIFS($E$3:E3702,تقرير!$E$4)</f>
        <v>15</v>
      </c>
      <c r="C3702" s="48"/>
      <c r="D3702" s="48"/>
      <c r="E3702" s="48"/>
      <c r="F3702" s="50"/>
      <c r="G3702" s="51"/>
      <c r="H3702" s="51"/>
      <c r="I3702" s="52"/>
      <c r="J3702" s="52"/>
      <c r="K3702" s="27" t="str">
        <f>_xlfn.IFNA(VLOOKUP(E3702,الاوردرات!$B$1:$C$600,2,0),"")</f>
        <v/>
      </c>
      <c r="L3702" s="63"/>
      <c r="N3702" s="22" t="str">
        <f t="shared" si="116"/>
        <v/>
      </c>
      <c r="O3702" s="23" t="str">
        <f>_xlfn.IFNA((VLOOKUP(F3702,help!$C$2:$F$12,4,0))*(N3702*24),"")</f>
        <v/>
      </c>
      <c r="AP3702" s="18">
        <f t="shared" si="117"/>
        <v>0</v>
      </c>
    </row>
    <row r="3703" spans="2:42" ht="33" x14ac:dyDescent="0.2">
      <c r="B3703" s="14">
        <f>COUNTIFS($E$3:E3703,تقرير!$E$4)</f>
        <v>15</v>
      </c>
      <c r="C3703" s="48"/>
      <c r="D3703" s="48"/>
      <c r="E3703" s="48"/>
      <c r="F3703" s="50"/>
      <c r="G3703" s="51"/>
      <c r="H3703" s="51"/>
      <c r="I3703" s="52"/>
      <c r="J3703" s="52"/>
      <c r="K3703" s="27" t="str">
        <f>_xlfn.IFNA(VLOOKUP(E3703,الاوردرات!$B$1:$C$600,2,0),"")</f>
        <v/>
      </c>
      <c r="L3703" s="63"/>
      <c r="N3703" s="22" t="str">
        <f t="shared" ref="N3703:N3766" si="118">IF(I3703&lt;&gt;"",J3703-I3703,"")</f>
        <v/>
      </c>
      <c r="O3703" s="23" t="str">
        <f>_xlfn.IFNA((VLOOKUP(F3703,help!$C$2:$F$12,4,0))*(N3703*24),"")</f>
        <v/>
      </c>
      <c r="AP3703" s="18">
        <f t="shared" si="117"/>
        <v>0</v>
      </c>
    </row>
    <row r="3704" spans="2:42" ht="33" x14ac:dyDescent="0.2">
      <c r="B3704" s="14">
        <f>COUNTIFS($E$3:E3704,تقرير!$E$4)</f>
        <v>15</v>
      </c>
      <c r="C3704" s="48"/>
      <c r="D3704" s="48"/>
      <c r="E3704" s="48"/>
      <c r="F3704" s="50"/>
      <c r="G3704" s="51"/>
      <c r="H3704" s="51"/>
      <c r="I3704" s="52"/>
      <c r="J3704" s="52"/>
      <c r="K3704" s="27" t="str">
        <f>_xlfn.IFNA(VLOOKUP(E3704,الاوردرات!$B$1:$C$600,2,0),"")</f>
        <v/>
      </c>
      <c r="L3704" s="63"/>
      <c r="N3704" s="22" t="str">
        <f t="shared" si="118"/>
        <v/>
      </c>
      <c r="O3704" s="23" t="str">
        <f>_xlfn.IFNA((VLOOKUP(F3704,help!$C$2:$F$12,4,0))*(N3704*24),"")</f>
        <v/>
      </c>
      <c r="AP3704" s="18">
        <f t="shared" si="117"/>
        <v>0</v>
      </c>
    </row>
    <row r="3705" spans="2:42" ht="33" x14ac:dyDescent="0.2">
      <c r="B3705" s="14">
        <f>COUNTIFS($E$3:E3705,تقرير!$E$4)</f>
        <v>15</v>
      </c>
      <c r="C3705" s="48"/>
      <c r="D3705" s="48"/>
      <c r="E3705" s="48"/>
      <c r="F3705" s="50"/>
      <c r="G3705" s="51"/>
      <c r="H3705" s="51"/>
      <c r="I3705" s="52"/>
      <c r="J3705" s="52"/>
      <c r="K3705" s="27" t="str">
        <f>_xlfn.IFNA(VLOOKUP(E3705,الاوردرات!$B$1:$C$600,2,0),"")</f>
        <v/>
      </c>
      <c r="L3705" s="63"/>
      <c r="N3705" s="22" t="str">
        <f t="shared" si="118"/>
        <v/>
      </c>
      <c r="O3705" s="23" t="str">
        <f>_xlfn.IFNA((VLOOKUP(F3705,help!$C$2:$F$12,4,0))*(N3705*24),"")</f>
        <v/>
      </c>
      <c r="AP3705" s="18">
        <f t="shared" si="117"/>
        <v>0</v>
      </c>
    </row>
    <row r="3706" spans="2:42" ht="33" x14ac:dyDescent="0.2">
      <c r="B3706" s="14">
        <f>COUNTIFS($E$3:E3706,تقرير!$E$4)</f>
        <v>15</v>
      </c>
      <c r="C3706" s="48"/>
      <c r="D3706" s="48"/>
      <c r="E3706" s="48"/>
      <c r="F3706" s="50"/>
      <c r="G3706" s="51"/>
      <c r="H3706" s="51"/>
      <c r="I3706" s="52"/>
      <c r="J3706" s="52"/>
      <c r="K3706" s="27" t="str">
        <f>_xlfn.IFNA(VLOOKUP(E3706,الاوردرات!$B$1:$C$600,2,0),"")</f>
        <v/>
      </c>
      <c r="L3706" s="63"/>
      <c r="N3706" s="22" t="str">
        <f t="shared" si="118"/>
        <v/>
      </c>
      <c r="O3706" s="23" t="str">
        <f>_xlfn.IFNA((VLOOKUP(F3706,help!$C$2:$F$12,4,0))*(N3706*24),"")</f>
        <v/>
      </c>
      <c r="AP3706" s="18">
        <f t="shared" si="117"/>
        <v>0</v>
      </c>
    </row>
    <row r="3707" spans="2:42" ht="33" x14ac:dyDescent="0.2">
      <c r="B3707" s="14">
        <f>COUNTIFS($E$3:E3707,تقرير!$E$4)</f>
        <v>15</v>
      </c>
      <c r="C3707" s="48"/>
      <c r="D3707" s="48"/>
      <c r="E3707" s="48"/>
      <c r="F3707" s="50"/>
      <c r="G3707" s="51"/>
      <c r="H3707" s="51"/>
      <c r="I3707" s="52"/>
      <c r="J3707" s="52"/>
      <c r="K3707" s="27" t="str">
        <f>_xlfn.IFNA(VLOOKUP(E3707,الاوردرات!$B$1:$C$600,2,0),"")</f>
        <v/>
      </c>
      <c r="L3707" s="63"/>
      <c r="N3707" s="22" t="str">
        <f t="shared" si="118"/>
        <v/>
      </c>
      <c r="O3707" s="23" t="str">
        <f>_xlfn.IFNA((VLOOKUP(F3707,help!$C$2:$F$12,4,0))*(N3707*24),"")</f>
        <v/>
      </c>
      <c r="AP3707" s="18">
        <f t="shared" si="117"/>
        <v>0</v>
      </c>
    </row>
    <row r="3708" spans="2:42" ht="33" x14ac:dyDescent="0.2">
      <c r="B3708" s="14">
        <f>COUNTIFS($E$3:E3708,تقرير!$E$4)</f>
        <v>15</v>
      </c>
      <c r="C3708" s="48"/>
      <c r="D3708" s="48"/>
      <c r="E3708" s="48"/>
      <c r="F3708" s="50"/>
      <c r="G3708" s="51"/>
      <c r="H3708" s="51"/>
      <c r="I3708" s="52"/>
      <c r="J3708" s="52"/>
      <c r="K3708" s="27" t="str">
        <f>_xlfn.IFNA(VLOOKUP(E3708,الاوردرات!$B$1:$C$600,2,0),"")</f>
        <v/>
      </c>
      <c r="L3708" s="63"/>
      <c r="N3708" s="22" t="str">
        <f t="shared" si="118"/>
        <v/>
      </c>
      <c r="O3708" s="23" t="str">
        <f>_xlfn.IFNA((VLOOKUP(F3708,help!$C$2:$F$12,4,0))*(N3708*24),"")</f>
        <v/>
      </c>
      <c r="AP3708" s="18">
        <f t="shared" si="117"/>
        <v>0</v>
      </c>
    </row>
    <row r="3709" spans="2:42" ht="33" x14ac:dyDescent="0.2">
      <c r="B3709" s="14">
        <f>COUNTIFS($E$3:E3709,تقرير!$E$4)</f>
        <v>15</v>
      </c>
      <c r="C3709" s="48"/>
      <c r="D3709" s="48"/>
      <c r="E3709" s="48"/>
      <c r="F3709" s="50"/>
      <c r="G3709" s="51"/>
      <c r="H3709" s="51"/>
      <c r="I3709" s="52"/>
      <c r="J3709" s="52"/>
      <c r="K3709" s="27" t="str">
        <f>_xlfn.IFNA(VLOOKUP(E3709,الاوردرات!$B$1:$C$600,2,0),"")</f>
        <v/>
      </c>
      <c r="L3709" s="63"/>
      <c r="N3709" s="22" t="str">
        <f t="shared" si="118"/>
        <v/>
      </c>
      <c r="O3709" s="23" t="str">
        <f>_xlfn.IFNA((VLOOKUP(F3709,help!$C$2:$F$12,4,0))*(N3709*24),"")</f>
        <v/>
      </c>
      <c r="AP3709" s="18">
        <f t="shared" si="117"/>
        <v>0</v>
      </c>
    </row>
    <row r="3710" spans="2:42" ht="33" x14ac:dyDescent="0.2">
      <c r="B3710" s="14">
        <f>COUNTIFS($E$3:E3710,تقرير!$E$4)</f>
        <v>15</v>
      </c>
      <c r="C3710" s="48"/>
      <c r="D3710" s="48"/>
      <c r="E3710" s="48"/>
      <c r="F3710" s="50"/>
      <c r="G3710" s="51"/>
      <c r="H3710" s="51"/>
      <c r="I3710" s="52"/>
      <c r="J3710" s="52"/>
      <c r="K3710" s="27" t="str">
        <f>_xlfn.IFNA(VLOOKUP(E3710,الاوردرات!$B$1:$C$600,2,0),"")</f>
        <v/>
      </c>
      <c r="L3710" s="63"/>
      <c r="N3710" s="22" t="str">
        <f t="shared" si="118"/>
        <v/>
      </c>
      <c r="O3710" s="23" t="str">
        <f>_xlfn.IFNA((VLOOKUP(F3710,help!$C$2:$F$12,4,0))*(N3710*24),"")</f>
        <v/>
      </c>
      <c r="AP3710" s="18">
        <f t="shared" si="117"/>
        <v>0</v>
      </c>
    </row>
    <row r="3711" spans="2:42" ht="33" x14ac:dyDescent="0.2">
      <c r="B3711" s="14">
        <f>COUNTIFS($E$3:E3711,تقرير!$E$4)</f>
        <v>15</v>
      </c>
      <c r="C3711" s="48"/>
      <c r="D3711" s="48"/>
      <c r="E3711" s="48"/>
      <c r="F3711" s="50"/>
      <c r="G3711" s="51"/>
      <c r="H3711" s="51"/>
      <c r="I3711" s="52"/>
      <c r="J3711" s="52"/>
      <c r="K3711" s="27" t="str">
        <f>_xlfn.IFNA(VLOOKUP(E3711,الاوردرات!$B$1:$C$600,2,0),"")</f>
        <v/>
      </c>
      <c r="L3711" s="63"/>
      <c r="N3711" s="22" t="str">
        <f t="shared" si="118"/>
        <v/>
      </c>
      <c r="O3711" s="23" t="str">
        <f>_xlfn.IFNA((VLOOKUP(F3711,help!$C$2:$F$12,4,0))*(N3711*24),"")</f>
        <v/>
      </c>
      <c r="AP3711" s="18">
        <f t="shared" si="117"/>
        <v>0</v>
      </c>
    </row>
    <row r="3712" spans="2:42" ht="33" x14ac:dyDescent="0.2">
      <c r="B3712" s="14">
        <f>COUNTIFS($E$3:E3712,تقرير!$E$4)</f>
        <v>15</v>
      </c>
      <c r="C3712" s="48"/>
      <c r="D3712" s="48"/>
      <c r="E3712" s="48"/>
      <c r="F3712" s="50"/>
      <c r="G3712" s="51"/>
      <c r="H3712" s="51"/>
      <c r="I3712" s="52"/>
      <c r="J3712" s="52"/>
      <c r="K3712" s="27" t="str">
        <f>_xlfn.IFNA(VLOOKUP(E3712,الاوردرات!$B$1:$C$600,2,0),"")</f>
        <v/>
      </c>
      <c r="L3712" s="63"/>
      <c r="N3712" s="22" t="str">
        <f t="shared" si="118"/>
        <v/>
      </c>
      <c r="O3712" s="23" t="str">
        <f>_xlfn.IFNA((VLOOKUP(F3712,help!$C$2:$F$12,4,0))*(N3712*24),"")</f>
        <v/>
      </c>
      <c r="AP3712" s="18">
        <f t="shared" si="117"/>
        <v>0</v>
      </c>
    </row>
    <row r="3713" spans="2:42" ht="33" x14ac:dyDescent="0.2">
      <c r="B3713" s="14">
        <f>COUNTIFS($E$3:E3713,تقرير!$E$4)</f>
        <v>15</v>
      </c>
      <c r="C3713" s="48"/>
      <c r="D3713" s="48"/>
      <c r="E3713" s="48"/>
      <c r="F3713" s="50"/>
      <c r="G3713" s="51"/>
      <c r="H3713" s="51"/>
      <c r="I3713" s="52"/>
      <c r="J3713" s="52"/>
      <c r="K3713" s="27" t="str">
        <f>_xlfn.IFNA(VLOOKUP(E3713,الاوردرات!$B$1:$C$600,2,0),"")</f>
        <v/>
      </c>
      <c r="L3713" s="63"/>
      <c r="N3713" s="22" t="str">
        <f t="shared" si="118"/>
        <v/>
      </c>
      <c r="O3713" s="23" t="str">
        <f>_xlfn.IFNA((VLOOKUP(F3713,help!$C$2:$F$12,4,0))*(N3713*24),"")</f>
        <v/>
      </c>
      <c r="AP3713" s="18">
        <f t="shared" si="117"/>
        <v>0</v>
      </c>
    </row>
    <row r="3714" spans="2:42" ht="33" x14ac:dyDescent="0.2">
      <c r="B3714" s="14">
        <f>COUNTIFS($E$3:E3714,تقرير!$E$4)</f>
        <v>15</v>
      </c>
      <c r="C3714" s="48"/>
      <c r="D3714" s="48"/>
      <c r="E3714" s="48"/>
      <c r="F3714" s="50"/>
      <c r="G3714" s="51"/>
      <c r="H3714" s="51"/>
      <c r="I3714" s="52"/>
      <c r="J3714" s="52"/>
      <c r="K3714" s="27" t="str">
        <f>_xlfn.IFNA(VLOOKUP(E3714,الاوردرات!$B$1:$C$600,2,0),"")</f>
        <v/>
      </c>
      <c r="L3714" s="63"/>
      <c r="N3714" s="22" t="str">
        <f t="shared" si="118"/>
        <v/>
      </c>
      <c r="O3714" s="23" t="str">
        <f>_xlfn.IFNA((VLOOKUP(F3714,help!$C$2:$F$12,4,0))*(N3714*24),"")</f>
        <v/>
      </c>
      <c r="AP3714" s="18">
        <f t="shared" si="117"/>
        <v>0</v>
      </c>
    </row>
    <row r="3715" spans="2:42" ht="33" x14ac:dyDescent="0.2">
      <c r="B3715" s="14">
        <f>COUNTIFS($E$3:E3715,تقرير!$E$4)</f>
        <v>15</v>
      </c>
      <c r="C3715" s="48"/>
      <c r="D3715" s="48"/>
      <c r="E3715" s="48"/>
      <c r="F3715" s="50"/>
      <c r="G3715" s="51"/>
      <c r="H3715" s="51"/>
      <c r="I3715" s="52"/>
      <c r="J3715" s="52"/>
      <c r="K3715" s="27" t="str">
        <f>_xlfn.IFNA(VLOOKUP(E3715,الاوردرات!$B$1:$C$600,2,0),"")</f>
        <v/>
      </c>
      <c r="L3715" s="63"/>
      <c r="N3715" s="22" t="str">
        <f t="shared" si="118"/>
        <v/>
      </c>
      <c r="O3715" s="23" t="str">
        <f>_xlfn.IFNA((VLOOKUP(F3715,help!$C$2:$F$12,4,0))*(N3715*24),"")</f>
        <v/>
      </c>
      <c r="AP3715" s="18">
        <f t="shared" si="117"/>
        <v>0</v>
      </c>
    </row>
    <row r="3716" spans="2:42" ht="33" x14ac:dyDescent="0.2">
      <c r="B3716" s="14">
        <f>COUNTIFS($E$3:E3716,تقرير!$E$4)</f>
        <v>15</v>
      </c>
      <c r="C3716" s="48"/>
      <c r="D3716" s="48"/>
      <c r="E3716" s="48"/>
      <c r="F3716" s="50"/>
      <c r="G3716" s="51"/>
      <c r="H3716" s="51"/>
      <c r="I3716" s="52"/>
      <c r="J3716" s="52"/>
      <c r="K3716" s="27" t="str">
        <f>_xlfn.IFNA(VLOOKUP(E3716,الاوردرات!$B$1:$C$600,2,0),"")</f>
        <v/>
      </c>
      <c r="L3716" s="63"/>
      <c r="N3716" s="22" t="str">
        <f t="shared" si="118"/>
        <v/>
      </c>
      <c r="O3716" s="23" t="str">
        <f>_xlfn.IFNA((VLOOKUP(F3716,help!$C$2:$F$12,4,0))*(N3716*24),"")</f>
        <v/>
      </c>
      <c r="AP3716" s="18">
        <f t="shared" si="117"/>
        <v>0</v>
      </c>
    </row>
    <row r="3717" spans="2:42" ht="33" x14ac:dyDescent="0.2">
      <c r="B3717" s="14">
        <f>COUNTIFS($E$3:E3717,تقرير!$E$4)</f>
        <v>15</v>
      </c>
      <c r="C3717" s="48"/>
      <c r="D3717" s="48"/>
      <c r="E3717" s="48"/>
      <c r="F3717" s="50"/>
      <c r="G3717" s="51"/>
      <c r="H3717" s="51"/>
      <c r="I3717" s="52"/>
      <c r="J3717" s="52"/>
      <c r="K3717" s="27" t="str">
        <f>_xlfn.IFNA(VLOOKUP(E3717,الاوردرات!$B$1:$C$600,2,0),"")</f>
        <v/>
      </c>
      <c r="L3717" s="63"/>
      <c r="N3717" s="22" t="str">
        <f t="shared" si="118"/>
        <v/>
      </c>
      <c r="O3717" s="23" t="str">
        <f>_xlfn.IFNA((VLOOKUP(F3717,help!$C$2:$F$12,4,0))*(N3717*24),"")</f>
        <v/>
      </c>
      <c r="AP3717" s="18">
        <f t="shared" si="117"/>
        <v>0</v>
      </c>
    </row>
    <row r="3718" spans="2:42" ht="33" x14ac:dyDescent="0.2">
      <c r="B3718" s="14">
        <f>COUNTIFS($E$3:E3718,تقرير!$E$4)</f>
        <v>15</v>
      </c>
      <c r="C3718" s="48"/>
      <c r="D3718" s="48"/>
      <c r="E3718" s="48"/>
      <c r="F3718" s="50"/>
      <c r="G3718" s="51"/>
      <c r="H3718" s="51"/>
      <c r="I3718" s="52"/>
      <c r="J3718" s="52"/>
      <c r="K3718" s="27" t="str">
        <f>_xlfn.IFNA(VLOOKUP(E3718,الاوردرات!$B$1:$C$600,2,0),"")</f>
        <v/>
      </c>
      <c r="L3718" s="63"/>
      <c r="N3718" s="22" t="str">
        <f t="shared" si="118"/>
        <v/>
      </c>
      <c r="O3718" s="23" t="str">
        <f>_xlfn.IFNA((VLOOKUP(F3718,help!$C$2:$F$12,4,0))*(N3718*24),"")</f>
        <v/>
      </c>
      <c r="AP3718" s="18">
        <f t="shared" si="117"/>
        <v>0</v>
      </c>
    </row>
    <row r="3719" spans="2:42" ht="33" x14ac:dyDescent="0.2">
      <c r="B3719" s="14">
        <f>COUNTIFS($E$3:E3719,تقرير!$E$4)</f>
        <v>15</v>
      </c>
      <c r="C3719" s="48"/>
      <c r="D3719" s="48"/>
      <c r="E3719" s="48"/>
      <c r="F3719" s="50"/>
      <c r="G3719" s="51"/>
      <c r="H3719" s="51"/>
      <c r="I3719" s="52"/>
      <c r="J3719" s="52"/>
      <c r="K3719" s="27" t="str">
        <f>_xlfn.IFNA(VLOOKUP(E3719,الاوردرات!$B$1:$C$600,2,0),"")</f>
        <v/>
      </c>
      <c r="L3719" s="63"/>
      <c r="N3719" s="22" t="str">
        <f t="shared" si="118"/>
        <v/>
      </c>
      <c r="O3719" s="23" t="str">
        <f>_xlfn.IFNA((VLOOKUP(F3719,help!$C$2:$F$12,4,0))*(N3719*24),"")</f>
        <v/>
      </c>
      <c r="AP3719" s="18">
        <f t="shared" si="117"/>
        <v>0</v>
      </c>
    </row>
    <row r="3720" spans="2:42" ht="33" x14ac:dyDescent="0.2">
      <c r="B3720" s="14">
        <f>COUNTIFS($E$3:E3720,تقرير!$E$4)</f>
        <v>15</v>
      </c>
      <c r="C3720" s="48"/>
      <c r="D3720" s="48"/>
      <c r="E3720" s="48"/>
      <c r="F3720" s="50"/>
      <c r="G3720" s="51"/>
      <c r="H3720" s="51"/>
      <c r="I3720" s="52"/>
      <c r="J3720" s="52"/>
      <c r="K3720" s="27" t="str">
        <f>_xlfn.IFNA(VLOOKUP(E3720,الاوردرات!$B$1:$C$600,2,0),"")</f>
        <v/>
      </c>
      <c r="L3720" s="63"/>
      <c r="N3720" s="22" t="str">
        <f t="shared" si="118"/>
        <v/>
      </c>
      <c r="O3720" s="23" t="str">
        <f>_xlfn.IFNA((VLOOKUP(F3720,help!$C$2:$F$12,4,0))*(N3720*24),"")</f>
        <v/>
      </c>
      <c r="AP3720" s="18">
        <f t="shared" si="117"/>
        <v>0</v>
      </c>
    </row>
    <row r="3721" spans="2:42" ht="33" x14ac:dyDescent="0.2">
      <c r="B3721" s="14">
        <f>COUNTIFS($E$3:E3721,تقرير!$E$4)</f>
        <v>15</v>
      </c>
      <c r="C3721" s="48"/>
      <c r="D3721" s="48"/>
      <c r="E3721" s="48"/>
      <c r="F3721" s="50"/>
      <c r="G3721" s="51"/>
      <c r="H3721" s="51"/>
      <c r="I3721" s="52"/>
      <c r="J3721" s="52"/>
      <c r="K3721" s="27" t="str">
        <f>_xlfn.IFNA(VLOOKUP(E3721,الاوردرات!$B$1:$C$600,2,0),"")</f>
        <v/>
      </c>
      <c r="L3721" s="63"/>
      <c r="N3721" s="22" t="str">
        <f t="shared" si="118"/>
        <v/>
      </c>
      <c r="O3721" s="23" t="str">
        <f>_xlfn.IFNA((VLOOKUP(F3721,help!$C$2:$F$12,4,0))*(N3721*24),"")</f>
        <v/>
      </c>
      <c r="AP3721" s="18">
        <f t="shared" si="117"/>
        <v>0</v>
      </c>
    </row>
    <row r="3722" spans="2:42" ht="33" x14ac:dyDescent="0.2">
      <c r="B3722" s="14">
        <f>COUNTIFS($E$3:E3722,تقرير!$E$4)</f>
        <v>15</v>
      </c>
      <c r="C3722" s="48"/>
      <c r="D3722" s="48"/>
      <c r="E3722" s="48"/>
      <c r="F3722" s="50"/>
      <c r="G3722" s="51"/>
      <c r="H3722" s="51"/>
      <c r="I3722" s="52"/>
      <c r="J3722" s="52"/>
      <c r="K3722" s="27" t="str">
        <f>_xlfn.IFNA(VLOOKUP(E3722,الاوردرات!$B$1:$C$600,2,0),"")</f>
        <v/>
      </c>
      <c r="L3722" s="63"/>
      <c r="N3722" s="22" t="str">
        <f t="shared" si="118"/>
        <v/>
      </c>
      <c r="O3722" s="23" t="str">
        <f>_xlfn.IFNA((VLOOKUP(F3722,help!$C$2:$F$12,4,0))*(N3722*24),"")</f>
        <v/>
      </c>
      <c r="AP3722" s="18">
        <f t="shared" ref="AP3722:AP3785" si="119">D3722</f>
        <v>0</v>
      </c>
    </row>
    <row r="3723" spans="2:42" ht="33" x14ac:dyDescent="0.2">
      <c r="B3723" s="14">
        <f>COUNTIFS($E$3:E3723,تقرير!$E$4)</f>
        <v>15</v>
      </c>
      <c r="C3723" s="48"/>
      <c r="D3723" s="48"/>
      <c r="E3723" s="48"/>
      <c r="F3723" s="50"/>
      <c r="G3723" s="51"/>
      <c r="H3723" s="51"/>
      <c r="I3723" s="52"/>
      <c r="J3723" s="52"/>
      <c r="K3723" s="27" t="str">
        <f>_xlfn.IFNA(VLOOKUP(E3723,الاوردرات!$B$1:$C$600,2,0),"")</f>
        <v/>
      </c>
      <c r="L3723" s="63"/>
      <c r="N3723" s="22" t="str">
        <f t="shared" si="118"/>
        <v/>
      </c>
      <c r="O3723" s="23" t="str">
        <f>_xlfn.IFNA((VLOOKUP(F3723,help!$C$2:$F$12,4,0))*(N3723*24),"")</f>
        <v/>
      </c>
      <c r="AP3723" s="18">
        <f t="shared" si="119"/>
        <v>0</v>
      </c>
    </row>
    <row r="3724" spans="2:42" ht="33" x14ac:dyDescent="0.2">
      <c r="B3724" s="14">
        <f>COUNTIFS($E$3:E3724,تقرير!$E$4)</f>
        <v>15</v>
      </c>
      <c r="C3724" s="48"/>
      <c r="D3724" s="48"/>
      <c r="E3724" s="48"/>
      <c r="F3724" s="50"/>
      <c r="G3724" s="51"/>
      <c r="H3724" s="51"/>
      <c r="I3724" s="52"/>
      <c r="J3724" s="52"/>
      <c r="K3724" s="27" t="str">
        <f>_xlfn.IFNA(VLOOKUP(E3724,الاوردرات!$B$1:$C$600,2,0),"")</f>
        <v/>
      </c>
      <c r="L3724" s="63"/>
      <c r="N3724" s="22" t="str">
        <f t="shared" si="118"/>
        <v/>
      </c>
      <c r="O3724" s="23" t="str">
        <f>_xlfn.IFNA((VLOOKUP(F3724,help!$C$2:$F$12,4,0))*(N3724*24),"")</f>
        <v/>
      </c>
      <c r="AP3724" s="18">
        <f t="shared" si="119"/>
        <v>0</v>
      </c>
    </row>
    <row r="3725" spans="2:42" ht="33" x14ac:dyDescent="0.2">
      <c r="B3725" s="14">
        <f>COUNTIFS($E$3:E3725,تقرير!$E$4)</f>
        <v>15</v>
      </c>
      <c r="C3725" s="48"/>
      <c r="D3725" s="48"/>
      <c r="E3725" s="48"/>
      <c r="F3725" s="50"/>
      <c r="G3725" s="51"/>
      <c r="H3725" s="51"/>
      <c r="I3725" s="52"/>
      <c r="J3725" s="52"/>
      <c r="K3725" s="27" t="str">
        <f>_xlfn.IFNA(VLOOKUP(E3725,الاوردرات!$B$1:$C$600,2,0),"")</f>
        <v/>
      </c>
      <c r="L3725" s="63"/>
      <c r="N3725" s="22" t="str">
        <f t="shared" si="118"/>
        <v/>
      </c>
      <c r="O3725" s="23" t="str">
        <f>_xlfn.IFNA((VLOOKUP(F3725,help!$C$2:$F$12,4,0))*(N3725*24),"")</f>
        <v/>
      </c>
      <c r="AP3725" s="18">
        <f t="shared" si="119"/>
        <v>0</v>
      </c>
    </row>
    <row r="3726" spans="2:42" ht="33" x14ac:dyDescent="0.2">
      <c r="B3726" s="14">
        <f>COUNTIFS($E$3:E3726,تقرير!$E$4)</f>
        <v>15</v>
      </c>
      <c r="C3726" s="48"/>
      <c r="D3726" s="48"/>
      <c r="E3726" s="48"/>
      <c r="F3726" s="50"/>
      <c r="G3726" s="51"/>
      <c r="H3726" s="51"/>
      <c r="I3726" s="52"/>
      <c r="J3726" s="52"/>
      <c r="K3726" s="27" t="str">
        <f>_xlfn.IFNA(VLOOKUP(E3726,الاوردرات!$B$1:$C$600,2,0),"")</f>
        <v/>
      </c>
      <c r="L3726" s="63"/>
      <c r="N3726" s="22" t="str">
        <f t="shared" si="118"/>
        <v/>
      </c>
      <c r="O3726" s="23" t="str">
        <f>_xlfn.IFNA((VLOOKUP(F3726,help!$C$2:$F$12,4,0))*(N3726*24),"")</f>
        <v/>
      </c>
      <c r="AP3726" s="18">
        <f t="shared" si="119"/>
        <v>0</v>
      </c>
    </row>
    <row r="3727" spans="2:42" ht="33" x14ac:dyDescent="0.2">
      <c r="B3727" s="14">
        <f>COUNTIFS($E$3:E3727,تقرير!$E$4)</f>
        <v>15</v>
      </c>
      <c r="C3727" s="48"/>
      <c r="D3727" s="48"/>
      <c r="E3727" s="48"/>
      <c r="F3727" s="50"/>
      <c r="G3727" s="51"/>
      <c r="H3727" s="51"/>
      <c r="I3727" s="52"/>
      <c r="J3727" s="52"/>
      <c r="K3727" s="27" t="str">
        <f>_xlfn.IFNA(VLOOKUP(E3727,الاوردرات!$B$1:$C$600,2,0),"")</f>
        <v/>
      </c>
      <c r="L3727" s="63"/>
      <c r="N3727" s="22" t="str">
        <f t="shared" si="118"/>
        <v/>
      </c>
      <c r="O3727" s="23" t="str">
        <f>_xlfn.IFNA((VLOOKUP(F3727,help!$C$2:$F$12,4,0))*(N3727*24),"")</f>
        <v/>
      </c>
      <c r="AP3727" s="18">
        <f t="shared" si="119"/>
        <v>0</v>
      </c>
    </row>
    <row r="3728" spans="2:42" ht="33" x14ac:dyDescent="0.2">
      <c r="B3728" s="14">
        <f>COUNTIFS($E$3:E3728,تقرير!$E$4)</f>
        <v>15</v>
      </c>
      <c r="C3728" s="48"/>
      <c r="D3728" s="48"/>
      <c r="E3728" s="48"/>
      <c r="F3728" s="50"/>
      <c r="G3728" s="51"/>
      <c r="H3728" s="51"/>
      <c r="I3728" s="52"/>
      <c r="J3728" s="52"/>
      <c r="K3728" s="27" t="str">
        <f>_xlfn.IFNA(VLOOKUP(E3728,الاوردرات!$B$1:$C$600,2,0),"")</f>
        <v/>
      </c>
      <c r="L3728" s="63"/>
      <c r="N3728" s="22" t="str">
        <f t="shared" si="118"/>
        <v/>
      </c>
      <c r="O3728" s="23" t="str">
        <f>_xlfn.IFNA((VLOOKUP(F3728,help!$C$2:$F$12,4,0))*(N3728*24),"")</f>
        <v/>
      </c>
      <c r="AP3728" s="18">
        <f t="shared" si="119"/>
        <v>0</v>
      </c>
    </row>
    <row r="3729" spans="2:42" ht="33" x14ac:dyDescent="0.2">
      <c r="B3729" s="14">
        <f>COUNTIFS($E$3:E3729,تقرير!$E$4)</f>
        <v>15</v>
      </c>
      <c r="C3729" s="48"/>
      <c r="D3729" s="48"/>
      <c r="E3729" s="48"/>
      <c r="F3729" s="50"/>
      <c r="G3729" s="51"/>
      <c r="H3729" s="51"/>
      <c r="I3729" s="52"/>
      <c r="J3729" s="52"/>
      <c r="K3729" s="27" t="str">
        <f>_xlfn.IFNA(VLOOKUP(E3729,الاوردرات!$B$1:$C$600,2,0),"")</f>
        <v/>
      </c>
      <c r="L3729" s="63"/>
      <c r="N3729" s="22" t="str">
        <f t="shared" si="118"/>
        <v/>
      </c>
      <c r="O3729" s="23" t="str">
        <f>_xlfn.IFNA((VLOOKUP(F3729,help!$C$2:$F$12,4,0))*(N3729*24),"")</f>
        <v/>
      </c>
      <c r="AP3729" s="18">
        <f t="shared" si="119"/>
        <v>0</v>
      </c>
    </row>
    <row r="3730" spans="2:42" ht="33" x14ac:dyDescent="0.2">
      <c r="B3730" s="14">
        <f>COUNTIFS($E$3:E3730,تقرير!$E$4)</f>
        <v>15</v>
      </c>
      <c r="C3730" s="48"/>
      <c r="D3730" s="48"/>
      <c r="E3730" s="48"/>
      <c r="F3730" s="50"/>
      <c r="G3730" s="51"/>
      <c r="H3730" s="51"/>
      <c r="I3730" s="52"/>
      <c r="J3730" s="52"/>
      <c r="K3730" s="27" t="str">
        <f>_xlfn.IFNA(VLOOKUP(E3730,الاوردرات!$B$1:$C$600,2,0),"")</f>
        <v/>
      </c>
      <c r="L3730" s="63"/>
      <c r="N3730" s="22" t="str">
        <f t="shared" si="118"/>
        <v/>
      </c>
      <c r="O3730" s="23" t="str">
        <f>_xlfn.IFNA((VLOOKUP(F3730,help!$C$2:$F$12,4,0))*(N3730*24),"")</f>
        <v/>
      </c>
      <c r="AP3730" s="18">
        <f t="shared" si="119"/>
        <v>0</v>
      </c>
    </row>
    <row r="3731" spans="2:42" ht="33" x14ac:dyDescent="0.2">
      <c r="B3731" s="14">
        <f>COUNTIFS($E$3:E3731,تقرير!$E$4)</f>
        <v>15</v>
      </c>
      <c r="C3731" s="48"/>
      <c r="D3731" s="48"/>
      <c r="E3731" s="48"/>
      <c r="F3731" s="50"/>
      <c r="G3731" s="51"/>
      <c r="H3731" s="51"/>
      <c r="I3731" s="52"/>
      <c r="J3731" s="52"/>
      <c r="K3731" s="27" t="str">
        <f>_xlfn.IFNA(VLOOKUP(E3731,الاوردرات!$B$1:$C$600,2,0),"")</f>
        <v/>
      </c>
      <c r="L3731" s="63"/>
      <c r="N3731" s="22" t="str">
        <f t="shared" si="118"/>
        <v/>
      </c>
      <c r="O3731" s="23" t="str">
        <f>_xlfn.IFNA((VLOOKUP(F3731,help!$C$2:$F$12,4,0))*(N3731*24),"")</f>
        <v/>
      </c>
      <c r="AP3731" s="18">
        <f t="shared" si="119"/>
        <v>0</v>
      </c>
    </row>
    <row r="3732" spans="2:42" ht="33" x14ac:dyDescent="0.2">
      <c r="B3732" s="14">
        <f>COUNTIFS($E$3:E3732,تقرير!$E$4)</f>
        <v>15</v>
      </c>
      <c r="C3732" s="48"/>
      <c r="D3732" s="48"/>
      <c r="E3732" s="48"/>
      <c r="F3732" s="50"/>
      <c r="G3732" s="51"/>
      <c r="H3732" s="51"/>
      <c r="I3732" s="52"/>
      <c r="J3732" s="52"/>
      <c r="K3732" s="27" t="str">
        <f>_xlfn.IFNA(VLOOKUP(E3732,الاوردرات!$B$1:$C$600,2,0),"")</f>
        <v/>
      </c>
      <c r="L3732" s="63"/>
      <c r="N3732" s="22" t="str">
        <f t="shared" si="118"/>
        <v/>
      </c>
      <c r="O3732" s="23" t="str">
        <f>_xlfn.IFNA((VLOOKUP(F3732,help!$C$2:$F$12,4,0))*(N3732*24),"")</f>
        <v/>
      </c>
      <c r="AP3732" s="18">
        <f t="shared" si="119"/>
        <v>0</v>
      </c>
    </row>
    <row r="3733" spans="2:42" ht="33" x14ac:dyDescent="0.2">
      <c r="B3733" s="14">
        <f>COUNTIFS($E$3:E3733,تقرير!$E$4)</f>
        <v>15</v>
      </c>
      <c r="C3733" s="48"/>
      <c r="D3733" s="48"/>
      <c r="E3733" s="48"/>
      <c r="F3733" s="50"/>
      <c r="G3733" s="51"/>
      <c r="H3733" s="51"/>
      <c r="I3733" s="52"/>
      <c r="J3733" s="52"/>
      <c r="K3733" s="27" t="str">
        <f>_xlfn.IFNA(VLOOKUP(E3733,الاوردرات!$B$1:$C$600,2,0),"")</f>
        <v/>
      </c>
      <c r="L3733" s="63"/>
      <c r="N3733" s="22" t="str">
        <f t="shared" si="118"/>
        <v/>
      </c>
      <c r="O3733" s="23" t="str">
        <f>_xlfn.IFNA((VLOOKUP(F3733,help!$C$2:$F$12,4,0))*(N3733*24),"")</f>
        <v/>
      </c>
      <c r="AP3733" s="18">
        <f t="shared" si="119"/>
        <v>0</v>
      </c>
    </row>
    <row r="3734" spans="2:42" ht="33" x14ac:dyDescent="0.2">
      <c r="B3734" s="14">
        <f>COUNTIFS($E$3:E3734,تقرير!$E$4)</f>
        <v>15</v>
      </c>
      <c r="C3734" s="48"/>
      <c r="D3734" s="48"/>
      <c r="E3734" s="48"/>
      <c r="F3734" s="50"/>
      <c r="G3734" s="51"/>
      <c r="H3734" s="51"/>
      <c r="I3734" s="52"/>
      <c r="J3734" s="52"/>
      <c r="K3734" s="27" t="str">
        <f>_xlfn.IFNA(VLOOKUP(E3734,الاوردرات!$B$1:$C$600,2,0),"")</f>
        <v/>
      </c>
      <c r="L3734" s="63"/>
      <c r="N3734" s="22" t="str">
        <f t="shared" si="118"/>
        <v/>
      </c>
      <c r="O3734" s="23" t="str">
        <f>_xlfn.IFNA((VLOOKUP(F3734,help!$C$2:$F$12,4,0))*(N3734*24),"")</f>
        <v/>
      </c>
      <c r="AP3734" s="18">
        <f t="shared" si="119"/>
        <v>0</v>
      </c>
    </row>
    <row r="3735" spans="2:42" ht="33" x14ac:dyDescent="0.2">
      <c r="B3735" s="14">
        <f>COUNTIFS($E$3:E3735,تقرير!$E$4)</f>
        <v>15</v>
      </c>
      <c r="C3735" s="48"/>
      <c r="D3735" s="48"/>
      <c r="E3735" s="48"/>
      <c r="F3735" s="50"/>
      <c r="G3735" s="51"/>
      <c r="H3735" s="51"/>
      <c r="I3735" s="52"/>
      <c r="J3735" s="52"/>
      <c r="K3735" s="27" t="str">
        <f>_xlfn.IFNA(VLOOKUP(E3735,الاوردرات!$B$1:$C$600,2,0),"")</f>
        <v/>
      </c>
      <c r="L3735" s="63"/>
      <c r="N3735" s="22" t="str">
        <f t="shared" si="118"/>
        <v/>
      </c>
      <c r="O3735" s="23" t="str">
        <f>_xlfn.IFNA((VLOOKUP(F3735,help!$C$2:$F$12,4,0))*(N3735*24),"")</f>
        <v/>
      </c>
      <c r="AP3735" s="18">
        <f t="shared" si="119"/>
        <v>0</v>
      </c>
    </row>
    <row r="3736" spans="2:42" ht="33" x14ac:dyDescent="0.2">
      <c r="B3736" s="14">
        <f>COUNTIFS($E$3:E3736,تقرير!$E$4)</f>
        <v>15</v>
      </c>
      <c r="C3736" s="48"/>
      <c r="D3736" s="48"/>
      <c r="E3736" s="48"/>
      <c r="F3736" s="50"/>
      <c r="G3736" s="51"/>
      <c r="H3736" s="51"/>
      <c r="I3736" s="52"/>
      <c r="J3736" s="52"/>
      <c r="K3736" s="27" t="str">
        <f>_xlfn.IFNA(VLOOKUP(E3736,الاوردرات!$B$1:$C$600,2,0),"")</f>
        <v/>
      </c>
      <c r="L3736" s="63"/>
      <c r="N3736" s="22" t="str">
        <f t="shared" si="118"/>
        <v/>
      </c>
      <c r="O3736" s="23" t="str">
        <f>_xlfn.IFNA((VLOOKUP(F3736,help!$C$2:$F$12,4,0))*(N3736*24),"")</f>
        <v/>
      </c>
      <c r="AP3736" s="18">
        <f t="shared" si="119"/>
        <v>0</v>
      </c>
    </row>
    <row r="3737" spans="2:42" ht="33" x14ac:dyDescent="0.2">
      <c r="B3737" s="14">
        <f>COUNTIFS($E$3:E3737,تقرير!$E$4)</f>
        <v>15</v>
      </c>
      <c r="C3737" s="48"/>
      <c r="D3737" s="48"/>
      <c r="E3737" s="48"/>
      <c r="F3737" s="50"/>
      <c r="G3737" s="51"/>
      <c r="H3737" s="51"/>
      <c r="I3737" s="52"/>
      <c r="J3737" s="52"/>
      <c r="K3737" s="27" t="str">
        <f>_xlfn.IFNA(VLOOKUP(E3737,الاوردرات!$B$1:$C$600,2,0),"")</f>
        <v/>
      </c>
      <c r="L3737" s="63"/>
      <c r="N3737" s="22" t="str">
        <f t="shared" si="118"/>
        <v/>
      </c>
      <c r="O3737" s="23" t="str">
        <f>_xlfn.IFNA((VLOOKUP(F3737,help!$C$2:$F$12,4,0))*(N3737*24),"")</f>
        <v/>
      </c>
      <c r="AP3737" s="18">
        <f t="shared" si="119"/>
        <v>0</v>
      </c>
    </row>
    <row r="3738" spans="2:42" ht="33" x14ac:dyDescent="0.2">
      <c r="B3738" s="14">
        <f>COUNTIFS($E$3:E3738,تقرير!$E$4)</f>
        <v>15</v>
      </c>
      <c r="C3738" s="48"/>
      <c r="D3738" s="48"/>
      <c r="E3738" s="48"/>
      <c r="F3738" s="50"/>
      <c r="G3738" s="51"/>
      <c r="H3738" s="51"/>
      <c r="I3738" s="52"/>
      <c r="J3738" s="52"/>
      <c r="K3738" s="27" t="str">
        <f>_xlfn.IFNA(VLOOKUP(E3738,الاوردرات!$B$1:$C$600,2,0),"")</f>
        <v/>
      </c>
      <c r="L3738" s="63"/>
      <c r="N3738" s="22" t="str">
        <f t="shared" si="118"/>
        <v/>
      </c>
      <c r="O3738" s="23" t="str">
        <f>_xlfn.IFNA((VLOOKUP(F3738,help!$C$2:$F$12,4,0))*(N3738*24),"")</f>
        <v/>
      </c>
      <c r="AP3738" s="18">
        <f t="shared" si="119"/>
        <v>0</v>
      </c>
    </row>
    <row r="3739" spans="2:42" ht="33" x14ac:dyDescent="0.2">
      <c r="B3739" s="14">
        <f>COUNTIFS($E$3:E3739,تقرير!$E$4)</f>
        <v>15</v>
      </c>
      <c r="C3739" s="48"/>
      <c r="D3739" s="48"/>
      <c r="E3739" s="48"/>
      <c r="F3739" s="50"/>
      <c r="G3739" s="51"/>
      <c r="H3739" s="51"/>
      <c r="I3739" s="52"/>
      <c r="J3739" s="52"/>
      <c r="K3739" s="27" t="str">
        <f>_xlfn.IFNA(VLOOKUP(E3739,الاوردرات!$B$1:$C$600,2,0),"")</f>
        <v/>
      </c>
      <c r="L3739" s="63"/>
      <c r="N3739" s="22" t="str">
        <f t="shared" si="118"/>
        <v/>
      </c>
      <c r="O3739" s="23" t="str">
        <f>_xlfn.IFNA((VLOOKUP(F3739,help!$C$2:$F$12,4,0))*(N3739*24),"")</f>
        <v/>
      </c>
      <c r="AP3739" s="18">
        <f t="shared" si="119"/>
        <v>0</v>
      </c>
    </row>
    <row r="3740" spans="2:42" ht="33" x14ac:dyDescent="0.2">
      <c r="B3740" s="14">
        <f>COUNTIFS($E$3:E3740,تقرير!$E$4)</f>
        <v>15</v>
      </c>
      <c r="C3740" s="48"/>
      <c r="D3740" s="48"/>
      <c r="E3740" s="48"/>
      <c r="F3740" s="50"/>
      <c r="G3740" s="51"/>
      <c r="H3740" s="51"/>
      <c r="I3740" s="52"/>
      <c r="J3740" s="52"/>
      <c r="K3740" s="27" t="str">
        <f>_xlfn.IFNA(VLOOKUP(E3740,الاوردرات!$B$1:$C$600,2,0),"")</f>
        <v/>
      </c>
      <c r="L3740" s="63"/>
      <c r="N3740" s="22" t="str">
        <f t="shared" si="118"/>
        <v/>
      </c>
      <c r="O3740" s="23" t="str">
        <f>_xlfn.IFNA((VLOOKUP(F3740,help!$C$2:$F$12,4,0))*(N3740*24),"")</f>
        <v/>
      </c>
      <c r="AP3740" s="18">
        <f t="shared" si="119"/>
        <v>0</v>
      </c>
    </row>
    <row r="3741" spans="2:42" ht="33" x14ac:dyDescent="0.2">
      <c r="B3741" s="14">
        <f>COUNTIFS($E$3:E3741,تقرير!$E$4)</f>
        <v>15</v>
      </c>
      <c r="C3741" s="48"/>
      <c r="D3741" s="48"/>
      <c r="E3741" s="48"/>
      <c r="F3741" s="50"/>
      <c r="G3741" s="51"/>
      <c r="H3741" s="51"/>
      <c r="I3741" s="52"/>
      <c r="J3741" s="52"/>
      <c r="K3741" s="27" t="str">
        <f>_xlfn.IFNA(VLOOKUP(E3741,الاوردرات!$B$1:$C$600,2,0),"")</f>
        <v/>
      </c>
      <c r="L3741" s="63"/>
      <c r="N3741" s="22" t="str">
        <f t="shared" si="118"/>
        <v/>
      </c>
      <c r="O3741" s="23" t="str">
        <f>_xlfn.IFNA((VLOOKUP(F3741,help!$C$2:$F$12,4,0))*(N3741*24),"")</f>
        <v/>
      </c>
      <c r="AP3741" s="18">
        <f t="shared" si="119"/>
        <v>0</v>
      </c>
    </row>
    <row r="3742" spans="2:42" ht="33" x14ac:dyDescent="0.2">
      <c r="B3742" s="14">
        <f>COUNTIFS($E$3:E3742,تقرير!$E$4)</f>
        <v>15</v>
      </c>
      <c r="C3742" s="48"/>
      <c r="D3742" s="48"/>
      <c r="E3742" s="48"/>
      <c r="F3742" s="50"/>
      <c r="G3742" s="51"/>
      <c r="H3742" s="51"/>
      <c r="I3742" s="52"/>
      <c r="J3742" s="52"/>
      <c r="K3742" s="27" t="str">
        <f>_xlfn.IFNA(VLOOKUP(E3742,الاوردرات!$B$1:$C$600,2,0),"")</f>
        <v/>
      </c>
      <c r="L3742" s="63"/>
      <c r="N3742" s="22" t="str">
        <f t="shared" si="118"/>
        <v/>
      </c>
      <c r="O3742" s="23" t="str">
        <f>_xlfn.IFNA((VLOOKUP(F3742,help!$C$2:$F$12,4,0))*(N3742*24),"")</f>
        <v/>
      </c>
      <c r="AP3742" s="18">
        <f t="shared" si="119"/>
        <v>0</v>
      </c>
    </row>
    <row r="3743" spans="2:42" ht="33" x14ac:dyDescent="0.2">
      <c r="B3743" s="14">
        <f>COUNTIFS($E$3:E3743,تقرير!$E$4)</f>
        <v>15</v>
      </c>
      <c r="C3743" s="48"/>
      <c r="D3743" s="48"/>
      <c r="E3743" s="48"/>
      <c r="F3743" s="50"/>
      <c r="G3743" s="51"/>
      <c r="H3743" s="51"/>
      <c r="I3743" s="52"/>
      <c r="J3743" s="52"/>
      <c r="K3743" s="27" t="str">
        <f>_xlfn.IFNA(VLOOKUP(E3743,الاوردرات!$B$1:$C$600,2,0),"")</f>
        <v/>
      </c>
      <c r="L3743" s="63"/>
      <c r="N3743" s="22" t="str">
        <f t="shared" si="118"/>
        <v/>
      </c>
      <c r="O3743" s="23" t="str">
        <f>_xlfn.IFNA((VLOOKUP(F3743,help!$C$2:$F$12,4,0))*(N3743*24),"")</f>
        <v/>
      </c>
      <c r="AP3743" s="18">
        <f t="shared" si="119"/>
        <v>0</v>
      </c>
    </row>
    <row r="3744" spans="2:42" ht="33" x14ac:dyDescent="0.2">
      <c r="B3744" s="14">
        <f>COUNTIFS($E$3:E3744,تقرير!$E$4)</f>
        <v>15</v>
      </c>
      <c r="C3744" s="48"/>
      <c r="D3744" s="48"/>
      <c r="E3744" s="48"/>
      <c r="F3744" s="50"/>
      <c r="G3744" s="51"/>
      <c r="H3744" s="51"/>
      <c r="I3744" s="52"/>
      <c r="J3744" s="52"/>
      <c r="K3744" s="27" t="str">
        <f>_xlfn.IFNA(VLOOKUP(E3744,الاوردرات!$B$1:$C$600,2,0),"")</f>
        <v/>
      </c>
      <c r="L3744" s="63"/>
      <c r="N3744" s="22" t="str">
        <f t="shared" si="118"/>
        <v/>
      </c>
      <c r="O3744" s="23" t="str">
        <f>_xlfn.IFNA((VLOOKUP(F3744,help!$C$2:$F$12,4,0))*(N3744*24),"")</f>
        <v/>
      </c>
      <c r="AP3744" s="18">
        <f t="shared" si="119"/>
        <v>0</v>
      </c>
    </row>
    <row r="3745" spans="2:42" ht="33" x14ac:dyDescent="0.2">
      <c r="B3745" s="14">
        <f>COUNTIFS($E$3:E3745,تقرير!$E$4)</f>
        <v>15</v>
      </c>
      <c r="C3745" s="48"/>
      <c r="D3745" s="48"/>
      <c r="E3745" s="48"/>
      <c r="F3745" s="50"/>
      <c r="G3745" s="51"/>
      <c r="H3745" s="51"/>
      <c r="I3745" s="52"/>
      <c r="J3745" s="52"/>
      <c r="K3745" s="27" t="str">
        <f>_xlfn.IFNA(VLOOKUP(E3745,الاوردرات!$B$1:$C$600,2,0),"")</f>
        <v/>
      </c>
      <c r="L3745" s="63"/>
      <c r="N3745" s="22" t="str">
        <f t="shared" si="118"/>
        <v/>
      </c>
      <c r="O3745" s="23" t="str">
        <f>_xlfn.IFNA((VLOOKUP(F3745,help!$C$2:$F$12,4,0))*(N3745*24),"")</f>
        <v/>
      </c>
      <c r="AP3745" s="18">
        <f t="shared" si="119"/>
        <v>0</v>
      </c>
    </row>
    <row r="3746" spans="2:42" ht="33" x14ac:dyDescent="0.2">
      <c r="B3746" s="14">
        <f>COUNTIFS($E$3:E3746,تقرير!$E$4)</f>
        <v>15</v>
      </c>
      <c r="C3746" s="48"/>
      <c r="D3746" s="48"/>
      <c r="E3746" s="48"/>
      <c r="F3746" s="50"/>
      <c r="G3746" s="51"/>
      <c r="H3746" s="51"/>
      <c r="I3746" s="52"/>
      <c r="J3746" s="52"/>
      <c r="K3746" s="27" t="str">
        <f>_xlfn.IFNA(VLOOKUP(E3746,الاوردرات!$B$1:$C$600,2,0),"")</f>
        <v/>
      </c>
      <c r="L3746" s="63"/>
      <c r="N3746" s="22" t="str">
        <f t="shared" si="118"/>
        <v/>
      </c>
      <c r="O3746" s="23" t="str">
        <f>_xlfn.IFNA((VLOOKUP(F3746,help!$C$2:$F$12,4,0))*(N3746*24),"")</f>
        <v/>
      </c>
      <c r="AP3746" s="18">
        <f t="shared" si="119"/>
        <v>0</v>
      </c>
    </row>
    <row r="3747" spans="2:42" ht="33" x14ac:dyDescent="0.2">
      <c r="B3747" s="14">
        <f>COUNTIFS($E$3:E3747,تقرير!$E$4)</f>
        <v>15</v>
      </c>
      <c r="C3747" s="48"/>
      <c r="D3747" s="48"/>
      <c r="E3747" s="48"/>
      <c r="F3747" s="50"/>
      <c r="G3747" s="51"/>
      <c r="H3747" s="51"/>
      <c r="I3747" s="52"/>
      <c r="J3747" s="52"/>
      <c r="K3747" s="27" t="str">
        <f>_xlfn.IFNA(VLOOKUP(E3747,الاوردرات!$B$1:$C$600,2,0),"")</f>
        <v/>
      </c>
      <c r="L3747" s="63"/>
      <c r="N3747" s="22" t="str">
        <f t="shared" si="118"/>
        <v/>
      </c>
      <c r="O3747" s="23" t="str">
        <f>_xlfn.IFNA((VLOOKUP(F3747,help!$C$2:$F$12,4,0))*(N3747*24),"")</f>
        <v/>
      </c>
      <c r="AP3747" s="18">
        <f t="shared" si="119"/>
        <v>0</v>
      </c>
    </row>
    <row r="3748" spans="2:42" ht="33" x14ac:dyDescent="0.2">
      <c r="B3748" s="14">
        <f>COUNTIFS($E$3:E3748,تقرير!$E$4)</f>
        <v>15</v>
      </c>
      <c r="C3748" s="48"/>
      <c r="D3748" s="48"/>
      <c r="E3748" s="48"/>
      <c r="F3748" s="50"/>
      <c r="G3748" s="51"/>
      <c r="H3748" s="51"/>
      <c r="I3748" s="52"/>
      <c r="J3748" s="52"/>
      <c r="K3748" s="27" t="str">
        <f>_xlfn.IFNA(VLOOKUP(E3748,الاوردرات!$B$1:$C$600,2,0),"")</f>
        <v/>
      </c>
      <c r="L3748" s="63"/>
      <c r="N3748" s="22" t="str">
        <f t="shared" si="118"/>
        <v/>
      </c>
      <c r="O3748" s="23" t="str">
        <f>_xlfn.IFNA((VLOOKUP(F3748,help!$C$2:$F$12,4,0))*(N3748*24),"")</f>
        <v/>
      </c>
      <c r="AP3748" s="18">
        <f t="shared" si="119"/>
        <v>0</v>
      </c>
    </row>
    <row r="3749" spans="2:42" ht="33" x14ac:dyDescent="0.2">
      <c r="B3749" s="14">
        <f>COUNTIFS($E$3:E3749,تقرير!$E$4)</f>
        <v>15</v>
      </c>
      <c r="C3749" s="48"/>
      <c r="D3749" s="48"/>
      <c r="E3749" s="48"/>
      <c r="F3749" s="50"/>
      <c r="G3749" s="51"/>
      <c r="H3749" s="51"/>
      <c r="I3749" s="52"/>
      <c r="J3749" s="52"/>
      <c r="K3749" s="27" t="str">
        <f>_xlfn.IFNA(VLOOKUP(E3749,الاوردرات!$B$1:$C$600,2,0),"")</f>
        <v/>
      </c>
      <c r="L3749" s="63"/>
      <c r="N3749" s="22" t="str">
        <f t="shared" si="118"/>
        <v/>
      </c>
      <c r="O3749" s="23" t="str">
        <f>_xlfn.IFNA((VLOOKUP(F3749,help!$C$2:$F$12,4,0))*(N3749*24),"")</f>
        <v/>
      </c>
      <c r="AP3749" s="18">
        <f t="shared" si="119"/>
        <v>0</v>
      </c>
    </row>
    <row r="3750" spans="2:42" ht="33" x14ac:dyDescent="0.2">
      <c r="B3750" s="14">
        <f>COUNTIFS($E$3:E3750,تقرير!$E$4)</f>
        <v>15</v>
      </c>
      <c r="C3750" s="48"/>
      <c r="D3750" s="48"/>
      <c r="E3750" s="48"/>
      <c r="F3750" s="50"/>
      <c r="G3750" s="51"/>
      <c r="H3750" s="51"/>
      <c r="I3750" s="52"/>
      <c r="J3750" s="52"/>
      <c r="K3750" s="27" t="str">
        <f>_xlfn.IFNA(VLOOKUP(E3750,الاوردرات!$B$1:$C$600,2,0),"")</f>
        <v/>
      </c>
      <c r="L3750" s="63"/>
      <c r="N3750" s="22" t="str">
        <f t="shared" si="118"/>
        <v/>
      </c>
      <c r="O3750" s="23" t="str">
        <f>_xlfn.IFNA((VLOOKUP(F3750,help!$C$2:$F$12,4,0))*(N3750*24),"")</f>
        <v/>
      </c>
      <c r="AP3750" s="18">
        <f t="shared" si="119"/>
        <v>0</v>
      </c>
    </row>
    <row r="3751" spans="2:42" ht="33" x14ac:dyDescent="0.2">
      <c r="B3751" s="14">
        <f>COUNTIFS($E$3:E3751,تقرير!$E$4)</f>
        <v>15</v>
      </c>
      <c r="C3751" s="48"/>
      <c r="D3751" s="48"/>
      <c r="E3751" s="48"/>
      <c r="F3751" s="50"/>
      <c r="G3751" s="51"/>
      <c r="H3751" s="51"/>
      <c r="I3751" s="52"/>
      <c r="J3751" s="52"/>
      <c r="K3751" s="27" t="str">
        <f>_xlfn.IFNA(VLOOKUP(E3751,الاوردرات!$B$1:$C$600,2,0),"")</f>
        <v/>
      </c>
      <c r="L3751" s="63"/>
      <c r="N3751" s="22" t="str">
        <f t="shared" si="118"/>
        <v/>
      </c>
      <c r="O3751" s="23" t="str">
        <f>_xlfn.IFNA((VLOOKUP(F3751,help!$C$2:$F$12,4,0))*(N3751*24),"")</f>
        <v/>
      </c>
      <c r="AP3751" s="18">
        <f t="shared" si="119"/>
        <v>0</v>
      </c>
    </row>
    <row r="3752" spans="2:42" ht="33" x14ac:dyDescent="0.2">
      <c r="B3752" s="14">
        <f>COUNTIFS($E$3:E3752,تقرير!$E$4)</f>
        <v>15</v>
      </c>
      <c r="C3752" s="48"/>
      <c r="D3752" s="48"/>
      <c r="E3752" s="48"/>
      <c r="F3752" s="50"/>
      <c r="G3752" s="51"/>
      <c r="H3752" s="51"/>
      <c r="I3752" s="52"/>
      <c r="J3752" s="52"/>
      <c r="K3752" s="27" t="str">
        <f>_xlfn.IFNA(VLOOKUP(E3752,الاوردرات!$B$1:$C$600,2,0),"")</f>
        <v/>
      </c>
      <c r="L3752" s="63"/>
      <c r="N3752" s="22" t="str">
        <f t="shared" si="118"/>
        <v/>
      </c>
      <c r="O3752" s="23" t="str">
        <f>_xlfn.IFNA((VLOOKUP(F3752,help!$C$2:$F$12,4,0))*(N3752*24),"")</f>
        <v/>
      </c>
      <c r="AP3752" s="18">
        <f t="shared" si="119"/>
        <v>0</v>
      </c>
    </row>
    <row r="3753" spans="2:42" ht="33" x14ac:dyDescent="0.2">
      <c r="B3753" s="14">
        <f>COUNTIFS($E$3:E3753,تقرير!$E$4)</f>
        <v>15</v>
      </c>
      <c r="C3753" s="48"/>
      <c r="D3753" s="48"/>
      <c r="E3753" s="48"/>
      <c r="F3753" s="50"/>
      <c r="G3753" s="51"/>
      <c r="H3753" s="51"/>
      <c r="I3753" s="52"/>
      <c r="J3753" s="52"/>
      <c r="K3753" s="27" t="str">
        <f>_xlfn.IFNA(VLOOKUP(E3753,الاوردرات!$B$1:$C$600,2,0),"")</f>
        <v/>
      </c>
      <c r="L3753" s="63"/>
      <c r="N3753" s="22" t="str">
        <f t="shared" si="118"/>
        <v/>
      </c>
      <c r="O3753" s="23" t="str">
        <f>_xlfn.IFNA((VLOOKUP(F3753,help!$C$2:$F$12,4,0))*(N3753*24),"")</f>
        <v/>
      </c>
      <c r="AP3753" s="18">
        <f t="shared" si="119"/>
        <v>0</v>
      </c>
    </row>
    <row r="3754" spans="2:42" ht="33" x14ac:dyDescent="0.2">
      <c r="B3754" s="14">
        <f>COUNTIFS($E$3:E3754,تقرير!$E$4)</f>
        <v>15</v>
      </c>
      <c r="C3754" s="48"/>
      <c r="D3754" s="48"/>
      <c r="E3754" s="48"/>
      <c r="F3754" s="50"/>
      <c r="G3754" s="51"/>
      <c r="H3754" s="51"/>
      <c r="I3754" s="52"/>
      <c r="J3754" s="52"/>
      <c r="K3754" s="27" t="str">
        <f>_xlfn.IFNA(VLOOKUP(E3754,الاوردرات!$B$1:$C$600,2,0),"")</f>
        <v/>
      </c>
      <c r="L3754" s="63"/>
      <c r="N3754" s="22" t="str">
        <f t="shared" si="118"/>
        <v/>
      </c>
      <c r="O3754" s="23" t="str">
        <f>_xlfn.IFNA((VLOOKUP(F3754,help!$C$2:$F$12,4,0))*(N3754*24),"")</f>
        <v/>
      </c>
      <c r="AP3754" s="18">
        <f t="shared" si="119"/>
        <v>0</v>
      </c>
    </row>
    <row r="3755" spans="2:42" ht="33" x14ac:dyDescent="0.2">
      <c r="B3755" s="14">
        <f>COUNTIFS($E$3:E3755,تقرير!$E$4)</f>
        <v>15</v>
      </c>
      <c r="C3755" s="48"/>
      <c r="D3755" s="48"/>
      <c r="E3755" s="48"/>
      <c r="F3755" s="50"/>
      <c r="G3755" s="51"/>
      <c r="H3755" s="51"/>
      <c r="I3755" s="52"/>
      <c r="J3755" s="52"/>
      <c r="K3755" s="27" t="str">
        <f>_xlfn.IFNA(VLOOKUP(E3755,الاوردرات!$B$1:$C$600,2,0),"")</f>
        <v/>
      </c>
      <c r="L3755" s="63"/>
      <c r="N3755" s="22" t="str">
        <f t="shared" si="118"/>
        <v/>
      </c>
      <c r="O3755" s="23" t="str">
        <f>_xlfn.IFNA((VLOOKUP(F3755,help!$C$2:$F$12,4,0))*(N3755*24),"")</f>
        <v/>
      </c>
      <c r="AP3755" s="18">
        <f t="shared" si="119"/>
        <v>0</v>
      </c>
    </row>
    <row r="3756" spans="2:42" ht="33" x14ac:dyDescent="0.2">
      <c r="B3756" s="14">
        <f>COUNTIFS($E$3:E3756,تقرير!$E$4)</f>
        <v>15</v>
      </c>
      <c r="C3756" s="48"/>
      <c r="D3756" s="48"/>
      <c r="E3756" s="48"/>
      <c r="F3756" s="50"/>
      <c r="G3756" s="51"/>
      <c r="H3756" s="51"/>
      <c r="I3756" s="52"/>
      <c r="J3756" s="52"/>
      <c r="K3756" s="27" t="str">
        <f>_xlfn.IFNA(VLOOKUP(E3756,الاوردرات!$B$1:$C$600,2,0),"")</f>
        <v/>
      </c>
      <c r="L3756" s="63"/>
      <c r="N3756" s="22" t="str">
        <f t="shared" si="118"/>
        <v/>
      </c>
      <c r="O3756" s="23" t="str">
        <f>_xlfn.IFNA((VLOOKUP(F3756,help!$C$2:$F$12,4,0))*(N3756*24),"")</f>
        <v/>
      </c>
      <c r="AP3756" s="18">
        <f t="shared" si="119"/>
        <v>0</v>
      </c>
    </row>
    <row r="3757" spans="2:42" ht="33" x14ac:dyDescent="0.2">
      <c r="B3757" s="14">
        <f>COUNTIFS($E$3:E3757,تقرير!$E$4)</f>
        <v>15</v>
      </c>
      <c r="C3757" s="48"/>
      <c r="D3757" s="48"/>
      <c r="E3757" s="48"/>
      <c r="F3757" s="50"/>
      <c r="G3757" s="51"/>
      <c r="H3757" s="51"/>
      <c r="I3757" s="52"/>
      <c r="J3757" s="52"/>
      <c r="K3757" s="27" t="str">
        <f>_xlfn.IFNA(VLOOKUP(E3757,الاوردرات!$B$1:$C$600,2,0),"")</f>
        <v/>
      </c>
      <c r="L3757" s="63"/>
      <c r="N3757" s="22" t="str">
        <f t="shared" si="118"/>
        <v/>
      </c>
      <c r="O3757" s="23" t="str">
        <f>_xlfn.IFNA((VLOOKUP(F3757,help!$C$2:$F$12,4,0))*(N3757*24),"")</f>
        <v/>
      </c>
      <c r="AP3757" s="18">
        <f t="shared" si="119"/>
        <v>0</v>
      </c>
    </row>
    <row r="3758" spans="2:42" ht="33" x14ac:dyDescent="0.2">
      <c r="B3758" s="14">
        <f>COUNTIFS($E$3:E3758,تقرير!$E$4)</f>
        <v>15</v>
      </c>
      <c r="C3758" s="48"/>
      <c r="D3758" s="48"/>
      <c r="E3758" s="48"/>
      <c r="F3758" s="50"/>
      <c r="G3758" s="51"/>
      <c r="H3758" s="51"/>
      <c r="I3758" s="52"/>
      <c r="J3758" s="52"/>
      <c r="K3758" s="27" t="str">
        <f>_xlfn.IFNA(VLOOKUP(E3758,الاوردرات!$B$1:$C$600,2,0),"")</f>
        <v/>
      </c>
      <c r="L3758" s="63"/>
      <c r="N3758" s="22" t="str">
        <f t="shared" si="118"/>
        <v/>
      </c>
      <c r="O3758" s="23" t="str">
        <f>_xlfn.IFNA((VLOOKUP(F3758,help!$C$2:$F$12,4,0))*(N3758*24),"")</f>
        <v/>
      </c>
      <c r="AP3758" s="18">
        <f t="shared" si="119"/>
        <v>0</v>
      </c>
    </row>
    <row r="3759" spans="2:42" ht="33" x14ac:dyDescent="0.2">
      <c r="B3759" s="14">
        <f>COUNTIFS($E$3:E3759,تقرير!$E$4)</f>
        <v>15</v>
      </c>
      <c r="C3759" s="48"/>
      <c r="D3759" s="48"/>
      <c r="E3759" s="48"/>
      <c r="F3759" s="50"/>
      <c r="G3759" s="51"/>
      <c r="H3759" s="51"/>
      <c r="I3759" s="52"/>
      <c r="J3759" s="52"/>
      <c r="K3759" s="27" t="str">
        <f>_xlfn.IFNA(VLOOKUP(E3759,الاوردرات!$B$1:$C$600,2,0),"")</f>
        <v/>
      </c>
      <c r="L3759" s="63"/>
      <c r="N3759" s="22" t="str">
        <f t="shared" si="118"/>
        <v/>
      </c>
      <c r="O3759" s="23" t="str">
        <f>_xlfn.IFNA((VLOOKUP(F3759,help!$C$2:$F$12,4,0))*(N3759*24),"")</f>
        <v/>
      </c>
      <c r="AP3759" s="18">
        <f t="shared" si="119"/>
        <v>0</v>
      </c>
    </row>
    <row r="3760" spans="2:42" ht="33" x14ac:dyDescent="0.2">
      <c r="B3760" s="14">
        <f>COUNTIFS($E$3:E3760,تقرير!$E$4)</f>
        <v>15</v>
      </c>
      <c r="C3760" s="48"/>
      <c r="D3760" s="48"/>
      <c r="E3760" s="48"/>
      <c r="F3760" s="50"/>
      <c r="G3760" s="51"/>
      <c r="H3760" s="51"/>
      <c r="I3760" s="52"/>
      <c r="J3760" s="52"/>
      <c r="K3760" s="27" t="str">
        <f>_xlfn.IFNA(VLOOKUP(E3760,الاوردرات!$B$1:$C$600,2,0),"")</f>
        <v/>
      </c>
      <c r="L3760" s="63"/>
      <c r="N3760" s="22" t="str">
        <f t="shared" si="118"/>
        <v/>
      </c>
      <c r="O3760" s="23" t="str">
        <f>_xlfn.IFNA((VLOOKUP(F3760,help!$C$2:$F$12,4,0))*(N3760*24),"")</f>
        <v/>
      </c>
      <c r="AP3760" s="18">
        <f t="shared" si="119"/>
        <v>0</v>
      </c>
    </row>
    <row r="3761" spans="2:42" ht="33" x14ac:dyDescent="0.2">
      <c r="B3761" s="14">
        <f>COUNTIFS($E$3:E3761,تقرير!$E$4)</f>
        <v>15</v>
      </c>
      <c r="C3761" s="48"/>
      <c r="D3761" s="48"/>
      <c r="E3761" s="48"/>
      <c r="F3761" s="50"/>
      <c r="G3761" s="51"/>
      <c r="H3761" s="51"/>
      <c r="I3761" s="52"/>
      <c r="J3761" s="52"/>
      <c r="K3761" s="27" t="str">
        <f>_xlfn.IFNA(VLOOKUP(E3761,الاوردرات!$B$1:$C$600,2,0),"")</f>
        <v/>
      </c>
      <c r="L3761" s="63"/>
      <c r="N3761" s="22" t="str">
        <f t="shared" si="118"/>
        <v/>
      </c>
      <c r="O3761" s="23" t="str">
        <f>_xlfn.IFNA((VLOOKUP(F3761,help!$C$2:$F$12,4,0))*(N3761*24),"")</f>
        <v/>
      </c>
      <c r="AP3761" s="18">
        <f t="shared" si="119"/>
        <v>0</v>
      </c>
    </row>
    <row r="3762" spans="2:42" ht="33" x14ac:dyDescent="0.2">
      <c r="B3762" s="14">
        <f>COUNTIFS($E$3:E3762,تقرير!$E$4)</f>
        <v>15</v>
      </c>
      <c r="C3762" s="48"/>
      <c r="D3762" s="48"/>
      <c r="E3762" s="48"/>
      <c r="F3762" s="50"/>
      <c r="G3762" s="51"/>
      <c r="H3762" s="51"/>
      <c r="I3762" s="52"/>
      <c r="J3762" s="52"/>
      <c r="K3762" s="27" t="str">
        <f>_xlfn.IFNA(VLOOKUP(E3762,الاوردرات!$B$1:$C$600,2,0),"")</f>
        <v/>
      </c>
      <c r="L3762" s="63"/>
      <c r="N3762" s="22" t="str">
        <f t="shared" si="118"/>
        <v/>
      </c>
      <c r="O3762" s="23" t="str">
        <f>_xlfn.IFNA((VLOOKUP(F3762,help!$C$2:$F$12,4,0))*(N3762*24),"")</f>
        <v/>
      </c>
      <c r="AP3762" s="18">
        <f t="shared" si="119"/>
        <v>0</v>
      </c>
    </row>
    <row r="3763" spans="2:42" ht="33" x14ac:dyDescent="0.2">
      <c r="B3763" s="14">
        <f>COUNTIFS($E$3:E3763,تقرير!$E$4)</f>
        <v>15</v>
      </c>
      <c r="C3763" s="48"/>
      <c r="D3763" s="48"/>
      <c r="E3763" s="48"/>
      <c r="F3763" s="50"/>
      <c r="G3763" s="51"/>
      <c r="H3763" s="51"/>
      <c r="I3763" s="52"/>
      <c r="J3763" s="52"/>
      <c r="K3763" s="27" t="str">
        <f>_xlfn.IFNA(VLOOKUP(E3763,الاوردرات!$B$1:$C$600,2,0),"")</f>
        <v/>
      </c>
      <c r="L3763" s="63"/>
      <c r="N3763" s="22" t="str">
        <f t="shared" si="118"/>
        <v/>
      </c>
      <c r="O3763" s="23" t="str">
        <f>_xlfn.IFNA((VLOOKUP(F3763,help!$C$2:$F$12,4,0))*(N3763*24),"")</f>
        <v/>
      </c>
      <c r="AP3763" s="18">
        <f t="shared" si="119"/>
        <v>0</v>
      </c>
    </row>
    <row r="3764" spans="2:42" ht="33" x14ac:dyDescent="0.2">
      <c r="B3764" s="14">
        <f>COUNTIFS($E$3:E3764,تقرير!$E$4)</f>
        <v>15</v>
      </c>
      <c r="C3764" s="48"/>
      <c r="D3764" s="48"/>
      <c r="E3764" s="48"/>
      <c r="F3764" s="50"/>
      <c r="G3764" s="51"/>
      <c r="H3764" s="51"/>
      <c r="I3764" s="52"/>
      <c r="J3764" s="52"/>
      <c r="K3764" s="27" t="str">
        <f>_xlfn.IFNA(VLOOKUP(E3764,الاوردرات!$B$1:$C$600,2,0),"")</f>
        <v/>
      </c>
      <c r="L3764" s="63"/>
      <c r="N3764" s="22" t="str">
        <f t="shared" si="118"/>
        <v/>
      </c>
      <c r="O3764" s="23" t="str">
        <f>_xlfn.IFNA((VLOOKUP(F3764,help!$C$2:$F$12,4,0))*(N3764*24),"")</f>
        <v/>
      </c>
      <c r="AP3764" s="18">
        <f t="shared" si="119"/>
        <v>0</v>
      </c>
    </row>
    <row r="3765" spans="2:42" ht="33" x14ac:dyDescent="0.2">
      <c r="B3765" s="14">
        <f>COUNTIFS($E$3:E3765,تقرير!$E$4)</f>
        <v>15</v>
      </c>
      <c r="C3765" s="48"/>
      <c r="D3765" s="48"/>
      <c r="E3765" s="48"/>
      <c r="F3765" s="50"/>
      <c r="G3765" s="51"/>
      <c r="H3765" s="51"/>
      <c r="I3765" s="52"/>
      <c r="J3765" s="52"/>
      <c r="K3765" s="27" t="str">
        <f>_xlfn.IFNA(VLOOKUP(E3765,الاوردرات!$B$1:$C$600,2,0),"")</f>
        <v/>
      </c>
      <c r="L3765" s="63"/>
      <c r="N3765" s="22" t="str">
        <f t="shared" si="118"/>
        <v/>
      </c>
      <c r="O3765" s="23" t="str">
        <f>_xlfn.IFNA((VLOOKUP(F3765,help!$C$2:$F$12,4,0))*(N3765*24),"")</f>
        <v/>
      </c>
      <c r="AP3765" s="18">
        <f t="shared" si="119"/>
        <v>0</v>
      </c>
    </row>
    <row r="3766" spans="2:42" ht="33" x14ac:dyDescent="0.2">
      <c r="B3766" s="14">
        <f>COUNTIFS($E$3:E3766,تقرير!$E$4)</f>
        <v>15</v>
      </c>
      <c r="C3766" s="48"/>
      <c r="D3766" s="48"/>
      <c r="E3766" s="48"/>
      <c r="F3766" s="50"/>
      <c r="G3766" s="51"/>
      <c r="H3766" s="51"/>
      <c r="I3766" s="52"/>
      <c r="J3766" s="52"/>
      <c r="K3766" s="27" t="str">
        <f>_xlfn.IFNA(VLOOKUP(E3766,الاوردرات!$B$1:$C$600,2,0),"")</f>
        <v/>
      </c>
      <c r="L3766" s="63"/>
      <c r="N3766" s="22" t="str">
        <f t="shared" si="118"/>
        <v/>
      </c>
      <c r="O3766" s="23" t="str">
        <f>_xlfn.IFNA((VLOOKUP(F3766,help!$C$2:$F$12,4,0))*(N3766*24),"")</f>
        <v/>
      </c>
      <c r="AP3766" s="18">
        <f t="shared" si="119"/>
        <v>0</v>
      </c>
    </row>
    <row r="3767" spans="2:42" ht="33" x14ac:dyDescent="0.2">
      <c r="B3767" s="14">
        <f>COUNTIFS($E$3:E3767,تقرير!$E$4)</f>
        <v>15</v>
      </c>
      <c r="C3767" s="48"/>
      <c r="D3767" s="48"/>
      <c r="E3767" s="48"/>
      <c r="F3767" s="50"/>
      <c r="G3767" s="51"/>
      <c r="H3767" s="51"/>
      <c r="I3767" s="52"/>
      <c r="J3767" s="52"/>
      <c r="K3767" s="27" t="str">
        <f>_xlfn.IFNA(VLOOKUP(E3767,الاوردرات!$B$1:$C$600,2,0),"")</f>
        <v/>
      </c>
      <c r="L3767" s="63"/>
      <c r="N3767" s="22" t="str">
        <f t="shared" ref="N3767:N3830" si="120">IF(I3767&lt;&gt;"",J3767-I3767,"")</f>
        <v/>
      </c>
      <c r="O3767" s="23" t="str">
        <f>_xlfn.IFNA((VLOOKUP(F3767,help!$C$2:$F$12,4,0))*(N3767*24),"")</f>
        <v/>
      </c>
      <c r="AP3767" s="18">
        <f t="shared" si="119"/>
        <v>0</v>
      </c>
    </row>
    <row r="3768" spans="2:42" ht="33" x14ac:dyDescent="0.2">
      <c r="B3768" s="14">
        <f>COUNTIFS($E$3:E3768,تقرير!$E$4)</f>
        <v>15</v>
      </c>
      <c r="C3768" s="48"/>
      <c r="D3768" s="48"/>
      <c r="E3768" s="48"/>
      <c r="F3768" s="50"/>
      <c r="G3768" s="51"/>
      <c r="H3768" s="51"/>
      <c r="I3768" s="52"/>
      <c r="J3768" s="52"/>
      <c r="K3768" s="27" t="str">
        <f>_xlfn.IFNA(VLOOKUP(E3768,الاوردرات!$B$1:$C$600,2,0),"")</f>
        <v/>
      </c>
      <c r="L3768" s="63"/>
      <c r="N3768" s="22" t="str">
        <f t="shared" si="120"/>
        <v/>
      </c>
      <c r="O3768" s="23" t="str">
        <f>_xlfn.IFNA((VLOOKUP(F3768,help!$C$2:$F$12,4,0))*(N3768*24),"")</f>
        <v/>
      </c>
      <c r="AP3768" s="18">
        <f t="shared" si="119"/>
        <v>0</v>
      </c>
    </row>
    <row r="3769" spans="2:42" ht="33" x14ac:dyDescent="0.2">
      <c r="B3769" s="14">
        <f>COUNTIFS($E$3:E3769,تقرير!$E$4)</f>
        <v>15</v>
      </c>
      <c r="C3769" s="48"/>
      <c r="D3769" s="48"/>
      <c r="E3769" s="48"/>
      <c r="F3769" s="50"/>
      <c r="G3769" s="51"/>
      <c r="H3769" s="51"/>
      <c r="I3769" s="52"/>
      <c r="J3769" s="52"/>
      <c r="K3769" s="27" t="str">
        <f>_xlfn.IFNA(VLOOKUP(E3769,الاوردرات!$B$1:$C$600,2,0),"")</f>
        <v/>
      </c>
      <c r="L3769" s="63"/>
      <c r="N3769" s="22" t="str">
        <f t="shared" si="120"/>
        <v/>
      </c>
      <c r="O3769" s="23" t="str">
        <f>_xlfn.IFNA((VLOOKUP(F3769,help!$C$2:$F$12,4,0))*(N3769*24),"")</f>
        <v/>
      </c>
      <c r="AP3769" s="18">
        <f t="shared" si="119"/>
        <v>0</v>
      </c>
    </row>
    <row r="3770" spans="2:42" ht="33" x14ac:dyDescent="0.2">
      <c r="B3770" s="14">
        <f>COUNTIFS($E$3:E3770,تقرير!$E$4)</f>
        <v>15</v>
      </c>
      <c r="C3770" s="48"/>
      <c r="D3770" s="48"/>
      <c r="E3770" s="48"/>
      <c r="F3770" s="50"/>
      <c r="G3770" s="51"/>
      <c r="H3770" s="51"/>
      <c r="I3770" s="52"/>
      <c r="J3770" s="52"/>
      <c r="K3770" s="27" t="str">
        <f>_xlfn.IFNA(VLOOKUP(E3770,الاوردرات!$B$1:$C$600,2,0),"")</f>
        <v/>
      </c>
      <c r="L3770" s="63"/>
      <c r="N3770" s="22" t="str">
        <f t="shared" si="120"/>
        <v/>
      </c>
      <c r="O3770" s="23" t="str">
        <f>_xlfn.IFNA((VLOOKUP(F3770,help!$C$2:$F$12,4,0))*(N3770*24),"")</f>
        <v/>
      </c>
      <c r="AP3770" s="18">
        <f t="shared" si="119"/>
        <v>0</v>
      </c>
    </row>
    <row r="3771" spans="2:42" ht="33" x14ac:dyDescent="0.2">
      <c r="B3771" s="14">
        <f>COUNTIFS($E$3:E3771,تقرير!$E$4)</f>
        <v>15</v>
      </c>
      <c r="C3771" s="48"/>
      <c r="D3771" s="48"/>
      <c r="E3771" s="48"/>
      <c r="F3771" s="50"/>
      <c r="G3771" s="51"/>
      <c r="H3771" s="51"/>
      <c r="I3771" s="52"/>
      <c r="J3771" s="52"/>
      <c r="K3771" s="27" t="str">
        <f>_xlfn.IFNA(VLOOKUP(E3771,الاوردرات!$B$1:$C$600,2,0),"")</f>
        <v/>
      </c>
      <c r="L3771" s="63"/>
      <c r="N3771" s="22" t="str">
        <f t="shared" si="120"/>
        <v/>
      </c>
      <c r="O3771" s="23" t="str">
        <f>_xlfn.IFNA((VLOOKUP(F3771,help!$C$2:$F$12,4,0))*(N3771*24),"")</f>
        <v/>
      </c>
      <c r="AP3771" s="18">
        <f t="shared" si="119"/>
        <v>0</v>
      </c>
    </row>
    <row r="3772" spans="2:42" ht="33" x14ac:dyDescent="0.2">
      <c r="B3772" s="14">
        <f>COUNTIFS($E$3:E3772,تقرير!$E$4)</f>
        <v>15</v>
      </c>
      <c r="C3772" s="48"/>
      <c r="D3772" s="48"/>
      <c r="E3772" s="48"/>
      <c r="F3772" s="50"/>
      <c r="G3772" s="51"/>
      <c r="H3772" s="51"/>
      <c r="I3772" s="52"/>
      <c r="J3772" s="52"/>
      <c r="K3772" s="27" t="str">
        <f>_xlfn.IFNA(VLOOKUP(E3772,الاوردرات!$B$1:$C$600,2,0),"")</f>
        <v/>
      </c>
      <c r="L3772" s="63"/>
      <c r="N3772" s="22" t="str">
        <f t="shared" si="120"/>
        <v/>
      </c>
      <c r="O3772" s="23" t="str">
        <f>_xlfn.IFNA((VLOOKUP(F3772,help!$C$2:$F$12,4,0))*(N3772*24),"")</f>
        <v/>
      </c>
      <c r="AP3772" s="18">
        <f t="shared" si="119"/>
        <v>0</v>
      </c>
    </row>
    <row r="3773" spans="2:42" ht="33" x14ac:dyDescent="0.2">
      <c r="B3773" s="14">
        <f>COUNTIFS($E$3:E3773,تقرير!$E$4)</f>
        <v>15</v>
      </c>
      <c r="C3773" s="48"/>
      <c r="D3773" s="48"/>
      <c r="E3773" s="48"/>
      <c r="F3773" s="50"/>
      <c r="G3773" s="51"/>
      <c r="H3773" s="51"/>
      <c r="I3773" s="52"/>
      <c r="J3773" s="52"/>
      <c r="K3773" s="27" t="str">
        <f>_xlfn.IFNA(VLOOKUP(E3773,الاوردرات!$B$1:$C$600,2,0),"")</f>
        <v/>
      </c>
      <c r="L3773" s="63"/>
      <c r="N3773" s="22" t="str">
        <f t="shared" si="120"/>
        <v/>
      </c>
      <c r="O3773" s="23" t="str">
        <f>_xlfn.IFNA((VLOOKUP(F3773,help!$C$2:$F$12,4,0))*(N3773*24),"")</f>
        <v/>
      </c>
      <c r="AP3773" s="18">
        <f t="shared" si="119"/>
        <v>0</v>
      </c>
    </row>
    <row r="3774" spans="2:42" ht="33" x14ac:dyDescent="0.2">
      <c r="B3774" s="14">
        <f>COUNTIFS($E$3:E3774,تقرير!$E$4)</f>
        <v>15</v>
      </c>
      <c r="C3774" s="48"/>
      <c r="D3774" s="48"/>
      <c r="E3774" s="48"/>
      <c r="F3774" s="50"/>
      <c r="G3774" s="51"/>
      <c r="H3774" s="51"/>
      <c r="I3774" s="52"/>
      <c r="J3774" s="52"/>
      <c r="K3774" s="27" t="str">
        <f>_xlfn.IFNA(VLOOKUP(E3774,الاوردرات!$B$1:$C$600,2,0),"")</f>
        <v/>
      </c>
      <c r="L3774" s="63"/>
      <c r="N3774" s="22" t="str">
        <f t="shared" si="120"/>
        <v/>
      </c>
      <c r="O3774" s="23" t="str">
        <f>_xlfn.IFNA((VLOOKUP(F3774,help!$C$2:$F$12,4,0))*(N3774*24),"")</f>
        <v/>
      </c>
      <c r="AP3774" s="18">
        <f t="shared" si="119"/>
        <v>0</v>
      </c>
    </row>
    <row r="3775" spans="2:42" ht="33" x14ac:dyDescent="0.2">
      <c r="B3775" s="14">
        <f>COUNTIFS($E$3:E3775,تقرير!$E$4)</f>
        <v>15</v>
      </c>
      <c r="C3775" s="48"/>
      <c r="D3775" s="48"/>
      <c r="E3775" s="48"/>
      <c r="F3775" s="50"/>
      <c r="G3775" s="51"/>
      <c r="H3775" s="51"/>
      <c r="I3775" s="52"/>
      <c r="J3775" s="52"/>
      <c r="K3775" s="27" t="str">
        <f>_xlfn.IFNA(VLOOKUP(E3775,الاوردرات!$B$1:$C$600,2,0),"")</f>
        <v/>
      </c>
      <c r="L3775" s="63"/>
      <c r="N3775" s="22" t="str">
        <f t="shared" si="120"/>
        <v/>
      </c>
      <c r="O3775" s="23" t="str">
        <f>_xlfn.IFNA((VLOOKUP(F3775,help!$C$2:$F$12,4,0))*(N3775*24),"")</f>
        <v/>
      </c>
      <c r="AP3775" s="18">
        <f t="shared" si="119"/>
        <v>0</v>
      </c>
    </row>
    <row r="3776" spans="2:42" ht="33" x14ac:dyDescent="0.2">
      <c r="B3776" s="14">
        <f>COUNTIFS($E$3:E3776,تقرير!$E$4)</f>
        <v>15</v>
      </c>
      <c r="C3776" s="48"/>
      <c r="D3776" s="48"/>
      <c r="E3776" s="48"/>
      <c r="F3776" s="50"/>
      <c r="G3776" s="51"/>
      <c r="H3776" s="51"/>
      <c r="I3776" s="52"/>
      <c r="J3776" s="52"/>
      <c r="K3776" s="27" t="str">
        <f>_xlfn.IFNA(VLOOKUP(E3776,الاوردرات!$B$1:$C$600,2,0),"")</f>
        <v/>
      </c>
      <c r="L3776" s="63"/>
      <c r="N3776" s="22" t="str">
        <f t="shared" si="120"/>
        <v/>
      </c>
      <c r="O3776" s="23" t="str">
        <f>_xlfn.IFNA((VLOOKUP(F3776,help!$C$2:$F$12,4,0))*(N3776*24),"")</f>
        <v/>
      </c>
      <c r="AP3776" s="18">
        <f t="shared" si="119"/>
        <v>0</v>
      </c>
    </row>
    <row r="3777" spans="2:42" ht="33" x14ac:dyDescent="0.2">
      <c r="B3777" s="14">
        <f>COUNTIFS($E$3:E3777,تقرير!$E$4)</f>
        <v>15</v>
      </c>
      <c r="C3777" s="48"/>
      <c r="D3777" s="48"/>
      <c r="E3777" s="48"/>
      <c r="F3777" s="50"/>
      <c r="G3777" s="51"/>
      <c r="H3777" s="51"/>
      <c r="I3777" s="52"/>
      <c r="J3777" s="52"/>
      <c r="K3777" s="27" t="str">
        <f>_xlfn.IFNA(VLOOKUP(E3777,الاوردرات!$B$1:$C$600,2,0),"")</f>
        <v/>
      </c>
      <c r="L3777" s="63"/>
      <c r="N3777" s="22" t="str">
        <f t="shared" si="120"/>
        <v/>
      </c>
      <c r="O3777" s="23" t="str">
        <f>_xlfn.IFNA((VLOOKUP(F3777,help!$C$2:$F$12,4,0))*(N3777*24),"")</f>
        <v/>
      </c>
      <c r="AP3777" s="18">
        <f t="shared" si="119"/>
        <v>0</v>
      </c>
    </row>
    <row r="3778" spans="2:42" ht="33" x14ac:dyDescent="0.2">
      <c r="B3778" s="14">
        <f>COUNTIFS($E$3:E3778,تقرير!$E$4)</f>
        <v>15</v>
      </c>
      <c r="C3778" s="48"/>
      <c r="D3778" s="48"/>
      <c r="E3778" s="48"/>
      <c r="F3778" s="50"/>
      <c r="G3778" s="51"/>
      <c r="H3778" s="51"/>
      <c r="I3778" s="52"/>
      <c r="J3778" s="52"/>
      <c r="K3778" s="27" t="str">
        <f>_xlfn.IFNA(VLOOKUP(E3778,الاوردرات!$B$1:$C$600,2,0),"")</f>
        <v/>
      </c>
      <c r="L3778" s="63"/>
      <c r="N3778" s="22" t="str">
        <f t="shared" si="120"/>
        <v/>
      </c>
      <c r="O3778" s="23" t="str">
        <f>_xlfn.IFNA((VLOOKUP(F3778,help!$C$2:$F$12,4,0))*(N3778*24),"")</f>
        <v/>
      </c>
      <c r="AP3778" s="18">
        <f t="shared" si="119"/>
        <v>0</v>
      </c>
    </row>
    <row r="3779" spans="2:42" ht="33" x14ac:dyDescent="0.2">
      <c r="B3779" s="14">
        <f>COUNTIFS($E$3:E3779,تقرير!$E$4)</f>
        <v>15</v>
      </c>
      <c r="C3779" s="48"/>
      <c r="D3779" s="48"/>
      <c r="E3779" s="48"/>
      <c r="F3779" s="50"/>
      <c r="G3779" s="51"/>
      <c r="H3779" s="51"/>
      <c r="I3779" s="52"/>
      <c r="J3779" s="52"/>
      <c r="K3779" s="27" t="str">
        <f>_xlfn.IFNA(VLOOKUP(E3779,الاوردرات!$B$1:$C$600,2,0),"")</f>
        <v/>
      </c>
      <c r="L3779" s="63"/>
      <c r="N3779" s="22" t="str">
        <f t="shared" si="120"/>
        <v/>
      </c>
      <c r="O3779" s="23" t="str">
        <f>_xlfn.IFNA((VLOOKUP(F3779,help!$C$2:$F$12,4,0))*(N3779*24),"")</f>
        <v/>
      </c>
      <c r="AP3779" s="18">
        <f t="shared" si="119"/>
        <v>0</v>
      </c>
    </row>
    <row r="3780" spans="2:42" ht="33" x14ac:dyDescent="0.2">
      <c r="B3780" s="14">
        <f>COUNTIFS($E$3:E3780,تقرير!$E$4)</f>
        <v>15</v>
      </c>
      <c r="C3780" s="48"/>
      <c r="D3780" s="48"/>
      <c r="E3780" s="48"/>
      <c r="F3780" s="50"/>
      <c r="G3780" s="51"/>
      <c r="H3780" s="51"/>
      <c r="I3780" s="52"/>
      <c r="J3780" s="52"/>
      <c r="K3780" s="27" t="str">
        <f>_xlfn.IFNA(VLOOKUP(E3780,الاوردرات!$B$1:$C$600,2,0),"")</f>
        <v/>
      </c>
      <c r="L3780" s="63"/>
      <c r="N3780" s="22" t="str">
        <f t="shared" si="120"/>
        <v/>
      </c>
      <c r="O3780" s="23" t="str">
        <f>_xlfn.IFNA((VLOOKUP(F3780,help!$C$2:$F$12,4,0))*(N3780*24),"")</f>
        <v/>
      </c>
      <c r="AP3780" s="18">
        <f t="shared" si="119"/>
        <v>0</v>
      </c>
    </row>
    <row r="3781" spans="2:42" ht="33" x14ac:dyDescent="0.2">
      <c r="B3781" s="14">
        <f>COUNTIFS($E$3:E3781,تقرير!$E$4)</f>
        <v>15</v>
      </c>
      <c r="C3781" s="48"/>
      <c r="D3781" s="48"/>
      <c r="E3781" s="48"/>
      <c r="F3781" s="50"/>
      <c r="G3781" s="51"/>
      <c r="H3781" s="51"/>
      <c r="I3781" s="52"/>
      <c r="J3781" s="52"/>
      <c r="K3781" s="27" t="str">
        <f>_xlfn.IFNA(VLOOKUP(E3781,الاوردرات!$B$1:$C$600,2,0),"")</f>
        <v/>
      </c>
      <c r="L3781" s="63"/>
      <c r="N3781" s="22" t="str">
        <f t="shared" si="120"/>
        <v/>
      </c>
      <c r="O3781" s="23" t="str">
        <f>_xlfn.IFNA((VLOOKUP(F3781,help!$C$2:$F$12,4,0))*(N3781*24),"")</f>
        <v/>
      </c>
      <c r="AP3781" s="18">
        <f t="shared" si="119"/>
        <v>0</v>
      </c>
    </row>
    <row r="3782" spans="2:42" ht="33" x14ac:dyDescent="0.2">
      <c r="B3782" s="14">
        <f>COUNTIFS($E$3:E3782,تقرير!$E$4)</f>
        <v>15</v>
      </c>
      <c r="C3782" s="48"/>
      <c r="D3782" s="48"/>
      <c r="E3782" s="48"/>
      <c r="F3782" s="50"/>
      <c r="G3782" s="51"/>
      <c r="H3782" s="51"/>
      <c r="I3782" s="52"/>
      <c r="J3782" s="52"/>
      <c r="K3782" s="27" t="str">
        <f>_xlfn.IFNA(VLOOKUP(E3782,الاوردرات!$B$1:$C$600,2,0),"")</f>
        <v/>
      </c>
      <c r="L3782" s="63"/>
      <c r="N3782" s="22" t="str">
        <f t="shared" si="120"/>
        <v/>
      </c>
      <c r="O3782" s="23" t="str">
        <f>_xlfn.IFNA((VLOOKUP(F3782,help!$C$2:$F$12,4,0))*(N3782*24),"")</f>
        <v/>
      </c>
      <c r="AP3782" s="18">
        <f t="shared" si="119"/>
        <v>0</v>
      </c>
    </row>
    <row r="3783" spans="2:42" ht="33" x14ac:dyDescent="0.2">
      <c r="B3783" s="14">
        <f>COUNTIFS($E$3:E3783,تقرير!$E$4)</f>
        <v>15</v>
      </c>
      <c r="C3783" s="48"/>
      <c r="D3783" s="48"/>
      <c r="E3783" s="48"/>
      <c r="F3783" s="50"/>
      <c r="G3783" s="51"/>
      <c r="H3783" s="51"/>
      <c r="I3783" s="52"/>
      <c r="J3783" s="52"/>
      <c r="K3783" s="27" t="str">
        <f>_xlfn.IFNA(VLOOKUP(E3783,الاوردرات!$B$1:$C$600,2,0),"")</f>
        <v/>
      </c>
      <c r="L3783" s="63"/>
      <c r="N3783" s="22" t="str">
        <f t="shared" si="120"/>
        <v/>
      </c>
      <c r="O3783" s="23" t="str">
        <f>_xlfn.IFNA((VLOOKUP(F3783,help!$C$2:$F$12,4,0))*(N3783*24),"")</f>
        <v/>
      </c>
      <c r="AP3783" s="18">
        <f t="shared" si="119"/>
        <v>0</v>
      </c>
    </row>
    <row r="3784" spans="2:42" ht="33" x14ac:dyDescent="0.2">
      <c r="B3784" s="14">
        <f>COUNTIFS($E$3:E3784,تقرير!$E$4)</f>
        <v>15</v>
      </c>
      <c r="C3784" s="48"/>
      <c r="D3784" s="48"/>
      <c r="E3784" s="48"/>
      <c r="F3784" s="50"/>
      <c r="G3784" s="51"/>
      <c r="H3784" s="51"/>
      <c r="I3784" s="52"/>
      <c r="J3784" s="52"/>
      <c r="K3784" s="27" t="str">
        <f>_xlfn.IFNA(VLOOKUP(E3784,الاوردرات!$B$1:$C$600,2,0),"")</f>
        <v/>
      </c>
      <c r="L3784" s="63"/>
      <c r="N3784" s="22" t="str">
        <f t="shared" si="120"/>
        <v/>
      </c>
      <c r="O3784" s="23" t="str">
        <f>_xlfn.IFNA((VLOOKUP(F3784,help!$C$2:$F$12,4,0))*(N3784*24),"")</f>
        <v/>
      </c>
      <c r="AP3784" s="18">
        <f t="shared" si="119"/>
        <v>0</v>
      </c>
    </row>
    <row r="3785" spans="2:42" ht="33" x14ac:dyDescent="0.2">
      <c r="B3785" s="14">
        <f>COUNTIFS($E$3:E3785,تقرير!$E$4)</f>
        <v>15</v>
      </c>
      <c r="C3785" s="48"/>
      <c r="D3785" s="48"/>
      <c r="E3785" s="48"/>
      <c r="F3785" s="50"/>
      <c r="G3785" s="51"/>
      <c r="H3785" s="51"/>
      <c r="I3785" s="52"/>
      <c r="J3785" s="52"/>
      <c r="K3785" s="27" t="str">
        <f>_xlfn.IFNA(VLOOKUP(E3785,الاوردرات!$B$1:$C$600,2,0),"")</f>
        <v/>
      </c>
      <c r="L3785" s="63"/>
      <c r="N3785" s="22" t="str">
        <f t="shared" si="120"/>
        <v/>
      </c>
      <c r="O3785" s="23" t="str">
        <f>_xlfn.IFNA((VLOOKUP(F3785,help!$C$2:$F$12,4,0))*(N3785*24),"")</f>
        <v/>
      </c>
      <c r="AP3785" s="18">
        <f t="shared" si="119"/>
        <v>0</v>
      </c>
    </row>
    <row r="3786" spans="2:42" ht="33" x14ac:dyDescent="0.2">
      <c r="B3786" s="14">
        <f>COUNTIFS($E$3:E3786,تقرير!$E$4)</f>
        <v>15</v>
      </c>
      <c r="C3786" s="48"/>
      <c r="D3786" s="48"/>
      <c r="E3786" s="48"/>
      <c r="F3786" s="50"/>
      <c r="G3786" s="51"/>
      <c r="H3786" s="51"/>
      <c r="I3786" s="52"/>
      <c r="J3786" s="52"/>
      <c r="K3786" s="27" t="str">
        <f>_xlfn.IFNA(VLOOKUP(E3786,الاوردرات!$B$1:$C$600,2,0),"")</f>
        <v/>
      </c>
      <c r="L3786" s="63"/>
      <c r="N3786" s="22" t="str">
        <f t="shared" si="120"/>
        <v/>
      </c>
      <c r="O3786" s="23" t="str">
        <f>_xlfn.IFNA((VLOOKUP(F3786,help!$C$2:$F$12,4,0))*(N3786*24),"")</f>
        <v/>
      </c>
      <c r="AP3786" s="18">
        <f t="shared" ref="AP3786:AP3849" si="121">D3786</f>
        <v>0</v>
      </c>
    </row>
    <row r="3787" spans="2:42" ht="33" x14ac:dyDescent="0.2">
      <c r="B3787" s="14">
        <f>COUNTIFS($E$3:E3787,تقرير!$E$4)</f>
        <v>15</v>
      </c>
      <c r="C3787" s="48"/>
      <c r="D3787" s="48"/>
      <c r="E3787" s="48"/>
      <c r="F3787" s="50"/>
      <c r="G3787" s="51"/>
      <c r="H3787" s="51"/>
      <c r="I3787" s="52"/>
      <c r="J3787" s="52"/>
      <c r="K3787" s="27" t="str">
        <f>_xlfn.IFNA(VLOOKUP(E3787,الاوردرات!$B$1:$C$600,2,0),"")</f>
        <v/>
      </c>
      <c r="L3787" s="63"/>
      <c r="N3787" s="22" t="str">
        <f t="shared" si="120"/>
        <v/>
      </c>
      <c r="O3787" s="23" t="str">
        <f>_xlfn.IFNA((VLOOKUP(F3787,help!$C$2:$F$12,4,0))*(N3787*24),"")</f>
        <v/>
      </c>
      <c r="AP3787" s="18">
        <f t="shared" si="121"/>
        <v>0</v>
      </c>
    </row>
    <row r="3788" spans="2:42" ht="33" x14ac:dyDescent="0.2">
      <c r="B3788" s="14">
        <f>COUNTIFS($E$3:E3788,تقرير!$E$4)</f>
        <v>15</v>
      </c>
      <c r="C3788" s="48"/>
      <c r="D3788" s="48"/>
      <c r="E3788" s="48"/>
      <c r="F3788" s="50"/>
      <c r="G3788" s="51"/>
      <c r="H3788" s="51"/>
      <c r="I3788" s="52"/>
      <c r="J3788" s="52"/>
      <c r="K3788" s="27" t="str">
        <f>_xlfn.IFNA(VLOOKUP(E3788,الاوردرات!$B$1:$C$600,2,0),"")</f>
        <v/>
      </c>
      <c r="L3788" s="63"/>
      <c r="N3788" s="22" t="str">
        <f t="shared" si="120"/>
        <v/>
      </c>
      <c r="O3788" s="23" t="str">
        <f>_xlfn.IFNA((VLOOKUP(F3788,help!$C$2:$F$12,4,0))*(N3788*24),"")</f>
        <v/>
      </c>
      <c r="AP3788" s="18">
        <f t="shared" si="121"/>
        <v>0</v>
      </c>
    </row>
    <row r="3789" spans="2:42" ht="33" x14ac:dyDescent="0.2">
      <c r="B3789" s="14">
        <f>COUNTIFS($E$3:E3789,تقرير!$E$4)</f>
        <v>15</v>
      </c>
      <c r="C3789" s="48"/>
      <c r="D3789" s="48"/>
      <c r="E3789" s="48"/>
      <c r="F3789" s="50"/>
      <c r="G3789" s="51"/>
      <c r="H3789" s="51"/>
      <c r="I3789" s="52"/>
      <c r="J3789" s="52"/>
      <c r="K3789" s="27" t="str">
        <f>_xlfn.IFNA(VLOOKUP(E3789,الاوردرات!$B$1:$C$600,2,0),"")</f>
        <v/>
      </c>
      <c r="L3789" s="63"/>
      <c r="N3789" s="22" t="str">
        <f t="shared" si="120"/>
        <v/>
      </c>
      <c r="O3789" s="23" t="str">
        <f>_xlfn.IFNA((VLOOKUP(F3789,help!$C$2:$F$12,4,0))*(N3789*24),"")</f>
        <v/>
      </c>
      <c r="AP3789" s="18">
        <f t="shared" si="121"/>
        <v>0</v>
      </c>
    </row>
    <row r="3790" spans="2:42" ht="33" x14ac:dyDescent="0.2">
      <c r="B3790" s="14">
        <f>COUNTIFS($E$3:E3790,تقرير!$E$4)</f>
        <v>15</v>
      </c>
      <c r="C3790" s="48"/>
      <c r="D3790" s="48"/>
      <c r="E3790" s="48"/>
      <c r="F3790" s="50"/>
      <c r="G3790" s="51"/>
      <c r="H3790" s="51"/>
      <c r="I3790" s="52"/>
      <c r="J3790" s="52"/>
      <c r="K3790" s="27" t="str">
        <f>_xlfn.IFNA(VLOOKUP(E3790,الاوردرات!$B$1:$C$600,2,0),"")</f>
        <v/>
      </c>
      <c r="L3790" s="63"/>
      <c r="N3790" s="22" t="str">
        <f t="shared" si="120"/>
        <v/>
      </c>
      <c r="O3790" s="23" t="str">
        <f>_xlfn.IFNA((VLOOKUP(F3790,help!$C$2:$F$12,4,0))*(N3790*24),"")</f>
        <v/>
      </c>
      <c r="AP3790" s="18">
        <f t="shared" si="121"/>
        <v>0</v>
      </c>
    </row>
    <row r="3791" spans="2:42" ht="33" x14ac:dyDescent="0.2">
      <c r="B3791" s="14">
        <f>COUNTIFS($E$3:E3791,تقرير!$E$4)</f>
        <v>15</v>
      </c>
      <c r="C3791" s="48"/>
      <c r="D3791" s="48"/>
      <c r="E3791" s="48"/>
      <c r="F3791" s="50"/>
      <c r="G3791" s="51"/>
      <c r="H3791" s="51"/>
      <c r="I3791" s="52"/>
      <c r="J3791" s="52"/>
      <c r="K3791" s="27" t="str">
        <f>_xlfn.IFNA(VLOOKUP(E3791,الاوردرات!$B$1:$C$600,2,0),"")</f>
        <v/>
      </c>
      <c r="L3791" s="63"/>
      <c r="N3791" s="22" t="str">
        <f t="shared" si="120"/>
        <v/>
      </c>
      <c r="O3791" s="23" t="str">
        <f>_xlfn.IFNA((VLOOKUP(F3791,help!$C$2:$F$12,4,0))*(N3791*24),"")</f>
        <v/>
      </c>
      <c r="AP3791" s="18">
        <f t="shared" si="121"/>
        <v>0</v>
      </c>
    </row>
    <row r="3792" spans="2:42" ht="33" x14ac:dyDescent="0.2">
      <c r="B3792" s="14">
        <f>COUNTIFS($E$3:E3792,تقرير!$E$4)</f>
        <v>15</v>
      </c>
      <c r="C3792" s="48"/>
      <c r="D3792" s="48"/>
      <c r="E3792" s="48"/>
      <c r="F3792" s="50"/>
      <c r="G3792" s="51"/>
      <c r="H3792" s="51"/>
      <c r="I3792" s="52"/>
      <c r="J3792" s="52"/>
      <c r="K3792" s="27" t="str">
        <f>_xlfn.IFNA(VLOOKUP(E3792,الاوردرات!$B$1:$C$600,2,0),"")</f>
        <v/>
      </c>
      <c r="L3792" s="63"/>
      <c r="N3792" s="22" t="str">
        <f t="shared" si="120"/>
        <v/>
      </c>
      <c r="O3792" s="23" t="str">
        <f>_xlfn.IFNA((VLOOKUP(F3792,help!$C$2:$F$12,4,0))*(N3792*24),"")</f>
        <v/>
      </c>
      <c r="AP3792" s="18">
        <f t="shared" si="121"/>
        <v>0</v>
      </c>
    </row>
    <row r="3793" spans="2:42" ht="33" x14ac:dyDescent="0.2">
      <c r="B3793" s="14">
        <f>COUNTIFS($E$3:E3793,تقرير!$E$4)</f>
        <v>15</v>
      </c>
      <c r="C3793" s="48"/>
      <c r="D3793" s="48"/>
      <c r="E3793" s="48"/>
      <c r="F3793" s="50"/>
      <c r="G3793" s="51"/>
      <c r="H3793" s="51"/>
      <c r="I3793" s="52"/>
      <c r="J3793" s="52"/>
      <c r="K3793" s="27" t="str">
        <f>_xlfn.IFNA(VLOOKUP(E3793,الاوردرات!$B$1:$C$600,2,0),"")</f>
        <v/>
      </c>
      <c r="L3793" s="63"/>
      <c r="N3793" s="22" t="str">
        <f t="shared" si="120"/>
        <v/>
      </c>
      <c r="O3793" s="23" t="str">
        <f>_xlfn.IFNA((VLOOKUP(F3793,help!$C$2:$F$12,4,0))*(N3793*24),"")</f>
        <v/>
      </c>
      <c r="AP3793" s="18">
        <f t="shared" si="121"/>
        <v>0</v>
      </c>
    </row>
    <row r="3794" spans="2:42" ht="33" x14ac:dyDescent="0.2">
      <c r="B3794" s="14">
        <f>COUNTIFS($E$3:E3794,تقرير!$E$4)</f>
        <v>15</v>
      </c>
      <c r="C3794" s="48"/>
      <c r="D3794" s="48"/>
      <c r="E3794" s="48"/>
      <c r="F3794" s="50"/>
      <c r="G3794" s="51"/>
      <c r="H3794" s="51"/>
      <c r="I3794" s="52"/>
      <c r="J3794" s="52"/>
      <c r="K3794" s="27" t="str">
        <f>_xlfn.IFNA(VLOOKUP(E3794,الاوردرات!$B$1:$C$600,2,0),"")</f>
        <v/>
      </c>
      <c r="L3794" s="63"/>
      <c r="N3794" s="22" t="str">
        <f t="shared" si="120"/>
        <v/>
      </c>
      <c r="O3794" s="23" t="str">
        <f>_xlfn.IFNA((VLOOKUP(F3794,help!$C$2:$F$12,4,0))*(N3794*24),"")</f>
        <v/>
      </c>
      <c r="AP3794" s="18">
        <f t="shared" si="121"/>
        <v>0</v>
      </c>
    </row>
    <row r="3795" spans="2:42" ht="33" x14ac:dyDescent="0.2">
      <c r="B3795" s="14">
        <f>COUNTIFS($E$3:E3795,تقرير!$E$4)</f>
        <v>15</v>
      </c>
      <c r="C3795" s="48"/>
      <c r="D3795" s="48"/>
      <c r="E3795" s="48"/>
      <c r="F3795" s="50"/>
      <c r="G3795" s="51"/>
      <c r="H3795" s="51"/>
      <c r="I3795" s="52"/>
      <c r="J3795" s="52"/>
      <c r="K3795" s="27" t="str">
        <f>_xlfn.IFNA(VLOOKUP(E3795,الاوردرات!$B$1:$C$600,2,0),"")</f>
        <v/>
      </c>
      <c r="L3795" s="63"/>
      <c r="N3795" s="22" t="str">
        <f t="shared" si="120"/>
        <v/>
      </c>
      <c r="O3795" s="23" t="str">
        <f>_xlfn.IFNA((VLOOKUP(F3795,help!$C$2:$F$12,4,0))*(N3795*24),"")</f>
        <v/>
      </c>
      <c r="AP3795" s="18">
        <f t="shared" si="121"/>
        <v>0</v>
      </c>
    </row>
    <row r="3796" spans="2:42" ht="33" x14ac:dyDescent="0.2">
      <c r="B3796" s="14">
        <f>COUNTIFS($E$3:E3796,تقرير!$E$4)</f>
        <v>15</v>
      </c>
      <c r="C3796" s="48"/>
      <c r="D3796" s="48"/>
      <c r="E3796" s="48"/>
      <c r="F3796" s="50"/>
      <c r="G3796" s="51"/>
      <c r="H3796" s="51"/>
      <c r="I3796" s="52"/>
      <c r="J3796" s="52"/>
      <c r="K3796" s="27" t="str">
        <f>_xlfn.IFNA(VLOOKUP(E3796,الاوردرات!$B$1:$C$600,2,0),"")</f>
        <v/>
      </c>
      <c r="L3796" s="63"/>
      <c r="N3796" s="22" t="str">
        <f t="shared" si="120"/>
        <v/>
      </c>
      <c r="O3796" s="23" t="str">
        <f>_xlfn.IFNA((VLOOKUP(F3796,help!$C$2:$F$12,4,0))*(N3796*24),"")</f>
        <v/>
      </c>
      <c r="AP3796" s="18">
        <f t="shared" si="121"/>
        <v>0</v>
      </c>
    </row>
    <row r="3797" spans="2:42" ht="33" x14ac:dyDescent="0.2">
      <c r="B3797" s="14">
        <f>COUNTIFS($E$3:E3797,تقرير!$E$4)</f>
        <v>15</v>
      </c>
      <c r="C3797" s="48"/>
      <c r="D3797" s="48"/>
      <c r="E3797" s="48"/>
      <c r="F3797" s="50"/>
      <c r="G3797" s="51"/>
      <c r="H3797" s="51"/>
      <c r="I3797" s="52"/>
      <c r="J3797" s="52"/>
      <c r="K3797" s="27" t="str">
        <f>_xlfn.IFNA(VLOOKUP(E3797,الاوردرات!$B$1:$C$600,2,0),"")</f>
        <v/>
      </c>
      <c r="L3797" s="63"/>
      <c r="N3797" s="22" t="str">
        <f t="shared" si="120"/>
        <v/>
      </c>
      <c r="O3797" s="23" t="str">
        <f>_xlfn.IFNA((VLOOKUP(F3797,help!$C$2:$F$12,4,0))*(N3797*24),"")</f>
        <v/>
      </c>
      <c r="AP3797" s="18">
        <f t="shared" si="121"/>
        <v>0</v>
      </c>
    </row>
    <row r="3798" spans="2:42" ht="33" x14ac:dyDescent="0.2">
      <c r="B3798" s="14">
        <f>COUNTIFS($E$3:E3798,تقرير!$E$4)</f>
        <v>15</v>
      </c>
      <c r="C3798" s="48"/>
      <c r="D3798" s="48"/>
      <c r="E3798" s="48"/>
      <c r="F3798" s="50"/>
      <c r="G3798" s="51"/>
      <c r="H3798" s="51"/>
      <c r="I3798" s="52"/>
      <c r="J3798" s="52"/>
      <c r="K3798" s="27" t="str">
        <f>_xlfn.IFNA(VLOOKUP(E3798,الاوردرات!$B$1:$C$600,2,0),"")</f>
        <v/>
      </c>
      <c r="L3798" s="63"/>
      <c r="N3798" s="22" t="str">
        <f t="shared" si="120"/>
        <v/>
      </c>
      <c r="O3798" s="23" t="str">
        <f>_xlfn.IFNA((VLOOKUP(F3798,help!$C$2:$F$12,4,0))*(N3798*24),"")</f>
        <v/>
      </c>
      <c r="AP3798" s="18">
        <f t="shared" si="121"/>
        <v>0</v>
      </c>
    </row>
    <row r="3799" spans="2:42" ht="33" x14ac:dyDescent="0.2">
      <c r="B3799" s="14">
        <f>COUNTIFS($E$3:E3799,تقرير!$E$4)</f>
        <v>15</v>
      </c>
      <c r="C3799" s="48"/>
      <c r="D3799" s="48"/>
      <c r="E3799" s="48"/>
      <c r="F3799" s="50"/>
      <c r="G3799" s="51"/>
      <c r="H3799" s="51"/>
      <c r="I3799" s="52"/>
      <c r="J3799" s="52"/>
      <c r="K3799" s="27" t="str">
        <f>_xlfn.IFNA(VLOOKUP(E3799,الاوردرات!$B$1:$C$600,2,0),"")</f>
        <v/>
      </c>
      <c r="L3799" s="63"/>
      <c r="N3799" s="22" t="str">
        <f t="shared" si="120"/>
        <v/>
      </c>
      <c r="O3799" s="23" t="str">
        <f>_xlfn.IFNA((VLOOKUP(F3799,help!$C$2:$F$12,4,0))*(N3799*24),"")</f>
        <v/>
      </c>
      <c r="AP3799" s="18">
        <f t="shared" si="121"/>
        <v>0</v>
      </c>
    </row>
    <row r="3800" spans="2:42" ht="33" x14ac:dyDescent="0.2">
      <c r="B3800" s="14">
        <f>COUNTIFS($E$3:E3800,تقرير!$E$4)</f>
        <v>15</v>
      </c>
      <c r="C3800" s="48"/>
      <c r="D3800" s="48"/>
      <c r="E3800" s="48"/>
      <c r="F3800" s="50"/>
      <c r="G3800" s="51"/>
      <c r="H3800" s="51"/>
      <c r="I3800" s="52"/>
      <c r="J3800" s="52"/>
      <c r="K3800" s="27" t="str">
        <f>_xlfn.IFNA(VLOOKUP(E3800,الاوردرات!$B$1:$C$600,2,0),"")</f>
        <v/>
      </c>
      <c r="L3800" s="63"/>
      <c r="N3800" s="22" t="str">
        <f t="shared" si="120"/>
        <v/>
      </c>
      <c r="O3800" s="23" t="str">
        <f>_xlfn.IFNA((VLOOKUP(F3800,help!$C$2:$F$12,4,0))*(N3800*24),"")</f>
        <v/>
      </c>
      <c r="AP3800" s="18">
        <f t="shared" si="121"/>
        <v>0</v>
      </c>
    </row>
    <row r="3801" spans="2:42" ht="33" x14ac:dyDescent="0.2">
      <c r="B3801" s="14">
        <f>COUNTIFS($E$3:E3801,تقرير!$E$4)</f>
        <v>15</v>
      </c>
      <c r="C3801" s="48"/>
      <c r="D3801" s="48"/>
      <c r="E3801" s="48"/>
      <c r="F3801" s="50"/>
      <c r="G3801" s="51"/>
      <c r="H3801" s="51"/>
      <c r="I3801" s="52"/>
      <c r="J3801" s="52"/>
      <c r="K3801" s="27" t="str">
        <f>_xlfn.IFNA(VLOOKUP(E3801,الاوردرات!$B$1:$C$600,2,0),"")</f>
        <v/>
      </c>
      <c r="L3801" s="63"/>
      <c r="N3801" s="22" t="str">
        <f t="shared" si="120"/>
        <v/>
      </c>
      <c r="O3801" s="23" t="str">
        <f>_xlfn.IFNA((VLOOKUP(F3801,help!$C$2:$F$12,4,0))*(N3801*24),"")</f>
        <v/>
      </c>
      <c r="AP3801" s="18">
        <f t="shared" si="121"/>
        <v>0</v>
      </c>
    </row>
    <row r="3802" spans="2:42" ht="33" x14ac:dyDescent="0.2">
      <c r="B3802" s="14">
        <f>COUNTIFS($E$3:E3802,تقرير!$E$4)</f>
        <v>15</v>
      </c>
      <c r="C3802" s="48"/>
      <c r="D3802" s="48"/>
      <c r="E3802" s="48"/>
      <c r="F3802" s="50"/>
      <c r="G3802" s="51"/>
      <c r="H3802" s="51"/>
      <c r="I3802" s="52"/>
      <c r="J3802" s="52"/>
      <c r="K3802" s="27" t="str">
        <f>_xlfn.IFNA(VLOOKUP(E3802,الاوردرات!$B$1:$C$600,2,0),"")</f>
        <v/>
      </c>
      <c r="L3802" s="63"/>
      <c r="N3802" s="22" t="str">
        <f t="shared" si="120"/>
        <v/>
      </c>
      <c r="O3802" s="23" t="str">
        <f>_xlfn.IFNA((VLOOKUP(F3802,help!$C$2:$F$12,4,0))*(N3802*24),"")</f>
        <v/>
      </c>
      <c r="AP3802" s="18">
        <f t="shared" si="121"/>
        <v>0</v>
      </c>
    </row>
    <row r="3803" spans="2:42" ht="33" x14ac:dyDescent="0.2">
      <c r="B3803" s="14">
        <f>COUNTIFS($E$3:E3803,تقرير!$E$4)</f>
        <v>15</v>
      </c>
      <c r="C3803" s="48"/>
      <c r="D3803" s="48"/>
      <c r="E3803" s="48"/>
      <c r="F3803" s="50"/>
      <c r="G3803" s="51"/>
      <c r="H3803" s="51"/>
      <c r="I3803" s="52"/>
      <c r="J3803" s="52"/>
      <c r="K3803" s="27" t="str">
        <f>_xlfn.IFNA(VLOOKUP(E3803,الاوردرات!$B$1:$C$600,2,0),"")</f>
        <v/>
      </c>
      <c r="L3803" s="63"/>
      <c r="N3803" s="22" t="str">
        <f t="shared" si="120"/>
        <v/>
      </c>
      <c r="O3803" s="23" t="str">
        <f>_xlfn.IFNA((VLOOKUP(F3803,help!$C$2:$F$12,4,0))*(N3803*24),"")</f>
        <v/>
      </c>
      <c r="AP3803" s="18">
        <f t="shared" si="121"/>
        <v>0</v>
      </c>
    </row>
    <row r="3804" spans="2:42" ht="33" x14ac:dyDescent="0.2">
      <c r="B3804" s="14">
        <f>COUNTIFS($E$3:E3804,تقرير!$E$4)</f>
        <v>15</v>
      </c>
      <c r="C3804" s="48"/>
      <c r="D3804" s="48"/>
      <c r="E3804" s="48"/>
      <c r="F3804" s="50"/>
      <c r="G3804" s="51"/>
      <c r="H3804" s="51"/>
      <c r="I3804" s="52"/>
      <c r="J3804" s="52"/>
      <c r="K3804" s="27" t="str">
        <f>_xlfn.IFNA(VLOOKUP(E3804,الاوردرات!$B$1:$C$600,2,0),"")</f>
        <v/>
      </c>
      <c r="L3804" s="63"/>
      <c r="N3804" s="22" t="str">
        <f t="shared" si="120"/>
        <v/>
      </c>
      <c r="O3804" s="23" t="str">
        <f>_xlfn.IFNA((VLOOKUP(F3804,help!$C$2:$F$12,4,0))*(N3804*24),"")</f>
        <v/>
      </c>
      <c r="AP3804" s="18">
        <f t="shared" si="121"/>
        <v>0</v>
      </c>
    </row>
    <row r="3805" spans="2:42" ht="33" x14ac:dyDescent="0.2">
      <c r="B3805" s="14">
        <f>COUNTIFS($E$3:E3805,تقرير!$E$4)</f>
        <v>15</v>
      </c>
      <c r="C3805" s="48"/>
      <c r="D3805" s="48"/>
      <c r="E3805" s="48"/>
      <c r="F3805" s="50"/>
      <c r="G3805" s="51"/>
      <c r="H3805" s="51"/>
      <c r="I3805" s="52"/>
      <c r="J3805" s="52"/>
      <c r="K3805" s="27" t="str">
        <f>_xlfn.IFNA(VLOOKUP(E3805,الاوردرات!$B$1:$C$600,2,0),"")</f>
        <v/>
      </c>
      <c r="L3805" s="63"/>
      <c r="N3805" s="22" t="str">
        <f t="shared" si="120"/>
        <v/>
      </c>
      <c r="O3805" s="23" t="str">
        <f>_xlfn.IFNA((VLOOKUP(F3805,help!$C$2:$F$12,4,0))*(N3805*24),"")</f>
        <v/>
      </c>
      <c r="AP3805" s="18">
        <f t="shared" si="121"/>
        <v>0</v>
      </c>
    </row>
    <row r="3806" spans="2:42" ht="33" x14ac:dyDescent="0.2">
      <c r="B3806" s="14">
        <f>COUNTIFS($E$3:E3806,تقرير!$E$4)</f>
        <v>15</v>
      </c>
      <c r="C3806" s="48"/>
      <c r="D3806" s="48"/>
      <c r="E3806" s="48"/>
      <c r="F3806" s="50"/>
      <c r="G3806" s="51"/>
      <c r="H3806" s="51"/>
      <c r="I3806" s="52"/>
      <c r="J3806" s="52"/>
      <c r="K3806" s="27" t="str">
        <f>_xlfn.IFNA(VLOOKUP(E3806,الاوردرات!$B$1:$C$600,2,0),"")</f>
        <v/>
      </c>
      <c r="L3806" s="63"/>
      <c r="N3806" s="22" t="str">
        <f t="shared" si="120"/>
        <v/>
      </c>
      <c r="O3806" s="23" t="str">
        <f>_xlfn.IFNA((VLOOKUP(F3806,help!$C$2:$F$12,4,0))*(N3806*24),"")</f>
        <v/>
      </c>
      <c r="AP3806" s="18">
        <f t="shared" si="121"/>
        <v>0</v>
      </c>
    </row>
    <row r="3807" spans="2:42" ht="33" x14ac:dyDescent="0.2">
      <c r="B3807" s="14">
        <f>COUNTIFS($E$3:E3807,تقرير!$E$4)</f>
        <v>15</v>
      </c>
      <c r="C3807" s="48"/>
      <c r="D3807" s="48"/>
      <c r="E3807" s="48"/>
      <c r="F3807" s="50"/>
      <c r="G3807" s="51"/>
      <c r="H3807" s="51"/>
      <c r="I3807" s="52"/>
      <c r="J3807" s="52"/>
      <c r="K3807" s="27" t="str">
        <f>_xlfn.IFNA(VLOOKUP(E3807,الاوردرات!$B$1:$C$600,2,0),"")</f>
        <v/>
      </c>
      <c r="L3807" s="63"/>
      <c r="N3807" s="22" t="str">
        <f t="shared" si="120"/>
        <v/>
      </c>
      <c r="O3807" s="23" t="str">
        <f>_xlfn.IFNA((VLOOKUP(F3807,help!$C$2:$F$12,4,0))*(N3807*24),"")</f>
        <v/>
      </c>
      <c r="AP3807" s="18">
        <f t="shared" si="121"/>
        <v>0</v>
      </c>
    </row>
    <row r="3808" spans="2:42" ht="33" x14ac:dyDescent="0.2">
      <c r="B3808" s="14">
        <f>COUNTIFS($E$3:E3808,تقرير!$E$4)</f>
        <v>15</v>
      </c>
      <c r="C3808" s="48"/>
      <c r="D3808" s="48"/>
      <c r="E3808" s="48"/>
      <c r="F3808" s="50"/>
      <c r="G3808" s="51"/>
      <c r="H3808" s="51"/>
      <c r="I3808" s="52"/>
      <c r="J3808" s="52"/>
      <c r="K3808" s="27" t="str">
        <f>_xlfn.IFNA(VLOOKUP(E3808,الاوردرات!$B$1:$C$600,2,0),"")</f>
        <v/>
      </c>
      <c r="L3808" s="63"/>
      <c r="N3808" s="22" t="str">
        <f t="shared" si="120"/>
        <v/>
      </c>
      <c r="O3808" s="23" t="str">
        <f>_xlfn.IFNA((VLOOKUP(F3808,help!$C$2:$F$12,4,0))*(N3808*24),"")</f>
        <v/>
      </c>
      <c r="AP3808" s="18">
        <f t="shared" si="121"/>
        <v>0</v>
      </c>
    </row>
    <row r="3809" spans="2:42" ht="33" x14ac:dyDescent="0.2">
      <c r="B3809" s="14">
        <f>COUNTIFS($E$3:E3809,تقرير!$E$4)</f>
        <v>15</v>
      </c>
      <c r="C3809" s="48"/>
      <c r="D3809" s="48"/>
      <c r="E3809" s="48"/>
      <c r="F3809" s="50"/>
      <c r="G3809" s="51"/>
      <c r="H3809" s="51"/>
      <c r="I3809" s="52"/>
      <c r="J3809" s="52"/>
      <c r="K3809" s="27" t="str">
        <f>_xlfn.IFNA(VLOOKUP(E3809,الاوردرات!$B$1:$C$600,2,0),"")</f>
        <v/>
      </c>
      <c r="L3809" s="63"/>
      <c r="N3809" s="22" t="str">
        <f t="shared" si="120"/>
        <v/>
      </c>
      <c r="O3809" s="23" t="str">
        <f>_xlfn.IFNA((VLOOKUP(F3809,help!$C$2:$F$12,4,0))*(N3809*24),"")</f>
        <v/>
      </c>
      <c r="AP3809" s="18">
        <f t="shared" si="121"/>
        <v>0</v>
      </c>
    </row>
    <row r="3810" spans="2:42" ht="33" x14ac:dyDescent="0.2">
      <c r="B3810" s="14">
        <f>COUNTIFS($E$3:E3810,تقرير!$E$4)</f>
        <v>15</v>
      </c>
      <c r="C3810" s="48"/>
      <c r="D3810" s="48"/>
      <c r="E3810" s="48"/>
      <c r="F3810" s="50"/>
      <c r="G3810" s="51"/>
      <c r="H3810" s="51"/>
      <c r="I3810" s="52"/>
      <c r="J3810" s="52"/>
      <c r="K3810" s="27" t="str">
        <f>_xlfn.IFNA(VLOOKUP(E3810,الاوردرات!$B$1:$C$600,2,0),"")</f>
        <v/>
      </c>
      <c r="L3810" s="63"/>
      <c r="N3810" s="22" t="str">
        <f t="shared" si="120"/>
        <v/>
      </c>
      <c r="O3810" s="23" t="str">
        <f>_xlfn.IFNA((VLOOKUP(F3810,help!$C$2:$F$12,4,0))*(N3810*24),"")</f>
        <v/>
      </c>
      <c r="AP3810" s="18">
        <f t="shared" si="121"/>
        <v>0</v>
      </c>
    </row>
    <row r="3811" spans="2:42" ht="33" x14ac:dyDescent="0.2">
      <c r="B3811" s="14">
        <f>COUNTIFS($E$3:E3811,تقرير!$E$4)</f>
        <v>15</v>
      </c>
      <c r="C3811" s="48"/>
      <c r="D3811" s="48"/>
      <c r="E3811" s="48"/>
      <c r="F3811" s="50"/>
      <c r="G3811" s="51"/>
      <c r="H3811" s="51"/>
      <c r="I3811" s="52"/>
      <c r="J3811" s="52"/>
      <c r="K3811" s="27" t="str">
        <f>_xlfn.IFNA(VLOOKUP(E3811,الاوردرات!$B$1:$C$600,2,0),"")</f>
        <v/>
      </c>
      <c r="L3811" s="63"/>
      <c r="N3811" s="22" t="str">
        <f t="shared" si="120"/>
        <v/>
      </c>
      <c r="O3811" s="23" t="str">
        <f>_xlfn.IFNA((VLOOKUP(F3811,help!$C$2:$F$12,4,0))*(N3811*24),"")</f>
        <v/>
      </c>
      <c r="AP3811" s="18">
        <f t="shared" si="121"/>
        <v>0</v>
      </c>
    </row>
    <row r="3812" spans="2:42" ht="33" x14ac:dyDescent="0.2">
      <c r="B3812" s="14">
        <f>COUNTIFS($E$3:E3812,تقرير!$E$4)</f>
        <v>15</v>
      </c>
      <c r="C3812" s="48"/>
      <c r="D3812" s="48"/>
      <c r="E3812" s="48"/>
      <c r="F3812" s="50"/>
      <c r="G3812" s="51"/>
      <c r="H3812" s="51"/>
      <c r="I3812" s="52"/>
      <c r="J3812" s="52"/>
      <c r="K3812" s="27" t="str">
        <f>_xlfn.IFNA(VLOOKUP(E3812,الاوردرات!$B$1:$C$600,2,0),"")</f>
        <v/>
      </c>
      <c r="L3812" s="63"/>
      <c r="N3812" s="22" t="str">
        <f t="shared" si="120"/>
        <v/>
      </c>
      <c r="O3812" s="23" t="str">
        <f>_xlfn.IFNA((VLOOKUP(F3812,help!$C$2:$F$12,4,0))*(N3812*24),"")</f>
        <v/>
      </c>
      <c r="AP3812" s="18">
        <f t="shared" si="121"/>
        <v>0</v>
      </c>
    </row>
    <row r="3813" spans="2:42" ht="33" x14ac:dyDescent="0.2">
      <c r="B3813" s="14">
        <f>COUNTIFS($E$3:E3813,تقرير!$E$4)</f>
        <v>15</v>
      </c>
      <c r="C3813" s="48"/>
      <c r="D3813" s="48"/>
      <c r="E3813" s="48"/>
      <c r="F3813" s="50"/>
      <c r="G3813" s="51"/>
      <c r="H3813" s="51"/>
      <c r="I3813" s="52"/>
      <c r="J3813" s="52"/>
      <c r="K3813" s="27" t="str">
        <f>_xlfn.IFNA(VLOOKUP(E3813,الاوردرات!$B$1:$C$600,2,0),"")</f>
        <v/>
      </c>
      <c r="L3813" s="63"/>
      <c r="N3813" s="22" t="str">
        <f t="shared" si="120"/>
        <v/>
      </c>
      <c r="O3813" s="23" t="str">
        <f>_xlfn.IFNA((VLOOKUP(F3813,help!$C$2:$F$12,4,0))*(N3813*24),"")</f>
        <v/>
      </c>
      <c r="AP3813" s="18">
        <f t="shared" si="121"/>
        <v>0</v>
      </c>
    </row>
    <row r="3814" spans="2:42" ht="33" x14ac:dyDescent="0.2">
      <c r="B3814" s="14">
        <f>COUNTIFS($E$3:E3814,تقرير!$E$4)</f>
        <v>15</v>
      </c>
      <c r="C3814" s="48"/>
      <c r="D3814" s="48"/>
      <c r="E3814" s="48"/>
      <c r="F3814" s="50"/>
      <c r="G3814" s="51"/>
      <c r="H3814" s="51"/>
      <c r="I3814" s="52"/>
      <c r="J3814" s="52"/>
      <c r="K3814" s="27" t="str">
        <f>_xlfn.IFNA(VLOOKUP(E3814,الاوردرات!$B$1:$C$600,2,0),"")</f>
        <v/>
      </c>
      <c r="L3814" s="63"/>
      <c r="N3814" s="22" t="str">
        <f t="shared" si="120"/>
        <v/>
      </c>
      <c r="O3814" s="23" t="str">
        <f>_xlfn.IFNA((VLOOKUP(F3814,help!$C$2:$F$12,4,0))*(N3814*24),"")</f>
        <v/>
      </c>
      <c r="AP3814" s="18">
        <f t="shared" si="121"/>
        <v>0</v>
      </c>
    </row>
    <row r="3815" spans="2:42" ht="33" x14ac:dyDescent="0.2">
      <c r="B3815" s="14">
        <f>COUNTIFS($E$3:E3815,تقرير!$E$4)</f>
        <v>15</v>
      </c>
      <c r="C3815" s="48"/>
      <c r="D3815" s="48"/>
      <c r="E3815" s="48"/>
      <c r="F3815" s="50"/>
      <c r="G3815" s="51"/>
      <c r="H3815" s="51"/>
      <c r="I3815" s="52"/>
      <c r="J3815" s="52"/>
      <c r="K3815" s="27" t="str">
        <f>_xlfn.IFNA(VLOOKUP(E3815,الاوردرات!$B$1:$C$600,2,0),"")</f>
        <v/>
      </c>
      <c r="L3815" s="63"/>
      <c r="N3815" s="22" t="str">
        <f t="shared" si="120"/>
        <v/>
      </c>
      <c r="O3815" s="23" t="str">
        <f>_xlfn.IFNA((VLOOKUP(F3815,help!$C$2:$F$12,4,0))*(N3815*24),"")</f>
        <v/>
      </c>
      <c r="AP3815" s="18">
        <f t="shared" si="121"/>
        <v>0</v>
      </c>
    </row>
    <row r="3816" spans="2:42" ht="33" x14ac:dyDescent="0.2">
      <c r="B3816" s="14">
        <f>COUNTIFS($E$3:E3816,تقرير!$E$4)</f>
        <v>15</v>
      </c>
      <c r="C3816" s="48"/>
      <c r="D3816" s="48"/>
      <c r="E3816" s="48"/>
      <c r="F3816" s="50"/>
      <c r="G3816" s="51"/>
      <c r="H3816" s="51"/>
      <c r="I3816" s="52"/>
      <c r="J3816" s="52"/>
      <c r="K3816" s="27" t="str">
        <f>_xlfn.IFNA(VLOOKUP(E3816,الاوردرات!$B$1:$C$600,2,0),"")</f>
        <v/>
      </c>
      <c r="L3816" s="63"/>
      <c r="N3816" s="22" t="str">
        <f t="shared" si="120"/>
        <v/>
      </c>
      <c r="O3816" s="23" t="str">
        <f>_xlfn.IFNA((VLOOKUP(F3816,help!$C$2:$F$12,4,0))*(N3816*24),"")</f>
        <v/>
      </c>
      <c r="AP3816" s="18">
        <f t="shared" si="121"/>
        <v>0</v>
      </c>
    </row>
    <row r="3817" spans="2:42" ht="33" x14ac:dyDescent="0.2">
      <c r="B3817" s="14">
        <f>COUNTIFS($E$3:E3817,تقرير!$E$4)</f>
        <v>15</v>
      </c>
      <c r="C3817" s="48"/>
      <c r="D3817" s="48"/>
      <c r="E3817" s="48"/>
      <c r="F3817" s="50"/>
      <c r="G3817" s="51"/>
      <c r="H3817" s="51"/>
      <c r="I3817" s="52"/>
      <c r="J3817" s="52"/>
      <c r="K3817" s="27" t="str">
        <f>_xlfn.IFNA(VLOOKUP(E3817,الاوردرات!$B$1:$C$600,2,0),"")</f>
        <v/>
      </c>
      <c r="L3817" s="63"/>
      <c r="N3817" s="22" t="str">
        <f t="shared" si="120"/>
        <v/>
      </c>
      <c r="O3817" s="23" t="str">
        <f>_xlfn.IFNA((VLOOKUP(F3817,help!$C$2:$F$12,4,0))*(N3817*24),"")</f>
        <v/>
      </c>
      <c r="AP3817" s="18">
        <f t="shared" si="121"/>
        <v>0</v>
      </c>
    </row>
    <row r="3818" spans="2:42" ht="33" x14ac:dyDescent="0.2">
      <c r="B3818" s="14">
        <f>COUNTIFS($E$3:E3818,تقرير!$E$4)</f>
        <v>15</v>
      </c>
      <c r="C3818" s="48"/>
      <c r="D3818" s="48"/>
      <c r="E3818" s="48"/>
      <c r="F3818" s="50"/>
      <c r="G3818" s="51"/>
      <c r="H3818" s="51"/>
      <c r="I3818" s="52"/>
      <c r="J3818" s="52"/>
      <c r="K3818" s="27" t="str">
        <f>_xlfn.IFNA(VLOOKUP(E3818,الاوردرات!$B$1:$C$600,2,0),"")</f>
        <v/>
      </c>
      <c r="L3818" s="63"/>
      <c r="N3818" s="22" t="str">
        <f t="shared" si="120"/>
        <v/>
      </c>
      <c r="O3818" s="23" t="str">
        <f>_xlfn.IFNA((VLOOKUP(F3818,help!$C$2:$F$12,4,0))*(N3818*24),"")</f>
        <v/>
      </c>
      <c r="AP3818" s="18">
        <f t="shared" si="121"/>
        <v>0</v>
      </c>
    </row>
    <row r="3819" spans="2:42" ht="33" x14ac:dyDescent="0.2">
      <c r="B3819" s="14">
        <f>COUNTIFS($E$3:E3819,تقرير!$E$4)</f>
        <v>15</v>
      </c>
      <c r="C3819" s="48"/>
      <c r="D3819" s="48"/>
      <c r="E3819" s="48"/>
      <c r="F3819" s="50"/>
      <c r="G3819" s="51"/>
      <c r="H3819" s="51"/>
      <c r="I3819" s="52"/>
      <c r="J3819" s="52"/>
      <c r="K3819" s="27" t="str">
        <f>_xlfn.IFNA(VLOOKUP(E3819,الاوردرات!$B$1:$C$600,2,0),"")</f>
        <v/>
      </c>
      <c r="L3819" s="63"/>
      <c r="N3819" s="22" t="str">
        <f t="shared" si="120"/>
        <v/>
      </c>
      <c r="O3819" s="23" t="str">
        <f>_xlfn.IFNA((VLOOKUP(F3819,help!$C$2:$F$12,4,0))*(N3819*24),"")</f>
        <v/>
      </c>
      <c r="AP3819" s="18">
        <f t="shared" si="121"/>
        <v>0</v>
      </c>
    </row>
    <row r="3820" spans="2:42" ht="33" x14ac:dyDescent="0.2">
      <c r="B3820" s="14">
        <f>COUNTIFS($E$3:E3820,تقرير!$E$4)</f>
        <v>15</v>
      </c>
      <c r="C3820" s="48"/>
      <c r="D3820" s="48"/>
      <c r="E3820" s="48"/>
      <c r="F3820" s="50"/>
      <c r="G3820" s="51"/>
      <c r="H3820" s="51"/>
      <c r="I3820" s="52"/>
      <c r="J3820" s="52"/>
      <c r="K3820" s="27" t="str">
        <f>_xlfn.IFNA(VLOOKUP(E3820,الاوردرات!$B$1:$C$600,2,0),"")</f>
        <v/>
      </c>
      <c r="L3820" s="63"/>
      <c r="N3820" s="22" t="str">
        <f t="shared" si="120"/>
        <v/>
      </c>
      <c r="O3820" s="23" t="str">
        <f>_xlfn.IFNA((VLOOKUP(F3820,help!$C$2:$F$12,4,0))*(N3820*24),"")</f>
        <v/>
      </c>
      <c r="AP3820" s="18">
        <f t="shared" si="121"/>
        <v>0</v>
      </c>
    </row>
    <row r="3821" spans="2:42" ht="33" x14ac:dyDescent="0.2">
      <c r="B3821" s="14">
        <f>COUNTIFS($E$3:E3821,تقرير!$E$4)</f>
        <v>15</v>
      </c>
      <c r="C3821" s="48"/>
      <c r="D3821" s="48"/>
      <c r="E3821" s="48"/>
      <c r="F3821" s="50"/>
      <c r="G3821" s="51"/>
      <c r="H3821" s="51"/>
      <c r="I3821" s="52"/>
      <c r="J3821" s="52"/>
      <c r="K3821" s="27" t="str">
        <f>_xlfn.IFNA(VLOOKUP(E3821,الاوردرات!$B$1:$C$600,2,0),"")</f>
        <v/>
      </c>
      <c r="L3821" s="63"/>
      <c r="N3821" s="22" t="str">
        <f t="shared" si="120"/>
        <v/>
      </c>
      <c r="O3821" s="23" t="str">
        <f>_xlfn.IFNA((VLOOKUP(F3821,help!$C$2:$F$12,4,0))*(N3821*24),"")</f>
        <v/>
      </c>
      <c r="AP3821" s="18">
        <f t="shared" si="121"/>
        <v>0</v>
      </c>
    </row>
    <row r="3822" spans="2:42" ht="33" x14ac:dyDescent="0.2">
      <c r="B3822" s="14">
        <f>COUNTIFS($E$3:E3822,تقرير!$E$4)</f>
        <v>15</v>
      </c>
      <c r="C3822" s="48"/>
      <c r="D3822" s="48"/>
      <c r="E3822" s="48"/>
      <c r="F3822" s="50"/>
      <c r="G3822" s="51"/>
      <c r="H3822" s="51"/>
      <c r="I3822" s="52"/>
      <c r="J3822" s="52"/>
      <c r="K3822" s="27" t="str">
        <f>_xlfn.IFNA(VLOOKUP(E3822,الاوردرات!$B$1:$C$600,2,0),"")</f>
        <v/>
      </c>
      <c r="L3822" s="63"/>
      <c r="N3822" s="22" t="str">
        <f t="shared" si="120"/>
        <v/>
      </c>
      <c r="O3822" s="23" t="str">
        <f>_xlfn.IFNA((VLOOKUP(F3822,help!$C$2:$F$12,4,0))*(N3822*24),"")</f>
        <v/>
      </c>
      <c r="AP3822" s="18">
        <f t="shared" si="121"/>
        <v>0</v>
      </c>
    </row>
    <row r="3823" spans="2:42" ht="33" x14ac:dyDescent="0.2">
      <c r="B3823" s="14">
        <f>COUNTIFS($E$3:E3823,تقرير!$E$4)</f>
        <v>15</v>
      </c>
      <c r="C3823" s="48"/>
      <c r="D3823" s="48"/>
      <c r="E3823" s="48"/>
      <c r="F3823" s="50"/>
      <c r="G3823" s="51"/>
      <c r="H3823" s="51"/>
      <c r="I3823" s="52"/>
      <c r="J3823" s="52"/>
      <c r="K3823" s="27" t="str">
        <f>_xlfn.IFNA(VLOOKUP(E3823,الاوردرات!$B$1:$C$600,2,0),"")</f>
        <v/>
      </c>
      <c r="L3823" s="63"/>
      <c r="N3823" s="22" t="str">
        <f t="shared" si="120"/>
        <v/>
      </c>
      <c r="O3823" s="23" t="str">
        <f>_xlfn.IFNA((VLOOKUP(F3823,help!$C$2:$F$12,4,0))*(N3823*24),"")</f>
        <v/>
      </c>
      <c r="AP3823" s="18">
        <f t="shared" si="121"/>
        <v>0</v>
      </c>
    </row>
    <row r="3824" spans="2:42" ht="33" x14ac:dyDescent="0.2">
      <c r="B3824" s="14">
        <f>COUNTIFS($E$3:E3824,تقرير!$E$4)</f>
        <v>15</v>
      </c>
      <c r="C3824" s="48"/>
      <c r="D3824" s="48"/>
      <c r="E3824" s="48"/>
      <c r="F3824" s="50"/>
      <c r="G3824" s="51"/>
      <c r="H3824" s="51"/>
      <c r="I3824" s="52"/>
      <c r="J3824" s="52"/>
      <c r="K3824" s="27" t="str">
        <f>_xlfn.IFNA(VLOOKUP(E3824,الاوردرات!$B$1:$C$600,2,0),"")</f>
        <v/>
      </c>
      <c r="L3824" s="63"/>
      <c r="N3824" s="22" t="str">
        <f t="shared" si="120"/>
        <v/>
      </c>
      <c r="O3824" s="23" t="str">
        <f>_xlfn.IFNA((VLOOKUP(F3824,help!$C$2:$F$12,4,0))*(N3824*24),"")</f>
        <v/>
      </c>
      <c r="AP3824" s="18">
        <f t="shared" si="121"/>
        <v>0</v>
      </c>
    </row>
    <row r="3825" spans="2:42" ht="33" x14ac:dyDescent="0.2">
      <c r="B3825" s="14">
        <f>COUNTIFS($E$3:E3825,تقرير!$E$4)</f>
        <v>15</v>
      </c>
      <c r="C3825" s="48"/>
      <c r="D3825" s="48"/>
      <c r="E3825" s="48"/>
      <c r="F3825" s="50"/>
      <c r="G3825" s="51"/>
      <c r="H3825" s="51"/>
      <c r="I3825" s="52"/>
      <c r="J3825" s="52"/>
      <c r="K3825" s="27" t="str">
        <f>_xlfn.IFNA(VLOOKUP(E3825,الاوردرات!$B$1:$C$600,2,0),"")</f>
        <v/>
      </c>
      <c r="L3825" s="63"/>
      <c r="N3825" s="22" t="str">
        <f t="shared" si="120"/>
        <v/>
      </c>
      <c r="O3825" s="23" t="str">
        <f>_xlfn.IFNA((VLOOKUP(F3825,help!$C$2:$F$12,4,0))*(N3825*24),"")</f>
        <v/>
      </c>
      <c r="AP3825" s="18">
        <f t="shared" si="121"/>
        <v>0</v>
      </c>
    </row>
    <row r="3826" spans="2:42" ht="33" x14ac:dyDescent="0.2">
      <c r="B3826" s="14">
        <f>COUNTIFS($E$3:E3826,تقرير!$E$4)</f>
        <v>15</v>
      </c>
      <c r="C3826" s="48"/>
      <c r="D3826" s="48"/>
      <c r="E3826" s="48"/>
      <c r="F3826" s="50"/>
      <c r="G3826" s="51"/>
      <c r="H3826" s="51"/>
      <c r="I3826" s="52"/>
      <c r="J3826" s="52"/>
      <c r="K3826" s="27" t="str">
        <f>_xlfn.IFNA(VLOOKUP(E3826,الاوردرات!$B$1:$C$600,2,0),"")</f>
        <v/>
      </c>
      <c r="L3826" s="63"/>
      <c r="N3826" s="22" t="str">
        <f t="shared" si="120"/>
        <v/>
      </c>
      <c r="O3826" s="23" t="str">
        <f>_xlfn.IFNA((VLOOKUP(F3826,help!$C$2:$F$12,4,0))*(N3826*24),"")</f>
        <v/>
      </c>
      <c r="AP3826" s="18">
        <f t="shared" si="121"/>
        <v>0</v>
      </c>
    </row>
    <row r="3827" spans="2:42" ht="33" x14ac:dyDescent="0.2">
      <c r="B3827" s="14">
        <f>COUNTIFS($E$3:E3827,تقرير!$E$4)</f>
        <v>15</v>
      </c>
      <c r="C3827" s="48"/>
      <c r="D3827" s="48"/>
      <c r="E3827" s="48"/>
      <c r="F3827" s="50"/>
      <c r="G3827" s="51"/>
      <c r="H3827" s="51"/>
      <c r="I3827" s="52"/>
      <c r="J3827" s="52"/>
      <c r="K3827" s="27" t="str">
        <f>_xlfn.IFNA(VLOOKUP(E3827,الاوردرات!$B$1:$C$600,2,0),"")</f>
        <v/>
      </c>
      <c r="L3827" s="63"/>
      <c r="N3827" s="22" t="str">
        <f t="shared" si="120"/>
        <v/>
      </c>
      <c r="O3827" s="23" t="str">
        <f>_xlfn.IFNA((VLOOKUP(F3827,help!$C$2:$F$12,4,0))*(N3827*24),"")</f>
        <v/>
      </c>
      <c r="AP3827" s="18">
        <f t="shared" si="121"/>
        <v>0</v>
      </c>
    </row>
    <row r="3828" spans="2:42" ht="33" x14ac:dyDescent="0.2">
      <c r="B3828" s="14">
        <f>COUNTIFS($E$3:E3828,تقرير!$E$4)</f>
        <v>15</v>
      </c>
      <c r="C3828" s="48"/>
      <c r="D3828" s="48"/>
      <c r="E3828" s="48"/>
      <c r="F3828" s="50"/>
      <c r="G3828" s="51"/>
      <c r="H3828" s="51"/>
      <c r="I3828" s="52"/>
      <c r="J3828" s="52"/>
      <c r="K3828" s="27" t="str">
        <f>_xlfn.IFNA(VLOOKUP(E3828,الاوردرات!$B$1:$C$600,2,0),"")</f>
        <v/>
      </c>
      <c r="L3828" s="63"/>
      <c r="N3828" s="22" t="str">
        <f t="shared" si="120"/>
        <v/>
      </c>
      <c r="O3828" s="23" t="str">
        <f>_xlfn.IFNA((VLOOKUP(F3828,help!$C$2:$F$12,4,0))*(N3828*24),"")</f>
        <v/>
      </c>
      <c r="AP3828" s="18">
        <f t="shared" si="121"/>
        <v>0</v>
      </c>
    </row>
    <row r="3829" spans="2:42" ht="33" x14ac:dyDescent="0.2">
      <c r="B3829" s="14">
        <f>COUNTIFS($E$3:E3829,تقرير!$E$4)</f>
        <v>15</v>
      </c>
      <c r="C3829" s="48"/>
      <c r="D3829" s="48"/>
      <c r="E3829" s="48"/>
      <c r="F3829" s="50"/>
      <c r="G3829" s="51"/>
      <c r="H3829" s="51"/>
      <c r="I3829" s="52"/>
      <c r="J3829" s="52"/>
      <c r="K3829" s="27" t="str">
        <f>_xlfn.IFNA(VLOOKUP(E3829,الاوردرات!$B$1:$C$600,2,0),"")</f>
        <v/>
      </c>
      <c r="L3829" s="63"/>
      <c r="N3829" s="22" t="str">
        <f t="shared" si="120"/>
        <v/>
      </c>
      <c r="O3829" s="23" t="str">
        <f>_xlfn.IFNA((VLOOKUP(F3829,help!$C$2:$F$12,4,0))*(N3829*24),"")</f>
        <v/>
      </c>
      <c r="AP3829" s="18">
        <f t="shared" si="121"/>
        <v>0</v>
      </c>
    </row>
    <row r="3830" spans="2:42" ht="33" x14ac:dyDescent="0.2">
      <c r="B3830" s="14">
        <f>COUNTIFS($E$3:E3830,تقرير!$E$4)</f>
        <v>15</v>
      </c>
      <c r="C3830" s="48"/>
      <c r="D3830" s="48"/>
      <c r="E3830" s="48"/>
      <c r="F3830" s="50"/>
      <c r="G3830" s="51"/>
      <c r="H3830" s="51"/>
      <c r="I3830" s="52"/>
      <c r="J3830" s="52"/>
      <c r="K3830" s="27" t="str">
        <f>_xlfn.IFNA(VLOOKUP(E3830,الاوردرات!$B$1:$C$600,2,0),"")</f>
        <v/>
      </c>
      <c r="L3830" s="63"/>
      <c r="N3830" s="22" t="str">
        <f t="shared" si="120"/>
        <v/>
      </c>
      <c r="O3830" s="23" t="str">
        <f>_xlfn.IFNA((VLOOKUP(F3830,help!$C$2:$F$12,4,0))*(N3830*24),"")</f>
        <v/>
      </c>
      <c r="AP3830" s="18">
        <f t="shared" si="121"/>
        <v>0</v>
      </c>
    </row>
    <row r="3831" spans="2:42" ht="33" x14ac:dyDescent="0.2">
      <c r="B3831" s="14">
        <f>COUNTIFS($E$3:E3831,تقرير!$E$4)</f>
        <v>15</v>
      </c>
      <c r="C3831" s="48"/>
      <c r="D3831" s="48"/>
      <c r="E3831" s="48"/>
      <c r="F3831" s="50"/>
      <c r="G3831" s="51"/>
      <c r="H3831" s="51"/>
      <c r="I3831" s="52"/>
      <c r="J3831" s="52"/>
      <c r="K3831" s="27" t="str">
        <f>_xlfn.IFNA(VLOOKUP(E3831,الاوردرات!$B$1:$C$600,2,0),"")</f>
        <v/>
      </c>
      <c r="L3831" s="63"/>
      <c r="N3831" s="22" t="str">
        <f t="shared" ref="N3831:N3894" si="122">IF(I3831&lt;&gt;"",J3831-I3831,"")</f>
        <v/>
      </c>
      <c r="O3831" s="23" t="str">
        <f>_xlfn.IFNA((VLOOKUP(F3831,help!$C$2:$F$12,4,0))*(N3831*24),"")</f>
        <v/>
      </c>
      <c r="AP3831" s="18">
        <f t="shared" si="121"/>
        <v>0</v>
      </c>
    </row>
    <row r="3832" spans="2:42" ht="33" x14ac:dyDescent="0.2">
      <c r="B3832" s="14">
        <f>COUNTIFS($E$3:E3832,تقرير!$E$4)</f>
        <v>15</v>
      </c>
      <c r="C3832" s="48"/>
      <c r="D3832" s="48"/>
      <c r="E3832" s="48"/>
      <c r="F3832" s="50"/>
      <c r="G3832" s="51"/>
      <c r="H3832" s="51"/>
      <c r="I3832" s="52"/>
      <c r="J3832" s="52"/>
      <c r="K3832" s="27" t="str">
        <f>_xlfn.IFNA(VLOOKUP(E3832,الاوردرات!$B$1:$C$600,2,0),"")</f>
        <v/>
      </c>
      <c r="L3832" s="63"/>
      <c r="N3832" s="22" t="str">
        <f t="shared" si="122"/>
        <v/>
      </c>
      <c r="O3832" s="23" t="str">
        <f>_xlfn.IFNA((VLOOKUP(F3832,help!$C$2:$F$12,4,0))*(N3832*24),"")</f>
        <v/>
      </c>
      <c r="AP3832" s="18">
        <f t="shared" si="121"/>
        <v>0</v>
      </c>
    </row>
    <row r="3833" spans="2:42" ht="33" x14ac:dyDescent="0.2">
      <c r="B3833" s="14">
        <f>COUNTIFS($E$3:E3833,تقرير!$E$4)</f>
        <v>15</v>
      </c>
      <c r="C3833" s="48"/>
      <c r="D3833" s="48"/>
      <c r="E3833" s="48"/>
      <c r="F3833" s="50"/>
      <c r="G3833" s="51"/>
      <c r="H3833" s="51"/>
      <c r="I3833" s="52"/>
      <c r="J3833" s="52"/>
      <c r="K3833" s="27" t="str">
        <f>_xlfn.IFNA(VLOOKUP(E3833,الاوردرات!$B$1:$C$600,2,0),"")</f>
        <v/>
      </c>
      <c r="L3833" s="63"/>
      <c r="N3833" s="22" t="str">
        <f t="shared" si="122"/>
        <v/>
      </c>
      <c r="O3833" s="23" t="str">
        <f>_xlfn.IFNA((VLOOKUP(F3833,help!$C$2:$F$12,4,0))*(N3833*24),"")</f>
        <v/>
      </c>
      <c r="AP3833" s="18">
        <f t="shared" si="121"/>
        <v>0</v>
      </c>
    </row>
    <row r="3834" spans="2:42" ht="33" x14ac:dyDescent="0.2">
      <c r="B3834" s="14">
        <f>COUNTIFS($E$3:E3834,تقرير!$E$4)</f>
        <v>15</v>
      </c>
      <c r="C3834" s="48"/>
      <c r="D3834" s="48"/>
      <c r="E3834" s="48"/>
      <c r="F3834" s="50"/>
      <c r="G3834" s="51"/>
      <c r="H3834" s="51"/>
      <c r="I3834" s="52"/>
      <c r="J3834" s="52"/>
      <c r="K3834" s="27" t="str">
        <f>_xlfn.IFNA(VLOOKUP(E3834,الاوردرات!$B$1:$C$600,2,0),"")</f>
        <v/>
      </c>
      <c r="L3834" s="63"/>
      <c r="N3834" s="22" t="str">
        <f t="shared" si="122"/>
        <v/>
      </c>
      <c r="O3834" s="23" t="str">
        <f>_xlfn.IFNA((VLOOKUP(F3834,help!$C$2:$F$12,4,0))*(N3834*24),"")</f>
        <v/>
      </c>
      <c r="AP3834" s="18">
        <f t="shared" si="121"/>
        <v>0</v>
      </c>
    </row>
    <row r="3835" spans="2:42" ht="33" x14ac:dyDescent="0.2">
      <c r="B3835" s="14">
        <f>COUNTIFS($E$3:E3835,تقرير!$E$4)</f>
        <v>15</v>
      </c>
      <c r="C3835" s="48"/>
      <c r="D3835" s="48"/>
      <c r="E3835" s="48"/>
      <c r="F3835" s="50"/>
      <c r="G3835" s="51"/>
      <c r="H3835" s="51"/>
      <c r="I3835" s="52"/>
      <c r="J3835" s="52"/>
      <c r="K3835" s="27" t="str">
        <f>_xlfn.IFNA(VLOOKUP(E3835,الاوردرات!$B$1:$C$600,2,0),"")</f>
        <v/>
      </c>
      <c r="L3835" s="63"/>
      <c r="N3835" s="22" t="str">
        <f t="shared" si="122"/>
        <v/>
      </c>
      <c r="O3835" s="23" t="str">
        <f>_xlfn.IFNA((VLOOKUP(F3835,help!$C$2:$F$12,4,0))*(N3835*24),"")</f>
        <v/>
      </c>
      <c r="AP3835" s="18">
        <f t="shared" si="121"/>
        <v>0</v>
      </c>
    </row>
    <row r="3836" spans="2:42" ht="33" x14ac:dyDescent="0.2">
      <c r="B3836" s="14">
        <f>COUNTIFS($E$3:E3836,تقرير!$E$4)</f>
        <v>15</v>
      </c>
      <c r="C3836" s="48"/>
      <c r="D3836" s="48"/>
      <c r="E3836" s="48"/>
      <c r="F3836" s="50"/>
      <c r="G3836" s="51"/>
      <c r="H3836" s="51"/>
      <c r="I3836" s="52"/>
      <c r="J3836" s="52"/>
      <c r="K3836" s="27" t="str">
        <f>_xlfn.IFNA(VLOOKUP(E3836,الاوردرات!$B$1:$C$600,2,0),"")</f>
        <v/>
      </c>
      <c r="L3836" s="63"/>
      <c r="N3836" s="22" t="str">
        <f t="shared" si="122"/>
        <v/>
      </c>
      <c r="O3836" s="23" t="str">
        <f>_xlfn.IFNA((VLOOKUP(F3836,help!$C$2:$F$12,4,0))*(N3836*24),"")</f>
        <v/>
      </c>
      <c r="AP3836" s="18">
        <f t="shared" si="121"/>
        <v>0</v>
      </c>
    </row>
    <row r="3837" spans="2:42" ht="33" x14ac:dyDescent="0.2">
      <c r="B3837" s="14">
        <f>COUNTIFS($E$3:E3837,تقرير!$E$4)</f>
        <v>15</v>
      </c>
      <c r="C3837" s="48"/>
      <c r="D3837" s="48"/>
      <c r="E3837" s="48"/>
      <c r="F3837" s="50"/>
      <c r="G3837" s="51"/>
      <c r="H3837" s="51"/>
      <c r="I3837" s="52"/>
      <c r="J3837" s="52"/>
      <c r="K3837" s="27" t="str">
        <f>_xlfn.IFNA(VLOOKUP(E3837,الاوردرات!$B$1:$C$600,2,0),"")</f>
        <v/>
      </c>
      <c r="L3837" s="63"/>
      <c r="N3837" s="22" t="str">
        <f t="shared" si="122"/>
        <v/>
      </c>
      <c r="O3837" s="23" t="str">
        <f>_xlfn.IFNA((VLOOKUP(F3837,help!$C$2:$F$12,4,0))*(N3837*24),"")</f>
        <v/>
      </c>
      <c r="AP3837" s="18">
        <f t="shared" si="121"/>
        <v>0</v>
      </c>
    </row>
    <row r="3838" spans="2:42" ht="33" x14ac:dyDescent="0.2">
      <c r="B3838" s="14">
        <f>COUNTIFS($E$3:E3838,تقرير!$E$4)</f>
        <v>15</v>
      </c>
      <c r="C3838" s="48"/>
      <c r="D3838" s="48"/>
      <c r="E3838" s="48"/>
      <c r="F3838" s="50"/>
      <c r="G3838" s="51"/>
      <c r="H3838" s="51"/>
      <c r="I3838" s="52"/>
      <c r="J3838" s="52"/>
      <c r="K3838" s="27" t="str">
        <f>_xlfn.IFNA(VLOOKUP(E3838,الاوردرات!$B$1:$C$600,2,0),"")</f>
        <v/>
      </c>
      <c r="L3838" s="63"/>
      <c r="N3838" s="22" t="str">
        <f t="shared" si="122"/>
        <v/>
      </c>
      <c r="O3838" s="23" t="str">
        <f>_xlfn.IFNA((VLOOKUP(F3838,help!$C$2:$F$12,4,0))*(N3838*24),"")</f>
        <v/>
      </c>
      <c r="AP3838" s="18">
        <f t="shared" si="121"/>
        <v>0</v>
      </c>
    </row>
    <row r="3839" spans="2:42" ht="33" x14ac:dyDescent="0.2">
      <c r="B3839" s="14">
        <f>COUNTIFS($E$3:E3839,تقرير!$E$4)</f>
        <v>15</v>
      </c>
      <c r="C3839" s="48"/>
      <c r="D3839" s="48"/>
      <c r="E3839" s="48"/>
      <c r="F3839" s="50"/>
      <c r="G3839" s="51"/>
      <c r="H3839" s="51"/>
      <c r="I3839" s="52"/>
      <c r="J3839" s="52"/>
      <c r="K3839" s="27" t="str">
        <f>_xlfn.IFNA(VLOOKUP(E3839,الاوردرات!$B$1:$C$600,2,0),"")</f>
        <v/>
      </c>
      <c r="L3839" s="63"/>
      <c r="N3839" s="22" t="str">
        <f t="shared" si="122"/>
        <v/>
      </c>
      <c r="O3839" s="23" t="str">
        <f>_xlfn.IFNA((VLOOKUP(F3839,help!$C$2:$F$12,4,0))*(N3839*24),"")</f>
        <v/>
      </c>
      <c r="AP3839" s="18">
        <f t="shared" si="121"/>
        <v>0</v>
      </c>
    </row>
    <row r="3840" spans="2:42" ht="33" x14ac:dyDescent="0.2">
      <c r="B3840" s="14">
        <f>COUNTIFS($E$3:E3840,تقرير!$E$4)</f>
        <v>15</v>
      </c>
      <c r="C3840" s="48"/>
      <c r="D3840" s="48"/>
      <c r="E3840" s="48"/>
      <c r="F3840" s="50"/>
      <c r="G3840" s="51"/>
      <c r="H3840" s="51"/>
      <c r="I3840" s="52"/>
      <c r="J3840" s="52"/>
      <c r="K3840" s="27" t="str">
        <f>_xlfn.IFNA(VLOOKUP(E3840,الاوردرات!$B$1:$C$600,2,0),"")</f>
        <v/>
      </c>
      <c r="L3840" s="63"/>
      <c r="N3840" s="22" t="str">
        <f t="shared" si="122"/>
        <v/>
      </c>
      <c r="O3840" s="23" t="str">
        <f>_xlfn.IFNA((VLOOKUP(F3840,help!$C$2:$F$12,4,0))*(N3840*24),"")</f>
        <v/>
      </c>
      <c r="AP3840" s="18">
        <f t="shared" si="121"/>
        <v>0</v>
      </c>
    </row>
    <row r="3841" spans="2:42" ht="33" x14ac:dyDescent="0.2">
      <c r="B3841" s="14">
        <f>COUNTIFS($E$3:E3841,تقرير!$E$4)</f>
        <v>15</v>
      </c>
      <c r="C3841" s="48"/>
      <c r="D3841" s="48"/>
      <c r="E3841" s="48"/>
      <c r="F3841" s="50"/>
      <c r="G3841" s="51"/>
      <c r="H3841" s="51"/>
      <c r="I3841" s="52"/>
      <c r="J3841" s="52"/>
      <c r="K3841" s="27" t="str">
        <f>_xlfn.IFNA(VLOOKUP(E3841,الاوردرات!$B$1:$C$600,2,0),"")</f>
        <v/>
      </c>
      <c r="L3841" s="63"/>
      <c r="N3841" s="22" t="str">
        <f t="shared" si="122"/>
        <v/>
      </c>
      <c r="O3841" s="23" t="str">
        <f>_xlfn.IFNA((VLOOKUP(F3841,help!$C$2:$F$12,4,0))*(N3841*24),"")</f>
        <v/>
      </c>
      <c r="AP3841" s="18">
        <f t="shared" si="121"/>
        <v>0</v>
      </c>
    </row>
    <row r="3842" spans="2:42" ht="33" x14ac:dyDescent="0.2">
      <c r="B3842" s="14">
        <f>COUNTIFS($E$3:E3842,تقرير!$E$4)</f>
        <v>15</v>
      </c>
      <c r="C3842" s="48"/>
      <c r="D3842" s="48"/>
      <c r="E3842" s="48"/>
      <c r="F3842" s="50"/>
      <c r="G3842" s="51"/>
      <c r="H3842" s="51"/>
      <c r="I3842" s="52"/>
      <c r="J3842" s="52"/>
      <c r="K3842" s="27" t="str">
        <f>_xlfn.IFNA(VLOOKUP(E3842,الاوردرات!$B$1:$C$600,2,0),"")</f>
        <v/>
      </c>
      <c r="L3842" s="63"/>
      <c r="N3842" s="22" t="str">
        <f t="shared" si="122"/>
        <v/>
      </c>
      <c r="O3842" s="23" t="str">
        <f>_xlfn.IFNA((VLOOKUP(F3842,help!$C$2:$F$12,4,0))*(N3842*24),"")</f>
        <v/>
      </c>
      <c r="AP3842" s="18">
        <f t="shared" si="121"/>
        <v>0</v>
      </c>
    </row>
    <row r="3843" spans="2:42" ht="33" x14ac:dyDescent="0.2">
      <c r="B3843" s="14">
        <f>COUNTIFS($E$3:E3843,تقرير!$E$4)</f>
        <v>15</v>
      </c>
      <c r="C3843" s="48"/>
      <c r="D3843" s="48"/>
      <c r="E3843" s="48"/>
      <c r="F3843" s="50"/>
      <c r="G3843" s="51"/>
      <c r="H3843" s="51"/>
      <c r="I3843" s="52"/>
      <c r="J3843" s="52"/>
      <c r="K3843" s="27" t="str">
        <f>_xlfn.IFNA(VLOOKUP(E3843,الاوردرات!$B$1:$C$600,2,0),"")</f>
        <v/>
      </c>
      <c r="L3843" s="63"/>
      <c r="N3843" s="22" t="str">
        <f t="shared" si="122"/>
        <v/>
      </c>
      <c r="O3843" s="23" t="str">
        <f>_xlfn.IFNA((VLOOKUP(F3843,help!$C$2:$F$12,4,0))*(N3843*24),"")</f>
        <v/>
      </c>
      <c r="AP3843" s="18">
        <f t="shared" si="121"/>
        <v>0</v>
      </c>
    </row>
    <row r="3844" spans="2:42" ht="33" x14ac:dyDescent="0.2">
      <c r="B3844" s="14">
        <f>COUNTIFS($E$3:E3844,تقرير!$E$4)</f>
        <v>15</v>
      </c>
      <c r="C3844" s="48"/>
      <c r="D3844" s="48"/>
      <c r="E3844" s="48"/>
      <c r="F3844" s="50"/>
      <c r="G3844" s="51"/>
      <c r="H3844" s="51"/>
      <c r="I3844" s="52"/>
      <c r="J3844" s="52"/>
      <c r="K3844" s="27" t="str">
        <f>_xlfn.IFNA(VLOOKUP(E3844,الاوردرات!$B$1:$C$600,2,0),"")</f>
        <v/>
      </c>
      <c r="L3844" s="63"/>
      <c r="N3844" s="22" t="str">
        <f t="shared" si="122"/>
        <v/>
      </c>
      <c r="O3844" s="23" t="str">
        <f>_xlfn.IFNA((VLOOKUP(F3844,help!$C$2:$F$12,4,0))*(N3844*24),"")</f>
        <v/>
      </c>
      <c r="AP3844" s="18">
        <f t="shared" si="121"/>
        <v>0</v>
      </c>
    </row>
    <row r="3845" spans="2:42" ht="33" x14ac:dyDescent="0.2">
      <c r="B3845" s="14">
        <f>COUNTIFS($E$3:E3845,تقرير!$E$4)</f>
        <v>15</v>
      </c>
      <c r="C3845" s="48"/>
      <c r="D3845" s="48"/>
      <c r="E3845" s="48"/>
      <c r="F3845" s="50"/>
      <c r="G3845" s="51"/>
      <c r="H3845" s="51"/>
      <c r="I3845" s="52"/>
      <c r="J3845" s="52"/>
      <c r="K3845" s="27" t="str">
        <f>_xlfn.IFNA(VLOOKUP(E3845,الاوردرات!$B$1:$C$600,2,0),"")</f>
        <v/>
      </c>
      <c r="L3845" s="63"/>
      <c r="N3845" s="22" t="str">
        <f t="shared" si="122"/>
        <v/>
      </c>
      <c r="O3845" s="23" t="str">
        <f>_xlfn.IFNA((VLOOKUP(F3845,help!$C$2:$F$12,4,0))*(N3845*24),"")</f>
        <v/>
      </c>
      <c r="AP3845" s="18">
        <f t="shared" si="121"/>
        <v>0</v>
      </c>
    </row>
    <row r="3846" spans="2:42" ht="33" x14ac:dyDescent="0.2">
      <c r="B3846" s="14">
        <f>COUNTIFS($E$3:E3846,تقرير!$E$4)</f>
        <v>15</v>
      </c>
      <c r="C3846" s="48"/>
      <c r="D3846" s="48"/>
      <c r="E3846" s="48"/>
      <c r="F3846" s="50"/>
      <c r="G3846" s="51"/>
      <c r="H3846" s="51"/>
      <c r="I3846" s="52"/>
      <c r="J3846" s="52"/>
      <c r="K3846" s="27" t="str">
        <f>_xlfn.IFNA(VLOOKUP(E3846,الاوردرات!$B$1:$C$600,2,0),"")</f>
        <v/>
      </c>
      <c r="L3846" s="63"/>
      <c r="N3846" s="22" t="str">
        <f t="shared" si="122"/>
        <v/>
      </c>
      <c r="O3846" s="23" t="str">
        <f>_xlfn.IFNA((VLOOKUP(F3846,help!$C$2:$F$12,4,0))*(N3846*24),"")</f>
        <v/>
      </c>
      <c r="AP3846" s="18">
        <f t="shared" si="121"/>
        <v>0</v>
      </c>
    </row>
    <row r="3847" spans="2:42" ht="33" x14ac:dyDescent="0.2">
      <c r="B3847" s="14">
        <f>COUNTIFS($E$3:E3847,تقرير!$E$4)</f>
        <v>15</v>
      </c>
      <c r="C3847" s="48"/>
      <c r="D3847" s="48"/>
      <c r="E3847" s="48"/>
      <c r="F3847" s="50"/>
      <c r="G3847" s="51"/>
      <c r="H3847" s="51"/>
      <c r="I3847" s="52"/>
      <c r="J3847" s="52"/>
      <c r="K3847" s="27" t="str">
        <f>_xlfn.IFNA(VLOOKUP(E3847,الاوردرات!$B$1:$C$600,2,0),"")</f>
        <v/>
      </c>
      <c r="L3847" s="63"/>
      <c r="N3847" s="22" t="str">
        <f t="shared" si="122"/>
        <v/>
      </c>
      <c r="O3847" s="23" t="str">
        <f>_xlfn.IFNA((VLOOKUP(F3847,help!$C$2:$F$12,4,0))*(N3847*24),"")</f>
        <v/>
      </c>
      <c r="AP3847" s="18">
        <f t="shared" si="121"/>
        <v>0</v>
      </c>
    </row>
    <row r="3848" spans="2:42" ht="33" x14ac:dyDescent="0.2">
      <c r="B3848" s="14">
        <f>COUNTIFS($E$3:E3848,تقرير!$E$4)</f>
        <v>15</v>
      </c>
      <c r="C3848" s="48"/>
      <c r="D3848" s="48"/>
      <c r="E3848" s="48"/>
      <c r="F3848" s="50"/>
      <c r="G3848" s="51"/>
      <c r="H3848" s="51"/>
      <c r="I3848" s="52"/>
      <c r="J3848" s="52"/>
      <c r="K3848" s="27" t="str">
        <f>_xlfn.IFNA(VLOOKUP(E3848,الاوردرات!$B$1:$C$600,2,0),"")</f>
        <v/>
      </c>
      <c r="L3848" s="63"/>
      <c r="N3848" s="22" t="str">
        <f t="shared" si="122"/>
        <v/>
      </c>
      <c r="O3848" s="23" t="str">
        <f>_xlfn.IFNA((VLOOKUP(F3848,help!$C$2:$F$12,4,0))*(N3848*24),"")</f>
        <v/>
      </c>
      <c r="AP3848" s="18">
        <f t="shared" si="121"/>
        <v>0</v>
      </c>
    </row>
    <row r="3849" spans="2:42" ht="33" x14ac:dyDescent="0.2">
      <c r="B3849" s="14">
        <f>COUNTIFS($E$3:E3849,تقرير!$E$4)</f>
        <v>15</v>
      </c>
      <c r="C3849" s="48"/>
      <c r="D3849" s="48"/>
      <c r="E3849" s="48"/>
      <c r="F3849" s="50"/>
      <c r="G3849" s="51"/>
      <c r="H3849" s="51"/>
      <c r="I3849" s="52"/>
      <c r="J3849" s="52"/>
      <c r="K3849" s="27" t="str">
        <f>_xlfn.IFNA(VLOOKUP(E3849,الاوردرات!$B$1:$C$600,2,0),"")</f>
        <v/>
      </c>
      <c r="L3849" s="63"/>
      <c r="N3849" s="22" t="str">
        <f t="shared" si="122"/>
        <v/>
      </c>
      <c r="O3849" s="23" t="str">
        <f>_xlfn.IFNA((VLOOKUP(F3849,help!$C$2:$F$12,4,0))*(N3849*24),"")</f>
        <v/>
      </c>
      <c r="AP3849" s="18">
        <f t="shared" si="121"/>
        <v>0</v>
      </c>
    </row>
    <row r="3850" spans="2:42" ht="33" x14ac:dyDescent="0.2">
      <c r="B3850" s="14">
        <f>COUNTIFS($E$3:E3850,تقرير!$E$4)</f>
        <v>15</v>
      </c>
      <c r="C3850" s="48"/>
      <c r="D3850" s="48"/>
      <c r="E3850" s="48"/>
      <c r="F3850" s="50"/>
      <c r="G3850" s="51"/>
      <c r="H3850" s="51"/>
      <c r="I3850" s="52"/>
      <c r="J3850" s="52"/>
      <c r="K3850" s="27" t="str">
        <f>_xlfn.IFNA(VLOOKUP(E3850,الاوردرات!$B$1:$C$600,2,0),"")</f>
        <v/>
      </c>
      <c r="L3850" s="63"/>
      <c r="N3850" s="22" t="str">
        <f t="shared" si="122"/>
        <v/>
      </c>
      <c r="O3850" s="23" t="str">
        <f>_xlfn.IFNA((VLOOKUP(F3850,help!$C$2:$F$12,4,0))*(N3850*24),"")</f>
        <v/>
      </c>
      <c r="AP3850" s="18">
        <f t="shared" ref="AP3850:AP3913" si="123">D3850</f>
        <v>0</v>
      </c>
    </row>
    <row r="3851" spans="2:42" ht="33" x14ac:dyDescent="0.2">
      <c r="B3851" s="14">
        <f>COUNTIFS($E$3:E3851,تقرير!$E$4)</f>
        <v>15</v>
      </c>
      <c r="C3851" s="48"/>
      <c r="D3851" s="48"/>
      <c r="E3851" s="48"/>
      <c r="F3851" s="50"/>
      <c r="G3851" s="51"/>
      <c r="H3851" s="51"/>
      <c r="I3851" s="52"/>
      <c r="J3851" s="52"/>
      <c r="K3851" s="27" t="str">
        <f>_xlfn.IFNA(VLOOKUP(E3851,الاوردرات!$B$1:$C$600,2,0),"")</f>
        <v/>
      </c>
      <c r="L3851" s="63"/>
      <c r="N3851" s="22" t="str">
        <f t="shared" si="122"/>
        <v/>
      </c>
      <c r="O3851" s="23" t="str">
        <f>_xlfn.IFNA((VLOOKUP(F3851,help!$C$2:$F$12,4,0))*(N3851*24),"")</f>
        <v/>
      </c>
      <c r="AP3851" s="18">
        <f t="shared" si="123"/>
        <v>0</v>
      </c>
    </row>
    <row r="3852" spans="2:42" ht="33" x14ac:dyDescent="0.2">
      <c r="B3852" s="14">
        <f>COUNTIFS($E$3:E3852,تقرير!$E$4)</f>
        <v>15</v>
      </c>
      <c r="C3852" s="48"/>
      <c r="D3852" s="48"/>
      <c r="E3852" s="48"/>
      <c r="F3852" s="50"/>
      <c r="G3852" s="51"/>
      <c r="H3852" s="51"/>
      <c r="I3852" s="52"/>
      <c r="J3852" s="52"/>
      <c r="K3852" s="27" t="str">
        <f>_xlfn.IFNA(VLOOKUP(E3852,الاوردرات!$B$1:$C$600,2,0),"")</f>
        <v/>
      </c>
      <c r="L3852" s="63"/>
      <c r="N3852" s="22" t="str">
        <f t="shared" si="122"/>
        <v/>
      </c>
      <c r="O3852" s="23" t="str">
        <f>_xlfn.IFNA((VLOOKUP(F3852,help!$C$2:$F$12,4,0))*(N3852*24),"")</f>
        <v/>
      </c>
      <c r="AP3852" s="18">
        <f t="shared" si="123"/>
        <v>0</v>
      </c>
    </row>
    <row r="3853" spans="2:42" ht="33" x14ac:dyDescent="0.2">
      <c r="B3853" s="14">
        <f>COUNTIFS($E$3:E3853,تقرير!$E$4)</f>
        <v>15</v>
      </c>
      <c r="C3853" s="48"/>
      <c r="D3853" s="48"/>
      <c r="E3853" s="48"/>
      <c r="F3853" s="50"/>
      <c r="G3853" s="51"/>
      <c r="H3853" s="51"/>
      <c r="I3853" s="52"/>
      <c r="J3853" s="52"/>
      <c r="K3853" s="27" t="str">
        <f>_xlfn.IFNA(VLOOKUP(E3853,الاوردرات!$B$1:$C$600,2,0),"")</f>
        <v/>
      </c>
      <c r="L3853" s="63"/>
      <c r="N3853" s="22" t="str">
        <f t="shared" si="122"/>
        <v/>
      </c>
      <c r="O3853" s="23" t="str">
        <f>_xlfn.IFNA((VLOOKUP(F3853,help!$C$2:$F$12,4,0))*(N3853*24),"")</f>
        <v/>
      </c>
      <c r="AP3853" s="18">
        <f t="shared" si="123"/>
        <v>0</v>
      </c>
    </row>
    <row r="3854" spans="2:42" ht="33" x14ac:dyDescent="0.2">
      <c r="B3854" s="14">
        <f>COUNTIFS($E$3:E3854,تقرير!$E$4)</f>
        <v>15</v>
      </c>
      <c r="C3854" s="48"/>
      <c r="D3854" s="48"/>
      <c r="E3854" s="48"/>
      <c r="F3854" s="50"/>
      <c r="G3854" s="51"/>
      <c r="H3854" s="51"/>
      <c r="I3854" s="52"/>
      <c r="J3854" s="52"/>
      <c r="K3854" s="27" t="str">
        <f>_xlfn.IFNA(VLOOKUP(E3854,الاوردرات!$B$1:$C$600,2,0),"")</f>
        <v/>
      </c>
      <c r="L3854" s="63"/>
      <c r="N3854" s="22" t="str">
        <f t="shared" si="122"/>
        <v/>
      </c>
      <c r="O3854" s="23" t="str">
        <f>_xlfn.IFNA((VLOOKUP(F3854,help!$C$2:$F$12,4,0))*(N3854*24),"")</f>
        <v/>
      </c>
      <c r="AP3854" s="18">
        <f t="shared" si="123"/>
        <v>0</v>
      </c>
    </row>
    <row r="3855" spans="2:42" ht="33" x14ac:dyDescent="0.2">
      <c r="B3855" s="14">
        <f>COUNTIFS($E$3:E3855,تقرير!$E$4)</f>
        <v>15</v>
      </c>
      <c r="C3855" s="48"/>
      <c r="D3855" s="48"/>
      <c r="E3855" s="48"/>
      <c r="F3855" s="50"/>
      <c r="G3855" s="51"/>
      <c r="H3855" s="51"/>
      <c r="I3855" s="52"/>
      <c r="J3855" s="52"/>
      <c r="K3855" s="27" t="str">
        <f>_xlfn.IFNA(VLOOKUP(E3855,الاوردرات!$B$1:$C$600,2,0),"")</f>
        <v/>
      </c>
      <c r="L3855" s="63"/>
      <c r="N3855" s="22" t="str">
        <f t="shared" si="122"/>
        <v/>
      </c>
      <c r="O3855" s="23" t="str">
        <f>_xlfn.IFNA((VLOOKUP(F3855,help!$C$2:$F$12,4,0))*(N3855*24),"")</f>
        <v/>
      </c>
      <c r="AP3855" s="18">
        <f t="shared" si="123"/>
        <v>0</v>
      </c>
    </row>
    <row r="3856" spans="2:42" ht="33" x14ac:dyDescent="0.2">
      <c r="B3856" s="14">
        <f>COUNTIFS($E$3:E3856,تقرير!$E$4)</f>
        <v>15</v>
      </c>
      <c r="C3856" s="48"/>
      <c r="D3856" s="48"/>
      <c r="E3856" s="48"/>
      <c r="F3856" s="50"/>
      <c r="G3856" s="51"/>
      <c r="H3856" s="51"/>
      <c r="I3856" s="52"/>
      <c r="J3856" s="52"/>
      <c r="K3856" s="27" t="str">
        <f>_xlfn.IFNA(VLOOKUP(E3856,الاوردرات!$B$1:$C$600,2,0),"")</f>
        <v/>
      </c>
      <c r="L3856" s="63"/>
      <c r="N3856" s="22" t="str">
        <f t="shared" si="122"/>
        <v/>
      </c>
      <c r="O3856" s="23" t="str">
        <f>_xlfn.IFNA((VLOOKUP(F3856,help!$C$2:$F$12,4,0))*(N3856*24),"")</f>
        <v/>
      </c>
      <c r="AP3856" s="18">
        <f t="shared" si="123"/>
        <v>0</v>
      </c>
    </row>
    <row r="3857" spans="2:42" ht="33" x14ac:dyDescent="0.2">
      <c r="B3857" s="14">
        <f>COUNTIFS($E$3:E3857,تقرير!$E$4)</f>
        <v>15</v>
      </c>
      <c r="C3857" s="48"/>
      <c r="D3857" s="48"/>
      <c r="E3857" s="48"/>
      <c r="F3857" s="50"/>
      <c r="G3857" s="51"/>
      <c r="H3857" s="51"/>
      <c r="I3857" s="52"/>
      <c r="J3857" s="52"/>
      <c r="K3857" s="27" t="str">
        <f>_xlfn.IFNA(VLOOKUP(E3857,الاوردرات!$B$1:$C$600,2,0),"")</f>
        <v/>
      </c>
      <c r="L3857" s="63"/>
      <c r="N3857" s="22" t="str">
        <f t="shared" si="122"/>
        <v/>
      </c>
      <c r="O3857" s="23" t="str">
        <f>_xlfn.IFNA((VLOOKUP(F3857,help!$C$2:$F$12,4,0))*(N3857*24),"")</f>
        <v/>
      </c>
      <c r="AP3857" s="18">
        <f t="shared" si="123"/>
        <v>0</v>
      </c>
    </row>
    <row r="3858" spans="2:42" ht="33" x14ac:dyDescent="0.2">
      <c r="B3858" s="14">
        <f>COUNTIFS($E$3:E3858,تقرير!$E$4)</f>
        <v>15</v>
      </c>
      <c r="C3858" s="48"/>
      <c r="D3858" s="48"/>
      <c r="E3858" s="48"/>
      <c r="F3858" s="50"/>
      <c r="G3858" s="51"/>
      <c r="H3858" s="51"/>
      <c r="I3858" s="52"/>
      <c r="J3858" s="52"/>
      <c r="K3858" s="27" t="str">
        <f>_xlfn.IFNA(VLOOKUP(E3858,الاوردرات!$B$1:$C$600,2,0),"")</f>
        <v/>
      </c>
      <c r="L3858" s="63"/>
      <c r="N3858" s="22" t="str">
        <f t="shared" si="122"/>
        <v/>
      </c>
      <c r="O3858" s="23" t="str">
        <f>_xlfn.IFNA((VLOOKUP(F3858,help!$C$2:$F$12,4,0))*(N3858*24),"")</f>
        <v/>
      </c>
      <c r="AP3858" s="18">
        <f t="shared" si="123"/>
        <v>0</v>
      </c>
    </row>
    <row r="3859" spans="2:42" ht="33" x14ac:dyDescent="0.2">
      <c r="B3859" s="14">
        <f>COUNTIFS($E$3:E3859,تقرير!$E$4)</f>
        <v>15</v>
      </c>
      <c r="C3859" s="48"/>
      <c r="D3859" s="48"/>
      <c r="E3859" s="48"/>
      <c r="F3859" s="50"/>
      <c r="G3859" s="51"/>
      <c r="H3859" s="51"/>
      <c r="I3859" s="52"/>
      <c r="J3859" s="52"/>
      <c r="K3859" s="27" t="str">
        <f>_xlfn.IFNA(VLOOKUP(E3859,الاوردرات!$B$1:$C$600,2,0),"")</f>
        <v/>
      </c>
      <c r="L3859" s="63"/>
      <c r="N3859" s="22" t="str">
        <f t="shared" si="122"/>
        <v/>
      </c>
      <c r="O3859" s="23" t="str">
        <f>_xlfn.IFNA((VLOOKUP(F3859,help!$C$2:$F$12,4,0))*(N3859*24),"")</f>
        <v/>
      </c>
      <c r="AP3859" s="18">
        <f t="shared" si="123"/>
        <v>0</v>
      </c>
    </row>
    <row r="3860" spans="2:42" ht="33" x14ac:dyDescent="0.2">
      <c r="B3860" s="14">
        <f>COUNTIFS($E$3:E3860,تقرير!$E$4)</f>
        <v>15</v>
      </c>
      <c r="C3860" s="48"/>
      <c r="D3860" s="48"/>
      <c r="E3860" s="48"/>
      <c r="F3860" s="50"/>
      <c r="G3860" s="51"/>
      <c r="H3860" s="51"/>
      <c r="I3860" s="52"/>
      <c r="J3860" s="52"/>
      <c r="K3860" s="27" t="str">
        <f>_xlfn.IFNA(VLOOKUP(E3860,الاوردرات!$B$1:$C$600,2,0),"")</f>
        <v/>
      </c>
      <c r="L3860" s="63"/>
      <c r="N3860" s="22" t="str">
        <f t="shared" si="122"/>
        <v/>
      </c>
      <c r="O3860" s="23" t="str">
        <f>_xlfn.IFNA((VLOOKUP(F3860,help!$C$2:$F$12,4,0))*(N3860*24),"")</f>
        <v/>
      </c>
      <c r="AP3860" s="18">
        <f t="shared" si="123"/>
        <v>0</v>
      </c>
    </row>
    <row r="3861" spans="2:42" ht="33" x14ac:dyDescent="0.2">
      <c r="B3861" s="14">
        <f>COUNTIFS($E$3:E3861,تقرير!$E$4)</f>
        <v>15</v>
      </c>
      <c r="C3861" s="48"/>
      <c r="D3861" s="48"/>
      <c r="E3861" s="48"/>
      <c r="F3861" s="50"/>
      <c r="G3861" s="51"/>
      <c r="H3861" s="51"/>
      <c r="I3861" s="52"/>
      <c r="J3861" s="52"/>
      <c r="K3861" s="27" t="str">
        <f>_xlfn.IFNA(VLOOKUP(E3861,الاوردرات!$B$1:$C$600,2,0),"")</f>
        <v/>
      </c>
      <c r="L3861" s="63"/>
      <c r="N3861" s="22" t="str">
        <f t="shared" si="122"/>
        <v/>
      </c>
      <c r="O3861" s="23" t="str">
        <f>_xlfn.IFNA((VLOOKUP(F3861,help!$C$2:$F$12,4,0))*(N3861*24),"")</f>
        <v/>
      </c>
      <c r="AP3861" s="18">
        <f t="shared" si="123"/>
        <v>0</v>
      </c>
    </row>
    <row r="3862" spans="2:42" ht="33" x14ac:dyDescent="0.2">
      <c r="B3862" s="14">
        <f>COUNTIFS($E$3:E3862,تقرير!$E$4)</f>
        <v>15</v>
      </c>
      <c r="C3862" s="48"/>
      <c r="D3862" s="48"/>
      <c r="E3862" s="48"/>
      <c r="F3862" s="50"/>
      <c r="G3862" s="51"/>
      <c r="H3862" s="51"/>
      <c r="I3862" s="52"/>
      <c r="J3862" s="52"/>
      <c r="K3862" s="27" t="str">
        <f>_xlfn.IFNA(VLOOKUP(E3862,الاوردرات!$B$1:$C$600,2,0),"")</f>
        <v/>
      </c>
      <c r="L3862" s="63"/>
      <c r="N3862" s="22" t="str">
        <f t="shared" si="122"/>
        <v/>
      </c>
      <c r="O3862" s="23" t="str">
        <f>_xlfn.IFNA((VLOOKUP(F3862,help!$C$2:$F$12,4,0))*(N3862*24),"")</f>
        <v/>
      </c>
      <c r="AP3862" s="18">
        <f t="shared" si="123"/>
        <v>0</v>
      </c>
    </row>
    <row r="3863" spans="2:42" ht="33" x14ac:dyDescent="0.2">
      <c r="B3863" s="14">
        <f>COUNTIFS($E$3:E3863,تقرير!$E$4)</f>
        <v>15</v>
      </c>
      <c r="C3863" s="48"/>
      <c r="D3863" s="48"/>
      <c r="E3863" s="48"/>
      <c r="F3863" s="50"/>
      <c r="G3863" s="51"/>
      <c r="H3863" s="51"/>
      <c r="I3863" s="52"/>
      <c r="J3863" s="52"/>
      <c r="K3863" s="27" t="str">
        <f>_xlfn.IFNA(VLOOKUP(E3863,الاوردرات!$B$1:$C$600,2,0),"")</f>
        <v/>
      </c>
      <c r="L3863" s="63"/>
      <c r="N3863" s="22" t="str">
        <f t="shared" si="122"/>
        <v/>
      </c>
      <c r="O3863" s="23" t="str">
        <f>_xlfn.IFNA((VLOOKUP(F3863,help!$C$2:$F$12,4,0))*(N3863*24),"")</f>
        <v/>
      </c>
      <c r="AP3863" s="18">
        <f t="shared" si="123"/>
        <v>0</v>
      </c>
    </row>
    <row r="3864" spans="2:42" ht="33" x14ac:dyDescent="0.2">
      <c r="B3864" s="14">
        <f>COUNTIFS($E$3:E3864,تقرير!$E$4)</f>
        <v>15</v>
      </c>
      <c r="C3864" s="48"/>
      <c r="D3864" s="48"/>
      <c r="E3864" s="48"/>
      <c r="F3864" s="50"/>
      <c r="G3864" s="51"/>
      <c r="H3864" s="51"/>
      <c r="I3864" s="52"/>
      <c r="J3864" s="52"/>
      <c r="K3864" s="27" t="str">
        <f>_xlfn.IFNA(VLOOKUP(E3864,الاوردرات!$B$1:$C$600,2,0),"")</f>
        <v/>
      </c>
      <c r="L3864" s="63"/>
      <c r="N3864" s="22" t="str">
        <f t="shared" si="122"/>
        <v/>
      </c>
      <c r="O3864" s="23" t="str">
        <f>_xlfn.IFNA((VLOOKUP(F3864,help!$C$2:$F$12,4,0))*(N3864*24),"")</f>
        <v/>
      </c>
      <c r="AP3864" s="18">
        <f t="shared" si="123"/>
        <v>0</v>
      </c>
    </row>
    <row r="3865" spans="2:42" ht="33" x14ac:dyDescent="0.2">
      <c r="B3865" s="14">
        <f>COUNTIFS($E$3:E3865,تقرير!$E$4)</f>
        <v>15</v>
      </c>
      <c r="C3865" s="48"/>
      <c r="D3865" s="48"/>
      <c r="E3865" s="48"/>
      <c r="F3865" s="50"/>
      <c r="G3865" s="51"/>
      <c r="H3865" s="51"/>
      <c r="I3865" s="52"/>
      <c r="J3865" s="52"/>
      <c r="K3865" s="27" t="str">
        <f>_xlfn.IFNA(VLOOKUP(E3865,الاوردرات!$B$1:$C$600,2,0),"")</f>
        <v/>
      </c>
      <c r="L3865" s="63"/>
      <c r="N3865" s="22" t="str">
        <f t="shared" si="122"/>
        <v/>
      </c>
      <c r="O3865" s="23" t="str">
        <f>_xlfn.IFNA((VLOOKUP(F3865,help!$C$2:$F$12,4,0))*(N3865*24),"")</f>
        <v/>
      </c>
      <c r="AP3865" s="18">
        <f t="shared" si="123"/>
        <v>0</v>
      </c>
    </row>
    <row r="3866" spans="2:42" ht="33" x14ac:dyDescent="0.2">
      <c r="B3866" s="14">
        <f>COUNTIFS($E$3:E3866,تقرير!$E$4)</f>
        <v>15</v>
      </c>
      <c r="C3866" s="48"/>
      <c r="D3866" s="48"/>
      <c r="E3866" s="48"/>
      <c r="F3866" s="50"/>
      <c r="G3866" s="51"/>
      <c r="H3866" s="51"/>
      <c r="I3866" s="52"/>
      <c r="J3866" s="52"/>
      <c r="K3866" s="27" t="str">
        <f>_xlfn.IFNA(VLOOKUP(E3866,الاوردرات!$B$1:$C$600,2,0),"")</f>
        <v/>
      </c>
      <c r="L3866" s="63"/>
      <c r="N3866" s="22" t="str">
        <f t="shared" si="122"/>
        <v/>
      </c>
      <c r="O3866" s="23" t="str">
        <f>_xlfn.IFNA((VLOOKUP(F3866,help!$C$2:$F$12,4,0))*(N3866*24),"")</f>
        <v/>
      </c>
      <c r="AP3866" s="18">
        <f t="shared" si="123"/>
        <v>0</v>
      </c>
    </row>
    <row r="3867" spans="2:42" ht="33" x14ac:dyDescent="0.2">
      <c r="B3867" s="14">
        <f>COUNTIFS($E$3:E3867,تقرير!$E$4)</f>
        <v>15</v>
      </c>
      <c r="C3867" s="48"/>
      <c r="D3867" s="48"/>
      <c r="E3867" s="48"/>
      <c r="F3867" s="50"/>
      <c r="G3867" s="51"/>
      <c r="H3867" s="51"/>
      <c r="I3867" s="52"/>
      <c r="J3867" s="52"/>
      <c r="K3867" s="27" t="str">
        <f>_xlfn.IFNA(VLOOKUP(E3867,الاوردرات!$B$1:$C$600,2,0),"")</f>
        <v/>
      </c>
      <c r="L3867" s="63"/>
      <c r="N3867" s="22" t="str">
        <f t="shared" si="122"/>
        <v/>
      </c>
      <c r="O3867" s="23" t="str">
        <f>_xlfn.IFNA((VLOOKUP(F3867,help!$C$2:$F$12,4,0))*(N3867*24),"")</f>
        <v/>
      </c>
      <c r="AP3867" s="18">
        <f t="shared" si="123"/>
        <v>0</v>
      </c>
    </row>
    <row r="3868" spans="2:42" ht="33" x14ac:dyDescent="0.2">
      <c r="B3868" s="14">
        <f>COUNTIFS($E$3:E3868,تقرير!$E$4)</f>
        <v>15</v>
      </c>
      <c r="C3868" s="48"/>
      <c r="D3868" s="48"/>
      <c r="E3868" s="48"/>
      <c r="F3868" s="50"/>
      <c r="G3868" s="51"/>
      <c r="H3868" s="51"/>
      <c r="I3868" s="52"/>
      <c r="J3868" s="52"/>
      <c r="K3868" s="27" t="str">
        <f>_xlfn.IFNA(VLOOKUP(E3868,الاوردرات!$B$1:$C$600,2,0),"")</f>
        <v/>
      </c>
      <c r="L3868" s="63"/>
      <c r="N3868" s="22" t="str">
        <f t="shared" si="122"/>
        <v/>
      </c>
      <c r="O3868" s="23" t="str">
        <f>_xlfn.IFNA((VLOOKUP(F3868,help!$C$2:$F$12,4,0))*(N3868*24),"")</f>
        <v/>
      </c>
      <c r="AP3868" s="18">
        <f t="shared" si="123"/>
        <v>0</v>
      </c>
    </row>
    <row r="3869" spans="2:42" ht="33" x14ac:dyDescent="0.2">
      <c r="B3869" s="14">
        <f>COUNTIFS($E$3:E3869,تقرير!$E$4)</f>
        <v>15</v>
      </c>
      <c r="C3869" s="48"/>
      <c r="D3869" s="48"/>
      <c r="E3869" s="48"/>
      <c r="F3869" s="50"/>
      <c r="G3869" s="51"/>
      <c r="H3869" s="51"/>
      <c r="I3869" s="52"/>
      <c r="J3869" s="52"/>
      <c r="K3869" s="27" t="str">
        <f>_xlfn.IFNA(VLOOKUP(E3869,الاوردرات!$B$1:$C$600,2,0),"")</f>
        <v/>
      </c>
      <c r="L3869" s="63"/>
      <c r="N3869" s="22" t="str">
        <f t="shared" si="122"/>
        <v/>
      </c>
      <c r="O3869" s="23" t="str">
        <f>_xlfn.IFNA((VLOOKUP(F3869,help!$C$2:$F$12,4,0))*(N3869*24),"")</f>
        <v/>
      </c>
      <c r="AP3869" s="18">
        <f t="shared" si="123"/>
        <v>0</v>
      </c>
    </row>
    <row r="3870" spans="2:42" ht="33" x14ac:dyDescent="0.2">
      <c r="B3870" s="14">
        <f>COUNTIFS($E$3:E3870,تقرير!$E$4)</f>
        <v>15</v>
      </c>
      <c r="C3870" s="48"/>
      <c r="D3870" s="48"/>
      <c r="E3870" s="48"/>
      <c r="F3870" s="50"/>
      <c r="G3870" s="51"/>
      <c r="H3870" s="51"/>
      <c r="I3870" s="52"/>
      <c r="J3870" s="52"/>
      <c r="K3870" s="27" t="str">
        <f>_xlfn.IFNA(VLOOKUP(E3870,الاوردرات!$B$1:$C$600,2,0),"")</f>
        <v/>
      </c>
      <c r="L3870" s="63"/>
      <c r="N3870" s="22" t="str">
        <f t="shared" si="122"/>
        <v/>
      </c>
      <c r="O3870" s="23" t="str">
        <f>_xlfn.IFNA((VLOOKUP(F3870,help!$C$2:$F$12,4,0))*(N3870*24),"")</f>
        <v/>
      </c>
      <c r="AP3870" s="18">
        <f t="shared" si="123"/>
        <v>0</v>
      </c>
    </row>
    <row r="3871" spans="2:42" ht="33" x14ac:dyDescent="0.2">
      <c r="B3871" s="14">
        <f>COUNTIFS($E$3:E3871,تقرير!$E$4)</f>
        <v>15</v>
      </c>
      <c r="C3871" s="48"/>
      <c r="D3871" s="48"/>
      <c r="E3871" s="48"/>
      <c r="F3871" s="50"/>
      <c r="G3871" s="51"/>
      <c r="H3871" s="51"/>
      <c r="I3871" s="52"/>
      <c r="J3871" s="52"/>
      <c r="K3871" s="27" t="str">
        <f>_xlfn.IFNA(VLOOKUP(E3871,الاوردرات!$B$1:$C$600,2,0),"")</f>
        <v/>
      </c>
      <c r="L3871" s="63"/>
      <c r="N3871" s="22" t="str">
        <f t="shared" si="122"/>
        <v/>
      </c>
      <c r="O3871" s="23" t="str">
        <f>_xlfn.IFNA((VLOOKUP(F3871,help!$C$2:$F$12,4,0))*(N3871*24),"")</f>
        <v/>
      </c>
      <c r="AP3871" s="18">
        <f t="shared" si="123"/>
        <v>0</v>
      </c>
    </row>
    <row r="3872" spans="2:42" ht="33" x14ac:dyDescent="0.2">
      <c r="B3872" s="14">
        <f>COUNTIFS($E$3:E3872,تقرير!$E$4)</f>
        <v>15</v>
      </c>
      <c r="C3872" s="48"/>
      <c r="D3872" s="48"/>
      <c r="E3872" s="48"/>
      <c r="F3872" s="50"/>
      <c r="G3872" s="51"/>
      <c r="H3872" s="51"/>
      <c r="I3872" s="52"/>
      <c r="J3872" s="52"/>
      <c r="K3872" s="27" t="str">
        <f>_xlfn.IFNA(VLOOKUP(E3872,الاوردرات!$B$1:$C$600,2,0),"")</f>
        <v/>
      </c>
      <c r="L3872" s="63"/>
      <c r="N3872" s="22" t="str">
        <f t="shared" si="122"/>
        <v/>
      </c>
      <c r="O3872" s="23" t="str">
        <f>_xlfn.IFNA((VLOOKUP(F3872,help!$C$2:$F$12,4,0))*(N3872*24),"")</f>
        <v/>
      </c>
      <c r="AP3872" s="18">
        <f t="shared" si="123"/>
        <v>0</v>
      </c>
    </row>
    <row r="3873" spans="2:42" ht="33" x14ac:dyDescent="0.2">
      <c r="B3873" s="14">
        <f>COUNTIFS($E$3:E3873,تقرير!$E$4)</f>
        <v>15</v>
      </c>
      <c r="C3873" s="48"/>
      <c r="D3873" s="48"/>
      <c r="E3873" s="48"/>
      <c r="F3873" s="50"/>
      <c r="G3873" s="51"/>
      <c r="H3873" s="51"/>
      <c r="I3873" s="52"/>
      <c r="J3873" s="52"/>
      <c r="K3873" s="27" t="str">
        <f>_xlfn.IFNA(VLOOKUP(E3873,الاوردرات!$B$1:$C$600,2,0),"")</f>
        <v/>
      </c>
      <c r="L3873" s="63"/>
      <c r="N3873" s="22" t="str">
        <f t="shared" si="122"/>
        <v/>
      </c>
      <c r="O3873" s="23" t="str">
        <f>_xlfn.IFNA((VLOOKUP(F3873,help!$C$2:$F$12,4,0))*(N3873*24),"")</f>
        <v/>
      </c>
      <c r="AP3873" s="18">
        <f t="shared" si="123"/>
        <v>0</v>
      </c>
    </row>
    <row r="3874" spans="2:42" ht="33" x14ac:dyDescent="0.2">
      <c r="B3874" s="14">
        <f>COUNTIFS($E$3:E3874,تقرير!$E$4)</f>
        <v>15</v>
      </c>
      <c r="C3874" s="48"/>
      <c r="D3874" s="48"/>
      <c r="E3874" s="48"/>
      <c r="F3874" s="50"/>
      <c r="G3874" s="51"/>
      <c r="H3874" s="51"/>
      <c r="I3874" s="52"/>
      <c r="J3874" s="52"/>
      <c r="K3874" s="27" t="str">
        <f>_xlfn.IFNA(VLOOKUP(E3874,الاوردرات!$B$1:$C$600,2,0),"")</f>
        <v/>
      </c>
      <c r="L3874" s="63"/>
      <c r="N3874" s="22" t="str">
        <f t="shared" si="122"/>
        <v/>
      </c>
      <c r="O3874" s="23" t="str">
        <f>_xlfn.IFNA((VLOOKUP(F3874,help!$C$2:$F$12,4,0))*(N3874*24),"")</f>
        <v/>
      </c>
      <c r="AP3874" s="18">
        <f t="shared" si="123"/>
        <v>0</v>
      </c>
    </row>
    <row r="3875" spans="2:42" ht="33" x14ac:dyDescent="0.2">
      <c r="B3875" s="14">
        <f>COUNTIFS($E$3:E3875,تقرير!$E$4)</f>
        <v>15</v>
      </c>
      <c r="C3875" s="48"/>
      <c r="D3875" s="48"/>
      <c r="E3875" s="48"/>
      <c r="F3875" s="50"/>
      <c r="G3875" s="51"/>
      <c r="H3875" s="51"/>
      <c r="I3875" s="52"/>
      <c r="J3875" s="52"/>
      <c r="K3875" s="27" t="str">
        <f>_xlfn.IFNA(VLOOKUP(E3875,الاوردرات!$B$1:$C$600,2,0),"")</f>
        <v/>
      </c>
      <c r="L3875" s="63"/>
      <c r="N3875" s="22" t="str">
        <f t="shared" si="122"/>
        <v/>
      </c>
      <c r="O3875" s="23" t="str">
        <f>_xlfn.IFNA((VLOOKUP(F3875,help!$C$2:$F$12,4,0))*(N3875*24),"")</f>
        <v/>
      </c>
      <c r="AP3875" s="18">
        <f t="shared" si="123"/>
        <v>0</v>
      </c>
    </row>
    <row r="3876" spans="2:42" ht="33" x14ac:dyDescent="0.2">
      <c r="B3876" s="14">
        <f>COUNTIFS($E$3:E3876,تقرير!$E$4)</f>
        <v>15</v>
      </c>
      <c r="C3876" s="48"/>
      <c r="D3876" s="48"/>
      <c r="E3876" s="48"/>
      <c r="F3876" s="50"/>
      <c r="G3876" s="51"/>
      <c r="H3876" s="51"/>
      <c r="I3876" s="52"/>
      <c r="J3876" s="52"/>
      <c r="K3876" s="27" t="str">
        <f>_xlfn.IFNA(VLOOKUP(E3876,الاوردرات!$B$1:$C$600,2,0),"")</f>
        <v/>
      </c>
      <c r="L3876" s="63"/>
      <c r="N3876" s="22" t="str">
        <f t="shared" si="122"/>
        <v/>
      </c>
      <c r="O3876" s="23" t="str">
        <f>_xlfn.IFNA((VLOOKUP(F3876,help!$C$2:$F$12,4,0))*(N3876*24),"")</f>
        <v/>
      </c>
      <c r="AP3876" s="18">
        <f t="shared" si="123"/>
        <v>0</v>
      </c>
    </row>
    <row r="3877" spans="2:42" ht="33" x14ac:dyDescent="0.2">
      <c r="B3877" s="14">
        <f>COUNTIFS($E$3:E3877,تقرير!$E$4)</f>
        <v>15</v>
      </c>
      <c r="C3877" s="48"/>
      <c r="D3877" s="48"/>
      <c r="E3877" s="48"/>
      <c r="F3877" s="50"/>
      <c r="G3877" s="51"/>
      <c r="H3877" s="51"/>
      <c r="I3877" s="52"/>
      <c r="J3877" s="52"/>
      <c r="K3877" s="27" t="str">
        <f>_xlfn.IFNA(VLOOKUP(E3877,الاوردرات!$B$1:$C$600,2,0),"")</f>
        <v/>
      </c>
      <c r="L3877" s="63"/>
      <c r="N3877" s="22" t="str">
        <f t="shared" si="122"/>
        <v/>
      </c>
      <c r="O3877" s="23" t="str">
        <f>_xlfn.IFNA((VLOOKUP(F3877,help!$C$2:$F$12,4,0))*(N3877*24),"")</f>
        <v/>
      </c>
      <c r="AP3877" s="18">
        <f t="shared" si="123"/>
        <v>0</v>
      </c>
    </row>
    <row r="3878" spans="2:42" ht="33" x14ac:dyDescent="0.2">
      <c r="B3878" s="14">
        <f>COUNTIFS($E$3:E3878,تقرير!$E$4)</f>
        <v>15</v>
      </c>
      <c r="C3878" s="48"/>
      <c r="D3878" s="48"/>
      <c r="E3878" s="48"/>
      <c r="F3878" s="50"/>
      <c r="G3878" s="51"/>
      <c r="H3878" s="51"/>
      <c r="I3878" s="52"/>
      <c r="J3878" s="52"/>
      <c r="K3878" s="27" t="str">
        <f>_xlfn.IFNA(VLOOKUP(E3878,الاوردرات!$B$1:$C$600,2,0),"")</f>
        <v/>
      </c>
      <c r="L3878" s="63"/>
      <c r="N3878" s="22" t="str">
        <f t="shared" si="122"/>
        <v/>
      </c>
      <c r="O3878" s="23" t="str">
        <f>_xlfn.IFNA((VLOOKUP(F3878,help!$C$2:$F$12,4,0))*(N3878*24),"")</f>
        <v/>
      </c>
      <c r="AP3878" s="18">
        <f t="shared" si="123"/>
        <v>0</v>
      </c>
    </row>
    <row r="3879" spans="2:42" ht="33" x14ac:dyDescent="0.2">
      <c r="B3879" s="14">
        <f>COUNTIFS($E$3:E3879,تقرير!$E$4)</f>
        <v>15</v>
      </c>
      <c r="C3879" s="48"/>
      <c r="D3879" s="48"/>
      <c r="E3879" s="48"/>
      <c r="F3879" s="50"/>
      <c r="G3879" s="51"/>
      <c r="H3879" s="51"/>
      <c r="I3879" s="52"/>
      <c r="J3879" s="52"/>
      <c r="K3879" s="27" t="str">
        <f>_xlfn.IFNA(VLOOKUP(E3879,الاوردرات!$B$1:$C$600,2,0),"")</f>
        <v/>
      </c>
      <c r="L3879" s="63"/>
      <c r="N3879" s="22" t="str">
        <f t="shared" si="122"/>
        <v/>
      </c>
      <c r="O3879" s="23" t="str">
        <f>_xlfn.IFNA((VLOOKUP(F3879,help!$C$2:$F$12,4,0))*(N3879*24),"")</f>
        <v/>
      </c>
      <c r="AP3879" s="18">
        <f t="shared" si="123"/>
        <v>0</v>
      </c>
    </row>
    <row r="3880" spans="2:42" ht="33" x14ac:dyDescent="0.2">
      <c r="B3880" s="14">
        <f>COUNTIFS($E$3:E3880,تقرير!$E$4)</f>
        <v>15</v>
      </c>
      <c r="C3880" s="48"/>
      <c r="D3880" s="48"/>
      <c r="E3880" s="48"/>
      <c r="F3880" s="50"/>
      <c r="G3880" s="51"/>
      <c r="H3880" s="51"/>
      <c r="I3880" s="52"/>
      <c r="J3880" s="52"/>
      <c r="K3880" s="27" t="str">
        <f>_xlfn.IFNA(VLOOKUP(E3880,الاوردرات!$B$1:$C$600,2,0),"")</f>
        <v/>
      </c>
      <c r="L3880" s="63"/>
      <c r="N3880" s="22" t="str">
        <f t="shared" si="122"/>
        <v/>
      </c>
      <c r="O3880" s="23" t="str">
        <f>_xlfn.IFNA((VLOOKUP(F3880,help!$C$2:$F$12,4,0))*(N3880*24),"")</f>
        <v/>
      </c>
      <c r="AP3880" s="18">
        <f t="shared" si="123"/>
        <v>0</v>
      </c>
    </row>
    <row r="3881" spans="2:42" ht="33" x14ac:dyDescent="0.2">
      <c r="B3881" s="14">
        <f>COUNTIFS($E$3:E3881,تقرير!$E$4)</f>
        <v>15</v>
      </c>
      <c r="C3881" s="48"/>
      <c r="D3881" s="48"/>
      <c r="E3881" s="48"/>
      <c r="F3881" s="50"/>
      <c r="G3881" s="51"/>
      <c r="H3881" s="51"/>
      <c r="I3881" s="52"/>
      <c r="J3881" s="52"/>
      <c r="K3881" s="27" t="str">
        <f>_xlfn.IFNA(VLOOKUP(E3881,الاوردرات!$B$1:$C$600,2,0),"")</f>
        <v/>
      </c>
      <c r="L3881" s="63"/>
      <c r="N3881" s="22" t="str">
        <f t="shared" si="122"/>
        <v/>
      </c>
      <c r="O3881" s="23" t="str">
        <f>_xlfn.IFNA((VLOOKUP(F3881,help!$C$2:$F$12,4,0))*(N3881*24),"")</f>
        <v/>
      </c>
      <c r="AP3881" s="18">
        <f t="shared" si="123"/>
        <v>0</v>
      </c>
    </row>
    <row r="3882" spans="2:42" ht="33" x14ac:dyDescent="0.2">
      <c r="B3882" s="14">
        <f>COUNTIFS($E$3:E3882,تقرير!$E$4)</f>
        <v>15</v>
      </c>
      <c r="C3882" s="48"/>
      <c r="D3882" s="48"/>
      <c r="E3882" s="48"/>
      <c r="F3882" s="50"/>
      <c r="G3882" s="51"/>
      <c r="H3882" s="51"/>
      <c r="I3882" s="52"/>
      <c r="J3882" s="52"/>
      <c r="K3882" s="27" t="str">
        <f>_xlfn.IFNA(VLOOKUP(E3882,الاوردرات!$B$1:$C$600,2,0),"")</f>
        <v/>
      </c>
      <c r="L3882" s="63"/>
      <c r="N3882" s="22" t="str">
        <f t="shared" si="122"/>
        <v/>
      </c>
      <c r="O3882" s="23" t="str">
        <f>_xlfn.IFNA((VLOOKUP(F3882,help!$C$2:$F$12,4,0))*(N3882*24),"")</f>
        <v/>
      </c>
      <c r="AP3882" s="18">
        <f t="shared" si="123"/>
        <v>0</v>
      </c>
    </row>
    <row r="3883" spans="2:42" ht="33" x14ac:dyDescent="0.2">
      <c r="B3883" s="14">
        <f>COUNTIFS($E$3:E3883,تقرير!$E$4)</f>
        <v>15</v>
      </c>
      <c r="C3883" s="48"/>
      <c r="D3883" s="48"/>
      <c r="E3883" s="48"/>
      <c r="F3883" s="50"/>
      <c r="G3883" s="51"/>
      <c r="H3883" s="51"/>
      <c r="I3883" s="52"/>
      <c r="J3883" s="52"/>
      <c r="K3883" s="27" t="str">
        <f>_xlfn.IFNA(VLOOKUP(E3883,الاوردرات!$B$1:$C$600,2,0),"")</f>
        <v/>
      </c>
      <c r="L3883" s="63"/>
      <c r="N3883" s="22" t="str">
        <f t="shared" si="122"/>
        <v/>
      </c>
      <c r="O3883" s="23" t="str">
        <f>_xlfn.IFNA((VLOOKUP(F3883,help!$C$2:$F$12,4,0))*(N3883*24),"")</f>
        <v/>
      </c>
      <c r="AP3883" s="18">
        <f t="shared" si="123"/>
        <v>0</v>
      </c>
    </row>
    <row r="3884" spans="2:42" ht="33" x14ac:dyDescent="0.2">
      <c r="B3884" s="14">
        <f>COUNTIFS($E$3:E3884,تقرير!$E$4)</f>
        <v>15</v>
      </c>
      <c r="C3884" s="48"/>
      <c r="D3884" s="48"/>
      <c r="E3884" s="48"/>
      <c r="F3884" s="50"/>
      <c r="G3884" s="51"/>
      <c r="H3884" s="51"/>
      <c r="I3884" s="52"/>
      <c r="J3884" s="52"/>
      <c r="K3884" s="27" t="str">
        <f>_xlfn.IFNA(VLOOKUP(E3884,الاوردرات!$B$1:$C$600,2,0),"")</f>
        <v/>
      </c>
      <c r="L3884" s="63"/>
      <c r="N3884" s="22" t="str">
        <f t="shared" si="122"/>
        <v/>
      </c>
      <c r="O3884" s="23" t="str">
        <f>_xlfn.IFNA((VLOOKUP(F3884,help!$C$2:$F$12,4,0))*(N3884*24),"")</f>
        <v/>
      </c>
      <c r="AP3884" s="18">
        <f t="shared" si="123"/>
        <v>0</v>
      </c>
    </row>
    <row r="3885" spans="2:42" ht="33" x14ac:dyDescent="0.2">
      <c r="B3885" s="14">
        <f>COUNTIFS($E$3:E3885,تقرير!$E$4)</f>
        <v>15</v>
      </c>
      <c r="C3885" s="48"/>
      <c r="D3885" s="48"/>
      <c r="E3885" s="48"/>
      <c r="F3885" s="50"/>
      <c r="G3885" s="51"/>
      <c r="H3885" s="51"/>
      <c r="I3885" s="52"/>
      <c r="J3885" s="52"/>
      <c r="K3885" s="27" t="str">
        <f>_xlfn.IFNA(VLOOKUP(E3885,الاوردرات!$B$1:$C$600,2,0),"")</f>
        <v/>
      </c>
      <c r="L3885" s="63"/>
      <c r="N3885" s="22" t="str">
        <f t="shared" si="122"/>
        <v/>
      </c>
      <c r="O3885" s="23" t="str">
        <f>_xlfn.IFNA((VLOOKUP(F3885,help!$C$2:$F$12,4,0))*(N3885*24),"")</f>
        <v/>
      </c>
      <c r="AP3885" s="18">
        <f t="shared" si="123"/>
        <v>0</v>
      </c>
    </row>
    <row r="3886" spans="2:42" ht="33" x14ac:dyDescent="0.2">
      <c r="B3886" s="14">
        <f>COUNTIFS($E$3:E3886,تقرير!$E$4)</f>
        <v>15</v>
      </c>
      <c r="C3886" s="48"/>
      <c r="D3886" s="48"/>
      <c r="E3886" s="48"/>
      <c r="F3886" s="50"/>
      <c r="G3886" s="51"/>
      <c r="H3886" s="51"/>
      <c r="I3886" s="52"/>
      <c r="J3886" s="52"/>
      <c r="K3886" s="27" t="str">
        <f>_xlfn.IFNA(VLOOKUP(E3886,الاوردرات!$B$1:$C$600,2,0),"")</f>
        <v/>
      </c>
      <c r="L3886" s="63"/>
      <c r="N3886" s="22" t="str">
        <f t="shared" si="122"/>
        <v/>
      </c>
      <c r="O3886" s="23" t="str">
        <f>_xlfn.IFNA((VLOOKUP(F3886,help!$C$2:$F$12,4,0))*(N3886*24),"")</f>
        <v/>
      </c>
      <c r="AP3886" s="18">
        <f t="shared" si="123"/>
        <v>0</v>
      </c>
    </row>
    <row r="3887" spans="2:42" ht="33" x14ac:dyDescent="0.2">
      <c r="B3887" s="14">
        <f>COUNTIFS($E$3:E3887,تقرير!$E$4)</f>
        <v>15</v>
      </c>
      <c r="C3887" s="48"/>
      <c r="D3887" s="48"/>
      <c r="E3887" s="48"/>
      <c r="F3887" s="50"/>
      <c r="G3887" s="51"/>
      <c r="H3887" s="51"/>
      <c r="I3887" s="52"/>
      <c r="J3887" s="52"/>
      <c r="K3887" s="27" t="str">
        <f>_xlfn.IFNA(VLOOKUP(E3887,الاوردرات!$B$1:$C$600,2,0),"")</f>
        <v/>
      </c>
      <c r="L3887" s="63"/>
      <c r="N3887" s="22" t="str">
        <f t="shared" si="122"/>
        <v/>
      </c>
      <c r="O3887" s="23" t="str">
        <f>_xlfn.IFNA((VLOOKUP(F3887,help!$C$2:$F$12,4,0))*(N3887*24),"")</f>
        <v/>
      </c>
      <c r="AP3887" s="18">
        <f t="shared" si="123"/>
        <v>0</v>
      </c>
    </row>
    <row r="3888" spans="2:42" ht="33" x14ac:dyDescent="0.2">
      <c r="B3888" s="14">
        <f>COUNTIFS($E$3:E3888,تقرير!$E$4)</f>
        <v>15</v>
      </c>
      <c r="C3888" s="48"/>
      <c r="D3888" s="48"/>
      <c r="E3888" s="48"/>
      <c r="F3888" s="50"/>
      <c r="G3888" s="51"/>
      <c r="H3888" s="51"/>
      <c r="I3888" s="52"/>
      <c r="J3888" s="52"/>
      <c r="K3888" s="27" t="str">
        <f>_xlfn.IFNA(VLOOKUP(E3888,الاوردرات!$B$1:$C$600,2,0),"")</f>
        <v/>
      </c>
      <c r="L3888" s="63"/>
      <c r="N3888" s="22" t="str">
        <f t="shared" si="122"/>
        <v/>
      </c>
      <c r="O3888" s="23" t="str">
        <f>_xlfn.IFNA((VLOOKUP(F3888,help!$C$2:$F$12,4,0))*(N3888*24),"")</f>
        <v/>
      </c>
      <c r="AP3888" s="18">
        <f t="shared" si="123"/>
        <v>0</v>
      </c>
    </row>
    <row r="3889" spans="2:42" ht="33" x14ac:dyDescent="0.2">
      <c r="B3889" s="14">
        <f>COUNTIFS($E$3:E3889,تقرير!$E$4)</f>
        <v>15</v>
      </c>
      <c r="C3889" s="48"/>
      <c r="D3889" s="48"/>
      <c r="E3889" s="48"/>
      <c r="F3889" s="50"/>
      <c r="G3889" s="51"/>
      <c r="H3889" s="51"/>
      <c r="I3889" s="52"/>
      <c r="J3889" s="52"/>
      <c r="K3889" s="27" t="str">
        <f>_xlfn.IFNA(VLOOKUP(E3889,الاوردرات!$B$1:$C$600,2,0),"")</f>
        <v/>
      </c>
      <c r="L3889" s="63"/>
      <c r="N3889" s="22" t="str">
        <f t="shared" si="122"/>
        <v/>
      </c>
      <c r="O3889" s="23" t="str">
        <f>_xlfn.IFNA((VLOOKUP(F3889,help!$C$2:$F$12,4,0))*(N3889*24),"")</f>
        <v/>
      </c>
      <c r="AP3889" s="18">
        <f t="shared" si="123"/>
        <v>0</v>
      </c>
    </row>
    <row r="3890" spans="2:42" ht="33" x14ac:dyDescent="0.2">
      <c r="B3890" s="14">
        <f>COUNTIFS($E$3:E3890,تقرير!$E$4)</f>
        <v>15</v>
      </c>
      <c r="C3890" s="48"/>
      <c r="D3890" s="48"/>
      <c r="E3890" s="48"/>
      <c r="F3890" s="50"/>
      <c r="G3890" s="51"/>
      <c r="H3890" s="51"/>
      <c r="I3890" s="52"/>
      <c r="J3890" s="52"/>
      <c r="K3890" s="27" t="str">
        <f>_xlfn.IFNA(VLOOKUP(E3890,الاوردرات!$B$1:$C$600,2,0),"")</f>
        <v/>
      </c>
      <c r="L3890" s="63"/>
      <c r="N3890" s="22" t="str">
        <f t="shared" si="122"/>
        <v/>
      </c>
      <c r="O3890" s="23" t="str">
        <f>_xlfn.IFNA((VLOOKUP(F3890,help!$C$2:$F$12,4,0))*(N3890*24),"")</f>
        <v/>
      </c>
      <c r="AP3890" s="18">
        <f t="shared" si="123"/>
        <v>0</v>
      </c>
    </row>
    <row r="3891" spans="2:42" ht="33" x14ac:dyDescent="0.2">
      <c r="B3891" s="14">
        <f>COUNTIFS($E$3:E3891,تقرير!$E$4)</f>
        <v>15</v>
      </c>
      <c r="C3891" s="48"/>
      <c r="D3891" s="48"/>
      <c r="E3891" s="48"/>
      <c r="F3891" s="50"/>
      <c r="G3891" s="51"/>
      <c r="H3891" s="51"/>
      <c r="I3891" s="52"/>
      <c r="J3891" s="52"/>
      <c r="K3891" s="27" t="str">
        <f>_xlfn.IFNA(VLOOKUP(E3891,الاوردرات!$B$1:$C$600,2,0),"")</f>
        <v/>
      </c>
      <c r="L3891" s="63"/>
      <c r="N3891" s="22" t="str">
        <f t="shared" si="122"/>
        <v/>
      </c>
      <c r="O3891" s="23" t="str">
        <f>_xlfn.IFNA((VLOOKUP(F3891,help!$C$2:$F$12,4,0))*(N3891*24),"")</f>
        <v/>
      </c>
      <c r="AP3891" s="18">
        <f t="shared" si="123"/>
        <v>0</v>
      </c>
    </row>
    <row r="3892" spans="2:42" ht="33" x14ac:dyDescent="0.2">
      <c r="B3892" s="14">
        <f>COUNTIFS($E$3:E3892,تقرير!$E$4)</f>
        <v>15</v>
      </c>
      <c r="C3892" s="48"/>
      <c r="D3892" s="48"/>
      <c r="E3892" s="48"/>
      <c r="F3892" s="50"/>
      <c r="G3892" s="51"/>
      <c r="H3892" s="51"/>
      <c r="I3892" s="52"/>
      <c r="J3892" s="52"/>
      <c r="K3892" s="27" t="str">
        <f>_xlfn.IFNA(VLOOKUP(E3892,الاوردرات!$B$1:$C$600,2,0),"")</f>
        <v/>
      </c>
      <c r="L3892" s="63"/>
      <c r="N3892" s="22" t="str">
        <f t="shared" si="122"/>
        <v/>
      </c>
      <c r="O3892" s="23" t="str">
        <f>_xlfn.IFNA((VLOOKUP(F3892,help!$C$2:$F$12,4,0))*(N3892*24),"")</f>
        <v/>
      </c>
      <c r="AP3892" s="18">
        <f t="shared" si="123"/>
        <v>0</v>
      </c>
    </row>
    <row r="3893" spans="2:42" ht="33" x14ac:dyDescent="0.2">
      <c r="B3893" s="14">
        <f>COUNTIFS($E$3:E3893,تقرير!$E$4)</f>
        <v>15</v>
      </c>
      <c r="C3893" s="48"/>
      <c r="D3893" s="48"/>
      <c r="E3893" s="48"/>
      <c r="F3893" s="50"/>
      <c r="G3893" s="51"/>
      <c r="H3893" s="51"/>
      <c r="I3893" s="52"/>
      <c r="J3893" s="52"/>
      <c r="K3893" s="27" t="str">
        <f>_xlfn.IFNA(VLOOKUP(E3893,الاوردرات!$B$1:$C$600,2,0),"")</f>
        <v/>
      </c>
      <c r="L3893" s="63"/>
      <c r="N3893" s="22" t="str">
        <f t="shared" si="122"/>
        <v/>
      </c>
      <c r="O3893" s="23" t="str">
        <f>_xlfn.IFNA((VLOOKUP(F3893,help!$C$2:$F$12,4,0))*(N3893*24),"")</f>
        <v/>
      </c>
      <c r="AP3893" s="18">
        <f t="shared" si="123"/>
        <v>0</v>
      </c>
    </row>
    <row r="3894" spans="2:42" ht="33" x14ac:dyDescent="0.2">
      <c r="B3894" s="14">
        <f>COUNTIFS($E$3:E3894,تقرير!$E$4)</f>
        <v>15</v>
      </c>
      <c r="C3894" s="48"/>
      <c r="D3894" s="48"/>
      <c r="E3894" s="48"/>
      <c r="F3894" s="50"/>
      <c r="G3894" s="51"/>
      <c r="H3894" s="51"/>
      <c r="I3894" s="52"/>
      <c r="J3894" s="52"/>
      <c r="K3894" s="27" t="str">
        <f>_xlfn.IFNA(VLOOKUP(E3894,الاوردرات!$B$1:$C$600,2,0),"")</f>
        <v/>
      </c>
      <c r="L3894" s="63"/>
      <c r="N3894" s="22" t="str">
        <f t="shared" si="122"/>
        <v/>
      </c>
      <c r="O3894" s="23" t="str">
        <f>_xlfn.IFNA((VLOOKUP(F3894,help!$C$2:$F$12,4,0))*(N3894*24),"")</f>
        <v/>
      </c>
      <c r="AP3894" s="18">
        <f t="shared" si="123"/>
        <v>0</v>
      </c>
    </row>
    <row r="3895" spans="2:42" ht="33" x14ac:dyDescent="0.2">
      <c r="B3895" s="14">
        <f>COUNTIFS($E$3:E3895,تقرير!$E$4)</f>
        <v>15</v>
      </c>
      <c r="C3895" s="48"/>
      <c r="D3895" s="48"/>
      <c r="E3895" s="48"/>
      <c r="F3895" s="50"/>
      <c r="G3895" s="51"/>
      <c r="H3895" s="51"/>
      <c r="I3895" s="52"/>
      <c r="J3895" s="52"/>
      <c r="K3895" s="27" t="str">
        <f>_xlfn.IFNA(VLOOKUP(E3895,الاوردرات!$B$1:$C$600,2,0),"")</f>
        <v/>
      </c>
      <c r="L3895" s="63"/>
      <c r="N3895" s="22" t="str">
        <f t="shared" ref="N3895:N3958" si="124">IF(I3895&lt;&gt;"",J3895-I3895,"")</f>
        <v/>
      </c>
      <c r="O3895" s="23" t="str">
        <f>_xlfn.IFNA((VLOOKUP(F3895,help!$C$2:$F$12,4,0))*(N3895*24),"")</f>
        <v/>
      </c>
      <c r="AP3895" s="18">
        <f t="shared" si="123"/>
        <v>0</v>
      </c>
    </row>
    <row r="3896" spans="2:42" ht="33" x14ac:dyDescent="0.2">
      <c r="B3896" s="14">
        <f>COUNTIFS($E$3:E3896,تقرير!$E$4)</f>
        <v>15</v>
      </c>
      <c r="C3896" s="48"/>
      <c r="D3896" s="48"/>
      <c r="E3896" s="48"/>
      <c r="F3896" s="50"/>
      <c r="G3896" s="51"/>
      <c r="H3896" s="51"/>
      <c r="I3896" s="52"/>
      <c r="J3896" s="52"/>
      <c r="K3896" s="27" t="str">
        <f>_xlfn.IFNA(VLOOKUP(E3896,الاوردرات!$B$1:$C$600,2,0),"")</f>
        <v/>
      </c>
      <c r="L3896" s="63"/>
      <c r="N3896" s="22" t="str">
        <f t="shared" si="124"/>
        <v/>
      </c>
      <c r="O3896" s="23" t="str">
        <f>_xlfn.IFNA((VLOOKUP(F3896,help!$C$2:$F$12,4,0))*(N3896*24),"")</f>
        <v/>
      </c>
      <c r="AP3896" s="18">
        <f t="shared" si="123"/>
        <v>0</v>
      </c>
    </row>
    <row r="3897" spans="2:42" ht="33" x14ac:dyDescent="0.2">
      <c r="B3897" s="14">
        <f>COUNTIFS($E$3:E3897,تقرير!$E$4)</f>
        <v>15</v>
      </c>
      <c r="C3897" s="48"/>
      <c r="D3897" s="48"/>
      <c r="E3897" s="48"/>
      <c r="F3897" s="50"/>
      <c r="G3897" s="51"/>
      <c r="H3897" s="51"/>
      <c r="I3897" s="52"/>
      <c r="J3897" s="52"/>
      <c r="K3897" s="27" t="str">
        <f>_xlfn.IFNA(VLOOKUP(E3897,الاوردرات!$B$1:$C$600,2,0),"")</f>
        <v/>
      </c>
      <c r="L3897" s="63"/>
      <c r="N3897" s="22" t="str">
        <f t="shared" si="124"/>
        <v/>
      </c>
      <c r="O3897" s="23" t="str">
        <f>_xlfn.IFNA((VLOOKUP(F3897,help!$C$2:$F$12,4,0))*(N3897*24),"")</f>
        <v/>
      </c>
      <c r="AP3897" s="18">
        <f t="shared" si="123"/>
        <v>0</v>
      </c>
    </row>
    <row r="3898" spans="2:42" ht="33" x14ac:dyDescent="0.2">
      <c r="B3898" s="14">
        <f>COUNTIFS($E$3:E3898,تقرير!$E$4)</f>
        <v>15</v>
      </c>
      <c r="C3898" s="48"/>
      <c r="D3898" s="48"/>
      <c r="E3898" s="48"/>
      <c r="F3898" s="50"/>
      <c r="G3898" s="51"/>
      <c r="H3898" s="51"/>
      <c r="I3898" s="52"/>
      <c r="J3898" s="52"/>
      <c r="K3898" s="27" t="str">
        <f>_xlfn.IFNA(VLOOKUP(E3898,الاوردرات!$B$1:$C$600,2,0),"")</f>
        <v/>
      </c>
      <c r="L3898" s="63"/>
      <c r="N3898" s="22" t="str">
        <f t="shared" si="124"/>
        <v/>
      </c>
      <c r="O3898" s="23" t="str">
        <f>_xlfn.IFNA((VLOOKUP(F3898,help!$C$2:$F$12,4,0))*(N3898*24),"")</f>
        <v/>
      </c>
      <c r="AP3898" s="18">
        <f t="shared" si="123"/>
        <v>0</v>
      </c>
    </row>
    <row r="3899" spans="2:42" ht="33" x14ac:dyDescent="0.2">
      <c r="B3899" s="14">
        <f>COUNTIFS($E$3:E3899,تقرير!$E$4)</f>
        <v>15</v>
      </c>
      <c r="C3899" s="48"/>
      <c r="D3899" s="48"/>
      <c r="E3899" s="48"/>
      <c r="F3899" s="50"/>
      <c r="G3899" s="51"/>
      <c r="H3899" s="51"/>
      <c r="I3899" s="52"/>
      <c r="J3899" s="52"/>
      <c r="K3899" s="27" t="str">
        <f>_xlfn.IFNA(VLOOKUP(E3899,الاوردرات!$B$1:$C$600,2,0),"")</f>
        <v/>
      </c>
      <c r="L3899" s="63"/>
      <c r="N3899" s="22" t="str">
        <f t="shared" si="124"/>
        <v/>
      </c>
      <c r="O3899" s="23" t="str">
        <f>_xlfn.IFNA((VLOOKUP(F3899,help!$C$2:$F$12,4,0))*(N3899*24),"")</f>
        <v/>
      </c>
      <c r="AP3899" s="18">
        <f t="shared" si="123"/>
        <v>0</v>
      </c>
    </row>
    <row r="3900" spans="2:42" ht="33" x14ac:dyDescent="0.2">
      <c r="B3900" s="14">
        <f>COUNTIFS($E$3:E3900,تقرير!$E$4)</f>
        <v>15</v>
      </c>
      <c r="C3900" s="48"/>
      <c r="D3900" s="48"/>
      <c r="E3900" s="48"/>
      <c r="F3900" s="50"/>
      <c r="G3900" s="51"/>
      <c r="H3900" s="51"/>
      <c r="I3900" s="52"/>
      <c r="J3900" s="52"/>
      <c r="K3900" s="27" t="str">
        <f>_xlfn.IFNA(VLOOKUP(E3900,الاوردرات!$B$1:$C$600,2,0),"")</f>
        <v/>
      </c>
      <c r="L3900" s="63"/>
      <c r="N3900" s="22" t="str">
        <f t="shared" si="124"/>
        <v/>
      </c>
      <c r="O3900" s="23" t="str">
        <f>_xlfn.IFNA((VLOOKUP(F3900,help!$C$2:$F$12,4,0))*(N3900*24),"")</f>
        <v/>
      </c>
      <c r="AP3900" s="18">
        <f t="shared" si="123"/>
        <v>0</v>
      </c>
    </row>
    <row r="3901" spans="2:42" ht="33" x14ac:dyDescent="0.2">
      <c r="B3901" s="14">
        <f>COUNTIFS($E$3:E3901,تقرير!$E$4)</f>
        <v>15</v>
      </c>
      <c r="C3901" s="48"/>
      <c r="D3901" s="48"/>
      <c r="E3901" s="48"/>
      <c r="F3901" s="50"/>
      <c r="G3901" s="51"/>
      <c r="H3901" s="51"/>
      <c r="I3901" s="52"/>
      <c r="J3901" s="52"/>
      <c r="K3901" s="27" t="str">
        <f>_xlfn.IFNA(VLOOKUP(E3901,الاوردرات!$B$1:$C$600,2,0),"")</f>
        <v/>
      </c>
      <c r="L3901" s="63"/>
      <c r="N3901" s="22" t="str">
        <f t="shared" si="124"/>
        <v/>
      </c>
      <c r="O3901" s="23" t="str">
        <f>_xlfn.IFNA((VLOOKUP(F3901,help!$C$2:$F$12,4,0))*(N3901*24),"")</f>
        <v/>
      </c>
      <c r="AP3901" s="18">
        <f t="shared" si="123"/>
        <v>0</v>
      </c>
    </row>
    <row r="3902" spans="2:42" ht="33" x14ac:dyDescent="0.2">
      <c r="B3902" s="14">
        <f>COUNTIFS($E$3:E3902,تقرير!$E$4)</f>
        <v>15</v>
      </c>
      <c r="C3902" s="48"/>
      <c r="D3902" s="48"/>
      <c r="E3902" s="48"/>
      <c r="F3902" s="50"/>
      <c r="G3902" s="51"/>
      <c r="H3902" s="51"/>
      <c r="I3902" s="52"/>
      <c r="J3902" s="52"/>
      <c r="K3902" s="27" t="str">
        <f>_xlfn.IFNA(VLOOKUP(E3902,الاوردرات!$B$1:$C$600,2,0),"")</f>
        <v/>
      </c>
      <c r="L3902" s="63"/>
      <c r="N3902" s="22" t="str">
        <f t="shared" si="124"/>
        <v/>
      </c>
      <c r="O3902" s="23" t="str">
        <f>_xlfn.IFNA((VLOOKUP(F3902,help!$C$2:$F$12,4,0))*(N3902*24),"")</f>
        <v/>
      </c>
      <c r="AP3902" s="18">
        <f t="shared" si="123"/>
        <v>0</v>
      </c>
    </row>
    <row r="3903" spans="2:42" ht="33" x14ac:dyDescent="0.2">
      <c r="B3903" s="14">
        <f>COUNTIFS($E$3:E3903,تقرير!$E$4)</f>
        <v>15</v>
      </c>
      <c r="C3903" s="48"/>
      <c r="D3903" s="48"/>
      <c r="E3903" s="48"/>
      <c r="F3903" s="50"/>
      <c r="G3903" s="51"/>
      <c r="H3903" s="51"/>
      <c r="I3903" s="52"/>
      <c r="J3903" s="52"/>
      <c r="K3903" s="27" t="str">
        <f>_xlfn.IFNA(VLOOKUP(E3903,الاوردرات!$B$1:$C$600,2,0),"")</f>
        <v/>
      </c>
      <c r="L3903" s="63"/>
      <c r="N3903" s="22" t="str">
        <f t="shared" si="124"/>
        <v/>
      </c>
      <c r="O3903" s="23" t="str">
        <f>_xlfn.IFNA((VLOOKUP(F3903,help!$C$2:$F$12,4,0))*(N3903*24),"")</f>
        <v/>
      </c>
      <c r="AP3903" s="18">
        <f t="shared" si="123"/>
        <v>0</v>
      </c>
    </row>
    <row r="3904" spans="2:42" ht="33" x14ac:dyDescent="0.2">
      <c r="B3904" s="14">
        <f>COUNTIFS($E$3:E3904,تقرير!$E$4)</f>
        <v>15</v>
      </c>
      <c r="C3904" s="48"/>
      <c r="D3904" s="48"/>
      <c r="E3904" s="48"/>
      <c r="F3904" s="50"/>
      <c r="G3904" s="51"/>
      <c r="H3904" s="51"/>
      <c r="I3904" s="52"/>
      <c r="J3904" s="52"/>
      <c r="K3904" s="27" t="str">
        <f>_xlfn.IFNA(VLOOKUP(E3904,الاوردرات!$B$1:$C$600,2,0),"")</f>
        <v/>
      </c>
      <c r="L3904" s="63"/>
      <c r="N3904" s="22" t="str">
        <f t="shared" si="124"/>
        <v/>
      </c>
      <c r="O3904" s="23" t="str">
        <f>_xlfn.IFNA((VLOOKUP(F3904,help!$C$2:$F$12,4,0))*(N3904*24),"")</f>
        <v/>
      </c>
      <c r="AP3904" s="18">
        <f t="shared" si="123"/>
        <v>0</v>
      </c>
    </row>
    <row r="3905" spans="2:42" ht="33" x14ac:dyDescent="0.2">
      <c r="B3905" s="14">
        <f>COUNTIFS($E$3:E3905,تقرير!$E$4)</f>
        <v>15</v>
      </c>
      <c r="C3905" s="48"/>
      <c r="D3905" s="48"/>
      <c r="E3905" s="48"/>
      <c r="F3905" s="50"/>
      <c r="G3905" s="51"/>
      <c r="H3905" s="51"/>
      <c r="I3905" s="52"/>
      <c r="J3905" s="52"/>
      <c r="K3905" s="27" t="str">
        <f>_xlfn.IFNA(VLOOKUP(E3905,الاوردرات!$B$1:$C$600,2,0),"")</f>
        <v/>
      </c>
      <c r="L3905" s="63"/>
      <c r="N3905" s="22" t="str">
        <f t="shared" si="124"/>
        <v/>
      </c>
      <c r="O3905" s="23" t="str">
        <f>_xlfn.IFNA((VLOOKUP(F3905,help!$C$2:$F$12,4,0))*(N3905*24),"")</f>
        <v/>
      </c>
      <c r="AP3905" s="18">
        <f t="shared" si="123"/>
        <v>0</v>
      </c>
    </row>
    <row r="3906" spans="2:42" ht="33" x14ac:dyDescent="0.2">
      <c r="B3906" s="14">
        <f>COUNTIFS($E$3:E3906,تقرير!$E$4)</f>
        <v>15</v>
      </c>
      <c r="C3906" s="48"/>
      <c r="D3906" s="48"/>
      <c r="E3906" s="48"/>
      <c r="F3906" s="50"/>
      <c r="G3906" s="51"/>
      <c r="H3906" s="51"/>
      <c r="I3906" s="52"/>
      <c r="J3906" s="52"/>
      <c r="K3906" s="27" t="str">
        <f>_xlfn.IFNA(VLOOKUP(E3906,الاوردرات!$B$1:$C$600,2,0),"")</f>
        <v/>
      </c>
      <c r="L3906" s="63"/>
      <c r="N3906" s="22" t="str">
        <f t="shared" si="124"/>
        <v/>
      </c>
      <c r="O3906" s="23" t="str">
        <f>_xlfn.IFNA((VLOOKUP(F3906,help!$C$2:$F$12,4,0))*(N3906*24),"")</f>
        <v/>
      </c>
      <c r="AP3906" s="18">
        <f t="shared" si="123"/>
        <v>0</v>
      </c>
    </row>
    <row r="3907" spans="2:42" ht="33" x14ac:dyDescent="0.2">
      <c r="B3907" s="14">
        <f>COUNTIFS($E$3:E3907,تقرير!$E$4)</f>
        <v>15</v>
      </c>
      <c r="C3907" s="48"/>
      <c r="D3907" s="48"/>
      <c r="E3907" s="48"/>
      <c r="F3907" s="50"/>
      <c r="G3907" s="51"/>
      <c r="H3907" s="51"/>
      <c r="I3907" s="52"/>
      <c r="J3907" s="52"/>
      <c r="K3907" s="27" t="str">
        <f>_xlfn.IFNA(VLOOKUP(E3907,الاوردرات!$B$1:$C$600,2,0),"")</f>
        <v/>
      </c>
      <c r="L3907" s="63"/>
      <c r="N3907" s="22" t="str">
        <f t="shared" si="124"/>
        <v/>
      </c>
      <c r="O3907" s="23" t="str">
        <f>_xlfn.IFNA((VLOOKUP(F3907,help!$C$2:$F$12,4,0))*(N3907*24),"")</f>
        <v/>
      </c>
      <c r="AP3907" s="18">
        <f t="shared" si="123"/>
        <v>0</v>
      </c>
    </row>
    <row r="3908" spans="2:42" ht="33" x14ac:dyDescent="0.2">
      <c r="B3908" s="14">
        <f>COUNTIFS($E$3:E3908,تقرير!$E$4)</f>
        <v>15</v>
      </c>
      <c r="C3908" s="48"/>
      <c r="D3908" s="48"/>
      <c r="E3908" s="48"/>
      <c r="F3908" s="50"/>
      <c r="G3908" s="51"/>
      <c r="H3908" s="51"/>
      <c r="I3908" s="52"/>
      <c r="J3908" s="52"/>
      <c r="K3908" s="27" t="str">
        <f>_xlfn.IFNA(VLOOKUP(E3908,الاوردرات!$B$1:$C$600,2,0),"")</f>
        <v/>
      </c>
      <c r="L3908" s="63"/>
      <c r="N3908" s="22" t="str">
        <f t="shared" si="124"/>
        <v/>
      </c>
      <c r="O3908" s="23" t="str">
        <f>_xlfn.IFNA((VLOOKUP(F3908,help!$C$2:$F$12,4,0))*(N3908*24),"")</f>
        <v/>
      </c>
      <c r="AP3908" s="18">
        <f t="shared" si="123"/>
        <v>0</v>
      </c>
    </row>
    <row r="3909" spans="2:42" ht="33" x14ac:dyDescent="0.2">
      <c r="B3909" s="14">
        <f>COUNTIFS($E$3:E3909,تقرير!$E$4)</f>
        <v>15</v>
      </c>
      <c r="C3909" s="48"/>
      <c r="D3909" s="48"/>
      <c r="E3909" s="48"/>
      <c r="F3909" s="50"/>
      <c r="G3909" s="51"/>
      <c r="H3909" s="51"/>
      <c r="I3909" s="52"/>
      <c r="J3909" s="52"/>
      <c r="K3909" s="27" t="str">
        <f>_xlfn.IFNA(VLOOKUP(E3909,الاوردرات!$B$1:$C$600,2,0),"")</f>
        <v/>
      </c>
      <c r="L3909" s="63"/>
      <c r="N3909" s="22" t="str">
        <f t="shared" si="124"/>
        <v/>
      </c>
      <c r="O3909" s="23" t="str">
        <f>_xlfn.IFNA((VLOOKUP(F3909,help!$C$2:$F$12,4,0))*(N3909*24),"")</f>
        <v/>
      </c>
      <c r="AP3909" s="18">
        <f t="shared" si="123"/>
        <v>0</v>
      </c>
    </row>
    <row r="3910" spans="2:42" ht="33" x14ac:dyDescent="0.2">
      <c r="B3910" s="14">
        <f>COUNTIFS($E$3:E3910,تقرير!$E$4)</f>
        <v>15</v>
      </c>
      <c r="C3910" s="48"/>
      <c r="D3910" s="48"/>
      <c r="E3910" s="48"/>
      <c r="F3910" s="50"/>
      <c r="G3910" s="51"/>
      <c r="H3910" s="51"/>
      <c r="I3910" s="52"/>
      <c r="J3910" s="52"/>
      <c r="K3910" s="27" t="str">
        <f>_xlfn.IFNA(VLOOKUP(E3910,الاوردرات!$B$1:$C$600,2,0),"")</f>
        <v/>
      </c>
      <c r="L3910" s="63"/>
      <c r="N3910" s="22" t="str">
        <f t="shared" si="124"/>
        <v/>
      </c>
      <c r="O3910" s="23" t="str">
        <f>_xlfn.IFNA((VLOOKUP(F3910,help!$C$2:$F$12,4,0))*(N3910*24),"")</f>
        <v/>
      </c>
      <c r="AP3910" s="18">
        <f t="shared" si="123"/>
        <v>0</v>
      </c>
    </row>
    <row r="3911" spans="2:42" ht="33" x14ac:dyDescent="0.2">
      <c r="B3911" s="14">
        <f>COUNTIFS($E$3:E3911,تقرير!$E$4)</f>
        <v>15</v>
      </c>
      <c r="C3911" s="48"/>
      <c r="D3911" s="48"/>
      <c r="E3911" s="48"/>
      <c r="F3911" s="50"/>
      <c r="G3911" s="51"/>
      <c r="H3911" s="51"/>
      <c r="I3911" s="52"/>
      <c r="J3911" s="52"/>
      <c r="K3911" s="27" t="str">
        <f>_xlfn.IFNA(VLOOKUP(E3911,الاوردرات!$B$1:$C$600,2,0),"")</f>
        <v/>
      </c>
      <c r="L3911" s="63"/>
      <c r="N3911" s="22" t="str">
        <f t="shared" si="124"/>
        <v/>
      </c>
      <c r="O3911" s="23" t="str">
        <f>_xlfn.IFNA((VLOOKUP(F3911,help!$C$2:$F$12,4,0))*(N3911*24),"")</f>
        <v/>
      </c>
      <c r="AP3911" s="18">
        <f t="shared" si="123"/>
        <v>0</v>
      </c>
    </row>
    <row r="3912" spans="2:42" ht="33" x14ac:dyDescent="0.2">
      <c r="B3912" s="14">
        <f>COUNTIFS($E$3:E3912,تقرير!$E$4)</f>
        <v>15</v>
      </c>
      <c r="C3912" s="48"/>
      <c r="D3912" s="48"/>
      <c r="E3912" s="48"/>
      <c r="F3912" s="50"/>
      <c r="G3912" s="51"/>
      <c r="H3912" s="51"/>
      <c r="I3912" s="52"/>
      <c r="J3912" s="52"/>
      <c r="K3912" s="27" t="str">
        <f>_xlfn.IFNA(VLOOKUP(E3912,الاوردرات!$B$1:$C$600,2,0),"")</f>
        <v/>
      </c>
      <c r="L3912" s="63"/>
      <c r="N3912" s="22" t="str">
        <f t="shared" si="124"/>
        <v/>
      </c>
      <c r="O3912" s="23" t="str">
        <f>_xlfn.IFNA((VLOOKUP(F3912,help!$C$2:$F$12,4,0))*(N3912*24),"")</f>
        <v/>
      </c>
      <c r="AP3912" s="18">
        <f t="shared" si="123"/>
        <v>0</v>
      </c>
    </row>
    <row r="3913" spans="2:42" ht="33" x14ac:dyDescent="0.2">
      <c r="B3913" s="14">
        <f>COUNTIFS($E$3:E3913,تقرير!$E$4)</f>
        <v>15</v>
      </c>
      <c r="C3913" s="48"/>
      <c r="D3913" s="48"/>
      <c r="E3913" s="48"/>
      <c r="F3913" s="50"/>
      <c r="G3913" s="51"/>
      <c r="H3913" s="51"/>
      <c r="I3913" s="52"/>
      <c r="J3913" s="52"/>
      <c r="K3913" s="27" t="str">
        <f>_xlfn.IFNA(VLOOKUP(E3913,الاوردرات!$B$1:$C$600,2,0),"")</f>
        <v/>
      </c>
      <c r="L3913" s="63"/>
      <c r="N3913" s="22" t="str">
        <f t="shared" si="124"/>
        <v/>
      </c>
      <c r="O3913" s="23" t="str">
        <f>_xlfn.IFNA((VLOOKUP(F3913,help!$C$2:$F$12,4,0))*(N3913*24),"")</f>
        <v/>
      </c>
      <c r="AP3913" s="18">
        <f t="shared" si="123"/>
        <v>0</v>
      </c>
    </row>
    <row r="3914" spans="2:42" ht="33" x14ac:dyDescent="0.2">
      <c r="B3914" s="14">
        <f>COUNTIFS($E$3:E3914,تقرير!$E$4)</f>
        <v>15</v>
      </c>
      <c r="C3914" s="48"/>
      <c r="D3914" s="48"/>
      <c r="E3914" s="48"/>
      <c r="F3914" s="50"/>
      <c r="G3914" s="51"/>
      <c r="H3914" s="51"/>
      <c r="I3914" s="52"/>
      <c r="J3914" s="52"/>
      <c r="K3914" s="27" t="str">
        <f>_xlfn.IFNA(VLOOKUP(E3914,الاوردرات!$B$1:$C$600,2,0),"")</f>
        <v/>
      </c>
      <c r="L3914" s="63"/>
      <c r="N3914" s="22" t="str">
        <f t="shared" si="124"/>
        <v/>
      </c>
      <c r="O3914" s="23" t="str">
        <f>_xlfn.IFNA((VLOOKUP(F3914,help!$C$2:$F$12,4,0))*(N3914*24),"")</f>
        <v/>
      </c>
      <c r="AP3914" s="18">
        <f t="shared" ref="AP3914:AP3977" si="125">D3914</f>
        <v>0</v>
      </c>
    </row>
    <row r="3915" spans="2:42" ht="33" x14ac:dyDescent="0.2">
      <c r="B3915" s="14">
        <f>COUNTIFS($E$3:E3915,تقرير!$E$4)</f>
        <v>15</v>
      </c>
      <c r="C3915" s="48"/>
      <c r="D3915" s="48"/>
      <c r="E3915" s="48"/>
      <c r="F3915" s="50"/>
      <c r="G3915" s="51"/>
      <c r="H3915" s="51"/>
      <c r="I3915" s="52"/>
      <c r="J3915" s="52"/>
      <c r="K3915" s="27" t="str">
        <f>_xlfn.IFNA(VLOOKUP(E3915,الاوردرات!$B$1:$C$600,2,0),"")</f>
        <v/>
      </c>
      <c r="L3915" s="63"/>
      <c r="N3915" s="22" t="str">
        <f t="shared" si="124"/>
        <v/>
      </c>
      <c r="O3915" s="23" t="str">
        <f>_xlfn.IFNA((VLOOKUP(F3915,help!$C$2:$F$12,4,0))*(N3915*24),"")</f>
        <v/>
      </c>
      <c r="AP3915" s="18">
        <f t="shared" si="125"/>
        <v>0</v>
      </c>
    </row>
    <row r="3916" spans="2:42" ht="33" x14ac:dyDescent="0.2">
      <c r="B3916" s="14">
        <f>COUNTIFS($E$3:E3916,تقرير!$E$4)</f>
        <v>15</v>
      </c>
      <c r="C3916" s="48"/>
      <c r="D3916" s="48"/>
      <c r="E3916" s="48"/>
      <c r="F3916" s="50"/>
      <c r="G3916" s="51"/>
      <c r="H3916" s="51"/>
      <c r="I3916" s="52"/>
      <c r="J3916" s="52"/>
      <c r="K3916" s="27" t="str">
        <f>_xlfn.IFNA(VLOOKUP(E3916,الاوردرات!$B$1:$C$600,2,0),"")</f>
        <v/>
      </c>
      <c r="L3916" s="63"/>
      <c r="N3916" s="22" t="str">
        <f t="shared" si="124"/>
        <v/>
      </c>
      <c r="O3916" s="23" t="str">
        <f>_xlfn.IFNA((VLOOKUP(F3916,help!$C$2:$F$12,4,0))*(N3916*24),"")</f>
        <v/>
      </c>
      <c r="AP3916" s="18">
        <f t="shared" si="125"/>
        <v>0</v>
      </c>
    </row>
    <row r="3917" spans="2:42" ht="33" x14ac:dyDescent="0.2">
      <c r="B3917" s="14">
        <f>COUNTIFS($E$3:E3917,تقرير!$E$4)</f>
        <v>15</v>
      </c>
      <c r="C3917" s="48"/>
      <c r="D3917" s="48"/>
      <c r="E3917" s="48"/>
      <c r="F3917" s="50"/>
      <c r="G3917" s="51"/>
      <c r="H3917" s="51"/>
      <c r="I3917" s="52"/>
      <c r="J3917" s="52"/>
      <c r="K3917" s="27" t="str">
        <f>_xlfn.IFNA(VLOOKUP(E3917,الاوردرات!$B$1:$C$600,2,0),"")</f>
        <v/>
      </c>
      <c r="L3917" s="63"/>
      <c r="N3917" s="22" t="str">
        <f t="shared" si="124"/>
        <v/>
      </c>
      <c r="O3917" s="23" t="str">
        <f>_xlfn.IFNA((VLOOKUP(F3917,help!$C$2:$F$12,4,0))*(N3917*24),"")</f>
        <v/>
      </c>
      <c r="AP3917" s="18">
        <f t="shared" si="125"/>
        <v>0</v>
      </c>
    </row>
    <row r="3918" spans="2:42" ht="33" x14ac:dyDescent="0.2">
      <c r="B3918" s="14">
        <f>COUNTIFS($E$3:E3918,تقرير!$E$4)</f>
        <v>15</v>
      </c>
      <c r="C3918" s="48"/>
      <c r="D3918" s="48"/>
      <c r="E3918" s="48"/>
      <c r="F3918" s="50"/>
      <c r="G3918" s="51"/>
      <c r="H3918" s="51"/>
      <c r="I3918" s="52"/>
      <c r="J3918" s="52"/>
      <c r="K3918" s="27" t="str">
        <f>_xlfn.IFNA(VLOOKUP(E3918,الاوردرات!$B$1:$C$600,2,0),"")</f>
        <v/>
      </c>
      <c r="L3918" s="63"/>
      <c r="N3918" s="22" t="str">
        <f t="shared" si="124"/>
        <v/>
      </c>
      <c r="O3918" s="23" t="str">
        <f>_xlfn.IFNA((VLOOKUP(F3918,help!$C$2:$F$12,4,0))*(N3918*24),"")</f>
        <v/>
      </c>
      <c r="AP3918" s="18">
        <f t="shared" si="125"/>
        <v>0</v>
      </c>
    </row>
    <row r="3919" spans="2:42" ht="33" x14ac:dyDescent="0.2">
      <c r="B3919" s="14">
        <f>COUNTIFS($E$3:E3919,تقرير!$E$4)</f>
        <v>15</v>
      </c>
      <c r="C3919" s="48"/>
      <c r="D3919" s="48"/>
      <c r="E3919" s="48"/>
      <c r="F3919" s="50"/>
      <c r="G3919" s="51"/>
      <c r="H3919" s="51"/>
      <c r="I3919" s="52"/>
      <c r="J3919" s="52"/>
      <c r="K3919" s="27" t="str">
        <f>_xlfn.IFNA(VLOOKUP(E3919,الاوردرات!$B$1:$C$600,2,0),"")</f>
        <v/>
      </c>
      <c r="L3919" s="63"/>
      <c r="N3919" s="22" t="str">
        <f t="shared" si="124"/>
        <v/>
      </c>
      <c r="O3919" s="23" t="str">
        <f>_xlfn.IFNA((VLOOKUP(F3919,help!$C$2:$F$12,4,0))*(N3919*24),"")</f>
        <v/>
      </c>
      <c r="AP3919" s="18">
        <f t="shared" si="125"/>
        <v>0</v>
      </c>
    </row>
    <row r="3920" spans="2:42" ht="33" x14ac:dyDescent="0.2">
      <c r="B3920" s="14">
        <f>COUNTIFS($E$3:E3920,تقرير!$E$4)</f>
        <v>15</v>
      </c>
      <c r="C3920" s="48"/>
      <c r="D3920" s="48"/>
      <c r="E3920" s="48"/>
      <c r="F3920" s="50"/>
      <c r="G3920" s="51"/>
      <c r="H3920" s="51"/>
      <c r="I3920" s="52"/>
      <c r="J3920" s="52"/>
      <c r="K3920" s="27" t="str">
        <f>_xlfn.IFNA(VLOOKUP(E3920,الاوردرات!$B$1:$C$600,2,0),"")</f>
        <v/>
      </c>
      <c r="L3920" s="63"/>
      <c r="N3920" s="22" t="str">
        <f t="shared" si="124"/>
        <v/>
      </c>
      <c r="O3920" s="23" t="str">
        <f>_xlfn.IFNA((VLOOKUP(F3920,help!$C$2:$F$12,4,0))*(N3920*24),"")</f>
        <v/>
      </c>
      <c r="AP3920" s="18">
        <f t="shared" si="125"/>
        <v>0</v>
      </c>
    </row>
    <row r="3921" spans="2:42" ht="33" x14ac:dyDescent="0.2">
      <c r="B3921" s="14">
        <f>COUNTIFS($E$3:E3921,تقرير!$E$4)</f>
        <v>15</v>
      </c>
      <c r="C3921" s="48"/>
      <c r="D3921" s="48"/>
      <c r="E3921" s="48"/>
      <c r="F3921" s="50"/>
      <c r="G3921" s="51"/>
      <c r="H3921" s="51"/>
      <c r="I3921" s="52"/>
      <c r="J3921" s="52"/>
      <c r="K3921" s="27" t="str">
        <f>_xlfn.IFNA(VLOOKUP(E3921,الاوردرات!$B$1:$C$600,2,0),"")</f>
        <v/>
      </c>
      <c r="L3921" s="63"/>
      <c r="N3921" s="22" t="str">
        <f t="shared" si="124"/>
        <v/>
      </c>
      <c r="O3921" s="23" t="str">
        <f>_xlfn.IFNA((VLOOKUP(F3921,help!$C$2:$F$12,4,0))*(N3921*24),"")</f>
        <v/>
      </c>
      <c r="AP3921" s="18">
        <f t="shared" si="125"/>
        <v>0</v>
      </c>
    </row>
    <row r="3922" spans="2:42" ht="33" x14ac:dyDescent="0.2">
      <c r="B3922" s="14">
        <f>COUNTIFS($E$3:E3922,تقرير!$E$4)</f>
        <v>15</v>
      </c>
      <c r="C3922" s="48"/>
      <c r="D3922" s="48"/>
      <c r="E3922" s="48"/>
      <c r="F3922" s="50"/>
      <c r="G3922" s="51"/>
      <c r="H3922" s="51"/>
      <c r="I3922" s="52"/>
      <c r="J3922" s="52"/>
      <c r="K3922" s="27" t="str">
        <f>_xlfn.IFNA(VLOOKUP(E3922,الاوردرات!$B$1:$C$600,2,0),"")</f>
        <v/>
      </c>
      <c r="L3922" s="63"/>
      <c r="N3922" s="22" t="str">
        <f t="shared" si="124"/>
        <v/>
      </c>
      <c r="O3922" s="23" t="str">
        <f>_xlfn.IFNA((VLOOKUP(F3922,help!$C$2:$F$12,4,0))*(N3922*24),"")</f>
        <v/>
      </c>
      <c r="AP3922" s="18">
        <f t="shared" si="125"/>
        <v>0</v>
      </c>
    </row>
    <row r="3923" spans="2:42" ht="33" x14ac:dyDescent="0.2">
      <c r="B3923" s="14">
        <f>COUNTIFS($E$3:E3923,تقرير!$E$4)</f>
        <v>15</v>
      </c>
      <c r="C3923" s="48"/>
      <c r="D3923" s="48"/>
      <c r="E3923" s="48"/>
      <c r="F3923" s="50"/>
      <c r="G3923" s="51"/>
      <c r="H3923" s="51"/>
      <c r="I3923" s="52"/>
      <c r="J3923" s="52"/>
      <c r="K3923" s="27" t="str">
        <f>_xlfn.IFNA(VLOOKUP(E3923,الاوردرات!$B$1:$C$600,2,0),"")</f>
        <v/>
      </c>
      <c r="L3923" s="63"/>
      <c r="N3923" s="22" t="str">
        <f t="shared" si="124"/>
        <v/>
      </c>
      <c r="O3923" s="23" t="str">
        <f>_xlfn.IFNA((VLOOKUP(F3923,help!$C$2:$F$12,4,0))*(N3923*24),"")</f>
        <v/>
      </c>
      <c r="AP3923" s="18">
        <f t="shared" si="125"/>
        <v>0</v>
      </c>
    </row>
    <row r="3924" spans="2:42" ht="33" x14ac:dyDescent="0.2">
      <c r="B3924" s="14">
        <f>COUNTIFS($E$3:E3924,تقرير!$E$4)</f>
        <v>15</v>
      </c>
      <c r="C3924" s="48"/>
      <c r="D3924" s="48"/>
      <c r="E3924" s="48"/>
      <c r="F3924" s="50"/>
      <c r="G3924" s="51"/>
      <c r="H3924" s="51"/>
      <c r="I3924" s="52"/>
      <c r="J3924" s="52"/>
      <c r="K3924" s="27" t="str">
        <f>_xlfn.IFNA(VLOOKUP(E3924,الاوردرات!$B$1:$C$600,2,0),"")</f>
        <v/>
      </c>
      <c r="L3924" s="63"/>
      <c r="N3924" s="22" t="str">
        <f t="shared" si="124"/>
        <v/>
      </c>
      <c r="O3924" s="23" t="str">
        <f>_xlfn.IFNA((VLOOKUP(F3924,help!$C$2:$F$12,4,0))*(N3924*24),"")</f>
        <v/>
      </c>
      <c r="AP3924" s="18">
        <f t="shared" si="125"/>
        <v>0</v>
      </c>
    </row>
    <row r="3925" spans="2:42" ht="33" x14ac:dyDescent="0.2">
      <c r="B3925" s="14">
        <f>COUNTIFS($E$3:E3925,تقرير!$E$4)</f>
        <v>15</v>
      </c>
      <c r="C3925" s="48"/>
      <c r="D3925" s="48"/>
      <c r="E3925" s="48"/>
      <c r="F3925" s="50"/>
      <c r="G3925" s="51"/>
      <c r="H3925" s="51"/>
      <c r="I3925" s="52"/>
      <c r="J3925" s="52"/>
      <c r="K3925" s="27" t="str">
        <f>_xlfn.IFNA(VLOOKUP(E3925,الاوردرات!$B$1:$C$600,2,0),"")</f>
        <v/>
      </c>
      <c r="L3925" s="63"/>
      <c r="N3925" s="22" t="str">
        <f t="shared" si="124"/>
        <v/>
      </c>
      <c r="O3925" s="23" t="str">
        <f>_xlfn.IFNA((VLOOKUP(F3925,help!$C$2:$F$12,4,0))*(N3925*24),"")</f>
        <v/>
      </c>
      <c r="AP3925" s="18">
        <f t="shared" si="125"/>
        <v>0</v>
      </c>
    </row>
    <row r="3926" spans="2:42" ht="33" x14ac:dyDescent="0.2">
      <c r="B3926" s="14">
        <f>COUNTIFS($E$3:E3926,تقرير!$E$4)</f>
        <v>15</v>
      </c>
      <c r="C3926" s="48"/>
      <c r="D3926" s="48"/>
      <c r="E3926" s="48"/>
      <c r="F3926" s="50"/>
      <c r="G3926" s="51"/>
      <c r="H3926" s="51"/>
      <c r="I3926" s="52"/>
      <c r="J3926" s="52"/>
      <c r="K3926" s="27" t="str">
        <f>_xlfn.IFNA(VLOOKUP(E3926,الاوردرات!$B$1:$C$600,2,0),"")</f>
        <v/>
      </c>
      <c r="L3926" s="63"/>
      <c r="N3926" s="22" t="str">
        <f t="shared" si="124"/>
        <v/>
      </c>
      <c r="O3926" s="23" t="str">
        <f>_xlfn.IFNA((VLOOKUP(F3926,help!$C$2:$F$12,4,0))*(N3926*24),"")</f>
        <v/>
      </c>
      <c r="AP3926" s="18">
        <f t="shared" si="125"/>
        <v>0</v>
      </c>
    </row>
    <row r="3927" spans="2:42" ht="33" x14ac:dyDescent="0.2">
      <c r="B3927" s="14">
        <f>COUNTIFS($E$3:E3927,تقرير!$E$4)</f>
        <v>15</v>
      </c>
      <c r="C3927" s="48"/>
      <c r="D3927" s="48"/>
      <c r="E3927" s="48"/>
      <c r="F3927" s="50"/>
      <c r="G3927" s="51"/>
      <c r="H3927" s="51"/>
      <c r="I3927" s="52"/>
      <c r="J3927" s="52"/>
      <c r="K3927" s="27" t="str">
        <f>_xlfn.IFNA(VLOOKUP(E3927,الاوردرات!$B$1:$C$600,2,0),"")</f>
        <v/>
      </c>
      <c r="L3927" s="63"/>
      <c r="N3927" s="22" t="str">
        <f t="shared" si="124"/>
        <v/>
      </c>
      <c r="O3927" s="23" t="str">
        <f>_xlfn.IFNA((VLOOKUP(F3927,help!$C$2:$F$12,4,0))*(N3927*24),"")</f>
        <v/>
      </c>
      <c r="AP3927" s="18">
        <f t="shared" si="125"/>
        <v>0</v>
      </c>
    </row>
    <row r="3928" spans="2:42" ht="33" x14ac:dyDescent="0.2">
      <c r="B3928" s="14">
        <f>COUNTIFS($E$3:E3928,تقرير!$E$4)</f>
        <v>15</v>
      </c>
      <c r="C3928" s="48"/>
      <c r="D3928" s="48"/>
      <c r="E3928" s="48"/>
      <c r="F3928" s="50"/>
      <c r="G3928" s="51"/>
      <c r="H3928" s="51"/>
      <c r="I3928" s="52"/>
      <c r="J3928" s="52"/>
      <c r="K3928" s="27" t="str">
        <f>_xlfn.IFNA(VLOOKUP(E3928,الاوردرات!$B$1:$C$600,2,0),"")</f>
        <v/>
      </c>
      <c r="L3928" s="63"/>
      <c r="N3928" s="22" t="str">
        <f t="shared" si="124"/>
        <v/>
      </c>
      <c r="O3928" s="23" t="str">
        <f>_xlfn.IFNA((VLOOKUP(F3928,help!$C$2:$F$12,4,0))*(N3928*24),"")</f>
        <v/>
      </c>
      <c r="AP3928" s="18">
        <f t="shared" si="125"/>
        <v>0</v>
      </c>
    </row>
    <row r="3929" spans="2:42" ht="33" x14ac:dyDescent="0.2">
      <c r="B3929" s="14">
        <f>COUNTIFS($E$3:E3929,تقرير!$E$4)</f>
        <v>15</v>
      </c>
      <c r="C3929" s="48"/>
      <c r="D3929" s="48"/>
      <c r="E3929" s="48"/>
      <c r="F3929" s="50"/>
      <c r="G3929" s="51"/>
      <c r="H3929" s="51"/>
      <c r="I3929" s="52"/>
      <c r="J3929" s="52"/>
      <c r="K3929" s="27" t="str">
        <f>_xlfn.IFNA(VLOOKUP(E3929,الاوردرات!$B$1:$C$600,2,0),"")</f>
        <v/>
      </c>
      <c r="L3929" s="63"/>
      <c r="N3929" s="22" t="str">
        <f t="shared" si="124"/>
        <v/>
      </c>
      <c r="O3929" s="23" t="str">
        <f>_xlfn.IFNA((VLOOKUP(F3929,help!$C$2:$F$12,4,0))*(N3929*24),"")</f>
        <v/>
      </c>
      <c r="AP3929" s="18">
        <f t="shared" si="125"/>
        <v>0</v>
      </c>
    </row>
    <row r="3930" spans="2:42" ht="33" x14ac:dyDescent="0.2">
      <c r="B3930" s="14">
        <f>COUNTIFS($E$3:E3930,تقرير!$E$4)</f>
        <v>15</v>
      </c>
      <c r="C3930" s="48"/>
      <c r="D3930" s="48"/>
      <c r="E3930" s="48"/>
      <c r="F3930" s="50"/>
      <c r="G3930" s="51"/>
      <c r="H3930" s="51"/>
      <c r="I3930" s="52"/>
      <c r="J3930" s="52"/>
      <c r="K3930" s="27" t="str">
        <f>_xlfn.IFNA(VLOOKUP(E3930,الاوردرات!$B$1:$C$600,2,0),"")</f>
        <v/>
      </c>
      <c r="L3930" s="63"/>
      <c r="N3930" s="22" t="str">
        <f t="shared" si="124"/>
        <v/>
      </c>
      <c r="O3930" s="23" t="str">
        <f>_xlfn.IFNA((VLOOKUP(F3930,help!$C$2:$F$12,4,0))*(N3930*24),"")</f>
        <v/>
      </c>
      <c r="AP3930" s="18">
        <f t="shared" si="125"/>
        <v>0</v>
      </c>
    </row>
    <row r="3931" spans="2:42" ht="33" x14ac:dyDescent="0.2">
      <c r="B3931" s="14">
        <f>COUNTIFS($E$3:E3931,تقرير!$E$4)</f>
        <v>15</v>
      </c>
      <c r="C3931" s="48"/>
      <c r="D3931" s="48"/>
      <c r="E3931" s="48"/>
      <c r="F3931" s="50"/>
      <c r="G3931" s="51"/>
      <c r="H3931" s="51"/>
      <c r="I3931" s="52"/>
      <c r="J3931" s="52"/>
      <c r="K3931" s="27" t="str">
        <f>_xlfn.IFNA(VLOOKUP(E3931,الاوردرات!$B$1:$C$600,2,0),"")</f>
        <v/>
      </c>
      <c r="L3931" s="63"/>
      <c r="N3931" s="22" t="str">
        <f t="shared" si="124"/>
        <v/>
      </c>
      <c r="O3931" s="23" t="str">
        <f>_xlfn.IFNA((VLOOKUP(F3931,help!$C$2:$F$12,4,0))*(N3931*24),"")</f>
        <v/>
      </c>
      <c r="AP3931" s="18">
        <f t="shared" si="125"/>
        <v>0</v>
      </c>
    </row>
    <row r="3932" spans="2:42" ht="33" x14ac:dyDescent="0.2">
      <c r="B3932" s="14">
        <f>COUNTIFS($E$3:E3932,تقرير!$E$4)</f>
        <v>15</v>
      </c>
      <c r="C3932" s="48"/>
      <c r="D3932" s="48"/>
      <c r="E3932" s="48"/>
      <c r="F3932" s="50"/>
      <c r="G3932" s="51"/>
      <c r="H3932" s="51"/>
      <c r="I3932" s="52"/>
      <c r="J3932" s="52"/>
      <c r="K3932" s="27" t="str">
        <f>_xlfn.IFNA(VLOOKUP(E3932,الاوردرات!$B$1:$C$600,2,0),"")</f>
        <v/>
      </c>
      <c r="L3932" s="63"/>
      <c r="N3932" s="22" t="str">
        <f t="shared" si="124"/>
        <v/>
      </c>
      <c r="O3932" s="23" t="str">
        <f>_xlfn.IFNA((VLOOKUP(F3932,help!$C$2:$F$12,4,0))*(N3932*24),"")</f>
        <v/>
      </c>
      <c r="AP3932" s="18">
        <f t="shared" si="125"/>
        <v>0</v>
      </c>
    </row>
    <row r="3933" spans="2:42" ht="33" x14ac:dyDescent="0.2">
      <c r="B3933" s="14">
        <f>COUNTIFS($E$3:E3933,تقرير!$E$4)</f>
        <v>15</v>
      </c>
      <c r="C3933" s="48"/>
      <c r="D3933" s="48"/>
      <c r="E3933" s="48"/>
      <c r="F3933" s="50"/>
      <c r="G3933" s="51"/>
      <c r="H3933" s="51"/>
      <c r="I3933" s="52"/>
      <c r="J3933" s="52"/>
      <c r="K3933" s="27" t="str">
        <f>_xlfn.IFNA(VLOOKUP(E3933,الاوردرات!$B$1:$C$600,2,0),"")</f>
        <v/>
      </c>
      <c r="L3933" s="63"/>
      <c r="N3933" s="22" t="str">
        <f t="shared" si="124"/>
        <v/>
      </c>
      <c r="O3933" s="23" t="str">
        <f>_xlfn.IFNA((VLOOKUP(F3933,help!$C$2:$F$12,4,0))*(N3933*24),"")</f>
        <v/>
      </c>
      <c r="AP3933" s="18">
        <f t="shared" si="125"/>
        <v>0</v>
      </c>
    </row>
    <row r="3934" spans="2:42" ht="33" x14ac:dyDescent="0.2">
      <c r="B3934" s="14">
        <f>COUNTIFS($E$3:E3934,تقرير!$E$4)</f>
        <v>15</v>
      </c>
      <c r="C3934" s="48"/>
      <c r="D3934" s="48"/>
      <c r="E3934" s="48"/>
      <c r="F3934" s="50"/>
      <c r="G3934" s="51"/>
      <c r="H3934" s="51"/>
      <c r="I3934" s="52"/>
      <c r="J3934" s="52"/>
      <c r="K3934" s="27" t="str">
        <f>_xlfn.IFNA(VLOOKUP(E3934,الاوردرات!$B$1:$C$600,2,0),"")</f>
        <v/>
      </c>
      <c r="L3934" s="63"/>
      <c r="N3934" s="22" t="str">
        <f t="shared" si="124"/>
        <v/>
      </c>
      <c r="O3934" s="23" t="str">
        <f>_xlfn.IFNA((VLOOKUP(F3934,help!$C$2:$F$12,4,0))*(N3934*24),"")</f>
        <v/>
      </c>
      <c r="AP3934" s="18">
        <f t="shared" si="125"/>
        <v>0</v>
      </c>
    </row>
    <row r="3935" spans="2:42" ht="33" x14ac:dyDescent="0.2">
      <c r="B3935" s="14">
        <f>COUNTIFS($E$3:E3935,تقرير!$E$4)</f>
        <v>15</v>
      </c>
      <c r="C3935" s="48"/>
      <c r="D3935" s="48"/>
      <c r="E3935" s="48"/>
      <c r="F3935" s="50"/>
      <c r="G3935" s="51"/>
      <c r="H3935" s="51"/>
      <c r="I3935" s="52"/>
      <c r="J3935" s="52"/>
      <c r="K3935" s="27" t="str">
        <f>_xlfn.IFNA(VLOOKUP(E3935,الاوردرات!$B$1:$C$600,2,0),"")</f>
        <v/>
      </c>
      <c r="L3935" s="63"/>
      <c r="N3935" s="22" t="str">
        <f t="shared" si="124"/>
        <v/>
      </c>
      <c r="O3935" s="23" t="str">
        <f>_xlfn.IFNA((VLOOKUP(F3935,help!$C$2:$F$12,4,0))*(N3935*24),"")</f>
        <v/>
      </c>
      <c r="AP3935" s="18">
        <f t="shared" si="125"/>
        <v>0</v>
      </c>
    </row>
    <row r="3936" spans="2:42" ht="33" x14ac:dyDescent="0.2">
      <c r="B3936" s="14">
        <f>COUNTIFS($E$3:E3936,تقرير!$E$4)</f>
        <v>15</v>
      </c>
      <c r="C3936" s="48"/>
      <c r="D3936" s="48"/>
      <c r="E3936" s="48"/>
      <c r="F3936" s="50"/>
      <c r="G3936" s="51"/>
      <c r="H3936" s="51"/>
      <c r="I3936" s="52"/>
      <c r="J3936" s="52"/>
      <c r="K3936" s="27" t="str">
        <f>_xlfn.IFNA(VLOOKUP(E3936,الاوردرات!$B$1:$C$600,2,0),"")</f>
        <v/>
      </c>
      <c r="L3936" s="63"/>
      <c r="N3936" s="22" t="str">
        <f t="shared" si="124"/>
        <v/>
      </c>
      <c r="O3936" s="23" t="str">
        <f>_xlfn.IFNA((VLOOKUP(F3936,help!$C$2:$F$12,4,0))*(N3936*24),"")</f>
        <v/>
      </c>
      <c r="AP3936" s="18">
        <f t="shared" si="125"/>
        <v>0</v>
      </c>
    </row>
    <row r="3937" spans="2:42" ht="33" x14ac:dyDescent="0.2">
      <c r="B3937" s="14">
        <f>COUNTIFS($E$3:E3937,تقرير!$E$4)</f>
        <v>15</v>
      </c>
      <c r="C3937" s="48"/>
      <c r="D3937" s="48"/>
      <c r="E3937" s="48"/>
      <c r="F3937" s="50"/>
      <c r="G3937" s="51"/>
      <c r="H3937" s="51"/>
      <c r="I3937" s="52"/>
      <c r="J3937" s="52"/>
      <c r="K3937" s="27" t="str">
        <f>_xlfn.IFNA(VLOOKUP(E3937,الاوردرات!$B$1:$C$600,2,0),"")</f>
        <v/>
      </c>
      <c r="L3937" s="63"/>
      <c r="N3937" s="22" t="str">
        <f t="shared" si="124"/>
        <v/>
      </c>
      <c r="O3937" s="23" t="str">
        <f>_xlfn.IFNA((VLOOKUP(F3937,help!$C$2:$F$12,4,0))*(N3937*24),"")</f>
        <v/>
      </c>
      <c r="AP3937" s="18">
        <f t="shared" si="125"/>
        <v>0</v>
      </c>
    </row>
    <row r="3938" spans="2:42" ht="33" x14ac:dyDescent="0.2">
      <c r="B3938" s="14">
        <f>COUNTIFS($E$3:E3938,تقرير!$E$4)</f>
        <v>15</v>
      </c>
      <c r="C3938" s="48"/>
      <c r="D3938" s="48"/>
      <c r="E3938" s="48"/>
      <c r="F3938" s="50"/>
      <c r="G3938" s="51"/>
      <c r="H3938" s="51"/>
      <c r="I3938" s="52"/>
      <c r="J3938" s="52"/>
      <c r="K3938" s="27" t="str">
        <f>_xlfn.IFNA(VLOOKUP(E3938,الاوردرات!$B$1:$C$600,2,0),"")</f>
        <v/>
      </c>
      <c r="L3938" s="63"/>
      <c r="N3938" s="22" t="str">
        <f t="shared" si="124"/>
        <v/>
      </c>
      <c r="O3938" s="23" t="str">
        <f>_xlfn.IFNA((VLOOKUP(F3938,help!$C$2:$F$12,4,0))*(N3938*24),"")</f>
        <v/>
      </c>
      <c r="AP3938" s="18">
        <f t="shared" si="125"/>
        <v>0</v>
      </c>
    </row>
    <row r="3939" spans="2:42" ht="33" x14ac:dyDescent="0.2">
      <c r="B3939" s="14">
        <f>COUNTIFS($E$3:E3939,تقرير!$E$4)</f>
        <v>15</v>
      </c>
      <c r="C3939" s="48"/>
      <c r="D3939" s="48"/>
      <c r="E3939" s="48"/>
      <c r="F3939" s="50"/>
      <c r="G3939" s="51"/>
      <c r="H3939" s="51"/>
      <c r="I3939" s="52"/>
      <c r="J3939" s="52"/>
      <c r="K3939" s="27" t="str">
        <f>_xlfn.IFNA(VLOOKUP(E3939,الاوردرات!$B$1:$C$600,2,0),"")</f>
        <v/>
      </c>
      <c r="L3939" s="63"/>
      <c r="N3939" s="22" t="str">
        <f t="shared" si="124"/>
        <v/>
      </c>
      <c r="O3939" s="23" t="str">
        <f>_xlfn.IFNA((VLOOKUP(F3939,help!$C$2:$F$12,4,0))*(N3939*24),"")</f>
        <v/>
      </c>
      <c r="AP3939" s="18">
        <f t="shared" si="125"/>
        <v>0</v>
      </c>
    </row>
    <row r="3940" spans="2:42" ht="33" x14ac:dyDescent="0.2">
      <c r="B3940" s="14">
        <f>COUNTIFS($E$3:E3940,تقرير!$E$4)</f>
        <v>15</v>
      </c>
      <c r="C3940" s="48"/>
      <c r="D3940" s="48"/>
      <c r="E3940" s="48"/>
      <c r="F3940" s="50"/>
      <c r="G3940" s="51"/>
      <c r="H3940" s="51"/>
      <c r="I3940" s="52"/>
      <c r="J3940" s="52"/>
      <c r="K3940" s="27" t="str">
        <f>_xlfn.IFNA(VLOOKUP(E3940,الاوردرات!$B$1:$C$600,2,0),"")</f>
        <v/>
      </c>
      <c r="L3940" s="63"/>
      <c r="N3940" s="22" t="str">
        <f t="shared" si="124"/>
        <v/>
      </c>
      <c r="O3940" s="23" t="str">
        <f>_xlfn.IFNA((VLOOKUP(F3940,help!$C$2:$F$12,4,0))*(N3940*24),"")</f>
        <v/>
      </c>
      <c r="AP3940" s="18">
        <f t="shared" si="125"/>
        <v>0</v>
      </c>
    </row>
    <row r="3941" spans="2:42" ht="33" x14ac:dyDescent="0.2">
      <c r="B3941" s="14">
        <f>COUNTIFS($E$3:E3941,تقرير!$E$4)</f>
        <v>15</v>
      </c>
      <c r="C3941" s="48"/>
      <c r="D3941" s="48"/>
      <c r="E3941" s="48"/>
      <c r="F3941" s="50"/>
      <c r="G3941" s="51"/>
      <c r="H3941" s="51"/>
      <c r="I3941" s="52"/>
      <c r="J3941" s="52"/>
      <c r="K3941" s="27" t="str">
        <f>_xlfn.IFNA(VLOOKUP(E3941,الاوردرات!$B$1:$C$600,2,0),"")</f>
        <v/>
      </c>
      <c r="L3941" s="63"/>
      <c r="N3941" s="22" t="str">
        <f t="shared" si="124"/>
        <v/>
      </c>
      <c r="O3941" s="23" t="str">
        <f>_xlfn.IFNA((VLOOKUP(F3941,help!$C$2:$F$12,4,0))*(N3941*24),"")</f>
        <v/>
      </c>
      <c r="AP3941" s="18">
        <f t="shared" si="125"/>
        <v>0</v>
      </c>
    </row>
    <row r="3942" spans="2:42" ht="33" x14ac:dyDescent="0.2">
      <c r="B3942" s="14">
        <f>COUNTIFS($E$3:E3942,تقرير!$E$4)</f>
        <v>15</v>
      </c>
      <c r="C3942" s="48"/>
      <c r="D3942" s="48"/>
      <c r="E3942" s="48"/>
      <c r="F3942" s="50"/>
      <c r="G3942" s="51"/>
      <c r="H3942" s="51"/>
      <c r="I3942" s="52"/>
      <c r="J3942" s="52"/>
      <c r="K3942" s="27" t="str">
        <f>_xlfn.IFNA(VLOOKUP(E3942,الاوردرات!$B$1:$C$600,2,0),"")</f>
        <v/>
      </c>
      <c r="L3942" s="63"/>
      <c r="N3942" s="22" t="str">
        <f t="shared" si="124"/>
        <v/>
      </c>
      <c r="O3942" s="23" t="str">
        <f>_xlfn.IFNA((VLOOKUP(F3942,help!$C$2:$F$12,4,0))*(N3942*24),"")</f>
        <v/>
      </c>
      <c r="AP3942" s="18">
        <f t="shared" si="125"/>
        <v>0</v>
      </c>
    </row>
    <row r="3943" spans="2:42" ht="33" x14ac:dyDescent="0.2">
      <c r="B3943" s="14">
        <f>COUNTIFS($E$3:E3943,تقرير!$E$4)</f>
        <v>15</v>
      </c>
      <c r="C3943" s="48"/>
      <c r="D3943" s="48"/>
      <c r="E3943" s="48"/>
      <c r="F3943" s="50"/>
      <c r="G3943" s="51"/>
      <c r="H3943" s="51"/>
      <c r="I3943" s="52"/>
      <c r="J3943" s="52"/>
      <c r="K3943" s="27" t="str">
        <f>_xlfn.IFNA(VLOOKUP(E3943,الاوردرات!$B$1:$C$600,2,0),"")</f>
        <v/>
      </c>
      <c r="L3943" s="63"/>
      <c r="N3943" s="22" t="str">
        <f t="shared" si="124"/>
        <v/>
      </c>
      <c r="O3943" s="23" t="str">
        <f>_xlfn.IFNA((VLOOKUP(F3943,help!$C$2:$F$12,4,0))*(N3943*24),"")</f>
        <v/>
      </c>
      <c r="AP3943" s="18">
        <f t="shared" si="125"/>
        <v>0</v>
      </c>
    </row>
    <row r="3944" spans="2:42" ht="33" x14ac:dyDescent="0.2">
      <c r="B3944" s="14">
        <f>COUNTIFS($E$3:E3944,تقرير!$E$4)</f>
        <v>15</v>
      </c>
      <c r="C3944" s="48"/>
      <c r="D3944" s="48"/>
      <c r="E3944" s="48"/>
      <c r="F3944" s="50"/>
      <c r="G3944" s="51"/>
      <c r="H3944" s="51"/>
      <c r="I3944" s="52"/>
      <c r="J3944" s="52"/>
      <c r="K3944" s="27" t="str">
        <f>_xlfn.IFNA(VLOOKUP(E3944,الاوردرات!$B$1:$C$600,2,0),"")</f>
        <v/>
      </c>
      <c r="L3944" s="63"/>
      <c r="N3944" s="22" t="str">
        <f t="shared" si="124"/>
        <v/>
      </c>
      <c r="O3944" s="23" t="str">
        <f>_xlfn.IFNA((VLOOKUP(F3944,help!$C$2:$F$12,4,0))*(N3944*24),"")</f>
        <v/>
      </c>
      <c r="AP3944" s="18">
        <f t="shared" si="125"/>
        <v>0</v>
      </c>
    </row>
    <row r="3945" spans="2:42" ht="33" x14ac:dyDescent="0.2">
      <c r="B3945" s="14">
        <f>COUNTIFS($E$3:E3945,تقرير!$E$4)</f>
        <v>15</v>
      </c>
      <c r="C3945" s="48"/>
      <c r="D3945" s="48"/>
      <c r="E3945" s="48"/>
      <c r="F3945" s="50"/>
      <c r="G3945" s="51"/>
      <c r="H3945" s="51"/>
      <c r="I3945" s="52"/>
      <c r="J3945" s="52"/>
      <c r="K3945" s="27" t="str">
        <f>_xlfn.IFNA(VLOOKUP(E3945,الاوردرات!$B$1:$C$600,2,0),"")</f>
        <v/>
      </c>
      <c r="L3945" s="63"/>
      <c r="N3945" s="22" t="str">
        <f t="shared" si="124"/>
        <v/>
      </c>
      <c r="O3945" s="23" t="str">
        <f>_xlfn.IFNA((VLOOKUP(F3945,help!$C$2:$F$12,4,0))*(N3945*24),"")</f>
        <v/>
      </c>
      <c r="AP3945" s="18">
        <f t="shared" si="125"/>
        <v>0</v>
      </c>
    </row>
    <row r="3946" spans="2:42" ht="33" x14ac:dyDescent="0.2">
      <c r="B3946" s="14">
        <f>COUNTIFS($E$3:E3946,تقرير!$E$4)</f>
        <v>15</v>
      </c>
      <c r="C3946" s="48"/>
      <c r="D3946" s="48"/>
      <c r="E3946" s="48"/>
      <c r="F3946" s="50"/>
      <c r="G3946" s="51"/>
      <c r="H3946" s="51"/>
      <c r="I3946" s="52"/>
      <c r="J3946" s="52"/>
      <c r="K3946" s="27" t="str">
        <f>_xlfn.IFNA(VLOOKUP(E3946,الاوردرات!$B$1:$C$600,2,0),"")</f>
        <v/>
      </c>
      <c r="L3946" s="63"/>
      <c r="N3946" s="22" t="str">
        <f t="shared" si="124"/>
        <v/>
      </c>
      <c r="O3946" s="23" t="str">
        <f>_xlfn.IFNA((VLOOKUP(F3946,help!$C$2:$F$12,4,0))*(N3946*24),"")</f>
        <v/>
      </c>
      <c r="AP3946" s="18">
        <f t="shared" si="125"/>
        <v>0</v>
      </c>
    </row>
    <row r="3947" spans="2:42" ht="33" x14ac:dyDescent="0.2">
      <c r="B3947" s="14">
        <f>COUNTIFS($E$3:E3947,تقرير!$E$4)</f>
        <v>15</v>
      </c>
      <c r="C3947" s="48"/>
      <c r="D3947" s="48"/>
      <c r="E3947" s="48"/>
      <c r="F3947" s="50"/>
      <c r="G3947" s="51"/>
      <c r="H3947" s="51"/>
      <c r="I3947" s="52"/>
      <c r="J3947" s="52"/>
      <c r="K3947" s="27" t="str">
        <f>_xlfn.IFNA(VLOOKUP(E3947,الاوردرات!$B$1:$C$600,2,0),"")</f>
        <v/>
      </c>
      <c r="L3947" s="63"/>
      <c r="N3947" s="22" t="str">
        <f t="shared" si="124"/>
        <v/>
      </c>
      <c r="O3947" s="23" t="str">
        <f>_xlfn.IFNA((VLOOKUP(F3947,help!$C$2:$F$12,4,0))*(N3947*24),"")</f>
        <v/>
      </c>
      <c r="AP3947" s="18">
        <f t="shared" si="125"/>
        <v>0</v>
      </c>
    </row>
    <row r="3948" spans="2:42" ht="33" x14ac:dyDescent="0.2">
      <c r="B3948" s="14">
        <f>COUNTIFS($E$3:E3948,تقرير!$E$4)</f>
        <v>15</v>
      </c>
      <c r="C3948" s="48"/>
      <c r="D3948" s="48"/>
      <c r="E3948" s="48"/>
      <c r="F3948" s="50"/>
      <c r="G3948" s="51"/>
      <c r="H3948" s="51"/>
      <c r="I3948" s="52"/>
      <c r="J3948" s="52"/>
      <c r="K3948" s="27" t="str">
        <f>_xlfn.IFNA(VLOOKUP(E3948,الاوردرات!$B$1:$C$600,2,0),"")</f>
        <v/>
      </c>
      <c r="L3948" s="63"/>
      <c r="N3948" s="22" t="str">
        <f t="shared" si="124"/>
        <v/>
      </c>
      <c r="O3948" s="23" t="str">
        <f>_xlfn.IFNA((VLOOKUP(F3948,help!$C$2:$F$12,4,0))*(N3948*24),"")</f>
        <v/>
      </c>
      <c r="AP3948" s="18">
        <f t="shared" si="125"/>
        <v>0</v>
      </c>
    </row>
    <row r="3949" spans="2:42" ht="33" x14ac:dyDescent="0.2">
      <c r="B3949" s="14">
        <f>COUNTIFS($E$3:E3949,تقرير!$E$4)</f>
        <v>15</v>
      </c>
      <c r="C3949" s="48"/>
      <c r="D3949" s="48"/>
      <c r="E3949" s="48"/>
      <c r="F3949" s="50"/>
      <c r="G3949" s="51"/>
      <c r="H3949" s="51"/>
      <c r="I3949" s="52"/>
      <c r="J3949" s="52"/>
      <c r="K3949" s="27" t="str">
        <f>_xlfn.IFNA(VLOOKUP(E3949,الاوردرات!$B$1:$C$600,2,0),"")</f>
        <v/>
      </c>
      <c r="L3949" s="63"/>
      <c r="N3949" s="22" t="str">
        <f t="shared" si="124"/>
        <v/>
      </c>
      <c r="O3949" s="23" t="str">
        <f>_xlfn.IFNA((VLOOKUP(F3949,help!$C$2:$F$12,4,0))*(N3949*24),"")</f>
        <v/>
      </c>
      <c r="AP3949" s="18">
        <f t="shared" si="125"/>
        <v>0</v>
      </c>
    </row>
    <row r="3950" spans="2:42" ht="33" x14ac:dyDescent="0.2">
      <c r="B3950" s="14">
        <f>COUNTIFS($E$3:E3950,تقرير!$E$4)</f>
        <v>15</v>
      </c>
      <c r="C3950" s="48"/>
      <c r="D3950" s="48"/>
      <c r="E3950" s="48"/>
      <c r="F3950" s="50"/>
      <c r="G3950" s="51"/>
      <c r="H3950" s="51"/>
      <c r="I3950" s="52"/>
      <c r="J3950" s="52"/>
      <c r="K3950" s="27" t="str">
        <f>_xlfn.IFNA(VLOOKUP(E3950,الاوردرات!$B$1:$C$600,2,0),"")</f>
        <v/>
      </c>
      <c r="L3950" s="63"/>
      <c r="N3950" s="22" t="str">
        <f t="shared" si="124"/>
        <v/>
      </c>
      <c r="O3950" s="23" t="str">
        <f>_xlfn.IFNA((VLOOKUP(F3950,help!$C$2:$F$12,4,0))*(N3950*24),"")</f>
        <v/>
      </c>
      <c r="AP3950" s="18">
        <f t="shared" si="125"/>
        <v>0</v>
      </c>
    </row>
    <row r="3951" spans="2:42" ht="33" x14ac:dyDescent="0.2">
      <c r="B3951" s="14">
        <f>COUNTIFS($E$3:E3951,تقرير!$E$4)</f>
        <v>15</v>
      </c>
      <c r="C3951" s="48"/>
      <c r="D3951" s="48"/>
      <c r="E3951" s="48"/>
      <c r="F3951" s="50"/>
      <c r="G3951" s="51"/>
      <c r="H3951" s="51"/>
      <c r="I3951" s="52"/>
      <c r="J3951" s="52"/>
      <c r="K3951" s="27" t="str">
        <f>_xlfn.IFNA(VLOOKUP(E3951,الاوردرات!$B$1:$C$600,2,0),"")</f>
        <v/>
      </c>
      <c r="L3951" s="63"/>
      <c r="N3951" s="22" t="str">
        <f t="shared" si="124"/>
        <v/>
      </c>
      <c r="O3951" s="23" t="str">
        <f>_xlfn.IFNA((VLOOKUP(F3951,help!$C$2:$F$12,4,0))*(N3951*24),"")</f>
        <v/>
      </c>
      <c r="AP3951" s="18">
        <f t="shared" si="125"/>
        <v>0</v>
      </c>
    </row>
    <row r="3952" spans="2:42" ht="33" x14ac:dyDescent="0.2">
      <c r="B3952" s="14">
        <f>COUNTIFS($E$3:E3952,تقرير!$E$4)</f>
        <v>15</v>
      </c>
      <c r="C3952" s="48"/>
      <c r="D3952" s="48"/>
      <c r="E3952" s="48"/>
      <c r="F3952" s="50"/>
      <c r="G3952" s="51"/>
      <c r="H3952" s="51"/>
      <c r="I3952" s="52"/>
      <c r="J3952" s="52"/>
      <c r="K3952" s="27" t="str">
        <f>_xlfn.IFNA(VLOOKUP(E3952,الاوردرات!$B$1:$C$600,2,0),"")</f>
        <v/>
      </c>
      <c r="L3952" s="63"/>
      <c r="N3952" s="22" t="str">
        <f t="shared" si="124"/>
        <v/>
      </c>
      <c r="O3952" s="23" t="str">
        <f>_xlfn.IFNA((VLOOKUP(F3952,help!$C$2:$F$12,4,0))*(N3952*24),"")</f>
        <v/>
      </c>
      <c r="AP3952" s="18">
        <f t="shared" si="125"/>
        <v>0</v>
      </c>
    </row>
    <row r="3953" spans="2:42" ht="33" x14ac:dyDescent="0.2">
      <c r="B3953" s="14">
        <f>COUNTIFS($E$3:E3953,تقرير!$E$4)</f>
        <v>15</v>
      </c>
      <c r="C3953" s="48"/>
      <c r="D3953" s="48"/>
      <c r="E3953" s="48"/>
      <c r="F3953" s="50"/>
      <c r="G3953" s="51"/>
      <c r="H3953" s="51"/>
      <c r="I3953" s="52"/>
      <c r="J3953" s="52"/>
      <c r="K3953" s="27" t="str">
        <f>_xlfn.IFNA(VLOOKUP(E3953,الاوردرات!$B$1:$C$600,2,0),"")</f>
        <v/>
      </c>
      <c r="L3953" s="63"/>
      <c r="N3953" s="22" t="str">
        <f t="shared" si="124"/>
        <v/>
      </c>
      <c r="O3953" s="23" t="str">
        <f>_xlfn.IFNA((VLOOKUP(F3953,help!$C$2:$F$12,4,0))*(N3953*24),"")</f>
        <v/>
      </c>
      <c r="AP3953" s="18">
        <f t="shared" si="125"/>
        <v>0</v>
      </c>
    </row>
    <row r="3954" spans="2:42" ht="33" x14ac:dyDescent="0.2">
      <c r="B3954" s="14">
        <f>COUNTIFS($E$3:E3954,تقرير!$E$4)</f>
        <v>15</v>
      </c>
      <c r="C3954" s="48"/>
      <c r="D3954" s="48"/>
      <c r="E3954" s="48"/>
      <c r="F3954" s="50"/>
      <c r="G3954" s="51"/>
      <c r="H3954" s="51"/>
      <c r="I3954" s="52"/>
      <c r="J3954" s="52"/>
      <c r="K3954" s="27" t="str">
        <f>_xlfn.IFNA(VLOOKUP(E3954,الاوردرات!$B$1:$C$600,2,0),"")</f>
        <v/>
      </c>
      <c r="L3954" s="63"/>
      <c r="N3954" s="22" t="str">
        <f t="shared" si="124"/>
        <v/>
      </c>
      <c r="O3954" s="23" t="str">
        <f>_xlfn.IFNA((VLOOKUP(F3954,help!$C$2:$F$12,4,0))*(N3954*24),"")</f>
        <v/>
      </c>
      <c r="AP3954" s="18">
        <f t="shared" si="125"/>
        <v>0</v>
      </c>
    </row>
    <row r="3955" spans="2:42" ht="33" x14ac:dyDescent="0.2">
      <c r="B3955" s="14">
        <f>COUNTIFS($E$3:E3955,تقرير!$E$4)</f>
        <v>15</v>
      </c>
      <c r="C3955" s="48"/>
      <c r="D3955" s="48"/>
      <c r="E3955" s="48"/>
      <c r="F3955" s="50"/>
      <c r="G3955" s="51"/>
      <c r="H3955" s="51"/>
      <c r="I3955" s="52"/>
      <c r="J3955" s="52"/>
      <c r="K3955" s="27" t="str">
        <f>_xlfn.IFNA(VLOOKUP(E3955,الاوردرات!$B$1:$C$600,2,0),"")</f>
        <v/>
      </c>
      <c r="L3955" s="63"/>
      <c r="N3955" s="22" t="str">
        <f t="shared" si="124"/>
        <v/>
      </c>
      <c r="O3955" s="23" t="str">
        <f>_xlfn.IFNA((VLOOKUP(F3955,help!$C$2:$F$12,4,0))*(N3955*24),"")</f>
        <v/>
      </c>
      <c r="AP3955" s="18">
        <f t="shared" si="125"/>
        <v>0</v>
      </c>
    </row>
    <row r="3956" spans="2:42" ht="33" x14ac:dyDescent="0.2">
      <c r="B3956" s="14">
        <f>COUNTIFS($E$3:E3956,تقرير!$E$4)</f>
        <v>15</v>
      </c>
      <c r="C3956" s="48"/>
      <c r="D3956" s="48"/>
      <c r="E3956" s="48"/>
      <c r="F3956" s="50"/>
      <c r="G3956" s="51"/>
      <c r="H3956" s="51"/>
      <c r="I3956" s="52"/>
      <c r="J3956" s="52"/>
      <c r="K3956" s="27" t="str">
        <f>_xlfn.IFNA(VLOOKUP(E3956,الاوردرات!$B$1:$C$600,2,0),"")</f>
        <v/>
      </c>
      <c r="L3956" s="63"/>
      <c r="N3956" s="22" t="str">
        <f t="shared" si="124"/>
        <v/>
      </c>
      <c r="O3956" s="23" t="str">
        <f>_xlfn.IFNA((VLOOKUP(F3956,help!$C$2:$F$12,4,0))*(N3956*24),"")</f>
        <v/>
      </c>
      <c r="AP3956" s="18">
        <f t="shared" si="125"/>
        <v>0</v>
      </c>
    </row>
    <row r="3957" spans="2:42" ht="33" x14ac:dyDescent="0.2">
      <c r="B3957" s="14">
        <f>COUNTIFS($E$3:E3957,تقرير!$E$4)</f>
        <v>15</v>
      </c>
      <c r="C3957" s="48"/>
      <c r="D3957" s="48"/>
      <c r="E3957" s="48"/>
      <c r="F3957" s="50"/>
      <c r="G3957" s="51"/>
      <c r="H3957" s="51"/>
      <c r="I3957" s="52"/>
      <c r="J3957" s="52"/>
      <c r="K3957" s="27" t="str">
        <f>_xlfn.IFNA(VLOOKUP(E3957,الاوردرات!$B$1:$C$600,2,0),"")</f>
        <v/>
      </c>
      <c r="L3957" s="63"/>
      <c r="N3957" s="22" t="str">
        <f t="shared" si="124"/>
        <v/>
      </c>
      <c r="O3957" s="23" t="str">
        <f>_xlfn.IFNA((VLOOKUP(F3957,help!$C$2:$F$12,4,0))*(N3957*24),"")</f>
        <v/>
      </c>
      <c r="AP3957" s="18">
        <f t="shared" si="125"/>
        <v>0</v>
      </c>
    </row>
    <row r="3958" spans="2:42" ht="33" x14ac:dyDescent="0.2">
      <c r="B3958" s="14">
        <f>COUNTIFS($E$3:E3958,تقرير!$E$4)</f>
        <v>15</v>
      </c>
      <c r="C3958" s="48"/>
      <c r="D3958" s="48"/>
      <c r="E3958" s="48"/>
      <c r="F3958" s="50"/>
      <c r="G3958" s="51"/>
      <c r="H3958" s="51"/>
      <c r="I3958" s="52"/>
      <c r="J3958" s="52"/>
      <c r="K3958" s="27" t="str">
        <f>_xlfn.IFNA(VLOOKUP(E3958,الاوردرات!$B$1:$C$600,2,0),"")</f>
        <v/>
      </c>
      <c r="L3958" s="63"/>
      <c r="N3958" s="22" t="str">
        <f t="shared" si="124"/>
        <v/>
      </c>
      <c r="O3958" s="23" t="str">
        <f>_xlfn.IFNA((VLOOKUP(F3958,help!$C$2:$F$12,4,0))*(N3958*24),"")</f>
        <v/>
      </c>
      <c r="AP3958" s="18">
        <f t="shared" si="125"/>
        <v>0</v>
      </c>
    </row>
    <row r="3959" spans="2:42" ht="33" x14ac:dyDescent="0.2">
      <c r="B3959" s="14">
        <f>COUNTIFS($E$3:E3959,تقرير!$E$4)</f>
        <v>15</v>
      </c>
      <c r="C3959" s="48"/>
      <c r="D3959" s="48"/>
      <c r="E3959" s="48"/>
      <c r="F3959" s="50"/>
      <c r="G3959" s="51"/>
      <c r="H3959" s="51"/>
      <c r="I3959" s="52"/>
      <c r="J3959" s="52"/>
      <c r="K3959" s="27" t="str">
        <f>_xlfn.IFNA(VLOOKUP(E3959,الاوردرات!$B$1:$C$600,2,0),"")</f>
        <v/>
      </c>
      <c r="L3959" s="63"/>
      <c r="N3959" s="22" t="str">
        <f t="shared" ref="N3959:N4022" si="126">IF(I3959&lt;&gt;"",J3959-I3959,"")</f>
        <v/>
      </c>
      <c r="O3959" s="23" t="str">
        <f>_xlfn.IFNA((VLOOKUP(F3959,help!$C$2:$F$12,4,0))*(N3959*24),"")</f>
        <v/>
      </c>
      <c r="AP3959" s="18">
        <f t="shared" si="125"/>
        <v>0</v>
      </c>
    </row>
    <row r="3960" spans="2:42" ht="33" x14ac:dyDescent="0.2">
      <c r="B3960" s="14">
        <f>COUNTIFS($E$3:E3960,تقرير!$E$4)</f>
        <v>15</v>
      </c>
      <c r="C3960" s="48"/>
      <c r="D3960" s="48"/>
      <c r="E3960" s="48"/>
      <c r="F3960" s="50"/>
      <c r="G3960" s="51"/>
      <c r="H3960" s="51"/>
      <c r="I3960" s="52"/>
      <c r="J3960" s="52"/>
      <c r="K3960" s="27" t="str">
        <f>_xlfn.IFNA(VLOOKUP(E3960,الاوردرات!$B$1:$C$600,2,0),"")</f>
        <v/>
      </c>
      <c r="L3960" s="63"/>
      <c r="N3960" s="22" t="str">
        <f t="shared" si="126"/>
        <v/>
      </c>
      <c r="O3960" s="23" t="str">
        <f>_xlfn.IFNA((VLOOKUP(F3960,help!$C$2:$F$12,4,0))*(N3960*24),"")</f>
        <v/>
      </c>
      <c r="AP3960" s="18">
        <f t="shared" si="125"/>
        <v>0</v>
      </c>
    </row>
    <row r="3961" spans="2:42" ht="33" x14ac:dyDescent="0.2">
      <c r="B3961" s="14">
        <f>COUNTIFS($E$3:E3961,تقرير!$E$4)</f>
        <v>15</v>
      </c>
      <c r="C3961" s="48"/>
      <c r="D3961" s="48"/>
      <c r="E3961" s="48"/>
      <c r="F3961" s="50"/>
      <c r="G3961" s="51"/>
      <c r="H3961" s="51"/>
      <c r="I3961" s="52"/>
      <c r="J3961" s="52"/>
      <c r="K3961" s="27" t="str">
        <f>_xlfn.IFNA(VLOOKUP(E3961,الاوردرات!$B$1:$C$600,2,0),"")</f>
        <v/>
      </c>
      <c r="L3961" s="63"/>
      <c r="N3961" s="22" t="str">
        <f t="shared" si="126"/>
        <v/>
      </c>
      <c r="O3961" s="23" t="str">
        <f>_xlfn.IFNA((VLOOKUP(F3961,help!$C$2:$F$12,4,0))*(N3961*24),"")</f>
        <v/>
      </c>
      <c r="AP3961" s="18">
        <f t="shared" si="125"/>
        <v>0</v>
      </c>
    </row>
    <row r="3962" spans="2:42" ht="33" x14ac:dyDescent="0.2">
      <c r="B3962" s="14">
        <f>COUNTIFS($E$3:E3962,تقرير!$E$4)</f>
        <v>15</v>
      </c>
      <c r="C3962" s="48"/>
      <c r="D3962" s="48"/>
      <c r="E3962" s="48"/>
      <c r="F3962" s="50"/>
      <c r="G3962" s="51"/>
      <c r="H3962" s="51"/>
      <c r="I3962" s="52"/>
      <c r="J3962" s="52"/>
      <c r="K3962" s="27" t="str">
        <f>_xlfn.IFNA(VLOOKUP(E3962,الاوردرات!$B$1:$C$600,2,0),"")</f>
        <v/>
      </c>
      <c r="L3962" s="63"/>
      <c r="N3962" s="22" t="str">
        <f t="shared" si="126"/>
        <v/>
      </c>
      <c r="O3962" s="23" t="str">
        <f>_xlfn.IFNA((VLOOKUP(F3962,help!$C$2:$F$12,4,0))*(N3962*24),"")</f>
        <v/>
      </c>
      <c r="AP3962" s="18">
        <f t="shared" si="125"/>
        <v>0</v>
      </c>
    </row>
    <row r="3963" spans="2:42" ht="33" x14ac:dyDescent="0.2">
      <c r="B3963" s="14">
        <f>COUNTIFS($E$3:E3963,تقرير!$E$4)</f>
        <v>15</v>
      </c>
      <c r="C3963" s="48"/>
      <c r="D3963" s="48"/>
      <c r="E3963" s="48"/>
      <c r="F3963" s="50"/>
      <c r="G3963" s="51"/>
      <c r="H3963" s="51"/>
      <c r="I3963" s="52"/>
      <c r="J3963" s="52"/>
      <c r="K3963" s="27" t="str">
        <f>_xlfn.IFNA(VLOOKUP(E3963,الاوردرات!$B$1:$C$600,2,0),"")</f>
        <v/>
      </c>
      <c r="L3963" s="63"/>
      <c r="N3963" s="22" t="str">
        <f t="shared" si="126"/>
        <v/>
      </c>
      <c r="O3963" s="23" t="str">
        <f>_xlfn.IFNA((VLOOKUP(F3963,help!$C$2:$F$12,4,0))*(N3963*24),"")</f>
        <v/>
      </c>
      <c r="AP3963" s="18">
        <f t="shared" si="125"/>
        <v>0</v>
      </c>
    </row>
    <row r="3964" spans="2:42" ht="33" x14ac:dyDescent="0.2">
      <c r="B3964" s="14">
        <f>COUNTIFS($E$3:E3964,تقرير!$E$4)</f>
        <v>15</v>
      </c>
      <c r="C3964" s="48"/>
      <c r="D3964" s="48"/>
      <c r="E3964" s="48"/>
      <c r="F3964" s="50"/>
      <c r="G3964" s="51"/>
      <c r="H3964" s="51"/>
      <c r="I3964" s="52"/>
      <c r="J3964" s="52"/>
      <c r="K3964" s="27" t="str">
        <f>_xlfn.IFNA(VLOOKUP(E3964,الاوردرات!$B$1:$C$600,2,0),"")</f>
        <v/>
      </c>
      <c r="L3964" s="63"/>
      <c r="N3964" s="22" t="str">
        <f t="shared" si="126"/>
        <v/>
      </c>
      <c r="O3964" s="23" t="str">
        <f>_xlfn.IFNA((VLOOKUP(F3964,help!$C$2:$F$12,4,0))*(N3964*24),"")</f>
        <v/>
      </c>
      <c r="AP3964" s="18">
        <f t="shared" si="125"/>
        <v>0</v>
      </c>
    </row>
    <row r="3965" spans="2:42" ht="33" x14ac:dyDescent="0.2">
      <c r="B3965" s="14">
        <f>COUNTIFS($E$3:E3965,تقرير!$E$4)</f>
        <v>15</v>
      </c>
      <c r="C3965" s="48"/>
      <c r="D3965" s="48"/>
      <c r="E3965" s="48"/>
      <c r="F3965" s="50"/>
      <c r="G3965" s="51"/>
      <c r="H3965" s="51"/>
      <c r="I3965" s="52"/>
      <c r="J3965" s="52"/>
      <c r="K3965" s="27" t="str">
        <f>_xlfn.IFNA(VLOOKUP(E3965,الاوردرات!$B$1:$C$600,2,0),"")</f>
        <v/>
      </c>
      <c r="L3965" s="63"/>
      <c r="N3965" s="22" t="str">
        <f t="shared" si="126"/>
        <v/>
      </c>
      <c r="O3965" s="23" t="str">
        <f>_xlfn.IFNA((VLOOKUP(F3965,help!$C$2:$F$12,4,0))*(N3965*24),"")</f>
        <v/>
      </c>
      <c r="AP3965" s="18">
        <f t="shared" si="125"/>
        <v>0</v>
      </c>
    </row>
    <row r="3966" spans="2:42" ht="33" x14ac:dyDescent="0.2">
      <c r="B3966" s="14">
        <f>COUNTIFS($E$3:E3966,تقرير!$E$4)</f>
        <v>15</v>
      </c>
      <c r="C3966" s="48"/>
      <c r="D3966" s="48"/>
      <c r="E3966" s="48"/>
      <c r="F3966" s="50"/>
      <c r="G3966" s="51"/>
      <c r="H3966" s="51"/>
      <c r="I3966" s="52"/>
      <c r="J3966" s="52"/>
      <c r="K3966" s="27" t="str">
        <f>_xlfn.IFNA(VLOOKUP(E3966,الاوردرات!$B$1:$C$600,2,0),"")</f>
        <v/>
      </c>
      <c r="L3966" s="63"/>
      <c r="N3966" s="22" t="str">
        <f t="shared" si="126"/>
        <v/>
      </c>
      <c r="O3966" s="23" t="str">
        <f>_xlfn.IFNA((VLOOKUP(F3966,help!$C$2:$F$12,4,0))*(N3966*24),"")</f>
        <v/>
      </c>
      <c r="AP3966" s="18">
        <f t="shared" si="125"/>
        <v>0</v>
      </c>
    </row>
    <row r="3967" spans="2:42" ht="33" x14ac:dyDescent="0.2">
      <c r="B3967" s="14">
        <f>COUNTIFS($E$3:E3967,تقرير!$E$4)</f>
        <v>15</v>
      </c>
      <c r="C3967" s="48"/>
      <c r="D3967" s="48"/>
      <c r="E3967" s="48"/>
      <c r="F3967" s="50"/>
      <c r="G3967" s="51"/>
      <c r="H3967" s="51"/>
      <c r="I3967" s="52"/>
      <c r="J3967" s="52"/>
      <c r="K3967" s="27" t="str">
        <f>_xlfn.IFNA(VLOOKUP(E3967,الاوردرات!$B$1:$C$600,2,0),"")</f>
        <v/>
      </c>
      <c r="L3967" s="63"/>
      <c r="N3967" s="22" t="str">
        <f t="shared" si="126"/>
        <v/>
      </c>
      <c r="O3967" s="23" t="str">
        <f>_xlfn.IFNA((VLOOKUP(F3967,help!$C$2:$F$12,4,0))*(N3967*24),"")</f>
        <v/>
      </c>
      <c r="AP3967" s="18">
        <f t="shared" si="125"/>
        <v>0</v>
      </c>
    </row>
    <row r="3968" spans="2:42" ht="33" x14ac:dyDescent="0.2">
      <c r="B3968" s="14">
        <f>COUNTIFS($E$3:E3968,تقرير!$E$4)</f>
        <v>15</v>
      </c>
      <c r="C3968" s="48"/>
      <c r="D3968" s="48"/>
      <c r="E3968" s="48"/>
      <c r="F3968" s="50"/>
      <c r="G3968" s="51"/>
      <c r="H3968" s="51"/>
      <c r="I3968" s="52"/>
      <c r="J3968" s="52"/>
      <c r="K3968" s="27" t="str">
        <f>_xlfn.IFNA(VLOOKUP(E3968,الاوردرات!$B$1:$C$600,2,0),"")</f>
        <v/>
      </c>
      <c r="L3968" s="63"/>
      <c r="N3968" s="22" t="str">
        <f t="shared" si="126"/>
        <v/>
      </c>
      <c r="O3968" s="23" t="str">
        <f>_xlfn.IFNA((VLOOKUP(F3968,help!$C$2:$F$12,4,0))*(N3968*24),"")</f>
        <v/>
      </c>
      <c r="AP3968" s="18">
        <f t="shared" si="125"/>
        <v>0</v>
      </c>
    </row>
    <row r="3969" spans="2:42" ht="33" x14ac:dyDescent="0.2">
      <c r="B3969" s="14">
        <f>COUNTIFS($E$3:E3969,تقرير!$E$4)</f>
        <v>15</v>
      </c>
      <c r="C3969" s="48"/>
      <c r="D3969" s="48"/>
      <c r="E3969" s="48"/>
      <c r="F3969" s="50"/>
      <c r="G3969" s="51"/>
      <c r="H3969" s="51"/>
      <c r="I3969" s="52"/>
      <c r="J3969" s="52"/>
      <c r="K3969" s="27" t="str">
        <f>_xlfn.IFNA(VLOOKUP(E3969,الاوردرات!$B$1:$C$600,2,0),"")</f>
        <v/>
      </c>
      <c r="L3969" s="63"/>
      <c r="N3969" s="22" t="str">
        <f t="shared" si="126"/>
        <v/>
      </c>
      <c r="O3969" s="23" t="str">
        <f>_xlfn.IFNA((VLOOKUP(F3969,help!$C$2:$F$12,4,0))*(N3969*24),"")</f>
        <v/>
      </c>
      <c r="AP3969" s="18">
        <f t="shared" si="125"/>
        <v>0</v>
      </c>
    </row>
    <row r="3970" spans="2:42" ht="33" x14ac:dyDescent="0.2">
      <c r="B3970" s="14">
        <f>COUNTIFS($E$3:E3970,تقرير!$E$4)</f>
        <v>15</v>
      </c>
      <c r="C3970" s="48"/>
      <c r="D3970" s="48"/>
      <c r="E3970" s="48"/>
      <c r="F3970" s="50"/>
      <c r="G3970" s="51"/>
      <c r="H3970" s="51"/>
      <c r="I3970" s="52"/>
      <c r="J3970" s="52"/>
      <c r="K3970" s="27" t="str">
        <f>_xlfn.IFNA(VLOOKUP(E3970,الاوردرات!$B$1:$C$600,2,0),"")</f>
        <v/>
      </c>
      <c r="L3970" s="63"/>
      <c r="N3970" s="22" t="str">
        <f t="shared" si="126"/>
        <v/>
      </c>
      <c r="O3970" s="23" t="str">
        <f>_xlfn.IFNA((VLOOKUP(F3970,help!$C$2:$F$12,4,0))*(N3970*24),"")</f>
        <v/>
      </c>
      <c r="AP3970" s="18">
        <f t="shared" si="125"/>
        <v>0</v>
      </c>
    </row>
    <row r="3971" spans="2:42" ht="33" x14ac:dyDescent="0.2">
      <c r="B3971" s="14">
        <f>COUNTIFS($E$3:E3971,تقرير!$E$4)</f>
        <v>15</v>
      </c>
      <c r="C3971" s="48"/>
      <c r="D3971" s="48"/>
      <c r="E3971" s="48"/>
      <c r="F3971" s="50"/>
      <c r="G3971" s="51"/>
      <c r="H3971" s="51"/>
      <c r="I3971" s="52"/>
      <c r="J3971" s="52"/>
      <c r="K3971" s="27" t="str">
        <f>_xlfn.IFNA(VLOOKUP(E3971,الاوردرات!$B$1:$C$600,2,0),"")</f>
        <v/>
      </c>
      <c r="L3971" s="63"/>
      <c r="N3971" s="22" t="str">
        <f t="shared" si="126"/>
        <v/>
      </c>
      <c r="O3971" s="23" t="str">
        <f>_xlfn.IFNA((VLOOKUP(F3971,help!$C$2:$F$12,4,0))*(N3971*24),"")</f>
        <v/>
      </c>
      <c r="AP3971" s="18">
        <f t="shared" si="125"/>
        <v>0</v>
      </c>
    </row>
    <row r="3972" spans="2:42" ht="33" x14ac:dyDescent="0.2">
      <c r="B3972" s="14">
        <f>COUNTIFS($E$3:E3972,تقرير!$E$4)</f>
        <v>15</v>
      </c>
      <c r="C3972" s="48"/>
      <c r="D3972" s="48"/>
      <c r="E3972" s="48"/>
      <c r="F3972" s="50"/>
      <c r="G3972" s="51"/>
      <c r="H3972" s="51"/>
      <c r="I3972" s="52"/>
      <c r="J3972" s="52"/>
      <c r="K3972" s="27" t="str">
        <f>_xlfn.IFNA(VLOOKUP(E3972,الاوردرات!$B$1:$C$600,2,0),"")</f>
        <v/>
      </c>
      <c r="L3972" s="63"/>
      <c r="N3972" s="22" t="str">
        <f t="shared" si="126"/>
        <v/>
      </c>
      <c r="O3972" s="23" t="str">
        <f>_xlfn.IFNA((VLOOKUP(F3972,help!$C$2:$F$12,4,0))*(N3972*24),"")</f>
        <v/>
      </c>
      <c r="AP3972" s="18">
        <f t="shared" si="125"/>
        <v>0</v>
      </c>
    </row>
    <row r="3973" spans="2:42" ht="33" x14ac:dyDescent="0.2">
      <c r="B3973" s="14">
        <f>COUNTIFS($E$3:E3973,تقرير!$E$4)</f>
        <v>15</v>
      </c>
      <c r="C3973" s="48"/>
      <c r="D3973" s="48"/>
      <c r="E3973" s="48"/>
      <c r="F3973" s="50"/>
      <c r="G3973" s="51"/>
      <c r="H3973" s="51"/>
      <c r="I3973" s="52"/>
      <c r="J3973" s="52"/>
      <c r="K3973" s="27" t="str">
        <f>_xlfn.IFNA(VLOOKUP(E3973,الاوردرات!$B$1:$C$600,2,0),"")</f>
        <v/>
      </c>
      <c r="L3973" s="63"/>
      <c r="N3973" s="22" t="str">
        <f t="shared" si="126"/>
        <v/>
      </c>
      <c r="O3973" s="23" t="str">
        <f>_xlfn.IFNA((VLOOKUP(F3973,help!$C$2:$F$12,4,0))*(N3973*24),"")</f>
        <v/>
      </c>
      <c r="AP3973" s="18">
        <f t="shared" si="125"/>
        <v>0</v>
      </c>
    </row>
    <row r="3974" spans="2:42" ht="33" x14ac:dyDescent="0.2">
      <c r="B3974" s="14">
        <f>COUNTIFS($E$3:E3974,تقرير!$E$4)</f>
        <v>15</v>
      </c>
      <c r="C3974" s="48"/>
      <c r="D3974" s="48"/>
      <c r="E3974" s="48"/>
      <c r="F3974" s="50"/>
      <c r="G3974" s="51"/>
      <c r="H3974" s="51"/>
      <c r="I3974" s="52"/>
      <c r="J3974" s="52"/>
      <c r="K3974" s="27" t="str">
        <f>_xlfn.IFNA(VLOOKUP(E3974,الاوردرات!$B$1:$C$600,2,0),"")</f>
        <v/>
      </c>
      <c r="L3974" s="63"/>
      <c r="N3974" s="22" t="str">
        <f t="shared" si="126"/>
        <v/>
      </c>
      <c r="O3974" s="23" t="str">
        <f>_xlfn.IFNA((VLOOKUP(F3974,help!$C$2:$F$12,4,0))*(N3974*24),"")</f>
        <v/>
      </c>
      <c r="AP3974" s="18">
        <f t="shared" si="125"/>
        <v>0</v>
      </c>
    </row>
    <row r="3975" spans="2:42" ht="33" x14ac:dyDescent="0.2">
      <c r="B3975" s="14">
        <f>COUNTIFS($E$3:E3975,تقرير!$E$4)</f>
        <v>15</v>
      </c>
      <c r="C3975" s="48"/>
      <c r="D3975" s="48"/>
      <c r="E3975" s="48"/>
      <c r="F3975" s="50"/>
      <c r="G3975" s="51"/>
      <c r="H3975" s="51"/>
      <c r="I3975" s="52"/>
      <c r="J3975" s="52"/>
      <c r="K3975" s="27" t="str">
        <f>_xlfn.IFNA(VLOOKUP(E3975,الاوردرات!$B$1:$C$600,2,0),"")</f>
        <v/>
      </c>
      <c r="L3975" s="63"/>
      <c r="N3975" s="22" t="str">
        <f t="shared" si="126"/>
        <v/>
      </c>
      <c r="O3975" s="23" t="str">
        <f>_xlfn.IFNA((VLOOKUP(F3975,help!$C$2:$F$12,4,0))*(N3975*24),"")</f>
        <v/>
      </c>
      <c r="AP3975" s="18">
        <f t="shared" si="125"/>
        <v>0</v>
      </c>
    </row>
    <row r="3976" spans="2:42" ht="33" x14ac:dyDescent="0.2">
      <c r="B3976" s="14">
        <f>COUNTIFS($E$3:E3976,تقرير!$E$4)</f>
        <v>15</v>
      </c>
      <c r="C3976" s="48"/>
      <c r="D3976" s="48"/>
      <c r="E3976" s="48"/>
      <c r="F3976" s="50"/>
      <c r="G3976" s="51"/>
      <c r="H3976" s="51"/>
      <c r="I3976" s="52"/>
      <c r="J3976" s="52"/>
      <c r="K3976" s="27" t="str">
        <f>_xlfn.IFNA(VLOOKUP(E3976,الاوردرات!$B$1:$C$600,2,0),"")</f>
        <v/>
      </c>
      <c r="L3976" s="63"/>
      <c r="N3976" s="22" t="str">
        <f t="shared" si="126"/>
        <v/>
      </c>
      <c r="O3976" s="23" t="str">
        <f>_xlfn.IFNA((VLOOKUP(F3976,help!$C$2:$F$12,4,0))*(N3976*24),"")</f>
        <v/>
      </c>
      <c r="AP3976" s="18">
        <f t="shared" si="125"/>
        <v>0</v>
      </c>
    </row>
    <row r="3977" spans="2:42" ht="33" x14ac:dyDescent="0.2">
      <c r="B3977" s="14">
        <f>COUNTIFS($E$3:E3977,تقرير!$E$4)</f>
        <v>15</v>
      </c>
      <c r="C3977" s="48"/>
      <c r="D3977" s="48"/>
      <c r="E3977" s="48"/>
      <c r="F3977" s="50"/>
      <c r="G3977" s="51"/>
      <c r="H3977" s="51"/>
      <c r="I3977" s="52"/>
      <c r="J3977" s="52"/>
      <c r="K3977" s="27" t="str">
        <f>_xlfn.IFNA(VLOOKUP(E3977,الاوردرات!$B$1:$C$600,2,0),"")</f>
        <v/>
      </c>
      <c r="L3977" s="63"/>
      <c r="N3977" s="22" t="str">
        <f t="shared" si="126"/>
        <v/>
      </c>
      <c r="O3977" s="23" t="str">
        <f>_xlfn.IFNA((VLOOKUP(F3977,help!$C$2:$F$12,4,0))*(N3977*24),"")</f>
        <v/>
      </c>
      <c r="AP3977" s="18">
        <f t="shared" si="125"/>
        <v>0</v>
      </c>
    </row>
    <row r="3978" spans="2:42" ht="33" x14ac:dyDescent="0.2">
      <c r="B3978" s="14">
        <f>COUNTIFS($E$3:E3978,تقرير!$E$4)</f>
        <v>15</v>
      </c>
      <c r="C3978" s="48"/>
      <c r="D3978" s="48"/>
      <c r="E3978" s="48"/>
      <c r="F3978" s="50"/>
      <c r="G3978" s="51"/>
      <c r="H3978" s="51"/>
      <c r="I3978" s="52"/>
      <c r="J3978" s="52"/>
      <c r="K3978" s="27" t="str">
        <f>_xlfn.IFNA(VLOOKUP(E3978,الاوردرات!$B$1:$C$600,2,0),"")</f>
        <v/>
      </c>
      <c r="L3978" s="63"/>
      <c r="N3978" s="22" t="str">
        <f t="shared" si="126"/>
        <v/>
      </c>
      <c r="O3978" s="23" t="str">
        <f>_xlfn.IFNA((VLOOKUP(F3978,help!$C$2:$F$12,4,0))*(N3978*24),"")</f>
        <v/>
      </c>
      <c r="AP3978" s="18">
        <f t="shared" ref="AP3978:AP4041" si="127">D3978</f>
        <v>0</v>
      </c>
    </row>
    <row r="3979" spans="2:42" ht="33" x14ac:dyDescent="0.2">
      <c r="B3979" s="14">
        <f>COUNTIFS($E$3:E3979,تقرير!$E$4)</f>
        <v>15</v>
      </c>
      <c r="C3979" s="48"/>
      <c r="D3979" s="48"/>
      <c r="E3979" s="48"/>
      <c r="F3979" s="50"/>
      <c r="G3979" s="51"/>
      <c r="H3979" s="51"/>
      <c r="I3979" s="52"/>
      <c r="J3979" s="52"/>
      <c r="K3979" s="27" t="str">
        <f>_xlfn.IFNA(VLOOKUP(E3979,الاوردرات!$B$1:$C$600,2,0),"")</f>
        <v/>
      </c>
      <c r="L3979" s="63"/>
      <c r="N3979" s="22" t="str">
        <f t="shared" si="126"/>
        <v/>
      </c>
      <c r="O3979" s="23" t="str">
        <f>_xlfn.IFNA((VLOOKUP(F3979,help!$C$2:$F$12,4,0))*(N3979*24),"")</f>
        <v/>
      </c>
      <c r="AP3979" s="18">
        <f t="shared" si="127"/>
        <v>0</v>
      </c>
    </row>
    <row r="3980" spans="2:42" ht="33" x14ac:dyDescent="0.2">
      <c r="B3980" s="14">
        <f>COUNTIFS($E$3:E3980,تقرير!$E$4)</f>
        <v>15</v>
      </c>
      <c r="C3980" s="48"/>
      <c r="D3980" s="48"/>
      <c r="E3980" s="48"/>
      <c r="F3980" s="50"/>
      <c r="G3980" s="51"/>
      <c r="H3980" s="51"/>
      <c r="I3980" s="52"/>
      <c r="J3980" s="52"/>
      <c r="K3980" s="27" t="str">
        <f>_xlfn.IFNA(VLOOKUP(E3980,الاوردرات!$B$1:$C$600,2,0),"")</f>
        <v/>
      </c>
      <c r="L3980" s="63"/>
      <c r="N3980" s="22" t="str">
        <f t="shared" si="126"/>
        <v/>
      </c>
      <c r="O3980" s="23" t="str">
        <f>_xlfn.IFNA((VLOOKUP(F3980,help!$C$2:$F$12,4,0))*(N3980*24),"")</f>
        <v/>
      </c>
      <c r="AP3980" s="18">
        <f t="shared" si="127"/>
        <v>0</v>
      </c>
    </row>
    <row r="3981" spans="2:42" ht="33" x14ac:dyDescent="0.2">
      <c r="B3981" s="14">
        <f>COUNTIFS($E$3:E3981,تقرير!$E$4)</f>
        <v>15</v>
      </c>
      <c r="C3981" s="48"/>
      <c r="D3981" s="48"/>
      <c r="E3981" s="48"/>
      <c r="F3981" s="50"/>
      <c r="G3981" s="51"/>
      <c r="H3981" s="51"/>
      <c r="I3981" s="52"/>
      <c r="J3981" s="52"/>
      <c r="K3981" s="27" t="str">
        <f>_xlfn.IFNA(VLOOKUP(E3981,الاوردرات!$B$1:$C$600,2,0),"")</f>
        <v/>
      </c>
      <c r="L3981" s="63"/>
      <c r="N3981" s="22" t="str">
        <f t="shared" si="126"/>
        <v/>
      </c>
      <c r="O3981" s="23" t="str">
        <f>_xlfn.IFNA((VLOOKUP(F3981,help!$C$2:$F$12,4,0))*(N3981*24),"")</f>
        <v/>
      </c>
      <c r="AP3981" s="18">
        <f t="shared" si="127"/>
        <v>0</v>
      </c>
    </row>
    <row r="3982" spans="2:42" ht="33" x14ac:dyDescent="0.2">
      <c r="B3982" s="14">
        <f>COUNTIFS($E$3:E3982,تقرير!$E$4)</f>
        <v>15</v>
      </c>
      <c r="C3982" s="48"/>
      <c r="D3982" s="48"/>
      <c r="E3982" s="48"/>
      <c r="F3982" s="50"/>
      <c r="G3982" s="51"/>
      <c r="H3982" s="51"/>
      <c r="I3982" s="52"/>
      <c r="J3982" s="52"/>
      <c r="K3982" s="27" t="str">
        <f>_xlfn.IFNA(VLOOKUP(E3982,الاوردرات!$B$1:$C$600,2,0),"")</f>
        <v/>
      </c>
      <c r="L3982" s="63"/>
      <c r="N3982" s="22" t="str">
        <f t="shared" si="126"/>
        <v/>
      </c>
      <c r="O3982" s="23" t="str">
        <f>_xlfn.IFNA((VLOOKUP(F3982,help!$C$2:$F$12,4,0))*(N3982*24),"")</f>
        <v/>
      </c>
      <c r="AP3982" s="18">
        <f t="shared" si="127"/>
        <v>0</v>
      </c>
    </row>
    <row r="3983" spans="2:42" ht="33" x14ac:dyDescent="0.2">
      <c r="B3983" s="14">
        <f>COUNTIFS($E$3:E3983,تقرير!$E$4)</f>
        <v>15</v>
      </c>
      <c r="C3983" s="48"/>
      <c r="D3983" s="48"/>
      <c r="E3983" s="48"/>
      <c r="F3983" s="50"/>
      <c r="G3983" s="51"/>
      <c r="H3983" s="51"/>
      <c r="I3983" s="52"/>
      <c r="J3983" s="52"/>
      <c r="K3983" s="27" t="str">
        <f>_xlfn.IFNA(VLOOKUP(E3983,الاوردرات!$B$1:$C$600,2,0),"")</f>
        <v/>
      </c>
      <c r="L3983" s="63"/>
      <c r="N3983" s="22" t="str">
        <f t="shared" si="126"/>
        <v/>
      </c>
      <c r="O3983" s="23" t="str">
        <f>_xlfn.IFNA((VLOOKUP(F3983,help!$C$2:$F$12,4,0))*(N3983*24),"")</f>
        <v/>
      </c>
      <c r="AP3983" s="18">
        <f t="shared" si="127"/>
        <v>0</v>
      </c>
    </row>
    <row r="3984" spans="2:42" ht="33" x14ac:dyDescent="0.2">
      <c r="B3984" s="14">
        <f>COUNTIFS($E$3:E3984,تقرير!$E$4)</f>
        <v>15</v>
      </c>
      <c r="C3984" s="48"/>
      <c r="D3984" s="48"/>
      <c r="E3984" s="48"/>
      <c r="F3984" s="50"/>
      <c r="G3984" s="51"/>
      <c r="H3984" s="51"/>
      <c r="I3984" s="52"/>
      <c r="J3984" s="52"/>
      <c r="K3984" s="27" t="str">
        <f>_xlfn.IFNA(VLOOKUP(E3984,الاوردرات!$B$1:$C$600,2,0),"")</f>
        <v/>
      </c>
      <c r="L3984" s="63"/>
      <c r="N3984" s="22" t="str">
        <f t="shared" si="126"/>
        <v/>
      </c>
      <c r="O3984" s="23" t="str">
        <f>_xlfn.IFNA((VLOOKUP(F3984,help!$C$2:$F$12,4,0))*(N3984*24),"")</f>
        <v/>
      </c>
      <c r="AP3984" s="18">
        <f t="shared" si="127"/>
        <v>0</v>
      </c>
    </row>
    <row r="3985" spans="2:42" ht="33" x14ac:dyDescent="0.2">
      <c r="B3985" s="14">
        <f>COUNTIFS($E$3:E3985,تقرير!$E$4)</f>
        <v>15</v>
      </c>
      <c r="C3985" s="48"/>
      <c r="D3985" s="48"/>
      <c r="E3985" s="48"/>
      <c r="F3985" s="50"/>
      <c r="G3985" s="51"/>
      <c r="H3985" s="51"/>
      <c r="I3985" s="52"/>
      <c r="J3985" s="52"/>
      <c r="K3985" s="27" t="str">
        <f>_xlfn.IFNA(VLOOKUP(E3985,الاوردرات!$B$1:$C$600,2,0),"")</f>
        <v/>
      </c>
      <c r="L3985" s="63"/>
      <c r="N3985" s="22" t="str">
        <f t="shared" si="126"/>
        <v/>
      </c>
      <c r="O3985" s="23" t="str">
        <f>_xlfn.IFNA((VLOOKUP(F3985,help!$C$2:$F$12,4,0))*(N3985*24),"")</f>
        <v/>
      </c>
      <c r="AP3985" s="18">
        <f t="shared" si="127"/>
        <v>0</v>
      </c>
    </row>
    <row r="3986" spans="2:42" ht="33" x14ac:dyDescent="0.2">
      <c r="B3986" s="14">
        <f>COUNTIFS($E$3:E3986,تقرير!$E$4)</f>
        <v>15</v>
      </c>
      <c r="C3986" s="48"/>
      <c r="D3986" s="48"/>
      <c r="E3986" s="48"/>
      <c r="F3986" s="50"/>
      <c r="G3986" s="51"/>
      <c r="H3986" s="51"/>
      <c r="I3986" s="52"/>
      <c r="J3986" s="52"/>
      <c r="K3986" s="27" t="str">
        <f>_xlfn.IFNA(VLOOKUP(E3986,الاوردرات!$B$1:$C$600,2,0),"")</f>
        <v/>
      </c>
      <c r="L3986" s="63"/>
      <c r="N3986" s="22" t="str">
        <f t="shared" si="126"/>
        <v/>
      </c>
      <c r="O3986" s="23" t="str">
        <f>_xlfn.IFNA((VLOOKUP(F3986,help!$C$2:$F$12,4,0))*(N3986*24),"")</f>
        <v/>
      </c>
      <c r="AP3986" s="18">
        <f t="shared" si="127"/>
        <v>0</v>
      </c>
    </row>
    <row r="3987" spans="2:42" ht="33" x14ac:dyDescent="0.2">
      <c r="B3987" s="14">
        <f>COUNTIFS($E$3:E3987,تقرير!$E$4)</f>
        <v>15</v>
      </c>
      <c r="C3987" s="48"/>
      <c r="D3987" s="48"/>
      <c r="E3987" s="48"/>
      <c r="F3987" s="50"/>
      <c r="G3987" s="51"/>
      <c r="H3987" s="51"/>
      <c r="I3987" s="52"/>
      <c r="J3987" s="52"/>
      <c r="K3987" s="27" t="str">
        <f>_xlfn.IFNA(VLOOKUP(E3987,الاوردرات!$B$1:$C$600,2,0),"")</f>
        <v/>
      </c>
      <c r="L3987" s="63"/>
      <c r="N3987" s="22" t="str">
        <f t="shared" si="126"/>
        <v/>
      </c>
      <c r="O3987" s="23" t="str">
        <f>_xlfn.IFNA((VLOOKUP(F3987,help!$C$2:$F$12,4,0))*(N3987*24),"")</f>
        <v/>
      </c>
      <c r="AP3987" s="18">
        <f t="shared" si="127"/>
        <v>0</v>
      </c>
    </row>
    <row r="3988" spans="2:42" ht="33" x14ac:dyDescent="0.2">
      <c r="B3988" s="14">
        <f>COUNTIFS($E$3:E3988,تقرير!$E$4)</f>
        <v>15</v>
      </c>
      <c r="C3988" s="48"/>
      <c r="D3988" s="48"/>
      <c r="E3988" s="48"/>
      <c r="F3988" s="50"/>
      <c r="G3988" s="51"/>
      <c r="H3988" s="51"/>
      <c r="I3988" s="52"/>
      <c r="J3988" s="52"/>
      <c r="K3988" s="27" t="str">
        <f>_xlfn.IFNA(VLOOKUP(E3988,الاوردرات!$B$1:$C$600,2,0),"")</f>
        <v/>
      </c>
      <c r="L3988" s="63"/>
      <c r="N3988" s="22" t="str">
        <f t="shared" si="126"/>
        <v/>
      </c>
      <c r="O3988" s="23" t="str">
        <f>_xlfn.IFNA((VLOOKUP(F3988,help!$C$2:$F$12,4,0))*(N3988*24),"")</f>
        <v/>
      </c>
      <c r="AP3988" s="18">
        <f t="shared" si="127"/>
        <v>0</v>
      </c>
    </row>
    <row r="3989" spans="2:42" ht="33" x14ac:dyDescent="0.2">
      <c r="B3989" s="14">
        <f>COUNTIFS($E$3:E3989,تقرير!$E$4)</f>
        <v>15</v>
      </c>
      <c r="C3989" s="48"/>
      <c r="D3989" s="48"/>
      <c r="E3989" s="48"/>
      <c r="F3989" s="50"/>
      <c r="G3989" s="51"/>
      <c r="H3989" s="51"/>
      <c r="I3989" s="52"/>
      <c r="J3989" s="52"/>
      <c r="K3989" s="27" t="str">
        <f>_xlfn.IFNA(VLOOKUP(E3989,الاوردرات!$B$1:$C$600,2,0),"")</f>
        <v/>
      </c>
      <c r="L3989" s="63"/>
      <c r="N3989" s="22" t="str">
        <f t="shared" si="126"/>
        <v/>
      </c>
      <c r="O3989" s="23" t="str">
        <f>_xlfn.IFNA((VLOOKUP(F3989,help!$C$2:$F$12,4,0))*(N3989*24),"")</f>
        <v/>
      </c>
      <c r="AP3989" s="18">
        <f t="shared" si="127"/>
        <v>0</v>
      </c>
    </row>
    <row r="3990" spans="2:42" ht="33" x14ac:dyDescent="0.2">
      <c r="B3990" s="14">
        <f>COUNTIFS($E$3:E3990,تقرير!$E$4)</f>
        <v>15</v>
      </c>
      <c r="C3990" s="48"/>
      <c r="D3990" s="48"/>
      <c r="E3990" s="48"/>
      <c r="F3990" s="50"/>
      <c r="G3990" s="51"/>
      <c r="H3990" s="51"/>
      <c r="I3990" s="52"/>
      <c r="J3990" s="52"/>
      <c r="K3990" s="27" t="str">
        <f>_xlfn.IFNA(VLOOKUP(E3990,الاوردرات!$B$1:$C$600,2,0),"")</f>
        <v/>
      </c>
      <c r="L3990" s="63"/>
      <c r="N3990" s="22" t="str">
        <f t="shared" si="126"/>
        <v/>
      </c>
      <c r="O3990" s="23" t="str">
        <f>_xlfn.IFNA((VLOOKUP(F3990,help!$C$2:$F$12,4,0))*(N3990*24),"")</f>
        <v/>
      </c>
      <c r="AP3990" s="18">
        <f t="shared" si="127"/>
        <v>0</v>
      </c>
    </row>
    <row r="3991" spans="2:42" ht="33" x14ac:dyDescent="0.2">
      <c r="B3991" s="14">
        <f>COUNTIFS($E$3:E3991,تقرير!$E$4)</f>
        <v>15</v>
      </c>
      <c r="C3991" s="48"/>
      <c r="D3991" s="48"/>
      <c r="E3991" s="48"/>
      <c r="F3991" s="50"/>
      <c r="G3991" s="51"/>
      <c r="H3991" s="51"/>
      <c r="I3991" s="52"/>
      <c r="J3991" s="52"/>
      <c r="K3991" s="27" t="str">
        <f>_xlfn.IFNA(VLOOKUP(E3991,الاوردرات!$B$1:$C$600,2,0),"")</f>
        <v/>
      </c>
      <c r="L3991" s="63"/>
      <c r="N3991" s="22" t="str">
        <f t="shared" si="126"/>
        <v/>
      </c>
      <c r="O3991" s="23" t="str">
        <f>_xlfn.IFNA((VLOOKUP(F3991,help!$C$2:$F$12,4,0))*(N3991*24),"")</f>
        <v/>
      </c>
      <c r="AP3991" s="18">
        <f t="shared" si="127"/>
        <v>0</v>
      </c>
    </row>
    <row r="3992" spans="2:42" ht="33" x14ac:dyDescent="0.2">
      <c r="B3992" s="14">
        <f>COUNTIFS($E$3:E3992,تقرير!$E$4)</f>
        <v>15</v>
      </c>
      <c r="C3992" s="48"/>
      <c r="D3992" s="48"/>
      <c r="E3992" s="48"/>
      <c r="F3992" s="50"/>
      <c r="G3992" s="51"/>
      <c r="H3992" s="51"/>
      <c r="I3992" s="52"/>
      <c r="J3992" s="52"/>
      <c r="K3992" s="27" t="str">
        <f>_xlfn.IFNA(VLOOKUP(E3992,الاوردرات!$B$1:$C$600,2,0),"")</f>
        <v/>
      </c>
      <c r="L3992" s="63"/>
      <c r="N3992" s="22" t="str">
        <f t="shared" si="126"/>
        <v/>
      </c>
      <c r="O3992" s="23" t="str">
        <f>_xlfn.IFNA((VLOOKUP(F3992,help!$C$2:$F$12,4,0))*(N3992*24),"")</f>
        <v/>
      </c>
      <c r="AP3992" s="18">
        <f t="shared" si="127"/>
        <v>0</v>
      </c>
    </row>
    <row r="3993" spans="2:42" ht="33" x14ac:dyDescent="0.2">
      <c r="B3993" s="14">
        <f>COUNTIFS($E$3:E3993,تقرير!$E$4)</f>
        <v>15</v>
      </c>
      <c r="C3993" s="48"/>
      <c r="D3993" s="48"/>
      <c r="E3993" s="48"/>
      <c r="F3993" s="50"/>
      <c r="G3993" s="51"/>
      <c r="H3993" s="51"/>
      <c r="I3993" s="52"/>
      <c r="J3993" s="52"/>
      <c r="K3993" s="27" t="str">
        <f>_xlfn.IFNA(VLOOKUP(E3993,الاوردرات!$B$1:$C$600,2,0),"")</f>
        <v/>
      </c>
      <c r="L3993" s="63"/>
      <c r="N3993" s="22" t="str">
        <f t="shared" si="126"/>
        <v/>
      </c>
      <c r="O3993" s="23" t="str">
        <f>_xlfn.IFNA((VLOOKUP(F3993,help!$C$2:$F$12,4,0))*(N3993*24),"")</f>
        <v/>
      </c>
      <c r="AP3993" s="18">
        <f t="shared" si="127"/>
        <v>0</v>
      </c>
    </row>
    <row r="3994" spans="2:42" ht="33" x14ac:dyDescent="0.2">
      <c r="B3994" s="14">
        <f>COUNTIFS($E$3:E3994,تقرير!$E$4)</f>
        <v>15</v>
      </c>
      <c r="C3994" s="48"/>
      <c r="D3994" s="48"/>
      <c r="E3994" s="48"/>
      <c r="F3994" s="50"/>
      <c r="G3994" s="51"/>
      <c r="H3994" s="51"/>
      <c r="I3994" s="52"/>
      <c r="J3994" s="52"/>
      <c r="K3994" s="27" t="str">
        <f>_xlfn.IFNA(VLOOKUP(E3994,الاوردرات!$B$1:$C$600,2,0),"")</f>
        <v/>
      </c>
      <c r="L3994" s="63"/>
      <c r="N3994" s="22" t="str">
        <f t="shared" si="126"/>
        <v/>
      </c>
      <c r="O3994" s="23" t="str">
        <f>_xlfn.IFNA((VLOOKUP(F3994,help!$C$2:$F$12,4,0))*(N3994*24),"")</f>
        <v/>
      </c>
      <c r="AP3994" s="18">
        <f t="shared" si="127"/>
        <v>0</v>
      </c>
    </row>
    <row r="3995" spans="2:42" ht="33" x14ac:dyDescent="0.2">
      <c r="B3995" s="14">
        <f>COUNTIFS($E$3:E3995,تقرير!$E$4)</f>
        <v>15</v>
      </c>
      <c r="C3995" s="48"/>
      <c r="D3995" s="48"/>
      <c r="E3995" s="48"/>
      <c r="F3995" s="50"/>
      <c r="G3995" s="51"/>
      <c r="H3995" s="51"/>
      <c r="I3995" s="52"/>
      <c r="J3995" s="52"/>
      <c r="K3995" s="27" t="str">
        <f>_xlfn.IFNA(VLOOKUP(E3995,الاوردرات!$B$1:$C$600,2,0),"")</f>
        <v/>
      </c>
      <c r="L3995" s="63"/>
      <c r="N3995" s="22" t="str">
        <f t="shared" si="126"/>
        <v/>
      </c>
      <c r="O3995" s="23" t="str">
        <f>_xlfn.IFNA((VLOOKUP(F3995,help!$C$2:$F$12,4,0))*(N3995*24),"")</f>
        <v/>
      </c>
      <c r="AP3995" s="18">
        <f t="shared" si="127"/>
        <v>0</v>
      </c>
    </row>
    <row r="3996" spans="2:42" ht="33" x14ac:dyDescent="0.2">
      <c r="B3996" s="14">
        <f>COUNTIFS($E$3:E3996,تقرير!$E$4)</f>
        <v>15</v>
      </c>
      <c r="C3996" s="48"/>
      <c r="D3996" s="48"/>
      <c r="E3996" s="48"/>
      <c r="F3996" s="50"/>
      <c r="G3996" s="51"/>
      <c r="H3996" s="51"/>
      <c r="I3996" s="52"/>
      <c r="J3996" s="52"/>
      <c r="K3996" s="27" t="str">
        <f>_xlfn.IFNA(VLOOKUP(E3996,الاوردرات!$B$1:$C$600,2,0),"")</f>
        <v/>
      </c>
      <c r="L3996" s="63"/>
      <c r="N3996" s="22" t="str">
        <f t="shared" si="126"/>
        <v/>
      </c>
      <c r="O3996" s="23" t="str">
        <f>_xlfn.IFNA((VLOOKUP(F3996,help!$C$2:$F$12,4,0))*(N3996*24),"")</f>
        <v/>
      </c>
      <c r="AP3996" s="18">
        <f t="shared" si="127"/>
        <v>0</v>
      </c>
    </row>
    <row r="3997" spans="2:42" ht="33" x14ac:dyDescent="0.2">
      <c r="B3997" s="14">
        <f>COUNTIFS($E$3:E3997,تقرير!$E$4)</f>
        <v>15</v>
      </c>
      <c r="C3997" s="48"/>
      <c r="D3997" s="48"/>
      <c r="E3997" s="48"/>
      <c r="F3997" s="50"/>
      <c r="G3997" s="51"/>
      <c r="H3997" s="51"/>
      <c r="I3997" s="52"/>
      <c r="J3997" s="52"/>
      <c r="K3997" s="27" t="str">
        <f>_xlfn.IFNA(VLOOKUP(E3997,الاوردرات!$B$1:$C$600,2,0),"")</f>
        <v/>
      </c>
      <c r="L3997" s="63"/>
      <c r="N3997" s="22" t="str">
        <f t="shared" si="126"/>
        <v/>
      </c>
      <c r="O3997" s="23" t="str">
        <f>_xlfn.IFNA((VLOOKUP(F3997,help!$C$2:$F$12,4,0))*(N3997*24),"")</f>
        <v/>
      </c>
      <c r="AP3997" s="18">
        <f t="shared" si="127"/>
        <v>0</v>
      </c>
    </row>
    <row r="3998" spans="2:42" ht="33" x14ac:dyDescent="0.2">
      <c r="B3998" s="14">
        <f>COUNTIFS($E$3:E3998,تقرير!$E$4)</f>
        <v>15</v>
      </c>
      <c r="C3998" s="48"/>
      <c r="D3998" s="48"/>
      <c r="E3998" s="48"/>
      <c r="F3998" s="50"/>
      <c r="G3998" s="51"/>
      <c r="H3998" s="51"/>
      <c r="I3998" s="52"/>
      <c r="J3998" s="52"/>
      <c r="K3998" s="27" t="str">
        <f>_xlfn.IFNA(VLOOKUP(E3998,الاوردرات!$B$1:$C$600,2,0),"")</f>
        <v/>
      </c>
      <c r="L3998" s="63"/>
      <c r="N3998" s="22" t="str">
        <f t="shared" si="126"/>
        <v/>
      </c>
      <c r="O3998" s="23" t="str">
        <f>_xlfn.IFNA((VLOOKUP(F3998,help!$C$2:$F$12,4,0))*(N3998*24),"")</f>
        <v/>
      </c>
      <c r="AP3998" s="18">
        <f t="shared" si="127"/>
        <v>0</v>
      </c>
    </row>
    <row r="3999" spans="2:42" ht="33" x14ac:dyDescent="0.2">
      <c r="B3999" s="14">
        <f>COUNTIFS($E$3:E3999,تقرير!$E$4)</f>
        <v>15</v>
      </c>
      <c r="C3999" s="48"/>
      <c r="D3999" s="48"/>
      <c r="E3999" s="48"/>
      <c r="F3999" s="50"/>
      <c r="G3999" s="51"/>
      <c r="H3999" s="51"/>
      <c r="I3999" s="52"/>
      <c r="J3999" s="52"/>
      <c r="K3999" s="27" t="str">
        <f>_xlfn.IFNA(VLOOKUP(E3999,الاوردرات!$B$1:$C$600,2,0),"")</f>
        <v/>
      </c>
      <c r="L3999" s="63"/>
      <c r="N3999" s="22" t="str">
        <f t="shared" si="126"/>
        <v/>
      </c>
      <c r="O3999" s="23" t="str">
        <f>_xlfn.IFNA((VLOOKUP(F3999,help!$C$2:$F$12,4,0))*(N3999*24),"")</f>
        <v/>
      </c>
      <c r="AP3999" s="18">
        <f t="shared" si="127"/>
        <v>0</v>
      </c>
    </row>
    <row r="4000" spans="2:42" ht="33" x14ac:dyDescent="0.2">
      <c r="B4000" s="14">
        <f>COUNTIFS($E$3:E4000,تقرير!$E$4)</f>
        <v>15</v>
      </c>
      <c r="C4000" s="48"/>
      <c r="D4000" s="48"/>
      <c r="E4000" s="48"/>
      <c r="F4000" s="50"/>
      <c r="G4000" s="51"/>
      <c r="H4000" s="51"/>
      <c r="I4000" s="52"/>
      <c r="J4000" s="52"/>
      <c r="K4000" s="27" t="str">
        <f>_xlfn.IFNA(VLOOKUP(E4000,الاوردرات!$B$1:$C$600,2,0),"")</f>
        <v/>
      </c>
      <c r="L4000" s="63"/>
      <c r="N4000" s="22" t="str">
        <f t="shared" si="126"/>
        <v/>
      </c>
      <c r="O4000" s="23" t="str">
        <f>_xlfn.IFNA((VLOOKUP(F4000,help!$C$2:$F$12,4,0))*(N4000*24),"")</f>
        <v/>
      </c>
      <c r="AP4000" s="18">
        <f t="shared" si="127"/>
        <v>0</v>
      </c>
    </row>
    <row r="4001" spans="2:42" ht="33" x14ac:dyDescent="0.2">
      <c r="B4001" s="14">
        <f>COUNTIFS($E$3:E4001,تقرير!$E$4)</f>
        <v>15</v>
      </c>
      <c r="C4001" s="48"/>
      <c r="D4001" s="48"/>
      <c r="E4001" s="48"/>
      <c r="F4001" s="50"/>
      <c r="G4001" s="51"/>
      <c r="H4001" s="51"/>
      <c r="I4001" s="52"/>
      <c r="J4001" s="52"/>
      <c r="K4001" s="27" t="str">
        <f>_xlfn.IFNA(VLOOKUP(E4001,الاوردرات!$B$1:$C$600,2,0),"")</f>
        <v/>
      </c>
      <c r="L4001" s="63"/>
      <c r="N4001" s="22" t="str">
        <f t="shared" si="126"/>
        <v/>
      </c>
      <c r="O4001" s="23" t="str">
        <f>_xlfn.IFNA((VLOOKUP(F4001,help!$C$2:$F$12,4,0))*(N4001*24),"")</f>
        <v/>
      </c>
      <c r="AP4001" s="18">
        <f t="shared" si="127"/>
        <v>0</v>
      </c>
    </row>
    <row r="4002" spans="2:42" ht="33" x14ac:dyDescent="0.2">
      <c r="B4002" s="14">
        <f>COUNTIFS($E$3:E4002,تقرير!$E$4)</f>
        <v>15</v>
      </c>
      <c r="C4002" s="48"/>
      <c r="D4002" s="48"/>
      <c r="E4002" s="48"/>
      <c r="F4002" s="50"/>
      <c r="G4002" s="51"/>
      <c r="H4002" s="51"/>
      <c r="I4002" s="52"/>
      <c r="J4002" s="52"/>
      <c r="K4002" s="27" t="str">
        <f>_xlfn.IFNA(VLOOKUP(E4002,الاوردرات!$B$1:$C$600,2,0),"")</f>
        <v/>
      </c>
      <c r="L4002" s="63"/>
      <c r="N4002" s="22" t="str">
        <f t="shared" si="126"/>
        <v/>
      </c>
      <c r="O4002" s="23" t="str">
        <f>_xlfn.IFNA((VLOOKUP(F4002,help!$C$2:$F$12,4,0))*(N4002*24),"")</f>
        <v/>
      </c>
      <c r="AP4002" s="18">
        <f t="shared" si="127"/>
        <v>0</v>
      </c>
    </row>
    <row r="4003" spans="2:42" ht="33" x14ac:dyDescent="0.2">
      <c r="B4003" s="14">
        <f>COUNTIFS($E$3:E4003,تقرير!$E$4)</f>
        <v>15</v>
      </c>
      <c r="C4003" s="48"/>
      <c r="D4003" s="48"/>
      <c r="E4003" s="48"/>
      <c r="F4003" s="50"/>
      <c r="G4003" s="51"/>
      <c r="H4003" s="51"/>
      <c r="I4003" s="52"/>
      <c r="J4003" s="52"/>
      <c r="K4003" s="27" t="str">
        <f>_xlfn.IFNA(VLOOKUP(E4003,الاوردرات!$B$1:$C$600,2,0),"")</f>
        <v/>
      </c>
      <c r="L4003" s="63"/>
      <c r="N4003" s="22" t="str">
        <f t="shared" si="126"/>
        <v/>
      </c>
      <c r="O4003" s="23" t="str">
        <f>_xlfn.IFNA((VLOOKUP(F4003,help!$C$2:$F$12,4,0))*(N4003*24),"")</f>
        <v/>
      </c>
      <c r="AP4003" s="18">
        <f t="shared" si="127"/>
        <v>0</v>
      </c>
    </row>
    <row r="4004" spans="2:42" ht="33" x14ac:dyDescent="0.2">
      <c r="B4004" s="14">
        <f>COUNTIFS($E$3:E4004,تقرير!$E$4)</f>
        <v>15</v>
      </c>
      <c r="C4004" s="48"/>
      <c r="D4004" s="48"/>
      <c r="E4004" s="48"/>
      <c r="F4004" s="50"/>
      <c r="G4004" s="51"/>
      <c r="H4004" s="51"/>
      <c r="I4004" s="52"/>
      <c r="J4004" s="52"/>
      <c r="K4004" s="27" t="str">
        <f>_xlfn.IFNA(VLOOKUP(E4004,الاوردرات!$B$1:$C$600,2,0),"")</f>
        <v/>
      </c>
      <c r="L4004" s="63"/>
      <c r="N4004" s="22" t="str">
        <f t="shared" si="126"/>
        <v/>
      </c>
      <c r="O4004" s="23" t="str">
        <f>_xlfn.IFNA((VLOOKUP(F4004,help!$C$2:$F$12,4,0))*(N4004*24),"")</f>
        <v/>
      </c>
      <c r="AP4004" s="18">
        <f t="shared" si="127"/>
        <v>0</v>
      </c>
    </row>
    <row r="4005" spans="2:42" ht="33" x14ac:dyDescent="0.2">
      <c r="B4005" s="14">
        <f>COUNTIFS($E$3:E4005,تقرير!$E$4)</f>
        <v>15</v>
      </c>
      <c r="C4005" s="48"/>
      <c r="D4005" s="48"/>
      <c r="E4005" s="48"/>
      <c r="F4005" s="50"/>
      <c r="G4005" s="51"/>
      <c r="H4005" s="51"/>
      <c r="I4005" s="52"/>
      <c r="J4005" s="52"/>
      <c r="K4005" s="27" t="str">
        <f>_xlfn.IFNA(VLOOKUP(E4005,الاوردرات!$B$1:$C$600,2,0),"")</f>
        <v/>
      </c>
      <c r="L4005" s="63"/>
      <c r="N4005" s="22" t="str">
        <f t="shared" si="126"/>
        <v/>
      </c>
      <c r="O4005" s="23" t="str">
        <f>_xlfn.IFNA((VLOOKUP(F4005,help!$C$2:$F$12,4,0))*(N4005*24),"")</f>
        <v/>
      </c>
      <c r="AP4005" s="18">
        <f t="shared" si="127"/>
        <v>0</v>
      </c>
    </row>
    <row r="4006" spans="2:42" ht="33" x14ac:dyDescent="0.2">
      <c r="B4006" s="14">
        <f>COUNTIFS($E$3:E4006,تقرير!$E$4)</f>
        <v>15</v>
      </c>
      <c r="C4006" s="48"/>
      <c r="D4006" s="48"/>
      <c r="E4006" s="48"/>
      <c r="F4006" s="50"/>
      <c r="G4006" s="51"/>
      <c r="H4006" s="51"/>
      <c r="I4006" s="52"/>
      <c r="J4006" s="52"/>
      <c r="K4006" s="27" t="str">
        <f>_xlfn.IFNA(VLOOKUP(E4006,الاوردرات!$B$1:$C$600,2,0),"")</f>
        <v/>
      </c>
      <c r="L4006" s="63"/>
      <c r="N4006" s="22" t="str">
        <f t="shared" si="126"/>
        <v/>
      </c>
      <c r="O4006" s="23" t="str">
        <f>_xlfn.IFNA((VLOOKUP(F4006,help!$C$2:$F$12,4,0))*(N4006*24),"")</f>
        <v/>
      </c>
      <c r="AP4006" s="18">
        <f t="shared" si="127"/>
        <v>0</v>
      </c>
    </row>
    <row r="4007" spans="2:42" ht="33" x14ac:dyDescent="0.2">
      <c r="B4007" s="14">
        <f>COUNTIFS($E$3:E4007,تقرير!$E$4)</f>
        <v>15</v>
      </c>
      <c r="C4007" s="48"/>
      <c r="D4007" s="48"/>
      <c r="E4007" s="48"/>
      <c r="F4007" s="50"/>
      <c r="G4007" s="51"/>
      <c r="H4007" s="51"/>
      <c r="I4007" s="52"/>
      <c r="J4007" s="52"/>
      <c r="K4007" s="27" t="str">
        <f>_xlfn.IFNA(VLOOKUP(E4007,الاوردرات!$B$1:$C$600,2,0),"")</f>
        <v/>
      </c>
      <c r="L4007" s="63"/>
      <c r="N4007" s="22" t="str">
        <f t="shared" si="126"/>
        <v/>
      </c>
      <c r="O4007" s="23" t="str">
        <f>_xlfn.IFNA((VLOOKUP(F4007,help!$C$2:$F$12,4,0))*(N4007*24),"")</f>
        <v/>
      </c>
      <c r="AP4007" s="18">
        <f t="shared" si="127"/>
        <v>0</v>
      </c>
    </row>
    <row r="4008" spans="2:42" ht="33" x14ac:dyDescent="0.2">
      <c r="B4008" s="14">
        <f>COUNTIFS($E$3:E4008,تقرير!$E$4)</f>
        <v>15</v>
      </c>
      <c r="C4008" s="48"/>
      <c r="D4008" s="48"/>
      <c r="E4008" s="48"/>
      <c r="F4008" s="50"/>
      <c r="G4008" s="51"/>
      <c r="H4008" s="51"/>
      <c r="I4008" s="52"/>
      <c r="J4008" s="52"/>
      <c r="K4008" s="27" t="str">
        <f>_xlfn.IFNA(VLOOKUP(E4008,الاوردرات!$B$1:$C$600,2,0),"")</f>
        <v/>
      </c>
      <c r="L4008" s="63"/>
      <c r="N4008" s="22" t="str">
        <f t="shared" si="126"/>
        <v/>
      </c>
      <c r="O4008" s="23" t="str">
        <f>_xlfn.IFNA((VLOOKUP(F4008,help!$C$2:$F$12,4,0))*(N4008*24),"")</f>
        <v/>
      </c>
      <c r="AP4008" s="18">
        <f t="shared" si="127"/>
        <v>0</v>
      </c>
    </row>
    <row r="4009" spans="2:42" ht="33" x14ac:dyDescent="0.2">
      <c r="B4009" s="14">
        <f>COUNTIFS($E$3:E4009,تقرير!$E$4)</f>
        <v>15</v>
      </c>
      <c r="C4009" s="48"/>
      <c r="D4009" s="48"/>
      <c r="E4009" s="48"/>
      <c r="F4009" s="50"/>
      <c r="G4009" s="51"/>
      <c r="H4009" s="51"/>
      <c r="I4009" s="52"/>
      <c r="J4009" s="52"/>
      <c r="K4009" s="27" t="str">
        <f>_xlfn.IFNA(VLOOKUP(E4009,الاوردرات!$B$1:$C$600,2,0),"")</f>
        <v/>
      </c>
      <c r="L4009" s="63"/>
      <c r="N4009" s="22" t="str">
        <f t="shared" si="126"/>
        <v/>
      </c>
      <c r="O4009" s="23" t="str">
        <f>_xlfn.IFNA((VLOOKUP(F4009,help!$C$2:$F$12,4,0))*(N4009*24),"")</f>
        <v/>
      </c>
      <c r="AP4009" s="18">
        <f t="shared" si="127"/>
        <v>0</v>
      </c>
    </row>
    <row r="4010" spans="2:42" ht="33" x14ac:dyDescent="0.2">
      <c r="B4010" s="14">
        <f>COUNTIFS($E$3:E4010,تقرير!$E$4)</f>
        <v>15</v>
      </c>
      <c r="C4010" s="48"/>
      <c r="D4010" s="48"/>
      <c r="E4010" s="48"/>
      <c r="F4010" s="50"/>
      <c r="G4010" s="51"/>
      <c r="H4010" s="51"/>
      <c r="I4010" s="52"/>
      <c r="J4010" s="52"/>
      <c r="K4010" s="27" t="str">
        <f>_xlfn.IFNA(VLOOKUP(E4010,الاوردرات!$B$1:$C$600,2,0),"")</f>
        <v/>
      </c>
      <c r="L4010" s="63"/>
      <c r="N4010" s="22" t="str">
        <f t="shared" si="126"/>
        <v/>
      </c>
      <c r="O4010" s="23" t="str">
        <f>_xlfn.IFNA((VLOOKUP(F4010,help!$C$2:$F$12,4,0))*(N4010*24),"")</f>
        <v/>
      </c>
      <c r="AP4010" s="18">
        <f t="shared" si="127"/>
        <v>0</v>
      </c>
    </row>
    <row r="4011" spans="2:42" ht="33" x14ac:dyDescent="0.2">
      <c r="B4011" s="14">
        <f>COUNTIFS($E$3:E4011,تقرير!$E$4)</f>
        <v>15</v>
      </c>
      <c r="C4011" s="48"/>
      <c r="D4011" s="48"/>
      <c r="E4011" s="48"/>
      <c r="F4011" s="50"/>
      <c r="G4011" s="51"/>
      <c r="H4011" s="51"/>
      <c r="I4011" s="52"/>
      <c r="J4011" s="52"/>
      <c r="K4011" s="27" t="str">
        <f>_xlfn.IFNA(VLOOKUP(E4011,الاوردرات!$B$1:$C$600,2,0),"")</f>
        <v/>
      </c>
      <c r="L4011" s="63"/>
      <c r="N4011" s="22" t="str">
        <f t="shared" si="126"/>
        <v/>
      </c>
      <c r="O4011" s="23" t="str">
        <f>_xlfn.IFNA((VLOOKUP(F4011,help!$C$2:$F$12,4,0))*(N4011*24),"")</f>
        <v/>
      </c>
      <c r="AP4011" s="18">
        <f t="shared" si="127"/>
        <v>0</v>
      </c>
    </row>
    <row r="4012" spans="2:42" ht="33" x14ac:dyDescent="0.2">
      <c r="B4012" s="14">
        <f>COUNTIFS($E$3:E4012,تقرير!$E$4)</f>
        <v>15</v>
      </c>
      <c r="C4012" s="48"/>
      <c r="D4012" s="48"/>
      <c r="E4012" s="48"/>
      <c r="F4012" s="50"/>
      <c r="G4012" s="51"/>
      <c r="H4012" s="51"/>
      <c r="I4012" s="52"/>
      <c r="J4012" s="52"/>
      <c r="K4012" s="27" t="str">
        <f>_xlfn.IFNA(VLOOKUP(E4012,الاوردرات!$B$1:$C$600,2,0),"")</f>
        <v/>
      </c>
      <c r="L4012" s="63"/>
      <c r="N4012" s="22" t="str">
        <f t="shared" si="126"/>
        <v/>
      </c>
      <c r="O4012" s="23" t="str">
        <f>_xlfn.IFNA((VLOOKUP(F4012,help!$C$2:$F$12,4,0))*(N4012*24),"")</f>
        <v/>
      </c>
      <c r="AP4012" s="18">
        <f t="shared" si="127"/>
        <v>0</v>
      </c>
    </row>
    <row r="4013" spans="2:42" ht="33" x14ac:dyDescent="0.2">
      <c r="B4013" s="14">
        <f>COUNTIFS($E$3:E4013,تقرير!$E$4)</f>
        <v>15</v>
      </c>
      <c r="C4013" s="48"/>
      <c r="D4013" s="48"/>
      <c r="E4013" s="48"/>
      <c r="F4013" s="50"/>
      <c r="G4013" s="51"/>
      <c r="H4013" s="51"/>
      <c r="I4013" s="52"/>
      <c r="J4013" s="52"/>
      <c r="K4013" s="27" t="str">
        <f>_xlfn.IFNA(VLOOKUP(E4013,الاوردرات!$B$1:$C$600,2,0),"")</f>
        <v/>
      </c>
      <c r="L4013" s="63"/>
      <c r="N4013" s="22" t="str">
        <f t="shared" si="126"/>
        <v/>
      </c>
      <c r="O4013" s="23" t="str">
        <f>_xlfn.IFNA((VLOOKUP(F4013,help!$C$2:$F$12,4,0))*(N4013*24),"")</f>
        <v/>
      </c>
      <c r="AP4013" s="18">
        <f t="shared" si="127"/>
        <v>0</v>
      </c>
    </row>
    <row r="4014" spans="2:42" ht="33" x14ac:dyDescent="0.2">
      <c r="B4014" s="14">
        <f>COUNTIFS($E$3:E4014,تقرير!$E$4)</f>
        <v>15</v>
      </c>
      <c r="C4014" s="48"/>
      <c r="D4014" s="48"/>
      <c r="E4014" s="48"/>
      <c r="F4014" s="50"/>
      <c r="G4014" s="51"/>
      <c r="H4014" s="51"/>
      <c r="I4014" s="52"/>
      <c r="J4014" s="52"/>
      <c r="K4014" s="27" t="str">
        <f>_xlfn.IFNA(VLOOKUP(E4014,الاوردرات!$B$1:$C$600,2,0),"")</f>
        <v/>
      </c>
      <c r="L4014" s="63"/>
      <c r="N4014" s="22" t="str">
        <f t="shared" si="126"/>
        <v/>
      </c>
      <c r="O4014" s="23" t="str">
        <f>_xlfn.IFNA((VLOOKUP(F4014,help!$C$2:$F$12,4,0))*(N4014*24),"")</f>
        <v/>
      </c>
      <c r="AP4014" s="18">
        <f t="shared" si="127"/>
        <v>0</v>
      </c>
    </row>
    <row r="4015" spans="2:42" ht="33" x14ac:dyDescent="0.2">
      <c r="B4015" s="14">
        <f>COUNTIFS($E$3:E4015,تقرير!$E$4)</f>
        <v>15</v>
      </c>
      <c r="C4015" s="48"/>
      <c r="D4015" s="48"/>
      <c r="E4015" s="48"/>
      <c r="F4015" s="50"/>
      <c r="G4015" s="51"/>
      <c r="H4015" s="51"/>
      <c r="I4015" s="52"/>
      <c r="J4015" s="52"/>
      <c r="K4015" s="27" t="str">
        <f>_xlfn.IFNA(VLOOKUP(E4015,الاوردرات!$B$1:$C$600,2,0),"")</f>
        <v/>
      </c>
      <c r="L4015" s="63"/>
      <c r="N4015" s="22" t="str">
        <f t="shared" si="126"/>
        <v/>
      </c>
      <c r="O4015" s="23" t="str">
        <f>_xlfn.IFNA((VLOOKUP(F4015,help!$C$2:$F$12,4,0))*(N4015*24),"")</f>
        <v/>
      </c>
      <c r="AP4015" s="18">
        <f t="shared" si="127"/>
        <v>0</v>
      </c>
    </row>
    <row r="4016" spans="2:42" ht="33" x14ac:dyDescent="0.2">
      <c r="B4016" s="14">
        <f>COUNTIFS($E$3:E4016,تقرير!$E$4)</f>
        <v>15</v>
      </c>
      <c r="C4016" s="48"/>
      <c r="D4016" s="48"/>
      <c r="E4016" s="48"/>
      <c r="F4016" s="50"/>
      <c r="G4016" s="51"/>
      <c r="H4016" s="51"/>
      <c r="I4016" s="52"/>
      <c r="J4016" s="52"/>
      <c r="K4016" s="27" t="str">
        <f>_xlfn.IFNA(VLOOKUP(E4016,الاوردرات!$B$1:$C$600,2,0),"")</f>
        <v/>
      </c>
      <c r="L4016" s="63"/>
      <c r="N4016" s="22" t="str">
        <f t="shared" si="126"/>
        <v/>
      </c>
      <c r="O4016" s="23" t="str">
        <f>_xlfn.IFNA((VLOOKUP(F4016,help!$C$2:$F$12,4,0))*(N4016*24),"")</f>
        <v/>
      </c>
      <c r="AP4016" s="18">
        <f t="shared" si="127"/>
        <v>0</v>
      </c>
    </row>
    <row r="4017" spans="2:42" ht="33" x14ac:dyDescent="0.2">
      <c r="B4017" s="14">
        <f>COUNTIFS($E$3:E4017,تقرير!$E$4)</f>
        <v>15</v>
      </c>
      <c r="C4017" s="48"/>
      <c r="D4017" s="48"/>
      <c r="E4017" s="48"/>
      <c r="F4017" s="50"/>
      <c r="G4017" s="51"/>
      <c r="H4017" s="51"/>
      <c r="I4017" s="52"/>
      <c r="J4017" s="52"/>
      <c r="K4017" s="27" t="str">
        <f>_xlfn.IFNA(VLOOKUP(E4017,الاوردرات!$B$1:$C$600,2,0),"")</f>
        <v/>
      </c>
      <c r="L4017" s="63"/>
      <c r="N4017" s="22" t="str">
        <f t="shared" si="126"/>
        <v/>
      </c>
      <c r="O4017" s="23" t="str">
        <f>_xlfn.IFNA((VLOOKUP(F4017,help!$C$2:$F$12,4,0))*(N4017*24),"")</f>
        <v/>
      </c>
      <c r="AP4017" s="18">
        <f t="shared" si="127"/>
        <v>0</v>
      </c>
    </row>
    <row r="4018" spans="2:42" ht="33" x14ac:dyDescent="0.2">
      <c r="B4018" s="14">
        <f>COUNTIFS($E$3:E4018,تقرير!$E$4)</f>
        <v>15</v>
      </c>
      <c r="C4018" s="48"/>
      <c r="D4018" s="48"/>
      <c r="E4018" s="48"/>
      <c r="F4018" s="50"/>
      <c r="G4018" s="51"/>
      <c r="H4018" s="51"/>
      <c r="I4018" s="52"/>
      <c r="J4018" s="52"/>
      <c r="K4018" s="27" t="str">
        <f>_xlfn.IFNA(VLOOKUP(E4018,الاوردرات!$B$1:$C$600,2,0),"")</f>
        <v/>
      </c>
      <c r="L4018" s="63"/>
      <c r="N4018" s="22" t="str">
        <f t="shared" si="126"/>
        <v/>
      </c>
      <c r="O4018" s="23" t="str">
        <f>_xlfn.IFNA((VLOOKUP(F4018,help!$C$2:$F$12,4,0))*(N4018*24),"")</f>
        <v/>
      </c>
      <c r="AP4018" s="18">
        <f t="shared" si="127"/>
        <v>0</v>
      </c>
    </row>
    <row r="4019" spans="2:42" ht="33" x14ac:dyDescent="0.2">
      <c r="B4019" s="14">
        <f>COUNTIFS($E$3:E4019,تقرير!$E$4)</f>
        <v>15</v>
      </c>
      <c r="C4019" s="48"/>
      <c r="D4019" s="48"/>
      <c r="E4019" s="48"/>
      <c r="F4019" s="50"/>
      <c r="G4019" s="51"/>
      <c r="H4019" s="51"/>
      <c r="I4019" s="52"/>
      <c r="J4019" s="52"/>
      <c r="K4019" s="27" t="str">
        <f>_xlfn.IFNA(VLOOKUP(E4019,الاوردرات!$B$1:$C$600,2,0),"")</f>
        <v/>
      </c>
      <c r="L4019" s="63"/>
      <c r="N4019" s="22" t="str">
        <f t="shared" si="126"/>
        <v/>
      </c>
      <c r="O4019" s="23" t="str">
        <f>_xlfn.IFNA((VLOOKUP(F4019,help!$C$2:$F$12,4,0))*(N4019*24),"")</f>
        <v/>
      </c>
      <c r="AP4019" s="18">
        <f t="shared" si="127"/>
        <v>0</v>
      </c>
    </row>
    <row r="4020" spans="2:42" ht="33" x14ac:dyDescent="0.2">
      <c r="B4020" s="14">
        <f>COUNTIFS($E$3:E4020,تقرير!$E$4)</f>
        <v>15</v>
      </c>
      <c r="C4020" s="48"/>
      <c r="D4020" s="48"/>
      <c r="E4020" s="48"/>
      <c r="F4020" s="50"/>
      <c r="G4020" s="51"/>
      <c r="H4020" s="51"/>
      <c r="I4020" s="52"/>
      <c r="J4020" s="52"/>
      <c r="K4020" s="27" t="str">
        <f>_xlfn.IFNA(VLOOKUP(E4020,الاوردرات!$B$1:$C$600,2,0),"")</f>
        <v/>
      </c>
      <c r="L4020" s="63"/>
      <c r="N4020" s="22" t="str">
        <f t="shared" si="126"/>
        <v/>
      </c>
      <c r="O4020" s="23" t="str">
        <f>_xlfn.IFNA((VLOOKUP(F4020,help!$C$2:$F$12,4,0))*(N4020*24),"")</f>
        <v/>
      </c>
      <c r="AP4020" s="18">
        <f t="shared" si="127"/>
        <v>0</v>
      </c>
    </row>
    <row r="4021" spans="2:42" ht="33" x14ac:dyDescent="0.2">
      <c r="B4021" s="14">
        <f>COUNTIFS($E$3:E4021,تقرير!$E$4)</f>
        <v>15</v>
      </c>
      <c r="C4021" s="48"/>
      <c r="D4021" s="48"/>
      <c r="E4021" s="48"/>
      <c r="F4021" s="50"/>
      <c r="G4021" s="51"/>
      <c r="H4021" s="51"/>
      <c r="I4021" s="52"/>
      <c r="J4021" s="52"/>
      <c r="K4021" s="27" t="str">
        <f>_xlfn.IFNA(VLOOKUP(E4021,الاوردرات!$B$1:$C$600,2,0),"")</f>
        <v/>
      </c>
      <c r="L4021" s="63"/>
      <c r="N4021" s="22" t="str">
        <f t="shared" si="126"/>
        <v/>
      </c>
      <c r="O4021" s="23" t="str">
        <f>_xlfn.IFNA((VLOOKUP(F4021,help!$C$2:$F$12,4,0))*(N4021*24),"")</f>
        <v/>
      </c>
      <c r="AP4021" s="18">
        <f t="shared" si="127"/>
        <v>0</v>
      </c>
    </row>
    <row r="4022" spans="2:42" ht="33" x14ac:dyDescent="0.2">
      <c r="B4022" s="14">
        <f>COUNTIFS($E$3:E4022,تقرير!$E$4)</f>
        <v>15</v>
      </c>
      <c r="C4022" s="48"/>
      <c r="D4022" s="48"/>
      <c r="E4022" s="48"/>
      <c r="F4022" s="50"/>
      <c r="G4022" s="51"/>
      <c r="H4022" s="51"/>
      <c r="I4022" s="52"/>
      <c r="J4022" s="52"/>
      <c r="K4022" s="27" t="str">
        <f>_xlfn.IFNA(VLOOKUP(E4022,الاوردرات!$B$1:$C$600,2,0),"")</f>
        <v/>
      </c>
      <c r="L4022" s="63"/>
      <c r="N4022" s="22" t="str">
        <f t="shared" si="126"/>
        <v/>
      </c>
      <c r="O4022" s="23" t="str">
        <f>_xlfn.IFNA((VLOOKUP(F4022,help!$C$2:$F$12,4,0))*(N4022*24),"")</f>
        <v/>
      </c>
      <c r="AP4022" s="18">
        <f t="shared" si="127"/>
        <v>0</v>
      </c>
    </row>
    <row r="4023" spans="2:42" ht="33" x14ac:dyDescent="0.2">
      <c r="B4023" s="14">
        <f>COUNTIFS($E$3:E4023,تقرير!$E$4)</f>
        <v>15</v>
      </c>
      <c r="C4023" s="48"/>
      <c r="D4023" s="48"/>
      <c r="E4023" s="48"/>
      <c r="F4023" s="50"/>
      <c r="G4023" s="51"/>
      <c r="H4023" s="51"/>
      <c r="I4023" s="52"/>
      <c r="J4023" s="52"/>
      <c r="K4023" s="27" t="str">
        <f>_xlfn.IFNA(VLOOKUP(E4023,الاوردرات!$B$1:$C$600,2,0),"")</f>
        <v/>
      </c>
      <c r="L4023" s="63"/>
      <c r="N4023" s="22" t="str">
        <f t="shared" ref="N4023:N4086" si="128">IF(I4023&lt;&gt;"",J4023-I4023,"")</f>
        <v/>
      </c>
      <c r="O4023" s="23" t="str">
        <f>_xlfn.IFNA((VLOOKUP(F4023,help!$C$2:$F$12,4,0))*(N4023*24),"")</f>
        <v/>
      </c>
      <c r="AP4023" s="18">
        <f t="shared" si="127"/>
        <v>0</v>
      </c>
    </row>
    <row r="4024" spans="2:42" ht="33" x14ac:dyDescent="0.2">
      <c r="B4024" s="14">
        <f>COUNTIFS($E$3:E4024,تقرير!$E$4)</f>
        <v>15</v>
      </c>
      <c r="C4024" s="48"/>
      <c r="D4024" s="48"/>
      <c r="E4024" s="48"/>
      <c r="F4024" s="50"/>
      <c r="G4024" s="51"/>
      <c r="H4024" s="51"/>
      <c r="I4024" s="52"/>
      <c r="J4024" s="52"/>
      <c r="K4024" s="27" t="str">
        <f>_xlfn.IFNA(VLOOKUP(E4024,الاوردرات!$B$1:$C$600,2,0),"")</f>
        <v/>
      </c>
      <c r="L4024" s="63"/>
      <c r="N4024" s="22" t="str">
        <f t="shared" si="128"/>
        <v/>
      </c>
      <c r="O4024" s="23" t="str">
        <f>_xlfn.IFNA((VLOOKUP(F4024,help!$C$2:$F$12,4,0))*(N4024*24),"")</f>
        <v/>
      </c>
      <c r="AP4024" s="18">
        <f t="shared" si="127"/>
        <v>0</v>
      </c>
    </row>
    <row r="4025" spans="2:42" ht="33" x14ac:dyDescent="0.2">
      <c r="B4025" s="14">
        <f>COUNTIFS($E$3:E4025,تقرير!$E$4)</f>
        <v>15</v>
      </c>
      <c r="C4025" s="48"/>
      <c r="D4025" s="48"/>
      <c r="E4025" s="48"/>
      <c r="F4025" s="50"/>
      <c r="G4025" s="51"/>
      <c r="H4025" s="51"/>
      <c r="I4025" s="52"/>
      <c r="J4025" s="52"/>
      <c r="K4025" s="27" t="str">
        <f>_xlfn.IFNA(VLOOKUP(E4025,الاوردرات!$B$1:$C$600,2,0),"")</f>
        <v/>
      </c>
      <c r="L4025" s="63"/>
      <c r="N4025" s="22" t="str">
        <f t="shared" si="128"/>
        <v/>
      </c>
      <c r="O4025" s="23" t="str">
        <f>_xlfn.IFNA((VLOOKUP(F4025,help!$C$2:$F$12,4,0))*(N4025*24),"")</f>
        <v/>
      </c>
      <c r="AP4025" s="18">
        <f t="shared" si="127"/>
        <v>0</v>
      </c>
    </row>
    <row r="4026" spans="2:42" ht="33" x14ac:dyDescent="0.2">
      <c r="B4026" s="14">
        <f>COUNTIFS($E$3:E4026,تقرير!$E$4)</f>
        <v>15</v>
      </c>
      <c r="C4026" s="48"/>
      <c r="D4026" s="48"/>
      <c r="E4026" s="48"/>
      <c r="F4026" s="50"/>
      <c r="G4026" s="51"/>
      <c r="H4026" s="51"/>
      <c r="I4026" s="52"/>
      <c r="J4026" s="52"/>
      <c r="K4026" s="27" t="str">
        <f>_xlfn.IFNA(VLOOKUP(E4026,الاوردرات!$B$1:$C$600,2,0),"")</f>
        <v/>
      </c>
      <c r="L4026" s="63"/>
      <c r="N4026" s="22" t="str">
        <f t="shared" si="128"/>
        <v/>
      </c>
      <c r="O4026" s="23" t="str">
        <f>_xlfn.IFNA((VLOOKUP(F4026,help!$C$2:$F$12,4,0))*(N4026*24),"")</f>
        <v/>
      </c>
      <c r="AP4026" s="18">
        <f t="shared" si="127"/>
        <v>0</v>
      </c>
    </row>
    <row r="4027" spans="2:42" ht="33" x14ac:dyDescent="0.2">
      <c r="B4027" s="14">
        <f>COUNTIFS($E$3:E4027,تقرير!$E$4)</f>
        <v>15</v>
      </c>
      <c r="C4027" s="48"/>
      <c r="D4027" s="48"/>
      <c r="E4027" s="48"/>
      <c r="F4027" s="50"/>
      <c r="G4027" s="51"/>
      <c r="H4027" s="51"/>
      <c r="I4027" s="52"/>
      <c r="J4027" s="52"/>
      <c r="K4027" s="27" t="str">
        <f>_xlfn.IFNA(VLOOKUP(E4027,الاوردرات!$B$1:$C$600,2,0),"")</f>
        <v/>
      </c>
      <c r="L4027" s="63"/>
      <c r="N4027" s="22" t="str">
        <f t="shared" si="128"/>
        <v/>
      </c>
      <c r="O4027" s="23" t="str">
        <f>_xlfn.IFNA((VLOOKUP(F4027,help!$C$2:$F$12,4,0))*(N4027*24),"")</f>
        <v/>
      </c>
      <c r="AP4027" s="18">
        <f t="shared" si="127"/>
        <v>0</v>
      </c>
    </row>
    <row r="4028" spans="2:42" ht="33" x14ac:dyDescent="0.2">
      <c r="B4028" s="14">
        <f>COUNTIFS($E$3:E4028,تقرير!$E$4)</f>
        <v>15</v>
      </c>
      <c r="C4028" s="48"/>
      <c r="D4028" s="48"/>
      <c r="E4028" s="48"/>
      <c r="F4028" s="50"/>
      <c r="G4028" s="51"/>
      <c r="H4028" s="51"/>
      <c r="I4028" s="52"/>
      <c r="J4028" s="52"/>
      <c r="K4028" s="27" t="str">
        <f>_xlfn.IFNA(VLOOKUP(E4028,الاوردرات!$B$1:$C$600,2,0),"")</f>
        <v/>
      </c>
      <c r="L4028" s="63"/>
      <c r="N4028" s="22" t="str">
        <f t="shared" si="128"/>
        <v/>
      </c>
      <c r="O4028" s="23" t="str">
        <f>_xlfn.IFNA((VLOOKUP(F4028,help!$C$2:$F$12,4,0))*(N4028*24),"")</f>
        <v/>
      </c>
      <c r="AP4028" s="18">
        <f t="shared" si="127"/>
        <v>0</v>
      </c>
    </row>
    <row r="4029" spans="2:42" ht="33" x14ac:dyDescent="0.2">
      <c r="B4029" s="14">
        <f>COUNTIFS($E$3:E4029,تقرير!$E$4)</f>
        <v>15</v>
      </c>
      <c r="C4029" s="48"/>
      <c r="D4029" s="48"/>
      <c r="E4029" s="48"/>
      <c r="F4029" s="50"/>
      <c r="G4029" s="51"/>
      <c r="H4029" s="51"/>
      <c r="I4029" s="52"/>
      <c r="J4029" s="52"/>
      <c r="K4029" s="27" t="str">
        <f>_xlfn.IFNA(VLOOKUP(E4029,الاوردرات!$B$1:$C$600,2,0),"")</f>
        <v/>
      </c>
      <c r="L4029" s="63"/>
      <c r="N4029" s="22" t="str">
        <f t="shared" si="128"/>
        <v/>
      </c>
      <c r="O4029" s="23" t="str">
        <f>_xlfn.IFNA((VLOOKUP(F4029,help!$C$2:$F$12,4,0))*(N4029*24),"")</f>
        <v/>
      </c>
      <c r="AP4029" s="18">
        <f t="shared" si="127"/>
        <v>0</v>
      </c>
    </row>
    <row r="4030" spans="2:42" ht="33" x14ac:dyDescent="0.2">
      <c r="B4030" s="14">
        <f>COUNTIFS($E$3:E4030,تقرير!$E$4)</f>
        <v>15</v>
      </c>
      <c r="C4030" s="48"/>
      <c r="D4030" s="48"/>
      <c r="E4030" s="48"/>
      <c r="F4030" s="50"/>
      <c r="G4030" s="51"/>
      <c r="H4030" s="51"/>
      <c r="I4030" s="52"/>
      <c r="J4030" s="52"/>
      <c r="K4030" s="27" t="str">
        <f>_xlfn.IFNA(VLOOKUP(E4030,الاوردرات!$B$1:$C$600,2,0),"")</f>
        <v/>
      </c>
      <c r="L4030" s="63"/>
      <c r="N4030" s="22" t="str">
        <f t="shared" si="128"/>
        <v/>
      </c>
      <c r="O4030" s="23" t="str">
        <f>_xlfn.IFNA((VLOOKUP(F4030,help!$C$2:$F$12,4,0))*(N4030*24),"")</f>
        <v/>
      </c>
      <c r="AP4030" s="18">
        <f t="shared" si="127"/>
        <v>0</v>
      </c>
    </row>
    <row r="4031" spans="2:42" ht="33" x14ac:dyDescent="0.2">
      <c r="B4031" s="14">
        <f>COUNTIFS($E$3:E4031,تقرير!$E$4)</f>
        <v>15</v>
      </c>
      <c r="C4031" s="48"/>
      <c r="D4031" s="48"/>
      <c r="E4031" s="48"/>
      <c r="F4031" s="50"/>
      <c r="G4031" s="51"/>
      <c r="H4031" s="51"/>
      <c r="I4031" s="52"/>
      <c r="J4031" s="52"/>
      <c r="K4031" s="27" t="str">
        <f>_xlfn.IFNA(VLOOKUP(E4031,الاوردرات!$B$1:$C$600,2,0),"")</f>
        <v/>
      </c>
      <c r="L4031" s="63"/>
      <c r="N4031" s="22" t="str">
        <f t="shared" si="128"/>
        <v/>
      </c>
      <c r="O4031" s="23" t="str">
        <f>_xlfn.IFNA((VLOOKUP(F4031,help!$C$2:$F$12,4,0))*(N4031*24),"")</f>
        <v/>
      </c>
      <c r="AP4031" s="18">
        <f t="shared" si="127"/>
        <v>0</v>
      </c>
    </row>
    <row r="4032" spans="2:42" ht="33" x14ac:dyDescent="0.2">
      <c r="B4032" s="14">
        <f>COUNTIFS($E$3:E4032,تقرير!$E$4)</f>
        <v>15</v>
      </c>
      <c r="C4032" s="48"/>
      <c r="D4032" s="48"/>
      <c r="E4032" s="48"/>
      <c r="F4032" s="50"/>
      <c r="G4032" s="51"/>
      <c r="H4032" s="51"/>
      <c r="I4032" s="52"/>
      <c r="J4032" s="52"/>
      <c r="K4032" s="27" t="str">
        <f>_xlfn.IFNA(VLOOKUP(E4032,الاوردرات!$B$1:$C$600,2,0),"")</f>
        <v/>
      </c>
      <c r="L4032" s="63"/>
      <c r="N4032" s="22" t="str">
        <f t="shared" si="128"/>
        <v/>
      </c>
      <c r="O4032" s="23" t="str">
        <f>_xlfn.IFNA((VLOOKUP(F4032,help!$C$2:$F$12,4,0))*(N4032*24),"")</f>
        <v/>
      </c>
      <c r="AP4032" s="18">
        <f t="shared" si="127"/>
        <v>0</v>
      </c>
    </row>
    <row r="4033" spans="2:42" ht="33" x14ac:dyDescent="0.2">
      <c r="B4033" s="14">
        <f>COUNTIFS($E$3:E4033,تقرير!$E$4)</f>
        <v>15</v>
      </c>
      <c r="C4033" s="48"/>
      <c r="D4033" s="48"/>
      <c r="E4033" s="48"/>
      <c r="F4033" s="50"/>
      <c r="G4033" s="51"/>
      <c r="H4033" s="51"/>
      <c r="I4033" s="52"/>
      <c r="J4033" s="52"/>
      <c r="K4033" s="27" t="str">
        <f>_xlfn.IFNA(VLOOKUP(E4033,الاوردرات!$B$1:$C$600,2,0),"")</f>
        <v/>
      </c>
      <c r="L4033" s="63"/>
      <c r="N4033" s="22" t="str">
        <f t="shared" si="128"/>
        <v/>
      </c>
      <c r="O4033" s="23" t="str">
        <f>_xlfn.IFNA((VLOOKUP(F4033,help!$C$2:$F$12,4,0))*(N4033*24),"")</f>
        <v/>
      </c>
      <c r="AP4033" s="18">
        <f t="shared" si="127"/>
        <v>0</v>
      </c>
    </row>
    <row r="4034" spans="2:42" ht="33" x14ac:dyDescent="0.2">
      <c r="B4034" s="14">
        <f>COUNTIFS($E$3:E4034,تقرير!$E$4)</f>
        <v>15</v>
      </c>
      <c r="C4034" s="48"/>
      <c r="D4034" s="48"/>
      <c r="E4034" s="48"/>
      <c r="F4034" s="50"/>
      <c r="G4034" s="51"/>
      <c r="H4034" s="51"/>
      <c r="I4034" s="52"/>
      <c r="J4034" s="52"/>
      <c r="K4034" s="27" t="str">
        <f>_xlfn.IFNA(VLOOKUP(E4034,الاوردرات!$B$1:$C$600,2,0),"")</f>
        <v/>
      </c>
      <c r="L4034" s="63"/>
      <c r="N4034" s="22" t="str">
        <f t="shared" si="128"/>
        <v/>
      </c>
      <c r="O4034" s="23" t="str">
        <f>_xlfn.IFNA((VLOOKUP(F4034,help!$C$2:$F$12,4,0))*(N4034*24),"")</f>
        <v/>
      </c>
      <c r="AP4034" s="18">
        <f t="shared" si="127"/>
        <v>0</v>
      </c>
    </row>
    <row r="4035" spans="2:42" ht="33" x14ac:dyDescent="0.2">
      <c r="B4035" s="14">
        <f>COUNTIFS($E$3:E4035,تقرير!$E$4)</f>
        <v>15</v>
      </c>
      <c r="C4035" s="48"/>
      <c r="D4035" s="48"/>
      <c r="E4035" s="48"/>
      <c r="F4035" s="50"/>
      <c r="G4035" s="51"/>
      <c r="H4035" s="51"/>
      <c r="I4035" s="52"/>
      <c r="J4035" s="52"/>
      <c r="K4035" s="27" t="str">
        <f>_xlfn.IFNA(VLOOKUP(E4035,الاوردرات!$B$1:$C$600,2,0),"")</f>
        <v/>
      </c>
      <c r="L4035" s="63"/>
      <c r="N4035" s="22" t="str">
        <f t="shared" si="128"/>
        <v/>
      </c>
      <c r="O4035" s="23" t="str">
        <f>_xlfn.IFNA((VLOOKUP(F4035,help!$C$2:$F$12,4,0))*(N4035*24),"")</f>
        <v/>
      </c>
      <c r="AP4035" s="18">
        <f t="shared" si="127"/>
        <v>0</v>
      </c>
    </row>
    <row r="4036" spans="2:42" ht="33" x14ac:dyDescent="0.2">
      <c r="B4036" s="14">
        <f>COUNTIFS($E$3:E4036,تقرير!$E$4)</f>
        <v>15</v>
      </c>
      <c r="C4036" s="48"/>
      <c r="D4036" s="48"/>
      <c r="E4036" s="48"/>
      <c r="F4036" s="50"/>
      <c r="G4036" s="51"/>
      <c r="H4036" s="51"/>
      <c r="I4036" s="52"/>
      <c r="J4036" s="52"/>
      <c r="K4036" s="27" t="str">
        <f>_xlfn.IFNA(VLOOKUP(E4036,الاوردرات!$B$1:$C$600,2,0),"")</f>
        <v/>
      </c>
      <c r="L4036" s="63"/>
      <c r="N4036" s="22" t="str">
        <f t="shared" si="128"/>
        <v/>
      </c>
      <c r="O4036" s="23" t="str">
        <f>_xlfn.IFNA((VLOOKUP(F4036,help!$C$2:$F$12,4,0))*(N4036*24),"")</f>
        <v/>
      </c>
      <c r="AP4036" s="18">
        <f t="shared" si="127"/>
        <v>0</v>
      </c>
    </row>
    <row r="4037" spans="2:42" ht="33" x14ac:dyDescent="0.2">
      <c r="B4037" s="14">
        <f>COUNTIFS($E$3:E4037,تقرير!$E$4)</f>
        <v>15</v>
      </c>
      <c r="C4037" s="48"/>
      <c r="D4037" s="48"/>
      <c r="E4037" s="48"/>
      <c r="F4037" s="50"/>
      <c r="G4037" s="51"/>
      <c r="H4037" s="51"/>
      <c r="I4037" s="52"/>
      <c r="J4037" s="52"/>
      <c r="K4037" s="27" t="str">
        <f>_xlfn.IFNA(VLOOKUP(E4037,الاوردرات!$B$1:$C$600,2,0),"")</f>
        <v/>
      </c>
      <c r="L4037" s="63"/>
      <c r="N4037" s="22" t="str">
        <f t="shared" si="128"/>
        <v/>
      </c>
      <c r="O4037" s="23" t="str">
        <f>_xlfn.IFNA((VLOOKUP(F4037,help!$C$2:$F$12,4,0))*(N4037*24),"")</f>
        <v/>
      </c>
      <c r="AP4037" s="18">
        <f t="shared" si="127"/>
        <v>0</v>
      </c>
    </row>
    <row r="4038" spans="2:42" ht="33" x14ac:dyDescent="0.2">
      <c r="B4038" s="14">
        <f>COUNTIFS($E$3:E4038,تقرير!$E$4)</f>
        <v>15</v>
      </c>
      <c r="C4038" s="48"/>
      <c r="D4038" s="48"/>
      <c r="E4038" s="48"/>
      <c r="F4038" s="50"/>
      <c r="G4038" s="51"/>
      <c r="H4038" s="51"/>
      <c r="I4038" s="52"/>
      <c r="J4038" s="52"/>
      <c r="K4038" s="27" t="str">
        <f>_xlfn.IFNA(VLOOKUP(E4038,الاوردرات!$B$1:$C$600,2,0),"")</f>
        <v/>
      </c>
      <c r="L4038" s="63"/>
      <c r="N4038" s="22" t="str">
        <f t="shared" si="128"/>
        <v/>
      </c>
      <c r="O4038" s="23" t="str">
        <f>_xlfn.IFNA((VLOOKUP(F4038,help!$C$2:$F$12,4,0))*(N4038*24),"")</f>
        <v/>
      </c>
      <c r="AP4038" s="18">
        <f t="shared" si="127"/>
        <v>0</v>
      </c>
    </row>
    <row r="4039" spans="2:42" ht="33" x14ac:dyDescent="0.2">
      <c r="B4039" s="14">
        <f>COUNTIFS($E$3:E4039,تقرير!$E$4)</f>
        <v>15</v>
      </c>
      <c r="C4039" s="48"/>
      <c r="D4039" s="48"/>
      <c r="E4039" s="48"/>
      <c r="F4039" s="50"/>
      <c r="G4039" s="51"/>
      <c r="H4039" s="51"/>
      <c r="I4039" s="52"/>
      <c r="J4039" s="52"/>
      <c r="K4039" s="27" t="str">
        <f>_xlfn.IFNA(VLOOKUP(E4039,الاوردرات!$B$1:$C$600,2,0),"")</f>
        <v/>
      </c>
      <c r="L4039" s="63"/>
      <c r="N4039" s="22" t="str">
        <f t="shared" si="128"/>
        <v/>
      </c>
      <c r="O4039" s="23" t="str">
        <f>_xlfn.IFNA((VLOOKUP(F4039,help!$C$2:$F$12,4,0))*(N4039*24),"")</f>
        <v/>
      </c>
      <c r="AP4039" s="18">
        <f t="shared" si="127"/>
        <v>0</v>
      </c>
    </row>
    <row r="4040" spans="2:42" ht="33" x14ac:dyDescent="0.2">
      <c r="B4040" s="14">
        <f>COUNTIFS($E$3:E4040,تقرير!$E$4)</f>
        <v>15</v>
      </c>
      <c r="C4040" s="48"/>
      <c r="D4040" s="48"/>
      <c r="E4040" s="48"/>
      <c r="F4040" s="50"/>
      <c r="G4040" s="51"/>
      <c r="H4040" s="51"/>
      <c r="I4040" s="52"/>
      <c r="J4040" s="52"/>
      <c r="K4040" s="27" t="str">
        <f>_xlfn.IFNA(VLOOKUP(E4040,الاوردرات!$B$1:$C$600,2,0),"")</f>
        <v/>
      </c>
      <c r="L4040" s="63"/>
      <c r="N4040" s="22" t="str">
        <f t="shared" si="128"/>
        <v/>
      </c>
      <c r="O4040" s="23" t="str">
        <f>_xlfn.IFNA((VLOOKUP(F4040,help!$C$2:$F$12,4,0))*(N4040*24),"")</f>
        <v/>
      </c>
      <c r="AP4040" s="18">
        <f t="shared" si="127"/>
        <v>0</v>
      </c>
    </row>
    <row r="4041" spans="2:42" ht="33" x14ac:dyDescent="0.2">
      <c r="B4041" s="14">
        <f>COUNTIFS($E$3:E4041,تقرير!$E$4)</f>
        <v>15</v>
      </c>
      <c r="C4041" s="48"/>
      <c r="D4041" s="48"/>
      <c r="E4041" s="48"/>
      <c r="F4041" s="50"/>
      <c r="G4041" s="51"/>
      <c r="H4041" s="51"/>
      <c r="I4041" s="52"/>
      <c r="J4041" s="52"/>
      <c r="K4041" s="27" t="str">
        <f>_xlfn.IFNA(VLOOKUP(E4041,الاوردرات!$B$1:$C$600,2,0),"")</f>
        <v/>
      </c>
      <c r="L4041" s="63"/>
      <c r="N4041" s="22" t="str">
        <f t="shared" si="128"/>
        <v/>
      </c>
      <c r="O4041" s="23" t="str">
        <f>_xlfn.IFNA((VLOOKUP(F4041,help!$C$2:$F$12,4,0))*(N4041*24),"")</f>
        <v/>
      </c>
      <c r="AP4041" s="18">
        <f t="shared" si="127"/>
        <v>0</v>
      </c>
    </row>
    <row r="4042" spans="2:42" ht="33" x14ac:dyDescent="0.2">
      <c r="B4042" s="14">
        <f>COUNTIFS($E$3:E4042,تقرير!$E$4)</f>
        <v>15</v>
      </c>
      <c r="C4042" s="48"/>
      <c r="D4042" s="48"/>
      <c r="E4042" s="48"/>
      <c r="F4042" s="50"/>
      <c r="G4042" s="51"/>
      <c r="H4042" s="51"/>
      <c r="I4042" s="52"/>
      <c r="J4042" s="52"/>
      <c r="K4042" s="27" t="str">
        <f>_xlfn.IFNA(VLOOKUP(E4042,الاوردرات!$B$1:$C$600,2,0),"")</f>
        <v/>
      </c>
      <c r="L4042" s="63"/>
      <c r="N4042" s="22" t="str">
        <f t="shared" si="128"/>
        <v/>
      </c>
      <c r="O4042" s="23" t="str">
        <f>_xlfn.IFNA((VLOOKUP(F4042,help!$C$2:$F$12,4,0))*(N4042*24),"")</f>
        <v/>
      </c>
      <c r="AP4042" s="18">
        <f t="shared" ref="AP4042:AP4105" si="129">D4042</f>
        <v>0</v>
      </c>
    </row>
    <row r="4043" spans="2:42" ht="33" x14ac:dyDescent="0.2">
      <c r="B4043" s="14">
        <f>COUNTIFS($E$3:E4043,تقرير!$E$4)</f>
        <v>15</v>
      </c>
      <c r="C4043" s="48"/>
      <c r="D4043" s="48"/>
      <c r="E4043" s="48"/>
      <c r="F4043" s="50"/>
      <c r="G4043" s="51"/>
      <c r="H4043" s="51"/>
      <c r="I4043" s="52"/>
      <c r="J4043" s="52"/>
      <c r="K4043" s="27" t="str">
        <f>_xlfn.IFNA(VLOOKUP(E4043,الاوردرات!$B$1:$C$600,2,0),"")</f>
        <v/>
      </c>
      <c r="L4043" s="63"/>
      <c r="N4043" s="22" t="str">
        <f t="shared" si="128"/>
        <v/>
      </c>
      <c r="O4043" s="23" t="str">
        <f>_xlfn.IFNA((VLOOKUP(F4043,help!$C$2:$F$12,4,0))*(N4043*24),"")</f>
        <v/>
      </c>
      <c r="AP4043" s="18">
        <f t="shared" si="129"/>
        <v>0</v>
      </c>
    </row>
    <row r="4044" spans="2:42" ht="33" x14ac:dyDescent="0.2">
      <c r="B4044" s="14">
        <f>COUNTIFS($E$3:E4044,تقرير!$E$4)</f>
        <v>15</v>
      </c>
      <c r="C4044" s="48"/>
      <c r="D4044" s="48"/>
      <c r="E4044" s="48"/>
      <c r="F4044" s="50"/>
      <c r="G4044" s="51"/>
      <c r="H4044" s="51"/>
      <c r="I4044" s="52"/>
      <c r="J4044" s="52"/>
      <c r="K4044" s="27" t="str">
        <f>_xlfn.IFNA(VLOOKUP(E4044,الاوردرات!$B$1:$C$600,2,0),"")</f>
        <v/>
      </c>
      <c r="L4044" s="63"/>
      <c r="N4044" s="22" t="str">
        <f t="shared" si="128"/>
        <v/>
      </c>
      <c r="O4044" s="23" t="str">
        <f>_xlfn.IFNA((VLOOKUP(F4044,help!$C$2:$F$12,4,0))*(N4044*24),"")</f>
        <v/>
      </c>
      <c r="AP4044" s="18">
        <f t="shared" si="129"/>
        <v>0</v>
      </c>
    </row>
    <row r="4045" spans="2:42" ht="33" x14ac:dyDescent="0.2">
      <c r="B4045" s="14">
        <f>COUNTIFS($E$3:E4045,تقرير!$E$4)</f>
        <v>15</v>
      </c>
      <c r="C4045" s="48"/>
      <c r="D4045" s="48"/>
      <c r="E4045" s="48"/>
      <c r="F4045" s="50"/>
      <c r="G4045" s="51"/>
      <c r="H4045" s="51"/>
      <c r="I4045" s="52"/>
      <c r="J4045" s="52"/>
      <c r="K4045" s="27" t="str">
        <f>_xlfn.IFNA(VLOOKUP(E4045,الاوردرات!$B$1:$C$600,2,0),"")</f>
        <v/>
      </c>
      <c r="L4045" s="63"/>
      <c r="N4045" s="22" t="str">
        <f t="shared" si="128"/>
        <v/>
      </c>
      <c r="O4045" s="23" t="str">
        <f>_xlfn.IFNA((VLOOKUP(F4045,help!$C$2:$F$12,4,0))*(N4045*24),"")</f>
        <v/>
      </c>
      <c r="AP4045" s="18">
        <f t="shared" si="129"/>
        <v>0</v>
      </c>
    </row>
    <row r="4046" spans="2:42" ht="33" x14ac:dyDescent="0.2">
      <c r="B4046" s="14">
        <f>COUNTIFS($E$3:E4046,تقرير!$E$4)</f>
        <v>15</v>
      </c>
      <c r="C4046" s="48"/>
      <c r="D4046" s="48"/>
      <c r="E4046" s="48"/>
      <c r="F4046" s="50"/>
      <c r="G4046" s="51"/>
      <c r="H4046" s="51"/>
      <c r="I4046" s="52"/>
      <c r="J4046" s="52"/>
      <c r="K4046" s="27" t="str">
        <f>_xlfn.IFNA(VLOOKUP(E4046,الاوردرات!$B$1:$C$600,2,0),"")</f>
        <v/>
      </c>
      <c r="L4046" s="63"/>
      <c r="N4046" s="22" t="str">
        <f t="shared" si="128"/>
        <v/>
      </c>
      <c r="O4046" s="23" t="str">
        <f>_xlfn.IFNA((VLOOKUP(F4046,help!$C$2:$F$12,4,0))*(N4046*24),"")</f>
        <v/>
      </c>
      <c r="AP4046" s="18">
        <f t="shared" si="129"/>
        <v>0</v>
      </c>
    </row>
    <row r="4047" spans="2:42" ht="33" x14ac:dyDescent="0.2">
      <c r="B4047" s="14">
        <f>COUNTIFS($E$3:E4047,تقرير!$E$4)</f>
        <v>15</v>
      </c>
      <c r="C4047" s="48"/>
      <c r="D4047" s="48"/>
      <c r="E4047" s="48"/>
      <c r="F4047" s="50"/>
      <c r="G4047" s="51"/>
      <c r="H4047" s="51"/>
      <c r="I4047" s="52"/>
      <c r="J4047" s="52"/>
      <c r="K4047" s="27" t="str">
        <f>_xlfn.IFNA(VLOOKUP(E4047,الاوردرات!$B$1:$C$600,2,0),"")</f>
        <v/>
      </c>
      <c r="L4047" s="63"/>
      <c r="N4047" s="22" t="str">
        <f t="shared" si="128"/>
        <v/>
      </c>
      <c r="O4047" s="23" t="str">
        <f>_xlfn.IFNA((VLOOKUP(F4047,help!$C$2:$F$12,4,0))*(N4047*24),"")</f>
        <v/>
      </c>
      <c r="AP4047" s="18">
        <f t="shared" si="129"/>
        <v>0</v>
      </c>
    </row>
    <row r="4048" spans="2:42" ht="33" x14ac:dyDescent="0.2">
      <c r="B4048" s="14">
        <f>COUNTIFS($E$3:E4048,تقرير!$E$4)</f>
        <v>15</v>
      </c>
      <c r="C4048" s="48"/>
      <c r="D4048" s="48"/>
      <c r="E4048" s="48"/>
      <c r="F4048" s="50"/>
      <c r="G4048" s="51"/>
      <c r="H4048" s="51"/>
      <c r="I4048" s="52"/>
      <c r="J4048" s="52"/>
      <c r="K4048" s="27" t="str">
        <f>_xlfn.IFNA(VLOOKUP(E4048,الاوردرات!$B$1:$C$600,2,0),"")</f>
        <v/>
      </c>
      <c r="L4048" s="63"/>
      <c r="N4048" s="22" t="str">
        <f t="shared" si="128"/>
        <v/>
      </c>
      <c r="O4048" s="23" t="str">
        <f>_xlfn.IFNA((VLOOKUP(F4048,help!$C$2:$F$12,4,0))*(N4048*24),"")</f>
        <v/>
      </c>
      <c r="AP4048" s="18">
        <f t="shared" si="129"/>
        <v>0</v>
      </c>
    </row>
    <row r="4049" spans="2:42" ht="33" x14ac:dyDescent="0.2">
      <c r="B4049" s="14">
        <f>COUNTIFS($E$3:E4049,تقرير!$E$4)</f>
        <v>15</v>
      </c>
      <c r="C4049" s="48"/>
      <c r="D4049" s="48"/>
      <c r="E4049" s="48"/>
      <c r="F4049" s="50"/>
      <c r="G4049" s="51"/>
      <c r="H4049" s="51"/>
      <c r="I4049" s="52"/>
      <c r="J4049" s="52"/>
      <c r="K4049" s="27" t="str">
        <f>_xlfn.IFNA(VLOOKUP(E4049,الاوردرات!$B$1:$C$600,2,0),"")</f>
        <v/>
      </c>
      <c r="L4049" s="63"/>
      <c r="N4049" s="22" t="str">
        <f t="shared" si="128"/>
        <v/>
      </c>
      <c r="O4049" s="23" t="str">
        <f>_xlfn.IFNA((VLOOKUP(F4049,help!$C$2:$F$12,4,0))*(N4049*24),"")</f>
        <v/>
      </c>
      <c r="AP4049" s="18">
        <f t="shared" si="129"/>
        <v>0</v>
      </c>
    </row>
    <row r="4050" spans="2:42" ht="33" x14ac:dyDescent="0.2">
      <c r="B4050" s="14">
        <f>COUNTIFS($E$3:E4050,تقرير!$E$4)</f>
        <v>15</v>
      </c>
      <c r="C4050" s="48"/>
      <c r="D4050" s="48"/>
      <c r="E4050" s="48"/>
      <c r="F4050" s="50"/>
      <c r="G4050" s="51"/>
      <c r="H4050" s="51"/>
      <c r="I4050" s="52"/>
      <c r="J4050" s="52"/>
      <c r="K4050" s="27" t="str">
        <f>_xlfn.IFNA(VLOOKUP(E4050,الاوردرات!$B$1:$C$600,2,0),"")</f>
        <v/>
      </c>
      <c r="L4050" s="63"/>
      <c r="N4050" s="22" t="str">
        <f t="shared" si="128"/>
        <v/>
      </c>
      <c r="O4050" s="23" t="str">
        <f>_xlfn.IFNA((VLOOKUP(F4050,help!$C$2:$F$12,4,0))*(N4050*24),"")</f>
        <v/>
      </c>
      <c r="AP4050" s="18">
        <f t="shared" si="129"/>
        <v>0</v>
      </c>
    </row>
    <row r="4051" spans="2:42" ht="33" x14ac:dyDescent="0.2">
      <c r="B4051" s="14">
        <f>COUNTIFS($E$3:E4051,تقرير!$E$4)</f>
        <v>15</v>
      </c>
      <c r="C4051" s="48"/>
      <c r="D4051" s="48"/>
      <c r="E4051" s="48"/>
      <c r="F4051" s="50"/>
      <c r="G4051" s="51"/>
      <c r="H4051" s="51"/>
      <c r="I4051" s="52"/>
      <c r="J4051" s="52"/>
      <c r="K4051" s="27" t="str">
        <f>_xlfn.IFNA(VLOOKUP(E4051,الاوردرات!$B$1:$C$600,2,0),"")</f>
        <v/>
      </c>
      <c r="L4051" s="63"/>
      <c r="N4051" s="22" t="str">
        <f t="shared" si="128"/>
        <v/>
      </c>
      <c r="O4051" s="23" t="str">
        <f>_xlfn.IFNA((VLOOKUP(F4051,help!$C$2:$F$12,4,0))*(N4051*24),"")</f>
        <v/>
      </c>
      <c r="AP4051" s="18">
        <f t="shared" si="129"/>
        <v>0</v>
      </c>
    </row>
    <row r="4052" spans="2:42" ht="33" x14ac:dyDescent="0.2">
      <c r="B4052" s="14">
        <f>COUNTIFS($E$3:E4052,تقرير!$E$4)</f>
        <v>15</v>
      </c>
      <c r="C4052" s="48"/>
      <c r="D4052" s="48"/>
      <c r="E4052" s="48"/>
      <c r="F4052" s="50"/>
      <c r="G4052" s="51"/>
      <c r="H4052" s="51"/>
      <c r="I4052" s="52"/>
      <c r="J4052" s="52"/>
      <c r="K4052" s="27" t="str">
        <f>_xlfn.IFNA(VLOOKUP(E4052,الاوردرات!$B$1:$C$600,2,0),"")</f>
        <v/>
      </c>
      <c r="L4052" s="63"/>
      <c r="N4052" s="22" t="str">
        <f t="shared" si="128"/>
        <v/>
      </c>
      <c r="O4052" s="23" t="str">
        <f>_xlfn.IFNA((VLOOKUP(F4052,help!$C$2:$F$12,4,0))*(N4052*24),"")</f>
        <v/>
      </c>
      <c r="AP4052" s="18">
        <f t="shared" si="129"/>
        <v>0</v>
      </c>
    </row>
    <row r="4053" spans="2:42" ht="33" x14ac:dyDescent="0.2">
      <c r="B4053" s="14">
        <f>COUNTIFS($E$3:E4053,تقرير!$E$4)</f>
        <v>15</v>
      </c>
      <c r="C4053" s="48"/>
      <c r="D4053" s="48"/>
      <c r="E4053" s="48"/>
      <c r="F4053" s="50"/>
      <c r="G4053" s="51"/>
      <c r="H4053" s="51"/>
      <c r="I4053" s="52"/>
      <c r="J4053" s="52"/>
      <c r="K4053" s="27" t="str">
        <f>_xlfn.IFNA(VLOOKUP(E4053,الاوردرات!$B$1:$C$600,2,0),"")</f>
        <v/>
      </c>
      <c r="L4053" s="63"/>
      <c r="N4053" s="22" t="str">
        <f t="shared" si="128"/>
        <v/>
      </c>
      <c r="O4053" s="23" t="str">
        <f>_xlfn.IFNA((VLOOKUP(F4053,help!$C$2:$F$12,4,0))*(N4053*24),"")</f>
        <v/>
      </c>
      <c r="AP4053" s="18">
        <f t="shared" si="129"/>
        <v>0</v>
      </c>
    </row>
    <row r="4054" spans="2:42" ht="33" x14ac:dyDescent="0.2">
      <c r="B4054" s="14">
        <f>COUNTIFS($E$3:E4054,تقرير!$E$4)</f>
        <v>15</v>
      </c>
      <c r="C4054" s="48"/>
      <c r="D4054" s="48"/>
      <c r="E4054" s="48"/>
      <c r="F4054" s="50"/>
      <c r="G4054" s="51"/>
      <c r="H4054" s="51"/>
      <c r="I4054" s="52"/>
      <c r="J4054" s="52"/>
      <c r="K4054" s="27" t="str">
        <f>_xlfn.IFNA(VLOOKUP(E4054,الاوردرات!$B$1:$C$600,2,0),"")</f>
        <v/>
      </c>
      <c r="L4054" s="63"/>
      <c r="N4054" s="22" t="str">
        <f t="shared" si="128"/>
        <v/>
      </c>
      <c r="O4054" s="23" t="str">
        <f>_xlfn.IFNA((VLOOKUP(F4054,help!$C$2:$F$12,4,0))*(N4054*24),"")</f>
        <v/>
      </c>
      <c r="AP4054" s="18">
        <f t="shared" si="129"/>
        <v>0</v>
      </c>
    </row>
    <row r="4055" spans="2:42" ht="33" x14ac:dyDescent="0.2">
      <c r="B4055" s="14">
        <f>COUNTIFS($E$3:E4055,تقرير!$E$4)</f>
        <v>15</v>
      </c>
      <c r="C4055" s="48"/>
      <c r="D4055" s="48"/>
      <c r="E4055" s="48"/>
      <c r="F4055" s="50"/>
      <c r="G4055" s="51"/>
      <c r="H4055" s="51"/>
      <c r="I4055" s="52"/>
      <c r="J4055" s="52"/>
      <c r="K4055" s="27" t="str">
        <f>_xlfn.IFNA(VLOOKUP(E4055,الاوردرات!$B$1:$C$600,2,0),"")</f>
        <v/>
      </c>
      <c r="L4055" s="63"/>
      <c r="N4055" s="22" t="str">
        <f t="shared" si="128"/>
        <v/>
      </c>
      <c r="O4055" s="23" t="str">
        <f>_xlfn.IFNA((VLOOKUP(F4055,help!$C$2:$F$12,4,0))*(N4055*24),"")</f>
        <v/>
      </c>
      <c r="AP4055" s="18">
        <f t="shared" si="129"/>
        <v>0</v>
      </c>
    </row>
    <row r="4056" spans="2:42" ht="33" x14ac:dyDescent="0.2">
      <c r="B4056" s="14">
        <f>COUNTIFS($E$3:E4056,تقرير!$E$4)</f>
        <v>15</v>
      </c>
      <c r="C4056" s="48"/>
      <c r="D4056" s="48"/>
      <c r="E4056" s="48"/>
      <c r="F4056" s="50"/>
      <c r="G4056" s="51"/>
      <c r="H4056" s="51"/>
      <c r="I4056" s="52"/>
      <c r="J4056" s="52"/>
      <c r="K4056" s="27" t="str">
        <f>_xlfn.IFNA(VLOOKUP(E4056,الاوردرات!$B$1:$C$600,2,0),"")</f>
        <v/>
      </c>
      <c r="L4056" s="63"/>
      <c r="N4056" s="22" t="str">
        <f t="shared" si="128"/>
        <v/>
      </c>
      <c r="O4056" s="23" t="str">
        <f>_xlfn.IFNA((VLOOKUP(F4056,help!$C$2:$F$12,4,0))*(N4056*24),"")</f>
        <v/>
      </c>
      <c r="AP4056" s="18">
        <f t="shared" si="129"/>
        <v>0</v>
      </c>
    </row>
    <row r="4057" spans="2:42" ht="33" x14ac:dyDescent="0.2">
      <c r="B4057" s="14">
        <f>COUNTIFS($E$3:E4057,تقرير!$E$4)</f>
        <v>15</v>
      </c>
      <c r="C4057" s="48"/>
      <c r="D4057" s="48"/>
      <c r="E4057" s="48"/>
      <c r="F4057" s="50"/>
      <c r="G4057" s="51"/>
      <c r="H4057" s="51"/>
      <c r="I4057" s="52"/>
      <c r="J4057" s="52"/>
      <c r="K4057" s="27" t="str">
        <f>_xlfn.IFNA(VLOOKUP(E4057,الاوردرات!$B$1:$C$600,2,0),"")</f>
        <v/>
      </c>
      <c r="L4057" s="63"/>
      <c r="N4057" s="22" t="str">
        <f t="shared" si="128"/>
        <v/>
      </c>
      <c r="O4057" s="23" t="str">
        <f>_xlfn.IFNA((VLOOKUP(F4057,help!$C$2:$F$12,4,0))*(N4057*24),"")</f>
        <v/>
      </c>
      <c r="AP4057" s="18">
        <f t="shared" si="129"/>
        <v>0</v>
      </c>
    </row>
    <row r="4058" spans="2:42" ht="33" x14ac:dyDescent="0.2">
      <c r="B4058" s="14">
        <f>COUNTIFS($E$3:E4058,تقرير!$E$4)</f>
        <v>15</v>
      </c>
      <c r="C4058" s="48"/>
      <c r="D4058" s="48"/>
      <c r="E4058" s="48"/>
      <c r="F4058" s="50"/>
      <c r="G4058" s="51"/>
      <c r="H4058" s="51"/>
      <c r="I4058" s="52"/>
      <c r="J4058" s="52"/>
      <c r="K4058" s="27" t="str">
        <f>_xlfn.IFNA(VLOOKUP(E4058,الاوردرات!$B$1:$C$600,2,0),"")</f>
        <v/>
      </c>
      <c r="L4058" s="63"/>
      <c r="N4058" s="22" t="str">
        <f t="shared" si="128"/>
        <v/>
      </c>
      <c r="O4058" s="23" t="str">
        <f>_xlfn.IFNA((VLOOKUP(F4058,help!$C$2:$F$12,4,0))*(N4058*24),"")</f>
        <v/>
      </c>
      <c r="AP4058" s="18">
        <f t="shared" si="129"/>
        <v>0</v>
      </c>
    </row>
    <row r="4059" spans="2:42" ht="33" x14ac:dyDescent="0.2">
      <c r="B4059" s="14">
        <f>COUNTIFS($E$3:E4059,تقرير!$E$4)</f>
        <v>15</v>
      </c>
      <c r="C4059" s="48"/>
      <c r="D4059" s="48"/>
      <c r="E4059" s="48"/>
      <c r="F4059" s="50"/>
      <c r="G4059" s="51"/>
      <c r="H4059" s="51"/>
      <c r="I4059" s="52"/>
      <c r="J4059" s="52"/>
      <c r="K4059" s="27" t="str">
        <f>_xlfn.IFNA(VLOOKUP(E4059,الاوردرات!$B$1:$C$600,2,0),"")</f>
        <v/>
      </c>
      <c r="L4059" s="63"/>
      <c r="N4059" s="22" t="str">
        <f t="shared" si="128"/>
        <v/>
      </c>
      <c r="O4059" s="23" t="str">
        <f>_xlfn.IFNA((VLOOKUP(F4059,help!$C$2:$F$12,4,0))*(N4059*24),"")</f>
        <v/>
      </c>
      <c r="AP4059" s="18">
        <f t="shared" si="129"/>
        <v>0</v>
      </c>
    </row>
    <row r="4060" spans="2:42" ht="33" x14ac:dyDescent="0.2">
      <c r="B4060" s="14">
        <f>COUNTIFS($E$3:E4060,تقرير!$E$4)</f>
        <v>15</v>
      </c>
      <c r="C4060" s="48"/>
      <c r="D4060" s="48"/>
      <c r="E4060" s="48"/>
      <c r="F4060" s="50"/>
      <c r="G4060" s="51"/>
      <c r="H4060" s="51"/>
      <c r="I4060" s="52"/>
      <c r="J4060" s="52"/>
      <c r="K4060" s="27" t="str">
        <f>_xlfn.IFNA(VLOOKUP(E4060,الاوردرات!$B$1:$C$600,2,0),"")</f>
        <v/>
      </c>
      <c r="L4060" s="63"/>
      <c r="N4060" s="22" t="str">
        <f t="shared" si="128"/>
        <v/>
      </c>
      <c r="O4060" s="23" t="str">
        <f>_xlfn.IFNA((VLOOKUP(F4060,help!$C$2:$F$12,4,0))*(N4060*24),"")</f>
        <v/>
      </c>
      <c r="AP4060" s="18">
        <f t="shared" si="129"/>
        <v>0</v>
      </c>
    </row>
    <row r="4061" spans="2:42" ht="33" x14ac:dyDescent="0.2">
      <c r="B4061" s="14">
        <f>COUNTIFS($E$3:E4061,تقرير!$E$4)</f>
        <v>15</v>
      </c>
      <c r="C4061" s="48"/>
      <c r="D4061" s="48"/>
      <c r="E4061" s="48"/>
      <c r="F4061" s="50"/>
      <c r="G4061" s="51"/>
      <c r="H4061" s="51"/>
      <c r="I4061" s="52"/>
      <c r="J4061" s="52"/>
      <c r="K4061" s="27" t="str">
        <f>_xlfn.IFNA(VLOOKUP(E4061,الاوردرات!$B$1:$C$600,2,0),"")</f>
        <v/>
      </c>
      <c r="L4061" s="63"/>
      <c r="N4061" s="22" t="str">
        <f t="shared" si="128"/>
        <v/>
      </c>
      <c r="O4061" s="23" t="str">
        <f>_xlfn.IFNA((VLOOKUP(F4061,help!$C$2:$F$12,4,0))*(N4061*24),"")</f>
        <v/>
      </c>
      <c r="AP4061" s="18">
        <f t="shared" si="129"/>
        <v>0</v>
      </c>
    </row>
    <row r="4062" spans="2:42" ht="33" x14ac:dyDescent="0.2">
      <c r="B4062" s="14">
        <f>COUNTIFS($E$3:E4062,تقرير!$E$4)</f>
        <v>15</v>
      </c>
      <c r="C4062" s="48"/>
      <c r="D4062" s="48"/>
      <c r="E4062" s="48"/>
      <c r="F4062" s="50"/>
      <c r="G4062" s="51"/>
      <c r="H4062" s="51"/>
      <c r="I4062" s="52"/>
      <c r="J4062" s="52"/>
      <c r="K4062" s="27" t="str">
        <f>_xlfn.IFNA(VLOOKUP(E4062,الاوردرات!$B$1:$C$600,2,0),"")</f>
        <v/>
      </c>
      <c r="L4062" s="63"/>
      <c r="N4062" s="22" t="str">
        <f t="shared" si="128"/>
        <v/>
      </c>
      <c r="O4062" s="23" t="str">
        <f>_xlfn.IFNA((VLOOKUP(F4062,help!$C$2:$F$12,4,0))*(N4062*24),"")</f>
        <v/>
      </c>
      <c r="AP4062" s="18">
        <f t="shared" si="129"/>
        <v>0</v>
      </c>
    </row>
    <row r="4063" spans="2:42" ht="33" x14ac:dyDescent="0.2">
      <c r="B4063" s="14">
        <f>COUNTIFS($E$3:E4063,تقرير!$E$4)</f>
        <v>15</v>
      </c>
      <c r="C4063" s="48"/>
      <c r="D4063" s="48"/>
      <c r="E4063" s="48"/>
      <c r="F4063" s="50"/>
      <c r="G4063" s="51"/>
      <c r="H4063" s="51"/>
      <c r="I4063" s="52"/>
      <c r="J4063" s="52"/>
      <c r="K4063" s="27" t="str">
        <f>_xlfn.IFNA(VLOOKUP(E4063,الاوردرات!$B$1:$C$600,2,0),"")</f>
        <v/>
      </c>
      <c r="L4063" s="63"/>
      <c r="N4063" s="22" t="str">
        <f t="shared" si="128"/>
        <v/>
      </c>
      <c r="O4063" s="23" t="str">
        <f>_xlfn.IFNA((VLOOKUP(F4063,help!$C$2:$F$12,4,0))*(N4063*24),"")</f>
        <v/>
      </c>
      <c r="AP4063" s="18">
        <f t="shared" si="129"/>
        <v>0</v>
      </c>
    </row>
    <row r="4064" spans="2:42" ht="33" x14ac:dyDescent="0.2">
      <c r="B4064" s="14">
        <f>COUNTIFS($E$3:E4064,تقرير!$E$4)</f>
        <v>15</v>
      </c>
      <c r="C4064" s="48"/>
      <c r="D4064" s="48"/>
      <c r="E4064" s="48"/>
      <c r="F4064" s="50"/>
      <c r="G4064" s="51"/>
      <c r="H4064" s="51"/>
      <c r="I4064" s="52"/>
      <c r="J4064" s="52"/>
      <c r="K4064" s="27" t="str">
        <f>_xlfn.IFNA(VLOOKUP(E4064,الاوردرات!$B$1:$C$600,2,0),"")</f>
        <v/>
      </c>
      <c r="L4064" s="63"/>
      <c r="N4064" s="22" t="str">
        <f t="shared" si="128"/>
        <v/>
      </c>
      <c r="O4064" s="23" t="str">
        <f>_xlfn.IFNA((VLOOKUP(F4064,help!$C$2:$F$12,4,0))*(N4064*24),"")</f>
        <v/>
      </c>
      <c r="AP4064" s="18">
        <f t="shared" si="129"/>
        <v>0</v>
      </c>
    </row>
    <row r="4065" spans="2:42" ht="33" x14ac:dyDescent="0.2">
      <c r="B4065" s="14">
        <f>COUNTIFS($E$3:E4065,تقرير!$E$4)</f>
        <v>15</v>
      </c>
      <c r="C4065" s="48"/>
      <c r="D4065" s="48"/>
      <c r="E4065" s="48"/>
      <c r="F4065" s="50"/>
      <c r="G4065" s="51"/>
      <c r="H4065" s="51"/>
      <c r="I4065" s="52"/>
      <c r="J4065" s="52"/>
      <c r="K4065" s="27" t="str">
        <f>_xlfn.IFNA(VLOOKUP(E4065,الاوردرات!$B$1:$C$600,2,0),"")</f>
        <v/>
      </c>
      <c r="L4065" s="63"/>
      <c r="N4065" s="22" t="str">
        <f t="shared" si="128"/>
        <v/>
      </c>
      <c r="O4065" s="23" t="str">
        <f>_xlfn.IFNA((VLOOKUP(F4065,help!$C$2:$F$12,4,0))*(N4065*24),"")</f>
        <v/>
      </c>
      <c r="AP4065" s="18">
        <f t="shared" si="129"/>
        <v>0</v>
      </c>
    </row>
    <row r="4066" spans="2:42" ht="33" x14ac:dyDescent="0.2">
      <c r="B4066" s="14">
        <f>COUNTIFS($E$3:E4066,تقرير!$E$4)</f>
        <v>15</v>
      </c>
      <c r="C4066" s="48"/>
      <c r="D4066" s="48"/>
      <c r="E4066" s="48"/>
      <c r="F4066" s="50"/>
      <c r="G4066" s="51"/>
      <c r="H4066" s="51"/>
      <c r="I4066" s="52"/>
      <c r="J4066" s="52"/>
      <c r="K4066" s="27" t="str">
        <f>_xlfn.IFNA(VLOOKUP(E4066,الاوردرات!$B$1:$C$600,2,0),"")</f>
        <v/>
      </c>
      <c r="L4066" s="63"/>
      <c r="N4066" s="22" t="str">
        <f t="shared" si="128"/>
        <v/>
      </c>
      <c r="O4066" s="23" t="str">
        <f>_xlfn.IFNA((VLOOKUP(F4066,help!$C$2:$F$12,4,0))*(N4066*24),"")</f>
        <v/>
      </c>
      <c r="AP4066" s="18">
        <f t="shared" si="129"/>
        <v>0</v>
      </c>
    </row>
    <row r="4067" spans="2:42" ht="33" x14ac:dyDescent="0.2">
      <c r="B4067" s="14">
        <f>COUNTIFS($E$3:E4067,تقرير!$E$4)</f>
        <v>15</v>
      </c>
      <c r="C4067" s="48"/>
      <c r="D4067" s="48"/>
      <c r="E4067" s="48"/>
      <c r="F4067" s="50"/>
      <c r="G4067" s="51"/>
      <c r="H4067" s="51"/>
      <c r="I4067" s="52"/>
      <c r="J4067" s="52"/>
      <c r="K4067" s="27" t="str">
        <f>_xlfn.IFNA(VLOOKUP(E4067,الاوردرات!$B$1:$C$600,2,0),"")</f>
        <v/>
      </c>
      <c r="L4067" s="63"/>
      <c r="N4067" s="22" t="str">
        <f t="shared" si="128"/>
        <v/>
      </c>
      <c r="O4067" s="23" t="str">
        <f>_xlfn.IFNA((VLOOKUP(F4067,help!$C$2:$F$12,4,0))*(N4067*24),"")</f>
        <v/>
      </c>
      <c r="AP4067" s="18">
        <f t="shared" si="129"/>
        <v>0</v>
      </c>
    </row>
    <row r="4068" spans="2:42" ht="33" x14ac:dyDescent="0.2">
      <c r="B4068" s="14">
        <f>COUNTIFS($E$3:E4068,تقرير!$E$4)</f>
        <v>15</v>
      </c>
      <c r="C4068" s="48"/>
      <c r="D4068" s="48"/>
      <c r="E4068" s="48"/>
      <c r="F4068" s="50"/>
      <c r="G4068" s="51"/>
      <c r="H4068" s="51"/>
      <c r="I4068" s="52"/>
      <c r="J4068" s="52"/>
      <c r="K4068" s="27" t="str">
        <f>_xlfn.IFNA(VLOOKUP(E4068,الاوردرات!$B$1:$C$600,2,0),"")</f>
        <v/>
      </c>
      <c r="L4068" s="63"/>
      <c r="N4068" s="22" t="str">
        <f t="shared" si="128"/>
        <v/>
      </c>
      <c r="O4068" s="23" t="str">
        <f>_xlfn.IFNA((VLOOKUP(F4068,help!$C$2:$F$12,4,0))*(N4068*24),"")</f>
        <v/>
      </c>
      <c r="AP4068" s="18">
        <f t="shared" si="129"/>
        <v>0</v>
      </c>
    </row>
    <row r="4069" spans="2:42" ht="33" x14ac:dyDescent="0.2">
      <c r="B4069" s="14">
        <f>COUNTIFS($E$3:E4069,تقرير!$E$4)</f>
        <v>15</v>
      </c>
      <c r="C4069" s="48"/>
      <c r="D4069" s="48"/>
      <c r="E4069" s="48"/>
      <c r="F4069" s="50"/>
      <c r="G4069" s="51"/>
      <c r="H4069" s="51"/>
      <c r="I4069" s="52"/>
      <c r="J4069" s="52"/>
      <c r="K4069" s="27" t="str">
        <f>_xlfn.IFNA(VLOOKUP(E4069,الاوردرات!$B$1:$C$600,2,0),"")</f>
        <v/>
      </c>
      <c r="L4069" s="63"/>
      <c r="N4069" s="22" t="str">
        <f t="shared" si="128"/>
        <v/>
      </c>
      <c r="O4069" s="23" t="str">
        <f>_xlfn.IFNA((VLOOKUP(F4069,help!$C$2:$F$12,4,0))*(N4069*24),"")</f>
        <v/>
      </c>
      <c r="AP4069" s="18">
        <f t="shared" si="129"/>
        <v>0</v>
      </c>
    </row>
    <row r="4070" spans="2:42" ht="33" x14ac:dyDescent="0.2">
      <c r="B4070" s="14">
        <f>COUNTIFS($E$3:E4070,تقرير!$E$4)</f>
        <v>15</v>
      </c>
      <c r="C4070" s="48"/>
      <c r="D4070" s="48"/>
      <c r="E4070" s="48"/>
      <c r="F4070" s="50"/>
      <c r="G4070" s="51"/>
      <c r="H4070" s="51"/>
      <c r="I4070" s="52"/>
      <c r="J4070" s="52"/>
      <c r="K4070" s="27" t="str">
        <f>_xlfn.IFNA(VLOOKUP(E4070,الاوردرات!$B$1:$C$600,2,0),"")</f>
        <v/>
      </c>
      <c r="L4070" s="63"/>
      <c r="N4070" s="22" t="str">
        <f t="shared" si="128"/>
        <v/>
      </c>
      <c r="O4070" s="23" t="str">
        <f>_xlfn.IFNA((VLOOKUP(F4070,help!$C$2:$F$12,4,0))*(N4070*24),"")</f>
        <v/>
      </c>
      <c r="AP4070" s="18">
        <f t="shared" si="129"/>
        <v>0</v>
      </c>
    </row>
    <row r="4071" spans="2:42" ht="33" x14ac:dyDescent="0.2">
      <c r="B4071" s="14">
        <f>COUNTIFS($E$3:E4071,تقرير!$E$4)</f>
        <v>15</v>
      </c>
      <c r="C4071" s="48"/>
      <c r="D4071" s="48"/>
      <c r="E4071" s="48"/>
      <c r="F4071" s="50"/>
      <c r="G4071" s="51"/>
      <c r="H4071" s="51"/>
      <c r="I4071" s="52"/>
      <c r="J4071" s="52"/>
      <c r="K4071" s="27" t="str">
        <f>_xlfn.IFNA(VLOOKUP(E4071,الاوردرات!$B$1:$C$600,2,0),"")</f>
        <v/>
      </c>
      <c r="L4071" s="63"/>
      <c r="N4071" s="22" t="str">
        <f t="shared" si="128"/>
        <v/>
      </c>
      <c r="O4071" s="23" t="str">
        <f>_xlfn.IFNA((VLOOKUP(F4071,help!$C$2:$F$12,4,0))*(N4071*24),"")</f>
        <v/>
      </c>
      <c r="AP4071" s="18">
        <f t="shared" si="129"/>
        <v>0</v>
      </c>
    </row>
    <row r="4072" spans="2:42" ht="33" x14ac:dyDescent="0.2">
      <c r="B4072" s="14">
        <f>COUNTIFS($E$3:E4072,تقرير!$E$4)</f>
        <v>15</v>
      </c>
      <c r="C4072" s="48"/>
      <c r="D4072" s="48"/>
      <c r="E4072" s="48"/>
      <c r="F4072" s="50"/>
      <c r="G4072" s="51"/>
      <c r="H4072" s="51"/>
      <c r="I4072" s="52"/>
      <c r="J4072" s="52"/>
      <c r="K4072" s="27" t="str">
        <f>_xlfn.IFNA(VLOOKUP(E4072,الاوردرات!$B$1:$C$600,2,0),"")</f>
        <v/>
      </c>
      <c r="L4072" s="63"/>
      <c r="N4072" s="22" t="str">
        <f t="shared" si="128"/>
        <v/>
      </c>
      <c r="O4072" s="23" t="str">
        <f>_xlfn.IFNA((VLOOKUP(F4072,help!$C$2:$F$12,4,0))*(N4072*24),"")</f>
        <v/>
      </c>
      <c r="AP4072" s="18">
        <f t="shared" si="129"/>
        <v>0</v>
      </c>
    </row>
    <row r="4073" spans="2:42" ht="33" x14ac:dyDescent="0.2">
      <c r="B4073" s="14">
        <f>COUNTIFS($E$3:E4073,تقرير!$E$4)</f>
        <v>15</v>
      </c>
      <c r="C4073" s="48"/>
      <c r="D4073" s="48"/>
      <c r="E4073" s="48"/>
      <c r="F4073" s="50"/>
      <c r="G4073" s="51"/>
      <c r="H4073" s="51"/>
      <c r="I4073" s="52"/>
      <c r="J4073" s="52"/>
      <c r="K4073" s="27" t="str">
        <f>_xlfn.IFNA(VLOOKUP(E4073,الاوردرات!$B$1:$C$600,2,0),"")</f>
        <v/>
      </c>
      <c r="L4073" s="63"/>
      <c r="N4073" s="22" t="str">
        <f t="shared" si="128"/>
        <v/>
      </c>
      <c r="O4073" s="23" t="str">
        <f>_xlfn.IFNA((VLOOKUP(F4073,help!$C$2:$F$12,4,0))*(N4073*24),"")</f>
        <v/>
      </c>
      <c r="AP4073" s="18">
        <f t="shared" si="129"/>
        <v>0</v>
      </c>
    </row>
    <row r="4074" spans="2:42" ht="33" x14ac:dyDescent="0.2">
      <c r="B4074" s="14">
        <f>COUNTIFS($E$3:E4074,تقرير!$E$4)</f>
        <v>15</v>
      </c>
      <c r="C4074" s="48"/>
      <c r="D4074" s="48"/>
      <c r="E4074" s="48"/>
      <c r="F4074" s="50"/>
      <c r="G4074" s="51"/>
      <c r="H4074" s="51"/>
      <c r="I4074" s="52"/>
      <c r="J4074" s="52"/>
      <c r="K4074" s="27" t="str">
        <f>_xlfn.IFNA(VLOOKUP(E4074,الاوردرات!$B$1:$C$600,2,0),"")</f>
        <v/>
      </c>
      <c r="L4074" s="63"/>
      <c r="N4074" s="22" t="str">
        <f t="shared" si="128"/>
        <v/>
      </c>
      <c r="O4074" s="23" t="str">
        <f>_xlfn.IFNA((VLOOKUP(F4074,help!$C$2:$F$12,4,0))*(N4074*24),"")</f>
        <v/>
      </c>
      <c r="AP4074" s="18">
        <f t="shared" si="129"/>
        <v>0</v>
      </c>
    </row>
    <row r="4075" spans="2:42" ht="33" x14ac:dyDescent="0.2">
      <c r="B4075" s="14">
        <f>COUNTIFS($E$3:E4075,تقرير!$E$4)</f>
        <v>15</v>
      </c>
      <c r="C4075" s="48"/>
      <c r="D4075" s="48"/>
      <c r="E4075" s="48"/>
      <c r="F4075" s="50"/>
      <c r="G4075" s="51"/>
      <c r="H4075" s="51"/>
      <c r="I4075" s="52"/>
      <c r="J4075" s="52"/>
      <c r="K4075" s="27" t="str">
        <f>_xlfn.IFNA(VLOOKUP(E4075,الاوردرات!$B$1:$C$600,2,0),"")</f>
        <v/>
      </c>
      <c r="L4075" s="63"/>
      <c r="N4075" s="22" t="str">
        <f t="shared" si="128"/>
        <v/>
      </c>
      <c r="O4075" s="23" t="str">
        <f>_xlfn.IFNA((VLOOKUP(F4075,help!$C$2:$F$12,4,0))*(N4075*24),"")</f>
        <v/>
      </c>
      <c r="AP4075" s="18">
        <f t="shared" si="129"/>
        <v>0</v>
      </c>
    </row>
    <row r="4076" spans="2:42" ht="33" x14ac:dyDescent="0.2">
      <c r="B4076" s="14">
        <f>COUNTIFS($E$3:E4076,تقرير!$E$4)</f>
        <v>15</v>
      </c>
      <c r="C4076" s="48"/>
      <c r="D4076" s="48"/>
      <c r="E4076" s="48"/>
      <c r="F4076" s="50"/>
      <c r="G4076" s="51"/>
      <c r="H4076" s="51"/>
      <c r="I4076" s="52"/>
      <c r="J4076" s="52"/>
      <c r="K4076" s="27" t="str">
        <f>_xlfn.IFNA(VLOOKUP(E4076,الاوردرات!$B$1:$C$600,2,0),"")</f>
        <v/>
      </c>
      <c r="L4076" s="63"/>
      <c r="N4076" s="22" t="str">
        <f t="shared" si="128"/>
        <v/>
      </c>
      <c r="O4076" s="23" t="str">
        <f>_xlfn.IFNA((VLOOKUP(F4076,help!$C$2:$F$12,4,0))*(N4076*24),"")</f>
        <v/>
      </c>
      <c r="AP4076" s="18">
        <f t="shared" si="129"/>
        <v>0</v>
      </c>
    </row>
    <row r="4077" spans="2:42" ht="33" x14ac:dyDescent="0.2">
      <c r="B4077" s="14">
        <f>COUNTIFS($E$3:E4077,تقرير!$E$4)</f>
        <v>15</v>
      </c>
      <c r="C4077" s="48"/>
      <c r="D4077" s="48"/>
      <c r="E4077" s="48"/>
      <c r="F4077" s="50"/>
      <c r="G4077" s="51"/>
      <c r="H4077" s="51"/>
      <c r="I4077" s="52"/>
      <c r="J4077" s="52"/>
      <c r="K4077" s="27" t="str">
        <f>_xlfn.IFNA(VLOOKUP(E4077,الاوردرات!$B$1:$C$600,2,0),"")</f>
        <v/>
      </c>
      <c r="L4077" s="63"/>
      <c r="N4077" s="22" t="str">
        <f t="shared" si="128"/>
        <v/>
      </c>
      <c r="O4077" s="23" t="str">
        <f>_xlfn.IFNA((VLOOKUP(F4077,help!$C$2:$F$12,4,0))*(N4077*24),"")</f>
        <v/>
      </c>
      <c r="AP4077" s="18">
        <f t="shared" si="129"/>
        <v>0</v>
      </c>
    </row>
    <row r="4078" spans="2:42" ht="33" x14ac:dyDescent="0.2">
      <c r="B4078" s="14">
        <f>COUNTIFS($E$3:E4078,تقرير!$E$4)</f>
        <v>15</v>
      </c>
      <c r="C4078" s="48"/>
      <c r="D4078" s="48"/>
      <c r="E4078" s="48"/>
      <c r="F4078" s="50"/>
      <c r="G4078" s="51"/>
      <c r="H4078" s="51"/>
      <c r="I4078" s="52"/>
      <c r="J4078" s="52"/>
      <c r="K4078" s="27" t="str">
        <f>_xlfn.IFNA(VLOOKUP(E4078,الاوردرات!$B$1:$C$600,2,0),"")</f>
        <v/>
      </c>
      <c r="L4078" s="63"/>
      <c r="N4078" s="22" t="str">
        <f t="shared" si="128"/>
        <v/>
      </c>
      <c r="O4078" s="23" t="str">
        <f>_xlfn.IFNA((VLOOKUP(F4078,help!$C$2:$F$12,4,0))*(N4078*24),"")</f>
        <v/>
      </c>
      <c r="AP4078" s="18">
        <f t="shared" si="129"/>
        <v>0</v>
      </c>
    </row>
    <row r="4079" spans="2:42" ht="33" x14ac:dyDescent="0.2">
      <c r="B4079" s="14">
        <f>COUNTIFS($E$3:E4079,تقرير!$E$4)</f>
        <v>15</v>
      </c>
      <c r="C4079" s="48"/>
      <c r="D4079" s="48"/>
      <c r="E4079" s="48"/>
      <c r="F4079" s="50"/>
      <c r="G4079" s="51"/>
      <c r="H4079" s="51"/>
      <c r="I4079" s="52"/>
      <c r="J4079" s="52"/>
      <c r="K4079" s="27" t="str">
        <f>_xlfn.IFNA(VLOOKUP(E4079,الاوردرات!$B$1:$C$600,2,0),"")</f>
        <v/>
      </c>
      <c r="L4079" s="63"/>
      <c r="N4079" s="22" t="str">
        <f t="shared" si="128"/>
        <v/>
      </c>
      <c r="O4079" s="23" t="str">
        <f>_xlfn.IFNA((VLOOKUP(F4079,help!$C$2:$F$12,4,0))*(N4079*24),"")</f>
        <v/>
      </c>
      <c r="AP4079" s="18">
        <f t="shared" si="129"/>
        <v>0</v>
      </c>
    </row>
    <row r="4080" spans="2:42" ht="33" x14ac:dyDescent="0.2">
      <c r="B4080" s="14">
        <f>COUNTIFS($E$3:E4080,تقرير!$E$4)</f>
        <v>15</v>
      </c>
      <c r="C4080" s="48"/>
      <c r="D4080" s="48"/>
      <c r="E4080" s="48"/>
      <c r="F4080" s="50"/>
      <c r="G4080" s="51"/>
      <c r="H4080" s="51"/>
      <c r="I4080" s="52"/>
      <c r="J4080" s="52"/>
      <c r="K4080" s="27" t="str">
        <f>_xlfn.IFNA(VLOOKUP(E4080,الاوردرات!$B$1:$C$600,2,0),"")</f>
        <v/>
      </c>
      <c r="L4080" s="63"/>
      <c r="N4080" s="22" t="str">
        <f t="shared" si="128"/>
        <v/>
      </c>
      <c r="O4080" s="23" t="str">
        <f>_xlfn.IFNA((VLOOKUP(F4080,help!$C$2:$F$12,4,0))*(N4080*24),"")</f>
        <v/>
      </c>
      <c r="AP4080" s="18">
        <f t="shared" si="129"/>
        <v>0</v>
      </c>
    </row>
    <row r="4081" spans="2:42" ht="33" x14ac:dyDescent="0.2">
      <c r="B4081" s="14">
        <f>COUNTIFS($E$3:E4081,تقرير!$E$4)</f>
        <v>15</v>
      </c>
      <c r="C4081" s="48"/>
      <c r="D4081" s="48"/>
      <c r="E4081" s="48"/>
      <c r="F4081" s="50"/>
      <c r="G4081" s="51"/>
      <c r="H4081" s="51"/>
      <c r="I4081" s="52"/>
      <c r="J4081" s="52"/>
      <c r="K4081" s="27" t="str">
        <f>_xlfn.IFNA(VLOOKUP(E4081,الاوردرات!$B$1:$C$600,2,0),"")</f>
        <v/>
      </c>
      <c r="L4081" s="63"/>
      <c r="N4081" s="22" t="str">
        <f t="shared" si="128"/>
        <v/>
      </c>
      <c r="O4081" s="23" t="str">
        <f>_xlfn.IFNA((VLOOKUP(F4081,help!$C$2:$F$12,4,0))*(N4081*24),"")</f>
        <v/>
      </c>
      <c r="AP4081" s="18">
        <f t="shared" si="129"/>
        <v>0</v>
      </c>
    </row>
    <row r="4082" spans="2:42" ht="33" x14ac:dyDescent="0.2">
      <c r="B4082" s="14">
        <f>COUNTIFS($E$3:E4082,تقرير!$E$4)</f>
        <v>15</v>
      </c>
      <c r="C4082" s="48"/>
      <c r="D4082" s="48"/>
      <c r="E4082" s="48"/>
      <c r="F4082" s="50"/>
      <c r="G4082" s="51"/>
      <c r="H4082" s="51"/>
      <c r="I4082" s="52"/>
      <c r="J4082" s="52"/>
      <c r="K4082" s="27" t="str">
        <f>_xlfn.IFNA(VLOOKUP(E4082,الاوردرات!$B$1:$C$600,2,0),"")</f>
        <v/>
      </c>
      <c r="L4082" s="63"/>
      <c r="N4082" s="22" t="str">
        <f t="shared" si="128"/>
        <v/>
      </c>
      <c r="O4082" s="23" t="str">
        <f>_xlfn.IFNA((VLOOKUP(F4082,help!$C$2:$F$12,4,0))*(N4082*24),"")</f>
        <v/>
      </c>
      <c r="AP4082" s="18">
        <f t="shared" si="129"/>
        <v>0</v>
      </c>
    </row>
    <row r="4083" spans="2:42" ht="33" x14ac:dyDescent="0.2">
      <c r="B4083" s="14">
        <f>COUNTIFS($E$3:E4083,تقرير!$E$4)</f>
        <v>15</v>
      </c>
      <c r="C4083" s="48"/>
      <c r="D4083" s="48"/>
      <c r="E4083" s="48"/>
      <c r="F4083" s="50"/>
      <c r="G4083" s="51"/>
      <c r="H4083" s="51"/>
      <c r="I4083" s="52"/>
      <c r="J4083" s="52"/>
      <c r="K4083" s="27" t="str">
        <f>_xlfn.IFNA(VLOOKUP(E4083,الاوردرات!$B$1:$C$600,2,0),"")</f>
        <v/>
      </c>
      <c r="L4083" s="63"/>
      <c r="N4083" s="22" t="str">
        <f t="shared" si="128"/>
        <v/>
      </c>
      <c r="O4083" s="23" t="str">
        <f>_xlfn.IFNA((VLOOKUP(F4083,help!$C$2:$F$12,4,0))*(N4083*24),"")</f>
        <v/>
      </c>
      <c r="AP4083" s="18">
        <f t="shared" si="129"/>
        <v>0</v>
      </c>
    </row>
    <row r="4084" spans="2:42" ht="33" x14ac:dyDescent="0.2">
      <c r="B4084" s="14">
        <f>COUNTIFS($E$3:E4084,تقرير!$E$4)</f>
        <v>15</v>
      </c>
      <c r="C4084" s="48"/>
      <c r="D4084" s="48"/>
      <c r="E4084" s="48"/>
      <c r="F4084" s="50"/>
      <c r="G4084" s="51"/>
      <c r="H4084" s="51"/>
      <c r="I4084" s="52"/>
      <c r="J4084" s="52"/>
      <c r="K4084" s="27" t="str">
        <f>_xlfn.IFNA(VLOOKUP(E4084,الاوردرات!$B$1:$C$600,2,0),"")</f>
        <v/>
      </c>
      <c r="L4084" s="63"/>
      <c r="N4084" s="22" t="str">
        <f t="shared" si="128"/>
        <v/>
      </c>
      <c r="O4084" s="23" t="str">
        <f>_xlfn.IFNA((VLOOKUP(F4084,help!$C$2:$F$12,4,0))*(N4084*24),"")</f>
        <v/>
      </c>
      <c r="AP4084" s="18">
        <f t="shared" si="129"/>
        <v>0</v>
      </c>
    </row>
    <row r="4085" spans="2:42" ht="33" x14ac:dyDescent="0.2">
      <c r="B4085" s="14">
        <f>COUNTIFS($E$3:E4085,تقرير!$E$4)</f>
        <v>15</v>
      </c>
      <c r="C4085" s="48"/>
      <c r="D4085" s="48"/>
      <c r="E4085" s="48"/>
      <c r="F4085" s="50"/>
      <c r="G4085" s="51"/>
      <c r="H4085" s="51"/>
      <c r="I4085" s="52"/>
      <c r="J4085" s="52"/>
      <c r="K4085" s="27" t="str">
        <f>_xlfn.IFNA(VLOOKUP(E4085,الاوردرات!$B$1:$C$600,2,0),"")</f>
        <v/>
      </c>
      <c r="L4085" s="63"/>
      <c r="N4085" s="22" t="str">
        <f t="shared" si="128"/>
        <v/>
      </c>
      <c r="O4085" s="23" t="str">
        <f>_xlfn.IFNA((VLOOKUP(F4085,help!$C$2:$F$12,4,0))*(N4085*24),"")</f>
        <v/>
      </c>
      <c r="AP4085" s="18">
        <f t="shared" si="129"/>
        <v>0</v>
      </c>
    </row>
    <row r="4086" spans="2:42" ht="33" x14ac:dyDescent="0.2">
      <c r="B4086" s="14">
        <f>COUNTIFS($E$3:E4086,تقرير!$E$4)</f>
        <v>15</v>
      </c>
      <c r="C4086" s="48"/>
      <c r="D4086" s="48"/>
      <c r="E4086" s="48"/>
      <c r="F4086" s="50"/>
      <c r="G4086" s="51"/>
      <c r="H4086" s="51"/>
      <c r="I4086" s="52"/>
      <c r="J4086" s="52"/>
      <c r="K4086" s="27" t="str">
        <f>_xlfn.IFNA(VLOOKUP(E4086,الاوردرات!$B$1:$C$600,2,0),"")</f>
        <v/>
      </c>
      <c r="L4086" s="63"/>
      <c r="N4086" s="22" t="str">
        <f t="shared" si="128"/>
        <v/>
      </c>
      <c r="O4086" s="23" t="str">
        <f>_xlfn.IFNA((VLOOKUP(F4086,help!$C$2:$F$12,4,0))*(N4086*24),"")</f>
        <v/>
      </c>
      <c r="AP4086" s="18">
        <f t="shared" si="129"/>
        <v>0</v>
      </c>
    </row>
    <row r="4087" spans="2:42" ht="33" x14ac:dyDescent="0.2">
      <c r="B4087" s="14">
        <f>COUNTIFS($E$3:E4087,تقرير!$E$4)</f>
        <v>15</v>
      </c>
      <c r="C4087" s="48"/>
      <c r="D4087" s="48"/>
      <c r="E4087" s="48"/>
      <c r="F4087" s="50"/>
      <c r="G4087" s="51"/>
      <c r="H4087" s="51"/>
      <c r="I4087" s="52"/>
      <c r="J4087" s="52"/>
      <c r="K4087" s="27" t="str">
        <f>_xlfn.IFNA(VLOOKUP(E4087,الاوردرات!$B$1:$C$600,2,0),"")</f>
        <v/>
      </c>
      <c r="L4087" s="63"/>
      <c r="N4087" s="22" t="str">
        <f t="shared" ref="N4087:N4150" si="130">IF(I4087&lt;&gt;"",J4087-I4087,"")</f>
        <v/>
      </c>
      <c r="O4087" s="23" t="str">
        <f>_xlfn.IFNA((VLOOKUP(F4087,help!$C$2:$F$12,4,0))*(N4087*24),"")</f>
        <v/>
      </c>
      <c r="AP4087" s="18">
        <f t="shared" si="129"/>
        <v>0</v>
      </c>
    </row>
    <row r="4088" spans="2:42" ht="33" x14ac:dyDescent="0.2">
      <c r="B4088" s="14">
        <f>COUNTIFS($E$3:E4088,تقرير!$E$4)</f>
        <v>15</v>
      </c>
      <c r="C4088" s="48"/>
      <c r="D4088" s="48"/>
      <c r="E4088" s="48"/>
      <c r="F4088" s="50"/>
      <c r="G4088" s="51"/>
      <c r="H4088" s="51"/>
      <c r="I4088" s="52"/>
      <c r="J4088" s="52"/>
      <c r="K4088" s="27" t="str">
        <f>_xlfn.IFNA(VLOOKUP(E4088,الاوردرات!$B$1:$C$600,2,0),"")</f>
        <v/>
      </c>
      <c r="L4088" s="63"/>
      <c r="N4088" s="22" t="str">
        <f t="shared" si="130"/>
        <v/>
      </c>
      <c r="O4088" s="23" t="str">
        <f>_xlfn.IFNA((VLOOKUP(F4088,help!$C$2:$F$12,4,0))*(N4088*24),"")</f>
        <v/>
      </c>
      <c r="AP4088" s="18">
        <f t="shared" si="129"/>
        <v>0</v>
      </c>
    </row>
    <row r="4089" spans="2:42" ht="33" x14ac:dyDescent="0.2">
      <c r="B4089" s="14">
        <f>COUNTIFS($E$3:E4089,تقرير!$E$4)</f>
        <v>15</v>
      </c>
      <c r="C4089" s="48"/>
      <c r="D4089" s="48"/>
      <c r="E4089" s="48"/>
      <c r="F4089" s="50"/>
      <c r="G4089" s="51"/>
      <c r="H4089" s="51"/>
      <c r="I4089" s="52"/>
      <c r="J4089" s="52"/>
      <c r="K4089" s="27" t="str">
        <f>_xlfn.IFNA(VLOOKUP(E4089,الاوردرات!$B$1:$C$600,2,0),"")</f>
        <v/>
      </c>
      <c r="L4089" s="63"/>
      <c r="N4089" s="22" t="str">
        <f t="shared" si="130"/>
        <v/>
      </c>
      <c r="O4089" s="23" t="str">
        <f>_xlfn.IFNA((VLOOKUP(F4089,help!$C$2:$F$12,4,0))*(N4089*24),"")</f>
        <v/>
      </c>
      <c r="AP4089" s="18">
        <f t="shared" si="129"/>
        <v>0</v>
      </c>
    </row>
    <row r="4090" spans="2:42" ht="33" x14ac:dyDescent="0.2">
      <c r="B4090" s="14">
        <f>COUNTIFS($E$3:E4090,تقرير!$E$4)</f>
        <v>15</v>
      </c>
      <c r="C4090" s="48"/>
      <c r="D4090" s="48"/>
      <c r="E4090" s="48"/>
      <c r="F4090" s="50"/>
      <c r="G4090" s="51"/>
      <c r="H4090" s="51"/>
      <c r="I4090" s="52"/>
      <c r="J4090" s="52"/>
      <c r="K4090" s="27" t="str">
        <f>_xlfn.IFNA(VLOOKUP(E4090,الاوردرات!$B$1:$C$600,2,0),"")</f>
        <v/>
      </c>
      <c r="L4090" s="63"/>
      <c r="N4090" s="22" t="str">
        <f t="shared" si="130"/>
        <v/>
      </c>
      <c r="O4090" s="23" t="str">
        <f>_xlfn.IFNA((VLOOKUP(F4090,help!$C$2:$F$12,4,0))*(N4090*24),"")</f>
        <v/>
      </c>
      <c r="AP4090" s="18">
        <f t="shared" si="129"/>
        <v>0</v>
      </c>
    </row>
    <row r="4091" spans="2:42" ht="33" x14ac:dyDescent="0.2">
      <c r="B4091" s="14">
        <f>COUNTIFS($E$3:E4091,تقرير!$E$4)</f>
        <v>15</v>
      </c>
      <c r="C4091" s="48"/>
      <c r="D4091" s="48"/>
      <c r="E4091" s="48"/>
      <c r="F4091" s="50"/>
      <c r="G4091" s="51"/>
      <c r="H4091" s="51"/>
      <c r="I4091" s="52"/>
      <c r="J4091" s="52"/>
      <c r="K4091" s="27" t="str">
        <f>_xlfn.IFNA(VLOOKUP(E4091,الاوردرات!$B$1:$C$600,2,0),"")</f>
        <v/>
      </c>
      <c r="L4091" s="63"/>
      <c r="N4091" s="22" t="str">
        <f t="shared" si="130"/>
        <v/>
      </c>
      <c r="O4091" s="23" t="str">
        <f>_xlfn.IFNA((VLOOKUP(F4091,help!$C$2:$F$12,4,0))*(N4091*24),"")</f>
        <v/>
      </c>
      <c r="AP4091" s="18">
        <f t="shared" si="129"/>
        <v>0</v>
      </c>
    </row>
    <row r="4092" spans="2:42" ht="33" x14ac:dyDescent="0.2">
      <c r="B4092" s="14">
        <f>COUNTIFS($E$3:E4092,تقرير!$E$4)</f>
        <v>15</v>
      </c>
      <c r="C4092" s="48"/>
      <c r="D4092" s="48"/>
      <c r="E4092" s="48"/>
      <c r="F4092" s="50"/>
      <c r="G4092" s="51"/>
      <c r="H4092" s="51"/>
      <c r="I4092" s="52"/>
      <c r="J4092" s="52"/>
      <c r="K4092" s="27" t="str">
        <f>_xlfn.IFNA(VLOOKUP(E4092,الاوردرات!$B$1:$C$600,2,0),"")</f>
        <v/>
      </c>
      <c r="L4092" s="63"/>
      <c r="N4092" s="22" t="str">
        <f t="shared" si="130"/>
        <v/>
      </c>
      <c r="O4092" s="23" t="str">
        <f>_xlfn.IFNA((VLOOKUP(F4092,help!$C$2:$F$12,4,0))*(N4092*24),"")</f>
        <v/>
      </c>
      <c r="AP4092" s="18">
        <f t="shared" si="129"/>
        <v>0</v>
      </c>
    </row>
    <row r="4093" spans="2:42" ht="33" x14ac:dyDescent="0.2">
      <c r="B4093" s="14">
        <f>COUNTIFS($E$3:E4093,تقرير!$E$4)</f>
        <v>15</v>
      </c>
      <c r="C4093" s="48"/>
      <c r="D4093" s="48"/>
      <c r="E4093" s="48"/>
      <c r="F4093" s="50"/>
      <c r="G4093" s="51"/>
      <c r="H4093" s="51"/>
      <c r="I4093" s="52"/>
      <c r="J4093" s="52"/>
      <c r="K4093" s="27" t="str">
        <f>_xlfn.IFNA(VLOOKUP(E4093,الاوردرات!$B$1:$C$600,2,0),"")</f>
        <v/>
      </c>
      <c r="L4093" s="63"/>
      <c r="N4093" s="22" t="str">
        <f t="shared" si="130"/>
        <v/>
      </c>
      <c r="O4093" s="23" t="str">
        <f>_xlfn.IFNA((VLOOKUP(F4093,help!$C$2:$F$12,4,0))*(N4093*24),"")</f>
        <v/>
      </c>
      <c r="AP4093" s="18">
        <f t="shared" si="129"/>
        <v>0</v>
      </c>
    </row>
    <row r="4094" spans="2:42" ht="33" x14ac:dyDescent="0.2">
      <c r="B4094" s="14">
        <f>COUNTIFS($E$3:E4094,تقرير!$E$4)</f>
        <v>15</v>
      </c>
      <c r="C4094" s="48"/>
      <c r="D4094" s="48"/>
      <c r="E4094" s="48"/>
      <c r="F4094" s="50"/>
      <c r="G4094" s="51"/>
      <c r="H4094" s="51"/>
      <c r="I4094" s="52"/>
      <c r="J4094" s="52"/>
      <c r="K4094" s="27" t="str">
        <f>_xlfn.IFNA(VLOOKUP(E4094,الاوردرات!$B$1:$C$600,2,0),"")</f>
        <v/>
      </c>
      <c r="L4094" s="63"/>
      <c r="N4094" s="22" t="str">
        <f t="shared" si="130"/>
        <v/>
      </c>
      <c r="O4094" s="23" t="str">
        <f>_xlfn.IFNA((VLOOKUP(F4094,help!$C$2:$F$12,4,0))*(N4094*24),"")</f>
        <v/>
      </c>
      <c r="AP4094" s="18">
        <f t="shared" si="129"/>
        <v>0</v>
      </c>
    </row>
    <row r="4095" spans="2:42" ht="33" x14ac:dyDescent="0.2">
      <c r="B4095" s="14">
        <f>COUNTIFS($E$3:E4095,تقرير!$E$4)</f>
        <v>15</v>
      </c>
      <c r="C4095" s="48"/>
      <c r="D4095" s="48"/>
      <c r="E4095" s="48"/>
      <c r="F4095" s="50"/>
      <c r="G4095" s="51"/>
      <c r="H4095" s="51"/>
      <c r="I4095" s="52"/>
      <c r="J4095" s="52"/>
      <c r="K4095" s="27" t="str">
        <f>_xlfn.IFNA(VLOOKUP(E4095,الاوردرات!$B$1:$C$600,2,0),"")</f>
        <v/>
      </c>
      <c r="L4095" s="63"/>
      <c r="N4095" s="22" t="str">
        <f t="shared" si="130"/>
        <v/>
      </c>
      <c r="O4095" s="23" t="str">
        <f>_xlfn.IFNA((VLOOKUP(F4095,help!$C$2:$F$12,4,0))*(N4095*24),"")</f>
        <v/>
      </c>
      <c r="AP4095" s="18">
        <f t="shared" si="129"/>
        <v>0</v>
      </c>
    </row>
    <row r="4096" spans="2:42" ht="33" x14ac:dyDescent="0.2">
      <c r="B4096" s="14">
        <f>COUNTIFS($E$3:E4096,تقرير!$E$4)</f>
        <v>15</v>
      </c>
      <c r="C4096" s="48"/>
      <c r="D4096" s="48"/>
      <c r="E4096" s="48"/>
      <c r="F4096" s="50"/>
      <c r="G4096" s="51"/>
      <c r="H4096" s="51"/>
      <c r="I4096" s="52"/>
      <c r="J4096" s="52"/>
      <c r="K4096" s="27" t="str">
        <f>_xlfn.IFNA(VLOOKUP(E4096,الاوردرات!$B$1:$C$600,2,0),"")</f>
        <v/>
      </c>
      <c r="L4096" s="63"/>
      <c r="N4096" s="22" t="str">
        <f t="shared" si="130"/>
        <v/>
      </c>
      <c r="O4096" s="23" t="str">
        <f>_xlfn.IFNA((VLOOKUP(F4096,help!$C$2:$F$12,4,0))*(N4096*24),"")</f>
        <v/>
      </c>
      <c r="AP4096" s="18">
        <f t="shared" si="129"/>
        <v>0</v>
      </c>
    </row>
    <row r="4097" spans="2:42" ht="33" x14ac:dyDescent="0.2">
      <c r="B4097" s="14">
        <f>COUNTIFS($E$3:E4097,تقرير!$E$4)</f>
        <v>15</v>
      </c>
      <c r="C4097" s="48"/>
      <c r="D4097" s="48"/>
      <c r="E4097" s="48"/>
      <c r="F4097" s="50"/>
      <c r="G4097" s="51"/>
      <c r="H4097" s="51"/>
      <c r="I4097" s="52"/>
      <c r="J4097" s="52"/>
      <c r="K4097" s="27" t="str">
        <f>_xlfn.IFNA(VLOOKUP(E4097,الاوردرات!$B$1:$C$600,2,0),"")</f>
        <v/>
      </c>
      <c r="L4097" s="63"/>
      <c r="N4097" s="22" t="str">
        <f t="shared" si="130"/>
        <v/>
      </c>
      <c r="O4097" s="23" t="str">
        <f>_xlfn.IFNA((VLOOKUP(F4097,help!$C$2:$F$12,4,0))*(N4097*24),"")</f>
        <v/>
      </c>
      <c r="AP4097" s="18">
        <f t="shared" si="129"/>
        <v>0</v>
      </c>
    </row>
    <row r="4098" spans="2:42" ht="33" x14ac:dyDescent="0.2">
      <c r="B4098" s="14">
        <f>COUNTIFS($E$3:E4098,تقرير!$E$4)</f>
        <v>15</v>
      </c>
      <c r="C4098" s="48"/>
      <c r="D4098" s="48"/>
      <c r="E4098" s="48"/>
      <c r="F4098" s="50"/>
      <c r="G4098" s="51"/>
      <c r="H4098" s="51"/>
      <c r="I4098" s="52"/>
      <c r="J4098" s="52"/>
      <c r="K4098" s="27" t="str">
        <f>_xlfn.IFNA(VLOOKUP(E4098,الاوردرات!$B$1:$C$600,2,0),"")</f>
        <v/>
      </c>
      <c r="L4098" s="63"/>
      <c r="N4098" s="22" t="str">
        <f t="shared" si="130"/>
        <v/>
      </c>
      <c r="O4098" s="23" t="str">
        <f>_xlfn.IFNA((VLOOKUP(F4098,help!$C$2:$F$12,4,0))*(N4098*24),"")</f>
        <v/>
      </c>
      <c r="AP4098" s="18">
        <f t="shared" si="129"/>
        <v>0</v>
      </c>
    </row>
    <row r="4099" spans="2:42" ht="33" x14ac:dyDescent="0.2">
      <c r="B4099" s="14">
        <f>COUNTIFS($E$3:E4099,تقرير!$E$4)</f>
        <v>15</v>
      </c>
      <c r="C4099" s="48"/>
      <c r="D4099" s="48"/>
      <c r="E4099" s="48"/>
      <c r="F4099" s="50"/>
      <c r="G4099" s="51"/>
      <c r="H4099" s="51"/>
      <c r="I4099" s="52"/>
      <c r="J4099" s="52"/>
      <c r="K4099" s="27" t="str">
        <f>_xlfn.IFNA(VLOOKUP(E4099,الاوردرات!$B$1:$C$600,2,0),"")</f>
        <v/>
      </c>
      <c r="L4099" s="63"/>
      <c r="N4099" s="22" t="str">
        <f t="shared" si="130"/>
        <v/>
      </c>
      <c r="O4099" s="23" t="str">
        <f>_xlfn.IFNA((VLOOKUP(F4099,help!$C$2:$F$12,4,0))*(N4099*24),"")</f>
        <v/>
      </c>
      <c r="AP4099" s="18">
        <f t="shared" si="129"/>
        <v>0</v>
      </c>
    </row>
    <row r="4100" spans="2:42" ht="33" x14ac:dyDescent="0.2">
      <c r="B4100" s="14">
        <f>COUNTIFS($E$3:E4100,تقرير!$E$4)</f>
        <v>15</v>
      </c>
      <c r="C4100" s="48"/>
      <c r="D4100" s="48"/>
      <c r="E4100" s="48"/>
      <c r="F4100" s="50"/>
      <c r="G4100" s="51"/>
      <c r="H4100" s="51"/>
      <c r="I4100" s="52"/>
      <c r="J4100" s="52"/>
      <c r="K4100" s="27" t="str">
        <f>_xlfn.IFNA(VLOOKUP(E4100,الاوردرات!$B$1:$C$600,2,0),"")</f>
        <v/>
      </c>
      <c r="L4100" s="63"/>
      <c r="N4100" s="22" t="str">
        <f t="shared" si="130"/>
        <v/>
      </c>
      <c r="O4100" s="23" t="str">
        <f>_xlfn.IFNA((VLOOKUP(F4100,help!$C$2:$F$12,4,0))*(N4100*24),"")</f>
        <v/>
      </c>
      <c r="AP4100" s="18">
        <f t="shared" si="129"/>
        <v>0</v>
      </c>
    </row>
    <row r="4101" spans="2:42" ht="33" x14ac:dyDescent="0.2">
      <c r="B4101" s="14">
        <f>COUNTIFS($E$3:E4101,تقرير!$E$4)</f>
        <v>15</v>
      </c>
      <c r="C4101" s="48"/>
      <c r="D4101" s="48"/>
      <c r="E4101" s="48"/>
      <c r="F4101" s="50"/>
      <c r="G4101" s="51"/>
      <c r="H4101" s="51"/>
      <c r="I4101" s="52"/>
      <c r="J4101" s="52"/>
      <c r="K4101" s="27" t="str">
        <f>_xlfn.IFNA(VLOOKUP(E4101,الاوردرات!$B$1:$C$600,2,0),"")</f>
        <v/>
      </c>
      <c r="L4101" s="63"/>
      <c r="N4101" s="22" t="str">
        <f t="shared" si="130"/>
        <v/>
      </c>
      <c r="O4101" s="23" t="str">
        <f>_xlfn.IFNA((VLOOKUP(F4101,help!$C$2:$F$12,4,0))*(N4101*24),"")</f>
        <v/>
      </c>
      <c r="AP4101" s="18">
        <f t="shared" si="129"/>
        <v>0</v>
      </c>
    </row>
    <row r="4102" spans="2:42" ht="33" x14ac:dyDescent="0.2">
      <c r="B4102" s="14">
        <f>COUNTIFS($E$3:E4102,تقرير!$E$4)</f>
        <v>15</v>
      </c>
      <c r="C4102" s="48"/>
      <c r="D4102" s="48"/>
      <c r="E4102" s="48"/>
      <c r="F4102" s="50"/>
      <c r="G4102" s="51"/>
      <c r="H4102" s="51"/>
      <c r="I4102" s="52"/>
      <c r="J4102" s="52"/>
      <c r="K4102" s="27" t="str">
        <f>_xlfn.IFNA(VLOOKUP(E4102,الاوردرات!$B$1:$C$600,2,0),"")</f>
        <v/>
      </c>
      <c r="L4102" s="63"/>
      <c r="N4102" s="22" t="str">
        <f t="shared" si="130"/>
        <v/>
      </c>
      <c r="O4102" s="23" t="str">
        <f>_xlfn.IFNA((VLOOKUP(F4102,help!$C$2:$F$12,4,0))*(N4102*24),"")</f>
        <v/>
      </c>
      <c r="AP4102" s="18">
        <f t="shared" si="129"/>
        <v>0</v>
      </c>
    </row>
    <row r="4103" spans="2:42" ht="33" x14ac:dyDescent="0.2">
      <c r="B4103" s="14">
        <f>COUNTIFS($E$3:E4103,تقرير!$E$4)</f>
        <v>15</v>
      </c>
      <c r="C4103" s="48"/>
      <c r="D4103" s="48"/>
      <c r="E4103" s="48"/>
      <c r="F4103" s="50"/>
      <c r="G4103" s="51"/>
      <c r="H4103" s="51"/>
      <c r="I4103" s="52"/>
      <c r="J4103" s="52"/>
      <c r="K4103" s="27" t="str">
        <f>_xlfn.IFNA(VLOOKUP(E4103,الاوردرات!$B$1:$C$600,2,0),"")</f>
        <v/>
      </c>
      <c r="L4103" s="63"/>
      <c r="N4103" s="22" t="str">
        <f t="shared" si="130"/>
        <v/>
      </c>
      <c r="O4103" s="23" t="str">
        <f>_xlfn.IFNA((VLOOKUP(F4103,help!$C$2:$F$12,4,0))*(N4103*24),"")</f>
        <v/>
      </c>
      <c r="AP4103" s="18">
        <f t="shared" si="129"/>
        <v>0</v>
      </c>
    </row>
    <row r="4104" spans="2:42" ht="33" x14ac:dyDescent="0.2">
      <c r="B4104" s="14">
        <f>COUNTIFS($E$3:E4104,تقرير!$E$4)</f>
        <v>15</v>
      </c>
      <c r="C4104" s="48"/>
      <c r="D4104" s="48"/>
      <c r="E4104" s="48"/>
      <c r="F4104" s="50"/>
      <c r="G4104" s="51"/>
      <c r="H4104" s="51"/>
      <c r="I4104" s="52"/>
      <c r="J4104" s="52"/>
      <c r="K4104" s="27" t="str">
        <f>_xlfn.IFNA(VLOOKUP(E4104,الاوردرات!$B$1:$C$600,2,0),"")</f>
        <v/>
      </c>
      <c r="L4104" s="63"/>
      <c r="N4104" s="22" t="str">
        <f t="shared" si="130"/>
        <v/>
      </c>
      <c r="O4104" s="23" t="str">
        <f>_xlfn.IFNA((VLOOKUP(F4104,help!$C$2:$F$12,4,0))*(N4104*24),"")</f>
        <v/>
      </c>
      <c r="AP4104" s="18">
        <f t="shared" si="129"/>
        <v>0</v>
      </c>
    </row>
    <row r="4105" spans="2:42" ht="33" x14ac:dyDescent="0.2">
      <c r="B4105" s="14">
        <f>COUNTIFS($E$3:E4105,تقرير!$E$4)</f>
        <v>15</v>
      </c>
      <c r="C4105" s="48"/>
      <c r="D4105" s="48"/>
      <c r="E4105" s="48"/>
      <c r="F4105" s="50"/>
      <c r="G4105" s="51"/>
      <c r="H4105" s="51"/>
      <c r="I4105" s="52"/>
      <c r="J4105" s="52"/>
      <c r="K4105" s="27" t="str">
        <f>_xlfn.IFNA(VLOOKUP(E4105,الاوردرات!$B$1:$C$600,2,0),"")</f>
        <v/>
      </c>
      <c r="L4105" s="63"/>
      <c r="N4105" s="22" t="str">
        <f t="shared" si="130"/>
        <v/>
      </c>
      <c r="O4105" s="23" t="str">
        <f>_xlfn.IFNA((VLOOKUP(F4105,help!$C$2:$F$12,4,0))*(N4105*24),"")</f>
        <v/>
      </c>
      <c r="AP4105" s="18">
        <f t="shared" si="129"/>
        <v>0</v>
      </c>
    </row>
    <row r="4106" spans="2:42" ht="33" x14ac:dyDescent="0.2">
      <c r="B4106" s="14">
        <f>COUNTIFS($E$3:E4106,تقرير!$E$4)</f>
        <v>15</v>
      </c>
      <c r="C4106" s="48"/>
      <c r="D4106" s="48"/>
      <c r="E4106" s="48"/>
      <c r="F4106" s="50"/>
      <c r="G4106" s="51"/>
      <c r="H4106" s="51"/>
      <c r="I4106" s="52"/>
      <c r="J4106" s="52"/>
      <c r="K4106" s="27" t="str">
        <f>_xlfn.IFNA(VLOOKUP(E4106,الاوردرات!$B$1:$C$600,2,0),"")</f>
        <v/>
      </c>
      <c r="L4106" s="63"/>
      <c r="N4106" s="22" t="str">
        <f t="shared" si="130"/>
        <v/>
      </c>
      <c r="O4106" s="23" t="str">
        <f>_xlfn.IFNA((VLOOKUP(F4106,help!$C$2:$F$12,4,0))*(N4106*24),"")</f>
        <v/>
      </c>
      <c r="AP4106" s="18">
        <f t="shared" ref="AP4106:AP4169" si="131">D4106</f>
        <v>0</v>
      </c>
    </row>
    <row r="4107" spans="2:42" ht="33" x14ac:dyDescent="0.2">
      <c r="B4107" s="14">
        <f>COUNTIFS($E$3:E4107,تقرير!$E$4)</f>
        <v>15</v>
      </c>
      <c r="C4107" s="48"/>
      <c r="D4107" s="48"/>
      <c r="E4107" s="48"/>
      <c r="F4107" s="50"/>
      <c r="G4107" s="51"/>
      <c r="H4107" s="51"/>
      <c r="I4107" s="52"/>
      <c r="J4107" s="52"/>
      <c r="K4107" s="27" t="str">
        <f>_xlfn.IFNA(VLOOKUP(E4107,الاوردرات!$B$1:$C$600,2,0),"")</f>
        <v/>
      </c>
      <c r="L4107" s="63"/>
      <c r="N4107" s="22" t="str">
        <f t="shared" si="130"/>
        <v/>
      </c>
      <c r="O4107" s="23" t="str">
        <f>_xlfn.IFNA((VLOOKUP(F4107,help!$C$2:$F$12,4,0))*(N4107*24),"")</f>
        <v/>
      </c>
      <c r="AP4107" s="18">
        <f t="shared" si="131"/>
        <v>0</v>
      </c>
    </row>
    <row r="4108" spans="2:42" ht="33" x14ac:dyDescent="0.2">
      <c r="B4108" s="14">
        <f>COUNTIFS($E$3:E4108,تقرير!$E$4)</f>
        <v>15</v>
      </c>
      <c r="C4108" s="48"/>
      <c r="D4108" s="48"/>
      <c r="E4108" s="48"/>
      <c r="F4108" s="50"/>
      <c r="G4108" s="51"/>
      <c r="H4108" s="51"/>
      <c r="I4108" s="52"/>
      <c r="J4108" s="52"/>
      <c r="K4108" s="27" t="str">
        <f>_xlfn.IFNA(VLOOKUP(E4108,الاوردرات!$B$1:$C$600,2,0),"")</f>
        <v/>
      </c>
      <c r="L4108" s="63"/>
      <c r="N4108" s="22" t="str">
        <f t="shared" si="130"/>
        <v/>
      </c>
      <c r="O4108" s="23" t="str">
        <f>_xlfn.IFNA((VLOOKUP(F4108,help!$C$2:$F$12,4,0))*(N4108*24),"")</f>
        <v/>
      </c>
      <c r="AP4108" s="18">
        <f t="shared" si="131"/>
        <v>0</v>
      </c>
    </row>
    <row r="4109" spans="2:42" ht="33" x14ac:dyDescent="0.2">
      <c r="B4109" s="14">
        <f>COUNTIFS($E$3:E4109,تقرير!$E$4)</f>
        <v>15</v>
      </c>
      <c r="C4109" s="48"/>
      <c r="D4109" s="48"/>
      <c r="E4109" s="48"/>
      <c r="F4109" s="50"/>
      <c r="G4109" s="51"/>
      <c r="H4109" s="51"/>
      <c r="I4109" s="52"/>
      <c r="J4109" s="52"/>
      <c r="K4109" s="27" t="str">
        <f>_xlfn.IFNA(VLOOKUP(E4109,الاوردرات!$B$1:$C$600,2,0),"")</f>
        <v/>
      </c>
      <c r="L4109" s="63"/>
      <c r="N4109" s="22" t="str">
        <f t="shared" si="130"/>
        <v/>
      </c>
      <c r="O4109" s="23" t="str">
        <f>_xlfn.IFNA((VLOOKUP(F4109,help!$C$2:$F$12,4,0))*(N4109*24),"")</f>
        <v/>
      </c>
      <c r="AP4109" s="18">
        <f t="shared" si="131"/>
        <v>0</v>
      </c>
    </row>
    <row r="4110" spans="2:42" ht="33" x14ac:dyDescent="0.2">
      <c r="B4110" s="14">
        <f>COUNTIFS($E$3:E4110,تقرير!$E$4)</f>
        <v>15</v>
      </c>
      <c r="C4110" s="48"/>
      <c r="D4110" s="48"/>
      <c r="E4110" s="48"/>
      <c r="F4110" s="50"/>
      <c r="G4110" s="51"/>
      <c r="H4110" s="51"/>
      <c r="I4110" s="52"/>
      <c r="J4110" s="52"/>
      <c r="K4110" s="27" t="str">
        <f>_xlfn.IFNA(VLOOKUP(E4110,الاوردرات!$B$1:$C$600,2,0),"")</f>
        <v/>
      </c>
      <c r="L4110" s="63"/>
      <c r="N4110" s="22" t="str">
        <f t="shared" si="130"/>
        <v/>
      </c>
      <c r="O4110" s="23" t="str">
        <f>_xlfn.IFNA((VLOOKUP(F4110,help!$C$2:$F$12,4,0))*(N4110*24),"")</f>
        <v/>
      </c>
      <c r="AP4110" s="18">
        <f t="shared" si="131"/>
        <v>0</v>
      </c>
    </row>
    <row r="4111" spans="2:42" ht="33" x14ac:dyDescent="0.2">
      <c r="B4111" s="14">
        <f>COUNTIFS($E$3:E4111,تقرير!$E$4)</f>
        <v>15</v>
      </c>
      <c r="C4111" s="48"/>
      <c r="D4111" s="48"/>
      <c r="E4111" s="48"/>
      <c r="F4111" s="50"/>
      <c r="G4111" s="51"/>
      <c r="H4111" s="51"/>
      <c r="I4111" s="52"/>
      <c r="J4111" s="52"/>
      <c r="K4111" s="27" t="str">
        <f>_xlfn.IFNA(VLOOKUP(E4111,الاوردرات!$B$1:$C$600,2,0),"")</f>
        <v/>
      </c>
      <c r="L4111" s="63"/>
      <c r="N4111" s="22" t="str">
        <f t="shared" si="130"/>
        <v/>
      </c>
      <c r="O4111" s="23" t="str">
        <f>_xlfn.IFNA((VLOOKUP(F4111,help!$C$2:$F$12,4,0))*(N4111*24),"")</f>
        <v/>
      </c>
      <c r="AP4111" s="18">
        <f t="shared" si="131"/>
        <v>0</v>
      </c>
    </row>
    <row r="4112" spans="2:42" ht="33" x14ac:dyDescent="0.2">
      <c r="B4112" s="14">
        <f>COUNTIFS($E$3:E4112,تقرير!$E$4)</f>
        <v>15</v>
      </c>
      <c r="C4112" s="48"/>
      <c r="D4112" s="48"/>
      <c r="E4112" s="48"/>
      <c r="F4112" s="50"/>
      <c r="G4112" s="51"/>
      <c r="H4112" s="51"/>
      <c r="I4112" s="52"/>
      <c r="J4112" s="52"/>
      <c r="K4112" s="27" t="str">
        <f>_xlfn.IFNA(VLOOKUP(E4112,الاوردرات!$B$1:$C$600,2,0),"")</f>
        <v/>
      </c>
      <c r="L4112" s="63"/>
      <c r="N4112" s="22" t="str">
        <f t="shared" si="130"/>
        <v/>
      </c>
      <c r="O4112" s="23" t="str">
        <f>_xlfn.IFNA((VLOOKUP(F4112,help!$C$2:$F$12,4,0))*(N4112*24),"")</f>
        <v/>
      </c>
      <c r="AP4112" s="18">
        <f t="shared" si="131"/>
        <v>0</v>
      </c>
    </row>
    <row r="4113" spans="2:42" ht="33" x14ac:dyDescent="0.2">
      <c r="B4113" s="14">
        <f>COUNTIFS($E$3:E4113,تقرير!$E$4)</f>
        <v>15</v>
      </c>
      <c r="C4113" s="48"/>
      <c r="D4113" s="48"/>
      <c r="E4113" s="48"/>
      <c r="F4113" s="50"/>
      <c r="G4113" s="51"/>
      <c r="H4113" s="51"/>
      <c r="I4113" s="52"/>
      <c r="J4113" s="52"/>
      <c r="K4113" s="27" t="str">
        <f>_xlfn.IFNA(VLOOKUP(E4113,الاوردرات!$B$1:$C$600,2,0),"")</f>
        <v/>
      </c>
      <c r="L4113" s="63"/>
      <c r="N4113" s="22" t="str">
        <f t="shared" si="130"/>
        <v/>
      </c>
      <c r="O4113" s="23" t="str">
        <f>_xlfn.IFNA((VLOOKUP(F4113,help!$C$2:$F$12,4,0))*(N4113*24),"")</f>
        <v/>
      </c>
      <c r="AP4113" s="18">
        <f t="shared" si="131"/>
        <v>0</v>
      </c>
    </row>
    <row r="4114" spans="2:42" ht="33" x14ac:dyDescent="0.2">
      <c r="B4114" s="14">
        <f>COUNTIFS($E$3:E4114,تقرير!$E$4)</f>
        <v>15</v>
      </c>
      <c r="C4114" s="48"/>
      <c r="D4114" s="48"/>
      <c r="E4114" s="48"/>
      <c r="F4114" s="50"/>
      <c r="G4114" s="51"/>
      <c r="H4114" s="51"/>
      <c r="I4114" s="52"/>
      <c r="J4114" s="52"/>
      <c r="K4114" s="27" t="str">
        <f>_xlfn.IFNA(VLOOKUP(E4114,الاوردرات!$B$1:$C$600,2,0),"")</f>
        <v/>
      </c>
      <c r="L4114" s="63"/>
      <c r="N4114" s="22" t="str">
        <f t="shared" si="130"/>
        <v/>
      </c>
      <c r="O4114" s="23" t="str">
        <f>_xlfn.IFNA((VLOOKUP(F4114,help!$C$2:$F$12,4,0))*(N4114*24),"")</f>
        <v/>
      </c>
      <c r="AP4114" s="18">
        <f t="shared" si="131"/>
        <v>0</v>
      </c>
    </row>
    <row r="4115" spans="2:42" ht="33" x14ac:dyDescent="0.2">
      <c r="B4115" s="14">
        <f>COUNTIFS($E$3:E4115,تقرير!$E$4)</f>
        <v>15</v>
      </c>
      <c r="C4115" s="48"/>
      <c r="D4115" s="48"/>
      <c r="E4115" s="48"/>
      <c r="F4115" s="50"/>
      <c r="G4115" s="51"/>
      <c r="H4115" s="51"/>
      <c r="I4115" s="52"/>
      <c r="J4115" s="52"/>
      <c r="K4115" s="27" t="str">
        <f>_xlfn.IFNA(VLOOKUP(E4115,الاوردرات!$B$1:$C$600,2,0),"")</f>
        <v/>
      </c>
      <c r="L4115" s="63"/>
      <c r="N4115" s="22" t="str">
        <f t="shared" si="130"/>
        <v/>
      </c>
      <c r="O4115" s="23" t="str">
        <f>_xlfn.IFNA((VLOOKUP(F4115,help!$C$2:$F$12,4,0))*(N4115*24),"")</f>
        <v/>
      </c>
      <c r="AP4115" s="18">
        <f t="shared" si="131"/>
        <v>0</v>
      </c>
    </row>
    <row r="4116" spans="2:42" ht="33" x14ac:dyDescent="0.2">
      <c r="B4116" s="14">
        <f>COUNTIFS($E$3:E4116,تقرير!$E$4)</f>
        <v>15</v>
      </c>
      <c r="C4116" s="48"/>
      <c r="D4116" s="48"/>
      <c r="E4116" s="48"/>
      <c r="F4116" s="50"/>
      <c r="G4116" s="51"/>
      <c r="H4116" s="51"/>
      <c r="I4116" s="52"/>
      <c r="J4116" s="52"/>
      <c r="K4116" s="27" t="str">
        <f>_xlfn.IFNA(VLOOKUP(E4116,الاوردرات!$B$1:$C$600,2,0),"")</f>
        <v/>
      </c>
      <c r="L4116" s="63"/>
      <c r="N4116" s="22" t="str">
        <f t="shared" si="130"/>
        <v/>
      </c>
      <c r="O4116" s="23" t="str">
        <f>_xlfn.IFNA((VLOOKUP(F4116,help!$C$2:$F$12,4,0))*(N4116*24),"")</f>
        <v/>
      </c>
      <c r="AP4116" s="18">
        <f t="shared" si="131"/>
        <v>0</v>
      </c>
    </row>
    <row r="4117" spans="2:42" ht="33" x14ac:dyDescent="0.2">
      <c r="B4117" s="14">
        <f>COUNTIFS($E$3:E4117,تقرير!$E$4)</f>
        <v>15</v>
      </c>
      <c r="C4117" s="48"/>
      <c r="D4117" s="48"/>
      <c r="E4117" s="48"/>
      <c r="F4117" s="50"/>
      <c r="G4117" s="51"/>
      <c r="H4117" s="51"/>
      <c r="I4117" s="52"/>
      <c r="J4117" s="52"/>
      <c r="K4117" s="27" t="str">
        <f>_xlfn.IFNA(VLOOKUP(E4117,الاوردرات!$B$1:$C$600,2,0),"")</f>
        <v/>
      </c>
      <c r="L4117" s="63"/>
      <c r="N4117" s="22" t="str">
        <f t="shared" si="130"/>
        <v/>
      </c>
      <c r="O4117" s="23" t="str">
        <f>_xlfn.IFNA((VLOOKUP(F4117,help!$C$2:$F$12,4,0))*(N4117*24),"")</f>
        <v/>
      </c>
      <c r="AP4117" s="18">
        <f t="shared" si="131"/>
        <v>0</v>
      </c>
    </row>
    <row r="4118" spans="2:42" ht="33" x14ac:dyDescent="0.2">
      <c r="B4118" s="14">
        <f>COUNTIFS($E$3:E4118,تقرير!$E$4)</f>
        <v>15</v>
      </c>
      <c r="C4118" s="48"/>
      <c r="D4118" s="48"/>
      <c r="E4118" s="48"/>
      <c r="F4118" s="50"/>
      <c r="G4118" s="51"/>
      <c r="H4118" s="51"/>
      <c r="I4118" s="52"/>
      <c r="J4118" s="52"/>
      <c r="K4118" s="27" t="str">
        <f>_xlfn.IFNA(VLOOKUP(E4118,الاوردرات!$B$1:$C$600,2,0),"")</f>
        <v/>
      </c>
      <c r="L4118" s="63"/>
      <c r="N4118" s="22" t="str">
        <f t="shared" si="130"/>
        <v/>
      </c>
      <c r="O4118" s="23" t="str">
        <f>_xlfn.IFNA((VLOOKUP(F4118,help!$C$2:$F$12,4,0))*(N4118*24),"")</f>
        <v/>
      </c>
      <c r="AP4118" s="18">
        <f t="shared" si="131"/>
        <v>0</v>
      </c>
    </row>
    <row r="4119" spans="2:42" ht="33" x14ac:dyDescent="0.2">
      <c r="B4119" s="14">
        <f>COUNTIFS($E$3:E4119,تقرير!$E$4)</f>
        <v>15</v>
      </c>
      <c r="C4119" s="48"/>
      <c r="D4119" s="48"/>
      <c r="E4119" s="48"/>
      <c r="F4119" s="50"/>
      <c r="G4119" s="51"/>
      <c r="H4119" s="51"/>
      <c r="I4119" s="52"/>
      <c r="J4119" s="52"/>
      <c r="K4119" s="27" t="str">
        <f>_xlfn.IFNA(VLOOKUP(E4119,الاوردرات!$B$1:$C$600,2,0),"")</f>
        <v/>
      </c>
      <c r="L4119" s="63"/>
      <c r="N4119" s="22" t="str">
        <f t="shared" si="130"/>
        <v/>
      </c>
      <c r="O4119" s="23" t="str">
        <f>_xlfn.IFNA((VLOOKUP(F4119,help!$C$2:$F$12,4,0))*(N4119*24),"")</f>
        <v/>
      </c>
      <c r="AP4119" s="18">
        <f t="shared" si="131"/>
        <v>0</v>
      </c>
    </row>
    <row r="4120" spans="2:42" ht="33" x14ac:dyDescent="0.2">
      <c r="B4120" s="14">
        <f>COUNTIFS($E$3:E4120,تقرير!$E$4)</f>
        <v>15</v>
      </c>
      <c r="C4120" s="48"/>
      <c r="D4120" s="48"/>
      <c r="E4120" s="48"/>
      <c r="F4120" s="50"/>
      <c r="G4120" s="51"/>
      <c r="H4120" s="51"/>
      <c r="I4120" s="52"/>
      <c r="J4120" s="52"/>
      <c r="K4120" s="27" t="str">
        <f>_xlfn.IFNA(VLOOKUP(E4120,الاوردرات!$B$1:$C$600,2,0),"")</f>
        <v/>
      </c>
      <c r="L4120" s="63"/>
      <c r="N4120" s="22" t="str">
        <f t="shared" si="130"/>
        <v/>
      </c>
      <c r="O4120" s="23" t="str">
        <f>_xlfn.IFNA((VLOOKUP(F4120,help!$C$2:$F$12,4,0))*(N4120*24),"")</f>
        <v/>
      </c>
      <c r="AP4120" s="18">
        <f t="shared" si="131"/>
        <v>0</v>
      </c>
    </row>
    <row r="4121" spans="2:42" ht="33" x14ac:dyDescent="0.2">
      <c r="B4121" s="14">
        <f>COUNTIFS($E$3:E4121,تقرير!$E$4)</f>
        <v>15</v>
      </c>
      <c r="C4121" s="48"/>
      <c r="D4121" s="48"/>
      <c r="E4121" s="48"/>
      <c r="F4121" s="50"/>
      <c r="G4121" s="51"/>
      <c r="H4121" s="51"/>
      <c r="I4121" s="52"/>
      <c r="J4121" s="52"/>
      <c r="K4121" s="27" t="str">
        <f>_xlfn.IFNA(VLOOKUP(E4121,الاوردرات!$B$1:$C$600,2,0),"")</f>
        <v/>
      </c>
      <c r="L4121" s="63"/>
      <c r="N4121" s="22" t="str">
        <f t="shared" si="130"/>
        <v/>
      </c>
      <c r="O4121" s="23" t="str">
        <f>_xlfn.IFNA((VLOOKUP(F4121,help!$C$2:$F$12,4,0))*(N4121*24),"")</f>
        <v/>
      </c>
      <c r="AP4121" s="18">
        <f t="shared" si="131"/>
        <v>0</v>
      </c>
    </row>
    <row r="4122" spans="2:42" ht="33" x14ac:dyDescent="0.2">
      <c r="B4122" s="14">
        <f>COUNTIFS($E$3:E4122,تقرير!$E$4)</f>
        <v>15</v>
      </c>
      <c r="C4122" s="48"/>
      <c r="D4122" s="48"/>
      <c r="E4122" s="48"/>
      <c r="F4122" s="50"/>
      <c r="G4122" s="51"/>
      <c r="H4122" s="51"/>
      <c r="I4122" s="52"/>
      <c r="J4122" s="52"/>
      <c r="K4122" s="27" t="str">
        <f>_xlfn.IFNA(VLOOKUP(E4122,الاوردرات!$B$1:$C$600,2,0),"")</f>
        <v/>
      </c>
      <c r="L4122" s="63"/>
      <c r="N4122" s="22" t="str">
        <f t="shared" si="130"/>
        <v/>
      </c>
      <c r="O4122" s="23" t="str">
        <f>_xlfn.IFNA((VLOOKUP(F4122,help!$C$2:$F$12,4,0))*(N4122*24),"")</f>
        <v/>
      </c>
      <c r="AP4122" s="18">
        <f t="shared" si="131"/>
        <v>0</v>
      </c>
    </row>
    <row r="4123" spans="2:42" ht="33" x14ac:dyDescent="0.2">
      <c r="B4123" s="14">
        <f>COUNTIFS($E$3:E4123,تقرير!$E$4)</f>
        <v>15</v>
      </c>
      <c r="C4123" s="48"/>
      <c r="D4123" s="48"/>
      <c r="E4123" s="48"/>
      <c r="F4123" s="50"/>
      <c r="G4123" s="51"/>
      <c r="H4123" s="51"/>
      <c r="I4123" s="52"/>
      <c r="J4123" s="52"/>
      <c r="K4123" s="27" t="str">
        <f>_xlfn.IFNA(VLOOKUP(E4123,الاوردرات!$B$1:$C$600,2,0),"")</f>
        <v/>
      </c>
      <c r="L4123" s="63"/>
      <c r="N4123" s="22" t="str">
        <f t="shared" si="130"/>
        <v/>
      </c>
      <c r="O4123" s="23" t="str">
        <f>_xlfn.IFNA((VLOOKUP(F4123,help!$C$2:$F$12,4,0))*(N4123*24),"")</f>
        <v/>
      </c>
      <c r="AP4123" s="18">
        <f t="shared" si="131"/>
        <v>0</v>
      </c>
    </row>
    <row r="4124" spans="2:42" ht="33" x14ac:dyDescent="0.2">
      <c r="B4124" s="14">
        <f>COUNTIFS($E$3:E4124,تقرير!$E$4)</f>
        <v>15</v>
      </c>
      <c r="C4124" s="48"/>
      <c r="D4124" s="48"/>
      <c r="E4124" s="48"/>
      <c r="F4124" s="50"/>
      <c r="G4124" s="51"/>
      <c r="H4124" s="51"/>
      <c r="I4124" s="52"/>
      <c r="J4124" s="52"/>
      <c r="K4124" s="27" t="str">
        <f>_xlfn.IFNA(VLOOKUP(E4124,الاوردرات!$B$1:$C$600,2,0),"")</f>
        <v/>
      </c>
      <c r="L4124" s="63"/>
      <c r="N4124" s="22" t="str">
        <f t="shared" si="130"/>
        <v/>
      </c>
      <c r="O4124" s="23" t="str">
        <f>_xlfn.IFNA((VLOOKUP(F4124,help!$C$2:$F$12,4,0))*(N4124*24),"")</f>
        <v/>
      </c>
      <c r="AP4124" s="18">
        <f t="shared" si="131"/>
        <v>0</v>
      </c>
    </row>
    <row r="4125" spans="2:42" ht="33" x14ac:dyDescent="0.2">
      <c r="B4125" s="14">
        <f>COUNTIFS($E$3:E4125,تقرير!$E$4)</f>
        <v>15</v>
      </c>
      <c r="C4125" s="48"/>
      <c r="D4125" s="48"/>
      <c r="E4125" s="48"/>
      <c r="F4125" s="50"/>
      <c r="G4125" s="51"/>
      <c r="H4125" s="51"/>
      <c r="I4125" s="52"/>
      <c r="J4125" s="52"/>
      <c r="K4125" s="27" t="str">
        <f>_xlfn.IFNA(VLOOKUP(E4125,الاوردرات!$B$1:$C$600,2,0),"")</f>
        <v/>
      </c>
      <c r="L4125" s="63"/>
      <c r="N4125" s="22" t="str">
        <f t="shared" si="130"/>
        <v/>
      </c>
      <c r="O4125" s="23" t="str">
        <f>_xlfn.IFNA((VLOOKUP(F4125,help!$C$2:$F$12,4,0))*(N4125*24),"")</f>
        <v/>
      </c>
      <c r="AP4125" s="18">
        <f t="shared" si="131"/>
        <v>0</v>
      </c>
    </row>
    <row r="4126" spans="2:42" ht="33" x14ac:dyDescent="0.2">
      <c r="B4126" s="14">
        <f>COUNTIFS($E$3:E4126,تقرير!$E$4)</f>
        <v>15</v>
      </c>
      <c r="C4126" s="48"/>
      <c r="D4126" s="48"/>
      <c r="E4126" s="48"/>
      <c r="F4126" s="50"/>
      <c r="G4126" s="51"/>
      <c r="H4126" s="51"/>
      <c r="I4126" s="52"/>
      <c r="J4126" s="52"/>
      <c r="K4126" s="27" t="str">
        <f>_xlfn.IFNA(VLOOKUP(E4126,الاوردرات!$B$1:$C$600,2,0),"")</f>
        <v/>
      </c>
      <c r="L4126" s="63"/>
      <c r="N4126" s="22" t="str">
        <f t="shared" si="130"/>
        <v/>
      </c>
      <c r="O4126" s="23" t="str">
        <f>_xlfn.IFNA((VLOOKUP(F4126,help!$C$2:$F$12,4,0))*(N4126*24),"")</f>
        <v/>
      </c>
      <c r="AP4126" s="18">
        <f t="shared" si="131"/>
        <v>0</v>
      </c>
    </row>
    <row r="4127" spans="2:42" ht="33" x14ac:dyDescent="0.2">
      <c r="B4127" s="14">
        <f>COUNTIFS($E$3:E4127,تقرير!$E$4)</f>
        <v>15</v>
      </c>
      <c r="C4127" s="48"/>
      <c r="D4127" s="48"/>
      <c r="E4127" s="48"/>
      <c r="F4127" s="50"/>
      <c r="G4127" s="51"/>
      <c r="H4127" s="51"/>
      <c r="I4127" s="52"/>
      <c r="J4127" s="52"/>
      <c r="K4127" s="27" t="str">
        <f>_xlfn.IFNA(VLOOKUP(E4127,الاوردرات!$B$1:$C$600,2,0),"")</f>
        <v/>
      </c>
      <c r="L4127" s="63"/>
      <c r="N4127" s="22" t="str">
        <f t="shared" si="130"/>
        <v/>
      </c>
      <c r="O4127" s="23" t="str">
        <f>_xlfn.IFNA((VLOOKUP(F4127,help!$C$2:$F$12,4,0))*(N4127*24),"")</f>
        <v/>
      </c>
      <c r="AP4127" s="18">
        <f t="shared" si="131"/>
        <v>0</v>
      </c>
    </row>
    <row r="4128" spans="2:42" ht="33" x14ac:dyDescent="0.2">
      <c r="B4128" s="14">
        <f>COUNTIFS($E$3:E4128,تقرير!$E$4)</f>
        <v>15</v>
      </c>
      <c r="C4128" s="48"/>
      <c r="D4128" s="48"/>
      <c r="E4128" s="48"/>
      <c r="F4128" s="50"/>
      <c r="G4128" s="51"/>
      <c r="H4128" s="51"/>
      <c r="I4128" s="52"/>
      <c r="J4128" s="52"/>
      <c r="K4128" s="27" t="str">
        <f>_xlfn.IFNA(VLOOKUP(E4128,الاوردرات!$B$1:$C$600,2,0),"")</f>
        <v/>
      </c>
      <c r="L4128" s="63"/>
      <c r="N4128" s="22" t="str">
        <f t="shared" si="130"/>
        <v/>
      </c>
      <c r="O4128" s="23" t="str">
        <f>_xlfn.IFNA((VLOOKUP(F4128,help!$C$2:$F$12,4,0))*(N4128*24),"")</f>
        <v/>
      </c>
      <c r="AP4128" s="18">
        <f t="shared" si="131"/>
        <v>0</v>
      </c>
    </row>
    <row r="4129" spans="2:42" ht="33" x14ac:dyDescent="0.2">
      <c r="B4129" s="14">
        <f>COUNTIFS($E$3:E4129,تقرير!$E$4)</f>
        <v>15</v>
      </c>
      <c r="C4129" s="48"/>
      <c r="D4129" s="48"/>
      <c r="E4129" s="48"/>
      <c r="F4129" s="50"/>
      <c r="G4129" s="51"/>
      <c r="H4129" s="51"/>
      <c r="I4129" s="52"/>
      <c r="J4129" s="52"/>
      <c r="K4129" s="27" t="str">
        <f>_xlfn.IFNA(VLOOKUP(E4129,الاوردرات!$B$1:$C$600,2,0),"")</f>
        <v/>
      </c>
      <c r="L4129" s="63"/>
      <c r="N4129" s="22" t="str">
        <f t="shared" si="130"/>
        <v/>
      </c>
      <c r="O4129" s="23" t="str">
        <f>_xlfn.IFNA((VLOOKUP(F4129,help!$C$2:$F$12,4,0))*(N4129*24),"")</f>
        <v/>
      </c>
      <c r="AP4129" s="18">
        <f t="shared" si="131"/>
        <v>0</v>
      </c>
    </row>
    <row r="4130" spans="2:42" ht="33" x14ac:dyDescent="0.2">
      <c r="B4130" s="14">
        <f>COUNTIFS($E$3:E4130,تقرير!$E$4)</f>
        <v>15</v>
      </c>
      <c r="C4130" s="48"/>
      <c r="D4130" s="48"/>
      <c r="E4130" s="48"/>
      <c r="F4130" s="50"/>
      <c r="G4130" s="51"/>
      <c r="H4130" s="51"/>
      <c r="I4130" s="52"/>
      <c r="J4130" s="52"/>
      <c r="K4130" s="27" t="str">
        <f>_xlfn.IFNA(VLOOKUP(E4130,الاوردرات!$B$1:$C$600,2,0),"")</f>
        <v/>
      </c>
      <c r="L4130" s="63"/>
      <c r="N4130" s="22" t="str">
        <f t="shared" si="130"/>
        <v/>
      </c>
      <c r="O4130" s="23" t="str">
        <f>_xlfn.IFNA((VLOOKUP(F4130,help!$C$2:$F$12,4,0))*(N4130*24),"")</f>
        <v/>
      </c>
      <c r="AP4130" s="18">
        <f t="shared" si="131"/>
        <v>0</v>
      </c>
    </row>
    <row r="4131" spans="2:42" ht="33" x14ac:dyDescent="0.2">
      <c r="B4131" s="14">
        <f>COUNTIFS($E$3:E4131,تقرير!$E$4)</f>
        <v>15</v>
      </c>
      <c r="C4131" s="48"/>
      <c r="D4131" s="48"/>
      <c r="E4131" s="48"/>
      <c r="F4131" s="50"/>
      <c r="G4131" s="51"/>
      <c r="H4131" s="51"/>
      <c r="I4131" s="52"/>
      <c r="J4131" s="52"/>
      <c r="K4131" s="27" t="str">
        <f>_xlfn.IFNA(VLOOKUP(E4131,الاوردرات!$B$1:$C$600,2,0),"")</f>
        <v/>
      </c>
      <c r="L4131" s="63"/>
      <c r="N4131" s="22" t="str">
        <f t="shared" si="130"/>
        <v/>
      </c>
      <c r="O4131" s="23" t="str">
        <f>_xlfn.IFNA((VLOOKUP(F4131,help!$C$2:$F$12,4,0))*(N4131*24),"")</f>
        <v/>
      </c>
      <c r="AP4131" s="18">
        <f t="shared" si="131"/>
        <v>0</v>
      </c>
    </row>
    <row r="4132" spans="2:42" ht="33" x14ac:dyDescent="0.2">
      <c r="B4132" s="14">
        <f>COUNTIFS($E$3:E4132,تقرير!$E$4)</f>
        <v>15</v>
      </c>
      <c r="C4132" s="48"/>
      <c r="D4132" s="48"/>
      <c r="E4132" s="48"/>
      <c r="F4132" s="50"/>
      <c r="G4132" s="51"/>
      <c r="H4132" s="51"/>
      <c r="I4132" s="52"/>
      <c r="J4132" s="52"/>
      <c r="K4132" s="27" t="str">
        <f>_xlfn.IFNA(VLOOKUP(E4132,الاوردرات!$B$1:$C$600,2,0),"")</f>
        <v/>
      </c>
      <c r="L4132" s="63"/>
      <c r="N4132" s="22" t="str">
        <f t="shared" si="130"/>
        <v/>
      </c>
      <c r="O4132" s="23" t="str">
        <f>_xlfn.IFNA((VLOOKUP(F4132,help!$C$2:$F$12,4,0))*(N4132*24),"")</f>
        <v/>
      </c>
      <c r="AP4132" s="18">
        <f t="shared" si="131"/>
        <v>0</v>
      </c>
    </row>
    <row r="4133" spans="2:42" ht="33" x14ac:dyDescent="0.2">
      <c r="B4133" s="14">
        <f>COUNTIFS($E$3:E4133,تقرير!$E$4)</f>
        <v>15</v>
      </c>
      <c r="C4133" s="48"/>
      <c r="D4133" s="48"/>
      <c r="E4133" s="48"/>
      <c r="F4133" s="50"/>
      <c r="G4133" s="51"/>
      <c r="H4133" s="51"/>
      <c r="I4133" s="52"/>
      <c r="J4133" s="52"/>
      <c r="K4133" s="27" t="str">
        <f>_xlfn.IFNA(VLOOKUP(E4133,الاوردرات!$B$1:$C$600,2,0),"")</f>
        <v/>
      </c>
      <c r="L4133" s="63"/>
      <c r="N4133" s="22" t="str">
        <f t="shared" si="130"/>
        <v/>
      </c>
      <c r="O4133" s="23" t="str">
        <f>_xlfn.IFNA((VLOOKUP(F4133,help!$C$2:$F$12,4,0))*(N4133*24),"")</f>
        <v/>
      </c>
      <c r="AP4133" s="18">
        <f t="shared" si="131"/>
        <v>0</v>
      </c>
    </row>
    <row r="4134" spans="2:42" ht="33" x14ac:dyDescent="0.2">
      <c r="B4134" s="14">
        <f>COUNTIFS($E$3:E4134,تقرير!$E$4)</f>
        <v>15</v>
      </c>
      <c r="C4134" s="48"/>
      <c r="D4134" s="48"/>
      <c r="E4134" s="48"/>
      <c r="F4134" s="50"/>
      <c r="G4134" s="51"/>
      <c r="H4134" s="51"/>
      <c r="I4134" s="52"/>
      <c r="J4134" s="52"/>
      <c r="K4134" s="27" t="str">
        <f>_xlfn.IFNA(VLOOKUP(E4134,الاوردرات!$B$1:$C$600,2,0),"")</f>
        <v/>
      </c>
      <c r="L4134" s="63"/>
      <c r="N4134" s="22" t="str">
        <f t="shared" si="130"/>
        <v/>
      </c>
      <c r="O4134" s="23" t="str">
        <f>_xlfn.IFNA((VLOOKUP(F4134,help!$C$2:$F$12,4,0))*(N4134*24),"")</f>
        <v/>
      </c>
      <c r="AP4134" s="18">
        <f t="shared" si="131"/>
        <v>0</v>
      </c>
    </row>
    <row r="4135" spans="2:42" ht="33" x14ac:dyDescent="0.2">
      <c r="B4135" s="14">
        <f>COUNTIFS($E$3:E4135,تقرير!$E$4)</f>
        <v>15</v>
      </c>
      <c r="C4135" s="48"/>
      <c r="D4135" s="48"/>
      <c r="E4135" s="48"/>
      <c r="F4135" s="50"/>
      <c r="G4135" s="51"/>
      <c r="H4135" s="51"/>
      <c r="I4135" s="52"/>
      <c r="J4135" s="52"/>
      <c r="K4135" s="27" t="str">
        <f>_xlfn.IFNA(VLOOKUP(E4135,الاوردرات!$B$1:$C$600,2,0),"")</f>
        <v/>
      </c>
      <c r="L4135" s="63"/>
      <c r="N4135" s="22" t="str">
        <f t="shared" si="130"/>
        <v/>
      </c>
      <c r="O4135" s="23" t="str">
        <f>_xlfn.IFNA((VLOOKUP(F4135,help!$C$2:$F$12,4,0))*(N4135*24),"")</f>
        <v/>
      </c>
      <c r="AP4135" s="18">
        <f t="shared" si="131"/>
        <v>0</v>
      </c>
    </row>
    <row r="4136" spans="2:42" ht="33" x14ac:dyDescent="0.2">
      <c r="B4136" s="14">
        <f>COUNTIFS($E$3:E4136,تقرير!$E$4)</f>
        <v>15</v>
      </c>
      <c r="C4136" s="48"/>
      <c r="D4136" s="48"/>
      <c r="E4136" s="48"/>
      <c r="F4136" s="50"/>
      <c r="G4136" s="51"/>
      <c r="H4136" s="51"/>
      <c r="I4136" s="52"/>
      <c r="J4136" s="52"/>
      <c r="K4136" s="27" t="str">
        <f>_xlfn.IFNA(VLOOKUP(E4136,الاوردرات!$B$1:$C$600,2,0),"")</f>
        <v/>
      </c>
      <c r="L4136" s="63"/>
      <c r="N4136" s="22" t="str">
        <f t="shared" si="130"/>
        <v/>
      </c>
      <c r="O4136" s="23" t="str">
        <f>_xlfn.IFNA((VLOOKUP(F4136,help!$C$2:$F$12,4,0))*(N4136*24),"")</f>
        <v/>
      </c>
      <c r="AP4136" s="18">
        <f t="shared" si="131"/>
        <v>0</v>
      </c>
    </row>
    <row r="4137" spans="2:42" ht="33" x14ac:dyDescent="0.2">
      <c r="B4137" s="14">
        <f>COUNTIFS($E$3:E4137,تقرير!$E$4)</f>
        <v>15</v>
      </c>
      <c r="C4137" s="48"/>
      <c r="D4137" s="48"/>
      <c r="E4137" s="48"/>
      <c r="F4137" s="50"/>
      <c r="G4137" s="51"/>
      <c r="H4137" s="51"/>
      <c r="I4137" s="52"/>
      <c r="J4137" s="52"/>
      <c r="K4137" s="27" t="str">
        <f>_xlfn.IFNA(VLOOKUP(E4137,الاوردرات!$B$1:$C$600,2,0),"")</f>
        <v/>
      </c>
      <c r="L4137" s="63"/>
      <c r="N4137" s="22" t="str">
        <f t="shared" si="130"/>
        <v/>
      </c>
      <c r="O4137" s="23" t="str">
        <f>_xlfn.IFNA((VLOOKUP(F4137,help!$C$2:$F$12,4,0))*(N4137*24),"")</f>
        <v/>
      </c>
      <c r="AP4137" s="18">
        <f t="shared" si="131"/>
        <v>0</v>
      </c>
    </row>
    <row r="4138" spans="2:42" ht="33" x14ac:dyDescent="0.2">
      <c r="B4138" s="14">
        <f>COUNTIFS($E$3:E4138,تقرير!$E$4)</f>
        <v>15</v>
      </c>
      <c r="C4138" s="48"/>
      <c r="D4138" s="48"/>
      <c r="E4138" s="48"/>
      <c r="F4138" s="50"/>
      <c r="G4138" s="51"/>
      <c r="H4138" s="51"/>
      <c r="I4138" s="52"/>
      <c r="J4138" s="52"/>
      <c r="K4138" s="27" t="str">
        <f>_xlfn.IFNA(VLOOKUP(E4138,الاوردرات!$B$1:$C$600,2,0),"")</f>
        <v/>
      </c>
      <c r="L4138" s="63"/>
      <c r="N4138" s="22" t="str">
        <f t="shared" si="130"/>
        <v/>
      </c>
      <c r="O4138" s="23" t="str">
        <f>_xlfn.IFNA((VLOOKUP(F4138,help!$C$2:$F$12,4,0))*(N4138*24),"")</f>
        <v/>
      </c>
      <c r="AP4138" s="18">
        <f t="shared" si="131"/>
        <v>0</v>
      </c>
    </row>
    <row r="4139" spans="2:42" ht="33" x14ac:dyDescent="0.2">
      <c r="B4139" s="14">
        <f>COUNTIFS($E$3:E4139,تقرير!$E$4)</f>
        <v>15</v>
      </c>
      <c r="C4139" s="48"/>
      <c r="D4139" s="48"/>
      <c r="E4139" s="48"/>
      <c r="F4139" s="50"/>
      <c r="G4139" s="51"/>
      <c r="H4139" s="51"/>
      <c r="I4139" s="52"/>
      <c r="J4139" s="52"/>
      <c r="K4139" s="27" t="str">
        <f>_xlfn.IFNA(VLOOKUP(E4139,الاوردرات!$B$1:$C$600,2,0),"")</f>
        <v/>
      </c>
      <c r="L4139" s="63"/>
      <c r="N4139" s="22" t="str">
        <f t="shared" si="130"/>
        <v/>
      </c>
      <c r="O4139" s="23" t="str">
        <f>_xlfn.IFNA((VLOOKUP(F4139,help!$C$2:$F$12,4,0))*(N4139*24),"")</f>
        <v/>
      </c>
      <c r="AP4139" s="18">
        <f t="shared" si="131"/>
        <v>0</v>
      </c>
    </row>
    <row r="4140" spans="2:42" ht="33" x14ac:dyDescent="0.2">
      <c r="B4140" s="14">
        <f>COUNTIFS($E$3:E4140,تقرير!$E$4)</f>
        <v>15</v>
      </c>
      <c r="C4140" s="48"/>
      <c r="D4140" s="48"/>
      <c r="E4140" s="48"/>
      <c r="F4140" s="50"/>
      <c r="G4140" s="51"/>
      <c r="H4140" s="51"/>
      <c r="I4140" s="52"/>
      <c r="J4140" s="52"/>
      <c r="K4140" s="27" t="str">
        <f>_xlfn.IFNA(VLOOKUP(E4140,الاوردرات!$B$1:$C$600,2,0),"")</f>
        <v/>
      </c>
      <c r="L4140" s="63"/>
      <c r="N4140" s="22" t="str">
        <f t="shared" si="130"/>
        <v/>
      </c>
      <c r="O4140" s="23" t="str">
        <f>_xlfn.IFNA((VLOOKUP(F4140,help!$C$2:$F$12,4,0))*(N4140*24),"")</f>
        <v/>
      </c>
      <c r="AP4140" s="18">
        <f t="shared" si="131"/>
        <v>0</v>
      </c>
    </row>
    <row r="4141" spans="2:42" ht="33" x14ac:dyDescent="0.2">
      <c r="B4141" s="14">
        <f>COUNTIFS($E$3:E4141,تقرير!$E$4)</f>
        <v>15</v>
      </c>
      <c r="C4141" s="48"/>
      <c r="D4141" s="48"/>
      <c r="E4141" s="48"/>
      <c r="F4141" s="50"/>
      <c r="G4141" s="51"/>
      <c r="H4141" s="51"/>
      <c r="I4141" s="52"/>
      <c r="J4141" s="52"/>
      <c r="K4141" s="27" t="str">
        <f>_xlfn.IFNA(VLOOKUP(E4141,الاوردرات!$B$1:$C$600,2,0),"")</f>
        <v/>
      </c>
      <c r="L4141" s="63"/>
      <c r="N4141" s="22" t="str">
        <f t="shared" si="130"/>
        <v/>
      </c>
      <c r="O4141" s="23" t="str">
        <f>_xlfn.IFNA((VLOOKUP(F4141,help!$C$2:$F$12,4,0))*(N4141*24),"")</f>
        <v/>
      </c>
      <c r="AP4141" s="18">
        <f t="shared" si="131"/>
        <v>0</v>
      </c>
    </row>
    <row r="4142" spans="2:42" ht="33" x14ac:dyDescent="0.2">
      <c r="B4142" s="14">
        <f>COUNTIFS($E$3:E4142,تقرير!$E$4)</f>
        <v>15</v>
      </c>
      <c r="C4142" s="48"/>
      <c r="D4142" s="48"/>
      <c r="E4142" s="48"/>
      <c r="F4142" s="50"/>
      <c r="G4142" s="51"/>
      <c r="H4142" s="51"/>
      <c r="I4142" s="52"/>
      <c r="J4142" s="52"/>
      <c r="K4142" s="27" t="str">
        <f>_xlfn.IFNA(VLOOKUP(E4142,الاوردرات!$B$1:$C$600,2,0),"")</f>
        <v/>
      </c>
      <c r="L4142" s="63"/>
      <c r="N4142" s="22" t="str">
        <f t="shared" si="130"/>
        <v/>
      </c>
      <c r="O4142" s="23" t="str">
        <f>_xlfn.IFNA((VLOOKUP(F4142,help!$C$2:$F$12,4,0))*(N4142*24),"")</f>
        <v/>
      </c>
      <c r="AP4142" s="18">
        <f t="shared" si="131"/>
        <v>0</v>
      </c>
    </row>
    <row r="4143" spans="2:42" ht="33" x14ac:dyDescent="0.2">
      <c r="B4143" s="14">
        <f>COUNTIFS($E$3:E4143,تقرير!$E$4)</f>
        <v>15</v>
      </c>
      <c r="C4143" s="48"/>
      <c r="D4143" s="48"/>
      <c r="E4143" s="48"/>
      <c r="F4143" s="50"/>
      <c r="G4143" s="51"/>
      <c r="H4143" s="51"/>
      <c r="I4143" s="52"/>
      <c r="J4143" s="52"/>
      <c r="K4143" s="27" t="str">
        <f>_xlfn.IFNA(VLOOKUP(E4143,الاوردرات!$B$1:$C$600,2,0),"")</f>
        <v/>
      </c>
      <c r="L4143" s="63"/>
      <c r="N4143" s="22" t="str">
        <f t="shared" si="130"/>
        <v/>
      </c>
      <c r="O4143" s="23" t="str">
        <f>_xlfn.IFNA((VLOOKUP(F4143,help!$C$2:$F$12,4,0))*(N4143*24),"")</f>
        <v/>
      </c>
      <c r="AP4143" s="18">
        <f t="shared" si="131"/>
        <v>0</v>
      </c>
    </row>
    <row r="4144" spans="2:42" ht="33" x14ac:dyDescent="0.2">
      <c r="B4144" s="14">
        <f>COUNTIFS($E$3:E4144,تقرير!$E$4)</f>
        <v>15</v>
      </c>
      <c r="C4144" s="48"/>
      <c r="D4144" s="48"/>
      <c r="E4144" s="48"/>
      <c r="F4144" s="50"/>
      <c r="G4144" s="51"/>
      <c r="H4144" s="51"/>
      <c r="I4144" s="52"/>
      <c r="J4144" s="52"/>
      <c r="K4144" s="27" t="str">
        <f>_xlfn.IFNA(VLOOKUP(E4144,الاوردرات!$B$1:$C$600,2,0),"")</f>
        <v/>
      </c>
      <c r="L4144" s="63"/>
      <c r="N4144" s="22" t="str">
        <f t="shared" si="130"/>
        <v/>
      </c>
      <c r="O4144" s="23" t="str">
        <f>_xlfn.IFNA((VLOOKUP(F4144,help!$C$2:$F$12,4,0))*(N4144*24),"")</f>
        <v/>
      </c>
      <c r="AP4144" s="18">
        <f t="shared" si="131"/>
        <v>0</v>
      </c>
    </row>
    <row r="4145" spans="2:42" ht="33" x14ac:dyDescent="0.2">
      <c r="B4145" s="14">
        <f>COUNTIFS($E$3:E4145,تقرير!$E$4)</f>
        <v>15</v>
      </c>
      <c r="C4145" s="48"/>
      <c r="D4145" s="48"/>
      <c r="E4145" s="48"/>
      <c r="F4145" s="50"/>
      <c r="G4145" s="51"/>
      <c r="H4145" s="51"/>
      <c r="I4145" s="52"/>
      <c r="J4145" s="52"/>
      <c r="K4145" s="27" t="str">
        <f>_xlfn.IFNA(VLOOKUP(E4145,الاوردرات!$B$1:$C$600,2,0),"")</f>
        <v/>
      </c>
      <c r="L4145" s="63"/>
      <c r="N4145" s="22" t="str">
        <f t="shared" si="130"/>
        <v/>
      </c>
      <c r="O4145" s="23" t="str">
        <f>_xlfn.IFNA((VLOOKUP(F4145,help!$C$2:$F$12,4,0))*(N4145*24),"")</f>
        <v/>
      </c>
      <c r="AP4145" s="18">
        <f t="shared" si="131"/>
        <v>0</v>
      </c>
    </row>
    <row r="4146" spans="2:42" ht="33" x14ac:dyDescent="0.2">
      <c r="B4146" s="14">
        <f>COUNTIFS($E$3:E4146,تقرير!$E$4)</f>
        <v>15</v>
      </c>
      <c r="C4146" s="48"/>
      <c r="D4146" s="48"/>
      <c r="E4146" s="48"/>
      <c r="F4146" s="50"/>
      <c r="G4146" s="51"/>
      <c r="H4146" s="51"/>
      <c r="I4146" s="52"/>
      <c r="J4146" s="52"/>
      <c r="K4146" s="27" t="str">
        <f>_xlfn.IFNA(VLOOKUP(E4146,الاوردرات!$B$1:$C$600,2,0),"")</f>
        <v/>
      </c>
      <c r="L4146" s="63"/>
      <c r="N4146" s="22" t="str">
        <f t="shared" si="130"/>
        <v/>
      </c>
      <c r="O4146" s="23" t="str">
        <f>_xlfn.IFNA((VLOOKUP(F4146,help!$C$2:$F$12,4,0))*(N4146*24),"")</f>
        <v/>
      </c>
      <c r="AP4146" s="18">
        <f t="shared" si="131"/>
        <v>0</v>
      </c>
    </row>
    <row r="4147" spans="2:42" ht="33" x14ac:dyDescent="0.2">
      <c r="B4147" s="14">
        <f>COUNTIFS($E$3:E4147,تقرير!$E$4)</f>
        <v>15</v>
      </c>
      <c r="C4147" s="48"/>
      <c r="D4147" s="48"/>
      <c r="E4147" s="48"/>
      <c r="F4147" s="50"/>
      <c r="G4147" s="51"/>
      <c r="H4147" s="51"/>
      <c r="I4147" s="52"/>
      <c r="J4147" s="52"/>
      <c r="K4147" s="27" t="str">
        <f>_xlfn.IFNA(VLOOKUP(E4147,الاوردرات!$B$1:$C$600,2,0),"")</f>
        <v/>
      </c>
      <c r="L4147" s="63"/>
      <c r="N4147" s="22" t="str">
        <f t="shared" si="130"/>
        <v/>
      </c>
      <c r="O4147" s="23" t="str">
        <f>_xlfn.IFNA((VLOOKUP(F4147,help!$C$2:$F$12,4,0))*(N4147*24),"")</f>
        <v/>
      </c>
      <c r="AP4147" s="18">
        <f t="shared" si="131"/>
        <v>0</v>
      </c>
    </row>
    <row r="4148" spans="2:42" ht="33" x14ac:dyDescent="0.2">
      <c r="B4148" s="14">
        <f>COUNTIFS($E$3:E4148,تقرير!$E$4)</f>
        <v>15</v>
      </c>
      <c r="C4148" s="48"/>
      <c r="D4148" s="48"/>
      <c r="E4148" s="48"/>
      <c r="F4148" s="50"/>
      <c r="G4148" s="51"/>
      <c r="H4148" s="51"/>
      <c r="I4148" s="52"/>
      <c r="J4148" s="52"/>
      <c r="K4148" s="27" t="str">
        <f>_xlfn.IFNA(VLOOKUP(E4148,الاوردرات!$B$1:$C$600,2,0),"")</f>
        <v/>
      </c>
      <c r="L4148" s="63"/>
      <c r="N4148" s="22" t="str">
        <f t="shared" si="130"/>
        <v/>
      </c>
      <c r="O4148" s="23" t="str">
        <f>_xlfn.IFNA((VLOOKUP(F4148,help!$C$2:$F$12,4,0))*(N4148*24),"")</f>
        <v/>
      </c>
      <c r="AP4148" s="18">
        <f t="shared" si="131"/>
        <v>0</v>
      </c>
    </row>
    <row r="4149" spans="2:42" ht="33" x14ac:dyDescent="0.2">
      <c r="B4149" s="14">
        <f>COUNTIFS($E$3:E4149,تقرير!$E$4)</f>
        <v>15</v>
      </c>
      <c r="C4149" s="48"/>
      <c r="D4149" s="48"/>
      <c r="E4149" s="48"/>
      <c r="F4149" s="50"/>
      <c r="G4149" s="51"/>
      <c r="H4149" s="51"/>
      <c r="I4149" s="52"/>
      <c r="J4149" s="52"/>
      <c r="K4149" s="27" t="str">
        <f>_xlfn.IFNA(VLOOKUP(E4149,الاوردرات!$B$1:$C$600,2,0),"")</f>
        <v/>
      </c>
      <c r="L4149" s="63"/>
      <c r="N4149" s="22" t="str">
        <f t="shared" si="130"/>
        <v/>
      </c>
      <c r="O4149" s="23" t="str">
        <f>_xlfn.IFNA((VLOOKUP(F4149,help!$C$2:$F$12,4,0))*(N4149*24),"")</f>
        <v/>
      </c>
      <c r="AP4149" s="18">
        <f t="shared" si="131"/>
        <v>0</v>
      </c>
    </row>
    <row r="4150" spans="2:42" ht="33" x14ac:dyDescent="0.2">
      <c r="B4150" s="14">
        <f>COUNTIFS($E$3:E4150,تقرير!$E$4)</f>
        <v>15</v>
      </c>
      <c r="C4150" s="48"/>
      <c r="D4150" s="48"/>
      <c r="E4150" s="48"/>
      <c r="F4150" s="50"/>
      <c r="G4150" s="51"/>
      <c r="H4150" s="51"/>
      <c r="I4150" s="52"/>
      <c r="J4150" s="52"/>
      <c r="K4150" s="27" t="str">
        <f>_xlfn.IFNA(VLOOKUP(E4150,الاوردرات!$B$1:$C$600,2,0),"")</f>
        <v/>
      </c>
      <c r="L4150" s="63"/>
      <c r="N4150" s="22" t="str">
        <f t="shared" si="130"/>
        <v/>
      </c>
      <c r="O4150" s="23" t="str">
        <f>_xlfn.IFNA((VLOOKUP(F4150,help!$C$2:$F$12,4,0))*(N4150*24),"")</f>
        <v/>
      </c>
      <c r="AP4150" s="18">
        <f t="shared" si="131"/>
        <v>0</v>
      </c>
    </row>
    <row r="4151" spans="2:42" ht="33" x14ac:dyDescent="0.2">
      <c r="B4151" s="14">
        <f>COUNTIFS($E$3:E4151,تقرير!$E$4)</f>
        <v>15</v>
      </c>
      <c r="C4151" s="48"/>
      <c r="D4151" s="48"/>
      <c r="E4151" s="48"/>
      <c r="F4151" s="50"/>
      <c r="G4151" s="51"/>
      <c r="H4151" s="51"/>
      <c r="I4151" s="52"/>
      <c r="J4151" s="52"/>
      <c r="K4151" s="27" t="str">
        <f>_xlfn.IFNA(VLOOKUP(E4151,الاوردرات!$B$1:$C$600,2,0),"")</f>
        <v/>
      </c>
      <c r="L4151" s="63"/>
      <c r="N4151" s="22" t="str">
        <f t="shared" ref="N4151:N4214" si="132">IF(I4151&lt;&gt;"",J4151-I4151,"")</f>
        <v/>
      </c>
      <c r="O4151" s="23" t="str">
        <f>_xlfn.IFNA((VLOOKUP(F4151,help!$C$2:$F$12,4,0))*(N4151*24),"")</f>
        <v/>
      </c>
      <c r="AP4151" s="18">
        <f t="shared" si="131"/>
        <v>0</v>
      </c>
    </row>
    <row r="4152" spans="2:42" ht="33" x14ac:dyDescent="0.2">
      <c r="B4152" s="14">
        <f>COUNTIFS($E$3:E4152,تقرير!$E$4)</f>
        <v>15</v>
      </c>
      <c r="C4152" s="48"/>
      <c r="D4152" s="48"/>
      <c r="E4152" s="48"/>
      <c r="F4152" s="50"/>
      <c r="G4152" s="51"/>
      <c r="H4152" s="51"/>
      <c r="I4152" s="52"/>
      <c r="J4152" s="52"/>
      <c r="K4152" s="27" t="str">
        <f>_xlfn.IFNA(VLOOKUP(E4152,الاوردرات!$B$1:$C$600,2,0),"")</f>
        <v/>
      </c>
      <c r="L4152" s="63"/>
      <c r="N4152" s="22" t="str">
        <f t="shared" si="132"/>
        <v/>
      </c>
      <c r="O4152" s="23" t="str">
        <f>_xlfn.IFNA((VLOOKUP(F4152,help!$C$2:$F$12,4,0))*(N4152*24),"")</f>
        <v/>
      </c>
      <c r="AP4152" s="18">
        <f t="shared" si="131"/>
        <v>0</v>
      </c>
    </row>
    <row r="4153" spans="2:42" ht="33" x14ac:dyDescent="0.2">
      <c r="B4153" s="14">
        <f>COUNTIFS($E$3:E4153,تقرير!$E$4)</f>
        <v>15</v>
      </c>
      <c r="C4153" s="48"/>
      <c r="D4153" s="48"/>
      <c r="E4153" s="48"/>
      <c r="F4153" s="50"/>
      <c r="G4153" s="51"/>
      <c r="H4153" s="51"/>
      <c r="I4153" s="52"/>
      <c r="J4153" s="52"/>
      <c r="K4153" s="27" t="str">
        <f>_xlfn.IFNA(VLOOKUP(E4153,الاوردرات!$B$1:$C$600,2,0),"")</f>
        <v/>
      </c>
      <c r="L4153" s="63"/>
      <c r="N4153" s="22" t="str">
        <f t="shared" si="132"/>
        <v/>
      </c>
      <c r="O4153" s="23" t="str">
        <f>_xlfn.IFNA((VLOOKUP(F4153,help!$C$2:$F$12,4,0))*(N4153*24),"")</f>
        <v/>
      </c>
      <c r="AP4153" s="18">
        <f t="shared" si="131"/>
        <v>0</v>
      </c>
    </row>
    <row r="4154" spans="2:42" ht="33" x14ac:dyDescent="0.2">
      <c r="B4154" s="14">
        <f>COUNTIFS($E$3:E4154,تقرير!$E$4)</f>
        <v>15</v>
      </c>
      <c r="C4154" s="48"/>
      <c r="D4154" s="48"/>
      <c r="E4154" s="48"/>
      <c r="F4154" s="50"/>
      <c r="G4154" s="51"/>
      <c r="H4154" s="51"/>
      <c r="I4154" s="52"/>
      <c r="J4154" s="52"/>
      <c r="K4154" s="27" t="str">
        <f>_xlfn.IFNA(VLOOKUP(E4154,الاوردرات!$B$1:$C$600,2,0),"")</f>
        <v/>
      </c>
      <c r="L4154" s="63"/>
      <c r="N4154" s="22" t="str">
        <f t="shared" si="132"/>
        <v/>
      </c>
      <c r="O4154" s="23" t="str">
        <f>_xlfn.IFNA((VLOOKUP(F4154,help!$C$2:$F$12,4,0))*(N4154*24),"")</f>
        <v/>
      </c>
      <c r="AP4154" s="18">
        <f t="shared" si="131"/>
        <v>0</v>
      </c>
    </row>
    <row r="4155" spans="2:42" ht="33" x14ac:dyDescent="0.2">
      <c r="B4155" s="14">
        <f>COUNTIFS($E$3:E4155,تقرير!$E$4)</f>
        <v>15</v>
      </c>
      <c r="C4155" s="48"/>
      <c r="D4155" s="48"/>
      <c r="E4155" s="48"/>
      <c r="F4155" s="50"/>
      <c r="G4155" s="51"/>
      <c r="H4155" s="51"/>
      <c r="I4155" s="52"/>
      <c r="J4155" s="52"/>
      <c r="K4155" s="27" t="str">
        <f>_xlfn.IFNA(VLOOKUP(E4155,الاوردرات!$B$1:$C$600,2,0),"")</f>
        <v/>
      </c>
      <c r="L4155" s="63"/>
      <c r="N4155" s="22" t="str">
        <f t="shared" si="132"/>
        <v/>
      </c>
      <c r="O4155" s="23" t="str">
        <f>_xlfn.IFNA((VLOOKUP(F4155,help!$C$2:$F$12,4,0))*(N4155*24),"")</f>
        <v/>
      </c>
      <c r="AP4155" s="18">
        <f t="shared" si="131"/>
        <v>0</v>
      </c>
    </row>
    <row r="4156" spans="2:42" ht="33" x14ac:dyDescent="0.2">
      <c r="B4156" s="14">
        <f>COUNTIFS($E$3:E4156,تقرير!$E$4)</f>
        <v>15</v>
      </c>
      <c r="C4156" s="48"/>
      <c r="D4156" s="48"/>
      <c r="E4156" s="48"/>
      <c r="F4156" s="50"/>
      <c r="G4156" s="51"/>
      <c r="H4156" s="51"/>
      <c r="I4156" s="52"/>
      <c r="J4156" s="52"/>
      <c r="K4156" s="27" t="str">
        <f>_xlfn.IFNA(VLOOKUP(E4156,الاوردرات!$B$1:$C$600,2,0),"")</f>
        <v/>
      </c>
      <c r="L4156" s="63"/>
      <c r="N4156" s="22" t="str">
        <f t="shared" si="132"/>
        <v/>
      </c>
      <c r="O4156" s="23" t="str">
        <f>_xlfn.IFNA((VLOOKUP(F4156,help!$C$2:$F$12,4,0))*(N4156*24),"")</f>
        <v/>
      </c>
      <c r="AP4156" s="18">
        <f t="shared" si="131"/>
        <v>0</v>
      </c>
    </row>
    <row r="4157" spans="2:42" ht="33" x14ac:dyDescent="0.2">
      <c r="B4157" s="14">
        <f>COUNTIFS($E$3:E4157,تقرير!$E$4)</f>
        <v>15</v>
      </c>
      <c r="C4157" s="48"/>
      <c r="D4157" s="48"/>
      <c r="E4157" s="48"/>
      <c r="F4157" s="50"/>
      <c r="G4157" s="51"/>
      <c r="H4157" s="51"/>
      <c r="I4157" s="52"/>
      <c r="J4157" s="52"/>
      <c r="K4157" s="27" t="str">
        <f>_xlfn.IFNA(VLOOKUP(E4157,الاوردرات!$B$1:$C$600,2,0),"")</f>
        <v/>
      </c>
      <c r="L4157" s="63"/>
      <c r="N4157" s="22" t="str">
        <f t="shared" si="132"/>
        <v/>
      </c>
      <c r="O4157" s="23" t="str">
        <f>_xlfn.IFNA((VLOOKUP(F4157,help!$C$2:$F$12,4,0))*(N4157*24),"")</f>
        <v/>
      </c>
      <c r="AP4157" s="18">
        <f t="shared" si="131"/>
        <v>0</v>
      </c>
    </row>
    <row r="4158" spans="2:42" ht="33" x14ac:dyDescent="0.2">
      <c r="B4158" s="14">
        <f>COUNTIFS($E$3:E4158,تقرير!$E$4)</f>
        <v>15</v>
      </c>
      <c r="C4158" s="48"/>
      <c r="D4158" s="48"/>
      <c r="E4158" s="48"/>
      <c r="F4158" s="50"/>
      <c r="G4158" s="51"/>
      <c r="H4158" s="51"/>
      <c r="I4158" s="52"/>
      <c r="J4158" s="52"/>
      <c r="K4158" s="27" t="str">
        <f>_xlfn.IFNA(VLOOKUP(E4158,الاوردرات!$B$1:$C$600,2,0),"")</f>
        <v/>
      </c>
      <c r="L4158" s="63"/>
      <c r="N4158" s="22" t="str">
        <f t="shared" si="132"/>
        <v/>
      </c>
      <c r="O4158" s="23" t="str">
        <f>_xlfn.IFNA((VLOOKUP(F4158,help!$C$2:$F$12,4,0))*(N4158*24),"")</f>
        <v/>
      </c>
      <c r="AP4158" s="18">
        <f t="shared" si="131"/>
        <v>0</v>
      </c>
    </row>
    <row r="4159" spans="2:42" ht="33" x14ac:dyDescent="0.2">
      <c r="B4159" s="14">
        <f>COUNTIFS($E$3:E4159,تقرير!$E$4)</f>
        <v>15</v>
      </c>
      <c r="C4159" s="48"/>
      <c r="D4159" s="48"/>
      <c r="E4159" s="48"/>
      <c r="F4159" s="50"/>
      <c r="G4159" s="51"/>
      <c r="H4159" s="51"/>
      <c r="I4159" s="52"/>
      <c r="J4159" s="52"/>
      <c r="K4159" s="27" t="str">
        <f>_xlfn.IFNA(VLOOKUP(E4159,الاوردرات!$B$1:$C$600,2,0),"")</f>
        <v/>
      </c>
      <c r="L4159" s="63"/>
      <c r="N4159" s="22" t="str">
        <f t="shared" si="132"/>
        <v/>
      </c>
      <c r="O4159" s="23" t="str">
        <f>_xlfn.IFNA((VLOOKUP(F4159,help!$C$2:$F$12,4,0))*(N4159*24),"")</f>
        <v/>
      </c>
      <c r="AP4159" s="18">
        <f t="shared" si="131"/>
        <v>0</v>
      </c>
    </row>
    <row r="4160" spans="2:42" ht="33" x14ac:dyDescent="0.2">
      <c r="B4160" s="14">
        <f>COUNTIFS($E$3:E4160,تقرير!$E$4)</f>
        <v>15</v>
      </c>
      <c r="C4160" s="48"/>
      <c r="D4160" s="48"/>
      <c r="E4160" s="48"/>
      <c r="F4160" s="50"/>
      <c r="G4160" s="51"/>
      <c r="H4160" s="51"/>
      <c r="I4160" s="52"/>
      <c r="J4160" s="52"/>
      <c r="K4160" s="27" t="str">
        <f>_xlfn.IFNA(VLOOKUP(E4160,الاوردرات!$B$1:$C$600,2,0),"")</f>
        <v/>
      </c>
      <c r="L4160" s="63"/>
      <c r="N4160" s="22" t="str">
        <f t="shared" si="132"/>
        <v/>
      </c>
      <c r="O4160" s="23" t="str">
        <f>_xlfn.IFNA((VLOOKUP(F4160,help!$C$2:$F$12,4,0))*(N4160*24),"")</f>
        <v/>
      </c>
      <c r="AP4160" s="18">
        <f t="shared" si="131"/>
        <v>0</v>
      </c>
    </row>
    <row r="4161" spans="2:42" ht="33" x14ac:dyDescent="0.2">
      <c r="B4161" s="14">
        <f>COUNTIFS($E$3:E4161,تقرير!$E$4)</f>
        <v>15</v>
      </c>
      <c r="C4161" s="48"/>
      <c r="D4161" s="48"/>
      <c r="E4161" s="48"/>
      <c r="F4161" s="50"/>
      <c r="G4161" s="51"/>
      <c r="H4161" s="51"/>
      <c r="I4161" s="52"/>
      <c r="J4161" s="52"/>
      <c r="K4161" s="27" t="str">
        <f>_xlfn.IFNA(VLOOKUP(E4161,الاوردرات!$B$1:$C$600,2,0),"")</f>
        <v/>
      </c>
      <c r="L4161" s="63"/>
      <c r="N4161" s="22" t="str">
        <f t="shared" si="132"/>
        <v/>
      </c>
      <c r="O4161" s="23" t="str">
        <f>_xlfn.IFNA((VLOOKUP(F4161,help!$C$2:$F$12,4,0))*(N4161*24),"")</f>
        <v/>
      </c>
      <c r="AP4161" s="18">
        <f t="shared" si="131"/>
        <v>0</v>
      </c>
    </row>
    <row r="4162" spans="2:42" ht="33" x14ac:dyDescent="0.2">
      <c r="B4162" s="14">
        <f>COUNTIFS($E$3:E4162,تقرير!$E$4)</f>
        <v>15</v>
      </c>
      <c r="C4162" s="48"/>
      <c r="D4162" s="48"/>
      <c r="E4162" s="48"/>
      <c r="F4162" s="50"/>
      <c r="G4162" s="51"/>
      <c r="H4162" s="51"/>
      <c r="I4162" s="52"/>
      <c r="J4162" s="52"/>
      <c r="K4162" s="27" t="str">
        <f>_xlfn.IFNA(VLOOKUP(E4162,الاوردرات!$B$1:$C$600,2,0),"")</f>
        <v/>
      </c>
      <c r="L4162" s="63"/>
      <c r="N4162" s="22" t="str">
        <f t="shared" si="132"/>
        <v/>
      </c>
      <c r="O4162" s="23" t="str">
        <f>_xlfn.IFNA((VLOOKUP(F4162,help!$C$2:$F$12,4,0))*(N4162*24),"")</f>
        <v/>
      </c>
      <c r="AP4162" s="18">
        <f t="shared" si="131"/>
        <v>0</v>
      </c>
    </row>
    <row r="4163" spans="2:42" ht="33" x14ac:dyDescent="0.2">
      <c r="B4163" s="14">
        <f>COUNTIFS($E$3:E4163,تقرير!$E$4)</f>
        <v>15</v>
      </c>
      <c r="C4163" s="48"/>
      <c r="D4163" s="48"/>
      <c r="E4163" s="48"/>
      <c r="F4163" s="50"/>
      <c r="G4163" s="51"/>
      <c r="H4163" s="51"/>
      <c r="I4163" s="52"/>
      <c r="J4163" s="52"/>
      <c r="K4163" s="27" t="str">
        <f>_xlfn.IFNA(VLOOKUP(E4163,الاوردرات!$B$1:$C$600,2,0),"")</f>
        <v/>
      </c>
      <c r="L4163" s="63"/>
      <c r="N4163" s="22" t="str">
        <f t="shared" si="132"/>
        <v/>
      </c>
      <c r="O4163" s="23" t="str">
        <f>_xlfn.IFNA((VLOOKUP(F4163,help!$C$2:$F$12,4,0))*(N4163*24),"")</f>
        <v/>
      </c>
      <c r="AP4163" s="18">
        <f t="shared" si="131"/>
        <v>0</v>
      </c>
    </row>
    <row r="4164" spans="2:42" ht="33" x14ac:dyDescent="0.2">
      <c r="B4164" s="14">
        <f>COUNTIFS($E$3:E4164,تقرير!$E$4)</f>
        <v>15</v>
      </c>
      <c r="C4164" s="48"/>
      <c r="D4164" s="48"/>
      <c r="E4164" s="48"/>
      <c r="F4164" s="50"/>
      <c r="G4164" s="51"/>
      <c r="H4164" s="51"/>
      <c r="I4164" s="52"/>
      <c r="J4164" s="52"/>
      <c r="K4164" s="27" t="str">
        <f>_xlfn.IFNA(VLOOKUP(E4164,الاوردرات!$B$1:$C$600,2,0),"")</f>
        <v/>
      </c>
      <c r="L4164" s="63"/>
      <c r="N4164" s="22" t="str">
        <f t="shared" si="132"/>
        <v/>
      </c>
      <c r="O4164" s="23" t="str">
        <f>_xlfn.IFNA((VLOOKUP(F4164,help!$C$2:$F$12,4,0))*(N4164*24),"")</f>
        <v/>
      </c>
      <c r="AP4164" s="18">
        <f t="shared" si="131"/>
        <v>0</v>
      </c>
    </row>
    <row r="4165" spans="2:42" ht="33" x14ac:dyDescent="0.2">
      <c r="B4165" s="14">
        <f>COUNTIFS($E$3:E4165,تقرير!$E$4)</f>
        <v>15</v>
      </c>
      <c r="C4165" s="48"/>
      <c r="D4165" s="48"/>
      <c r="E4165" s="48"/>
      <c r="F4165" s="50"/>
      <c r="G4165" s="51"/>
      <c r="H4165" s="51"/>
      <c r="I4165" s="52"/>
      <c r="J4165" s="52"/>
      <c r="K4165" s="27" t="str">
        <f>_xlfn.IFNA(VLOOKUP(E4165,الاوردرات!$B$1:$C$600,2,0),"")</f>
        <v/>
      </c>
      <c r="L4165" s="63"/>
      <c r="N4165" s="22" t="str">
        <f t="shared" si="132"/>
        <v/>
      </c>
      <c r="O4165" s="23" t="str">
        <f>_xlfn.IFNA((VLOOKUP(F4165,help!$C$2:$F$12,4,0))*(N4165*24),"")</f>
        <v/>
      </c>
      <c r="AP4165" s="18">
        <f t="shared" si="131"/>
        <v>0</v>
      </c>
    </row>
    <row r="4166" spans="2:42" ht="33" x14ac:dyDescent="0.2">
      <c r="B4166" s="14">
        <f>COUNTIFS($E$3:E4166,تقرير!$E$4)</f>
        <v>15</v>
      </c>
      <c r="C4166" s="48"/>
      <c r="D4166" s="48"/>
      <c r="E4166" s="48"/>
      <c r="F4166" s="50"/>
      <c r="G4166" s="51"/>
      <c r="H4166" s="51"/>
      <c r="I4166" s="52"/>
      <c r="J4166" s="52"/>
      <c r="K4166" s="27" t="str">
        <f>_xlfn.IFNA(VLOOKUP(E4166,الاوردرات!$B$1:$C$600,2,0),"")</f>
        <v/>
      </c>
      <c r="L4166" s="63"/>
      <c r="N4166" s="22" t="str">
        <f t="shared" si="132"/>
        <v/>
      </c>
      <c r="O4166" s="23" t="str">
        <f>_xlfn.IFNA((VLOOKUP(F4166,help!$C$2:$F$12,4,0))*(N4166*24),"")</f>
        <v/>
      </c>
      <c r="AP4166" s="18">
        <f t="shared" si="131"/>
        <v>0</v>
      </c>
    </row>
    <row r="4167" spans="2:42" ht="33" x14ac:dyDescent="0.2">
      <c r="B4167" s="14">
        <f>COUNTIFS($E$3:E4167,تقرير!$E$4)</f>
        <v>15</v>
      </c>
      <c r="C4167" s="48"/>
      <c r="D4167" s="48"/>
      <c r="E4167" s="48"/>
      <c r="F4167" s="50"/>
      <c r="G4167" s="51"/>
      <c r="H4167" s="51"/>
      <c r="I4167" s="52"/>
      <c r="J4167" s="52"/>
      <c r="K4167" s="27" t="str">
        <f>_xlfn.IFNA(VLOOKUP(E4167,الاوردرات!$B$1:$C$600,2,0),"")</f>
        <v/>
      </c>
      <c r="L4167" s="63"/>
      <c r="N4167" s="22" t="str">
        <f t="shared" si="132"/>
        <v/>
      </c>
      <c r="O4167" s="23" t="str">
        <f>_xlfn.IFNA((VLOOKUP(F4167,help!$C$2:$F$12,4,0))*(N4167*24),"")</f>
        <v/>
      </c>
      <c r="AP4167" s="18">
        <f t="shared" si="131"/>
        <v>0</v>
      </c>
    </row>
    <row r="4168" spans="2:42" ht="33" x14ac:dyDescent="0.2">
      <c r="B4168" s="14">
        <f>COUNTIFS($E$3:E4168,تقرير!$E$4)</f>
        <v>15</v>
      </c>
      <c r="C4168" s="48"/>
      <c r="D4168" s="48"/>
      <c r="E4168" s="48"/>
      <c r="F4168" s="50"/>
      <c r="G4168" s="51"/>
      <c r="H4168" s="51"/>
      <c r="I4168" s="52"/>
      <c r="J4168" s="52"/>
      <c r="K4168" s="27" t="str">
        <f>_xlfn.IFNA(VLOOKUP(E4168,الاوردرات!$B$1:$C$600,2,0),"")</f>
        <v/>
      </c>
      <c r="L4168" s="63"/>
      <c r="N4168" s="22" t="str">
        <f t="shared" si="132"/>
        <v/>
      </c>
      <c r="O4168" s="23" t="str">
        <f>_xlfn.IFNA((VLOOKUP(F4168,help!$C$2:$F$12,4,0))*(N4168*24),"")</f>
        <v/>
      </c>
      <c r="AP4168" s="18">
        <f t="shared" si="131"/>
        <v>0</v>
      </c>
    </row>
    <row r="4169" spans="2:42" ht="33" x14ac:dyDescent="0.2">
      <c r="B4169" s="14">
        <f>COUNTIFS($E$3:E4169,تقرير!$E$4)</f>
        <v>15</v>
      </c>
      <c r="C4169" s="48"/>
      <c r="D4169" s="48"/>
      <c r="E4169" s="48"/>
      <c r="F4169" s="50"/>
      <c r="G4169" s="51"/>
      <c r="H4169" s="51"/>
      <c r="I4169" s="52"/>
      <c r="J4169" s="52"/>
      <c r="K4169" s="27" t="str">
        <f>_xlfn.IFNA(VLOOKUP(E4169,الاوردرات!$B$1:$C$600,2,0),"")</f>
        <v/>
      </c>
      <c r="L4169" s="63"/>
      <c r="N4169" s="22" t="str">
        <f t="shared" si="132"/>
        <v/>
      </c>
      <c r="O4169" s="23" t="str">
        <f>_xlfn.IFNA((VLOOKUP(F4169,help!$C$2:$F$12,4,0))*(N4169*24),"")</f>
        <v/>
      </c>
      <c r="AP4169" s="18">
        <f t="shared" si="131"/>
        <v>0</v>
      </c>
    </row>
    <row r="4170" spans="2:42" ht="33" x14ac:dyDescent="0.2">
      <c r="B4170" s="14">
        <f>COUNTIFS($E$3:E4170,تقرير!$E$4)</f>
        <v>15</v>
      </c>
      <c r="C4170" s="48"/>
      <c r="D4170" s="48"/>
      <c r="E4170" s="48"/>
      <c r="F4170" s="50"/>
      <c r="G4170" s="51"/>
      <c r="H4170" s="51"/>
      <c r="I4170" s="52"/>
      <c r="J4170" s="52"/>
      <c r="K4170" s="27" t="str">
        <f>_xlfn.IFNA(VLOOKUP(E4170,الاوردرات!$B$1:$C$600,2,0),"")</f>
        <v/>
      </c>
      <c r="L4170" s="63"/>
      <c r="N4170" s="22" t="str">
        <f t="shared" si="132"/>
        <v/>
      </c>
      <c r="O4170" s="23" t="str">
        <f>_xlfn.IFNA((VLOOKUP(F4170,help!$C$2:$F$12,4,0))*(N4170*24),"")</f>
        <v/>
      </c>
      <c r="AP4170" s="18">
        <f t="shared" ref="AP4170:AP4233" si="133">D4170</f>
        <v>0</v>
      </c>
    </row>
    <row r="4171" spans="2:42" ht="33" x14ac:dyDescent="0.2">
      <c r="B4171" s="14">
        <f>COUNTIFS($E$3:E4171,تقرير!$E$4)</f>
        <v>15</v>
      </c>
      <c r="C4171" s="48"/>
      <c r="D4171" s="48"/>
      <c r="E4171" s="48"/>
      <c r="F4171" s="50"/>
      <c r="G4171" s="51"/>
      <c r="H4171" s="51"/>
      <c r="I4171" s="52"/>
      <c r="J4171" s="52"/>
      <c r="K4171" s="27" t="str">
        <f>_xlfn.IFNA(VLOOKUP(E4171,الاوردرات!$B$1:$C$600,2,0),"")</f>
        <v/>
      </c>
      <c r="L4171" s="63"/>
      <c r="N4171" s="22" t="str">
        <f t="shared" si="132"/>
        <v/>
      </c>
      <c r="O4171" s="23" t="str">
        <f>_xlfn.IFNA((VLOOKUP(F4171,help!$C$2:$F$12,4,0))*(N4171*24),"")</f>
        <v/>
      </c>
      <c r="AP4171" s="18">
        <f t="shared" si="133"/>
        <v>0</v>
      </c>
    </row>
    <row r="4172" spans="2:42" ht="33" x14ac:dyDescent="0.2">
      <c r="B4172" s="14">
        <f>COUNTIFS($E$3:E4172,تقرير!$E$4)</f>
        <v>15</v>
      </c>
      <c r="C4172" s="48"/>
      <c r="D4172" s="48"/>
      <c r="E4172" s="48"/>
      <c r="F4172" s="50"/>
      <c r="G4172" s="51"/>
      <c r="H4172" s="51"/>
      <c r="I4172" s="52"/>
      <c r="J4172" s="52"/>
      <c r="K4172" s="27" t="str">
        <f>_xlfn.IFNA(VLOOKUP(E4172,الاوردرات!$B$1:$C$600,2,0),"")</f>
        <v/>
      </c>
      <c r="L4172" s="63"/>
      <c r="N4172" s="22" t="str">
        <f t="shared" si="132"/>
        <v/>
      </c>
      <c r="O4172" s="23" t="str">
        <f>_xlfn.IFNA((VLOOKUP(F4172,help!$C$2:$F$12,4,0))*(N4172*24),"")</f>
        <v/>
      </c>
      <c r="AP4172" s="18">
        <f t="shared" si="133"/>
        <v>0</v>
      </c>
    </row>
    <row r="4173" spans="2:42" ht="33" x14ac:dyDescent="0.2">
      <c r="B4173" s="14">
        <f>COUNTIFS($E$3:E4173,تقرير!$E$4)</f>
        <v>15</v>
      </c>
      <c r="C4173" s="48"/>
      <c r="D4173" s="48"/>
      <c r="E4173" s="48"/>
      <c r="F4173" s="50"/>
      <c r="G4173" s="51"/>
      <c r="H4173" s="51"/>
      <c r="I4173" s="52"/>
      <c r="J4173" s="52"/>
      <c r="K4173" s="27" t="str">
        <f>_xlfn.IFNA(VLOOKUP(E4173,الاوردرات!$B$1:$C$600,2,0),"")</f>
        <v/>
      </c>
      <c r="L4173" s="63"/>
      <c r="N4173" s="22" t="str">
        <f t="shared" si="132"/>
        <v/>
      </c>
      <c r="O4173" s="23" t="str">
        <f>_xlfn.IFNA((VLOOKUP(F4173,help!$C$2:$F$12,4,0))*(N4173*24),"")</f>
        <v/>
      </c>
      <c r="AP4173" s="18">
        <f t="shared" si="133"/>
        <v>0</v>
      </c>
    </row>
    <row r="4174" spans="2:42" ht="33" x14ac:dyDescent="0.2">
      <c r="B4174" s="14">
        <f>COUNTIFS($E$3:E4174,تقرير!$E$4)</f>
        <v>15</v>
      </c>
      <c r="C4174" s="48"/>
      <c r="D4174" s="48"/>
      <c r="E4174" s="48"/>
      <c r="F4174" s="50"/>
      <c r="G4174" s="51"/>
      <c r="H4174" s="51"/>
      <c r="I4174" s="52"/>
      <c r="J4174" s="52"/>
      <c r="K4174" s="27" t="str">
        <f>_xlfn.IFNA(VLOOKUP(E4174,الاوردرات!$B$1:$C$600,2,0),"")</f>
        <v/>
      </c>
      <c r="L4174" s="63"/>
      <c r="N4174" s="22" t="str">
        <f t="shared" si="132"/>
        <v/>
      </c>
      <c r="O4174" s="23" t="str">
        <f>_xlfn.IFNA((VLOOKUP(F4174,help!$C$2:$F$12,4,0))*(N4174*24),"")</f>
        <v/>
      </c>
      <c r="AP4174" s="18">
        <f t="shared" si="133"/>
        <v>0</v>
      </c>
    </row>
    <row r="4175" spans="2:42" ht="33" x14ac:dyDescent="0.2">
      <c r="B4175" s="14">
        <f>COUNTIFS($E$3:E4175,تقرير!$E$4)</f>
        <v>15</v>
      </c>
      <c r="C4175" s="48"/>
      <c r="D4175" s="48"/>
      <c r="E4175" s="48"/>
      <c r="F4175" s="50"/>
      <c r="G4175" s="51"/>
      <c r="H4175" s="51"/>
      <c r="I4175" s="52"/>
      <c r="J4175" s="52"/>
      <c r="K4175" s="27" t="str">
        <f>_xlfn.IFNA(VLOOKUP(E4175,الاوردرات!$B$1:$C$600,2,0),"")</f>
        <v/>
      </c>
      <c r="L4175" s="63"/>
      <c r="N4175" s="22" t="str">
        <f t="shared" si="132"/>
        <v/>
      </c>
      <c r="O4175" s="23" t="str">
        <f>_xlfn.IFNA((VLOOKUP(F4175,help!$C$2:$F$12,4,0))*(N4175*24),"")</f>
        <v/>
      </c>
      <c r="AP4175" s="18">
        <f t="shared" si="133"/>
        <v>0</v>
      </c>
    </row>
    <row r="4176" spans="2:42" ht="33" x14ac:dyDescent="0.2">
      <c r="B4176" s="14">
        <f>COUNTIFS($E$3:E4176,تقرير!$E$4)</f>
        <v>15</v>
      </c>
      <c r="C4176" s="48"/>
      <c r="D4176" s="48"/>
      <c r="E4176" s="48"/>
      <c r="F4176" s="50"/>
      <c r="G4176" s="51"/>
      <c r="H4176" s="51"/>
      <c r="I4176" s="52"/>
      <c r="J4176" s="52"/>
      <c r="K4176" s="27" t="str">
        <f>_xlfn.IFNA(VLOOKUP(E4176,الاوردرات!$B$1:$C$600,2,0),"")</f>
        <v/>
      </c>
      <c r="L4176" s="63"/>
      <c r="N4176" s="22" t="str">
        <f t="shared" si="132"/>
        <v/>
      </c>
      <c r="O4176" s="23" t="str">
        <f>_xlfn.IFNA((VLOOKUP(F4176,help!$C$2:$F$12,4,0))*(N4176*24),"")</f>
        <v/>
      </c>
      <c r="AP4176" s="18">
        <f t="shared" si="133"/>
        <v>0</v>
      </c>
    </row>
    <row r="4177" spans="2:42" ht="33" x14ac:dyDescent="0.2">
      <c r="B4177" s="14">
        <f>COUNTIFS($E$3:E4177,تقرير!$E$4)</f>
        <v>15</v>
      </c>
      <c r="C4177" s="48"/>
      <c r="D4177" s="48"/>
      <c r="E4177" s="48"/>
      <c r="F4177" s="50"/>
      <c r="G4177" s="51"/>
      <c r="H4177" s="51"/>
      <c r="I4177" s="52"/>
      <c r="J4177" s="52"/>
      <c r="K4177" s="27" t="str">
        <f>_xlfn.IFNA(VLOOKUP(E4177,الاوردرات!$B$1:$C$600,2,0),"")</f>
        <v/>
      </c>
      <c r="L4177" s="63"/>
      <c r="N4177" s="22" t="str">
        <f t="shared" si="132"/>
        <v/>
      </c>
      <c r="O4177" s="23" t="str">
        <f>_xlfn.IFNA((VLOOKUP(F4177,help!$C$2:$F$12,4,0))*(N4177*24),"")</f>
        <v/>
      </c>
      <c r="AP4177" s="18">
        <f t="shared" si="133"/>
        <v>0</v>
      </c>
    </row>
    <row r="4178" spans="2:42" ht="33" x14ac:dyDescent="0.2">
      <c r="B4178" s="14">
        <f>COUNTIFS($E$3:E4178,تقرير!$E$4)</f>
        <v>15</v>
      </c>
      <c r="C4178" s="48"/>
      <c r="D4178" s="48"/>
      <c r="E4178" s="48"/>
      <c r="F4178" s="50"/>
      <c r="G4178" s="51"/>
      <c r="H4178" s="51"/>
      <c r="I4178" s="52"/>
      <c r="J4178" s="52"/>
      <c r="K4178" s="27" t="str">
        <f>_xlfn.IFNA(VLOOKUP(E4178,الاوردرات!$B$1:$C$600,2,0),"")</f>
        <v/>
      </c>
      <c r="L4178" s="63"/>
      <c r="N4178" s="22" t="str">
        <f t="shared" si="132"/>
        <v/>
      </c>
      <c r="O4178" s="23" t="str">
        <f>_xlfn.IFNA((VLOOKUP(F4178,help!$C$2:$F$12,4,0))*(N4178*24),"")</f>
        <v/>
      </c>
      <c r="AP4178" s="18">
        <f t="shared" si="133"/>
        <v>0</v>
      </c>
    </row>
    <row r="4179" spans="2:42" ht="33" x14ac:dyDescent="0.2">
      <c r="B4179" s="14">
        <f>COUNTIFS($E$3:E4179,تقرير!$E$4)</f>
        <v>15</v>
      </c>
      <c r="C4179" s="48"/>
      <c r="D4179" s="48"/>
      <c r="E4179" s="48"/>
      <c r="F4179" s="50"/>
      <c r="G4179" s="51"/>
      <c r="H4179" s="51"/>
      <c r="I4179" s="52"/>
      <c r="J4179" s="52"/>
      <c r="K4179" s="27" t="str">
        <f>_xlfn.IFNA(VLOOKUP(E4179,الاوردرات!$B$1:$C$600,2,0),"")</f>
        <v/>
      </c>
      <c r="L4179" s="63"/>
      <c r="N4179" s="22" t="str">
        <f t="shared" si="132"/>
        <v/>
      </c>
      <c r="O4179" s="23" t="str">
        <f>_xlfn.IFNA((VLOOKUP(F4179,help!$C$2:$F$12,4,0))*(N4179*24),"")</f>
        <v/>
      </c>
      <c r="AP4179" s="18">
        <f t="shared" si="133"/>
        <v>0</v>
      </c>
    </row>
    <row r="4180" spans="2:42" ht="33" x14ac:dyDescent="0.2">
      <c r="B4180" s="14">
        <f>COUNTIFS($E$3:E4180,تقرير!$E$4)</f>
        <v>15</v>
      </c>
      <c r="C4180" s="48"/>
      <c r="D4180" s="48"/>
      <c r="E4180" s="48"/>
      <c r="F4180" s="50"/>
      <c r="G4180" s="51"/>
      <c r="H4180" s="51"/>
      <c r="I4180" s="52"/>
      <c r="J4180" s="52"/>
      <c r="K4180" s="27" t="str">
        <f>_xlfn.IFNA(VLOOKUP(E4180,الاوردرات!$B$1:$C$600,2,0),"")</f>
        <v/>
      </c>
      <c r="L4180" s="63"/>
      <c r="N4180" s="22" t="str">
        <f t="shared" si="132"/>
        <v/>
      </c>
      <c r="O4180" s="23" t="str">
        <f>_xlfn.IFNA((VLOOKUP(F4180,help!$C$2:$F$12,4,0))*(N4180*24),"")</f>
        <v/>
      </c>
      <c r="AP4180" s="18">
        <f t="shared" si="133"/>
        <v>0</v>
      </c>
    </row>
    <row r="4181" spans="2:42" ht="33" x14ac:dyDescent="0.2">
      <c r="B4181" s="14">
        <f>COUNTIFS($E$3:E4181,تقرير!$E$4)</f>
        <v>15</v>
      </c>
      <c r="C4181" s="48"/>
      <c r="D4181" s="48"/>
      <c r="E4181" s="48"/>
      <c r="F4181" s="50"/>
      <c r="G4181" s="51"/>
      <c r="H4181" s="51"/>
      <c r="I4181" s="52"/>
      <c r="J4181" s="52"/>
      <c r="K4181" s="27" t="str">
        <f>_xlfn.IFNA(VLOOKUP(E4181,الاوردرات!$B$1:$C$600,2,0),"")</f>
        <v/>
      </c>
      <c r="L4181" s="63"/>
      <c r="N4181" s="22" t="str">
        <f t="shared" si="132"/>
        <v/>
      </c>
      <c r="O4181" s="23" t="str">
        <f>_xlfn.IFNA((VLOOKUP(F4181,help!$C$2:$F$12,4,0))*(N4181*24),"")</f>
        <v/>
      </c>
      <c r="AP4181" s="18">
        <f t="shared" si="133"/>
        <v>0</v>
      </c>
    </row>
    <row r="4182" spans="2:42" ht="33" x14ac:dyDescent="0.2">
      <c r="B4182" s="14">
        <f>COUNTIFS($E$3:E4182,تقرير!$E$4)</f>
        <v>15</v>
      </c>
      <c r="C4182" s="48"/>
      <c r="D4182" s="48"/>
      <c r="E4182" s="48"/>
      <c r="F4182" s="50"/>
      <c r="G4182" s="51"/>
      <c r="H4182" s="51"/>
      <c r="I4182" s="52"/>
      <c r="J4182" s="52"/>
      <c r="K4182" s="27" t="str">
        <f>_xlfn.IFNA(VLOOKUP(E4182,الاوردرات!$B$1:$C$600,2,0),"")</f>
        <v/>
      </c>
      <c r="L4182" s="63"/>
      <c r="N4182" s="22" t="str">
        <f t="shared" si="132"/>
        <v/>
      </c>
      <c r="O4182" s="23" t="str">
        <f>_xlfn.IFNA((VLOOKUP(F4182,help!$C$2:$F$12,4,0))*(N4182*24),"")</f>
        <v/>
      </c>
      <c r="AP4182" s="18">
        <f t="shared" si="133"/>
        <v>0</v>
      </c>
    </row>
    <row r="4183" spans="2:42" ht="33" x14ac:dyDescent="0.2">
      <c r="B4183" s="14">
        <f>COUNTIFS($E$3:E4183,تقرير!$E$4)</f>
        <v>15</v>
      </c>
      <c r="C4183" s="48"/>
      <c r="D4183" s="48"/>
      <c r="E4183" s="48"/>
      <c r="F4183" s="50"/>
      <c r="G4183" s="51"/>
      <c r="H4183" s="51"/>
      <c r="I4183" s="52"/>
      <c r="J4183" s="52"/>
      <c r="K4183" s="27" t="str">
        <f>_xlfn.IFNA(VLOOKUP(E4183,الاوردرات!$B$1:$C$600,2,0),"")</f>
        <v/>
      </c>
      <c r="L4183" s="63"/>
      <c r="N4183" s="22" t="str">
        <f t="shared" si="132"/>
        <v/>
      </c>
      <c r="O4183" s="23" t="str">
        <f>_xlfn.IFNA((VLOOKUP(F4183,help!$C$2:$F$12,4,0))*(N4183*24),"")</f>
        <v/>
      </c>
      <c r="AP4183" s="18">
        <f t="shared" si="133"/>
        <v>0</v>
      </c>
    </row>
    <row r="4184" spans="2:42" ht="33" x14ac:dyDescent="0.2">
      <c r="B4184" s="14">
        <f>COUNTIFS($E$3:E4184,تقرير!$E$4)</f>
        <v>15</v>
      </c>
      <c r="C4184" s="48"/>
      <c r="D4184" s="48"/>
      <c r="E4184" s="48"/>
      <c r="F4184" s="50"/>
      <c r="G4184" s="51"/>
      <c r="H4184" s="51"/>
      <c r="I4184" s="52"/>
      <c r="J4184" s="52"/>
      <c r="K4184" s="27" t="str">
        <f>_xlfn.IFNA(VLOOKUP(E4184,الاوردرات!$B$1:$C$600,2,0),"")</f>
        <v/>
      </c>
      <c r="L4184" s="63"/>
      <c r="N4184" s="22" t="str">
        <f t="shared" si="132"/>
        <v/>
      </c>
      <c r="O4184" s="23" t="str">
        <f>_xlfn.IFNA((VLOOKUP(F4184,help!$C$2:$F$12,4,0))*(N4184*24),"")</f>
        <v/>
      </c>
      <c r="AP4184" s="18">
        <f t="shared" si="133"/>
        <v>0</v>
      </c>
    </row>
    <row r="4185" spans="2:42" ht="33" x14ac:dyDescent="0.2">
      <c r="B4185" s="14">
        <f>COUNTIFS($E$3:E4185,تقرير!$E$4)</f>
        <v>15</v>
      </c>
      <c r="C4185" s="48"/>
      <c r="D4185" s="48"/>
      <c r="E4185" s="48"/>
      <c r="F4185" s="50"/>
      <c r="G4185" s="51"/>
      <c r="H4185" s="51"/>
      <c r="I4185" s="52"/>
      <c r="J4185" s="52"/>
      <c r="K4185" s="27" t="str">
        <f>_xlfn.IFNA(VLOOKUP(E4185,الاوردرات!$B$1:$C$600,2,0),"")</f>
        <v/>
      </c>
      <c r="L4185" s="63"/>
      <c r="N4185" s="22" t="str">
        <f t="shared" si="132"/>
        <v/>
      </c>
      <c r="O4185" s="23" t="str">
        <f>_xlfn.IFNA((VLOOKUP(F4185,help!$C$2:$F$12,4,0))*(N4185*24),"")</f>
        <v/>
      </c>
      <c r="AP4185" s="18">
        <f t="shared" si="133"/>
        <v>0</v>
      </c>
    </row>
    <row r="4186" spans="2:42" ht="33" x14ac:dyDescent="0.2">
      <c r="B4186" s="14">
        <f>COUNTIFS($E$3:E4186,تقرير!$E$4)</f>
        <v>15</v>
      </c>
      <c r="C4186" s="48"/>
      <c r="D4186" s="48"/>
      <c r="E4186" s="48"/>
      <c r="F4186" s="50"/>
      <c r="G4186" s="51"/>
      <c r="H4186" s="51"/>
      <c r="I4186" s="52"/>
      <c r="J4186" s="52"/>
      <c r="K4186" s="27" t="str">
        <f>_xlfn.IFNA(VLOOKUP(E4186,الاوردرات!$B$1:$C$600,2,0),"")</f>
        <v/>
      </c>
      <c r="L4186" s="63"/>
      <c r="N4186" s="22" t="str">
        <f t="shared" si="132"/>
        <v/>
      </c>
      <c r="O4186" s="23" t="str">
        <f>_xlfn.IFNA((VLOOKUP(F4186,help!$C$2:$F$12,4,0))*(N4186*24),"")</f>
        <v/>
      </c>
      <c r="AP4186" s="18">
        <f t="shared" si="133"/>
        <v>0</v>
      </c>
    </row>
    <row r="4187" spans="2:42" ht="33" x14ac:dyDescent="0.2">
      <c r="B4187" s="14">
        <f>COUNTIFS($E$3:E4187,تقرير!$E$4)</f>
        <v>15</v>
      </c>
      <c r="C4187" s="48"/>
      <c r="D4187" s="48"/>
      <c r="E4187" s="48"/>
      <c r="F4187" s="50"/>
      <c r="G4187" s="51"/>
      <c r="H4187" s="51"/>
      <c r="I4187" s="52"/>
      <c r="J4187" s="52"/>
      <c r="K4187" s="27" t="str">
        <f>_xlfn.IFNA(VLOOKUP(E4187,الاوردرات!$B$1:$C$600,2,0),"")</f>
        <v/>
      </c>
      <c r="L4187" s="63"/>
      <c r="N4187" s="22" t="str">
        <f t="shared" si="132"/>
        <v/>
      </c>
      <c r="O4187" s="23" t="str">
        <f>_xlfn.IFNA((VLOOKUP(F4187,help!$C$2:$F$12,4,0))*(N4187*24),"")</f>
        <v/>
      </c>
      <c r="AP4187" s="18">
        <f t="shared" si="133"/>
        <v>0</v>
      </c>
    </row>
    <row r="4188" spans="2:42" ht="33" x14ac:dyDescent="0.2">
      <c r="B4188" s="14">
        <f>COUNTIFS($E$3:E4188,تقرير!$E$4)</f>
        <v>15</v>
      </c>
      <c r="C4188" s="48"/>
      <c r="D4188" s="48"/>
      <c r="E4188" s="48"/>
      <c r="F4188" s="50"/>
      <c r="G4188" s="51"/>
      <c r="H4188" s="51"/>
      <c r="I4188" s="52"/>
      <c r="J4188" s="52"/>
      <c r="K4188" s="27" t="str">
        <f>_xlfn.IFNA(VLOOKUP(E4188,الاوردرات!$B$1:$C$600,2,0),"")</f>
        <v/>
      </c>
      <c r="L4188" s="63"/>
      <c r="N4188" s="22" t="str">
        <f t="shared" si="132"/>
        <v/>
      </c>
      <c r="O4188" s="23" t="str">
        <f>_xlfn.IFNA((VLOOKUP(F4188,help!$C$2:$F$12,4,0))*(N4188*24),"")</f>
        <v/>
      </c>
      <c r="AP4188" s="18">
        <f t="shared" si="133"/>
        <v>0</v>
      </c>
    </row>
    <row r="4189" spans="2:42" ht="33" x14ac:dyDescent="0.2">
      <c r="B4189" s="14">
        <f>COUNTIFS($E$3:E4189,تقرير!$E$4)</f>
        <v>15</v>
      </c>
      <c r="C4189" s="48"/>
      <c r="D4189" s="48"/>
      <c r="E4189" s="48"/>
      <c r="F4189" s="50"/>
      <c r="G4189" s="51"/>
      <c r="H4189" s="51"/>
      <c r="I4189" s="52"/>
      <c r="J4189" s="52"/>
      <c r="K4189" s="27" t="str">
        <f>_xlfn.IFNA(VLOOKUP(E4189,الاوردرات!$B$1:$C$600,2,0),"")</f>
        <v/>
      </c>
      <c r="L4189" s="63"/>
      <c r="N4189" s="22" t="str">
        <f t="shared" si="132"/>
        <v/>
      </c>
      <c r="O4189" s="23" t="str">
        <f>_xlfn.IFNA((VLOOKUP(F4189,help!$C$2:$F$12,4,0))*(N4189*24),"")</f>
        <v/>
      </c>
      <c r="AP4189" s="18">
        <f t="shared" si="133"/>
        <v>0</v>
      </c>
    </row>
    <row r="4190" spans="2:42" ht="33" x14ac:dyDescent="0.2">
      <c r="B4190" s="14">
        <f>COUNTIFS($E$3:E4190,تقرير!$E$4)</f>
        <v>15</v>
      </c>
      <c r="C4190" s="48"/>
      <c r="D4190" s="48"/>
      <c r="E4190" s="48"/>
      <c r="F4190" s="50"/>
      <c r="G4190" s="51"/>
      <c r="H4190" s="51"/>
      <c r="I4190" s="52"/>
      <c r="J4190" s="52"/>
      <c r="K4190" s="27" t="str">
        <f>_xlfn.IFNA(VLOOKUP(E4190,الاوردرات!$B$1:$C$600,2,0),"")</f>
        <v/>
      </c>
      <c r="L4190" s="63"/>
      <c r="N4190" s="22" t="str">
        <f t="shared" si="132"/>
        <v/>
      </c>
      <c r="O4190" s="23" t="str">
        <f>_xlfn.IFNA((VLOOKUP(F4190,help!$C$2:$F$12,4,0))*(N4190*24),"")</f>
        <v/>
      </c>
      <c r="AP4190" s="18">
        <f t="shared" si="133"/>
        <v>0</v>
      </c>
    </row>
    <row r="4191" spans="2:42" ht="33" x14ac:dyDescent="0.2">
      <c r="B4191" s="14">
        <f>COUNTIFS($E$3:E4191,تقرير!$E$4)</f>
        <v>15</v>
      </c>
      <c r="C4191" s="48"/>
      <c r="D4191" s="48"/>
      <c r="E4191" s="48"/>
      <c r="F4191" s="50"/>
      <c r="G4191" s="51"/>
      <c r="H4191" s="51"/>
      <c r="I4191" s="52"/>
      <c r="J4191" s="52"/>
      <c r="K4191" s="27" t="str">
        <f>_xlfn.IFNA(VLOOKUP(E4191,الاوردرات!$B$1:$C$600,2,0),"")</f>
        <v/>
      </c>
      <c r="L4191" s="63"/>
      <c r="N4191" s="22" t="str">
        <f t="shared" si="132"/>
        <v/>
      </c>
      <c r="O4191" s="23" t="str">
        <f>_xlfn.IFNA((VLOOKUP(F4191,help!$C$2:$F$12,4,0))*(N4191*24),"")</f>
        <v/>
      </c>
      <c r="AP4191" s="18">
        <f t="shared" si="133"/>
        <v>0</v>
      </c>
    </row>
    <row r="4192" spans="2:42" ht="33" x14ac:dyDescent="0.2">
      <c r="B4192" s="14">
        <f>COUNTIFS($E$3:E4192,تقرير!$E$4)</f>
        <v>15</v>
      </c>
      <c r="C4192" s="48"/>
      <c r="D4192" s="48"/>
      <c r="E4192" s="48"/>
      <c r="F4192" s="50"/>
      <c r="G4192" s="51"/>
      <c r="H4192" s="51"/>
      <c r="I4192" s="52"/>
      <c r="J4192" s="52"/>
      <c r="K4192" s="27" t="str">
        <f>_xlfn.IFNA(VLOOKUP(E4192,الاوردرات!$B$1:$C$600,2,0),"")</f>
        <v/>
      </c>
      <c r="L4192" s="63"/>
      <c r="N4192" s="22" t="str">
        <f t="shared" si="132"/>
        <v/>
      </c>
      <c r="O4192" s="23" t="str">
        <f>_xlfn.IFNA((VLOOKUP(F4192,help!$C$2:$F$12,4,0))*(N4192*24),"")</f>
        <v/>
      </c>
      <c r="AP4192" s="18">
        <f t="shared" si="133"/>
        <v>0</v>
      </c>
    </row>
    <row r="4193" spans="2:42" ht="33" x14ac:dyDescent="0.2">
      <c r="B4193" s="14">
        <f>COUNTIFS($E$3:E4193,تقرير!$E$4)</f>
        <v>15</v>
      </c>
      <c r="C4193" s="48"/>
      <c r="D4193" s="48"/>
      <c r="E4193" s="48"/>
      <c r="F4193" s="50"/>
      <c r="G4193" s="51"/>
      <c r="H4193" s="51"/>
      <c r="I4193" s="52"/>
      <c r="J4193" s="52"/>
      <c r="K4193" s="27" t="str">
        <f>_xlfn.IFNA(VLOOKUP(E4193,الاوردرات!$B$1:$C$600,2,0),"")</f>
        <v/>
      </c>
      <c r="L4193" s="63"/>
      <c r="N4193" s="22" t="str">
        <f t="shared" si="132"/>
        <v/>
      </c>
      <c r="O4193" s="23" t="str">
        <f>_xlfn.IFNA((VLOOKUP(F4193,help!$C$2:$F$12,4,0))*(N4193*24),"")</f>
        <v/>
      </c>
      <c r="AP4193" s="18">
        <f t="shared" si="133"/>
        <v>0</v>
      </c>
    </row>
    <row r="4194" spans="2:42" ht="33" x14ac:dyDescent="0.2">
      <c r="B4194" s="14">
        <f>COUNTIFS($E$3:E4194,تقرير!$E$4)</f>
        <v>15</v>
      </c>
      <c r="C4194" s="48"/>
      <c r="D4194" s="48"/>
      <c r="E4194" s="48"/>
      <c r="F4194" s="50"/>
      <c r="G4194" s="51"/>
      <c r="H4194" s="51"/>
      <c r="I4194" s="52"/>
      <c r="J4194" s="52"/>
      <c r="K4194" s="27" t="str">
        <f>_xlfn.IFNA(VLOOKUP(E4194,الاوردرات!$B$1:$C$600,2,0),"")</f>
        <v/>
      </c>
      <c r="L4194" s="63"/>
      <c r="N4194" s="22" t="str">
        <f t="shared" si="132"/>
        <v/>
      </c>
      <c r="O4194" s="23" t="str">
        <f>_xlfn.IFNA((VLOOKUP(F4194,help!$C$2:$F$12,4,0))*(N4194*24),"")</f>
        <v/>
      </c>
      <c r="AP4194" s="18">
        <f t="shared" si="133"/>
        <v>0</v>
      </c>
    </row>
    <row r="4195" spans="2:42" ht="33" x14ac:dyDescent="0.2">
      <c r="B4195" s="14">
        <f>COUNTIFS($E$3:E4195,تقرير!$E$4)</f>
        <v>15</v>
      </c>
      <c r="C4195" s="48"/>
      <c r="D4195" s="48"/>
      <c r="E4195" s="48"/>
      <c r="F4195" s="50"/>
      <c r="G4195" s="51"/>
      <c r="H4195" s="51"/>
      <c r="I4195" s="52"/>
      <c r="J4195" s="52"/>
      <c r="K4195" s="27" t="str">
        <f>_xlfn.IFNA(VLOOKUP(E4195,الاوردرات!$B$1:$C$600,2,0),"")</f>
        <v/>
      </c>
      <c r="L4195" s="63"/>
      <c r="N4195" s="22" t="str">
        <f t="shared" si="132"/>
        <v/>
      </c>
      <c r="O4195" s="23" t="str">
        <f>_xlfn.IFNA((VLOOKUP(F4195,help!$C$2:$F$12,4,0))*(N4195*24),"")</f>
        <v/>
      </c>
      <c r="AP4195" s="18">
        <f t="shared" si="133"/>
        <v>0</v>
      </c>
    </row>
    <row r="4196" spans="2:42" ht="33" x14ac:dyDescent="0.2">
      <c r="B4196" s="14">
        <f>COUNTIFS($E$3:E4196,تقرير!$E$4)</f>
        <v>15</v>
      </c>
      <c r="C4196" s="48"/>
      <c r="D4196" s="48"/>
      <c r="E4196" s="48"/>
      <c r="F4196" s="50"/>
      <c r="G4196" s="51"/>
      <c r="H4196" s="51"/>
      <c r="I4196" s="52"/>
      <c r="J4196" s="52"/>
      <c r="K4196" s="27" t="str">
        <f>_xlfn.IFNA(VLOOKUP(E4196,الاوردرات!$B$1:$C$600,2,0),"")</f>
        <v/>
      </c>
      <c r="L4196" s="63"/>
      <c r="N4196" s="22" t="str">
        <f t="shared" si="132"/>
        <v/>
      </c>
      <c r="O4196" s="23" t="str">
        <f>_xlfn.IFNA((VLOOKUP(F4196,help!$C$2:$F$12,4,0))*(N4196*24),"")</f>
        <v/>
      </c>
      <c r="AP4196" s="18">
        <f t="shared" si="133"/>
        <v>0</v>
      </c>
    </row>
    <row r="4197" spans="2:42" ht="33" x14ac:dyDescent="0.2">
      <c r="B4197" s="14">
        <f>COUNTIFS($E$3:E4197,تقرير!$E$4)</f>
        <v>15</v>
      </c>
      <c r="C4197" s="48"/>
      <c r="D4197" s="48"/>
      <c r="E4197" s="48"/>
      <c r="F4197" s="50"/>
      <c r="G4197" s="51"/>
      <c r="H4197" s="51"/>
      <c r="I4197" s="52"/>
      <c r="J4197" s="52"/>
      <c r="K4197" s="27" t="str">
        <f>_xlfn.IFNA(VLOOKUP(E4197,الاوردرات!$B$1:$C$600,2,0),"")</f>
        <v/>
      </c>
      <c r="L4197" s="63"/>
      <c r="N4197" s="22" t="str">
        <f t="shared" si="132"/>
        <v/>
      </c>
      <c r="O4197" s="23" t="str">
        <f>_xlfn.IFNA((VLOOKUP(F4197,help!$C$2:$F$12,4,0))*(N4197*24),"")</f>
        <v/>
      </c>
      <c r="AP4197" s="18">
        <f t="shared" si="133"/>
        <v>0</v>
      </c>
    </row>
    <row r="4198" spans="2:42" ht="33" x14ac:dyDescent="0.2">
      <c r="B4198" s="14">
        <f>COUNTIFS($E$3:E4198,تقرير!$E$4)</f>
        <v>15</v>
      </c>
      <c r="C4198" s="48"/>
      <c r="D4198" s="48"/>
      <c r="E4198" s="48"/>
      <c r="F4198" s="50"/>
      <c r="G4198" s="51"/>
      <c r="H4198" s="51"/>
      <c r="I4198" s="52"/>
      <c r="J4198" s="52"/>
      <c r="K4198" s="27" t="str">
        <f>_xlfn.IFNA(VLOOKUP(E4198,الاوردرات!$B$1:$C$600,2,0),"")</f>
        <v/>
      </c>
      <c r="L4198" s="63"/>
      <c r="N4198" s="22" t="str">
        <f t="shared" si="132"/>
        <v/>
      </c>
      <c r="O4198" s="23" t="str">
        <f>_xlfn.IFNA((VLOOKUP(F4198,help!$C$2:$F$12,4,0))*(N4198*24),"")</f>
        <v/>
      </c>
      <c r="AP4198" s="18">
        <f t="shared" si="133"/>
        <v>0</v>
      </c>
    </row>
    <row r="4199" spans="2:42" ht="33" x14ac:dyDescent="0.2">
      <c r="B4199" s="14">
        <f>COUNTIFS($E$3:E4199,تقرير!$E$4)</f>
        <v>15</v>
      </c>
      <c r="C4199" s="48"/>
      <c r="D4199" s="48"/>
      <c r="E4199" s="48"/>
      <c r="F4199" s="50"/>
      <c r="G4199" s="51"/>
      <c r="H4199" s="51"/>
      <c r="I4199" s="52"/>
      <c r="J4199" s="52"/>
      <c r="K4199" s="27" t="str">
        <f>_xlfn.IFNA(VLOOKUP(E4199,الاوردرات!$B$1:$C$600,2,0),"")</f>
        <v/>
      </c>
      <c r="L4199" s="63"/>
      <c r="N4199" s="22" t="str">
        <f t="shared" si="132"/>
        <v/>
      </c>
      <c r="O4199" s="23" t="str">
        <f>_xlfn.IFNA((VLOOKUP(F4199,help!$C$2:$F$12,4,0))*(N4199*24),"")</f>
        <v/>
      </c>
      <c r="AP4199" s="18">
        <f t="shared" si="133"/>
        <v>0</v>
      </c>
    </row>
    <row r="4200" spans="2:42" ht="33" x14ac:dyDescent="0.2">
      <c r="B4200" s="14">
        <f>COUNTIFS($E$3:E4200,تقرير!$E$4)</f>
        <v>15</v>
      </c>
      <c r="C4200" s="48"/>
      <c r="D4200" s="48"/>
      <c r="E4200" s="48"/>
      <c r="F4200" s="50"/>
      <c r="G4200" s="51"/>
      <c r="H4200" s="51"/>
      <c r="I4200" s="52"/>
      <c r="J4200" s="52"/>
      <c r="K4200" s="27" t="str">
        <f>_xlfn.IFNA(VLOOKUP(E4200,الاوردرات!$B$1:$C$600,2,0),"")</f>
        <v/>
      </c>
      <c r="L4200" s="63"/>
      <c r="N4200" s="22" t="str">
        <f t="shared" si="132"/>
        <v/>
      </c>
      <c r="O4200" s="23" t="str">
        <f>_xlfn.IFNA((VLOOKUP(F4200,help!$C$2:$F$12,4,0))*(N4200*24),"")</f>
        <v/>
      </c>
      <c r="AP4200" s="18">
        <f t="shared" si="133"/>
        <v>0</v>
      </c>
    </row>
    <row r="4201" spans="2:42" ht="33" x14ac:dyDescent="0.2">
      <c r="B4201" s="14">
        <f>COUNTIFS($E$3:E4201,تقرير!$E$4)</f>
        <v>15</v>
      </c>
      <c r="C4201" s="48"/>
      <c r="D4201" s="48"/>
      <c r="E4201" s="48"/>
      <c r="F4201" s="50"/>
      <c r="G4201" s="51"/>
      <c r="H4201" s="51"/>
      <c r="I4201" s="52"/>
      <c r="J4201" s="52"/>
      <c r="K4201" s="27" t="str">
        <f>_xlfn.IFNA(VLOOKUP(E4201,الاوردرات!$B$1:$C$600,2,0),"")</f>
        <v/>
      </c>
      <c r="L4201" s="63"/>
      <c r="N4201" s="22" t="str">
        <f t="shared" si="132"/>
        <v/>
      </c>
      <c r="O4201" s="23" t="str">
        <f>_xlfn.IFNA((VLOOKUP(F4201,help!$C$2:$F$12,4,0))*(N4201*24),"")</f>
        <v/>
      </c>
      <c r="AP4201" s="18">
        <f t="shared" si="133"/>
        <v>0</v>
      </c>
    </row>
    <row r="4202" spans="2:42" ht="33" x14ac:dyDescent="0.2">
      <c r="B4202" s="14">
        <f>COUNTIFS($E$3:E4202,تقرير!$E$4)</f>
        <v>15</v>
      </c>
      <c r="C4202" s="48"/>
      <c r="D4202" s="48"/>
      <c r="E4202" s="48"/>
      <c r="F4202" s="50"/>
      <c r="G4202" s="51"/>
      <c r="H4202" s="51"/>
      <c r="I4202" s="52"/>
      <c r="J4202" s="52"/>
      <c r="K4202" s="27" t="str">
        <f>_xlfn.IFNA(VLOOKUP(E4202,الاوردرات!$B$1:$C$600,2,0),"")</f>
        <v/>
      </c>
      <c r="L4202" s="63"/>
      <c r="N4202" s="22" t="str">
        <f t="shared" si="132"/>
        <v/>
      </c>
      <c r="O4202" s="23" t="str">
        <f>_xlfn.IFNA((VLOOKUP(F4202,help!$C$2:$F$12,4,0))*(N4202*24),"")</f>
        <v/>
      </c>
      <c r="AP4202" s="18">
        <f t="shared" si="133"/>
        <v>0</v>
      </c>
    </row>
    <row r="4203" spans="2:42" ht="33" x14ac:dyDescent="0.2">
      <c r="B4203" s="14">
        <f>COUNTIFS($E$3:E4203,تقرير!$E$4)</f>
        <v>15</v>
      </c>
      <c r="C4203" s="48"/>
      <c r="D4203" s="48"/>
      <c r="E4203" s="48"/>
      <c r="F4203" s="50"/>
      <c r="G4203" s="51"/>
      <c r="H4203" s="51"/>
      <c r="I4203" s="52"/>
      <c r="J4203" s="52"/>
      <c r="K4203" s="27" t="str">
        <f>_xlfn.IFNA(VLOOKUP(E4203,الاوردرات!$B$1:$C$600,2,0),"")</f>
        <v/>
      </c>
      <c r="L4203" s="63"/>
      <c r="N4203" s="22" t="str">
        <f t="shared" si="132"/>
        <v/>
      </c>
      <c r="O4203" s="23" t="str">
        <f>_xlfn.IFNA((VLOOKUP(F4203,help!$C$2:$F$12,4,0))*(N4203*24),"")</f>
        <v/>
      </c>
      <c r="AP4203" s="18">
        <f t="shared" si="133"/>
        <v>0</v>
      </c>
    </row>
    <row r="4204" spans="2:42" ht="33" x14ac:dyDescent="0.2">
      <c r="B4204" s="14">
        <f>COUNTIFS($E$3:E4204,تقرير!$E$4)</f>
        <v>15</v>
      </c>
      <c r="C4204" s="48"/>
      <c r="D4204" s="48"/>
      <c r="E4204" s="48"/>
      <c r="F4204" s="50"/>
      <c r="G4204" s="51"/>
      <c r="H4204" s="51"/>
      <c r="I4204" s="52"/>
      <c r="J4204" s="52"/>
      <c r="K4204" s="27" t="str">
        <f>_xlfn.IFNA(VLOOKUP(E4204,الاوردرات!$B$1:$C$600,2,0),"")</f>
        <v/>
      </c>
      <c r="L4204" s="63"/>
      <c r="N4204" s="22" t="str">
        <f t="shared" si="132"/>
        <v/>
      </c>
      <c r="O4204" s="23" t="str">
        <f>_xlfn.IFNA((VLOOKUP(F4204,help!$C$2:$F$12,4,0))*(N4204*24),"")</f>
        <v/>
      </c>
      <c r="AP4204" s="18">
        <f t="shared" si="133"/>
        <v>0</v>
      </c>
    </row>
    <row r="4205" spans="2:42" ht="33" x14ac:dyDescent="0.2">
      <c r="B4205" s="14">
        <f>COUNTIFS($E$3:E4205,تقرير!$E$4)</f>
        <v>15</v>
      </c>
      <c r="C4205" s="48"/>
      <c r="D4205" s="48"/>
      <c r="E4205" s="48"/>
      <c r="F4205" s="50"/>
      <c r="G4205" s="51"/>
      <c r="H4205" s="51"/>
      <c r="I4205" s="52"/>
      <c r="J4205" s="52"/>
      <c r="K4205" s="27" t="str">
        <f>_xlfn.IFNA(VLOOKUP(E4205,الاوردرات!$B$1:$C$600,2,0),"")</f>
        <v/>
      </c>
      <c r="L4205" s="63"/>
      <c r="N4205" s="22" t="str">
        <f t="shared" si="132"/>
        <v/>
      </c>
      <c r="O4205" s="23" t="str">
        <f>_xlfn.IFNA((VLOOKUP(F4205,help!$C$2:$F$12,4,0))*(N4205*24),"")</f>
        <v/>
      </c>
      <c r="AP4205" s="18">
        <f t="shared" si="133"/>
        <v>0</v>
      </c>
    </row>
    <row r="4206" spans="2:42" ht="33" x14ac:dyDescent="0.2">
      <c r="B4206" s="14">
        <f>COUNTIFS($E$3:E4206,تقرير!$E$4)</f>
        <v>15</v>
      </c>
      <c r="C4206" s="48"/>
      <c r="D4206" s="48"/>
      <c r="E4206" s="48"/>
      <c r="F4206" s="50"/>
      <c r="G4206" s="51"/>
      <c r="H4206" s="51"/>
      <c r="I4206" s="52"/>
      <c r="J4206" s="52"/>
      <c r="K4206" s="27" t="str">
        <f>_xlfn.IFNA(VLOOKUP(E4206,الاوردرات!$B$1:$C$600,2,0),"")</f>
        <v/>
      </c>
      <c r="L4206" s="63"/>
      <c r="N4206" s="22" t="str">
        <f t="shared" si="132"/>
        <v/>
      </c>
      <c r="O4206" s="23" t="str">
        <f>_xlfn.IFNA((VLOOKUP(F4206,help!$C$2:$F$12,4,0))*(N4206*24),"")</f>
        <v/>
      </c>
      <c r="AP4206" s="18">
        <f t="shared" si="133"/>
        <v>0</v>
      </c>
    </row>
    <row r="4207" spans="2:42" ht="33" x14ac:dyDescent="0.2">
      <c r="B4207" s="14">
        <f>COUNTIFS($E$3:E4207,تقرير!$E$4)</f>
        <v>15</v>
      </c>
      <c r="C4207" s="48"/>
      <c r="D4207" s="48"/>
      <c r="E4207" s="48"/>
      <c r="F4207" s="50"/>
      <c r="G4207" s="51"/>
      <c r="H4207" s="51"/>
      <c r="I4207" s="52"/>
      <c r="J4207" s="52"/>
      <c r="K4207" s="27" t="str">
        <f>_xlfn.IFNA(VLOOKUP(E4207,الاوردرات!$B$1:$C$600,2,0),"")</f>
        <v/>
      </c>
      <c r="L4207" s="63"/>
      <c r="N4207" s="22" t="str">
        <f t="shared" si="132"/>
        <v/>
      </c>
      <c r="O4207" s="23" t="str">
        <f>_xlfn.IFNA((VLOOKUP(F4207,help!$C$2:$F$12,4,0))*(N4207*24),"")</f>
        <v/>
      </c>
      <c r="AP4207" s="18">
        <f t="shared" si="133"/>
        <v>0</v>
      </c>
    </row>
    <row r="4208" spans="2:42" ht="33" x14ac:dyDescent="0.2">
      <c r="B4208" s="14">
        <f>COUNTIFS($E$3:E4208,تقرير!$E$4)</f>
        <v>15</v>
      </c>
      <c r="C4208" s="48"/>
      <c r="D4208" s="48"/>
      <c r="E4208" s="48"/>
      <c r="F4208" s="50"/>
      <c r="G4208" s="51"/>
      <c r="H4208" s="51"/>
      <c r="I4208" s="52"/>
      <c r="J4208" s="52"/>
      <c r="K4208" s="27" t="str">
        <f>_xlfn.IFNA(VLOOKUP(E4208,الاوردرات!$B$1:$C$600,2,0),"")</f>
        <v/>
      </c>
      <c r="L4208" s="63"/>
      <c r="N4208" s="22" t="str">
        <f t="shared" si="132"/>
        <v/>
      </c>
      <c r="O4208" s="23" t="str">
        <f>_xlfn.IFNA((VLOOKUP(F4208,help!$C$2:$F$12,4,0))*(N4208*24),"")</f>
        <v/>
      </c>
      <c r="AP4208" s="18">
        <f t="shared" si="133"/>
        <v>0</v>
      </c>
    </row>
    <row r="4209" spans="2:42" ht="33" x14ac:dyDescent="0.2">
      <c r="B4209" s="14">
        <f>COUNTIFS($E$3:E4209,تقرير!$E$4)</f>
        <v>15</v>
      </c>
      <c r="C4209" s="48"/>
      <c r="D4209" s="48"/>
      <c r="E4209" s="48"/>
      <c r="F4209" s="50"/>
      <c r="G4209" s="51"/>
      <c r="H4209" s="51"/>
      <c r="I4209" s="52"/>
      <c r="J4209" s="52"/>
      <c r="K4209" s="27" t="str">
        <f>_xlfn.IFNA(VLOOKUP(E4209,الاوردرات!$B$1:$C$600,2,0),"")</f>
        <v/>
      </c>
      <c r="L4209" s="63"/>
      <c r="N4209" s="22" t="str">
        <f t="shared" si="132"/>
        <v/>
      </c>
      <c r="O4209" s="23" t="str">
        <f>_xlfn.IFNA((VLOOKUP(F4209,help!$C$2:$F$12,4,0))*(N4209*24),"")</f>
        <v/>
      </c>
      <c r="AP4209" s="18">
        <f t="shared" si="133"/>
        <v>0</v>
      </c>
    </row>
    <row r="4210" spans="2:42" ht="33" x14ac:dyDescent="0.2">
      <c r="B4210" s="14">
        <f>COUNTIFS($E$3:E4210,تقرير!$E$4)</f>
        <v>15</v>
      </c>
      <c r="C4210" s="48"/>
      <c r="D4210" s="48"/>
      <c r="E4210" s="48"/>
      <c r="F4210" s="50"/>
      <c r="G4210" s="51"/>
      <c r="H4210" s="51"/>
      <c r="I4210" s="52"/>
      <c r="J4210" s="52"/>
      <c r="K4210" s="27" t="str">
        <f>_xlfn.IFNA(VLOOKUP(E4210,الاوردرات!$B$1:$C$600,2,0),"")</f>
        <v/>
      </c>
      <c r="L4210" s="63"/>
      <c r="N4210" s="22" t="str">
        <f t="shared" si="132"/>
        <v/>
      </c>
      <c r="O4210" s="23" t="str">
        <f>_xlfn.IFNA((VLOOKUP(F4210,help!$C$2:$F$12,4,0))*(N4210*24),"")</f>
        <v/>
      </c>
      <c r="AP4210" s="18">
        <f t="shared" si="133"/>
        <v>0</v>
      </c>
    </row>
    <row r="4211" spans="2:42" ht="33" x14ac:dyDescent="0.2">
      <c r="B4211" s="14">
        <f>COUNTIFS($E$3:E4211,تقرير!$E$4)</f>
        <v>15</v>
      </c>
      <c r="C4211" s="48"/>
      <c r="D4211" s="48"/>
      <c r="E4211" s="48"/>
      <c r="F4211" s="50"/>
      <c r="G4211" s="51"/>
      <c r="H4211" s="51"/>
      <c r="I4211" s="52"/>
      <c r="J4211" s="52"/>
      <c r="K4211" s="27" t="str">
        <f>_xlfn.IFNA(VLOOKUP(E4211,الاوردرات!$B$1:$C$600,2,0),"")</f>
        <v/>
      </c>
      <c r="L4211" s="63"/>
      <c r="N4211" s="22" t="str">
        <f t="shared" si="132"/>
        <v/>
      </c>
      <c r="O4211" s="23" t="str">
        <f>_xlfn.IFNA((VLOOKUP(F4211,help!$C$2:$F$12,4,0))*(N4211*24),"")</f>
        <v/>
      </c>
      <c r="AP4211" s="18">
        <f t="shared" si="133"/>
        <v>0</v>
      </c>
    </row>
    <row r="4212" spans="2:42" ht="33" x14ac:dyDescent="0.2">
      <c r="B4212" s="14">
        <f>COUNTIFS($E$3:E4212,تقرير!$E$4)</f>
        <v>15</v>
      </c>
      <c r="C4212" s="48"/>
      <c r="D4212" s="48"/>
      <c r="E4212" s="48"/>
      <c r="F4212" s="50"/>
      <c r="G4212" s="51"/>
      <c r="H4212" s="51"/>
      <c r="I4212" s="52"/>
      <c r="J4212" s="52"/>
      <c r="K4212" s="27" t="str">
        <f>_xlfn.IFNA(VLOOKUP(E4212,الاوردرات!$B$1:$C$600,2,0),"")</f>
        <v/>
      </c>
      <c r="L4212" s="63"/>
      <c r="N4212" s="22" t="str">
        <f t="shared" si="132"/>
        <v/>
      </c>
      <c r="O4212" s="23" t="str">
        <f>_xlfn.IFNA((VLOOKUP(F4212,help!$C$2:$F$12,4,0))*(N4212*24),"")</f>
        <v/>
      </c>
      <c r="AP4212" s="18">
        <f t="shared" si="133"/>
        <v>0</v>
      </c>
    </row>
    <row r="4213" spans="2:42" ht="33" x14ac:dyDescent="0.2">
      <c r="B4213" s="14">
        <f>COUNTIFS($E$3:E4213,تقرير!$E$4)</f>
        <v>15</v>
      </c>
      <c r="C4213" s="48"/>
      <c r="D4213" s="48"/>
      <c r="E4213" s="48"/>
      <c r="F4213" s="50"/>
      <c r="G4213" s="51"/>
      <c r="H4213" s="51"/>
      <c r="I4213" s="52"/>
      <c r="J4213" s="52"/>
      <c r="K4213" s="27" t="str">
        <f>_xlfn.IFNA(VLOOKUP(E4213,الاوردرات!$B$1:$C$600,2,0),"")</f>
        <v/>
      </c>
      <c r="L4213" s="63"/>
      <c r="N4213" s="22" t="str">
        <f t="shared" si="132"/>
        <v/>
      </c>
      <c r="O4213" s="23" t="str">
        <f>_xlfn.IFNA((VLOOKUP(F4213,help!$C$2:$F$12,4,0))*(N4213*24),"")</f>
        <v/>
      </c>
      <c r="AP4213" s="18">
        <f t="shared" si="133"/>
        <v>0</v>
      </c>
    </row>
    <row r="4214" spans="2:42" ht="33" x14ac:dyDescent="0.2">
      <c r="B4214" s="14">
        <f>COUNTIFS($E$3:E4214,تقرير!$E$4)</f>
        <v>15</v>
      </c>
      <c r="C4214" s="48"/>
      <c r="D4214" s="48"/>
      <c r="E4214" s="48"/>
      <c r="F4214" s="50"/>
      <c r="G4214" s="51"/>
      <c r="H4214" s="51"/>
      <c r="I4214" s="52"/>
      <c r="J4214" s="52"/>
      <c r="K4214" s="27" t="str">
        <f>_xlfn.IFNA(VLOOKUP(E4214,الاوردرات!$B$1:$C$600,2,0),"")</f>
        <v/>
      </c>
      <c r="L4214" s="63"/>
      <c r="N4214" s="22" t="str">
        <f t="shared" si="132"/>
        <v/>
      </c>
      <c r="O4214" s="23" t="str">
        <f>_xlfn.IFNA((VLOOKUP(F4214,help!$C$2:$F$12,4,0))*(N4214*24),"")</f>
        <v/>
      </c>
      <c r="AP4214" s="18">
        <f t="shared" si="133"/>
        <v>0</v>
      </c>
    </row>
    <row r="4215" spans="2:42" ht="33" x14ac:dyDescent="0.2">
      <c r="B4215" s="14">
        <f>COUNTIFS($E$3:E4215,تقرير!$E$4)</f>
        <v>15</v>
      </c>
      <c r="C4215" s="48"/>
      <c r="D4215" s="48"/>
      <c r="E4215" s="48"/>
      <c r="F4215" s="50"/>
      <c r="G4215" s="51"/>
      <c r="H4215" s="51"/>
      <c r="I4215" s="52"/>
      <c r="J4215" s="52"/>
      <c r="K4215" s="27" t="str">
        <f>_xlfn.IFNA(VLOOKUP(E4215,الاوردرات!$B$1:$C$600,2,0),"")</f>
        <v/>
      </c>
      <c r="L4215" s="63"/>
      <c r="N4215" s="22" t="str">
        <f t="shared" ref="N4215:N4278" si="134">IF(I4215&lt;&gt;"",J4215-I4215,"")</f>
        <v/>
      </c>
      <c r="O4215" s="23" t="str">
        <f>_xlfn.IFNA((VLOOKUP(F4215,help!$C$2:$F$12,4,0))*(N4215*24),"")</f>
        <v/>
      </c>
      <c r="AP4215" s="18">
        <f t="shared" si="133"/>
        <v>0</v>
      </c>
    </row>
    <row r="4216" spans="2:42" ht="33" x14ac:dyDescent="0.2">
      <c r="B4216" s="14">
        <f>COUNTIFS($E$3:E4216,تقرير!$E$4)</f>
        <v>15</v>
      </c>
      <c r="C4216" s="48"/>
      <c r="D4216" s="48"/>
      <c r="E4216" s="48"/>
      <c r="F4216" s="50"/>
      <c r="G4216" s="51"/>
      <c r="H4216" s="51"/>
      <c r="I4216" s="52"/>
      <c r="J4216" s="52"/>
      <c r="K4216" s="27" t="str">
        <f>_xlfn.IFNA(VLOOKUP(E4216,الاوردرات!$B$1:$C$600,2,0),"")</f>
        <v/>
      </c>
      <c r="L4216" s="63"/>
      <c r="N4216" s="22" t="str">
        <f t="shared" si="134"/>
        <v/>
      </c>
      <c r="O4216" s="23" t="str">
        <f>_xlfn.IFNA((VLOOKUP(F4216,help!$C$2:$F$12,4,0))*(N4216*24),"")</f>
        <v/>
      </c>
      <c r="AP4216" s="18">
        <f t="shared" si="133"/>
        <v>0</v>
      </c>
    </row>
    <row r="4217" spans="2:42" ht="33" x14ac:dyDescent="0.2">
      <c r="B4217" s="14">
        <f>COUNTIFS($E$3:E4217,تقرير!$E$4)</f>
        <v>15</v>
      </c>
      <c r="C4217" s="48"/>
      <c r="D4217" s="48"/>
      <c r="E4217" s="48"/>
      <c r="F4217" s="50"/>
      <c r="G4217" s="51"/>
      <c r="H4217" s="51"/>
      <c r="I4217" s="52"/>
      <c r="J4217" s="52"/>
      <c r="K4217" s="27" t="str">
        <f>_xlfn.IFNA(VLOOKUP(E4217,الاوردرات!$B$1:$C$600,2,0),"")</f>
        <v/>
      </c>
      <c r="L4217" s="63"/>
      <c r="N4217" s="22" t="str">
        <f t="shared" si="134"/>
        <v/>
      </c>
      <c r="O4217" s="23" t="str">
        <f>_xlfn.IFNA((VLOOKUP(F4217,help!$C$2:$F$12,4,0))*(N4217*24),"")</f>
        <v/>
      </c>
      <c r="AP4217" s="18">
        <f t="shared" si="133"/>
        <v>0</v>
      </c>
    </row>
    <row r="4218" spans="2:42" ht="33" x14ac:dyDescent="0.2">
      <c r="B4218" s="14">
        <f>COUNTIFS($E$3:E4218,تقرير!$E$4)</f>
        <v>15</v>
      </c>
      <c r="C4218" s="48"/>
      <c r="D4218" s="48"/>
      <c r="E4218" s="48"/>
      <c r="F4218" s="50"/>
      <c r="G4218" s="51"/>
      <c r="H4218" s="51"/>
      <c r="I4218" s="52"/>
      <c r="J4218" s="52"/>
      <c r="K4218" s="27" t="str">
        <f>_xlfn.IFNA(VLOOKUP(E4218,الاوردرات!$B$1:$C$600,2,0),"")</f>
        <v/>
      </c>
      <c r="L4218" s="63"/>
      <c r="N4218" s="22" t="str">
        <f t="shared" si="134"/>
        <v/>
      </c>
      <c r="O4218" s="23" t="str">
        <f>_xlfn.IFNA((VLOOKUP(F4218,help!$C$2:$F$12,4,0))*(N4218*24),"")</f>
        <v/>
      </c>
      <c r="AP4218" s="18">
        <f t="shared" si="133"/>
        <v>0</v>
      </c>
    </row>
    <row r="4219" spans="2:42" ht="33" x14ac:dyDescent="0.2">
      <c r="B4219" s="14">
        <f>COUNTIFS($E$3:E4219,تقرير!$E$4)</f>
        <v>15</v>
      </c>
      <c r="C4219" s="48"/>
      <c r="D4219" s="48"/>
      <c r="E4219" s="48"/>
      <c r="F4219" s="50"/>
      <c r="G4219" s="51"/>
      <c r="H4219" s="51"/>
      <c r="I4219" s="52"/>
      <c r="J4219" s="52"/>
      <c r="K4219" s="27" t="str">
        <f>_xlfn.IFNA(VLOOKUP(E4219,الاوردرات!$B$1:$C$600,2,0),"")</f>
        <v/>
      </c>
      <c r="L4219" s="63"/>
      <c r="N4219" s="22" t="str">
        <f t="shared" si="134"/>
        <v/>
      </c>
      <c r="O4219" s="23" t="str">
        <f>_xlfn.IFNA((VLOOKUP(F4219,help!$C$2:$F$12,4,0))*(N4219*24),"")</f>
        <v/>
      </c>
      <c r="AP4219" s="18">
        <f t="shared" si="133"/>
        <v>0</v>
      </c>
    </row>
    <row r="4220" spans="2:42" ht="33" x14ac:dyDescent="0.2">
      <c r="B4220" s="14">
        <f>COUNTIFS($E$3:E4220,تقرير!$E$4)</f>
        <v>15</v>
      </c>
      <c r="C4220" s="48"/>
      <c r="D4220" s="48"/>
      <c r="E4220" s="48"/>
      <c r="F4220" s="50"/>
      <c r="G4220" s="51"/>
      <c r="H4220" s="51"/>
      <c r="I4220" s="52"/>
      <c r="J4220" s="52"/>
      <c r="K4220" s="27" t="str">
        <f>_xlfn.IFNA(VLOOKUP(E4220,الاوردرات!$B$1:$C$600,2,0),"")</f>
        <v/>
      </c>
      <c r="L4220" s="63"/>
      <c r="N4220" s="22" t="str">
        <f t="shared" si="134"/>
        <v/>
      </c>
      <c r="O4220" s="23" t="str">
        <f>_xlfn.IFNA((VLOOKUP(F4220,help!$C$2:$F$12,4,0))*(N4220*24),"")</f>
        <v/>
      </c>
      <c r="AP4220" s="18">
        <f t="shared" si="133"/>
        <v>0</v>
      </c>
    </row>
    <row r="4221" spans="2:42" ht="33" x14ac:dyDescent="0.2">
      <c r="B4221" s="14">
        <f>COUNTIFS($E$3:E4221,تقرير!$E$4)</f>
        <v>15</v>
      </c>
      <c r="C4221" s="48"/>
      <c r="D4221" s="48"/>
      <c r="E4221" s="48"/>
      <c r="F4221" s="50"/>
      <c r="G4221" s="51"/>
      <c r="H4221" s="51"/>
      <c r="I4221" s="52"/>
      <c r="J4221" s="52"/>
      <c r="K4221" s="27" t="str">
        <f>_xlfn.IFNA(VLOOKUP(E4221,الاوردرات!$B$1:$C$600,2,0),"")</f>
        <v/>
      </c>
      <c r="L4221" s="63"/>
      <c r="N4221" s="22" t="str">
        <f t="shared" si="134"/>
        <v/>
      </c>
      <c r="O4221" s="23" t="str">
        <f>_xlfn.IFNA((VLOOKUP(F4221,help!$C$2:$F$12,4,0))*(N4221*24),"")</f>
        <v/>
      </c>
      <c r="AP4221" s="18">
        <f t="shared" si="133"/>
        <v>0</v>
      </c>
    </row>
    <row r="4222" spans="2:42" ht="33" x14ac:dyDescent="0.2">
      <c r="B4222" s="14">
        <f>COUNTIFS($E$3:E4222,تقرير!$E$4)</f>
        <v>15</v>
      </c>
      <c r="C4222" s="48"/>
      <c r="D4222" s="48"/>
      <c r="E4222" s="48"/>
      <c r="F4222" s="50"/>
      <c r="G4222" s="51"/>
      <c r="H4222" s="51"/>
      <c r="I4222" s="52"/>
      <c r="J4222" s="52"/>
      <c r="K4222" s="27" t="str">
        <f>_xlfn.IFNA(VLOOKUP(E4222,الاوردرات!$B$1:$C$600,2,0),"")</f>
        <v/>
      </c>
      <c r="L4222" s="63"/>
      <c r="N4222" s="22" t="str">
        <f t="shared" si="134"/>
        <v/>
      </c>
      <c r="O4222" s="23" t="str">
        <f>_xlfn.IFNA((VLOOKUP(F4222,help!$C$2:$F$12,4,0))*(N4222*24),"")</f>
        <v/>
      </c>
      <c r="AP4222" s="18">
        <f t="shared" si="133"/>
        <v>0</v>
      </c>
    </row>
    <row r="4223" spans="2:42" ht="33" x14ac:dyDescent="0.2">
      <c r="B4223" s="14">
        <f>COUNTIFS($E$3:E4223,تقرير!$E$4)</f>
        <v>15</v>
      </c>
      <c r="C4223" s="48"/>
      <c r="D4223" s="48"/>
      <c r="E4223" s="48"/>
      <c r="F4223" s="50"/>
      <c r="G4223" s="51"/>
      <c r="H4223" s="51"/>
      <c r="I4223" s="52"/>
      <c r="J4223" s="52"/>
      <c r="K4223" s="27" t="str">
        <f>_xlfn.IFNA(VLOOKUP(E4223,الاوردرات!$B$1:$C$600,2,0),"")</f>
        <v/>
      </c>
      <c r="L4223" s="63"/>
      <c r="N4223" s="22" t="str">
        <f t="shared" si="134"/>
        <v/>
      </c>
      <c r="O4223" s="23" t="str">
        <f>_xlfn.IFNA((VLOOKUP(F4223,help!$C$2:$F$12,4,0))*(N4223*24),"")</f>
        <v/>
      </c>
      <c r="AP4223" s="18">
        <f t="shared" si="133"/>
        <v>0</v>
      </c>
    </row>
    <row r="4224" spans="2:42" ht="33" x14ac:dyDescent="0.2">
      <c r="B4224" s="14">
        <f>COUNTIFS($E$3:E4224,تقرير!$E$4)</f>
        <v>15</v>
      </c>
      <c r="C4224" s="48"/>
      <c r="D4224" s="48"/>
      <c r="E4224" s="48"/>
      <c r="F4224" s="50"/>
      <c r="G4224" s="51"/>
      <c r="H4224" s="51"/>
      <c r="I4224" s="52"/>
      <c r="J4224" s="52"/>
      <c r="K4224" s="27" t="str">
        <f>_xlfn.IFNA(VLOOKUP(E4224,الاوردرات!$B$1:$C$600,2,0),"")</f>
        <v/>
      </c>
      <c r="L4224" s="63"/>
      <c r="N4224" s="22" t="str">
        <f t="shared" si="134"/>
        <v/>
      </c>
      <c r="O4224" s="23" t="str">
        <f>_xlfn.IFNA((VLOOKUP(F4224,help!$C$2:$F$12,4,0))*(N4224*24),"")</f>
        <v/>
      </c>
      <c r="AP4224" s="18">
        <f t="shared" si="133"/>
        <v>0</v>
      </c>
    </row>
    <row r="4225" spans="2:42" ht="33" x14ac:dyDescent="0.2">
      <c r="B4225" s="14">
        <f>COUNTIFS($E$3:E4225,تقرير!$E$4)</f>
        <v>15</v>
      </c>
      <c r="C4225" s="48"/>
      <c r="D4225" s="48"/>
      <c r="E4225" s="48"/>
      <c r="F4225" s="50"/>
      <c r="G4225" s="51"/>
      <c r="H4225" s="51"/>
      <c r="I4225" s="52"/>
      <c r="J4225" s="52"/>
      <c r="K4225" s="27" t="str">
        <f>_xlfn.IFNA(VLOOKUP(E4225,الاوردرات!$B$1:$C$600,2,0),"")</f>
        <v/>
      </c>
      <c r="L4225" s="63"/>
      <c r="N4225" s="22" t="str">
        <f t="shared" si="134"/>
        <v/>
      </c>
      <c r="O4225" s="23" t="str">
        <f>_xlfn.IFNA((VLOOKUP(F4225,help!$C$2:$F$12,4,0))*(N4225*24),"")</f>
        <v/>
      </c>
      <c r="AP4225" s="18">
        <f t="shared" si="133"/>
        <v>0</v>
      </c>
    </row>
    <row r="4226" spans="2:42" ht="33" x14ac:dyDescent="0.2">
      <c r="B4226" s="14">
        <f>COUNTIFS($E$3:E4226,تقرير!$E$4)</f>
        <v>15</v>
      </c>
      <c r="C4226" s="48"/>
      <c r="D4226" s="48"/>
      <c r="E4226" s="48"/>
      <c r="F4226" s="50"/>
      <c r="G4226" s="51"/>
      <c r="H4226" s="51"/>
      <c r="I4226" s="52"/>
      <c r="J4226" s="52"/>
      <c r="K4226" s="27" t="str">
        <f>_xlfn.IFNA(VLOOKUP(E4226,الاوردرات!$B$1:$C$600,2,0),"")</f>
        <v/>
      </c>
      <c r="L4226" s="63"/>
      <c r="N4226" s="22" t="str">
        <f t="shared" si="134"/>
        <v/>
      </c>
      <c r="O4226" s="23" t="str">
        <f>_xlfn.IFNA((VLOOKUP(F4226,help!$C$2:$F$12,4,0))*(N4226*24),"")</f>
        <v/>
      </c>
      <c r="AP4226" s="18">
        <f t="shared" si="133"/>
        <v>0</v>
      </c>
    </row>
    <row r="4227" spans="2:42" ht="33" x14ac:dyDescent="0.2">
      <c r="B4227" s="14">
        <f>COUNTIFS($E$3:E4227,تقرير!$E$4)</f>
        <v>15</v>
      </c>
      <c r="C4227" s="48"/>
      <c r="D4227" s="48"/>
      <c r="E4227" s="48"/>
      <c r="F4227" s="50"/>
      <c r="G4227" s="51"/>
      <c r="H4227" s="51"/>
      <c r="I4227" s="52"/>
      <c r="J4227" s="52"/>
      <c r="K4227" s="27" t="str">
        <f>_xlfn.IFNA(VLOOKUP(E4227,الاوردرات!$B$1:$C$600,2,0),"")</f>
        <v/>
      </c>
      <c r="L4227" s="63"/>
      <c r="N4227" s="22" t="str">
        <f t="shared" si="134"/>
        <v/>
      </c>
      <c r="O4227" s="23" t="str">
        <f>_xlfn.IFNA((VLOOKUP(F4227,help!$C$2:$F$12,4,0))*(N4227*24),"")</f>
        <v/>
      </c>
      <c r="AP4227" s="18">
        <f t="shared" si="133"/>
        <v>0</v>
      </c>
    </row>
    <row r="4228" spans="2:42" ht="33" x14ac:dyDescent="0.2">
      <c r="B4228" s="14">
        <f>COUNTIFS($E$3:E4228,تقرير!$E$4)</f>
        <v>15</v>
      </c>
      <c r="C4228" s="48"/>
      <c r="D4228" s="48"/>
      <c r="E4228" s="48"/>
      <c r="F4228" s="50"/>
      <c r="G4228" s="51"/>
      <c r="H4228" s="51"/>
      <c r="I4228" s="52"/>
      <c r="J4228" s="52"/>
      <c r="K4228" s="27" t="str">
        <f>_xlfn.IFNA(VLOOKUP(E4228,الاوردرات!$B$1:$C$600,2,0),"")</f>
        <v/>
      </c>
      <c r="L4228" s="63"/>
      <c r="N4228" s="22" t="str">
        <f t="shared" si="134"/>
        <v/>
      </c>
      <c r="O4228" s="23" t="str">
        <f>_xlfn.IFNA((VLOOKUP(F4228,help!$C$2:$F$12,4,0))*(N4228*24),"")</f>
        <v/>
      </c>
      <c r="AP4228" s="18">
        <f t="shared" si="133"/>
        <v>0</v>
      </c>
    </row>
    <row r="4229" spans="2:42" ht="33" x14ac:dyDescent="0.2">
      <c r="B4229" s="14">
        <f>COUNTIFS($E$3:E4229,تقرير!$E$4)</f>
        <v>15</v>
      </c>
      <c r="C4229" s="48"/>
      <c r="D4229" s="48"/>
      <c r="E4229" s="48"/>
      <c r="F4229" s="50"/>
      <c r="G4229" s="51"/>
      <c r="H4229" s="51"/>
      <c r="I4229" s="52"/>
      <c r="J4229" s="52"/>
      <c r="K4229" s="27" t="str">
        <f>_xlfn.IFNA(VLOOKUP(E4229,الاوردرات!$B$1:$C$600,2,0),"")</f>
        <v/>
      </c>
      <c r="L4229" s="63"/>
      <c r="N4229" s="22" t="str">
        <f t="shared" si="134"/>
        <v/>
      </c>
      <c r="O4229" s="23" t="str">
        <f>_xlfn.IFNA((VLOOKUP(F4229,help!$C$2:$F$12,4,0))*(N4229*24),"")</f>
        <v/>
      </c>
      <c r="AP4229" s="18">
        <f t="shared" si="133"/>
        <v>0</v>
      </c>
    </row>
    <row r="4230" spans="2:42" ht="33" x14ac:dyDescent="0.2">
      <c r="B4230" s="14">
        <f>COUNTIFS($E$3:E4230,تقرير!$E$4)</f>
        <v>15</v>
      </c>
      <c r="C4230" s="48"/>
      <c r="D4230" s="48"/>
      <c r="E4230" s="48"/>
      <c r="F4230" s="50"/>
      <c r="G4230" s="51"/>
      <c r="H4230" s="51"/>
      <c r="I4230" s="52"/>
      <c r="J4230" s="52"/>
      <c r="K4230" s="27" t="str">
        <f>_xlfn.IFNA(VLOOKUP(E4230,الاوردرات!$B$1:$C$600,2,0),"")</f>
        <v/>
      </c>
      <c r="L4230" s="63"/>
      <c r="N4230" s="22" t="str">
        <f t="shared" si="134"/>
        <v/>
      </c>
      <c r="O4230" s="23" t="str">
        <f>_xlfn.IFNA((VLOOKUP(F4230,help!$C$2:$F$12,4,0))*(N4230*24),"")</f>
        <v/>
      </c>
      <c r="AP4230" s="18">
        <f t="shared" si="133"/>
        <v>0</v>
      </c>
    </row>
    <row r="4231" spans="2:42" ht="33" x14ac:dyDescent="0.2">
      <c r="B4231" s="14">
        <f>COUNTIFS($E$3:E4231,تقرير!$E$4)</f>
        <v>15</v>
      </c>
      <c r="C4231" s="48"/>
      <c r="D4231" s="48"/>
      <c r="E4231" s="48"/>
      <c r="F4231" s="50"/>
      <c r="G4231" s="51"/>
      <c r="H4231" s="51"/>
      <c r="I4231" s="52"/>
      <c r="J4231" s="52"/>
      <c r="K4231" s="27" t="str">
        <f>_xlfn.IFNA(VLOOKUP(E4231,الاوردرات!$B$1:$C$600,2,0),"")</f>
        <v/>
      </c>
      <c r="L4231" s="63"/>
      <c r="N4231" s="22" t="str">
        <f t="shared" si="134"/>
        <v/>
      </c>
      <c r="O4231" s="23" t="str">
        <f>_xlfn.IFNA((VLOOKUP(F4231,help!$C$2:$F$12,4,0))*(N4231*24),"")</f>
        <v/>
      </c>
      <c r="AP4231" s="18">
        <f t="shared" si="133"/>
        <v>0</v>
      </c>
    </row>
    <row r="4232" spans="2:42" ht="33" x14ac:dyDescent="0.2">
      <c r="B4232" s="14">
        <f>COUNTIFS($E$3:E4232,تقرير!$E$4)</f>
        <v>15</v>
      </c>
      <c r="C4232" s="48"/>
      <c r="D4232" s="48"/>
      <c r="E4232" s="48"/>
      <c r="F4232" s="50"/>
      <c r="G4232" s="51"/>
      <c r="H4232" s="51"/>
      <c r="I4232" s="52"/>
      <c r="J4232" s="52"/>
      <c r="K4232" s="27" t="str">
        <f>_xlfn.IFNA(VLOOKUP(E4232,الاوردرات!$B$1:$C$600,2,0),"")</f>
        <v/>
      </c>
      <c r="L4232" s="63"/>
      <c r="N4232" s="22" t="str">
        <f t="shared" si="134"/>
        <v/>
      </c>
      <c r="O4232" s="23" t="str">
        <f>_xlfn.IFNA((VLOOKUP(F4232,help!$C$2:$F$12,4,0))*(N4232*24),"")</f>
        <v/>
      </c>
      <c r="AP4232" s="18">
        <f t="shared" si="133"/>
        <v>0</v>
      </c>
    </row>
    <row r="4233" spans="2:42" ht="33" x14ac:dyDescent="0.2">
      <c r="B4233" s="14">
        <f>COUNTIFS($E$3:E4233,تقرير!$E$4)</f>
        <v>15</v>
      </c>
      <c r="C4233" s="48"/>
      <c r="D4233" s="48"/>
      <c r="E4233" s="48"/>
      <c r="F4233" s="50"/>
      <c r="G4233" s="51"/>
      <c r="H4233" s="51"/>
      <c r="I4233" s="52"/>
      <c r="J4233" s="52"/>
      <c r="K4233" s="27" t="str">
        <f>_xlfn.IFNA(VLOOKUP(E4233,الاوردرات!$B$1:$C$600,2,0),"")</f>
        <v/>
      </c>
      <c r="L4233" s="63"/>
      <c r="N4233" s="22" t="str">
        <f t="shared" si="134"/>
        <v/>
      </c>
      <c r="O4233" s="23" t="str">
        <f>_xlfn.IFNA((VLOOKUP(F4233,help!$C$2:$F$12,4,0))*(N4233*24),"")</f>
        <v/>
      </c>
      <c r="AP4233" s="18">
        <f t="shared" si="133"/>
        <v>0</v>
      </c>
    </row>
    <row r="4234" spans="2:42" ht="33" x14ac:dyDescent="0.2">
      <c r="B4234" s="14">
        <f>COUNTIFS($E$3:E4234,تقرير!$E$4)</f>
        <v>15</v>
      </c>
      <c r="C4234" s="48"/>
      <c r="D4234" s="48"/>
      <c r="E4234" s="48"/>
      <c r="F4234" s="50"/>
      <c r="G4234" s="51"/>
      <c r="H4234" s="51"/>
      <c r="I4234" s="52"/>
      <c r="J4234" s="52"/>
      <c r="K4234" s="27" t="str">
        <f>_xlfn.IFNA(VLOOKUP(E4234,الاوردرات!$B$1:$C$600,2,0),"")</f>
        <v/>
      </c>
      <c r="L4234" s="63"/>
      <c r="N4234" s="22" t="str">
        <f t="shared" si="134"/>
        <v/>
      </c>
      <c r="O4234" s="23" t="str">
        <f>_xlfn.IFNA((VLOOKUP(F4234,help!$C$2:$F$12,4,0))*(N4234*24),"")</f>
        <v/>
      </c>
      <c r="AP4234" s="18">
        <f t="shared" ref="AP4234:AP4297" si="135">D4234</f>
        <v>0</v>
      </c>
    </row>
    <row r="4235" spans="2:42" ht="33" x14ac:dyDescent="0.2">
      <c r="B4235" s="14">
        <f>COUNTIFS($E$3:E4235,تقرير!$E$4)</f>
        <v>15</v>
      </c>
      <c r="C4235" s="48"/>
      <c r="D4235" s="48"/>
      <c r="E4235" s="48"/>
      <c r="F4235" s="50"/>
      <c r="G4235" s="51"/>
      <c r="H4235" s="51"/>
      <c r="I4235" s="52"/>
      <c r="J4235" s="52"/>
      <c r="K4235" s="27" t="str">
        <f>_xlfn.IFNA(VLOOKUP(E4235,الاوردرات!$B$1:$C$600,2,0),"")</f>
        <v/>
      </c>
      <c r="L4235" s="63"/>
      <c r="N4235" s="22" t="str">
        <f t="shared" si="134"/>
        <v/>
      </c>
      <c r="O4235" s="23" t="str">
        <f>_xlfn.IFNA((VLOOKUP(F4235,help!$C$2:$F$12,4,0))*(N4235*24),"")</f>
        <v/>
      </c>
      <c r="AP4235" s="18">
        <f t="shared" si="135"/>
        <v>0</v>
      </c>
    </row>
    <row r="4236" spans="2:42" ht="33" x14ac:dyDescent="0.2">
      <c r="B4236" s="14">
        <f>COUNTIFS($E$3:E4236,تقرير!$E$4)</f>
        <v>15</v>
      </c>
      <c r="C4236" s="48"/>
      <c r="D4236" s="48"/>
      <c r="E4236" s="48"/>
      <c r="F4236" s="50"/>
      <c r="G4236" s="51"/>
      <c r="H4236" s="51"/>
      <c r="I4236" s="52"/>
      <c r="J4236" s="52"/>
      <c r="K4236" s="27" t="str">
        <f>_xlfn.IFNA(VLOOKUP(E4236,الاوردرات!$B$1:$C$600,2,0),"")</f>
        <v/>
      </c>
      <c r="L4236" s="63"/>
      <c r="N4236" s="22" t="str">
        <f t="shared" si="134"/>
        <v/>
      </c>
      <c r="O4236" s="23" t="str">
        <f>_xlfn.IFNA((VLOOKUP(F4236,help!$C$2:$F$12,4,0))*(N4236*24),"")</f>
        <v/>
      </c>
      <c r="AP4236" s="18">
        <f t="shared" si="135"/>
        <v>0</v>
      </c>
    </row>
    <row r="4237" spans="2:42" ht="33" x14ac:dyDescent="0.2">
      <c r="B4237" s="14">
        <f>COUNTIFS($E$3:E4237,تقرير!$E$4)</f>
        <v>15</v>
      </c>
      <c r="C4237" s="48"/>
      <c r="D4237" s="48"/>
      <c r="E4237" s="48"/>
      <c r="F4237" s="50"/>
      <c r="G4237" s="51"/>
      <c r="H4237" s="51"/>
      <c r="I4237" s="52"/>
      <c r="J4237" s="52"/>
      <c r="K4237" s="27" t="str">
        <f>_xlfn.IFNA(VLOOKUP(E4237,الاوردرات!$B$1:$C$600,2,0),"")</f>
        <v/>
      </c>
      <c r="L4237" s="63"/>
      <c r="N4237" s="22" t="str">
        <f t="shared" si="134"/>
        <v/>
      </c>
      <c r="O4237" s="23" t="str">
        <f>_xlfn.IFNA((VLOOKUP(F4237,help!$C$2:$F$12,4,0))*(N4237*24),"")</f>
        <v/>
      </c>
      <c r="AP4237" s="18">
        <f t="shared" si="135"/>
        <v>0</v>
      </c>
    </row>
    <row r="4238" spans="2:42" ht="33" x14ac:dyDescent="0.2">
      <c r="B4238" s="14">
        <f>COUNTIFS($E$3:E4238,تقرير!$E$4)</f>
        <v>15</v>
      </c>
      <c r="C4238" s="48"/>
      <c r="D4238" s="48"/>
      <c r="E4238" s="48"/>
      <c r="F4238" s="50"/>
      <c r="G4238" s="51"/>
      <c r="H4238" s="51"/>
      <c r="I4238" s="52"/>
      <c r="J4238" s="52"/>
      <c r="K4238" s="27" t="str">
        <f>_xlfn.IFNA(VLOOKUP(E4238,الاوردرات!$B$1:$C$600,2,0),"")</f>
        <v/>
      </c>
      <c r="L4238" s="63"/>
      <c r="N4238" s="22" t="str">
        <f t="shared" si="134"/>
        <v/>
      </c>
      <c r="O4238" s="23" t="str">
        <f>_xlfn.IFNA((VLOOKUP(F4238,help!$C$2:$F$12,4,0))*(N4238*24),"")</f>
        <v/>
      </c>
      <c r="AP4238" s="18">
        <f t="shared" si="135"/>
        <v>0</v>
      </c>
    </row>
    <row r="4239" spans="2:42" ht="33" x14ac:dyDescent="0.2">
      <c r="B4239" s="14">
        <f>COUNTIFS($E$3:E4239,تقرير!$E$4)</f>
        <v>15</v>
      </c>
      <c r="C4239" s="48"/>
      <c r="D4239" s="48"/>
      <c r="E4239" s="48"/>
      <c r="F4239" s="50"/>
      <c r="G4239" s="51"/>
      <c r="H4239" s="51"/>
      <c r="I4239" s="52"/>
      <c r="J4239" s="52"/>
      <c r="K4239" s="27" t="str">
        <f>_xlfn.IFNA(VLOOKUP(E4239,الاوردرات!$B$1:$C$600,2,0),"")</f>
        <v/>
      </c>
      <c r="L4239" s="63"/>
      <c r="N4239" s="22" t="str">
        <f t="shared" si="134"/>
        <v/>
      </c>
      <c r="O4239" s="23" t="str">
        <f>_xlfn.IFNA((VLOOKUP(F4239,help!$C$2:$F$12,4,0))*(N4239*24),"")</f>
        <v/>
      </c>
      <c r="AP4239" s="18">
        <f t="shared" si="135"/>
        <v>0</v>
      </c>
    </row>
    <row r="4240" spans="2:42" ht="33" x14ac:dyDescent="0.2">
      <c r="B4240" s="14">
        <f>COUNTIFS($E$3:E4240,تقرير!$E$4)</f>
        <v>15</v>
      </c>
      <c r="C4240" s="48"/>
      <c r="D4240" s="48"/>
      <c r="E4240" s="48"/>
      <c r="F4240" s="50"/>
      <c r="G4240" s="51"/>
      <c r="H4240" s="51"/>
      <c r="I4240" s="52"/>
      <c r="J4240" s="52"/>
      <c r="K4240" s="27" t="str">
        <f>_xlfn.IFNA(VLOOKUP(E4240,الاوردرات!$B$1:$C$600,2,0),"")</f>
        <v/>
      </c>
      <c r="L4240" s="63"/>
      <c r="N4240" s="22" t="str">
        <f t="shared" si="134"/>
        <v/>
      </c>
      <c r="O4240" s="23" t="str">
        <f>_xlfn.IFNA((VLOOKUP(F4240,help!$C$2:$F$12,4,0))*(N4240*24),"")</f>
        <v/>
      </c>
      <c r="AP4240" s="18">
        <f t="shared" si="135"/>
        <v>0</v>
      </c>
    </row>
    <row r="4241" spans="2:42" ht="33" x14ac:dyDescent="0.2">
      <c r="B4241" s="14">
        <f>COUNTIFS($E$3:E4241,تقرير!$E$4)</f>
        <v>15</v>
      </c>
      <c r="C4241" s="48"/>
      <c r="D4241" s="48"/>
      <c r="E4241" s="48"/>
      <c r="F4241" s="50"/>
      <c r="G4241" s="51"/>
      <c r="H4241" s="51"/>
      <c r="I4241" s="52"/>
      <c r="J4241" s="52"/>
      <c r="K4241" s="27" t="str">
        <f>_xlfn.IFNA(VLOOKUP(E4241,الاوردرات!$B$1:$C$600,2,0),"")</f>
        <v/>
      </c>
      <c r="L4241" s="63"/>
      <c r="N4241" s="22" t="str">
        <f t="shared" si="134"/>
        <v/>
      </c>
      <c r="O4241" s="23" t="str">
        <f>_xlfn.IFNA((VLOOKUP(F4241,help!$C$2:$F$12,4,0))*(N4241*24),"")</f>
        <v/>
      </c>
      <c r="AP4241" s="18">
        <f t="shared" si="135"/>
        <v>0</v>
      </c>
    </row>
    <row r="4242" spans="2:42" ht="33" x14ac:dyDescent="0.2">
      <c r="B4242" s="14">
        <f>COUNTIFS($E$3:E4242,تقرير!$E$4)</f>
        <v>15</v>
      </c>
      <c r="C4242" s="48"/>
      <c r="D4242" s="48"/>
      <c r="E4242" s="48"/>
      <c r="F4242" s="50"/>
      <c r="G4242" s="51"/>
      <c r="H4242" s="51"/>
      <c r="I4242" s="52"/>
      <c r="J4242" s="52"/>
      <c r="K4242" s="27" t="str">
        <f>_xlfn.IFNA(VLOOKUP(E4242,الاوردرات!$B$1:$C$600,2,0),"")</f>
        <v/>
      </c>
      <c r="L4242" s="63"/>
      <c r="N4242" s="22" t="str">
        <f t="shared" si="134"/>
        <v/>
      </c>
      <c r="O4242" s="23" t="str">
        <f>_xlfn.IFNA((VLOOKUP(F4242,help!$C$2:$F$12,4,0))*(N4242*24),"")</f>
        <v/>
      </c>
      <c r="AP4242" s="18">
        <f t="shared" si="135"/>
        <v>0</v>
      </c>
    </row>
    <row r="4243" spans="2:42" ht="33" x14ac:dyDescent="0.2">
      <c r="B4243" s="14">
        <f>COUNTIFS($E$3:E4243,تقرير!$E$4)</f>
        <v>15</v>
      </c>
      <c r="C4243" s="48"/>
      <c r="D4243" s="48"/>
      <c r="E4243" s="48"/>
      <c r="F4243" s="50"/>
      <c r="G4243" s="51"/>
      <c r="H4243" s="51"/>
      <c r="I4243" s="52"/>
      <c r="J4243" s="52"/>
      <c r="K4243" s="27" t="str">
        <f>_xlfn.IFNA(VLOOKUP(E4243,الاوردرات!$B$1:$C$600,2,0),"")</f>
        <v/>
      </c>
      <c r="L4243" s="63"/>
      <c r="N4243" s="22" t="str">
        <f t="shared" si="134"/>
        <v/>
      </c>
      <c r="O4243" s="23" t="str">
        <f>_xlfn.IFNA((VLOOKUP(F4243,help!$C$2:$F$12,4,0))*(N4243*24),"")</f>
        <v/>
      </c>
      <c r="AP4243" s="18">
        <f t="shared" si="135"/>
        <v>0</v>
      </c>
    </row>
    <row r="4244" spans="2:42" ht="33" x14ac:dyDescent="0.2">
      <c r="B4244" s="14">
        <f>COUNTIFS($E$3:E4244,تقرير!$E$4)</f>
        <v>15</v>
      </c>
      <c r="C4244" s="48"/>
      <c r="D4244" s="48"/>
      <c r="E4244" s="48"/>
      <c r="F4244" s="50"/>
      <c r="G4244" s="51"/>
      <c r="H4244" s="51"/>
      <c r="I4244" s="52"/>
      <c r="J4244" s="52"/>
      <c r="K4244" s="27" t="str">
        <f>_xlfn.IFNA(VLOOKUP(E4244,الاوردرات!$B$1:$C$600,2,0),"")</f>
        <v/>
      </c>
      <c r="L4244" s="63"/>
      <c r="N4244" s="22" t="str">
        <f t="shared" si="134"/>
        <v/>
      </c>
      <c r="O4244" s="23" t="str">
        <f>_xlfn.IFNA((VLOOKUP(F4244,help!$C$2:$F$12,4,0))*(N4244*24),"")</f>
        <v/>
      </c>
      <c r="AP4244" s="18">
        <f t="shared" si="135"/>
        <v>0</v>
      </c>
    </row>
    <row r="4245" spans="2:42" ht="33" x14ac:dyDescent="0.2">
      <c r="B4245" s="14">
        <f>COUNTIFS($E$3:E4245,تقرير!$E$4)</f>
        <v>15</v>
      </c>
      <c r="C4245" s="48"/>
      <c r="D4245" s="48"/>
      <c r="E4245" s="48"/>
      <c r="F4245" s="50"/>
      <c r="G4245" s="51"/>
      <c r="H4245" s="51"/>
      <c r="I4245" s="52"/>
      <c r="J4245" s="52"/>
      <c r="K4245" s="27" t="str">
        <f>_xlfn.IFNA(VLOOKUP(E4245,الاوردرات!$B$1:$C$600,2,0),"")</f>
        <v/>
      </c>
      <c r="L4245" s="63"/>
      <c r="N4245" s="22" t="str">
        <f t="shared" si="134"/>
        <v/>
      </c>
      <c r="O4245" s="23" t="str">
        <f>_xlfn.IFNA((VLOOKUP(F4245,help!$C$2:$F$12,4,0))*(N4245*24),"")</f>
        <v/>
      </c>
      <c r="AP4245" s="18">
        <f t="shared" si="135"/>
        <v>0</v>
      </c>
    </row>
    <row r="4246" spans="2:42" ht="33" x14ac:dyDescent="0.2">
      <c r="B4246" s="14">
        <f>COUNTIFS($E$3:E4246,تقرير!$E$4)</f>
        <v>15</v>
      </c>
      <c r="C4246" s="48"/>
      <c r="D4246" s="48"/>
      <c r="E4246" s="48"/>
      <c r="F4246" s="50"/>
      <c r="G4246" s="51"/>
      <c r="H4246" s="51"/>
      <c r="I4246" s="52"/>
      <c r="J4246" s="52"/>
      <c r="K4246" s="27" t="str">
        <f>_xlfn.IFNA(VLOOKUP(E4246,الاوردرات!$B$1:$C$600,2,0),"")</f>
        <v/>
      </c>
      <c r="L4246" s="63"/>
      <c r="N4246" s="22" t="str">
        <f t="shared" si="134"/>
        <v/>
      </c>
      <c r="O4246" s="23" t="str">
        <f>_xlfn.IFNA((VLOOKUP(F4246,help!$C$2:$F$12,4,0))*(N4246*24),"")</f>
        <v/>
      </c>
      <c r="AP4246" s="18">
        <f t="shared" si="135"/>
        <v>0</v>
      </c>
    </row>
    <row r="4247" spans="2:42" ht="33" x14ac:dyDescent="0.2">
      <c r="B4247" s="14">
        <f>COUNTIFS($E$3:E4247,تقرير!$E$4)</f>
        <v>15</v>
      </c>
      <c r="C4247" s="48"/>
      <c r="D4247" s="48"/>
      <c r="E4247" s="48"/>
      <c r="F4247" s="50"/>
      <c r="G4247" s="51"/>
      <c r="H4247" s="51"/>
      <c r="I4247" s="52"/>
      <c r="J4247" s="52"/>
      <c r="K4247" s="27" t="str">
        <f>_xlfn.IFNA(VLOOKUP(E4247,الاوردرات!$B$1:$C$600,2,0),"")</f>
        <v/>
      </c>
      <c r="L4247" s="63"/>
      <c r="N4247" s="22" t="str">
        <f t="shared" si="134"/>
        <v/>
      </c>
      <c r="O4247" s="23" t="str">
        <f>_xlfn.IFNA((VLOOKUP(F4247,help!$C$2:$F$12,4,0))*(N4247*24),"")</f>
        <v/>
      </c>
      <c r="AP4247" s="18">
        <f t="shared" si="135"/>
        <v>0</v>
      </c>
    </row>
    <row r="4248" spans="2:42" ht="33" x14ac:dyDescent="0.2">
      <c r="B4248" s="14">
        <f>COUNTIFS($E$3:E4248,تقرير!$E$4)</f>
        <v>15</v>
      </c>
      <c r="C4248" s="48"/>
      <c r="D4248" s="48"/>
      <c r="E4248" s="48"/>
      <c r="F4248" s="50"/>
      <c r="G4248" s="51"/>
      <c r="H4248" s="51"/>
      <c r="I4248" s="52"/>
      <c r="J4248" s="52"/>
      <c r="K4248" s="27" t="str">
        <f>_xlfn.IFNA(VLOOKUP(E4248,الاوردرات!$B$1:$C$600,2,0),"")</f>
        <v/>
      </c>
      <c r="L4248" s="63"/>
      <c r="N4248" s="22" t="str">
        <f t="shared" si="134"/>
        <v/>
      </c>
      <c r="O4248" s="23" t="str">
        <f>_xlfn.IFNA((VLOOKUP(F4248,help!$C$2:$F$12,4,0))*(N4248*24),"")</f>
        <v/>
      </c>
      <c r="AP4248" s="18">
        <f t="shared" si="135"/>
        <v>0</v>
      </c>
    </row>
    <row r="4249" spans="2:42" ht="33" x14ac:dyDescent="0.2">
      <c r="B4249" s="14">
        <f>COUNTIFS($E$3:E4249,تقرير!$E$4)</f>
        <v>15</v>
      </c>
      <c r="C4249" s="48"/>
      <c r="D4249" s="48"/>
      <c r="E4249" s="48"/>
      <c r="F4249" s="50"/>
      <c r="G4249" s="51"/>
      <c r="H4249" s="51"/>
      <c r="I4249" s="52"/>
      <c r="J4249" s="52"/>
      <c r="K4249" s="27" t="str">
        <f>_xlfn.IFNA(VLOOKUP(E4249,الاوردرات!$B$1:$C$600,2,0),"")</f>
        <v/>
      </c>
      <c r="L4249" s="63"/>
      <c r="N4249" s="22" t="str">
        <f t="shared" si="134"/>
        <v/>
      </c>
      <c r="O4249" s="23" t="str">
        <f>_xlfn.IFNA((VLOOKUP(F4249,help!$C$2:$F$12,4,0))*(N4249*24),"")</f>
        <v/>
      </c>
      <c r="AP4249" s="18">
        <f t="shared" si="135"/>
        <v>0</v>
      </c>
    </row>
    <row r="4250" spans="2:42" ht="33" x14ac:dyDescent="0.2">
      <c r="B4250" s="14">
        <f>COUNTIFS($E$3:E4250,تقرير!$E$4)</f>
        <v>15</v>
      </c>
      <c r="C4250" s="48"/>
      <c r="D4250" s="48"/>
      <c r="E4250" s="48"/>
      <c r="F4250" s="50"/>
      <c r="G4250" s="51"/>
      <c r="H4250" s="51"/>
      <c r="I4250" s="52"/>
      <c r="J4250" s="52"/>
      <c r="K4250" s="27" t="str">
        <f>_xlfn.IFNA(VLOOKUP(E4250,الاوردرات!$B$1:$C$600,2,0),"")</f>
        <v/>
      </c>
      <c r="L4250" s="63"/>
      <c r="N4250" s="22" t="str">
        <f t="shared" si="134"/>
        <v/>
      </c>
      <c r="O4250" s="23" t="str">
        <f>_xlfn.IFNA((VLOOKUP(F4250,help!$C$2:$F$12,4,0))*(N4250*24),"")</f>
        <v/>
      </c>
      <c r="AP4250" s="18">
        <f t="shared" si="135"/>
        <v>0</v>
      </c>
    </row>
    <row r="4251" spans="2:42" ht="33" x14ac:dyDescent="0.2">
      <c r="B4251" s="14">
        <f>COUNTIFS($E$3:E4251,تقرير!$E$4)</f>
        <v>15</v>
      </c>
      <c r="C4251" s="48"/>
      <c r="D4251" s="48"/>
      <c r="E4251" s="48"/>
      <c r="F4251" s="50"/>
      <c r="G4251" s="51"/>
      <c r="H4251" s="51"/>
      <c r="I4251" s="52"/>
      <c r="J4251" s="52"/>
      <c r="K4251" s="27" t="str">
        <f>_xlfn.IFNA(VLOOKUP(E4251,الاوردرات!$B$1:$C$600,2,0),"")</f>
        <v/>
      </c>
      <c r="L4251" s="63"/>
      <c r="N4251" s="22" t="str">
        <f t="shared" si="134"/>
        <v/>
      </c>
      <c r="O4251" s="23" t="str">
        <f>_xlfn.IFNA((VLOOKUP(F4251,help!$C$2:$F$12,4,0))*(N4251*24),"")</f>
        <v/>
      </c>
      <c r="AP4251" s="18">
        <f t="shared" si="135"/>
        <v>0</v>
      </c>
    </row>
    <row r="4252" spans="2:42" ht="33" x14ac:dyDescent="0.2">
      <c r="B4252" s="14">
        <f>COUNTIFS($E$3:E4252,تقرير!$E$4)</f>
        <v>15</v>
      </c>
      <c r="C4252" s="48"/>
      <c r="D4252" s="48"/>
      <c r="E4252" s="48"/>
      <c r="F4252" s="50"/>
      <c r="G4252" s="51"/>
      <c r="H4252" s="51"/>
      <c r="I4252" s="52"/>
      <c r="J4252" s="52"/>
      <c r="K4252" s="27" t="str">
        <f>_xlfn.IFNA(VLOOKUP(E4252,الاوردرات!$B$1:$C$600,2,0),"")</f>
        <v/>
      </c>
      <c r="L4252" s="63"/>
      <c r="N4252" s="22" t="str">
        <f t="shared" si="134"/>
        <v/>
      </c>
      <c r="O4252" s="23" t="str">
        <f>_xlfn.IFNA((VLOOKUP(F4252,help!$C$2:$F$12,4,0))*(N4252*24),"")</f>
        <v/>
      </c>
      <c r="AP4252" s="18">
        <f t="shared" si="135"/>
        <v>0</v>
      </c>
    </row>
    <row r="4253" spans="2:42" ht="33" x14ac:dyDescent="0.2">
      <c r="B4253" s="14">
        <f>COUNTIFS($E$3:E4253,تقرير!$E$4)</f>
        <v>15</v>
      </c>
      <c r="C4253" s="48"/>
      <c r="D4253" s="48"/>
      <c r="E4253" s="48"/>
      <c r="F4253" s="50"/>
      <c r="G4253" s="51"/>
      <c r="H4253" s="51"/>
      <c r="I4253" s="52"/>
      <c r="J4253" s="52"/>
      <c r="K4253" s="27" t="str">
        <f>_xlfn.IFNA(VLOOKUP(E4253,الاوردرات!$B$1:$C$600,2,0),"")</f>
        <v/>
      </c>
      <c r="L4253" s="63"/>
      <c r="N4253" s="22" t="str">
        <f t="shared" si="134"/>
        <v/>
      </c>
      <c r="O4253" s="23" t="str">
        <f>_xlfn.IFNA((VLOOKUP(F4253,help!$C$2:$F$12,4,0))*(N4253*24),"")</f>
        <v/>
      </c>
      <c r="AP4253" s="18">
        <f t="shared" si="135"/>
        <v>0</v>
      </c>
    </row>
    <row r="4254" spans="2:42" ht="33" x14ac:dyDescent="0.2">
      <c r="B4254" s="14">
        <f>COUNTIFS($E$3:E4254,تقرير!$E$4)</f>
        <v>15</v>
      </c>
      <c r="C4254" s="48"/>
      <c r="D4254" s="48"/>
      <c r="E4254" s="48"/>
      <c r="F4254" s="50"/>
      <c r="G4254" s="51"/>
      <c r="H4254" s="51"/>
      <c r="I4254" s="52"/>
      <c r="J4254" s="52"/>
      <c r="K4254" s="27" t="str">
        <f>_xlfn.IFNA(VLOOKUP(E4254,الاوردرات!$B$1:$C$600,2,0),"")</f>
        <v/>
      </c>
      <c r="L4254" s="63"/>
      <c r="N4254" s="22" t="str">
        <f t="shared" si="134"/>
        <v/>
      </c>
      <c r="O4254" s="23" t="str">
        <f>_xlfn.IFNA((VLOOKUP(F4254,help!$C$2:$F$12,4,0))*(N4254*24),"")</f>
        <v/>
      </c>
      <c r="AP4254" s="18">
        <f t="shared" si="135"/>
        <v>0</v>
      </c>
    </row>
    <row r="4255" spans="2:42" ht="33" x14ac:dyDescent="0.2">
      <c r="B4255" s="14">
        <f>COUNTIFS($E$3:E4255,تقرير!$E$4)</f>
        <v>15</v>
      </c>
      <c r="C4255" s="48"/>
      <c r="D4255" s="48"/>
      <c r="E4255" s="48"/>
      <c r="F4255" s="50"/>
      <c r="G4255" s="51"/>
      <c r="H4255" s="51"/>
      <c r="I4255" s="52"/>
      <c r="J4255" s="52"/>
      <c r="K4255" s="27" t="str">
        <f>_xlfn.IFNA(VLOOKUP(E4255,الاوردرات!$B$1:$C$600,2,0),"")</f>
        <v/>
      </c>
      <c r="L4255" s="63"/>
      <c r="N4255" s="22" t="str">
        <f t="shared" si="134"/>
        <v/>
      </c>
      <c r="O4255" s="23" t="str">
        <f>_xlfn.IFNA((VLOOKUP(F4255,help!$C$2:$F$12,4,0))*(N4255*24),"")</f>
        <v/>
      </c>
      <c r="AP4255" s="18">
        <f t="shared" si="135"/>
        <v>0</v>
      </c>
    </row>
    <row r="4256" spans="2:42" ht="33" x14ac:dyDescent="0.2">
      <c r="B4256" s="14">
        <f>COUNTIFS($E$3:E4256,تقرير!$E$4)</f>
        <v>15</v>
      </c>
      <c r="C4256" s="48"/>
      <c r="D4256" s="48"/>
      <c r="E4256" s="48"/>
      <c r="F4256" s="50"/>
      <c r="G4256" s="51"/>
      <c r="H4256" s="51"/>
      <c r="I4256" s="52"/>
      <c r="J4256" s="52"/>
      <c r="K4256" s="27" t="str">
        <f>_xlfn.IFNA(VLOOKUP(E4256,الاوردرات!$B$1:$C$600,2,0),"")</f>
        <v/>
      </c>
      <c r="L4256" s="63"/>
      <c r="N4256" s="22" t="str">
        <f t="shared" si="134"/>
        <v/>
      </c>
      <c r="O4256" s="23" t="str">
        <f>_xlfn.IFNA((VLOOKUP(F4256,help!$C$2:$F$12,4,0))*(N4256*24),"")</f>
        <v/>
      </c>
      <c r="AP4256" s="18">
        <f t="shared" si="135"/>
        <v>0</v>
      </c>
    </row>
    <row r="4257" spans="2:42" ht="33" x14ac:dyDescent="0.2">
      <c r="B4257" s="14">
        <f>COUNTIFS($E$3:E4257,تقرير!$E$4)</f>
        <v>15</v>
      </c>
      <c r="C4257" s="48"/>
      <c r="D4257" s="48"/>
      <c r="E4257" s="48"/>
      <c r="F4257" s="50"/>
      <c r="G4257" s="51"/>
      <c r="H4257" s="51"/>
      <c r="I4257" s="52"/>
      <c r="J4257" s="52"/>
      <c r="K4257" s="27" t="str">
        <f>_xlfn.IFNA(VLOOKUP(E4257,الاوردرات!$B$1:$C$600,2,0),"")</f>
        <v/>
      </c>
      <c r="L4257" s="63"/>
      <c r="N4257" s="22" t="str">
        <f t="shared" si="134"/>
        <v/>
      </c>
      <c r="O4257" s="23" t="str">
        <f>_xlfn.IFNA((VLOOKUP(F4257,help!$C$2:$F$12,4,0))*(N4257*24),"")</f>
        <v/>
      </c>
      <c r="AP4257" s="18">
        <f t="shared" si="135"/>
        <v>0</v>
      </c>
    </row>
    <row r="4258" spans="2:42" ht="33" x14ac:dyDescent="0.2">
      <c r="B4258" s="14">
        <f>COUNTIFS($E$3:E4258,تقرير!$E$4)</f>
        <v>15</v>
      </c>
      <c r="C4258" s="48"/>
      <c r="D4258" s="48"/>
      <c r="E4258" s="48"/>
      <c r="F4258" s="50"/>
      <c r="G4258" s="51"/>
      <c r="H4258" s="51"/>
      <c r="I4258" s="52"/>
      <c r="J4258" s="52"/>
      <c r="K4258" s="27" t="str">
        <f>_xlfn.IFNA(VLOOKUP(E4258,الاوردرات!$B$1:$C$600,2,0),"")</f>
        <v/>
      </c>
      <c r="L4258" s="63"/>
      <c r="N4258" s="22" t="str">
        <f t="shared" si="134"/>
        <v/>
      </c>
      <c r="O4258" s="23" t="str">
        <f>_xlfn.IFNA((VLOOKUP(F4258,help!$C$2:$F$12,4,0))*(N4258*24),"")</f>
        <v/>
      </c>
      <c r="AP4258" s="18">
        <f t="shared" si="135"/>
        <v>0</v>
      </c>
    </row>
    <row r="4259" spans="2:42" ht="33" x14ac:dyDescent="0.2">
      <c r="B4259" s="14">
        <f>COUNTIFS($E$3:E4259,تقرير!$E$4)</f>
        <v>15</v>
      </c>
      <c r="C4259" s="48"/>
      <c r="D4259" s="48"/>
      <c r="E4259" s="48"/>
      <c r="F4259" s="50"/>
      <c r="G4259" s="51"/>
      <c r="H4259" s="51"/>
      <c r="I4259" s="52"/>
      <c r="J4259" s="52"/>
      <c r="K4259" s="27" t="str">
        <f>_xlfn.IFNA(VLOOKUP(E4259,الاوردرات!$B$1:$C$600,2,0),"")</f>
        <v/>
      </c>
      <c r="L4259" s="63"/>
      <c r="N4259" s="22" t="str">
        <f t="shared" si="134"/>
        <v/>
      </c>
      <c r="O4259" s="23" t="str">
        <f>_xlfn.IFNA((VLOOKUP(F4259,help!$C$2:$F$12,4,0))*(N4259*24),"")</f>
        <v/>
      </c>
      <c r="AP4259" s="18">
        <f t="shared" si="135"/>
        <v>0</v>
      </c>
    </row>
    <row r="4260" spans="2:42" ht="33" x14ac:dyDescent="0.2">
      <c r="B4260" s="14">
        <f>COUNTIFS($E$3:E4260,تقرير!$E$4)</f>
        <v>15</v>
      </c>
      <c r="C4260" s="48"/>
      <c r="D4260" s="48"/>
      <c r="E4260" s="48"/>
      <c r="F4260" s="50"/>
      <c r="G4260" s="51"/>
      <c r="H4260" s="51"/>
      <c r="I4260" s="52"/>
      <c r="J4260" s="52"/>
      <c r="K4260" s="27" t="str">
        <f>_xlfn.IFNA(VLOOKUP(E4260,الاوردرات!$B$1:$C$600,2,0),"")</f>
        <v/>
      </c>
      <c r="L4260" s="63"/>
      <c r="N4260" s="22" t="str">
        <f t="shared" si="134"/>
        <v/>
      </c>
      <c r="O4260" s="23" t="str">
        <f>_xlfn.IFNA((VLOOKUP(F4260,help!$C$2:$F$12,4,0))*(N4260*24),"")</f>
        <v/>
      </c>
      <c r="AP4260" s="18">
        <f t="shared" si="135"/>
        <v>0</v>
      </c>
    </row>
    <row r="4261" spans="2:42" ht="33" x14ac:dyDescent="0.2">
      <c r="B4261" s="14">
        <f>COUNTIFS($E$3:E4261,تقرير!$E$4)</f>
        <v>15</v>
      </c>
      <c r="C4261" s="48"/>
      <c r="D4261" s="48"/>
      <c r="E4261" s="48"/>
      <c r="F4261" s="50"/>
      <c r="G4261" s="51"/>
      <c r="H4261" s="51"/>
      <c r="I4261" s="52"/>
      <c r="J4261" s="52"/>
      <c r="K4261" s="27" t="str">
        <f>_xlfn.IFNA(VLOOKUP(E4261,الاوردرات!$B$1:$C$600,2,0),"")</f>
        <v/>
      </c>
      <c r="L4261" s="63"/>
      <c r="N4261" s="22" t="str">
        <f t="shared" si="134"/>
        <v/>
      </c>
      <c r="O4261" s="23" t="str">
        <f>_xlfn.IFNA((VLOOKUP(F4261,help!$C$2:$F$12,4,0))*(N4261*24),"")</f>
        <v/>
      </c>
      <c r="AP4261" s="18">
        <f t="shared" si="135"/>
        <v>0</v>
      </c>
    </row>
    <row r="4262" spans="2:42" ht="33" x14ac:dyDescent="0.2">
      <c r="B4262" s="14">
        <f>COUNTIFS($E$3:E4262,تقرير!$E$4)</f>
        <v>15</v>
      </c>
      <c r="C4262" s="48"/>
      <c r="D4262" s="48"/>
      <c r="E4262" s="48"/>
      <c r="F4262" s="50"/>
      <c r="G4262" s="51"/>
      <c r="H4262" s="51"/>
      <c r="I4262" s="52"/>
      <c r="J4262" s="52"/>
      <c r="K4262" s="27" t="str">
        <f>_xlfn.IFNA(VLOOKUP(E4262,الاوردرات!$B$1:$C$600,2,0),"")</f>
        <v/>
      </c>
      <c r="L4262" s="63"/>
      <c r="N4262" s="22" t="str">
        <f t="shared" si="134"/>
        <v/>
      </c>
      <c r="O4262" s="23" t="str">
        <f>_xlfn.IFNA((VLOOKUP(F4262,help!$C$2:$F$12,4,0))*(N4262*24),"")</f>
        <v/>
      </c>
      <c r="AP4262" s="18">
        <f t="shared" si="135"/>
        <v>0</v>
      </c>
    </row>
    <row r="4263" spans="2:42" ht="33" x14ac:dyDescent="0.2">
      <c r="B4263" s="14">
        <f>COUNTIFS($E$3:E4263,تقرير!$E$4)</f>
        <v>15</v>
      </c>
      <c r="C4263" s="48"/>
      <c r="D4263" s="48"/>
      <c r="E4263" s="48"/>
      <c r="F4263" s="50"/>
      <c r="G4263" s="51"/>
      <c r="H4263" s="51"/>
      <c r="I4263" s="52"/>
      <c r="J4263" s="52"/>
      <c r="K4263" s="27" t="str">
        <f>_xlfn.IFNA(VLOOKUP(E4263,الاوردرات!$B$1:$C$600,2,0),"")</f>
        <v/>
      </c>
      <c r="L4263" s="63"/>
      <c r="N4263" s="22" t="str">
        <f t="shared" si="134"/>
        <v/>
      </c>
      <c r="O4263" s="23" t="str">
        <f>_xlfn.IFNA((VLOOKUP(F4263,help!$C$2:$F$12,4,0))*(N4263*24),"")</f>
        <v/>
      </c>
      <c r="AP4263" s="18">
        <f t="shared" si="135"/>
        <v>0</v>
      </c>
    </row>
    <row r="4264" spans="2:42" ht="33" x14ac:dyDescent="0.2">
      <c r="B4264" s="14">
        <f>COUNTIFS($E$3:E4264,تقرير!$E$4)</f>
        <v>15</v>
      </c>
      <c r="C4264" s="48"/>
      <c r="D4264" s="48"/>
      <c r="E4264" s="48"/>
      <c r="F4264" s="50"/>
      <c r="G4264" s="51"/>
      <c r="H4264" s="51"/>
      <c r="I4264" s="52"/>
      <c r="J4264" s="52"/>
      <c r="K4264" s="27" t="str">
        <f>_xlfn.IFNA(VLOOKUP(E4264,الاوردرات!$B$1:$C$600,2,0),"")</f>
        <v/>
      </c>
      <c r="L4264" s="63"/>
      <c r="N4264" s="22" t="str">
        <f t="shared" si="134"/>
        <v/>
      </c>
      <c r="O4264" s="23" t="str">
        <f>_xlfn.IFNA((VLOOKUP(F4264,help!$C$2:$F$12,4,0))*(N4264*24),"")</f>
        <v/>
      </c>
      <c r="AP4264" s="18">
        <f t="shared" si="135"/>
        <v>0</v>
      </c>
    </row>
    <row r="4265" spans="2:42" ht="33" x14ac:dyDescent="0.2">
      <c r="B4265" s="14">
        <f>COUNTIFS($E$3:E4265,تقرير!$E$4)</f>
        <v>15</v>
      </c>
      <c r="C4265" s="48"/>
      <c r="D4265" s="48"/>
      <c r="E4265" s="48"/>
      <c r="F4265" s="50"/>
      <c r="G4265" s="51"/>
      <c r="H4265" s="51"/>
      <c r="I4265" s="52"/>
      <c r="J4265" s="52"/>
      <c r="K4265" s="27" t="str">
        <f>_xlfn.IFNA(VLOOKUP(E4265,الاوردرات!$B$1:$C$600,2,0),"")</f>
        <v/>
      </c>
      <c r="L4265" s="63"/>
      <c r="N4265" s="22" t="str">
        <f t="shared" si="134"/>
        <v/>
      </c>
      <c r="O4265" s="23" t="str">
        <f>_xlfn.IFNA((VLOOKUP(F4265,help!$C$2:$F$12,4,0))*(N4265*24),"")</f>
        <v/>
      </c>
      <c r="AP4265" s="18">
        <f t="shared" si="135"/>
        <v>0</v>
      </c>
    </row>
    <row r="4266" spans="2:42" ht="33" x14ac:dyDescent="0.2">
      <c r="B4266" s="14">
        <f>COUNTIFS($E$3:E4266,تقرير!$E$4)</f>
        <v>15</v>
      </c>
      <c r="C4266" s="48"/>
      <c r="D4266" s="48"/>
      <c r="E4266" s="48"/>
      <c r="F4266" s="50"/>
      <c r="G4266" s="51"/>
      <c r="H4266" s="51"/>
      <c r="I4266" s="52"/>
      <c r="J4266" s="52"/>
      <c r="K4266" s="27" t="str">
        <f>_xlfn.IFNA(VLOOKUP(E4266,الاوردرات!$B$1:$C$600,2,0),"")</f>
        <v/>
      </c>
      <c r="L4266" s="63"/>
      <c r="N4266" s="22" t="str">
        <f t="shared" si="134"/>
        <v/>
      </c>
      <c r="O4266" s="23" t="str">
        <f>_xlfn.IFNA((VLOOKUP(F4266,help!$C$2:$F$12,4,0))*(N4266*24),"")</f>
        <v/>
      </c>
      <c r="AP4266" s="18">
        <f t="shared" si="135"/>
        <v>0</v>
      </c>
    </row>
    <row r="4267" spans="2:42" ht="33" x14ac:dyDescent="0.2">
      <c r="B4267" s="14">
        <f>COUNTIFS($E$3:E4267,تقرير!$E$4)</f>
        <v>15</v>
      </c>
      <c r="C4267" s="48"/>
      <c r="D4267" s="48"/>
      <c r="E4267" s="48"/>
      <c r="F4267" s="50"/>
      <c r="G4267" s="51"/>
      <c r="H4267" s="51"/>
      <c r="I4267" s="52"/>
      <c r="J4267" s="52"/>
      <c r="K4267" s="27" t="str">
        <f>_xlfn.IFNA(VLOOKUP(E4267,الاوردرات!$B$1:$C$600,2,0),"")</f>
        <v/>
      </c>
      <c r="L4267" s="63"/>
      <c r="N4267" s="22" t="str">
        <f t="shared" si="134"/>
        <v/>
      </c>
      <c r="O4267" s="23" t="str">
        <f>_xlfn.IFNA((VLOOKUP(F4267,help!$C$2:$F$12,4,0))*(N4267*24),"")</f>
        <v/>
      </c>
      <c r="AP4267" s="18">
        <f t="shared" si="135"/>
        <v>0</v>
      </c>
    </row>
    <row r="4268" spans="2:42" ht="33" x14ac:dyDescent="0.2">
      <c r="B4268" s="14">
        <f>COUNTIFS($E$3:E4268,تقرير!$E$4)</f>
        <v>15</v>
      </c>
      <c r="C4268" s="48"/>
      <c r="D4268" s="48"/>
      <c r="E4268" s="48"/>
      <c r="F4268" s="50"/>
      <c r="G4268" s="51"/>
      <c r="H4268" s="51"/>
      <c r="I4268" s="52"/>
      <c r="J4268" s="52"/>
      <c r="K4268" s="27" t="str">
        <f>_xlfn.IFNA(VLOOKUP(E4268,الاوردرات!$B$1:$C$600,2,0),"")</f>
        <v/>
      </c>
      <c r="L4268" s="63"/>
      <c r="N4268" s="22" t="str">
        <f t="shared" si="134"/>
        <v/>
      </c>
      <c r="O4268" s="23" t="str">
        <f>_xlfn.IFNA((VLOOKUP(F4268,help!$C$2:$F$12,4,0))*(N4268*24),"")</f>
        <v/>
      </c>
      <c r="AP4268" s="18">
        <f t="shared" si="135"/>
        <v>0</v>
      </c>
    </row>
    <row r="4269" spans="2:42" ht="33" x14ac:dyDescent="0.2">
      <c r="B4269" s="14">
        <f>COUNTIFS($E$3:E4269,تقرير!$E$4)</f>
        <v>15</v>
      </c>
      <c r="C4269" s="48"/>
      <c r="D4269" s="48"/>
      <c r="E4269" s="48"/>
      <c r="F4269" s="50"/>
      <c r="G4269" s="51"/>
      <c r="H4269" s="51"/>
      <c r="I4269" s="52"/>
      <c r="J4269" s="52"/>
      <c r="K4269" s="27" t="str">
        <f>_xlfn.IFNA(VLOOKUP(E4269,الاوردرات!$B$1:$C$600,2,0),"")</f>
        <v/>
      </c>
      <c r="L4269" s="63"/>
      <c r="N4269" s="22" t="str">
        <f t="shared" si="134"/>
        <v/>
      </c>
      <c r="O4269" s="23" t="str">
        <f>_xlfn.IFNA((VLOOKUP(F4269,help!$C$2:$F$12,4,0))*(N4269*24),"")</f>
        <v/>
      </c>
      <c r="AP4269" s="18">
        <f t="shared" si="135"/>
        <v>0</v>
      </c>
    </row>
    <row r="4270" spans="2:42" ht="33" x14ac:dyDescent="0.2">
      <c r="B4270" s="14">
        <f>COUNTIFS($E$3:E4270,تقرير!$E$4)</f>
        <v>15</v>
      </c>
      <c r="C4270" s="48"/>
      <c r="D4270" s="48"/>
      <c r="E4270" s="48"/>
      <c r="F4270" s="50"/>
      <c r="G4270" s="51"/>
      <c r="H4270" s="51"/>
      <c r="I4270" s="52"/>
      <c r="J4270" s="52"/>
      <c r="K4270" s="27" t="str">
        <f>_xlfn.IFNA(VLOOKUP(E4270,الاوردرات!$B$1:$C$600,2,0),"")</f>
        <v/>
      </c>
      <c r="L4270" s="63"/>
      <c r="N4270" s="22" t="str">
        <f t="shared" si="134"/>
        <v/>
      </c>
      <c r="O4270" s="23" t="str">
        <f>_xlfn.IFNA((VLOOKUP(F4270,help!$C$2:$F$12,4,0))*(N4270*24),"")</f>
        <v/>
      </c>
      <c r="AP4270" s="18">
        <f t="shared" si="135"/>
        <v>0</v>
      </c>
    </row>
    <row r="4271" spans="2:42" ht="33" x14ac:dyDescent="0.2">
      <c r="B4271" s="14">
        <f>COUNTIFS($E$3:E4271,تقرير!$E$4)</f>
        <v>15</v>
      </c>
      <c r="C4271" s="48"/>
      <c r="D4271" s="48"/>
      <c r="E4271" s="48"/>
      <c r="F4271" s="50"/>
      <c r="G4271" s="51"/>
      <c r="H4271" s="51"/>
      <c r="I4271" s="52"/>
      <c r="J4271" s="52"/>
      <c r="K4271" s="27" t="str">
        <f>_xlfn.IFNA(VLOOKUP(E4271,الاوردرات!$B$1:$C$600,2,0),"")</f>
        <v/>
      </c>
      <c r="L4271" s="63"/>
      <c r="N4271" s="22" t="str">
        <f t="shared" si="134"/>
        <v/>
      </c>
      <c r="O4271" s="23" t="str">
        <f>_xlfn.IFNA((VLOOKUP(F4271,help!$C$2:$F$12,4,0))*(N4271*24),"")</f>
        <v/>
      </c>
      <c r="AP4271" s="18">
        <f t="shared" si="135"/>
        <v>0</v>
      </c>
    </row>
    <row r="4272" spans="2:42" ht="33" x14ac:dyDescent="0.2">
      <c r="B4272" s="14">
        <f>COUNTIFS($E$3:E4272,تقرير!$E$4)</f>
        <v>15</v>
      </c>
      <c r="C4272" s="48"/>
      <c r="D4272" s="48"/>
      <c r="E4272" s="48"/>
      <c r="F4272" s="50"/>
      <c r="G4272" s="51"/>
      <c r="H4272" s="51"/>
      <c r="I4272" s="52"/>
      <c r="J4272" s="52"/>
      <c r="K4272" s="27" t="str">
        <f>_xlfn.IFNA(VLOOKUP(E4272,الاوردرات!$B$1:$C$600,2,0),"")</f>
        <v/>
      </c>
      <c r="L4272" s="63"/>
      <c r="N4272" s="22" t="str">
        <f t="shared" si="134"/>
        <v/>
      </c>
      <c r="O4272" s="23" t="str">
        <f>_xlfn.IFNA((VLOOKUP(F4272,help!$C$2:$F$12,4,0))*(N4272*24),"")</f>
        <v/>
      </c>
      <c r="AP4272" s="18">
        <f t="shared" si="135"/>
        <v>0</v>
      </c>
    </row>
    <row r="4273" spans="2:42" ht="33" x14ac:dyDescent="0.2">
      <c r="B4273" s="14">
        <f>COUNTIFS($E$3:E4273,تقرير!$E$4)</f>
        <v>15</v>
      </c>
      <c r="C4273" s="48"/>
      <c r="D4273" s="48"/>
      <c r="E4273" s="48"/>
      <c r="F4273" s="50"/>
      <c r="G4273" s="51"/>
      <c r="H4273" s="51"/>
      <c r="I4273" s="52"/>
      <c r="J4273" s="52"/>
      <c r="K4273" s="27" t="str">
        <f>_xlfn.IFNA(VLOOKUP(E4273,الاوردرات!$B$1:$C$600,2,0),"")</f>
        <v/>
      </c>
      <c r="L4273" s="63"/>
      <c r="N4273" s="22" t="str">
        <f t="shared" si="134"/>
        <v/>
      </c>
      <c r="O4273" s="23" t="str">
        <f>_xlfn.IFNA((VLOOKUP(F4273,help!$C$2:$F$12,4,0))*(N4273*24),"")</f>
        <v/>
      </c>
      <c r="AP4273" s="18">
        <f t="shared" si="135"/>
        <v>0</v>
      </c>
    </row>
    <row r="4274" spans="2:42" ht="33" x14ac:dyDescent="0.2">
      <c r="B4274" s="14">
        <f>COUNTIFS($E$3:E4274,تقرير!$E$4)</f>
        <v>15</v>
      </c>
      <c r="C4274" s="48"/>
      <c r="D4274" s="48"/>
      <c r="E4274" s="48"/>
      <c r="F4274" s="50"/>
      <c r="G4274" s="51"/>
      <c r="H4274" s="51"/>
      <c r="I4274" s="52"/>
      <c r="J4274" s="52"/>
      <c r="K4274" s="27" t="str">
        <f>_xlfn.IFNA(VLOOKUP(E4274,الاوردرات!$B$1:$C$600,2,0),"")</f>
        <v/>
      </c>
      <c r="L4274" s="63"/>
      <c r="N4274" s="22" t="str">
        <f t="shared" si="134"/>
        <v/>
      </c>
      <c r="O4274" s="23" t="str">
        <f>_xlfn.IFNA((VLOOKUP(F4274,help!$C$2:$F$12,4,0))*(N4274*24),"")</f>
        <v/>
      </c>
      <c r="AP4274" s="18">
        <f t="shared" si="135"/>
        <v>0</v>
      </c>
    </row>
    <row r="4275" spans="2:42" ht="33" x14ac:dyDescent="0.2">
      <c r="B4275" s="14">
        <f>COUNTIFS($E$3:E4275,تقرير!$E$4)</f>
        <v>15</v>
      </c>
      <c r="C4275" s="48"/>
      <c r="D4275" s="48"/>
      <c r="E4275" s="48"/>
      <c r="F4275" s="50"/>
      <c r="G4275" s="51"/>
      <c r="H4275" s="51"/>
      <c r="I4275" s="52"/>
      <c r="J4275" s="52"/>
      <c r="K4275" s="27" t="str">
        <f>_xlfn.IFNA(VLOOKUP(E4275,الاوردرات!$B$1:$C$600,2,0),"")</f>
        <v/>
      </c>
      <c r="L4275" s="63"/>
      <c r="N4275" s="22" t="str">
        <f t="shared" si="134"/>
        <v/>
      </c>
      <c r="O4275" s="23" t="str">
        <f>_xlfn.IFNA((VLOOKUP(F4275,help!$C$2:$F$12,4,0))*(N4275*24),"")</f>
        <v/>
      </c>
      <c r="AP4275" s="18">
        <f t="shared" si="135"/>
        <v>0</v>
      </c>
    </row>
    <row r="4276" spans="2:42" ht="33" x14ac:dyDescent="0.2">
      <c r="B4276" s="14">
        <f>COUNTIFS($E$3:E4276,تقرير!$E$4)</f>
        <v>15</v>
      </c>
      <c r="C4276" s="48"/>
      <c r="D4276" s="48"/>
      <c r="E4276" s="48"/>
      <c r="F4276" s="50"/>
      <c r="G4276" s="51"/>
      <c r="H4276" s="51"/>
      <c r="I4276" s="52"/>
      <c r="J4276" s="52"/>
      <c r="K4276" s="27" t="str">
        <f>_xlfn.IFNA(VLOOKUP(E4276,الاوردرات!$B$1:$C$600,2,0),"")</f>
        <v/>
      </c>
      <c r="L4276" s="63"/>
      <c r="N4276" s="22" t="str">
        <f t="shared" si="134"/>
        <v/>
      </c>
      <c r="O4276" s="23" t="str">
        <f>_xlfn.IFNA((VLOOKUP(F4276,help!$C$2:$F$12,4,0))*(N4276*24),"")</f>
        <v/>
      </c>
      <c r="AP4276" s="18">
        <f t="shared" si="135"/>
        <v>0</v>
      </c>
    </row>
    <row r="4277" spans="2:42" ht="33" x14ac:dyDescent="0.2">
      <c r="B4277" s="14">
        <f>COUNTIFS($E$3:E4277,تقرير!$E$4)</f>
        <v>15</v>
      </c>
      <c r="C4277" s="48"/>
      <c r="D4277" s="48"/>
      <c r="E4277" s="48"/>
      <c r="F4277" s="50"/>
      <c r="G4277" s="51"/>
      <c r="H4277" s="51"/>
      <c r="I4277" s="52"/>
      <c r="J4277" s="52"/>
      <c r="K4277" s="27" t="str">
        <f>_xlfn.IFNA(VLOOKUP(E4277,الاوردرات!$B$1:$C$600,2,0),"")</f>
        <v/>
      </c>
      <c r="L4277" s="63"/>
      <c r="N4277" s="22" t="str">
        <f t="shared" si="134"/>
        <v/>
      </c>
      <c r="O4277" s="23" t="str">
        <f>_xlfn.IFNA((VLOOKUP(F4277,help!$C$2:$F$12,4,0))*(N4277*24),"")</f>
        <v/>
      </c>
      <c r="AP4277" s="18">
        <f t="shared" si="135"/>
        <v>0</v>
      </c>
    </row>
    <row r="4278" spans="2:42" ht="33" x14ac:dyDescent="0.2">
      <c r="B4278" s="14">
        <f>COUNTIFS($E$3:E4278,تقرير!$E$4)</f>
        <v>15</v>
      </c>
      <c r="C4278" s="48"/>
      <c r="D4278" s="48"/>
      <c r="E4278" s="48"/>
      <c r="F4278" s="50"/>
      <c r="G4278" s="51"/>
      <c r="H4278" s="51"/>
      <c r="I4278" s="52"/>
      <c r="J4278" s="52"/>
      <c r="K4278" s="27" t="str">
        <f>_xlfn.IFNA(VLOOKUP(E4278,الاوردرات!$B$1:$C$600,2,0),"")</f>
        <v/>
      </c>
      <c r="L4278" s="63"/>
      <c r="N4278" s="22" t="str">
        <f t="shared" si="134"/>
        <v/>
      </c>
      <c r="O4278" s="23" t="str">
        <f>_xlfn.IFNA((VLOOKUP(F4278,help!$C$2:$F$12,4,0))*(N4278*24),"")</f>
        <v/>
      </c>
      <c r="AP4278" s="18">
        <f t="shared" si="135"/>
        <v>0</v>
      </c>
    </row>
    <row r="4279" spans="2:42" ht="33" x14ac:dyDescent="0.2">
      <c r="B4279" s="14">
        <f>COUNTIFS($E$3:E4279,تقرير!$E$4)</f>
        <v>15</v>
      </c>
      <c r="C4279" s="48"/>
      <c r="D4279" s="48"/>
      <c r="E4279" s="48"/>
      <c r="F4279" s="50"/>
      <c r="G4279" s="51"/>
      <c r="H4279" s="51"/>
      <c r="I4279" s="52"/>
      <c r="J4279" s="52"/>
      <c r="K4279" s="27" t="str">
        <f>_xlfn.IFNA(VLOOKUP(E4279,الاوردرات!$B$1:$C$600,2,0),"")</f>
        <v/>
      </c>
      <c r="L4279" s="63"/>
      <c r="N4279" s="22" t="str">
        <f t="shared" ref="N4279:N4342" si="136">IF(I4279&lt;&gt;"",J4279-I4279,"")</f>
        <v/>
      </c>
      <c r="O4279" s="23" t="str">
        <f>_xlfn.IFNA((VLOOKUP(F4279,help!$C$2:$F$12,4,0))*(N4279*24),"")</f>
        <v/>
      </c>
      <c r="AP4279" s="18">
        <f t="shared" si="135"/>
        <v>0</v>
      </c>
    </row>
    <row r="4280" spans="2:42" ht="33" x14ac:dyDescent="0.2">
      <c r="B4280" s="14">
        <f>COUNTIFS($E$3:E4280,تقرير!$E$4)</f>
        <v>15</v>
      </c>
      <c r="C4280" s="48"/>
      <c r="D4280" s="48"/>
      <c r="E4280" s="48"/>
      <c r="F4280" s="50"/>
      <c r="G4280" s="51"/>
      <c r="H4280" s="51"/>
      <c r="I4280" s="52"/>
      <c r="J4280" s="52"/>
      <c r="K4280" s="27" t="str">
        <f>_xlfn.IFNA(VLOOKUP(E4280,الاوردرات!$B$1:$C$600,2,0),"")</f>
        <v/>
      </c>
      <c r="L4280" s="63"/>
      <c r="N4280" s="22" t="str">
        <f t="shared" si="136"/>
        <v/>
      </c>
      <c r="O4280" s="23" t="str">
        <f>_xlfn.IFNA((VLOOKUP(F4280,help!$C$2:$F$12,4,0))*(N4280*24),"")</f>
        <v/>
      </c>
      <c r="AP4280" s="18">
        <f t="shared" si="135"/>
        <v>0</v>
      </c>
    </row>
    <row r="4281" spans="2:42" ht="33" x14ac:dyDescent="0.2">
      <c r="B4281" s="14">
        <f>COUNTIFS($E$3:E4281,تقرير!$E$4)</f>
        <v>15</v>
      </c>
      <c r="C4281" s="48"/>
      <c r="D4281" s="48"/>
      <c r="E4281" s="48"/>
      <c r="F4281" s="50"/>
      <c r="G4281" s="51"/>
      <c r="H4281" s="51"/>
      <c r="I4281" s="52"/>
      <c r="J4281" s="52"/>
      <c r="K4281" s="27" t="str">
        <f>_xlfn.IFNA(VLOOKUP(E4281,الاوردرات!$B$1:$C$600,2,0),"")</f>
        <v/>
      </c>
      <c r="L4281" s="63"/>
      <c r="N4281" s="22" t="str">
        <f t="shared" si="136"/>
        <v/>
      </c>
      <c r="O4281" s="23" t="str">
        <f>_xlfn.IFNA((VLOOKUP(F4281,help!$C$2:$F$12,4,0))*(N4281*24),"")</f>
        <v/>
      </c>
      <c r="AP4281" s="18">
        <f t="shared" si="135"/>
        <v>0</v>
      </c>
    </row>
    <row r="4282" spans="2:42" ht="33" x14ac:dyDescent="0.2">
      <c r="B4282" s="14">
        <f>COUNTIFS($E$3:E4282,تقرير!$E$4)</f>
        <v>15</v>
      </c>
      <c r="C4282" s="48"/>
      <c r="D4282" s="48"/>
      <c r="E4282" s="48"/>
      <c r="F4282" s="50"/>
      <c r="G4282" s="51"/>
      <c r="H4282" s="51"/>
      <c r="I4282" s="52"/>
      <c r="J4282" s="52"/>
      <c r="K4282" s="27" t="str">
        <f>_xlfn.IFNA(VLOOKUP(E4282,الاوردرات!$B$1:$C$600,2,0),"")</f>
        <v/>
      </c>
      <c r="L4282" s="63"/>
      <c r="N4282" s="22" t="str">
        <f t="shared" si="136"/>
        <v/>
      </c>
      <c r="O4282" s="23" t="str">
        <f>_xlfn.IFNA((VLOOKUP(F4282,help!$C$2:$F$12,4,0))*(N4282*24),"")</f>
        <v/>
      </c>
      <c r="AP4282" s="18">
        <f t="shared" si="135"/>
        <v>0</v>
      </c>
    </row>
    <row r="4283" spans="2:42" ht="33" x14ac:dyDescent="0.2">
      <c r="B4283" s="14">
        <f>COUNTIFS($E$3:E4283,تقرير!$E$4)</f>
        <v>15</v>
      </c>
      <c r="C4283" s="48"/>
      <c r="D4283" s="48"/>
      <c r="E4283" s="48"/>
      <c r="F4283" s="50"/>
      <c r="G4283" s="51"/>
      <c r="H4283" s="51"/>
      <c r="I4283" s="52"/>
      <c r="J4283" s="52"/>
      <c r="K4283" s="27" t="str">
        <f>_xlfn.IFNA(VLOOKUP(E4283,الاوردرات!$B$1:$C$600,2,0),"")</f>
        <v/>
      </c>
      <c r="L4283" s="63"/>
      <c r="N4283" s="22" t="str">
        <f t="shared" si="136"/>
        <v/>
      </c>
      <c r="O4283" s="23" t="str">
        <f>_xlfn.IFNA((VLOOKUP(F4283,help!$C$2:$F$12,4,0))*(N4283*24),"")</f>
        <v/>
      </c>
      <c r="AP4283" s="18">
        <f t="shared" si="135"/>
        <v>0</v>
      </c>
    </row>
    <row r="4284" spans="2:42" ht="33" x14ac:dyDescent="0.2">
      <c r="B4284" s="14">
        <f>COUNTIFS($E$3:E4284,تقرير!$E$4)</f>
        <v>15</v>
      </c>
      <c r="C4284" s="48"/>
      <c r="D4284" s="48"/>
      <c r="E4284" s="48"/>
      <c r="F4284" s="50"/>
      <c r="G4284" s="51"/>
      <c r="H4284" s="51"/>
      <c r="I4284" s="52"/>
      <c r="J4284" s="52"/>
      <c r="K4284" s="27" t="str">
        <f>_xlfn.IFNA(VLOOKUP(E4284,الاوردرات!$B$1:$C$600,2,0),"")</f>
        <v/>
      </c>
      <c r="L4284" s="63"/>
      <c r="N4284" s="22" t="str">
        <f t="shared" si="136"/>
        <v/>
      </c>
      <c r="O4284" s="23" t="str">
        <f>_xlfn.IFNA((VLOOKUP(F4284,help!$C$2:$F$12,4,0))*(N4284*24),"")</f>
        <v/>
      </c>
      <c r="AP4284" s="18">
        <f t="shared" si="135"/>
        <v>0</v>
      </c>
    </row>
    <row r="4285" spans="2:42" ht="33" x14ac:dyDescent="0.2">
      <c r="B4285" s="14">
        <f>COUNTIFS($E$3:E4285,تقرير!$E$4)</f>
        <v>15</v>
      </c>
      <c r="C4285" s="48"/>
      <c r="D4285" s="48"/>
      <c r="E4285" s="48"/>
      <c r="F4285" s="50"/>
      <c r="G4285" s="51"/>
      <c r="H4285" s="51"/>
      <c r="I4285" s="52"/>
      <c r="J4285" s="52"/>
      <c r="K4285" s="27" t="str">
        <f>_xlfn.IFNA(VLOOKUP(E4285,الاوردرات!$B$1:$C$600,2,0),"")</f>
        <v/>
      </c>
      <c r="L4285" s="63"/>
      <c r="N4285" s="22" t="str">
        <f t="shared" si="136"/>
        <v/>
      </c>
      <c r="O4285" s="23" t="str">
        <f>_xlfn.IFNA((VLOOKUP(F4285,help!$C$2:$F$12,4,0))*(N4285*24),"")</f>
        <v/>
      </c>
      <c r="AP4285" s="18">
        <f t="shared" si="135"/>
        <v>0</v>
      </c>
    </row>
    <row r="4286" spans="2:42" ht="33" x14ac:dyDescent="0.2">
      <c r="B4286" s="14">
        <f>COUNTIFS($E$3:E4286,تقرير!$E$4)</f>
        <v>15</v>
      </c>
      <c r="C4286" s="48"/>
      <c r="D4286" s="48"/>
      <c r="E4286" s="48"/>
      <c r="F4286" s="50"/>
      <c r="G4286" s="51"/>
      <c r="H4286" s="51"/>
      <c r="I4286" s="52"/>
      <c r="J4286" s="52"/>
      <c r="K4286" s="27" t="str">
        <f>_xlfn.IFNA(VLOOKUP(E4286,الاوردرات!$B$1:$C$600,2,0),"")</f>
        <v/>
      </c>
      <c r="L4286" s="63"/>
      <c r="N4286" s="22" t="str">
        <f t="shared" si="136"/>
        <v/>
      </c>
      <c r="O4286" s="23" t="str">
        <f>_xlfn.IFNA((VLOOKUP(F4286,help!$C$2:$F$12,4,0))*(N4286*24),"")</f>
        <v/>
      </c>
      <c r="AP4286" s="18">
        <f t="shared" si="135"/>
        <v>0</v>
      </c>
    </row>
    <row r="4287" spans="2:42" ht="33" x14ac:dyDescent="0.2">
      <c r="B4287" s="14">
        <f>COUNTIFS($E$3:E4287,تقرير!$E$4)</f>
        <v>15</v>
      </c>
      <c r="C4287" s="48"/>
      <c r="D4287" s="48"/>
      <c r="E4287" s="48"/>
      <c r="F4287" s="50"/>
      <c r="G4287" s="51"/>
      <c r="H4287" s="51"/>
      <c r="I4287" s="52"/>
      <c r="J4287" s="52"/>
      <c r="K4287" s="27" t="str">
        <f>_xlfn.IFNA(VLOOKUP(E4287,الاوردرات!$B$1:$C$600,2,0),"")</f>
        <v/>
      </c>
      <c r="L4287" s="63"/>
      <c r="N4287" s="22" t="str">
        <f t="shared" si="136"/>
        <v/>
      </c>
      <c r="O4287" s="23" t="str">
        <f>_xlfn.IFNA((VLOOKUP(F4287,help!$C$2:$F$12,4,0))*(N4287*24),"")</f>
        <v/>
      </c>
      <c r="AP4287" s="18">
        <f t="shared" si="135"/>
        <v>0</v>
      </c>
    </row>
    <row r="4288" spans="2:42" ht="33" x14ac:dyDescent="0.2">
      <c r="B4288" s="14">
        <f>COUNTIFS($E$3:E4288,تقرير!$E$4)</f>
        <v>15</v>
      </c>
      <c r="C4288" s="48"/>
      <c r="D4288" s="48"/>
      <c r="E4288" s="48"/>
      <c r="F4288" s="50"/>
      <c r="G4288" s="51"/>
      <c r="H4288" s="51"/>
      <c r="I4288" s="52"/>
      <c r="J4288" s="52"/>
      <c r="K4288" s="27" t="str">
        <f>_xlfn.IFNA(VLOOKUP(E4288,الاوردرات!$B$1:$C$600,2,0),"")</f>
        <v/>
      </c>
      <c r="L4288" s="63"/>
      <c r="N4288" s="22" t="str">
        <f t="shared" si="136"/>
        <v/>
      </c>
      <c r="O4288" s="23" t="str">
        <f>_xlfn.IFNA((VLOOKUP(F4288,help!$C$2:$F$12,4,0))*(N4288*24),"")</f>
        <v/>
      </c>
      <c r="AP4288" s="18">
        <f t="shared" si="135"/>
        <v>0</v>
      </c>
    </row>
    <row r="4289" spans="2:42" ht="33" x14ac:dyDescent="0.2">
      <c r="B4289" s="14">
        <f>COUNTIFS($E$3:E4289,تقرير!$E$4)</f>
        <v>15</v>
      </c>
      <c r="C4289" s="48"/>
      <c r="D4289" s="48"/>
      <c r="E4289" s="48"/>
      <c r="F4289" s="50"/>
      <c r="G4289" s="51"/>
      <c r="H4289" s="51"/>
      <c r="I4289" s="52"/>
      <c r="J4289" s="52"/>
      <c r="K4289" s="27" t="str">
        <f>_xlfn.IFNA(VLOOKUP(E4289,الاوردرات!$B$1:$C$600,2,0),"")</f>
        <v/>
      </c>
      <c r="L4289" s="63"/>
      <c r="N4289" s="22" t="str">
        <f t="shared" si="136"/>
        <v/>
      </c>
      <c r="O4289" s="23" t="str">
        <f>_xlfn.IFNA((VLOOKUP(F4289,help!$C$2:$F$12,4,0))*(N4289*24),"")</f>
        <v/>
      </c>
      <c r="AP4289" s="18">
        <f t="shared" si="135"/>
        <v>0</v>
      </c>
    </row>
    <row r="4290" spans="2:42" ht="33" x14ac:dyDescent="0.2">
      <c r="B4290" s="14">
        <f>COUNTIFS($E$3:E4290,تقرير!$E$4)</f>
        <v>15</v>
      </c>
      <c r="C4290" s="48"/>
      <c r="D4290" s="48"/>
      <c r="E4290" s="48"/>
      <c r="F4290" s="50"/>
      <c r="G4290" s="51"/>
      <c r="H4290" s="51"/>
      <c r="I4290" s="52"/>
      <c r="J4290" s="52"/>
      <c r="K4290" s="27" t="str">
        <f>_xlfn.IFNA(VLOOKUP(E4290,الاوردرات!$B$1:$C$600,2,0),"")</f>
        <v/>
      </c>
      <c r="L4290" s="63"/>
      <c r="N4290" s="22" t="str">
        <f t="shared" si="136"/>
        <v/>
      </c>
      <c r="O4290" s="23" t="str">
        <f>_xlfn.IFNA((VLOOKUP(F4290,help!$C$2:$F$12,4,0))*(N4290*24),"")</f>
        <v/>
      </c>
      <c r="AP4290" s="18">
        <f t="shared" si="135"/>
        <v>0</v>
      </c>
    </row>
    <row r="4291" spans="2:42" ht="33" x14ac:dyDescent="0.2">
      <c r="B4291" s="14">
        <f>COUNTIFS($E$3:E4291,تقرير!$E$4)</f>
        <v>15</v>
      </c>
      <c r="C4291" s="48"/>
      <c r="D4291" s="48"/>
      <c r="E4291" s="48"/>
      <c r="F4291" s="50"/>
      <c r="G4291" s="51"/>
      <c r="H4291" s="51"/>
      <c r="I4291" s="52"/>
      <c r="J4291" s="52"/>
      <c r="K4291" s="27" t="str">
        <f>_xlfn.IFNA(VLOOKUP(E4291,الاوردرات!$B$1:$C$600,2,0),"")</f>
        <v/>
      </c>
      <c r="L4291" s="63"/>
      <c r="N4291" s="22" t="str">
        <f t="shared" si="136"/>
        <v/>
      </c>
      <c r="O4291" s="23" t="str">
        <f>_xlfn.IFNA((VLOOKUP(F4291,help!$C$2:$F$12,4,0))*(N4291*24),"")</f>
        <v/>
      </c>
      <c r="AP4291" s="18">
        <f t="shared" si="135"/>
        <v>0</v>
      </c>
    </row>
    <row r="4292" spans="2:42" ht="33" x14ac:dyDescent="0.2">
      <c r="B4292" s="14">
        <f>COUNTIFS($E$3:E4292,تقرير!$E$4)</f>
        <v>15</v>
      </c>
      <c r="C4292" s="48"/>
      <c r="D4292" s="48"/>
      <c r="E4292" s="48"/>
      <c r="F4292" s="50"/>
      <c r="G4292" s="51"/>
      <c r="H4292" s="51"/>
      <c r="I4292" s="52"/>
      <c r="J4292" s="52"/>
      <c r="K4292" s="27" t="str">
        <f>_xlfn.IFNA(VLOOKUP(E4292,الاوردرات!$B$1:$C$600,2,0),"")</f>
        <v/>
      </c>
      <c r="L4292" s="63"/>
      <c r="N4292" s="22" t="str">
        <f t="shared" si="136"/>
        <v/>
      </c>
      <c r="O4292" s="23" t="str">
        <f>_xlfn.IFNA((VLOOKUP(F4292,help!$C$2:$F$12,4,0))*(N4292*24),"")</f>
        <v/>
      </c>
      <c r="AP4292" s="18">
        <f t="shared" si="135"/>
        <v>0</v>
      </c>
    </row>
    <row r="4293" spans="2:42" ht="33" x14ac:dyDescent="0.2">
      <c r="B4293" s="14">
        <f>COUNTIFS($E$3:E4293,تقرير!$E$4)</f>
        <v>15</v>
      </c>
      <c r="C4293" s="48"/>
      <c r="D4293" s="48"/>
      <c r="E4293" s="48"/>
      <c r="F4293" s="50"/>
      <c r="G4293" s="51"/>
      <c r="H4293" s="51"/>
      <c r="I4293" s="52"/>
      <c r="J4293" s="52"/>
      <c r="K4293" s="27" t="str">
        <f>_xlfn.IFNA(VLOOKUP(E4293,الاوردرات!$B$1:$C$600,2,0),"")</f>
        <v/>
      </c>
      <c r="L4293" s="63"/>
      <c r="N4293" s="22" t="str">
        <f t="shared" si="136"/>
        <v/>
      </c>
      <c r="O4293" s="23" t="str">
        <f>_xlfn.IFNA((VLOOKUP(F4293,help!$C$2:$F$12,4,0))*(N4293*24),"")</f>
        <v/>
      </c>
      <c r="AP4293" s="18">
        <f t="shared" si="135"/>
        <v>0</v>
      </c>
    </row>
    <row r="4294" spans="2:42" ht="33" x14ac:dyDescent="0.2">
      <c r="B4294" s="14">
        <f>COUNTIFS($E$3:E4294,تقرير!$E$4)</f>
        <v>15</v>
      </c>
      <c r="C4294" s="48"/>
      <c r="D4294" s="48"/>
      <c r="E4294" s="48"/>
      <c r="F4294" s="50"/>
      <c r="G4294" s="51"/>
      <c r="H4294" s="51"/>
      <c r="I4294" s="52"/>
      <c r="J4294" s="52"/>
      <c r="K4294" s="27" t="str">
        <f>_xlfn.IFNA(VLOOKUP(E4294,الاوردرات!$B$1:$C$600,2,0),"")</f>
        <v/>
      </c>
      <c r="L4294" s="63"/>
      <c r="N4294" s="22" t="str">
        <f t="shared" si="136"/>
        <v/>
      </c>
      <c r="O4294" s="23" t="str">
        <f>_xlfn.IFNA((VLOOKUP(F4294,help!$C$2:$F$12,4,0))*(N4294*24),"")</f>
        <v/>
      </c>
      <c r="AP4294" s="18">
        <f t="shared" si="135"/>
        <v>0</v>
      </c>
    </row>
    <row r="4295" spans="2:42" ht="33" x14ac:dyDescent="0.2">
      <c r="B4295" s="14">
        <f>COUNTIFS($E$3:E4295,تقرير!$E$4)</f>
        <v>15</v>
      </c>
      <c r="C4295" s="48"/>
      <c r="D4295" s="48"/>
      <c r="E4295" s="48"/>
      <c r="F4295" s="50"/>
      <c r="G4295" s="51"/>
      <c r="H4295" s="51"/>
      <c r="I4295" s="52"/>
      <c r="J4295" s="52"/>
      <c r="K4295" s="27" t="str">
        <f>_xlfn.IFNA(VLOOKUP(E4295,الاوردرات!$B$1:$C$600,2,0),"")</f>
        <v/>
      </c>
      <c r="L4295" s="63"/>
      <c r="N4295" s="22" t="str">
        <f t="shared" si="136"/>
        <v/>
      </c>
      <c r="O4295" s="23" t="str">
        <f>_xlfn.IFNA((VLOOKUP(F4295,help!$C$2:$F$12,4,0))*(N4295*24),"")</f>
        <v/>
      </c>
      <c r="AP4295" s="18">
        <f t="shared" si="135"/>
        <v>0</v>
      </c>
    </row>
    <row r="4296" spans="2:42" ht="33" x14ac:dyDescent="0.2">
      <c r="B4296" s="14">
        <f>COUNTIFS($E$3:E4296,تقرير!$E$4)</f>
        <v>15</v>
      </c>
      <c r="C4296" s="48"/>
      <c r="D4296" s="48"/>
      <c r="E4296" s="48"/>
      <c r="F4296" s="50"/>
      <c r="G4296" s="51"/>
      <c r="H4296" s="51"/>
      <c r="I4296" s="52"/>
      <c r="J4296" s="52"/>
      <c r="K4296" s="27" t="str">
        <f>_xlfn.IFNA(VLOOKUP(E4296,الاوردرات!$B$1:$C$600,2,0),"")</f>
        <v/>
      </c>
      <c r="L4296" s="63"/>
      <c r="N4296" s="22" t="str">
        <f t="shared" si="136"/>
        <v/>
      </c>
      <c r="O4296" s="23" t="str">
        <f>_xlfn.IFNA((VLOOKUP(F4296,help!$C$2:$F$12,4,0))*(N4296*24),"")</f>
        <v/>
      </c>
      <c r="AP4296" s="18">
        <f t="shared" si="135"/>
        <v>0</v>
      </c>
    </row>
    <row r="4297" spans="2:42" ht="33" x14ac:dyDescent="0.2">
      <c r="B4297" s="14">
        <f>COUNTIFS($E$3:E4297,تقرير!$E$4)</f>
        <v>15</v>
      </c>
      <c r="C4297" s="48"/>
      <c r="D4297" s="48"/>
      <c r="E4297" s="48"/>
      <c r="F4297" s="50"/>
      <c r="G4297" s="51"/>
      <c r="H4297" s="51"/>
      <c r="I4297" s="52"/>
      <c r="J4297" s="52"/>
      <c r="K4297" s="27" t="str">
        <f>_xlfn.IFNA(VLOOKUP(E4297,الاوردرات!$B$1:$C$600,2,0),"")</f>
        <v/>
      </c>
      <c r="L4297" s="63"/>
      <c r="N4297" s="22" t="str">
        <f t="shared" si="136"/>
        <v/>
      </c>
      <c r="O4297" s="23" t="str">
        <f>_xlfn.IFNA((VLOOKUP(F4297,help!$C$2:$F$12,4,0))*(N4297*24),"")</f>
        <v/>
      </c>
      <c r="AP4297" s="18">
        <f t="shared" si="135"/>
        <v>0</v>
      </c>
    </row>
    <row r="4298" spans="2:42" ht="33" x14ac:dyDescent="0.2">
      <c r="B4298" s="14">
        <f>COUNTIFS($E$3:E4298,تقرير!$E$4)</f>
        <v>15</v>
      </c>
      <c r="C4298" s="48"/>
      <c r="D4298" s="48"/>
      <c r="E4298" s="48"/>
      <c r="F4298" s="50"/>
      <c r="G4298" s="51"/>
      <c r="H4298" s="51"/>
      <c r="I4298" s="52"/>
      <c r="J4298" s="52"/>
      <c r="K4298" s="27" t="str">
        <f>_xlfn.IFNA(VLOOKUP(E4298,الاوردرات!$B$1:$C$600,2,0),"")</f>
        <v/>
      </c>
      <c r="L4298" s="63"/>
      <c r="N4298" s="22" t="str">
        <f t="shared" si="136"/>
        <v/>
      </c>
      <c r="O4298" s="23" t="str">
        <f>_xlfn.IFNA((VLOOKUP(F4298,help!$C$2:$F$12,4,0))*(N4298*24),"")</f>
        <v/>
      </c>
      <c r="AP4298" s="18">
        <f t="shared" ref="AP4298:AP4361" si="137">D4298</f>
        <v>0</v>
      </c>
    </row>
    <row r="4299" spans="2:42" ht="33" x14ac:dyDescent="0.2">
      <c r="B4299" s="14">
        <f>COUNTIFS($E$3:E4299,تقرير!$E$4)</f>
        <v>15</v>
      </c>
      <c r="C4299" s="48"/>
      <c r="D4299" s="48"/>
      <c r="E4299" s="48"/>
      <c r="F4299" s="50"/>
      <c r="G4299" s="51"/>
      <c r="H4299" s="51"/>
      <c r="I4299" s="52"/>
      <c r="J4299" s="52"/>
      <c r="K4299" s="27" t="str">
        <f>_xlfn.IFNA(VLOOKUP(E4299,الاوردرات!$B$1:$C$600,2,0),"")</f>
        <v/>
      </c>
      <c r="L4299" s="63"/>
      <c r="N4299" s="22" t="str">
        <f t="shared" si="136"/>
        <v/>
      </c>
      <c r="O4299" s="23" t="str">
        <f>_xlfn.IFNA((VLOOKUP(F4299,help!$C$2:$F$12,4,0))*(N4299*24),"")</f>
        <v/>
      </c>
      <c r="AP4299" s="18">
        <f t="shared" si="137"/>
        <v>0</v>
      </c>
    </row>
    <row r="4300" spans="2:42" ht="33" x14ac:dyDescent="0.2">
      <c r="B4300" s="14">
        <f>COUNTIFS($E$3:E4300,تقرير!$E$4)</f>
        <v>15</v>
      </c>
      <c r="C4300" s="48"/>
      <c r="D4300" s="48"/>
      <c r="E4300" s="48"/>
      <c r="F4300" s="50"/>
      <c r="G4300" s="51"/>
      <c r="H4300" s="51"/>
      <c r="I4300" s="52"/>
      <c r="J4300" s="52"/>
      <c r="K4300" s="27" t="str">
        <f>_xlfn.IFNA(VLOOKUP(E4300,الاوردرات!$B$1:$C$600,2,0),"")</f>
        <v/>
      </c>
      <c r="L4300" s="63"/>
      <c r="N4300" s="22" t="str">
        <f t="shared" si="136"/>
        <v/>
      </c>
      <c r="O4300" s="23" t="str">
        <f>_xlfn.IFNA((VLOOKUP(F4300,help!$C$2:$F$12,4,0))*(N4300*24),"")</f>
        <v/>
      </c>
      <c r="AP4300" s="18">
        <f t="shared" si="137"/>
        <v>0</v>
      </c>
    </row>
    <row r="4301" spans="2:42" ht="33" x14ac:dyDescent="0.2">
      <c r="B4301" s="14">
        <f>COUNTIFS($E$3:E4301,تقرير!$E$4)</f>
        <v>15</v>
      </c>
      <c r="C4301" s="48"/>
      <c r="D4301" s="48"/>
      <c r="E4301" s="48"/>
      <c r="F4301" s="50"/>
      <c r="G4301" s="51"/>
      <c r="H4301" s="51"/>
      <c r="I4301" s="52"/>
      <c r="J4301" s="52"/>
      <c r="K4301" s="27" t="str">
        <f>_xlfn.IFNA(VLOOKUP(E4301,الاوردرات!$B$1:$C$600,2,0),"")</f>
        <v/>
      </c>
      <c r="L4301" s="63"/>
      <c r="N4301" s="22" t="str">
        <f t="shared" si="136"/>
        <v/>
      </c>
      <c r="O4301" s="23" t="str">
        <f>_xlfn.IFNA((VLOOKUP(F4301,help!$C$2:$F$12,4,0))*(N4301*24),"")</f>
        <v/>
      </c>
      <c r="AP4301" s="18">
        <f t="shared" si="137"/>
        <v>0</v>
      </c>
    </row>
    <row r="4302" spans="2:42" ht="33" x14ac:dyDescent="0.2">
      <c r="B4302" s="14">
        <f>COUNTIFS($E$3:E4302,تقرير!$E$4)</f>
        <v>15</v>
      </c>
      <c r="C4302" s="48"/>
      <c r="D4302" s="48"/>
      <c r="E4302" s="48"/>
      <c r="F4302" s="50"/>
      <c r="G4302" s="51"/>
      <c r="H4302" s="51"/>
      <c r="I4302" s="52"/>
      <c r="J4302" s="52"/>
      <c r="K4302" s="27" t="str">
        <f>_xlfn.IFNA(VLOOKUP(E4302,الاوردرات!$B$1:$C$600,2,0),"")</f>
        <v/>
      </c>
      <c r="L4302" s="63"/>
      <c r="N4302" s="22" t="str">
        <f t="shared" si="136"/>
        <v/>
      </c>
      <c r="O4302" s="23" t="str">
        <f>_xlfn.IFNA((VLOOKUP(F4302,help!$C$2:$F$12,4,0))*(N4302*24),"")</f>
        <v/>
      </c>
      <c r="AP4302" s="18">
        <f t="shared" si="137"/>
        <v>0</v>
      </c>
    </row>
    <row r="4303" spans="2:42" ht="33" x14ac:dyDescent="0.2">
      <c r="B4303" s="14">
        <f>COUNTIFS($E$3:E4303,تقرير!$E$4)</f>
        <v>15</v>
      </c>
      <c r="C4303" s="48"/>
      <c r="D4303" s="48"/>
      <c r="E4303" s="48"/>
      <c r="F4303" s="50"/>
      <c r="G4303" s="51"/>
      <c r="H4303" s="51"/>
      <c r="I4303" s="52"/>
      <c r="J4303" s="52"/>
      <c r="K4303" s="27" t="str">
        <f>_xlfn.IFNA(VLOOKUP(E4303,الاوردرات!$B$1:$C$600,2,0),"")</f>
        <v/>
      </c>
      <c r="L4303" s="63"/>
      <c r="N4303" s="22" t="str">
        <f t="shared" si="136"/>
        <v/>
      </c>
      <c r="O4303" s="23" t="str">
        <f>_xlfn.IFNA((VLOOKUP(F4303,help!$C$2:$F$12,4,0))*(N4303*24),"")</f>
        <v/>
      </c>
      <c r="AP4303" s="18">
        <f t="shared" si="137"/>
        <v>0</v>
      </c>
    </row>
    <row r="4304" spans="2:42" ht="33" x14ac:dyDescent="0.2">
      <c r="B4304" s="14">
        <f>COUNTIFS($E$3:E4304,تقرير!$E$4)</f>
        <v>15</v>
      </c>
      <c r="C4304" s="48"/>
      <c r="D4304" s="48"/>
      <c r="E4304" s="48"/>
      <c r="F4304" s="50"/>
      <c r="G4304" s="51"/>
      <c r="H4304" s="51"/>
      <c r="I4304" s="52"/>
      <c r="J4304" s="52"/>
      <c r="K4304" s="27" t="str">
        <f>_xlfn.IFNA(VLOOKUP(E4304,الاوردرات!$B$1:$C$600,2,0),"")</f>
        <v/>
      </c>
      <c r="L4304" s="63"/>
      <c r="N4304" s="22" t="str">
        <f t="shared" si="136"/>
        <v/>
      </c>
      <c r="O4304" s="23" t="str">
        <f>_xlfn.IFNA((VLOOKUP(F4304,help!$C$2:$F$12,4,0))*(N4304*24),"")</f>
        <v/>
      </c>
      <c r="AP4304" s="18">
        <f t="shared" si="137"/>
        <v>0</v>
      </c>
    </row>
    <row r="4305" spans="2:42" ht="33" x14ac:dyDescent="0.2">
      <c r="B4305" s="14">
        <f>COUNTIFS($E$3:E4305,تقرير!$E$4)</f>
        <v>15</v>
      </c>
      <c r="C4305" s="48"/>
      <c r="D4305" s="48"/>
      <c r="E4305" s="48"/>
      <c r="F4305" s="50"/>
      <c r="G4305" s="51"/>
      <c r="H4305" s="51"/>
      <c r="I4305" s="52"/>
      <c r="J4305" s="52"/>
      <c r="K4305" s="27" t="str">
        <f>_xlfn.IFNA(VLOOKUP(E4305,الاوردرات!$B$1:$C$600,2,0),"")</f>
        <v/>
      </c>
      <c r="L4305" s="63"/>
      <c r="N4305" s="22" t="str">
        <f t="shared" si="136"/>
        <v/>
      </c>
      <c r="O4305" s="23" t="str">
        <f>_xlfn.IFNA((VLOOKUP(F4305,help!$C$2:$F$12,4,0))*(N4305*24),"")</f>
        <v/>
      </c>
      <c r="AP4305" s="18">
        <f t="shared" si="137"/>
        <v>0</v>
      </c>
    </row>
    <row r="4306" spans="2:42" ht="33" x14ac:dyDescent="0.2">
      <c r="B4306" s="14">
        <f>COUNTIFS($E$3:E4306,تقرير!$E$4)</f>
        <v>15</v>
      </c>
      <c r="C4306" s="48"/>
      <c r="D4306" s="48"/>
      <c r="E4306" s="48"/>
      <c r="F4306" s="50"/>
      <c r="G4306" s="51"/>
      <c r="H4306" s="51"/>
      <c r="I4306" s="52"/>
      <c r="J4306" s="52"/>
      <c r="K4306" s="27" t="str">
        <f>_xlfn.IFNA(VLOOKUP(E4306,الاوردرات!$B$1:$C$600,2,0),"")</f>
        <v/>
      </c>
      <c r="L4306" s="63"/>
      <c r="N4306" s="22" t="str">
        <f t="shared" si="136"/>
        <v/>
      </c>
      <c r="O4306" s="23" t="str">
        <f>_xlfn.IFNA((VLOOKUP(F4306,help!$C$2:$F$12,4,0))*(N4306*24),"")</f>
        <v/>
      </c>
      <c r="AP4306" s="18">
        <f t="shared" si="137"/>
        <v>0</v>
      </c>
    </row>
    <row r="4307" spans="2:42" ht="33" x14ac:dyDescent="0.2">
      <c r="B4307" s="14">
        <f>COUNTIFS($E$3:E4307,تقرير!$E$4)</f>
        <v>15</v>
      </c>
      <c r="C4307" s="48"/>
      <c r="D4307" s="48"/>
      <c r="E4307" s="48"/>
      <c r="F4307" s="50"/>
      <c r="G4307" s="51"/>
      <c r="H4307" s="51"/>
      <c r="I4307" s="52"/>
      <c r="J4307" s="52"/>
      <c r="K4307" s="27" t="str">
        <f>_xlfn.IFNA(VLOOKUP(E4307,الاوردرات!$B$1:$C$600,2,0),"")</f>
        <v/>
      </c>
      <c r="L4307" s="63"/>
      <c r="N4307" s="22" t="str">
        <f t="shared" si="136"/>
        <v/>
      </c>
      <c r="O4307" s="23" t="str">
        <f>_xlfn.IFNA((VLOOKUP(F4307,help!$C$2:$F$12,4,0))*(N4307*24),"")</f>
        <v/>
      </c>
      <c r="AP4307" s="18">
        <f t="shared" si="137"/>
        <v>0</v>
      </c>
    </row>
    <row r="4308" spans="2:42" ht="33" x14ac:dyDescent="0.2">
      <c r="B4308" s="14">
        <f>COUNTIFS($E$3:E4308,تقرير!$E$4)</f>
        <v>15</v>
      </c>
      <c r="C4308" s="48"/>
      <c r="D4308" s="48"/>
      <c r="E4308" s="48"/>
      <c r="F4308" s="50"/>
      <c r="G4308" s="51"/>
      <c r="H4308" s="51"/>
      <c r="I4308" s="52"/>
      <c r="J4308" s="52"/>
      <c r="K4308" s="27" t="str">
        <f>_xlfn.IFNA(VLOOKUP(E4308,الاوردرات!$B$1:$C$600,2,0),"")</f>
        <v/>
      </c>
      <c r="L4308" s="63"/>
      <c r="N4308" s="22" t="str">
        <f t="shared" si="136"/>
        <v/>
      </c>
      <c r="O4308" s="23" t="str">
        <f>_xlfn.IFNA((VLOOKUP(F4308,help!$C$2:$F$12,4,0))*(N4308*24),"")</f>
        <v/>
      </c>
      <c r="AP4308" s="18">
        <f t="shared" si="137"/>
        <v>0</v>
      </c>
    </row>
    <row r="4309" spans="2:42" ht="33" x14ac:dyDescent="0.2">
      <c r="B4309" s="14">
        <f>COUNTIFS($E$3:E4309,تقرير!$E$4)</f>
        <v>15</v>
      </c>
      <c r="C4309" s="48"/>
      <c r="D4309" s="48"/>
      <c r="E4309" s="48"/>
      <c r="F4309" s="50"/>
      <c r="G4309" s="51"/>
      <c r="H4309" s="51"/>
      <c r="I4309" s="52"/>
      <c r="J4309" s="52"/>
      <c r="K4309" s="27" t="str">
        <f>_xlfn.IFNA(VLOOKUP(E4309,الاوردرات!$B$1:$C$600,2,0),"")</f>
        <v/>
      </c>
      <c r="L4309" s="63"/>
      <c r="N4309" s="22" t="str">
        <f t="shared" si="136"/>
        <v/>
      </c>
      <c r="O4309" s="23" t="str">
        <f>_xlfn.IFNA((VLOOKUP(F4309,help!$C$2:$F$12,4,0))*(N4309*24),"")</f>
        <v/>
      </c>
      <c r="AP4309" s="18">
        <f t="shared" si="137"/>
        <v>0</v>
      </c>
    </row>
    <row r="4310" spans="2:42" ht="33" x14ac:dyDescent="0.2">
      <c r="B4310" s="14">
        <f>COUNTIFS($E$3:E4310,تقرير!$E$4)</f>
        <v>15</v>
      </c>
      <c r="C4310" s="48"/>
      <c r="D4310" s="48"/>
      <c r="E4310" s="48"/>
      <c r="F4310" s="50"/>
      <c r="G4310" s="51"/>
      <c r="H4310" s="51"/>
      <c r="I4310" s="52"/>
      <c r="J4310" s="52"/>
      <c r="K4310" s="27" t="str">
        <f>_xlfn.IFNA(VLOOKUP(E4310,الاوردرات!$B$1:$C$600,2,0),"")</f>
        <v/>
      </c>
      <c r="L4310" s="63"/>
      <c r="N4310" s="22" t="str">
        <f t="shared" si="136"/>
        <v/>
      </c>
      <c r="O4310" s="23" t="str">
        <f>_xlfn.IFNA((VLOOKUP(F4310,help!$C$2:$F$12,4,0))*(N4310*24),"")</f>
        <v/>
      </c>
      <c r="AP4310" s="18">
        <f t="shared" si="137"/>
        <v>0</v>
      </c>
    </row>
    <row r="4311" spans="2:42" ht="33" x14ac:dyDescent="0.2">
      <c r="B4311" s="14">
        <f>COUNTIFS($E$3:E4311,تقرير!$E$4)</f>
        <v>15</v>
      </c>
      <c r="C4311" s="48"/>
      <c r="D4311" s="48"/>
      <c r="E4311" s="48"/>
      <c r="F4311" s="50"/>
      <c r="G4311" s="51"/>
      <c r="H4311" s="51"/>
      <c r="I4311" s="52"/>
      <c r="J4311" s="52"/>
      <c r="K4311" s="27" t="str">
        <f>_xlfn.IFNA(VLOOKUP(E4311,الاوردرات!$B$1:$C$600,2,0),"")</f>
        <v/>
      </c>
      <c r="L4311" s="63"/>
      <c r="N4311" s="22" t="str">
        <f t="shared" si="136"/>
        <v/>
      </c>
      <c r="O4311" s="23" t="str">
        <f>_xlfn.IFNA((VLOOKUP(F4311,help!$C$2:$F$12,4,0))*(N4311*24),"")</f>
        <v/>
      </c>
      <c r="AP4311" s="18">
        <f t="shared" si="137"/>
        <v>0</v>
      </c>
    </row>
    <row r="4312" spans="2:42" ht="33" x14ac:dyDescent="0.2">
      <c r="B4312" s="14">
        <f>COUNTIFS($E$3:E4312,تقرير!$E$4)</f>
        <v>15</v>
      </c>
      <c r="C4312" s="48"/>
      <c r="D4312" s="48"/>
      <c r="E4312" s="48"/>
      <c r="F4312" s="50"/>
      <c r="G4312" s="51"/>
      <c r="H4312" s="51"/>
      <c r="I4312" s="52"/>
      <c r="J4312" s="52"/>
      <c r="K4312" s="27" t="str">
        <f>_xlfn.IFNA(VLOOKUP(E4312,الاوردرات!$B$1:$C$600,2,0),"")</f>
        <v/>
      </c>
      <c r="L4312" s="63"/>
      <c r="N4312" s="22" t="str">
        <f t="shared" si="136"/>
        <v/>
      </c>
      <c r="O4312" s="23" t="str">
        <f>_xlfn.IFNA((VLOOKUP(F4312,help!$C$2:$F$12,4,0))*(N4312*24),"")</f>
        <v/>
      </c>
      <c r="AP4312" s="18">
        <f t="shared" si="137"/>
        <v>0</v>
      </c>
    </row>
    <row r="4313" spans="2:42" ht="33" x14ac:dyDescent="0.2">
      <c r="B4313" s="14">
        <f>COUNTIFS($E$3:E4313,تقرير!$E$4)</f>
        <v>15</v>
      </c>
      <c r="C4313" s="48"/>
      <c r="D4313" s="48"/>
      <c r="E4313" s="48"/>
      <c r="F4313" s="50"/>
      <c r="G4313" s="51"/>
      <c r="H4313" s="51"/>
      <c r="I4313" s="52"/>
      <c r="J4313" s="52"/>
      <c r="K4313" s="27" t="str">
        <f>_xlfn.IFNA(VLOOKUP(E4313,الاوردرات!$B$1:$C$600,2,0),"")</f>
        <v/>
      </c>
      <c r="L4313" s="63"/>
      <c r="N4313" s="22" t="str">
        <f t="shared" si="136"/>
        <v/>
      </c>
      <c r="O4313" s="23" t="str">
        <f>_xlfn.IFNA((VLOOKUP(F4313,help!$C$2:$F$12,4,0))*(N4313*24),"")</f>
        <v/>
      </c>
      <c r="AP4313" s="18">
        <f t="shared" si="137"/>
        <v>0</v>
      </c>
    </row>
    <row r="4314" spans="2:42" ht="33" x14ac:dyDescent="0.2">
      <c r="B4314" s="14">
        <f>COUNTIFS($E$3:E4314,تقرير!$E$4)</f>
        <v>15</v>
      </c>
      <c r="C4314" s="48"/>
      <c r="D4314" s="48"/>
      <c r="E4314" s="48"/>
      <c r="F4314" s="50"/>
      <c r="G4314" s="51"/>
      <c r="H4314" s="51"/>
      <c r="I4314" s="52"/>
      <c r="J4314" s="52"/>
      <c r="K4314" s="27" t="str">
        <f>_xlfn.IFNA(VLOOKUP(E4314,الاوردرات!$B$1:$C$600,2,0),"")</f>
        <v/>
      </c>
      <c r="L4314" s="63"/>
      <c r="N4314" s="22" t="str">
        <f t="shared" si="136"/>
        <v/>
      </c>
      <c r="O4314" s="23" t="str">
        <f>_xlfn.IFNA((VLOOKUP(F4314,help!$C$2:$F$12,4,0))*(N4314*24),"")</f>
        <v/>
      </c>
      <c r="AP4314" s="18">
        <f t="shared" si="137"/>
        <v>0</v>
      </c>
    </row>
    <row r="4315" spans="2:42" ht="33" x14ac:dyDescent="0.2">
      <c r="B4315" s="14">
        <f>COUNTIFS($E$3:E4315,تقرير!$E$4)</f>
        <v>15</v>
      </c>
      <c r="C4315" s="48"/>
      <c r="D4315" s="48"/>
      <c r="E4315" s="48"/>
      <c r="F4315" s="50"/>
      <c r="G4315" s="51"/>
      <c r="H4315" s="51"/>
      <c r="I4315" s="52"/>
      <c r="J4315" s="52"/>
      <c r="K4315" s="27" t="str">
        <f>_xlfn.IFNA(VLOOKUP(E4315,الاوردرات!$B$1:$C$600,2,0),"")</f>
        <v/>
      </c>
      <c r="L4315" s="63"/>
      <c r="N4315" s="22" t="str">
        <f t="shared" si="136"/>
        <v/>
      </c>
      <c r="O4315" s="23" t="str">
        <f>_xlfn.IFNA((VLOOKUP(F4315,help!$C$2:$F$12,4,0))*(N4315*24),"")</f>
        <v/>
      </c>
      <c r="AP4315" s="18">
        <f t="shared" si="137"/>
        <v>0</v>
      </c>
    </row>
    <row r="4316" spans="2:42" ht="33" x14ac:dyDescent="0.2">
      <c r="B4316" s="14">
        <f>COUNTIFS($E$3:E4316,تقرير!$E$4)</f>
        <v>15</v>
      </c>
      <c r="C4316" s="48"/>
      <c r="D4316" s="48"/>
      <c r="E4316" s="48"/>
      <c r="F4316" s="50"/>
      <c r="G4316" s="51"/>
      <c r="H4316" s="51"/>
      <c r="I4316" s="52"/>
      <c r="J4316" s="52"/>
      <c r="K4316" s="27" t="str">
        <f>_xlfn.IFNA(VLOOKUP(E4316,الاوردرات!$B$1:$C$600,2,0),"")</f>
        <v/>
      </c>
      <c r="L4316" s="63"/>
      <c r="N4316" s="22" t="str">
        <f t="shared" si="136"/>
        <v/>
      </c>
      <c r="O4316" s="23" t="str">
        <f>_xlfn.IFNA((VLOOKUP(F4316,help!$C$2:$F$12,4,0))*(N4316*24),"")</f>
        <v/>
      </c>
      <c r="AP4316" s="18">
        <f t="shared" si="137"/>
        <v>0</v>
      </c>
    </row>
    <row r="4317" spans="2:42" ht="33" x14ac:dyDescent="0.2">
      <c r="B4317" s="14">
        <f>COUNTIFS($E$3:E4317,تقرير!$E$4)</f>
        <v>15</v>
      </c>
      <c r="C4317" s="48"/>
      <c r="D4317" s="48"/>
      <c r="E4317" s="48"/>
      <c r="F4317" s="50"/>
      <c r="G4317" s="51"/>
      <c r="H4317" s="51"/>
      <c r="I4317" s="52"/>
      <c r="J4317" s="52"/>
      <c r="K4317" s="27" t="str">
        <f>_xlfn.IFNA(VLOOKUP(E4317,الاوردرات!$B$1:$C$600,2,0),"")</f>
        <v/>
      </c>
      <c r="L4317" s="63"/>
      <c r="N4317" s="22" t="str">
        <f t="shared" si="136"/>
        <v/>
      </c>
      <c r="O4317" s="23" t="str">
        <f>_xlfn.IFNA((VLOOKUP(F4317,help!$C$2:$F$12,4,0))*(N4317*24),"")</f>
        <v/>
      </c>
      <c r="AP4317" s="18">
        <f t="shared" si="137"/>
        <v>0</v>
      </c>
    </row>
    <row r="4318" spans="2:42" ht="33" x14ac:dyDescent="0.2">
      <c r="B4318" s="14">
        <f>COUNTIFS($E$3:E4318,تقرير!$E$4)</f>
        <v>15</v>
      </c>
      <c r="C4318" s="48"/>
      <c r="D4318" s="48"/>
      <c r="E4318" s="48"/>
      <c r="F4318" s="50"/>
      <c r="G4318" s="51"/>
      <c r="H4318" s="51"/>
      <c r="I4318" s="52"/>
      <c r="J4318" s="52"/>
      <c r="K4318" s="27" t="str">
        <f>_xlfn.IFNA(VLOOKUP(E4318,الاوردرات!$B$1:$C$600,2,0),"")</f>
        <v/>
      </c>
      <c r="L4318" s="63"/>
      <c r="N4318" s="22" t="str">
        <f t="shared" si="136"/>
        <v/>
      </c>
      <c r="O4318" s="23" t="str">
        <f>_xlfn.IFNA((VLOOKUP(F4318,help!$C$2:$F$12,4,0))*(N4318*24),"")</f>
        <v/>
      </c>
      <c r="AP4318" s="18">
        <f t="shared" si="137"/>
        <v>0</v>
      </c>
    </row>
    <row r="4319" spans="2:42" ht="33" x14ac:dyDescent="0.2">
      <c r="B4319" s="14">
        <f>COUNTIFS($E$3:E4319,تقرير!$E$4)</f>
        <v>15</v>
      </c>
      <c r="C4319" s="48"/>
      <c r="D4319" s="48"/>
      <c r="E4319" s="48"/>
      <c r="F4319" s="50"/>
      <c r="G4319" s="51"/>
      <c r="H4319" s="51"/>
      <c r="I4319" s="52"/>
      <c r="J4319" s="52"/>
      <c r="K4319" s="27" t="str">
        <f>_xlfn.IFNA(VLOOKUP(E4319,الاوردرات!$B$1:$C$600,2,0),"")</f>
        <v/>
      </c>
      <c r="L4319" s="63"/>
      <c r="N4319" s="22" t="str">
        <f t="shared" si="136"/>
        <v/>
      </c>
      <c r="O4319" s="23" t="str">
        <f>_xlfn.IFNA((VLOOKUP(F4319,help!$C$2:$F$12,4,0))*(N4319*24),"")</f>
        <v/>
      </c>
      <c r="AP4319" s="18">
        <f t="shared" si="137"/>
        <v>0</v>
      </c>
    </row>
    <row r="4320" spans="2:42" ht="33" x14ac:dyDescent="0.2">
      <c r="B4320" s="14">
        <f>COUNTIFS($E$3:E4320,تقرير!$E$4)</f>
        <v>15</v>
      </c>
      <c r="C4320" s="48"/>
      <c r="D4320" s="48"/>
      <c r="E4320" s="48"/>
      <c r="F4320" s="50"/>
      <c r="G4320" s="51"/>
      <c r="H4320" s="51"/>
      <c r="I4320" s="52"/>
      <c r="J4320" s="52"/>
      <c r="K4320" s="27" t="str">
        <f>_xlfn.IFNA(VLOOKUP(E4320,الاوردرات!$B$1:$C$600,2,0),"")</f>
        <v/>
      </c>
      <c r="L4320" s="63"/>
      <c r="N4320" s="22" t="str">
        <f t="shared" si="136"/>
        <v/>
      </c>
      <c r="O4320" s="23" t="str">
        <f>_xlfn.IFNA((VLOOKUP(F4320,help!$C$2:$F$12,4,0))*(N4320*24),"")</f>
        <v/>
      </c>
      <c r="AP4320" s="18">
        <f t="shared" si="137"/>
        <v>0</v>
      </c>
    </row>
    <row r="4321" spans="2:42" ht="33" x14ac:dyDescent="0.2">
      <c r="B4321" s="14">
        <f>COUNTIFS($E$3:E4321,تقرير!$E$4)</f>
        <v>15</v>
      </c>
      <c r="C4321" s="48"/>
      <c r="D4321" s="48"/>
      <c r="E4321" s="48"/>
      <c r="F4321" s="50"/>
      <c r="G4321" s="51"/>
      <c r="H4321" s="51"/>
      <c r="I4321" s="52"/>
      <c r="J4321" s="52"/>
      <c r="K4321" s="27" t="str">
        <f>_xlfn.IFNA(VLOOKUP(E4321,الاوردرات!$B$1:$C$600,2,0),"")</f>
        <v/>
      </c>
      <c r="L4321" s="63"/>
      <c r="N4321" s="22" t="str">
        <f t="shared" si="136"/>
        <v/>
      </c>
      <c r="O4321" s="23" t="str">
        <f>_xlfn.IFNA((VLOOKUP(F4321,help!$C$2:$F$12,4,0))*(N4321*24),"")</f>
        <v/>
      </c>
      <c r="AP4321" s="18">
        <f t="shared" si="137"/>
        <v>0</v>
      </c>
    </row>
    <row r="4322" spans="2:42" ht="33" x14ac:dyDescent="0.2">
      <c r="B4322" s="14">
        <f>COUNTIFS($E$3:E4322,تقرير!$E$4)</f>
        <v>15</v>
      </c>
      <c r="C4322" s="48"/>
      <c r="D4322" s="48"/>
      <c r="E4322" s="48"/>
      <c r="F4322" s="50"/>
      <c r="G4322" s="51"/>
      <c r="H4322" s="51"/>
      <c r="I4322" s="52"/>
      <c r="J4322" s="52"/>
      <c r="K4322" s="27" t="str">
        <f>_xlfn.IFNA(VLOOKUP(E4322,الاوردرات!$B$1:$C$600,2,0),"")</f>
        <v/>
      </c>
      <c r="L4322" s="63"/>
      <c r="N4322" s="22" t="str">
        <f t="shared" si="136"/>
        <v/>
      </c>
      <c r="O4322" s="23" t="str">
        <f>_xlfn.IFNA((VLOOKUP(F4322,help!$C$2:$F$12,4,0))*(N4322*24),"")</f>
        <v/>
      </c>
      <c r="AP4322" s="18">
        <f t="shared" si="137"/>
        <v>0</v>
      </c>
    </row>
    <row r="4323" spans="2:42" ht="33" x14ac:dyDescent="0.2">
      <c r="B4323" s="14">
        <f>COUNTIFS($E$3:E4323,تقرير!$E$4)</f>
        <v>15</v>
      </c>
      <c r="C4323" s="48"/>
      <c r="D4323" s="48"/>
      <c r="E4323" s="48"/>
      <c r="F4323" s="50"/>
      <c r="G4323" s="51"/>
      <c r="H4323" s="51"/>
      <c r="I4323" s="52"/>
      <c r="J4323" s="52"/>
      <c r="K4323" s="27" t="str">
        <f>_xlfn.IFNA(VLOOKUP(E4323,الاوردرات!$B$1:$C$600,2,0),"")</f>
        <v/>
      </c>
      <c r="L4323" s="63"/>
      <c r="N4323" s="22" t="str">
        <f t="shared" si="136"/>
        <v/>
      </c>
      <c r="O4323" s="23" t="str">
        <f>_xlfn.IFNA((VLOOKUP(F4323,help!$C$2:$F$12,4,0))*(N4323*24),"")</f>
        <v/>
      </c>
      <c r="AP4323" s="18">
        <f t="shared" si="137"/>
        <v>0</v>
      </c>
    </row>
    <row r="4324" spans="2:42" ht="33" x14ac:dyDescent="0.2">
      <c r="B4324" s="14">
        <f>COUNTIFS($E$3:E4324,تقرير!$E$4)</f>
        <v>15</v>
      </c>
      <c r="C4324" s="48"/>
      <c r="D4324" s="48"/>
      <c r="E4324" s="48"/>
      <c r="F4324" s="50"/>
      <c r="G4324" s="51"/>
      <c r="H4324" s="51"/>
      <c r="I4324" s="52"/>
      <c r="J4324" s="52"/>
      <c r="K4324" s="27" t="str">
        <f>_xlfn.IFNA(VLOOKUP(E4324,الاوردرات!$B$1:$C$600,2,0),"")</f>
        <v/>
      </c>
      <c r="L4324" s="63"/>
      <c r="N4324" s="22" t="str">
        <f t="shared" si="136"/>
        <v/>
      </c>
      <c r="O4324" s="23" t="str">
        <f>_xlfn.IFNA((VLOOKUP(F4324,help!$C$2:$F$12,4,0))*(N4324*24),"")</f>
        <v/>
      </c>
      <c r="AP4324" s="18">
        <f t="shared" si="137"/>
        <v>0</v>
      </c>
    </row>
    <row r="4325" spans="2:42" ht="33" x14ac:dyDescent="0.2">
      <c r="B4325" s="14">
        <f>COUNTIFS($E$3:E4325,تقرير!$E$4)</f>
        <v>15</v>
      </c>
      <c r="C4325" s="48"/>
      <c r="D4325" s="48"/>
      <c r="E4325" s="48"/>
      <c r="F4325" s="50"/>
      <c r="G4325" s="51"/>
      <c r="H4325" s="51"/>
      <c r="I4325" s="52"/>
      <c r="J4325" s="52"/>
      <c r="K4325" s="27" t="str">
        <f>_xlfn.IFNA(VLOOKUP(E4325,الاوردرات!$B$1:$C$600,2,0),"")</f>
        <v/>
      </c>
      <c r="L4325" s="63"/>
      <c r="N4325" s="22" t="str">
        <f t="shared" si="136"/>
        <v/>
      </c>
      <c r="O4325" s="23" t="str">
        <f>_xlfn.IFNA((VLOOKUP(F4325,help!$C$2:$F$12,4,0))*(N4325*24),"")</f>
        <v/>
      </c>
      <c r="AP4325" s="18">
        <f t="shared" si="137"/>
        <v>0</v>
      </c>
    </row>
    <row r="4326" spans="2:42" ht="33" x14ac:dyDescent="0.2">
      <c r="B4326" s="14">
        <f>COUNTIFS($E$3:E4326,تقرير!$E$4)</f>
        <v>15</v>
      </c>
      <c r="C4326" s="48"/>
      <c r="D4326" s="48"/>
      <c r="E4326" s="48"/>
      <c r="F4326" s="50"/>
      <c r="G4326" s="51"/>
      <c r="H4326" s="51"/>
      <c r="I4326" s="52"/>
      <c r="J4326" s="52"/>
      <c r="K4326" s="27" t="str">
        <f>_xlfn.IFNA(VLOOKUP(E4326,الاوردرات!$B$1:$C$600,2,0),"")</f>
        <v/>
      </c>
      <c r="L4326" s="63"/>
      <c r="N4326" s="22" t="str">
        <f t="shared" si="136"/>
        <v/>
      </c>
      <c r="O4326" s="23" t="str">
        <f>_xlfn.IFNA((VLOOKUP(F4326,help!$C$2:$F$12,4,0))*(N4326*24),"")</f>
        <v/>
      </c>
      <c r="AP4326" s="18">
        <f t="shared" si="137"/>
        <v>0</v>
      </c>
    </row>
    <row r="4327" spans="2:42" ht="33" x14ac:dyDescent="0.2">
      <c r="B4327" s="14">
        <f>COUNTIFS($E$3:E4327,تقرير!$E$4)</f>
        <v>15</v>
      </c>
      <c r="C4327" s="48"/>
      <c r="D4327" s="48"/>
      <c r="E4327" s="48"/>
      <c r="F4327" s="50"/>
      <c r="G4327" s="51"/>
      <c r="H4327" s="51"/>
      <c r="I4327" s="52"/>
      <c r="J4327" s="52"/>
      <c r="K4327" s="27" t="str">
        <f>_xlfn.IFNA(VLOOKUP(E4327,الاوردرات!$B$1:$C$600,2,0),"")</f>
        <v/>
      </c>
      <c r="L4327" s="63"/>
      <c r="N4327" s="22" t="str">
        <f t="shared" si="136"/>
        <v/>
      </c>
      <c r="O4327" s="23" t="str">
        <f>_xlfn.IFNA((VLOOKUP(F4327,help!$C$2:$F$12,4,0))*(N4327*24),"")</f>
        <v/>
      </c>
      <c r="AP4327" s="18">
        <f t="shared" si="137"/>
        <v>0</v>
      </c>
    </row>
    <row r="4328" spans="2:42" ht="33" x14ac:dyDescent="0.2">
      <c r="B4328" s="14">
        <f>COUNTIFS($E$3:E4328,تقرير!$E$4)</f>
        <v>15</v>
      </c>
      <c r="C4328" s="48"/>
      <c r="D4328" s="48"/>
      <c r="E4328" s="48"/>
      <c r="F4328" s="50"/>
      <c r="G4328" s="51"/>
      <c r="H4328" s="51"/>
      <c r="I4328" s="52"/>
      <c r="J4328" s="52"/>
      <c r="K4328" s="27" t="str">
        <f>_xlfn.IFNA(VLOOKUP(E4328,الاوردرات!$B$1:$C$600,2,0),"")</f>
        <v/>
      </c>
      <c r="L4328" s="63"/>
      <c r="N4328" s="22" t="str">
        <f t="shared" si="136"/>
        <v/>
      </c>
      <c r="O4328" s="23" t="str">
        <f>_xlfn.IFNA((VLOOKUP(F4328,help!$C$2:$F$12,4,0))*(N4328*24),"")</f>
        <v/>
      </c>
      <c r="AP4328" s="18">
        <f t="shared" si="137"/>
        <v>0</v>
      </c>
    </row>
    <row r="4329" spans="2:42" ht="33" x14ac:dyDescent="0.2">
      <c r="B4329" s="14">
        <f>COUNTIFS($E$3:E4329,تقرير!$E$4)</f>
        <v>15</v>
      </c>
      <c r="C4329" s="48"/>
      <c r="D4329" s="48"/>
      <c r="E4329" s="48"/>
      <c r="F4329" s="50"/>
      <c r="G4329" s="51"/>
      <c r="H4329" s="51"/>
      <c r="I4329" s="52"/>
      <c r="J4329" s="52"/>
      <c r="K4329" s="27" t="str">
        <f>_xlfn.IFNA(VLOOKUP(E4329,الاوردرات!$B$1:$C$600,2,0),"")</f>
        <v/>
      </c>
      <c r="L4329" s="63"/>
      <c r="N4329" s="22" t="str">
        <f t="shared" si="136"/>
        <v/>
      </c>
      <c r="O4329" s="23" t="str">
        <f>_xlfn.IFNA((VLOOKUP(F4329,help!$C$2:$F$12,4,0))*(N4329*24),"")</f>
        <v/>
      </c>
      <c r="AP4329" s="18">
        <f t="shared" si="137"/>
        <v>0</v>
      </c>
    </row>
    <row r="4330" spans="2:42" ht="33" x14ac:dyDescent="0.2">
      <c r="B4330" s="14">
        <f>COUNTIFS($E$3:E4330,تقرير!$E$4)</f>
        <v>15</v>
      </c>
      <c r="C4330" s="48"/>
      <c r="D4330" s="48"/>
      <c r="E4330" s="48"/>
      <c r="F4330" s="50"/>
      <c r="G4330" s="51"/>
      <c r="H4330" s="51"/>
      <c r="I4330" s="52"/>
      <c r="J4330" s="52"/>
      <c r="K4330" s="27" t="str">
        <f>_xlfn.IFNA(VLOOKUP(E4330,الاوردرات!$B$1:$C$600,2,0),"")</f>
        <v/>
      </c>
      <c r="L4330" s="63"/>
      <c r="N4330" s="22" t="str">
        <f t="shared" si="136"/>
        <v/>
      </c>
      <c r="O4330" s="23" t="str">
        <f>_xlfn.IFNA((VLOOKUP(F4330,help!$C$2:$F$12,4,0))*(N4330*24),"")</f>
        <v/>
      </c>
      <c r="AP4330" s="18">
        <f t="shared" si="137"/>
        <v>0</v>
      </c>
    </row>
    <row r="4331" spans="2:42" ht="33" x14ac:dyDescent="0.2">
      <c r="B4331" s="14">
        <f>COUNTIFS($E$3:E4331,تقرير!$E$4)</f>
        <v>15</v>
      </c>
      <c r="C4331" s="48"/>
      <c r="D4331" s="48"/>
      <c r="E4331" s="48"/>
      <c r="F4331" s="50"/>
      <c r="G4331" s="51"/>
      <c r="H4331" s="51"/>
      <c r="I4331" s="52"/>
      <c r="J4331" s="52"/>
      <c r="K4331" s="27" t="str">
        <f>_xlfn.IFNA(VLOOKUP(E4331,الاوردرات!$B$1:$C$600,2,0),"")</f>
        <v/>
      </c>
      <c r="L4331" s="63"/>
      <c r="N4331" s="22" t="str">
        <f t="shared" si="136"/>
        <v/>
      </c>
      <c r="O4331" s="23" t="str">
        <f>_xlfn.IFNA((VLOOKUP(F4331,help!$C$2:$F$12,4,0))*(N4331*24),"")</f>
        <v/>
      </c>
      <c r="AP4331" s="18">
        <f t="shared" si="137"/>
        <v>0</v>
      </c>
    </row>
    <row r="4332" spans="2:42" ht="33" x14ac:dyDescent="0.2">
      <c r="B4332" s="14">
        <f>COUNTIFS($E$3:E4332,تقرير!$E$4)</f>
        <v>15</v>
      </c>
      <c r="C4332" s="48"/>
      <c r="D4332" s="48"/>
      <c r="E4332" s="48"/>
      <c r="F4332" s="50"/>
      <c r="G4332" s="51"/>
      <c r="H4332" s="51"/>
      <c r="I4332" s="52"/>
      <c r="J4332" s="52"/>
      <c r="K4332" s="27" t="str">
        <f>_xlfn.IFNA(VLOOKUP(E4332,الاوردرات!$B$1:$C$600,2,0),"")</f>
        <v/>
      </c>
      <c r="L4332" s="63"/>
      <c r="N4332" s="22" t="str">
        <f t="shared" si="136"/>
        <v/>
      </c>
      <c r="O4332" s="23" t="str">
        <f>_xlfn.IFNA((VLOOKUP(F4332,help!$C$2:$F$12,4,0))*(N4332*24),"")</f>
        <v/>
      </c>
      <c r="AP4332" s="18">
        <f t="shared" si="137"/>
        <v>0</v>
      </c>
    </row>
    <row r="4333" spans="2:42" ht="33" x14ac:dyDescent="0.2">
      <c r="B4333" s="14">
        <f>COUNTIFS($E$3:E4333,تقرير!$E$4)</f>
        <v>15</v>
      </c>
      <c r="C4333" s="48"/>
      <c r="D4333" s="48"/>
      <c r="E4333" s="48"/>
      <c r="F4333" s="50"/>
      <c r="G4333" s="51"/>
      <c r="H4333" s="51"/>
      <c r="I4333" s="52"/>
      <c r="J4333" s="52"/>
      <c r="K4333" s="27" t="str">
        <f>_xlfn.IFNA(VLOOKUP(E4333,الاوردرات!$B$1:$C$600,2,0),"")</f>
        <v/>
      </c>
      <c r="L4333" s="63"/>
      <c r="N4333" s="22" t="str">
        <f t="shared" si="136"/>
        <v/>
      </c>
      <c r="O4333" s="23" t="str">
        <f>_xlfn.IFNA((VLOOKUP(F4333,help!$C$2:$F$12,4,0))*(N4333*24),"")</f>
        <v/>
      </c>
      <c r="AP4333" s="18">
        <f t="shared" si="137"/>
        <v>0</v>
      </c>
    </row>
    <row r="4334" spans="2:42" ht="33" x14ac:dyDescent="0.2">
      <c r="B4334" s="14">
        <f>COUNTIFS($E$3:E4334,تقرير!$E$4)</f>
        <v>15</v>
      </c>
      <c r="C4334" s="48"/>
      <c r="D4334" s="48"/>
      <c r="E4334" s="48"/>
      <c r="F4334" s="50"/>
      <c r="G4334" s="51"/>
      <c r="H4334" s="51"/>
      <c r="I4334" s="52"/>
      <c r="J4334" s="52"/>
      <c r="K4334" s="27" t="str">
        <f>_xlfn.IFNA(VLOOKUP(E4334,الاوردرات!$B$1:$C$600,2,0),"")</f>
        <v/>
      </c>
      <c r="L4334" s="63"/>
      <c r="N4334" s="22" t="str">
        <f t="shared" si="136"/>
        <v/>
      </c>
      <c r="O4334" s="23" t="str">
        <f>_xlfn.IFNA((VLOOKUP(F4334,help!$C$2:$F$12,4,0))*(N4334*24),"")</f>
        <v/>
      </c>
      <c r="AP4334" s="18">
        <f t="shared" si="137"/>
        <v>0</v>
      </c>
    </row>
    <row r="4335" spans="2:42" ht="33" x14ac:dyDescent="0.2">
      <c r="B4335" s="14">
        <f>COUNTIFS($E$3:E4335,تقرير!$E$4)</f>
        <v>15</v>
      </c>
      <c r="C4335" s="48"/>
      <c r="D4335" s="48"/>
      <c r="E4335" s="48"/>
      <c r="F4335" s="50"/>
      <c r="G4335" s="51"/>
      <c r="H4335" s="51"/>
      <c r="I4335" s="52"/>
      <c r="J4335" s="52"/>
      <c r="K4335" s="27" t="str">
        <f>_xlfn.IFNA(VLOOKUP(E4335,الاوردرات!$B$1:$C$600,2,0),"")</f>
        <v/>
      </c>
      <c r="L4335" s="63"/>
      <c r="N4335" s="22" t="str">
        <f t="shared" si="136"/>
        <v/>
      </c>
      <c r="O4335" s="23" t="str">
        <f>_xlfn.IFNA((VLOOKUP(F4335,help!$C$2:$F$12,4,0))*(N4335*24),"")</f>
        <v/>
      </c>
      <c r="AP4335" s="18">
        <f t="shared" si="137"/>
        <v>0</v>
      </c>
    </row>
    <row r="4336" spans="2:42" ht="33" x14ac:dyDescent="0.2">
      <c r="B4336" s="14">
        <f>COUNTIFS($E$3:E4336,تقرير!$E$4)</f>
        <v>15</v>
      </c>
      <c r="C4336" s="48"/>
      <c r="D4336" s="48"/>
      <c r="E4336" s="48"/>
      <c r="F4336" s="50"/>
      <c r="G4336" s="51"/>
      <c r="H4336" s="51"/>
      <c r="I4336" s="52"/>
      <c r="J4336" s="52"/>
      <c r="K4336" s="27" t="str">
        <f>_xlfn.IFNA(VLOOKUP(E4336,الاوردرات!$B$1:$C$600,2,0),"")</f>
        <v/>
      </c>
      <c r="L4336" s="63"/>
      <c r="N4336" s="22" t="str">
        <f t="shared" si="136"/>
        <v/>
      </c>
      <c r="O4336" s="23" t="str">
        <f>_xlfn.IFNA((VLOOKUP(F4336,help!$C$2:$F$12,4,0))*(N4336*24),"")</f>
        <v/>
      </c>
      <c r="AP4336" s="18">
        <f t="shared" si="137"/>
        <v>0</v>
      </c>
    </row>
    <row r="4337" spans="2:42" ht="33" x14ac:dyDescent="0.2">
      <c r="B4337" s="14">
        <f>COUNTIFS($E$3:E4337,تقرير!$E$4)</f>
        <v>15</v>
      </c>
      <c r="C4337" s="48"/>
      <c r="D4337" s="48"/>
      <c r="E4337" s="48"/>
      <c r="F4337" s="50"/>
      <c r="G4337" s="51"/>
      <c r="H4337" s="51"/>
      <c r="I4337" s="52"/>
      <c r="J4337" s="52"/>
      <c r="K4337" s="27" t="str">
        <f>_xlfn.IFNA(VLOOKUP(E4337,الاوردرات!$B$1:$C$600,2,0),"")</f>
        <v/>
      </c>
      <c r="L4337" s="63"/>
      <c r="N4337" s="22" t="str">
        <f t="shared" si="136"/>
        <v/>
      </c>
      <c r="O4337" s="23" t="str">
        <f>_xlfn.IFNA((VLOOKUP(F4337,help!$C$2:$F$12,4,0))*(N4337*24),"")</f>
        <v/>
      </c>
      <c r="AP4337" s="18">
        <f t="shared" si="137"/>
        <v>0</v>
      </c>
    </row>
    <row r="4338" spans="2:42" ht="33" x14ac:dyDescent="0.2">
      <c r="B4338" s="14">
        <f>COUNTIFS($E$3:E4338,تقرير!$E$4)</f>
        <v>15</v>
      </c>
      <c r="C4338" s="48"/>
      <c r="D4338" s="48"/>
      <c r="E4338" s="48"/>
      <c r="F4338" s="50"/>
      <c r="G4338" s="51"/>
      <c r="H4338" s="51"/>
      <c r="I4338" s="52"/>
      <c r="J4338" s="52"/>
      <c r="K4338" s="27" t="str">
        <f>_xlfn.IFNA(VLOOKUP(E4338,الاوردرات!$B$1:$C$600,2,0),"")</f>
        <v/>
      </c>
      <c r="L4338" s="63"/>
      <c r="N4338" s="22" t="str">
        <f t="shared" si="136"/>
        <v/>
      </c>
      <c r="O4338" s="23" t="str">
        <f>_xlfn.IFNA((VLOOKUP(F4338,help!$C$2:$F$12,4,0))*(N4338*24),"")</f>
        <v/>
      </c>
      <c r="AP4338" s="18">
        <f t="shared" si="137"/>
        <v>0</v>
      </c>
    </row>
    <row r="4339" spans="2:42" ht="33" x14ac:dyDescent="0.2">
      <c r="B4339" s="14">
        <f>COUNTIFS($E$3:E4339,تقرير!$E$4)</f>
        <v>15</v>
      </c>
      <c r="C4339" s="48"/>
      <c r="D4339" s="48"/>
      <c r="E4339" s="48"/>
      <c r="F4339" s="50"/>
      <c r="G4339" s="51"/>
      <c r="H4339" s="51"/>
      <c r="I4339" s="52"/>
      <c r="J4339" s="52"/>
      <c r="K4339" s="27" t="str">
        <f>_xlfn.IFNA(VLOOKUP(E4339,الاوردرات!$B$1:$C$600,2,0),"")</f>
        <v/>
      </c>
      <c r="L4339" s="63"/>
      <c r="N4339" s="22" t="str">
        <f t="shared" si="136"/>
        <v/>
      </c>
      <c r="O4339" s="23" t="str">
        <f>_xlfn.IFNA((VLOOKUP(F4339,help!$C$2:$F$12,4,0))*(N4339*24),"")</f>
        <v/>
      </c>
      <c r="AP4339" s="18">
        <f t="shared" si="137"/>
        <v>0</v>
      </c>
    </row>
    <row r="4340" spans="2:42" ht="33" x14ac:dyDescent="0.2">
      <c r="B4340" s="14">
        <f>COUNTIFS($E$3:E4340,تقرير!$E$4)</f>
        <v>15</v>
      </c>
      <c r="C4340" s="48"/>
      <c r="D4340" s="48"/>
      <c r="E4340" s="48"/>
      <c r="F4340" s="50"/>
      <c r="G4340" s="51"/>
      <c r="H4340" s="51"/>
      <c r="I4340" s="52"/>
      <c r="J4340" s="52"/>
      <c r="K4340" s="27" t="str">
        <f>_xlfn.IFNA(VLOOKUP(E4340,الاوردرات!$B$1:$C$600,2,0),"")</f>
        <v/>
      </c>
      <c r="L4340" s="63"/>
      <c r="N4340" s="22" t="str">
        <f t="shared" si="136"/>
        <v/>
      </c>
      <c r="O4340" s="23" t="str">
        <f>_xlfn.IFNA((VLOOKUP(F4340,help!$C$2:$F$12,4,0))*(N4340*24),"")</f>
        <v/>
      </c>
      <c r="AP4340" s="18">
        <f t="shared" si="137"/>
        <v>0</v>
      </c>
    </row>
    <row r="4341" spans="2:42" ht="33" x14ac:dyDescent="0.2">
      <c r="B4341" s="14">
        <f>COUNTIFS($E$3:E4341,تقرير!$E$4)</f>
        <v>15</v>
      </c>
      <c r="C4341" s="48"/>
      <c r="D4341" s="48"/>
      <c r="E4341" s="48"/>
      <c r="F4341" s="50"/>
      <c r="G4341" s="51"/>
      <c r="H4341" s="51"/>
      <c r="I4341" s="52"/>
      <c r="J4341" s="52"/>
      <c r="K4341" s="27" t="str">
        <f>_xlfn.IFNA(VLOOKUP(E4341,الاوردرات!$B$1:$C$600,2,0),"")</f>
        <v/>
      </c>
      <c r="L4341" s="63"/>
      <c r="N4341" s="22" t="str">
        <f t="shared" si="136"/>
        <v/>
      </c>
      <c r="O4341" s="23" t="str">
        <f>_xlfn.IFNA((VLOOKUP(F4341,help!$C$2:$F$12,4,0))*(N4341*24),"")</f>
        <v/>
      </c>
      <c r="AP4341" s="18">
        <f t="shared" si="137"/>
        <v>0</v>
      </c>
    </row>
    <row r="4342" spans="2:42" ht="33" x14ac:dyDescent="0.2">
      <c r="B4342" s="14">
        <f>COUNTIFS($E$3:E4342,تقرير!$E$4)</f>
        <v>15</v>
      </c>
      <c r="C4342" s="48"/>
      <c r="D4342" s="48"/>
      <c r="E4342" s="48"/>
      <c r="F4342" s="50"/>
      <c r="G4342" s="51"/>
      <c r="H4342" s="51"/>
      <c r="I4342" s="52"/>
      <c r="J4342" s="52"/>
      <c r="K4342" s="27" t="str">
        <f>_xlfn.IFNA(VLOOKUP(E4342,الاوردرات!$B$1:$C$600,2,0),"")</f>
        <v/>
      </c>
      <c r="L4342" s="63"/>
      <c r="N4342" s="22" t="str">
        <f t="shared" si="136"/>
        <v/>
      </c>
      <c r="O4342" s="23" t="str">
        <f>_xlfn.IFNA((VLOOKUP(F4342,help!$C$2:$F$12,4,0))*(N4342*24),"")</f>
        <v/>
      </c>
      <c r="AP4342" s="18">
        <f t="shared" si="137"/>
        <v>0</v>
      </c>
    </row>
    <row r="4343" spans="2:42" ht="33" x14ac:dyDescent="0.2">
      <c r="B4343" s="14">
        <f>COUNTIFS($E$3:E4343,تقرير!$E$4)</f>
        <v>15</v>
      </c>
      <c r="C4343" s="48"/>
      <c r="D4343" s="48"/>
      <c r="E4343" s="48"/>
      <c r="F4343" s="50"/>
      <c r="G4343" s="51"/>
      <c r="H4343" s="51"/>
      <c r="I4343" s="52"/>
      <c r="J4343" s="52"/>
      <c r="K4343" s="27" t="str">
        <f>_xlfn.IFNA(VLOOKUP(E4343,الاوردرات!$B$1:$C$600,2,0),"")</f>
        <v/>
      </c>
      <c r="L4343" s="63"/>
      <c r="N4343" s="22" t="str">
        <f t="shared" ref="N4343:N4406" si="138">IF(I4343&lt;&gt;"",J4343-I4343,"")</f>
        <v/>
      </c>
      <c r="O4343" s="23" t="str">
        <f>_xlfn.IFNA((VLOOKUP(F4343,help!$C$2:$F$12,4,0))*(N4343*24),"")</f>
        <v/>
      </c>
      <c r="AP4343" s="18">
        <f t="shared" si="137"/>
        <v>0</v>
      </c>
    </row>
    <row r="4344" spans="2:42" ht="33" x14ac:dyDescent="0.2">
      <c r="B4344" s="14">
        <f>COUNTIFS($E$3:E4344,تقرير!$E$4)</f>
        <v>15</v>
      </c>
      <c r="C4344" s="48"/>
      <c r="D4344" s="48"/>
      <c r="E4344" s="48"/>
      <c r="F4344" s="50"/>
      <c r="G4344" s="51"/>
      <c r="H4344" s="51"/>
      <c r="I4344" s="52"/>
      <c r="J4344" s="52"/>
      <c r="K4344" s="27" t="str">
        <f>_xlfn.IFNA(VLOOKUP(E4344,الاوردرات!$B$1:$C$600,2,0),"")</f>
        <v/>
      </c>
      <c r="L4344" s="63"/>
      <c r="N4344" s="22" t="str">
        <f t="shared" si="138"/>
        <v/>
      </c>
      <c r="O4344" s="23" t="str">
        <f>_xlfn.IFNA((VLOOKUP(F4344,help!$C$2:$F$12,4,0))*(N4344*24),"")</f>
        <v/>
      </c>
      <c r="AP4344" s="18">
        <f t="shared" si="137"/>
        <v>0</v>
      </c>
    </row>
    <row r="4345" spans="2:42" ht="33" x14ac:dyDescent="0.2">
      <c r="B4345" s="14">
        <f>COUNTIFS($E$3:E4345,تقرير!$E$4)</f>
        <v>15</v>
      </c>
      <c r="C4345" s="48"/>
      <c r="D4345" s="48"/>
      <c r="E4345" s="48"/>
      <c r="F4345" s="50"/>
      <c r="G4345" s="51"/>
      <c r="H4345" s="51"/>
      <c r="I4345" s="52"/>
      <c r="J4345" s="52"/>
      <c r="K4345" s="27" t="str">
        <f>_xlfn.IFNA(VLOOKUP(E4345,الاوردرات!$B$1:$C$600,2,0),"")</f>
        <v/>
      </c>
      <c r="L4345" s="63"/>
      <c r="N4345" s="22" t="str">
        <f t="shared" si="138"/>
        <v/>
      </c>
      <c r="O4345" s="23" t="str">
        <f>_xlfn.IFNA((VLOOKUP(F4345,help!$C$2:$F$12,4,0))*(N4345*24),"")</f>
        <v/>
      </c>
      <c r="AP4345" s="18">
        <f t="shared" si="137"/>
        <v>0</v>
      </c>
    </row>
    <row r="4346" spans="2:42" ht="33" x14ac:dyDescent="0.2">
      <c r="B4346" s="14">
        <f>COUNTIFS($E$3:E4346,تقرير!$E$4)</f>
        <v>15</v>
      </c>
      <c r="C4346" s="48"/>
      <c r="D4346" s="48"/>
      <c r="E4346" s="48"/>
      <c r="F4346" s="50"/>
      <c r="G4346" s="51"/>
      <c r="H4346" s="51"/>
      <c r="I4346" s="52"/>
      <c r="J4346" s="52"/>
      <c r="K4346" s="27" t="str">
        <f>_xlfn.IFNA(VLOOKUP(E4346,الاوردرات!$B$1:$C$600,2,0),"")</f>
        <v/>
      </c>
      <c r="L4346" s="63"/>
      <c r="N4346" s="22" t="str">
        <f t="shared" si="138"/>
        <v/>
      </c>
      <c r="O4346" s="23" t="str">
        <f>_xlfn.IFNA((VLOOKUP(F4346,help!$C$2:$F$12,4,0))*(N4346*24),"")</f>
        <v/>
      </c>
      <c r="AP4346" s="18">
        <f t="shared" si="137"/>
        <v>0</v>
      </c>
    </row>
    <row r="4347" spans="2:42" ht="33" x14ac:dyDescent="0.2">
      <c r="B4347" s="14">
        <f>COUNTIFS($E$3:E4347,تقرير!$E$4)</f>
        <v>15</v>
      </c>
      <c r="C4347" s="48"/>
      <c r="D4347" s="48"/>
      <c r="E4347" s="48"/>
      <c r="F4347" s="50"/>
      <c r="G4347" s="51"/>
      <c r="H4347" s="51"/>
      <c r="I4347" s="52"/>
      <c r="J4347" s="52"/>
      <c r="K4347" s="27" t="str">
        <f>_xlfn.IFNA(VLOOKUP(E4347,الاوردرات!$B$1:$C$600,2,0),"")</f>
        <v/>
      </c>
      <c r="L4347" s="63"/>
      <c r="N4347" s="22" t="str">
        <f t="shared" si="138"/>
        <v/>
      </c>
      <c r="O4347" s="23" t="str">
        <f>_xlfn.IFNA((VLOOKUP(F4347,help!$C$2:$F$12,4,0))*(N4347*24),"")</f>
        <v/>
      </c>
      <c r="AP4347" s="18">
        <f t="shared" si="137"/>
        <v>0</v>
      </c>
    </row>
    <row r="4348" spans="2:42" ht="33" x14ac:dyDescent="0.2">
      <c r="B4348" s="14">
        <f>COUNTIFS($E$3:E4348,تقرير!$E$4)</f>
        <v>15</v>
      </c>
      <c r="C4348" s="48"/>
      <c r="D4348" s="48"/>
      <c r="E4348" s="48"/>
      <c r="F4348" s="50"/>
      <c r="G4348" s="51"/>
      <c r="H4348" s="51"/>
      <c r="I4348" s="52"/>
      <c r="J4348" s="52"/>
      <c r="K4348" s="27" t="str">
        <f>_xlfn.IFNA(VLOOKUP(E4348,الاوردرات!$B$1:$C$600,2,0),"")</f>
        <v/>
      </c>
      <c r="L4348" s="63"/>
      <c r="N4348" s="22" t="str">
        <f t="shared" si="138"/>
        <v/>
      </c>
      <c r="O4348" s="23" t="str">
        <f>_xlfn.IFNA((VLOOKUP(F4348,help!$C$2:$F$12,4,0))*(N4348*24),"")</f>
        <v/>
      </c>
      <c r="AP4348" s="18">
        <f t="shared" si="137"/>
        <v>0</v>
      </c>
    </row>
    <row r="4349" spans="2:42" ht="33" x14ac:dyDescent="0.2">
      <c r="B4349" s="14">
        <f>COUNTIFS($E$3:E4349,تقرير!$E$4)</f>
        <v>15</v>
      </c>
      <c r="C4349" s="48"/>
      <c r="D4349" s="48"/>
      <c r="E4349" s="48"/>
      <c r="F4349" s="50"/>
      <c r="G4349" s="51"/>
      <c r="H4349" s="51"/>
      <c r="I4349" s="52"/>
      <c r="J4349" s="52"/>
      <c r="K4349" s="27" t="str">
        <f>_xlfn.IFNA(VLOOKUP(E4349,الاوردرات!$B$1:$C$600,2,0),"")</f>
        <v/>
      </c>
      <c r="L4349" s="63"/>
      <c r="N4349" s="22" t="str">
        <f t="shared" si="138"/>
        <v/>
      </c>
      <c r="O4349" s="23" t="str">
        <f>_xlfn.IFNA((VLOOKUP(F4349,help!$C$2:$F$12,4,0))*(N4349*24),"")</f>
        <v/>
      </c>
      <c r="AP4349" s="18">
        <f t="shared" si="137"/>
        <v>0</v>
      </c>
    </row>
    <row r="4350" spans="2:42" ht="33" x14ac:dyDescent="0.2">
      <c r="B4350" s="14">
        <f>COUNTIFS($E$3:E4350,تقرير!$E$4)</f>
        <v>15</v>
      </c>
      <c r="C4350" s="48"/>
      <c r="D4350" s="48"/>
      <c r="E4350" s="48"/>
      <c r="F4350" s="50"/>
      <c r="G4350" s="51"/>
      <c r="H4350" s="51"/>
      <c r="I4350" s="52"/>
      <c r="J4350" s="52"/>
      <c r="K4350" s="27" t="str">
        <f>_xlfn.IFNA(VLOOKUP(E4350,الاوردرات!$B$1:$C$600,2,0),"")</f>
        <v/>
      </c>
      <c r="L4350" s="63"/>
      <c r="N4350" s="22" t="str">
        <f t="shared" si="138"/>
        <v/>
      </c>
      <c r="O4350" s="23" t="str">
        <f>_xlfn.IFNA((VLOOKUP(F4350,help!$C$2:$F$12,4,0))*(N4350*24),"")</f>
        <v/>
      </c>
      <c r="AP4350" s="18">
        <f t="shared" si="137"/>
        <v>0</v>
      </c>
    </row>
    <row r="4351" spans="2:42" ht="33" x14ac:dyDescent="0.2">
      <c r="B4351" s="14">
        <f>COUNTIFS($E$3:E4351,تقرير!$E$4)</f>
        <v>15</v>
      </c>
      <c r="C4351" s="48"/>
      <c r="D4351" s="48"/>
      <c r="E4351" s="48"/>
      <c r="F4351" s="50"/>
      <c r="G4351" s="51"/>
      <c r="H4351" s="51"/>
      <c r="I4351" s="52"/>
      <c r="J4351" s="52"/>
      <c r="K4351" s="27" t="str">
        <f>_xlfn.IFNA(VLOOKUP(E4351,الاوردرات!$B$1:$C$600,2,0),"")</f>
        <v/>
      </c>
      <c r="L4351" s="63"/>
      <c r="N4351" s="22" t="str">
        <f t="shared" si="138"/>
        <v/>
      </c>
      <c r="O4351" s="23" t="str">
        <f>_xlfn.IFNA((VLOOKUP(F4351,help!$C$2:$F$12,4,0))*(N4351*24),"")</f>
        <v/>
      </c>
      <c r="AP4351" s="18">
        <f t="shared" si="137"/>
        <v>0</v>
      </c>
    </row>
    <row r="4352" spans="2:42" ht="33" x14ac:dyDescent="0.2">
      <c r="B4352" s="14">
        <f>COUNTIFS($E$3:E4352,تقرير!$E$4)</f>
        <v>15</v>
      </c>
      <c r="C4352" s="48"/>
      <c r="D4352" s="48"/>
      <c r="E4352" s="48"/>
      <c r="F4352" s="50"/>
      <c r="G4352" s="51"/>
      <c r="H4352" s="51"/>
      <c r="I4352" s="52"/>
      <c r="J4352" s="52"/>
      <c r="K4352" s="27" t="str">
        <f>_xlfn.IFNA(VLOOKUP(E4352,الاوردرات!$B$1:$C$600,2,0),"")</f>
        <v/>
      </c>
      <c r="L4352" s="63"/>
      <c r="N4352" s="22" t="str">
        <f t="shared" si="138"/>
        <v/>
      </c>
      <c r="O4352" s="23" t="str">
        <f>_xlfn.IFNA((VLOOKUP(F4352,help!$C$2:$F$12,4,0))*(N4352*24),"")</f>
        <v/>
      </c>
      <c r="AP4352" s="18">
        <f t="shared" si="137"/>
        <v>0</v>
      </c>
    </row>
    <row r="4353" spans="2:42" ht="33" x14ac:dyDescent="0.2">
      <c r="B4353" s="14">
        <f>COUNTIFS($E$3:E4353,تقرير!$E$4)</f>
        <v>15</v>
      </c>
      <c r="C4353" s="48"/>
      <c r="D4353" s="48"/>
      <c r="E4353" s="48"/>
      <c r="F4353" s="50"/>
      <c r="G4353" s="51"/>
      <c r="H4353" s="51"/>
      <c r="I4353" s="52"/>
      <c r="J4353" s="52"/>
      <c r="K4353" s="27" t="str">
        <f>_xlfn.IFNA(VLOOKUP(E4353,الاوردرات!$B$1:$C$600,2,0),"")</f>
        <v/>
      </c>
      <c r="L4353" s="63"/>
      <c r="N4353" s="22" t="str">
        <f t="shared" si="138"/>
        <v/>
      </c>
      <c r="O4353" s="23" t="str">
        <f>_xlfn.IFNA((VLOOKUP(F4353,help!$C$2:$F$12,4,0))*(N4353*24),"")</f>
        <v/>
      </c>
      <c r="AP4353" s="18">
        <f t="shared" si="137"/>
        <v>0</v>
      </c>
    </row>
    <row r="4354" spans="2:42" ht="33" x14ac:dyDescent="0.2">
      <c r="B4354" s="14">
        <f>COUNTIFS($E$3:E4354,تقرير!$E$4)</f>
        <v>15</v>
      </c>
      <c r="C4354" s="48"/>
      <c r="D4354" s="48"/>
      <c r="E4354" s="48"/>
      <c r="F4354" s="50"/>
      <c r="G4354" s="51"/>
      <c r="H4354" s="51"/>
      <c r="I4354" s="52"/>
      <c r="J4354" s="52"/>
      <c r="K4354" s="27" t="str">
        <f>_xlfn.IFNA(VLOOKUP(E4354,الاوردرات!$B$1:$C$600,2,0),"")</f>
        <v/>
      </c>
      <c r="L4354" s="63"/>
      <c r="N4354" s="22" t="str">
        <f t="shared" si="138"/>
        <v/>
      </c>
      <c r="O4354" s="23" t="str">
        <f>_xlfn.IFNA((VLOOKUP(F4354,help!$C$2:$F$12,4,0))*(N4354*24),"")</f>
        <v/>
      </c>
      <c r="AP4354" s="18">
        <f t="shared" si="137"/>
        <v>0</v>
      </c>
    </row>
    <row r="4355" spans="2:42" ht="33" x14ac:dyDescent="0.2">
      <c r="B4355" s="14">
        <f>COUNTIFS($E$3:E4355,تقرير!$E$4)</f>
        <v>15</v>
      </c>
      <c r="C4355" s="48"/>
      <c r="D4355" s="48"/>
      <c r="E4355" s="48"/>
      <c r="F4355" s="50"/>
      <c r="G4355" s="51"/>
      <c r="H4355" s="51"/>
      <c r="I4355" s="52"/>
      <c r="J4355" s="52"/>
      <c r="K4355" s="27" t="str">
        <f>_xlfn.IFNA(VLOOKUP(E4355,الاوردرات!$B$1:$C$600,2,0),"")</f>
        <v/>
      </c>
      <c r="L4355" s="63"/>
      <c r="N4355" s="22" t="str">
        <f t="shared" si="138"/>
        <v/>
      </c>
      <c r="O4355" s="23" t="str">
        <f>_xlfn.IFNA((VLOOKUP(F4355,help!$C$2:$F$12,4,0))*(N4355*24),"")</f>
        <v/>
      </c>
      <c r="AP4355" s="18">
        <f t="shared" si="137"/>
        <v>0</v>
      </c>
    </row>
    <row r="4356" spans="2:42" ht="33" x14ac:dyDescent="0.2">
      <c r="B4356" s="14">
        <f>COUNTIFS($E$3:E4356,تقرير!$E$4)</f>
        <v>15</v>
      </c>
      <c r="C4356" s="48"/>
      <c r="D4356" s="48"/>
      <c r="E4356" s="48"/>
      <c r="F4356" s="50"/>
      <c r="G4356" s="51"/>
      <c r="H4356" s="51"/>
      <c r="I4356" s="52"/>
      <c r="J4356" s="52"/>
      <c r="K4356" s="27" t="str">
        <f>_xlfn.IFNA(VLOOKUP(E4356,الاوردرات!$B$1:$C$600,2,0),"")</f>
        <v/>
      </c>
      <c r="L4356" s="63"/>
      <c r="N4356" s="22" t="str">
        <f t="shared" si="138"/>
        <v/>
      </c>
      <c r="O4356" s="23" t="str">
        <f>_xlfn.IFNA((VLOOKUP(F4356,help!$C$2:$F$12,4,0))*(N4356*24),"")</f>
        <v/>
      </c>
      <c r="AP4356" s="18">
        <f t="shared" si="137"/>
        <v>0</v>
      </c>
    </row>
    <row r="4357" spans="2:42" ht="33" x14ac:dyDescent="0.2">
      <c r="B4357" s="14">
        <f>COUNTIFS($E$3:E4357,تقرير!$E$4)</f>
        <v>15</v>
      </c>
      <c r="C4357" s="48"/>
      <c r="D4357" s="48"/>
      <c r="E4357" s="48"/>
      <c r="F4357" s="50"/>
      <c r="G4357" s="51"/>
      <c r="H4357" s="51"/>
      <c r="I4357" s="52"/>
      <c r="J4357" s="52"/>
      <c r="K4357" s="27" t="str">
        <f>_xlfn.IFNA(VLOOKUP(E4357,الاوردرات!$B$1:$C$600,2,0),"")</f>
        <v/>
      </c>
      <c r="L4357" s="63"/>
      <c r="N4357" s="22" t="str">
        <f t="shared" si="138"/>
        <v/>
      </c>
      <c r="O4357" s="23" t="str">
        <f>_xlfn.IFNA((VLOOKUP(F4357,help!$C$2:$F$12,4,0))*(N4357*24),"")</f>
        <v/>
      </c>
      <c r="AP4357" s="18">
        <f t="shared" si="137"/>
        <v>0</v>
      </c>
    </row>
    <row r="4358" spans="2:42" ht="33" x14ac:dyDescent="0.2">
      <c r="B4358" s="14">
        <f>COUNTIFS($E$3:E4358,تقرير!$E$4)</f>
        <v>15</v>
      </c>
      <c r="C4358" s="48"/>
      <c r="D4358" s="48"/>
      <c r="E4358" s="48"/>
      <c r="F4358" s="50"/>
      <c r="G4358" s="51"/>
      <c r="H4358" s="51"/>
      <c r="I4358" s="52"/>
      <c r="J4358" s="52"/>
      <c r="K4358" s="27" t="str">
        <f>_xlfn.IFNA(VLOOKUP(E4358,الاوردرات!$B$1:$C$600,2,0),"")</f>
        <v/>
      </c>
      <c r="L4358" s="63"/>
      <c r="N4358" s="22" t="str">
        <f t="shared" si="138"/>
        <v/>
      </c>
      <c r="O4358" s="23" t="str">
        <f>_xlfn.IFNA((VLOOKUP(F4358,help!$C$2:$F$12,4,0))*(N4358*24),"")</f>
        <v/>
      </c>
      <c r="AP4358" s="18">
        <f t="shared" si="137"/>
        <v>0</v>
      </c>
    </row>
    <row r="4359" spans="2:42" ht="33" x14ac:dyDescent="0.2">
      <c r="B4359" s="14">
        <f>COUNTIFS($E$3:E4359,تقرير!$E$4)</f>
        <v>15</v>
      </c>
      <c r="C4359" s="48"/>
      <c r="D4359" s="48"/>
      <c r="E4359" s="48"/>
      <c r="F4359" s="50"/>
      <c r="G4359" s="51"/>
      <c r="H4359" s="51"/>
      <c r="I4359" s="52"/>
      <c r="J4359" s="52"/>
      <c r="K4359" s="27" t="str">
        <f>_xlfn.IFNA(VLOOKUP(E4359,الاوردرات!$B$1:$C$600,2,0),"")</f>
        <v/>
      </c>
      <c r="L4359" s="63"/>
      <c r="N4359" s="22" t="str">
        <f t="shared" si="138"/>
        <v/>
      </c>
      <c r="O4359" s="23" t="str">
        <f>_xlfn.IFNA((VLOOKUP(F4359,help!$C$2:$F$12,4,0))*(N4359*24),"")</f>
        <v/>
      </c>
      <c r="AP4359" s="18">
        <f t="shared" si="137"/>
        <v>0</v>
      </c>
    </row>
    <row r="4360" spans="2:42" ht="33" x14ac:dyDescent="0.2">
      <c r="B4360" s="14">
        <f>COUNTIFS($E$3:E4360,تقرير!$E$4)</f>
        <v>15</v>
      </c>
      <c r="C4360" s="48"/>
      <c r="D4360" s="48"/>
      <c r="E4360" s="48"/>
      <c r="F4360" s="50"/>
      <c r="G4360" s="51"/>
      <c r="H4360" s="51"/>
      <c r="I4360" s="52"/>
      <c r="J4360" s="52"/>
      <c r="K4360" s="27" t="str">
        <f>_xlfn.IFNA(VLOOKUP(E4360,الاوردرات!$B$1:$C$600,2,0),"")</f>
        <v/>
      </c>
      <c r="L4360" s="63"/>
      <c r="N4360" s="22" t="str">
        <f t="shared" si="138"/>
        <v/>
      </c>
      <c r="O4360" s="23" t="str">
        <f>_xlfn.IFNA((VLOOKUP(F4360,help!$C$2:$F$12,4,0))*(N4360*24),"")</f>
        <v/>
      </c>
      <c r="AP4360" s="18">
        <f t="shared" si="137"/>
        <v>0</v>
      </c>
    </row>
    <row r="4361" spans="2:42" ht="33" x14ac:dyDescent="0.2">
      <c r="B4361" s="14">
        <f>COUNTIFS($E$3:E4361,تقرير!$E$4)</f>
        <v>15</v>
      </c>
      <c r="C4361" s="48"/>
      <c r="D4361" s="48"/>
      <c r="E4361" s="48"/>
      <c r="F4361" s="50"/>
      <c r="G4361" s="51"/>
      <c r="H4361" s="51"/>
      <c r="I4361" s="52"/>
      <c r="J4361" s="52"/>
      <c r="K4361" s="27" t="str">
        <f>_xlfn.IFNA(VLOOKUP(E4361,الاوردرات!$B$1:$C$600,2,0),"")</f>
        <v/>
      </c>
      <c r="L4361" s="63"/>
      <c r="N4361" s="22" t="str">
        <f t="shared" si="138"/>
        <v/>
      </c>
      <c r="O4361" s="23" t="str">
        <f>_xlfn.IFNA((VLOOKUP(F4361,help!$C$2:$F$12,4,0))*(N4361*24),"")</f>
        <v/>
      </c>
      <c r="AP4361" s="18">
        <f t="shared" si="137"/>
        <v>0</v>
      </c>
    </row>
    <row r="4362" spans="2:42" ht="33" x14ac:dyDescent="0.2">
      <c r="B4362" s="14">
        <f>COUNTIFS($E$3:E4362,تقرير!$E$4)</f>
        <v>15</v>
      </c>
      <c r="C4362" s="48"/>
      <c r="D4362" s="48"/>
      <c r="E4362" s="48"/>
      <c r="F4362" s="50"/>
      <c r="G4362" s="51"/>
      <c r="H4362" s="51"/>
      <c r="I4362" s="52"/>
      <c r="J4362" s="52"/>
      <c r="K4362" s="27" t="str">
        <f>_xlfn.IFNA(VLOOKUP(E4362,الاوردرات!$B$1:$C$600,2,0),"")</f>
        <v/>
      </c>
      <c r="L4362" s="63"/>
      <c r="N4362" s="22" t="str">
        <f t="shared" si="138"/>
        <v/>
      </c>
      <c r="O4362" s="23" t="str">
        <f>_xlfn.IFNA((VLOOKUP(F4362,help!$C$2:$F$12,4,0))*(N4362*24),"")</f>
        <v/>
      </c>
      <c r="AP4362" s="18">
        <f t="shared" ref="AP4362:AP4425" si="139">D4362</f>
        <v>0</v>
      </c>
    </row>
    <row r="4363" spans="2:42" ht="33" x14ac:dyDescent="0.2">
      <c r="B4363" s="14">
        <f>COUNTIFS($E$3:E4363,تقرير!$E$4)</f>
        <v>15</v>
      </c>
      <c r="C4363" s="48"/>
      <c r="D4363" s="48"/>
      <c r="E4363" s="48"/>
      <c r="F4363" s="50"/>
      <c r="G4363" s="51"/>
      <c r="H4363" s="51"/>
      <c r="I4363" s="52"/>
      <c r="J4363" s="52"/>
      <c r="K4363" s="27" t="str">
        <f>_xlfn.IFNA(VLOOKUP(E4363,الاوردرات!$B$1:$C$600,2,0),"")</f>
        <v/>
      </c>
      <c r="L4363" s="63"/>
      <c r="N4363" s="22" t="str">
        <f t="shared" si="138"/>
        <v/>
      </c>
      <c r="O4363" s="23" t="str">
        <f>_xlfn.IFNA((VLOOKUP(F4363,help!$C$2:$F$12,4,0))*(N4363*24),"")</f>
        <v/>
      </c>
      <c r="AP4363" s="18">
        <f t="shared" si="139"/>
        <v>0</v>
      </c>
    </row>
    <row r="4364" spans="2:42" ht="33" x14ac:dyDescent="0.2">
      <c r="B4364" s="14">
        <f>COUNTIFS($E$3:E4364,تقرير!$E$4)</f>
        <v>15</v>
      </c>
      <c r="C4364" s="48"/>
      <c r="D4364" s="48"/>
      <c r="E4364" s="48"/>
      <c r="F4364" s="50"/>
      <c r="G4364" s="51"/>
      <c r="H4364" s="51"/>
      <c r="I4364" s="52"/>
      <c r="J4364" s="52"/>
      <c r="K4364" s="27" t="str">
        <f>_xlfn.IFNA(VLOOKUP(E4364,الاوردرات!$B$1:$C$600,2,0),"")</f>
        <v/>
      </c>
      <c r="L4364" s="63"/>
      <c r="N4364" s="22" t="str">
        <f t="shared" si="138"/>
        <v/>
      </c>
      <c r="O4364" s="23" t="str">
        <f>_xlfn.IFNA((VLOOKUP(F4364,help!$C$2:$F$12,4,0))*(N4364*24),"")</f>
        <v/>
      </c>
      <c r="AP4364" s="18">
        <f t="shared" si="139"/>
        <v>0</v>
      </c>
    </row>
    <row r="4365" spans="2:42" ht="33" x14ac:dyDescent="0.2">
      <c r="B4365" s="14">
        <f>COUNTIFS($E$3:E4365,تقرير!$E$4)</f>
        <v>15</v>
      </c>
      <c r="C4365" s="48"/>
      <c r="D4365" s="48"/>
      <c r="E4365" s="48"/>
      <c r="F4365" s="50"/>
      <c r="G4365" s="51"/>
      <c r="H4365" s="51"/>
      <c r="I4365" s="52"/>
      <c r="J4365" s="52"/>
      <c r="K4365" s="27" t="str">
        <f>_xlfn.IFNA(VLOOKUP(E4365,الاوردرات!$B$1:$C$600,2,0),"")</f>
        <v/>
      </c>
      <c r="L4365" s="63"/>
      <c r="N4365" s="22" t="str">
        <f t="shared" si="138"/>
        <v/>
      </c>
      <c r="O4365" s="23" t="str">
        <f>_xlfn.IFNA((VLOOKUP(F4365,help!$C$2:$F$12,4,0))*(N4365*24),"")</f>
        <v/>
      </c>
      <c r="AP4365" s="18">
        <f t="shared" si="139"/>
        <v>0</v>
      </c>
    </row>
    <row r="4366" spans="2:42" ht="33" x14ac:dyDescent="0.2">
      <c r="B4366" s="14">
        <f>COUNTIFS($E$3:E4366,تقرير!$E$4)</f>
        <v>15</v>
      </c>
      <c r="C4366" s="48"/>
      <c r="D4366" s="48"/>
      <c r="E4366" s="48"/>
      <c r="F4366" s="50"/>
      <c r="G4366" s="51"/>
      <c r="H4366" s="51"/>
      <c r="I4366" s="52"/>
      <c r="J4366" s="52"/>
      <c r="K4366" s="27" t="str">
        <f>_xlfn.IFNA(VLOOKUP(E4366,الاوردرات!$B$1:$C$600,2,0),"")</f>
        <v/>
      </c>
      <c r="L4366" s="63"/>
      <c r="N4366" s="22" t="str">
        <f t="shared" si="138"/>
        <v/>
      </c>
      <c r="O4366" s="23" t="str">
        <f>_xlfn.IFNA((VLOOKUP(F4366,help!$C$2:$F$12,4,0))*(N4366*24),"")</f>
        <v/>
      </c>
      <c r="AP4366" s="18">
        <f t="shared" si="139"/>
        <v>0</v>
      </c>
    </row>
    <row r="4367" spans="2:42" ht="33" x14ac:dyDescent="0.2">
      <c r="B4367" s="14">
        <f>COUNTIFS($E$3:E4367,تقرير!$E$4)</f>
        <v>15</v>
      </c>
      <c r="C4367" s="48"/>
      <c r="D4367" s="48"/>
      <c r="E4367" s="48"/>
      <c r="F4367" s="50"/>
      <c r="G4367" s="51"/>
      <c r="H4367" s="51"/>
      <c r="I4367" s="52"/>
      <c r="J4367" s="52"/>
      <c r="K4367" s="27" t="str">
        <f>_xlfn.IFNA(VLOOKUP(E4367,الاوردرات!$B$1:$C$600,2,0),"")</f>
        <v/>
      </c>
      <c r="L4367" s="63"/>
      <c r="N4367" s="22" t="str">
        <f t="shared" si="138"/>
        <v/>
      </c>
      <c r="O4367" s="23" t="str">
        <f>_xlfn.IFNA((VLOOKUP(F4367,help!$C$2:$F$12,4,0))*(N4367*24),"")</f>
        <v/>
      </c>
      <c r="AP4367" s="18">
        <f t="shared" si="139"/>
        <v>0</v>
      </c>
    </row>
    <row r="4368" spans="2:42" ht="33" x14ac:dyDescent="0.2">
      <c r="B4368" s="14">
        <f>COUNTIFS($E$3:E4368,تقرير!$E$4)</f>
        <v>15</v>
      </c>
      <c r="C4368" s="48"/>
      <c r="D4368" s="48"/>
      <c r="E4368" s="48"/>
      <c r="F4368" s="50"/>
      <c r="G4368" s="51"/>
      <c r="H4368" s="51"/>
      <c r="I4368" s="52"/>
      <c r="J4368" s="52"/>
      <c r="K4368" s="27" t="str">
        <f>_xlfn.IFNA(VLOOKUP(E4368,الاوردرات!$B$1:$C$600,2,0),"")</f>
        <v/>
      </c>
      <c r="L4368" s="63"/>
      <c r="N4368" s="22" t="str">
        <f t="shared" si="138"/>
        <v/>
      </c>
      <c r="O4368" s="23" t="str">
        <f>_xlfn.IFNA((VLOOKUP(F4368,help!$C$2:$F$12,4,0))*(N4368*24),"")</f>
        <v/>
      </c>
      <c r="AP4368" s="18">
        <f t="shared" si="139"/>
        <v>0</v>
      </c>
    </row>
    <row r="4369" spans="2:42" ht="33" x14ac:dyDescent="0.2">
      <c r="B4369" s="14">
        <f>COUNTIFS($E$3:E4369,تقرير!$E$4)</f>
        <v>15</v>
      </c>
      <c r="C4369" s="48"/>
      <c r="D4369" s="48"/>
      <c r="E4369" s="48"/>
      <c r="F4369" s="50"/>
      <c r="G4369" s="51"/>
      <c r="H4369" s="51"/>
      <c r="I4369" s="52"/>
      <c r="J4369" s="52"/>
      <c r="K4369" s="27" t="str">
        <f>_xlfn.IFNA(VLOOKUP(E4369,الاوردرات!$B$1:$C$600,2,0),"")</f>
        <v/>
      </c>
      <c r="L4369" s="63"/>
      <c r="N4369" s="22" t="str">
        <f t="shared" si="138"/>
        <v/>
      </c>
      <c r="O4369" s="23" t="str">
        <f>_xlfn.IFNA((VLOOKUP(F4369,help!$C$2:$F$12,4,0))*(N4369*24),"")</f>
        <v/>
      </c>
      <c r="AP4369" s="18">
        <f t="shared" si="139"/>
        <v>0</v>
      </c>
    </row>
    <row r="4370" spans="2:42" ht="33" x14ac:dyDescent="0.2">
      <c r="B4370" s="14">
        <f>COUNTIFS($E$3:E4370,تقرير!$E$4)</f>
        <v>15</v>
      </c>
      <c r="C4370" s="48"/>
      <c r="D4370" s="48"/>
      <c r="E4370" s="48"/>
      <c r="F4370" s="50"/>
      <c r="G4370" s="51"/>
      <c r="H4370" s="51"/>
      <c r="I4370" s="52"/>
      <c r="J4370" s="52"/>
      <c r="K4370" s="27" t="str">
        <f>_xlfn.IFNA(VLOOKUP(E4370,الاوردرات!$B$1:$C$600,2,0),"")</f>
        <v/>
      </c>
      <c r="L4370" s="63"/>
      <c r="N4370" s="22" t="str">
        <f t="shared" si="138"/>
        <v/>
      </c>
      <c r="O4370" s="23" t="str">
        <f>_xlfn.IFNA((VLOOKUP(F4370,help!$C$2:$F$12,4,0))*(N4370*24),"")</f>
        <v/>
      </c>
      <c r="AP4370" s="18">
        <f t="shared" si="139"/>
        <v>0</v>
      </c>
    </row>
    <row r="4371" spans="2:42" ht="33" x14ac:dyDescent="0.2">
      <c r="B4371" s="14">
        <f>COUNTIFS($E$3:E4371,تقرير!$E$4)</f>
        <v>15</v>
      </c>
      <c r="C4371" s="48"/>
      <c r="D4371" s="48"/>
      <c r="E4371" s="48"/>
      <c r="F4371" s="50"/>
      <c r="G4371" s="51"/>
      <c r="H4371" s="51"/>
      <c r="I4371" s="52"/>
      <c r="J4371" s="52"/>
      <c r="K4371" s="27" t="str">
        <f>_xlfn.IFNA(VLOOKUP(E4371,الاوردرات!$B$1:$C$600,2,0),"")</f>
        <v/>
      </c>
      <c r="L4371" s="63"/>
      <c r="N4371" s="22" t="str">
        <f t="shared" si="138"/>
        <v/>
      </c>
      <c r="O4371" s="23" t="str">
        <f>_xlfn.IFNA((VLOOKUP(F4371,help!$C$2:$F$12,4,0))*(N4371*24),"")</f>
        <v/>
      </c>
      <c r="AP4371" s="18">
        <f t="shared" si="139"/>
        <v>0</v>
      </c>
    </row>
    <row r="4372" spans="2:42" ht="33" x14ac:dyDescent="0.2">
      <c r="B4372" s="14">
        <f>COUNTIFS($E$3:E4372,تقرير!$E$4)</f>
        <v>15</v>
      </c>
      <c r="C4372" s="48"/>
      <c r="D4372" s="48"/>
      <c r="E4372" s="48"/>
      <c r="F4372" s="50"/>
      <c r="G4372" s="51"/>
      <c r="H4372" s="51"/>
      <c r="I4372" s="52"/>
      <c r="J4372" s="52"/>
      <c r="K4372" s="27" t="str">
        <f>_xlfn.IFNA(VLOOKUP(E4372,الاوردرات!$B$1:$C$600,2,0),"")</f>
        <v/>
      </c>
      <c r="L4372" s="63"/>
      <c r="N4372" s="22" t="str">
        <f t="shared" si="138"/>
        <v/>
      </c>
      <c r="O4372" s="23" t="str">
        <f>_xlfn.IFNA((VLOOKUP(F4372,help!$C$2:$F$12,4,0))*(N4372*24),"")</f>
        <v/>
      </c>
      <c r="AP4372" s="18">
        <f t="shared" si="139"/>
        <v>0</v>
      </c>
    </row>
    <row r="4373" spans="2:42" ht="33" x14ac:dyDescent="0.2">
      <c r="B4373" s="14">
        <f>COUNTIFS($E$3:E4373,تقرير!$E$4)</f>
        <v>15</v>
      </c>
      <c r="C4373" s="48"/>
      <c r="D4373" s="48"/>
      <c r="E4373" s="48"/>
      <c r="F4373" s="50"/>
      <c r="G4373" s="51"/>
      <c r="H4373" s="51"/>
      <c r="I4373" s="52"/>
      <c r="J4373" s="52"/>
      <c r="K4373" s="27" t="str">
        <f>_xlfn.IFNA(VLOOKUP(E4373,الاوردرات!$B$1:$C$600,2,0),"")</f>
        <v/>
      </c>
      <c r="L4373" s="63"/>
      <c r="N4373" s="22" t="str">
        <f t="shared" si="138"/>
        <v/>
      </c>
      <c r="O4373" s="23" t="str">
        <f>_xlfn.IFNA((VLOOKUP(F4373,help!$C$2:$F$12,4,0))*(N4373*24),"")</f>
        <v/>
      </c>
      <c r="AP4373" s="18">
        <f t="shared" si="139"/>
        <v>0</v>
      </c>
    </row>
    <row r="4374" spans="2:42" ht="33" x14ac:dyDescent="0.2">
      <c r="B4374" s="14">
        <f>COUNTIFS($E$3:E4374,تقرير!$E$4)</f>
        <v>15</v>
      </c>
      <c r="C4374" s="48"/>
      <c r="D4374" s="48"/>
      <c r="E4374" s="48"/>
      <c r="F4374" s="50"/>
      <c r="G4374" s="51"/>
      <c r="H4374" s="51"/>
      <c r="I4374" s="52"/>
      <c r="J4374" s="52"/>
      <c r="K4374" s="27" t="str">
        <f>_xlfn.IFNA(VLOOKUP(E4374,الاوردرات!$B$1:$C$600,2,0),"")</f>
        <v/>
      </c>
      <c r="L4374" s="63"/>
      <c r="N4374" s="22" t="str">
        <f t="shared" si="138"/>
        <v/>
      </c>
      <c r="O4374" s="23" t="str">
        <f>_xlfn.IFNA((VLOOKUP(F4374,help!$C$2:$F$12,4,0))*(N4374*24),"")</f>
        <v/>
      </c>
      <c r="AP4374" s="18">
        <f t="shared" si="139"/>
        <v>0</v>
      </c>
    </row>
    <row r="4375" spans="2:42" ht="33" x14ac:dyDescent="0.2">
      <c r="B4375" s="14">
        <f>COUNTIFS($E$3:E4375,تقرير!$E$4)</f>
        <v>15</v>
      </c>
      <c r="C4375" s="48"/>
      <c r="D4375" s="48"/>
      <c r="E4375" s="48"/>
      <c r="F4375" s="50"/>
      <c r="G4375" s="51"/>
      <c r="H4375" s="51"/>
      <c r="I4375" s="52"/>
      <c r="J4375" s="52"/>
      <c r="K4375" s="27" t="str">
        <f>_xlfn.IFNA(VLOOKUP(E4375,الاوردرات!$B$1:$C$600,2,0),"")</f>
        <v/>
      </c>
      <c r="L4375" s="63"/>
      <c r="N4375" s="22" t="str">
        <f t="shared" si="138"/>
        <v/>
      </c>
      <c r="O4375" s="23" t="str">
        <f>_xlfn.IFNA((VLOOKUP(F4375,help!$C$2:$F$12,4,0))*(N4375*24),"")</f>
        <v/>
      </c>
      <c r="AP4375" s="18">
        <f t="shared" si="139"/>
        <v>0</v>
      </c>
    </row>
    <row r="4376" spans="2:42" ht="33" x14ac:dyDescent="0.2">
      <c r="B4376" s="14">
        <f>COUNTIFS($E$3:E4376,تقرير!$E$4)</f>
        <v>15</v>
      </c>
      <c r="C4376" s="48"/>
      <c r="D4376" s="48"/>
      <c r="E4376" s="48"/>
      <c r="F4376" s="50"/>
      <c r="G4376" s="51"/>
      <c r="H4376" s="51"/>
      <c r="I4376" s="52"/>
      <c r="J4376" s="52"/>
      <c r="K4376" s="27" t="str">
        <f>_xlfn.IFNA(VLOOKUP(E4376,الاوردرات!$B$1:$C$600,2,0),"")</f>
        <v/>
      </c>
      <c r="L4376" s="63"/>
      <c r="N4376" s="22" t="str">
        <f t="shared" si="138"/>
        <v/>
      </c>
      <c r="O4376" s="23" t="str">
        <f>_xlfn.IFNA((VLOOKUP(F4376,help!$C$2:$F$12,4,0))*(N4376*24),"")</f>
        <v/>
      </c>
      <c r="AP4376" s="18">
        <f t="shared" si="139"/>
        <v>0</v>
      </c>
    </row>
    <row r="4377" spans="2:42" ht="33" x14ac:dyDescent="0.2">
      <c r="B4377" s="14">
        <f>COUNTIFS($E$3:E4377,تقرير!$E$4)</f>
        <v>15</v>
      </c>
      <c r="C4377" s="48"/>
      <c r="D4377" s="48"/>
      <c r="E4377" s="48"/>
      <c r="F4377" s="50"/>
      <c r="G4377" s="51"/>
      <c r="H4377" s="51"/>
      <c r="I4377" s="52"/>
      <c r="J4377" s="52"/>
      <c r="K4377" s="27" t="str">
        <f>_xlfn.IFNA(VLOOKUP(E4377,الاوردرات!$B$1:$C$600,2,0),"")</f>
        <v/>
      </c>
      <c r="L4377" s="63"/>
      <c r="N4377" s="22" t="str">
        <f t="shared" si="138"/>
        <v/>
      </c>
      <c r="O4377" s="23" t="str">
        <f>_xlfn.IFNA((VLOOKUP(F4377,help!$C$2:$F$12,4,0))*(N4377*24),"")</f>
        <v/>
      </c>
      <c r="AP4377" s="18">
        <f t="shared" si="139"/>
        <v>0</v>
      </c>
    </row>
    <row r="4378" spans="2:42" ht="33" x14ac:dyDescent="0.2">
      <c r="B4378" s="14">
        <f>COUNTIFS($E$3:E4378,تقرير!$E$4)</f>
        <v>15</v>
      </c>
      <c r="C4378" s="48"/>
      <c r="D4378" s="48"/>
      <c r="E4378" s="48"/>
      <c r="F4378" s="50"/>
      <c r="G4378" s="51"/>
      <c r="H4378" s="51"/>
      <c r="I4378" s="52"/>
      <c r="J4378" s="52"/>
      <c r="K4378" s="27" t="str">
        <f>_xlfn.IFNA(VLOOKUP(E4378,الاوردرات!$B$1:$C$600,2,0),"")</f>
        <v/>
      </c>
      <c r="L4378" s="63"/>
      <c r="N4378" s="22" t="str">
        <f t="shared" si="138"/>
        <v/>
      </c>
      <c r="O4378" s="23" t="str">
        <f>_xlfn.IFNA((VLOOKUP(F4378,help!$C$2:$F$12,4,0))*(N4378*24),"")</f>
        <v/>
      </c>
      <c r="AP4378" s="18">
        <f t="shared" si="139"/>
        <v>0</v>
      </c>
    </row>
    <row r="4379" spans="2:42" ht="33" x14ac:dyDescent="0.2">
      <c r="B4379" s="14">
        <f>COUNTIFS($E$3:E4379,تقرير!$E$4)</f>
        <v>15</v>
      </c>
      <c r="C4379" s="48"/>
      <c r="D4379" s="48"/>
      <c r="E4379" s="48"/>
      <c r="F4379" s="50"/>
      <c r="G4379" s="51"/>
      <c r="H4379" s="51"/>
      <c r="I4379" s="52"/>
      <c r="J4379" s="52"/>
      <c r="K4379" s="27" t="str">
        <f>_xlfn.IFNA(VLOOKUP(E4379,الاوردرات!$B$1:$C$600,2,0),"")</f>
        <v/>
      </c>
      <c r="L4379" s="63"/>
      <c r="N4379" s="22" t="str">
        <f t="shared" si="138"/>
        <v/>
      </c>
      <c r="O4379" s="23" t="str">
        <f>_xlfn.IFNA((VLOOKUP(F4379,help!$C$2:$F$12,4,0))*(N4379*24),"")</f>
        <v/>
      </c>
      <c r="AP4379" s="18">
        <f t="shared" si="139"/>
        <v>0</v>
      </c>
    </row>
    <row r="4380" spans="2:42" ht="33" x14ac:dyDescent="0.2">
      <c r="B4380" s="14">
        <f>COUNTIFS($E$3:E4380,تقرير!$E$4)</f>
        <v>15</v>
      </c>
      <c r="C4380" s="48"/>
      <c r="D4380" s="48"/>
      <c r="E4380" s="48"/>
      <c r="F4380" s="50"/>
      <c r="G4380" s="51"/>
      <c r="H4380" s="51"/>
      <c r="I4380" s="52"/>
      <c r="J4380" s="52"/>
      <c r="K4380" s="27" t="str">
        <f>_xlfn.IFNA(VLOOKUP(E4380,الاوردرات!$B$1:$C$600,2,0),"")</f>
        <v/>
      </c>
      <c r="L4380" s="63"/>
      <c r="N4380" s="22" t="str">
        <f t="shared" si="138"/>
        <v/>
      </c>
      <c r="O4380" s="23" t="str">
        <f>_xlfn.IFNA((VLOOKUP(F4380,help!$C$2:$F$12,4,0))*(N4380*24),"")</f>
        <v/>
      </c>
      <c r="AP4380" s="18">
        <f t="shared" si="139"/>
        <v>0</v>
      </c>
    </row>
    <row r="4381" spans="2:42" ht="33" x14ac:dyDescent="0.2">
      <c r="B4381" s="14">
        <f>COUNTIFS($E$3:E4381,تقرير!$E$4)</f>
        <v>15</v>
      </c>
      <c r="C4381" s="48"/>
      <c r="D4381" s="48"/>
      <c r="E4381" s="48"/>
      <c r="F4381" s="50"/>
      <c r="G4381" s="51"/>
      <c r="H4381" s="51"/>
      <c r="I4381" s="52"/>
      <c r="J4381" s="52"/>
      <c r="K4381" s="27" t="str">
        <f>_xlfn.IFNA(VLOOKUP(E4381,الاوردرات!$B$1:$C$600,2,0),"")</f>
        <v/>
      </c>
      <c r="L4381" s="63"/>
      <c r="N4381" s="22" t="str">
        <f t="shared" si="138"/>
        <v/>
      </c>
      <c r="O4381" s="23" t="str">
        <f>_xlfn.IFNA((VLOOKUP(F4381,help!$C$2:$F$12,4,0))*(N4381*24),"")</f>
        <v/>
      </c>
      <c r="AP4381" s="18">
        <f t="shared" si="139"/>
        <v>0</v>
      </c>
    </row>
    <row r="4382" spans="2:42" ht="33" x14ac:dyDescent="0.2">
      <c r="B4382" s="14">
        <f>COUNTIFS($E$3:E4382,تقرير!$E$4)</f>
        <v>15</v>
      </c>
      <c r="C4382" s="48"/>
      <c r="D4382" s="48"/>
      <c r="E4382" s="48"/>
      <c r="F4382" s="50"/>
      <c r="G4382" s="51"/>
      <c r="H4382" s="51"/>
      <c r="I4382" s="52"/>
      <c r="J4382" s="52"/>
      <c r="K4382" s="27" t="str">
        <f>_xlfn.IFNA(VLOOKUP(E4382,الاوردرات!$B$1:$C$600,2,0),"")</f>
        <v/>
      </c>
      <c r="L4382" s="63"/>
      <c r="N4382" s="22" t="str">
        <f t="shared" si="138"/>
        <v/>
      </c>
      <c r="O4382" s="23" t="str">
        <f>_xlfn.IFNA((VLOOKUP(F4382,help!$C$2:$F$12,4,0))*(N4382*24),"")</f>
        <v/>
      </c>
      <c r="AP4382" s="18">
        <f t="shared" si="139"/>
        <v>0</v>
      </c>
    </row>
    <row r="4383" spans="2:42" ht="33" x14ac:dyDescent="0.2">
      <c r="B4383" s="14">
        <f>COUNTIFS($E$3:E4383,تقرير!$E$4)</f>
        <v>15</v>
      </c>
      <c r="C4383" s="48"/>
      <c r="D4383" s="48"/>
      <c r="E4383" s="48"/>
      <c r="F4383" s="50"/>
      <c r="G4383" s="51"/>
      <c r="H4383" s="51"/>
      <c r="I4383" s="52"/>
      <c r="J4383" s="52"/>
      <c r="K4383" s="27" t="str">
        <f>_xlfn.IFNA(VLOOKUP(E4383,الاوردرات!$B$1:$C$600,2,0),"")</f>
        <v/>
      </c>
      <c r="L4383" s="63"/>
      <c r="N4383" s="22" t="str">
        <f t="shared" si="138"/>
        <v/>
      </c>
      <c r="O4383" s="23" t="str">
        <f>_xlfn.IFNA((VLOOKUP(F4383,help!$C$2:$F$12,4,0))*(N4383*24),"")</f>
        <v/>
      </c>
      <c r="AP4383" s="18">
        <f t="shared" si="139"/>
        <v>0</v>
      </c>
    </row>
    <row r="4384" spans="2:42" ht="33" x14ac:dyDescent="0.2">
      <c r="B4384" s="14">
        <f>COUNTIFS($E$3:E4384,تقرير!$E$4)</f>
        <v>15</v>
      </c>
      <c r="C4384" s="48"/>
      <c r="D4384" s="48"/>
      <c r="E4384" s="48"/>
      <c r="F4384" s="50"/>
      <c r="G4384" s="51"/>
      <c r="H4384" s="51"/>
      <c r="I4384" s="52"/>
      <c r="J4384" s="52"/>
      <c r="K4384" s="27" t="str">
        <f>_xlfn.IFNA(VLOOKUP(E4384,الاوردرات!$B$1:$C$600,2,0),"")</f>
        <v/>
      </c>
      <c r="L4384" s="63"/>
      <c r="N4384" s="22" t="str">
        <f t="shared" si="138"/>
        <v/>
      </c>
      <c r="O4384" s="23" t="str">
        <f>_xlfn.IFNA((VLOOKUP(F4384,help!$C$2:$F$12,4,0))*(N4384*24),"")</f>
        <v/>
      </c>
      <c r="AP4384" s="18">
        <f t="shared" si="139"/>
        <v>0</v>
      </c>
    </row>
    <row r="4385" spans="2:42" ht="33" x14ac:dyDescent="0.2">
      <c r="B4385" s="14">
        <f>COUNTIFS($E$3:E4385,تقرير!$E$4)</f>
        <v>15</v>
      </c>
      <c r="C4385" s="48"/>
      <c r="D4385" s="48"/>
      <c r="E4385" s="48"/>
      <c r="F4385" s="50"/>
      <c r="G4385" s="51"/>
      <c r="H4385" s="51"/>
      <c r="I4385" s="52"/>
      <c r="J4385" s="52"/>
      <c r="K4385" s="27" t="str">
        <f>_xlfn.IFNA(VLOOKUP(E4385,الاوردرات!$B$1:$C$600,2,0),"")</f>
        <v/>
      </c>
      <c r="L4385" s="63"/>
      <c r="N4385" s="22" t="str">
        <f t="shared" si="138"/>
        <v/>
      </c>
      <c r="O4385" s="23" t="str">
        <f>_xlfn.IFNA((VLOOKUP(F4385,help!$C$2:$F$12,4,0))*(N4385*24),"")</f>
        <v/>
      </c>
      <c r="AP4385" s="18">
        <f t="shared" si="139"/>
        <v>0</v>
      </c>
    </row>
    <row r="4386" spans="2:42" ht="33" x14ac:dyDescent="0.2">
      <c r="B4386" s="14">
        <f>COUNTIFS($E$3:E4386,تقرير!$E$4)</f>
        <v>15</v>
      </c>
      <c r="C4386" s="48"/>
      <c r="D4386" s="48"/>
      <c r="E4386" s="48"/>
      <c r="F4386" s="50"/>
      <c r="G4386" s="51"/>
      <c r="H4386" s="51"/>
      <c r="I4386" s="52"/>
      <c r="J4386" s="52"/>
      <c r="K4386" s="27" t="str">
        <f>_xlfn.IFNA(VLOOKUP(E4386,الاوردرات!$B$1:$C$600,2,0),"")</f>
        <v/>
      </c>
      <c r="L4386" s="63"/>
      <c r="N4386" s="22" t="str">
        <f t="shared" si="138"/>
        <v/>
      </c>
      <c r="O4386" s="23" t="str">
        <f>_xlfn.IFNA((VLOOKUP(F4386,help!$C$2:$F$12,4,0))*(N4386*24),"")</f>
        <v/>
      </c>
      <c r="AP4386" s="18">
        <f t="shared" si="139"/>
        <v>0</v>
      </c>
    </row>
    <row r="4387" spans="2:42" ht="33" x14ac:dyDescent="0.2">
      <c r="B4387" s="14">
        <f>COUNTIFS($E$3:E4387,تقرير!$E$4)</f>
        <v>15</v>
      </c>
      <c r="C4387" s="48"/>
      <c r="D4387" s="48"/>
      <c r="E4387" s="48"/>
      <c r="F4387" s="50"/>
      <c r="G4387" s="51"/>
      <c r="H4387" s="51"/>
      <c r="I4387" s="52"/>
      <c r="J4387" s="52"/>
      <c r="K4387" s="27" t="str">
        <f>_xlfn.IFNA(VLOOKUP(E4387,الاوردرات!$B$1:$C$600,2,0),"")</f>
        <v/>
      </c>
      <c r="L4387" s="63"/>
      <c r="N4387" s="22" t="str">
        <f t="shared" si="138"/>
        <v/>
      </c>
      <c r="O4387" s="23" t="str">
        <f>_xlfn.IFNA((VLOOKUP(F4387,help!$C$2:$F$12,4,0))*(N4387*24),"")</f>
        <v/>
      </c>
      <c r="AP4387" s="18">
        <f t="shared" si="139"/>
        <v>0</v>
      </c>
    </row>
    <row r="4388" spans="2:42" ht="33" x14ac:dyDescent="0.2">
      <c r="B4388" s="14">
        <f>COUNTIFS($E$3:E4388,تقرير!$E$4)</f>
        <v>15</v>
      </c>
      <c r="C4388" s="48"/>
      <c r="D4388" s="48"/>
      <c r="E4388" s="48"/>
      <c r="F4388" s="50"/>
      <c r="G4388" s="51"/>
      <c r="H4388" s="51"/>
      <c r="I4388" s="52"/>
      <c r="J4388" s="52"/>
      <c r="K4388" s="27" t="str">
        <f>_xlfn.IFNA(VLOOKUP(E4388,الاوردرات!$B$1:$C$600,2,0),"")</f>
        <v/>
      </c>
      <c r="L4388" s="63"/>
      <c r="N4388" s="22" t="str">
        <f t="shared" si="138"/>
        <v/>
      </c>
      <c r="O4388" s="23" t="str">
        <f>_xlfn.IFNA((VLOOKUP(F4388,help!$C$2:$F$12,4,0))*(N4388*24),"")</f>
        <v/>
      </c>
      <c r="AP4388" s="18">
        <f t="shared" si="139"/>
        <v>0</v>
      </c>
    </row>
    <row r="4389" spans="2:42" ht="33" x14ac:dyDescent="0.2">
      <c r="B4389" s="14">
        <f>COUNTIFS($E$3:E4389,تقرير!$E$4)</f>
        <v>15</v>
      </c>
      <c r="C4389" s="48"/>
      <c r="D4389" s="48"/>
      <c r="E4389" s="48"/>
      <c r="F4389" s="50"/>
      <c r="G4389" s="51"/>
      <c r="H4389" s="51"/>
      <c r="I4389" s="52"/>
      <c r="J4389" s="52"/>
      <c r="K4389" s="27" t="str">
        <f>_xlfn.IFNA(VLOOKUP(E4389,الاوردرات!$B$1:$C$600,2,0),"")</f>
        <v/>
      </c>
      <c r="L4389" s="63"/>
      <c r="N4389" s="22" t="str">
        <f t="shared" si="138"/>
        <v/>
      </c>
      <c r="O4389" s="23" t="str">
        <f>_xlfn.IFNA((VLOOKUP(F4389,help!$C$2:$F$12,4,0))*(N4389*24),"")</f>
        <v/>
      </c>
      <c r="AP4389" s="18">
        <f t="shared" si="139"/>
        <v>0</v>
      </c>
    </row>
    <row r="4390" spans="2:42" ht="33" x14ac:dyDescent="0.2">
      <c r="B4390" s="14">
        <f>COUNTIFS($E$3:E4390,تقرير!$E$4)</f>
        <v>15</v>
      </c>
      <c r="C4390" s="48"/>
      <c r="D4390" s="48"/>
      <c r="E4390" s="48"/>
      <c r="F4390" s="50"/>
      <c r="G4390" s="51"/>
      <c r="H4390" s="51"/>
      <c r="I4390" s="52"/>
      <c r="J4390" s="52"/>
      <c r="K4390" s="27" t="str">
        <f>_xlfn.IFNA(VLOOKUP(E4390,الاوردرات!$B$1:$C$600,2,0),"")</f>
        <v/>
      </c>
      <c r="L4390" s="63"/>
      <c r="N4390" s="22" t="str">
        <f t="shared" si="138"/>
        <v/>
      </c>
      <c r="O4390" s="23" t="str">
        <f>_xlfn.IFNA((VLOOKUP(F4390,help!$C$2:$F$12,4,0))*(N4390*24),"")</f>
        <v/>
      </c>
      <c r="AP4390" s="18">
        <f t="shared" si="139"/>
        <v>0</v>
      </c>
    </row>
    <row r="4391" spans="2:42" ht="33" x14ac:dyDescent="0.2">
      <c r="B4391" s="14">
        <f>COUNTIFS($E$3:E4391,تقرير!$E$4)</f>
        <v>15</v>
      </c>
      <c r="C4391" s="48"/>
      <c r="D4391" s="48"/>
      <c r="E4391" s="48"/>
      <c r="F4391" s="50"/>
      <c r="G4391" s="51"/>
      <c r="H4391" s="51"/>
      <c r="I4391" s="52"/>
      <c r="J4391" s="52"/>
      <c r="K4391" s="27" t="str">
        <f>_xlfn.IFNA(VLOOKUP(E4391,الاوردرات!$B$1:$C$600,2,0),"")</f>
        <v/>
      </c>
      <c r="L4391" s="63"/>
      <c r="N4391" s="22" t="str">
        <f t="shared" si="138"/>
        <v/>
      </c>
      <c r="O4391" s="23" t="str">
        <f>_xlfn.IFNA((VLOOKUP(F4391,help!$C$2:$F$12,4,0))*(N4391*24),"")</f>
        <v/>
      </c>
      <c r="AP4391" s="18">
        <f t="shared" si="139"/>
        <v>0</v>
      </c>
    </row>
    <row r="4392" spans="2:42" ht="33" x14ac:dyDescent="0.2">
      <c r="B4392" s="14">
        <f>COUNTIFS($E$3:E4392,تقرير!$E$4)</f>
        <v>15</v>
      </c>
      <c r="C4392" s="48"/>
      <c r="D4392" s="48"/>
      <c r="E4392" s="48"/>
      <c r="F4392" s="50"/>
      <c r="G4392" s="51"/>
      <c r="H4392" s="51"/>
      <c r="I4392" s="52"/>
      <c r="J4392" s="52"/>
      <c r="K4392" s="27" t="str">
        <f>_xlfn.IFNA(VLOOKUP(E4392,الاوردرات!$B$1:$C$600,2,0),"")</f>
        <v/>
      </c>
      <c r="L4392" s="63"/>
      <c r="N4392" s="22" t="str">
        <f t="shared" si="138"/>
        <v/>
      </c>
      <c r="O4392" s="23" t="str">
        <f>_xlfn.IFNA((VLOOKUP(F4392,help!$C$2:$F$12,4,0))*(N4392*24),"")</f>
        <v/>
      </c>
      <c r="AP4392" s="18">
        <f t="shared" si="139"/>
        <v>0</v>
      </c>
    </row>
    <row r="4393" spans="2:42" ht="33" x14ac:dyDescent="0.2">
      <c r="B4393" s="14">
        <f>COUNTIFS($E$3:E4393,تقرير!$E$4)</f>
        <v>15</v>
      </c>
      <c r="C4393" s="48"/>
      <c r="D4393" s="48"/>
      <c r="E4393" s="48"/>
      <c r="F4393" s="50"/>
      <c r="G4393" s="51"/>
      <c r="H4393" s="51"/>
      <c r="I4393" s="52"/>
      <c r="J4393" s="52"/>
      <c r="K4393" s="27" t="str">
        <f>_xlfn.IFNA(VLOOKUP(E4393,الاوردرات!$B$1:$C$600,2,0),"")</f>
        <v/>
      </c>
      <c r="L4393" s="63"/>
      <c r="N4393" s="22" t="str">
        <f t="shared" si="138"/>
        <v/>
      </c>
      <c r="O4393" s="23" t="str">
        <f>_xlfn.IFNA((VLOOKUP(F4393,help!$C$2:$F$12,4,0))*(N4393*24),"")</f>
        <v/>
      </c>
      <c r="AP4393" s="18">
        <f t="shared" si="139"/>
        <v>0</v>
      </c>
    </row>
    <row r="4394" spans="2:42" ht="33" x14ac:dyDescent="0.2">
      <c r="B4394" s="14">
        <f>COUNTIFS($E$3:E4394,تقرير!$E$4)</f>
        <v>15</v>
      </c>
      <c r="C4394" s="48"/>
      <c r="D4394" s="48"/>
      <c r="E4394" s="48"/>
      <c r="F4394" s="50"/>
      <c r="G4394" s="51"/>
      <c r="H4394" s="51"/>
      <c r="I4394" s="52"/>
      <c r="J4394" s="52"/>
      <c r="K4394" s="27" t="str">
        <f>_xlfn.IFNA(VLOOKUP(E4394,الاوردرات!$B$1:$C$600,2,0),"")</f>
        <v/>
      </c>
      <c r="L4394" s="63"/>
      <c r="N4394" s="22" t="str">
        <f t="shared" si="138"/>
        <v/>
      </c>
      <c r="O4394" s="23" t="str">
        <f>_xlfn.IFNA((VLOOKUP(F4394,help!$C$2:$F$12,4,0))*(N4394*24),"")</f>
        <v/>
      </c>
      <c r="AP4394" s="18">
        <f t="shared" si="139"/>
        <v>0</v>
      </c>
    </row>
    <row r="4395" spans="2:42" ht="33" x14ac:dyDescent="0.2">
      <c r="B4395" s="14">
        <f>COUNTIFS($E$3:E4395,تقرير!$E$4)</f>
        <v>15</v>
      </c>
      <c r="C4395" s="48"/>
      <c r="D4395" s="48"/>
      <c r="E4395" s="48"/>
      <c r="F4395" s="50"/>
      <c r="G4395" s="51"/>
      <c r="H4395" s="51"/>
      <c r="I4395" s="52"/>
      <c r="J4395" s="52"/>
      <c r="K4395" s="27" t="str">
        <f>_xlfn.IFNA(VLOOKUP(E4395,الاوردرات!$B$1:$C$600,2,0),"")</f>
        <v/>
      </c>
      <c r="L4395" s="63"/>
      <c r="N4395" s="22" t="str">
        <f t="shared" si="138"/>
        <v/>
      </c>
      <c r="O4395" s="23" t="str">
        <f>_xlfn.IFNA((VLOOKUP(F4395,help!$C$2:$F$12,4,0))*(N4395*24),"")</f>
        <v/>
      </c>
      <c r="AP4395" s="18">
        <f t="shared" si="139"/>
        <v>0</v>
      </c>
    </row>
    <row r="4396" spans="2:42" ht="33" x14ac:dyDescent="0.2">
      <c r="B4396" s="14">
        <f>COUNTIFS($E$3:E4396,تقرير!$E$4)</f>
        <v>15</v>
      </c>
      <c r="C4396" s="48"/>
      <c r="D4396" s="48"/>
      <c r="E4396" s="48"/>
      <c r="F4396" s="50"/>
      <c r="G4396" s="51"/>
      <c r="H4396" s="51"/>
      <c r="I4396" s="52"/>
      <c r="J4396" s="52"/>
      <c r="K4396" s="27" t="str">
        <f>_xlfn.IFNA(VLOOKUP(E4396,الاوردرات!$B$1:$C$600,2,0),"")</f>
        <v/>
      </c>
      <c r="L4396" s="63"/>
      <c r="N4396" s="22" t="str">
        <f t="shared" si="138"/>
        <v/>
      </c>
      <c r="O4396" s="23" t="str">
        <f>_xlfn.IFNA((VLOOKUP(F4396,help!$C$2:$F$12,4,0))*(N4396*24),"")</f>
        <v/>
      </c>
      <c r="AP4396" s="18">
        <f t="shared" si="139"/>
        <v>0</v>
      </c>
    </row>
    <row r="4397" spans="2:42" ht="33" x14ac:dyDescent="0.2">
      <c r="B4397" s="14">
        <f>COUNTIFS($E$3:E4397,تقرير!$E$4)</f>
        <v>15</v>
      </c>
      <c r="C4397" s="48"/>
      <c r="D4397" s="48"/>
      <c r="E4397" s="48"/>
      <c r="F4397" s="50"/>
      <c r="G4397" s="51"/>
      <c r="H4397" s="51"/>
      <c r="I4397" s="52"/>
      <c r="J4397" s="52"/>
      <c r="K4397" s="27" t="str">
        <f>_xlfn.IFNA(VLOOKUP(E4397,الاوردرات!$B$1:$C$600,2,0),"")</f>
        <v/>
      </c>
      <c r="L4397" s="63"/>
      <c r="N4397" s="22" t="str">
        <f t="shared" si="138"/>
        <v/>
      </c>
      <c r="O4397" s="23" t="str">
        <f>_xlfn.IFNA((VLOOKUP(F4397,help!$C$2:$F$12,4,0))*(N4397*24),"")</f>
        <v/>
      </c>
      <c r="AP4397" s="18">
        <f t="shared" si="139"/>
        <v>0</v>
      </c>
    </row>
    <row r="4398" spans="2:42" ht="33" x14ac:dyDescent="0.2">
      <c r="B4398" s="14">
        <f>COUNTIFS($E$3:E4398,تقرير!$E$4)</f>
        <v>15</v>
      </c>
      <c r="C4398" s="48"/>
      <c r="D4398" s="48"/>
      <c r="E4398" s="48"/>
      <c r="F4398" s="50"/>
      <c r="G4398" s="51"/>
      <c r="H4398" s="51"/>
      <c r="I4398" s="52"/>
      <c r="J4398" s="52"/>
      <c r="K4398" s="27" t="str">
        <f>_xlfn.IFNA(VLOOKUP(E4398,الاوردرات!$B$1:$C$600,2,0),"")</f>
        <v/>
      </c>
      <c r="L4398" s="63"/>
      <c r="N4398" s="22" t="str">
        <f t="shared" si="138"/>
        <v/>
      </c>
      <c r="O4398" s="23" t="str">
        <f>_xlfn.IFNA((VLOOKUP(F4398,help!$C$2:$F$12,4,0))*(N4398*24),"")</f>
        <v/>
      </c>
      <c r="AP4398" s="18">
        <f t="shared" si="139"/>
        <v>0</v>
      </c>
    </row>
    <row r="4399" spans="2:42" ht="33" x14ac:dyDescent="0.2">
      <c r="B4399" s="14">
        <f>COUNTIFS($E$3:E4399,تقرير!$E$4)</f>
        <v>15</v>
      </c>
      <c r="C4399" s="48"/>
      <c r="D4399" s="48"/>
      <c r="E4399" s="48"/>
      <c r="F4399" s="50"/>
      <c r="G4399" s="51"/>
      <c r="H4399" s="51"/>
      <c r="I4399" s="52"/>
      <c r="J4399" s="52"/>
      <c r="K4399" s="27" t="str">
        <f>_xlfn.IFNA(VLOOKUP(E4399,الاوردرات!$B$1:$C$600,2,0),"")</f>
        <v/>
      </c>
      <c r="L4399" s="63"/>
      <c r="N4399" s="22" t="str">
        <f t="shared" si="138"/>
        <v/>
      </c>
      <c r="O4399" s="23" t="str">
        <f>_xlfn.IFNA((VLOOKUP(F4399,help!$C$2:$F$12,4,0))*(N4399*24),"")</f>
        <v/>
      </c>
      <c r="AP4399" s="18">
        <f t="shared" si="139"/>
        <v>0</v>
      </c>
    </row>
    <row r="4400" spans="2:42" ht="33" x14ac:dyDescent="0.2">
      <c r="B4400" s="14">
        <f>COUNTIFS($E$3:E4400,تقرير!$E$4)</f>
        <v>15</v>
      </c>
      <c r="C4400" s="48"/>
      <c r="D4400" s="48"/>
      <c r="E4400" s="48"/>
      <c r="F4400" s="50"/>
      <c r="G4400" s="51"/>
      <c r="H4400" s="51"/>
      <c r="I4400" s="52"/>
      <c r="J4400" s="52"/>
      <c r="K4400" s="27" t="str">
        <f>_xlfn.IFNA(VLOOKUP(E4400,الاوردرات!$B$1:$C$600,2,0),"")</f>
        <v/>
      </c>
      <c r="L4400" s="63"/>
      <c r="N4400" s="22" t="str">
        <f t="shared" si="138"/>
        <v/>
      </c>
      <c r="O4400" s="23" t="str">
        <f>_xlfn.IFNA((VLOOKUP(F4400,help!$C$2:$F$12,4,0))*(N4400*24),"")</f>
        <v/>
      </c>
      <c r="AP4400" s="18">
        <f t="shared" si="139"/>
        <v>0</v>
      </c>
    </row>
    <row r="4401" spans="2:42" ht="33" x14ac:dyDescent="0.2">
      <c r="B4401" s="14">
        <f>COUNTIFS($E$3:E4401,تقرير!$E$4)</f>
        <v>15</v>
      </c>
      <c r="C4401" s="48"/>
      <c r="D4401" s="48"/>
      <c r="E4401" s="48"/>
      <c r="F4401" s="50"/>
      <c r="G4401" s="51"/>
      <c r="H4401" s="51"/>
      <c r="I4401" s="52"/>
      <c r="J4401" s="52"/>
      <c r="K4401" s="27" t="str">
        <f>_xlfn.IFNA(VLOOKUP(E4401,الاوردرات!$B$1:$C$600,2,0),"")</f>
        <v/>
      </c>
      <c r="L4401" s="63"/>
      <c r="N4401" s="22" t="str">
        <f t="shared" si="138"/>
        <v/>
      </c>
      <c r="O4401" s="23" t="str">
        <f>_xlfn.IFNA((VLOOKUP(F4401,help!$C$2:$F$12,4,0))*(N4401*24),"")</f>
        <v/>
      </c>
      <c r="AP4401" s="18">
        <f t="shared" si="139"/>
        <v>0</v>
      </c>
    </row>
    <row r="4402" spans="2:42" ht="33" x14ac:dyDescent="0.2">
      <c r="B4402" s="14">
        <f>COUNTIFS($E$3:E4402,تقرير!$E$4)</f>
        <v>15</v>
      </c>
      <c r="C4402" s="48"/>
      <c r="D4402" s="48"/>
      <c r="E4402" s="48"/>
      <c r="F4402" s="50"/>
      <c r="G4402" s="51"/>
      <c r="H4402" s="51"/>
      <c r="I4402" s="52"/>
      <c r="J4402" s="52"/>
      <c r="K4402" s="27" t="str">
        <f>_xlfn.IFNA(VLOOKUP(E4402,الاوردرات!$B$1:$C$600,2,0),"")</f>
        <v/>
      </c>
      <c r="L4402" s="63"/>
      <c r="N4402" s="22" t="str">
        <f t="shared" si="138"/>
        <v/>
      </c>
      <c r="O4402" s="23" t="str">
        <f>_xlfn.IFNA((VLOOKUP(F4402,help!$C$2:$F$12,4,0))*(N4402*24),"")</f>
        <v/>
      </c>
      <c r="AP4402" s="18">
        <f t="shared" si="139"/>
        <v>0</v>
      </c>
    </row>
    <row r="4403" spans="2:42" ht="33" x14ac:dyDescent="0.2">
      <c r="B4403" s="14">
        <f>COUNTIFS($E$3:E4403,تقرير!$E$4)</f>
        <v>15</v>
      </c>
      <c r="C4403" s="48"/>
      <c r="D4403" s="48"/>
      <c r="E4403" s="48"/>
      <c r="F4403" s="50"/>
      <c r="G4403" s="51"/>
      <c r="H4403" s="51"/>
      <c r="I4403" s="52"/>
      <c r="J4403" s="52"/>
      <c r="K4403" s="27" t="str">
        <f>_xlfn.IFNA(VLOOKUP(E4403,الاوردرات!$B$1:$C$600,2,0),"")</f>
        <v/>
      </c>
      <c r="L4403" s="63"/>
      <c r="N4403" s="22" t="str">
        <f t="shared" si="138"/>
        <v/>
      </c>
      <c r="O4403" s="23" t="str">
        <f>_xlfn.IFNA((VLOOKUP(F4403,help!$C$2:$F$12,4,0))*(N4403*24),"")</f>
        <v/>
      </c>
      <c r="AP4403" s="18">
        <f t="shared" si="139"/>
        <v>0</v>
      </c>
    </row>
    <row r="4404" spans="2:42" ht="33" x14ac:dyDescent="0.2">
      <c r="B4404" s="14">
        <f>COUNTIFS($E$3:E4404,تقرير!$E$4)</f>
        <v>15</v>
      </c>
      <c r="C4404" s="48"/>
      <c r="D4404" s="48"/>
      <c r="E4404" s="48"/>
      <c r="F4404" s="50"/>
      <c r="G4404" s="51"/>
      <c r="H4404" s="51"/>
      <c r="I4404" s="52"/>
      <c r="J4404" s="52"/>
      <c r="K4404" s="27" t="str">
        <f>_xlfn.IFNA(VLOOKUP(E4404,الاوردرات!$B$1:$C$600,2,0),"")</f>
        <v/>
      </c>
      <c r="L4404" s="63"/>
      <c r="N4404" s="22" t="str">
        <f t="shared" si="138"/>
        <v/>
      </c>
      <c r="O4404" s="23" t="str">
        <f>_xlfn.IFNA((VLOOKUP(F4404,help!$C$2:$F$12,4,0))*(N4404*24),"")</f>
        <v/>
      </c>
      <c r="AP4404" s="18">
        <f t="shared" si="139"/>
        <v>0</v>
      </c>
    </row>
    <row r="4405" spans="2:42" ht="33" x14ac:dyDescent="0.2">
      <c r="B4405" s="14">
        <f>COUNTIFS($E$3:E4405,تقرير!$E$4)</f>
        <v>15</v>
      </c>
      <c r="C4405" s="48"/>
      <c r="D4405" s="48"/>
      <c r="E4405" s="48"/>
      <c r="F4405" s="50"/>
      <c r="G4405" s="51"/>
      <c r="H4405" s="51"/>
      <c r="I4405" s="52"/>
      <c r="J4405" s="52"/>
      <c r="K4405" s="27" t="str">
        <f>_xlfn.IFNA(VLOOKUP(E4405,الاوردرات!$B$1:$C$600,2,0),"")</f>
        <v/>
      </c>
      <c r="L4405" s="63"/>
      <c r="N4405" s="22" t="str">
        <f t="shared" si="138"/>
        <v/>
      </c>
      <c r="O4405" s="23" t="str">
        <f>_xlfn.IFNA((VLOOKUP(F4405,help!$C$2:$F$12,4,0))*(N4405*24),"")</f>
        <v/>
      </c>
      <c r="AP4405" s="18">
        <f t="shared" si="139"/>
        <v>0</v>
      </c>
    </row>
    <row r="4406" spans="2:42" ht="33" x14ac:dyDescent="0.2">
      <c r="B4406" s="14">
        <f>COUNTIFS($E$3:E4406,تقرير!$E$4)</f>
        <v>15</v>
      </c>
      <c r="C4406" s="48"/>
      <c r="D4406" s="48"/>
      <c r="E4406" s="48"/>
      <c r="F4406" s="50"/>
      <c r="G4406" s="51"/>
      <c r="H4406" s="51"/>
      <c r="I4406" s="52"/>
      <c r="J4406" s="52"/>
      <c r="K4406" s="27" t="str">
        <f>_xlfn.IFNA(VLOOKUP(E4406,الاوردرات!$B$1:$C$600,2,0),"")</f>
        <v/>
      </c>
      <c r="L4406" s="63"/>
      <c r="N4406" s="22" t="str">
        <f t="shared" si="138"/>
        <v/>
      </c>
      <c r="O4406" s="23" t="str">
        <f>_xlfn.IFNA((VLOOKUP(F4406,help!$C$2:$F$12,4,0))*(N4406*24),"")</f>
        <v/>
      </c>
      <c r="AP4406" s="18">
        <f t="shared" si="139"/>
        <v>0</v>
      </c>
    </row>
    <row r="4407" spans="2:42" ht="33" x14ac:dyDescent="0.2">
      <c r="B4407" s="14">
        <f>COUNTIFS($E$3:E4407,تقرير!$E$4)</f>
        <v>15</v>
      </c>
      <c r="C4407" s="48"/>
      <c r="D4407" s="48"/>
      <c r="E4407" s="48"/>
      <c r="F4407" s="50"/>
      <c r="G4407" s="51"/>
      <c r="H4407" s="51"/>
      <c r="I4407" s="52"/>
      <c r="J4407" s="52"/>
      <c r="K4407" s="27" t="str">
        <f>_xlfn.IFNA(VLOOKUP(E4407,الاوردرات!$B$1:$C$600,2,0),"")</f>
        <v/>
      </c>
      <c r="L4407" s="63"/>
      <c r="N4407" s="22" t="str">
        <f t="shared" ref="N4407:N4470" si="140">IF(I4407&lt;&gt;"",J4407-I4407,"")</f>
        <v/>
      </c>
      <c r="O4407" s="23" t="str">
        <f>_xlfn.IFNA((VLOOKUP(F4407,help!$C$2:$F$12,4,0))*(N4407*24),"")</f>
        <v/>
      </c>
      <c r="AP4407" s="18">
        <f t="shared" si="139"/>
        <v>0</v>
      </c>
    </row>
    <row r="4408" spans="2:42" ht="33" x14ac:dyDescent="0.2">
      <c r="B4408" s="14">
        <f>COUNTIFS($E$3:E4408,تقرير!$E$4)</f>
        <v>15</v>
      </c>
      <c r="C4408" s="48"/>
      <c r="D4408" s="48"/>
      <c r="E4408" s="48"/>
      <c r="F4408" s="50"/>
      <c r="G4408" s="51"/>
      <c r="H4408" s="51"/>
      <c r="I4408" s="52"/>
      <c r="J4408" s="52"/>
      <c r="K4408" s="27" t="str">
        <f>_xlfn.IFNA(VLOOKUP(E4408,الاوردرات!$B$1:$C$600,2,0),"")</f>
        <v/>
      </c>
      <c r="L4408" s="63"/>
      <c r="N4408" s="22" t="str">
        <f t="shared" si="140"/>
        <v/>
      </c>
      <c r="O4408" s="23" t="str">
        <f>_xlfn.IFNA((VLOOKUP(F4408,help!$C$2:$F$12,4,0))*(N4408*24),"")</f>
        <v/>
      </c>
      <c r="AP4408" s="18">
        <f t="shared" si="139"/>
        <v>0</v>
      </c>
    </row>
    <row r="4409" spans="2:42" ht="33" x14ac:dyDescent="0.2">
      <c r="B4409" s="14">
        <f>COUNTIFS($E$3:E4409,تقرير!$E$4)</f>
        <v>15</v>
      </c>
      <c r="C4409" s="48"/>
      <c r="D4409" s="48"/>
      <c r="E4409" s="48"/>
      <c r="F4409" s="50"/>
      <c r="G4409" s="51"/>
      <c r="H4409" s="51"/>
      <c r="I4409" s="52"/>
      <c r="J4409" s="52"/>
      <c r="K4409" s="27" t="str">
        <f>_xlfn.IFNA(VLOOKUP(E4409,الاوردرات!$B$1:$C$600,2,0),"")</f>
        <v/>
      </c>
      <c r="L4409" s="63"/>
      <c r="N4409" s="22" t="str">
        <f t="shared" si="140"/>
        <v/>
      </c>
      <c r="O4409" s="23" t="str">
        <f>_xlfn.IFNA((VLOOKUP(F4409,help!$C$2:$F$12,4,0))*(N4409*24),"")</f>
        <v/>
      </c>
      <c r="AP4409" s="18">
        <f t="shared" si="139"/>
        <v>0</v>
      </c>
    </row>
    <row r="4410" spans="2:42" ht="33" x14ac:dyDescent="0.2">
      <c r="B4410" s="14">
        <f>COUNTIFS($E$3:E4410,تقرير!$E$4)</f>
        <v>15</v>
      </c>
      <c r="C4410" s="48"/>
      <c r="D4410" s="48"/>
      <c r="E4410" s="48"/>
      <c r="F4410" s="50"/>
      <c r="G4410" s="51"/>
      <c r="H4410" s="51"/>
      <c r="I4410" s="52"/>
      <c r="J4410" s="52"/>
      <c r="K4410" s="27" t="str">
        <f>_xlfn.IFNA(VLOOKUP(E4410,الاوردرات!$B$1:$C$600,2,0),"")</f>
        <v/>
      </c>
      <c r="L4410" s="63"/>
      <c r="N4410" s="22" t="str">
        <f t="shared" si="140"/>
        <v/>
      </c>
      <c r="O4410" s="23" t="str">
        <f>_xlfn.IFNA((VLOOKUP(F4410,help!$C$2:$F$12,4,0))*(N4410*24),"")</f>
        <v/>
      </c>
      <c r="AP4410" s="18">
        <f t="shared" si="139"/>
        <v>0</v>
      </c>
    </row>
    <row r="4411" spans="2:42" ht="33" x14ac:dyDescent="0.2">
      <c r="B4411" s="14">
        <f>COUNTIFS($E$3:E4411,تقرير!$E$4)</f>
        <v>15</v>
      </c>
      <c r="C4411" s="48"/>
      <c r="D4411" s="48"/>
      <c r="E4411" s="48"/>
      <c r="F4411" s="50"/>
      <c r="G4411" s="51"/>
      <c r="H4411" s="51"/>
      <c r="I4411" s="52"/>
      <c r="J4411" s="52"/>
      <c r="K4411" s="27" t="str">
        <f>_xlfn.IFNA(VLOOKUP(E4411,الاوردرات!$B$1:$C$600,2,0),"")</f>
        <v/>
      </c>
      <c r="L4411" s="63"/>
      <c r="N4411" s="22" t="str">
        <f t="shared" si="140"/>
        <v/>
      </c>
      <c r="O4411" s="23" t="str">
        <f>_xlfn.IFNA((VLOOKUP(F4411,help!$C$2:$F$12,4,0))*(N4411*24),"")</f>
        <v/>
      </c>
      <c r="AP4411" s="18">
        <f t="shared" si="139"/>
        <v>0</v>
      </c>
    </row>
    <row r="4412" spans="2:42" ht="33" x14ac:dyDescent="0.2">
      <c r="B4412" s="14">
        <f>COUNTIFS($E$3:E4412,تقرير!$E$4)</f>
        <v>15</v>
      </c>
      <c r="C4412" s="48"/>
      <c r="D4412" s="48"/>
      <c r="E4412" s="48"/>
      <c r="F4412" s="50"/>
      <c r="G4412" s="51"/>
      <c r="H4412" s="51"/>
      <c r="I4412" s="52"/>
      <c r="J4412" s="52"/>
      <c r="K4412" s="27" t="str">
        <f>_xlfn.IFNA(VLOOKUP(E4412,الاوردرات!$B$1:$C$600,2,0),"")</f>
        <v/>
      </c>
      <c r="L4412" s="63"/>
      <c r="N4412" s="22" t="str">
        <f t="shared" si="140"/>
        <v/>
      </c>
      <c r="O4412" s="23" t="str">
        <f>_xlfn.IFNA((VLOOKUP(F4412,help!$C$2:$F$12,4,0))*(N4412*24),"")</f>
        <v/>
      </c>
      <c r="AP4412" s="18">
        <f t="shared" si="139"/>
        <v>0</v>
      </c>
    </row>
    <row r="4413" spans="2:42" ht="33" x14ac:dyDescent="0.2">
      <c r="B4413" s="14">
        <f>COUNTIFS($E$3:E4413,تقرير!$E$4)</f>
        <v>15</v>
      </c>
      <c r="C4413" s="48"/>
      <c r="D4413" s="48"/>
      <c r="E4413" s="48"/>
      <c r="F4413" s="50"/>
      <c r="G4413" s="51"/>
      <c r="H4413" s="51"/>
      <c r="I4413" s="52"/>
      <c r="J4413" s="52"/>
      <c r="K4413" s="27" t="str">
        <f>_xlfn.IFNA(VLOOKUP(E4413,الاوردرات!$B$1:$C$600,2,0),"")</f>
        <v/>
      </c>
      <c r="L4413" s="63"/>
      <c r="N4413" s="22" t="str">
        <f t="shared" si="140"/>
        <v/>
      </c>
      <c r="O4413" s="23" t="str">
        <f>_xlfn.IFNA((VLOOKUP(F4413,help!$C$2:$F$12,4,0))*(N4413*24),"")</f>
        <v/>
      </c>
      <c r="AP4413" s="18">
        <f t="shared" si="139"/>
        <v>0</v>
      </c>
    </row>
    <row r="4414" spans="2:42" ht="33" x14ac:dyDescent="0.2">
      <c r="B4414" s="14">
        <f>COUNTIFS($E$3:E4414,تقرير!$E$4)</f>
        <v>15</v>
      </c>
      <c r="C4414" s="48"/>
      <c r="D4414" s="48"/>
      <c r="E4414" s="48"/>
      <c r="F4414" s="50"/>
      <c r="G4414" s="51"/>
      <c r="H4414" s="51"/>
      <c r="I4414" s="52"/>
      <c r="J4414" s="52"/>
      <c r="K4414" s="27" t="str">
        <f>_xlfn.IFNA(VLOOKUP(E4414,الاوردرات!$B$1:$C$600,2,0),"")</f>
        <v/>
      </c>
      <c r="L4414" s="63"/>
      <c r="N4414" s="22" t="str">
        <f t="shared" si="140"/>
        <v/>
      </c>
      <c r="O4414" s="23" t="str">
        <f>_xlfn.IFNA((VLOOKUP(F4414,help!$C$2:$F$12,4,0))*(N4414*24),"")</f>
        <v/>
      </c>
      <c r="AP4414" s="18">
        <f t="shared" si="139"/>
        <v>0</v>
      </c>
    </row>
    <row r="4415" spans="2:42" ht="33" x14ac:dyDescent="0.2">
      <c r="B4415" s="14">
        <f>COUNTIFS($E$3:E4415,تقرير!$E$4)</f>
        <v>15</v>
      </c>
      <c r="C4415" s="48"/>
      <c r="D4415" s="48"/>
      <c r="E4415" s="48"/>
      <c r="F4415" s="50"/>
      <c r="G4415" s="51"/>
      <c r="H4415" s="51"/>
      <c r="I4415" s="52"/>
      <c r="J4415" s="52"/>
      <c r="K4415" s="27" t="str">
        <f>_xlfn.IFNA(VLOOKUP(E4415,الاوردرات!$B$1:$C$600,2,0),"")</f>
        <v/>
      </c>
      <c r="L4415" s="63"/>
      <c r="N4415" s="22" t="str">
        <f t="shared" si="140"/>
        <v/>
      </c>
      <c r="O4415" s="23" t="str">
        <f>_xlfn.IFNA((VLOOKUP(F4415,help!$C$2:$F$12,4,0))*(N4415*24),"")</f>
        <v/>
      </c>
      <c r="AP4415" s="18">
        <f t="shared" si="139"/>
        <v>0</v>
      </c>
    </row>
    <row r="4416" spans="2:42" ht="33" x14ac:dyDescent="0.2">
      <c r="B4416" s="14">
        <f>COUNTIFS($E$3:E4416,تقرير!$E$4)</f>
        <v>15</v>
      </c>
      <c r="C4416" s="48"/>
      <c r="D4416" s="48"/>
      <c r="E4416" s="48"/>
      <c r="F4416" s="50"/>
      <c r="G4416" s="51"/>
      <c r="H4416" s="51"/>
      <c r="I4416" s="52"/>
      <c r="J4416" s="52"/>
      <c r="K4416" s="27" t="str">
        <f>_xlfn.IFNA(VLOOKUP(E4416,الاوردرات!$B$1:$C$600,2,0),"")</f>
        <v/>
      </c>
      <c r="L4416" s="63"/>
      <c r="N4416" s="22" t="str">
        <f t="shared" si="140"/>
        <v/>
      </c>
      <c r="O4416" s="23" t="str">
        <f>_xlfn.IFNA((VLOOKUP(F4416,help!$C$2:$F$12,4,0))*(N4416*24),"")</f>
        <v/>
      </c>
      <c r="AP4416" s="18">
        <f t="shared" si="139"/>
        <v>0</v>
      </c>
    </row>
    <row r="4417" spans="2:42" ht="33" x14ac:dyDescent="0.2">
      <c r="B4417" s="14">
        <f>COUNTIFS($E$3:E4417,تقرير!$E$4)</f>
        <v>15</v>
      </c>
      <c r="C4417" s="48"/>
      <c r="D4417" s="48"/>
      <c r="E4417" s="48"/>
      <c r="F4417" s="50"/>
      <c r="G4417" s="51"/>
      <c r="H4417" s="51"/>
      <c r="I4417" s="52"/>
      <c r="J4417" s="52"/>
      <c r="K4417" s="27" t="str">
        <f>_xlfn.IFNA(VLOOKUP(E4417,الاوردرات!$B$1:$C$600,2,0),"")</f>
        <v/>
      </c>
      <c r="L4417" s="63"/>
      <c r="N4417" s="22" t="str">
        <f t="shared" si="140"/>
        <v/>
      </c>
      <c r="O4417" s="23" t="str">
        <f>_xlfn.IFNA((VLOOKUP(F4417,help!$C$2:$F$12,4,0))*(N4417*24),"")</f>
        <v/>
      </c>
      <c r="AP4417" s="18">
        <f t="shared" si="139"/>
        <v>0</v>
      </c>
    </row>
    <row r="4418" spans="2:42" ht="33" x14ac:dyDescent="0.2">
      <c r="B4418" s="14">
        <f>COUNTIFS($E$3:E4418,تقرير!$E$4)</f>
        <v>15</v>
      </c>
      <c r="C4418" s="48"/>
      <c r="D4418" s="48"/>
      <c r="E4418" s="48"/>
      <c r="F4418" s="50"/>
      <c r="G4418" s="51"/>
      <c r="H4418" s="51"/>
      <c r="I4418" s="52"/>
      <c r="J4418" s="52"/>
      <c r="K4418" s="27" t="str">
        <f>_xlfn.IFNA(VLOOKUP(E4418,الاوردرات!$B$1:$C$600,2,0),"")</f>
        <v/>
      </c>
      <c r="L4418" s="63"/>
      <c r="N4418" s="22" t="str">
        <f t="shared" si="140"/>
        <v/>
      </c>
      <c r="O4418" s="23" t="str">
        <f>_xlfn.IFNA((VLOOKUP(F4418,help!$C$2:$F$12,4,0))*(N4418*24),"")</f>
        <v/>
      </c>
      <c r="AP4418" s="18">
        <f t="shared" si="139"/>
        <v>0</v>
      </c>
    </row>
    <row r="4419" spans="2:42" ht="33" x14ac:dyDescent="0.2">
      <c r="B4419" s="14">
        <f>COUNTIFS($E$3:E4419,تقرير!$E$4)</f>
        <v>15</v>
      </c>
      <c r="C4419" s="48"/>
      <c r="D4419" s="48"/>
      <c r="E4419" s="48"/>
      <c r="F4419" s="50"/>
      <c r="G4419" s="51"/>
      <c r="H4419" s="51"/>
      <c r="I4419" s="52"/>
      <c r="J4419" s="52"/>
      <c r="K4419" s="27" t="str">
        <f>_xlfn.IFNA(VLOOKUP(E4419,الاوردرات!$B$1:$C$600,2,0),"")</f>
        <v/>
      </c>
      <c r="L4419" s="63"/>
      <c r="N4419" s="22" t="str">
        <f t="shared" si="140"/>
        <v/>
      </c>
      <c r="O4419" s="23" t="str">
        <f>_xlfn.IFNA((VLOOKUP(F4419,help!$C$2:$F$12,4,0))*(N4419*24),"")</f>
        <v/>
      </c>
      <c r="AP4419" s="18">
        <f t="shared" si="139"/>
        <v>0</v>
      </c>
    </row>
    <row r="4420" spans="2:42" ht="33" x14ac:dyDescent="0.2">
      <c r="B4420" s="14">
        <f>COUNTIFS($E$3:E4420,تقرير!$E$4)</f>
        <v>15</v>
      </c>
      <c r="C4420" s="48"/>
      <c r="D4420" s="48"/>
      <c r="E4420" s="48"/>
      <c r="F4420" s="50"/>
      <c r="G4420" s="51"/>
      <c r="H4420" s="51"/>
      <c r="I4420" s="52"/>
      <c r="J4420" s="52"/>
      <c r="K4420" s="27" t="str">
        <f>_xlfn.IFNA(VLOOKUP(E4420,الاوردرات!$B$1:$C$600,2,0),"")</f>
        <v/>
      </c>
      <c r="L4420" s="63"/>
      <c r="N4420" s="22" t="str">
        <f t="shared" si="140"/>
        <v/>
      </c>
      <c r="O4420" s="23" t="str">
        <f>_xlfn.IFNA((VLOOKUP(F4420,help!$C$2:$F$12,4,0))*(N4420*24),"")</f>
        <v/>
      </c>
      <c r="AP4420" s="18">
        <f t="shared" si="139"/>
        <v>0</v>
      </c>
    </row>
    <row r="4421" spans="2:42" ht="33" x14ac:dyDescent="0.2">
      <c r="B4421" s="14">
        <f>COUNTIFS($E$3:E4421,تقرير!$E$4)</f>
        <v>15</v>
      </c>
      <c r="C4421" s="48"/>
      <c r="D4421" s="48"/>
      <c r="E4421" s="48"/>
      <c r="F4421" s="50"/>
      <c r="G4421" s="51"/>
      <c r="H4421" s="51"/>
      <c r="I4421" s="52"/>
      <c r="J4421" s="52"/>
      <c r="K4421" s="27" t="str">
        <f>_xlfn.IFNA(VLOOKUP(E4421,الاوردرات!$B$1:$C$600,2,0),"")</f>
        <v/>
      </c>
      <c r="L4421" s="63"/>
      <c r="N4421" s="22" t="str">
        <f t="shared" si="140"/>
        <v/>
      </c>
      <c r="O4421" s="23" t="str">
        <f>_xlfn.IFNA((VLOOKUP(F4421,help!$C$2:$F$12,4,0))*(N4421*24),"")</f>
        <v/>
      </c>
      <c r="AP4421" s="18">
        <f t="shared" si="139"/>
        <v>0</v>
      </c>
    </row>
    <row r="4422" spans="2:42" ht="33" x14ac:dyDescent="0.2">
      <c r="B4422" s="14">
        <f>COUNTIFS($E$3:E4422,تقرير!$E$4)</f>
        <v>15</v>
      </c>
      <c r="C4422" s="48"/>
      <c r="D4422" s="48"/>
      <c r="E4422" s="48"/>
      <c r="F4422" s="50"/>
      <c r="G4422" s="51"/>
      <c r="H4422" s="51"/>
      <c r="I4422" s="52"/>
      <c r="J4422" s="52"/>
      <c r="K4422" s="27" t="str">
        <f>_xlfn.IFNA(VLOOKUP(E4422,الاوردرات!$B$1:$C$600,2,0),"")</f>
        <v/>
      </c>
      <c r="L4422" s="63"/>
      <c r="N4422" s="22" t="str">
        <f t="shared" si="140"/>
        <v/>
      </c>
      <c r="O4422" s="23" t="str">
        <f>_xlfn.IFNA((VLOOKUP(F4422,help!$C$2:$F$12,4,0))*(N4422*24),"")</f>
        <v/>
      </c>
      <c r="AP4422" s="18">
        <f t="shared" si="139"/>
        <v>0</v>
      </c>
    </row>
    <row r="4423" spans="2:42" ht="33" x14ac:dyDescent="0.2">
      <c r="B4423" s="14">
        <f>COUNTIFS($E$3:E4423,تقرير!$E$4)</f>
        <v>15</v>
      </c>
      <c r="C4423" s="48"/>
      <c r="D4423" s="48"/>
      <c r="E4423" s="48"/>
      <c r="F4423" s="50"/>
      <c r="G4423" s="51"/>
      <c r="H4423" s="51"/>
      <c r="I4423" s="52"/>
      <c r="J4423" s="52"/>
      <c r="K4423" s="27" t="str">
        <f>_xlfn.IFNA(VLOOKUP(E4423,الاوردرات!$B$1:$C$600,2,0),"")</f>
        <v/>
      </c>
      <c r="L4423" s="63"/>
      <c r="N4423" s="22" t="str">
        <f t="shared" si="140"/>
        <v/>
      </c>
      <c r="O4423" s="23" t="str">
        <f>_xlfn.IFNA((VLOOKUP(F4423,help!$C$2:$F$12,4,0))*(N4423*24),"")</f>
        <v/>
      </c>
      <c r="AP4423" s="18">
        <f t="shared" si="139"/>
        <v>0</v>
      </c>
    </row>
    <row r="4424" spans="2:42" ht="33" x14ac:dyDescent="0.2">
      <c r="B4424" s="14">
        <f>COUNTIFS($E$3:E4424,تقرير!$E$4)</f>
        <v>15</v>
      </c>
      <c r="C4424" s="48"/>
      <c r="D4424" s="48"/>
      <c r="E4424" s="48"/>
      <c r="F4424" s="50"/>
      <c r="G4424" s="51"/>
      <c r="H4424" s="51"/>
      <c r="I4424" s="52"/>
      <c r="J4424" s="52"/>
      <c r="K4424" s="27" t="str">
        <f>_xlfn.IFNA(VLOOKUP(E4424,الاوردرات!$B$1:$C$600,2,0),"")</f>
        <v/>
      </c>
      <c r="L4424" s="63"/>
      <c r="N4424" s="22" t="str">
        <f t="shared" si="140"/>
        <v/>
      </c>
      <c r="O4424" s="23" t="str">
        <f>_xlfn.IFNA((VLOOKUP(F4424,help!$C$2:$F$12,4,0))*(N4424*24),"")</f>
        <v/>
      </c>
      <c r="AP4424" s="18">
        <f t="shared" si="139"/>
        <v>0</v>
      </c>
    </row>
    <row r="4425" spans="2:42" ht="33" x14ac:dyDescent="0.2">
      <c r="B4425" s="14">
        <f>COUNTIFS($E$3:E4425,تقرير!$E$4)</f>
        <v>15</v>
      </c>
      <c r="C4425" s="48"/>
      <c r="D4425" s="48"/>
      <c r="E4425" s="48"/>
      <c r="F4425" s="50"/>
      <c r="G4425" s="51"/>
      <c r="H4425" s="51"/>
      <c r="I4425" s="52"/>
      <c r="J4425" s="52"/>
      <c r="K4425" s="27" t="str">
        <f>_xlfn.IFNA(VLOOKUP(E4425,الاوردرات!$B$1:$C$600,2,0),"")</f>
        <v/>
      </c>
      <c r="L4425" s="63"/>
      <c r="N4425" s="22" t="str">
        <f t="shared" si="140"/>
        <v/>
      </c>
      <c r="O4425" s="23" t="str">
        <f>_xlfn.IFNA((VLOOKUP(F4425,help!$C$2:$F$12,4,0))*(N4425*24),"")</f>
        <v/>
      </c>
      <c r="AP4425" s="18">
        <f t="shared" si="139"/>
        <v>0</v>
      </c>
    </row>
    <row r="4426" spans="2:42" ht="33" x14ac:dyDescent="0.2">
      <c r="B4426" s="14">
        <f>COUNTIFS($E$3:E4426,تقرير!$E$4)</f>
        <v>15</v>
      </c>
      <c r="C4426" s="48"/>
      <c r="D4426" s="48"/>
      <c r="E4426" s="48"/>
      <c r="F4426" s="50"/>
      <c r="G4426" s="51"/>
      <c r="H4426" s="51"/>
      <c r="I4426" s="52"/>
      <c r="J4426" s="52"/>
      <c r="K4426" s="27" t="str">
        <f>_xlfn.IFNA(VLOOKUP(E4426,الاوردرات!$B$1:$C$600,2,0),"")</f>
        <v/>
      </c>
      <c r="L4426" s="63"/>
      <c r="N4426" s="22" t="str">
        <f t="shared" si="140"/>
        <v/>
      </c>
      <c r="O4426" s="23" t="str">
        <f>_xlfn.IFNA((VLOOKUP(F4426,help!$C$2:$F$12,4,0))*(N4426*24),"")</f>
        <v/>
      </c>
      <c r="AP4426" s="18">
        <f t="shared" ref="AP4426:AP4489" si="141">D4426</f>
        <v>0</v>
      </c>
    </row>
    <row r="4427" spans="2:42" ht="33" x14ac:dyDescent="0.2">
      <c r="B4427" s="14">
        <f>COUNTIFS($E$3:E4427,تقرير!$E$4)</f>
        <v>15</v>
      </c>
      <c r="C4427" s="48"/>
      <c r="D4427" s="48"/>
      <c r="E4427" s="48"/>
      <c r="F4427" s="50"/>
      <c r="G4427" s="51"/>
      <c r="H4427" s="51"/>
      <c r="I4427" s="52"/>
      <c r="J4427" s="52"/>
      <c r="K4427" s="27" t="str">
        <f>_xlfn.IFNA(VLOOKUP(E4427,الاوردرات!$B$1:$C$600,2,0),"")</f>
        <v/>
      </c>
      <c r="L4427" s="63"/>
      <c r="N4427" s="22" t="str">
        <f t="shared" si="140"/>
        <v/>
      </c>
      <c r="O4427" s="23" t="str">
        <f>_xlfn.IFNA((VLOOKUP(F4427,help!$C$2:$F$12,4,0))*(N4427*24),"")</f>
        <v/>
      </c>
      <c r="AP4427" s="18">
        <f t="shared" si="141"/>
        <v>0</v>
      </c>
    </row>
    <row r="4428" spans="2:42" ht="33" x14ac:dyDescent="0.2">
      <c r="B4428" s="14">
        <f>COUNTIFS($E$3:E4428,تقرير!$E$4)</f>
        <v>15</v>
      </c>
      <c r="C4428" s="48"/>
      <c r="D4428" s="48"/>
      <c r="E4428" s="48"/>
      <c r="F4428" s="50"/>
      <c r="G4428" s="51"/>
      <c r="H4428" s="51"/>
      <c r="I4428" s="52"/>
      <c r="J4428" s="52"/>
      <c r="K4428" s="27" t="str">
        <f>_xlfn.IFNA(VLOOKUP(E4428,الاوردرات!$B$1:$C$600,2,0),"")</f>
        <v/>
      </c>
      <c r="L4428" s="63"/>
      <c r="N4428" s="22" t="str">
        <f t="shared" si="140"/>
        <v/>
      </c>
      <c r="O4428" s="23" t="str">
        <f>_xlfn.IFNA((VLOOKUP(F4428,help!$C$2:$F$12,4,0))*(N4428*24),"")</f>
        <v/>
      </c>
      <c r="AP4428" s="18">
        <f t="shared" si="141"/>
        <v>0</v>
      </c>
    </row>
    <row r="4429" spans="2:42" ht="33" x14ac:dyDescent="0.2">
      <c r="B4429" s="14">
        <f>COUNTIFS($E$3:E4429,تقرير!$E$4)</f>
        <v>15</v>
      </c>
      <c r="C4429" s="48"/>
      <c r="D4429" s="48"/>
      <c r="E4429" s="48"/>
      <c r="F4429" s="50"/>
      <c r="G4429" s="51"/>
      <c r="H4429" s="51"/>
      <c r="I4429" s="52"/>
      <c r="J4429" s="52"/>
      <c r="K4429" s="27" t="str">
        <f>_xlfn.IFNA(VLOOKUP(E4429,الاوردرات!$B$1:$C$600,2,0),"")</f>
        <v/>
      </c>
      <c r="L4429" s="63"/>
      <c r="N4429" s="22" t="str">
        <f t="shared" si="140"/>
        <v/>
      </c>
      <c r="O4429" s="23" t="str">
        <f>_xlfn.IFNA((VLOOKUP(F4429,help!$C$2:$F$12,4,0))*(N4429*24),"")</f>
        <v/>
      </c>
      <c r="AP4429" s="18">
        <f t="shared" si="141"/>
        <v>0</v>
      </c>
    </row>
    <row r="4430" spans="2:42" ht="33" x14ac:dyDescent="0.2">
      <c r="B4430" s="14">
        <f>COUNTIFS($E$3:E4430,تقرير!$E$4)</f>
        <v>15</v>
      </c>
      <c r="C4430" s="48"/>
      <c r="D4430" s="48"/>
      <c r="E4430" s="48"/>
      <c r="F4430" s="50"/>
      <c r="G4430" s="51"/>
      <c r="H4430" s="51"/>
      <c r="I4430" s="52"/>
      <c r="J4430" s="52"/>
      <c r="K4430" s="27" t="str">
        <f>_xlfn.IFNA(VLOOKUP(E4430,الاوردرات!$B$1:$C$600,2,0),"")</f>
        <v/>
      </c>
      <c r="L4430" s="63"/>
      <c r="N4430" s="22" t="str">
        <f t="shared" si="140"/>
        <v/>
      </c>
      <c r="O4430" s="23" t="str">
        <f>_xlfn.IFNA((VLOOKUP(F4430,help!$C$2:$F$12,4,0))*(N4430*24),"")</f>
        <v/>
      </c>
      <c r="AP4430" s="18">
        <f t="shared" si="141"/>
        <v>0</v>
      </c>
    </row>
    <row r="4431" spans="2:42" ht="33" x14ac:dyDescent="0.2">
      <c r="B4431" s="14">
        <f>COUNTIFS($E$3:E4431,تقرير!$E$4)</f>
        <v>15</v>
      </c>
      <c r="C4431" s="48"/>
      <c r="D4431" s="48"/>
      <c r="E4431" s="48"/>
      <c r="F4431" s="50"/>
      <c r="G4431" s="51"/>
      <c r="H4431" s="51"/>
      <c r="I4431" s="52"/>
      <c r="J4431" s="52"/>
      <c r="K4431" s="27" t="str">
        <f>_xlfn.IFNA(VLOOKUP(E4431,الاوردرات!$B$1:$C$600,2,0),"")</f>
        <v/>
      </c>
      <c r="L4431" s="63"/>
      <c r="N4431" s="22" t="str">
        <f t="shared" si="140"/>
        <v/>
      </c>
      <c r="O4431" s="23" t="str">
        <f>_xlfn.IFNA((VLOOKUP(F4431,help!$C$2:$F$12,4,0))*(N4431*24),"")</f>
        <v/>
      </c>
      <c r="AP4431" s="18">
        <f t="shared" si="141"/>
        <v>0</v>
      </c>
    </row>
    <row r="4432" spans="2:42" ht="33" x14ac:dyDescent="0.2">
      <c r="B4432" s="14">
        <f>COUNTIFS($E$3:E4432,تقرير!$E$4)</f>
        <v>15</v>
      </c>
      <c r="C4432" s="48"/>
      <c r="D4432" s="48"/>
      <c r="E4432" s="48"/>
      <c r="F4432" s="50"/>
      <c r="G4432" s="51"/>
      <c r="H4432" s="51"/>
      <c r="I4432" s="52"/>
      <c r="J4432" s="52"/>
      <c r="K4432" s="27" t="str">
        <f>_xlfn.IFNA(VLOOKUP(E4432,الاوردرات!$B$1:$C$600,2,0),"")</f>
        <v/>
      </c>
      <c r="L4432" s="63"/>
      <c r="N4432" s="22" t="str">
        <f t="shared" si="140"/>
        <v/>
      </c>
      <c r="O4432" s="23" t="str">
        <f>_xlfn.IFNA((VLOOKUP(F4432,help!$C$2:$F$12,4,0))*(N4432*24),"")</f>
        <v/>
      </c>
      <c r="AP4432" s="18">
        <f t="shared" si="141"/>
        <v>0</v>
      </c>
    </row>
    <row r="4433" spans="2:42" ht="33" x14ac:dyDescent="0.2">
      <c r="B4433" s="14">
        <f>COUNTIFS($E$3:E4433,تقرير!$E$4)</f>
        <v>15</v>
      </c>
      <c r="C4433" s="48"/>
      <c r="D4433" s="48"/>
      <c r="E4433" s="48"/>
      <c r="F4433" s="50"/>
      <c r="G4433" s="51"/>
      <c r="H4433" s="51"/>
      <c r="I4433" s="52"/>
      <c r="J4433" s="52"/>
      <c r="K4433" s="27" t="str">
        <f>_xlfn.IFNA(VLOOKUP(E4433,الاوردرات!$B$1:$C$600,2,0),"")</f>
        <v/>
      </c>
      <c r="L4433" s="63"/>
      <c r="N4433" s="22" t="str">
        <f t="shared" si="140"/>
        <v/>
      </c>
      <c r="O4433" s="23" t="str">
        <f>_xlfn.IFNA((VLOOKUP(F4433,help!$C$2:$F$12,4,0))*(N4433*24),"")</f>
        <v/>
      </c>
      <c r="AP4433" s="18">
        <f t="shared" si="141"/>
        <v>0</v>
      </c>
    </row>
    <row r="4434" spans="2:42" ht="33" x14ac:dyDescent="0.2">
      <c r="B4434" s="14">
        <f>COUNTIFS($E$3:E4434,تقرير!$E$4)</f>
        <v>15</v>
      </c>
      <c r="C4434" s="48"/>
      <c r="D4434" s="48"/>
      <c r="E4434" s="48"/>
      <c r="F4434" s="50"/>
      <c r="G4434" s="51"/>
      <c r="H4434" s="51"/>
      <c r="I4434" s="52"/>
      <c r="J4434" s="52"/>
      <c r="K4434" s="27" t="str">
        <f>_xlfn.IFNA(VLOOKUP(E4434,الاوردرات!$B$1:$C$600,2,0),"")</f>
        <v/>
      </c>
      <c r="L4434" s="63"/>
      <c r="N4434" s="22" t="str">
        <f t="shared" si="140"/>
        <v/>
      </c>
      <c r="O4434" s="23" t="str">
        <f>_xlfn.IFNA((VLOOKUP(F4434,help!$C$2:$F$12,4,0))*(N4434*24),"")</f>
        <v/>
      </c>
      <c r="AP4434" s="18">
        <f t="shared" si="141"/>
        <v>0</v>
      </c>
    </row>
    <row r="4435" spans="2:42" ht="33" x14ac:dyDescent="0.2">
      <c r="B4435" s="14">
        <f>COUNTIFS($E$3:E4435,تقرير!$E$4)</f>
        <v>15</v>
      </c>
      <c r="C4435" s="48"/>
      <c r="D4435" s="48"/>
      <c r="E4435" s="48"/>
      <c r="F4435" s="50"/>
      <c r="G4435" s="51"/>
      <c r="H4435" s="51"/>
      <c r="I4435" s="52"/>
      <c r="J4435" s="52"/>
      <c r="K4435" s="27" t="str">
        <f>_xlfn.IFNA(VLOOKUP(E4435,الاوردرات!$B$1:$C$600,2,0),"")</f>
        <v/>
      </c>
      <c r="L4435" s="63"/>
      <c r="N4435" s="22" t="str">
        <f t="shared" si="140"/>
        <v/>
      </c>
      <c r="O4435" s="23" t="str">
        <f>_xlfn.IFNA((VLOOKUP(F4435,help!$C$2:$F$12,4,0))*(N4435*24),"")</f>
        <v/>
      </c>
      <c r="AP4435" s="18">
        <f t="shared" si="141"/>
        <v>0</v>
      </c>
    </row>
    <row r="4436" spans="2:42" ht="33" x14ac:dyDescent="0.2">
      <c r="B4436" s="14">
        <f>COUNTIFS($E$3:E4436,تقرير!$E$4)</f>
        <v>15</v>
      </c>
      <c r="C4436" s="48"/>
      <c r="D4436" s="48"/>
      <c r="E4436" s="48"/>
      <c r="F4436" s="50"/>
      <c r="G4436" s="51"/>
      <c r="H4436" s="51"/>
      <c r="I4436" s="52"/>
      <c r="J4436" s="52"/>
      <c r="K4436" s="27" t="str">
        <f>_xlfn.IFNA(VLOOKUP(E4436,الاوردرات!$B$1:$C$600,2,0),"")</f>
        <v/>
      </c>
      <c r="L4436" s="63"/>
      <c r="N4436" s="22" t="str">
        <f t="shared" si="140"/>
        <v/>
      </c>
      <c r="O4436" s="23" t="str">
        <f>_xlfn.IFNA((VLOOKUP(F4436,help!$C$2:$F$12,4,0))*(N4436*24),"")</f>
        <v/>
      </c>
      <c r="AP4436" s="18">
        <f t="shared" si="141"/>
        <v>0</v>
      </c>
    </row>
    <row r="4437" spans="2:42" ht="33" x14ac:dyDescent="0.2">
      <c r="B4437" s="14">
        <f>COUNTIFS($E$3:E4437,تقرير!$E$4)</f>
        <v>15</v>
      </c>
      <c r="C4437" s="48"/>
      <c r="D4437" s="48"/>
      <c r="E4437" s="48"/>
      <c r="F4437" s="50"/>
      <c r="G4437" s="51"/>
      <c r="H4437" s="51"/>
      <c r="I4437" s="52"/>
      <c r="J4437" s="52"/>
      <c r="K4437" s="27" t="str">
        <f>_xlfn.IFNA(VLOOKUP(E4437,الاوردرات!$B$1:$C$600,2,0),"")</f>
        <v/>
      </c>
      <c r="L4437" s="63"/>
      <c r="N4437" s="22" t="str">
        <f t="shared" si="140"/>
        <v/>
      </c>
      <c r="O4437" s="23" t="str">
        <f>_xlfn.IFNA((VLOOKUP(F4437,help!$C$2:$F$12,4,0))*(N4437*24),"")</f>
        <v/>
      </c>
      <c r="AP4437" s="18">
        <f t="shared" si="141"/>
        <v>0</v>
      </c>
    </row>
    <row r="4438" spans="2:42" ht="33" x14ac:dyDescent="0.2">
      <c r="B4438" s="14">
        <f>COUNTIFS($E$3:E4438,تقرير!$E$4)</f>
        <v>15</v>
      </c>
      <c r="C4438" s="48"/>
      <c r="D4438" s="48"/>
      <c r="E4438" s="48"/>
      <c r="F4438" s="50"/>
      <c r="G4438" s="51"/>
      <c r="H4438" s="51"/>
      <c r="I4438" s="52"/>
      <c r="J4438" s="52"/>
      <c r="K4438" s="27" t="str">
        <f>_xlfn.IFNA(VLOOKUP(E4438,الاوردرات!$B$1:$C$600,2,0),"")</f>
        <v/>
      </c>
      <c r="L4438" s="63"/>
      <c r="N4438" s="22" t="str">
        <f t="shared" si="140"/>
        <v/>
      </c>
      <c r="O4438" s="23" t="str">
        <f>_xlfn.IFNA((VLOOKUP(F4438,help!$C$2:$F$12,4,0))*(N4438*24),"")</f>
        <v/>
      </c>
      <c r="AP4438" s="18">
        <f t="shared" si="141"/>
        <v>0</v>
      </c>
    </row>
    <row r="4439" spans="2:42" ht="33" x14ac:dyDescent="0.2">
      <c r="B4439" s="14">
        <f>COUNTIFS($E$3:E4439,تقرير!$E$4)</f>
        <v>15</v>
      </c>
      <c r="C4439" s="48"/>
      <c r="D4439" s="48"/>
      <c r="E4439" s="48"/>
      <c r="F4439" s="50"/>
      <c r="G4439" s="51"/>
      <c r="H4439" s="51"/>
      <c r="I4439" s="52"/>
      <c r="J4439" s="52"/>
      <c r="K4439" s="27" t="str">
        <f>_xlfn.IFNA(VLOOKUP(E4439,الاوردرات!$B$1:$C$600,2,0),"")</f>
        <v/>
      </c>
      <c r="L4439" s="63"/>
      <c r="N4439" s="22" t="str">
        <f t="shared" si="140"/>
        <v/>
      </c>
      <c r="O4439" s="23" t="str">
        <f>_xlfn.IFNA((VLOOKUP(F4439,help!$C$2:$F$12,4,0))*(N4439*24),"")</f>
        <v/>
      </c>
      <c r="AP4439" s="18">
        <f t="shared" si="141"/>
        <v>0</v>
      </c>
    </row>
    <row r="4440" spans="2:42" ht="33" x14ac:dyDescent="0.2">
      <c r="B4440" s="14">
        <f>COUNTIFS($E$3:E4440,تقرير!$E$4)</f>
        <v>15</v>
      </c>
      <c r="C4440" s="48"/>
      <c r="D4440" s="48"/>
      <c r="E4440" s="48"/>
      <c r="F4440" s="50"/>
      <c r="G4440" s="51"/>
      <c r="H4440" s="51"/>
      <c r="I4440" s="52"/>
      <c r="J4440" s="52"/>
      <c r="K4440" s="27" t="str">
        <f>_xlfn.IFNA(VLOOKUP(E4440,الاوردرات!$B$1:$C$600,2,0),"")</f>
        <v/>
      </c>
      <c r="L4440" s="63"/>
      <c r="N4440" s="22" t="str">
        <f t="shared" si="140"/>
        <v/>
      </c>
      <c r="O4440" s="23" t="str">
        <f>_xlfn.IFNA((VLOOKUP(F4440,help!$C$2:$F$12,4,0))*(N4440*24),"")</f>
        <v/>
      </c>
      <c r="AP4440" s="18">
        <f t="shared" si="141"/>
        <v>0</v>
      </c>
    </row>
    <row r="4441" spans="2:42" ht="33" x14ac:dyDescent="0.2">
      <c r="B4441" s="14">
        <f>COUNTIFS($E$3:E4441,تقرير!$E$4)</f>
        <v>15</v>
      </c>
      <c r="C4441" s="48"/>
      <c r="D4441" s="48"/>
      <c r="E4441" s="48"/>
      <c r="F4441" s="50"/>
      <c r="G4441" s="51"/>
      <c r="H4441" s="51"/>
      <c r="I4441" s="52"/>
      <c r="J4441" s="52"/>
      <c r="K4441" s="27" t="str">
        <f>_xlfn.IFNA(VLOOKUP(E4441,الاوردرات!$B$1:$C$600,2,0),"")</f>
        <v/>
      </c>
      <c r="L4441" s="63"/>
      <c r="N4441" s="22" t="str">
        <f t="shared" si="140"/>
        <v/>
      </c>
      <c r="O4441" s="23" t="str">
        <f>_xlfn.IFNA((VLOOKUP(F4441,help!$C$2:$F$12,4,0))*(N4441*24),"")</f>
        <v/>
      </c>
      <c r="AP4441" s="18">
        <f t="shared" si="141"/>
        <v>0</v>
      </c>
    </row>
    <row r="4442" spans="2:42" ht="33" x14ac:dyDescent="0.2">
      <c r="B4442" s="14">
        <f>COUNTIFS($E$3:E4442,تقرير!$E$4)</f>
        <v>15</v>
      </c>
      <c r="C4442" s="48"/>
      <c r="D4442" s="48"/>
      <c r="E4442" s="48"/>
      <c r="F4442" s="50"/>
      <c r="G4442" s="51"/>
      <c r="H4442" s="51"/>
      <c r="I4442" s="52"/>
      <c r="J4442" s="52"/>
      <c r="K4442" s="27" t="str">
        <f>_xlfn.IFNA(VLOOKUP(E4442,الاوردرات!$B$1:$C$600,2,0),"")</f>
        <v/>
      </c>
      <c r="L4442" s="63"/>
      <c r="N4442" s="22" t="str">
        <f t="shared" si="140"/>
        <v/>
      </c>
      <c r="O4442" s="23" t="str">
        <f>_xlfn.IFNA((VLOOKUP(F4442,help!$C$2:$F$12,4,0))*(N4442*24),"")</f>
        <v/>
      </c>
      <c r="AP4442" s="18">
        <f t="shared" si="141"/>
        <v>0</v>
      </c>
    </row>
    <row r="4443" spans="2:42" ht="33" x14ac:dyDescent="0.2">
      <c r="B4443" s="14">
        <f>COUNTIFS($E$3:E4443,تقرير!$E$4)</f>
        <v>15</v>
      </c>
      <c r="C4443" s="48"/>
      <c r="D4443" s="48"/>
      <c r="E4443" s="48"/>
      <c r="F4443" s="50"/>
      <c r="G4443" s="51"/>
      <c r="H4443" s="51"/>
      <c r="I4443" s="52"/>
      <c r="J4443" s="52"/>
      <c r="K4443" s="27" t="str">
        <f>_xlfn.IFNA(VLOOKUP(E4443,الاوردرات!$B$1:$C$600,2,0),"")</f>
        <v/>
      </c>
      <c r="L4443" s="63"/>
      <c r="N4443" s="22" t="str">
        <f t="shared" si="140"/>
        <v/>
      </c>
      <c r="O4443" s="23" t="str">
        <f>_xlfn.IFNA((VLOOKUP(F4443,help!$C$2:$F$12,4,0))*(N4443*24),"")</f>
        <v/>
      </c>
      <c r="AP4443" s="18">
        <f t="shared" si="141"/>
        <v>0</v>
      </c>
    </row>
    <row r="4444" spans="2:42" ht="33" x14ac:dyDescent="0.2">
      <c r="B4444" s="14">
        <f>COUNTIFS($E$3:E4444,تقرير!$E$4)</f>
        <v>15</v>
      </c>
      <c r="C4444" s="48"/>
      <c r="D4444" s="48"/>
      <c r="E4444" s="48"/>
      <c r="F4444" s="50"/>
      <c r="G4444" s="51"/>
      <c r="H4444" s="51"/>
      <c r="I4444" s="52"/>
      <c r="J4444" s="52"/>
      <c r="K4444" s="27" t="str">
        <f>_xlfn.IFNA(VLOOKUP(E4444,الاوردرات!$B$1:$C$600,2,0),"")</f>
        <v/>
      </c>
      <c r="L4444" s="63"/>
      <c r="N4444" s="22" t="str">
        <f t="shared" si="140"/>
        <v/>
      </c>
      <c r="O4444" s="23" t="str">
        <f>_xlfn.IFNA((VLOOKUP(F4444,help!$C$2:$F$12,4,0))*(N4444*24),"")</f>
        <v/>
      </c>
      <c r="AP4444" s="18">
        <f t="shared" si="141"/>
        <v>0</v>
      </c>
    </row>
    <row r="4445" spans="2:42" ht="33" x14ac:dyDescent="0.2">
      <c r="B4445" s="14">
        <f>COUNTIFS($E$3:E4445,تقرير!$E$4)</f>
        <v>15</v>
      </c>
      <c r="C4445" s="48"/>
      <c r="D4445" s="48"/>
      <c r="E4445" s="48"/>
      <c r="F4445" s="50"/>
      <c r="G4445" s="51"/>
      <c r="H4445" s="51"/>
      <c r="I4445" s="52"/>
      <c r="J4445" s="52"/>
      <c r="K4445" s="27" t="str">
        <f>_xlfn.IFNA(VLOOKUP(E4445,الاوردرات!$B$1:$C$600,2,0),"")</f>
        <v/>
      </c>
      <c r="L4445" s="63"/>
      <c r="N4445" s="22" t="str">
        <f t="shared" si="140"/>
        <v/>
      </c>
      <c r="O4445" s="23" t="str">
        <f>_xlfn.IFNA((VLOOKUP(F4445,help!$C$2:$F$12,4,0))*(N4445*24),"")</f>
        <v/>
      </c>
      <c r="AP4445" s="18">
        <f t="shared" si="141"/>
        <v>0</v>
      </c>
    </row>
    <row r="4446" spans="2:42" ht="33" x14ac:dyDescent="0.2">
      <c r="B4446" s="14">
        <f>COUNTIFS($E$3:E4446,تقرير!$E$4)</f>
        <v>15</v>
      </c>
      <c r="C4446" s="48"/>
      <c r="D4446" s="48"/>
      <c r="E4446" s="48"/>
      <c r="F4446" s="50"/>
      <c r="G4446" s="51"/>
      <c r="H4446" s="51"/>
      <c r="I4446" s="52"/>
      <c r="J4446" s="52"/>
      <c r="K4446" s="27" t="str">
        <f>_xlfn.IFNA(VLOOKUP(E4446,الاوردرات!$B$1:$C$600,2,0),"")</f>
        <v/>
      </c>
      <c r="L4446" s="63"/>
      <c r="N4446" s="22" t="str">
        <f t="shared" si="140"/>
        <v/>
      </c>
      <c r="O4446" s="23" t="str">
        <f>_xlfn.IFNA((VLOOKUP(F4446,help!$C$2:$F$12,4,0))*(N4446*24),"")</f>
        <v/>
      </c>
      <c r="AP4446" s="18">
        <f t="shared" si="141"/>
        <v>0</v>
      </c>
    </row>
    <row r="4447" spans="2:42" ht="33" x14ac:dyDescent="0.2">
      <c r="B4447" s="14">
        <f>COUNTIFS($E$3:E4447,تقرير!$E$4)</f>
        <v>15</v>
      </c>
      <c r="C4447" s="48"/>
      <c r="D4447" s="48"/>
      <c r="E4447" s="48"/>
      <c r="F4447" s="50"/>
      <c r="G4447" s="51"/>
      <c r="H4447" s="51"/>
      <c r="I4447" s="52"/>
      <c r="J4447" s="52"/>
      <c r="K4447" s="27" t="str">
        <f>_xlfn.IFNA(VLOOKUP(E4447,الاوردرات!$B$1:$C$600,2,0),"")</f>
        <v/>
      </c>
      <c r="L4447" s="63"/>
      <c r="N4447" s="22" t="str">
        <f t="shared" si="140"/>
        <v/>
      </c>
      <c r="O4447" s="23" t="str">
        <f>_xlfn.IFNA((VLOOKUP(F4447,help!$C$2:$F$12,4,0))*(N4447*24),"")</f>
        <v/>
      </c>
      <c r="AP4447" s="18">
        <f t="shared" si="141"/>
        <v>0</v>
      </c>
    </row>
    <row r="4448" spans="2:42" ht="33" x14ac:dyDescent="0.2">
      <c r="B4448" s="14">
        <f>COUNTIFS($E$3:E4448,تقرير!$E$4)</f>
        <v>15</v>
      </c>
      <c r="C4448" s="48"/>
      <c r="D4448" s="48"/>
      <c r="E4448" s="48"/>
      <c r="F4448" s="50"/>
      <c r="G4448" s="51"/>
      <c r="H4448" s="51"/>
      <c r="I4448" s="52"/>
      <c r="J4448" s="52"/>
      <c r="K4448" s="27" t="str">
        <f>_xlfn.IFNA(VLOOKUP(E4448,الاوردرات!$B$1:$C$600,2,0),"")</f>
        <v/>
      </c>
      <c r="L4448" s="63"/>
      <c r="N4448" s="22" t="str">
        <f t="shared" si="140"/>
        <v/>
      </c>
      <c r="O4448" s="23" t="str">
        <f>_xlfn.IFNA((VLOOKUP(F4448,help!$C$2:$F$12,4,0))*(N4448*24),"")</f>
        <v/>
      </c>
      <c r="AP4448" s="18">
        <f t="shared" si="141"/>
        <v>0</v>
      </c>
    </row>
    <row r="4449" spans="2:42" ht="33" x14ac:dyDescent="0.2">
      <c r="B4449" s="14">
        <f>COUNTIFS($E$3:E4449,تقرير!$E$4)</f>
        <v>15</v>
      </c>
      <c r="C4449" s="48"/>
      <c r="D4449" s="48"/>
      <c r="E4449" s="48"/>
      <c r="F4449" s="50"/>
      <c r="G4449" s="51"/>
      <c r="H4449" s="51"/>
      <c r="I4449" s="52"/>
      <c r="J4449" s="52"/>
      <c r="K4449" s="27" t="str">
        <f>_xlfn.IFNA(VLOOKUP(E4449,الاوردرات!$B$1:$C$600,2,0),"")</f>
        <v/>
      </c>
      <c r="L4449" s="63"/>
      <c r="N4449" s="22" t="str">
        <f t="shared" si="140"/>
        <v/>
      </c>
      <c r="O4449" s="23" t="str">
        <f>_xlfn.IFNA((VLOOKUP(F4449,help!$C$2:$F$12,4,0))*(N4449*24),"")</f>
        <v/>
      </c>
      <c r="AP4449" s="18">
        <f t="shared" si="141"/>
        <v>0</v>
      </c>
    </row>
    <row r="4450" spans="2:42" ht="33" x14ac:dyDescent="0.2">
      <c r="B4450" s="14">
        <f>COUNTIFS($E$3:E4450,تقرير!$E$4)</f>
        <v>15</v>
      </c>
      <c r="C4450" s="48"/>
      <c r="D4450" s="48"/>
      <c r="E4450" s="48"/>
      <c r="F4450" s="50"/>
      <c r="G4450" s="51"/>
      <c r="H4450" s="51"/>
      <c r="I4450" s="52"/>
      <c r="J4450" s="52"/>
      <c r="K4450" s="27" t="str">
        <f>_xlfn.IFNA(VLOOKUP(E4450,الاوردرات!$B$1:$C$600,2,0),"")</f>
        <v/>
      </c>
      <c r="L4450" s="63"/>
      <c r="N4450" s="22" t="str">
        <f t="shared" si="140"/>
        <v/>
      </c>
      <c r="O4450" s="23" t="str">
        <f>_xlfn.IFNA((VLOOKUP(F4450,help!$C$2:$F$12,4,0))*(N4450*24),"")</f>
        <v/>
      </c>
      <c r="AP4450" s="18">
        <f t="shared" si="141"/>
        <v>0</v>
      </c>
    </row>
    <row r="4451" spans="2:42" ht="33" x14ac:dyDescent="0.2">
      <c r="B4451" s="14">
        <f>COUNTIFS($E$3:E4451,تقرير!$E$4)</f>
        <v>15</v>
      </c>
      <c r="C4451" s="48"/>
      <c r="D4451" s="48"/>
      <c r="E4451" s="48"/>
      <c r="F4451" s="50"/>
      <c r="G4451" s="51"/>
      <c r="H4451" s="51"/>
      <c r="I4451" s="52"/>
      <c r="J4451" s="52"/>
      <c r="K4451" s="27" t="str">
        <f>_xlfn.IFNA(VLOOKUP(E4451,الاوردرات!$B$1:$C$600,2,0),"")</f>
        <v/>
      </c>
      <c r="L4451" s="63"/>
      <c r="N4451" s="22" t="str">
        <f t="shared" si="140"/>
        <v/>
      </c>
      <c r="O4451" s="23" t="str">
        <f>_xlfn.IFNA((VLOOKUP(F4451,help!$C$2:$F$12,4,0))*(N4451*24),"")</f>
        <v/>
      </c>
      <c r="AP4451" s="18">
        <f t="shared" si="141"/>
        <v>0</v>
      </c>
    </row>
    <row r="4452" spans="2:42" ht="33" x14ac:dyDescent="0.2">
      <c r="B4452" s="14">
        <f>COUNTIFS($E$3:E4452,تقرير!$E$4)</f>
        <v>15</v>
      </c>
      <c r="C4452" s="48"/>
      <c r="D4452" s="48"/>
      <c r="E4452" s="48"/>
      <c r="F4452" s="50"/>
      <c r="G4452" s="51"/>
      <c r="H4452" s="51"/>
      <c r="I4452" s="52"/>
      <c r="J4452" s="52"/>
      <c r="K4452" s="27" t="str">
        <f>_xlfn.IFNA(VLOOKUP(E4452,الاوردرات!$B$1:$C$600,2,0),"")</f>
        <v/>
      </c>
      <c r="L4452" s="63"/>
      <c r="N4452" s="22" t="str">
        <f t="shared" si="140"/>
        <v/>
      </c>
      <c r="O4452" s="23" t="str">
        <f>_xlfn.IFNA((VLOOKUP(F4452,help!$C$2:$F$12,4,0))*(N4452*24),"")</f>
        <v/>
      </c>
      <c r="AP4452" s="18">
        <f t="shared" si="141"/>
        <v>0</v>
      </c>
    </row>
    <row r="4453" spans="2:42" ht="33" x14ac:dyDescent="0.2">
      <c r="B4453" s="14">
        <f>COUNTIFS($E$3:E4453,تقرير!$E$4)</f>
        <v>15</v>
      </c>
      <c r="C4453" s="48"/>
      <c r="D4453" s="48"/>
      <c r="E4453" s="48"/>
      <c r="F4453" s="50"/>
      <c r="G4453" s="51"/>
      <c r="H4453" s="51"/>
      <c r="I4453" s="52"/>
      <c r="J4453" s="52"/>
      <c r="K4453" s="27" t="str">
        <f>_xlfn.IFNA(VLOOKUP(E4453,الاوردرات!$B$1:$C$600,2,0),"")</f>
        <v/>
      </c>
      <c r="L4453" s="63"/>
      <c r="N4453" s="22" t="str">
        <f t="shared" si="140"/>
        <v/>
      </c>
      <c r="O4453" s="23" t="str">
        <f>_xlfn.IFNA((VLOOKUP(F4453,help!$C$2:$F$12,4,0))*(N4453*24),"")</f>
        <v/>
      </c>
      <c r="AP4453" s="18">
        <f t="shared" si="141"/>
        <v>0</v>
      </c>
    </row>
    <row r="4454" spans="2:42" ht="33" x14ac:dyDescent="0.2">
      <c r="B4454" s="14">
        <f>COUNTIFS($E$3:E4454,تقرير!$E$4)</f>
        <v>15</v>
      </c>
      <c r="C4454" s="48"/>
      <c r="D4454" s="48"/>
      <c r="E4454" s="48"/>
      <c r="F4454" s="50"/>
      <c r="G4454" s="51"/>
      <c r="H4454" s="51"/>
      <c r="I4454" s="52"/>
      <c r="J4454" s="52"/>
      <c r="K4454" s="27" t="str">
        <f>_xlfn.IFNA(VLOOKUP(E4454,الاوردرات!$B$1:$C$600,2,0),"")</f>
        <v/>
      </c>
      <c r="L4454" s="63"/>
      <c r="N4454" s="22" t="str">
        <f t="shared" si="140"/>
        <v/>
      </c>
      <c r="O4454" s="23" t="str">
        <f>_xlfn.IFNA((VLOOKUP(F4454,help!$C$2:$F$12,4,0))*(N4454*24),"")</f>
        <v/>
      </c>
      <c r="AP4454" s="18">
        <f t="shared" si="141"/>
        <v>0</v>
      </c>
    </row>
    <row r="4455" spans="2:42" ht="33" x14ac:dyDescent="0.2">
      <c r="B4455" s="14">
        <f>COUNTIFS($E$3:E4455,تقرير!$E$4)</f>
        <v>15</v>
      </c>
      <c r="C4455" s="48"/>
      <c r="D4455" s="48"/>
      <c r="E4455" s="48"/>
      <c r="F4455" s="50"/>
      <c r="G4455" s="51"/>
      <c r="H4455" s="51"/>
      <c r="I4455" s="52"/>
      <c r="J4455" s="52"/>
      <c r="K4455" s="27" t="str">
        <f>_xlfn.IFNA(VLOOKUP(E4455,الاوردرات!$B$1:$C$600,2,0),"")</f>
        <v/>
      </c>
      <c r="L4455" s="63"/>
      <c r="N4455" s="22" t="str">
        <f t="shared" si="140"/>
        <v/>
      </c>
      <c r="O4455" s="23" t="str">
        <f>_xlfn.IFNA((VLOOKUP(F4455,help!$C$2:$F$12,4,0))*(N4455*24),"")</f>
        <v/>
      </c>
      <c r="AP4455" s="18">
        <f t="shared" si="141"/>
        <v>0</v>
      </c>
    </row>
    <row r="4456" spans="2:42" ht="33" x14ac:dyDescent="0.2">
      <c r="B4456" s="14">
        <f>COUNTIFS($E$3:E4456,تقرير!$E$4)</f>
        <v>15</v>
      </c>
      <c r="C4456" s="48"/>
      <c r="D4456" s="48"/>
      <c r="E4456" s="48"/>
      <c r="F4456" s="50"/>
      <c r="G4456" s="51"/>
      <c r="H4456" s="51"/>
      <c r="I4456" s="52"/>
      <c r="J4456" s="52"/>
      <c r="K4456" s="27" t="str">
        <f>_xlfn.IFNA(VLOOKUP(E4456,الاوردرات!$B$1:$C$600,2,0),"")</f>
        <v/>
      </c>
      <c r="L4456" s="63"/>
      <c r="N4456" s="22" t="str">
        <f t="shared" si="140"/>
        <v/>
      </c>
      <c r="O4456" s="23" t="str">
        <f>_xlfn.IFNA((VLOOKUP(F4456,help!$C$2:$F$12,4,0))*(N4456*24),"")</f>
        <v/>
      </c>
      <c r="AP4456" s="18">
        <f t="shared" si="141"/>
        <v>0</v>
      </c>
    </row>
    <row r="4457" spans="2:42" ht="33" x14ac:dyDescent="0.2">
      <c r="B4457" s="14">
        <f>COUNTIFS($E$3:E4457,تقرير!$E$4)</f>
        <v>15</v>
      </c>
      <c r="C4457" s="48"/>
      <c r="D4457" s="48"/>
      <c r="E4457" s="48"/>
      <c r="F4457" s="50"/>
      <c r="G4457" s="51"/>
      <c r="H4457" s="51"/>
      <c r="I4457" s="52"/>
      <c r="J4457" s="52"/>
      <c r="K4457" s="27" t="str">
        <f>_xlfn.IFNA(VLOOKUP(E4457,الاوردرات!$B$1:$C$600,2,0),"")</f>
        <v/>
      </c>
      <c r="L4457" s="63"/>
      <c r="N4457" s="22" t="str">
        <f t="shared" si="140"/>
        <v/>
      </c>
      <c r="O4457" s="23" t="str">
        <f>_xlfn.IFNA((VLOOKUP(F4457,help!$C$2:$F$12,4,0))*(N4457*24),"")</f>
        <v/>
      </c>
      <c r="AP4457" s="18">
        <f t="shared" si="141"/>
        <v>0</v>
      </c>
    </row>
    <row r="4458" spans="2:42" ht="33" x14ac:dyDescent="0.2">
      <c r="B4458" s="14">
        <f>COUNTIFS($E$3:E4458,تقرير!$E$4)</f>
        <v>15</v>
      </c>
      <c r="C4458" s="48"/>
      <c r="D4458" s="48"/>
      <c r="E4458" s="48"/>
      <c r="F4458" s="50"/>
      <c r="G4458" s="51"/>
      <c r="H4458" s="51"/>
      <c r="I4458" s="52"/>
      <c r="J4458" s="52"/>
      <c r="K4458" s="27" t="str">
        <f>_xlfn.IFNA(VLOOKUP(E4458,الاوردرات!$B$1:$C$600,2,0),"")</f>
        <v/>
      </c>
      <c r="L4458" s="63"/>
      <c r="N4458" s="22" t="str">
        <f t="shared" si="140"/>
        <v/>
      </c>
      <c r="O4458" s="23" t="str">
        <f>_xlfn.IFNA((VLOOKUP(F4458,help!$C$2:$F$12,4,0))*(N4458*24),"")</f>
        <v/>
      </c>
      <c r="AP4458" s="18">
        <f t="shared" si="141"/>
        <v>0</v>
      </c>
    </row>
    <row r="4459" spans="2:42" ht="33" x14ac:dyDescent="0.2">
      <c r="B4459" s="14">
        <f>COUNTIFS($E$3:E4459,تقرير!$E$4)</f>
        <v>15</v>
      </c>
      <c r="C4459" s="48"/>
      <c r="D4459" s="48"/>
      <c r="E4459" s="48"/>
      <c r="F4459" s="50"/>
      <c r="G4459" s="51"/>
      <c r="H4459" s="51"/>
      <c r="I4459" s="52"/>
      <c r="J4459" s="52"/>
      <c r="K4459" s="27" t="str">
        <f>_xlfn.IFNA(VLOOKUP(E4459,الاوردرات!$B$1:$C$600,2,0),"")</f>
        <v/>
      </c>
      <c r="L4459" s="63"/>
      <c r="N4459" s="22" t="str">
        <f t="shared" si="140"/>
        <v/>
      </c>
      <c r="O4459" s="23" t="str">
        <f>_xlfn.IFNA((VLOOKUP(F4459,help!$C$2:$F$12,4,0))*(N4459*24),"")</f>
        <v/>
      </c>
      <c r="AP4459" s="18">
        <f t="shared" si="141"/>
        <v>0</v>
      </c>
    </row>
    <row r="4460" spans="2:42" ht="33" x14ac:dyDescent="0.2">
      <c r="B4460" s="14">
        <f>COUNTIFS($E$3:E4460,تقرير!$E$4)</f>
        <v>15</v>
      </c>
      <c r="C4460" s="48"/>
      <c r="D4460" s="48"/>
      <c r="E4460" s="48"/>
      <c r="F4460" s="50"/>
      <c r="G4460" s="51"/>
      <c r="H4460" s="51"/>
      <c r="I4460" s="52"/>
      <c r="J4460" s="52"/>
      <c r="K4460" s="27" t="str">
        <f>_xlfn.IFNA(VLOOKUP(E4460,الاوردرات!$B$1:$C$600,2,0),"")</f>
        <v/>
      </c>
      <c r="L4460" s="63"/>
      <c r="N4460" s="22" t="str">
        <f t="shared" si="140"/>
        <v/>
      </c>
      <c r="O4460" s="23" t="str">
        <f>_xlfn.IFNA((VLOOKUP(F4460,help!$C$2:$F$12,4,0))*(N4460*24),"")</f>
        <v/>
      </c>
      <c r="AP4460" s="18">
        <f t="shared" si="141"/>
        <v>0</v>
      </c>
    </row>
    <row r="4461" spans="2:42" ht="33" x14ac:dyDescent="0.2">
      <c r="B4461" s="14">
        <f>COUNTIFS($E$3:E4461,تقرير!$E$4)</f>
        <v>15</v>
      </c>
      <c r="C4461" s="48"/>
      <c r="D4461" s="48"/>
      <c r="E4461" s="48"/>
      <c r="F4461" s="50"/>
      <c r="G4461" s="51"/>
      <c r="H4461" s="51"/>
      <c r="I4461" s="52"/>
      <c r="J4461" s="52"/>
      <c r="K4461" s="27" t="str">
        <f>_xlfn.IFNA(VLOOKUP(E4461,الاوردرات!$B$1:$C$600,2,0),"")</f>
        <v/>
      </c>
      <c r="L4461" s="63"/>
      <c r="N4461" s="22" t="str">
        <f t="shared" si="140"/>
        <v/>
      </c>
      <c r="O4461" s="23" t="str">
        <f>_xlfn.IFNA((VLOOKUP(F4461,help!$C$2:$F$12,4,0))*(N4461*24),"")</f>
        <v/>
      </c>
      <c r="AP4461" s="18">
        <f t="shared" si="141"/>
        <v>0</v>
      </c>
    </row>
    <row r="4462" spans="2:42" ht="33" x14ac:dyDescent="0.2">
      <c r="B4462" s="14">
        <f>COUNTIFS($E$3:E4462,تقرير!$E$4)</f>
        <v>15</v>
      </c>
      <c r="C4462" s="48"/>
      <c r="D4462" s="48"/>
      <c r="E4462" s="48"/>
      <c r="F4462" s="50"/>
      <c r="G4462" s="51"/>
      <c r="H4462" s="51"/>
      <c r="I4462" s="52"/>
      <c r="J4462" s="52"/>
      <c r="K4462" s="27" t="str">
        <f>_xlfn.IFNA(VLOOKUP(E4462,الاوردرات!$B$1:$C$600,2,0),"")</f>
        <v/>
      </c>
      <c r="L4462" s="63"/>
      <c r="N4462" s="22" t="str">
        <f t="shared" si="140"/>
        <v/>
      </c>
      <c r="O4462" s="23" t="str">
        <f>_xlfn.IFNA((VLOOKUP(F4462,help!$C$2:$F$12,4,0))*(N4462*24),"")</f>
        <v/>
      </c>
      <c r="AP4462" s="18">
        <f t="shared" si="141"/>
        <v>0</v>
      </c>
    </row>
    <row r="4463" spans="2:42" ht="33" x14ac:dyDescent="0.2">
      <c r="B4463" s="14">
        <f>COUNTIFS($E$3:E4463,تقرير!$E$4)</f>
        <v>15</v>
      </c>
      <c r="C4463" s="48"/>
      <c r="D4463" s="48"/>
      <c r="E4463" s="48"/>
      <c r="F4463" s="50"/>
      <c r="G4463" s="51"/>
      <c r="H4463" s="51"/>
      <c r="I4463" s="52"/>
      <c r="J4463" s="52"/>
      <c r="K4463" s="27" t="str">
        <f>_xlfn.IFNA(VLOOKUP(E4463,الاوردرات!$B$1:$C$600,2,0),"")</f>
        <v/>
      </c>
      <c r="L4463" s="63"/>
      <c r="N4463" s="22" t="str">
        <f t="shared" si="140"/>
        <v/>
      </c>
      <c r="O4463" s="23" t="str">
        <f>_xlfn.IFNA((VLOOKUP(F4463,help!$C$2:$F$12,4,0))*(N4463*24),"")</f>
        <v/>
      </c>
      <c r="AP4463" s="18">
        <f t="shared" si="141"/>
        <v>0</v>
      </c>
    </row>
    <row r="4464" spans="2:42" ht="33" x14ac:dyDescent="0.2">
      <c r="B4464" s="14">
        <f>COUNTIFS($E$3:E4464,تقرير!$E$4)</f>
        <v>15</v>
      </c>
      <c r="C4464" s="48"/>
      <c r="D4464" s="48"/>
      <c r="E4464" s="48"/>
      <c r="F4464" s="50"/>
      <c r="G4464" s="51"/>
      <c r="H4464" s="51"/>
      <c r="I4464" s="52"/>
      <c r="J4464" s="52"/>
      <c r="K4464" s="27" t="str">
        <f>_xlfn.IFNA(VLOOKUP(E4464,الاوردرات!$B$1:$C$600,2,0),"")</f>
        <v/>
      </c>
      <c r="L4464" s="63"/>
      <c r="N4464" s="22" t="str">
        <f t="shared" si="140"/>
        <v/>
      </c>
      <c r="O4464" s="23" t="str">
        <f>_xlfn.IFNA((VLOOKUP(F4464,help!$C$2:$F$12,4,0))*(N4464*24),"")</f>
        <v/>
      </c>
      <c r="AP4464" s="18">
        <f t="shared" si="141"/>
        <v>0</v>
      </c>
    </row>
    <row r="4465" spans="2:42" ht="33" x14ac:dyDescent="0.2">
      <c r="B4465" s="14">
        <f>COUNTIFS($E$3:E4465,تقرير!$E$4)</f>
        <v>15</v>
      </c>
      <c r="C4465" s="48"/>
      <c r="D4465" s="48"/>
      <c r="E4465" s="48"/>
      <c r="F4465" s="50"/>
      <c r="G4465" s="51"/>
      <c r="H4465" s="51"/>
      <c r="I4465" s="52"/>
      <c r="J4465" s="52"/>
      <c r="K4465" s="27" t="str">
        <f>_xlfn.IFNA(VLOOKUP(E4465,الاوردرات!$B$1:$C$600,2,0),"")</f>
        <v/>
      </c>
      <c r="L4465" s="63"/>
      <c r="N4465" s="22" t="str">
        <f t="shared" si="140"/>
        <v/>
      </c>
      <c r="O4465" s="23" t="str">
        <f>_xlfn.IFNA((VLOOKUP(F4465,help!$C$2:$F$12,4,0))*(N4465*24),"")</f>
        <v/>
      </c>
      <c r="AP4465" s="18">
        <f t="shared" si="141"/>
        <v>0</v>
      </c>
    </row>
    <row r="4466" spans="2:42" ht="33" x14ac:dyDescent="0.2">
      <c r="B4466" s="14">
        <f>COUNTIFS($E$3:E4466,تقرير!$E$4)</f>
        <v>15</v>
      </c>
      <c r="C4466" s="48"/>
      <c r="D4466" s="48"/>
      <c r="E4466" s="48"/>
      <c r="F4466" s="50"/>
      <c r="G4466" s="51"/>
      <c r="H4466" s="51"/>
      <c r="I4466" s="52"/>
      <c r="J4466" s="52"/>
      <c r="K4466" s="27" t="str">
        <f>_xlfn.IFNA(VLOOKUP(E4466,الاوردرات!$B$1:$C$600,2,0),"")</f>
        <v/>
      </c>
      <c r="L4466" s="63"/>
      <c r="N4466" s="22" t="str">
        <f t="shared" si="140"/>
        <v/>
      </c>
      <c r="O4466" s="23" t="str">
        <f>_xlfn.IFNA((VLOOKUP(F4466,help!$C$2:$F$12,4,0))*(N4466*24),"")</f>
        <v/>
      </c>
      <c r="AP4466" s="18">
        <f t="shared" si="141"/>
        <v>0</v>
      </c>
    </row>
    <row r="4467" spans="2:42" ht="33" x14ac:dyDescent="0.2">
      <c r="B4467" s="14">
        <f>COUNTIFS($E$3:E4467,تقرير!$E$4)</f>
        <v>15</v>
      </c>
      <c r="C4467" s="48"/>
      <c r="D4467" s="48"/>
      <c r="E4467" s="48"/>
      <c r="F4467" s="50"/>
      <c r="G4467" s="51"/>
      <c r="H4467" s="51"/>
      <c r="I4467" s="52"/>
      <c r="J4467" s="52"/>
      <c r="K4467" s="27" t="str">
        <f>_xlfn.IFNA(VLOOKUP(E4467,الاوردرات!$B$1:$C$600,2,0),"")</f>
        <v/>
      </c>
      <c r="L4467" s="63"/>
      <c r="N4467" s="22" t="str">
        <f t="shared" si="140"/>
        <v/>
      </c>
      <c r="O4467" s="23" t="str">
        <f>_xlfn.IFNA((VLOOKUP(F4467,help!$C$2:$F$12,4,0))*(N4467*24),"")</f>
        <v/>
      </c>
      <c r="AP4467" s="18">
        <f t="shared" si="141"/>
        <v>0</v>
      </c>
    </row>
    <row r="4468" spans="2:42" ht="33" x14ac:dyDescent="0.2">
      <c r="B4468" s="14">
        <f>COUNTIFS($E$3:E4468,تقرير!$E$4)</f>
        <v>15</v>
      </c>
      <c r="C4468" s="48"/>
      <c r="D4468" s="48"/>
      <c r="E4468" s="48"/>
      <c r="F4468" s="50"/>
      <c r="G4468" s="51"/>
      <c r="H4468" s="51"/>
      <c r="I4468" s="52"/>
      <c r="J4468" s="52"/>
      <c r="K4468" s="27" t="str">
        <f>_xlfn.IFNA(VLOOKUP(E4468,الاوردرات!$B$1:$C$600,2,0),"")</f>
        <v/>
      </c>
      <c r="L4468" s="63"/>
      <c r="N4468" s="22" t="str">
        <f t="shared" si="140"/>
        <v/>
      </c>
      <c r="O4468" s="23" t="str">
        <f>_xlfn.IFNA((VLOOKUP(F4468,help!$C$2:$F$12,4,0))*(N4468*24),"")</f>
        <v/>
      </c>
      <c r="AP4468" s="18">
        <f t="shared" si="141"/>
        <v>0</v>
      </c>
    </row>
    <row r="4469" spans="2:42" ht="33" x14ac:dyDescent="0.2">
      <c r="B4469" s="14">
        <f>COUNTIFS($E$3:E4469,تقرير!$E$4)</f>
        <v>15</v>
      </c>
      <c r="C4469" s="48"/>
      <c r="D4469" s="48"/>
      <c r="E4469" s="48"/>
      <c r="F4469" s="50"/>
      <c r="G4469" s="51"/>
      <c r="H4469" s="51"/>
      <c r="I4469" s="52"/>
      <c r="J4469" s="52"/>
      <c r="K4469" s="27" t="str">
        <f>_xlfn.IFNA(VLOOKUP(E4469,الاوردرات!$B$1:$C$600,2,0),"")</f>
        <v/>
      </c>
      <c r="L4469" s="63"/>
      <c r="N4469" s="22" t="str">
        <f t="shared" si="140"/>
        <v/>
      </c>
      <c r="O4469" s="23" t="str">
        <f>_xlfn.IFNA((VLOOKUP(F4469,help!$C$2:$F$12,4,0))*(N4469*24),"")</f>
        <v/>
      </c>
      <c r="AP4469" s="18">
        <f t="shared" si="141"/>
        <v>0</v>
      </c>
    </row>
    <row r="4470" spans="2:42" ht="33" x14ac:dyDescent="0.2">
      <c r="B4470" s="14">
        <f>COUNTIFS($E$3:E4470,تقرير!$E$4)</f>
        <v>15</v>
      </c>
      <c r="C4470" s="48"/>
      <c r="D4470" s="48"/>
      <c r="E4470" s="48"/>
      <c r="F4470" s="50"/>
      <c r="G4470" s="51"/>
      <c r="H4470" s="51"/>
      <c r="I4470" s="52"/>
      <c r="J4470" s="52"/>
      <c r="K4470" s="27" t="str">
        <f>_xlfn.IFNA(VLOOKUP(E4470,الاوردرات!$B$1:$C$600,2,0),"")</f>
        <v/>
      </c>
      <c r="L4470" s="63"/>
      <c r="N4470" s="22" t="str">
        <f t="shared" si="140"/>
        <v/>
      </c>
      <c r="O4470" s="23" t="str">
        <f>_xlfn.IFNA((VLOOKUP(F4470,help!$C$2:$F$12,4,0))*(N4470*24),"")</f>
        <v/>
      </c>
      <c r="AP4470" s="18">
        <f t="shared" si="141"/>
        <v>0</v>
      </c>
    </row>
    <row r="4471" spans="2:42" ht="33" x14ac:dyDescent="0.2">
      <c r="B4471" s="14">
        <f>COUNTIFS($E$3:E4471,تقرير!$E$4)</f>
        <v>15</v>
      </c>
      <c r="C4471" s="48"/>
      <c r="D4471" s="48"/>
      <c r="E4471" s="48"/>
      <c r="F4471" s="50"/>
      <c r="G4471" s="51"/>
      <c r="H4471" s="51"/>
      <c r="I4471" s="52"/>
      <c r="J4471" s="52"/>
      <c r="K4471" s="27" t="str">
        <f>_xlfn.IFNA(VLOOKUP(E4471,الاوردرات!$B$1:$C$600,2,0),"")</f>
        <v/>
      </c>
      <c r="L4471" s="63"/>
      <c r="N4471" s="22" t="str">
        <f t="shared" ref="N4471:N4534" si="142">IF(I4471&lt;&gt;"",J4471-I4471,"")</f>
        <v/>
      </c>
      <c r="O4471" s="23" t="str">
        <f>_xlfn.IFNA((VLOOKUP(F4471,help!$C$2:$F$12,4,0))*(N4471*24),"")</f>
        <v/>
      </c>
      <c r="AP4471" s="18">
        <f t="shared" si="141"/>
        <v>0</v>
      </c>
    </row>
    <row r="4472" spans="2:42" ht="33" x14ac:dyDescent="0.2">
      <c r="B4472" s="14">
        <f>COUNTIFS($E$3:E4472,تقرير!$E$4)</f>
        <v>15</v>
      </c>
      <c r="C4472" s="48"/>
      <c r="D4472" s="48"/>
      <c r="E4472" s="48"/>
      <c r="F4472" s="50"/>
      <c r="G4472" s="51"/>
      <c r="H4472" s="51"/>
      <c r="I4472" s="52"/>
      <c r="J4472" s="52"/>
      <c r="K4472" s="27" t="str">
        <f>_xlfn.IFNA(VLOOKUP(E4472,الاوردرات!$B$1:$C$600,2,0),"")</f>
        <v/>
      </c>
      <c r="L4472" s="63"/>
      <c r="N4472" s="22" t="str">
        <f t="shared" si="142"/>
        <v/>
      </c>
      <c r="O4472" s="23" t="str">
        <f>_xlfn.IFNA((VLOOKUP(F4472,help!$C$2:$F$12,4,0))*(N4472*24),"")</f>
        <v/>
      </c>
      <c r="AP4472" s="18">
        <f t="shared" si="141"/>
        <v>0</v>
      </c>
    </row>
    <row r="4473" spans="2:42" ht="33" x14ac:dyDescent="0.2">
      <c r="B4473" s="14">
        <f>COUNTIFS($E$3:E4473,تقرير!$E$4)</f>
        <v>15</v>
      </c>
      <c r="C4473" s="48"/>
      <c r="D4473" s="48"/>
      <c r="E4473" s="48"/>
      <c r="F4473" s="50"/>
      <c r="G4473" s="51"/>
      <c r="H4473" s="51"/>
      <c r="I4473" s="52"/>
      <c r="J4473" s="52"/>
      <c r="K4473" s="27" t="str">
        <f>_xlfn.IFNA(VLOOKUP(E4473,الاوردرات!$B$1:$C$600,2,0),"")</f>
        <v/>
      </c>
      <c r="L4473" s="63"/>
      <c r="N4473" s="22" t="str">
        <f t="shared" si="142"/>
        <v/>
      </c>
      <c r="O4473" s="23" t="str">
        <f>_xlfn.IFNA((VLOOKUP(F4473,help!$C$2:$F$12,4,0))*(N4473*24),"")</f>
        <v/>
      </c>
      <c r="AP4473" s="18">
        <f t="shared" si="141"/>
        <v>0</v>
      </c>
    </row>
    <row r="4474" spans="2:42" ht="33" x14ac:dyDescent="0.2">
      <c r="B4474" s="14">
        <f>COUNTIFS($E$3:E4474,تقرير!$E$4)</f>
        <v>15</v>
      </c>
      <c r="C4474" s="48"/>
      <c r="D4474" s="48"/>
      <c r="E4474" s="48"/>
      <c r="F4474" s="50"/>
      <c r="G4474" s="51"/>
      <c r="H4474" s="51"/>
      <c r="I4474" s="52"/>
      <c r="J4474" s="52"/>
      <c r="K4474" s="27" t="str">
        <f>_xlfn.IFNA(VLOOKUP(E4474,الاوردرات!$B$1:$C$600,2,0),"")</f>
        <v/>
      </c>
      <c r="L4474" s="63"/>
      <c r="N4474" s="22" t="str">
        <f t="shared" si="142"/>
        <v/>
      </c>
      <c r="O4474" s="23" t="str">
        <f>_xlfn.IFNA((VLOOKUP(F4474,help!$C$2:$F$12,4,0))*(N4474*24),"")</f>
        <v/>
      </c>
      <c r="AP4474" s="18">
        <f t="shared" si="141"/>
        <v>0</v>
      </c>
    </row>
    <row r="4475" spans="2:42" ht="33" x14ac:dyDescent="0.2">
      <c r="B4475" s="14">
        <f>COUNTIFS($E$3:E4475,تقرير!$E$4)</f>
        <v>15</v>
      </c>
      <c r="C4475" s="48"/>
      <c r="D4475" s="48"/>
      <c r="E4475" s="48"/>
      <c r="F4475" s="50"/>
      <c r="G4475" s="51"/>
      <c r="H4475" s="51"/>
      <c r="I4475" s="52"/>
      <c r="J4475" s="52"/>
      <c r="K4475" s="27" t="str">
        <f>_xlfn.IFNA(VLOOKUP(E4475,الاوردرات!$B$1:$C$600,2,0),"")</f>
        <v/>
      </c>
      <c r="L4475" s="63"/>
      <c r="N4475" s="22" t="str">
        <f t="shared" si="142"/>
        <v/>
      </c>
      <c r="O4475" s="23" t="str">
        <f>_xlfn.IFNA((VLOOKUP(F4475,help!$C$2:$F$12,4,0))*(N4475*24),"")</f>
        <v/>
      </c>
      <c r="AP4475" s="18">
        <f t="shared" si="141"/>
        <v>0</v>
      </c>
    </row>
    <row r="4476" spans="2:42" ht="33" x14ac:dyDescent="0.2">
      <c r="B4476" s="14">
        <f>COUNTIFS($E$3:E4476,تقرير!$E$4)</f>
        <v>15</v>
      </c>
      <c r="C4476" s="48"/>
      <c r="D4476" s="48"/>
      <c r="E4476" s="48"/>
      <c r="F4476" s="50"/>
      <c r="G4476" s="51"/>
      <c r="H4476" s="51"/>
      <c r="I4476" s="52"/>
      <c r="J4476" s="52"/>
      <c r="K4476" s="27" t="str">
        <f>_xlfn.IFNA(VLOOKUP(E4476,الاوردرات!$B$1:$C$600,2,0),"")</f>
        <v/>
      </c>
      <c r="L4476" s="63"/>
      <c r="N4476" s="22" t="str">
        <f t="shared" si="142"/>
        <v/>
      </c>
      <c r="O4476" s="23" t="str">
        <f>_xlfn.IFNA((VLOOKUP(F4476,help!$C$2:$F$12,4,0))*(N4476*24),"")</f>
        <v/>
      </c>
      <c r="AP4476" s="18">
        <f t="shared" si="141"/>
        <v>0</v>
      </c>
    </row>
    <row r="4477" spans="2:42" ht="33" x14ac:dyDescent="0.2">
      <c r="B4477" s="14">
        <f>COUNTIFS($E$3:E4477,تقرير!$E$4)</f>
        <v>15</v>
      </c>
      <c r="C4477" s="48"/>
      <c r="D4477" s="48"/>
      <c r="E4477" s="48"/>
      <c r="F4477" s="50"/>
      <c r="G4477" s="51"/>
      <c r="H4477" s="51"/>
      <c r="I4477" s="52"/>
      <c r="J4477" s="52"/>
      <c r="K4477" s="27" t="str">
        <f>_xlfn.IFNA(VLOOKUP(E4477,الاوردرات!$B$1:$C$600,2,0),"")</f>
        <v/>
      </c>
      <c r="L4477" s="63"/>
      <c r="N4477" s="22" t="str">
        <f t="shared" si="142"/>
        <v/>
      </c>
      <c r="O4477" s="23" t="str">
        <f>_xlfn.IFNA((VLOOKUP(F4477,help!$C$2:$F$12,4,0))*(N4477*24),"")</f>
        <v/>
      </c>
      <c r="AP4477" s="18">
        <f t="shared" si="141"/>
        <v>0</v>
      </c>
    </row>
    <row r="4478" spans="2:42" ht="33" x14ac:dyDescent="0.2">
      <c r="B4478" s="14">
        <f>COUNTIFS($E$3:E4478,تقرير!$E$4)</f>
        <v>15</v>
      </c>
      <c r="C4478" s="48"/>
      <c r="D4478" s="48"/>
      <c r="E4478" s="48"/>
      <c r="F4478" s="50"/>
      <c r="G4478" s="51"/>
      <c r="H4478" s="51"/>
      <c r="I4478" s="52"/>
      <c r="J4478" s="52"/>
      <c r="K4478" s="27" t="str">
        <f>_xlfn.IFNA(VLOOKUP(E4478,الاوردرات!$B$1:$C$600,2,0),"")</f>
        <v/>
      </c>
      <c r="L4478" s="63"/>
      <c r="N4478" s="22" t="str">
        <f t="shared" si="142"/>
        <v/>
      </c>
      <c r="O4478" s="23" t="str">
        <f>_xlfn.IFNA((VLOOKUP(F4478,help!$C$2:$F$12,4,0))*(N4478*24),"")</f>
        <v/>
      </c>
      <c r="AP4478" s="18">
        <f t="shared" si="141"/>
        <v>0</v>
      </c>
    </row>
    <row r="4479" spans="2:42" ht="33" x14ac:dyDescent="0.2">
      <c r="B4479" s="14">
        <f>COUNTIFS($E$3:E4479,تقرير!$E$4)</f>
        <v>15</v>
      </c>
      <c r="C4479" s="48"/>
      <c r="D4479" s="48"/>
      <c r="E4479" s="48"/>
      <c r="F4479" s="50"/>
      <c r="G4479" s="51"/>
      <c r="H4479" s="51"/>
      <c r="I4479" s="52"/>
      <c r="J4479" s="52"/>
      <c r="K4479" s="27" t="str">
        <f>_xlfn.IFNA(VLOOKUP(E4479,الاوردرات!$B$1:$C$600,2,0),"")</f>
        <v/>
      </c>
      <c r="L4479" s="63"/>
      <c r="N4479" s="22" t="str">
        <f t="shared" si="142"/>
        <v/>
      </c>
      <c r="O4479" s="23" t="str">
        <f>_xlfn.IFNA((VLOOKUP(F4479,help!$C$2:$F$12,4,0))*(N4479*24),"")</f>
        <v/>
      </c>
      <c r="AP4479" s="18">
        <f t="shared" si="141"/>
        <v>0</v>
      </c>
    </row>
    <row r="4480" spans="2:42" ht="33" x14ac:dyDescent="0.2">
      <c r="B4480" s="14">
        <f>COUNTIFS($E$3:E4480,تقرير!$E$4)</f>
        <v>15</v>
      </c>
      <c r="C4480" s="48"/>
      <c r="D4480" s="48"/>
      <c r="E4480" s="48"/>
      <c r="F4480" s="50"/>
      <c r="G4480" s="51"/>
      <c r="H4480" s="51"/>
      <c r="I4480" s="52"/>
      <c r="J4480" s="52"/>
      <c r="K4480" s="27" t="str">
        <f>_xlfn.IFNA(VLOOKUP(E4480,الاوردرات!$B$1:$C$600,2,0),"")</f>
        <v/>
      </c>
      <c r="L4480" s="63"/>
      <c r="N4480" s="22" t="str">
        <f t="shared" si="142"/>
        <v/>
      </c>
      <c r="O4480" s="23" t="str">
        <f>_xlfn.IFNA((VLOOKUP(F4480,help!$C$2:$F$12,4,0))*(N4480*24),"")</f>
        <v/>
      </c>
      <c r="AP4480" s="18">
        <f t="shared" si="141"/>
        <v>0</v>
      </c>
    </row>
    <row r="4481" spans="2:42" ht="33" x14ac:dyDescent="0.2">
      <c r="B4481" s="14">
        <f>COUNTIFS($E$3:E4481,تقرير!$E$4)</f>
        <v>15</v>
      </c>
      <c r="C4481" s="48"/>
      <c r="D4481" s="48"/>
      <c r="E4481" s="48"/>
      <c r="F4481" s="50"/>
      <c r="G4481" s="51"/>
      <c r="H4481" s="51"/>
      <c r="I4481" s="52"/>
      <c r="J4481" s="52"/>
      <c r="K4481" s="27" t="str">
        <f>_xlfn.IFNA(VLOOKUP(E4481,الاوردرات!$B$1:$C$600,2,0),"")</f>
        <v/>
      </c>
      <c r="L4481" s="63"/>
      <c r="N4481" s="22" t="str">
        <f t="shared" si="142"/>
        <v/>
      </c>
      <c r="O4481" s="23" t="str">
        <f>_xlfn.IFNA((VLOOKUP(F4481,help!$C$2:$F$12,4,0))*(N4481*24),"")</f>
        <v/>
      </c>
      <c r="AP4481" s="18">
        <f t="shared" si="141"/>
        <v>0</v>
      </c>
    </row>
    <row r="4482" spans="2:42" ht="33" x14ac:dyDescent="0.2">
      <c r="B4482" s="14">
        <f>COUNTIFS($E$3:E4482,تقرير!$E$4)</f>
        <v>15</v>
      </c>
      <c r="C4482" s="48"/>
      <c r="D4482" s="48"/>
      <c r="E4482" s="48"/>
      <c r="F4482" s="50"/>
      <c r="G4482" s="51"/>
      <c r="H4482" s="51"/>
      <c r="I4482" s="52"/>
      <c r="J4482" s="52"/>
      <c r="K4482" s="27" t="str">
        <f>_xlfn.IFNA(VLOOKUP(E4482,الاوردرات!$B$1:$C$600,2,0),"")</f>
        <v/>
      </c>
      <c r="L4482" s="63"/>
      <c r="N4482" s="22" t="str">
        <f t="shared" si="142"/>
        <v/>
      </c>
      <c r="O4482" s="23" t="str">
        <f>_xlfn.IFNA((VLOOKUP(F4482,help!$C$2:$F$12,4,0))*(N4482*24),"")</f>
        <v/>
      </c>
      <c r="AP4482" s="18">
        <f t="shared" si="141"/>
        <v>0</v>
      </c>
    </row>
    <row r="4483" spans="2:42" ht="33" x14ac:dyDescent="0.2">
      <c r="B4483" s="14">
        <f>COUNTIFS($E$3:E4483,تقرير!$E$4)</f>
        <v>15</v>
      </c>
      <c r="C4483" s="48"/>
      <c r="D4483" s="48"/>
      <c r="E4483" s="48"/>
      <c r="F4483" s="50"/>
      <c r="G4483" s="51"/>
      <c r="H4483" s="51"/>
      <c r="I4483" s="52"/>
      <c r="J4483" s="52"/>
      <c r="K4483" s="27" t="str">
        <f>_xlfn.IFNA(VLOOKUP(E4483,الاوردرات!$B$1:$C$600,2,0),"")</f>
        <v/>
      </c>
      <c r="L4483" s="63"/>
      <c r="N4483" s="22" t="str">
        <f t="shared" si="142"/>
        <v/>
      </c>
      <c r="O4483" s="23" t="str">
        <f>_xlfn.IFNA((VLOOKUP(F4483,help!$C$2:$F$12,4,0))*(N4483*24),"")</f>
        <v/>
      </c>
      <c r="AP4483" s="18">
        <f t="shared" si="141"/>
        <v>0</v>
      </c>
    </row>
    <row r="4484" spans="2:42" ht="33" x14ac:dyDescent="0.2">
      <c r="B4484" s="14">
        <f>COUNTIFS($E$3:E4484,تقرير!$E$4)</f>
        <v>15</v>
      </c>
      <c r="C4484" s="48"/>
      <c r="D4484" s="48"/>
      <c r="E4484" s="48"/>
      <c r="F4484" s="50"/>
      <c r="G4484" s="51"/>
      <c r="H4484" s="51"/>
      <c r="I4484" s="52"/>
      <c r="J4484" s="52"/>
      <c r="K4484" s="27" t="str">
        <f>_xlfn.IFNA(VLOOKUP(E4484,الاوردرات!$B$1:$C$600,2,0),"")</f>
        <v/>
      </c>
      <c r="L4484" s="63"/>
      <c r="N4484" s="22" t="str">
        <f t="shared" si="142"/>
        <v/>
      </c>
      <c r="O4484" s="23" t="str">
        <f>_xlfn.IFNA((VLOOKUP(F4484,help!$C$2:$F$12,4,0))*(N4484*24),"")</f>
        <v/>
      </c>
      <c r="AP4484" s="18">
        <f t="shared" si="141"/>
        <v>0</v>
      </c>
    </row>
    <row r="4485" spans="2:42" ht="33" x14ac:dyDescent="0.2">
      <c r="B4485" s="14">
        <f>COUNTIFS($E$3:E4485,تقرير!$E$4)</f>
        <v>15</v>
      </c>
      <c r="C4485" s="48"/>
      <c r="D4485" s="48"/>
      <c r="E4485" s="48"/>
      <c r="F4485" s="50"/>
      <c r="G4485" s="51"/>
      <c r="H4485" s="51"/>
      <c r="I4485" s="52"/>
      <c r="J4485" s="52"/>
      <c r="K4485" s="27" t="str">
        <f>_xlfn.IFNA(VLOOKUP(E4485,الاوردرات!$B$1:$C$600,2,0),"")</f>
        <v/>
      </c>
      <c r="L4485" s="63"/>
      <c r="N4485" s="22" t="str">
        <f t="shared" si="142"/>
        <v/>
      </c>
      <c r="O4485" s="23" t="str">
        <f>_xlfn.IFNA((VLOOKUP(F4485,help!$C$2:$F$12,4,0))*(N4485*24),"")</f>
        <v/>
      </c>
      <c r="AP4485" s="18">
        <f t="shared" si="141"/>
        <v>0</v>
      </c>
    </row>
    <row r="4486" spans="2:42" ht="33" x14ac:dyDescent="0.2">
      <c r="B4486" s="14">
        <f>COUNTIFS($E$3:E4486,تقرير!$E$4)</f>
        <v>15</v>
      </c>
      <c r="C4486" s="48"/>
      <c r="D4486" s="48"/>
      <c r="E4486" s="48"/>
      <c r="F4486" s="50"/>
      <c r="G4486" s="51"/>
      <c r="H4486" s="51"/>
      <c r="I4486" s="52"/>
      <c r="J4486" s="52"/>
      <c r="K4486" s="27" t="str">
        <f>_xlfn.IFNA(VLOOKUP(E4486,الاوردرات!$B$1:$C$600,2,0),"")</f>
        <v/>
      </c>
      <c r="L4486" s="63"/>
      <c r="N4486" s="22" t="str">
        <f t="shared" si="142"/>
        <v/>
      </c>
      <c r="O4486" s="23" t="str">
        <f>_xlfn.IFNA((VLOOKUP(F4486,help!$C$2:$F$12,4,0))*(N4486*24),"")</f>
        <v/>
      </c>
      <c r="AP4486" s="18">
        <f t="shared" si="141"/>
        <v>0</v>
      </c>
    </row>
    <row r="4487" spans="2:42" ht="33" x14ac:dyDescent="0.2">
      <c r="B4487" s="14">
        <f>COUNTIFS($E$3:E4487,تقرير!$E$4)</f>
        <v>15</v>
      </c>
      <c r="C4487" s="48"/>
      <c r="D4487" s="48"/>
      <c r="E4487" s="48"/>
      <c r="F4487" s="50"/>
      <c r="G4487" s="51"/>
      <c r="H4487" s="51"/>
      <c r="I4487" s="52"/>
      <c r="J4487" s="52"/>
      <c r="K4487" s="27" t="str">
        <f>_xlfn.IFNA(VLOOKUP(E4487,الاوردرات!$B$1:$C$600,2,0),"")</f>
        <v/>
      </c>
      <c r="L4487" s="63"/>
      <c r="N4487" s="22" t="str">
        <f t="shared" si="142"/>
        <v/>
      </c>
      <c r="O4487" s="23" t="str">
        <f>_xlfn.IFNA((VLOOKUP(F4487,help!$C$2:$F$12,4,0))*(N4487*24),"")</f>
        <v/>
      </c>
      <c r="AP4487" s="18">
        <f t="shared" si="141"/>
        <v>0</v>
      </c>
    </row>
    <row r="4488" spans="2:42" ht="33" x14ac:dyDescent="0.2">
      <c r="B4488" s="14">
        <f>COUNTIFS($E$3:E4488,تقرير!$E$4)</f>
        <v>15</v>
      </c>
      <c r="C4488" s="48"/>
      <c r="D4488" s="48"/>
      <c r="E4488" s="48"/>
      <c r="F4488" s="50"/>
      <c r="G4488" s="51"/>
      <c r="H4488" s="51"/>
      <c r="I4488" s="52"/>
      <c r="J4488" s="52"/>
      <c r="K4488" s="27" t="str">
        <f>_xlfn.IFNA(VLOOKUP(E4488,الاوردرات!$B$1:$C$600,2,0),"")</f>
        <v/>
      </c>
      <c r="L4488" s="63"/>
      <c r="N4488" s="22" t="str">
        <f t="shared" si="142"/>
        <v/>
      </c>
      <c r="O4488" s="23" t="str">
        <f>_xlfn.IFNA((VLOOKUP(F4488,help!$C$2:$F$12,4,0))*(N4488*24),"")</f>
        <v/>
      </c>
      <c r="AP4488" s="18">
        <f t="shared" si="141"/>
        <v>0</v>
      </c>
    </row>
    <row r="4489" spans="2:42" ht="33" x14ac:dyDescent="0.2">
      <c r="B4489" s="14">
        <f>COUNTIFS($E$3:E4489,تقرير!$E$4)</f>
        <v>15</v>
      </c>
      <c r="C4489" s="48"/>
      <c r="D4489" s="48"/>
      <c r="E4489" s="48"/>
      <c r="F4489" s="50"/>
      <c r="G4489" s="51"/>
      <c r="H4489" s="51"/>
      <c r="I4489" s="52"/>
      <c r="J4489" s="52"/>
      <c r="K4489" s="27" t="str">
        <f>_xlfn.IFNA(VLOOKUP(E4489,الاوردرات!$B$1:$C$600,2,0),"")</f>
        <v/>
      </c>
      <c r="L4489" s="63"/>
      <c r="N4489" s="22" t="str">
        <f t="shared" si="142"/>
        <v/>
      </c>
      <c r="O4489" s="23" t="str">
        <f>_xlfn.IFNA((VLOOKUP(F4489,help!$C$2:$F$12,4,0))*(N4489*24),"")</f>
        <v/>
      </c>
      <c r="AP4489" s="18">
        <f t="shared" si="141"/>
        <v>0</v>
      </c>
    </row>
    <row r="4490" spans="2:42" ht="33" x14ac:dyDescent="0.2">
      <c r="B4490" s="14">
        <f>COUNTIFS($E$3:E4490,تقرير!$E$4)</f>
        <v>15</v>
      </c>
      <c r="C4490" s="48"/>
      <c r="D4490" s="48"/>
      <c r="E4490" s="48"/>
      <c r="F4490" s="50"/>
      <c r="G4490" s="51"/>
      <c r="H4490" s="51"/>
      <c r="I4490" s="52"/>
      <c r="J4490" s="52"/>
      <c r="K4490" s="27" t="str">
        <f>_xlfn.IFNA(VLOOKUP(E4490,الاوردرات!$B$1:$C$600,2,0),"")</f>
        <v/>
      </c>
      <c r="L4490" s="63"/>
      <c r="N4490" s="22" t="str">
        <f t="shared" si="142"/>
        <v/>
      </c>
      <c r="O4490" s="23" t="str">
        <f>_xlfn.IFNA((VLOOKUP(F4490,help!$C$2:$F$12,4,0))*(N4490*24),"")</f>
        <v/>
      </c>
      <c r="AP4490" s="18">
        <f t="shared" ref="AP4490:AP4553" si="143">D4490</f>
        <v>0</v>
      </c>
    </row>
    <row r="4491" spans="2:42" ht="33" x14ac:dyDescent="0.2">
      <c r="B4491" s="14">
        <f>COUNTIFS($E$3:E4491,تقرير!$E$4)</f>
        <v>15</v>
      </c>
      <c r="C4491" s="48"/>
      <c r="D4491" s="48"/>
      <c r="E4491" s="48"/>
      <c r="F4491" s="50"/>
      <c r="G4491" s="51"/>
      <c r="H4491" s="51"/>
      <c r="I4491" s="52"/>
      <c r="J4491" s="52"/>
      <c r="K4491" s="27" t="str">
        <f>_xlfn.IFNA(VLOOKUP(E4491,الاوردرات!$B$1:$C$600,2,0),"")</f>
        <v/>
      </c>
      <c r="L4491" s="63"/>
      <c r="N4491" s="22" t="str">
        <f t="shared" si="142"/>
        <v/>
      </c>
      <c r="O4491" s="23" t="str">
        <f>_xlfn.IFNA((VLOOKUP(F4491,help!$C$2:$F$12,4,0))*(N4491*24),"")</f>
        <v/>
      </c>
      <c r="AP4491" s="18">
        <f t="shared" si="143"/>
        <v>0</v>
      </c>
    </row>
    <row r="4492" spans="2:42" ht="33" x14ac:dyDescent="0.2">
      <c r="B4492" s="14">
        <f>COUNTIFS($E$3:E4492,تقرير!$E$4)</f>
        <v>15</v>
      </c>
      <c r="C4492" s="48"/>
      <c r="D4492" s="48"/>
      <c r="E4492" s="48"/>
      <c r="F4492" s="50"/>
      <c r="G4492" s="51"/>
      <c r="H4492" s="51"/>
      <c r="I4492" s="52"/>
      <c r="J4492" s="52"/>
      <c r="K4492" s="27" t="str">
        <f>_xlfn.IFNA(VLOOKUP(E4492,الاوردرات!$B$1:$C$600,2,0),"")</f>
        <v/>
      </c>
      <c r="L4492" s="63"/>
      <c r="N4492" s="22" t="str">
        <f t="shared" si="142"/>
        <v/>
      </c>
      <c r="O4492" s="23" t="str">
        <f>_xlfn.IFNA((VLOOKUP(F4492,help!$C$2:$F$12,4,0))*(N4492*24),"")</f>
        <v/>
      </c>
      <c r="AP4492" s="18">
        <f t="shared" si="143"/>
        <v>0</v>
      </c>
    </row>
    <row r="4493" spans="2:42" ht="33" x14ac:dyDescent="0.2">
      <c r="B4493" s="14">
        <f>COUNTIFS($E$3:E4493,تقرير!$E$4)</f>
        <v>15</v>
      </c>
      <c r="C4493" s="48"/>
      <c r="D4493" s="48"/>
      <c r="E4493" s="48"/>
      <c r="F4493" s="50"/>
      <c r="G4493" s="51"/>
      <c r="H4493" s="51"/>
      <c r="I4493" s="52"/>
      <c r="J4493" s="52"/>
      <c r="K4493" s="27" t="str">
        <f>_xlfn.IFNA(VLOOKUP(E4493,الاوردرات!$B$1:$C$600,2,0),"")</f>
        <v/>
      </c>
      <c r="L4493" s="63"/>
      <c r="N4493" s="22" t="str">
        <f t="shared" si="142"/>
        <v/>
      </c>
      <c r="O4493" s="23" t="str">
        <f>_xlfn.IFNA((VLOOKUP(F4493,help!$C$2:$F$12,4,0))*(N4493*24),"")</f>
        <v/>
      </c>
      <c r="AP4493" s="18">
        <f t="shared" si="143"/>
        <v>0</v>
      </c>
    </row>
    <row r="4494" spans="2:42" ht="33" x14ac:dyDescent="0.2">
      <c r="B4494" s="14">
        <f>COUNTIFS($E$3:E4494,تقرير!$E$4)</f>
        <v>15</v>
      </c>
      <c r="C4494" s="48"/>
      <c r="D4494" s="48"/>
      <c r="E4494" s="48"/>
      <c r="F4494" s="50"/>
      <c r="G4494" s="51"/>
      <c r="H4494" s="51"/>
      <c r="I4494" s="52"/>
      <c r="J4494" s="52"/>
      <c r="K4494" s="27" t="str">
        <f>_xlfn.IFNA(VLOOKUP(E4494,الاوردرات!$B$1:$C$600,2,0),"")</f>
        <v/>
      </c>
      <c r="L4494" s="63"/>
      <c r="N4494" s="22" t="str">
        <f t="shared" si="142"/>
        <v/>
      </c>
      <c r="O4494" s="23" t="str">
        <f>_xlfn.IFNA((VLOOKUP(F4494,help!$C$2:$F$12,4,0))*(N4494*24),"")</f>
        <v/>
      </c>
      <c r="AP4494" s="18">
        <f t="shared" si="143"/>
        <v>0</v>
      </c>
    </row>
    <row r="4495" spans="2:42" ht="33" x14ac:dyDescent="0.2">
      <c r="B4495" s="14">
        <f>COUNTIFS($E$3:E4495,تقرير!$E$4)</f>
        <v>15</v>
      </c>
      <c r="C4495" s="48"/>
      <c r="D4495" s="48"/>
      <c r="E4495" s="48"/>
      <c r="F4495" s="50"/>
      <c r="G4495" s="51"/>
      <c r="H4495" s="51"/>
      <c r="I4495" s="52"/>
      <c r="J4495" s="52"/>
      <c r="K4495" s="27" t="str">
        <f>_xlfn.IFNA(VLOOKUP(E4495,الاوردرات!$B$1:$C$600,2,0),"")</f>
        <v/>
      </c>
      <c r="L4495" s="63"/>
      <c r="N4495" s="22" t="str">
        <f t="shared" si="142"/>
        <v/>
      </c>
      <c r="O4495" s="23" t="str">
        <f>_xlfn.IFNA((VLOOKUP(F4495,help!$C$2:$F$12,4,0))*(N4495*24),"")</f>
        <v/>
      </c>
      <c r="AP4495" s="18">
        <f t="shared" si="143"/>
        <v>0</v>
      </c>
    </row>
    <row r="4496" spans="2:42" ht="33" x14ac:dyDescent="0.2">
      <c r="B4496" s="14">
        <f>COUNTIFS($E$3:E4496,تقرير!$E$4)</f>
        <v>15</v>
      </c>
      <c r="C4496" s="48"/>
      <c r="D4496" s="48"/>
      <c r="E4496" s="48"/>
      <c r="F4496" s="50"/>
      <c r="G4496" s="51"/>
      <c r="H4496" s="51"/>
      <c r="I4496" s="52"/>
      <c r="J4496" s="52"/>
      <c r="K4496" s="27" t="str">
        <f>_xlfn.IFNA(VLOOKUP(E4496,الاوردرات!$B$1:$C$600,2,0),"")</f>
        <v/>
      </c>
      <c r="L4496" s="63"/>
      <c r="N4496" s="22" t="str">
        <f t="shared" si="142"/>
        <v/>
      </c>
      <c r="O4496" s="23" t="str">
        <f>_xlfn.IFNA((VLOOKUP(F4496,help!$C$2:$F$12,4,0))*(N4496*24),"")</f>
        <v/>
      </c>
      <c r="AP4496" s="18">
        <f t="shared" si="143"/>
        <v>0</v>
      </c>
    </row>
    <row r="4497" spans="2:42" ht="33" x14ac:dyDescent="0.2">
      <c r="B4497" s="14">
        <f>COUNTIFS($E$3:E4497,تقرير!$E$4)</f>
        <v>15</v>
      </c>
      <c r="C4497" s="48"/>
      <c r="D4497" s="48"/>
      <c r="E4497" s="48"/>
      <c r="F4497" s="50"/>
      <c r="G4497" s="51"/>
      <c r="H4497" s="51"/>
      <c r="I4497" s="52"/>
      <c r="J4497" s="52"/>
      <c r="K4497" s="27" t="str">
        <f>_xlfn.IFNA(VLOOKUP(E4497,الاوردرات!$B$1:$C$600,2,0),"")</f>
        <v/>
      </c>
      <c r="L4497" s="63"/>
      <c r="N4497" s="22" t="str">
        <f t="shared" si="142"/>
        <v/>
      </c>
      <c r="O4497" s="23" t="str">
        <f>_xlfn.IFNA((VLOOKUP(F4497,help!$C$2:$F$12,4,0))*(N4497*24),"")</f>
        <v/>
      </c>
      <c r="AP4497" s="18">
        <f t="shared" si="143"/>
        <v>0</v>
      </c>
    </row>
    <row r="4498" spans="2:42" ht="33" x14ac:dyDescent="0.2">
      <c r="B4498" s="14">
        <f>COUNTIFS($E$3:E4498,تقرير!$E$4)</f>
        <v>15</v>
      </c>
      <c r="C4498" s="48"/>
      <c r="D4498" s="48"/>
      <c r="E4498" s="48"/>
      <c r="F4498" s="50"/>
      <c r="G4498" s="51"/>
      <c r="H4498" s="51"/>
      <c r="I4498" s="52"/>
      <c r="J4498" s="52"/>
      <c r="K4498" s="27" t="str">
        <f>_xlfn.IFNA(VLOOKUP(E4498,الاوردرات!$B$1:$C$600,2,0),"")</f>
        <v/>
      </c>
      <c r="L4498" s="63"/>
      <c r="N4498" s="22" t="str">
        <f t="shared" si="142"/>
        <v/>
      </c>
      <c r="O4498" s="23" t="str">
        <f>_xlfn.IFNA((VLOOKUP(F4498,help!$C$2:$F$12,4,0))*(N4498*24),"")</f>
        <v/>
      </c>
      <c r="AP4498" s="18">
        <f t="shared" si="143"/>
        <v>0</v>
      </c>
    </row>
    <row r="4499" spans="2:42" ht="33" x14ac:dyDescent="0.2">
      <c r="B4499" s="14">
        <f>COUNTIFS($E$3:E4499,تقرير!$E$4)</f>
        <v>15</v>
      </c>
      <c r="C4499" s="48"/>
      <c r="D4499" s="48"/>
      <c r="E4499" s="48"/>
      <c r="F4499" s="50"/>
      <c r="G4499" s="51"/>
      <c r="H4499" s="51"/>
      <c r="I4499" s="52"/>
      <c r="J4499" s="52"/>
      <c r="K4499" s="27" t="str">
        <f>_xlfn.IFNA(VLOOKUP(E4499,الاوردرات!$B$1:$C$600,2,0),"")</f>
        <v/>
      </c>
      <c r="L4499" s="63"/>
      <c r="N4499" s="22" t="str">
        <f t="shared" si="142"/>
        <v/>
      </c>
      <c r="O4499" s="23" t="str">
        <f>_xlfn.IFNA((VLOOKUP(F4499,help!$C$2:$F$12,4,0))*(N4499*24),"")</f>
        <v/>
      </c>
      <c r="AP4499" s="18">
        <f t="shared" si="143"/>
        <v>0</v>
      </c>
    </row>
    <row r="4500" spans="2:42" ht="33" x14ac:dyDescent="0.2">
      <c r="B4500" s="14">
        <f>COUNTIFS($E$3:E4500,تقرير!$E$4)</f>
        <v>15</v>
      </c>
      <c r="C4500" s="48"/>
      <c r="D4500" s="48"/>
      <c r="E4500" s="48"/>
      <c r="F4500" s="50"/>
      <c r="G4500" s="51"/>
      <c r="H4500" s="51"/>
      <c r="I4500" s="52"/>
      <c r="J4500" s="52"/>
      <c r="K4500" s="27" t="str">
        <f>_xlfn.IFNA(VLOOKUP(E4500,الاوردرات!$B$1:$C$600,2,0),"")</f>
        <v/>
      </c>
      <c r="L4500" s="63"/>
      <c r="N4500" s="22" t="str">
        <f t="shared" si="142"/>
        <v/>
      </c>
      <c r="O4500" s="23" t="str">
        <f>_xlfn.IFNA((VLOOKUP(F4500,help!$C$2:$F$12,4,0))*(N4500*24),"")</f>
        <v/>
      </c>
      <c r="AP4500" s="18">
        <f t="shared" si="143"/>
        <v>0</v>
      </c>
    </row>
    <row r="4501" spans="2:42" ht="33" x14ac:dyDescent="0.2">
      <c r="B4501" s="14">
        <f>COUNTIFS($E$3:E4501,تقرير!$E$4)</f>
        <v>15</v>
      </c>
      <c r="C4501" s="48"/>
      <c r="D4501" s="48"/>
      <c r="E4501" s="48"/>
      <c r="F4501" s="50"/>
      <c r="G4501" s="51"/>
      <c r="H4501" s="51"/>
      <c r="I4501" s="52"/>
      <c r="J4501" s="52"/>
      <c r="K4501" s="27" t="str">
        <f>_xlfn.IFNA(VLOOKUP(E4501,الاوردرات!$B$1:$C$600,2,0),"")</f>
        <v/>
      </c>
      <c r="L4501" s="63"/>
      <c r="N4501" s="22" t="str">
        <f t="shared" si="142"/>
        <v/>
      </c>
      <c r="O4501" s="23" t="str">
        <f>_xlfn.IFNA((VLOOKUP(F4501,help!$C$2:$F$12,4,0))*(N4501*24),"")</f>
        <v/>
      </c>
      <c r="AP4501" s="18">
        <f t="shared" si="143"/>
        <v>0</v>
      </c>
    </row>
    <row r="4502" spans="2:42" ht="33" x14ac:dyDescent="0.2">
      <c r="B4502" s="14">
        <f>COUNTIFS($E$3:E4502,تقرير!$E$4)</f>
        <v>15</v>
      </c>
      <c r="C4502" s="48"/>
      <c r="D4502" s="48"/>
      <c r="E4502" s="48"/>
      <c r="F4502" s="50"/>
      <c r="G4502" s="51"/>
      <c r="H4502" s="51"/>
      <c r="I4502" s="52"/>
      <c r="J4502" s="52"/>
      <c r="K4502" s="27" t="str">
        <f>_xlfn.IFNA(VLOOKUP(E4502,الاوردرات!$B$1:$C$600,2,0),"")</f>
        <v/>
      </c>
      <c r="L4502" s="63"/>
      <c r="N4502" s="22" t="str">
        <f t="shared" si="142"/>
        <v/>
      </c>
      <c r="O4502" s="23" t="str">
        <f>_xlfn.IFNA((VLOOKUP(F4502,help!$C$2:$F$12,4,0))*(N4502*24),"")</f>
        <v/>
      </c>
      <c r="AP4502" s="18">
        <f t="shared" si="143"/>
        <v>0</v>
      </c>
    </row>
    <row r="4503" spans="2:42" ht="33" x14ac:dyDescent="0.2">
      <c r="B4503" s="14">
        <f>COUNTIFS($E$3:E4503,تقرير!$E$4)</f>
        <v>15</v>
      </c>
      <c r="C4503" s="48"/>
      <c r="D4503" s="48"/>
      <c r="E4503" s="48"/>
      <c r="F4503" s="50"/>
      <c r="G4503" s="51"/>
      <c r="H4503" s="51"/>
      <c r="I4503" s="52"/>
      <c r="J4503" s="52"/>
      <c r="K4503" s="27" t="str">
        <f>_xlfn.IFNA(VLOOKUP(E4503,الاوردرات!$B$1:$C$600,2,0),"")</f>
        <v/>
      </c>
      <c r="L4503" s="63"/>
      <c r="N4503" s="22" t="str">
        <f t="shared" si="142"/>
        <v/>
      </c>
      <c r="O4503" s="23" t="str">
        <f>_xlfn.IFNA((VLOOKUP(F4503,help!$C$2:$F$12,4,0))*(N4503*24),"")</f>
        <v/>
      </c>
      <c r="AP4503" s="18">
        <f t="shared" si="143"/>
        <v>0</v>
      </c>
    </row>
    <row r="4504" spans="2:42" ht="33" x14ac:dyDescent="0.2">
      <c r="B4504" s="14">
        <f>COUNTIFS($E$3:E4504,تقرير!$E$4)</f>
        <v>15</v>
      </c>
      <c r="C4504" s="48"/>
      <c r="D4504" s="48"/>
      <c r="E4504" s="48"/>
      <c r="F4504" s="50"/>
      <c r="G4504" s="51"/>
      <c r="H4504" s="51"/>
      <c r="I4504" s="52"/>
      <c r="J4504" s="52"/>
      <c r="K4504" s="27" t="str">
        <f>_xlfn.IFNA(VLOOKUP(E4504,الاوردرات!$B$1:$C$600,2,0),"")</f>
        <v/>
      </c>
      <c r="L4504" s="63"/>
      <c r="N4504" s="22" t="str">
        <f t="shared" si="142"/>
        <v/>
      </c>
      <c r="O4504" s="23" t="str">
        <f>_xlfn.IFNA((VLOOKUP(F4504,help!$C$2:$F$12,4,0))*(N4504*24),"")</f>
        <v/>
      </c>
      <c r="AP4504" s="18">
        <f t="shared" si="143"/>
        <v>0</v>
      </c>
    </row>
    <row r="4505" spans="2:42" ht="33" x14ac:dyDescent="0.2">
      <c r="B4505" s="14">
        <f>COUNTIFS($E$3:E4505,تقرير!$E$4)</f>
        <v>15</v>
      </c>
      <c r="C4505" s="48"/>
      <c r="D4505" s="48"/>
      <c r="E4505" s="48"/>
      <c r="F4505" s="50"/>
      <c r="G4505" s="51"/>
      <c r="H4505" s="51"/>
      <c r="I4505" s="52"/>
      <c r="J4505" s="52"/>
      <c r="K4505" s="27" t="str">
        <f>_xlfn.IFNA(VLOOKUP(E4505,الاوردرات!$B$1:$C$600,2,0),"")</f>
        <v/>
      </c>
      <c r="L4505" s="63"/>
      <c r="N4505" s="22" t="str">
        <f t="shared" si="142"/>
        <v/>
      </c>
      <c r="O4505" s="23" t="str">
        <f>_xlfn.IFNA((VLOOKUP(F4505,help!$C$2:$F$12,4,0))*(N4505*24),"")</f>
        <v/>
      </c>
      <c r="AP4505" s="18">
        <f t="shared" si="143"/>
        <v>0</v>
      </c>
    </row>
    <row r="4506" spans="2:42" ht="33" x14ac:dyDescent="0.2">
      <c r="B4506" s="14">
        <f>COUNTIFS($E$3:E4506,تقرير!$E$4)</f>
        <v>15</v>
      </c>
      <c r="C4506" s="48"/>
      <c r="D4506" s="48"/>
      <c r="E4506" s="48"/>
      <c r="F4506" s="50"/>
      <c r="G4506" s="51"/>
      <c r="H4506" s="51"/>
      <c r="I4506" s="52"/>
      <c r="J4506" s="52"/>
      <c r="K4506" s="27" t="str">
        <f>_xlfn.IFNA(VLOOKUP(E4506,الاوردرات!$B$1:$C$600,2,0),"")</f>
        <v/>
      </c>
      <c r="L4506" s="63"/>
      <c r="N4506" s="22" t="str">
        <f t="shared" si="142"/>
        <v/>
      </c>
      <c r="O4506" s="23" t="str">
        <f>_xlfn.IFNA((VLOOKUP(F4506,help!$C$2:$F$12,4,0))*(N4506*24),"")</f>
        <v/>
      </c>
      <c r="AP4506" s="18">
        <f t="shared" si="143"/>
        <v>0</v>
      </c>
    </row>
    <row r="4507" spans="2:42" ht="33" x14ac:dyDescent="0.2">
      <c r="B4507" s="14">
        <f>COUNTIFS($E$3:E4507,تقرير!$E$4)</f>
        <v>15</v>
      </c>
      <c r="C4507" s="48"/>
      <c r="D4507" s="48"/>
      <c r="E4507" s="48"/>
      <c r="F4507" s="50"/>
      <c r="G4507" s="51"/>
      <c r="H4507" s="51"/>
      <c r="I4507" s="52"/>
      <c r="J4507" s="52"/>
      <c r="K4507" s="27" t="str">
        <f>_xlfn.IFNA(VLOOKUP(E4507,الاوردرات!$B$1:$C$600,2,0),"")</f>
        <v/>
      </c>
      <c r="L4507" s="63"/>
      <c r="N4507" s="22" t="str">
        <f t="shared" si="142"/>
        <v/>
      </c>
      <c r="O4507" s="23" t="str">
        <f>_xlfn.IFNA((VLOOKUP(F4507,help!$C$2:$F$12,4,0))*(N4507*24),"")</f>
        <v/>
      </c>
      <c r="AP4507" s="18">
        <f t="shared" si="143"/>
        <v>0</v>
      </c>
    </row>
    <row r="4508" spans="2:42" ht="33" x14ac:dyDescent="0.2">
      <c r="B4508" s="14">
        <f>COUNTIFS($E$3:E4508,تقرير!$E$4)</f>
        <v>15</v>
      </c>
      <c r="C4508" s="48"/>
      <c r="D4508" s="48"/>
      <c r="E4508" s="48"/>
      <c r="F4508" s="50"/>
      <c r="G4508" s="51"/>
      <c r="H4508" s="51"/>
      <c r="I4508" s="52"/>
      <c r="J4508" s="52"/>
      <c r="K4508" s="27" t="str">
        <f>_xlfn.IFNA(VLOOKUP(E4508,الاوردرات!$B$1:$C$600,2,0),"")</f>
        <v/>
      </c>
      <c r="L4508" s="63"/>
      <c r="N4508" s="22" t="str">
        <f t="shared" si="142"/>
        <v/>
      </c>
      <c r="O4508" s="23" t="str">
        <f>_xlfn.IFNA((VLOOKUP(F4508,help!$C$2:$F$12,4,0))*(N4508*24),"")</f>
        <v/>
      </c>
      <c r="AP4508" s="18">
        <f t="shared" si="143"/>
        <v>0</v>
      </c>
    </row>
    <row r="4509" spans="2:42" ht="33" x14ac:dyDescent="0.2">
      <c r="B4509" s="14">
        <f>COUNTIFS($E$3:E4509,تقرير!$E$4)</f>
        <v>15</v>
      </c>
      <c r="C4509" s="48"/>
      <c r="D4509" s="48"/>
      <c r="E4509" s="48"/>
      <c r="F4509" s="50"/>
      <c r="G4509" s="51"/>
      <c r="H4509" s="51"/>
      <c r="I4509" s="52"/>
      <c r="J4509" s="52"/>
      <c r="K4509" s="27" t="str">
        <f>_xlfn.IFNA(VLOOKUP(E4509,الاوردرات!$B$1:$C$600,2,0),"")</f>
        <v/>
      </c>
      <c r="L4509" s="63"/>
      <c r="N4509" s="22" t="str">
        <f t="shared" si="142"/>
        <v/>
      </c>
      <c r="O4509" s="23" t="str">
        <f>_xlfn.IFNA((VLOOKUP(F4509,help!$C$2:$F$12,4,0))*(N4509*24),"")</f>
        <v/>
      </c>
      <c r="AP4509" s="18">
        <f t="shared" si="143"/>
        <v>0</v>
      </c>
    </row>
    <row r="4510" spans="2:42" ht="33" x14ac:dyDescent="0.2">
      <c r="B4510" s="14">
        <f>COUNTIFS($E$3:E4510,تقرير!$E$4)</f>
        <v>15</v>
      </c>
      <c r="C4510" s="48"/>
      <c r="D4510" s="48"/>
      <c r="E4510" s="48"/>
      <c r="F4510" s="50"/>
      <c r="G4510" s="51"/>
      <c r="H4510" s="51"/>
      <c r="I4510" s="52"/>
      <c r="J4510" s="52"/>
      <c r="K4510" s="27" t="str">
        <f>_xlfn.IFNA(VLOOKUP(E4510,الاوردرات!$B$1:$C$600,2,0),"")</f>
        <v/>
      </c>
      <c r="L4510" s="63"/>
      <c r="N4510" s="22" t="str">
        <f t="shared" si="142"/>
        <v/>
      </c>
      <c r="O4510" s="23" t="str">
        <f>_xlfn.IFNA((VLOOKUP(F4510,help!$C$2:$F$12,4,0))*(N4510*24),"")</f>
        <v/>
      </c>
      <c r="AP4510" s="18">
        <f t="shared" si="143"/>
        <v>0</v>
      </c>
    </row>
    <row r="4511" spans="2:42" ht="33" x14ac:dyDescent="0.2">
      <c r="B4511" s="14">
        <f>COUNTIFS($E$3:E4511,تقرير!$E$4)</f>
        <v>15</v>
      </c>
      <c r="C4511" s="48"/>
      <c r="D4511" s="48"/>
      <c r="E4511" s="48"/>
      <c r="F4511" s="50"/>
      <c r="G4511" s="51"/>
      <c r="H4511" s="51"/>
      <c r="I4511" s="52"/>
      <c r="J4511" s="52"/>
      <c r="K4511" s="27" t="str">
        <f>_xlfn.IFNA(VLOOKUP(E4511,الاوردرات!$B$1:$C$600,2,0),"")</f>
        <v/>
      </c>
      <c r="L4511" s="63"/>
      <c r="N4511" s="22" t="str">
        <f t="shared" si="142"/>
        <v/>
      </c>
      <c r="O4511" s="23" t="str">
        <f>_xlfn.IFNA((VLOOKUP(F4511,help!$C$2:$F$12,4,0))*(N4511*24),"")</f>
        <v/>
      </c>
      <c r="AP4511" s="18">
        <f t="shared" si="143"/>
        <v>0</v>
      </c>
    </row>
    <row r="4512" spans="2:42" ht="33" x14ac:dyDescent="0.2">
      <c r="B4512" s="14">
        <f>COUNTIFS($E$3:E4512,تقرير!$E$4)</f>
        <v>15</v>
      </c>
      <c r="C4512" s="48"/>
      <c r="D4512" s="48"/>
      <c r="E4512" s="48"/>
      <c r="F4512" s="50"/>
      <c r="G4512" s="51"/>
      <c r="H4512" s="51"/>
      <c r="I4512" s="52"/>
      <c r="J4512" s="52"/>
      <c r="K4512" s="27" t="str">
        <f>_xlfn.IFNA(VLOOKUP(E4512,الاوردرات!$B$1:$C$600,2,0),"")</f>
        <v/>
      </c>
      <c r="L4512" s="63"/>
      <c r="N4512" s="22" t="str">
        <f t="shared" si="142"/>
        <v/>
      </c>
      <c r="O4512" s="23" t="str">
        <f>_xlfn.IFNA((VLOOKUP(F4512,help!$C$2:$F$12,4,0))*(N4512*24),"")</f>
        <v/>
      </c>
      <c r="AP4512" s="18">
        <f t="shared" si="143"/>
        <v>0</v>
      </c>
    </row>
    <row r="4513" spans="2:42" ht="33" x14ac:dyDescent="0.2">
      <c r="B4513" s="14">
        <f>COUNTIFS($E$3:E4513,تقرير!$E$4)</f>
        <v>15</v>
      </c>
      <c r="C4513" s="48"/>
      <c r="D4513" s="48"/>
      <c r="E4513" s="48"/>
      <c r="F4513" s="50"/>
      <c r="G4513" s="51"/>
      <c r="H4513" s="51"/>
      <c r="I4513" s="52"/>
      <c r="J4513" s="52"/>
      <c r="K4513" s="27" t="str">
        <f>_xlfn.IFNA(VLOOKUP(E4513,الاوردرات!$B$1:$C$600,2,0),"")</f>
        <v/>
      </c>
      <c r="L4513" s="63"/>
      <c r="N4513" s="22" t="str">
        <f t="shared" si="142"/>
        <v/>
      </c>
      <c r="O4513" s="23" t="str">
        <f>_xlfn.IFNA((VLOOKUP(F4513,help!$C$2:$F$12,4,0))*(N4513*24),"")</f>
        <v/>
      </c>
      <c r="AP4513" s="18">
        <f t="shared" si="143"/>
        <v>0</v>
      </c>
    </row>
    <row r="4514" spans="2:42" ht="33" x14ac:dyDescent="0.2">
      <c r="B4514" s="14">
        <f>COUNTIFS($E$3:E4514,تقرير!$E$4)</f>
        <v>15</v>
      </c>
      <c r="C4514" s="48"/>
      <c r="D4514" s="48"/>
      <c r="E4514" s="48"/>
      <c r="F4514" s="50"/>
      <c r="G4514" s="51"/>
      <c r="H4514" s="51"/>
      <c r="I4514" s="52"/>
      <c r="J4514" s="52"/>
      <c r="K4514" s="27" t="str">
        <f>_xlfn.IFNA(VLOOKUP(E4514,الاوردرات!$B$1:$C$600,2,0),"")</f>
        <v/>
      </c>
      <c r="L4514" s="63"/>
      <c r="N4514" s="22" t="str">
        <f t="shared" si="142"/>
        <v/>
      </c>
      <c r="O4514" s="23" t="str">
        <f>_xlfn.IFNA((VLOOKUP(F4514,help!$C$2:$F$12,4,0))*(N4514*24),"")</f>
        <v/>
      </c>
      <c r="AP4514" s="18">
        <f t="shared" si="143"/>
        <v>0</v>
      </c>
    </row>
    <row r="4515" spans="2:42" ht="33" x14ac:dyDescent="0.2">
      <c r="B4515" s="14">
        <f>COUNTIFS($E$3:E4515,تقرير!$E$4)</f>
        <v>15</v>
      </c>
      <c r="C4515" s="48"/>
      <c r="D4515" s="48"/>
      <c r="E4515" s="48"/>
      <c r="F4515" s="50"/>
      <c r="G4515" s="51"/>
      <c r="H4515" s="51"/>
      <c r="I4515" s="52"/>
      <c r="J4515" s="52"/>
      <c r="K4515" s="27" t="str">
        <f>_xlfn.IFNA(VLOOKUP(E4515,الاوردرات!$B$1:$C$600,2,0),"")</f>
        <v/>
      </c>
      <c r="L4515" s="63"/>
      <c r="N4515" s="22" t="str">
        <f t="shared" si="142"/>
        <v/>
      </c>
      <c r="O4515" s="23" t="str">
        <f>_xlfn.IFNA((VLOOKUP(F4515,help!$C$2:$F$12,4,0))*(N4515*24),"")</f>
        <v/>
      </c>
      <c r="AP4515" s="18">
        <f t="shared" si="143"/>
        <v>0</v>
      </c>
    </row>
    <row r="4516" spans="2:42" ht="33" x14ac:dyDescent="0.2">
      <c r="B4516" s="14">
        <f>COUNTIFS($E$3:E4516,تقرير!$E$4)</f>
        <v>15</v>
      </c>
      <c r="C4516" s="48"/>
      <c r="D4516" s="48"/>
      <c r="E4516" s="48"/>
      <c r="F4516" s="50"/>
      <c r="G4516" s="51"/>
      <c r="H4516" s="51"/>
      <c r="I4516" s="52"/>
      <c r="J4516" s="52"/>
      <c r="K4516" s="27" t="str">
        <f>_xlfn.IFNA(VLOOKUP(E4516,الاوردرات!$B$1:$C$600,2,0),"")</f>
        <v/>
      </c>
      <c r="L4516" s="63"/>
      <c r="N4516" s="22" t="str">
        <f t="shared" si="142"/>
        <v/>
      </c>
      <c r="O4516" s="23" t="str">
        <f>_xlfn.IFNA((VLOOKUP(F4516,help!$C$2:$F$12,4,0))*(N4516*24),"")</f>
        <v/>
      </c>
      <c r="AP4516" s="18">
        <f t="shared" si="143"/>
        <v>0</v>
      </c>
    </row>
    <row r="4517" spans="2:42" ht="33" x14ac:dyDescent="0.2">
      <c r="B4517" s="14">
        <f>COUNTIFS($E$3:E4517,تقرير!$E$4)</f>
        <v>15</v>
      </c>
      <c r="C4517" s="48"/>
      <c r="D4517" s="48"/>
      <c r="E4517" s="48"/>
      <c r="F4517" s="50"/>
      <c r="G4517" s="51"/>
      <c r="H4517" s="51"/>
      <c r="I4517" s="52"/>
      <c r="J4517" s="52"/>
      <c r="K4517" s="27" t="str">
        <f>_xlfn.IFNA(VLOOKUP(E4517,الاوردرات!$B$1:$C$600,2,0),"")</f>
        <v/>
      </c>
      <c r="L4517" s="63"/>
      <c r="N4517" s="22" t="str">
        <f t="shared" si="142"/>
        <v/>
      </c>
      <c r="O4517" s="23" t="str">
        <f>_xlfn.IFNA((VLOOKUP(F4517,help!$C$2:$F$12,4,0))*(N4517*24),"")</f>
        <v/>
      </c>
      <c r="AP4517" s="18">
        <f t="shared" si="143"/>
        <v>0</v>
      </c>
    </row>
    <row r="4518" spans="2:42" ht="33" x14ac:dyDescent="0.2">
      <c r="B4518" s="14">
        <f>COUNTIFS($E$3:E4518,تقرير!$E$4)</f>
        <v>15</v>
      </c>
      <c r="C4518" s="48"/>
      <c r="D4518" s="48"/>
      <c r="E4518" s="48"/>
      <c r="F4518" s="50"/>
      <c r="G4518" s="51"/>
      <c r="H4518" s="51"/>
      <c r="I4518" s="52"/>
      <c r="J4518" s="52"/>
      <c r="K4518" s="27" t="str">
        <f>_xlfn.IFNA(VLOOKUP(E4518,الاوردرات!$B$1:$C$600,2,0),"")</f>
        <v/>
      </c>
      <c r="L4518" s="63"/>
      <c r="N4518" s="22" t="str">
        <f t="shared" si="142"/>
        <v/>
      </c>
      <c r="O4518" s="23" t="str">
        <f>_xlfn.IFNA((VLOOKUP(F4518,help!$C$2:$F$12,4,0))*(N4518*24),"")</f>
        <v/>
      </c>
      <c r="AP4518" s="18">
        <f t="shared" si="143"/>
        <v>0</v>
      </c>
    </row>
    <row r="4519" spans="2:42" ht="33" x14ac:dyDescent="0.2">
      <c r="B4519" s="14">
        <f>COUNTIFS($E$3:E4519,تقرير!$E$4)</f>
        <v>15</v>
      </c>
      <c r="C4519" s="48"/>
      <c r="D4519" s="48"/>
      <c r="E4519" s="48"/>
      <c r="F4519" s="50"/>
      <c r="G4519" s="51"/>
      <c r="H4519" s="51"/>
      <c r="I4519" s="52"/>
      <c r="J4519" s="52"/>
      <c r="K4519" s="27" t="str">
        <f>_xlfn.IFNA(VLOOKUP(E4519,الاوردرات!$B$1:$C$600,2,0),"")</f>
        <v/>
      </c>
      <c r="L4519" s="63"/>
      <c r="N4519" s="22" t="str">
        <f t="shared" si="142"/>
        <v/>
      </c>
      <c r="O4519" s="23" t="str">
        <f>_xlfn.IFNA((VLOOKUP(F4519,help!$C$2:$F$12,4,0))*(N4519*24),"")</f>
        <v/>
      </c>
      <c r="AP4519" s="18">
        <f t="shared" si="143"/>
        <v>0</v>
      </c>
    </row>
    <row r="4520" spans="2:42" ht="33" x14ac:dyDescent="0.2">
      <c r="B4520" s="14">
        <f>COUNTIFS($E$3:E4520,تقرير!$E$4)</f>
        <v>15</v>
      </c>
      <c r="C4520" s="48"/>
      <c r="D4520" s="48"/>
      <c r="E4520" s="48"/>
      <c r="F4520" s="50"/>
      <c r="G4520" s="51"/>
      <c r="H4520" s="51"/>
      <c r="I4520" s="52"/>
      <c r="J4520" s="52"/>
      <c r="K4520" s="27" t="str">
        <f>_xlfn.IFNA(VLOOKUP(E4520,الاوردرات!$B$1:$C$600,2,0),"")</f>
        <v/>
      </c>
      <c r="L4520" s="63"/>
      <c r="N4520" s="22" t="str">
        <f t="shared" si="142"/>
        <v/>
      </c>
      <c r="O4520" s="23" t="str">
        <f>_xlfn.IFNA((VLOOKUP(F4520,help!$C$2:$F$12,4,0))*(N4520*24),"")</f>
        <v/>
      </c>
      <c r="AP4520" s="18">
        <f t="shared" si="143"/>
        <v>0</v>
      </c>
    </row>
    <row r="4521" spans="2:42" ht="33" x14ac:dyDescent="0.2">
      <c r="B4521" s="14">
        <f>COUNTIFS($E$3:E4521,تقرير!$E$4)</f>
        <v>15</v>
      </c>
      <c r="C4521" s="48"/>
      <c r="D4521" s="48"/>
      <c r="E4521" s="48"/>
      <c r="F4521" s="50"/>
      <c r="G4521" s="51"/>
      <c r="H4521" s="51"/>
      <c r="I4521" s="52"/>
      <c r="J4521" s="52"/>
      <c r="K4521" s="27" t="str">
        <f>_xlfn.IFNA(VLOOKUP(E4521,الاوردرات!$B$1:$C$600,2,0),"")</f>
        <v/>
      </c>
      <c r="L4521" s="63"/>
      <c r="N4521" s="22" t="str">
        <f t="shared" si="142"/>
        <v/>
      </c>
      <c r="O4521" s="23" t="str">
        <f>_xlfn.IFNA((VLOOKUP(F4521,help!$C$2:$F$12,4,0))*(N4521*24),"")</f>
        <v/>
      </c>
      <c r="AP4521" s="18">
        <f t="shared" si="143"/>
        <v>0</v>
      </c>
    </row>
    <row r="4522" spans="2:42" ht="33" x14ac:dyDescent="0.2">
      <c r="B4522" s="14">
        <f>COUNTIFS($E$3:E4522,تقرير!$E$4)</f>
        <v>15</v>
      </c>
      <c r="C4522" s="48"/>
      <c r="D4522" s="48"/>
      <c r="E4522" s="48"/>
      <c r="F4522" s="50"/>
      <c r="G4522" s="51"/>
      <c r="H4522" s="51"/>
      <c r="I4522" s="52"/>
      <c r="J4522" s="52"/>
      <c r="K4522" s="27" t="str">
        <f>_xlfn.IFNA(VLOOKUP(E4522,الاوردرات!$B$1:$C$600,2,0),"")</f>
        <v/>
      </c>
      <c r="L4522" s="63"/>
      <c r="N4522" s="22" t="str">
        <f t="shared" si="142"/>
        <v/>
      </c>
      <c r="O4522" s="23" t="str">
        <f>_xlfn.IFNA((VLOOKUP(F4522,help!$C$2:$F$12,4,0))*(N4522*24),"")</f>
        <v/>
      </c>
      <c r="AP4522" s="18">
        <f t="shared" si="143"/>
        <v>0</v>
      </c>
    </row>
    <row r="4523" spans="2:42" ht="33" x14ac:dyDescent="0.2">
      <c r="B4523" s="14">
        <f>COUNTIFS($E$3:E4523,تقرير!$E$4)</f>
        <v>15</v>
      </c>
      <c r="C4523" s="48"/>
      <c r="D4523" s="48"/>
      <c r="E4523" s="48"/>
      <c r="F4523" s="50"/>
      <c r="G4523" s="51"/>
      <c r="H4523" s="51"/>
      <c r="I4523" s="52"/>
      <c r="J4523" s="52"/>
      <c r="K4523" s="27" t="str">
        <f>_xlfn.IFNA(VLOOKUP(E4523,الاوردرات!$B$1:$C$600,2,0),"")</f>
        <v/>
      </c>
      <c r="L4523" s="63"/>
      <c r="N4523" s="22" t="str">
        <f t="shared" si="142"/>
        <v/>
      </c>
      <c r="O4523" s="23" t="str">
        <f>_xlfn.IFNA((VLOOKUP(F4523,help!$C$2:$F$12,4,0))*(N4523*24),"")</f>
        <v/>
      </c>
      <c r="AP4523" s="18">
        <f t="shared" si="143"/>
        <v>0</v>
      </c>
    </row>
    <row r="4524" spans="2:42" ht="33" x14ac:dyDescent="0.2">
      <c r="B4524" s="14">
        <f>COUNTIFS($E$3:E4524,تقرير!$E$4)</f>
        <v>15</v>
      </c>
      <c r="C4524" s="48"/>
      <c r="D4524" s="48"/>
      <c r="E4524" s="48"/>
      <c r="F4524" s="50"/>
      <c r="G4524" s="51"/>
      <c r="H4524" s="51"/>
      <c r="I4524" s="52"/>
      <c r="J4524" s="52"/>
      <c r="K4524" s="27" t="str">
        <f>_xlfn.IFNA(VLOOKUP(E4524,الاوردرات!$B$1:$C$600,2,0),"")</f>
        <v/>
      </c>
      <c r="L4524" s="63"/>
      <c r="N4524" s="22" t="str">
        <f t="shared" si="142"/>
        <v/>
      </c>
      <c r="O4524" s="23" t="str">
        <f>_xlfn.IFNA((VLOOKUP(F4524,help!$C$2:$F$12,4,0))*(N4524*24),"")</f>
        <v/>
      </c>
      <c r="AP4524" s="18">
        <f t="shared" si="143"/>
        <v>0</v>
      </c>
    </row>
    <row r="4525" spans="2:42" ht="33" x14ac:dyDescent="0.2">
      <c r="B4525" s="14">
        <f>COUNTIFS($E$3:E4525,تقرير!$E$4)</f>
        <v>15</v>
      </c>
      <c r="C4525" s="48"/>
      <c r="D4525" s="48"/>
      <c r="E4525" s="48"/>
      <c r="F4525" s="50"/>
      <c r="G4525" s="51"/>
      <c r="H4525" s="51"/>
      <c r="I4525" s="52"/>
      <c r="J4525" s="52"/>
      <c r="K4525" s="27" t="str">
        <f>_xlfn.IFNA(VLOOKUP(E4525,الاوردرات!$B$1:$C$600,2,0),"")</f>
        <v/>
      </c>
      <c r="L4525" s="63"/>
      <c r="N4525" s="22" t="str">
        <f t="shared" si="142"/>
        <v/>
      </c>
      <c r="O4525" s="23" t="str">
        <f>_xlfn.IFNA((VLOOKUP(F4525,help!$C$2:$F$12,4,0))*(N4525*24),"")</f>
        <v/>
      </c>
      <c r="AP4525" s="18">
        <f t="shared" si="143"/>
        <v>0</v>
      </c>
    </row>
    <row r="4526" spans="2:42" ht="33" x14ac:dyDescent="0.2">
      <c r="B4526" s="14">
        <f>COUNTIFS($E$3:E4526,تقرير!$E$4)</f>
        <v>15</v>
      </c>
      <c r="C4526" s="48"/>
      <c r="D4526" s="48"/>
      <c r="E4526" s="48"/>
      <c r="F4526" s="50"/>
      <c r="G4526" s="51"/>
      <c r="H4526" s="51"/>
      <c r="I4526" s="52"/>
      <c r="J4526" s="52"/>
      <c r="K4526" s="27" t="str">
        <f>_xlfn.IFNA(VLOOKUP(E4526,الاوردرات!$B$1:$C$600,2,0),"")</f>
        <v/>
      </c>
      <c r="L4526" s="63"/>
      <c r="N4526" s="22" t="str">
        <f t="shared" si="142"/>
        <v/>
      </c>
      <c r="O4526" s="23" t="str">
        <f>_xlfn.IFNA((VLOOKUP(F4526,help!$C$2:$F$12,4,0))*(N4526*24),"")</f>
        <v/>
      </c>
      <c r="AP4526" s="18">
        <f t="shared" si="143"/>
        <v>0</v>
      </c>
    </row>
    <row r="4527" spans="2:42" ht="33" x14ac:dyDescent="0.2">
      <c r="B4527" s="14">
        <f>COUNTIFS($E$3:E4527,تقرير!$E$4)</f>
        <v>15</v>
      </c>
      <c r="C4527" s="48"/>
      <c r="D4527" s="48"/>
      <c r="E4527" s="48"/>
      <c r="F4527" s="50"/>
      <c r="G4527" s="51"/>
      <c r="H4527" s="51"/>
      <c r="I4527" s="52"/>
      <c r="J4527" s="52"/>
      <c r="K4527" s="27" t="str">
        <f>_xlfn.IFNA(VLOOKUP(E4527,الاوردرات!$B$1:$C$600,2,0),"")</f>
        <v/>
      </c>
      <c r="L4527" s="63"/>
      <c r="N4527" s="22" t="str">
        <f t="shared" si="142"/>
        <v/>
      </c>
      <c r="O4527" s="23" t="str">
        <f>_xlfn.IFNA((VLOOKUP(F4527,help!$C$2:$F$12,4,0))*(N4527*24),"")</f>
        <v/>
      </c>
      <c r="AP4527" s="18">
        <f t="shared" si="143"/>
        <v>0</v>
      </c>
    </row>
    <row r="4528" spans="2:42" ht="33" x14ac:dyDescent="0.2">
      <c r="B4528" s="14">
        <f>COUNTIFS($E$3:E4528,تقرير!$E$4)</f>
        <v>15</v>
      </c>
      <c r="C4528" s="48"/>
      <c r="D4528" s="48"/>
      <c r="E4528" s="48"/>
      <c r="F4528" s="50"/>
      <c r="G4528" s="51"/>
      <c r="H4528" s="51"/>
      <c r="I4528" s="52"/>
      <c r="J4528" s="52"/>
      <c r="K4528" s="27" t="str">
        <f>_xlfn.IFNA(VLOOKUP(E4528,الاوردرات!$B$1:$C$600,2,0),"")</f>
        <v/>
      </c>
      <c r="L4528" s="63"/>
      <c r="N4528" s="22" t="str">
        <f t="shared" si="142"/>
        <v/>
      </c>
      <c r="O4528" s="23" t="str">
        <f>_xlfn.IFNA((VLOOKUP(F4528,help!$C$2:$F$12,4,0))*(N4528*24),"")</f>
        <v/>
      </c>
      <c r="AP4528" s="18">
        <f t="shared" si="143"/>
        <v>0</v>
      </c>
    </row>
    <row r="4529" spans="2:42" ht="33" x14ac:dyDescent="0.2">
      <c r="B4529" s="14">
        <f>COUNTIFS($E$3:E4529,تقرير!$E$4)</f>
        <v>15</v>
      </c>
      <c r="C4529" s="48"/>
      <c r="D4529" s="48"/>
      <c r="E4529" s="48"/>
      <c r="F4529" s="50"/>
      <c r="G4529" s="51"/>
      <c r="H4529" s="51"/>
      <c r="I4529" s="52"/>
      <c r="J4529" s="52"/>
      <c r="K4529" s="27" t="str">
        <f>_xlfn.IFNA(VLOOKUP(E4529,الاوردرات!$B$1:$C$600,2,0),"")</f>
        <v/>
      </c>
      <c r="L4529" s="63"/>
      <c r="N4529" s="22" t="str">
        <f t="shared" si="142"/>
        <v/>
      </c>
      <c r="O4529" s="23" t="str">
        <f>_xlfn.IFNA((VLOOKUP(F4529,help!$C$2:$F$12,4,0))*(N4529*24),"")</f>
        <v/>
      </c>
      <c r="AP4529" s="18">
        <f t="shared" si="143"/>
        <v>0</v>
      </c>
    </row>
    <row r="4530" spans="2:42" ht="33" x14ac:dyDescent="0.2">
      <c r="B4530" s="14">
        <f>COUNTIFS($E$3:E4530,تقرير!$E$4)</f>
        <v>15</v>
      </c>
      <c r="C4530" s="48"/>
      <c r="D4530" s="48"/>
      <c r="E4530" s="48"/>
      <c r="F4530" s="50"/>
      <c r="G4530" s="51"/>
      <c r="H4530" s="51"/>
      <c r="I4530" s="52"/>
      <c r="J4530" s="52"/>
      <c r="K4530" s="27" t="str">
        <f>_xlfn.IFNA(VLOOKUP(E4530,الاوردرات!$B$1:$C$600,2,0),"")</f>
        <v/>
      </c>
      <c r="L4530" s="63"/>
      <c r="N4530" s="22" t="str">
        <f t="shared" si="142"/>
        <v/>
      </c>
      <c r="O4530" s="23" t="str">
        <f>_xlfn.IFNA((VLOOKUP(F4530,help!$C$2:$F$12,4,0))*(N4530*24),"")</f>
        <v/>
      </c>
      <c r="AP4530" s="18">
        <f t="shared" si="143"/>
        <v>0</v>
      </c>
    </row>
    <row r="4531" spans="2:42" ht="33" x14ac:dyDescent="0.2">
      <c r="B4531" s="14">
        <f>COUNTIFS($E$3:E4531,تقرير!$E$4)</f>
        <v>15</v>
      </c>
      <c r="C4531" s="48"/>
      <c r="D4531" s="48"/>
      <c r="E4531" s="48"/>
      <c r="F4531" s="50"/>
      <c r="G4531" s="51"/>
      <c r="H4531" s="51"/>
      <c r="I4531" s="52"/>
      <c r="J4531" s="52"/>
      <c r="K4531" s="27" t="str">
        <f>_xlfn.IFNA(VLOOKUP(E4531,الاوردرات!$B$1:$C$600,2,0),"")</f>
        <v/>
      </c>
      <c r="L4531" s="63"/>
      <c r="N4531" s="22" t="str">
        <f t="shared" si="142"/>
        <v/>
      </c>
      <c r="O4531" s="23" t="str">
        <f>_xlfn.IFNA((VLOOKUP(F4531,help!$C$2:$F$12,4,0))*(N4531*24),"")</f>
        <v/>
      </c>
      <c r="AP4531" s="18">
        <f t="shared" si="143"/>
        <v>0</v>
      </c>
    </row>
    <row r="4532" spans="2:42" ht="33" x14ac:dyDescent="0.2">
      <c r="B4532" s="14">
        <f>COUNTIFS($E$3:E4532,تقرير!$E$4)</f>
        <v>15</v>
      </c>
      <c r="C4532" s="48"/>
      <c r="D4532" s="48"/>
      <c r="E4532" s="48"/>
      <c r="F4532" s="50"/>
      <c r="G4532" s="51"/>
      <c r="H4532" s="51"/>
      <c r="I4532" s="52"/>
      <c r="J4532" s="52"/>
      <c r="K4532" s="27" t="str">
        <f>_xlfn.IFNA(VLOOKUP(E4532,الاوردرات!$B$1:$C$600,2,0),"")</f>
        <v/>
      </c>
      <c r="L4532" s="63"/>
      <c r="N4532" s="22" t="str">
        <f t="shared" si="142"/>
        <v/>
      </c>
      <c r="O4532" s="23" t="str">
        <f>_xlfn.IFNA((VLOOKUP(F4532,help!$C$2:$F$12,4,0))*(N4532*24),"")</f>
        <v/>
      </c>
      <c r="AP4532" s="18">
        <f t="shared" si="143"/>
        <v>0</v>
      </c>
    </row>
    <row r="4533" spans="2:42" ht="33" x14ac:dyDescent="0.2">
      <c r="B4533" s="14">
        <f>COUNTIFS($E$3:E4533,تقرير!$E$4)</f>
        <v>15</v>
      </c>
      <c r="C4533" s="48"/>
      <c r="D4533" s="48"/>
      <c r="E4533" s="48"/>
      <c r="F4533" s="50"/>
      <c r="G4533" s="51"/>
      <c r="H4533" s="51"/>
      <c r="I4533" s="52"/>
      <c r="J4533" s="52"/>
      <c r="K4533" s="27" t="str">
        <f>_xlfn.IFNA(VLOOKUP(E4533,الاوردرات!$B$1:$C$600,2,0),"")</f>
        <v/>
      </c>
      <c r="L4533" s="63"/>
      <c r="N4533" s="22" t="str">
        <f t="shared" si="142"/>
        <v/>
      </c>
      <c r="O4533" s="23" t="str">
        <f>_xlfn.IFNA((VLOOKUP(F4533,help!$C$2:$F$12,4,0))*(N4533*24),"")</f>
        <v/>
      </c>
      <c r="AP4533" s="18">
        <f t="shared" si="143"/>
        <v>0</v>
      </c>
    </row>
    <row r="4534" spans="2:42" ht="33" x14ac:dyDescent="0.2">
      <c r="B4534" s="14">
        <f>COUNTIFS($E$3:E4534,تقرير!$E$4)</f>
        <v>15</v>
      </c>
      <c r="C4534" s="48"/>
      <c r="D4534" s="48"/>
      <c r="E4534" s="48"/>
      <c r="F4534" s="50"/>
      <c r="G4534" s="51"/>
      <c r="H4534" s="51"/>
      <c r="I4534" s="52"/>
      <c r="J4534" s="52"/>
      <c r="K4534" s="27" t="str">
        <f>_xlfn.IFNA(VLOOKUP(E4534,الاوردرات!$B$1:$C$600,2,0),"")</f>
        <v/>
      </c>
      <c r="L4534" s="63"/>
      <c r="N4534" s="22" t="str">
        <f t="shared" si="142"/>
        <v/>
      </c>
      <c r="O4534" s="23" t="str">
        <f>_xlfn.IFNA((VLOOKUP(F4534,help!$C$2:$F$12,4,0))*(N4534*24),"")</f>
        <v/>
      </c>
      <c r="AP4534" s="18">
        <f t="shared" si="143"/>
        <v>0</v>
      </c>
    </row>
    <row r="4535" spans="2:42" ht="33" x14ac:dyDescent="0.2">
      <c r="B4535" s="14">
        <f>COUNTIFS($E$3:E4535,تقرير!$E$4)</f>
        <v>15</v>
      </c>
      <c r="C4535" s="48"/>
      <c r="D4535" s="48"/>
      <c r="E4535" s="48"/>
      <c r="F4535" s="50"/>
      <c r="G4535" s="51"/>
      <c r="H4535" s="51"/>
      <c r="I4535" s="52"/>
      <c r="J4535" s="52"/>
      <c r="K4535" s="27" t="str">
        <f>_xlfn.IFNA(VLOOKUP(E4535,الاوردرات!$B$1:$C$600,2,0),"")</f>
        <v/>
      </c>
      <c r="L4535" s="63"/>
      <c r="N4535" s="22" t="str">
        <f t="shared" ref="N4535:N4598" si="144">IF(I4535&lt;&gt;"",J4535-I4535,"")</f>
        <v/>
      </c>
      <c r="O4535" s="23" t="str">
        <f>_xlfn.IFNA((VLOOKUP(F4535,help!$C$2:$F$12,4,0))*(N4535*24),"")</f>
        <v/>
      </c>
      <c r="AP4535" s="18">
        <f t="shared" si="143"/>
        <v>0</v>
      </c>
    </row>
    <row r="4536" spans="2:42" ht="33" x14ac:dyDescent="0.2">
      <c r="B4536" s="14">
        <f>COUNTIFS($E$3:E4536,تقرير!$E$4)</f>
        <v>15</v>
      </c>
      <c r="C4536" s="48"/>
      <c r="D4536" s="48"/>
      <c r="E4536" s="48"/>
      <c r="F4536" s="50"/>
      <c r="G4536" s="51"/>
      <c r="H4536" s="51"/>
      <c r="I4536" s="52"/>
      <c r="J4536" s="52"/>
      <c r="K4536" s="27" t="str">
        <f>_xlfn.IFNA(VLOOKUP(E4536,الاوردرات!$B$1:$C$600,2,0),"")</f>
        <v/>
      </c>
      <c r="L4536" s="63"/>
      <c r="N4536" s="22" t="str">
        <f t="shared" si="144"/>
        <v/>
      </c>
      <c r="O4536" s="23" t="str">
        <f>_xlfn.IFNA((VLOOKUP(F4536,help!$C$2:$F$12,4,0))*(N4536*24),"")</f>
        <v/>
      </c>
      <c r="AP4536" s="18">
        <f t="shared" si="143"/>
        <v>0</v>
      </c>
    </row>
    <row r="4537" spans="2:42" ht="33" x14ac:dyDescent="0.2">
      <c r="B4537" s="14">
        <f>COUNTIFS($E$3:E4537,تقرير!$E$4)</f>
        <v>15</v>
      </c>
      <c r="C4537" s="48"/>
      <c r="D4537" s="48"/>
      <c r="E4537" s="48"/>
      <c r="F4537" s="50"/>
      <c r="G4537" s="51"/>
      <c r="H4537" s="51"/>
      <c r="I4537" s="52"/>
      <c r="J4537" s="52"/>
      <c r="K4537" s="27" t="str">
        <f>_xlfn.IFNA(VLOOKUP(E4537,الاوردرات!$B$1:$C$600,2,0),"")</f>
        <v/>
      </c>
      <c r="L4537" s="63"/>
      <c r="N4537" s="22" t="str">
        <f t="shared" si="144"/>
        <v/>
      </c>
      <c r="O4537" s="23" t="str">
        <f>_xlfn.IFNA((VLOOKUP(F4537,help!$C$2:$F$12,4,0))*(N4537*24),"")</f>
        <v/>
      </c>
      <c r="AP4537" s="18">
        <f t="shared" si="143"/>
        <v>0</v>
      </c>
    </row>
    <row r="4538" spans="2:42" ht="33" x14ac:dyDescent="0.2">
      <c r="B4538" s="14">
        <f>COUNTIFS($E$3:E4538,تقرير!$E$4)</f>
        <v>15</v>
      </c>
      <c r="C4538" s="48"/>
      <c r="D4538" s="48"/>
      <c r="E4538" s="48"/>
      <c r="F4538" s="50"/>
      <c r="G4538" s="51"/>
      <c r="H4538" s="51"/>
      <c r="I4538" s="52"/>
      <c r="J4538" s="52"/>
      <c r="K4538" s="27" t="str">
        <f>_xlfn.IFNA(VLOOKUP(E4538,الاوردرات!$B$1:$C$600,2,0),"")</f>
        <v/>
      </c>
      <c r="L4538" s="63"/>
      <c r="N4538" s="22" t="str">
        <f t="shared" si="144"/>
        <v/>
      </c>
      <c r="O4538" s="23" t="str">
        <f>_xlfn.IFNA((VLOOKUP(F4538,help!$C$2:$F$12,4,0))*(N4538*24),"")</f>
        <v/>
      </c>
      <c r="AP4538" s="18">
        <f t="shared" si="143"/>
        <v>0</v>
      </c>
    </row>
    <row r="4539" spans="2:42" ht="33" x14ac:dyDescent="0.2">
      <c r="B4539" s="14">
        <f>COUNTIFS($E$3:E4539,تقرير!$E$4)</f>
        <v>15</v>
      </c>
      <c r="C4539" s="48"/>
      <c r="D4539" s="48"/>
      <c r="E4539" s="48"/>
      <c r="F4539" s="50"/>
      <c r="G4539" s="51"/>
      <c r="H4539" s="51"/>
      <c r="I4539" s="52"/>
      <c r="J4539" s="52"/>
      <c r="K4539" s="27" t="str">
        <f>_xlfn.IFNA(VLOOKUP(E4539,الاوردرات!$B$1:$C$600,2,0),"")</f>
        <v/>
      </c>
      <c r="L4539" s="63"/>
      <c r="N4539" s="22" t="str">
        <f t="shared" si="144"/>
        <v/>
      </c>
      <c r="O4539" s="23" t="str">
        <f>_xlfn.IFNA((VLOOKUP(F4539,help!$C$2:$F$12,4,0))*(N4539*24),"")</f>
        <v/>
      </c>
      <c r="AP4539" s="18">
        <f t="shared" si="143"/>
        <v>0</v>
      </c>
    </row>
    <row r="4540" spans="2:42" ht="33" x14ac:dyDescent="0.2">
      <c r="B4540" s="14">
        <f>COUNTIFS($E$3:E4540,تقرير!$E$4)</f>
        <v>15</v>
      </c>
      <c r="C4540" s="48"/>
      <c r="D4540" s="48"/>
      <c r="E4540" s="48"/>
      <c r="F4540" s="50"/>
      <c r="G4540" s="51"/>
      <c r="H4540" s="51"/>
      <c r="I4540" s="52"/>
      <c r="J4540" s="52"/>
      <c r="K4540" s="27" t="str">
        <f>_xlfn.IFNA(VLOOKUP(E4540,الاوردرات!$B$1:$C$600,2,0),"")</f>
        <v/>
      </c>
      <c r="L4540" s="63"/>
      <c r="N4540" s="22" t="str">
        <f t="shared" si="144"/>
        <v/>
      </c>
      <c r="O4540" s="23" t="str">
        <f>_xlfn.IFNA((VLOOKUP(F4540,help!$C$2:$F$12,4,0))*(N4540*24),"")</f>
        <v/>
      </c>
      <c r="AP4540" s="18">
        <f t="shared" si="143"/>
        <v>0</v>
      </c>
    </row>
    <row r="4541" spans="2:42" ht="33" x14ac:dyDescent="0.2">
      <c r="B4541" s="14">
        <f>COUNTIFS($E$3:E4541,تقرير!$E$4)</f>
        <v>15</v>
      </c>
      <c r="C4541" s="48"/>
      <c r="D4541" s="48"/>
      <c r="E4541" s="48"/>
      <c r="F4541" s="50"/>
      <c r="G4541" s="51"/>
      <c r="H4541" s="51"/>
      <c r="I4541" s="52"/>
      <c r="J4541" s="52"/>
      <c r="K4541" s="27" t="str">
        <f>_xlfn.IFNA(VLOOKUP(E4541,الاوردرات!$B$1:$C$600,2,0),"")</f>
        <v/>
      </c>
      <c r="L4541" s="63"/>
      <c r="N4541" s="22" t="str">
        <f t="shared" si="144"/>
        <v/>
      </c>
      <c r="O4541" s="23" t="str">
        <f>_xlfn.IFNA((VLOOKUP(F4541,help!$C$2:$F$12,4,0))*(N4541*24),"")</f>
        <v/>
      </c>
      <c r="AP4541" s="18">
        <f t="shared" si="143"/>
        <v>0</v>
      </c>
    </row>
    <row r="4542" spans="2:42" ht="33" x14ac:dyDescent="0.2">
      <c r="B4542" s="14">
        <f>COUNTIFS($E$3:E4542,تقرير!$E$4)</f>
        <v>15</v>
      </c>
      <c r="C4542" s="48"/>
      <c r="D4542" s="48"/>
      <c r="E4542" s="48"/>
      <c r="F4542" s="50"/>
      <c r="G4542" s="51"/>
      <c r="H4542" s="51"/>
      <c r="I4542" s="52"/>
      <c r="J4542" s="52"/>
      <c r="K4542" s="27" t="str">
        <f>_xlfn.IFNA(VLOOKUP(E4542,الاوردرات!$B$1:$C$600,2,0),"")</f>
        <v/>
      </c>
      <c r="L4542" s="63"/>
      <c r="N4542" s="22" t="str">
        <f t="shared" si="144"/>
        <v/>
      </c>
      <c r="O4542" s="23" t="str">
        <f>_xlfn.IFNA((VLOOKUP(F4542,help!$C$2:$F$12,4,0))*(N4542*24),"")</f>
        <v/>
      </c>
      <c r="AP4542" s="18">
        <f t="shared" si="143"/>
        <v>0</v>
      </c>
    </row>
    <row r="4543" spans="2:42" ht="33" x14ac:dyDescent="0.2">
      <c r="B4543" s="14">
        <f>COUNTIFS($E$3:E4543,تقرير!$E$4)</f>
        <v>15</v>
      </c>
      <c r="C4543" s="48"/>
      <c r="D4543" s="48"/>
      <c r="E4543" s="48"/>
      <c r="F4543" s="50"/>
      <c r="G4543" s="51"/>
      <c r="H4543" s="51"/>
      <c r="I4543" s="52"/>
      <c r="J4543" s="52"/>
      <c r="K4543" s="27" t="str">
        <f>_xlfn.IFNA(VLOOKUP(E4543,الاوردرات!$B$1:$C$600,2,0),"")</f>
        <v/>
      </c>
      <c r="L4543" s="63"/>
      <c r="N4543" s="22" t="str">
        <f t="shared" si="144"/>
        <v/>
      </c>
      <c r="O4543" s="23" t="str">
        <f>_xlfn.IFNA((VLOOKUP(F4543,help!$C$2:$F$12,4,0))*(N4543*24),"")</f>
        <v/>
      </c>
      <c r="AP4543" s="18">
        <f t="shared" si="143"/>
        <v>0</v>
      </c>
    </row>
    <row r="4544" spans="2:42" ht="33" x14ac:dyDescent="0.2">
      <c r="B4544" s="14">
        <f>COUNTIFS($E$3:E4544,تقرير!$E$4)</f>
        <v>15</v>
      </c>
      <c r="C4544" s="48"/>
      <c r="D4544" s="48"/>
      <c r="E4544" s="48"/>
      <c r="F4544" s="50"/>
      <c r="G4544" s="51"/>
      <c r="H4544" s="51"/>
      <c r="I4544" s="52"/>
      <c r="J4544" s="52"/>
      <c r="K4544" s="27" t="str">
        <f>_xlfn.IFNA(VLOOKUP(E4544,الاوردرات!$B$1:$C$600,2,0),"")</f>
        <v/>
      </c>
      <c r="L4544" s="63"/>
      <c r="N4544" s="22" t="str">
        <f t="shared" si="144"/>
        <v/>
      </c>
      <c r="O4544" s="23" t="str">
        <f>_xlfn.IFNA((VLOOKUP(F4544,help!$C$2:$F$12,4,0))*(N4544*24),"")</f>
        <v/>
      </c>
      <c r="AP4544" s="18">
        <f t="shared" si="143"/>
        <v>0</v>
      </c>
    </row>
    <row r="4545" spans="2:42" ht="33" x14ac:dyDescent="0.2">
      <c r="B4545" s="14">
        <f>COUNTIFS($E$3:E4545,تقرير!$E$4)</f>
        <v>15</v>
      </c>
      <c r="C4545" s="48"/>
      <c r="D4545" s="48"/>
      <c r="E4545" s="48"/>
      <c r="F4545" s="50"/>
      <c r="G4545" s="51"/>
      <c r="H4545" s="51"/>
      <c r="I4545" s="52"/>
      <c r="J4545" s="52"/>
      <c r="K4545" s="27" t="str">
        <f>_xlfn.IFNA(VLOOKUP(E4545,الاوردرات!$B$1:$C$600,2,0),"")</f>
        <v/>
      </c>
      <c r="L4545" s="63"/>
      <c r="N4545" s="22" t="str">
        <f t="shared" si="144"/>
        <v/>
      </c>
      <c r="O4545" s="23" t="str">
        <f>_xlfn.IFNA((VLOOKUP(F4545,help!$C$2:$F$12,4,0))*(N4545*24),"")</f>
        <v/>
      </c>
      <c r="AP4545" s="18">
        <f t="shared" si="143"/>
        <v>0</v>
      </c>
    </row>
    <row r="4546" spans="2:42" ht="33" x14ac:dyDescent="0.2">
      <c r="B4546" s="14">
        <f>COUNTIFS($E$3:E4546,تقرير!$E$4)</f>
        <v>15</v>
      </c>
      <c r="C4546" s="48"/>
      <c r="D4546" s="48"/>
      <c r="E4546" s="48"/>
      <c r="F4546" s="50"/>
      <c r="G4546" s="51"/>
      <c r="H4546" s="51"/>
      <c r="I4546" s="52"/>
      <c r="J4546" s="52"/>
      <c r="K4546" s="27" t="str">
        <f>_xlfn.IFNA(VLOOKUP(E4546,الاوردرات!$B$1:$C$600,2,0),"")</f>
        <v/>
      </c>
      <c r="L4546" s="63"/>
      <c r="N4546" s="22" t="str">
        <f t="shared" si="144"/>
        <v/>
      </c>
      <c r="O4546" s="23" t="str">
        <f>_xlfn.IFNA((VLOOKUP(F4546,help!$C$2:$F$12,4,0))*(N4546*24),"")</f>
        <v/>
      </c>
      <c r="AP4546" s="18">
        <f t="shared" si="143"/>
        <v>0</v>
      </c>
    </row>
    <row r="4547" spans="2:42" ht="33" x14ac:dyDescent="0.2">
      <c r="B4547" s="14">
        <f>COUNTIFS($E$3:E4547,تقرير!$E$4)</f>
        <v>15</v>
      </c>
      <c r="C4547" s="48"/>
      <c r="D4547" s="48"/>
      <c r="E4547" s="48"/>
      <c r="F4547" s="50"/>
      <c r="G4547" s="51"/>
      <c r="H4547" s="51"/>
      <c r="I4547" s="52"/>
      <c r="J4547" s="52"/>
      <c r="K4547" s="27" t="str">
        <f>_xlfn.IFNA(VLOOKUP(E4547,الاوردرات!$B$1:$C$600,2,0),"")</f>
        <v/>
      </c>
      <c r="L4547" s="63"/>
      <c r="N4547" s="22" t="str">
        <f t="shared" si="144"/>
        <v/>
      </c>
      <c r="O4547" s="23" t="str">
        <f>_xlfn.IFNA((VLOOKUP(F4547,help!$C$2:$F$12,4,0))*(N4547*24),"")</f>
        <v/>
      </c>
      <c r="AP4547" s="18">
        <f t="shared" si="143"/>
        <v>0</v>
      </c>
    </row>
    <row r="4548" spans="2:42" ht="33" x14ac:dyDescent="0.2">
      <c r="B4548" s="14">
        <f>COUNTIFS($E$3:E4548,تقرير!$E$4)</f>
        <v>15</v>
      </c>
      <c r="C4548" s="48"/>
      <c r="D4548" s="48"/>
      <c r="E4548" s="48"/>
      <c r="F4548" s="50"/>
      <c r="G4548" s="51"/>
      <c r="H4548" s="51"/>
      <c r="I4548" s="52"/>
      <c r="J4548" s="52"/>
      <c r="K4548" s="27" t="str">
        <f>_xlfn.IFNA(VLOOKUP(E4548,الاوردرات!$B$1:$C$600,2,0),"")</f>
        <v/>
      </c>
      <c r="L4548" s="63"/>
      <c r="N4548" s="22" t="str">
        <f t="shared" si="144"/>
        <v/>
      </c>
      <c r="O4548" s="23" t="str">
        <f>_xlfn.IFNA((VLOOKUP(F4548,help!$C$2:$F$12,4,0))*(N4548*24),"")</f>
        <v/>
      </c>
      <c r="AP4548" s="18">
        <f t="shared" si="143"/>
        <v>0</v>
      </c>
    </row>
    <row r="4549" spans="2:42" ht="33" x14ac:dyDescent="0.2">
      <c r="B4549" s="14">
        <f>COUNTIFS($E$3:E4549,تقرير!$E$4)</f>
        <v>15</v>
      </c>
      <c r="C4549" s="48"/>
      <c r="D4549" s="48"/>
      <c r="E4549" s="48"/>
      <c r="F4549" s="50"/>
      <c r="G4549" s="51"/>
      <c r="H4549" s="51"/>
      <c r="I4549" s="52"/>
      <c r="J4549" s="52"/>
      <c r="K4549" s="27" t="str">
        <f>_xlfn.IFNA(VLOOKUP(E4549,الاوردرات!$B$1:$C$600,2,0),"")</f>
        <v/>
      </c>
      <c r="L4549" s="63"/>
      <c r="N4549" s="22" t="str">
        <f t="shared" si="144"/>
        <v/>
      </c>
      <c r="O4549" s="23" t="str">
        <f>_xlfn.IFNA((VLOOKUP(F4549,help!$C$2:$F$12,4,0))*(N4549*24),"")</f>
        <v/>
      </c>
      <c r="AP4549" s="18">
        <f t="shared" si="143"/>
        <v>0</v>
      </c>
    </row>
    <row r="4550" spans="2:42" ht="33" x14ac:dyDescent="0.2">
      <c r="B4550" s="14">
        <f>COUNTIFS($E$3:E4550,تقرير!$E$4)</f>
        <v>15</v>
      </c>
      <c r="C4550" s="48"/>
      <c r="D4550" s="48"/>
      <c r="E4550" s="48"/>
      <c r="F4550" s="50"/>
      <c r="G4550" s="51"/>
      <c r="H4550" s="51"/>
      <c r="I4550" s="52"/>
      <c r="J4550" s="52"/>
      <c r="K4550" s="27" t="str">
        <f>_xlfn.IFNA(VLOOKUP(E4550,الاوردرات!$B$1:$C$600,2,0),"")</f>
        <v/>
      </c>
      <c r="L4550" s="63"/>
      <c r="N4550" s="22" t="str">
        <f t="shared" si="144"/>
        <v/>
      </c>
      <c r="O4550" s="23" t="str">
        <f>_xlfn.IFNA((VLOOKUP(F4550,help!$C$2:$F$12,4,0))*(N4550*24),"")</f>
        <v/>
      </c>
      <c r="AP4550" s="18">
        <f t="shared" si="143"/>
        <v>0</v>
      </c>
    </row>
    <row r="4551" spans="2:42" ht="33" x14ac:dyDescent="0.2">
      <c r="B4551" s="14">
        <f>COUNTIFS($E$3:E4551,تقرير!$E$4)</f>
        <v>15</v>
      </c>
      <c r="C4551" s="48"/>
      <c r="D4551" s="48"/>
      <c r="E4551" s="48"/>
      <c r="F4551" s="50"/>
      <c r="G4551" s="51"/>
      <c r="H4551" s="51"/>
      <c r="I4551" s="52"/>
      <c r="J4551" s="52"/>
      <c r="K4551" s="27" t="str">
        <f>_xlfn.IFNA(VLOOKUP(E4551,الاوردرات!$B$1:$C$600,2,0),"")</f>
        <v/>
      </c>
      <c r="L4551" s="63"/>
      <c r="N4551" s="22" t="str">
        <f t="shared" si="144"/>
        <v/>
      </c>
      <c r="O4551" s="23" t="str">
        <f>_xlfn.IFNA((VLOOKUP(F4551,help!$C$2:$F$12,4,0))*(N4551*24),"")</f>
        <v/>
      </c>
      <c r="AP4551" s="18">
        <f t="shared" si="143"/>
        <v>0</v>
      </c>
    </row>
    <row r="4552" spans="2:42" ht="33" x14ac:dyDescent="0.2">
      <c r="B4552" s="14">
        <f>COUNTIFS($E$3:E4552,تقرير!$E$4)</f>
        <v>15</v>
      </c>
      <c r="C4552" s="48"/>
      <c r="D4552" s="48"/>
      <c r="E4552" s="48"/>
      <c r="F4552" s="50"/>
      <c r="G4552" s="51"/>
      <c r="H4552" s="51"/>
      <c r="I4552" s="52"/>
      <c r="J4552" s="52"/>
      <c r="K4552" s="27" t="str">
        <f>_xlfn.IFNA(VLOOKUP(E4552,الاوردرات!$B$1:$C$600,2,0),"")</f>
        <v/>
      </c>
      <c r="L4552" s="63"/>
      <c r="N4552" s="22" t="str">
        <f t="shared" si="144"/>
        <v/>
      </c>
      <c r="O4552" s="23" t="str">
        <f>_xlfn.IFNA((VLOOKUP(F4552,help!$C$2:$F$12,4,0))*(N4552*24),"")</f>
        <v/>
      </c>
      <c r="AP4552" s="18">
        <f t="shared" si="143"/>
        <v>0</v>
      </c>
    </row>
    <row r="4553" spans="2:42" ht="33" x14ac:dyDescent="0.2">
      <c r="B4553" s="14">
        <f>COUNTIFS($E$3:E4553,تقرير!$E$4)</f>
        <v>15</v>
      </c>
      <c r="C4553" s="48"/>
      <c r="D4553" s="48"/>
      <c r="E4553" s="48"/>
      <c r="F4553" s="50"/>
      <c r="G4553" s="51"/>
      <c r="H4553" s="51"/>
      <c r="I4553" s="52"/>
      <c r="J4553" s="52"/>
      <c r="K4553" s="27" t="str">
        <f>_xlfn.IFNA(VLOOKUP(E4553,الاوردرات!$B$1:$C$600,2,0),"")</f>
        <v/>
      </c>
      <c r="L4553" s="63"/>
      <c r="N4553" s="22" t="str">
        <f t="shared" si="144"/>
        <v/>
      </c>
      <c r="O4553" s="23" t="str">
        <f>_xlfn.IFNA((VLOOKUP(F4553,help!$C$2:$F$12,4,0))*(N4553*24),"")</f>
        <v/>
      </c>
      <c r="AP4553" s="18">
        <f t="shared" si="143"/>
        <v>0</v>
      </c>
    </row>
    <row r="4554" spans="2:42" ht="33" x14ac:dyDescent="0.2">
      <c r="B4554" s="14">
        <f>COUNTIFS($E$3:E4554,تقرير!$E$4)</f>
        <v>15</v>
      </c>
      <c r="C4554" s="48"/>
      <c r="D4554" s="48"/>
      <c r="E4554" s="48"/>
      <c r="F4554" s="50"/>
      <c r="G4554" s="51"/>
      <c r="H4554" s="51"/>
      <c r="I4554" s="52"/>
      <c r="J4554" s="52"/>
      <c r="K4554" s="27" t="str">
        <f>_xlfn.IFNA(VLOOKUP(E4554,الاوردرات!$B$1:$C$600,2,0),"")</f>
        <v/>
      </c>
      <c r="L4554" s="63"/>
      <c r="N4554" s="22" t="str">
        <f t="shared" si="144"/>
        <v/>
      </c>
      <c r="O4554" s="23" t="str">
        <f>_xlfn.IFNA((VLOOKUP(F4554,help!$C$2:$F$12,4,0))*(N4554*24),"")</f>
        <v/>
      </c>
      <c r="AP4554" s="18">
        <f t="shared" ref="AP4554:AP4617" si="145">D4554</f>
        <v>0</v>
      </c>
    </row>
    <row r="4555" spans="2:42" ht="33" x14ac:dyDescent="0.2">
      <c r="B4555" s="14">
        <f>COUNTIFS($E$3:E4555,تقرير!$E$4)</f>
        <v>15</v>
      </c>
      <c r="C4555" s="48"/>
      <c r="D4555" s="48"/>
      <c r="E4555" s="48"/>
      <c r="F4555" s="50"/>
      <c r="G4555" s="51"/>
      <c r="H4555" s="51"/>
      <c r="I4555" s="52"/>
      <c r="J4555" s="52"/>
      <c r="K4555" s="27" t="str">
        <f>_xlfn.IFNA(VLOOKUP(E4555,الاوردرات!$B$1:$C$600,2,0),"")</f>
        <v/>
      </c>
      <c r="L4555" s="63"/>
      <c r="N4555" s="22" t="str">
        <f t="shared" si="144"/>
        <v/>
      </c>
      <c r="O4555" s="23" t="str">
        <f>_xlfn.IFNA((VLOOKUP(F4555,help!$C$2:$F$12,4,0))*(N4555*24),"")</f>
        <v/>
      </c>
      <c r="AP4555" s="18">
        <f t="shared" si="145"/>
        <v>0</v>
      </c>
    </row>
    <row r="4556" spans="2:42" ht="33" x14ac:dyDescent="0.2">
      <c r="B4556" s="14">
        <f>COUNTIFS($E$3:E4556,تقرير!$E$4)</f>
        <v>15</v>
      </c>
      <c r="C4556" s="48"/>
      <c r="D4556" s="48"/>
      <c r="E4556" s="48"/>
      <c r="F4556" s="50"/>
      <c r="G4556" s="51"/>
      <c r="H4556" s="51"/>
      <c r="I4556" s="52"/>
      <c r="J4556" s="52"/>
      <c r="K4556" s="27" t="str">
        <f>_xlfn.IFNA(VLOOKUP(E4556,الاوردرات!$B$1:$C$600,2,0),"")</f>
        <v/>
      </c>
      <c r="L4556" s="63"/>
      <c r="N4556" s="22" t="str">
        <f t="shared" si="144"/>
        <v/>
      </c>
      <c r="O4556" s="23" t="str">
        <f>_xlfn.IFNA((VLOOKUP(F4556,help!$C$2:$F$12,4,0))*(N4556*24),"")</f>
        <v/>
      </c>
      <c r="AP4556" s="18">
        <f t="shared" si="145"/>
        <v>0</v>
      </c>
    </row>
    <row r="4557" spans="2:42" ht="33" x14ac:dyDescent="0.2">
      <c r="B4557" s="14">
        <f>COUNTIFS($E$3:E4557,تقرير!$E$4)</f>
        <v>15</v>
      </c>
      <c r="C4557" s="48"/>
      <c r="D4557" s="48"/>
      <c r="E4557" s="48"/>
      <c r="F4557" s="50"/>
      <c r="G4557" s="51"/>
      <c r="H4557" s="51"/>
      <c r="I4557" s="52"/>
      <c r="J4557" s="52"/>
      <c r="K4557" s="27" t="str">
        <f>_xlfn.IFNA(VLOOKUP(E4557,الاوردرات!$B$1:$C$600,2,0),"")</f>
        <v/>
      </c>
      <c r="L4557" s="63"/>
      <c r="N4557" s="22" t="str">
        <f t="shared" si="144"/>
        <v/>
      </c>
      <c r="O4557" s="23" t="str">
        <f>_xlfn.IFNA((VLOOKUP(F4557,help!$C$2:$F$12,4,0))*(N4557*24),"")</f>
        <v/>
      </c>
      <c r="AP4557" s="18">
        <f t="shared" si="145"/>
        <v>0</v>
      </c>
    </row>
    <row r="4558" spans="2:42" ht="33" x14ac:dyDescent="0.2">
      <c r="B4558" s="14">
        <f>COUNTIFS($E$3:E4558,تقرير!$E$4)</f>
        <v>15</v>
      </c>
      <c r="C4558" s="48"/>
      <c r="D4558" s="48"/>
      <c r="E4558" s="48"/>
      <c r="F4558" s="50"/>
      <c r="G4558" s="51"/>
      <c r="H4558" s="51"/>
      <c r="I4558" s="52"/>
      <c r="J4558" s="52"/>
      <c r="K4558" s="27" t="str">
        <f>_xlfn.IFNA(VLOOKUP(E4558,الاوردرات!$B$1:$C$600,2,0),"")</f>
        <v/>
      </c>
      <c r="L4558" s="63"/>
      <c r="N4558" s="22" t="str">
        <f t="shared" si="144"/>
        <v/>
      </c>
      <c r="O4558" s="23" t="str">
        <f>_xlfn.IFNA((VLOOKUP(F4558,help!$C$2:$F$12,4,0))*(N4558*24),"")</f>
        <v/>
      </c>
      <c r="AP4558" s="18">
        <f t="shared" si="145"/>
        <v>0</v>
      </c>
    </row>
    <row r="4559" spans="2:42" ht="33" x14ac:dyDescent="0.2">
      <c r="B4559" s="14">
        <f>COUNTIFS($E$3:E4559,تقرير!$E$4)</f>
        <v>15</v>
      </c>
      <c r="C4559" s="48"/>
      <c r="D4559" s="48"/>
      <c r="E4559" s="48"/>
      <c r="F4559" s="50"/>
      <c r="G4559" s="51"/>
      <c r="H4559" s="51"/>
      <c r="I4559" s="52"/>
      <c r="J4559" s="52"/>
      <c r="K4559" s="27" t="str">
        <f>_xlfn.IFNA(VLOOKUP(E4559,الاوردرات!$B$1:$C$600,2,0),"")</f>
        <v/>
      </c>
      <c r="L4559" s="63"/>
      <c r="N4559" s="22" t="str">
        <f t="shared" si="144"/>
        <v/>
      </c>
      <c r="O4559" s="23" t="str">
        <f>_xlfn.IFNA((VLOOKUP(F4559,help!$C$2:$F$12,4,0))*(N4559*24),"")</f>
        <v/>
      </c>
      <c r="AP4559" s="18">
        <f t="shared" si="145"/>
        <v>0</v>
      </c>
    </row>
    <row r="4560" spans="2:42" ht="33" x14ac:dyDescent="0.2">
      <c r="B4560" s="14">
        <f>COUNTIFS($E$3:E4560,تقرير!$E$4)</f>
        <v>15</v>
      </c>
      <c r="C4560" s="48"/>
      <c r="D4560" s="48"/>
      <c r="E4560" s="48"/>
      <c r="F4560" s="50"/>
      <c r="G4560" s="51"/>
      <c r="H4560" s="51"/>
      <c r="I4560" s="52"/>
      <c r="J4560" s="52"/>
      <c r="K4560" s="27" t="str">
        <f>_xlfn.IFNA(VLOOKUP(E4560,الاوردرات!$B$1:$C$600,2,0),"")</f>
        <v/>
      </c>
      <c r="L4560" s="63"/>
      <c r="N4560" s="22" t="str">
        <f t="shared" si="144"/>
        <v/>
      </c>
      <c r="O4560" s="23" t="str">
        <f>_xlfn.IFNA((VLOOKUP(F4560,help!$C$2:$F$12,4,0))*(N4560*24),"")</f>
        <v/>
      </c>
      <c r="AP4560" s="18">
        <f t="shared" si="145"/>
        <v>0</v>
      </c>
    </row>
    <row r="4561" spans="2:42" ht="33" x14ac:dyDescent="0.2">
      <c r="B4561" s="14">
        <f>COUNTIFS($E$3:E4561,تقرير!$E$4)</f>
        <v>15</v>
      </c>
      <c r="C4561" s="48"/>
      <c r="D4561" s="48"/>
      <c r="E4561" s="48"/>
      <c r="F4561" s="50"/>
      <c r="G4561" s="51"/>
      <c r="H4561" s="51"/>
      <c r="I4561" s="52"/>
      <c r="J4561" s="52"/>
      <c r="K4561" s="27" t="str">
        <f>_xlfn.IFNA(VLOOKUP(E4561,الاوردرات!$B$1:$C$600,2,0),"")</f>
        <v/>
      </c>
      <c r="L4561" s="63"/>
      <c r="N4561" s="22" t="str">
        <f t="shared" si="144"/>
        <v/>
      </c>
      <c r="O4561" s="23" t="str">
        <f>_xlfn.IFNA((VLOOKUP(F4561,help!$C$2:$F$12,4,0))*(N4561*24),"")</f>
        <v/>
      </c>
      <c r="AP4561" s="18">
        <f t="shared" si="145"/>
        <v>0</v>
      </c>
    </row>
    <row r="4562" spans="2:42" ht="33" x14ac:dyDescent="0.2">
      <c r="B4562" s="14">
        <f>COUNTIFS($E$3:E4562,تقرير!$E$4)</f>
        <v>15</v>
      </c>
      <c r="C4562" s="48"/>
      <c r="D4562" s="48"/>
      <c r="E4562" s="48"/>
      <c r="F4562" s="50"/>
      <c r="G4562" s="51"/>
      <c r="H4562" s="51"/>
      <c r="I4562" s="52"/>
      <c r="J4562" s="52"/>
      <c r="K4562" s="27" t="str">
        <f>_xlfn.IFNA(VLOOKUP(E4562,الاوردرات!$B$1:$C$600,2,0),"")</f>
        <v/>
      </c>
      <c r="L4562" s="63"/>
      <c r="N4562" s="22" t="str">
        <f t="shared" si="144"/>
        <v/>
      </c>
      <c r="O4562" s="23" t="str">
        <f>_xlfn.IFNA((VLOOKUP(F4562,help!$C$2:$F$12,4,0))*(N4562*24),"")</f>
        <v/>
      </c>
      <c r="AP4562" s="18">
        <f t="shared" si="145"/>
        <v>0</v>
      </c>
    </row>
    <row r="4563" spans="2:42" ht="33" x14ac:dyDescent="0.2">
      <c r="B4563" s="14">
        <f>COUNTIFS($E$3:E4563,تقرير!$E$4)</f>
        <v>15</v>
      </c>
      <c r="C4563" s="48"/>
      <c r="D4563" s="48"/>
      <c r="E4563" s="48"/>
      <c r="F4563" s="50"/>
      <c r="G4563" s="51"/>
      <c r="H4563" s="51"/>
      <c r="I4563" s="52"/>
      <c r="J4563" s="52"/>
      <c r="K4563" s="27" t="str">
        <f>_xlfn.IFNA(VLOOKUP(E4563,الاوردرات!$B$1:$C$600,2,0),"")</f>
        <v/>
      </c>
      <c r="L4563" s="63"/>
      <c r="N4563" s="22" t="str">
        <f t="shared" si="144"/>
        <v/>
      </c>
      <c r="O4563" s="23" t="str">
        <f>_xlfn.IFNA((VLOOKUP(F4563,help!$C$2:$F$12,4,0))*(N4563*24),"")</f>
        <v/>
      </c>
      <c r="AP4563" s="18">
        <f t="shared" si="145"/>
        <v>0</v>
      </c>
    </row>
    <row r="4564" spans="2:42" ht="33" x14ac:dyDescent="0.2">
      <c r="B4564" s="14">
        <f>COUNTIFS($E$3:E4564,تقرير!$E$4)</f>
        <v>15</v>
      </c>
      <c r="C4564" s="48"/>
      <c r="D4564" s="48"/>
      <c r="E4564" s="48"/>
      <c r="F4564" s="50"/>
      <c r="G4564" s="51"/>
      <c r="H4564" s="51"/>
      <c r="I4564" s="52"/>
      <c r="J4564" s="52"/>
      <c r="K4564" s="27" t="str">
        <f>_xlfn.IFNA(VLOOKUP(E4564,الاوردرات!$B$1:$C$600,2,0),"")</f>
        <v/>
      </c>
      <c r="L4564" s="63"/>
      <c r="N4564" s="22" t="str">
        <f t="shared" si="144"/>
        <v/>
      </c>
      <c r="O4564" s="23" t="str">
        <f>_xlfn.IFNA((VLOOKUP(F4564,help!$C$2:$F$12,4,0))*(N4564*24),"")</f>
        <v/>
      </c>
      <c r="AP4564" s="18">
        <f t="shared" si="145"/>
        <v>0</v>
      </c>
    </row>
    <row r="4565" spans="2:42" ht="33" x14ac:dyDescent="0.2">
      <c r="B4565" s="14">
        <f>COUNTIFS($E$3:E4565,تقرير!$E$4)</f>
        <v>15</v>
      </c>
      <c r="C4565" s="48"/>
      <c r="D4565" s="48"/>
      <c r="E4565" s="48"/>
      <c r="F4565" s="50"/>
      <c r="G4565" s="51"/>
      <c r="H4565" s="51"/>
      <c r="I4565" s="52"/>
      <c r="J4565" s="52"/>
      <c r="K4565" s="27" t="str">
        <f>_xlfn.IFNA(VLOOKUP(E4565,الاوردرات!$B$1:$C$600,2,0),"")</f>
        <v/>
      </c>
      <c r="L4565" s="63"/>
      <c r="N4565" s="22" t="str">
        <f t="shared" si="144"/>
        <v/>
      </c>
      <c r="O4565" s="23" t="str">
        <f>_xlfn.IFNA((VLOOKUP(F4565,help!$C$2:$F$12,4,0))*(N4565*24),"")</f>
        <v/>
      </c>
      <c r="AP4565" s="18">
        <f t="shared" si="145"/>
        <v>0</v>
      </c>
    </row>
    <row r="4566" spans="2:42" ht="33" x14ac:dyDescent="0.2">
      <c r="B4566" s="14">
        <f>COUNTIFS($E$3:E4566,تقرير!$E$4)</f>
        <v>15</v>
      </c>
      <c r="C4566" s="48"/>
      <c r="D4566" s="48"/>
      <c r="E4566" s="48"/>
      <c r="F4566" s="50"/>
      <c r="G4566" s="51"/>
      <c r="H4566" s="51"/>
      <c r="I4566" s="52"/>
      <c r="J4566" s="52"/>
      <c r="K4566" s="27" t="str">
        <f>_xlfn.IFNA(VLOOKUP(E4566,الاوردرات!$B$1:$C$600,2,0),"")</f>
        <v/>
      </c>
      <c r="L4566" s="63"/>
      <c r="N4566" s="22" t="str">
        <f t="shared" si="144"/>
        <v/>
      </c>
      <c r="O4566" s="23" t="str">
        <f>_xlfn.IFNA((VLOOKUP(F4566,help!$C$2:$F$12,4,0))*(N4566*24),"")</f>
        <v/>
      </c>
      <c r="AP4566" s="18">
        <f t="shared" si="145"/>
        <v>0</v>
      </c>
    </row>
    <row r="4567" spans="2:42" ht="33" x14ac:dyDescent="0.2">
      <c r="B4567" s="14">
        <f>COUNTIFS($E$3:E4567,تقرير!$E$4)</f>
        <v>15</v>
      </c>
      <c r="C4567" s="48"/>
      <c r="D4567" s="48"/>
      <c r="E4567" s="48"/>
      <c r="F4567" s="50"/>
      <c r="G4567" s="51"/>
      <c r="H4567" s="51"/>
      <c r="I4567" s="52"/>
      <c r="J4567" s="52"/>
      <c r="K4567" s="27" t="str">
        <f>_xlfn.IFNA(VLOOKUP(E4567,الاوردرات!$B$1:$C$600,2,0),"")</f>
        <v/>
      </c>
      <c r="L4567" s="63"/>
      <c r="N4567" s="22" t="str">
        <f t="shared" si="144"/>
        <v/>
      </c>
      <c r="O4567" s="23" t="str">
        <f>_xlfn.IFNA((VLOOKUP(F4567,help!$C$2:$F$12,4,0))*(N4567*24),"")</f>
        <v/>
      </c>
      <c r="AP4567" s="18">
        <f t="shared" si="145"/>
        <v>0</v>
      </c>
    </row>
    <row r="4568" spans="2:42" ht="33" x14ac:dyDescent="0.2">
      <c r="B4568" s="14">
        <f>COUNTIFS($E$3:E4568,تقرير!$E$4)</f>
        <v>15</v>
      </c>
      <c r="C4568" s="48"/>
      <c r="D4568" s="48"/>
      <c r="E4568" s="48"/>
      <c r="F4568" s="50"/>
      <c r="G4568" s="51"/>
      <c r="H4568" s="51"/>
      <c r="I4568" s="52"/>
      <c r="J4568" s="52"/>
      <c r="K4568" s="27" t="str">
        <f>_xlfn.IFNA(VLOOKUP(E4568,الاوردرات!$B$1:$C$600,2,0),"")</f>
        <v/>
      </c>
      <c r="L4568" s="63"/>
      <c r="N4568" s="22" t="str">
        <f t="shared" si="144"/>
        <v/>
      </c>
      <c r="O4568" s="23" t="str">
        <f>_xlfn.IFNA((VLOOKUP(F4568,help!$C$2:$F$12,4,0))*(N4568*24),"")</f>
        <v/>
      </c>
      <c r="AP4568" s="18">
        <f t="shared" si="145"/>
        <v>0</v>
      </c>
    </row>
    <row r="4569" spans="2:42" ht="33" x14ac:dyDescent="0.2">
      <c r="B4569" s="14">
        <f>COUNTIFS($E$3:E4569,تقرير!$E$4)</f>
        <v>15</v>
      </c>
      <c r="C4569" s="48"/>
      <c r="D4569" s="48"/>
      <c r="E4569" s="48"/>
      <c r="F4569" s="50"/>
      <c r="G4569" s="51"/>
      <c r="H4569" s="51"/>
      <c r="I4569" s="52"/>
      <c r="J4569" s="52"/>
      <c r="K4569" s="27" t="str">
        <f>_xlfn.IFNA(VLOOKUP(E4569,الاوردرات!$B$1:$C$600,2,0),"")</f>
        <v/>
      </c>
      <c r="L4569" s="63"/>
      <c r="N4569" s="22" t="str">
        <f t="shared" si="144"/>
        <v/>
      </c>
      <c r="O4569" s="23" t="str">
        <f>_xlfn.IFNA((VLOOKUP(F4569,help!$C$2:$F$12,4,0))*(N4569*24),"")</f>
        <v/>
      </c>
      <c r="AP4569" s="18">
        <f t="shared" si="145"/>
        <v>0</v>
      </c>
    </row>
    <row r="4570" spans="2:42" ht="33" x14ac:dyDescent="0.2">
      <c r="B4570" s="14">
        <f>COUNTIFS($E$3:E4570,تقرير!$E$4)</f>
        <v>15</v>
      </c>
      <c r="C4570" s="48"/>
      <c r="D4570" s="48"/>
      <c r="E4570" s="48"/>
      <c r="F4570" s="50"/>
      <c r="G4570" s="51"/>
      <c r="H4570" s="51"/>
      <c r="I4570" s="52"/>
      <c r="J4570" s="52"/>
      <c r="K4570" s="27" t="str">
        <f>_xlfn.IFNA(VLOOKUP(E4570,الاوردرات!$B$1:$C$600,2,0),"")</f>
        <v/>
      </c>
      <c r="L4570" s="63"/>
      <c r="N4570" s="22" t="str">
        <f t="shared" si="144"/>
        <v/>
      </c>
      <c r="O4570" s="23" t="str">
        <f>_xlfn.IFNA((VLOOKUP(F4570,help!$C$2:$F$12,4,0))*(N4570*24),"")</f>
        <v/>
      </c>
      <c r="AP4570" s="18">
        <f t="shared" si="145"/>
        <v>0</v>
      </c>
    </row>
    <row r="4571" spans="2:42" ht="33" x14ac:dyDescent="0.2">
      <c r="B4571" s="14">
        <f>COUNTIFS($E$3:E4571,تقرير!$E$4)</f>
        <v>15</v>
      </c>
      <c r="C4571" s="48"/>
      <c r="D4571" s="48"/>
      <c r="E4571" s="48"/>
      <c r="F4571" s="50"/>
      <c r="G4571" s="51"/>
      <c r="H4571" s="51"/>
      <c r="I4571" s="52"/>
      <c r="J4571" s="52"/>
      <c r="K4571" s="27" t="str">
        <f>_xlfn.IFNA(VLOOKUP(E4571,الاوردرات!$B$1:$C$600,2,0),"")</f>
        <v/>
      </c>
      <c r="L4571" s="63"/>
      <c r="N4571" s="22" t="str">
        <f t="shared" si="144"/>
        <v/>
      </c>
      <c r="O4571" s="23" t="str">
        <f>_xlfn.IFNA((VLOOKUP(F4571,help!$C$2:$F$12,4,0))*(N4571*24),"")</f>
        <v/>
      </c>
      <c r="AP4571" s="18">
        <f t="shared" si="145"/>
        <v>0</v>
      </c>
    </row>
    <row r="4572" spans="2:42" ht="33" x14ac:dyDescent="0.2">
      <c r="B4572" s="14">
        <f>COUNTIFS($E$3:E4572,تقرير!$E$4)</f>
        <v>15</v>
      </c>
      <c r="C4572" s="48"/>
      <c r="D4572" s="48"/>
      <c r="E4572" s="48"/>
      <c r="F4572" s="50"/>
      <c r="G4572" s="51"/>
      <c r="H4572" s="51"/>
      <c r="I4572" s="52"/>
      <c r="J4572" s="52"/>
      <c r="K4572" s="27" t="str">
        <f>_xlfn.IFNA(VLOOKUP(E4572,الاوردرات!$B$1:$C$600,2,0),"")</f>
        <v/>
      </c>
      <c r="L4572" s="63"/>
      <c r="N4572" s="22" t="str">
        <f t="shared" si="144"/>
        <v/>
      </c>
      <c r="O4572" s="23" t="str">
        <f>_xlfn.IFNA((VLOOKUP(F4572,help!$C$2:$F$12,4,0))*(N4572*24),"")</f>
        <v/>
      </c>
      <c r="AP4572" s="18">
        <f t="shared" si="145"/>
        <v>0</v>
      </c>
    </row>
    <row r="4573" spans="2:42" ht="33" x14ac:dyDescent="0.2">
      <c r="B4573" s="14">
        <f>COUNTIFS($E$3:E4573,تقرير!$E$4)</f>
        <v>15</v>
      </c>
      <c r="C4573" s="48"/>
      <c r="D4573" s="48"/>
      <c r="E4573" s="48"/>
      <c r="F4573" s="50"/>
      <c r="G4573" s="51"/>
      <c r="H4573" s="51"/>
      <c r="I4573" s="52"/>
      <c r="J4573" s="52"/>
      <c r="K4573" s="27" t="str">
        <f>_xlfn.IFNA(VLOOKUP(E4573,الاوردرات!$B$1:$C$600,2,0),"")</f>
        <v/>
      </c>
      <c r="L4573" s="63"/>
      <c r="N4573" s="22" t="str">
        <f t="shared" si="144"/>
        <v/>
      </c>
      <c r="O4573" s="23" t="str">
        <f>_xlfn.IFNA((VLOOKUP(F4573,help!$C$2:$F$12,4,0))*(N4573*24),"")</f>
        <v/>
      </c>
      <c r="AP4573" s="18">
        <f t="shared" si="145"/>
        <v>0</v>
      </c>
    </row>
    <row r="4574" spans="2:42" ht="33" x14ac:dyDescent="0.2">
      <c r="B4574" s="14">
        <f>COUNTIFS($E$3:E4574,تقرير!$E$4)</f>
        <v>15</v>
      </c>
      <c r="C4574" s="48"/>
      <c r="D4574" s="48"/>
      <c r="E4574" s="48"/>
      <c r="F4574" s="50"/>
      <c r="G4574" s="51"/>
      <c r="H4574" s="51"/>
      <c r="I4574" s="52"/>
      <c r="J4574" s="52"/>
      <c r="K4574" s="27" t="str">
        <f>_xlfn.IFNA(VLOOKUP(E4574,الاوردرات!$B$1:$C$600,2,0),"")</f>
        <v/>
      </c>
      <c r="L4574" s="63"/>
      <c r="N4574" s="22" t="str">
        <f t="shared" si="144"/>
        <v/>
      </c>
      <c r="O4574" s="23" t="str">
        <f>_xlfn.IFNA((VLOOKUP(F4574,help!$C$2:$F$12,4,0))*(N4574*24),"")</f>
        <v/>
      </c>
      <c r="AP4574" s="18">
        <f t="shared" si="145"/>
        <v>0</v>
      </c>
    </row>
    <row r="4575" spans="2:42" ht="33" x14ac:dyDescent="0.2">
      <c r="B4575" s="14">
        <f>COUNTIFS($E$3:E4575,تقرير!$E$4)</f>
        <v>15</v>
      </c>
      <c r="C4575" s="48"/>
      <c r="D4575" s="48"/>
      <c r="E4575" s="48"/>
      <c r="F4575" s="50"/>
      <c r="G4575" s="51"/>
      <c r="H4575" s="51"/>
      <c r="I4575" s="52"/>
      <c r="J4575" s="52"/>
      <c r="K4575" s="27" t="str">
        <f>_xlfn.IFNA(VLOOKUP(E4575,الاوردرات!$B$1:$C$600,2,0),"")</f>
        <v/>
      </c>
      <c r="L4575" s="63"/>
      <c r="N4575" s="22" t="str">
        <f t="shared" si="144"/>
        <v/>
      </c>
      <c r="O4575" s="23" t="str">
        <f>_xlfn.IFNA((VLOOKUP(F4575,help!$C$2:$F$12,4,0))*(N4575*24),"")</f>
        <v/>
      </c>
      <c r="AP4575" s="18">
        <f t="shared" si="145"/>
        <v>0</v>
      </c>
    </row>
    <row r="4576" spans="2:42" ht="33" x14ac:dyDescent="0.2">
      <c r="B4576" s="14">
        <f>COUNTIFS($E$3:E4576,تقرير!$E$4)</f>
        <v>15</v>
      </c>
      <c r="C4576" s="48"/>
      <c r="D4576" s="48"/>
      <c r="E4576" s="48"/>
      <c r="F4576" s="50"/>
      <c r="G4576" s="51"/>
      <c r="H4576" s="51"/>
      <c r="I4576" s="52"/>
      <c r="J4576" s="52"/>
      <c r="K4576" s="27" t="str">
        <f>_xlfn.IFNA(VLOOKUP(E4576,الاوردرات!$B$1:$C$600,2,0),"")</f>
        <v/>
      </c>
      <c r="L4576" s="63"/>
      <c r="N4576" s="22" t="str">
        <f t="shared" si="144"/>
        <v/>
      </c>
      <c r="O4576" s="23" t="str">
        <f>_xlfn.IFNA((VLOOKUP(F4576,help!$C$2:$F$12,4,0))*(N4576*24),"")</f>
        <v/>
      </c>
      <c r="AP4576" s="18">
        <f t="shared" si="145"/>
        <v>0</v>
      </c>
    </row>
    <row r="4577" spans="2:42" ht="33" x14ac:dyDescent="0.2">
      <c r="B4577" s="14">
        <f>COUNTIFS($E$3:E4577,تقرير!$E$4)</f>
        <v>15</v>
      </c>
      <c r="C4577" s="48"/>
      <c r="D4577" s="48"/>
      <c r="E4577" s="48"/>
      <c r="F4577" s="50"/>
      <c r="G4577" s="51"/>
      <c r="H4577" s="51"/>
      <c r="I4577" s="52"/>
      <c r="J4577" s="52"/>
      <c r="K4577" s="27" t="str">
        <f>_xlfn.IFNA(VLOOKUP(E4577,الاوردرات!$B$1:$C$600,2,0),"")</f>
        <v/>
      </c>
      <c r="L4577" s="63"/>
      <c r="N4577" s="22" t="str">
        <f t="shared" si="144"/>
        <v/>
      </c>
      <c r="O4577" s="23" t="str">
        <f>_xlfn.IFNA((VLOOKUP(F4577,help!$C$2:$F$12,4,0))*(N4577*24),"")</f>
        <v/>
      </c>
      <c r="AP4577" s="18">
        <f t="shared" si="145"/>
        <v>0</v>
      </c>
    </row>
    <row r="4578" spans="2:42" ht="33" x14ac:dyDescent="0.2">
      <c r="B4578" s="14">
        <f>COUNTIFS($E$3:E4578,تقرير!$E$4)</f>
        <v>15</v>
      </c>
      <c r="C4578" s="48"/>
      <c r="D4578" s="48"/>
      <c r="E4578" s="48"/>
      <c r="F4578" s="50"/>
      <c r="G4578" s="51"/>
      <c r="H4578" s="51"/>
      <c r="I4578" s="52"/>
      <c r="J4578" s="52"/>
      <c r="K4578" s="27" t="str">
        <f>_xlfn.IFNA(VLOOKUP(E4578,الاوردرات!$B$1:$C$600,2,0),"")</f>
        <v/>
      </c>
      <c r="L4578" s="63"/>
      <c r="N4578" s="22" t="str">
        <f t="shared" si="144"/>
        <v/>
      </c>
      <c r="O4578" s="23" t="str">
        <f>_xlfn.IFNA((VLOOKUP(F4578,help!$C$2:$F$12,4,0))*(N4578*24),"")</f>
        <v/>
      </c>
      <c r="AP4578" s="18">
        <f t="shared" si="145"/>
        <v>0</v>
      </c>
    </row>
    <row r="4579" spans="2:42" ht="33" x14ac:dyDescent="0.2">
      <c r="B4579" s="14">
        <f>COUNTIFS($E$3:E4579,تقرير!$E$4)</f>
        <v>15</v>
      </c>
      <c r="C4579" s="48"/>
      <c r="D4579" s="48"/>
      <c r="E4579" s="48"/>
      <c r="F4579" s="50"/>
      <c r="G4579" s="51"/>
      <c r="H4579" s="51"/>
      <c r="I4579" s="52"/>
      <c r="J4579" s="52"/>
      <c r="K4579" s="27" t="str">
        <f>_xlfn.IFNA(VLOOKUP(E4579,الاوردرات!$B$1:$C$600,2,0),"")</f>
        <v/>
      </c>
      <c r="L4579" s="63"/>
      <c r="N4579" s="22" t="str">
        <f t="shared" si="144"/>
        <v/>
      </c>
      <c r="O4579" s="23" t="str">
        <f>_xlfn.IFNA((VLOOKUP(F4579,help!$C$2:$F$12,4,0))*(N4579*24),"")</f>
        <v/>
      </c>
      <c r="AP4579" s="18">
        <f t="shared" si="145"/>
        <v>0</v>
      </c>
    </row>
    <row r="4580" spans="2:42" ht="33" x14ac:dyDescent="0.2">
      <c r="B4580" s="14">
        <f>COUNTIFS($E$3:E4580,تقرير!$E$4)</f>
        <v>15</v>
      </c>
      <c r="C4580" s="48"/>
      <c r="D4580" s="48"/>
      <c r="E4580" s="48"/>
      <c r="F4580" s="50"/>
      <c r="G4580" s="51"/>
      <c r="H4580" s="51"/>
      <c r="I4580" s="52"/>
      <c r="J4580" s="52"/>
      <c r="K4580" s="27" t="str">
        <f>_xlfn.IFNA(VLOOKUP(E4580,الاوردرات!$B$1:$C$600,2,0),"")</f>
        <v/>
      </c>
      <c r="L4580" s="63"/>
      <c r="N4580" s="22" t="str">
        <f t="shared" si="144"/>
        <v/>
      </c>
      <c r="O4580" s="23" t="str">
        <f>_xlfn.IFNA((VLOOKUP(F4580,help!$C$2:$F$12,4,0))*(N4580*24),"")</f>
        <v/>
      </c>
      <c r="AP4580" s="18">
        <f t="shared" si="145"/>
        <v>0</v>
      </c>
    </row>
    <row r="4581" spans="2:42" ht="33" x14ac:dyDescent="0.2">
      <c r="B4581" s="14">
        <f>COUNTIFS($E$3:E4581,تقرير!$E$4)</f>
        <v>15</v>
      </c>
      <c r="C4581" s="48"/>
      <c r="D4581" s="48"/>
      <c r="E4581" s="48"/>
      <c r="F4581" s="50"/>
      <c r="G4581" s="51"/>
      <c r="H4581" s="51"/>
      <c r="I4581" s="52"/>
      <c r="J4581" s="52"/>
      <c r="K4581" s="27" t="str">
        <f>_xlfn.IFNA(VLOOKUP(E4581,الاوردرات!$B$1:$C$600,2,0),"")</f>
        <v/>
      </c>
      <c r="L4581" s="63"/>
      <c r="N4581" s="22" t="str">
        <f t="shared" si="144"/>
        <v/>
      </c>
      <c r="O4581" s="23" t="str">
        <f>_xlfn.IFNA((VLOOKUP(F4581,help!$C$2:$F$12,4,0))*(N4581*24),"")</f>
        <v/>
      </c>
      <c r="AP4581" s="18">
        <f t="shared" si="145"/>
        <v>0</v>
      </c>
    </row>
    <row r="4582" spans="2:42" ht="33" x14ac:dyDescent="0.2">
      <c r="B4582" s="14">
        <f>COUNTIFS($E$3:E4582,تقرير!$E$4)</f>
        <v>15</v>
      </c>
      <c r="C4582" s="48"/>
      <c r="D4582" s="48"/>
      <c r="E4582" s="48"/>
      <c r="F4582" s="50"/>
      <c r="G4582" s="51"/>
      <c r="H4582" s="51"/>
      <c r="I4582" s="52"/>
      <c r="J4582" s="52"/>
      <c r="K4582" s="27" t="str">
        <f>_xlfn.IFNA(VLOOKUP(E4582,الاوردرات!$B$1:$C$600,2,0),"")</f>
        <v/>
      </c>
      <c r="L4582" s="63"/>
      <c r="N4582" s="22" t="str">
        <f t="shared" si="144"/>
        <v/>
      </c>
      <c r="O4582" s="23" t="str">
        <f>_xlfn.IFNA((VLOOKUP(F4582,help!$C$2:$F$12,4,0))*(N4582*24),"")</f>
        <v/>
      </c>
      <c r="AP4582" s="18">
        <f t="shared" si="145"/>
        <v>0</v>
      </c>
    </row>
    <row r="4583" spans="2:42" ht="33" x14ac:dyDescent="0.2">
      <c r="B4583" s="14">
        <f>COUNTIFS($E$3:E4583,تقرير!$E$4)</f>
        <v>15</v>
      </c>
      <c r="C4583" s="48"/>
      <c r="D4583" s="48"/>
      <c r="E4583" s="48"/>
      <c r="F4583" s="50"/>
      <c r="G4583" s="51"/>
      <c r="H4583" s="51"/>
      <c r="I4583" s="52"/>
      <c r="J4583" s="52"/>
      <c r="K4583" s="27" t="str">
        <f>_xlfn.IFNA(VLOOKUP(E4583,الاوردرات!$B$1:$C$600,2,0),"")</f>
        <v/>
      </c>
      <c r="L4583" s="63"/>
      <c r="N4583" s="22" t="str">
        <f t="shared" si="144"/>
        <v/>
      </c>
      <c r="O4583" s="23" t="str">
        <f>_xlfn.IFNA((VLOOKUP(F4583,help!$C$2:$F$12,4,0))*(N4583*24),"")</f>
        <v/>
      </c>
      <c r="AP4583" s="18">
        <f t="shared" si="145"/>
        <v>0</v>
      </c>
    </row>
    <row r="4584" spans="2:42" ht="33" x14ac:dyDescent="0.2">
      <c r="B4584" s="14">
        <f>COUNTIFS($E$3:E4584,تقرير!$E$4)</f>
        <v>15</v>
      </c>
      <c r="C4584" s="48"/>
      <c r="D4584" s="48"/>
      <c r="E4584" s="48"/>
      <c r="F4584" s="50"/>
      <c r="G4584" s="51"/>
      <c r="H4584" s="51"/>
      <c r="I4584" s="52"/>
      <c r="J4584" s="52"/>
      <c r="K4584" s="27" t="str">
        <f>_xlfn.IFNA(VLOOKUP(E4584,الاوردرات!$B$1:$C$600,2,0),"")</f>
        <v/>
      </c>
      <c r="L4584" s="63"/>
      <c r="N4584" s="22" t="str">
        <f t="shared" si="144"/>
        <v/>
      </c>
      <c r="O4584" s="23" t="str">
        <f>_xlfn.IFNA((VLOOKUP(F4584,help!$C$2:$F$12,4,0))*(N4584*24),"")</f>
        <v/>
      </c>
      <c r="AP4584" s="18">
        <f t="shared" si="145"/>
        <v>0</v>
      </c>
    </row>
    <row r="4585" spans="2:42" ht="33" x14ac:dyDescent="0.2">
      <c r="B4585" s="14">
        <f>COUNTIFS($E$3:E4585,تقرير!$E$4)</f>
        <v>15</v>
      </c>
      <c r="C4585" s="48"/>
      <c r="D4585" s="48"/>
      <c r="E4585" s="48"/>
      <c r="F4585" s="50"/>
      <c r="G4585" s="51"/>
      <c r="H4585" s="51"/>
      <c r="I4585" s="52"/>
      <c r="J4585" s="52"/>
      <c r="K4585" s="27" t="str">
        <f>_xlfn.IFNA(VLOOKUP(E4585,الاوردرات!$B$1:$C$600,2,0),"")</f>
        <v/>
      </c>
      <c r="L4585" s="63"/>
      <c r="N4585" s="22" t="str">
        <f t="shared" si="144"/>
        <v/>
      </c>
      <c r="O4585" s="23" t="str">
        <f>_xlfn.IFNA((VLOOKUP(F4585,help!$C$2:$F$12,4,0))*(N4585*24),"")</f>
        <v/>
      </c>
      <c r="AP4585" s="18">
        <f t="shared" si="145"/>
        <v>0</v>
      </c>
    </row>
    <row r="4586" spans="2:42" ht="33" x14ac:dyDescent="0.2">
      <c r="B4586" s="14">
        <f>COUNTIFS($E$3:E4586,تقرير!$E$4)</f>
        <v>15</v>
      </c>
      <c r="C4586" s="48"/>
      <c r="D4586" s="48"/>
      <c r="E4586" s="48"/>
      <c r="F4586" s="50"/>
      <c r="G4586" s="51"/>
      <c r="H4586" s="51"/>
      <c r="I4586" s="52"/>
      <c r="J4586" s="52"/>
      <c r="K4586" s="27" t="str">
        <f>_xlfn.IFNA(VLOOKUP(E4586,الاوردرات!$B$1:$C$600,2,0),"")</f>
        <v/>
      </c>
      <c r="L4586" s="63"/>
      <c r="N4586" s="22" t="str">
        <f t="shared" si="144"/>
        <v/>
      </c>
      <c r="O4586" s="23" t="str">
        <f>_xlfn.IFNA((VLOOKUP(F4586,help!$C$2:$F$12,4,0))*(N4586*24),"")</f>
        <v/>
      </c>
      <c r="AP4586" s="18">
        <f t="shared" si="145"/>
        <v>0</v>
      </c>
    </row>
    <row r="4587" spans="2:42" ht="33" x14ac:dyDescent="0.2">
      <c r="B4587" s="14">
        <f>COUNTIFS($E$3:E4587,تقرير!$E$4)</f>
        <v>15</v>
      </c>
      <c r="C4587" s="48"/>
      <c r="D4587" s="48"/>
      <c r="E4587" s="48"/>
      <c r="F4587" s="50"/>
      <c r="G4587" s="51"/>
      <c r="H4587" s="51"/>
      <c r="I4587" s="52"/>
      <c r="J4587" s="52"/>
      <c r="K4587" s="27" t="str">
        <f>_xlfn.IFNA(VLOOKUP(E4587,الاوردرات!$B$1:$C$600,2,0),"")</f>
        <v/>
      </c>
      <c r="L4587" s="63"/>
      <c r="N4587" s="22" t="str">
        <f t="shared" si="144"/>
        <v/>
      </c>
      <c r="O4587" s="23" t="str">
        <f>_xlfn.IFNA((VLOOKUP(F4587,help!$C$2:$F$12,4,0))*(N4587*24),"")</f>
        <v/>
      </c>
      <c r="AP4587" s="18">
        <f t="shared" si="145"/>
        <v>0</v>
      </c>
    </row>
    <row r="4588" spans="2:42" ht="33" x14ac:dyDescent="0.2">
      <c r="B4588" s="14">
        <f>COUNTIFS($E$3:E4588,تقرير!$E$4)</f>
        <v>15</v>
      </c>
      <c r="C4588" s="48"/>
      <c r="D4588" s="48"/>
      <c r="E4588" s="48"/>
      <c r="F4588" s="50"/>
      <c r="G4588" s="51"/>
      <c r="H4588" s="51"/>
      <c r="I4588" s="52"/>
      <c r="J4588" s="52"/>
      <c r="K4588" s="27" t="str">
        <f>_xlfn.IFNA(VLOOKUP(E4588,الاوردرات!$B$1:$C$600,2,0),"")</f>
        <v/>
      </c>
      <c r="L4588" s="63"/>
      <c r="N4588" s="22" t="str">
        <f t="shared" si="144"/>
        <v/>
      </c>
      <c r="O4588" s="23" t="str">
        <f>_xlfn.IFNA((VLOOKUP(F4588,help!$C$2:$F$12,4,0))*(N4588*24),"")</f>
        <v/>
      </c>
      <c r="AP4588" s="18">
        <f t="shared" si="145"/>
        <v>0</v>
      </c>
    </row>
    <row r="4589" spans="2:42" ht="33" x14ac:dyDescent="0.2">
      <c r="B4589" s="14">
        <f>COUNTIFS($E$3:E4589,تقرير!$E$4)</f>
        <v>15</v>
      </c>
      <c r="C4589" s="48"/>
      <c r="D4589" s="48"/>
      <c r="E4589" s="48"/>
      <c r="F4589" s="50"/>
      <c r="G4589" s="51"/>
      <c r="H4589" s="51"/>
      <c r="I4589" s="52"/>
      <c r="J4589" s="52"/>
      <c r="K4589" s="27" t="str">
        <f>_xlfn.IFNA(VLOOKUP(E4589,الاوردرات!$B$1:$C$600,2,0),"")</f>
        <v/>
      </c>
      <c r="L4589" s="63"/>
      <c r="N4589" s="22" t="str">
        <f t="shared" si="144"/>
        <v/>
      </c>
      <c r="O4589" s="23" t="str">
        <f>_xlfn.IFNA((VLOOKUP(F4589,help!$C$2:$F$12,4,0))*(N4589*24),"")</f>
        <v/>
      </c>
      <c r="AP4589" s="18">
        <f t="shared" si="145"/>
        <v>0</v>
      </c>
    </row>
    <row r="4590" spans="2:42" ht="33" x14ac:dyDescent="0.2">
      <c r="B4590" s="14">
        <f>COUNTIFS($E$3:E4590,تقرير!$E$4)</f>
        <v>15</v>
      </c>
      <c r="C4590" s="48"/>
      <c r="D4590" s="48"/>
      <c r="E4590" s="48"/>
      <c r="F4590" s="50"/>
      <c r="G4590" s="51"/>
      <c r="H4590" s="51"/>
      <c r="I4590" s="52"/>
      <c r="J4590" s="52"/>
      <c r="K4590" s="27" t="str">
        <f>_xlfn.IFNA(VLOOKUP(E4590,الاوردرات!$B$1:$C$600,2,0),"")</f>
        <v/>
      </c>
      <c r="L4590" s="63"/>
      <c r="N4590" s="22" t="str">
        <f t="shared" si="144"/>
        <v/>
      </c>
      <c r="O4590" s="23" t="str">
        <f>_xlfn.IFNA((VLOOKUP(F4590,help!$C$2:$F$12,4,0))*(N4590*24),"")</f>
        <v/>
      </c>
      <c r="AP4590" s="18">
        <f t="shared" si="145"/>
        <v>0</v>
      </c>
    </row>
    <row r="4591" spans="2:42" ht="33" x14ac:dyDescent="0.2">
      <c r="B4591" s="14">
        <f>COUNTIFS($E$3:E4591,تقرير!$E$4)</f>
        <v>15</v>
      </c>
      <c r="C4591" s="48"/>
      <c r="D4591" s="48"/>
      <c r="E4591" s="48"/>
      <c r="F4591" s="50"/>
      <c r="G4591" s="51"/>
      <c r="H4591" s="51"/>
      <c r="I4591" s="52"/>
      <c r="J4591" s="52"/>
      <c r="K4591" s="27" t="str">
        <f>_xlfn.IFNA(VLOOKUP(E4591,الاوردرات!$B$1:$C$600,2,0),"")</f>
        <v/>
      </c>
      <c r="L4591" s="63"/>
      <c r="N4591" s="22" t="str">
        <f t="shared" si="144"/>
        <v/>
      </c>
      <c r="O4591" s="23" t="str">
        <f>_xlfn.IFNA((VLOOKUP(F4591,help!$C$2:$F$12,4,0))*(N4591*24),"")</f>
        <v/>
      </c>
      <c r="AP4591" s="18">
        <f t="shared" si="145"/>
        <v>0</v>
      </c>
    </row>
    <row r="4592" spans="2:42" ht="33" x14ac:dyDescent="0.2">
      <c r="B4592" s="14">
        <f>COUNTIFS($E$3:E4592,تقرير!$E$4)</f>
        <v>15</v>
      </c>
      <c r="C4592" s="48"/>
      <c r="D4592" s="48"/>
      <c r="E4592" s="48"/>
      <c r="F4592" s="50"/>
      <c r="G4592" s="51"/>
      <c r="H4592" s="51"/>
      <c r="I4592" s="52"/>
      <c r="J4592" s="52"/>
      <c r="K4592" s="27" t="str">
        <f>_xlfn.IFNA(VLOOKUP(E4592,الاوردرات!$B$1:$C$600,2,0),"")</f>
        <v/>
      </c>
      <c r="L4592" s="63"/>
      <c r="N4592" s="22" t="str">
        <f t="shared" si="144"/>
        <v/>
      </c>
      <c r="O4592" s="23" t="str">
        <f>_xlfn.IFNA((VLOOKUP(F4592,help!$C$2:$F$12,4,0))*(N4592*24),"")</f>
        <v/>
      </c>
      <c r="AP4592" s="18">
        <f t="shared" si="145"/>
        <v>0</v>
      </c>
    </row>
    <row r="4593" spans="2:42" ht="33" x14ac:dyDescent="0.2">
      <c r="B4593" s="14">
        <f>COUNTIFS($E$3:E4593,تقرير!$E$4)</f>
        <v>15</v>
      </c>
      <c r="C4593" s="48"/>
      <c r="D4593" s="48"/>
      <c r="E4593" s="48"/>
      <c r="F4593" s="50"/>
      <c r="G4593" s="51"/>
      <c r="H4593" s="51"/>
      <c r="I4593" s="52"/>
      <c r="J4593" s="52"/>
      <c r="K4593" s="27" t="str">
        <f>_xlfn.IFNA(VLOOKUP(E4593,الاوردرات!$B$1:$C$600,2,0),"")</f>
        <v/>
      </c>
      <c r="L4593" s="63"/>
      <c r="N4593" s="22" t="str">
        <f t="shared" si="144"/>
        <v/>
      </c>
      <c r="O4593" s="23" t="str">
        <f>_xlfn.IFNA((VLOOKUP(F4593,help!$C$2:$F$12,4,0))*(N4593*24),"")</f>
        <v/>
      </c>
      <c r="AP4593" s="18">
        <f t="shared" si="145"/>
        <v>0</v>
      </c>
    </row>
    <row r="4594" spans="2:42" ht="33" x14ac:dyDescent="0.2">
      <c r="B4594" s="14">
        <f>COUNTIFS($E$3:E4594,تقرير!$E$4)</f>
        <v>15</v>
      </c>
      <c r="C4594" s="48"/>
      <c r="D4594" s="48"/>
      <c r="E4594" s="48"/>
      <c r="F4594" s="50"/>
      <c r="G4594" s="51"/>
      <c r="H4594" s="51"/>
      <c r="I4594" s="52"/>
      <c r="J4594" s="52"/>
      <c r="K4594" s="27" t="str">
        <f>_xlfn.IFNA(VLOOKUP(E4594,الاوردرات!$B$1:$C$600,2,0),"")</f>
        <v/>
      </c>
      <c r="L4594" s="63"/>
      <c r="N4594" s="22" t="str">
        <f t="shared" si="144"/>
        <v/>
      </c>
      <c r="O4594" s="23" t="str">
        <f>_xlfn.IFNA((VLOOKUP(F4594,help!$C$2:$F$12,4,0))*(N4594*24),"")</f>
        <v/>
      </c>
      <c r="AP4594" s="18">
        <f t="shared" si="145"/>
        <v>0</v>
      </c>
    </row>
    <row r="4595" spans="2:42" ht="33" x14ac:dyDescent="0.2">
      <c r="B4595" s="14">
        <f>COUNTIFS($E$3:E4595,تقرير!$E$4)</f>
        <v>15</v>
      </c>
      <c r="C4595" s="48"/>
      <c r="D4595" s="48"/>
      <c r="E4595" s="48"/>
      <c r="F4595" s="50"/>
      <c r="G4595" s="51"/>
      <c r="H4595" s="51"/>
      <c r="I4595" s="52"/>
      <c r="J4595" s="52"/>
      <c r="K4595" s="27" t="str">
        <f>_xlfn.IFNA(VLOOKUP(E4595,الاوردرات!$B$1:$C$600,2,0),"")</f>
        <v/>
      </c>
      <c r="L4595" s="63"/>
      <c r="N4595" s="22" t="str">
        <f t="shared" si="144"/>
        <v/>
      </c>
      <c r="O4595" s="23" t="str">
        <f>_xlfn.IFNA((VLOOKUP(F4595,help!$C$2:$F$12,4,0))*(N4595*24),"")</f>
        <v/>
      </c>
      <c r="AP4595" s="18">
        <f t="shared" si="145"/>
        <v>0</v>
      </c>
    </row>
    <row r="4596" spans="2:42" ht="33" x14ac:dyDescent="0.2">
      <c r="B4596" s="14">
        <f>COUNTIFS($E$3:E4596,تقرير!$E$4)</f>
        <v>15</v>
      </c>
      <c r="C4596" s="48"/>
      <c r="D4596" s="48"/>
      <c r="E4596" s="48"/>
      <c r="F4596" s="50"/>
      <c r="G4596" s="51"/>
      <c r="H4596" s="51"/>
      <c r="I4596" s="52"/>
      <c r="J4596" s="52"/>
      <c r="K4596" s="27" t="str">
        <f>_xlfn.IFNA(VLOOKUP(E4596,الاوردرات!$B$1:$C$600,2,0),"")</f>
        <v/>
      </c>
      <c r="L4596" s="63"/>
      <c r="N4596" s="22" t="str">
        <f t="shared" si="144"/>
        <v/>
      </c>
      <c r="O4596" s="23" t="str">
        <f>_xlfn.IFNA((VLOOKUP(F4596,help!$C$2:$F$12,4,0))*(N4596*24),"")</f>
        <v/>
      </c>
      <c r="AP4596" s="18">
        <f t="shared" si="145"/>
        <v>0</v>
      </c>
    </row>
    <row r="4597" spans="2:42" ht="33" x14ac:dyDescent="0.2">
      <c r="B4597" s="14">
        <f>COUNTIFS($E$3:E4597,تقرير!$E$4)</f>
        <v>15</v>
      </c>
      <c r="C4597" s="48"/>
      <c r="D4597" s="48"/>
      <c r="E4597" s="48"/>
      <c r="F4597" s="50"/>
      <c r="G4597" s="51"/>
      <c r="H4597" s="51"/>
      <c r="I4597" s="52"/>
      <c r="J4597" s="52"/>
      <c r="K4597" s="27" t="str">
        <f>_xlfn.IFNA(VLOOKUP(E4597,الاوردرات!$B$1:$C$600,2,0),"")</f>
        <v/>
      </c>
      <c r="L4597" s="63"/>
      <c r="N4597" s="22" t="str">
        <f t="shared" si="144"/>
        <v/>
      </c>
      <c r="O4597" s="23" t="str">
        <f>_xlfn.IFNA((VLOOKUP(F4597,help!$C$2:$F$12,4,0))*(N4597*24),"")</f>
        <v/>
      </c>
      <c r="AP4597" s="18">
        <f t="shared" si="145"/>
        <v>0</v>
      </c>
    </row>
    <row r="4598" spans="2:42" ht="33" x14ac:dyDescent="0.2">
      <c r="B4598" s="14">
        <f>COUNTIFS($E$3:E4598,تقرير!$E$4)</f>
        <v>15</v>
      </c>
      <c r="C4598" s="48"/>
      <c r="D4598" s="48"/>
      <c r="E4598" s="48"/>
      <c r="F4598" s="50"/>
      <c r="G4598" s="51"/>
      <c r="H4598" s="51"/>
      <c r="I4598" s="52"/>
      <c r="J4598" s="52"/>
      <c r="K4598" s="27" t="str">
        <f>_xlfn.IFNA(VLOOKUP(E4598,الاوردرات!$B$1:$C$600,2,0),"")</f>
        <v/>
      </c>
      <c r="L4598" s="63"/>
      <c r="N4598" s="22" t="str">
        <f t="shared" si="144"/>
        <v/>
      </c>
      <c r="O4598" s="23" t="str">
        <f>_xlfn.IFNA((VLOOKUP(F4598,help!$C$2:$F$12,4,0))*(N4598*24),"")</f>
        <v/>
      </c>
      <c r="AP4598" s="18">
        <f t="shared" si="145"/>
        <v>0</v>
      </c>
    </row>
    <row r="4599" spans="2:42" ht="33" x14ac:dyDescent="0.2">
      <c r="B4599" s="14">
        <f>COUNTIFS($E$3:E4599,تقرير!$E$4)</f>
        <v>15</v>
      </c>
      <c r="C4599" s="48"/>
      <c r="D4599" s="48"/>
      <c r="E4599" s="48"/>
      <c r="F4599" s="50"/>
      <c r="G4599" s="51"/>
      <c r="H4599" s="51"/>
      <c r="I4599" s="52"/>
      <c r="J4599" s="52"/>
      <c r="K4599" s="27" t="str">
        <f>_xlfn.IFNA(VLOOKUP(E4599,الاوردرات!$B$1:$C$600,2,0),"")</f>
        <v/>
      </c>
      <c r="L4599" s="63"/>
      <c r="N4599" s="22" t="str">
        <f t="shared" ref="N4599:N4662" si="146">IF(I4599&lt;&gt;"",J4599-I4599,"")</f>
        <v/>
      </c>
      <c r="O4599" s="23" t="str">
        <f>_xlfn.IFNA((VLOOKUP(F4599,help!$C$2:$F$12,4,0))*(N4599*24),"")</f>
        <v/>
      </c>
      <c r="AP4599" s="18">
        <f t="shared" si="145"/>
        <v>0</v>
      </c>
    </row>
    <row r="4600" spans="2:42" ht="33" x14ac:dyDescent="0.2">
      <c r="B4600" s="14">
        <f>COUNTIFS($E$3:E4600,تقرير!$E$4)</f>
        <v>15</v>
      </c>
      <c r="C4600" s="48"/>
      <c r="D4600" s="48"/>
      <c r="E4600" s="48"/>
      <c r="F4600" s="50"/>
      <c r="G4600" s="51"/>
      <c r="H4600" s="51"/>
      <c r="I4600" s="52"/>
      <c r="J4600" s="52"/>
      <c r="K4600" s="27" t="str">
        <f>_xlfn.IFNA(VLOOKUP(E4600,الاوردرات!$B$1:$C$600,2,0),"")</f>
        <v/>
      </c>
      <c r="L4600" s="63"/>
      <c r="N4600" s="22" t="str">
        <f t="shared" si="146"/>
        <v/>
      </c>
      <c r="O4600" s="23" t="str">
        <f>_xlfn.IFNA((VLOOKUP(F4600,help!$C$2:$F$12,4,0))*(N4600*24),"")</f>
        <v/>
      </c>
      <c r="AP4600" s="18">
        <f t="shared" si="145"/>
        <v>0</v>
      </c>
    </row>
    <row r="4601" spans="2:42" ht="33" x14ac:dyDescent="0.2">
      <c r="B4601" s="14">
        <f>COUNTIFS($E$3:E4601,تقرير!$E$4)</f>
        <v>15</v>
      </c>
      <c r="C4601" s="48"/>
      <c r="D4601" s="48"/>
      <c r="E4601" s="48"/>
      <c r="F4601" s="50"/>
      <c r="G4601" s="51"/>
      <c r="H4601" s="51"/>
      <c r="I4601" s="52"/>
      <c r="J4601" s="52"/>
      <c r="K4601" s="27" t="str">
        <f>_xlfn.IFNA(VLOOKUP(E4601,الاوردرات!$B$1:$C$600,2,0),"")</f>
        <v/>
      </c>
      <c r="L4601" s="63"/>
      <c r="N4601" s="22" t="str">
        <f t="shared" si="146"/>
        <v/>
      </c>
      <c r="O4601" s="23" t="str">
        <f>_xlfn.IFNA((VLOOKUP(F4601,help!$C$2:$F$12,4,0))*(N4601*24),"")</f>
        <v/>
      </c>
      <c r="AP4601" s="18">
        <f t="shared" si="145"/>
        <v>0</v>
      </c>
    </row>
    <row r="4602" spans="2:42" ht="33" x14ac:dyDescent="0.2">
      <c r="B4602" s="14">
        <f>COUNTIFS($E$3:E4602,تقرير!$E$4)</f>
        <v>15</v>
      </c>
      <c r="C4602" s="48"/>
      <c r="D4602" s="48"/>
      <c r="E4602" s="48"/>
      <c r="F4602" s="50"/>
      <c r="G4602" s="51"/>
      <c r="H4602" s="51"/>
      <c r="I4602" s="52"/>
      <c r="J4602" s="52"/>
      <c r="K4602" s="27" t="str">
        <f>_xlfn.IFNA(VLOOKUP(E4602,الاوردرات!$B$1:$C$600,2,0),"")</f>
        <v/>
      </c>
      <c r="L4602" s="63"/>
      <c r="N4602" s="22" t="str">
        <f t="shared" si="146"/>
        <v/>
      </c>
      <c r="O4602" s="23" t="str">
        <f>_xlfn.IFNA((VLOOKUP(F4602,help!$C$2:$F$12,4,0))*(N4602*24),"")</f>
        <v/>
      </c>
      <c r="AP4602" s="18">
        <f t="shared" si="145"/>
        <v>0</v>
      </c>
    </row>
    <row r="4603" spans="2:42" ht="33" x14ac:dyDescent="0.2">
      <c r="B4603" s="14">
        <f>COUNTIFS($E$3:E4603,تقرير!$E$4)</f>
        <v>15</v>
      </c>
      <c r="C4603" s="48"/>
      <c r="D4603" s="48"/>
      <c r="E4603" s="48"/>
      <c r="F4603" s="50"/>
      <c r="G4603" s="51"/>
      <c r="H4603" s="51"/>
      <c r="I4603" s="52"/>
      <c r="J4603" s="52"/>
      <c r="K4603" s="27" t="str">
        <f>_xlfn.IFNA(VLOOKUP(E4603,الاوردرات!$B$1:$C$600,2,0),"")</f>
        <v/>
      </c>
      <c r="L4603" s="63"/>
      <c r="N4603" s="22" t="str">
        <f t="shared" si="146"/>
        <v/>
      </c>
      <c r="O4603" s="23" t="str">
        <f>_xlfn.IFNA((VLOOKUP(F4603,help!$C$2:$F$12,4,0))*(N4603*24),"")</f>
        <v/>
      </c>
      <c r="AP4603" s="18">
        <f t="shared" si="145"/>
        <v>0</v>
      </c>
    </row>
    <row r="4604" spans="2:42" ht="33" x14ac:dyDescent="0.2">
      <c r="B4604" s="14">
        <f>COUNTIFS($E$3:E4604,تقرير!$E$4)</f>
        <v>15</v>
      </c>
      <c r="C4604" s="48"/>
      <c r="D4604" s="48"/>
      <c r="E4604" s="48"/>
      <c r="F4604" s="50"/>
      <c r="G4604" s="51"/>
      <c r="H4604" s="51"/>
      <c r="I4604" s="52"/>
      <c r="J4604" s="52"/>
      <c r="K4604" s="27" t="str">
        <f>_xlfn.IFNA(VLOOKUP(E4604,الاوردرات!$B$1:$C$600,2,0),"")</f>
        <v/>
      </c>
      <c r="L4604" s="63"/>
      <c r="N4604" s="22" t="str">
        <f t="shared" si="146"/>
        <v/>
      </c>
      <c r="O4604" s="23" t="str">
        <f>_xlfn.IFNA((VLOOKUP(F4604,help!$C$2:$F$12,4,0))*(N4604*24),"")</f>
        <v/>
      </c>
      <c r="AP4604" s="18">
        <f t="shared" si="145"/>
        <v>0</v>
      </c>
    </row>
    <row r="4605" spans="2:42" ht="33" x14ac:dyDescent="0.2">
      <c r="B4605" s="14">
        <f>COUNTIFS($E$3:E4605,تقرير!$E$4)</f>
        <v>15</v>
      </c>
      <c r="C4605" s="48"/>
      <c r="D4605" s="48"/>
      <c r="E4605" s="48"/>
      <c r="F4605" s="50"/>
      <c r="G4605" s="51"/>
      <c r="H4605" s="51"/>
      <c r="I4605" s="52"/>
      <c r="J4605" s="52"/>
      <c r="K4605" s="27" t="str">
        <f>_xlfn.IFNA(VLOOKUP(E4605,الاوردرات!$B$1:$C$600,2,0),"")</f>
        <v/>
      </c>
      <c r="L4605" s="63"/>
      <c r="N4605" s="22" t="str">
        <f t="shared" si="146"/>
        <v/>
      </c>
      <c r="O4605" s="23" t="str">
        <f>_xlfn.IFNA((VLOOKUP(F4605,help!$C$2:$F$12,4,0))*(N4605*24),"")</f>
        <v/>
      </c>
      <c r="AP4605" s="18">
        <f t="shared" si="145"/>
        <v>0</v>
      </c>
    </row>
    <row r="4606" spans="2:42" ht="33" x14ac:dyDescent="0.2">
      <c r="B4606" s="14">
        <f>COUNTIFS($E$3:E4606,تقرير!$E$4)</f>
        <v>15</v>
      </c>
      <c r="C4606" s="48"/>
      <c r="D4606" s="48"/>
      <c r="E4606" s="48"/>
      <c r="F4606" s="50"/>
      <c r="G4606" s="51"/>
      <c r="H4606" s="51"/>
      <c r="I4606" s="52"/>
      <c r="J4606" s="52"/>
      <c r="K4606" s="27" t="str">
        <f>_xlfn.IFNA(VLOOKUP(E4606,الاوردرات!$B$1:$C$600,2,0),"")</f>
        <v/>
      </c>
      <c r="L4606" s="63"/>
      <c r="N4606" s="22" t="str">
        <f t="shared" si="146"/>
        <v/>
      </c>
      <c r="O4606" s="23" t="str">
        <f>_xlfn.IFNA((VLOOKUP(F4606,help!$C$2:$F$12,4,0))*(N4606*24),"")</f>
        <v/>
      </c>
      <c r="AP4606" s="18">
        <f t="shared" si="145"/>
        <v>0</v>
      </c>
    </row>
    <row r="4607" spans="2:42" ht="33" x14ac:dyDescent="0.2">
      <c r="B4607" s="14">
        <f>COUNTIFS($E$3:E4607,تقرير!$E$4)</f>
        <v>15</v>
      </c>
      <c r="C4607" s="48"/>
      <c r="D4607" s="48"/>
      <c r="E4607" s="48"/>
      <c r="F4607" s="50"/>
      <c r="G4607" s="51"/>
      <c r="H4607" s="51"/>
      <c r="I4607" s="52"/>
      <c r="J4607" s="52"/>
      <c r="K4607" s="27" t="str">
        <f>_xlfn.IFNA(VLOOKUP(E4607,الاوردرات!$B$1:$C$600,2,0),"")</f>
        <v/>
      </c>
      <c r="L4607" s="63"/>
      <c r="N4607" s="22" t="str">
        <f t="shared" si="146"/>
        <v/>
      </c>
      <c r="O4607" s="23" t="str">
        <f>_xlfn.IFNA((VLOOKUP(F4607,help!$C$2:$F$12,4,0))*(N4607*24),"")</f>
        <v/>
      </c>
      <c r="AP4607" s="18">
        <f t="shared" si="145"/>
        <v>0</v>
      </c>
    </row>
    <row r="4608" spans="2:42" ht="33" x14ac:dyDescent="0.2">
      <c r="B4608" s="14">
        <f>COUNTIFS($E$3:E4608,تقرير!$E$4)</f>
        <v>15</v>
      </c>
      <c r="C4608" s="48"/>
      <c r="D4608" s="48"/>
      <c r="E4608" s="48"/>
      <c r="F4608" s="50"/>
      <c r="G4608" s="51"/>
      <c r="H4608" s="51"/>
      <c r="I4608" s="52"/>
      <c r="J4608" s="52"/>
      <c r="K4608" s="27" t="str">
        <f>_xlfn.IFNA(VLOOKUP(E4608,الاوردرات!$B$1:$C$600,2,0),"")</f>
        <v/>
      </c>
      <c r="L4608" s="63"/>
      <c r="N4608" s="22" t="str">
        <f t="shared" si="146"/>
        <v/>
      </c>
      <c r="O4608" s="23" t="str">
        <f>_xlfn.IFNA((VLOOKUP(F4608,help!$C$2:$F$12,4,0))*(N4608*24),"")</f>
        <v/>
      </c>
      <c r="AP4608" s="18">
        <f t="shared" si="145"/>
        <v>0</v>
      </c>
    </row>
    <row r="4609" spans="2:42" ht="33" x14ac:dyDescent="0.2">
      <c r="B4609" s="14">
        <f>COUNTIFS($E$3:E4609,تقرير!$E$4)</f>
        <v>15</v>
      </c>
      <c r="C4609" s="48"/>
      <c r="D4609" s="48"/>
      <c r="E4609" s="48"/>
      <c r="F4609" s="50"/>
      <c r="G4609" s="51"/>
      <c r="H4609" s="51"/>
      <c r="I4609" s="52"/>
      <c r="J4609" s="52"/>
      <c r="K4609" s="27" t="str">
        <f>_xlfn.IFNA(VLOOKUP(E4609,الاوردرات!$B$1:$C$600,2,0),"")</f>
        <v/>
      </c>
      <c r="L4609" s="63"/>
      <c r="N4609" s="22" t="str">
        <f t="shared" si="146"/>
        <v/>
      </c>
      <c r="O4609" s="23" t="str">
        <f>_xlfn.IFNA((VLOOKUP(F4609,help!$C$2:$F$12,4,0))*(N4609*24),"")</f>
        <v/>
      </c>
      <c r="AP4609" s="18">
        <f t="shared" si="145"/>
        <v>0</v>
      </c>
    </row>
    <row r="4610" spans="2:42" ht="33" x14ac:dyDescent="0.2">
      <c r="B4610" s="14">
        <f>COUNTIFS($E$3:E4610,تقرير!$E$4)</f>
        <v>15</v>
      </c>
      <c r="C4610" s="48"/>
      <c r="D4610" s="48"/>
      <c r="E4610" s="48"/>
      <c r="F4610" s="50"/>
      <c r="G4610" s="51"/>
      <c r="H4610" s="51"/>
      <c r="I4610" s="52"/>
      <c r="J4610" s="52"/>
      <c r="K4610" s="27" t="str">
        <f>_xlfn.IFNA(VLOOKUP(E4610,الاوردرات!$B$1:$C$600,2,0),"")</f>
        <v/>
      </c>
      <c r="L4610" s="63"/>
      <c r="N4610" s="22" t="str">
        <f t="shared" si="146"/>
        <v/>
      </c>
      <c r="O4610" s="23" t="str">
        <f>_xlfn.IFNA((VLOOKUP(F4610,help!$C$2:$F$12,4,0))*(N4610*24),"")</f>
        <v/>
      </c>
      <c r="AP4610" s="18">
        <f t="shared" si="145"/>
        <v>0</v>
      </c>
    </row>
    <row r="4611" spans="2:42" ht="33" x14ac:dyDescent="0.2">
      <c r="B4611" s="14">
        <f>COUNTIFS($E$3:E4611,تقرير!$E$4)</f>
        <v>15</v>
      </c>
      <c r="C4611" s="48"/>
      <c r="D4611" s="48"/>
      <c r="E4611" s="48"/>
      <c r="F4611" s="50"/>
      <c r="G4611" s="51"/>
      <c r="H4611" s="51"/>
      <c r="I4611" s="52"/>
      <c r="J4611" s="52"/>
      <c r="K4611" s="27" t="str">
        <f>_xlfn.IFNA(VLOOKUP(E4611,الاوردرات!$B$1:$C$600,2,0),"")</f>
        <v/>
      </c>
      <c r="L4611" s="63"/>
      <c r="N4611" s="22" t="str">
        <f t="shared" si="146"/>
        <v/>
      </c>
      <c r="O4611" s="23" t="str">
        <f>_xlfn.IFNA((VLOOKUP(F4611,help!$C$2:$F$12,4,0))*(N4611*24),"")</f>
        <v/>
      </c>
      <c r="AP4611" s="18">
        <f t="shared" si="145"/>
        <v>0</v>
      </c>
    </row>
    <row r="4612" spans="2:42" ht="33" x14ac:dyDescent="0.2">
      <c r="B4612" s="14">
        <f>COUNTIFS($E$3:E4612,تقرير!$E$4)</f>
        <v>15</v>
      </c>
      <c r="C4612" s="48"/>
      <c r="D4612" s="48"/>
      <c r="E4612" s="48"/>
      <c r="F4612" s="50"/>
      <c r="G4612" s="51"/>
      <c r="H4612" s="51"/>
      <c r="I4612" s="52"/>
      <c r="J4612" s="52"/>
      <c r="K4612" s="27" t="str">
        <f>_xlfn.IFNA(VLOOKUP(E4612,الاوردرات!$B$1:$C$600,2,0),"")</f>
        <v/>
      </c>
      <c r="L4612" s="63"/>
      <c r="N4612" s="22" t="str">
        <f t="shared" si="146"/>
        <v/>
      </c>
      <c r="O4612" s="23" t="str">
        <f>_xlfn.IFNA((VLOOKUP(F4612,help!$C$2:$F$12,4,0))*(N4612*24),"")</f>
        <v/>
      </c>
      <c r="AP4612" s="18">
        <f t="shared" si="145"/>
        <v>0</v>
      </c>
    </row>
    <row r="4613" spans="2:42" ht="33" x14ac:dyDescent="0.2">
      <c r="B4613" s="14">
        <f>COUNTIFS($E$3:E4613,تقرير!$E$4)</f>
        <v>15</v>
      </c>
      <c r="C4613" s="48"/>
      <c r="D4613" s="48"/>
      <c r="E4613" s="48"/>
      <c r="F4613" s="50"/>
      <c r="G4613" s="51"/>
      <c r="H4613" s="51"/>
      <c r="I4613" s="52"/>
      <c r="J4613" s="52"/>
      <c r="K4613" s="27" t="str">
        <f>_xlfn.IFNA(VLOOKUP(E4613,الاوردرات!$B$1:$C$600,2,0),"")</f>
        <v/>
      </c>
      <c r="L4613" s="63"/>
      <c r="N4613" s="22" t="str">
        <f t="shared" si="146"/>
        <v/>
      </c>
      <c r="O4613" s="23" t="str">
        <f>_xlfn.IFNA((VLOOKUP(F4613,help!$C$2:$F$12,4,0))*(N4613*24),"")</f>
        <v/>
      </c>
      <c r="AP4613" s="18">
        <f t="shared" si="145"/>
        <v>0</v>
      </c>
    </row>
    <row r="4614" spans="2:42" ht="33" x14ac:dyDescent="0.2">
      <c r="B4614" s="14">
        <f>COUNTIFS($E$3:E4614,تقرير!$E$4)</f>
        <v>15</v>
      </c>
      <c r="C4614" s="48"/>
      <c r="D4614" s="48"/>
      <c r="E4614" s="48"/>
      <c r="F4614" s="50"/>
      <c r="G4614" s="51"/>
      <c r="H4614" s="51"/>
      <c r="I4614" s="52"/>
      <c r="J4614" s="52"/>
      <c r="K4614" s="27" t="str">
        <f>_xlfn.IFNA(VLOOKUP(E4614,الاوردرات!$B$1:$C$600,2,0),"")</f>
        <v/>
      </c>
      <c r="L4614" s="63"/>
      <c r="N4614" s="22" t="str">
        <f t="shared" si="146"/>
        <v/>
      </c>
      <c r="O4614" s="23" t="str">
        <f>_xlfn.IFNA((VLOOKUP(F4614,help!$C$2:$F$12,4,0))*(N4614*24),"")</f>
        <v/>
      </c>
      <c r="AP4614" s="18">
        <f t="shared" si="145"/>
        <v>0</v>
      </c>
    </row>
    <row r="4615" spans="2:42" ht="33" x14ac:dyDescent="0.2">
      <c r="B4615" s="14">
        <f>COUNTIFS($E$3:E4615,تقرير!$E$4)</f>
        <v>15</v>
      </c>
      <c r="C4615" s="48"/>
      <c r="D4615" s="48"/>
      <c r="E4615" s="48"/>
      <c r="F4615" s="50"/>
      <c r="G4615" s="51"/>
      <c r="H4615" s="51"/>
      <c r="I4615" s="52"/>
      <c r="J4615" s="52"/>
      <c r="K4615" s="27" t="str">
        <f>_xlfn.IFNA(VLOOKUP(E4615,الاوردرات!$B$1:$C$600,2,0),"")</f>
        <v/>
      </c>
      <c r="L4615" s="63"/>
      <c r="N4615" s="22" t="str">
        <f t="shared" si="146"/>
        <v/>
      </c>
      <c r="O4615" s="23" t="str">
        <f>_xlfn.IFNA((VLOOKUP(F4615,help!$C$2:$F$12,4,0))*(N4615*24),"")</f>
        <v/>
      </c>
      <c r="AP4615" s="18">
        <f t="shared" si="145"/>
        <v>0</v>
      </c>
    </row>
    <row r="4616" spans="2:42" ht="33" x14ac:dyDescent="0.2">
      <c r="B4616" s="14">
        <f>COUNTIFS($E$3:E4616,تقرير!$E$4)</f>
        <v>15</v>
      </c>
      <c r="C4616" s="48"/>
      <c r="D4616" s="48"/>
      <c r="E4616" s="48"/>
      <c r="F4616" s="50"/>
      <c r="G4616" s="51"/>
      <c r="H4616" s="51"/>
      <c r="I4616" s="52"/>
      <c r="J4616" s="52"/>
      <c r="K4616" s="27" t="str">
        <f>_xlfn.IFNA(VLOOKUP(E4616,الاوردرات!$B$1:$C$600,2,0),"")</f>
        <v/>
      </c>
      <c r="L4616" s="63"/>
      <c r="N4616" s="22" t="str">
        <f t="shared" si="146"/>
        <v/>
      </c>
      <c r="O4616" s="23" t="str">
        <f>_xlfn.IFNA((VLOOKUP(F4616,help!$C$2:$F$12,4,0))*(N4616*24),"")</f>
        <v/>
      </c>
      <c r="AP4616" s="18">
        <f t="shared" si="145"/>
        <v>0</v>
      </c>
    </row>
    <row r="4617" spans="2:42" ht="33" x14ac:dyDescent="0.2">
      <c r="B4617" s="14">
        <f>COUNTIFS($E$3:E4617,تقرير!$E$4)</f>
        <v>15</v>
      </c>
      <c r="C4617" s="48"/>
      <c r="D4617" s="48"/>
      <c r="E4617" s="48"/>
      <c r="F4617" s="50"/>
      <c r="G4617" s="51"/>
      <c r="H4617" s="51"/>
      <c r="I4617" s="52"/>
      <c r="J4617" s="52"/>
      <c r="K4617" s="27" t="str">
        <f>_xlfn.IFNA(VLOOKUP(E4617,الاوردرات!$B$1:$C$600,2,0),"")</f>
        <v/>
      </c>
      <c r="L4617" s="63"/>
      <c r="N4617" s="22" t="str">
        <f t="shared" si="146"/>
        <v/>
      </c>
      <c r="O4617" s="23" t="str">
        <f>_xlfn.IFNA((VLOOKUP(F4617,help!$C$2:$F$12,4,0))*(N4617*24),"")</f>
        <v/>
      </c>
      <c r="AP4617" s="18">
        <f t="shared" si="145"/>
        <v>0</v>
      </c>
    </row>
    <row r="4618" spans="2:42" ht="33" x14ac:dyDescent="0.2">
      <c r="B4618" s="14">
        <f>COUNTIFS($E$3:E4618,تقرير!$E$4)</f>
        <v>15</v>
      </c>
      <c r="C4618" s="48"/>
      <c r="D4618" s="48"/>
      <c r="E4618" s="48"/>
      <c r="F4618" s="50"/>
      <c r="G4618" s="51"/>
      <c r="H4618" s="51"/>
      <c r="I4618" s="52"/>
      <c r="J4618" s="52"/>
      <c r="K4618" s="27" t="str">
        <f>_xlfn.IFNA(VLOOKUP(E4618,الاوردرات!$B$1:$C$600,2,0),"")</f>
        <v/>
      </c>
      <c r="L4618" s="63"/>
      <c r="N4618" s="22" t="str">
        <f t="shared" si="146"/>
        <v/>
      </c>
      <c r="O4618" s="23" t="str">
        <f>_xlfn.IFNA((VLOOKUP(F4618,help!$C$2:$F$12,4,0))*(N4618*24),"")</f>
        <v/>
      </c>
      <c r="AP4618" s="18">
        <f t="shared" ref="AP4618:AP4681" si="147">D4618</f>
        <v>0</v>
      </c>
    </row>
    <row r="4619" spans="2:42" ht="33" x14ac:dyDescent="0.2">
      <c r="B4619" s="14">
        <f>COUNTIFS($E$3:E4619,تقرير!$E$4)</f>
        <v>15</v>
      </c>
      <c r="C4619" s="48"/>
      <c r="D4619" s="48"/>
      <c r="E4619" s="48"/>
      <c r="F4619" s="50"/>
      <c r="G4619" s="51"/>
      <c r="H4619" s="51"/>
      <c r="I4619" s="52"/>
      <c r="J4619" s="52"/>
      <c r="K4619" s="27" t="str">
        <f>_xlfn.IFNA(VLOOKUP(E4619,الاوردرات!$B$1:$C$600,2,0),"")</f>
        <v/>
      </c>
      <c r="L4619" s="63"/>
      <c r="N4619" s="22" t="str">
        <f t="shared" si="146"/>
        <v/>
      </c>
      <c r="O4619" s="23" t="str">
        <f>_xlfn.IFNA((VLOOKUP(F4619,help!$C$2:$F$12,4,0))*(N4619*24),"")</f>
        <v/>
      </c>
      <c r="AP4619" s="18">
        <f t="shared" si="147"/>
        <v>0</v>
      </c>
    </row>
    <row r="4620" spans="2:42" ht="33" x14ac:dyDescent="0.2">
      <c r="B4620" s="14">
        <f>COUNTIFS($E$3:E4620,تقرير!$E$4)</f>
        <v>15</v>
      </c>
      <c r="C4620" s="48"/>
      <c r="D4620" s="48"/>
      <c r="E4620" s="48"/>
      <c r="F4620" s="50"/>
      <c r="G4620" s="51"/>
      <c r="H4620" s="51"/>
      <c r="I4620" s="52"/>
      <c r="J4620" s="52"/>
      <c r="K4620" s="27" t="str">
        <f>_xlfn.IFNA(VLOOKUP(E4620,الاوردرات!$B$1:$C$600,2,0),"")</f>
        <v/>
      </c>
      <c r="L4620" s="63"/>
      <c r="N4620" s="22" t="str">
        <f t="shared" si="146"/>
        <v/>
      </c>
      <c r="O4620" s="23" t="str">
        <f>_xlfn.IFNA((VLOOKUP(F4620,help!$C$2:$F$12,4,0))*(N4620*24),"")</f>
        <v/>
      </c>
      <c r="AP4620" s="18">
        <f t="shared" si="147"/>
        <v>0</v>
      </c>
    </row>
    <row r="4621" spans="2:42" ht="33" x14ac:dyDescent="0.2">
      <c r="B4621" s="14">
        <f>COUNTIFS($E$3:E4621,تقرير!$E$4)</f>
        <v>15</v>
      </c>
      <c r="C4621" s="48"/>
      <c r="D4621" s="48"/>
      <c r="E4621" s="48"/>
      <c r="F4621" s="50"/>
      <c r="G4621" s="51"/>
      <c r="H4621" s="51"/>
      <c r="I4621" s="52"/>
      <c r="J4621" s="52"/>
      <c r="K4621" s="27" t="str">
        <f>_xlfn.IFNA(VLOOKUP(E4621,الاوردرات!$B$1:$C$600,2,0),"")</f>
        <v/>
      </c>
      <c r="L4621" s="63"/>
      <c r="N4621" s="22" t="str">
        <f t="shared" si="146"/>
        <v/>
      </c>
      <c r="O4621" s="23" t="str">
        <f>_xlfn.IFNA((VLOOKUP(F4621,help!$C$2:$F$12,4,0))*(N4621*24),"")</f>
        <v/>
      </c>
      <c r="AP4621" s="18">
        <f t="shared" si="147"/>
        <v>0</v>
      </c>
    </row>
    <row r="4622" spans="2:42" ht="33" x14ac:dyDescent="0.2">
      <c r="B4622" s="14">
        <f>COUNTIFS($E$3:E4622,تقرير!$E$4)</f>
        <v>15</v>
      </c>
      <c r="C4622" s="48"/>
      <c r="D4622" s="48"/>
      <c r="E4622" s="48"/>
      <c r="F4622" s="50"/>
      <c r="G4622" s="51"/>
      <c r="H4622" s="51"/>
      <c r="I4622" s="52"/>
      <c r="J4622" s="52"/>
      <c r="K4622" s="27" t="str">
        <f>_xlfn.IFNA(VLOOKUP(E4622,الاوردرات!$B$1:$C$600,2,0),"")</f>
        <v/>
      </c>
      <c r="L4622" s="63"/>
      <c r="N4622" s="22" t="str">
        <f t="shared" si="146"/>
        <v/>
      </c>
      <c r="O4622" s="23" t="str">
        <f>_xlfn.IFNA((VLOOKUP(F4622,help!$C$2:$F$12,4,0))*(N4622*24),"")</f>
        <v/>
      </c>
      <c r="AP4622" s="18">
        <f t="shared" si="147"/>
        <v>0</v>
      </c>
    </row>
    <row r="4623" spans="2:42" ht="33" x14ac:dyDescent="0.2">
      <c r="B4623" s="14">
        <f>COUNTIFS($E$3:E4623,تقرير!$E$4)</f>
        <v>15</v>
      </c>
      <c r="C4623" s="48"/>
      <c r="D4623" s="48"/>
      <c r="E4623" s="48"/>
      <c r="F4623" s="50"/>
      <c r="G4623" s="51"/>
      <c r="H4623" s="51"/>
      <c r="I4623" s="52"/>
      <c r="J4623" s="52"/>
      <c r="K4623" s="27" t="str">
        <f>_xlfn.IFNA(VLOOKUP(E4623,الاوردرات!$B$1:$C$600,2,0),"")</f>
        <v/>
      </c>
      <c r="L4623" s="63"/>
      <c r="N4623" s="22" t="str">
        <f t="shared" si="146"/>
        <v/>
      </c>
      <c r="O4623" s="23" t="str">
        <f>_xlfn.IFNA((VLOOKUP(F4623,help!$C$2:$F$12,4,0))*(N4623*24),"")</f>
        <v/>
      </c>
      <c r="AP4623" s="18">
        <f t="shared" si="147"/>
        <v>0</v>
      </c>
    </row>
    <row r="4624" spans="2:42" ht="33" x14ac:dyDescent="0.2">
      <c r="B4624" s="14">
        <f>COUNTIFS($E$3:E4624,تقرير!$E$4)</f>
        <v>15</v>
      </c>
      <c r="C4624" s="48"/>
      <c r="D4624" s="48"/>
      <c r="E4624" s="48"/>
      <c r="F4624" s="50"/>
      <c r="G4624" s="51"/>
      <c r="H4624" s="51"/>
      <c r="I4624" s="52"/>
      <c r="J4624" s="52"/>
      <c r="K4624" s="27" t="str">
        <f>_xlfn.IFNA(VLOOKUP(E4624,الاوردرات!$B$1:$C$600,2,0),"")</f>
        <v/>
      </c>
      <c r="L4624" s="63"/>
      <c r="N4624" s="22" t="str">
        <f t="shared" si="146"/>
        <v/>
      </c>
      <c r="O4624" s="23" t="str">
        <f>_xlfn.IFNA((VLOOKUP(F4624,help!$C$2:$F$12,4,0))*(N4624*24),"")</f>
        <v/>
      </c>
      <c r="AP4624" s="18">
        <f t="shared" si="147"/>
        <v>0</v>
      </c>
    </row>
    <row r="4625" spans="2:42" ht="33" x14ac:dyDescent="0.2">
      <c r="B4625" s="14">
        <f>COUNTIFS($E$3:E4625,تقرير!$E$4)</f>
        <v>15</v>
      </c>
      <c r="C4625" s="48"/>
      <c r="D4625" s="48"/>
      <c r="E4625" s="48"/>
      <c r="F4625" s="50"/>
      <c r="G4625" s="51"/>
      <c r="H4625" s="51"/>
      <c r="I4625" s="52"/>
      <c r="J4625" s="52"/>
      <c r="K4625" s="27" t="str">
        <f>_xlfn.IFNA(VLOOKUP(E4625,الاوردرات!$B$1:$C$600,2,0),"")</f>
        <v/>
      </c>
      <c r="L4625" s="63"/>
      <c r="N4625" s="22" t="str">
        <f t="shared" si="146"/>
        <v/>
      </c>
      <c r="O4625" s="23" t="str">
        <f>_xlfn.IFNA((VLOOKUP(F4625,help!$C$2:$F$12,4,0))*(N4625*24),"")</f>
        <v/>
      </c>
      <c r="AP4625" s="18">
        <f t="shared" si="147"/>
        <v>0</v>
      </c>
    </row>
    <row r="4626" spans="2:42" ht="33" x14ac:dyDescent="0.2">
      <c r="B4626" s="14">
        <f>COUNTIFS($E$3:E4626,تقرير!$E$4)</f>
        <v>15</v>
      </c>
      <c r="C4626" s="48"/>
      <c r="D4626" s="48"/>
      <c r="E4626" s="48"/>
      <c r="F4626" s="50"/>
      <c r="G4626" s="51"/>
      <c r="H4626" s="51"/>
      <c r="I4626" s="52"/>
      <c r="J4626" s="52"/>
      <c r="K4626" s="27" t="str">
        <f>_xlfn.IFNA(VLOOKUP(E4626,الاوردرات!$B$1:$C$600,2,0),"")</f>
        <v/>
      </c>
      <c r="L4626" s="63"/>
      <c r="N4626" s="22" t="str">
        <f t="shared" si="146"/>
        <v/>
      </c>
      <c r="O4626" s="23" t="str">
        <f>_xlfn.IFNA((VLOOKUP(F4626,help!$C$2:$F$12,4,0))*(N4626*24),"")</f>
        <v/>
      </c>
      <c r="AP4626" s="18">
        <f t="shared" si="147"/>
        <v>0</v>
      </c>
    </row>
    <row r="4627" spans="2:42" ht="33" x14ac:dyDescent="0.2">
      <c r="B4627" s="14">
        <f>COUNTIFS($E$3:E4627,تقرير!$E$4)</f>
        <v>15</v>
      </c>
      <c r="C4627" s="48"/>
      <c r="D4627" s="48"/>
      <c r="E4627" s="48"/>
      <c r="F4627" s="50"/>
      <c r="G4627" s="51"/>
      <c r="H4627" s="51"/>
      <c r="I4627" s="52"/>
      <c r="J4627" s="52"/>
      <c r="K4627" s="27" t="str">
        <f>_xlfn.IFNA(VLOOKUP(E4627,الاوردرات!$B$1:$C$600,2,0),"")</f>
        <v/>
      </c>
      <c r="L4627" s="63"/>
      <c r="N4627" s="22" t="str">
        <f t="shared" si="146"/>
        <v/>
      </c>
      <c r="O4627" s="23" t="str">
        <f>_xlfn.IFNA((VLOOKUP(F4627,help!$C$2:$F$12,4,0))*(N4627*24),"")</f>
        <v/>
      </c>
      <c r="AP4627" s="18">
        <f t="shared" si="147"/>
        <v>0</v>
      </c>
    </row>
    <row r="4628" spans="2:42" ht="33" x14ac:dyDescent="0.2">
      <c r="B4628" s="14">
        <f>COUNTIFS($E$3:E4628,تقرير!$E$4)</f>
        <v>15</v>
      </c>
      <c r="C4628" s="48"/>
      <c r="D4628" s="48"/>
      <c r="E4628" s="48"/>
      <c r="F4628" s="50"/>
      <c r="G4628" s="51"/>
      <c r="H4628" s="51"/>
      <c r="I4628" s="52"/>
      <c r="J4628" s="52"/>
      <c r="K4628" s="27" t="str">
        <f>_xlfn.IFNA(VLOOKUP(E4628,الاوردرات!$B$1:$C$600,2,0),"")</f>
        <v/>
      </c>
      <c r="L4628" s="63"/>
      <c r="N4628" s="22" t="str">
        <f t="shared" si="146"/>
        <v/>
      </c>
      <c r="O4628" s="23" t="str">
        <f>_xlfn.IFNA((VLOOKUP(F4628,help!$C$2:$F$12,4,0))*(N4628*24),"")</f>
        <v/>
      </c>
      <c r="AP4628" s="18">
        <f t="shared" si="147"/>
        <v>0</v>
      </c>
    </row>
    <row r="4629" spans="2:42" ht="33" x14ac:dyDescent="0.2">
      <c r="B4629" s="14">
        <f>COUNTIFS($E$3:E4629,تقرير!$E$4)</f>
        <v>15</v>
      </c>
      <c r="C4629" s="48"/>
      <c r="D4629" s="48"/>
      <c r="E4629" s="48"/>
      <c r="F4629" s="50"/>
      <c r="G4629" s="51"/>
      <c r="H4629" s="51"/>
      <c r="I4629" s="52"/>
      <c r="J4629" s="52"/>
      <c r="K4629" s="27" t="str">
        <f>_xlfn.IFNA(VLOOKUP(E4629,الاوردرات!$B$1:$C$600,2,0),"")</f>
        <v/>
      </c>
      <c r="L4629" s="63"/>
      <c r="N4629" s="22" t="str">
        <f t="shared" si="146"/>
        <v/>
      </c>
      <c r="O4629" s="23" t="str">
        <f>_xlfn.IFNA((VLOOKUP(F4629,help!$C$2:$F$12,4,0))*(N4629*24),"")</f>
        <v/>
      </c>
      <c r="AP4629" s="18">
        <f t="shared" si="147"/>
        <v>0</v>
      </c>
    </row>
    <row r="4630" spans="2:42" ht="33" x14ac:dyDescent="0.2">
      <c r="B4630" s="14">
        <f>COUNTIFS($E$3:E4630,تقرير!$E$4)</f>
        <v>15</v>
      </c>
      <c r="C4630" s="48"/>
      <c r="D4630" s="48"/>
      <c r="E4630" s="48"/>
      <c r="F4630" s="50"/>
      <c r="G4630" s="51"/>
      <c r="H4630" s="51"/>
      <c r="I4630" s="52"/>
      <c r="J4630" s="52"/>
      <c r="K4630" s="27" t="str">
        <f>_xlfn.IFNA(VLOOKUP(E4630,الاوردرات!$B$1:$C$600,2,0),"")</f>
        <v/>
      </c>
      <c r="L4630" s="63"/>
      <c r="N4630" s="22" t="str">
        <f t="shared" si="146"/>
        <v/>
      </c>
      <c r="O4630" s="23" t="str">
        <f>_xlfn.IFNA((VLOOKUP(F4630,help!$C$2:$F$12,4,0))*(N4630*24),"")</f>
        <v/>
      </c>
      <c r="AP4630" s="18">
        <f t="shared" si="147"/>
        <v>0</v>
      </c>
    </row>
    <row r="4631" spans="2:42" ht="33" x14ac:dyDescent="0.2">
      <c r="B4631" s="14">
        <f>COUNTIFS($E$3:E4631,تقرير!$E$4)</f>
        <v>15</v>
      </c>
      <c r="C4631" s="48"/>
      <c r="D4631" s="48"/>
      <c r="E4631" s="48"/>
      <c r="F4631" s="50"/>
      <c r="G4631" s="51"/>
      <c r="H4631" s="51"/>
      <c r="I4631" s="52"/>
      <c r="J4631" s="52"/>
      <c r="K4631" s="27" t="str">
        <f>_xlfn.IFNA(VLOOKUP(E4631,الاوردرات!$B$1:$C$600,2,0),"")</f>
        <v/>
      </c>
      <c r="L4631" s="63"/>
      <c r="N4631" s="22" t="str">
        <f t="shared" si="146"/>
        <v/>
      </c>
      <c r="O4631" s="23" t="str">
        <f>_xlfn.IFNA((VLOOKUP(F4631,help!$C$2:$F$12,4,0))*(N4631*24),"")</f>
        <v/>
      </c>
      <c r="AP4631" s="18">
        <f t="shared" si="147"/>
        <v>0</v>
      </c>
    </row>
    <row r="4632" spans="2:42" ht="33" x14ac:dyDescent="0.2">
      <c r="B4632" s="14">
        <f>COUNTIFS($E$3:E4632,تقرير!$E$4)</f>
        <v>15</v>
      </c>
      <c r="C4632" s="48"/>
      <c r="D4632" s="48"/>
      <c r="E4632" s="48"/>
      <c r="F4632" s="50"/>
      <c r="G4632" s="51"/>
      <c r="H4632" s="51"/>
      <c r="I4632" s="52"/>
      <c r="J4632" s="52"/>
      <c r="K4632" s="27" t="str">
        <f>_xlfn.IFNA(VLOOKUP(E4632,الاوردرات!$B$1:$C$600,2,0),"")</f>
        <v/>
      </c>
      <c r="L4632" s="63"/>
      <c r="N4632" s="22" t="str">
        <f t="shared" si="146"/>
        <v/>
      </c>
      <c r="O4632" s="23" t="str">
        <f>_xlfn.IFNA((VLOOKUP(F4632,help!$C$2:$F$12,4,0))*(N4632*24),"")</f>
        <v/>
      </c>
      <c r="AP4632" s="18">
        <f t="shared" si="147"/>
        <v>0</v>
      </c>
    </row>
    <row r="4633" spans="2:42" ht="33" x14ac:dyDescent="0.2">
      <c r="B4633" s="14">
        <f>COUNTIFS($E$3:E4633,تقرير!$E$4)</f>
        <v>15</v>
      </c>
      <c r="C4633" s="48"/>
      <c r="D4633" s="48"/>
      <c r="E4633" s="48"/>
      <c r="F4633" s="50"/>
      <c r="G4633" s="51"/>
      <c r="H4633" s="51"/>
      <c r="I4633" s="52"/>
      <c r="J4633" s="52"/>
      <c r="K4633" s="27" t="str">
        <f>_xlfn.IFNA(VLOOKUP(E4633,الاوردرات!$B$1:$C$600,2,0),"")</f>
        <v/>
      </c>
      <c r="L4633" s="63"/>
      <c r="N4633" s="22" t="str">
        <f t="shared" si="146"/>
        <v/>
      </c>
      <c r="O4633" s="23" t="str">
        <f>_xlfn.IFNA((VLOOKUP(F4633,help!$C$2:$F$12,4,0))*(N4633*24),"")</f>
        <v/>
      </c>
      <c r="AP4633" s="18">
        <f t="shared" si="147"/>
        <v>0</v>
      </c>
    </row>
    <row r="4634" spans="2:42" ht="33" x14ac:dyDescent="0.2">
      <c r="B4634" s="14">
        <f>COUNTIFS($E$3:E4634,تقرير!$E$4)</f>
        <v>15</v>
      </c>
      <c r="C4634" s="48"/>
      <c r="D4634" s="48"/>
      <c r="E4634" s="48"/>
      <c r="F4634" s="50"/>
      <c r="G4634" s="51"/>
      <c r="H4634" s="51"/>
      <c r="I4634" s="52"/>
      <c r="J4634" s="52"/>
      <c r="K4634" s="27" t="str">
        <f>_xlfn.IFNA(VLOOKUP(E4634,الاوردرات!$B$1:$C$600,2,0),"")</f>
        <v/>
      </c>
      <c r="L4634" s="63"/>
      <c r="N4634" s="22" t="str">
        <f t="shared" si="146"/>
        <v/>
      </c>
      <c r="O4634" s="23" t="str">
        <f>_xlfn.IFNA((VLOOKUP(F4634,help!$C$2:$F$12,4,0))*(N4634*24),"")</f>
        <v/>
      </c>
      <c r="AP4634" s="18">
        <f t="shared" si="147"/>
        <v>0</v>
      </c>
    </row>
    <row r="4635" spans="2:42" ht="33" x14ac:dyDescent="0.2">
      <c r="B4635" s="14">
        <f>COUNTIFS($E$3:E4635,تقرير!$E$4)</f>
        <v>15</v>
      </c>
      <c r="C4635" s="48"/>
      <c r="D4635" s="48"/>
      <c r="E4635" s="48"/>
      <c r="F4635" s="50"/>
      <c r="G4635" s="51"/>
      <c r="H4635" s="51"/>
      <c r="I4635" s="52"/>
      <c r="J4635" s="52"/>
      <c r="K4635" s="27" t="str">
        <f>_xlfn.IFNA(VLOOKUP(E4635,الاوردرات!$B$1:$C$600,2,0),"")</f>
        <v/>
      </c>
      <c r="L4635" s="63"/>
      <c r="N4635" s="22" t="str">
        <f t="shared" si="146"/>
        <v/>
      </c>
      <c r="O4635" s="23" t="str">
        <f>_xlfn.IFNA((VLOOKUP(F4635,help!$C$2:$F$12,4,0))*(N4635*24),"")</f>
        <v/>
      </c>
      <c r="AP4635" s="18">
        <f t="shared" si="147"/>
        <v>0</v>
      </c>
    </row>
    <row r="4636" spans="2:42" ht="33" x14ac:dyDescent="0.2">
      <c r="B4636" s="14">
        <f>COUNTIFS($E$3:E4636,تقرير!$E$4)</f>
        <v>15</v>
      </c>
      <c r="C4636" s="48"/>
      <c r="D4636" s="48"/>
      <c r="E4636" s="48"/>
      <c r="F4636" s="50"/>
      <c r="G4636" s="51"/>
      <c r="H4636" s="51"/>
      <c r="I4636" s="52"/>
      <c r="J4636" s="52"/>
      <c r="K4636" s="27" t="str">
        <f>_xlfn.IFNA(VLOOKUP(E4636,الاوردرات!$B$1:$C$600,2,0),"")</f>
        <v/>
      </c>
      <c r="L4636" s="63"/>
      <c r="N4636" s="22" t="str">
        <f t="shared" si="146"/>
        <v/>
      </c>
      <c r="O4636" s="23" t="str">
        <f>_xlfn.IFNA((VLOOKUP(F4636,help!$C$2:$F$12,4,0))*(N4636*24),"")</f>
        <v/>
      </c>
      <c r="AP4636" s="18">
        <f t="shared" si="147"/>
        <v>0</v>
      </c>
    </row>
    <row r="4637" spans="2:42" ht="33" x14ac:dyDescent="0.2">
      <c r="B4637" s="14">
        <f>COUNTIFS($E$3:E4637,تقرير!$E$4)</f>
        <v>15</v>
      </c>
      <c r="C4637" s="48"/>
      <c r="D4637" s="48"/>
      <c r="E4637" s="48"/>
      <c r="F4637" s="50"/>
      <c r="G4637" s="51"/>
      <c r="H4637" s="51"/>
      <c r="I4637" s="52"/>
      <c r="J4637" s="52"/>
      <c r="K4637" s="27" t="str">
        <f>_xlfn.IFNA(VLOOKUP(E4637,الاوردرات!$B$1:$C$600,2,0),"")</f>
        <v/>
      </c>
      <c r="L4637" s="63"/>
      <c r="N4637" s="22" t="str">
        <f t="shared" si="146"/>
        <v/>
      </c>
      <c r="O4637" s="23" t="str">
        <f>_xlfn.IFNA((VLOOKUP(F4637,help!$C$2:$F$12,4,0))*(N4637*24),"")</f>
        <v/>
      </c>
      <c r="AP4637" s="18">
        <f t="shared" si="147"/>
        <v>0</v>
      </c>
    </row>
    <row r="4638" spans="2:42" ht="33" x14ac:dyDescent="0.2">
      <c r="B4638" s="14">
        <f>COUNTIFS($E$3:E4638,تقرير!$E$4)</f>
        <v>15</v>
      </c>
      <c r="C4638" s="48"/>
      <c r="D4638" s="48"/>
      <c r="E4638" s="48"/>
      <c r="F4638" s="50"/>
      <c r="G4638" s="51"/>
      <c r="H4638" s="51"/>
      <c r="I4638" s="52"/>
      <c r="J4638" s="52"/>
      <c r="K4638" s="27" t="str">
        <f>_xlfn.IFNA(VLOOKUP(E4638,الاوردرات!$B$1:$C$600,2,0),"")</f>
        <v/>
      </c>
      <c r="L4638" s="63"/>
      <c r="N4638" s="22" t="str">
        <f t="shared" si="146"/>
        <v/>
      </c>
      <c r="O4638" s="23" t="str">
        <f>_xlfn.IFNA((VLOOKUP(F4638,help!$C$2:$F$12,4,0))*(N4638*24),"")</f>
        <v/>
      </c>
      <c r="AP4638" s="18">
        <f t="shared" si="147"/>
        <v>0</v>
      </c>
    </row>
    <row r="4639" spans="2:42" ht="33" x14ac:dyDescent="0.2">
      <c r="B4639" s="14">
        <f>COUNTIFS($E$3:E4639,تقرير!$E$4)</f>
        <v>15</v>
      </c>
      <c r="C4639" s="48"/>
      <c r="D4639" s="48"/>
      <c r="E4639" s="48"/>
      <c r="F4639" s="50"/>
      <c r="G4639" s="51"/>
      <c r="H4639" s="51"/>
      <c r="I4639" s="52"/>
      <c r="J4639" s="52"/>
      <c r="K4639" s="27" t="str">
        <f>_xlfn.IFNA(VLOOKUP(E4639,الاوردرات!$B$1:$C$600,2,0),"")</f>
        <v/>
      </c>
      <c r="L4639" s="63"/>
      <c r="N4639" s="22" t="str">
        <f t="shared" si="146"/>
        <v/>
      </c>
      <c r="O4639" s="23" t="str">
        <f>_xlfn.IFNA((VLOOKUP(F4639,help!$C$2:$F$12,4,0))*(N4639*24),"")</f>
        <v/>
      </c>
      <c r="AP4639" s="18">
        <f t="shared" si="147"/>
        <v>0</v>
      </c>
    </row>
    <row r="4640" spans="2:42" ht="33" x14ac:dyDescent="0.2">
      <c r="B4640" s="14">
        <f>COUNTIFS($E$3:E4640,تقرير!$E$4)</f>
        <v>15</v>
      </c>
      <c r="C4640" s="48"/>
      <c r="D4640" s="48"/>
      <c r="E4640" s="48"/>
      <c r="F4640" s="50"/>
      <c r="G4640" s="51"/>
      <c r="H4640" s="51"/>
      <c r="I4640" s="52"/>
      <c r="J4640" s="52"/>
      <c r="K4640" s="27" t="str">
        <f>_xlfn.IFNA(VLOOKUP(E4640,الاوردرات!$B$1:$C$600,2,0),"")</f>
        <v/>
      </c>
      <c r="L4640" s="63"/>
      <c r="N4640" s="22" t="str">
        <f t="shared" si="146"/>
        <v/>
      </c>
      <c r="O4640" s="23" t="str">
        <f>_xlfn.IFNA((VLOOKUP(F4640,help!$C$2:$F$12,4,0))*(N4640*24),"")</f>
        <v/>
      </c>
      <c r="AP4640" s="18">
        <f t="shared" si="147"/>
        <v>0</v>
      </c>
    </row>
    <row r="4641" spans="2:42" ht="33" x14ac:dyDescent="0.2">
      <c r="B4641" s="14">
        <f>COUNTIFS($E$3:E4641,تقرير!$E$4)</f>
        <v>15</v>
      </c>
      <c r="C4641" s="48"/>
      <c r="D4641" s="48"/>
      <c r="E4641" s="48"/>
      <c r="F4641" s="50"/>
      <c r="G4641" s="51"/>
      <c r="H4641" s="51"/>
      <c r="I4641" s="52"/>
      <c r="J4641" s="52"/>
      <c r="K4641" s="27" t="str">
        <f>_xlfn.IFNA(VLOOKUP(E4641,الاوردرات!$B$1:$C$600,2,0),"")</f>
        <v/>
      </c>
      <c r="L4641" s="63"/>
      <c r="N4641" s="22" t="str">
        <f t="shared" si="146"/>
        <v/>
      </c>
      <c r="O4641" s="23" t="str">
        <f>_xlfn.IFNA((VLOOKUP(F4641,help!$C$2:$F$12,4,0))*(N4641*24),"")</f>
        <v/>
      </c>
      <c r="AP4641" s="18">
        <f t="shared" si="147"/>
        <v>0</v>
      </c>
    </row>
    <row r="4642" spans="2:42" ht="33" x14ac:dyDescent="0.2">
      <c r="B4642" s="14">
        <f>COUNTIFS($E$3:E4642,تقرير!$E$4)</f>
        <v>15</v>
      </c>
      <c r="C4642" s="48"/>
      <c r="D4642" s="48"/>
      <c r="E4642" s="48"/>
      <c r="F4642" s="50"/>
      <c r="G4642" s="51"/>
      <c r="H4642" s="51"/>
      <c r="I4642" s="52"/>
      <c r="J4642" s="52"/>
      <c r="K4642" s="27" t="str">
        <f>_xlfn.IFNA(VLOOKUP(E4642,الاوردرات!$B$1:$C$600,2,0),"")</f>
        <v/>
      </c>
      <c r="L4642" s="63"/>
      <c r="N4642" s="22" t="str">
        <f t="shared" si="146"/>
        <v/>
      </c>
      <c r="O4642" s="23" t="str">
        <f>_xlfn.IFNA((VLOOKUP(F4642,help!$C$2:$F$12,4,0))*(N4642*24),"")</f>
        <v/>
      </c>
      <c r="AP4642" s="18">
        <f t="shared" si="147"/>
        <v>0</v>
      </c>
    </row>
    <row r="4643" spans="2:42" ht="33" x14ac:dyDescent="0.2">
      <c r="B4643" s="14">
        <f>COUNTIFS($E$3:E4643,تقرير!$E$4)</f>
        <v>15</v>
      </c>
      <c r="C4643" s="48"/>
      <c r="D4643" s="48"/>
      <c r="E4643" s="48"/>
      <c r="F4643" s="50"/>
      <c r="G4643" s="51"/>
      <c r="H4643" s="51"/>
      <c r="I4643" s="52"/>
      <c r="J4643" s="52"/>
      <c r="K4643" s="27" t="str">
        <f>_xlfn.IFNA(VLOOKUP(E4643,الاوردرات!$B$1:$C$600,2,0),"")</f>
        <v/>
      </c>
      <c r="L4643" s="63"/>
      <c r="N4643" s="22" t="str">
        <f t="shared" si="146"/>
        <v/>
      </c>
      <c r="O4643" s="23" t="str">
        <f>_xlfn.IFNA((VLOOKUP(F4643,help!$C$2:$F$12,4,0))*(N4643*24),"")</f>
        <v/>
      </c>
      <c r="AP4643" s="18">
        <f t="shared" si="147"/>
        <v>0</v>
      </c>
    </row>
    <row r="4644" spans="2:42" ht="33" x14ac:dyDescent="0.2">
      <c r="B4644" s="14">
        <f>COUNTIFS($E$3:E4644,تقرير!$E$4)</f>
        <v>15</v>
      </c>
      <c r="C4644" s="48"/>
      <c r="D4644" s="48"/>
      <c r="E4644" s="48"/>
      <c r="F4644" s="50"/>
      <c r="G4644" s="51"/>
      <c r="H4644" s="51"/>
      <c r="I4644" s="52"/>
      <c r="J4644" s="52"/>
      <c r="K4644" s="27" t="str">
        <f>_xlfn.IFNA(VLOOKUP(E4644,الاوردرات!$B$1:$C$600,2,0),"")</f>
        <v/>
      </c>
      <c r="L4644" s="63"/>
      <c r="N4644" s="22" t="str">
        <f t="shared" si="146"/>
        <v/>
      </c>
      <c r="O4644" s="23" t="str">
        <f>_xlfn.IFNA((VLOOKUP(F4644,help!$C$2:$F$12,4,0))*(N4644*24),"")</f>
        <v/>
      </c>
      <c r="AP4644" s="18">
        <f t="shared" si="147"/>
        <v>0</v>
      </c>
    </row>
    <row r="4645" spans="2:42" ht="33" x14ac:dyDescent="0.2">
      <c r="B4645" s="14">
        <f>COUNTIFS($E$3:E4645,تقرير!$E$4)</f>
        <v>15</v>
      </c>
      <c r="C4645" s="48"/>
      <c r="D4645" s="48"/>
      <c r="E4645" s="48"/>
      <c r="F4645" s="50"/>
      <c r="G4645" s="51"/>
      <c r="H4645" s="51"/>
      <c r="I4645" s="52"/>
      <c r="J4645" s="52"/>
      <c r="K4645" s="27" t="str">
        <f>_xlfn.IFNA(VLOOKUP(E4645,الاوردرات!$B$1:$C$600,2,0),"")</f>
        <v/>
      </c>
      <c r="L4645" s="63"/>
      <c r="N4645" s="22" t="str">
        <f t="shared" si="146"/>
        <v/>
      </c>
      <c r="O4645" s="23" t="str">
        <f>_xlfn.IFNA((VLOOKUP(F4645,help!$C$2:$F$12,4,0))*(N4645*24),"")</f>
        <v/>
      </c>
      <c r="AP4645" s="18">
        <f t="shared" si="147"/>
        <v>0</v>
      </c>
    </row>
    <row r="4646" spans="2:42" ht="33" x14ac:dyDescent="0.2">
      <c r="B4646" s="14">
        <f>COUNTIFS($E$3:E4646,تقرير!$E$4)</f>
        <v>15</v>
      </c>
      <c r="C4646" s="48"/>
      <c r="D4646" s="48"/>
      <c r="E4646" s="48"/>
      <c r="F4646" s="50"/>
      <c r="G4646" s="51"/>
      <c r="H4646" s="51"/>
      <c r="I4646" s="52"/>
      <c r="J4646" s="52"/>
      <c r="K4646" s="27" t="str">
        <f>_xlfn.IFNA(VLOOKUP(E4646,الاوردرات!$B$1:$C$600,2,0),"")</f>
        <v/>
      </c>
      <c r="L4646" s="63"/>
      <c r="N4646" s="22" t="str">
        <f t="shared" si="146"/>
        <v/>
      </c>
      <c r="O4646" s="23" t="str">
        <f>_xlfn.IFNA((VLOOKUP(F4646,help!$C$2:$F$12,4,0))*(N4646*24),"")</f>
        <v/>
      </c>
      <c r="AP4646" s="18">
        <f t="shared" si="147"/>
        <v>0</v>
      </c>
    </row>
    <row r="4647" spans="2:42" ht="33" x14ac:dyDescent="0.2">
      <c r="B4647" s="14">
        <f>COUNTIFS($E$3:E4647,تقرير!$E$4)</f>
        <v>15</v>
      </c>
      <c r="C4647" s="48"/>
      <c r="D4647" s="48"/>
      <c r="E4647" s="48"/>
      <c r="F4647" s="50"/>
      <c r="G4647" s="51"/>
      <c r="H4647" s="51"/>
      <c r="I4647" s="52"/>
      <c r="J4647" s="52"/>
      <c r="K4647" s="27" t="str">
        <f>_xlfn.IFNA(VLOOKUP(E4647,الاوردرات!$B$1:$C$600,2,0),"")</f>
        <v/>
      </c>
      <c r="L4647" s="63"/>
      <c r="N4647" s="22" t="str">
        <f t="shared" si="146"/>
        <v/>
      </c>
      <c r="O4647" s="23" t="str">
        <f>_xlfn.IFNA((VLOOKUP(F4647,help!$C$2:$F$12,4,0))*(N4647*24),"")</f>
        <v/>
      </c>
      <c r="AP4647" s="18">
        <f t="shared" si="147"/>
        <v>0</v>
      </c>
    </row>
    <row r="4648" spans="2:42" ht="33" x14ac:dyDescent="0.2">
      <c r="B4648" s="14">
        <f>COUNTIFS($E$3:E4648,تقرير!$E$4)</f>
        <v>15</v>
      </c>
      <c r="C4648" s="48"/>
      <c r="D4648" s="48"/>
      <c r="E4648" s="48"/>
      <c r="F4648" s="50"/>
      <c r="G4648" s="51"/>
      <c r="H4648" s="51"/>
      <c r="I4648" s="52"/>
      <c r="J4648" s="52"/>
      <c r="K4648" s="27" t="str">
        <f>_xlfn.IFNA(VLOOKUP(E4648,الاوردرات!$B$1:$C$600,2,0),"")</f>
        <v/>
      </c>
      <c r="L4648" s="63"/>
      <c r="N4648" s="22" t="str">
        <f t="shared" si="146"/>
        <v/>
      </c>
      <c r="O4648" s="23" t="str">
        <f>_xlfn.IFNA((VLOOKUP(F4648,help!$C$2:$F$12,4,0))*(N4648*24),"")</f>
        <v/>
      </c>
      <c r="AP4648" s="18">
        <f t="shared" si="147"/>
        <v>0</v>
      </c>
    </row>
    <row r="4649" spans="2:42" ht="33" x14ac:dyDescent="0.2">
      <c r="B4649" s="14">
        <f>COUNTIFS($E$3:E4649,تقرير!$E$4)</f>
        <v>15</v>
      </c>
      <c r="C4649" s="48"/>
      <c r="D4649" s="48"/>
      <c r="E4649" s="48"/>
      <c r="F4649" s="50"/>
      <c r="G4649" s="51"/>
      <c r="H4649" s="51"/>
      <c r="I4649" s="52"/>
      <c r="J4649" s="52"/>
      <c r="K4649" s="27" t="str">
        <f>_xlfn.IFNA(VLOOKUP(E4649,الاوردرات!$B$1:$C$600,2,0),"")</f>
        <v/>
      </c>
      <c r="L4649" s="63"/>
      <c r="N4649" s="22" t="str">
        <f t="shared" si="146"/>
        <v/>
      </c>
      <c r="O4649" s="23" t="str">
        <f>_xlfn.IFNA((VLOOKUP(F4649,help!$C$2:$F$12,4,0))*(N4649*24),"")</f>
        <v/>
      </c>
      <c r="AP4649" s="18">
        <f t="shared" si="147"/>
        <v>0</v>
      </c>
    </row>
    <row r="4650" spans="2:42" ht="33" x14ac:dyDescent="0.2">
      <c r="B4650" s="14">
        <f>COUNTIFS($E$3:E4650,تقرير!$E$4)</f>
        <v>15</v>
      </c>
      <c r="C4650" s="48"/>
      <c r="D4650" s="48"/>
      <c r="E4650" s="48"/>
      <c r="F4650" s="50"/>
      <c r="G4650" s="51"/>
      <c r="H4650" s="51"/>
      <c r="I4650" s="52"/>
      <c r="J4650" s="52"/>
      <c r="K4650" s="27" t="str">
        <f>_xlfn.IFNA(VLOOKUP(E4650,الاوردرات!$B$1:$C$600,2,0),"")</f>
        <v/>
      </c>
      <c r="L4650" s="63"/>
      <c r="N4650" s="22" t="str">
        <f t="shared" si="146"/>
        <v/>
      </c>
      <c r="O4650" s="23" t="str">
        <f>_xlfn.IFNA((VLOOKUP(F4650,help!$C$2:$F$12,4,0))*(N4650*24),"")</f>
        <v/>
      </c>
      <c r="AP4650" s="18">
        <f t="shared" si="147"/>
        <v>0</v>
      </c>
    </row>
    <row r="4651" spans="2:42" ht="33" x14ac:dyDescent="0.2">
      <c r="B4651" s="14">
        <f>COUNTIFS($E$3:E4651,تقرير!$E$4)</f>
        <v>15</v>
      </c>
      <c r="C4651" s="48"/>
      <c r="D4651" s="48"/>
      <c r="E4651" s="48"/>
      <c r="F4651" s="50"/>
      <c r="G4651" s="51"/>
      <c r="H4651" s="51"/>
      <c r="I4651" s="52"/>
      <c r="J4651" s="52"/>
      <c r="K4651" s="27" t="str">
        <f>_xlfn.IFNA(VLOOKUP(E4651,الاوردرات!$B$1:$C$600,2,0),"")</f>
        <v/>
      </c>
      <c r="L4651" s="63"/>
      <c r="N4651" s="22" t="str">
        <f t="shared" si="146"/>
        <v/>
      </c>
      <c r="O4651" s="23" t="str">
        <f>_xlfn.IFNA((VLOOKUP(F4651,help!$C$2:$F$12,4,0))*(N4651*24),"")</f>
        <v/>
      </c>
      <c r="AP4651" s="18">
        <f t="shared" si="147"/>
        <v>0</v>
      </c>
    </row>
    <row r="4652" spans="2:42" ht="33" x14ac:dyDescent="0.2">
      <c r="B4652" s="14">
        <f>COUNTIFS($E$3:E4652,تقرير!$E$4)</f>
        <v>15</v>
      </c>
      <c r="C4652" s="48"/>
      <c r="D4652" s="48"/>
      <c r="E4652" s="48"/>
      <c r="F4652" s="50"/>
      <c r="G4652" s="51"/>
      <c r="H4652" s="51"/>
      <c r="I4652" s="52"/>
      <c r="J4652" s="52"/>
      <c r="K4652" s="27" t="str">
        <f>_xlfn.IFNA(VLOOKUP(E4652,الاوردرات!$B$1:$C$600,2,0),"")</f>
        <v/>
      </c>
      <c r="L4652" s="63"/>
      <c r="N4652" s="22" t="str">
        <f t="shared" si="146"/>
        <v/>
      </c>
      <c r="O4652" s="23" t="str">
        <f>_xlfn.IFNA((VLOOKUP(F4652,help!$C$2:$F$12,4,0))*(N4652*24),"")</f>
        <v/>
      </c>
      <c r="AP4652" s="18">
        <f t="shared" si="147"/>
        <v>0</v>
      </c>
    </row>
    <row r="4653" spans="2:42" ht="33" x14ac:dyDescent="0.2">
      <c r="B4653" s="14">
        <f>COUNTIFS($E$3:E4653,تقرير!$E$4)</f>
        <v>15</v>
      </c>
      <c r="C4653" s="48"/>
      <c r="D4653" s="48"/>
      <c r="E4653" s="48"/>
      <c r="F4653" s="50"/>
      <c r="G4653" s="51"/>
      <c r="H4653" s="51"/>
      <c r="I4653" s="52"/>
      <c r="J4653" s="52"/>
      <c r="K4653" s="27" t="str">
        <f>_xlfn.IFNA(VLOOKUP(E4653,الاوردرات!$B$1:$C$600,2,0),"")</f>
        <v/>
      </c>
      <c r="L4653" s="63"/>
      <c r="N4653" s="22" t="str">
        <f t="shared" si="146"/>
        <v/>
      </c>
      <c r="O4653" s="23" t="str">
        <f>_xlfn.IFNA((VLOOKUP(F4653,help!$C$2:$F$12,4,0))*(N4653*24),"")</f>
        <v/>
      </c>
      <c r="AP4653" s="18">
        <f t="shared" si="147"/>
        <v>0</v>
      </c>
    </row>
    <row r="4654" spans="2:42" ht="33" x14ac:dyDescent="0.2">
      <c r="B4654" s="14">
        <f>COUNTIFS($E$3:E4654,تقرير!$E$4)</f>
        <v>15</v>
      </c>
      <c r="C4654" s="48"/>
      <c r="D4654" s="48"/>
      <c r="E4654" s="48"/>
      <c r="F4654" s="50"/>
      <c r="G4654" s="51"/>
      <c r="H4654" s="51"/>
      <c r="I4654" s="52"/>
      <c r="J4654" s="52"/>
      <c r="K4654" s="27" t="str">
        <f>_xlfn.IFNA(VLOOKUP(E4654,الاوردرات!$B$1:$C$600,2,0),"")</f>
        <v/>
      </c>
      <c r="L4654" s="63"/>
      <c r="N4654" s="22" t="str">
        <f t="shared" si="146"/>
        <v/>
      </c>
      <c r="O4654" s="23" t="str">
        <f>_xlfn.IFNA((VLOOKUP(F4654,help!$C$2:$F$12,4,0))*(N4654*24),"")</f>
        <v/>
      </c>
      <c r="AP4654" s="18">
        <f t="shared" si="147"/>
        <v>0</v>
      </c>
    </row>
    <row r="4655" spans="2:42" ht="33" x14ac:dyDescent="0.2">
      <c r="B4655" s="14">
        <f>COUNTIFS($E$3:E4655,تقرير!$E$4)</f>
        <v>15</v>
      </c>
      <c r="C4655" s="48"/>
      <c r="D4655" s="48"/>
      <c r="E4655" s="48"/>
      <c r="F4655" s="50"/>
      <c r="G4655" s="51"/>
      <c r="H4655" s="51"/>
      <c r="I4655" s="52"/>
      <c r="J4655" s="52"/>
      <c r="K4655" s="27" t="str">
        <f>_xlfn.IFNA(VLOOKUP(E4655,الاوردرات!$B$1:$C$600,2,0),"")</f>
        <v/>
      </c>
      <c r="L4655" s="63"/>
      <c r="N4655" s="22" t="str">
        <f t="shared" si="146"/>
        <v/>
      </c>
      <c r="O4655" s="23" t="str">
        <f>_xlfn.IFNA((VLOOKUP(F4655,help!$C$2:$F$12,4,0))*(N4655*24),"")</f>
        <v/>
      </c>
      <c r="AP4655" s="18">
        <f t="shared" si="147"/>
        <v>0</v>
      </c>
    </row>
    <row r="4656" spans="2:42" ht="33" x14ac:dyDescent="0.2">
      <c r="B4656" s="14">
        <f>COUNTIFS($E$3:E4656,تقرير!$E$4)</f>
        <v>15</v>
      </c>
      <c r="C4656" s="48"/>
      <c r="D4656" s="48"/>
      <c r="E4656" s="48"/>
      <c r="F4656" s="50"/>
      <c r="G4656" s="51"/>
      <c r="H4656" s="51"/>
      <c r="I4656" s="52"/>
      <c r="J4656" s="52"/>
      <c r="K4656" s="27" t="str">
        <f>_xlfn.IFNA(VLOOKUP(E4656,الاوردرات!$B$1:$C$600,2,0),"")</f>
        <v/>
      </c>
      <c r="L4656" s="63"/>
      <c r="N4656" s="22" t="str">
        <f t="shared" si="146"/>
        <v/>
      </c>
      <c r="O4656" s="23" t="str">
        <f>_xlfn.IFNA((VLOOKUP(F4656,help!$C$2:$F$12,4,0))*(N4656*24),"")</f>
        <v/>
      </c>
      <c r="AP4656" s="18">
        <f t="shared" si="147"/>
        <v>0</v>
      </c>
    </row>
    <row r="4657" spans="2:42" ht="33" x14ac:dyDescent="0.2">
      <c r="B4657" s="14">
        <f>COUNTIFS($E$3:E4657,تقرير!$E$4)</f>
        <v>15</v>
      </c>
      <c r="C4657" s="48"/>
      <c r="D4657" s="48"/>
      <c r="E4657" s="48"/>
      <c r="F4657" s="50"/>
      <c r="G4657" s="51"/>
      <c r="H4657" s="51"/>
      <c r="I4657" s="52"/>
      <c r="J4657" s="52"/>
      <c r="K4657" s="27" t="str">
        <f>_xlfn.IFNA(VLOOKUP(E4657,الاوردرات!$B$1:$C$600,2,0),"")</f>
        <v/>
      </c>
      <c r="L4657" s="63"/>
      <c r="N4657" s="22" t="str">
        <f t="shared" si="146"/>
        <v/>
      </c>
      <c r="O4657" s="23" t="str">
        <f>_xlfn.IFNA((VLOOKUP(F4657,help!$C$2:$F$12,4,0))*(N4657*24),"")</f>
        <v/>
      </c>
      <c r="AP4657" s="18">
        <f t="shared" si="147"/>
        <v>0</v>
      </c>
    </row>
    <row r="4658" spans="2:42" ht="33" x14ac:dyDescent="0.2">
      <c r="B4658" s="14">
        <f>COUNTIFS($E$3:E4658,تقرير!$E$4)</f>
        <v>15</v>
      </c>
      <c r="C4658" s="48"/>
      <c r="D4658" s="48"/>
      <c r="E4658" s="48"/>
      <c r="F4658" s="50"/>
      <c r="G4658" s="51"/>
      <c r="H4658" s="51"/>
      <c r="I4658" s="52"/>
      <c r="J4658" s="52"/>
      <c r="K4658" s="27" t="str">
        <f>_xlfn.IFNA(VLOOKUP(E4658,الاوردرات!$B$1:$C$600,2,0),"")</f>
        <v/>
      </c>
      <c r="L4658" s="63"/>
      <c r="N4658" s="22" t="str">
        <f t="shared" si="146"/>
        <v/>
      </c>
      <c r="O4658" s="23" t="str">
        <f>_xlfn.IFNA((VLOOKUP(F4658,help!$C$2:$F$12,4,0))*(N4658*24),"")</f>
        <v/>
      </c>
      <c r="AP4658" s="18">
        <f t="shared" si="147"/>
        <v>0</v>
      </c>
    </row>
    <row r="4659" spans="2:42" ht="33" x14ac:dyDescent="0.2">
      <c r="B4659" s="14">
        <f>COUNTIFS($E$3:E4659,تقرير!$E$4)</f>
        <v>15</v>
      </c>
      <c r="C4659" s="48"/>
      <c r="D4659" s="48"/>
      <c r="E4659" s="48"/>
      <c r="F4659" s="50"/>
      <c r="G4659" s="51"/>
      <c r="H4659" s="51"/>
      <c r="I4659" s="52"/>
      <c r="J4659" s="52"/>
      <c r="K4659" s="27" t="str">
        <f>_xlfn.IFNA(VLOOKUP(E4659,الاوردرات!$B$1:$C$600,2,0),"")</f>
        <v/>
      </c>
      <c r="L4659" s="63"/>
      <c r="N4659" s="22" t="str">
        <f t="shared" si="146"/>
        <v/>
      </c>
      <c r="O4659" s="23" t="str">
        <f>_xlfn.IFNA((VLOOKUP(F4659,help!$C$2:$F$12,4,0))*(N4659*24),"")</f>
        <v/>
      </c>
      <c r="AP4659" s="18">
        <f t="shared" si="147"/>
        <v>0</v>
      </c>
    </row>
    <row r="4660" spans="2:42" ht="33" x14ac:dyDescent="0.2">
      <c r="B4660" s="14">
        <f>COUNTIFS($E$3:E4660,تقرير!$E$4)</f>
        <v>15</v>
      </c>
      <c r="C4660" s="48"/>
      <c r="D4660" s="48"/>
      <c r="E4660" s="48"/>
      <c r="F4660" s="50"/>
      <c r="G4660" s="51"/>
      <c r="H4660" s="51"/>
      <c r="I4660" s="52"/>
      <c r="J4660" s="52"/>
      <c r="K4660" s="27" t="str">
        <f>_xlfn.IFNA(VLOOKUP(E4660,الاوردرات!$B$1:$C$600,2,0),"")</f>
        <v/>
      </c>
      <c r="L4660" s="63"/>
      <c r="N4660" s="22" t="str">
        <f t="shared" si="146"/>
        <v/>
      </c>
      <c r="O4660" s="23" t="str">
        <f>_xlfn.IFNA((VLOOKUP(F4660,help!$C$2:$F$12,4,0))*(N4660*24),"")</f>
        <v/>
      </c>
      <c r="AP4660" s="18">
        <f t="shared" si="147"/>
        <v>0</v>
      </c>
    </row>
    <row r="4661" spans="2:42" ht="33" x14ac:dyDescent="0.2">
      <c r="B4661" s="14">
        <f>COUNTIFS($E$3:E4661,تقرير!$E$4)</f>
        <v>15</v>
      </c>
      <c r="C4661" s="48"/>
      <c r="D4661" s="48"/>
      <c r="E4661" s="48"/>
      <c r="F4661" s="50"/>
      <c r="G4661" s="51"/>
      <c r="H4661" s="51"/>
      <c r="I4661" s="52"/>
      <c r="J4661" s="52"/>
      <c r="K4661" s="27" t="str">
        <f>_xlfn.IFNA(VLOOKUP(E4661,الاوردرات!$B$1:$C$600,2,0),"")</f>
        <v/>
      </c>
      <c r="L4661" s="63"/>
      <c r="N4661" s="22" t="str">
        <f t="shared" si="146"/>
        <v/>
      </c>
      <c r="O4661" s="23" t="str">
        <f>_xlfn.IFNA((VLOOKUP(F4661,help!$C$2:$F$12,4,0))*(N4661*24),"")</f>
        <v/>
      </c>
      <c r="AP4661" s="18">
        <f t="shared" si="147"/>
        <v>0</v>
      </c>
    </row>
    <row r="4662" spans="2:42" ht="33" x14ac:dyDescent="0.2">
      <c r="B4662" s="14">
        <f>COUNTIFS($E$3:E4662,تقرير!$E$4)</f>
        <v>15</v>
      </c>
      <c r="C4662" s="48"/>
      <c r="D4662" s="48"/>
      <c r="E4662" s="48"/>
      <c r="F4662" s="50"/>
      <c r="G4662" s="51"/>
      <c r="H4662" s="51"/>
      <c r="I4662" s="52"/>
      <c r="J4662" s="52"/>
      <c r="K4662" s="27" t="str">
        <f>_xlfn.IFNA(VLOOKUP(E4662,الاوردرات!$B$1:$C$600,2,0),"")</f>
        <v/>
      </c>
      <c r="L4662" s="63"/>
      <c r="N4662" s="22" t="str">
        <f t="shared" si="146"/>
        <v/>
      </c>
      <c r="O4662" s="23" t="str">
        <f>_xlfn.IFNA((VLOOKUP(F4662,help!$C$2:$F$12,4,0))*(N4662*24),"")</f>
        <v/>
      </c>
      <c r="AP4662" s="18">
        <f t="shared" si="147"/>
        <v>0</v>
      </c>
    </row>
    <row r="4663" spans="2:42" ht="33" x14ac:dyDescent="0.2">
      <c r="B4663" s="14">
        <f>COUNTIFS($E$3:E4663,تقرير!$E$4)</f>
        <v>15</v>
      </c>
      <c r="C4663" s="48"/>
      <c r="D4663" s="48"/>
      <c r="E4663" s="48"/>
      <c r="F4663" s="50"/>
      <c r="G4663" s="51"/>
      <c r="H4663" s="51"/>
      <c r="I4663" s="52"/>
      <c r="J4663" s="52"/>
      <c r="K4663" s="27" t="str">
        <f>_xlfn.IFNA(VLOOKUP(E4663,الاوردرات!$B$1:$C$600,2,0),"")</f>
        <v/>
      </c>
      <c r="L4663" s="63"/>
      <c r="N4663" s="22" t="str">
        <f t="shared" ref="N4663:N4726" si="148">IF(I4663&lt;&gt;"",J4663-I4663,"")</f>
        <v/>
      </c>
      <c r="O4663" s="23" t="str">
        <f>_xlfn.IFNA((VLOOKUP(F4663,help!$C$2:$F$12,4,0))*(N4663*24),"")</f>
        <v/>
      </c>
      <c r="AP4663" s="18">
        <f t="shared" si="147"/>
        <v>0</v>
      </c>
    </row>
    <row r="4664" spans="2:42" ht="33" x14ac:dyDescent="0.2">
      <c r="B4664" s="14">
        <f>COUNTIFS($E$3:E4664,تقرير!$E$4)</f>
        <v>15</v>
      </c>
      <c r="C4664" s="48"/>
      <c r="D4664" s="48"/>
      <c r="E4664" s="48"/>
      <c r="F4664" s="50"/>
      <c r="G4664" s="51"/>
      <c r="H4664" s="51"/>
      <c r="I4664" s="52"/>
      <c r="J4664" s="52"/>
      <c r="K4664" s="27" t="str">
        <f>_xlfn.IFNA(VLOOKUP(E4664,الاوردرات!$B$1:$C$600,2,0),"")</f>
        <v/>
      </c>
      <c r="L4664" s="63"/>
      <c r="N4664" s="22" t="str">
        <f t="shared" si="148"/>
        <v/>
      </c>
      <c r="O4664" s="23" t="str">
        <f>_xlfn.IFNA((VLOOKUP(F4664,help!$C$2:$F$12,4,0))*(N4664*24),"")</f>
        <v/>
      </c>
      <c r="AP4664" s="18">
        <f t="shared" si="147"/>
        <v>0</v>
      </c>
    </row>
    <row r="4665" spans="2:42" ht="33" x14ac:dyDescent="0.2">
      <c r="B4665" s="14">
        <f>COUNTIFS($E$3:E4665,تقرير!$E$4)</f>
        <v>15</v>
      </c>
      <c r="C4665" s="48"/>
      <c r="D4665" s="48"/>
      <c r="E4665" s="48"/>
      <c r="F4665" s="50"/>
      <c r="G4665" s="51"/>
      <c r="H4665" s="51"/>
      <c r="I4665" s="52"/>
      <c r="J4665" s="52"/>
      <c r="K4665" s="27" t="str">
        <f>_xlfn.IFNA(VLOOKUP(E4665,الاوردرات!$B$1:$C$600,2,0),"")</f>
        <v/>
      </c>
      <c r="L4665" s="63"/>
      <c r="N4665" s="22" t="str">
        <f t="shared" si="148"/>
        <v/>
      </c>
      <c r="O4665" s="23" t="str">
        <f>_xlfn.IFNA((VLOOKUP(F4665,help!$C$2:$F$12,4,0))*(N4665*24),"")</f>
        <v/>
      </c>
      <c r="AP4665" s="18">
        <f t="shared" si="147"/>
        <v>0</v>
      </c>
    </row>
    <row r="4666" spans="2:42" ht="33" x14ac:dyDescent="0.2">
      <c r="B4666" s="14">
        <f>COUNTIFS($E$3:E4666,تقرير!$E$4)</f>
        <v>15</v>
      </c>
      <c r="C4666" s="48"/>
      <c r="D4666" s="48"/>
      <c r="E4666" s="48"/>
      <c r="F4666" s="50"/>
      <c r="G4666" s="51"/>
      <c r="H4666" s="51"/>
      <c r="I4666" s="52"/>
      <c r="J4666" s="52"/>
      <c r="K4666" s="27" t="str">
        <f>_xlfn.IFNA(VLOOKUP(E4666,الاوردرات!$B$1:$C$600,2,0),"")</f>
        <v/>
      </c>
      <c r="L4666" s="63"/>
      <c r="N4666" s="22" t="str">
        <f t="shared" si="148"/>
        <v/>
      </c>
      <c r="O4666" s="23" t="str">
        <f>_xlfn.IFNA((VLOOKUP(F4666,help!$C$2:$F$12,4,0))*(N4666*24),"")</f>
        <v/>
      </c>
      <c r="AP4666" s="18">
        <f t="shared" si="147"/>
        <v>0</v>
      </c>
    </row>
    <row r="4667" spans="2:42" ht="33" x14ac:dyDescent="0.2">
      <c r="B4667" s="14">
        <f>COUNTIFS($E$3:E4667,تقرير!$E$4)</f>
        <v>15</v>
      </c>
      <c r="C4667" s="48"/>
      <c r="D4667" s="48"/>
      <c r="E4667" s="48"/>
      <c r="F4667" s="50"/>
      <c r="G4667" s="51"/>
      <c r="H4667" s="51"/>
      <c r="I4667" s="52"/>
      <c r="J4667" s="52"/>
      <c r="K4667" s="27" t="str">
        <f>_xlfn.IFNA(VLOOKUP(E4667,الاوردرات!$B$1:$C$600,2,0),"")</f>
        <v/>
      </c>
      <c r="L4667" s="63"/>
      <c r="N4667" s="22" t="str">
        <f t="shared" si="148"/>
        <v/>
      </c>
      <c r="O4667" s="23" t="str">
        <f>_xlfn.IFNA((VLOOKUP(F4667,help!$C$2:$F$12,4,0))*(N4667*24),"")</f>
        <v/>
      </c>
      <c r="AP4667" s="18">
        <f t="shared" si="147"/>
        <v>0</v>
      </c>
    </row>
    <row r="4668" spans="2:42" ht="33" x14ac:dyDescent="0.2">
      <c r="B4668" s="14">
        <f>COUNTIFS($E$3:E4668,تقرير!$E$4)</f>
        <v>15</v>
      </c>
      <c r="C4668" s="48"/>
      <c r="D4668" s="48"/>
      <c r="E4668" s="48"/>
      <c r="F4668" s="50"/>
      <c r="G4668" s="51"/>
      <c r="H4668" s="51"/>
      <c r="I4668" s="52"/>
      <c r="J4668" s="52"/>
      <c r="K4668" s="27" t="str">
        <f>_xlfn.IFNA(VLOOKUP(E4668,الاوردرات!$B$1:$C$600,2,0),"")</f>
        <v/>
      </c>
      <c r="L4668" s="63"/>
      <c r="N4668" s="22" t="str">
        <f t="shared" si="148"/>
        <v/>
      </c>
      <c r="O4668" s="23" t="str">
        <f>_xlfn.IFNA((VLOOKUP(F4668,help!$C$2:$F$12,4,0))*(N4668*24),"")</f>
        <v/>
      </c>
      <c r="AP4668" s="18">
        <f t="shared" si="147"/>
        <v>0</v>
      </c>
    </row>
    <row r="4669" spans="2:42" ht="33" x14ac:dyDescent="0.2">
      <c r="B4669" s="14">
        <f>COUNTIFS($E$3:E4669,تقرير!$E$4)</f>
        <v>15</v>
      </c>
      <c r="C4669" s="48"/>
      <c r="D4669" s="48"/>
      <c r="E4669" s="48"/>
      <c r="F4669" s="50"/>
      <c r="G4669" s="51"/>
      <c r="H4669" s="51"/>
      <c r="I4669" s="52"/>
      <c r="J4669" s="52"/>
      <c r="K4669" s="27" t="str">
        <f>_xlfn.IFNA(VLOOKUP(E4669,الاوردرات!$B$1:$C$600,2,0),"")</f>
        <v/>
      </c>
      <c r="L4669" s="63"/>
      <c r="N4669" s="22" t="str">
        <f t="shared" si="148"/>
        <v/>
      </c>
      <c r="O4669" s="23" t="str">
        <f>_xlfn.IFNA((VLOOKUP(F4669,help!$C$2:$F$12,4,0))*(N4669*24),"")</f>
        <v/>
      </c>
      <c r="AP4669" s="18">
        <f t="shared" si="147"/>
        <v>0</v>
      </c>
    </row>
    <row r="4670" spans="2:42" ht="33" x14ac:dyDescent="0.2">
      <c r="B4670" s="14">
        <f>COUNTIFS($E$3:E4670,تقرير!$E$4)</f>
        <v>15</v>
      </c>
      <c r="C4670" s="48"/>
      <c r="D4670" s="48"/>
      <c r="E4670" s="48"/>
      <c r="F4670" s="50"/>
      <c r="G4670" s="51"/>
      <c r="H4670" s="51"/>
      <c r="I4670" s="52"/>
      <c r="J4670" s="52"/>
      <c r="K4670" s="27" t="str">
        <f>_xlfn.IFNA(VLOOKUP(E4670,الاوردرات!$B$1:$C$600,2,0),"")</f>
        <v/>
      </c>
      <c r="L4670" s="63"/>
      <c r="N4670" s="22" t="str">
        <f t="shared" si="148"/>
        <v/>
      </c>
      <c r="O4670" s="23" t="str">
        <f>_xlfn.IFNA((VLOOKUP(F4670,help!$C$2:$F$12,4,0))*(N4670*24),"")</f>
        <v/>
      </c>
      <c r="AP4670" s="18">
        <f t="shared" si="147"/>
        <v>0</v>
      </c>
    </row>
    <row r="4671" spans="2:42" ht="33" x14ac:dyDescent="0.2">
      <c r="B4671" s="14">
        <f>COUNTIFS($E$3:E4671,تقرير!$E$4)</f>
        <v>15</v>
      </c>
      <c r="C4671" s="48"/>
      <c r="D4671" s="48"/>
      <c r="E4671" s="48"/>
      <c r="F4671" s="50"/>
      <c r="G4671" s="51"/>
      <c r="H4671" s="51"/>
      <c r="I4671" s="52"/>
      <c r="J4671" s="52"/>
      <c r="K4671" s="27" t="str">
        <f>_xlfn.IFNA(VLOOKUP(E4671,الاوردرات!$B$1:$C$600,2,0),"")</f>
        <v/>
      </c>
      <c r="L4671" s="63"/>
      <c r="N4671" s="22" t="str">
        <f t="shared" si="148"/>
        <v/>
      </c>
      <c r="O4671" s="23" t="str">
        <f>_xlfn.IFNA((VLOOKUP(F4671,help!$C$2:$F$12,4,0))*(N4671*24),"")</f>
        <v/>
      </c>
      <c r="AP4671" s="18">
        <f t="shared" si="147"/>
        <v>0</v>
      </c>
    </row>
    <row r="4672" spans="2:42" ht="33" x14ac:dyDescent="0.2">
      <c r="B4672" s="14">
        <f>COUNTIFS($E$3:E4672,تقرير!$E$4)</f>
        <v>15</v>
      </c>
      <c r="C4672" s="48"/>
      <c r="D4672" s="48"/>
      <c r="E4672" s="48"/>
      <c r="F4672" s="50"/>
      <c r="G4672" s="51"/>
      <c r="H4672" s="51"/>
      <c r="I4672" s="52"/>
      <c r="J4672" s="52"/>
      <c r="K4672" s="27" t="str">
        <f>_xlfn.IFNA(VLOOKUP(E4672,الاوردرات!$B$1:$C$600,2,0),"")</f>
        <v/>
      </c>
      <c r="L4672" s="63"/>
      <c r="N4672" s="22" t="str">
        <f t="shared" si="148"/>
        <v/>
      </c>
      <c r="O4672" s="23" t="str">
        <f>_xlfn.IFNA((VLOOKUP(F4672,help!$C$2:$F$12,4,0))*(N4672*24),"")</f>
        <v/>
      </c>
      <c r="AP4672" s="18">
        <f t="shared" si="147"/>
        <v>0</v>
      </c>
    </row>
    <row r="4673" spans="2:42" ht="33" x14ac:dyDescent="0.2">
      <c r="B4673" s="14">
        <f>COUNTIFS($E$3:E4673,تقرير!$E$4)</f>
        <v>15</v>
      </c>
      <c r="C4673" s="48"/>
      <c r="D4673" s="48"/>
      <c r="E4673" s="48"/>
      <c r="F4673" s="50"/>
      <c r="G4673" s="51"/>
      <c r="H4673" s="51"/>
      <c r="I4673" s="52"/>
      <c r="J4673" s="52"/>
      <c r="K4673" s="27" t="str">
        <f>_xlfn.IFNA(VLOOKUP(E4673,الاوردرات!$B$1:$C$600,2,0),"")</f>
        <v/>
      </c>
      <c r="L4673" s="63"/>
      <c r="N4673" s="22" t="str">
        <f t="shared" si="148"/>
        <v/>
      </c>
      <c r="O4673" s="23" t="str">
        <f>_xlfn.IFNA((VLOOKUP(F4673,help!$C$2:$F$12,4,0))*(N4673*24),"")</f>
        <v/>
      </c>
      <c r="AP4673" s="18">
        <f t="shared" si="147"/>
        <v>0</v>
      </c>
    </row>
    <row r="4674" spans="2:42" ht="33" x14ac:dyDescent="0.2">
      <c r="B4674" s="14">
        <f>COUNTIFS($E$3:E4674,تقرير!$E$4)</f>
        <v>15</v>
      </c>
      <c r="C4674" s="48"/>
      <c r="D4674" s="48"/>
      <c r="E4674" s="48"/>
      <c r="F4674" s="50"/>
      <c r="G4674" s="51"/>
      <c r="H4674" s="51"/>
      <c r="I4674" s="52"/>
      <c r="J4674" s="52"/>
      <c r="K4674" s="27" t="str">
        <f>_xlfn.IFNA(VLOOKUP(E4674,الاوردرات!$B$1:$C$600,2,0),"")</f>
        <v/>
      </c>
      <c r="L4674" s="63"/>
      <c r="N4674" s="22" t="str">
        <f t="shared" si="148"/>
        <v/>
      </c>
      <c r="O4674" s="23" t="str">
        <f>_xlfn.IFNA((VLOOKUP(F4674,help!$C$2:$F$12,4,0))*(N4674*24),"")</f>
        <v/>
      </c>
      <c r="AP4674" s="18">
        <f t="shared" si="147"/>
        <v>0</v>
      </c>
    </row>
    <row r="4675" spans="2:42" ht="33" x14ac:dyDescent="0.2">
      <c r="B4675" s="14">
        <f>COUNTIFS($E$3:E4675,تقرير!$E$4)</f>
        <v>15</v>
      </c>
      <c r="C4675" s="48"/>
      <c r="D4675" s="48"/>
      <c r="E4675" s="48"/>
      <c r="F4675" s="50"/>
      <c r="G4675" s="51"/>
      <c r="H4675" s="51"/>
      <c r="I4675" s="52"/>
      <c r="J4675" s="52"/>
      <c r="K4675" s="27" t="str">
        <f>_xlfn.IFNA(VLOOKUP(E4675,الاوردرات!$B$1:$C$600,2,0),"")</f>
        <v/>
      </c>
      <c r="L4675" s="63"/>
      <c r="N4675" s="22" t="str">
        <f t="shared" si="148"/>
        <v/>
      </c>
      <c r="O4675" s="23" t="str">
        <f>_xlfn.IFNA((VLOOKUP(F4675,help!$C$2:$F$12,4,0))*(N4675*24),"")</f>
        <v/>
      </c>
      <c r="AP4675" s="18">
        <f t="shared" si="147"/>
        <v>0</v>
      </c>
    </row>
    <row r="4676" spans="2:42" ht="33" x14ac:dyDescent="0.2">
      <c r="B4676" s="14">
        <f>COUNTIFS($E$3:E4676,تقرير!$E$4)</f>
        <v>15</v>
      </c>
      <c r="C4676" s="48"/>
      <c r="D4676" s="48"/>
      <c r="E4676" s="48"/>
      <c r="F4676" s="50"/>
      <c r="G4676" s="51"/>
      <c r="H4676" s="51"/>
      <c r="I4676" s="52"/>
      <c r="J4676" s="52"/>
      <c r="K4676" s="27" t="str">
        <f>_xlfn.IFNA(VLOOKUP(E4676,الاوردرات!$B$1:$C$600,2,0),"")</f>
        <v/>
      </c>
      <c r="L4676" s="63"/>
      <c r="N4676" s="22" t="str">
        <f t="shared" si="148"/>
        <v/>
      </c>
      <c r="O4676" s="23" t="str">
        <f>_xlfn.IFNA((VLOOKUP(F4676,help!$C$2:$F$12,4,0))*(N4676*24),"")</f>
        <v/>
      </c>
      <c r="AP4676" s="18">
        <f t="shared" si="147"/>
        <v>0</v>
      </c>
    </row>
    <row r="4677" spans="2:42" ht="33" x14ac:dyDescent="0.2">
      <c r="B4677" s="14">
        <f>COUNTIFS($E$3:E4677,تقرير!$E$4)</f>
        <v>15</v>
      </c>
      <c r="C4677" s="48"/>
      <c r="D4677" s="48"/>
      <c r="E4677" s="48"/>
      <c r="F4677" s="50"/>
      <c r="G4677" s="51"/>
      <c r="H4677" s="51"/>
      <c r="I4677" s="52"/>
      <c r="J4677" s="52"/>
      <c r="K4677" s="27" t="str">
        <f>_xlfn.IFNA(VLOOKUP(E4677,الاوردرات!$B$1:$C$600,2,0),"")</f>
        <v/>
      </c>
      <c r="L4677" s="63"/>
      <c r="N4677" s="22" t="str">
        <f t="shared" si="148"/>
        <v/>
      </c>
      <c r="O4677" s="23" t="str">
        <f>_xlfn.IFNA((VLOOKUP(F4677,help!$C$2:$F$12,4,0))*(N4677*24),"")</f>
        <v/>
      </c>
      <c r="AP4677" s="18">
        <f t="shared" si="147"/>
        <v>0</v>
      </c>
    </row>
    <row r="4678" spans="2:42" ht="33" x14ac:dyDescent="0.2">
      <c r="B4678" s="14">
        <f>COUNTIFS($E$3:E4678,تقرير!$E$4)</f>
        <v>15</v>
      </c>
      <c r="C4678" s="48"/>
      <c r="D4678" s="48"/>
      <c r="E4678" s="48"/>
      <c r="F4678" s="50"/>
      <c r="G4678" s="51"/>
      <c r="H4678" s="51"/>
      <c r="I4678" s="52"/>
      <c r="J4678" s="52"/>
      <c r="K4678" s="27" t="str">
        <f>_xlfn.IFNA(VLOOKUP(E4678,الاوردرات!$B$1:$C$600,2,0),"")</f>
        <v/>
      </c>
      <c r="L4678" s="63"/>
      <c r="N4678" s="22" t="str">
        <f t="shared" si="148"/>
        <v/>
      </c>
      <c r="O4678" s="23" t="str">
        <f>_xlfn.IFNA((VLOOKUP(F4678,help!$C$2:$F$12,4,0))*(N4678*24),"")</f>
        <v/>
      </c>
      <c r="AP4678" s="18">
        <f t="shared" si="147"/>
        <v>0</v>
      </c>
    </row>
    <row r="4679" spans="2:42" ht="33" x14ac:dyDescent="0.2">
      <c r="B4679" s="14">
        <f>COUNTIFS($E$3:E4679,تقرير!$E$4)</f>
        <v>15</v>
      </c>
      <c r="C4679" s="48"/>
      <c r="D4679" s="48"/>
      <c r="E4679" s="48"/>
      <c r="F4679" s="50"/>
      <c r="G4679" s="51"/>
      <c r="H4679" s="51"/>
      <c r="I4679" s="52"/>
      <c r="J4679" s="52"/>
      <c r="K4679" s="27" t="str">
        <f>_xlfn.IFNA(VLOOKUP(E4679,الاوردرات!$B$1:$C$600,2,0),"")</f>
        <v/>
      </c>
      <c r="L4679" s="63"/>
      <c r="N4679" s="22" t="str">
        <f t="shared" si="148"/>
        <v/>
      </c>
      <c r="O4679" s="23" t="str">
        <f>_xlfn.IFNA((VLOOKUP(F4679,help!$C$2:$F$12,4,0))*(N4679*24),"")</f>
        <v/>
      </c>
      <c r="AP4679" s="18">
        <f t="shared" si="147"/>
        <v>0</v>
      </c>
    </row>
    <row r="4680" spans="2:42" ht="33" x14ac:dyDescent="0.2">
      <c r="B4680" s="14">
        <f>COUNTIFS($E$3:E4680,تقرير!$E$4)</f>
        <v>15</v>
      </c>
      <c r="C4680" s="48"/>
      <c r="D4680" s="48"/>
      <c r="E4680" s="48"/>
      <c r="F4680" s="50"/>
      <c r="G4680" s="51"/>
      <c r="H4680" s="51"/>
      <c r="I4680" s="52"/>
      <c r="J4680" s="52"/>
      <c r="K4680" s="27" t="str">
        <f>_xlfn.IFNA(VLOOKUP(E4680,الاوردرات!$B$1:$C$600,2,0),"")</f>
        <v/>
      </c>
      <c r="L4680" s="63"/>
      <c r="N4680" s="22" t="str">
        <f t="shared" si="148"/>
        <v/>
      </c>
      <c r="O4680" s="23" t="str">
        <f>_xlfn.IFNA((VLOOKUP(F4680,help!$C$2:$F$12,4,0))*(N4680*24),"")</f>
        <v/>
      </c>
      <c r="AP4680" s="18">
        <f t="shared" si="147"/>
        <v>0</v>
      </c>
    </row>
    <row r="4681" spans="2:42" ht="33" x14ac:dyDescent="0.2">
      <c r="B4681" s="14">
        <f>COUNTIFS($E$3:E4681,تقرير!$E$4)</f>
        <v>15</v>
      </c>
      <c r="C4681" s="48"/>
      <c r="D4681" s="48"/>
      <c r="E4681" s="48"/>
      <c r="F4681" s="50"/>
      <c r="G4681" s="51"/>
      <c r="H4681" s="51"/>
      <c r="I4681" s="52"/>
      <c r="J4681" s="52"/>
      <c r="K4681" s="27" t="str">
        <f>_xlfn.IFNA(VLOOKUP(E4681,الاوردرات!$B$1:$C$600,2,0),"")</f>
        <v/>
      </c>
      <c r="L4681" s="63"/>
      <c r="N4681" s="22" t="str">
        <f t="shared" si="148"/>
        <v/>
      </c>
      <c r="O4681" s="23" t="str">
        <f>_xlfn.IFNA((VLOOKUP(F4681,help!$C$2:$F$12,4,0))*(N4681*24),"")</f>
        <v/>
      </c>
      <c r="AP4681" s="18">
        <f t="shared" si="147"/>
        <v>0</v>
      </c>
    </row>
    <row r="4682" spans="2:42" ht="33" x14ac:dyDescent="0.2">
      <c r="B4682" s="14">
        <f>COUNTIFS($E$3:E4682,تقرير!$E$4)</f>
        <v>15</v>
      </c>
      <c r="C4682" s="48"/>
      <c r="D4682" s="48"/>
      <c r="E4682" s="48"/>
      <c r="F4682" s="50"/>
      <c r="G4682" s="51"/>
      <c r="H4682" s="51"/>
      <c r="I4682" s="52"/>
      <c r="J4682" s="52"/>
      <c r="K4682" s="27" t="str">
        <f>_xlfn.IFNA(VLOOKUP(E4682,الاوردرات!$B$1:$C$600,2,0),"")</f>
        <v/>
      </c>
      <c r="L4682" s="63"/>
      <c r="N4682" s="22" t="str">
        <f t="shared" si="148"/>
        <v/>
      </c>
      <c r="O4682" s="23" t="str">
        <f>_xlfn.IFNA((VLOOKUP(F4682,help!$C$2:$F$12,4,0))*(N4682*24),"")</f>
        <v/>
      </c>
      <c r="AP4682" s="18">
        <f t="shared" ref="AP4682:AP4745" si="149">D4682</f>
        <v>0</v>
      </c>
    </row>
    <row r="4683" spans="2:42" ht="33" x14ac:dyDescent="0.2">
      <c r="B4683" s="14">
        <f>COUNTIFS($E$3:E4683,تقرير!$E$4)</f>
        <v>15</v>
      </c>
      <c r="C4683" s="48"/>
      <c r="D4683" s="48"/>
      <c r="E4683" s="48"/>
      <c r="F4683" s="50"/>
      <c r="G4683" s="51"/>
      <c r="H4683" s="51"/>
      <c r="I4683" s="52"/>
      <c r="J4683" s="52"/>
      <c r="K4683" s="27" t="str">
        <f>_xlfn.IFNA(VLOOKUP(E4683,الاوردرات!$B$1:$C$600,2,0),"")</f>
        <v/>
      </c>
      <c r="L4683" s="63"/>
      <c r="N4683" s="22" t="str">
        <f t="shared" si="148"/>
        <v/>
      </c>
      <c r="O4683" s="23" t="str">
        <f>_xlfn.IFNA((VLOOKUP(F4683,help!$C$2:$F$12,4,0))*(N4683*24),"")</f>
        <v/>
      </c>
      <c r="AP4683" s="18">
        <f t="shared" si="149"/>
        <v>0</v>
      </c>
    </row>
    <row r="4684" spans="2:42" ht="33" x14ac:dyDescent="0.2">
      <c r="B4684" s="14">
        <f>COUNTIFS($E$3:E4684,تقرير!$E$4)</f>
        <v>15</v>
      </c>
      <c r="C4684" s="48"/>
      <c r="D4684" s="48"/>
      <c r="E4684" s="48"/>
      <c r="F4684" s="50"/>
      <c r="G4684" s="51"/>
      <c r="H4684" s="51"/>
      <c r="I4684" s="52"/>
      <c r="J4684" s="52"/>
      <c r="K4684" s="27" t="str">
        <f>_xlfn.IFNA(VLOOKUP(E4684,الاوردرات!$B$1:$C$600,2,0),"")</f>
        <v/>
      </c>
      <c r="L4684" s="63"/>
      <c r="N4684" s="22" t="str">
        <f t="shared" si="148"/>
        <v/>
      </c>
      <c r="O4684" s="23" t="str">
        <f>_xlfn.IFNA((VLOOKUP(F4684,help!$C$2:$F$12,4,0))*(N4684*24),"")</f>
        <v/>
      </c>
      <c r="AP4684" s="18">
        <f t="shared" si="149"/>
        <v>0</v>
      </c>
    </row>
    <row r="4685" spans="2:42" ht="33" x14ac:dyDescent="0.2">
      <c r="B4685" s="14">
        <f>COUNTIFS($E$3:E4685,تقرير!$E$4)</f>
        <v>15</v>
      </c>
      <c r="C4685" s="48"/>
      <c r="D4685" s="48"/>
      <c r="E4685" s="48"/>
      <c r="F4685" s="50"/>
      <c r="G4685" s="51"/>
      <c r="H4685" s="51"/>
      <c r="I4685" s="52"/>
      <c r="J4685" s="52"/>
      <c r="K4685" s="27" t="str">
        <f>_xlfn.IFNA(VLOOKUP(E4685,الاوردرات!$B$1:$C$600,2,0),"")</f>
        <v/>
      </c>
      <c r="L4685" s="63"/>
      <c r="N4685" s="22" t="str">
        <f t="shared" si="148"/>
        <v/>
      </c>
      <c r="O4685" s="23" t="str">
        <f>_xlfn.IFNA((VLOOKUP(F4685,help!$C$2:$F$12,4,0))*(N4685*24),"")</f>
        <v/>
      </c>
      <c r="AP4685" s="18">
        <f t="shared" si="149"/>
        <v>0</v>
      </c>
    </row>
    <row r="4686" spans="2:42" ht="33" x14ac:dyDescent="0.2">
      <c r="B4686" s="14">
        <f>COUNTIFS($E$3:E4686,تقرير!$E$4)</f>
        <v>15</v>
      </c>
      <c r="C4686" s="48"/>
      <c r="D4686" s="48"/>
      <c r="E4686" s="48"/>
      <c r="F4686" s="50"/>
      <c r="G4686" s="51"/>
      <c r="H4686" s="51"/>
      <c r="I4686" s="52"/>
      <c r="J4686" s="52"/>
      <c r="K4686" s="27" t="str">
        <f>_xlfn.IFNA(VLOOKUP(E4686,الاوردرات!$B$1:$C$600,2,0),"")</f>
        <v/>
      </c>
      <c r="L4686" s="63"/>
      <c r="N4686" s="22" t="str">
        <f t="shared" si="148"/>
        <v/>
      </c>
      <c r="O4686" s="23" t="str">
        <f>_xlfn.IFNA((VLOOKUP(F4686,help!$C$2:$F$12,4,0))*(N4686*24),"")</f>
        <v/>
      </c>
      <c r="AP4686" s="18">
        <f t="shared" si="149"/>
        <v>0</v>
      </c>
    </row>
    <row r="4687" spans="2:42" ht="33" x14ac:dyDescent="0.2">
      <c r="B4687" s="14">
        <f>COUNTIFS($E$3:E4687,تقرير!$E$4)</f>
        <v>15</v>
      </c>
      <c r="C4687" s="48"/>
      <c r="D4687" s="48"/>
      <c r="E4687" s="48"/>
      <c r="F4687" s="50"/>
      <c r="G4687" s="51"/>
      <c r="H4687" s="51"/>
      <c r="I4687" s="52"/>
      <c r="J4687" s="52"/>
      <c r="K4687" s="27" t="str">
        <f>_xlfn.IFNA(VLOOKUP(E4687,الاوردرات!$B$1:$C$600,2,0),"")</f>
        <v/>
      </c>
      <c r="L4687" s="63"/>
      <c r="N4687" s="22" t="str">
        <f t="shared" si="148"/>
        <v/>
      </c>
      <c r="O4687" s="23" t="str">
        <f>_xlfn.IFNA((VLOOKUP(F4687,help!$C$2:$F$12,4,0))*(N4687*24),"")</f>
        <v/>
      </c>
      <c r="AP4687" s="18">
        <f t="shared" si="149"/>
        <v>0</v>
      </c>
    </row>
    <row r="4688" spans="2:42" ht="33" x14ac:dyDescent="0.2">
      <c r="B4688" s="14">
        <f>COUNTIFS($E$3:E4688,تقرير!$E$4)</f>
        <v>15</v>
      </c>
      <c r="C4688" s="48"/>
      <c r="D4688" s="48"/>
      <c r="E4688" s="48"/>
      <c r="F4688" s="50"/>
      <c r="G4688" s="51"/>
      <c r="H4688" s="51"/>
      <c r="I4688" s="52"/>
      <c r="J4688" s="52"/>
      <c r="K4688" s="27" t="str">
        <f>_xlfn.IFNA(VLOOKUP(E4688,الاوردرات!$B$1:$C$600,2,0),"")</f>
        <v/>
      </c>
      <c r="L4688" s="63"/>
      <c r="N4688" s="22" t="str">
        <f t="shared" si="148"/>
        <v/>
      </c>
      <c r="O4688" s="23" t="str">
        <f>_xlfn.IFNA((VLOOKUP(F4688,help!$C$2:$F$12,4,0))*(N4688*24),"")</f>
        <v/>
      </c>
      <c r="AP4688" s="18">
        <f t="shared" si="149"/>
        <v>0</v>
      </c>
    </row>
    <row r="4689" spans="2:42" ht="33" x14ac:dyDescent="0.2">
      <c r="B4689" s="14">
        <f>COUNTIFS($E$3:E4689,تقرير!$E$4)</f>
        <v>15</v>
      </c>
      <c r="C4689" s="48"/>
      <c r="D4689" s="48"/>
      <c r="E4689" s="48"/>
      <c r="F4689" s="50"/>
      <c r="G4689" s="51"/>
      <c r="H4689" s="51"/>
      <c r="I4689" s="52"/>
      <c r="J4689" s="52"/>
      <c r="K4689" s="27" t="str">
        <f>_xlfn.IFNA(VLOOKUP(E4689,الاوردرات!$B$1:$C$600,2,0),"")</f>
        <v/>
      </c>
      <c r="L4689" s="63"/>
      <c r="N4689" s="22" t="str">
        <f t="shared" si="148"/>
        <v/>
      </c>
      <c r="O4689" s="23" t="str">
        <f>_xlfn.IFNA((VLOOKUP(F4689,help!$C$2:$F$12,4,0))*(N4689*24),"")</f>
        <v/>
      </c>
      <c r="AP4689" s="18">
        <f t="shared" si="149"/>
        <v>0</v>
      </c>
    </row>
    <row r="4690" spans="2:42" ht="33" x14ac:dyDescent="0.2">
      <c r="B4690" s="14">
        <f>COUNTIFS($E$3:E4690,تقرير!$E$4)</f>
        <v>15</v>
      </c>
      <c r="C4690" s="48"/>
      <c r="D4690" s="48"/>
      <c r="E4690" s="48"/>
      <c r="F4690" s="50"/>
      <c r="G4690" s="51"/>
      <c r="H4690" s="51"/>
      <c r="I4690" s="52"/>
      <c r="J4690" s="52"/>
      <c r="K4690" s="27" t="str">
        <f>_xlfn.IFNA(VLOOKUP(E4690,الاوردرات!$B$1:$C$600,2,0),"")</f>
        <v/>
      </c>
      <c r="L4690" s="63"/>
      <c r="N4690" s="22" t="str">
        <f t="shared" si="148"/>
        <v/>
      </c>
      <c r="O4690" s="23" t="str">
        <f>_xlfn.IFNA((VLOOKUP(F4690,help!$C$2:$F$12,4,0))*(N4690*24),"")</f>
        <v/>
      </c>
      <c r="AP4690" s="18">
        <f t="shared" si="149"/>
        <v>0</v>
      </c>
    </row>
    <row r="4691" spans="2:42" ht="33" x14ac:dyDescent="0.2">
      <c r="B4691" s="14">
        <f>COUNTIFS($E$3:E4691,تقرير!$E$4)</f>
        <v>15</v>
      </c>
      <c r="C4691" s="48"/>
      <c r="D4691" s="48"/>
      <c r="E4691" s="48"/>
      <c r="F4691" s="50"/>
      <c r="G4691" s="51"/>
      <c r="H4691" s="51"/>
      <c r="I4691" s="52"/>
      <c r="J4691" s="52"/>
      <c r="K4691" s="27" t="str">
        <f>_xlfn.IFNA(VLOOKUP(E4691,الاوردرات!$B$1:$C$600,2,0),"")</f>
        <v/>
      </c>
      <c r="L4691" s="63"/>
      <c r="N4691" s="22" t="str">
        <f t="shared" si="148"/>
        <v/>
      </c>
      <c r="O4691" s="23" t="str">
        <f>_xlfn.IFNA((VLOOKUP(F4691,help!$C$2:$F$12,4,0))*(N4691*24),"")</f>
        <v/>
      </c>
      <c r="AP4691" s="18">
        <f t="shared" si="149"/>
        <v>0</v>
      </c>
    </row>
    <row r="4692" spans="2:42" ht="33" x14ac:dyDescent="0.2">
      <c r="B4692" s="14">
        <f>COUNTIFS($E$3:E4692,تقرير!$E$4)</f>
        <v>15</v>
      </c>
      <c r="C4692" s="48"/>
      <c r="D4692" s="48"/>
      <c r="E4692" s="48"/>
      <c r="F4692" s="50"/>
      <c r="G4692" s="51"/>
      <c r="H4692" s="51"/>
      <c r="I4692" s="52"/>
      <c r="J4692" s="52"/>
      <c r="K4692" s="27" t="str">
        <f>_xlfn.IFNA(VLOOKUP(E4692,الاوردرات!$B$1:$C$600,2,0),"")</f>
        <v/>
      </c>
      <c r="L4692" s="63"/>
      <c r="N4692" s="22" t="str">
        <f t="shared" si="148"/>
        <v/>
      </c>
      <c r="O4692" s="23" t="str">
        <f>_xlfn.IFNA((VLOOKUP(F4692,help!$C$2:$F$12,4,0))*(N4692*24),"")</f>
        <v/>
      </c>
      <c r="AP4692" s="18">
        <f t="shared" si="149"/>
        <v>0</v>
      </c>
    </row>
    <row r="4693" spans="2:42" ht="33" x14ac:dyDescent="0.2">
      <c r="B4693" s="14">
        <f>COUNTIFS($E$3:E4693,تقرير!$E$4)</f>
        <v>15</v>
      </c>
      <c r="C4693" s="48"/>
      <c r="D4693" s="48"/>
      <c r="E4693" s="48"/>
      <c r="F4693" s="50"/>
      <c r="G4693" s="51"/>
      <c r="H4693" s="51"/>
      <c r="I4693" s="52"/>
      <c r="J4693" s="52"/>
      <c r="K4693" s="27" t="str">
        <f>_xlfn.IFNA(VLOOKUP(E4693,الاوردرات!$B$1:$C$600,2,0),"")</f>
        <v/>
      </c>
      <c r="L4693" s="63"/>
      <c r="N4693" s="22" t="str">
        <f t="shared" si="148"/>
        <v/>
      </c>
      <c r="O4693" s="23" t="str">
        <f>_xlfn.IFNA((VLOOKUP(F4693,help!$C$2:$F$12,4,0))*(N4693*24),"")</f>
        <v/>
      </c>
      <c r="AP4693" s="18">
        <f t="shared" si="149"/>
        <v>0</v>
      </c>
    </row>
    <row r="4694" spans="2:42" ht="33" x14ac:dyDescent="0.2">
      <c r="B4694" s="14">
        <f>COUNTIFS($E$3:E4694,تقرير!$E$4)</f>
        <v>15</v>
      </c>
      <c r="C4694" s="48"/>
      <c r="D4694" s="48"/>
      <c r="E4694" s="48"/>
      <c r="F4694" s="50"/>
      <c r="G4694" s="51"/>
      <c r="H4694" s="51"/>
      <c r="I4694" s="52"/>
      <c r="J4694" s="52"/>
      <c r="K4694" s="27" t="str">
        <f>_xlfn.IFNA(VLOOKUP(E4694,الاوردرات!$B$1:$C$600,2,0),"")</f>
        <v/>
      </c>
      <c r="L4694" s="63"/>
      <c r="N4694" s="22" t="str">
        <f t="shared" si="148"/>
        <v/>
      </c>
      <c r="O4694" s="23" t="str">
        <f>_xlfn.IFNA((VLOOKUP(F4694,help!$C$2:$F$12,4,0))*(N4694*24),"")</f>
        <v/>
      </c>
      <c r="AP4694" s="18">
        <f t="shared" si="149"/>
        <v>0</v>
      </c>
    </row>
    <row r="4695" spans="2:42" ht="33" x14ac:dyDescent="0.2">
      <c r="B4695" s="14">
        <f>COUNTIFS($E$3:E4695,تقرير!$E$4)</f>
        <v>15</v>
      </c>
      <c r="C4695" s="48"/>
      <c r="D4695" s="48"/>
      <c r="E4695" s="48"/>
      <c r="F4695" s="50"/>
      <c r="G4695" s="51"/>
      <c r="H4695" s="51"/>
      <c r="I4695" s="52"/>
      <c r="J4695" s="52"/>
      <c r="K4695" s="27" t="str">
        <f>_xlfn.IFNA(VLOOKUP(E4695,الاوردرات!$B$1:$C$600,2,0),"")</f>
        <v/>
      </c>
      <c r="L4695" s="63"/>
      <c r="N4695" s="22" t="str">
        <f t="shared" si="148"/>
        <v/>
      </c>
      <c r="O4695" s="23" t="str">
        <f>_xlfn.IFNA((VLOOKUP(F4695,help!$C$2:$F$12,4,0))*(N4695*24),"")</f>
        <v/>
      </c>
      <c r="AP4695" s="18">
        <f t="shared" si="149"/>
        <v>0</v>
      </c>
    </row>
    <row r="4696" spans="2:42" ht="33" x14ac:dyDescent="0.2">
      <c r="B4696" s="14">
        <f>COUNTIFS($E$3:E4696,تقرير!$E$4)</f>
        <v>15</v>
      </c>
      <c r="C4696" s="48"/>
      <c r="D4696" s="48"/>
      <c r="E4696" s="48"/>
      <c r="F4696" s="50"/>
      <c r="G4696" s="51"/>
      <c r="H4696" s="51"/>
      <c r="I4696" s="52"/>
      <c r="J4696" s="52"/>
      <c r="K4696" s="27" t="str">
        <f>_xlfn.IFNA(VLOOKUP(E4696,الاوردرات!$B$1:$C$600,2,0),"")</f>
        <v/>
      </c>
      <c r="L4696" s="63"/>
      <c r="N4696" s="22" t="str">
        <f t="shared" si="148"/>
        <v/>
      </c>
      <c r="O4696" s="23" t="str">
        <f>_xlfn.IFNA((VLOOKUP(F4696,help!$C$2:$F$12,4,0))*(N4696*24),"")</f>
        <v/>
      </c>
      <c r="AP4696" s="18">
        <f t="shared" si="149"/>
        <v>0</v>
      </c>
    </row>
    <row r="4697" spans="2:42" ht="33" x14ac:dyDescent="0.2">
      <c r="B4697" s="14">
        <f>COUNTIFS($E$3:E4697,تقرير!$E$4)</f>
        <v>15</v>
      </c>
      <c r="C4697" s="48"/>
      <c r="D4697" s="48"/>
      <c r="E4697" s="48"/>
      <c r="F4697" s="50"/>
      <c r="G4697" s="51"/>
      <c r="H4697" s="51"/>
      <c r="I4697" s="52"/>
      <c r="J4697" s="52"/>
      <c r="K4697" s="27" t="str">
        <f>_xlfn.IFNA(VLOOKUP(E4697,الاوردرات!$B$1:$C$600,2,0),"")</f>
        <v/>
      </c>
      <c r="L4697" s="63"/>
      <c r="N4697" s="22" t="str">
        <f t="shared" si="148"/>
        <v/>
      </c>
      <c r="O4697" s="23" t="str">
        <f>_xlfn.IFNA((VLOOKUP(F4697,help!$C$2:$F$12,4,0))*(N4697*24),"")</f>
        <v/>
      </c>
      <c r="AP4697" s="18">
        <f t="shared" si="149"/>
        <v>0</v>
      </c>
    </row>
    <row r="4698" spans="2:42" ht="33" x14ac:dyDescent="0.2">
      <c r="B4698" s="14">
        <f>COUNTIFS($E$3:E4698,تقرير!$E$4)</f>
        <v>15</v>
      </c>
      <c r="C4698" s="48"/>
      <c r="D4698" s="48"/>
      <c r="E4698" s="48"/>
      <c r="F4698" s="50"/>
      <c r="G4698" s="51"/>
      <c r="H4698" s="51"/>
      <c r="I4698" s="52"/>
      <c r="J4698" s="52"/>
      <c r="K4698" s="27" t="str">
        <f>_xlfn.IFNA(VLOOKUP(E4698,الاوردرات!$B$1:$C$600,2,0),"")</f>
        <v/>
      </c>
      <c r="L4698" s="63"/>
      <c r="N4698" s="22" t="str">
        <f t="shared" si="148"/>
        <v/>
      </c>
      <c r="O4698" s="23" t="str">
        <f>_xlfn.IFNA((VLOOKUP(F4698,help!$C$2:$F$12,4,0))*(N4698*24),"")</f>
        <v/>
      </c>
      <c r="AP4698" s="18">
        <f t="shared" si="149"/>
        <v>0</v>
      </c>
    </row>
    <row r="4699" spans="2:42" ht="33" x14ac:dyDescent="0.2">
      <c r="B4699" s="14">
        <f>COUNTIFS($E$3:E4699,تقرير!$E$4)</f>
        <v>15</v>
      </c>
      <c r="C4699" s="48"/>
      <c r="D4699" s="48"/>
      <c r="E4699" s="48"/>
      <c r="F4699" s="50"/>
      <c r="G4699" s="51"/>
      <c r="H4699" s="51"/>
      <c r="I4699" s="52"/>
      <c r="J4699" s="52"/>
      <c r="K4699" s="27" t="str">
        <f>_xlfn.IFNA(VLOOKUP(E4699,الاوردرات!$B$1:$C$600,2,0),"")</f>
        <v/>
      </c>
      <c r="L4699" s="63"/>
      <c r="N4699" s="22" t="str">
        <f t="shared" si="148"/>
        <v/>
      </c>
      <c r="O4699" s="23" t="str">
        <f>_xlfn.IFNA((VLOOKUP(F4699,help!$C$2:$F$12,4,0))*(N4699*24),"")</f>
        <v/>
      </c>
      <c r="AP4699" s="18">
        <f t="shared" si="149"/>
        <v>0</v>
      </c>
    </row>
    <row r="4700" spans="2:42" ht="33" x14ac:dyDescent="0.2">
      <c r="B4700" s="14">
        <f>COUNTIFS($E$3:E4700,تقرير!$E$4)</f>
        <v>15</v>
      </c>
      <c r="C4700" s="48"/>
      <c r="D4700" s="48"/>
      <c r="E4700" s="48"/>
      <c r="F4700" s="50"/>
      <c r="G4700" s="51"/>
      <c r="H4700" s="51"/>
      <c r="I4700" s="52"/>
      <c r="J4700" s="52"/>
      <c r="K4700" s="27" t="str">
        <f>_xlfn.IFNA(VLOOKUP(E4700,الاوردرات!$B$1:$C$600,2,0),"")</f>
        <v/>
      </c>
      <c r="L4700" s="63"/>
      <c r="N4700" s="22" t="str">
        <f t="shared" si="148"/>
        <v/>
      </c>
      <c r="O4700" s="23" t="str">
        <f>_xlfn.IFNA((VLOOKUP(F4700,help!$C$2:$F$12,4,0))*(N4700*24),"")</f>
        <v/>
      </c>
      <c r="AP4700" s="18">
        <f t="shared" si="149"/>
        <v>0</v>
      </c>
    </row>
    <row r="4701" spans="2:42" ht="33" x14ac:dyDescent="0.2">
      <c r="B4701" s="14">
        <f>COUNTIFS($E$3:E4701,تقرير!$E$4)</f>
        <v>15</v>
      </c>
      <c r="C4701" s="48"/>
      <c r="D4701" s="48"/>
      <c r="E4701" s="48"/>
      <c r="F4701" s="50"/>
      <c r="G4701" s="51"/>
      <c r="H4701" s="51"/>
      <c r="I4701" s="52"/>
      <c r="J4701" s="52"/>
      <c r="K4701" s="27" t="str">
        <f>_xlfn.IFNA(VLOOKUP(E4701,الاوردرات!$B$1:$C$600,2,0),"")</f>
        <v/>
      </c>
      <c r="L4701" s="63"/>
      <c r="N4701" s="22" t="str">
        <f t="shared" si="148"/>
        <v/>
      </c>
      <c r="O4701" s="23" t="str">
        <f>_xlfn.IFNA((VLOOKUP(F4701,help!$C$2:$F$12,4,0))*(N4701*24),"")</f>
        <v/>
      </c>
      <c r="AP4701" s="18">
        <f t="shared" si="149"/>
        <v>0</v>
      </c>
    </row>
    <row r="4702" spans="2:42" ht="33" x14ac:dyDescent="0.2">
      <c r="B4702" s="14">
        <f>COUNTIFS($E$3:E4702,تقرير!$E$4)</f>
        <v>15</v>
      </c>
      <c r="C4702" s="48"/>
      <c r="D4702" s="48"/>
      <c r="E4702" s="48"/>
      <c r="F4702" s="50"/>
      <c r="G4702" s="51"/>
      <c r="H4702" s="51"/>
      <c r="I4702" s="52"/>
      <c r="J4702" s="52"/>
      <c r="K4702" s="27" t="str">
        <f>_xlfn.IFNA(VLOOKUP(E4702,الاوردرات!$B$1:$C$600,2,0),"")</f>
        <v/>
      </c>
      <c r="L4702" s="63"/>
      <c r="N4702" s="22" t="str">
        <f t="shared" si="148"/>
        <v/>
      </c>
      <c r="O4702" s="23" t="str">
        <f>_xlfn.IFNA((VLOOKUP(F4702,help!$C$2:$F$12,4,0))*(N4702*24),"")</f>
        <v/>
      </c>
      <c r="AP4702" s="18">
        <f t="shared" si="149"/>
        <v>0</v>
      </c>
    </row>
    <row r="4703" spans="2:42" ht="33" x14ac:dyDescent="0.2">
      <c r="B4703" s="14">
        <f>COUNTIFS($E$3:E4703,تقرير!$E$4)</f>
        <v>15</v>
      </c>
      <c r="C4703" s="48"/>
      <c r="D4703" s="48"/>
      <c r="E4703" s="48"/>
      <c r="F4703" s="50"/>
      <c r="G4703" s="51"/>
      <c r="H4703" s="51"/>
      <c r="I4703" s="52"/>
      <c r="J4703" s="52"/>
      <c r="K4703" s="27" t="str">
        <f>_xlfn.IFNA(VLOOKUP(E4703,الاوردرات!$B$1:$C$600,2,0),"")</f>
        <v/>
      </c>
      <c r="L4703" s="63"/>
      <c r="N4703" s="22" t="str">
        <f t="shared" si="148"/>
        <v/>
      </c>
      <c r="O4703" s="23" t="str">
        <f>_xlfn.IFNA((VLOOKUP(F4703,help!$C$2:$F$12,4,0))*(N4703*24),"")</f>
        <v/>
      </c>
      <c r="AP4703" s="18">
        <f t="shared" si="149"/>
        <v>0</v>
      </c>
    </row>
    <row r="4704" spans="2:42" ht="33" x14ac:dyDescent="0.2">
      <c r="B4704" s="14">
        <f>COUNTIFS($E$3:E4704,تقرير!$E$4)</f>
        <v>15</v>
      </c>
      <c r="C4704" s="48"/>
      <c r="D4704" s="48"/>
      <c r="E4704" s="48"/>
      <c r="F4704" s="50"/>
      <c r="G4704" s="51"/>
      <c r="H4704" s="51"/>
      <c r="I4704" s="52"/>
      <c r="J4704" s="52"/>
      <c r="K4704" s="27" t="str">
        <f>_xlfn.IFNA(VLOOKUP(E4704,الاوردرات!$B$1:$C$600,2,0),"")</f>
        <v/>
      </c>
      <c r="L4704" s="63"/>
      <c r="N4704" s="22" t="str">
        <f t="shared" si="148"/>
        <v/>
      </c>
      <c r="O4704" s="23" t="str">
        <f>_xlfn.IFNA((VLOOKUP(F4704,help!$C$2:$F$12,4,0))*(N4704*24),"")</f>
        <v/>
      </c>
      <c r="AP4704" s="18">
        <f t="shared" si="149"/>
        <v>0</v>
      </c>
    </row>
    <row r="4705" spans="2:42" ht="33" x14ac:dyDescent="0.2">
      <c r="B4705" s="14">
        <f>COUNTIFS($E$3:E4705,تقرير!$E$4)</f>
        <v>15</v>
      </c>
      <c r="C4705" s="48"/>
      <c r="D4705" s="48"/>
      <c r="E4705" s="48"/>
      <c r="F4705" s="50"/>
      <c r="G4705" s="51"/>
      <c r="H4705" s="51"/>
      <c r="I4705" s="52"/>
      <c r="J4705" s="52"/>
      <c r="K4705" s="27" t="str">
        <f>_xlfn.IFNA(VLOOKUP(E4705,الاوردرات!$B$1:$C$600,2,0),"")</f>
        <v/>
      </c>
      <c r="L4705" s="63"/>
      <c r="N4705" s="22" t="str">
        <f t="shared" si="148"/>
        <v/>
      </c>
      <c r="O4705" s="23" t="str">
        <f>_xlfn.IFNA((VLOOKUP(F4705,help!$C$2:$F$12,4,0))*(N4705*24),"")</f>
        <v/>
      </c>
      <c r="AP4705" s="18">
        <f t="shared" si="149"/>
        <v>0</v>
      </c>
    </row>
    <row r="4706" spans="2:42" ht="33" x14ac:dyDescent="0.2">
      <c r="B4706" s="14">
        <f>COUNTIFS($E$3:E4706,تقرير!$E$4)</f>
        <v>15</v>
      </c>
      <c r="C4706" s="48"/>
      <c r="D4706" s="48"/>
      <c r="E4706" s="48"/>
      <c r="F4706" s="50"/>
      <c r="G4706" s="51"/>
      <c r="H4706" s="51"/>
      <c r="I4706" s="52"/>
      <c r="J4706" s="52"/>
      <c r="K4706" s="27" t="str">
        <f>_xlfn.IFNA(VLOOKUP(E4706,الاوردرات!$B$1:$C$600,2,0),"")</f>
        <v/>
      </c>
      <c r="L4706" s="63"/>
      <c r="N4706" s="22" t="str">
        <f t="shared" si="148"/>
        <v/>
      </c>
      <c r="O4706" s="23" t="str">
        <f>_xlfn.IFNA((VLOOKUP(F4706,help!$C$2:$F$12,4,0))*(N4706*24),"")</f>
        <v/>
      </c>
      <c r="AP4706" s="18">
        <f t="shared" si="149"/>
        <v>0</v>
      </c>
    </row>
    <row r="4707" spans="2:42" ht="33" x14ac:dyDescent="0.2">
      <c r="B4707" s="14">
        <f>COUNTIFS($E$3:E4707,تقرير!$E$4)</f>
        <v>15</v>
      </c>
      <c r="C4707" s="48"/>
      <c r="D4707" s="48"/>
      <c r="E4707" s="48"/>
      <c r="F4707" s="50"/>
      <c r="G4707" s="51"/>
      <c r="H4707" s="51"/>
      <c r="I4707" s="52"/>
      <c r="J4707" s="52"/>
      <c r="K4707" s="27" t="str">
        <f>_xlfn.IFNA(VLOOKUP(E4707,الاوردرات!$B$1:$C$600,2,0),"")</f>
        <v/>
      </c>
      <c r="L4707" s="63"/>
      <c r="N4707" s="22" t="str">
        <f t="shared" si="148"/>
        <v/>
      </c>
      <c r="O4707" s="23" t="str">
        <f>_xlfn.IFNA((VLOOKUP(F4707,help!$C$2:$F$12,4,0))*(N4707*24),"")</f>
        <v/>
      </c>
      <c r="AP4707" s="18">
        <f t="shared" si="149"/>
        <v>0</v>
      </c>
    </row>
    <row r="4708" spans="2:42" ht="33" x14ac:dyDescent="0.2">
      <c r="B4708" s="14">
        <f>COUNTIFS($E$3:E4708,تقرير!$E$4)</f>
        <v>15</v>
      </c>
      <c r="C4708" s="48"/>
      <c r="D4708" s="48"/>
      <c r="E4708" s="48"/>
      <c r="F4708" s="50"/>
      <c r="G4708" s="51"/>
      <c r="H4708" s="51"/>
      <c r="I4708" s="52"/>
      <c r="J4708" s="52"/>
      <c r="K4708" s="27" t="str">
        <f>_xlfn.IFNA(VLOOKUP(E4708,الاوردرات!$B$1:$C$600,2,0),"")</f>
        <v/>
      </c>
      <c r="L4708" s="63"/>
      <c r="N4708" s="22" t="str">
        <f t="shared" si="148"/>
        <v/>
      </c>
      <c r="O4708" s="23" t="str">
        <f>_xlfn.IFNA((VLOOKUP(F4708,help!$C$2:$F$12,4,0))*(N4708*24),"")</f>
        <v/>
      </c>
      <c r="AP4708" s="18">
        <f t="shared" si="149"/>
        <v>0</v>
      </c>
    </row>
    <row r="4709" spans="2:42" ht="33" x14ac:dyDescent="0.2">
      <c r="B4709" s="14">
        <f>COUNTIFS($E$3:E4709,تقرير!$E$4)</f>
        <v>15</v>
      </c>
      <c r="C4709" s="48"/>
      <c r="D4709" s="48"/>
      <c r="E4709" s="48"/>
      <c r="F4709" s="50"/>
      <c r="G4709" s="51"/>
      <c r="H4709" s="51"/>
      <c r="I4709" s="52"/>
      <c r="J4709" s="52"/>
      <c r="K4709" s="27" t="str">
        <f>_xlfn.IFNA(VLOOKUP(E4709,الاوردرات!$B$1:$C$600,2,0),"")</f>
        <v/>
      </c>
      <c r="L4709" s="63"/>
      <c r="N4709" s="22" t="str">
        <f t="shared" si="148"/>
        <v/>
      </c>
      <c r="O4709" s="23" t="str">
        <f>_xlfn.IFNA((VLOOKUP(F4709,help!$C$2:$F$12,4,0))*(N4709*24),"")</f>
        <v/>
      </c>
      <c r="AP4709" s="18">
        <f t="shared" si="149"/>
        <v>0</v>
      </c>
    </row>
    <row r="4710" spans="2:42" ht="33" x14ac:dyDescent="0.2">
      <c r="B4710" s="14">
        <f>COUNTIFS($E$3:E4710,تقرير!$E$4)</f>
        <v>15</v>
      </c>
      <c r="C4710" s="48"/>
      <c r="D4710" s="48"/>
      <c r="E4710" s="48"/>
      <c r="F4710" s="50"/>
      <c r="G4710" s="51"/>
      <c r="H4710" s="51"/>
      <c r="I4710" s="52"/>
      <c r="J4710" s="52"/>
      <c r="K4710" s="27" t="str">
        <f>_xlfn.IFNA(VLOOKUP(E4710,الاوردرات!$B$1:$C$600,2,0),"")</f>
        <v/>
      </c>
      <c r="L4710" s="63"/>
      <c r="N4710" s="22" t="str">
        <f t="shared" si="148"/>
        <v/>
      </c>
      <c r="O4710" s="23" t="str">
        <f>_xlfn.IFNA((VLOOKUP(F4710,help!$C$2:$F$12,4,0))*(N4710*24),"")</f>
        <v/>
      </c>
      <c r="AP4710" s="18">
        <f t="shared" si="149"/>
        <v>0</v>
      </c>
    </row>
    <row r="4711" spans="2:42" ht="33" x14ac:dyDescent="0.2">
      <c r="B4711" s="14">
        <f>COUNTIFS($E$3:E4711,تقرير!$E$4)</f>
        <v>15</v>
      </c>
      <c r="C4711" s="48"/>
      <c r="D4711" s="48"/>
      <c r="E4711" s="48"/>
      <c r="F4711" s="50"/>
      <c r="G4711" s="51"/>
      <c r="H4711" s="51"/>
      <c r="I4711" s="52"/>
      <c r="J4711" s="52"/>
      <c r="K4711" s="27" t="str">
        <f>_xlfn.IFNA(VLOOKUP(E4711,الاوردرات!$B$1:$C$600,2,0),"")</f>
        <v/>
      </c>
      <c r="L4711" s="63"/>
      <c r="N4711" s="22" t="str">
        <f t="shared" si="148"/>
        <v/>
      </c>
      <c r="O4711" s="23" t="str">
        <f>_xlfn.IFNA((VLOOKUP(F4711,help!$C$2:$F$12,4,0))*(N4711*24),"")</f>
        <v/>
      </c>
      <c r="AP4711" s="18">
        <f t="shared" si="149"/>
        <v>0</v>
      </c>
    </row>
    <row r="4712" spans="2:42" ht="33" x14ac:dyDescent="0.2">
      <c r="B4712" s="14">
        <f>COUNTIFS($E$3:E4712,تقرير!$E$4)</f>
        <v>15</v>
      </c>
      <c r="C4712" s="48"/>
      <c r="D4712" s="48"/>
      <c r="E4712" s="48"/>
      <c r="F4712" s="50"/>
      <c r="G4712" s="51"/>
      <c r="H4712" s="51"/>
      <c r="I4712" s="52"/>
      <c r="J4712" s="52"/>
      <c r="K4712" s="27" t="str">
        <f>_xlfn.IFNA(VLOOKUP(E4712,الاوردرات!$B$1:$C$600,2,0),"")</f>
        <v/>
      </c>
      <c r="L4712" s="63"/>
      <c r="N4712" s="22" t="str">
        <f t="shared" si="148"/>
        <v/>
      </c>
      <c r="O4712" s="23" t="str">
        <f>_xlfn.IFNA((VLOOKUP(F4712,help!$C$2:$F$12,4,0))*(N4712*24),"")</f>
        <v/>
      </c>
      <c r="AP4712" s="18">
        <f t="shared" si="149"/>
        <v>0</v>
      </c>
    </row>
    <row r="4713" spans="2:42" ht="33" x14ac:dyDescent="0.2">
      <c r="B4713" s="14">
        <f>COUNTIFS($E$3:E4713,تقرير!$E$4)</f>
        <v>15</v>
      </c>
      <c r="C4713" s="48"/>
      <c r="D4713" s="48"/>
      <c r="E4713" s="48"/>
      <c r="F4713" s="50"/>
      <c r="G4713" s="51"/>
      <c r="H4713" s="51"/>
      <c r="I4713" s="52"/>
      <c r="J4713" s="52"/>
      <c r="K4713" s="27" t="str">
        <f>_xlfn.IFNA(VLOOKUP(E4713,الاوردرات!$B$1:$C$600,2,0),"")</f>
        <v/>
      </c>
      <c r="L4713" s="63"/>
      <c r="N4713" s="22" t="str">
        <f t="shared" si="148"/>
        <v/>
      </c>
      <c r="O4713" s="23" t="str">
        <f>_xlfn.IFNA((VLOOKUP(F4713,help!$C$2:$F$12,4,0))*(N4713*24),"")</f>
        <v/>
      </c>
      <c r="AP4713" s="18">
        <f t="shared" si="149"/>
        <v>0</v>
      </c>
    </row>
    <row r="4714" spans="2:42" ht="33" x14ac:dyDescent="0.2">
      <c r="B4714" s="14">
        <f>COUNTIFS($E$3:E4714,تقرير!$E$4)</f>
        <v>15</v>
      </c>
      <c r="C4714" s="48"/>
      <c r="D4714" s="48"/>
      <c r="E4714" s="48"/>
      <c r="F4714" s="50"/>
      <c r="G4714" s="51"/>
      <c r="H4714" s="51"/>
      <c r="I4714" s="52"/>
      <c r="J4714" s="52"/>
      <c r="K4714" s="27" t="str">
        <f>_xlfn.IFNA(VLOOKUP(E4714,الاوردرات!$B$1:$C$600,2,0),"")</f>
        <v/>
      </c>
      <c r="L4714" s="63"/>
      <c r="N4714" s="22" t="str">
        <f t="shared" si="148"/>
        <v/>
      </c>
      <c r="O4714" s="23" t="str">
        <f>_xlfn.IFNA((VLOOKUP(F4714,help!$C$2:$F$12,4,0))*(N4714*24),"")</f>
        <v/>
      </c>
      <c r="AP4714" s="18">
        <f t="shared" si="149"/>
        <v>0</v>
      </c>
    </row>
    <row r="4715" spans="2:42" ht="33" x14ac:dyDescent="0.2">
      <c r="B4715" s="14">
        <f>COUNTIFS($E$3:E4715,تقرير!$E$4)</f>
        <v>15</v>
      </c>
      <c r="C4715" s="48"/>
      <c r="D4715" s="48"/>
      <c r="E4715" s="48"/>
      <c r="F4715" s="50"/>
      <c r="G4715" s="51"/>
      <c r="H4715" s="51"/>
      <c r="I4715" s="52"/>
      <c r="J4715" s="52"/>
      <c r="K4715" s="27" t="str">
        <f>_xlfn.IFNA(VLOOKUP(E4715,الاوردرات!$B$1:$C$600,2,0),"")</f>
        <v/>
      </c>
      <c r="L4715" s="63"/>
      <c r="N4715" s="22" t="str">
        <f t="shared" si="148"/>
        <v/>
      </c>
      <c r="O4715" s="23" t="str">
        <f>_xlfn.IFNA((VLOOKUP(F4715,help!$C$2:$F$12,4,0))*(N4715*24),"")</f>
        <v/>
      </c>
      <c r="AP4715" s="18">
        <f t="shared" si="149"/>
        <v>0</v>
      </c>
    </row>
    <row r="4716" spans="2:42" ht="33" x14ac:dyDescent="0.2">
      <c r="B4716" s="14">
        <f>COUNTIFS($E$3:E4716,تقرير!$E$4)</f>
        <v>15</v>
      </c>
      <c r="C4716" s="48"/>
      <c r="D4716" s="48"/>
      <c r="E4716" s="48"/>
      <c r="F4716" s="50"/>
      <c r="G4716" s="51"/>
      <c r="H4716" s="51"/>
      <c r="I4716" s="52"/>
      <c r="J4716" s="52"/>
      <c r="K4716" s="27" t="str">
        <f>_xlfn.IFNA(VLOOKUP(E4716,الاوردرات!$B$1:$C$600,2,0),"")</f>
        <v/>
      </c>
      <c r="L4716" s="63"/>
      <c r="N4716" s="22" t="str">
        <f t="shared" si="148"/>
        <v/>
      </c>
      <c r="O4716" s="23" t="str">
        <f>_xlfn.IFNA((VLOOKUP(F4716,help!$C$2:$F$12,4,0))*(N4716*24),"")</f>
        <v/>
      </c>
      <c r="AP4716" s="18">
        <f t="shared" si="149"/>
        <v>0</v>
      </c>
    </row>
    <row r="4717" spans="2:42" ht="33" x14ac:dyDescent="0.2">
      <c r="B4717" s="14">
        <f>COUNTIFS($E$3:E4717,تقرير!$E$4)</f>
        <v>15</v>
      </c>
      <c r="C4717" s="48"/>
      <c r="D4717" s="48"/>
      <c r="E4717" s="48"/>
      <c r="F4717" s="50"/>
      <c r="G4717" s="51"/>
      <c r="H4717" s="51"/>
      <c r="I4717" s="52"/>
      <c r="J4717" s="52"/>
      <c r="K4717" s="27" t="str">
        <f>_xlfn.IFNA(VLOOKUP(E4717,الاوردرات!$B$1:$C$600,2,0),"")</f>
        <v/>
      </c>
      <c r="L4717" s="63"/>
      <c r="N4717" s="22" t="str">
        <f t="shared" si="148"/>
        <v/>
      </c>
      <c r="O4717" s="23" t="str">
        <f>_xlfn.IFNA((VLOOKUP(F4717,help!$C$2:$F$12,4,0))*(N4717*24),"")</f>
        <v/>
      </c>
      <c r="AP4717" s="18">
        <f t="shared" si="149"/>
        <v>0</v>
      </c>
    </row>
    <row r="4718" spans="2:42" ht="33" x14ac:dyDescent="0.2">
      <c r="B4718" s="14">
        <f>COUNTIFS($E$3:E4718,تقرير!$E$4)</f>
        <v>15</v>
      </c>
      <c r="C4718" s="48"/>
      <c r="D4718" s="48"/>
      <c r="E4718" s="48"/>
      <c r="F4718" s="50"/>
      <c r="G4718" s="51"/>
      <c r="H4718" s="51"/>
      <c r="I4718" s="52"/>
      <c r="J4718" s="52"/>
      <c r="K4718" s="27" t="str">
        <f>_xlfn.IFNA(VLOOKUP(E4718,الاوردرات!$B$1:$C$600,2,0),"")</f>
        <v/>
      </c>
      <c r="L4718" s="63"/>
      <c r="N4718" s="22" t="str">
        <f t="shared" si="148"/>
        <v/>
      </c>
      <c r="O4718" s="23" t="str">
        <f>_xlfn.IFNA((VLOOKUP(F4718,help!$C$2:$F$12,4,0))*(N4718*24),"")</f>
        <v/>
      </c>
      <c r="AP4718" s="18">
        <f t="shared" si="149"/>
        <v>0</v>
      </c>
    </row>
    <row r="4719" spans="2:42" ht="33" x14ac:dyDescent="0.2">
      <c r="B4719" s="14">
        <f>COUNTIFS($E$3:E4719,تقرير!$E$4)</f>
        <v>15</v>
      </c>
      <c r="C4719" s="48"/>
      <c r="D4719" s="48"/>
      <c r="E4719" s="48"/>
      <c r="F4719" s="50"/>
      <c r="G4719" s="51"/>
      <c r="H4719" s="51"/>
      <c r="I4719" s="52"/>
      <c r="J4719" s="52"/>
      <c r="K4719" s="27" t="str">
        <f>_xlfn.IFNA(VLOOKUP(E4719,الاوردرات!$B$1:$C$600,2,0),"")</f>
        <v/>
      </c>
      <c r="L4719" s="63"/>
      <c r="N4719" s="22" t="str">
        <f t="shared" si="148"/>
        <v/>
      </c>
      <c r="O4719" s="23" t="str">
        <f>_xlfn.IFNA((VLOOKUP(F4719,help!$C$2:$F$12,4,0))*(N4719*24),"")</f>
        <v/>
      </c>
      <c r="AP4719" s="18">
        <f t="shared" si="149"/>
        <v>0</v>
      </c>
    </row>
    <row r="4720" spans="2:42" ht="33" x14ac:dyDescent="0.2">
      <c r="B4720" s="14">
        <f>COUNTIFS($E$3:E4720,تقرير!$E$4)</f>
        <v>15</v>
      </c>
      <c r="C4720" s="48"/>
      <c r="D4720" s="48"/>
      <c r="E4720" s="48"/>
      <c r="F4720" s="50"/>
      <c r="G4720" s="51"/>
      <c r="H4720" s="51"/>
      <c r="I4720" s="52"/>
      <c r="J4720" s="52"/>
      <c r="K4720" s="27" t="str">
        <f>_xlfn.IFNA(VLOOKUP(E4720,الاوردرات!$B$1:$C$600,2,0),"")</f>
        <v/>
      </c>
      <c r="L4720" s="63"/>
      <c r="N4720" s="22" t="str">
        <f t="shared" si="148"/>
        <v/>
      </c>
      <c r="O4720" s="23" t="str">
        <f>_xlfn.IFNA((VLOOKUP(F4720,help!$C$2:$F$12,4,0))*(N4720*24),"")</f>
        <v/>
      </c>
      <c r="AP4720" s="18">
        <f t="shared" si="149"/>
        <v>0</v>
      </c>
    </row>
    <row r="4721" spans="2:42" ht="33" x14ac:dyDescent="0.2">
      <c r="B4721" s="14">
        <f>COUNTIFS($E$3:E4721,تقرير!$E$4)</f>
        <v>15</v>
      </c>
      <c r="C4721" s="48"/>
      <c r="D4721" s="48"/>
      <c r="E4721" s="48"/>
      <c r="F4721" s="50"/>
      <c r="G4721" s="51"/>
      <c r="H4721" s="51"/>
      <c r="I4721" s="52"/>
      <c r="J4721" s="52"/>
      <c r="K4721" s="27" t="str">
        <f>_xlfn.IFNA(VLOOKUP(E4721,الاوردرات!$B$1:$C$600,2,0),"")</f>
        <v/>
      </c>
      <c r="L4721" s="63"/>
      <c r="N4721" s="22" t="str">
        <f t="shared" si="148"/>
        <v/>
      </c>
      <c r="O4721" s="23" t="str">
        <f>_xlfn.IFNA((VLOOKUP(F4721,help!$C$2:$F$12,4,0))*(N4721*24),"")</f>
        <v/>
      </c>
      <c r="AP4721" s="18">
        <f t="shared" si="149"/>
        <v>0</v>
      </c>
    </row>
    <row r="4722" spans="2:42" ht="33" x14ac:dyDescent="0.2">
      <c r="B4722" s="14">
        <f>COUNTIFS($E$3:E4722,تقرير!$E$4)</f>
        <v>15</v>
      </c>
      <c r="C4722" s="48"/>
      <c r="D4722" s="48"/>
      <c r="E4722" s="48"/>
      <c r="F4722" s="50"/>
      <c r="G4722" s="51"/>
      <c r="H4722" s="51"/>
      <c r="I4722" s="52"/>
      <c r="J4722" s="52"/>
      <c r="K4722" s="27" t="str">
        <f>_xlfn.IFNA(VLOOKUP(E4722,الاوردرات!$B$1:$C$600,2,0),"")</f>
        <v/>
      </c>
      <c r="L4722" s="63"/>
      <c r="N4722" s="22" t="str">
        <f t="shared" si="148"/>
        <v/>
      </c>
      <c r="O4722" s="23" t="str">
        <f>_xlfn.IFNA((VLOOKUP(F4722,help!$C$2:$F$12,4,0))*(N4722*24),"")</f>
        <v/>
      </c>
      <c r="AP4722" s="18">
        <f t="shared" si="149"/>
        <v>0</v>
      </c>
    </row>
    <row r="4723" spans="2:42" ht="33" x14ac:dyDescent="0.2">
      <c r="B4723" s="14">
        <f>COUNTIFS($E$3:E4723,تقرير!$E$4)</f>
        <v>15</v>
      </c>
      <c r="C4723" s="48"/>
      <c r="D4723" s="48"/>
      <c r="E4723" s="48"/>
      <c r="F4723" s="50"/>
      <c r="G4723" s="51"/>
      <c r="H4723" s="51"/>
      <c r="I4723" s="52"/>
      <c r="J4723" s="52"/>
      <c r="K4723" s="27" t="str">
        <f>_xlfn.IFNA(VLOOKUP(E4723,الاوردرات!$B$1:$C$600,2,0),"")</f>
        <v/>
      </c>
      <c r="L4723" s="63"/>
      <c r="N4723" s="22" t="str">
        <f t="shared" si="148"/>
        <v/>
      </c>
      <c r="O4723" s="23" t="str">
        <f>_xlfn.IFNA((VLOOKUP(F4723,help!$C$2:$F$12,4,0))*(N4723*24),"")</f>
        <v/>
      </c>
      <c r="AP4723" s="18">
        <f t="shared" si="149"/>
        <v>0</v>
      </c>
    </row>
    <row r="4724" spans="2:42" ht="33" x14ac:dyDescent="0.2">
      <c r="B4724" s="14">
        <f>COUNTIFS($E$3:E4724,تقرير!$E$4)</f>
        <v>15</v>
      </c>
      <c r="C4724" s="48"/>
      <c r="D4724" s="48"/>
      <c r="E4724" s="48"/>
      <c r="F4724" s="50"/>
      <c r="G4724" s="51"/>
      <c r="H4724" s="51"/>
      <c r="I4724" s="52"/>
      <c r="J4724" s="52"/>
      <c r="K4724" s="27" t="str">
        <f>_xlfn.IFNA(VLOOKUP(E4724,الاوردرات!$B$1:$C$600,2,0),"")</f>
        <v/>
      </c>
      <c r="L4724" s="63"/>
      <c r="N4724" s="22" t="str">
        <f t="shared" si="148"/>
        <v/>
      </c>
      <c r="O4724" s="23" t="str">
        <f>_xlfn.IFNA((VLOOKUP(F4724,help!$C$2:$F$12,4,0))*(N4724*24),"")</f>
        <v/>
      </c>
      <c r="AP4724" s="18">
        <f t="shared" si="149"/>
        <v>0</v>
      </c>
    </row>
    <row r="4725" spans="2:42" ht="33" x14ac:dyDescent="0.2">
      <c r="B4725" s="14">
        <f>COUNTIFS($E$3:E4725,تقرير!$E$4)</f>
        <v>15</v>
      </c>
      <c r="C4725" s="48"/>
      <c r="D4725" s="48"/>
      <c r="E4725" s="48"/>
      <c r="F4725" s="50"/>
      <c r="G4725" s="51"/>
      <c r="H4725" s="51"/>
      <c r="I4725" s="52"/>
      <c r="J4725" s="52"/>
      <c r="K4725" s="27" t="str">
        <f>_xlfn.IFNA(VLOOKUP(E4725,الاوردرات!$B$1:$C$600,2,0),"")</f>
        <v/>
      </c>
      <c r="L4725" s="63"/>
      <c r="N4725" s="22" t="str">
        <f t="shared" si="148"/>
        <v/>
      </c>
      <c r="O4725" s="23" t="str">
        <f>_xlfn.IFNA((VLOOKUP(F4725,help!$C$2:$F$12,4,0))*(N4725*24),"")</f>
        <v/>
      </c>
      <c r="AP4725" s="18">
        <f t="shared" si="149"/>
        <v>0</v>
      </c>
    </row>
    <row r="4726" spans="2:42" ht="33" x14ac:dyDescent="0.2">
      <c r="B4726" s="14">
        <f>COUNTIFS($E$3:E4726,تقرير!$E$4)</f>
        <v>15</v>
      </c>
      <c r="C4726" s="48"/>
      <c r="D4726" s="48"/>
      <c r="E4726" s="48"/>
      <c r="F4726" s="50"/>
      <c r="G4726" s="51"/>
      <c r="H4726" s="51"/>
      <c r="I4726" s="52"/>
      <c r="J4726" s="52"/>
      <c r="K4726" s="27" t="str">
        <f>_xlfn.IFNA(VLOOKUP(E4726,الاوردرات!$B$1:$C$600,2,0),"")</f>
        <v/>
      </c>
      <c r="L4726" s="63"/>
      <c r="N4726" s="22" t="str">
        <f t="shared" si="148"/>
        <v/>
      </c>
      <c r="O4726" s="23" t="str">
        <f>_xlfn.IFNA((VLOOKUP(F4726,help!$C$2:$F$12,4,0))*(N4726*24),"")</f>
        <v/>
      </c>
      <c r="AP4726" s="18">
        <f t="shared" si="149"/>
        <v>0</v>
      </c>
    </row>
    <row r="4727" spans="2:42" ht="33" x14ac:dyDescent="0.2">
      <c r="B4727" s="14">
        <f>COUNTIFS($E$3:E4727,تقرير!$E$4)</f>
        <v>15</v>
      </c>
      <c r="C4727" s="48"/>
      <c r="D4727" s="48"/>
      <c r="E4727" s="48"/>
      <c r="F4727" s="50"/>
      <c r="G4727" s="51"/>
      <c r="H4727" s="51"/>
      <c r="I4727" s="52"/>
      <c r="J4727" s="52"/>
      <c r="K4727" s="27" t="str">
        <f>_xlfn.IFNA(VLOOKUP(E4727,الاوردرات!$B$1:$C$600,2,0),"")</f>
        <v/>
      </c>
      <c r="L4727" s="63"/>
      <c r="N4727" s="22" t="str">
        <f t="shared" ref="N4727:N4790" si="150">IF(I4727&lt;&gt;"",J4727-I4727,"")</f>
        <v/>
      </c>
      <c r="O4727" s="23" t="str">
        <f>_xlfn.IFNA((VLOOKUP(F4727,help!$C$2:$F$12,4,0))*(N4727*24),"")</f>
        <v/>
      </c>
      <c r="AP4727" s="18">
        <f t="shared" si="149"/>
        <v>0</v>
      </c>
    </row>
    <row r="4728" spans="2:42" ht="33" x14ac:dyDescent="0.2">
      <c r="B4728" s="14">
        <f>COUNTIFS($E$3:E4728,تقرير!$E$4)</f>
        <v>15</v>
      </c>
      <c r="C4728" s="48"/>
      <c r="D4728" s="48"/>
      <c r="E4728" s="48"/>
      <c r="F4728" s="50"/>
      <c r="G4728" s="51"/>
      <c r="H4728" s="51"/>
      <c r="I4728" s="52"/>
      <c r="J4728" s="52"/>
      <c r="K4728" s="27" t="str">
        <f>_xlfn.IFNA(VLOOKUP(E4728,الاوردرات!$B$1:$C$600,2,0),"")</f>
        <v/>
      </c>
      <c r="L4728" s="63"/>
      <c r="N4728" s="22" t="str">
        <f t="shared" si="150"/>
        <v/>
      </c>
      <c r="O4728" s="23" t="str">
        <f>_xlfn.IFNA((VLOOKUP(F4728,help!$C$2:$F$12,4,0))*(N4728*24),"")</f>
        <v/>
      </c>
      <c r="AP4728" s="18">
        <f t="shared" si="149"/>
        <v>0</v>
      </c>
    </row>
    <row r="4729" spans="2:42" ht="33" x14ac:dyDescent="0.2">
      <c r="B4729" s="14">
        <f>COUNTIFS($E$3:E4729,تقرير!$E$4)</f>
        <v>15</v>
      </c>
      <c r="C4729" s="48"/>
      <c r="D4729" s="48"/>
      <c r="E4729" s="48"/>
      <c r="F4729" s="50"/>
      <c r="G4729" s="51"/>
      <c r="H4729" s="51"/>
      <c r="I4729" s="52"/>
      <c r="J4729" s="52"/>
      <c r="K4729" s="27" t="str">
        <f>_xlfn.IFNA(VLOOKUP(E4729,الاوردرات!$B$1:$C$600,2,0),"")</f>
        <v/>
      </c>
      <c r="L4729" s="63"/>
      <c r="N4729" s="22" t="str">
        <f t="shared" si="150"/>
        <v/>
      </c>
      <c r="O4729" s="23" t="str">
        <f>_xlfn.IFNA((VLOOKUP(F4729,help!$C$2:$F$12,4,0))*(N4729*24),"")</f>
        <v/>
      </c>
      <c r="AP4729" s="18">
        <f t="shared" si="149"/>
        <v>0</v>
      </c>
    </row>
    <row r="4730" spans="2:42" ht="33" x14ac:dyDescent="0.2">
      <c r="B4730" s="14">
        <f>COUNTIFS($E$3:E4730,تقرير!$E$4)</f>
        <v>15</v>
      </c>
      <c r="C4730" s="48"/>
      <c r="D4730" s="48"/>
      <c r="E4730" s="48"/>
      <c r="F4730" s="50"/>
      <c r="G4730" s="51"/>
      <c r="H4730" s="51"/>
      <c r="I4730" s="52"/>
      <c r="J4730" s="52"/>
      <c r="K4730" s="27" t="str">
        <f>_xlfn.IFNA(VLOOKUP(E4730,الاوردرات!$B$1:$C$600,2,0),"")</f>
        <v/>
      </c>
      <c r="L4730" s="63"/>
      <c r="N4730" s="22" t="str">
        <f t="shared" si="150"/>
        <v/>
      </c>
      <c r="O4730" s="23" t="str">
        <f>_xlfn.IFNA((VLOOKUP(F4730,help!$C$2:$F$12,4,0))*(N4730*24),"")</f>
        <v/>
      </c>
      <c r="AP4730" s="18">
        <f t="shared" si="149"/>
        <v>0</v>
      </c>
    </row>
    <row r="4731" spans="2:42" ht="33" x14ac:dyDescent="0.2">
      <c r="B4731" s="14">
        <f>COUNTIFS($E$3:E4731,تقرير!$E$4)</f>
        <v>15</v>
      </c>
      <c r="C4731" s="48"/>
      <c r="D4731" s="48"/>
      <c r="E4731" s="48"/>
      <c r="F4731" s="50"/>
      <c r="G4731" s="51"/>
      <c r="H4731" s="51"/>
      <c r="I4731" s="52"/>
      <c r="J4731" s="52"/>
      <c r="K4731" s="27" t="str">
        <f>_xlfn.IFNA(VLOOKUP(E4731,الاوردرات!$B$1:$C$600,2,0),"")</f>
        <v/>
      </c>
      <c r="L4731" s="63"/>
      <c r="N4731" s="22" t="str">
        <f t="shared" si="150"/>
        <v/>
      </c>
      <c r="O4731" s="23" t="str">
        <f>_xlfn.IFNA((VLOOKUP(F4731,help!$C$2:$F$12,4,0))*(N4731*24),"")</f>
        <v/>
      </c>
      <c r="AP4731" s="18">
        <f t="shared" si="149"/>
        <v>0</v>
      </c>
    </row>
    <row r="4732" spans="2:42" ht="33" x14ac:dyDescent="0.2">
      <c r="B4732" s="14">
        <f>COUNTIFS($E$3:E4732,تقرير!$E$4)</f>
        <v>15</v>
      </c>
      <c r="C4732" s="48"/>
      <c r="D4732" s="48"/>
      <c r="E4732" s="48"/>
      <c r="F4732" s="50"/>
      <c r="G4732" s="51"/>
      <c r="H4732" s="51"/>
      <c r="I4732" s="52"/>
      <c r="J4732" s="52"/>
      <c r="K4732" s="27" t="str">
        <f>_xlfn.IFNA(VLOOKUP(E4732,الاوردرات!$B$1:$C$600,2,0),"")</f>
        <v/>
      </c>
      <c r="L4732" s="63"/>
      <c r="N4732" s="22" t="str">
        <f t="shared" si="150"/>
        <v/>
      </c>
      <c r="O4732" s="23" t="str">
        <f>_xlfn.IFNA((VLOOKUP(F4732,help!$C$2:$F$12,4,0))*(N4732*24),"")</f>
        <v/>
      </c>
      <c r="AP4732" s="18">
        <f t="shared" si="149"/>
        <v>0</v>
      </c>
    </row>
    <row r="4733" spans="2:42" ht="33" x14ac:dyDescent="0.2">
      <c r="B4733" s="14">
        <f>COUNTIFS($E$3:E4733,تقرير!$E$4)</f>
        <v>15</v>
      </c>
      <c r="C4733" s="48"/>
      <c r="D4733" s="48"/>
      <c r="E4733" s="48"/>
      <c r="F4733" s="50"/>
      <c r="G4733" s="51"/>
      <c r="H4733" s="51"/>
      <c r="I4733" s="52"/>
      <c r="J4733" s="52"/>
      <c r="K4733" s="27" t="str">
        <f>_xlfn.IFNA(VLOOKUP(E4733,الاوردرات!$B$1:$C$600,2,0),"")</f>
        <v/>
      </c>
      <c r="L4733" s="63"/>
      <c r="N4733" s="22" t="str">
        <f t="shared" si="150"/>
        <v/>
      </c>
      <c r="O4733" s="23" t="str">
        <f>_xlfn.IFNA((VLOOKUP(F4733,help!$C$2:$F$12,4,0))*(N4733*24),"")</f>
        <v/>
      </c>
      <c r="AP4733" s="18">
        <f t="shared" si="149"/>
        <v>0</v>
      </c>
    </row>
    <row r="4734" spans="2:42" ht="33" x14ac:dyDescent="0.2">
      <c r="B4734" s="14">
        <f>COUNTIFS($E$3:E4734,تقرير!$E$4)</f>
        <v>15</v>
      </c>
      <c r="C4734" s="48"/>
      <c r="D4734" s="48"/>
      <c r="E4734" s="48"/>
      <c r="F4734" s="50"/>
      <c r="G4734" s="51"/>
      <c r="H4734" s="51"/>
      <c r="I4734" s="52"/>
      <c r="J4734" s="52"/>
      <c r="K4734" s="27" t="str">
        <f>_xlfn.IFNA(VLOOKUP(E4734,الاوردرات!$B$1:$C$600,2,0),"")</f>
        <v/>
      </c>
      <c r="L4734" s="63"/>
      <c r="N4734" s="22" t="str">
        <f t="shared" si="150"/>
        <v/>
      </c>
      <c r="O4734" s="23" t="str">
        <f>_xlfn.IFNA((VLOOKUP(F4734,help!$C$2:$F$12,4,0))*(N4734*24),"")</f>
        <v/>
      </c>
      <c r="AP4734" s="18">
        <f t="shared" si="149"/>
        <v>0</v>
      </c>
    </row>
    <row r="4735" spans="2:42" ht="33" x14ac:dyDescent="0.2">
      <c r="B4735" s="14">
        <f>COUNTIFS($E$3:E4735,تقرير!$E$4)</f>
        <v>15</v>
      </c>
      <c r="C4735" s="48"/>
      <c r="D4735" s="48"/>
      <c r="E4735" s="48"/>
      <c r="F4735" s="50"/>
      <c r="G4735" s="51"/>
      <c r="H4735" s="51"/>
      <c r="I4735" s="52"/>
      <c r="J4735" s="52"/>
      <c r="K4735" s="27" t="str">
        <f>_xlfn.IFNA(VLOOKUP(E4735,الاوردرات!$B$1:$C$600,2,0),"")</f>
        <v/>
      </c>
      <c r="L4735" s="63"/>
      <c r="N4735" s="22" t="str">
        <f t="shared" si="150"/>
        <v/>
      </c>
      <c r="O4735" s="23" t="str">
        <f>_xlfn.IFNA((VLOOKUP(F4735,help!$C$2:$F$12,4,0))*(N4735*24),"")</f>
        <v/>
      </c>
      <c r="AP4735" s="18">
        <f t="shared" si="149"/>
        <v>0</v>
      </c>
    </row>
    <row r="4736" spans="2:42" ht="33" x14ac:dyDescent="0.2">
      <c r="B4736" s="14">
        <f>COUNTIFS($E$3:E4736,تقرير!$E$4)</f>
        <v>15</v>
      </c>
      <c r="C4736" s="48"/>
      <c r="D4736" s="48"/>
      <c r="E4736" s="48"/>
      <c r="F4736" s="50"/>
      <c r="G4736" s="51"/>
      <c r="H4736" s="51"/>
      <c r="I4736" s="52"/>
      <c r="J4736" s="52"/>
      <c r="K4736" s="27" t="str">
        <f>_xlfn.IFNA(VLOOKUP(E4736,الاوردرات!$B$1:$C$600,2,0),"")</f>
        <v/>
      </c>
      <c r="L4736" s="63"/>
      <c r="N4736" s="22" t="str">
        <f t="shared" si="150"/>
        <v/>
      </c>
      <c r="O4736" s="23" t="str">
        <f>_xlfn.IFNA((VLOOKUP(F4736,help!$C$2:$F$12,4,0))*(N4736*24),"")</f>
        <v/>
      </c>
      <c r="AP4736" s="18">
        <f t="shared" si="149"/>
        <v>0</v>
      </c>
    </row>
    <row r="4737" spans="2:42" ht="33" x14ac:dyDescent="0.2">
      <c r="B4737" s="14">
        <f>COUNTIFS($E$3:E4737,تقرير!$E$4)</f>
        <v>15</v>
      </c>
      <c r="C4737" s="48"/>
      <c r="D4737" s="48"/>
      <c r="E4737" s="48"/>
      <c r="F4737" s="50"/>
      <c r="G4737" s="51"/>
      <c r="H4737" s="51"/>
      <c r="I4737" s="52"/>
      <c r="J4737" s="52"/>
      <c r="K4737" s="27" t="str">
        <f>_xlfn.IFNA(VLOOKUP(E4737,الاوردرات!$B$1:$C$600,2,0),"")</f>
        <v/>
      </c>
      <c r="L4737" s="63"/>
      <c r="N4737" s="22" t="str">
        <f t="shared" si="150"/>
        <v/>
      </c>
      <c r="O4737" s="23" t="str">
        <f>_xlfn.IFNA((VLOOKUP(F4737,help!$C$2:$F$12,4,0))*(N4737*24),"")</f>
        <v/>
      </c>
      <c r="AP4737" s="18">
        <f t="shared" si="149"/>
        <v>0</v>
      </c>
    </row>
    <row r="4738" spans="2:42" ht="33" x14ac:dyDescent="0.2">
      <c r="B4738" s="14">
        <f>COUNTIFS($E$3:E4738,تقرير!$E$4)</f>
        <v>15</v>
      </c>
      <c r="C4738" s="48"/>
      <c r="D4738" s="48"/>
      <c r="E4738" s="48"/>
      <c r="F4738" s="50"/>
      <c r="G4738" s="51"/>
      <c r="H4738" s="51"/>
      <c r="I4738" s="52"/>
      <c r="J4738" s="52"/>
      <c r="K4738" s="27" t="str">
        <f>_xlfn.IFNA(VLOOKUP(E4738,الاوردرات!$B$1:$C$600,2,0),"")</f>
        <v/>
      </c>
      <c r="L4738" s="63"/>
      <c r="N4738" s="22" t="str">
        <f t="shared" si="150"/>
        <v/>
      </c>
      <c r="O4738" s="23" t="str">
        <f>_xlfn.IFNA((VLOOKUP(F4738,help!$C$2:$F$12,4,0))*(N4738*24),"")</f>
        <v/>
      </c>
      <c r="AP4738" s="18">
        <f t="shared" si="149"/>
        <v>0</v>
      </c>
    </row>
    <row r="4739" spans="2:42" ht="33" x14ac:dyDescent="0.2">
      <c r="B4739" s="14">
        <f>COUNTIFS($E$3:E4739,تقرير!$E$4)</f>
        <v>15</v>
      </c>
      <c r="C4739" s="48"/>
      <c r="D4739" s="48"/>
      <c r="E4739" s="48"/>
      <c r="F4739" s="50"/>
      <c r="G4739" s="51"/>
      <c r="H4739" s="51"/>
      <c r="I4739" s="52"/>
      <c r="J4739" s="52"/>
      <c r="K4739" s="27" t="str">
        <f>_xlfn.IFNA(VLOOKUP(E4739,الاوردرات!$B$1:$C$600,2,0),"")</f>
        <v/>
      </c>
      <c r="L4739" s="63"/>
      <c r="N4739" s="22" t="str">
        <f t="shared" si="150"/>
        <v/>
      </c>
      <c r="O4739" s="23" t="str">
        <f>_xlfn.IFNA((VLOOKUP(F4739,help!$C$2:$F$12,4,0))*(N4739*24),"")</f>
        <v/>
      </c>
      <c r="AP4739" s="18">
        <f t="shared" si="149"/>
        <v>0</v>
      </c>
    </row>
    <row r="4740" spans="2:42" ht="33" x14ac:dyDescent="0.2">
      <c r="B4740" s="14">
        <f>COUNTIFS($E$3:E4740,تقرير!$E$4)</f>
        <v>15</v>
      </c>
      <c r="C4740" s="48"/>
      <c r="D4740" s="48"/>
      <c r="E4740" s="48"/>
      <c r="F4740" s="50"/>
      <c r="G4740" s="51"/>
      <c r="H4740" s="51"/>
      <c r="I4740" s="52"/>
      <c r="J4740" s="52"/>
      <c r="K4740" s="27" t="str">
        <f>_xlfn.IFNA(VLOOKUP(E4740,الاوردرات!$B$1:$C$600,2,0),"")</f>
        <v/>
      </c>
      <c r="L4740" s="63"/>
      <c r="N4740" s="22" t="str">
        <f t="shared" si="150"/>
        <v/>
      </c>
      <c r="O4740" s="23" t="str">
        <f>_xlfn.IFNA((VLOOKUP(F4740,help!$C$2:$F$12,4,0))*(N4740*24),"")</f>
        <v/>
      </c>
      <c r="AP4740" s="18">
        <f t="shared" si="149"/>
        <v>0</v>
      </c>
    </row>
    <row r="4741" spans="2:42" ht="33" x14ac:dyDescent="0.2">
      <c r="B4741" s="14">
        <f>COUNTIFS($E$3:E4741,تقرير!$E$4)</f>
        <v>15</v>
      </c>
      <c r="C4741" s="48"/>
      <c r="D4741" s="48"/>
      <c r="E4741" s="48"/>
      <c r="F4741" s="50"/>
      <c r="G4741" s="51"/>
      <c r="H4741" s="51"/>
      <c r="I4741" s="52"/>
      <c r="J4741" s="52"/>
      <c r="K4741" s="27" t="str">
        <f>_xlfn.IFNA(VLOOKUP(E4741,الاوردرات!$B$1:$C$600,2,0),"")</f>
        <v/>
      </c>
      <c r="L4741" s="63"/>
      <c r="N4741" s="22" t="str">
        <f t="shared" si="150"/>
        <v/>
      </c>
      <c r="O4741" s="23" t="str">
        <f>_xlfn.IFNA((VLOOKUP(F4741,help!$C$2:$F$12,4,0))*(N4741*24),"")</f>
        <v/>
      </c>
      <c r="AP4741" s="18">
        <f t="shared" si="149"/>
        <v>0</v>
      </c>
    </row>
    <row r="4742" spans="2:42" ht="33" x14ac:dyDescent="0.2">
      <c r="B4742" s="14">
        <f>COUNTIFS($E$3:E4742,تقرير!$E$4)</f>
        <v>15</v>
      </c>
      <c r="C4742" s="48"/>
      <c r="D4742" s="48"/>
      <c r="E4742" s="48"/>
      <c r="F4742" s="50"/>
      <c r="G4742" s="51"/>
      <c r="H4742" s="51"/>
      <c r="I4742" s="52"/>
      <c r="J4742" s="52"/>
      <c r="K4742" s="27" t="str">
        <f>_xlfn.IFNA(VLOOKUP(E4742,الاوردرات!$B$1:$C$600,2,0),"")</f>
        <v/>
      </c>
      <c r="L4742" s="63"/>
      <c r="N4742" s="22" t="str">
        <f t="shared" si="150"/>
        <v/>
      </c>
      <c r="O4742" s="23" t="str">
        <f>_xlfn.IFNA((VLOOKUP(F4742,help!$C$2:$F$12,4,0))*(N4742*24),"")</f>
        <v/>
      </c>
      <c r="AP4742" s="18">
        <f t="shared" si="149"/>
        <v>0</v>
      </c>
    </row>
    <row r="4743" spans="2:42" ht="33" x14ac:dyDescent="0.2">
      <c r="B4743" s="14">
        <f>COUNTIFS($E$3:E4743,تقرير!$E$4)</f>
        <v>15</v>
      </c>
      <c r="C4743" s="48"/>
      <c r="D4743" s="48"/>
      <c r="E4743" s="48"/>
      <c r="F4743" s="50"/>
      <c r="G4743" s="51"/>
      <c r="H4743" s="51"/>
      <c r="I4743" s="52"/>
      <c r="J4743" s="52"/>
      <c r="K4743" s="27" t="str">
        <f>_xlfn.IFNA(VLOOKUP(E4743,الاوردرات!$B$1:$C$600,2,0),"")</f>
        <v/>
      </c>
      <c r="L4743" s="63"/>
      <c r="N4743" s="22" t="str">
        <f t="shared" si="150"/>
        <v/>
      </c>
      <c r="O4743" s="23" t="str">
        <f>_xlfn.IFNA((VLOOKUP(F4743,help!$C$2:$F$12,4,0))*(N4743*24),"")</f>
        <v/>
      </c>
      <c r="AP4743" s="18">
        <f t="shared" si="149"/>
        <v>0</v>
      </c>
    </row>
    <row r="4744" spans="2:42" ht="33" x14ac:dyDescent="0.2">
      <c r="B4744" s="14">
        <f>COUNTIFS($E$3:E4744,تقرير!$E$4)</f>
        <v>15</v>
      </c>
      <c r="C4744" s="48"/>
      <c r="D4744" s="48"/>
      <c r="E4744" s="48"/>
      <c r="F4744" s="50"/>
      <c r="G4744" s="51"/>
      <c r="H4744" s="51"/>
      <c r="I4744" s="52"/>
      <c r="J4744" s="52"/>
      <c r="K4744" s="27" t="str">
        <f>_xlfn.IFNA(VLOOKUP(E4744,الاوردرات!$B$1:$C$600,2,0),"")</f>
        <v/>
      </c>
      <c r="L4744" s="63"/>
      <c r="N4744" s="22" t="str">
        <f t="shared" si="150"/>
        <v/>
      </c>
      <c r="O4744" s="23" t="str">
        <f>_xlfn.IFNA((VLOOKUP(F4744,help!$C$2:$F$12,4,0))*(N4744*24),"")</f>
        <v/>
      </c>
      <c r="AP4744" s="18">
        <f t="shared" si="149"/>
        <v>0</v>
      </c>
    </row>
    <row r="4745" spans="2:42" ht="33" x14ac:dyDescent="0.2">
      <c r="B4745" s="14">
        <f>COUNTIFS($E$3:E4745,تقرير!$E$4)</f>
        <v>15</v>
      </c>
      <c r="C4745" s="48"/>
      <c r="D4745" s="48"/>
      <c r="E4745" s="48"/>
      <c r="F4745" s="50"/>
      <c r="G4745" s="51"/>
      <c r="H4745" s="51"/>
      <c r="I4745" s="52"/>
      <c r="J4745" s="52"/>
      <c r="K4745" s="27" t="str">
        <f>_xlfn.IFNA(VLOOKUP(E4745,الاوردرات!$B$1:$C$600,2,0),"")</f>
        <v/>
      </c>
      <c r="L4745" s="63"/>
      <c r="N4745" s="22" t="str">
        <f t="shared" si="150"/>
        <v/>
      </c>
      <c r="O4745" s="23" t="str">
        <f>_xlfn.IFNA((VLOOKUP(F4745,help!$C$2:$F$12,4,0))*(N4745*24),"")</f>
        <v/>
      </c>
      <c r="AP4745" s="18">
        <f t="shared" si="149"/>
        <v>0</v>
      </c>
    </row>
    <row r="4746" spans="2:42" ht="33" x14ac:dyDescent="0.2">
      <c r="B4746" s="14">
        <f>COUNTIFS($E$3:E4746,تقرير!$E$4)</f>
        <v>15</v>
      </c>
      <c r="C4746" s="48"/>
      <c r="D4746" s="48"/>
      <c r="E4746" s="48"/>
      <c r="F4746" s="50"/>
      <c r="G4746" s="51"/>
      <c r="H4746" s="51"/>
      <c r="I4746" s="52"/>
      <c r="J4746" s="52"/>
      <c r="K4746" s="27" t="str">
        <f>_xlfn.IFNA(VLOOKUP(E4746,الاوردرات!$B$1:$C$600,2,0),"")</f>
        <v/>
      </c>
      <c r="L4746" s="63"/>
      <c r="N4746" s="22" t="str">
        <f t="shared" si="150"/>
        <v/>
      </c>
      <c r="O4746" s="23" t="str">
        <f>_xlfn.IFNA((VLOOKUP(F4746,help!$C$2:$F$12,4,0))*(N4746*24),"")</f>
        <v/>
      </c>
      <c r="AP4746" s="18">
        <f t="shared" ref="AP4746:AP4809" si="151">D4746</f>
        <v>0</v>
      </c>
    </row>
    <row r="4747" spans="2:42" ht="33" x14ac:dyDescent="0.2">
      <c r="B4747" s="14">
        <f>COUNTIFS($E$3:E4747,تقرير!$E$4)</f>
        <v>15</v>
      </c>
      <c r="C4747" s="48"/>
      <c r="D4747" s="48"/>
      <c r="E4747" s="48"/>
      <c r="F4747" s="50"/>
      <c r="G4747" s="51"/>
      <c r="H4747" s="51"/>
      <c r="I4747" s="52"/>
      <c r="J4747" s="52"/>
      <c r="K4747" s="27" t="str">
        <f>_xlfn.IFNA(VLOOKUP(E4747,الاوردرات!$B$1:$C$600,2,0),"")</f>
        <v/>
      </c>
      <c r="L4747" s="63"/>
      <c r="N4747" s="22" t="str">
        <f t="shared" si="150"/>
        <v/>
      </c>
      <c r="O4747" s="23" t="str">
        <f>_xlfn.IFNA((VLOOKUP(F4747,help!$C$2:$F$12,4,0))*(N4747*24),"")</f>
        <v/>
      </c>
      <c r="AP4747" s="18">
        <f t="shared" si="151"/>
        <v>0</v>
      </c>
    </row>
    <row r="4748" spans="2:42" ht="33" x14ac:dyDescent="0.2">
      <c r="B4748" s="14">
        <f>COUNTIFS($E$3:E4748,تقرير!$E$4)</f>
        <v>15</v>
      </c>
      <c r="C4748" s="48"/>
      <c r="D4748" s="48"/>
      <c r="E4748" s="48"/>
      <c r="F4748" s="50"/>
      <c r="G4748" s="51"/>
      <c r="H4748" s="51"/>
      <c r="I4748" s="52"/>
      <c r="J4748" s="52"/>
      <c r="K4748" s="27" t="str">
        <f>_xlfn.IFNA(VLOOKUP(E4748,الاوردرات!$B$1:$C$600,2,0),"")</f>
        <v/>
      </c>
      <c r="L4748" s="63"/>
      <c r="N4748" s="22" t="str">
        <f t="shared" si="150"/>
        <v/>
      </c>
      <c r="O4748" s="23" t="str">
        <f>_xlfn.IFNA((VLOOKUP(F4748,help!$C$2:$F$12,4,0))*(N4748*24),"")</f>
        <v/>
      </c>
      <c r="AP4748" s="18">
        <f t="shared" si="151"/>
        <v>0</v>
      </c>
    </row>
    <row r="4749" spans="2:42" ht="33" x14ac:dyDescent="0.2">
      <c r="B4749" s="14">
        <f>COUNTIFS($E$3:E4749,تقرير!$E$4)</f>
        <v>15</v>
      </c>
      <c r="C4749" s="48"/>
      <c r="D4749" s="48"/>
      <c r="E4749" s="48"/>
      <c r="F4749" s="50"/>
      <c r="G4749" s="51"/>
      <c r="H4749" s="51"/>
      <c r="I4749" s="52"/>
      <c r="J4749" s="52"/>
      <c r="K4749" s="27" t="str">
        <f>_xlfn.IFNA(VLOOKUP(E4749,الاوردرات!$B$1:$C$600,2,0),"")</f>
        <v/>
      </c>
      <c r="L4749" s="63"/>
      <c r="N4749" s="22" t="str">
        <f t="shared" si="150"/>
        <v/>
      </c>
      <c r="O4749" s="23" t="str">
        <f>_xlfn.IFNA((VLOOKUP(F4749,help!$C$2:$F$12,4,0))*(N4749*24),"")</f>
        <v/>
      </c>
      <c r="AP4749" s="18">
        <f t="shared" si="151"/>
        <v>0</v>
      </c>
    </row>
    <row r="4750" spans="2:42" ht="33" x14ac:dyDescent="0.2">
      <c r="B4750" s="14">
        <f>COUNTIFS($E$3:E4750,تقرير!$E$4)</f>
        <v>15</v>
      </c>
      <c r="C4750" s="48"/>
      <c r="D4750" s="48"/>
      <c r="E4750" s="48"/>
      <c r="F4750" s="50"/>
      <c r="G4750" s="51"/>
      <c r="H4750" s="51"/>
      <c r="I4750" s="52"/>
      <c r="J4750" s="52"/>
      <c r="K4750" s="27" t="str">
        <f>_xlfn.IFNA(VLOOKUP(E4750,الاوردرات!$B$1:$C$600,2,0),"")</f>
        <v/>
      </c>
      <c r="L4750" s="63"/>
      <c r="N4750" s="22" t="str">
        <f t="shared" si="150"/>
        <v/>
      </c>
      <c r="O4750" s="23" t="str">
        <f>_xlfn.IFNA((VLOOKUP(F4750,help!$C$2:$F$12,4,0))*(N4750*24),"")</f>
        <v/>
      </c>
      <c r="AP4750" s="18">
        <f t="shared" si="151"/>
        <v>0</v>
      </c>
    </row>
    <row r="4751" spans="2:42" ht="33" x14ac:dyDescent="0.2">
      <c r="B4751" s="14">
        <f>COUNTIFS($E$3:E4751,تقرير!$E$4)</f>
        <v>15</v>
      </c>
      <c r="C4751" s="48"/>
      <c r="D4751" s="48"/>
      <c r="E4751" s="48"/>
      <c r="F4751" s="50"/>
      <c r="G4751" s="51"/>
      <c r="H4751" s="51"/>
      <c r="I4751" s="52"/>
      <c r="J4751" s="52"/>
      <c r="K4751" s="27" t="str">
        <f>_xlfn.IFNA(VLOOKUP(E4751,الاوردرات!$B$1:$C$600,2,0),"")</f>
        <v/>
      </c>
      <c r="L4751" s="63"/>
      <c r="N4751" s="22" t="str">
        <f t="shared" si="150"/>
        <v/>
      </c>
      <c r="O4751" s="23" t="str">
        <f>_xlfn.IFNA((VLOOKUP(F4751,help!$C$2:$F$12,4,0))*(N4751*24),"")</f>
        <v/>
      </c>
      <c r="AP4751" s="18">
        <f t="shared" si="151"/>
        <v>0</v>
      </c>
    </row>
    <row r="4752" spans="2:42" ht="33" x14ac:dyDescent="0.2">
      <c r="B4752" s="14">
        <f>COUNTIFS($E$3:E4752,تقرير!$E$4)</f>
        <v>15</v>
      </c>
      <c r="C4752" s="48"/>
      <c r="D4752" s="48"/>
      <c r="E4752" s="48"/>
      <c r="F4752" s="50"/>
      <c r="G4752" s="51"/>
      <c r="H4752" s="51"/>
      <c r="I4752" s="52"/>
      <c r="J4752" s="52"/>
      <c r="K4752" s="27" t="str">
        <f>_xlfn.IFNA(VLOOKUP(E4752,الاوردرات!$B$1:$C$600,2,0),"")</f>
        <v/>
      </c>
      <c r="L4752" s="63"/>
      <c r="N4752" s="22" t="str">
        <f t="shared" si="150"/>
        <v/>
      </c>
      <c r="O4752" s="23" t="str">
        <f>_xlfn.IFNA((VLOOKUP(F4752,help!$C$2:$F$12,4,0))*(N4752*24),"")</f>
        <v/>
      </c>
      <c r="AP4752" s="18">
        <f t="shared" si="151"/>
        <v>0</v>
      </c>
    </row>
    <row r="4753" spans="2:42" ht="33" x14ac:dyDescent="0.2">
      <c r="B4753" s="14">
        <f>COUNTIFS($E$3:E4753,تقرير!$E$4)</f>
        <v>15</v>
      </c>
      <c r="C4753" s="48"/>
      <c r="D4753" s="48"/>
      <c r="E4753" s="48"/>
      <c r="F4753" s="50"/>
      <c r="G4753" s="51"/>
      <c r="H4753" s="51"/>
      <c r="I4753" s="52"/>
      <c r="J4753" s="52"/>
      <c r="K4753" s="27" t="str">
        <f>_xlfn.IFNA(VLOOKUP(E4753,الاوردرات!$B$1:$C$600,2,0),"")</f>
        <v/>
      </c>
      <c r="L4753" s="63"/>
      <c r="N4753" s="22" t="str">
        <f t="shared" si="150"/>
        <v/>
      </c>
      <c r="O4753" s="23" t="str">
        <f>_xlfn.IFNA((VLOOKUP(F4753,help!$C$2:$F$12,4,0))*(N4753*24),"")</f>
        <v/>
      </c>
      <c r="AP4753" s="18">
        <f t="shared" si="151"/>
        <v>0</v>
      </c>
    </row>
    <row r="4754" spans="2:42" ht="33" x14ac:dyDescent="0.2">
      <c r="B4754" s="14">
        <f>COUNTIFS($E$3:E4754,تقرير!$E$4)</f>
        <v>15</v>
      </c>
      <c r="C4754" s="48"/>
      <c r="D4754" s="48"/>
      <c r="E4754" s="48"/>
      <c r="F4754" s="50"/>
      <c r="G4754" s="51"/>
      <c r="H4754" s="51"/>
      <c r="I4754" s="52"/>
      <c r="J4754" s="52"/>
      <c r="K4754" s="27" t="str">
        <f>_xlfn.IFNA(VLOOKUP(E4754,الاوردرات!$B$1:$C$600,2,0),"")</f>
        <v/>
      </c>
      <c r="L4754" s="63"/>
      <c r="N4754" s="22" t="str">
        <f t="shared" si="150"/>
        <v/>
      </c>
      <c r="O4754" s="23" t="str">
        <f>_xlfn.IFNA((VLOOKUP(F4754,help!$C$2:$F$12,4,0))*(N4754*24),"")</f>
        <v/>
      </c>
      <c r="AP4754" s="18">
        <f t="shared" si="151"/>
        <v>0</v>
      </c>
    </row>
    <row r="4755" spans="2:42" ht="33" x14ac:dyDescent="0.2">
      <c r="B4755" s="14">
        <f>COUNTIFS($E$3:E4755,تقرير!$E$4)</f>
        <v>15</v>
      </c>
      <c r="C4755" s="48"/>
      <c r="D4755" s="48"/>
      <c r="E4755" s="48"/>
      <c r="F4755" s="50"/>
      <c r="G4755" s="51"/>
      <c r="H4755" s="51"/>
      <c r="I4755" s="52"/>
      <c r="J4755" s="52"/>
      <c r="K4755" s="27" t="str">
        <f>_xlfn.IFNA(VLOOKUP(E4755,الاوردرات!$B$1:$C$600,2,0),"")</f>
        <v/>
      </c>
      <c r="L4755" s="63"/>
      <c r="N4755" s="22" t="str">
        <f t="shared" si="150"/>
        <v/>
      </c>
      <c r="O4755" s="23" t="str">
        <f>_xlfn.IFNA((VLOOKUP(F4755,help!$C$2:$F$12,4,0))*(N4755*24),"")</f>
        <v/>
      </c>
      <c r="AP4755" s="18">
        <f t="shared" si="151"/>
        <v>0</v>
      </c>
    </row>
    <row r="4756" spans="2:42" ht="33" x14ac:dyDescent="0.2">
      <c r="B4756" s="14">
        <f>COUNTIFS($E$3:E4756,تقرير!$E$4)</f>
        <v>15</v>
      </c>
      <c r="C4756" s="48"/>
      <c r="D4756" s="48"/>
      <c r="E4756" s="48"/>
      <c r="F4756" s="50"/>
      <c r="G4756" s="51"/>
      <c r="H4756" s="51"/>
      <c r="I4756" s="52"/>
      <c r="J4756" s="52"/>
      <c r="K4756" s="27" t="str">
        <f>_xlfn.IFNA(VLOOKUP(E4756,الاوردرات!$B$1:$C$600,2,0),"")</f>
        <v/>
      </c>
      <c r="L4756" s="63"/>
      <c r="N4756" s="22" t="str">
        <f t="shared" si="150"/>
        <v/>
      </c>
      <c r="O4756" s="23" t="str">
        <f>_xlfn.IFNA((VLOOKUP(F4756,help!$C$2:$F$12,4,0))*(N4756*24),"")</f>
        <v/>
      </c>
      <c r="AP4756" s="18">
        <f t="shared" si="151"/>
        <v>0</v>
      </c>
    </row>
    <row r="4757" spans="2:42" ht="33" x14ac:dyDescent="0.2">
      <c r="B4757" s="14">
        <f>COUNTIFS($E$3:E4757,تقرير!$E$4)</f>
        <v>15</v>
      </c>
      <c r="C4757" s="48"/>
      <c r="D4757" s="48"/>
      <c r="E4757" s="48"/>
      <c r="F4757" s="50"/>
      <c r="G4757" s="51"/>
      <c r="H4757" s="51"/>
      <c r="I4757" s="52"/>
      <c r="J4757" s="52"/>
      <c r="K4757" s="27" t="str">
        <f>_xlfn.IFNA(VLOOKUP(E4757,الاوردرات!$B$1:$C$600,2,0),"")</f>
        <v/>
      </c>
      <c r="L4757" s="63"/>
      <c r="N4757" s="22" t="str">
        <f t="shared" si="150"/>
        <v/>
      </c>
      <c r="O4757" s="23" t="str">
        <f>_xlfn.IFNA((VLOOKUP(F4757,help!$C$2:$F$12,4,0))*(N4757*24),"")</f>
        <v/>
      </c>
      <c r="AP4757" s="18">
        <f t="shared" si="151"/>
        <v>0</v>
      </c>
    </row>
    <row r="4758" spans="2:42" ht="33" x14ac:dyDescent="0.2">
      <c r="B4758" s="14">
        <f>COUNTIFS($E$3:E4758,تقرير!$E$4)</f>
        <v>15</v>
      </c>
      <c r="C4758" s="48"/>
      <c r="D4758" s="48"/>
      <c r="E4758" s="48"/>
      <c r="F4758" s="50"/>
      <c r="G4758" s="51"/>
      <c r="H4758" s="51"/>
      <c r="I4758" s="52"/>
      <c r="J4758" s="52"/>
      <c r="K4758" s="27" t="str">
        <f>_xlfn.IFNA(VLOOKUP(E4758,الاوردرات!$B$1:$C$600,2,0),"")</f>
        <v/>
      </c>
      <c r="L4758" s="63"/>
      <c r="N4758" s="22" t="str">
        <f t="shared" si="150"/>
        <v/>
      </c>
      <c r="O4758" s="23" t="str">
        <f>_xlfn.IFNA((VLOOKUP(F4758,help!$C$2:$F$12,4,0))*(N4758*24),"")</f>
        <v/>
      </c>
      <c r="AP4758" s="18">
        <f t="shared" si="151"/>
        <v>0</v>
      </c>
    </row>
    <row r="4759" spans="2:42" ht="33" x14ac:dyDescent="0.2">
      <c r="B4759" s="14">
        <f>COUNTIFS($E$3:E4759,تقرير!$E$4)</f>
        <v>15</v>
      </c>
      <c r="C4759" s="48"/>
      <c r="D4759" s="48"/>
      <c r="E4759" s="48"/>
      <c r="F4759" s="50"/>
      <c r="G4759" s="51"/>
      <c r="H4759" s="51"/>
      <c r="I4759" s="52"/>
      <c r="J4759" s="52"/>
      <c r="K4759" s="27" t="str">
        <f>_xlfn.IFNA(VLOOKUP(E4759,الاوردرات!$B$1:$C$600,2,0),"")</f>
        <v/>
      </c>
      <c r="L4759" s="63"/>
      <c r="N4759" s="22" t="str">
        <f t="shared" si="150"/>
        <v/>
      </c>
      <c r="O4759" s="23" t="str">
        <f>_xlfn.IFNA((VLOOKUP(F4759,help!$C$2:$F$12,4,0))*(N4759*24),"")</f>
        <v/>
      </c>
      <c r="AP4759" s="18">
        <f t="shared" si="151"/>
        <v>0</v>
      </c>
    </row>
    <row r="4760" spans="2:42" ht="33" x14ac:dyDescent="0.2">
      <c r="B4760" s="14">
        <f>COUNTIFS($E$3:E4760,تقرير!$E$4)</f>
        <v>15</v>
      </c>
      <c r="C4760" s="48"/>
      <c r="D4760" s="48"/>
      <c r="E4760" s="48"/>
      <c r="F4760" s="50"/>
      <c r="G4760" s="51"/>
      <c r="H4760" s="51"/>
      <c r="I4760" s="52"/>
      <c r="J4760" s="52"/>
      <c r="K4760" s="27" t="str">
        <f>_xlfn.IFNA(VLOOKUP(E4760,الاوردرات!$B$1:$C$600,2,0),"")</f>
        <v/>
      </c>
      <c r="L4760" s="63"/>
      <c r="N4760" s="22" t="str">
        <f t="shared" si="150"/>
        <v/>
      </c>
      <c r="O4760" s="23" t="str">
        <f>_xlfn.IFNA((VLOOKUP(F4760,help!$C$2:$F$12,4,0))*(N4760*24),"")</f>
        <v/>
      </c>
      <c r="AP4760" s="18">
        <f t="shared" si="151"/>
        <v>0</v>
      </c>
    </row>
    <row r="4761" spans="2:42" ht="33" x14ac:dyDescent="0.2">
      <c r="B4761" s="14">
        <f>COUNTIFS($E$3:E4761,تقرير!$E$4)</f>
        <v>15</v>
      </c>
      <c r="C4761" s="48"/>
      <c r="D4761" s="48"/>
      <c r="E4761" s="48"/>
      <c r="F4761" s="50"/>
      <c r="G4761" s="51"/>
      <c r="H4761" s="51"/>
      <c r="I4761" s="52"/>
      <c r="J4761" s="52"/>
      <c r="K4761" s="27" t="str">
        <f>_xlfn.IFNA(VLOOKUP(E4761,الاوردرات!$B$1:$C$600,2,0),"")</f>
        <v/>
      </c>
      <c r="L4761" s="63"/>
      <c r="N4761" s="22" t="str">
        <f t="shared" si="150"/>
        <v/>
      </c>
      <c r="O4761" s="23" t="str">
        <f>_xlfn.IFNA((VLOOKUP(F4761,help!$C$2:$F$12,4,0))*(N4761*24),"")</f>
        <v/>
      </c>
      <c r="AP4761" s="18">
        <f t="shared" si="151"/>
        <v>0</v>
      </c>
    </row>
    <row r="4762" spans="2:42" ht="33" x14ac:dyDescent="0.2">
      <c r="B4762" s="14">
        <f>COUNTIFS($E$3:E4762,تقرير!$E$4)</f>
        <v>15</v>
      </c>
      <c r="C4762" s="48"/>
      <c r="D4762" s="48"/>
      <c r="E4762" s="48"/>
      <c r="F4762" s="50"/>
      <c r="G4762" s="51"/>
      <c r="H4762" s="51"/>
      <c r="I4762" s="52"/>
      <c r="J4762" s="52"/>
      <c r="K4762" s="27" t="str">
        <f>_xlfn.IFNA(VLOOKUP(E4762,الاوردرات!$B$1:$C$600,2,0),"")</f>
        <v/>
      </c>
      <c r="L4762" s="63"/>
      <c r="N4762" s="22" t="str">
        <f t="shared" si="150"/>
        <v/>
      </c>
      <c r="O4762" s="23" t="str">
        <f>_xlfn.IFNA((VLOOKUP(F4762,help!$C$2:$F$12,4,0))*(N4762*24),"")</f>
        <v/>
      </c>
      <c r="AP4762" s="18">
        <f t="shared" si="151"/>
        <v>0</v>
      </c>
    </row>
    <row r="4763" spans="2:42" ht="33" x14ac:dyDescent="0.2">
      <c r="B4763" s="14">
        <f>COUNTIFS($E$3:E4763,تقرير!$E$4)</f>
        <v>15</v>
      </c>
      <c r="C4763" s="48"/>
      <c r="D4763" s="48"/>
      <c r="E4763" s="48"/>
      <c r="F4763" s="50"/>
      <c r="G4763" s="51"/>
      <c r="H4763" s="51"/>
      <c r="I4763" s="52"/>
      <c r="J4763" s="52"/>
      <c r="K4763" s="27" t="str">
        <f>_xlfn.IFNA(VLOOKUP(E4763,الاوردرات!$B$1:$C$600,2,0),"")</f>
        <v/>
      </c>
      <c r="L4763" s="63"/>
      <c r="N4763" s="22" t="str">
        <f t="shared" si="150"/>
        <v/>
      </c>
      <c r="O4763" s="23" t="str">
        <f>_xlfn.IFNA((VLOOKUP(F4763,help!$C$2:$F$12,4,0))*(N4763*24),"")</f>
        <v/>
      </c>
      <c r="AP4763" s="18">
        <f t="shared" si="151"/>
        <v>0</v>
      </c>
    </row>
    <row r="4764" spans="2:42" ht="33" x14ac:dyDescent="0.2">
      <c r="B4764" s="14">
        <f>COUNTIFS($E$3:E4764,تقرير!$E$4)</f>
        <v>15</v>
      </c>
      <c r="C4764" s="48"/>
      <c r="D4764" s="48"/>
      <c r="E4764" s="48"/>
      <c r="F4764" s="50"/>
      <c r="G4764" s="51"/>
      <c r="H4764" s="51"/>
      <c r="I4764" s="52"/>
      <c r="J4764" s="52"/>
      <c r="K4764" s="27" t="str">
        <f>_xlfn.IFNA(VLOOKUP(E4764,الاوردرات!$B$1:$C$600,2,0),"")</f>
        <v/>
      </c>
      <c r="L4764" s="63"/>
      <c r="N4764" s="22" t="str">
        <f t="shared" si="150"/>
        <v/>
      </c>
      <c r="O4764" s="23" t="str">
        <f>_xlfn.IFNA((VLOOKUP(F4764,help!$C$2:$F$12,4,0))*(N4764*24),"")</f>
        <v/>
      </c>
      <c r="AP4764" s="18">
        <f t="shared" si="151"/>
        <v>0</v>
      </c>
    </row>
    <row r="4765" spans="2:42" ht="33" x14ac:dyDescent="0.2">
      <c r="B4765" s="14">
        <f>COUNTIFS($E$3:E4765,تقرير!$E$4)</f>
        <v>15</v>
      </c>
      <c r="C4765" s="48"/>
      <c r="D4765" s="48"/>
      <c r="E4765" s="48"/>
      <c r="F4765" s="50"/>
      <c r="G4765" s="51"/>
      <c r="H4765" s="51"/>
      <c r="I4765" s="52"/>
      <c r="J4765" s="52"/>
      <c r="K4765" s="27" t="str">
        <f>_xlfn.IFNA(VLOOKUP(E4765,الاوردرات!$B$1:$C$600,2,0),"")</f>
        <v/>
      </c>
      <c r="L4765" s="63"/>
      <c r="N4765" s="22" t="str">
        <f t="shared" si="150"/>
        <v/>
      </c>
      <c r="O4765" s="23" t="str">
        <f>_xlfn.IFNA((VLOOKUP(F4765,help!$C$2:$F$12,4,0))*(N4765*24),"")</f>
        <v/>
      </c>
      <c r="AP4765" s="18">
        <f t="shared" si="151"/>
        <v>0</v>
      </c>
    </row>
    <row r="4766" spans="2:42" ht="33" x14ac:dyDescent="0.2">
      <c r="B4766" s="14">
        <f>COUNTIFS($E$3:E4766,تقرير!$E$4)</f>
        <v>15</v>
      </c>
      <c r="C4766" s="48"/>
      <c r="D4766" s="48"/>
      <c r="E4766" s="48"/>
      <c r="F4766" s="50"/>
      <c r="G4766" s="51"/>
      <c r="H4766" s="51"/>
      <c r="I4766" s="52"/>
      <c r="J4766" s="52"/>
      <c r="K4766" s="27" t="str">
        <f>_xlfn.IFNA(VLOOKUP(E4766,الاوردرات!$B$1:$C$600,2,0),"")</f>
        <v/>
      </c>
      <c r="L4766" s="63"/>
      <c r="N4766" s="22" t="str">
        <f t="shared" si="150"/>
        <v/>
      </c>
      <c r="O4766" s="23" t="str">
        <f>_xlfn.IFNA((VLOOKUP(F4766,help!$C$2:$F$12,4,0))*(N4766*24),"")</f>
        <v/>
      </c>
      <c r="AP4766" s="18">
        <f t="shared" si="151"/>
        <v>0</v>
      </c>
    </row>
    <row r="4767" spans="2:42" ht="33" x14ac:dyDescent="0.2">
      <c r="B4767" s="14">
        <f>COUNTIFS($E$3:E4767,تقرير!$E$4)</f>
        <v>15</v>
      </c>
      <c r="C4767" s="48"/>
      <c r="D4767" s="48"/>
      <c r="E4767" s="48"/>
      <c r="F4767" s="50"/>
      <c r="G4767" s="51"/>
      <c r="H4767" s="51"/>
      <c r="I4767" s="52"/>
      <c r="J4767" s="52"/>
      <c r="K4767" s="27" t="str">
        <f>_xlfn.IFNA(VLOOKUP(E4767,الاوردرات!$B$1:$C$600,2,0),"")</f>
        <v/>
      </c>
      <c r="L4767" s="63"/>
      <c r="N4767" s="22" t="str">
        <f t="shared" si="150"/>
        <v/>
      </c>
      <c r="O4767" s="23" t="str">
        <f>_xlfn.IFNA((VLOOKUP(F4767,help!$C$2:$F$12,4,0))*(N4767*24),"")</f>
        <v/>
      </c>
      <c r="AP4767" s="18">
        <f t="shared" si="151"/>
        <v>0</v>
      </c>
    </row>
    <row r="4768" spans="2:42" ht="33" x14ac:dyDescent="0.2">
      <c r="B4768" s="14">
        <f>COUNTIFS($E$3:E4768,تقرير!$E$4)</f>
        <v>15</v>
      </c>
      <c r="C4768" s="48"/>
      <c r="D4768" s="48"/>
      <c r="E4768" s="48"/>
      <c r="F4768" s="50"/>
      <c r="G4768" s="51"/>
      <c r="H4768" s="51"/>
      <c r="I4768" s="52"/>
      <c r="J4768" s="52"/>
      <c r="K4768" s="27" t="str">
        <f>_xlfn.IFNA(VLOOKUP(E4768,الاوردرات!$B$1:$C$600,2,0),"")</f>
        <v/>
      </c>
      <c r="L4768" s="63"/>
      <c r="N4768" s="22" t="str">
        <f t="shared" si="150"/>
        <v/>
      </c>
      <c r="O4768" s="23" t="str">
        <f>_xlfn.IFNA((VLOOKUP(F4768,help!$C$2:$F$12,4,0))*(N4768*24),"")</f>
        <v/>
      </c>
      <c r="AP4768" s="18">
        <f t="shared" si="151"/>
        <v>0</v>
      </c>
    </row>
    <row r="4769" spans="2:42" ht="33" x14ac:dyDescent="0.2">
      <c r="B4769" s="14">
        <f>COUNTIFS($E$3:E4769,تقرير!$E$4)</f>
        <v>15</v>
      </c>
      <c r="C4769" s="48"/>
      <c r="D4769" s="48"/>
      <c r="E4769" s="48"/>
      <c r="F4769" s="50"/>
      <c r="G4769" s="51"/>
      <c r="H4769" s="51"/>
      <c r="I4769" s="52"/>
      <c r="J4769" s="52"/>
      <c r="K4769" s="27" t="str">
        <f>_xlfn.IFNA(VLOOKUP(E4769,الاوردرات!$B$1:$C$600,2,0),"")</f>
        <v/>
      </c>
      <c r="L4769" s="63"/>
      <c r="N4769" s="22" t="str">
        <f t="shared" si="150"/>
        <v/>
      </c>
      <c r="O4769" s="23" t="str">
        <f>_xlfn.IFNA((VLOOKUP(F4769,help!$C$2:$F$12,4,0))*(N4769*24),"")</f>
        <v/>
      </c>
      <c r="AP4769" s="18">
        <f t="shared" si="151"/>
        <v>0</v>
      </c>
    </row>
    <row r="4770" spans="2:42" ht="33" x14ac:dyDescent="0.2">
      <c r="B4770" s="14">
        <f>COUNTIFS($E$3:E4770,تقرير!$E$4)</f>
        <v>15</v>
      </c>
      <c r="C4770" s="48"/>
      <c r="D4770" s="48"/>
      <c r="E4770" s="48"/>
      <c r="F4770" s="50"/>
      <c r="G4770" s="51"/>
      <c r="H4770" s="51"/>
      <c r="I4770" s="52"/>
      <c r="J4770" s="52"/>
      <c r="K4770" s="27" t="str">
        <f>_xlfn.IFNA(VLOOKUP(E4770,الاوردرات!$B$1:$C$600,2,0),"")</f>
        <v/>
      </c>
      <c r="L4770" s="63"/>
      <c r="N4770" s="22" t="str">
        <f t="shared" si="150"/>
        <v/>
      </c>
      <c r="O4770" s="23" t="str">
        <f>_xlfn.IFNA((VLOOKUP(F4770,help!$C$2:$F$12,4,0))*(N4770*24),"")</f>
        <v/>
      </c>
      <c r="AP4770" s="18">
        <f t="shared" si="151"/>
        <v>0</v>
      </c>
    </row>
    <row r="4771" spans="2:42" ht="33" x14ac:dyDescent="0.2">
      <c r="B4771" s="14">
        <f>COUNTIFS($E$3:E4771,تقرير!$E$4)</f>
        <v>15</v>
      </c>
      <c r="C4771" s="48"/>
      <c r="D4771" s="48"/>
      <c r="E4771" s="48"/>
      <c r="F4771" s="50"/>
      <c r="G4771" s="51"/>
      <c r="H4771" s="51"/>
      <c r="I4771" s="52"/>
      <c r="J4771" s="52"/>
      <c r="K4771" s="27" t="str">
        <f>_xlfn.IFNA(VLOOKUP(E4771,الاوردرات!$B$1:$C$600,2,0),"")</f>
        <v/>
      </c>
      <c r="L4771" s="63"/>
      <c r="N4771" s="22" t="str">
        <f t="shared" si="150"/>
        <v/>
      </c>
      <c r="O4771" s="23" t="str">
        <f>_xlfn.IFNA((VLOOKUP(F4771,help!$C$2:$F$12,4,0))*(N4771*24),"")</f>
        <v/>
      </c>
      <c r="AP4771" s="18">
        <f t="shared" si="151"/>
        <v>0</v>
      </c>
    </row>
    <row r="4772" spans="2:42" ht="33" x14ac:dyDescent="0.2">
      <c r="B4772" s="14">
        <f>COUNTIFS($E$3:E4772,تقرير!$E$4)</f>
        <v>15</v>
      </c>
      <c r="C4772" s="48"/>
      <c r="D4772" s="48"/>
      <c r="E4772" s="48"/>
      <c r="F4772" s="50"/>
      <c r="G4772" s="51"/>
      <c r="H4772" s="51"/>
      <c r="I4772" s="52"/>
      <c r="J4772" s="52"/>
      <c r="K4772" s="27" t="str">
        <f>_xlfn.IFNA(VLOOKUP(E4772,الاوردرات!$B$1:$C$600,2,0),"")</f>
        <v/>
      </c>
      <c r="L4772" s="63"/>
      <c r="N4772" s="22" t="str">
        <f t="shared" si="150"/>
        <v/>
      </c>
      <c r="O4772" s="23" t="str">
        <f>_xlfn.IFNA((VLOOKUP(F4772,help!$C$2:$F$12,4,0))*(N4772*24),"")</f>
        <v/>
      </c>
      <c r="AP4772" s="18">
        <f t="shared" si="151"/>
        <v>0</v>
      </c>
    </row>
    <row r="4773" spans="2:42" ht="33" x14ac:dyDescent="0.2">
      <c r="B4773" s="14">
        <f>COUNTIFS($E$3:E4773,تقرير!$E$4)</f>
        <v>15</v>
      </c>
      <c r="C4773" s="48"/>
      <c r="D4773" s="48"/>
      <c r="E4773" s="48"/>
      <c r="F4773" s="50"/>
      <c r="G4773" s="51"/>
      <c r="H4773" s="51"/>
      <c r="I4773" s="52"/>
      <c r="J4773" s="52"/>
      <c r="K4773" s="27" t="str">
        <f>_xlfn.IFNA(VLOOKUP(E4773,الاوردرات!$B$1:$C$600,2,0),"")</f>
        <v/>
      </c>
      <c r="L4773" s="63"/>
      <c r="N4773" s="22" t="str">
        <f t="shared" si="150"/>
        <v/>
      </c>
      <c r="O4773" s="23" t="str">
        <f>_xlfn.IFNA((VLOOKUP(F4773,help!$C$2:$F$12,4,0))*(N4773*24),"")</f>
        <v/>
      </c>
      <c r="AP4773" s="18">
        <f t="shared" si="151"/>
        <v>0</v>
      </c>
    </row>
    <row r="4774" spans="2:42" ht="33" x14ac:dyDescent="0.2">
      <c r="B4774" s="14">
        <f>COUNTIFS($E$3:E4774,تقرير!$E$4)</f>
        <v>15</v>
      </c>
      <c r="C4774" s="48"/>
      <c r="D4774" s="48"/>
      <c r="E4774" s="48"/>
      <c r="F4774" s="50"/>
      <c r="G4774" s="51"/>
      <c r="H4774" s="51"/>
      <c r="I4774" s="52"/>
      <c r="J4774" s="52"/>
      <c r="K4774" s="27" t="str">
        <f>_xlfn.IFNA(VLOOKUP(E4774,الاوردرات!$B$1:$C$600,2,0),"")</f>
        <v/>
      </c>
      <c r="L4774" s="63"/>
      <c r="N4774" s="22" t="str">
        <f t="shared" si="150"/>
        <v/>
      </c>
      <c r="O4774" s="23" t="str">
        <f>_xlfn.IFNA((VLOOKUP(F4774,help!$C$2:$F$12,4,0))*(N4774*24),"")</f>
        <v/>
      </c>
      <c r="AP4774" s="18">
        <f t="shared" si="151"/>
        <v>0</v>
      </c>
    </row>
    <row r="4775" spans="2:42" ht="33" x14ac:dyDescent="0.2">
      <c r="B4775" s="14">
        <f>COUNTIFS($E$3:E4775,تقرير!$E$4)</f>
        <v>15</v>
      </c>
      <c r="C4775" s="48"/>
      <c r="D4775" s="48"/>
      <c r="E4775" s="48"/>
      <c r="F4775" s="50"/>
      <c r="G4775" s="51"/>
      <c r="H4775" s="51"/>
      <c r="I4775" s="52"/>
      <c r="J4775" s="52"/>
      <c r="K4775" s="27" t="str">
        <f>_xlfn.IFNA(VLOOKUP(E4775,الاوردرات!$B$1:$C$600,2,0),"")</f>
        <v/>
      </c>
      <c r="L4775" s="63"/>
      <c r="N4775" s="22" t="str">
        <f t="shared" si="150"/>
        <v/>
      </c>
      <c r="O4775" s="23" t="str">
        <f>_xlfn.IFNA((VLOOKUP(F4775,help!$C$2:$F$12,4,0))*(N4775*24),"")</f>
        <v/>
      </c>
      <c r="AP4775" s="18">
        <f t="shared" si="151"/>
        <v>0</v>
      </c>
    </row>
    <row r="4776" spans="2:42" ht="33" x14ac:dyDescent="0.2">
      <c r="B4776" s="14">
        <f>COUNTIFS($E$3:E4776,تقرير!$E$4)</f>
        <v>15</v>
      </c>
      <c r="C4776" s="48"/>
      <c r="D4776" s="48"/>
      <c r="E4776" s="48"/>
      <c r="F4776" s="50"/>
      <c r="G4776" s="51"/>
      <c r="H4776" s="51"/>
      <c r="I4776" s="52"/>
      <c r="J4776" s="52"/>
      <c r="K4776" s="27" t="str">
        <f>_xlfn.IFNA(VLOOKUP(E4776,الاوردرات!$B$1:$C$600,2,0),"")</f>
        <v/>
      </c>
      <c r="L4776" s="63"/>
      <c r="N4776" s="22" t="str">
        <f t="shared" si="150"/>
        <v/>
      </c>
      <c r="O4776" s="23" t="str">
        <f>_xlfn.IFNA((VLOOKUP(F4776,help!$C$2:$F$12,4,0))*(N4776*24),"")</f>
        <v/>
      </c>
      <c r="AP4776" s="18">
        <f t="shared" si="151"/>
        <v>0</v>
      </c>
    </row>
    <row r="4777" spans="2:42" ht="33" x14ac:dyDescent="0.2">
      <c r="B4777" s="14">
        <f>COUNTIFS($E$3:E4777,تقرير!$E$4)</f>
        <v>15</v>
      </c>
      <c r="C4777" s="48"/>
      <c r="D4777" s="48"/>
      <c r="E4777" s="48"/>
      <c r="F4777" s="50"/>
      <c r="G4777" s="51"/>
      <c r="H4777" s="51"/>
      <c r="I4777" s="52"/>
      <c r="J4777" s="52"/>
      <c r="K4777" s="27" t="str">
        <f>_xlfn.IFNA(VLOOKUP(E4777,الاوردرات!$B$1:$C$600,2,0),"")</f>
        <v/>
      </c>
      <c r="L4777" s="63"/>
      <c r="N4777" s="22" t="str">
        <f t="shared" si="150"/>
        <v/>
      </c>
      <c r="O4777" s="23" t="str">
        <f>_xlfn.IFNA((VLOOKUP(F4777,help!$C$2:$F$12,4,0))*(N4777*24),"")</f>
        <v/>
      </c>
      <c r="AP4777" s="18">
        <f t="shared" si="151"/>
        <v>0</v>
      </c>
    </row>
    <row r="4778" spans="2:42" ht="33" x14ac:dyDescent="0.2">
      <c r="B4778" s="14">
        <f>COUNTIFS($E$3:E4778,تقرير!$E$4)</f>
        <v>15</v>
      </c>
      <c r="C4778" s="48"/>
      <c r="D4778" s="48"/>
      <c r="E4778" s="48"/>
      <c r="F4778" s="50"/>
      <c r="G4778" s="51"/>
      <c r="H4778" s="51"/>
      <c r="I4778" s="52"/>
      <c r="J4778" s="52"/>
      <c r="K4778" s="27" t="str">
        <f>_xlfn.IFNA(VLOOKUP(E4778,الاوردرات!$B$1:$C$600,2,0),"")</f>
        <v/>
      </c>
      <c r="L4778" s="63"/>
      <c r="N4778" s="22" t="str">
        <f t="shared" si="150"/>
        <v/>
      </c>
      <c r="O4778" s="23" t="str">
        <f>_xlfn.IFNA((VLOOKUP(F4778,help!$C$2:$F$12,4,0))*(N4778*24),"")</f>
        <v/>
      </c>
      <c r="AP4778" s="18">
        <f t="shared" si="151"/>
        <v>0</v>
      </c>
    </row>
    <row r="4779" spans="2:42" ht="33" x14ac:dyDescent="0.2">
      <c r="B4779" s="14">
        <f>COUNTIFS($E$3:E4779,تقرير!$E$4)</f>
        <v>15</v>
      </c>
      <c r="C4779" s="48"/>
      <c r="D4779" s="48"/>
      <c r="E4779" s="48"/>
      <c r="F4779" s="50"/>
      <c r="G4779" s="51"/>
      <c r="H4779" s="51"/>
      <c r="I4779" s="52"/>
      <c r="J4779" s="52"/>
      <c r="K4779" s="27" t="str">
        <f>_xlfn.IFNA(VLOOKUP(E4779,الاوردرات!$B$1:$C$600,2,0),"")</f>
        <v/>
      </c>
      <c r="L4779" s="63"/>
      <c r="N4779" s="22" t="str">
        <f t="shared" si="150"/>
        <v/>
      </c>
      <c r="O4779" s="23" t="str">
        <f>_xlfn.IFNA((VLOOKUP(F4779,help!$C$2:$F$12,4,0))*(N4779*24),"")</f>
        <v/>
      </c>
      <c r="AP4779" s="18">
        <f t="shared" si="151"/>
        <v>0</v>
      </c>
    </row>
    <row r="4780" spans="2:42" ht="33" x14ac:dyDescent="0.2">
      <c r="B4780" s="14">
        <f>COUNTIFS($E$3:E4780,تقرير!$E$4)</f>
        <v>15</v>
      </c>
      <c r="C4780" s="48"/>
      <c r="D4780" s="48"/>
      <c r="E4780" s="48"/>
      <c r="F4780" s="50"/>
      <c r="G4780" s="51"/>
      <c r="H4780" s="51"/>
      <c r="I4780" s="52"/>
      <c r="J4780" s="52"/>
      <c r="K4780" s="27" t="str">
        <f>_xlfn.IFNA(VLOOKUP(E4780,الاوردرات!$B$1:$C$600,2,0),"")</f>
        <v/>
      </c>
      <c r="L4780" s="63"/>
      <c r="N4780" s="22" t="str">
        <f t="shared" si="150"/>
        <v/>
      </c>
      <c r="O4780" s="23" t="str">
        <f>_xlfn.IFNA((VLOOKUP(F4780,help!$C$2:$F$12,4,0))*(N4780*24),"")</f>
        <v/>
      </c>
      <c r="AP4780" s="18">
        <f t="shared" si="151"/>
        <v>0</v>
      </c>
    </row>
    <row r="4781" spans="2:42" ht="33" x14ac:dyDescent="0.2">
      <c r="B4781" s="14">
        <f>COUNTIFS($E$3:E4781,تقرير!$E$4)</f>
        <v>15</v>
      </c>
      <c r="C4781" s="48"/>
      <c r="D4781" s="48"/>
      <c r="E4781" s="48"/>
      <c r="F4781" s="50"/>
      <c r="G4781" s="51"/>
      <c r="H4781" s="51"/>
      <c r="I4781" s="52"/>
      <c r="J4781" s="52"/>
      <c r="K4781" s="27" t="str">
        <f>_xlfn.IFNA(VLOOKUP(E4781,الاوردرات!$B$1:$C$600,2,0),"")</f>
        <v/>
      </c>
      <c r="L4781" s="63"/>
      <c r="N4781" s="22" t="str">
        <f t="shared" si="150"/>
        <v/>
      </c>
      <c r="O4781" s="23" t="str">
        <f>_xlfn.IFNA((VLOOKUP(F4781,help!$C$2:$F$12,4,0))*(N4781*24),"")</f>
        <v/>
      </c>
      <c r="AP4781" s="18">
        <f t="shared" si="151"/>
        <v>0</v>
      </c>
    </row>
    <row r="4782" spans="2:42" ht="33" x14ac:dyDescent="0.2">
      <c r="B4782" s="14">
        <f>COUNTIFS($E$3:E4782,تقرير!$E$4)</f>
        <v>15</v>
      </c>
      <c r="C4782" s="48"/>
      <c r="D4782" s="48"/>
      <c r="E4782" s="48"/>
      <c r="F4782" s="50"/>
      <c r="G4782" s="51"/>
      <c r="H4782" s="51"/>
      <c r="I4782" s="52"/>
      <c r="J4782" s="52"/>
      <c r="K4782" s="27" t="str">
        <f>_xlfn.IFNA(VLOOKUP(E4782,الاوردرات!$B$1:$C$600,2,0),"")</f>
        <v/>
      </c>
      <c r="L4782" s="63"/>
      <c r="N4782" s="22" t="str">
        <f t="shared" si="150"/>
        <v/>
      </c>
      <c r="O4782" s="23" t="str">
        <f>_xlfn.IFNA((VLOOKUP(F4782,help!$C$2:$F$12,4,0))*(N4782*24),"")</f>
        <v/>
      </c>
      <c r="AP4782" s="18">
        <f t="shared" si="151"/>
        <v>0</v>
      </c>
    </row>
    <row r="4783" spans="2:42" ht="33" x14ac:dyDescent="0.2">
      <c r="B4783" s="14">
        <f>COUNTIFS($E$3:E4783,تقرير!$E$4)</f>
        <v>15</v>
      </c>
      <c r="C4783" s="48"/>
      <c r="D4783" s="48"/>
      <c r="E4783" s="48"/>
      <c r="F4783" s="50"/>
      <c r="G4783" s="51"/>
      <c r="H4783" s="51"/>
      <c r="I4783" s="52"/>
      <c r="J4783" s="52"/>
      <c r="K4783" s="27" t="str">
        <f>_xlfn.IFNA(VLOOKUP(E4783,الاوردرات!$B$1:$C$600,2,0),"")</f>
        <v/>
      </c>
      <c r="L4783" s="63"/>
      <c r="N4783" s="22" t="str">
        <f t="shared" si="150"/>
        <v/>
      </c>
      <c r="O4783" s="23" t="str">
        <f>_xlfn.IFNA((VLOOKUP(F4783,help!$C$2:$F$12,4,0))*(N4783*24),"")</f>
        <v/>
      </c>
      <c r="AP4783" s="18">
        <f t="shared" si="151"/>
        <v>0</v>
      </c>
    </row>
    <row r="4784" spans="2:42" ht="33" x14ac:dyDescent="0.2">
      <c r="B4784" s="14">
        <f>COUNTIFS($E$3:E4784,تقرير!$E$4)</f>
        <v>15</v>
      </c>
      <c r="C4784" s="48"/>
      <c r="D4784" s="48"/>
      <c r="E4784" s="48"/>
      <c r="F4784" s="50"/>
      <c r="G4784" s="51"/>
      <c r="H4784" s="51"/>
      <c r="I4784" s="52"/>
      <c r="J4784" s="52"/>
      <c r="K4784" s="27" t="str">
        <f>_xlfn.IFNA(VLOOKUP(E4784,الاوردرات!$B$1:$C$600,2,0),"")</f>
        <v/>
      </c>
      <c r="L4784" s="63"/>
      <c r="N4784" s="22" t="str">
        <f t="shared" si="150"/>
        <v/>
      </c>
      <c r="O4784" s="23" t="str">
        <f>_xlfn.IFNA((VLOOKUP(F4784,help!$C$2:$F$12,4,0))*(N4784*24),"")</f>
        <v/>
      </c>
      <c r="AP4784" s="18">
        <f t="shared" si="151"/>
        <v>0</v>
      </c>
    </row>
    <row r="4785" spans="2:42" ht="33" x14ac:dyDescent="0.2">
      <c r="B4785" s="14">
        <f>COUNTIFS($E$3:E4785,تقرير!$E$4)</f>
        <v>15</v>
      </c>
      <c r="C4785" s="48"/>
      <c r="D4785" s="48"/>
      <c r="E4785" s="48"/>
      <c r="F4785" s="50"/>
      <c r="G4785" s="51"/>
      <c r="H4785" s="51"/>
      <c r="I4785" s="52"/>
      <c r="J4785" s="52"/>
      <c r="K4785" s="27" t="str">
        <f>_xlfn.IFNA(VLOOKUP(E4785,الاوردرات!$B$1:$C$600,2,0),"")</f>
        <v/>
      </c>
      <c r="L4785" s="63"/>
      <c r="N4785" s="22" t="str">
        <f t="shared" si="150"/>
        <v/>
      </c>
      <c r="O4785" s="23" t="str">
        <f>_xlfn.IFNA((VLOOKUP(F4785,help!$C$2:$F$12,4,0))*(N4785*24),"")</f>
        <v/>
      </c>
      <c r="AP4785" s="18">
        <f t="shared" si="151"/>
        <v>0</v>
      </c>
    </row>
    <row r="4786" spans="2:42" ht="33" x14ac:dyDescent="0.2">
      <c r="B4786" s="14">
        <f>COUNTIFS($E$3:E4786,تقرير!$E$4)</f>
        <v>15</v>
      </c>
      <c r="C4786" s="48"/>
      <c r="D4786" s="48"/>
      <c r="E4786" s="48"/>
      <c r="F4786" s="50"/>
      <c r="G4786" s="51"/>
      <c r="H4786" s="51"/>
      <c r="I4786" s="52"/>
      <c r="J4786" s="52"/>
      <c r="K4786" s="27" t="str">
        <f>_xlfn.IFNA(VLOOKUP(E4786,الاوردرات!$B$1:$C$600,2,0),"")</f>
        <v/>
      </c>
      <c r="L4786" s="63"/>
      <c r="N4786" s="22" t="str">
        <f t="shared" si="150"/>
        <v/>
      </c>
      <c r="O4786" s="23" t="str">
        <f>_xlfn.IFNA((VLOOKUP(F4786,help!$C$2:$F$12,4,0))*(N4786*24),"")</f>
        <v/>
      </c>
      <c r="AP4786" s="18">
        <f t="shared" si="151"/>
        <v>0</v>
      </c>
    </row>
    <row r="4787" spans="2:42" ht="33" x14ac:dyDescent="0.2">
      <c r="B4787" s="14">
        <f>COUNTIFS($E$3:E4787,تقرير!$E$4)</f>
        <v>15</v>
      </c>
      <c r="C4787" s="48"/>
      <c r="D4787" s="48"/>
      <c r="E4787" s="48"/>
      <c r="F4787" s="50"/>
      <c r="G4787" s="51"/>
      <c r="H4787" s="51"/>
      <c r="I4787" s="52"/>
      <c r="J4787" s="52"/>
      <c r="K4787" s="27" t="str">
        <f>_xlfn.IFNA(VLOOKUP(E4787,الاوردرات!$B$1:$C$600,2,0),"")</f>
        <v/>
      </c>
      <c r="L4787" s="63"/>
      <c r="N4787" s="22" t="str">
        <f t="shared" si="150"/>
        <v/>
      </c>
      <c r="O4787" s="23" t="str">
        <f>_xlfn.IFNA((VLOOKUP(F4787,help!$C$2:$F$12,4,0))*(N4787*24),"")</f>
        <v/>
      </c>
      <c r="AP4787" s="18">
        <f t="shared" si="151"/>
        <v>0</v>
      </c>
    </row>
    <row r="4788" spans="2:42" ht="33" x14ac:dyDescent="0.2">
      <c r="B4788" s="14">
        <f>COUNTIFS($E$3:E4788,تقرير!$E$4)</f>
        <v>15</v>
      </c>
      <c r="C4788" s="48"/>
      <c r="D4788" s="48"/>
      <c r="E4788" s="48"/>
      <c r="F4788" s="50"/>
      <c r="G4788" s="51"/>
      <c r="H4788" s="51"/>
      <c r="I4788" s="52"/>
      <c r="J4788" s="52"/>
      <c r="K4788" s="27" t="str">
        <f>_xlfn.IFNA(VLOOKUP(E4788,الاوردرات!$B$1:$C$600,2,0),"")</f>
        <v/>
      </c>
      <c r="L4788" s="63"/>
      <c r="N4788" s="22" t="str">
        <f t="shared" si="150"/>
        <v/>
      </c>
      <c r="O4788" s="23" t="str">
        <f>_xlfn.IFNA((VLOOKUP(F4788,help!$C$2:$F$12,4,0))*(N4788*24),"")</f>
        <v/>
      </c>
      <c r="AP4788" s="18">
        <f t="shared" si="151"/>
        <v>0</v>
      </c>
    </row>
    <row r="4789" spans="2:42" ht="33" x14ac:dyDescent="0.2">
      <c r="B4789" s="14">
        <f>COUNTIFS($E$3:E4789,تقرير!$E$4)</f>
        <v>15</v>
      </c>
      <c r="C4789" s="48"/>
      <c r="D4789" s="48"/>
      <c r="E4789" s="48"/>
      <c r="F4789" s="50"/>
      <c r="G4789" s="51"/>
      <c r="H4789" s="51"/>
      <c r="I4789" s="52"/>
      <c r="J4789" s="52"/>
      <c r="K4789" s="27" t="str">
        <f>_xlfn.IFNA(VLOOKUP(E4789,الاوردرات!$B$1:$C$600,2,0),"")</f>
        <v/>
      </c>
      <c r="L4789" s="63"/>
      <c r="N4789" s="22" t="str">
        <f t="shared" si="150"/>
        <v/>
      </c>
      <c r="O4789" s="23" t="str">
        <f>_xlfn.IFNA((VLOOKUP(F4789,help!$C$2:$F$12,4,0))*(N4789*24),"")</f>
        <v/>
      </c>
      <c r="AP4789" s="18">
        <f t="shared" si="151"/>
        <v>0</v>
      </c>
    </row>
    <row r="4790" spans="2:42" ht="33" x14ac:dyDescent="0.2">
      <c r="B4790" s="14">
        <f>COUNTIFS($E$3:E4790,تقرير!$E$4)</f>
        <v>15</v>
      </c>
      <c r="C4790" s="48"/>
      <c r="D4790" s="48"/>
      <c r="E4790" s="48"/>
      <c r="F4790" s="50"/>
      <c r="G4790" s="51"/>
      <c r="H4790" s="51"/>
      <c r="I4790" s="52"/>
      <c r="J4790" s="52"/>
      <c r="K4790" s="27" t="str">
        <f>_xlfn.IFNA(VLOOKUP(E4790,الاوردرات!$B$1:$C$600,2,0),"")</f>
        <v/>
      </c>
      <c r="L4790" s="63"/>
      <c r="N4790" s="22" t="str">
        <f t="shared" si="150"/>
        <v/>
      </c>
      <c r="O4790" s="23" t="str">
        <f>_xlfn.IFNA((VLOOKUP(F4790,help!$C$2:$F$12,4,0))*(N4790*24),"")</f>
        <v/>
      </c>
      <c r="AP4790" s="18">
        <f t="shared" si="151"/>
        <v>0</v>
      </c>
    </row>
    <row r="4791" spans="2:42" ht="33" x14ac:dyDescent="0.2">
      <c r="B4791" s="14">
        <f>COUNTIFS($E$3:E4791,تقرير!$E$4)</f>
        <v>15</v>
      </c>
      <c r="C4791" s="48"/>
      <c r="D4791" s="48"/>
      <c r="E4791" s="48"/>
      <c r="F4791" s="50"/>
      <c r="G4791" s="51"/>
      <c r="H4791" s="51"/>
      <c r="I4791" s="52"/>
      <c r="J4791" s="52"/>
      <c r="K4791" s="27" t="str">
        <f>_xlfn.IFNA(VLOOKUP(E4791,الاوردرات!$B$1:$C$600,2,0),"")</f>
        <v/>
      </c>
      <c r="L4791" s="63"/>
      <c r="N4791" s="22" t="str">
        <f t="shared" ref="N4791:N4854" si="152">IF(I4791&lt;&gt;"",J4791-I4791,"")</f>
        <v/>
      </c>
      <c r="O4791" s="23" t="str">
        <f>_xlfn.IFNA((VLOOKUP(F4791,help!$C$2:$F$12,4,0))*(N4791*24),"")</f>
        <v/>
      </c>
      <c r="AP4791" s="18">
        <f t="shared" si="151"/>
        <v>0</v>
      </c>
    </row>
    <row r="4792" spans="2:42" ht="33" x14ac:dyDescent="0.2">
      <c r="B4792" s="14">
        <f>COUNTIFS($E$3:E4792,تقرير!$E$4)</f>
        <v>15</v>
      </c>
      <c r="C4792" s="48"/>
      <c r="D4792" s="48"/>
      <c r="E4792" s="48"/>
      <c r="F4792" s="50"/>
      <c r="G4792" s="51"/>
      <c r="H4792" s="51"/>
      <c r="I4792" s="52"/>
      <c r="J4792" s="52"/>
      <c r="K4792" s="27" t="str">
        <f>_xlfn.IFNA(VLOOKUP(E4792,الاوردرات!$B$1:$C$600,2,0),"")</f>
        <v/>
      </c>
      <c r="L4792" s="63"/>
      <c r="N4792" s="22" t="str">
        <f t="shared" si="152"/>
        <v/>
      </c>
      <c r="O4792" s="23" t="str">
        <f>_xlfn.IFNA((VLOOKUP(F4792,help!$C$2:$F$12,4,0))*(N4792*24),"")</f>
        <v/>
      </c>
      <c r="AP4792" s="18">
        <f t="shared" si="151"/>
        <v>0</v>
      </c>
    </row>
    <row r="4793" spans="2:42" ht="33" x14ac:dyDescent="0.2">
      <c r="B4793" s="14">
        <f>COUNTIFS($E$3:E4793,تقرير!$E$4)</f>
        <v>15</v>
      </c>
      <c r="C4793" s="48"/>
      <c r="D4793" s="48"/>
      <c r="E4793" s="48"/>
      <c r="F4793" s="50"/>
      <c r="G4793" s="51"/>
      <c r="H4793" s="51"/>
      <c r="I4793" s="52"/>
      <c r="J4793" s="52"/>
      <c r="K4793" s="27" t="str">
        <f>_xlfn.IFNA(VLOOKUP(E4793,الاوردرات!$B$1:$C$600,2,0),"")</f>
        <v/>
      </c>
      <c r="L4793" s="63"/>
      <c r="N4793" s="22" t="str">
        <f t="shared" si="152"/>
        <v/>
      </c>
      <c r="O4793" s="23" t="str">
        <f>_xlfn.IFNA((VLOOKUP(F4793,help!$C$2:$F$12,4,0))*(N4793*24),"")</f>
        <v/>
      </c>
      <c r="AP4793" s="18">
        <f t="shared" si="151"/>
        <v>0</v>
      </c>
    </row>
    <row r="4794" spans="2:42" ht="33" x14ac:dyDescent="0.2">
      <c r="B4794" s="14">
        <f>COUNTIFS($E$3:E4794,تقرير!$E$4)</f>
        <v>15</v>
      </c>
      <c r="C4794" s="48"/>
      <c r="D4794" s="48"/>
      <c r="E4794" s="48"/>
      <c r="F4794" s="50"/>
      <c r="G4794" s="51"/>
      <c r="H4794" s="51"/>
      <c r="I4794" s="52"/>
      <c r="J4794" s="52"/>
      <c r="K4794" s="27" t="str">
        <f>_xlfn.IFNA(VLOOKUP(E4794,الاوردرات!$B$1:$C$600,2,0),"")</f>
        <v/>
      </c>
      <c r="L4794" s="63"/>
      <c r="N4794" s="22" t="str">
        <f t="shared" si="152"/>
        <v/>
      </c>
      <c r="O4794" s="23" t="str">
        <f>_xlfn.IFNA((VLOOKUP(F4794,help!$C$2:$F$12,4,0))*(N4794*24),"")</f>
        <v/>
      </c>
      <c r="AP4794" s="18">
        <f t="shared" si="151"/>
        <v>0</v>
      </c>
    </row>
    <row r="4795" spans="2:42" ht="33" x14ac:dyDescent="0.2">
      <c r="B4795" s="14">
        <f>COUNTIFS($E$3:E4795,تقرير!$E$4)</f>
        <v>15</v>
      </c>
      <c r="C4795" s="48"/>
      <c r="D4795" s="48"/>
      <c r="E4795" s="48"/>
      <c r="F4795" s="50"/>
      <c r="G4795" s="51"/>
      <c r="H4795" s="51"/>
      <c r="I4795" s="52"/>
      <c r="J4795" s="52"/>
      <c r="K4795" s="27" t="str">
        <f>_xlfn.IFNA(VLOOKUP(E4795,الاوردرات!$B$1:$C$600,2,0),"")</f>
        <v/>
      </c>
      <c r="L4795" s="63"/>
      <c r="N4795" s="22" t="str">
        <f t="shared" si="152"/>
        <v/>
      </c>
      <c r="O4795" s="23" t="str">
        <f>_xlfn.IFNA((VLOOKUP(F4795,help!$C$2:$F$12,4,0))*(N4795*24),"")</f>
        <v/>
      </c>
      <c r="AP4795" s="18">
        <f t="shared" si="151"/>
        <v>0</v>
      </c>
    </row>
    <row r="4796" spans="2:42" ht="33" x14ac:dyDescent="0.2">
      <c r="B4796" s="14">
        <f>COUNTIFS($E$3:E4796,تقرير!$E$4)</f>
        <v>15</v>
      </c>
      <c r="C4796" s="48"/>
      <c r="D4796" s="48"/>
      <c r="E4796" s="48"/>
      <c r="F4796" s="50"/>
      <c r="G4796" s="51"/>
      <c r="H4796" s="51"/>
      <c r="I4796" s="52"/>
      <c r="J4796" s="52"/>
      <c r="K4796" s="27" t="str">
        <f>_xlfn.IFNA(VLOOKUP(E4796,الاوردرات!$B$1:$C$600,2,0),"")</f>
        <v/>
      </c>
      <c r="L4796" s="63"/>
      <c r="N4796" s="22" t="str">
        <f t="shared" si="152"/>
        <v/>
      </c>
      <c r="O4796" s="23" t="str">
        <f>_xlfn.IFNA((VLOOKUP(F4796,help!$C$2:$F$12,4,0))*(N4796*24),"")</f>
        <v/>
      </c>
      <c r="AP4796" s="18">
        <f t="shared" si="151"/>
        <v>0</v>
      </c>
    </row>
    <row r="4797" spans="2:42" ht="33" x14ac:dyDescent="0.2">
      <c r="B4797" s="14">
        <f>COUNTIFS($E$3:E4797,تقرير!$E$4)</f>
        <v>15</v>
      </c>
      <c r="C4797" s="48"/>
      <c r="D4797" s="48"/>
      <c r="E4797" s="48"/>
      <c r="F4797" s="50"/>
      <c r="G4797" s="51"/>
      <c r="H4797" s="51"/>
      <c r="I4797" s="52"/>
      <c r="J4797" s="52"/>
      <c r="K4797" s="27" t="str">
        <f>_xlfn.IFNA(VLOOKUP(E4797,الاوردرات!$B$1:$C$600,2,0),"")</f>
        <v/>
      </c>
      <c r="L4797" s="63"/>
      <c r="N4797" s="22" t="str">
        <f t="shared" si="152"/>
        <v/>
      </c>
      <c r="O4797" s="23" t="str">
        <f>_xlfn.IFNA((VLOOKUP(F4797,help!$C$2:$F$12,4,0))*(N4797*24),"")</f>
        <v/>
      </c>
      <c r="AP4797" s="18">
        <f t="shared" si="151"/>
        <v>0</v>
      </c>
    </row>
    <row r="4798" spans="2:42" ht="33" x14ac:dyDescent="0.2">
      <c r="B4798" s="14">
        <f>COUNTIFS($E$3:E4798,تقرير!$E$4)</f>
        <v>15</v>
      </c>
      <c r="C4798" s="48"/>
      <c r="D4798" s="48"/>
      <c r="E4798" s="48"/>
      <c r="F4798" s="50"/>
      <c r="G4798" s="51"/>
      <c r="H4798" s="51"/>
      <c r="I4798" s="52"/>
      <c r="J4798" s="52"/>
      <c r="K4798" s="27" t="str">
        <f>_xlfn.IFNA(VLOOKUP(E4798,الاوردرات!$B$1:$C$600,2,0),"")</f>
        <v/>
      </c>
      <c r="L4798" s="63"/>
      <c r="N4798" s="22" t="str">
        <f t="shared" si="152"/>
        <v/>
      </c>
      <c r="O4798" s="23" t="str">
        <f>_xlfn.IFNA((VLOOKUP(F4798,help!$C$2:$F$12,4,0))*(N4798*24),"")</f>
        <v/>
      </c>
      <c r="AP4798" s="18">
        <f t="shared" si="151"/>
        <v>0</v>
      </c>
    </row>
    <row r="4799" spans="2:42" ht="33" x14ac:dyDescent="0.2">
      <c r="B4799" s="14">
        <f>COUNTIFS($E$3:E4799,تقرير!$E$4)</f>
        <v>15</v>
      </c>
      <c r="C4799" s="48"/>
      <c r="D4799" s="48"/>
      <c r="E4799" s="48"/>
      <c r="F4799" s="50"/>
      <c r="G4799" s="51"/>
      <c r="H4799" s="51"/>
      <c r="I4799" s="52"/>
      <c r="J4799" s="52"/>
      <c r="K4799" s="27" t="str">
        <f>_xlfn.IFNA(VLOOKUP(E4799,الاوردرات!$B$1:$C$600,2,0),"")</f>
        <v/>
      </c>
      <c r="L4799" s="63"/>
      <c r="N4799" s="22" t="str">
        <f t="shared" si="152"/>
        <v/>
      </c>
      <c r="O4799" s="23" t="str">
        <f>_xlfn.IFNA((VLOOKUP(F4799,help!$C$2:$F$12,4,0))*(N4799*24),"")</f>
        <v/>
      </c>
      <c r="AP4799" s="18">
        <f t="shared" si="151"/>
        <v>0</v>
      </c>
    </row>
    <row r="4800" spans="2:42" ht="33" x14ac:dyDescent="0.2">
      <c r="B4800" s="14">
        <f>COUNTIFS($E$3:E4800,تقرير!$E$4)</f>
        <v>15</v>
      </c>
      <c r="C4800" s="48"/>
      <c r="D4800" s="48"/>
      <c r="E4800" s="48"/>
      <c r="F4800" s="50"/>
      <c r="G4800" s="51"/>
      <c r="H4800" s="51"/>
      <c r="I4800" s="52"/>
      <c r="J4800" s="52"/>
      <c r="K4800" s="27" t="str">
        <f>_xlfn.IFNA(VLOOKUP(E4800,الاوردرات!$B$1:$C$600,2,0),"")</f>
        <v/>
      </c>
      <c r="L4800" s="63"/>
      <c r="N4800" s="22" t="str">
        <f t="shared" si="152"/>
        <v/>
      </c>
      <c r="O4800" s="23" t="str">
        <f>_xlfn.IFNA((VLOOKUP(F4800,help!$C$2:$F$12,4,0))*(N4800*24),"")</f>
        <v/>
      </c>
      <c r="AP4800" s="18">
        <f t="shared" si="151"/>
        <v>0</v>
      </c>
    </row>
    <row r="4801" spans="2:42" ht="33" x14ac:dyDescent="0.2">
      <c r="B4801" s="14">
        <f>COUNTIFS($E$3:E4801,تقرير!$E$4)</f>
        <v>15</v>
      </c>
      <c r="C4801" s="48"/>
      <c r="D4801" s="48"/>
      <c r="E4801" s="48"/>
      <c r="F4801" s="50"/>
      <c r="G4801" s="51"/>
      <c r="H4801" s="51"/>
      <c r="I4801" s="52"/>
      <c r="J4801" s="52"/>
      <c r="K4801" s="27" t="str">
        <f>_xlfn.IFNA(VLOOKUP(E4801,الاوردرات!$B$1:$C$600,2,0),"")</f>
        <v/>
      </c>
      <c r="L4801" s="63"/>
      <c r="N4801" s="22" t="str">
        <f t="shared" si="152"/>
        <v/>
      </c>
      <c r="O4801" s="23" t="str">
        <f>_xlfn.IFNA((VLOOKUP(F4801,help!$C$2:$F$12,4,0))*(N4801*24),"")</f>
        <v/>
      </c>
      <c r="AP4801" s="18">
        <f t="shared" si="151"/>
        <v>0</v>
      </c>
    </row>
    <row r="4802" spans="2:42" ht="33" x14ac:dyDescent="0.2">
      <c r="B4802" s="14">
        <f>COUNTIFS($E$3:E4802,تقرير!$E$4)</f>
        <v>15</v>
      </c>
      <c r="C4802" s="48"/>
      <c r="D4802" s="48"/>
      <c r="E4802" s="48"/>
      <c r="F4802" s="50"/>
      <c r="G4802" s="51"/>
      <c r="H4802" s="51"/>
      <c r="I4802" s="52"/>
      <c r="J4802" s="52"/>
      <c r="K4802" s="27" t="str">
        <f>_xlfn.IFNA(VLOOKUP(E4802,الاوردرات!$B$1:$C$600,2,0),"")</f>
        <v/>
      </c>
      <c r="L4802" s="63"/>
      <c r="N4802" s="22" t="str">
        <f t="shared" si="152"/>
        <v/>
      </c>
      <c r="O4802" s="23" t="str">
        <f>_xlfn.IFNA((VLOOKUP(F4802,help!$C$2:$F$12,4,0))*(N4802*24),"")</f>
        <v/>
      </c>
      <c r="AP4802" s="18">
        <f t="shared" si="151"/>
        <v>0</v>
      </c>
    </row>
    <row r="4803" spans="2:42" ht="33" x14ac:dyDescent="0.2">
      <c r="B4803" s="14">
        <f>COUNTIFS($E$3:E4803,تقرير!$E$4)</f>
        <v>15</v>
      </c>
      <c r="C4803" s="48"/>
      <c r="D4803" s="48"/>
      <c r="E4803" s="48"/>
      <c r="F4803" s="50"/>
      <c r="G4803" s="51"/>
      <c r="H4803" s="51"/>
      <c r="I4803" s="52"/>
      <c r="J4803" s="52"/>
      <c r="K4803" s="27" t="str">
        <f>_xlfn.IFNA(VLOOKUP(E4803,الاوردرات!$B$1:$C$600,2,0),"")</f>
        <v/>
      </c>
      <c r="L4803" s="63"/>
      <c r="N4803" s="22" t="str">
        <f t="shared" si="152"/>
        <v/>
      </c>
      <c r="O4803" s="23" t="str">
        <f>_xlfn.IFNA((VLOOKUP(F4803,help!$C$2:$F$12,4,0))*(N4803*24),"")</f>
        <v/>
      </c>
      <c r="AP4803" s="18">
        <f t="shared" si="151"/>
        <v>0</v>
      </c>
    </row>
    <row r="4804" spans="2:42" ht="33" x14ac:dyDescent="0.2">
      <c r="B4804" s="14">
        <f>COUNTIFS($E$3:E4804,تقرير!$E$4)</f>
        <v>15</v>
      </c>
      <c r="C4804" s="48"/>
      <c r="D4804" s="48"/>
      <c r="E4804" s="48"/>
      <c r="F4804" s="50"/>
      <c r="G4804" s="51"/>
      <c r="H4804" s="51"/>
      <c r="I4804" s="52"/>
      <c r="J4804" s="52"/>
      <c r="K4804" s="27" t="str">
        <f>_xlfn.IFNA(VLOOKUP(E4804,الاوردرات!$B$1:$C$600,2,0),"")</f>
        <v/>
      </c>
      <c r="L4804" s="63"/>
      <c r="N4804" s="22" t="str">
        <f t="shared" si="152"/>
        <v/>
      </c>
      <c r="O4804" s="23" t="str">
        <f>_xlfn.IFNA((VLOOKUP(F4804,help!$C$2:$F$12,4,0))*(N4804*24),"")</f>
        <v/>
      </c>
      <c r="AP4804" s="18">
        <f t="shared" si="151"/>
        <v>0</v>
      </c>
    </row>
    <row r="4805" spans="2:42" ht="33" x14ac:dyDescent="0.2">
      <c r="B4805" s="14">
        <f>COUNTIFS($E$3:E4805,تقرير!$E$4)</f>
        <v>15</v>
      </c>
      <c r="C4805" s="48"/>
      <c r="D4805" s="48"/>
      <c r="E4805" s="48"/>
      <c r="F4805" s="50"/>
      <c r="G4805" s="51"/>
      <c r="H4805" s="51"/>
      <c r="I4805" s="52"/>
      <c r="J4805" s="52"/>
      <c r="K4805" s="27" t="str">
        <f>_xlfn.IFNA(VLOOKUP(E4805,الاوردرات!$B$1:$C$600,2,0),"")</f>
        <v/>
      </c>
      <c r="L4805" s="63"/>
      <c r="N4805" s="22" t="str">
        <f t="shared" si="152"/>
        <v/>
      </c>
      <c r="O4805" s="23" t="str">
        <f>_xlfn.IFNA((VLOOKUP(F4805,help!$C$2:$F$12,4,0))*(N4805*24),"")</f>
        <v/>
      </c>
      <c r="AP4805" s="18">
        <f t="shared" si="151"/>
        <v>0</v>
      </c>
    </row>
    <row r="4806" spans="2:42" ht="33" x14ac:dyDescent="0.2">
      <c r="B4806" s="14">
        <f>COUNTIFS($E$3:E4806,تقرير!$E$4)</f>
        <v>15</v>
      </c>
      <c r="C4806" s="48"/>
      <c r="D4806" s="48"/>
      <c r="E4806" s="48"/>
      <c r="F4806" s="50"/>
      <c r="G4806" s="51"/>
      <c r="H4806" s="51"/>
      <c r="I4806" s="52"/>
      <c r="J4806" s="52"/>
      <c r="K4806" s="27" t="str">
        <f>_xlfn.IFNA(VLOOKUP(E4806,الاوردرات!$B$1:$C$600,2,0),"")</f>
        <v/>
      </c>
      <c r="L4806" s="63"/>
      <c r="N4806" s="22" t="str">
        <f t="shared" si="152"/>
        <v/>
      </c>
      <c r="O4806" s="23" t="str">
        <f>_xlfn.IFNA((VLOOKUP(F4806,help!$C$2:$F$12,4,0))*(N4806*24),"")</f>
        <v/>
      </c>
      <c r="AP4806" s="18">
        <f t="shared" si="151"/>
        <v>0</v>
      </c>
    </row>
    <row r="4807" spans="2:42" ht="33" x14ac:dyDescent="0.2">
      <c r="B4807" s="14">
        <f>COUNTIFS($E$3:E4807,تقرير!$E$4)</f>
        <v>15</v>
      </c>
      <c r="C4807" s="48"/>
      <c r="D4807" s="48"/>
      <c r="E4807" s="48"/>
      <c r="F4807" s="50"/>
      <c r="G4807" s="51"/>
      <c r="H4807" s="51"/>
      <c r="I4807" s="52"/>
      <c r="J4807" s="52"/>
      <c r="K4807" s="27" t="str">
        <f>_xlfn.IFNA(VLOOKUP(E4807,الاوردرات!$B$1:$C$600,2,0),"")</f>
        <v/>
      </c>
      <c r="L4807" s="63"/>
      <c r="N4807" s="22" t="str">
        <f t="shared" si="152"/>
        <v/>
      </c>
      <c r="O4807" s="23" t="str">
        <f>_xlfn.IFNA((VLOOKUP(F4807,help!$C$2:$F$12,4,0))*(N4807*24),"")</f>
        <v/>
      </c>
      <c r="AP4807" s="18">
        <f t="shared" si="151"/>
        <v>0</v>
      </c>
    </row>
    <row r="4808" spans="2:42" ht="33" x14ac:dyDescent="0.2">
      <c r="B4808" s="14">
        <f>COUNTIFS($E$3:E4808,تقرير!$E$4)</f>
        <v>15</v>
      </c>
      <c r="C4808" s="48"/>
      <c r="D4808" s="48"/>
      <c r="E4808" s="48"/>
      <c r="F4808" s="50"/>
      <c r="G4808" s="51"/>
      <c r="H4808" s="51"/>
      <c r="I4808" s="52"/>
      <c r="J4808" s="52"/>
      <c r="K4808" s="27" t="str">
        <f>_xlfn.IFNA(VLOOKUP(E4808,الاوردرات!$B$1:$C$600,2,0),"")</f>
        <v/>
      </c>
      <c r="L4808" s="63"/>
      <c r="N4808" s="22" t="str">
        <f t="shared" si="152"/>
        <v/>
      </c>
      <c r="O4808" s="23" t="str">
        <f>_xlfn.IFNA((VLOOKUP(F4808,help!$C$2:$F$12,4,0))*(N4808*24),"")</f>
        <v/>
      </c>
      <c r="AP4808" s="18">
        <f t="shared" si="151"/>
        <v>0</v>
      </c>
    </row>
    <row r="4809" spans="2:42" ht="33" x14ac:dyDescent="0.2">
      <c r="B4809" s="14">
        <f>COUNTIFS($E$3:E4809,تقرير!$E$4)</f>
        <v>15</v>
      </c>
      <c r="C4809" s="48"/>
      <c r="D4809" s="48"/>
      <c r="E4809" s="48"/>
      <c r="F4809" s="50"/>
      <c r="G4809" s="51"/>
      <c r="H4809" s="51"/>
      <c r="I4809" s="52"/>
      <c r="J4809" s="52"/>
      <c r="K4809" s="27" t="str">
        <f>_xlfn.IFNA(VLOOKUP(E4809,الاوردرات!$B$1:$C$600,2,0),"")</f>
        <v/>
      </c>
      <c r="L4809" s="63"/>
      <c r="N4809" s="22" t="str">
        <f t="shared" si="152"/>
        <v/>
      </c>
      <c r="O4809" s="23" t="str">
        <f>_xlfn.IFNA((VLOOKUP(F4809,help!$C$2:$F$12,4,0))*(N4809*24),"")</f>
        <v/>
      </c>
      <c r="AP4809" s="18">
        <f t="shared" si="151"/>
        <v>0</v>
      </c>
    </row>
    <row r="4810" spans="2:42" ht="33" x14ac:dyDescent="0.2">
      <c r="B4810" s="14">
        <f>COUNTIFS($E$3:E4810,تقرير!$E$4)</f>
        <v>15</v>
      </c>
      <c r="C4810" s="48"/>
      <c r="D4810" s="48"/>
      <c r="E4810" s="48"/>
      <c r="F4810" s="50"/>
      <c r="G4810" s="51"/>
      <c r="H4810" s="51"/>
      <c r="I4810" s="52"/>
      <c r="J4810" s="52"/>
      <c r="K4810" s="27" t="str">
        <f>_xlfn.IFNA(VLOOKUP(E4810,الاوردرات!$B$1:$C$600,2,0),"")</f>
        <v/>
      </c>
      <c r="L4810" s="63"/>
      <c r="N4810" s="22" t="str">
        <f t="shared" si="152"/>
        <v/>
      </c>
      <c r="O4810" s="23" t="str">
        <f>_xlfn.IFNA((VLOOKUP(F4810,help!$C$2:$F$12,4,0))*(N4810*24),"")</f>
        <v/>
      </c>
      <c r="AP4810" s="18">
        <f t="shared" ref="AP4810:AP4873" si="153">D4810</f>
        <v>0</v>
      </c>
    </row>
    <row r="4811" spans="2:42" ht="33" x14ac:dyDescent="0.2">
      <c r="B4811" s="14">
        <f>COUNTIFS($E$3:E4811,تقرير!$E$4)</f>
        <v>15</v>
      </c>
      <c r="C4811" s="48"/>
      <c r="D4811" s="48"/>
      <c r="E4811" s="48"/>
      <c r="F4811" s="50"/>
      <c r="G4811" s="51"/>
      <c r="H4811" s="51"/>
      <c r="I4811" s="52"/>
      <c r="J4811" s="52"/>
      <c r="K4811" s="27" t="str">
        <f>_xlfn.IFNA(VLOOKUP(E4811,الاوردرات!$B$1:$C$600,2,0),"")</f>
        <v/>
      </c>
      <c r="L4811" s="63"/>
      <c r="N4811" s="22" t="str">
        <f t="shared" si="152"/>
        <v/>
      </c>
      <c r="O4811" s="23" t="str">
        <f>_xlfn.IFNA((VLOOKUP(F4811,help!$C$2:$F$12,4,0))*(N4811*24),"")</f>
        <v/>
      </c>
      <c r="AP4811" s="18">
        <f t="shared" si="153"/>
        <v>0</v>
      </c>
    </row>
    <row r="4812" spans="2:42" ht="33" x14ac:dyDescent="0.2">
      <c r="B4812" s="14">
        <f>COUNTIFS($E$3:E4812,تقرير!$E$4)</f>
        <v>15</v>
      </c>
      <c r="C4812" s="48"/>
      <c r="D4812" s="48"/>
      <c r="E4812" s="48"/>
      <c r="F4812" s="50"/>
      <c r="G4812" s="51"/>
      <c r="H4812" s="51"/>
      <c r="I4812" s="52"/>
      <c r="J4812" s="52"/>
      <c r="K4812" s="27" t="str">
        <f>_xlfn.IFNA(VLOOKUP(E4812,الاوردرات!$B$1:$C$600,2,0),"")</f>
        <v/>
      </c>
      <c r="L4812" s="63"/>
      <c r="N4812" s="22" t="str">
        <f t="shared" si="152"/>
        <v/>
      </c>
      <c r="O4812" s="23" t="str">
        <f>_xlfn.IFNA((VLOOKUP(F4812,help!$C$2:$F$12,4,0))*(N4812*24),"")</f>
        <v/>
      </c>
      <c r="AP4812" s="18">
        <f t="shared" si="153"/>
        <v>0</v>
      </c>
    </row>
    <row r="4813" spans="2:42" ht="33" x14ac:dyDescent="0.2">
      <c r="B4813" s="14">
        <f>COUNTIFS($E$3:E4813,تقرير!$E$4)</f>
        <v>15</v>
      </c>
      <c r="C4813" s="48"/>
      <c r="D4813" s="48"/>
      <c r="E4813" s="48"/>
      <c r="F4813" s="50"/>
      <c r="G4813" s="51"/>
      <c r="H4813" s="51"/>
      <c r="I4813" s="52"/>
      <c r="J4813" s="52"/>
      <c r="K4813" s="27" t="str">
        <f>_xlfn.IFNA(VLOOKUP(E4813,الاوردرات!$B$1:$C$600,2,0),"")</f>
        <v/>
      </c>
      <c r="L4813" s="63"/>
      <c r="N4813" s="22" t="str">
        <f t="shared" si="152"/>
        <v/>
      </c>
      <c r="O4813" s="23" t="str">
        <f>_xlfn.IFNA((VLOOKUP(F4813,help!$C$2:$F$12,4,0))*(N4813*24),"")</f>
        <v/>
      </c>
      <c r="AP4813" s="18">
        <f t="shared" si="153"/>
        <v>0</v>
      </c>
    </row>
    <row r="4814" spans="2:42" ht="33" x14ac:dyDescent="0.2">
      <c r="B4814" s="14">
        <f>COUNTIFS($E$3:E4814,تقرير!$E$4)</f>
        <v>15</v>
      </c>
      <c r="C4814" s="48"/>
      <c r="D4814" s="48"/>
      <c r="E4814" s="48"/>
      <c r="F4814" s="50"/>
      <c r="G4814" s="51"/>
      <c r="H4814" s="51"/>
      <c r="I4814" s="52"/>
      <c r="J4814" s="52"/>
      <c r="K4814" s="27" t="str">
        <f>_xlfn.IFNA(VLOOKUP(E4814,الاوردرات!$B$1:$C$600,2,0),"")</f>
        <v/>
      </c>
      <c r="L4814" s="63"/>
      <c r="N4814" s="22" t="str">
        <f t="shared" si="152"/>
        <v/>
      </c>
      <c r="O4814" s="23" t="str">
        <f>_xlfn.IFNA((VLOOKUP(F4814,help!$C$2:$F$12,4,0))*(N4814*24),"")</f>
        <v/>
      </c>
      <c r="AP4814" s="18">
        <f t="shared" si="153"/>
        <v>0</v>
      </c>
    </row>
    <row r="4815" spans="2:42" ht="33" x14ac:dyDescent="0.2">
      <c r="B4815" s="14">
        <f>COUNTIFS($E$3:E4815,تقرير!$E$4)</f>
        <v>15</v>
      </c>
      <c r="C4815" s="48"/>
      <c r="D4815" s="48"/>
      <c r="E4815" s="48"/>
      <c r="F4815" s="50"/>
      <c r="G4815" s="51"/>
      <c r="H4815" s="51"/>
      <c r="I4815" s="52"/>
      <c r="J4815" s="52"/>
      <c r="K4815" s="27" t="str">
        <f>_xlfn.IFNA(VLOOKUP(E4815,الاوردرات!$B$1:$C$600,2,0),"")</f>
        <v/>
      </c>
      <c r="L4815" s="63"/>
      <c r="N4815" s="22" t="str">
        <f t="shared" si="152"/>
        <v/>
      </c>
      <c r="O4815" s="23" t="str">
        <f>_xlfn.IFNA((VLOOKUP(F4815,help!$C$2:$F$12,4,0))*(N4815*24),"")</f>
        <v/>
      </c>
      <c r="AP4815" s="18">
        <f t="shared" si="153"/>
        <v>0</v>
      </c>
    </row>
    <row r="4816" spans="2:42" ht="33" x14ac:dyDescent="0.2">
      <c r="B4816" s="14">
        <f>COUNTIFS($E$3:E4816,تقرير!$E$4)</f>
        <v>15</v>
      </c>
      <c r="C4816" s="48"/>
      <c r="D4816" s="48"/>
      <c r="E4816" s="48"/>
      <c r="F4816" s="50"/>
      <c r="G4816" s="51"/>
      <c r="H4816" s="51"/>
      <c r="I4816" s="52"/>
      <c r="J4816" s="52"/>
      <c r="K4816" s="27" t="str">
        <f>_xlfn.IFNA(VLOOKUP(E4816,الاوردرات!$B$1:$C$600,2,0),"")</f>
        <v/>
      </c>
      <c r="L4816" s="63"/>
      <c r="N4816" s="22" t="str">
        <f t="shared" si="152"/>
        <v/>
      </c>
      <c r="O4816" s="23" t="str">
        <f>_xlfn.IFNA((VLOOKUP(F4816,help!$C$2:$F$12,4,0))*(N4816*24),"")</f>
        <v/>
      </c>
      <c r="AP4816" s="18">
        <f t="shared" si="153"/>
        <v>0</v>
      </c>
    </row>
    <row r="4817" spans="2:42" ht="33" x14ac:dyDescent="0.2">
      <c r="B4817" s="14">
        <f>COUNTIFS($E$3:E4817,تقرير!$E$4)</f>
        <v>15</v>
      </c>
      <c r="C4817" s="48"/>
      <c r="D4817" s="48"/>
      <c r="E4817" s="48"/>
      <c r="F4817" s="50"/>
      <c r="G4817" s="51"/>
      <c r="H4817" s="51"/>
      <c r="I4817" s="52"/>
      <c r="J4817" s="52"/>
      <c r="K4817" s="27" t="str">
        <f>_xlfn.IFNA(VLOOKUP(E4817,الاوردرات!$B$1:$C$600,2,0),"")</f>
        <v/>
      </c>
      <c r="L4817" s="63"/>
      <c r="N4817" s="22" t="str">
        <f t="shared" si="152"/>
        <v/>
      </c>
      <c r="O4817" s="23" t="str">
        <f>_xlfn.IFNA((VLOOKUP(F4817,help!$C$2:$F$12,4,0))*(N4817*24),"")</f>
        <v/>
      </c>
      <c r="AP4817" s="18">
        <f t="shared" si="153"/>
        <v>0</v>
      </c>
    </row>
    <row r="4818" spans="2:42" ht="33" x14ac:dyDescent="0.2">
      <c r="B4818" s="14">
        <f>COUNTIFS($E$3:E4818,تقرير!$E$4)</f>
        <v>15</v>
      </c>
      <c r="C4818" s="48"/>
      <c r="D4818" s="48"/>
      <c r="E4818" s="48"/>
      <c r="F4818" s="50"/>
      <c r="G4818" s="51"/>
      <c r="H4818" s="51"/>
      <c r="I4818" s="52"/>
      <c r="J4818" s="52"/>
      <c r="K4818" s="27" t="str">
        <f>_xlfn.IFNA(VLOOKUP(E4818,الاوردرات!$B$1:$C$600,2,0),"")</f>
        <v/>
      </c>
      <c r="L4818" s="63"/>
      <c r="N4818" s="22" t="str">
        <f t="shared" si="152"/>
        <v/>
      </c>
      <c r="O4818" s="23" t="str">
        <f>_xlfn.IFNA((VLOOKUP(F4818,help!$C$2:$F$12,4,0))*(N4818*24),"")</f>
        <v/>
      </c>
      <c r="AP4818" s="18">
        <f t="shared" si="153"/>
        <v>0</v>
      </c>
    </row>
    <row r="4819" spans="2:42" ht="33" x14ac:dyDescent="0.2">
      <c r="B4819" s="14">
        <f>COUNTIFS($E$3:E4819,تقرير!$E$4)</f>
        <v>15</v>
      </c>
      <c r="C4819" s="48"/>
      <c r="D4819" s="48"/>
      <c r="E4819" s="48"/>
      <c r="F4819" s="50"/>
      <c r="G4819" s="51"/>
      <c r="H4819" s="51"/>
      <c r="I4819" s="52"/>
      <c r="J4819" s="52"/>
      <c r="K4819" s="27" t="str">
        <f>_xlfn.IFNA(VLOOKUP(E4819,الاوردرات!$B$1:$C$600,2,0),"")</f>
        <v/>
      </c>
      <c r="L4819" s="63"/>
      <c r="N4819" s="22" t="str">
        <f t="shared" si="152"/>
        <v/>
      </c>
      <c r="O4819" s="23" t="str">
        <f>_xlfn.IFNA((VLOOKUP(F4819,help!$C$2:$F$12,4,0))*(N4819*24),"")</f>
        <v/>
      </c>
      <c r="AP4819" s="18">
        <f t="shared" si="153"/>
        <v>0</v>
      </c>
    </row>
    <row r="4820" spans="2:42" ht="33" x14ac:dyDescent="0.2">
      <c r="B4820" s="14">
        <f>COUNTIFS($E$3:E4820,تقرير!$E$4)</f>
        <v>15</v>
      </c>
      <c r="C4820" s="48"/>
      <c r="D4820" s="48"/>
      <c r="E4820" s="48"/>
      <c r="F4820" s="50"/>
      <c r="G4820" s="51"/>
      <c r="H4820" s="51"/>
      <c r="I4820" s="52"/>
      <c r="J4820" s="52"/>
      <c r="K4820" s="27" t="str">
        <f>_xlfn.IFNA(VLOOKUP(E4820,الاوردرات!$B$1:$C$600,2,0),"")</f>
        <v/>
      </c>
      <c r="L4820" s="63"/>
      <c r="N4820" s="22" t="str">
        <f t="shared" si="152"/>
        <v/>
      </c>
      <c r="O4820" s="23" t="str">
        <f>_xlfn.IFNA((VLOOKUP(F4820,help!$C$2:$F$12,4,0))*(N4820*24),"")</f>
        <v/>
      </c>
      <c r="AP4820" s="18">
        <f t="shared" si="153"/>
        <v>0</v>
      </c>
    </row>
    <row r="4821" spans="2:42" ht="33" x14ac:dyDescent="0.2">
      <c r="B4821" s="14">
        <f>COUNTIFS($E$3:E4821,تقرير!$E$4)</f>
        <v>15</v>
      </c>
      <c r="C4821" s="48"/>
      <c r="D4821" s="48"/>
      <c r="E4821" s="48"/>
      <c r="F4821" s="50"/>
      <c r="G4821" s="51"/>
      <c r="H4821" s="51"/>
      <c r="I4821" s="52"/>
      <c r="J4821" s="52"/>
      <c r="K4821" s="27" t="str">
        <f>_xlfn.IFNA(VLOOKUP(E4821,الاوردرات!$B$1:$C$600,2,0),"")</f>
        <v/>
      </c>
      <c r="L4821" s="63"/>
      <c r="N4821" s="22" t="str">
        <f t="shared" si="152"/>
        <v/>
      </c>
      <c r="O4821" s="23" t="str">
        <f>_xlfn.IFNA((VLOOKUP(F4821,help!$C$2:$F$12,4,0))*(N4821*24),"")</f>
        <v/>
      </c>
      <c r="AP4821" s="18">
        <f t="shared" si="153"/>
        <v>0</v>
      </c>
    </row>
    <row r="4822" spans="2:42" ht="33" x14ac:dyDescent="0.2">
      <c r="B4822" s="14">
        <f>COUNTIFS($E$3:E4822,تقرير!$E$4)</f>
        <v>15</v>
      </c>
      <c r="C4822" s="48"/>
      <c r="D4822" s="48"/>
      <c r="E4822" s="48"/>
      <c r="F4822" s="50"/>
      <c r="G4822" s="51"/>
      <c r="H4822" s="51"/>
      <c r="I4822" s="52"/>
      <c r="J4822" s="52"/>
      <c r="K4822" s="27" t="str">
        <f>_xlfn.IFNA(VLOOKUP(E4822,الاوردرات!$B$1:$C$600,2,0),"")</f>
        <v/>
      </c>
      <c r="L4822" s="63"/>
      <c r="N4822" s="22" t="str">
        <f t="shared" si="152"/>
        <v/>
      </c>
      <c r="O4822" s="23" t="str">
        <f>_xlfn.IFNA((VLOOKUP(F4822,help!$C$2:$F$12,4,0))*(N4822*24),"")</f>
        <v/>
      </c>
      <c r="AP4822" s="18">
        <f t="shared" si="153"/>
        <v>0</v>
      </c>
    </row>
    <row r="4823" spans="2:42" ht="33" x14ac:dyDescent="0.2">
      <c r="B4823" s="14">
        <f>COUNTIFS($E$3:E4823,تقرير!$E$4)</f>
        <v>15</v>
      </c>
      <c r="C4823" s="48"/>
      <c r="D4823" s="48"/>
      <c r="E4823" s="48"/>
      <c r="F4823" s="50"/>
      <c r="G4823" s="51"/>
      <c r="H4823" s="51"/>
      <c r="I4823" s="52"/>
      <c r="J4823" s="52"/>
      <c r="K4823" s="27" t="str">
        <f>_xlfn.IFNA(VLOOKUP(E4823,الاوردرات!$B$1:$C$600,2,0),"")</f>
        <v/>
      </c>
      <c r="L4823" s="63"/>
      <c r="N4823" s="22" t="str">
        <f t="shared" si="152"/>
        <v/>
      </c>
      <c r="O4823" s="23" t="str">
        <f>_xlfn.IFNA((VLOOKUP(F4823,help!$C$2:$F$12,4,0))*(N4823*24),"")</f>
        <v/>
      </c>
      <c r="AP4823" s="18">
        <f t="shared" si="153"/>
        <v>0</v>
      </c>
    </row>
    <row r="4824" spans="2:42" ht="33" x14ac:dyDescent="0.2">
      <c r="B4824" s="14">
        <f>COUNTIFS($E$3:E4824,تقرير!$E$4)</f>
        <v>15</v>
      </c>
      <c r="C4824" s="48"/>
      <c r="D4824" s="48"/>
      <c r="E4824" s="48"/>
      <c r="F4824" s="50"/>
      <c r="G4824" s="51"/>
      <c r="H4824" s="51"/>
      <c r="I4824" s="52"/>
      <c r="J4824" s="52"/>
      <c r="K4824" s="27" t="str">
        <f>_xlfn.IFNA(VLOOKUP(E4824,الاوردرات!$B$1:$C$600,2,0),"")</f>
        <v/>
      </c>
      <c r="L4824" s="63"/>
      <c r="N4824" s="22" t="str">
        <f t="shared" si="152"/>
        <v/>
      </c>
      <c r="O4824" s="23" t="str">
        <f>_xlfn.IFNA((VLOOKUP(F4824,help!$C$2:$F$12,4,0))*(N4824*24),"")</f>
        <v/>
      </c>
      <c r="AP4824" s="18">
        <f t="shared" si="153"/>
        <v>0</v>
      </c>
    </row>
    <row r="4825" spans="2:42" ht="33" x14ac:dyDescent="0.2">
      <c r="B4825" s="14">
        <f>COUNTIFS($E$3:E4825,تقرير!$E$4)</f>
        <v>15</v>
      </c>
      <c r="C4825" s="48"/>
      <c r="D4825" s="48"/>
      <c r="E4825" s="48"/>
      <c r="F4825" s="50"/>
      <c r="G4825" s="51"/>
      <c r="H4825" s="51"/>
      <c r="I4825" s="52"/>
      <c r="J4825" s="52"/>
      <c r="K4825" s="27" t="str">
        <f>_xlfn.IFNA(VLOOKUP(E4825,الاوردرات!$B$1:$C$600,2,0),"")</f>
        <v/>
      </c>
      <c r="L4825" s="63"/>
      <c r="N4825" s="22" t="str">
        <f t="shared" si="152"/>
        <v/>
      </c>
      <c r="O4825" s="23" t="str">
        <f>_xlfn.IFNA((VLOOKUP(F4825,help!$C$2:$F$12,4,0))*(N4825*24),"")</f>
        <v/>
      </c>
      <c r="AP4825" s="18">
        <f t="shared" si="153"/>
        <v>0</v>
      </c>
    </row>
    <row r="4826" spans="2:42" ht="33" x14ac:dyDescent="0.2">
      <c r="B4826" s="14">
        <f>COUNTIFS($E$3:E4826,تقرير!$E$4)</f>
        <v>15</v>
      </c>
      <c r="C4826" s="48"/>
      <c r="D4826" s="48"/>
      <c r="E4826" s="48"/>
      <c r="F4826" s="50"/>
      <c r="G4826" s="51"/>
      <c r="H4826" s="51"/>
      <c r="I4826" s="52"/>
      <c r="J4826" s="52"/>
      <c r="K4826" s="27" t="str">
        <f>_xlfn.IFNA(VLOOKUP(E4826,الاوردرات!$B$1:$C$600,2,0),"")</f>
        <v/>
      </c>
      <c r="L4826" s="63"/>
      <c r="N4826" s="22" t="str">
        <f t="shared" si="152"/>
        <v/>
      </c>
      <c r="O4826" s="23" t="str">
        <f>_xlfn.IFNA((VLOOKUP(F4826,help!$C$2:$F$12,4,0))*(N4826*24),"")</f>
        <v/>
      </c>
      <c r="AP4826" s="18">
        <f t="shared" si="153"/>
        <v>0</v>
      </c>
    </row>
    <row r="4827" spans="2:42" ht="33" x14ac:dyDescent="0.2">
      <c r="B4827" s="14">
        <f>COUNTIFS($E$3:E4827,تقرير!$E$4)</f>
        <v>15</v>
      </c>
      <c r="C4827" s="48"/>
      <c r="D4827" s="48"/>
      <c r="E4827" s="48"/>
      <c r="F4827" s="50"/>
      <c r="G4827" s="51"/>
      <c r="H4827" s="51"/>
      <c r="I4827" s="52"/>
      <c r="J4827" s="52"/>
      <c r="K4827" s="27" t="str">
        <f>_xlfn.IFNA(VLOOKUP(E4827,الاوردرات!$B$1:$C$600,2,0),"")</f>
        <v/>
      </c>
      <c r="L4827" s="63"/>
      <c r="N4827" s="22" t="str">
        <f t="shared" si="152"/>
        <v/>
      </c>
      <c r="O4827" s="23" t="str">
        <f>_xlfn.IFNA((VLOOKUP(F4827,help!$C$2:$F$12,4,0))*(N4827*24),"")</f>
        <v/>
      </c>
      <c r="AP4827" s="18">
        <f t="shared" si="153"/>
        <v>0</v>
      </c>
    </row>
    <row r="4828" spans="2:42" ht="33" x14ac:dyDescent="0.2">
      <c r="B4828" s="14">
        <f>COUNTIFS($E$3:E4828,تقرير!$E$4)</f>
        <v>15</v>
      </c>
      <c r="C4828" s="48"/>
      <c r="D4828" s="48"/>
      <c r="E4828" s="48"/>
      <c r="F4828" s="50"/>
      <c r="G4828" s="51"/>
      <c r="H4828" s="51"/>
      <c r="I4828" s="52"/>
      <c r="J4828" s="52"/>
      <c r="K4828" s="27" t="str">
        <f>_xlfn.IFNA(VLOOKUP(E4828,الاوردرات!$B$1:$C$600,2,0),"")</f>
        <v/>
      </c>
      <c r="L4828" s="63"/>
      <c r="N4828" s="22" t="str">
        <f t="shared" si="152"/>
        <v/>
      </c>
      <c r="O4828" s="23" t="str">
        <f>_xlfn.IFNA((VLOOKUP(F4828,help!$C$2:$F$12,4,0))*(N4828*24),"")</f>
        <v/>
      </c>
      <c r="AP4828" s="18">
        <f t="shared" si="153"/>
        <v>0</v>
      </c>
    </row>
    <row r="4829" spans="2:42" ht="33" x14ac:dyDescent="0.2">
      <c r="B4829" s="14">
        <f>COUNTIFS($E$3:E4829,تقرير!$E$4)</f>
        <v>15</v>
      </c>
      <c r="C4829" s="48"/>
      <c r="D4829" s="48"/>
      <c r="E4829" s="48"/>
      <c r="F4829" s="50"/>
      <c r="G4829" s="51"/>
      <c r="H4829" s="51"/>
      <c r="I4829" s="52"/>
      <c r="J4829" s="52"/>
      <c r="K4829" s="27" t="str">
        <f>_xlfn.IFNA(VLOOKUP(E4829,الاوردرات!$B$1:$C$600,2,0),"")</f>
        <v/>
      </c>
      <c r="L4829" s="63"/>
      <c r="N4829" s="22" t="str">
        <f t="shared" si="152"/>
        <v/>
      </c>
      <c r="O4829" s="23" t="str">
        <f>_xlfn.IFNA((VLOOKUP(F4829,help!$C$2:$F$12,4,0))*(N4829*24),"")</f>
        <v/>
      </c>
      <c r="AP4829" s="18">
        <f t="shared" si="153"/>
        <v>0</v>
      </c>
    </row>
    <row r="4830" spans="2:42" ht="33" x14ac:dyDescent="0.2">
      <c r="B4830" s="14">
        <f>COUNTIFS($E$3:E4830,تقرير!$E$4)</f>
        <v>15</v>
      </c>
      <c r="C4830" s="48"/>
      <c r="D4830" s="48"/>
      <c r="E4830" s="48"/>
      <c r="F4830" s="50"/>
      <c r="G4830" s="51"/>
      <c r="H4830" s="51"/>
      <c r="I4830" s="52"/>
      <c r="J4830" s="52"/>
      <c r="K4830" s="27" t="str">
        <f>_xlfn.IFNA(VLOOKUP(E4830,الاوردرات!$B$1:$C$600,2,0),"")</f>
        <v/>
      </c>
      <c r="L4830" s="63"/>
      <c r="N4830" s="22" t="str">
        <f t="shared" si="152"/>
        <v/>
      </c>
      <c r="O4830" s="23" t="str">
        <f>_xlfn.IFNA((VLOOKUP(F4830,help!$C$2:$F$12,4,0))*(N4830*24),"")</f>
        <v/>
      </c>
      <c r="AP4830" s="18">
        <f t="shared" si="153"/>
        <v>0</v>
      </c>
    </row>
    <row r="4831" spans="2:42" ht="33" x14ac:dyDescent="0.2">
      <c r="B4831" s="14">
        <f>COUNTIFS($E$3:E4831,تقرير!$E$4)</f>
        <v>15</v>
      </c>
      <c r="C4831" s="48"/>
      <c r="D4831" s="48"/>
      <c r="E4831" s="48"/>
      <c r="F4831" s="50"/>
      <c r="G4831" s="51"/>
      <c r="H4831" s="51"/>
      <c r="I4831" s="52"/>
      <c r="J4831" s="52"/>
      <c r="K4831" s="27" t="str">
        <f>_xlfn.IFNA(VLOOKUP(E4831,الاوردرات!$B$1:$C$600,2,0),"")</f>
        <v/>
      </c>
      <c r="L4831" s="63"/>
      <c r="N4831" s="22" t="str">
        <f t="shared" si="152"/>
        <v/>
      </c>
      <c r="O4831" s="23" t="str">
        <f>_xlfn.IFNA((VLOOKUP(F4831,help!$C$2:$F$12,4,0))*(N4831*24),"")</f>
        <v/>
      </c>
      <c r="AP4831" s="18">
        <f t="shared" si="153"/>
        <v>0</v>
      </c>
    </row>
    <row r="4832" spans="2:42" ht="33" x14ac:dyDescent="0.2">
      <c r="B4832" s="14">
        <f>COUNTIFS($E$3:E4832,تقرير!$E$4)</f>
        <v>15</v>
      </c>
      <c r="C4832" s="48"/>
      <c r="D4832" s="48"/>
      <c r="E4832" s="48"/>
      <c r="F4832" s="50"/>
      <c r="G4832" s="51"/>
      <c r="H4832" s="51"/>
      <c r="I4832" s="52"/>
      <c r="J4832" s="52"/>
      <c r="K4832" s="27" t="str">
        <f>_xlfn.IFNA(VLOOKUP(E4832,الاوردرات!$B$1:$C$600,2,0),"")</f>
        <v/>
      </c>
      <c r="L4832" s="63"/>
      <c r="N4832" s="22" t="str">
        <f t="shared" si="152"/>
        <v/>
      </c>
      <c r="O4832" s="23" t="str">
        <f>_xlfn.IFNA((VLOOKUP(F4832,help!$C$2:$F$12,4,0))*(N4832*24),"")</f>
        <v/>
      </c>
      <c r="AP4832" s="18">
        <f t="shared" si="153"/>
        <v>0</v>
      </c>
    </row>
    <row r="4833" spans="2:42" ht="33" x14ac:dyDescent="0.2">
      <c r="B4833" s="14">
        <f>COUNTIFS($E$3:E4833,تقرير!$E$4)</f>
        <v>15</v>
      </c>
      <c r="C4833" s="48"/>
      <c r="D4833" s="48"/>
      <c r="E4833" s="48"/>
      <c r="F4833" s="50"/>
      <c r="G4833" s="51"/>
      <c r="H4833" s="51"/>
      <c r="I4833" s="52"/>
      <c r="J4833" s="52"/>
      <c r="K4833" s="27" t="str">
        <f>_xlfn.IFNA(VLOOKUP(E4833,الاوردرات!$B$1:$C$600,2,0),"")</f>
        <v/>
      </c>
      <c r="L4833" s="63"/>
      <c r="N4833" s="22" t="str">
        <f t="shared" si="152"/>
        <v/>
      </c>
      <c r="O4833" s="23" t="str">
        <f>_xlfn.IFNA((VLOOKUP(F4833,help!$C$2:$F$12,4,0))*(N4833*24),"")</f>
        <v/>
      </c>
      <c r="AP4833" s="18">
        <f t="shared" si="153"/>
        <v>0</v>
      </c>
    </row>
    <row r="4834" spans="2:42" ht="33" x14ac:dyDescent="0.2">
      <c r="B4834" s="14">
        <f>COUNTIFS($E$3:E4834,تقرير!$E$4)</f>
        <v>15</v>
      </c>
      <c r="C4834" s="48"/>
      <c r="D4834" s="48"/>
      <c r="E4834" s="48"/>
      <c r="F4834" s="50"/>
      <c r="G4834" s="51"/>
      <c r="H4834" s="51"/>
      <c r="I4834" s="52"/>
      <c r="J4834" s="52"/>
      <c r="K4834" s="27" t="str">
        <f>_xlfn.IFNA(VLOOKUP(E4834,الاوردرات!$B$1:$C$600,2,0),"")</f>
        <v/>
      </c>
      <c r="L4834" s="63"/>
      <c r="N4834" s="22" t="str">
        <f t="shared" si="152"/>
        <v/>
      </c>
      <c r="O4834" s="23" t="str">
        <f>_xlfn.IFNA((VLOOKUP(F4834,help!$C$2:$F$12,4,0))*(N4834*24),"")</f>
        <v/>
      </c>
      <c r="AP4834" s="18">
        <f t="shared" si="153"/>
        <v>0</v>
      </c>
    </row>
    <row r="4835" spans="2:42" ht="33" x14ac:dyDescent="0.2">
      <c r="B4835" s="14">
        <f>COUNTIFS($E$3:E4835,تقرير!$E$4)</f>
        <v>15</v>
      </c>
      <c r="C4835" s="48"/>
      <c r="D4835" s="48"/>
      <c r="E4835" s="48"/>
      <c r="F4835" s="50"/>
      <c r="G4835" s="51"/>
      <c r="H4835" s="51"/>
      <c r="I4835" s="52"/>
      <c r="J4835" s="52"/>
      <c r="K4835" s="27" t="str">
        <f>_xlfn.IFNA(VLOOKUP(E4835,الاوردرات!$B$1:$C$600,2,0),"")</f>
        <v/>
      </c>
      <c r="L4835" s="63"/>
      <c r="N4835" s="22" t="str">
        <f t="shared" si="152"/>
        <v/>
      </c>
      <c r="O4835" s="23" t="str">
        <f>_xlfn.IFNA((VLOOKUP(F4835,help!$C$2:$F$12,4,0))*(N4835*24),"")</f>
        <v/>
      </c>
      <c r="AP4835" s="18">
        <f t="shared" si="153"/>
        <v>0</v>
      </c>
    </row>
    <row r="4836" spans="2:42" ht="33" x14ac:dyDescent="0.2">
      <c r="B4836" s="14">
        <f>COUNTIFS($E$3:E4836,تقرير!$E$4)</f>
        <v>15</v>
      </c>
      <c r="C4836" s="48"/>
      <c r="D4836" s="48"/>
      <c r="E4836" s="48"/>
      <c r="F4836" s="50"/>
      <c r="G4836" s="51"/>
      <c r="H4836" s="51"/>
      <c r="I4836" s="52"/>
      <c r="J4836" s="52"/>
      <c r="K4836" s="27" t="str">
        <f>_xlfn.IFNA(VLOOKUP(E4836,الاوردرات!$B$1:$C$600,2,0),"")</f>
        <v/>
      </c>
      <c r="L4836" s="63"/>
      <c r="N4836" s="22" t="str">
        <f t="shared" si="152"/>
        <v/>
      </c>
      <c r="O4836" s="23" t="str">
        <f>_xlfn.IFNA((VLOOKUP(F4836,help!$C$2:$F$12,4,0))*(N4836*24),"")</f>
        <v/>
      </c>
      <c r="AP4836" s="18">
        <f t="shared" si="153"/>
        <v>0</v>
      </c>
    </row>
    <row r="4837" spans="2:42" ht="33" x14ac:dyDescent="0.2">
      <c r="B4837" s="14">
        <f>COUNTIFS($E$3:E4837,تقرير!$E$4)</f>
        <v>15</v>
      </c>
      <c r="C4837" s="48"/>
      <c r="D4837" s="48"/>
      <c r="E4837" s="48"/>
      <c r="F4837" s="50"/>
      <c r="G4837" s="51"/>
      <c r="H4837" s="51"/>
      <c r="I4837" s="52"/>
      <c r="J4837" s="52"/>
      <c r="K4837" s="27" t="str">
        <f>_xlfn.IFNA(VLOOKUP(E4837,الاوردرات!$B$1:$C$600,2,0),"")</f>
        <v/>
      </c>
      <c r="L4837" s="63"/>
      <c r="N4837" s="22" t="str">
        <f t="shared" si="152"/>
        <v/>
      </c>
      <c r="O4837" s="23" t="str">
        <f>_xlfn.IFNA((VLOOKUP(F4837,help!$C$2:$F$12,4,0))*(N4837*24),"")</f>
        <v/>
      </c>
      <c r="AP4837" s="18">
        <f t="shared" si="153"/>
        <v>0</v>
      </c>
    </row>
    <row r="4838" spans="2:42" ht="33" x14ac:dyDescent="0.2">
      <c r="B4838" s="14">
        <f>COUNTIFS($E$3:E4838,تقرير!$E$4)</f>
        <v>15</v>
      </c>
      <c r="C4838" s="48"/>
      <c r="D4838" s="48"/>
      <c r="E4838" s="48"/>
      <c r="F4838" s="50"/>
      <c r="G4838" s="51"/>
      <c r="H4838" s="51"/>
      <c r="I4838" s="52"/>
      <c r="J4838" s="52"/>
      <c r="K4838" s="27" t="str">
        <f>_xlfn.IFNA(VLOOKUP(E4838,الاوردرات!$B$1:$C$600,2,0),"")</f>
        <v/>
      </c>
      <c r="L4838" s="63"/>
      <c r="N4838" s="22" t="str">
        <f t="shared" si="152"/>
        <v/>
      </c>
      <c r="O4838" s="23" t="str">
        <f>_xlfn.IFNA((VLOOKUP(F4838,help!$C$2:$F$12,4,0))*(N4838*24),"")</f>
        <v/>
      </c>
      <c r="AP4838" s="18">
        <f t="shared" si="153"/>
        <v>0</v>
      </c>
    </row>
    <row r="4839" spans="2:42" ht="33" x14ac:dyDescent="0.2">
      <c r="B4839" s="14">
        <f>COUNTIFS($E$3:E4839,تقرير!$E$4)</f>
        <v>15</v>
      </c>
      <c r="C4839" s="48"/>
      <c r="D4839" s="48"/>
      <c r="E4839" s="48"/>
      <c r="F4839" s="50"/>
      <c r="G4839" s="51"/>
      <c r="H4839" s="51"/>
      <c r="I4839" s="52"/>
      <c r="J4839" s="52"/>
      <c r="K4839" s="27" t="str">
        <f>_xlfn.IFNA(VLOOKUP(E4839,الاوردرات!$B$1:$C$600,2,0),"")</f>
        <v/>
      </c>
      <c r="L4839" s="63"/>
      <c r="N4839" s="22" t="str">
        <f t="shared" si="152"/>
        <v/>
      </c>
      <c r="O4839" s="23" t="str">
        <f>_xlfn.IFNA((VLOOKUP(F4839,help!$C$2:$F$12,4,0))*(N4839*24),"")</f>
        <v/>
      </c>
      <c r="AP4839" s="18">
        <f t="shared" si="153"/>
        <v>0</v>
      </c>
    </row>
    <row r="4840" spans="2:42" ht="33" x14ac:dyDescent="0.2">
      <c r="B4840" s="14">
        <f>COUNTIFS($E$3:E4840,تقرير!$E$4)</f>
        <v>15</v>
      </c>
      <c r="C4840" s="48"/>
      <c r="D4840" s="48"/>
      <c r="E4840" s="48"/>
      <c r="F4840" s="50"/>
      <c r="G4840" s="51"/>
      <c r="H4840" s="51"/>
      <c r="I4840" s="52"/>
      <c r="J4840" s="52"/>
      <c r="K4840" s="27" t="str">
        <f>_xlfn.IFNA(VLOOKUP(E4840,الاوردرات!$B$1:$C$600,2,0),"")</f>
        <v/>
      </c>
      <c r="L4840" s="63"/>
      <c r="N4840" s="22" t="str">
        <f t="shared" si="152"/>
        <v/>
      </c>
      <c r="O4840" s="23" t="str">
        <f>_xlfn.IFNA((VLOOKUP(F4840,help!$C$2:$F$12,4,0))*(N4840*24),"")</f>
        <v/>
      </c>
      <c r="AP4840" s="18">
        <f t="shared" si="153"/>
        <v>0</v>
      </c>
    </row>
    <row r="4841" spans="2:42" ht="33" x14ac:dyDescent="0.2">
      <c r="B4841" s="14">
        <f>COUNTIFS($E$3:E4841,تقرير!$E$4)</f>
        <v>15</v>
      </c>
      <c r="C4841" s="48"/>
      <c r="D4841" s="48"/>
      <c r="E4841" s="48"/>
      <c r="F4841" s="50"/>
      <c r="G4841" s="51"/>
      <c r="H4841" s="51"/>
      <c r="I4841" s="52"/>
      <c r="J4841" s="52"/>
      <c r="K4841" s="27" t="str">
        <f>_xlfn.IFNA(VLOOKUP(E4841,الاوردرات!$B$1:$C$600,2,0),"")</f>
        <v/>
      </c>
      <c r="L4841" s="63"/>
      <c r="N4841" s="22" t="str">
        <f t="shared" si="152"/>
        <v/>
      </c>
      <c r="O4841" s="23" t="str">
        <f>_xlfn.IFNA((VLOOKUP(F4841,help!$C$2:$F$12,4,0))*(N4841*24),"")</f>
        <v/>
      </c>
      <c r="AP4841" s="18">
        <f t="shared" si="153"/>
        <v>0</v>
      </c>
    </row>
    <row r="4842" spans="2:42" ht="33" x14ac:dyDescent="0.2">
      <c r="B4842" s="14">
        <f>COUNTIFS($E$3:E4842,تقرير!$E$4)</f>
        <v>15</v>
      </c>
      <c r="C4842" s="48"/>
      <c r="D4842" s="48"/>
      <c r="E4842" s="48"/>
      <c r="F4842" s="50"/>
      <c r="G4842" s="51"/>
      <c r="H4842" s="51"/>
      <c r="I4842" s="52"/>
      <c r="J4842" s="52"/>
      <c r="K4842" s="27" t="str">
        <f>_xlfn.IFNA(VLOOKUP(E4842,الاوردرات!$B$1:$C$600,2,0),"")</f>
        <v/>
      </c>
      <c r="L4842" s="63"/>
      <c r="N4842" s="22" t="str">
        <f t="shared" si="152"/>
        <v/>
      </c>
      <c r="O4842" s="23" t="str">
        <f>_xlfn.IFNA((VLOOKUP(F4842,help!$C$2:$F$12,4,0))*(N4842*24),"")</f>
        <v/>
      </c>
      <c r="AP4842" s="18">
        <f t="shared" si="153"/>
        <v>0</v>
      </c>
    </row>
    <row r="4843" spans="2:42" ht="33" x14ac:dyDescent="0.2">
      <c r="B4843" s="14">
        <f>COUNTIFS($E$3:E4843,تقرير!$E$4)</f>
        <v>15</v>
      </c>
      <c r="C4843" s="48"/>
      <c r="D4843" s="48"/>
      <c r="E4843" s="48"/>
      <c r="F4843" s="50"/>
      <c r="G4843" s="51"/>
      <c r="H4843" s="51"/>
      <c r="I4843" s="52"/>
      <c r="J4843" s="52"/>
      <c r="K4843" s="27" t="str">
        <f>_xlfn.IFNA(VLOOKUP(E4843,الاوردرات!$B$1:$C$600,2,0),"")</f>
        <v/>
      </c>
      <c r="L4843" s="63"/>
      <c r="N4843" s="22" t="str">
        <f t="shared" si="152"/>
        <v/>
      </c>
      <c r="O4843" s="23" t="str">
        <f>_xlfn.IFNA((VLOOKUP(F4843,help!$C$2:$F$12,4,0))*(N4843*24),"")</f>
        <v/>
      </c>
      <c r="AP4843" s="18">
        <f t="shared" si="153"/>
        <v>0</v>
      </c>
    </row>
    <row r="4844" spans="2:42" ht="33" x14ac:dyDescent="0.2">
      <c r="B4844" s="14">
        <f>COUNTIFS($E$3:E4844,تقرير!$E$4)</f>
        <v>15</v>
      </c>
      <c r="C4844" s="48"/>
      <c r="D4844" s="48"/>
      <c r="E4844" s="48"/>
      <c r="F4844" s="50"/>
      <c r="G4844" s="51"/>
      <c r="H4844" s="51"/>
      <c r="I4844" s="52"/>
      <c r="J4844" s="52"/>
      <c r="K4844" s="27" t="str">
        <f>_xlfn.IFNA(VLOOKUP(E4844,الاوردرات!$B$1:$C$600,2,0),"")</f>
        <v/>
      </c>
      <c r="L4844" s="63"/>
      <c r="N4844" s="22" t="str">
        <f t="shared" si="152"/>
        <v/>
      </c>
      <c r="O4844" s="23" t="str">
        <f>_xlfn.IFNA((VLOOKUP(F4844,help!$C$2:$F$12,4,0))*(N4844*24),"")</f>
        <v/>
      </c>
      <c r="AP4844" s="18">
        <f t="shared" si="153"/>
        <v>0</v>
      </c>
    </row>
    <row r="4845" spans="2:42" ht="33" x14ac:dyDescent="0.2">
      <c r="B4845" s="14">
        <f>COUNTIFS($E$3:E4845,تقرير!$E$4)</f>
        <v>15</v>
      </c>
      <c r="C4845" s="48"/>
      <c r="D4845" s="48"/>
      <c r="E4845" s="48"/>
      <c r="F4845" s="50"/>
      <c r="G4845" s="51"/>
      <c r="H4845" s="51"/>
      <c r="I4845" s="52"/>
      <c r="J4845" s="52"/>
      <c r="K4845" s="27" t="str">
        <f>_xlfn.IFNA(VLOOKUP(E4845,الاوردرات!$B$1:$C$600,2,0),"")</f>
        <v/>
      </c>
      <c r="L4845" s="63"/>
      <c r="N4845" s="22" t="str">
        <f t="shared" si="152"/>
        <v/>
      </c>
      <c r="O4845" s="23" t="str">
        <f>_xlfn.IFNA((VLOOKUP(F4845,help!$C$2:$F$12,4,0))*(N4845*24),"")</f>
        <v/>
      </c>
      <c r="AP4845" s="18">
        <f t="shared" si="153"/>
        <v>0</v>
      </c>
    </row>
    <row r="4846" spans="2:42" ht="33" x14ac:dyDescent="0.2">
      <c r="B4846" s="14">
        <f>COUNTIFS($E$3:E4846,تقرير!$E$4)</f>
        <v>15</v>
      </c>
      <c r="C4846" s="48"/>
      <c r="D4846" s="48"/>
      <c r="E4846" s="48"/>
      <c r="F4846" s="50"/>
      <c r="G4846" s="51"/>
      <c r="H4846" s="51"/>
      <c r="I4846" s="52"/>
      <c r="J4846" s="52"/>
      <c r="K4846" s="27" t="str">
        <f>_xlfn.IFNA(VLOOKUP(E4846,الاوردرات!$B$1:$C$600,2,0),"")</f>
        <v/>
      </c>
      <c r="L4846" s="63"/>
      <c r="N4846" s="22" t="str">
        <f t="shared" si="152"/>
        <v/>
      </c>
      <c r="O4846" s="23" t="str">
        <f>_xlfn.IFNA((VLOOKUP(F4846,help!$C$2:$F$12,4,0))*(N4846*24),"")</f>
        <v/>
      </c>
      <c r="AP4846" s="18">
        <f t="shared" si="153"/>
        <v>0</v>
      </c>
    </row>
    <row r="4847" spans="2:42" ht="33" x14ac:dyDescent="0.2">
      <c r="B4847" s="14">
        <f>COUNTIFS($E$3:E4847,تقرير!$E$4)</f>
        <v>15</v>
      </c>
      <c r="C4847" s="48"/>
      <c r="D4847" s="48"/>
      <c r="E4847" s="48"/>
      <c r="F4847" s="50"/>
      <c r="G4847" s="51"/>
      <c r="H4847" s="51"/>
      <c r="I4847" s="52"/>
      <c r="J4847" s="52"/>
      <c r="K4847" s="27" t="str">
        <f>_xlfn.IFNA(VLOOKUP(E4847,الاوردرات!$B$1:$C$600,2,0),"")</f>
        <v/>
      </c>
      <c r="L4847" s="63"/>
      <c r="N4847" s="22" t="str">
        <f t="shared" si="152"/>
        <v/>
      </c>
      <c r="O4847" s="23" t="str">
        <f>_xlfn.IFNA((VLOOKUP(F4847,help!$C$2:$F$12,4,0))*(N4847*24),"")</f>
        <v/>
      </c>
      <c r="AP4847" s="18">
        <f t="shared" si="153"/>
        <v>0</v>
      </c>
    </row>
    <row r="4848" spans="2:42" ht="33" x14ac:dyDescent="0.2">
      <c r="B4848" s="14">
        <f>COUNTIFS($E$3:E4848,تقرير!$E$4)</f>
        <v>15</v>
      </c>
      <c r="C4848" s="48"/>
      <c r="D4848" s="48"/>
      <c r="E4848" s="48"/>
      <c r="F4848" s="50"/>
      <c r="G4848" s="51"/>
      <c r="H4848" s="51"/>
      <c r="I4848" s="52"/>
      <c r="J4848" s="52"/>
      <c r="K4848" s="27" t="str">
        <f>_xlfn.IFNA(VLOOKUP(E4848,الاوردرات!$B$1:$C$600,2,0),"")</f>
        <v/>
      </c>
      <c r="L4848" s="63"/>
      <c r="N4848" s="22" t="str">
        <f t="shared" si="152"/>
        <v/>
      </c>
      <c r="O4848" s="23" t="str">
        <f>_xlfn.IFNA((VLOOKUP(F4848,help!$C$2:$F$12,4,0))*(N4848*24),"")</f>
        <v/>
      </c>
      <c r="AP4848" s="18">
        <f t="shared" si="153"/>
        <v>0</v>
      </c>
    </row>
    <row r="4849" spans="2:42" ht="33" x14ac:dyDescent="0.2">
      <c r="B4849" s="14">
        <f>COUNTIFS($E$3:E4849,تقرير!$E$4)</f>
        <v>15</v>
      </c>
      <c r="C4849" s="48"/>
      <c r="D4849" s="48"/>
      <c r="E4849" s="48"/>
      <c r="F4849" s="50"/>
      <c r="G4849" s="51"/>
      <c r="H4849" s="51"/>
      <c r="I4849" s="52"/>
      <c r="J4849" s="52"/>
      <c r="K4849" s="27" t="str">
        <f>_xlfn.IFNA(VLOOKUP(E4849,الاوردرات!$B$1:$C$600,2,0),"")</f>
        <v/>
      </c>
      <c r="L4849" s="63"/>
      <c r="N4849" s="22" t="str">
        <f t="shared" si="152"/>
        <v/>
      </c>
      <c r="O4849" s="23" t="str">
        <f>_xlfn.IFNA((VLOOKUP(F4849,help!$C$2:$F$12,4,0))*(N4849*24),"")</f>
        <v/>
      </c>
      <c r="AP4849" s="18">
        <f t="shared" si="153"/>
        <v>0</v>
      </c>
    </row>
    <row r="4850" spans="2:42" ht="33" x14ac:dyDescent="0.2">
      <c r="B4850" s="14">
        <f>COUNTIFS($E$3:E4850,تقرير!$E$4)</f>
        <v>15</v>
      </c>
      <c r="C4850" s="48"/>
      <c r="D4850" s="48"/>
      <c r="E4850" s="48"/>
      <c r="F4850" s="50"/>
      <c r="G4850" s="51"/>
      <c r="H4850" s="51"/>
      <c r="I4850" s="52"/>
      <c r="J4850" s="52"/>
      <c r="K4850" s="27" t="str">
        <f>_xlfn.IFNA(VLOOKUP(E4850,الاوردرات!$B$1:$C$600,2,0),"")</f>
        <v/>
      </c>
      <c r="L4850" s="63"/>
      <c r="N4850" s="22" t="str">
        <f t="shared" si="152"/>
        <v/>
      </c>
      <c r="O4850" s="23" t="str">
        <f>_xlfn.IFNA((VLOOKUP(F4850,help!$C$2:$F$12,4,0))*(N4850*24),"")</f>
        <v/>
      </c>
      <c r="AP4850" s="18">
        <f t="shared" si="153"/>
        <v>0</v>
      </c>
    </row>
    <row r="4851" spans="2:42" ht="33" x14ac:dyDescent="0.2">
      <c r="B4851" s="14">
        <f>COUNTIFS($E$3:E4851,تقرير!$E$4)</f>
        <v>15</v>
      </c>
      <c r="C4851" s="48"/>
      <c r="D4851" s="48"/>
      <c r="E4851" s="48"/>
      <c r="F4851" s="50"/>
      <c r="G4851" s="51"/>
      <c r="H4851" s="51"/>
      <c r="I4851" s="52"/>
      <c r="J4851" s="52"/>
      <c r="K4851" s="27" t="str">
        <f>_xlfn.IFNA(VLOOKUP(E4851,الاوردرات!$B$1:$C$600,2,0),"")</f>
        <v/>
      </c>
      <c r="L4851" s="63"/>
      <c r="N4851" s="22" t="str">
        <f t="shared" si="152"/>
        <v/>
      </c>
      <c r="O4851" s="23" t="str">
        <f>_xlfn.IFNA((VLOOKUP(F4851,help!$C$2:$F$12,4,0))*(N4851*24),"")</f>
        <v/>
      </c>
      <c r="AP4851" s="18">
        <f t="shared" si="153"/>
        <v>0</v>
      </c>
    </row>
    <row r="4852" spans="2:42" ht="33" x14ac:dyDescent="0.2">
      <c r="B4852" s="14">
        <f>COUNTIFS($E$3:E4852,تقرير!$E$4)</f>
        <v>15</v>
      </c>
      <c r="C4852" s="48"/>
      <c r="D4852" s="48"/>
      <c r="E4852" s="48"/>
      <c r="F4852" s="50"/>
      <c r="G4852" s="51"/>
      <c r="H4852" s="51"/>
      <c r="I4852" s="52"/>
      <c r="J4852" s="52"/>
      <c r="K4852" s="27" t="str">
        <f>_xlfn.IFNA(VLOOKUP(E4852,الاوردرات!$B$1:$C$600,2,0),"")</f>
        <v/>
      </c>
      <c r="L4852" s="63"/>
      <c r="N4852" s="22" t="str">
        <f t="shared" si="152"/>
        <v/>
      </c>
      <c r="O4852" s="23" t="str">
        <f>_xlfn.IFNA((VLOOKUP(F4852,help!$C$2:$F$12,4,0))*(N4852*24),"")</f>
        <v/>
      </c>
      <c r="AP4852" s="18">
        <f t="shared" si="153"/>
        <v>0</v>
      </c>
    </row>
    <row r="4853" spans="2:42" ht="33" x14ac:dyDescent="0.2">
      <c r="B4853" s="14">
        <f>COUNTIFS($E$3:E4853,تقرير!$E$4)</f>
        <v>15</v>
      </c>
      <c r="C4853" s="48"/>
      <c r="D4853" s="48"/>
      <c r="E4853" s="48"/>
      <c r="F4853" s="50"/>
      <c r="G4853" s="51"/>
      <c r="H4853" s="51"/>
      <c r="I4853" s="52"/>
      <c r="J4853" s="52"/>
      <c r="K4853" s="27" t="str">
        <f>_xlfn.IFNA(VLOOKUP(E4853,الاوردرات!$B$1:$C$600,2,0),"")</f>
        <v/>
      </c>
      <c r="L4853" s="63"/>
      <c r="N4853" s="22" t="str">
        <f t="shared" si="152"/>
        <v/>
      </c>
      <c r="O4853" s="23" t="str">
        <f>_xlfn.IFNA((VLOOKUP(F4853,help!$C$2:$F$12,4,0))*(N4853*24),"")</f>
        <v/>
      </c>
      <c r="AP4853" s="18">
        <f t="shared" si="153"/>
        <v>0</v>
      </c>
    </row>
    <row r="4854" spans="2:42" ht="33" x14ac:dyDescent="0.2">
      <c r="B4854" s="14">
        <f>COUNTIFS($E$3:E4854,تقرير!$E$4)</f>
        <v>15</v>
      </c>
      <c r="C4854" s="48"/>
      <c r="D4854" s="48"/>
      <c r="E4854" s="48"/>
      <c r="F4854" s="50"/>
      <c r="G4854" s="51"/>
      <c r="H4854" s="51"/>
      <c r="I4854" s="52"/>
      <c r="J4854" s="52"/>
      <c r="K4854" s="27" t="str">
        <f>_xlfn.IFNA(VLOOKUP(E4854,الاوردرات!$B$1:$C$600,2,0),"")</f>
        <v/>
      </c>
      <c r="L4854" s="63"/>
      <c r="N4854" s="22" t="str">
        <f t="shared" si="152"/>
        <v/>
      </c>
      <c r="O4854" s="23" t="str">
        <f>_xlfn.IFNA((VLOOKUP(F4854,help!$C$2:$F$12,4,0))*(N4854*24),"")</f>
        <v/>
      </c>
      <c r="AP4854" s="18">
        <f t="shared" si="153"/>
        <v>0</v>
      </c>
    </row>
    <row r="4855" spans="2:42" ht="33" x14ac:dyDescent="0.2">
      <c r="B4855" s="14">
        <f>COUNTIFS($E$3:E4855,تقرير!$E$4)</f>
        <v>15</v>
      </c>
      <c r="C4855" s="48"/>
      <c r="D4855" s="48"/>
      <c r="E4855" s="48"/>
      <c r="F4855" s="50"/>
      <c r="G4855" s="51"/>
      <c r="H4855" s="51"/>
      <c r="I4855" s="52"/>
      <c r="J4855" s="52"/>
      <c r="K4855" s="27" t="str">
        <f>_xlfn.IFNA(VLOOKUP(E4855,الاوردرات!$B$1:$C$600,2,0),"")</f>
        <v/>
      </c>
      <c r="L4855" s="63"/>
      <c r="N4855" s="22" t="str">
        <f t="shared" ref="N4855:N4918" si="154">IF(I4855&lt;&gt;"",J4855-I4855,"")</f>
        <v/>
      </c>
      <c r="O4855" s="23" t="str">
        <f>_xlfn.IFNA((VLOOKUP(F4855,help!$C$2:$F$12,4,0))*(N4855*24),"")</f>
        <v/>
      </c>
      <c r="AP4855" s="18">
        <f t="shared" si="153"/>
        <v>0</v>
      </c>
    </row>
    <row r="4856" spans="2:42" ht="33" x14ac:dyDescent="0.2">
      <c r="B4856" s="14">
        <f>COUNTIFS($E$3:E4856,تقرير!$E$4)</f>
        <v>15</v>
      </c>
      <c r="C4856" s="48"/>
      <c r="D4856" s="48"/>
      <c r="E4856" s="48"/>
      <c r="F4856" s="50"/>
      <c r="G4856" s="51"/>
      <c r="H4856" s="51"/>
      <c r="I4856" s="52"/>
      <c r="J4856" s="52"/>
      <c r="K4856" s="27" t="str">
        <f>_xlfn.IFNA(VLOOKUP(E4856,الاوردرات!$B$1:$C$600,2,0),"")</f>
        <v/>
      </c>
      <c r="L4856" s="63"/>
      <c r="N4856" s="22" t="str">
        <f t="shared" si="154"/>
        <v/>
      </c>
      <c r="O4856" s="23" t="str">
        <f>_xlfn.IFNA((VLOOKUP(F4856,help!$C$2:$F$12,4,0))*(N4856*24),"")</f>
        <v/>
      </c>
      <c r="AP4856" s="18">
        <f t="shared" si="153"/>
        <v>0</v>
      </c>
    </row>
    <row r="4857" spans="2:42" ht="33" x14ac:dyDescent="0.2">
      <c r="B4857" s="14">
        <f>COUNTIFS($E$3:E4857,تقرير!$E$4)</f>
        <v>15</v>
      </c>
      <c r="C4857" s="48"/>
      <c r="D4857" s="48"/>
      <c r="E4857" s="48"/>
      <c r="F4857" s="50"/>
      <c r="G4857" s="51"/>
      <c r="H4857" s="51"/>
      <c r="I4857" s="52"/>
      <c r="J4857" s="52"/>
      <c r="K4857" s="27" t="str">
        <f>_xlfn.IFNA(VLOOKUP(E4857,الاوردرات!$B$1:$C$600,2,0),"")</f>
        <v/>
      </c>
      <c r="L4857" s="63"/>
      <c r="N4857" s="22" t="str">
        <f t="shared" si="154"/>
        <v/>
      </c>
      <c r="O4857" s="23" t="str">
        <f>_xlfn.IFNA((VLOOKUP(F4857,help!$C$2:$F$12,4,0))*(N4857*24),"")</f>
        <v/>
      </c>
      <c r="AP4857" s="18">
        <f t="shared" si="153"/>
        <v>0</v>
      </c>
    </row>
    <row r="4858" spans="2:42" ht="33" x14ac:dyDescent="0.2">
      <c r="B4858" s="14">
        <f>COUNTIFS($E$3:E4858,تقرير!$E$4)</f>
        <v>15</v>
      </c>
      <c r="C4858" s="48"/>
      <c r="D4858" s="48"/>
      <c r="E4858" s="48"/>
      <c r="F4858" s="50"/>
      <c r="G4858" s="51"/>
      <c r="H4858" s="51"/>
      <c r="I4858" s="52"/>
      <c r="J4858" s="52"/>
      <c r="K4858" s="27" t="str">
        <f>_xlfn.IFNA(VLOOKUP(E4858,الاوردرات!$B$1:$C$600,2,0),"")</f>
        <v/>
      </c>
      <c r="L4858" s="63"/>
      <c r="N4858" s="22" t="str">
        <f t="shared" si="154"/>
        <v/>
      </c>
      <c r="O4858" s="23" t="str">
        <f>_xlfn.IFNA((VLOOKUP(F4858,help!$C$2:$F$12,4,0))*(N4858*24),"")</f>
        <v/>
      </c>
      <c r="AP4858" s="18">
        <f t="shared" si="153"/>
        <v>0</v>
      </c>
    </row>
    <row r="4859" spans="2:42" ht="33" x14ac:dyDescent="0.2">
      <c r="B4859" s="14">
        <f>COUNTIFS($E$3:E4859,تقرير!$E$4)</f>
        <v>15</v>
      </c>
      <c r="C4859" s="48"/>
      <c r="D4859" s="48"/>
      <c r="E4859" s="48"/>
      <c r="F4859" s="50"/>
      <c r="G4859" s="51"/>
      <c r="H4859" s="51"/>
      <c r="I4859" s="52"/>
      <c r="J4859" s="52"/>
      <c r="K4859" s="27" t="str">
        <f>_xlfn.IFNA(VLOOKUP(E4859,الاوردرات!$B$1:$C$600,2,0),"")</f>
        <v/>
      </c>
      <c r="L4859" s="63"/>
      <c r="N4859" s="22" t="str">
        <f t="shared" si="154"/>
        <v/>
      </c>
      <c r="O4859" s="23" t="str">
        <f>_xlfn.IFNA((VLOOKUP(F4859,help!$C$2:$F$12,4,0))*(N4859*24),"")</f>
        <v/>
      </c>
      <c r="AP4859" s="18">
        <f t="shared" si="153"/>
        <v>0</v>
      </c>
    </row>
    <row r="4860" spans="2:42" ht="33" x14ac:dyDescent="0.2">
      <c r="B4860" s="14">
        <f>COUNTIFS($E$3:E4860,تقرير!$E$4)</f>
        <v>15</v>
      </c>
      <c r="C4860" s="48"/>
      <c r="D4860" s="48"/>
      <c r="E4860" s="48"/>
      <c r="F4860" s="50"/>
      <c r="G4860" s="51"/>
      <c r="H4860" s="51"/>
      <c r="I4860" s="52"/>
      <c r="J4860" s="52"/>
      <c r="K4860" s="27" t="str">
        <f>_xlfn.IFNA(VLOOKUP(E4860,الاوردرات!$B$1:$C$600,2,0),"")</f>
        <v/>
      </c>
      <c r="L4860" s="63"/>
      <c r="N4860" s="22" t="str">
        <f t="shared" si="154"/>
        <v/>
      </c>
      <c r="O4860" s="23" t="str">
        <f>_xlfn.IFNA((VLOOKUP(F4860,help!$C$2:$F$12,4,0))*(N4860*24),"")</f>
        <v/>
      </c>
      <c r="AP4860" s="18">
        <f t="shared" si="153"/>
        <v>0</v>
      </c>
    </row>
    <row r="4861" spans="2:42" ht="33" x14ac:dyDescent="0.2">
      <c r="B4861" s="14">
        <f>COUNTIFS($E$3:E4861,تقرير!$E$4)</f>
        <v>15</v>
      </c>
      <c r="C4861" s="48"/>
      <c r="D4861" s="48"/>
      <c r="E4861" s="48"/>
      <c r="F4861" s="50"/>
      <c r="G4861" s="51"/>
      <c r="H4861" s="51"/>
      <c r="I4861" s="52"/>
      <c r="J4861" s="52"/>
      <c r="K4861" s="27" t="str">
        <f>_xlfn.IFNA(VLOOKUP(E4861,الاوردرات!$B$1:$C$600,2,0),"")</f>
        <v/>
      </c>
      <c r="L4861" s="63"/>
      <c r="N4861" s="22" t="str">
        <f t="shared" si="154"/>
        <v/>
      </c>
      <c r="O4861" s="23" t="str">
        <f>_xlfn.IFNA((VLOOKUP(F4861,help!$C$2:$F$12,4,0))*(N4861*24),"")</f>
        <v/>
      </c>
      <c r="AP4861" s="18">
        <f t="shared" si="153"/>
        <v>0</v>
      </c>
    </row>
    <row r="4862" spans="2:42" ht="33" x14ac:dyDescent="0.2">
      <c r="B4862" s="14">
        <f>COUNTIFS($E$3:E4862,تقرير!$E$4)</f>
        <v>15</v>
      </c>
      <c r="C4862" s="48"/>
      <c r="D4862" s="48"/>
      <c r="E4862" s="48"/>
      <c r="F4862" s="50"/>
      <c r="G4862" s="51"/>
      <c r="H4862" s="51"/>
      <c r="I4862" s="52"/>
      <c r="J4862" s="52"/>
      <c r="K4862" s="27" t="str">
        <f>_xlfn.IFNA(VLOOKUP(E4862,الاوردرات!$B$1:$C$600,2,0),"")</f>
        <v/>
      </c>
      <c r="L4862" s="63"/>
      <c r="N4862" s="22" t="str">
        <f t="shared" si="154"/>
        <v/>
      </c>
      <c r="O4862" s="23" t="str">
        <f>_xlfn.IFNA((VLOOKUP(F4862,help!$C$2:$F$12,4,0))*(N4862*24),"")</f>
        <v/>
      </c>
      <c r="AP4862" s="18">
        <f t="shared" si="153"/>
        <v>0</v>
      </c>
    </row>
    <row r="4863" spans="2:42" ht="33" x14ac:dyDescent="0.2">
      <c r="B4863" s="14">
        <f>COUNTIFS($E$3:E4863,تقرير!$E$4)</f>
        <v>15</v>
      </c>
      <c r="C4863" s="48"/>
      <c r="D4863" s="48"/>
      <c r="E4863" s="48"/>
      <c r="F4863" s="50"/>
      <c r="G4863" s="51"/>
      <c r="H4863" s="51"/>
      <c r="I4863" s="52"/>
      <c r="J4863" s="52"/>
      <c r="K4863" s="27" t="str">
        <f>_xlfn.IFNA(VLOOKUP(E4863,الاوردرات!$B$1:$C$600,2,0),"")</f>
        <v/>
      </c>
      <c r="L4863" s="63"/>
      <c r="N4863" s="22" t="str">
        <f t="shared" si="154"/>
        <v/>
      </c>
      <c r="O4863" s="23" t="str">
        <f>_xlfn.IFNA((VLOOKUP(F4863,help!$C$2:$F$12,4,0))*(N4863*24),"")</f>
        <v/>
      </c>
      <c r="AP4863" s="18">
        <f t="shared" si="153"/>
        <v>0</v>
      </c>
    </row>
    <row r="4864" spans="2:42" ht="33" x14ac:dyDescent="0.2">
      <c r="B4864" s="14">
        <f>COUNTIFS($E$3:E4864,تقرير!$E$4)</f>
        <v>15</v>
      </c>
      <c r="C4864" s="48"/>
      <c r="D4864" s="48"/>
      <c r="E4864" s="48"/>
      <c r="F4864" s="50"/>
      <c r="G4864" s="51"/>
      <c r="H4864" s="51"/>
      <c r="I4864" s="52"/>
      <c r="J4864" s="52"/>
      <c r="K4864" s="27" t="str">
        <f>_xlfn.IFNA(VLOOKUP(E4864,الاوردرات!$B$1:$C$600,2,0),"")</f>
        <v/>
      </c>
      <c r="L4864" s="63"/>
      <c r="N4864" s="22" t="str">
        <f t="shared" si="154"/>
        <v/>
      </c>
      <c r="O4864" s="23" t="str">
        <f>_xlfn.IFNA((VLOOKUP(F4864,help!$C$2:$F$12,4,0))*(N4864*24),"")</f>
        <v/>
      </c>
      <c r="AP4864" s="18">
        <f t="shared" si="153"/>
        <v>0</v>
      </c>
    </row>
    <row r="4865" spans="2:42" ht="33" x14ac:dyDescent="0.2">
      <c r="B4865" s="14">
        <f>COUNTIFS($E$3:E4865,تقرير!$E$4)</f>
        <v>15</v>
      </c>
      <c r="C4865" s="48"/>
      <c r="D4865" s="48"/>
      <c r="E4865" s="48"/>
      <c r="F4865" s="50"/>
      <c r="G4865" s="51"/>
      <c r="H4865" s="51"/>
      <c r="I4865" s="52"/>
      <c r="J4865" s="52"/>
      <c r="K4865" s="27" t="str">
        <f>_xlfn.IFNA(VLOOKUP(E4865,الاوردرات!$B$1:$C$600,2,0),"")</f>
        <v/>
      </c>
      <c r="L4865" s="63"/>
      <c r="N4865" s="22" t="str">
        <f t="shared" si="154"/>
        <v/>
      </c>
      <c r="O4865" s="23" t="str">
        <f>_xlfn.IFNA((VLOOKUP(F4865,help!$C$2:$F$12,4,0))*(N4865*24),"")</f>
        <v/>
      </c>
      <c r="AP4865" s="18">
        <f t="shared" si="153"/>
        <v>0</v>
      </c>
    </row>
    <row r="4866" spans="2:42" ht="33" x14ac:dyDescent="0.2">
      <c r="B4866" s="14">
        <f>COUNTIFS($E$3:E4866,تقرير!$E$4)</f>
        <v>15</v>
      </c>
      <c r="C4866" s="48"/>
      <c r="D4866" s="48"/>
      <c r="E4866" s="48"/>
      <c r="F4866" s="50"/>
      <c r="G4866" s="51"/>
      <c r="H4866" s="51"/>
      <c r="I4866" s="52"/>
      <c r="J4866" s="52"/>
      <c r="K4866" s="27" t="str">
        <f>_xlfn.IFNA(VLOOKUP(E4866,الاوردرات!$B$1:$C$600,2,0),"")</f>
        <v/>
      </c>
      <c r="L4866" s="63"/>
      <c r="N4866" s="22" t="str">
        <f t="shared" si="154"/>
        <v/>
      </c>
      <c r="O4866" s="23" t="str">
        <f>_xlfn.IFNA((VLOOKUP(F4866,help!$C$2:$F$12,4,0))*(N4866*24),"")</f>
        <v/>
      </c>
      <c r="AP4866" s="18">
        <f t="shared" si="153"/>
        <v>0</v>
      </c>
    </row>
    <row r="4867" spans="2:42" ht="33" x14ac:dyDescent="0.2">
      <c r="B4867" s="14">
        <f>COUNTIFS($E$3:E4867,تقرير!$E$4)</f>
        <v>15</v>
      </c>
      <c r="C4867" s="48"/>
      <c r="D4867" s="48"/>
      <c r="E4867" s="48"/>
      <c r="F4867" s="50"/>
      <c r="G4867" s="51"/>
      <c r="H4867" s="51"/>
      <c r="I4867" s="52"/>
      <c r="J4867" s="52"/>
      <c r="K4867" s="27" t="str">
        <f>_xlfn.IFNA(VLOOKUP(E4867,الاوردرات!$B$1:$C$600,2,0),"")</f>
        <v/>
      </c>
      <c r="L4867" s="63"/>
      <c r="N4867" s="22" t="str">
        <f t="shared" si="154"/>
        <v/>
      </c>
      <c r="O4867" s="23" t="str">
        <f>_xlfn.IFNA((VLOOKUP(F4867,help!$C$2:$F$12,4,0))*(N4867*24),"")</f>
        <v/>
      </c>
      <c r="AP4867" s="18">
        <f t="shared" si="153"/>
        <v>0</v>
      </c>
    </row>
    <row r="4868" spans="2:42" ht="33" x14ac:dyDescent="0.2">
      <c r="B4868" s="14">
        <f>COUNTIFS($E$3:E4868,تقرير!$E$4)</f>
        <v>15</v>
      </c>
      <c r="C4868" s="48"/>
      <c r="D4868" s="48"/>
      <c r="E4868" s="48"/>
      <c r="F4868" s="50"/>
      <c r="G4868" s="51"/>
      <c r="H4868" s="51"/>
      <c r="I4868" s="52"/>
      <c r="J4868" s="52"/>
      <c r="K4868" s="27" t="str">
        <f>_xlfn.IFNA(VLOOKUP(E4868,الاوردرات!$B$1:$C$600,2,0),"")</f>
        <v/>
      </c>
      <c r="L4868" s="63"/>
      <c r="N4868" s="22" t="str">
        <f t="shared" si="154"/>
        <v/>
      </c>
      <c r="O4868" s="23" t="str">
        <f>_xlfn.IFNA((VLOOKUP(F4868,help!$C$2:$F$12,4,0))*(N4868*24),"")</f>
        <v/>
      </c>
      <c r="AP4868" s="18">
        <f t="shared" si="153"/>
        <v>0</v>
      </c>
    </row>
    <row r="4869" spans="2:42" ht="33" x14ac:dyDescent="0.2">
      <c r="B4869" s="14">
        <f>COUNTIFS($E$3:E4869,تقرير!$E$4)</f>
        <v>15</v>
      </c>
      <c r="C4869" s="48"/>
      <c r="D4869" s="48"/>
      <c r="E4869" s="48"/>
      <c r="F4869" s="50"/>
      <c r="G4869" s="51"/>
      <c r="H4869" s="51"/>
      <c r="I4869" s="52"/>
      <c r="J4869" s="52"/>
      <c r="K4869" s="27" t="str">
        <f>_xlfn.IFNA(VLOOKUP(E4869,الاوردرات!$B$1:$C$600,2,0),"")</f>
        <v/>
      </c>
      <c r="L4869" s="63"/>
      <c r="N4869" s="22" t="str">
        <f t="shared" si="154"/>
        <v/>
      </c>
      <c r="O4869" s="23" t="str">
        <f>_xlfn.IFNA((VLOOKUP(F4869,help!$C$2:$F$12,4,0))*(N4869*24),"")</f>
        <v/>
      </c>
      <c r="AP4869" s="18">
        <f t="shared" si="153"/>
        <v>0</v>
      </c>
    </row>
    <row r="4870" spans="2:42" ht="33" x14ac:dyDescent="0.2">
      <c r="B4870" s="14">
        <f>COUNTIFS($E$3:E4870,تقرير!$E$4)</f>
        <v>15</v>
      </c>
      <c r="C4870" s="48"/>
      <c r="D4870" s="48"/>
      <c r="E4870" s="48"/>
      <c r="F4870" s="50"/>
      <c r="G4870" s="51"/>
      <c r="H4870" s="51"/>
      <c r="I4870" s="52"/>
      <c r="J4870" s="52"/>
      <c r="K4870" s="27" t="str">
        <f>_xlfn.IFNA(VLOOKUP(E4870,الاوردرات!$B$1:$C$600,2,0),"")</f>
        <v/>
      </c>
      <c r="L4870" s="63"/>
      <c r="N4870" s="22" t="str">
        <f t="shared" si="154"/>
        <v/>
      </c>
      <c r="O4870" s="23" t="str">
        <f>_xlfn.IFNA((VLOOKUP(F4870,help!$C$2:$F$12,4,0))*(N4870*24),"")</f>
        <v/>
      </c>
      <c r="AP4870" s="18">
        <f t="shared" si="153"/>
        <v>0</v>
      </c>
    </row>
    <row r="4871" spans="2:42" ht="33" x14ac:dyDescent="0.2">
      <c r="B4871" s="14">
        <f>COUNTIFS($E$3:E4871,تقرير!$E$4)</f>
        <v>15</v>
      </c>
      <c r="C4871" s="48"/>
      <c r="D4871" s="48"/>
      <c r="E4871" s="48"/>
      <c r="F4871" s="50"/>
      <c r="G4871" s="51"/>
      <c r="H4871" s="51"/>
      <c r="I4871" s="52"/>
      <c r="J4871" s="52"/>
      <c r="K4871" s="27" t="str">
        <f>_xlfn.IFNA(VLOOKUP(E4871,الاوردرات!$B$1:$C$600,2,0),"")</f>
        <v/>
      </c>
      <c r="L4871" s="63"/>
      <c r="N4871" s="22" t="str">
        <f t="shared" si="154"/>
        <v/>
      </c>
      <c r="O4871" s="23" t="str">
        <f>_xlfn.IFNA((VLOOKUP(F4871,help!$C$2:$F$12,4,0))*(N4871*24),"")</f>
        <v/>
      </c>
      <c r="AP4871" s="18">
        <f t="shared" si="153"/>
        <v>0</v>
      </c>
    </row>
    <row r="4872" spans="2:42" ht="33" x14ac:dyDescent="0.2">
      <c r="B4872" s="14">
        <f>COUNTIFS($E$3:E4872,تقرير!$E$4)</f>
        <v>15</v>
      </c>
      <c r="C4872" s="48"/>
      <c r="D4872" s="48"/>
      <c r="E4872" s="48"/>
      <c r="F4872" s="50"/>
      <c r="G4872" s="51"/>
      <c r="H4872" s="51"/>
      <c r="I4872" s="52"/>
      <c r="J4872" s="52"/>
      <c r="K4872" s="27" t="str">
        <f>_xlfn.IFNA(VLOOKUP(E4872,الاوردرات!$B$1:$C$600,2,0),"")</f>
        <v/>
      </c>
      <c r="L4872" s="63"/>
      <c r="N4872" s="22" t="str">
        <f t="shared" si="154"/>
        <v/>
      </c>
      <c r="O4872" s="23" t="str">
        <f>_xlfn.IFNA((VLOOKUP(F4872,help!$C$2:$F$12,4,0))*(N4872*24),"")</f>
        <v/>
      </c>
      <c r="AP4872" s="18">
        <f t="shared" si="153"/>
        <v>0</v>
      </c>
    </row>
    <row r="4873" spans="2:42" ht="33" x14ac:dyDescent="0.2">
      <c r="B4873" s="14">
        <f>COUNTIFS($E$3:E4873,تقرير!$E$4)</f>
        <v>15</v>
      </c>
      <c r="C4873" s="48"/>
      <c r="D4873" s="48"/>
      <c r="E4873" s="48"/>
      <c r="F4873" s="50"/>
      <c r="G4873" s="51"/>
      <c r="H4873" s="51"/>
      <c r="I4873" s="52"/>
      <c r="J4873" s="52"/>
      <c r="K4873" s="27" t="str">
        <f>_xlfn.IFNA(VLOOKUP(E4873,الاوردرات!$B$1:$C$600,2,0),"")</f>
        <v/>
      </c>
      <c r="L4873" s="63"/>
      <c r="N4873" s="22" t="str">
        <f t="shared" si="154"/>
        <v/>
      </c>
      <c r="O4873" s="23" t="str">
        <f>_xlfn.IFNA((VLOOKUP(F4873,help!$C$2:$F$12,4,0))*(N4873*24),"")</f>
        <v/>
      </c>
      <c r="AP4873" s="18">
        <f t="shared" si="153"/>
        <v>0</v>
      </c>
    </row>
    <row r="4874" spans="2:42" ht="33" x14ac:dyDescent="0.2">
      <c r="B4874" s="14">
        <f>COUNTIFS($E$3:E4874,تقرير!$E$4)</f>
        <v>15</v>
      </c>
      <c r="C4874" s="48"/>
      <c r="D4874" s="48"/>
      <c r="E4874" s="48"/>
      <c r="F4874" s="50"/>
      <c r="G4874" s="51"/>
      <c r="H4874" s="51"/>
      <c r="I4874" s="52"/>
      <c r="J4874" s="52"/>
      <c r="K4874" s="27" t="str">
        <f>_xlfn.IFNA(VLOOKUP(E4874,الاوردرات!$B$1:$C$600,2,0),"")</f>
        <v/>
      </c>
      <c r="L4874" s="63"/>
      <c r="N4874" s="22" t="str">
        <f t="shared" si="154"/>
        <v/>
      </c>
      <c r="O4874" s="23" t="str">
        <f>_xlfn.IFNA((VLOOKUP(F4874,help!$C$2:$F$12,4,0))*(N4874*24),"")</f>
        <v/>
      </c>
      <c r="AP4874" s="18">
        <f t="shared" ref="AP4874:AP4937" si="155">D4874</f>
        <v>0</v>
      </c>
    </row>
    <row r="4875" spans="2:42" ht="33" x14ac:dyDescent="0.2">
      <c r="B4875" s="14">
        <f>COUNTIFS($E$3:E4875,تقرير!$E$4)</f>
        <v>15</v>
      </c>
      <c r="C4875" s="48"/>
      <c r="D4875" s="48"/>
      <c r="E4875" s="48"/>
      <c r="F4875" s="50"/>
      <c r="G4875" s="51"/>
      <c r="H4875" s="51"/>
      <c r="I4875" s="52"/>
      <c r="J4875" s="52"/>
      <c r="K4875" s="27" t="str">
        <f>_xlfn.IFNA(VLOOKUP(E4875,الاوردرات!$B$1:$C$600,2,0),"")</f>
        <v/>
      </c>
      <c r="L4875" s="63"/>
      <c r="N4875" s="22" t="str">
        <f t="shared" si="154"/>
        <v/>
      </c>
      <c r="O4875" s="23" t="str">
        <f>_xlfn.IFNA((VLOOKUP(F4875,help!$C$2:$F$12,4,0))*(N4875*24),"")</f>
        <v/>
      </c>
      <c r="AP4875" s="18">
        <f t="shared" si="155"/>
        <v>0</v>
      </c>
    </row>
    <row r="4876" spans="2:42" ht="33" x14ac:dyDescent="0.2">
      <c r="B4876" s="14">
        <f>COUNTIFS($E$3:E4876,تقرير!$E$4)</f>
        <v>15</v>
      </c>
      <c r="C4876" s="48"/>
      <c r="D4876" s="48"/>
      <c r="E4876" s="48"/>
      <c r="F4876" s="50"/>
      <c r="G4876" s="51"/>
      <c r="H4876" s="51"/>
      <c r="I4876" s="52"/>
      <c r="J4876" s="52"/>
      <c r="K4876" s="27" t="str">
        <f>_xlfn.IFNA(VLOOKUP(E4876,الاوردرات!$B$1:$C$600,2,0),"")</f>
        <v/>
      </c>
      <c r="L4876" s="63"/>
      <c r="N4876" s="22" t="str">
        <f t="shared" si="154"/>
        <v/>
      </c>
      <c r="O4876" s="23" t="str">
        <f>_xlfn.IFNA((VLOOKUP(F4876,help!$C$2:$F$12,4,0))*(N4876*24),"")</f>
        <v/>
      </c>
      <c r="AP4876" s="18">
        <f t="shared" si="155"/>
        <v>0</v>
      </c>
    </row>
    <row r="4877" spans="2:42" ht="33" x14ac:dyDescent="0.2">
      <c r="B4877" s="14">
        <f>COUNTIFS($E$3:E4877,تقرير!$E$4)</f>
        <v>15</v>
      </c>
      <c r="C4877" s="48"/>
      <c r="D4877" s="48"/>
      <c r="E4877" s="48"/>
      <c r="F4877" s="50"/>
      <c r="G4877" s="51"/>
      <c r="H4877" s="51"/>
      <c r="I4877" s="52"/>
      <c r="J4877" s="52"/>
      <c r="K4877" s="27" t="str">
        <f>_xlfn.IFNA(VLOOKUP(E4877,الاوردرات!$B$1:$C$600,2,0),"")</f>
        <v/>
      </c>
      <c r="L4877" s="63"/>
      <c r="N4877" s="22" t="str">
        <f t="shared" si="154"/>
        <v/>
      </c>
      <c r="O4877" s="23" t="str">
        <f>_xlfn.IFNA((VLOOKUP(F4877,help!$C$2:$F$12,4,0))*(N4877*24),"")</f>
        <v/>
      </c>
      <c r="AP4877" s="18">
        <f t="shared" si="155"/>
        <v>0</v>
      </c>
    </row>
    <row r="4878" spans="2:42" ht="33" x14ac:dyDescent="0.2">
      <c r="B4878" s="14">
        <f>COUNTIFS($E$3:E4878,تقرير!$E$4)</f>
        <v>15</v>
      </c>
      <c r="C4878" s="48"/>
      <c r="D4878" s="48"/>
      <c r="E4878" s="48"/>
      <c r="F4878" s="50"/>
      <c r="G4878" s="51"/>
      <c r="H4878" s="51"/>
      <c r="I4878" s="52"/>
      <c r="J4878" s="52"/>
      <c r="K4878" s="27" t="str">
        <f>_xlfn.IFNA(VLOOKUP(E4878,الاوردرات!$B$1:$C$600,2,0),"")</f>
        <v/>
      </c>
      <c r="L4878" s="63"/>
      <c r="N4878" s="22" t="str">
        <f t="shared" si="154"/>
        <v/>
      </c>
      <c r="O4878" s="23" t="str">
        <f>_xlfn.IFNA((VLOOKUP(F4878,help!$C$2:$F$12,4,0))*(N4878*24),"")</f>
        <v/>
      </c>
      <c r="AP4878" s="18">
        <f t="shared" si="155"/>
        <v>0</v>
      </c>
    </row>
    <row r="4879" spans="2:42" ht="33" x14ac:dyDescent="0.2">
      <c r="B4879" s="14">
        <f>COUNTIFS($E$3:E4879,تقرير!$E$4)</f>
        <v>15</v>
      </c>
      <c r="C4879" s="48"/>
      <c r="D4879" s="48"/>
      <c r="E4879" s="48"/>
      <c r="F4879" s="50"/>
      <c r="G4879" s="51"/>
      <c r="H4879" s="51"/>
      <c r="I4879" s="52"/>
      <c r="J4879" s="52"/>
      <c r="K4879" s="27" t="str">
        <f>_xlfn.IFNA(VLOOKUP(E4879,الاوردرات!$B$1:$C$600,2,0),"")</f>
        <v/>
      </c>
      <c r="L4879" s="63"/>
      <c r="N4879" s="22" t="str">
        <f t="shared" si="154"/>
        <v/>
      </c>
      <c r="O4879" s="23" t="str">
        <f>_xlfn.IFNA((VLOOKUP(F4879,help!$C$2:$F$12,4,0))*(N4879*24),"")</f>
        <v/>
      </c>
      <c r="AP4879" s="18">
        <f t="shared" si="155"/>
        <v>0</v>
      </c>
    </row>
    <row r="4880" spans="2:42" ht="33" x14ac:dyDescent="0.2">
      <c r="B4880" s="14">
        <f>COUNTIFS($E$3:E4880,تقرير!$E$4)</f>
        <v>15</v>
      </c>
      <c r="C4880" s="48"/>
      <c r="D4880" s="48"/>
      <c r="E4880" s="48"/>
      <c r="F4880" s="50"/>
      <c r="G4880" s="51"/>
      <c r="H4880" s="51"/>
      <c r="I4880" s="52"/>
      <c r="J4880" s="52"/>
      <c r="K4880" s="27" t="str">
        <f>_xlfn.IFNA(VLOOKUP(E4880,الاوردرات!$B$1:$C$600,2,0),"")</f>
        <v/>
      </c>
      <c r="L4880" s="63"/>
      <c r="N4880" s="22" t="str">
        <f t="shared" si="154"/>
        <v/>
      </c>
      <c r="O4880" s="23" t="str">
        <f>_xlfn.IFNA((VLOOKUP(F4880,help!$C$2:$F$12,4,0))*(N4880*24),"")</f>
        <v/>
      </c>
      <c r="AP4880" s="18">
        <f t="shared" si="155"/>
        <v>0</v>
      </c>
    </row>
    <row r="4881" spans="2:42" ht="33" x14ac:dyDescent="0.2">
      <c r="B4881" s="14">
        <f>COUNTIFS($E$3:E4881,تقرير!$E$4)</f>
        <v>15</v>
      </c>
      <c r="C4881" s="48"/>
      <c r="D4881" s="48"/>
      <c r="E4881" s="48"/>
      <c r="F4881" s="50"/>
      <c r="G4881" s="51"/>
      <c r="H4881" s="51"/>
      <c r="I4881" s="52"/>
      <c r="J4881" s="52"/>
      <c r="K4881" s="27" t="str">
        <f>_xlfn.IFNA(VLOOKUP(E4881,الاوردرات!$B$1:$C$600,2,0),"")</f>
        <v/>
      </c>
      <c r="L4881" s="63"/>
      <c r="N4881" s="22" t="str">
        <f t="shared" si="154"/>
        <v/>
      </c>
      <c r="O4881" s="23" t="str">
        <f>_xlfn.IFNA((VLOOKUP(F4881,help!$C$2:$F$12,4,0))*(N4881*24),"")</f>
        <v/>
      </c>
      <c r="AP4881" s="18">
        <f t="shared" si="155"/>
        <v>0</v>
      </c>
    </row>
    <row r="4882" spans="2:42" ht="33" x14ac:dyDescent="0.2">
      <c r="B4882" s="14">
        <f>COUNTIFS($E$3:E4882,تقرير!$E$4)</f>
        <v>15</v>
      </c>
      <c r="C4882" s="48"/>
      <c r="D4882" s="48"/>
      <c r="E4882" s="48"/>
      <c r="F4882" s="50"/>
      <c r="G4882" s="51"/>
      <c r="H4882" s="51"/>
      <c r="I4882" s="52"/>
      <c r="J4882" s="52"/>
      <c r="K4882" s="27" t="str">
        <f>_xlfn.IFNA(VLOOKUP(E4882,الاوردرات!$B$1:$C$600,2,0),"")</f>
        <v/>
      </c>
      <c r="L4882" s="63"/>
      <c r="N4882" s="22" t="str">
        <f t="shared" si="154"/>
        <v/>
      </c>
      <c r="O4882" s="23" t="str">
        <f>_xlfn.IFNA((VLOOKUP(F4882,help!$C$2:$F$12,4,0))*(N4882*24),"")</f>
        <v/>
      </c>
      <c r="AP4882" s="18">
        <f t="shared" si="155"/>
        <v>0</v>
      </c>
    </row>
    <row r="4883" spans="2:42" ht="33" x14ac:dyDescent="0.2">
      <c r="B4883" s="14">
        <f>COUNTIFS($E$3:E4883,تقرير!$E$4)</f>
        <v>15</v>
      </c>
      <c r="C4883" s="48"/>
      <c r="D4883" s="48"/>
      <c r="E4883" s="48"/>
      <c r="F4883" s="50"/>
      <c r="G4883" s="51"/>
      <c r="H4883" s="51"/>
      <c r="I4883" s="52"/>
      <c r="J4883" s="52"/>
      <c r="K4883" s="27" t="str">
        <f>_xlfn.IFNA(VLOOKUP(E4883,الاوردرات!$B$1:$C$600,2,0),"")</f>
        <v/>
      </c>
      <c r="L4883" s="63"/>
      <c r="N4883" s="22" t="str">
        <f t="shared" si="154"/>
        <v/>
      </c>
      <c r="O4883" s="23" t="str">
        <f>_xlfn.IFNA((VLOOKUP(F4883,help!$C$2:$F$12,4,0))*(N4883*24),"")</f>
        <v/>
      </c>
      <c r="AP4883" s="18">
        <f t="shared" si="155"/>
        <v>0</v>
      </c>
    </row>
    <row r="4884" spans="2:42" ht="33" x14ac:dyDescent="0.2">
      <c r="B4884" s="14">
        <f>COUNTIFS($E$3:E4884,تقرير!$E$4)</f>
        <v>15</v>
      </c>
      <c r="C4884" s="48"/>
      <c r="D4884" s="48"/>
      <c r="E4884" s="48"/>
      <c r="F4884" s="50"/>
      <c r="G4884" s="51"/>
      <c r="H4884" s="51"/>
      <c r="I4884" s="52"/>
      <c r="J4884" s="52"/>
      <c r="K4884" s="27" t="str">
        <f>_xlfn.IFNA(VLOOKUP(E4884,الاوردرات!$B$1:$C$600,2,0),"")</f>
        <v/>
      </c>
      <c r="L4884" s="63"/>
      <c r="N4884" s="22" t="str">
        <f t="shared" si="154"/>
        <v/>
      </c>
      <c r="O4884" s="23" t="str">
        <f>_xlfn.IFNA((VLOOKUP(F4884,help!$C$2:$F$12,4,0))*(N4884*24),"")</f>
        <v/>
      </c>
      <c r="AP4884" s="18">
        <f t="shared" si="155"/>
        <v>0</v>
      </c>
    </row>
    <row r="4885" spans="2:42" ht="33" x14ac:dyDescent="0.2">
      <c r="B4885" s="14">
        <f>COUNTIFS($E$3:E4885,تقرير!$E$4)</f>
        <v>15</v>
      </c>
      <c r="C4885" s="48"/>
      <c r="D4885" s="48"/>
      <c r="E4885" s="48"/>
      <c r="F4885" s="50"/>
      <c r="G4885" s="51"/>
      <c r="H4885" s="51"/>
      <c r="I4885" s="52"/>
      <c r="J4885" s="52"/>
      <c r="K4885" s="27" t="str">
        <f>_xlfn.IFNA(VLOOKUP(E4885,الاوردرات!$B$1:$C$600,2,0),"")</f>
        <v/>
      </c>
      <c r="L4885" s="63"/>
      <c r="N4885" s="22" t="str">
        <f t="shared" si="154"/>
        <v/>
      </c>
      <c r="O4885" s="23" t="str">
        <f>_xlfn.IFNA((VLOOKUP(F4885,help!$C$2:$F$12,4,0))*(N4885*24),"")</f>
        <v/>
      </c>
      <c r="AP4885" s="18">
        <f t="shared" si="155"/>
        <v>0</v>
      </c>
    </row>
    <row r="4886" spans="2:42" ht="33" x14ac:dyDescent="0.2">
      <c r="B4886" s="14">
        <f>COUNTIFS($E$3:E4886,تقرير!$E$4)</f>
        <v>15</v>
      </c>
      <c r="C4886" s="48"/>
      <c r="D4886" s="48"/>
      <c r="E4886" s="48"/>
      <c r="F4886" s="50"/>
      <c r="G4886" s="51"/>
      <c r="H4886" s="51"/>
      <c r="I4886" s="52"/>
      <c r="J4886" s="52"/>
      <c r="K4886" s="27" t="str">
        <f>_xlfn.IFNA(VLOOKUP(E4886,الاوردرات!$B$1:$C$600,2,0),"")</f>
        <v/>
      </c>
      <c r="L4886" s="63"/>
      <c r="N4886" s="22" t="str">
        <f t="shared" si="154"/>
        <v/>
      </c>
      <c r="O4886" s="23" t="str">
        <f>_xlfn.IFNA((VLOOKUP(F4886,help!$C$2:$F$12,4,0))*(N4886*24),"")</f>
        <v/>
      </c>
      <c r="AP4886" s="18">
        <f t="shared" si="155"/>
        <v>0</v>
      </c>
    </row>
    <row r="4887" spans="2:42" ht="33" x14ac:dyDescent="0.2">
      <c r="B4887" s="14">
        <f>COUNTIFS($E$3:E4887,تقرير!$E$4)</f>
        <v>15</v>
      </c>
      <c r="C4887" s="48"/>
      <c r="D4887" s="48"/>
      <c r="E4887" s="48"/>
      <c r="F4887" s="50"/>
      <c r="G4887" s="51"/>
      <c r="H4887" s="51"/>
      <c r="I4887" s="52"/>
      <c r="J4887" s="52"/>
      <c r="K4887" s="27" t="str">
        <f>_xlfn.IFNA(VLOOKUP(E4887,الاوردرات!$B$1:$C$600,2,0),"")</f>
        <v/>
      </c>
      <c r="L4887" s="63"/>
      <c r="N4887" s="22" t="str">
        <f t="shared" si="154"/>
        <v/>
      </c>
      <c r="O4887" s="23" t="str">
        <f>_xlfn.IFNA((VLOOKUP(F4887,help!$C$2:$F$12,4,0))*(N4887*24),"")</f>
        <v/>
      </c>
      <c r="AP4887" s="18">
        <f t="shared" si="155"/>
        <v>0</v>
      </c>
    </row>
    <row r="4888" spans="2:42" ht="33" x14ac:dyDescent="0.2">
      <c r="B4888" s="14">
        <f>COUNTIFS($E$3:E4888,تقرير!$E$4)</f>
        <v>15</v>
      </c>
      <c r="C4888" s="48"/>
      <c r="D4888" s="48"/>
      <c r="E4888" s="48"/>
      <c r="F4888" s="50"/>
      <c r="G4888" s="51"/>
      <c r="H4888" s="51"/>
      <c r="I4888" s="52"/>
      <c r="J4888" s="52"/>
      <c r="K4888" s="27" t="str">
        <f>_xlfn.IFNA(VLOOKUP(E4888,الاوردرات!$B$1:$C$600,2,0),"")</f>
        <v/>
      </c>
      <c r="L4888" s="63"/>
      <c r="N4888" s="22" t="str">
        <f t="shared" si="154"/>
        <v/>
      </c>
      <c r="O4888" s="23" t="str">
        <f>_xlfn.IFNA((VLOOKUP(F4888,help!$C$2:$F$12,4,0))*(N4888*24),"")</f>
        <v/>
      </c>
      <c r="AP4888" s="18">
        <f t="shared" si="155"/>
        <v>0</v>
      </c>
    </row>
    <row r="4889" spans="2:42" ht="33" x14ac:dyDescent="0.2">
      <c r="B4889" s="14">
        <f>COUNTIFS($E$3:E4889,تقرير!$E$4)</f>
        <v>15</v>
      </c>
      <c r="C4889" s="48"/>
      <c r="D4889" s="48"/>
      <c r="E4889" s="48"/>
      <c r="F4889" s="50"/>
      <c r="G4889" s="51"/>
      <c r="H4889" s="51"/>
      <c r="I4889" s="52"/>
      <c r="J4889" s="52"/>
      <c r="K4889" s="27" t="str">
        <f>_xlfn.IFNA(VLOOKUP(E4889,الاوردرات!$B$1:$C$600,2,0),"")</f>
        <v/>
      </c>
      <c r="L4889" s="63"/>
      <c r="N4889" s="22" t="str">
        <f t="shared" si="154"/>
        <v/>
      </c>
      <c r="O4889" s="23" t="str">
        <f>_xlfn.IFNA((VLOOKUP(F4889,help!$C$2:$F$12,4,0))*(N4889*24),"")</f>
        <v/>
      </c>
      <c r="AP4889" s="18">
        <f t="shared" si="155"/>
        <v>0</v>
      </c>
    </row>
    <row r="4890" spans="2:42" ht="33" x14ac:dyDescent="0.2">
      <c r="B4890" s="14">
        <f>COUNTIFS($E$3:E4890,تقرير!$E$4)</f>
        <v>15</v>
      </c>
      <c r="C4890" s="48"/>
      <c r="D4890" s="48"/>
      <c r="E4890" s="48"/>
      <c r="F4890" s="50"/>
      <c r="G4890" s="51"/>
      <c r="H4890" s="51"/>
      <c r="I4890" s="52"/>
      <c r="J4890" s="52"/>
      <c r="K4890" s="27" t="str">
        <f>_xlfn.IFNA(VLOOKUP(E4890,الاوردرات!$B$1:$C$600,2,0),"")</f>
        <v/>
      </c>
      <c r="L4890" s="63"/>
      <c r="N4890" s="22" t="str">
        <f t="shared" si="154"/>
        <v/>
      </c>
      <c r="O4890" s="23" t="str">
        <f>_xlfn.IFNA((VLOOKUP(F4890,help!$C$2:$F$12,4,0))*(N4890*24),"")</f>
        <v/>
      </c>
      <c r="AP4890" s="18">
        <f t="shared" si="155"/>
        <v>0</v>
      </c>
    </row>
    <row r="4891" spans="2:42" ht="33" x14ac:dyDescent="0.2">
      <c r="B4891" s="14">
        <f>COUNTIFS($E$3:E4891,تقرير!$E$4)</f>
        <v>15</v>
      </c>
      <c r="C4891" s="48"/>
      <c r="D4891" s="48"/>
      <c r="E4891" s="48"/>
      <c r="F4891" s="50"/>
      <c r="G4891" s="51"/>
      <c r="H4891" s="51"/>
      <c r="I4891" s="52"/>
      <c r="J4891" s="52"/>
      <c r="K4891" s="27" t="str">
        <f>_xlfn.IFNA(VLOOKUP(E4891,الاوردرات!$B$1:$C$600,2,0),"")</f>
        <v/>
      </c>
      <c r="L4891" s="63"/>
      <c r="N4891" s="22" t="str">
        <f t="shared" si="154"/>
        <v/>
      </c>
      <c r="O4891" s="23" t="str">
        <f>_xlfn.IFNA((VLOOKUP(F4891,help!$C$2:$F$12,4,0))*(N4891*24),"")</f>
        <v/>
      </c>
      <c r="AP4891" s="18">
        <f t="shared" si="155"/>
        <v>0</v>
      </c>
    </row>
    <row r="4892" spans="2:42" ht="33" x14ac:dyDescent="0.2">
      <c r="B4892" s="14">
        <f>COUNTIFS($E$3:E4892,تقرير!$E$4)</f>
        <v>15</v>
      </c>
      <c r="C4892" s="48"/>
      <c r="D4892" s="48"/>
      <c r="E4892" s="48"/>
      <c r="F4892" s="50"/>
      <c r="G4892" s="51"/>
      <c r="H4892" s="51"/>
      <c r="I4892" s="52"/>
      <c r="J4892" s="52"/>
      <c r="K4892" s="27" t="str">
        <f>_xlfn.IFNA(VLOOKUP(E4892,الاوردرات!$B$1:$C$600,2,0),"")</f>
        <v/>
      </c>
      <c r="L4892" s="63"/>
      <c r="N4892" s="22" t="str">
        <f t="shared" si="154"/>
        <v/>
      </c>
      <c r="O4892" s="23" t="str">
        <f>_xlfn.IFNA((VLOOKUP(F4892,help!$C$2:$F$12,4,0))*(N4892*24),"")</f>
        <v/>
      </c>
      <c r="AP4892" s="18">
        <f t="shared" si="155"/>
        <v>0</v>
      </c>
    </row>
    <row r="4893" spans="2:42" ht="33" x14ac:dyDescent="0.2">
      <c r="B4893" s="14">
        <f>COUNTIFS($E$3:E4893,تقرير!$E$4)</f>
        <v>15</v>
      </c>
      <c r="C4893" s="48"/>
      <c r="D4893" s="48"/>
      <c r="E4893" s="48"/>
      <c r="F4893" s="50"/>
      <c r="G4893" s="51"/>
      <c r="H4893" s="51"/>
      <c r="I4893" s="52"/>
      <c r="J4893" s="52"/>
      <c r="K4893" s="27" t="str">
        <f>_xlfn.IFNA(VLOOKUP(E4893,الاوردرات!$B$1:$C$600,2,0),"")</f>
        <v/>
      </c>
      <c r="L4893" s="63"/>
      <c r="N4893" s="22" t="str">
        <f t="shared" si="154"/>
        <v/>
      </c>
      <c r="O4893" s="23" t="str">
        <f>_xlfn.IFNA((VLOOKUP(F4893,help!$C$2:$F$12,4,0))*(N4893*24),"")</f>
        <v/>
      </c>
      <c r="AP4893" s="18">
        <f t="shared" si="155"/>
        <v>0</v>
      </c>
    </row>
    <row r="4894" spans="2:42" ht="33" x14ac:dyDescent="0.2">
      <c r="B4894" s="14">
        <f>COUNTIFS($E$3:E4894,تقرير!$E$4)</f>
        <v>15</v>
      </c>
      <c r="C4894" s="48"/>
      <c r="D4894" s="48"/>
      <c r="E4894" s="48"/>
      <c r="F4894" s="50"/>
      <c r="G4894" s="51"/>
      <c r="H4894" s="51"/>
      <c r="I4894" s="52"/>
      <c r="J4894" s="52"/>
      <c r="K4894" s="27" t="str">
        <f>_xlfn.IFNA(VLOOKUP(E4894,الاوردرات!$B$1:$C$600,2,0),"")</f>
        <v/>
      </c>
      <c r="L4894" s="63"/>
      <c r="N4894" s="22" t="str">
        <f t="shared" si="154"/>
        <v/>
      </c>
      <c r="O4894" s="23" t="str">
        <f>_xlfn.IFNA((VLOOKUP(F4894,help!$C$2:$F$12,4,0))*(N4894*24),"")</f>
        <v/>
      </c>
      <c r="AP4894" s="18">
        <f t="shared" si="155"/>
        <v>0</v>
      </c>
    </row>
    <row r="4895" spans="2:42" ht="33" x14ac:dyDescent="0.2">
      <c r="B4895" s="14">
        <f>COUNTIFS($E$3:E4895,تقرير!$E$4)</f>
        <v>15</v>
      </c>
      <c r="C4895" s="48"/>
      <c r="D4895" s="48"/>
      <c r="E4895" s="48"/>
      <c r="F4895" s="50"/>
      <c r="G4895" s="51"/>
      <c r="H4895" s="51"/>
      <c r="I4895" s="52"/>
      <c r="J4895" s="52"/>
      <c r="K4895" s="27" t="str">
        <f>_xlfn.IFNA(VLOOKUP(E4895,الاوردرات!$B$1:$C$600,2,0),"")</f>
        <v/>
      </c>
      <c r="L4895" s="63"/>
      <c r="N4895" s="22" t="str">
        <f t="shared" si="154"/>
        <v/>
      </c>
      <c r="O4895" s="23" t="str">
        <f>_xlfn.IFNA((VLOOKUP(F4895,help!$C$2:$F$12,4,0))*(N4895*24),"")</f>
        <v/>
      </c>
      <c r="AP4895" s="18">
        <f t="shared" si="155"/>
        <v>0</v>
      </c>
    </row>
    <row r="4896" spans="2:42" ht="33" x14ac:dyDescent="0.2">
      <c r="B4896" s="14">
        <f>COUNTIFS($E$3:E4896,تقرير!$E$4)</f>
        <v>15</v>
      </c>
      <c r="C4896" s="48"/>
      <c r="D4896" s="48"/>
      <c r="E4896" s="48"/>
      <c r="F4896" s="50"/>
      <c r="G4896" s="51"/>
      <c r="H4896" s="51"/>
      <c r="I4896" s="52"/>
      <c r="J4896" s="52"/>
      <c r="K4896" s="27" t="str">
        <f>_xlfn.IFNA(VLOOKUP(E4896,الاوردرات!$B$1:$C$600,2,0),"")</f>
        <v/>
      </c>
      <c r="L4896" s="63"/>
      <c r="N4896" s="22" t="str">
        <f t="shared" si="154"/>
        <v/>
      </c>
      <c r="O4896" s="23" t="str">
        <f>_xlfn.IFNA((VLOOKUP(F4896,help!$C$2:$F$12,4,0))*(N4896*24),"")</f>
        <v/>
      </c>
      <c r="AP4896" s="18">
        <f t="shared" si="155"/>
        <v>0</v>
      </c>
    </row>
    <row r="4897" spans="2:42" ht="33" x14ac:dyDescent="0.2">
      <c r="B4897" s="14">
        <f>COUNTIFS($E$3:E4897,تقرير!$E$4)</f>
        <v>15</v>
      </c>
      <c r="C4897" s="48"/>
      <c r="D4897" s="48"/>
      <c r="E4897" s="48"/>
      <c r="F4897" s="50"/>
      <c r="G4897" s="51"/>
      <c r="H4897" s="51"/>
      <c r="I4897" s="52"/>
      <c r="J4897" s="52"/>
      <c r="K4897" s="27" t="str">
        <f>_xlfn.IFNA(VLOOKUP(E4897,الاوردرات!$B$1:$C$600,2,0),"")</f>
        <v/>
      </c>
      <c r="L4897" s="63"/>
      <c r="N4897" s="22" t="str">
        <f t="shared" si="154"/>
        <v/>
      </c>
      <c r="O4897" s="23" t="str">
        <f>_xlfn.IFNA((VLOOKUP(F4897,help!$C$2:$F$12,4,0))*(N4897*24),"")</f>
        <v/>
      </c>
      <c r="AP4897" s="18">
        <f t="shared" si="155"/>
        <v>0</v>
      </c>
    </row>
    <row r="4898" spans="2:42" ht="33" x14ac:dyDescent="0.2">
      <c r="B4898" s="14">
        <f>COUNTIFS($E$3:E4898,تقرير!$E$4)</f>
        <v>15</v>
      </c>
      <c r="C4898" s="48"/>
      <c r="D4898" s="48"/>
      <c r="E4898" s="48"/>
      <c r="F4898" s="50"/>
      <c r="G4898" s="51"/>
      <c r="H4898" s="51"/>
      <c r="I4898" s="52"/>
      <c r="J4898" s="52"/>
      <c r="K4898" s="27" t="str">
        <f>_xlfn.IFNA(VLOOKUP(E4898,الاوردرات!$B$1:$C$600,2,0),"")</f>
        <v/>
      </c>
      <c r="L4898" s="63"/>
      <c r="N4898" s="22" t="str">
        <f t="shared" si="154"/>
        <v/>
      </c>
      <c r="O4898" s="23" t="str">
        <f>_xlfn.IFNA((VLOOKUP(F4898,help!$C$2:$F$12,4,0))*(N4898*24),"")</f>
        <v/>
      </c>
      <c r="AP4898" s="18">
        <f t="shared" si="155"/>
        <v>0</v>
      </c>
    </row>
    <row r="4899" spans="2:42" ht="33" x14ac:dyDescent="0.2">
      <c r="B4899" s="14">
        <f>COUNTIFS($E$3:E4899,تقرير!$E$4)</f>
        <v>15</v>
      </c>
      <c r="C4899" s="48"/>
      <c r="D4899" s="48"/>
      <c r="E4899" s="48"/>
      <c r="F4899" s="50"/>
      <c r="G4899" s="51"/>
      <c r="H4899" s="51"/>
      <c r="I4899" s="52"/>
      <c r="J4899" s="52"/>
      <c r="K4899" s="27" t="str">
        <f>_xlfn.IFNA(VLOOKUP(E4899,الاوردرات!$B$1:$C$600,2,0),"")</f>
        <v/>
      </c>
      <c r="L4899" s="63"/>
      <c r="N4899" s="22" t="str">
        <f t="shared" si="154"/>
        <v/>
      </c>
      <c r="O4899" s="23" t="str">
        <f>_xlfn.IFNA((VLOOKUP(F4899,help!$C$2:$F$12,4,0))*(N4899*24),"")</f>
        <v/>
      </c>
      <c r="AP4899" s="18">
        <f t="shared" si="155"/>
        <v>0</v>
      </c>
    </row>
    <row r="4900" spans="2:42" ht="33" x14ac:dyDescent="0.2">
      <c r="B4900" s="14">
        <f>COUNTIFS($E$3:E4900,تقرير!$E$4)</f>
        <v>15</v>
      </c>
      <c r="C4900" s="48"/>
      <c r="D4900" s="48"/>
      <c r="E4900" s="48"/>
      <c r="F4900" s="50"/>
      <c r="G4900" s="51"/>
      <c r="H4900" s="51"/>
      <c r="I4900" s="52"/>
      <c r="J4900" s="52"/>
      <c r="K4900" s="27" t="str">
        <f>_xlfn.IFNA(VLOOKUP(E4900,الاوردرات!$B$1:$C$600,2,0),"")</f>
        <v/>
      </c>
      <c r="L4900" s="63"/>
      <c r="N4900" s="22" t="str">
        <f t="shared" si="154"/>
        <v/>
      </c>
      <c r="O4900" s="23" t="str">
        <f>_xlfn.IFNA((VLOOKUP(F4900,help!$C$2:$F$12,4,0))*(N4900*24),"")</f>
        <v/>
      </c>
      <c r="AP4900" s="18">
        <f t="shared" si="155"/>
        <v>0</v>
      </c>
    </row>
    <row r="4901" spans="2:42" ht="33" x14ac:dyDescent="0.2">
      <c r="B4901" s="14">
        <f>COUNTIFS($E$3:E4901,تقرير!$E$4)</f>
        <v>15</v>
      </c>
      <c r="C4901" s="48"/>
      <c r="D4901" s="48"/>
      <c r="E4901" s="48"/>
      <c r="F4901" s="50"/>
      <c r="G4901" s="51"/>
      <c r="H4901" s="51"/>
      <c r="I4901" s="52"/>
      <c r="J4901" s="52"/>
      <c r="K4901" s="27" t="str">
        <f>_xlfn.IFNA(VLOOKUP(E4901,الاوردرات!$B$1:$C$600,2,0),"")</f>
        <v/>
      </c>
      <c r="L4901" s="63"/>
      <c r="N4901" s="22" t="str">
        <f t="shared" si="154"/>
        <v/>
      </c>
      <c r="O4901" s="23" t="str">
        <f>_xlfn.IFNA((VLOOKUP(F4901,help!$C$2:$F$12,4,0))*(N4901*24),"")</f>
        <v/>
      </c>
      <c r="AP4901" s="18">
        <f t="shared" si="155"/>
        <v>0</v>
      </c>
    </row>
    <row r="4902" spans="2:42" ht="33" x14ac:dyDescent="0.2">
      <c r="B4902" s="14">
        <f>COUNTIFS($E$3:E4902,تقرير!$E$4)</f>
        <v>15</v>
      </c>
      <c r="C4902" s="48"/>
      <c r="D4902" s="48"/>
      <c r="E4902" s="48"/>
      <c r="F4902" s="50"/>
      <c r="G4902" s="51"/>
      <c r="H4902" s="51"/>
      <c r="I4902" s="52"/>
      <c r="J4902" s="52"/>
      <c r="K4902" s="27" t="str">
        <f>_xlfn.IFNA(VLOOKUP(E4902,الاوردرات!$B$1:$C$600,2,0),"")</f>
        <v/>
      </c>
      <c r="L4902" s="63"/>
      <c r="N4902" s="22" t="str">
        <f t="shared" si="154"/>
        <v/>
      </c>
      <c r="O4902" s="23" t="str">
        <f>_xlfn.IFNA((VLOOKUP(F4902,help!$C$2:$F$12,4,0))*(N4902*24),"")</f>
        <v/>
      </c>
      <c r="AP4902" s="18">
        <f t="shared" si="155"/>
        <v>0</v>
      </c>
    </row>
    <row r="4903" spans="2:42" ht="33" x14ac:dyDescent="0.2">
      <c r="B4903" s="14">
        <f>COUNTIFS($E$3:E4903,تقرير!$E$4)</f>
        <v>15</v>
      </c>
      <c r="C4903" s="48"/>
      <c r="D4903" s="48"/>
      <c r="E4903" s="48"/>
      <c r="F4903" s="50"/>
      <c r="G4903" s="51"/>
      <c r="H4903" s="51"/>
      <c r="I4903" s="52"/>
      <c r="J4903" s="52"/>
      <c r="K4903" s="27" t="str">
        <f>_xlfn.IFNA(VLOOKUP(E4903,الاوردرات!$B$1:$C$600,2,0),"")</f>
        <v/>
      </c>
      <c r="L4903" s="63"/>
      <c r="N4903" s="22" t="str">
        <f t="shared" si="154"/>
        <v/>
      </c>
      <c r="O4903" s="23" t="str">
        <f>_xlfn.IFNA((VLOOKUP(F4903,help!$C$2:$F$12,4,0))*(N4903*24),"")</f>
        <v/>
      </c>
      <c r="AP4903" s="18">
        <f t="shared" si="155"/>
        <v>0</v>
      </c>
    </row>
    <row r="4904" spans="2:42" ht="33" x14ac:dyDescent="0.2">
      <c r="B4904" s="14">
        <f>COUNTIFS($E$3:E4904,تقرير!$E$4)</f>
        <v>15</v>
      </c>
      <c r="C4904" s="48"/>
      <c r="D4904" s="48"/>
      <c r="E4904" s="48"/>
      <c r="F4904" s="50"/>
      <c r="G4904" s="51"/>
      <c r="H4904" s="51"/>
      <c r="I4904" s="52"/>
      <c r="J4904" s="52"/>
      <c r="K4904" s="27" t="str">
        <f>_xlfn.IFNA(VLOOKUP(E4904,الاوردرات!$B$1:$C$600,2,0),"")</f>
        <v/>
      </c>
      <c r="L4904" s="63"/>
      <c r="N4904" s="22" t="str">
        <f t="shared" si="154"/>
        <v/>
      </c>
      <c r="O4904" s="23" t="str">
        <f>_xlfn.IFNA((VLOOKUP(F4904,help!$C$2:$F$12,4,0))*(N4904*24),"")</f>
        <v/>
      </c>
      <c r="AP4904" s="18">
        <f t="shared" si="155"/>
        <v>0</v>
      </c>
    </row>
    <row r="4905" spans="2:42" ht="33" x14ac:dyDescent="0.2">
      <c r="B4905" s="14">
        <f>COUNTIFS($E$3:E4905,تقرير!$E$4)</f>
        <v>15</v>
      </c>
      <c r="C4905" s="48"/>
      <c r="D4905" s="48"/>
      <c r="E4905" s="48"/>
      <c r="F4905" s="50"/>
      <c r="G4905" s="51"/>
      <c r="H4905" s="51"/>
      <c r="I4905" s="52"/>
      <c r="J4905" s="52"/>
      <c r="K4905" s="27" t="str">
        <f>_xlfn.IFNA(VLOOKUP(E4905,الاوردرات!$B$1:$C$600,2,0),"")</f>
        <v/>
      </c>
      <c r="L4905" s="63"/>
      <c r="N4905" s="22" t="str">
        <f t="shared" si="154"/>
        <v/>
      </c>
      <c r="O4905" s="23" t="str">
        <f>_xlfn.IFNA((VLOOKUP(F4905,help!$C$2:$F$12,4,0))*(N4905*24),"")</f>
        <v/>
      </c>
      <c r="AP4905" s="18">
        <f t="shared" si="155"/>
        <v>0</v>
      </c>
    </row>
    <row r="4906" spans="2:42" ht="33" x14ac:dyDescent="0.2">
      <c r="B4906" s="14">
        <f>COUNTIFS($E$3:E4906,تقرير!$E$4)</f>
        <v>15</v>
      </c>
      <c r="C4906" s="48"/>
      <c r="D4906" s="48"/>
      <c r="E4906" s="48"/>
      <c r="F4906" s="50"/>
      <c r="G4906" s="51"/>
      <c r="H4906" s="51"/>
      <c r="I4906" s="52"/>
      <c r="J4906" s="52"/>
      <c r="K4906" s="27" t="str">
        <f>_xlfn.IFNA(VLOOKUP(E4906,الاوردرات!$B$1:$C$600,2,0),"")</f>
        <v/>
      </c>
      <c r="L4906" s="63"/>
      <c r="N4906" s="22" t="str">
        <f t="shared" si="154"/>
        <v/>
      </c>
      <c r="O4906" s="23" t="str">
        <f>_xlfn.IFNA((VLOOKUP(F4906,help!$C$2:$F$12,4,0))*(N4906*24),"")</f>
        <v/>
      </c>
      <c r="AP4906" s="18">
        <f t="shared" si="155"/>
        <v>0</v>
      </c>
    </row>
    <row r="4907" spans="2:42" ht="33" x14ac:dyDescent="0.2">
      <c r="B4907" s="14">
        <f>COUNTIFS($E$3:E4907,تقرير!$E$4)</f>
        <v>15</v>
      </c>
      <c r="C4907" s="48"/>
      <c r="D4907" s="48"/>
      <c r="E4907" s="48"/>
      <c r="F4907" s="50"/>
      <c r="G4907" s="51"/>
      <c r="H4907" s="51"/>
      <c r="I4907" s="52"/>
      <c r="J4907" s="52"/>
      <c r="K4907" s="27" t="str">
        <f>_xlfn.IFNA(VLOOKUP(E4907,الاوردرات!$B$1:$C$600,2,0),"")</f>
        <v/>
      </c>
      <c r="L4907" s="63"/>
      <c r="N4907" s="22" t="str">
        <f t="shared" si="154"/>
        <v/>
      </c>
      <c r="O4907" s="23" t="str">
        <f>_xlfn.IFNA((VLOOKUP(F4907,help!$C$2:$F$12,4,0))*(N4907*24),"")</f>
        <v/>
      </c>
      <c r="AP4907" s="18">
        <f t="shared" si="155"/>
        <v>0</v>
      </c>
    </row>
    <row r="4908" spans="2:42" ht="33" x14ac:dyDescent="0.2">
      <c r="B4908" s="14">
        <f>COUNTIFS($E$3:E4908,تقرير!$E$4)</f>
        <v>15</v>
      </c>
      <c r="C4908" s="48"/>
      <c r="D4908" s="48"/>
      <c r="E4908" s="48"/>
      <c r="F4908" s="50"/>
      <c r="G4908" s="51"/>
      <c r="H4908" s="51"/>
      <c r="I4908" s="52"/>
      <c r="J4908" s="52"/>
      <c r="K4908" s="27" t="str">
        <f>_xlfn.IFNA(VLOOKUP(E4908,الاوردرات!$B$1:$C$600,2,0),"")</f>
        <v/>
      </c>
      <c r="L4908" s="63"/>
      <c r="N4908" s="22" t="str">
        <f t="shared" si="154"/>
        <v/>
      </c>
      <c r="O4908" s="23" t="str">
        <f>_xlfn.IFNA((VLOOKUP(F4908,help!$C$2:$F$12,4,0))*(N4908*24),"")</f>
        <v/>
      </c>
      <c r="AP4908" s="18">
        <f t="shared" si="155"/>
        <v>0</v>
      </c>
    </row>
    <row r="4909" spans="2:42" ht="33" x14ac:dyDescent="0.2">
      <c r="B4909" s="14">
        <f>COUNTIFS($E$3:E4909,تقرير!$E$4)</f>
        <v>15</v>
      </c>
      <c r="C4909" s="48"/>
      <c r="D4909" s="48"/>
      <c r="E4909" s="48"/>
      <c r="F4909" s="50"/>
      <c r="G4909" s="51"/>
      <c r="H4909" s="51"/>
      <c r="I4909" s="52"/>
      <c r="J4909" s="52"/>
      <c r="K4909" s="27" t="str">
        <f>_xlfn.IFNA(VLOOKUP(E4909,الاوردرات!$B$1:$C$600,2,0),"")</f>
        <v/>
      </c>
      <c r="L4909" s="63"/>
      <c r="N4909" s="22" t="str">
        <f t="shared" si="154"/>
        <v/>
      </c>
      <c r="O4909" s="23" t="str">
        <f>_xlfn.IFNA((VLOOKUP(F4909,help!$C$2:$F$12,4,0))*(N4909*24),"")</f>
        <v/>
      </c>
      <c r="AP4909" s="18">
        <f t="shared" si="155"/>
        <v>0</v>
      </c>
    </row>
    <row r="4910" spans="2:42" ht="33" x14ac:dyDescent="0.2">
      <c r="B4910" s="14">
        <f>COUNTIFS($E$3:E4910,تقرير!$E$4)</f>
        <v>15</v>
      </c>
      <c r="C4910" s="48"/>
      <c r="D4910" s="48"/>
      <c r="E4910" s="48"/>
      <c r="F4910" s="50"/>
      <c r="G4910" s="51"/>
      <c r="H4910" s="51"/>
      <c r="I4910" s="52"/>
      <c r="J4910" s="52"/>
      <c r="K4910" s="27" t="str">
        <f>_xlfn.IFNA(VLOOKUP(E4910,الاوردرات!$B$1:$C$600,2,0),"")</f>
        <v/>
      </c>
      <c r="L4910" s="63"/>
      <c r="N4910" s="22" t="str">
        <f t="shared" si="154"/>
        <v/>
      </c>
      <c r="O4910" s="23" t="str">
        <f>_xlfn.IFNA((VLOOKUP(F4910,help!$C$2:$F$12,4,0))*(N4910*24),"")</f>
        <v/>
      </c>
      <c r="AP4910" s="18">
        <f t="shared" si="155"/>
        <v>0</v>
      </c>
    </row>
    <row r="4911" spans="2:42" ht="33" x14ac:dyDescent="0.2">
      <c r="B4911" s="14">
        <f>COUNTIFS($E$3:E4911,تقرير!$E$4)</f>
        <v>15</v>
      </c>
      <c r="C4911" s="48"/>
      <c r="D4911" s="48"/>
      <c r="E4911" s="48"/>
      <c r="F4911" s="50"/>
      <c r="G4911" s="51"/>
      <c r="H4911" s="51"/>
      <c r="I4911" s="52"/>
      <c r="J4911" s="52"/>
      <c r="K4911" s="27" t="str">
        <f>_xlfn.IFNA(VLOOKUP(E4911,الاوردرات!$B$1:$C$600,2,0),"")</f>
        <v/>
      </c>
      <c r="L4911" s="63"/>
      <c r="N4911" s="22" t="str">
        <f t="shared" si="154"/>
        <v/>
      </c>
      <c r="O4911" s="23" t="str">
        <f>_xlfn.IFNA((VLOOKUP(F4911,help!$C$2:$F$12,4,0))*(N4911*24),"")</f>
        <v/>
      </c>
      <c r="AP4911" s="18">
        <f t="shared" si="155"/>
        <v>0</v>
      </c>
    </row>
    <row r="4912" spans="2:42" ht="33" x14ac:dyDescent="0.2">
      <c r="B4912" s="14">
        <f>COUNTIFS($E$3:E4912,تقرير!$E$4)</f>
        <v>15</v>
      </c>
      <c r="C4912" s="48"/>
      <c r="D4912" s="48"/>
      <c r="E4912" s="48"/>
      <c r="F4912" s="50"/>
      <c r="G4912" s="51"/>
      <c r="H4912" s="51"/>
      <c r="I4912" s="52"/>
      <c r="J4912" s="52"/>
      <c r="K4912" s="27" t="str">
        <f>_xlfn.IFNA(VLOOKUP(E4912,الاوردرات!$B$1:$C$600,2,0),"")</f>
        <v/>
      </c>
      <c r="L4912" s="63"/>
      <c r="N4912" s="22" t="str">
        <f t="shared" si="154"/>
        <v/>
      </c>
      <c r="O4912" s="23" t="str">
        <f>_xlfn.IFNA((VLOOKUP(F4912,help!$C$2:$F$12,4,0))*(N4912*24),"")</f>
        <v/>
      </c>
      <c r="AP4912" s="18">
        <f t="shared" si="155"/>
        <v>0</v>
      </c>
    </row>
    <row r="4913" spans="2:42" ht="33" x14ac:dyDescent="0.2">
      <c r="B4913" s="14">
        <f>COUNTIFS($E$3:E4913,تقرير!$E$4)</f>
        <v>15</v>
      </c>
      <c r="C4913" s="48"/>
      <c r="D4913" s="48"/>
      <c r="E4913" s="48"/>
      <c r="F4913" s="50"/>
      <c r="G4913" s="51"/>
      <c r="H4913" s="51"/>
      <c r="I4913" s="52"/>
      <c r="J4913" s="52"/>
      <c r="K4913" s="27" t="str">
        <f>_xlfn.IFNA(VLOOKUP(E4913,الاوردرات!$B$1:$C$600,2,0),"")</f>
        <v/>
      </c>
      <c r="L4913" s="63"/>
      <c r="N4913" s="22" t="str">
        <f t="shared" si="154"/>
        <v/>
      </c>
      <c r="O4913" s="23" t="str">
        <f>_xlfn.IFNA((VLOOKUP(F4913,help!$C$2:$F$12,4,0))*(N4913*24),"")</f>
        <v/>
      </c>
      <c r="AP4913" s="18">
        <f t="shared" si="155"/>
        <v>0</v>
      </c>
    </row>
    <row r="4914" spans="2:42" ht="33" x14ac:dyDescent="0.2">
      <c r="B4914" s="14">
        <f>COUNTIFS($E$3:E4914,تقرير!$E$4)</f>
        <v>15</v>
      </c>
      <c r="C4914" s="48"/>
      <c r="D4914" s="48"/>
      <c r="E4914" s="48"/>
      <c r="F4914" s="50"/>
      <c r="G4914" s="51"/>
      <c r="H4914" s="51"/>
      <c r="I4914" s="52"/>
      <c r="J4914" s="52"/>
      <c r="K4914" s="27" t="str">
        <f>_xlfn.IFNA(VLOOKUP(E4914,الاوردرات!$B$1:$C$600,2,0),"")</f>
        <v/>
      </c>
      <c r="L4914" s="63"/>
      <c r="N4914" s="22" t="str">
        <f t="shared" si="154"/>
        <v/>
      </c>
      <c r="O4914" s="23" t="str">
        <f>_xlfn.IFNA((VLOOKUP(F4914,help!$C$2:$F$12,4,0))*(N4914*24),"")</f>
        <v/>
      </c>
      <c r="AP4914" s="18">
        <f t="shared" si="155"/>
        <v>0</v>
      </c>
    </row>
    <row r="4915" spans="2:42" ht="33" x14ac:dyDescent="0.2">
      <c r="B4915" s="14">
        <f>COUNTIFS($E$3:E4915,تقرير!$E$4)</f>
        <v>15</v>
      </c>
      <c r="C4915" s="48"/>
      <c r="D4915" s="48"/>
      <c r="E4915" s="48"/>
      <c r="F4915" s="50"/>
      <c r="G4915" s="51"/>
      <c r="H4915" s="51"/>
      <c r="I4915" s="52"/>
      <c r="J4915" s="52"/>
      <c r="K4915" s="27" t="str">
        <f>_xlfn.IFNA(VLOOKUP(E4915,الاوردرات!$B$1:$C$600,2,0),"")</f>
        <v/>
      </c>
      <c r="L4915" s="63"/>
      <c r="N4915" s="22" t="str">
        <f t="shared" si="154"/>
        <v/>
      </c>
      <c r="O4915" s="23" t="str">
        <f>_xlfn.IFNA((VLOOKUP(F4915,help!$C$2:$F$12,4,0))*(N4915*24),"")</f>
        <v/>
      </c>
      <c r="AP4915" s="18">
        <f t="shared" si="155"/>
        <v>0</v>
      </c>
    </row>
    <row r="4916" spans="2:42" ht="33" x14ac:dyDescent="0.2">
      <c r="B4916" s="14">
        <f>COUNTIFS($E$3:E4916,تقرير!$E$4)</f>
        <v>15</v>
      </c>
      <c r="C4916" s="48"/>
      <c r="D4916" s="48"/>
      <c r="E4916" s="48"/>
      <c r="F4916" s="50"/>
      <c r="G4916" s="51"/>
      <c r="H4916" s="51"/>
      <c r="I4916" s="52"/>
      <c r="J4916" s="52"/>
      <c r="K4916" s="27" t="str">
        <f>_xlfn.IFNA(VLOOKUP(E4916,الاوردرات!$B$1:$C$600,2,0),"")</f>
        <v/>
      </c>
      <c r="L4916" s="63"/>
      <c r="N4916" s="22" t="str">
        <f t="shared" si="154"/>
        <v/>
      </c>
      <c r="O4916" s="23" t="str">
        <f>_xlfn.IFNA((VLOOKUP(F4916,help!$C$2:$F$12,4,0))*(N4916*24),"")</f>
        <v/>
      </c>
      <c r="AP4916" s="18">
        <f t="shared" si="155"/>
        <v>0</v>
      </c>
    </row>
    <row r="4917" spans="2:42" ht="33" x14ac:dyDescent="0.2">
      <c r="B4917" s="14">
        <f>COUNTIFS($E$3:E4917,تقرير!$E$4)</f>
        <v>15</v>
      </c>
      <c r="C4917" s="48"/>
      <c r="D4917" s="48"/>
      <c r="E4917" s="48"/>
      <c r="F4917" s="50"/>
      <c r="G4917" s="51"/>
      <c r="H4917" s="51"/>
      <c r="I4917" s="52"/>
      <c r="J4917" s="52"/>
      <c r="K4917" s="27" t="str">
        <f>_xlfn.IFNA(VLOOKUP(E4917,الاوردرات!$B$1:$C$600,2,0),"")</f>
        <v/>
      </c>
      <c r="L4917" s="63"/>
      <c r="N4917" s="22" t="str">
        <f t="shared" si="154"/>
        <v/>
      </c>
      <c r="O4917" s="23" t="str">
        <f>_xlfn.IFNA((VLOOKUP(F4917,help!$C$2:$F$12,4,0))*(N4917*24),"")</f>
        <v/>
      </c>
      <c r="AP4917" s="18">
        <f t="shared" si="155"/>
        <v>0</v>
      </c>
    </row>
    <row r="4918" spans="2:42" ht="33" x14ac:dyDescent="0.2">
      <c r="B4918" s="14">
        <f>COUNTIFS($E$3:E4918,تقرير!$E$4)</f>
        <v>15</v>
      </c>
      <c r="C4918" s="48"/>
      <c r="D4918" s="48"/>
      <c r="E4918" s="48"/>
      <c r="F4918" s="50"/>
      <c r="G4918" s="51"/>
      <c r="H4918" s="51"/>
      <c r="I4918" s="52"/>
      <c r="J4918" s="52"/>
      <c r="K4918" s="27" t="str">
        <f>_xlfn.IFNA(VLOOKUP(E4918,الاوردرات!$B$1:$C$600,2,0),"")</f>
        <v/>
      </c>
      <c r="L4918" s="63"/>
      <c r="N4918" s="22" t="str">
        <f t="shared" si="154"/>
        <v/>
      </c>
      <c r="O4918" s="23" t="str">
        <f>_xlfn.IFNA((VLOOKUP(F4918,help!$C$2:$F$12,4,0))*(N4918*24),"")</f>
        <v/>
      </c>
      <c r="AP4918" s="18">
        <f t="shared" si="155"/>
        <v>0</v>
      </c>
    </row>
    <row r="4919" spans="2:42" ht="33" x14ac:dyDescent="0.2">
      <c r="B4919" s="14">
        <f>COUNTIFS($E$3:E4919,تقرير!$E$4)</f>
        <v>15</v>
      </c>
      <c r="C4919" s="48"/>
      <c r="D4919" s="48"/>
      <c r="E4919" s="48"/>
      <c r="F4919" s="50"/>
      <c r="G4919" s="51"/>
      <c r="H4919" s="51"/>
      <c r="I4919" s="52"/>
      <c r="J4919" s="52"/>
      <c r="K4919" s="27" t="str">
        <f>_xlfn.IFNA(VLOOKUP(E4919,الاوردرات!$B$1:$C$600,2,0),"")</f>
        <v/>
      </c>
      <c r="L4919" s="63"/>
      <c r="N4919" s="22" t="str">
        <f t="shared" ref="N4919:N4982" si="156">IF(I4919&lt;&gt;"",J4919-I4919,"")</f>
        <v/>
      </c>
      <c r="O4919" s="23" t="str">
        <f>_xlfn.IFNA((VLOOKUP(F4919,help!$C$2:$F$12,4,0))*(N4919*24),"")</f>
        <v/>
      </c>
      <c r="AP4919" s="18">
        <f t="shared" si="155"/>
        <v>0</v>
      </c>
    </row>
    <row r="4920" spans="2:42" ht="33" x14ac:dyDescent="0.2">
      <c r="B4920" s="14">
        <f>COUNTIFS($E$3:E4920,تقرير!$E$4)</f>
        <v>15</v>
      </c>
      <c r="C4920" s="48"/>
      <c r="D4920" s="48"/>
      <c r="E4920" s="48"/>
      <c r="F4920" s="50"/>
      <c r="G4920" s="51"/>
      <c r="H4920" s="51"/>
      <c r="I4920" s="52"/>
      <c r="J4920" s="52"/>
      <c r="K4920" s="27" t="str">
        <f>_xlfn.IFNA(VLOOKUP(E4920,الاوردرات!$B$1:$C$600,2,0),"")</f>
        <v/>
      </c>
      <c r="L4920" s="63"/>
      <c r="N4920" s="22" t="str">
        <f t="shared" si="156"/>
        <v/>
      </c>
      <c r="O4920" s="23" t="str">
        <f>_xlfn.IFNA((VLOOKUP(F4920,help!$C$2:$F$12,4,0))*(N4920*24),"")</f>
        <v/>
      </c>
      <c r="AP4920" s="18">
        <f t="shared" si="155"/>
        <v>0</v>
      </c>
    </row>
    <row r="4921" spans="2:42" ht="33" x14ac:dyDescent="0.2">
      <c r="B4921" s="14">
        <f>COUNTIFS($E$3:E4921,تقرير!$E$4)</f>
        <v>15</v>
      </c>
      <c r="C4921" s="48"/>
      <c r="D4921" s="48"/>
      <c r="E4921" s="48"/>
      <c r="F4921" s="50"/>
      <c r="G4921" s="51"/>
      <c r="H4921" s="51"/>
      <c r="I4921" s="52"/>
      <c r="J4921" s="52"/>
      <c r="K4921" s="27" t="str">
        <f>_xlfn.IFNA(VLOOKUP(E4921,الاوردرات!$B$1:$C$600,2,0),"")</f>
        <v/>
      </c>
      <c r="L4921" s="63"/>
      <c r="N4921" s="22" t="str">
        <f t="shared" si="156"/>
        <v/>
      </c>
      <c r="O4921" s="23" t="str">
        <f>_xlfn.IFNA((VLOOKUP(F4921,help!$C$2:$F$12,4,0))*(N4921*24),"")</f>
        <v/>
      </c>
      <c r="AP4921" s="18">
        <f t="shared" si="155"/>
        <v>0</v>
      </c>
    </row>
    <row r="4922" spans="2:42" ht="33" x14ac:dyDescent="0.2">
      <c r="B4922" s="14">
        <f>COUNTIFS($E$3:E4922,تقرير!$E$4)</f>
        <v>15</v>
      </c>
      <c r="C4922" s="48"/>
      <c r="D4922" s="48"/>
      <c r="E4922" s="48"/>
      <c r="F4922" s="50"/>
      <c r="G4922" s="51"/>
      <c r="H4922" s="51"/>
      <c r="I4922" s="52"/>
      <c r="J4922" s="52"/>
      <c r="K4922" s="27" t="str">
        <f>_xlfn.IFNA(VLOOKUP(E4922,الاوردرات!$B$1:$C$600,2,0),"")</f>
        <v/>
      </c>
      <c r="L4922" s="63"/>
      <c r="N4922" s="22" t="str">
        <f t="shared" si="156"/>
        <v/>
      </c>
      <c r="O4922" s="23" t="str">
        <f>_xlfn.IFNA((VLOOKUP(F4922,help!$C$2:$F$12,4,0))*(N4922*24),"")</f>
        <v/>
      </c>
      <c r="AP4922" s="18">
        <f t="shared" si="155"/>
        <v>0</v>
      </c>
    </row>
    <row r="4923" spans="2:42" ht="33" x14ac:dyDescent="0.2">
      <c r="B4923" s="14">
        <f>COUNTIFS($E$3:E4923,تقرير!$E$4)</f>
        <v>15</v>
      </c>
      <c r="C4923" s="48"/>
      <c r="D4923" s="48"/>
      <c r="E4923" s="48"/>
      <c r="F4923" s="50"/>
      <c r="G4923" s="51"/>
      <c r="H4923" s="51"/>
      <c r="I4923" s="52"/>
      <c r="J4923" s="52"/>
      <c r="K4923" s="27" t="str">
        <f>_xlfn.IFNA(VLOOKUP(E4923,الاوردرات!$B$1:$C$600,2,0),"")</f>
        <v/>
      </c>
      <c r="L4923" s="63"/>
      <c r="N4923" s="22" t="str">
        <f t="shared" si="156"/>
        <v/>
      </c>
      <c r="O4923" s="23" t="str">
        <f>_xlfn.IFNA((VLOOKUP(F4923,help!$C$2:$F$12,4,0))*(N4923*24),"")</f>
        <v/>
      </c>
      <c r="AP4923" s="18">
        <f t="shared" si="155"/>
        <v>0</v>
      </c>
    </row>
    <row r="4924" spans="2:42" ht="33" x14ac:dyDescent="0.2">
      <c r="B4924" s="14">
        <f>COUNTIFS($E$3:E4924,تقرير!$E$4)</f>
        <v>15</v>
      </c>
      <c r="C4924" s="48"/>
      <c r="D4924" s="48"/>
      <c r="E4924" s="48"/>
      <c r="F4924" s="50"/>
      <c r="G4924" s="51"/>
      <c r="H4924" s="51"/>
      <c r="I4924" s="52"/>
      <c r="J4924" s="52"/>
      <c r="K4924" s="27" t="str">
        <f>_xlfn.IFNA(VLOOKUP(E4924,الاوردرات!$B$1:$C$600,2,0),"")</f>
        <v/>
      </c>
      <c r="L4924" s="63"/>
      <c r="N4924" s="22" t="str">
        <f t="shared" si="156"/>
        <v/>
      </c>
      <c r="O4924" s="23" t="str">
        <f>_xlfn.IFNA((VLOOKUP(F4924,help!$C$2:$F$12,4,0))*(N4924*24),"")</f>
        <v/>
      </c>
      <c r="AP4924" s="18">
        <f t="shared" si="155"/>
        <v>0</v>
      </c>
    </row>
    <row r="4925" spans="2:42" ht="33" x14ac:dyDescent="0.2">
      <c r="B4925" s="14">
        <f>COUNTIFS($E$3:E4925,تقرير!$E$4)</f>
        <v>15</v>
      </c>
      <c r="C4925" s="48"/>
      <c r="D4925" s="48"/>
      <c r="E4925" s="48"/>
      <c r="F4925" s="50"/>
      <c r="G4925" s="51"/>
      <c r="H4925" s="51"/>
      <c r="I4925" s="52"/>
      <c r="J4925" s="52"/>
      <c r="K4925" s="27" t="str">
        <f>_xlfn.IFNA(VLOOKUP(E4925,الاوردرات!$B$1:$C$600,2,0),"")</f>
        <v/>
      </c>
      <c r="L4925" s="63"/>
      <c r="N4925" s="22" t="str">
        <f t="shared" si="156"/>
        <v/>
      </c>
      <c r="O4925" s="23" t="str">
        <f>_xlfn.IFNA((VLOOKUP(F4925,help!$C$2:$F$12,4,0))*(N4925*24),"")</f>
        <v/>
      </c>
      <c r="AP4925" s="18">
        <f t="shared" si="155"/>
        <v>0</v>
      </c>
    </row>
    <row r="4926" spans="2:42" ht="33" x14ac:dyDescent="0.2">
      <c r="B4926" s="14">
        <f>COUNTIFS($E$3:E4926,تقرير!$E$4)</f>
        <v>15</v>
      </c>
      <c r="C4926" s="48"/>
      <c r="D4926" s="48"/>
      <c r="E4926" s="48"/>
      <c r="F4926" s="50"/>
      <c r="G4926" s="51"/>
      <c r="H4926" s="51"/>
      <c r="I4926" s="52"/>
      <c r="J4926" s="52"/>
      <c r="K4926" s="27" t="str">
        <f>_xlfn.IFNA(VLOOKUP(E4926,الاوردرات!$B$1:$C$600,2,0),"")</f>
        <v/>
      </c>
      <c r="L4926" s="63"/>
      <c r="N4926" s="22" t="str">
        <f t="shared" si="156"/>
        <v/>
      </c>
      <c r="O4926" s="23" t="str">
        <f>_xlfn.IFNA((VLOOKUP(F4926,help!$C$2:$F$12,4,0))*(N4926*24),"")</f>
        <v/>
      </c>
      <c r="AP4926" s="18">
        <f t="shared" si="155"/>
        <v>0</v>
      </c>
    </row>
    <row r="4927" spans="2:42" ht="33" x14ac:dyDescent="0.2">
      <c r="B4927" s="14">
        <f>COUNTIFS($E$3:E4927,تقرير!$E$4)</f>
        <v>15</v>
      </c>
      <c r="C4927" s="48"/>
      <c r="D4927" s="48"/>
      <c r="E4927" s="48"/>
      <c r="F4927" s="50"/>
      <c r="G4927" s="51"/>
      <c r="H4927" s="51"/>
      <c r="I4927" s="52"/>
      <c r="J4927" s="52"/>
      <c r="K4927" s="27" t="str">
        <f>_xlfn.IFNA(VLOOKUP(E4927,الاوردرات!$B$1:$C$600,2,0),"")</f>
        <v/>
      </c>
      <c r="L4927" s="63"/>
      <c r="N4927" s="22" t="str">
        <f t="shared" si="156"/>
        <v/>
      </c>
      <c r="O4927" s="23" t="str">
        <f>_xlfn.IFNA((VLOOKUP(F4927,help!$C$2:$F$12,4,0))*(N4927*24),"")</f>
        <v/>
      </c>
      <c r="AP4927" s="18">
        <f t="shared" si="155"/>
        <v>0</v>
      </c>
    </row>
    <row r="4928" spans="2:42" ht="33" x14ac:dyDescent="0.2">
      <c r="B4928" s="14">
        <f>COUNTIFS($E$3:E4928,تقرير!$E$4)</f>
        <v>15</v>
      </c>
      <c r="C4928" s="48"/>
      <c r="D4928" s="48"/>
      <c r="E4928" s="48"/>
      <c r="F4928" s="50"/>
      <c r="G4928" s="51"/>
      <c r="H4928" s="51"/>
      <c r="I4928" s="52"/>
      <c r="J4928" s="52"/>
      <c r="K4928" s="27" t="str">
        <f>_xlfn.IFNA(VLOOKUP(E4928,الاوردرات!$B$1:$C$600,2,0),"")</f>
        <v/>
      </c>
      <c r="L4928" s="63"/>
      <c r="N4928" s="22" t="str">
        <f t="shared" si="156"/>
        <v/>
      </c>
      <c r="O4928" s="23" t="str">
        <f>_xlfn.IFNA((VLOOKUP(F4928,help!$C$2:$F$12,4,0))*(N4928*24),"")</f>
        <v/>
      </c>
      <c r="AP4928" s="18">
        <f t="shared" si="155"/>
        <v>0</v>
      </c>
    </row>
    <row r="4929" spans="2:42" ht="33" x14ac:dyDescent="0.2">
      <c r="B4929" s="14">
        <f>COUNTIFS($E$3:E4929,تقرير!$E$4)</f>
        <v>15</v>
      </c>
      <c r="C4929" s="48"/>
      <c r="D4929" s="48"/>
      <c r="E4929" s="48"/>
      <c r="F4929" s="50"/>
      <c r="G4929" s="51"/>
      <c r="H4929" s="51"/>
      <c r="I4929" s="52"/>
      <c r="J4929" s="52"/>
      <c r="K4929" s="27" t="str">
        <f>_xlfn.IFNA(VLOOKUP(E4929,الاوردرات!$B$1:$C$600,2,0),"")</f>
        <v/>
      </c>
      <c r="L4929" s="63"/>
      <c r="N4929" s="22" t="str">
        <f t="shared" si="156"/>
        <v/>
      </c>
      <c r="O4929" s="23" t="str">
        <f>_xlfn.IFNA((VLOOKUP(F4929,help!$C$2:$F$12,4,0))*(N4929*24),"")</f>
        <v/>
      </c>
      <c r="AP4929" s="18">
        <f t="shared" si="155"/>
        <v>0</v>
      </c>
    </row>
    <row r="4930" spans="2:42" ht="33" x14ac:dyDescent="0.2">
      <c r="B4930" s="14">
        <f>COUNTIFS($E$3:E4930,تقرير!$E$4)</f>
        <v>15</v>
      </c>
      <c r="C4930" s="48"/>
      <c r="D4930" s="48"/>
      <c r="E4930" s="48"/>
      <c r="F4930" s="50"/>
      <c r="G4930" s="51"/>
      <c r="H4930" s="51"/>
      <c r="I4930" s="52"/>
      <c r="J4930" s="52"/>
      <c r="K4930" s="27" t="str">
        <f>_xlfn.IFNA(VLOOKUP(E4930,الاوردرات!$B$1:$C$600,2,0),"")</f>
        <v/>
      </c>
      <c r="L4930" s="63"/>
      <c r="N4930" s="22" t="str">
        <f t="shared" si="156"/>
        <v/>
      </c>
      <c r="O4930" s="23" t="str">
        <f>_xlfn.IFNA((VLOOKUP(F4930,help!$C$2:$F$12,4,0))*(N4930*24),"")</f>
        <v/>
      </c>
      <c r="AP4930" s="18">
        <f t="shared" si="155"/>
        <v>0</v>
      </c>
    </row>
    <row r="4931" spans="2:42" ht="33" x14ac:dyDescent="0.2">
      <c r="B4931" s="14">
        <f>COUNTIFS($E$3:E4931,تقرير!$E$4)</f>
        <v>15</v>
      </c>
      <c r="C4931" s="48"/>
      <c r="D4931" s="48"/>
      <c r="E4931" s="48"/>
      <c r="F4931" s="50"/>
      <c r="G4931" s="51"/>
      <c r="H4931" s="51"/>
      <c r="I4931" s="52"/>
      <c r="J4931" s="52"/>
      <c r="K4931" s="27" t="str">
        <f>_xlfn.IFNA(VLOOKUP(E4931,الاوردرات!$B$1:$C$600,2,0),"")</f>
        <v/>
      </c>
      <c r="L4931" s="63"/>
      <c r="N4931" s="22" t="str">
        <f t="shared" si="156"/>
        <v/>
      </c>
      <c r="O4931" s="23" t="str">
        <f>_xlfn.IFNA((VLOOKUP(F4931,help!$C$2:$F$12,4,0))*(N4931*24),"")</f>
        <v/>
      </c>
      <c r="AP4931" s="18">
        <f t="shared" si="155"/>
        <v>0</v>
      </c>
    </row>
    <row r="4932" spans="2:42" ht="33" x14ac:dyDescent="0.2">
      <c r="B4932" s="14">
        <f>COUNTIFS($E$3:E4932,تقرير!$E$4)</f>
        <v>15</v>
      </c>
      <c r="C4932" s="48"/>
      <c r="D4932" s="48"/>
      <c r="E4932" s="48"/>
      <c r="F4932" s="50"/>
      <c r="G4932" s="51"/>
      <c r="H4932" s="51"/>
      <c r="I4932" s="52"/>
      <c r="J4932" s="52"/>
      <c r="K4932" s="27" t="str">
        <f>_xlfn.IFNA(VLOOKUP(E4932,الاوردرات!$B$1:$C$600,2,0),"")</f>
        <v/>
      </c>
      <c r="L4932" s="63"/>
      <c r="N4932" s="22" t="str">
        <f t="shared" si="156"/>
        <v/>
      </c>
      <c r="O4932" s="23" t="str">
        <f>_xlfn.IFNA((VLOOKUP(F4932,help!$C$2:$F$12,4,0))*(N4932*24),"")</f>
        <v/>
      </c>
      <c r="AP4932" s="18">
        <f t="shared" si="155"/>
        <v>0</v>
      </c>
    </row>
    <row r="4933" spans="2:42" ht="33" x14ac:dyDescent="0.2">
      <c r="B4933" s="14">
        <f>COUNTIFS($E$3:E4933,تقرير!$E$4)</f>
        <v>15</v>
      </c>
      <c r="C4933" s="48"/>
      <c r="D4933" s="48"/>
      <c r="E4933" s="48"/>
      <c r="F4933" s="50"/>
      <c r="G4933" s="51"/>
      <c r="H4933" s="51"/>
      <c r="I4933" s="52"/>
      <c r="J4933" s="52"/>
      <c r="K4933" s="27" t="str">
        <f>_xlfn.IFNA(VLOOKUP(E4933,الاوردرات!$B$1:$C$600,2,0),"")</f>
        <v/>
      </c>
      <c r="L4933" s="63"/>
      <c r="N4933" s="22" t="str">
        <f t="shared" si="156"/>
        <v/>
      </c>
      <c r="O4933" s="23" t="str">
        <f>_xlfn.IFNA((VLOOKUP(F4933,help!$C$2:$F$12,4,0))*(N4933*24),"")</f>
        <v/>
      </c>
      <c r="AP4933" s="18">
        <f t="shared" si="155"/>
        <v>0</v>
      </c>
    </row>
    <row r="4934" spans="2:42" ht="33" x14ac:dyDescent="0.2">
      <c r="B4934" s="14">
        <f>COUNTIFS($E$3:E4934,تقرير!$E$4)</f>
        <v>15</v>
      </c>
      <c r="C4934" s="48"/>
      <c r="D4934" s="48"/>
      <c r="E4934" s="48"/>
      <c r="F4934" s="50"/>
      <c r="G4934" s="51"/>
      <c r="H4934" s="51"/>
      <c r="I4934" s="52"/>
      <c r="J4934" s="52"/>
      <c r="K4934" s="27" t="str">
        <f>_xlfn.IFNA(VLOOKUP(E4934,الاوردرات!$B$1:$C$600,2,0),"")</f>
        <v/>
      </c>
      <c r="L4934" s="63"/>
      <c r="N4934" s="22" t="str">
        <f t="shared" si="156"/>
        <v/>
      </c>
      <c r="O4934" s="23" t="str">
        <f>_xlfn.IFNA((VLOOKUP(F4934,help!$C$2:$F$12,4,0))*(N4934*24),"")</f>
        <v/>
      </c>
      <c r="AP4934" s="18">
        <f t="shared" si="155"/>
        <v>0</v>
      </c>
    </row>
    <row r="4935" spans="2:42" ht="33" x14ac:dyDescent="0.2">
      <c r="B4935" s="14">
        <f>COUNTIFS($E$3:E4935,تقرير!$E$4)</f>
        <v>15</v>
      </c>
      <c r="C4935" s="48"/>
      <c r="D4935" s="48"/>
      <c r="E4935" s="48"/>
      <c r="F4935" s="50"/>
      <c r="G4935" s="51"/>
      <c r="H4935" s="51"/>
      <c r="I4935" s="52"/>
      <c r="J4935" s="52"/>
      <c r="K4935" s="27" t="str">
        <f>_xlfn.IFNA(VLOOKUP(E4935,الاوردرات!$B$1:$C$600,2,0),"")</f>
        <v/>
      </c>
      <c r="L4935" s="63"/>
      <c r="N4935" s="22" t="str">
        <f t="shared" si="156"/>
        <v/>
      </c>
      <c r="O4935" s="23" t="str">
        <f>_xlfn.IFNA((VLOOKUP(F4935,help!$C$2:$F$12,4,0))*(N4935*24),"")</f>
        <v/>
      </c>
      <c r="AP4935" s="18">
        <f t="shared" si="155"/>
        <v>0</v>
      </c>
    </row>
    <row r="4936" spans="2:42" ht="33" x14ac:dyDescent="0.2">
      <c r="B4936" s="14">
        <f>COUNTIFS($E$3:E4936,تقرير!$E$4)</f>
        <v>15</v>
      </c>
      <c r="C4936" s="48"/>
      <c r="D4936" s="48"/>
      <c r="E4936" s="48"/>
      <c r="F4936" s="50"/>
      <c r="G4936" s="51"/>
      <c r="H4936" s="51"/>
      <c r="I4936" s="52"/>
      <c r="J4936" s="52"/>
      <c r="K4936" s="27" t="str">
        <f>_xlfn.IFNA(VLOOKUP(E4936,الاوردرات!$B$1:$C$600,2,0),"")</f>
        <v/>
      </c>
      <c r="L4936" s="63"/>
      <c r="N4936" s="22" t="str">
        <f t="shared" si="156"/>
        <v/>
      </c>
      <c r="O4936" s="23" t="str">
        <f>_xlfn.IFNA((VLOOKUP(F4936,help!$C$2:$F$12,4,0))*(N4936*24),"")</f>
        <v/>
      </c>
      <c r="AP4936" s="18">
        <f t="shared" si="155"/>
        <v>0</v>
      </c>
    </row>
    <row r="4937" spans="2:42" ht="33" x14ac:dyDescent="0.2">
      <c r="B4937" s="14">
        <f>COUNTIFS($E$3:E4937,تقرير!$E$4)</f>
        <v>15</v>
      </c>
      <c r="C4937" s="48"/>
      <c r="D4937" s="48"/>
      <c r="E4937" s="48"/>
      <c r="F4937" s="50"/>
      <c r="G4937" s="51"/>
      <c r="H4937" s="51"/>
      <c r="I4937" s="52"/>
      <c r="J4937" s="52"/>
      <c r="K4937" s="27" t="str">
        <f>_xlfn.IFNA(VLOOKUP(E4937,الاوردرات!$B$1:$C$600,2,0),"")</f>
        <v/>
      </c>
      <c r="L4937" s="63"/>
      <c r="N4937" s="22" t="str">
        <f t="shared" si="156"/>
        <v/>
      </c>
      <c r="O4937" s="23" t="str">
        <f>_xlfn.IFNA((VLOOKUP(F4937,help!$C$2:$F$12,4,0))*(N4937*24),"")</f>
        <v/>
      </c>
      <c r="AP4937" s="18">
        <f t="shared" si="155"/>
        <v>0</v>
      </c>
    </row>
    <row r="4938" spans="2:42" ht="33" x14ac:dyDescent="0.2">
      <c r="B4938" s="14">
        <f>COUNTIFS($E$3:E4938,تقرير!$E$4)</f>
        <v>15</v>
      </c>
      <c r="C4938" s="48"/>
      <c r="D4938" s="48"/>
      <c r="E4938" s="48"/>
      <c r="F4938" s="50"/>
      <c r="G4938" s="51"/>
      <c r="H4938" s="51"/>
      <c r="I4938" s="52"/>
      <c r="J4938" s="52"/>
      <c r="K4938" s="27" t="str">
        <f>_xlfn.IFNA(VLOOKUP(E4938,الاوردرات!$B$1:$C$600,2,0),"")</f>
        <v/>
      </c>
      <c r="L4938" s="63"/>
      <c r="N4938" s="22" t="str">
        <f t="shared" si="156"/>
        <v/>
      </c>
      <c r="O4938" s="23" t="str">
        <f>_xlfn.IFNA((VLOOKUP(F4938,help!$C$2:$F$12,4,0))*(N4938*24),"")</f>
        <v/>
      </c>
      <c r="AP4938" s="18">
        <f t="shared" ref="AP4938:AP5001" si="157">D4938</f>
        <v>0</v>
      </c>
    </row>
    <row r="4939" spans="2:42" ht="33" x14ac:dyDescent="0.2">
      <c r="B4939" s="14">
        <f>COUNTIFS($E$3:E4939,تقرير!$E$4)</f>
        <v>15</v>
      </c>
      <c r="C4939" s="48"/>
      <c r="D4939" s="48"/>
      <c r="E4939" s="48"/>
      <c r="F4939" s="50"/>
      <c r="G4939" s="51"/>
      <c r="H4939" s="51"/>
      <c r="I4939" s="52"/>
      <c r="J4939" s="52"/>
      <c r="K4939" s="27" t="str">
        <f>_xlfn.IFNA(VLOOKUP(E4939,الاوردرات!$B$1:$C$600,2,0),"")</f>
        <v/>
      </c>
      <c r="L4939" s="63"/>
      <c r="N4939" s="22" t="str">
        <f t="shared" si="156"/>
        <v/>
      </c>
      <c r="O4939" s="23" t="str">
        <f>_xlfn.IFNA((VLOOKUP(F4939,help!$C$2:$F$12,4,0))*(N4939*24),"")</f>
        <v/>
      </c>
      <c r="AP4939" s="18">
        <f t="shared" si="157"/>
        <v>0</v>
      </c>
    </row>
    <row r="4940" spans="2:42" ht="33" x14ac:dyDescent="0.2">
      <c r="B4940" s="14">
        <f>COUNTIFS($E$3:E4940,تقرير!$E$4)</f>
        <v>15</v>
      </c>
      <c r="C4940" s="48"/>
      <c r="D4940" s="48"/>
      <c r="E4940" s="48"/>
      <c r="F4940" s="50"/>
      <c r="G4940" s="51"/>
      <c r="H4940" s="51"/>
      <c r="I4940" s="52"/>
      <c r="J4940" s="52"/>
      <c r="K4940" s="27" t="str">
        <f>_xlfn.IFNA(VLOOKUP(E4940,الاوردرات!$B$1:$C$600,2,0),"")</f>
        <v/>
      </c>
      <c r="L4940" s="63"/>
      <c r="N4940" s="22" t="str">
        <f t="shared" si="156"/>
        <v/>
      </c>
      <c r="O4940" s="23" t="str">
        <f>_xlfn.IFNA((VLOOKUP(F4940,help!$C$2:$F$12,4,0))*(N4940*24),"")</f>
        <v/>
      </c>
      <c r="AP4940" s="18">
        <f t="shared" si="157"/>
        <v>0</v>
      </c>
    </row>
    <row r="4941" spans="2:42" ht="33" x14ac:dyDescent="0.2">
      <c r="B4941" s="14">
        <f>COUNTIFS($E$3:E4941,تقرير!$E$4)</f>
        <v>15</v>
      </c>
      <c r="C4941" s="48"/>
      <c r="D4941" s="48"/>
      <c r="E4941" s="48"/>
      <c r="F4941" s="50"/>
      <c r="G4941" s="51"/>
      <c r="H4941" s="51"/>
      <c r="I4941" s="52"/>
      <c r="J4941" s="52"/>
      <c r="K4941" s="27" t="str">
        <f>_xlfn.IFNA(VLOOKUP(E4941,الاوردرات!$B$1:$C$600,2,0),"")</f>
        <v/>
      </c>
      <c r="L4941" s="63"/>
      <c r="N4941" s="22" t="str">
        <f t="shared" si="156"/>
        <v/>
      </c>
      <c r="O4941" s="23" t="str">
        <f>_xlfn.IFNA((VLOOKUP(F4941,help!$C$2:$F$12,4,0))*(N4941*24),"")</f>
        <v/>
      </c>
      <c r="AP4941" s="18">
        <f t="shared" si="157"/>
        <v>0</v>
      </c>
    </row>
    <row r="4942" spans="2:42" ht="33" x14ac:dyDescent="0.2">
      <c r="B4942" s="14">
        <f>COUNTIFS($E$3:E4942,تقرير!$E$4)</f>
        <v>15</v>
      </c>
      <c r="C4942" s="48"/>
      <c r="D4942" s="48"/>
      <c r="E4942" s="48"/>
      <c r="F4942" s="50"/>
      <c r="G4942" s="51"/>
      <c r="H4942" s="51"/>
      <c r="I4942" s="52"/>
      <c r="J4942" s="52"/>
      <c r="K4942" s="27" t="str">
        <f>_xlfn.IFNA(VLOOKUP(E4942,الاوردرات!$B$1:$C$600,2,0),"")</f>
        <v/>
      </c>
      <c r="L4942" s="63"/>
      <c r="N4942" s="22" t="str">
        <f t="shared" si="156"/>
        <v/>
      </c>
      <c r="O4942" s="23" t="str">
        <f>_xlfn.IFNA((VLOOKUP(F4942,help!$C$2:$F$12,4,0))*(N4942*24),"")</f>
        <v/>
      </c>
      <c r="AP4942" s="18">
        <f t="shared" si="157"/>
        <v>0</v>
      </c>
    </row>
    <row r="4943" spans="2:42" ht="33" x14ac:dyDescent="0.2">
      <c r="B4943" s="14">
        <f>COUNTIFS($E$3:E4943,تقرير!$E$4)</f>
        <v>15</v>
      </c>
      <c r="C4943" s="48"/>
      <c r="D4943" s="48"/>
      <c r="E4943" s="48"/>
      <c r="F4943" s="50"/>
      <c r="G4943" s="51"/>
      <c r="H4943" s="51"/>
      <c r="I4943" s="52"/>
      <c r="J4943" s="52"/>
      <c r="K4943" s="27" t="str">
        <f>_xlfn.IFNA(VLOOKUP(E4943,الاوردرات!$B$1:$C$600,2,0),"")</f>
        <v/>
      </c>
      <c r="L4943" s="63"/>
      <c r="N4943" s="22" t="str">
        <f t="shared" si="156"/>
        <v/>
      </c>
      <c r="O4943" s="23" t="str">
        <f>_xlfn.IFNA((VLOOKUP(F4943,help!$C$2:$F$12,4,0))*(N4943*24),"")</f>
        <v/>
      </c>
      <c r="AP4943" s="18">
        <f t="shared" si="157"/>
        <v>0</v>
      </c>
    </row>
    <row r="4944" spans="2:42" ht="33" x14ac:dyDescent="0.2">
      <c r="B4944" s="14">
        <f>COUNTIFS($E$3:E4944,تقرير!$E$4)</f>
        <v>15</v>
      </c>
      <c r="C4944" s="48"/>
      <c r="D4944" s="48"/>
      <c r="E4944" s="48"/>
      <c r="F4944" s="50"/>
      <c r="G4944" s="51"/>
      <c r="H4944" s="51"/>
      <c r="I4944" s="52"/>
      <c r="J4944" s="52"/>
      <c r="K4944" s="27" t="str">
        <f>_xlfn.IFNA(VLOOKUP(E4944,الاوردرات!$B$1:$C$600,2,0),"")</f>
        <v/>
      </c>
      <c r="L4944" s="63"/>
      <c r="N4944" s="22" t="str">
        <f t="shared" si="156"/>
        <v/>
      </c>
      <c r="O4944" s="23" t="str">
        <f>_xlfn.IFNA((VLOOKUP(F4944,help!$C$2:$F$12,4,0))*(N4944*24),"")</f>
        <v/>
      </c>
      <c r="AP4944" s="18">
        <f t="shared" si="157"/>
        <v>0</v>
      </c>
    </row>
    <row r="4945" spans="2:42" ht="33" x14ac:dyDescent="0.2">
      <c r="B4945" s="14">
        <f>COUNTIFS($E$3:E4945,تقرير!$E$4)</f>
        <v>15</v>
      </c>
      <c r="C4945" s="48"/>
      <c r="D4945" s="48"/>
      <c r="E4945" s="48"/>
      <c r="F4945" s="50"/>
      <c r="G4945" s="51"/>
      <c r="H4945" s="51"/>
      <c r="I4945" s="52"/>
      <c r="J4945" s="52"/>
      <c r="K4945" s="27" t="str">
        <f>_xlfn.IFNA(VLOOKUP(E4945,الاوردرات!$B$1:$C$600,2,0),"")</f>
        <v/>
      </c>
      <c r="L4945" s="63"/>
      <c r="N4945" s="22" t="str">
        <f t="shared" si="156"/>
        <v/>
      </c>
      <c r="O4945" s="23" t="str">
        <f>_xlfn.IFNA((VLOOKUP(F4945,help!$C$2:$F$12,4,0))*(N4945*24),"")</f>
        <v/>
      </c>
      <c r="AP4945" s="18">
        <f t="shared" si="157"/>
        <v>0</v>
      </c>
    </row>
    <row r="4946" spans="2:42" ht="33" x14ac:dyDescent="0.2">
      <c r="B4946" s="14">
        <f>COUNTIFS($E$3:E4946,تقرير!$E$4)</f>
        <v>15</v>
      </c>
      <c r="C4946" s="48"/>
      <c r="D4946" s="48"/>
      <c r="E4946" s="48"/>
      <c r="F4946" s="50"/>
      <c r="G4946" s="51"/>
      <c r="H4946" s="51"/>
      <c r="I4946" s="52"/>
      <c r="J4946" s="52"/>
      <c r="K4946" s="27" t="str">
        <f>_xlfn.IFNA(VLOOKUP(E4946,الاوردرات!$B$1:$C$600,2,0),"")</f>
        <v/>
      </c>
      <c r="L4946" s="63"/>
      <c r="N4946" s="22" t="str">
        <f t="shared" si="156"/>
        <v/>
      </c>
      <c r="O4946" s="23" t="str">
        <f>_xlfn.IFNA((VLOOKUP(F4946,help!$C$2:$F$12,4,0))*(N4946*24),"")</f>
        <v/>
      </c>
      <c r="AP4946" s="18">
        <f t="shared" si="157"/>
        <v>0</v>
      </c>
    </row>
    <row r="4947" spans="2:42" ht="33" x14ac:dyDescent="0.2">
      <c r="B4947" s="14">
        <f>COUNTIFS($E$3:E4947,تقرير!$E$4)</f>
        <v>15</v>
      </c>
      <c r="C4947" s="48"/>
      <c r="D4947" s="48"/>
      <c r="E4947" s="48"/>
      <c r="F4947" s="50"/>
      <c r="G4947" s="51"/>
      <c r="H4947" s="51"/>
      <c r="I4947" s="52"/>
      <c r="J4947" s="52"/>
      <c r="K4947" s="27" t="str">
        <f>_xlfn.IFNA(VLOOKUP(E4947,الاوردرات!$B$1:$C$600,2,0),"")</f>
        <v/>
      </c>
      <c r="L4947" s="63"/>
      <c r="N4947" s="22" t="str">
        <f t="shared" si="156"/>
        <v/>
      </c>
      <c r="O4947" s="23" t="str">
        <f>_xlfn.IFNA((VLOOKUP(F4947,help!$C$2:$F$12,4,0))*(N4947*24),"")</f>
        <v/>
      </c>
      <c r="AP4947" s="18">
        <f t="shared" si="157"/>
        <v>0</v>
      </c>
    </row>
    <row r="4948" spans="2:42" ht="33" x14ac:dyDescent="0.2">
      <c r="B4948" s="14">
        <f>COUNTIFS($E$3:E4948,تقرير!$E$4)</f>
        <v>15</v>
      </c>
      <c r="C4948" s="48"/>
      <c r="D4948" s="48"/>
      <c r="E4948" s="48"/>
      <c r="F4948" s="50"/>
      <c r="G4948" s="51"/>
      <c r="H4948" s="51"/>
      <c r="I4948" s="52"/>
      <c r="J4948" s="52"/>
      <c r="K4948" s="27" t="str">
        <f>_xlfn.IFNA(VLOOKUP(E4948,الاوردرات!$B$1:$C$600,2,0),"")</f>
        <v/>
      </c>
      <c r="L4948" s="63"/>
      <c r="N4948" s="22" t="str">
        <f t="shared" si="156"/>
        <v/>
      </c>
      <c r="O4948" s="23" t="str">
        <f>_xlfn.IFNA((VLOOKUP(F4948,help!$C$2:$F$12,4,0))*(N4948*24),"")</f>
        <v/>
      </c>
      <c r="AP4948" s="18">
        <f t="shared" si="157"/>
        <v>0</v>
      </c>
    </row>
    <row r="4949" spans="2:42" ht="33" x14ac:dyDescent="0.2">
      <c r="B4949" s="14">
        <f>COUNTIFS($E$3:E4949,تقرير!$E$4)</f>
        <v>15</v>
      </c>
      <c r="C4949" s="48"/>
      <c r="D4949" s="48"/>
      <c r="E4949" s="48"/>
      <c r="F4949" s="50"/>
      <c r="G4949" s="51"/>
      <c r="H4949" s="51"/>
      <c r="I4949" s="52"/>
      <c r="J4949" s="52"/>
      <c r="K4949" s="27" t="str">
        <f>_xlfn.IFNA(VLOOKUP(E4949,الاوردرات!$B$1:$C$600,2,0),"")</f>
        <v/>
      </c>
      <c r="L4949" s="63"/>
      <c r="N4949" s="22" t="str">
        <f t="shared" si="156"/>
        <v/>
      </c>
      <c r="O4949" s="23" t="str">
        <f>_xlfn.IFNA((VLOOKUP(F4949,help!$C$2:$F$12,4,0))*(N4949*24),"")</f>
        <v/>
      </c>
      <c r="AP4949" s="18">
        <f t="shared" si="157"/>
        <v>0</v>
      </c>
    </row>
    <row r="4950" spans="2:42" ht="33" x14ac:dyDescent="0.2">
      <c r="B4950" s="14">
        <f>COUNTIFS($E$3:E4950,تقرير!$E$4)</f>
        <v>15</v>
      </c>
      <c r="C4950" s="48"/>
      <c r="D4950" s="48"/>
      <c r="E4950" s="48"/>
      <c r="F4950" s="50"/>
      <c r="G4950" s="51"/>
      <c r="H4950" s="51"/>
      <c r="I4950" s="52"/>
      <c r="J4950" s="52"/>
      <c r="K4950" s="27" t="str">
        <f>_xlfn.IFNA(VLOOKUP(E4950,الاوردرات!$B$1:$C$600,2,0),"")</f>
        <v/>
      </c>
      <c r="L4950" s="63"/>
      <c r="N4950" s="22" t="str">
        <f t="shared" si="156"/>
        <v/>
      </c>
      <c r="O4950" s="23" t="str">
        <f>_xlfn.IFNA((VLOOKUP(F4950,help!$C$2:$F$12,4,0))*(N4950*24),"")</f>
        <v/>
      </c>
      <c r="AP4950" s="18">
        <f t="shared" si="157"/>
        <v>0</v>
      </c>
    </row>
    <row r="4951" spans="2:42" ht="33" x14ac:dyDescent="0.2">
      <c r="B4951" s="14">
        <f>COUNTIFS($E$3:E4951,تقرير!$E$4)</f>
        <v>15</v>
      </c>
      <c r="C4951" s="48"/>
      <c r="D4951" s="48"/>
      <c r="E4951" s="48"/>
      <c r="F4951" s="50"/>
      <c r="G4951" s="51"/>
      <c r="H4951" s="51"/>
      <c r="I4951" s="52"/>
      <c r="J4951" s="52"/>
      <c r="K4951" s="27" t="str">
        <f>_xlfn.IFNA(VLOOKUP(E4951,الاوردرات!$B$1:$C$600,2,0),"")</f>
        <v/>
      </c>
      <c r="L4951" s="63"/>
      <c r="N4951" s="22" t="str">
        <f t="shared" si="156"/>
        <v/>
      </c>
      <c r="O4951" s="23" t="str">
        <f>_xlfn.IFNA((VLOOKUP(F4951,help!$C$2:$F$12,4,0))*(N4951*24),"")</f>
        <v/>
      </c>
      <c r="AP4951" s="18">
        <f t="shared" si="157"/>
        <v>0</v>
      </c>
    </row>
    <row r="4952" spans="2:42" ht="33" x14ac:dyDescent="0.2">
      <c r="B4952" s="14">
        <f>COUNTIFS($E$3:E4952,تقرير!$E$4)</f>
        <v>15</v>
      </c>
      <c r="C4952" s="48"/>
      <c r="D4952" s="48"/>
      <c r="E4952" s="48"/>
      <c r="F4952" s="50"/>
      <c r="G4952" s="51"/>
      <c r="H4952" s="51"/>
      <c r="I4952" s="52"/>
      <c r="J4952" s="52"/>
      <c r="K4952" s="27" t="str">
        <f>_xlfn.IFNA(VLOOKUP(E4952,الاوردرات!$B$1:$C$600,2,0),"")</f>
        <v/>
      </c>
      <c r="L4952" s="63"/>
      <c r="N4952" s="22" t="str">
        <f t="shared" si="156"/>
        <v/>
      </c>
      <c r="O4952" s="23" t="str">
        <f>_xlfn.IFNA((VLOOKUP(F4952,help!$C$2:$F$12,4,0))*(N4952*24),"")</f>
        <v/>
      </c>
      <c r="AP4952" s="18">
        <f t="shared" si="157"/>
        <v>0</v>
      </c>
    </row>
    <row r="4953" spans="2:42" ht="33" x14ac:dyDescent="0.2">
      <c r="B4953" s="14">
        <f>COUNTIFS($E$3:E4953,تقرير!$E$4)</f>
        <v>15</v>
      </c>
      <c r="C4953" s="48"/>
      <c r="D4953" s="48"/>
      <c r="E4953" s="48"/>
      <c r="F4953" s="50"/>
      <c r="G4953" s="51"/>
      <c r="H4953" s="51"/>
      <c r="I4953" s="52"/>
      <c r="J4953" s="52"/>
      <c r="K4953" s="27" t="str">
        <f>_xlfn.IFNA(VLOOKUP(E4953,الاوردرات!$B$1:$C$600,2,0),"")</f>
        <v/>
      </c>
      <c r="L4953" s="63"/>
      <c r="N4953" s="22" t="str">
        <f t="shared" si="156"/>
        <v/>
      </c>
      <c r="O4953" s="23" t="str">
        <f>_xlfn.IFNA((VLOOKUP(F4953,help!$C$2:$F$12,4,0))*(N4953*24),"")</f>
        <v/>
      </c>
      <c r="AP4953" s="18">
        <f t="shared" si="157"/>
        <v>0</v>
      </c>
    </row>
    <row r="4954" spans="2:42" ht="33" x14ac:dyDescent="0.2">
      <c r="B4954" s="14">
        <f>COUNTIFS($E$3:E4954,تقرير!$E$4)</f>
        <v>15</v>
      </c>
      <c r="C4954" s="48"/>
      <c r="D4954" s="48"/>
      <c r="E4954" s="48"/>
      <c r="F4954" s="50"/>
      <c r="G4954" s="51"/>
      <c r="H4954" s="51"/>
      <c r="I4954" s="52"/>
      <c r="J4954" s="52"/>
      <c r="K4954" s="27" t="str">
        <f>_xlfn.IFNA(VLOOKUP(E4954,الاوردرات!$B$1:$C$600,2,0),"")</f>
        <v/>
      </c>
      <c r="L4954" s="63"/>
      <c r="N4954" s="22" t="str">
        <f t="shared" si="156"/>
        <v/>
      </c>
      <c r="O4954" s="23" t="str">
        <f>_xlfn.IFNA((VLOOKUP(F4954,help!$C$2:$F$12,4,0))*(N4954*24),"")</f>
        <v/>
      </c>
      <c r="AP4954" s="18">
        <f t="shared" si="157"/>
        <v>0</v>
      </c>
    </row>
    <row r="4955" spans="2:42" ht="33" x14ac:dyDescent="0.2">
      <c r="B4955" s="14">
        <f>COUNTIFS($E$3:E4955,تقرير!$E$4)</f>
        <v>15</v>
      </c>
      <c r="C4955" s="48"/>
      <c r="D4955" s="48"/>
      <c r="E4955" s="48"/>
      <c r="F4955" s="50"/>
      <c r="G4955" s="51"/>
      <c r="H4955" s="51"/>
      <c r="I4955" s="52"/>
      <c r="J4955" s="52"/>
      <c r="K4955" s="27" t="str">
        <f>_xlfn.IFNA(VLOOKUP(E4955,الاوردرات!$B$1:$C$600,2,0),"")</f>
        <v/>
      </c>
      <c r="L4955" s="63"/>
      <c r="N4955" s="22" t="str">
        <f t="shared" si="156"/>
        <v/>
      </c>
      <c r="O4955" s="23" t="str">
        <f>_xlfn.IFNA((VLOOKUP(F4955,help!$C$2:$F$12,4,0))*(N4955*24),"")</f>
        <v/>
      </c>
      <c r="AP4955" s="18">
        <f t="shared" si="157"/>
        <v>0</v>
      </c>
    </row>
    <row r="4956" spans="2:42" ht="33" x14ac:dyDescent="0.2">
      <c r="B4956" s="14">
        <f>COUNTIFS($E$3:E4956,تقرير!$E$4)</f>
        <v>15</v>
      </c>
      <c r="C4956" s="48"/>
      <c r="D4956" s="48"/>
      <c r="E4956" s="48"/>
      <c r="F4956" s="50"/>
      <c r="G4956" s="51"/>
      <c r="H4956" s="51"/>
      <c r="I4956" s="52"/>
      <c r="J4956" s="52"/>
      <c r="K4956" s="27" t="str">
        <f>_xlfn.IFNA(VLOOKUP(E4956,الاوردرات!$B$1:$C$600,2,0),"")</f>
        <v/>
      </c>
      <c r="L4956" s="63"/>
      <c r="N4956" s="22" t="str">
        <f t="shared" si="156"/>
        <v/>
      </c>
      <c r="O4956" s="23" t="str">
        <f>_xlfn.IFNA((VLOOKUP(F4956,help!$C$2:$F$12,4,0))*(N4956*24),"")</f>
        <v/>
      </c>
      <c r="AP4956" s="18">
        <f t="shared" si="157"/>
        <v>0</v>
      </c>
    </row>
    <row r="4957" spans="2:42" ht="33" x14ac:dyDescent="0.2">
      <c r="B4957" s="14">
        <f>COUNTIFS($E$3:E4957,تقرير!$E$4)</f>
        <v>15</v>
      </c>
      <c r="C4957" s="48"/>
      <c r="D4957" s="48"/>
      <c r="E4957" s="48"/>
      <c r="F4957" s="50"/>
      <c r="G4957" s="51"/>
      <c r="H4957" s="51"/>
      <c r="I4957" s="52"/>
      <c r="J4957" s="52"/>
      <c r="K4957" s="27" t="str">
        <f>_xlfn.IFNA(VLOOKUP(E4957,الاوردرات!$B$1:$C$600,2,0),"")</f>
        <v/>
      </c>
      <c r="L4957" s="63"/>
      <c r="N4957" s="22" t="str">
        <f t="shared" si="156"/>
        <v/>
      </c>
      <c r="O4957" s="23" t="str">
        <f>_xlfn.IFNA((VLOOKUP(F4957,help!$C$2:$F$12,4,0))*(N4957*24),"")</f>
        <v/>
      </c>
      <c r="AP4957" s="18">
        <f t="shared" si="157"/>
        <v>0</v>
      </c>
    </row>
    <row r="4958" spans="2:42" ht="33" x14ac:dyDescent="0.2">
      <c r="B4958" s="14">
        <f>COUNTIFS($E$3:E4958,تقرير!$E$4)</f>
        <v>15</v>
      </c>
      <c r="C4958" s="48"/>
      <c r="D4958" s="48"/>
      <c r="E4958" s="48"/>
      <c r="F4958" s="50"/>
      <c r="G4958" s="51"/>
      <c r="H4958" s="51"/>
      <c r="I4958" s="52"/>
      <c r="J4958" s="52"/>
      <c r="K4958" s="27" t="str">
        <f>_xlfn.IFNA(VLOOKUP(E4958,الاوردرات!$B$1:$C$600,2,0),"")</f>
        <v/>
      </c>
      <c r="L4958" s="63"/>
      <c r="N4958" s="22" t="str">
        <f t="shared" si="156"/>
        <v/>
      </c>
      <c r="O4958" s="23" t="str">
        <f>_xlfn.IFNA((VLOOKUP(F4958,help!$C$2:$F$12,4,0))*(N4958*24),"")</f>
        <v/>
      </c>
      <c r="AP4958" s="18">
        <f t="shared" si="157"/>
        <v>0</v>
      </c>
    </row>
    <row r="4959" spans="2:42" ht="33" x14ac:dyDescent="0.2">
      <c r="B4959" s="14">
        <f>COUNTIFS($E$3:E4959,تقرير!$E$4)</f>
        <v>15</v>
      </c>
      <c r="C4959" s="48"/>
      <c r="D4959" s="48"/>
      <c r="E4959" s="48"/>
      <c r="F4959" s="50"/>
      <c r="G4959" s="51"/>
      <c r="H4959" s="51"/>
      <c r="I4959" s="52"/>
      <c r="J4959" s="52"/>
      <c r="K4959" s="27" t="str">
        <f>_xlfn.IFNA(VLOOKUP(E4959,الاوردرات!$B$1:$C$600,2,0),"")</f>
        <v/>
      </c>
      <c r="L4959" s="63"/>
      <c r="N4959" s="22" t="str">
        <f t="shared" si="156"/>
        <v/>
      </c>
      <c r="O4959" s="23" t="str">
        <f>_xlfn.IFNA((VLOOKUP(F4959,help!$C$2:$F$12,4,0))*(N4959*24),"")</f>
        <v/>
      </c>
      <c r="AP4959" s="18">
        <f t="shared" si="157"/>
        <v>0</v>
      </c>
    </row>
    <row r="4960" spans="2:42" ht="33" x14ac:dyDescent="0.2">
      <c r="B4960" s="14">
        <f>COUNTIFS($E$3:E4960,تقرير!$E$4)</f>
        <v>15</v>
      </c>
      <c r="C4960" s="48"/>
      <c r="D4960" s="48"/>
      <c r="E4960" s="48"/>
      <c r="F4960" s="50"/>
      <c r="G4960" s="51"/>
      <c r="H4960" s="51"/>
      <c r="I4960" s="52"/>
      <c r="J4960" s="52"/>
      <c r="K4960" s="27" t="str">
        <f>_xlfn.IFNA(VLOOKUP(E4960,الاوردرات!$B$1:$C$600,2,0),"")</f>
        <v/>
      </c>
      <c r="L4960" s="63"/>
      <c r="N4960" s="22" t="str">
        <f t="shared" si="156"/>
        <v/>
      </c>
      <c r="O4960" s="23" t="str">
        <f>_xlfn.IFNA((VLOOKUP(F4960,help!$C$2:$F$12,4,0))*(N4960*24),"")</f>
        <v/>
      </c>
      <c r="AP4960" s="18">
        <f t="shared" si="157"/>
        <v>0</v>
      </c>
    </row>
    <row r="4961" spans="2:42" ht="33" x14ac:dyDescent="0.2">
      <c r="B4961" s="14">
        <f>COUNTIFS($E$3:E4961,تقرير!$E$4)</f>
        <v>15</v>
      </c>
      <c r="C4961" s="48"/>
      <c r="D4961" s="48"/>
      <c r="E4961" s="48"/>
      <c r="F4961" s="50"/>
      <c r="G4961" s="51"/>
      <c r="H4961" s="51"/>
      <c r="I4961" s="52"/>
      <c r="J4961" s="52"/>
      <c r="K4961" s="27" t="str">
        <f>_xlfn.IFNA(VLOOKUP(E4961,الاوردرات!$B$1:$C$600,2,0),"")</f>
        <v/>
      </c>
      <c r="L4961" s="63"/>
      <c r="N4961" s="22" t="str">
        <f t="shared" si="156"/>
        <v/>
      </c>
      <c r="O4961" s="23" t="str">
        <f>_xlfn.IFNA((VLOOKUP(F4961,help!$C$2:$F$12,4,0))*(N4961*24),"")</f>
        <v/>
      </c>
      <c r="AP4961" s="18">
        <f t="shared" si="157"/>
        <v>0</v>
      </c>
    </row>
    <row r="4962" spans="2:42" ht="33" x14ac:dyDescent="0.2">
      <c r="B4962" s="14">
        <f>COUNTIFS($E$3:E4962,تقرير!$E$4)</f>
        <v>15</v>
      </c>
      <c r="C4962" s="48"/>
      <c r="D4962" s="48"/>
      <c r="E4962" s="48"/>
      <c r="F4962" s="50"/>
      <c r="G4962" s="51"/>
      <c r="H4962" s="51"/>
      <c r="I4962" s="52"/>
      <c r="J4962" s="52"/>
      <c r="K4962" s="27" t="str">
        <f>_xlfn.IFNA(VLOOKUP(E4962,الاوردرات!$B$1:$C$600,2,0),"")</f>
        <v/>
      </c>
      <c r="L4962" s="63"/>
      <c r="N4962" s="22" t="str">
        <f t="shared" si="156"/>
        <v/>
      </c>
      <c r="O4962" s="23" t="str">
        <f>_xlfn.IFNA((VLOOKUP(F4962,help!$C$2:$F$12,4,0))*(N4962*24),"")</f>
        <v/>
      </c>
      <c r="AP4962" s="18">
        <f t="shared" si="157"/>
        <v>0</v>
      </c>
    </row>
    <row r="4963" spans="2:42" ht="33" x14ac:dyDescent="0.2">
      <c r="B4963" s="14">
        <f>COUNTIFS($E$3:E4963,تقرير!$E$4)</f>
        <v>15</v>
      </c>
      <c r="C4963" s="48"/>
      <c r="D4963" s="48"/>
      <c r="E4963" s="48"/>
      <c r="F4963" s="50"/>
      <c r="G4963" s="51"/>
      <c r="H4963" s="51"/>
      <c r="I4963" s="52"/>
      <c r="J4963" s="52"/>
      <c r="K4963" s="27" t="str">
        <f>_xlfn.IFNA(VLOOKUP(E4963,الاوردرات!$B$1:$C$600,2,0),"")</f>
        <v/>
      </c>
      <c r="L4963" s="63"/>
      <c r="N4963" s="22" t="str">
        <f t="shared" si="156"/>
        <v/>
      </c>
      <c r="O4963" s="23" t="str">
        <f>_xlfn.IFNA((VLOOKUP(F4963,help!$C$2:$F$12,4,0))*(N4963*24),"")</f>
        <v/>
      </c>
      <c r="AP4963" s="18">
        <f t="shared" si="157"/>
        <v>0</v>
      </c>
    </row>
    <row r="4964" spans="2:42" ht="33" x14ac:dyDescent="0.2">
      <c r="B4964" s="14">
        <f>COUNTIFS($E$3:E4964,تقرير!$E$4)</f>
        <v>15</v>
      </c>
      <c r="C4964" s="48"/>
      <c r="D4964" s="48"/>
      <c r="E4964" s="48"/>
      <c r="F4964" s="50"/>
      <c r="G4964" s="51"/>
      <c r="H4964" s="51"/>
      <c r="I4964" s="52"/>
      <c r="J4964" s="52"/>
      <c r="K4964" s="27" t="str">
        <f>_xlfn.IFNA(VLOOKUP(E4964,الاوردرات!$B$1:$C$600,2,0),"")</f>
        <v/>
      </c>
      <c r="L4964" s="63"/>
      <c r="N4964" s="22" t="str">
        <f t="shared" si="156"/>
        <v/>
      </c>
      <c r="O4964" s="23" t="str">
        <f>_xlfn.IFNA((VLOOKUP(F4964,help!$C$2:$F$12,4,0))*(N4964*24),"")</f>
        <v/>
      </c>
      <c r="AP4964" s="18">
        <f t="shared" si="157"/>
        <v>0</v>
      </c>
    </row>
    <row r="4965" spans="2:42" ht="33" x14ac:dyDescent="0.2">
      <c r="B4965" s="14">
        <f>COUNTIFS($E$3:E4965,تقرير!$E$4)</f>
        <v>15</v>
      </c>
      <c r="C4965" s="48"/>
      <c r="D4965" s="48"/>
      <c r="E4965" s="48"/>
      <c r="F4965" s="50"/>
      <c r="G4965" s="51"/>
      <c r="H4965" s="51"/>
      <c r="I4965" s="52"/>
      <c r="J4965" s="52"/>
      <c r="K4965" s="27" t="str">
        <f>_xlfn.IFNA(VLOOKUP(E4965,الاوردرات!$B$1:$C$600,2,0),"")</f>
        <v/>
      </c>
      <c r="L4965" s="63"/>
      <c r="N4965" s="22" t="str">
        <f t="shared" si="156"/>
        <v/>
      </c>
      <c r="O4965" s="23" t="str">
        <f>_xlfn.IFNA((VLOOKUP(F4965,help!$C$2:$F$12,4,0))*(N4965*24),"")</f>
        <v/>
      </c>
      <c r="AP4965" s="18">
        <f t="shared" si="157"/>
        <v>0</v>
      </c>
    </row>
    <row r="4966" spans="2:42" ht="33" x14ac:dyDescent="0.2">
      <c r="B4966" s="14">
        <f>COUNTIFS($E$3:E4966,تقرير!$E$4)</f>
        <v>15</v>
      </c>
      <c r="C4966" s="48"/>
      <c r="D4966" s="48"/>
      <c r="E4966" s="48"/>
      <c r="F4966" s="50"/>
      <c r="G4966" s="51"/>
      <c r="H4966" s="51"/>
      <c r="I4966" s="52"/>
      <c r="J4966" s="52"/>
      <c r="K4966" s="27" t="str">
        <f>_xlfn.IFNA(VLOOKUP(E4966,الاوردرات!$B$1:$C$600,2,0),"")</f>
        <v/>
      </c>
      <c r="L4966" s="63"/>
      <c r="N4966" s="22" t="str">
        <f t="shared" si="156"/>
        <v/>
      </c>
      <c r="O4966" s="23" t="str">
        <f>_xlfn.IFNA((VLOOKUP(F4966,help!$C$2:$F$12,4,0))*(N4966*24),"")</f>
        <v/>
      </c>
      <c r="AP4966" s="18">
        <f t="shared" si="157"/>
        <v>0</v>
      </c>
    </row>
    <row r="4967" spans="2:42" ht="33" x14ac:dyDescent="0.2">
      <c r="B4967" s="14">
        <f>COUNTIFS($E$3:E4967,تقرير!$E$4)</f>
        <v>15</v>
      </c>
      <c r="C4967" s="48"/>
      <c r="D4967" s="48"/>
      <c r="E4967" s="48"/>
      <c r="F4967" s="50"/>
      <c r="G4967" s="51"/>
      <c r="H4967" s="51"/>
      <c r="I4967" s="52"/>
      <c r="J4967" s="52"/>
      <c r="K4967" s="27" t="str">
        <f>_xlfn.IFNA(VLOOKUP(E4967,الاوردرات!$B$1:$C$600,2,0),"")</f>
        <v/>
      </c>
      <c r="L4967" s="63"/>
      <c r="N4967" s="22" t="str">
        <f t="shared" si="156"/>
        <v/>
      </c>
      <c r="O4967" s="23" t="str">
        <f>_xlfn.IFNA((VLOOKUP(F4967,help!$C$2:$F$12,4,0))*(N4967*24),"")</f>
        <v/>
      </c>
      <c r="AP4967" s="18">
        <f t="shared" si="157"/>
        <v>0</v>
      </c>
    </row>
    <row r="4968" spans="2:42" ht="33" x14ac:dyDescent="0.2">
      <c r="B4968" s="14">
        <f>COUNTIFS($E$3:E4968,تقرير!$E$4)</f>
        <v>15</v>
      </c>
      <c r="C4968" s="48"/>
      <c r="D4968" s="48"/>
      <c r="E4968" s="48"/>
      <c r="F4968" s="50"/>
      <c r="G4968" s="51"/>
      <c r="H4968" s="51"/>
      <c r="I4968" s="52"/>
      <c r="J4968" s="52"/>
      <c r="K4968" s="27" t="str">
        <f>_xlfn.IFNA(VLOOKUP(E4968,الاوردرات!$B$1:$C$600,2,0),"")</f>
        <v/>
      </c>
      <c r="L4968" s="63"/>
      <c r="N4968" s="22" t="str">
        <f t="shared" si="156"/>
        <v/>
      </c>
      <c r="O4968" s="23" t="str">
        <f>_xlfn.IFNA((VLOOKUP(F4968,help!$C$2:$F$12,4,0))*(N4968*24),"")</f>
        <v/>
      </c>
      <c r="AP4968" s="18">
        <f t="shared" si="157"/>
        <v>0</v>
      </c>
    </row>
    <row r="4969" spans="2:42" ht="33" x14ac:dyDescent="0.2">
      <c r="B4969" s="14">
        <f>COUNTIFS($E$3:E4969,تقرير!$E$4)</f>
        <v>15</v>
      </c>
      <c r="C4969" s="48"/>
      <c r="D4969" s="48"/>
      <c r="E4969" s="48"/>
      <c r="F4969" s="50"/>
      <c r="G4969" s="51"/>
      <c r="H4969" s="51"/>
      <c r="I4969" s="52"/>
      <c r="J4969" s="52"/>
      <c r="K4969" s="27" t="str">
        <f>_xlfn.IFNA(VLOOKUP(E4969,الاوردرات!$B$1:$C$600,2,0),"")</f>
        <v/>
      </c>
      <c r="L4969" s="63"/>
      <c r="N4969" s="22" t="str">
        <f t="shared" si="156"/>
        <v/>
      </c>
      <c r="O4969" s="23" t="str">
        <f>_xlfn.IFNA((VLOOKUP(F4969,help!$C$2:$F$12,4,0))*(N4969*24),"")</f>
        <v/>
      </c>
      <c r="AP4969" s="18">
        <f t="shared" si="157"/>
        <v>0</v>
      </c>
    </row>
    <row r="4970" spans="2:42" ht="33" x14ac:dyDescent="0.2">
      <c r="B4970" s="14">
        <f>COUNTIFS($E$3:E4970,تقرير!$E$4)</f>
        <v>15</v>
      </c>
      <c r="C4970" s="48"/>
      <c r="D4970" s="48"/>
      <c r="E4970" s="48"/>
      <c r="F4970" s="50"/>
      <c r="G4970" s="51"/>
      <c r="H4970" s="51"/>
      <c r="I4970" s="52"/>
      <c r="J4970" s="52"/>
      <c r="K4970" s="27" t="str">
        <f>_xlfn.IFNA(VLOOKUP(E4970,الاوردرات!$B$1:$C$600,2,0),"")</f>
        <v/>
      </c>
      <c r="L4970" s="63"/>
      <c r="N4970" s="22" t="str">
        <f t="shared" si="156"/>
        <v/>
      </c>
      <c r="O4970" s="23" t="str">
        <f>_xlfn.IFNA((VLOOKUP(F4970,help!$C$2:$F$12,4,0))*(N4970*24),"")</f>
        <v/>
      </c>
      <c r="AP4970" s="18">
        <f t="shared" si="157"/>
        <v>0</v>
      </c>
    </row>
    <row r="4971" spans="2:42" ht="33" x14ac:dyDescent="0.2">
      <c r="B4971" s="14">
        <f>COUNTIFS($E$3:E4971,تقرير!$E$4)</f>
        <v>15</v>
      </c>
      <c r="C4971" s="48"/>
      <c r="D4971" s="48"/>
      <c r="E4971" s="48"/>
      <c r="F4971" s="50"/>
      <c r="G4971" s="51"/>
      <c r="H4971" s="51"/>
      <c r="I4971" s="52"/>
      <c r="J4971" s="52"/>
      <c r="K4971" s="27" t="str">
        <f>_xlfn.IFNA(VLOOKUP(E4971,الاوردرات!$B$1:$C$600,2,0),"")</f>
        <v/>
      </c>
      <c r="L4971" s="63"/>
      <c r="N4971" s="22" t="str">
        <f t="shared" si="156"/>
        <v/>
      </c>
      <c r="O4971" s="23" t="str">
        <f>_xlfn.IFNA((VLOOKUP(F4971,help!$C$2:$F$12,4,0))*(N4971*24),"")</f>
        <v/>
      </c>
      <c r="AP4971" s="18">
        <f t="shared" si="157"/>
        <v>0</v>
      </c>
    </row>
    <row r="4972" spans="2:42" ht="33" x14ac:dyDescent="0.2">
      <c r="B4972" s="14">
        <f>COUNTIFS($E$3:E4972,تقرير!$E$4)</f>
        <v>15</v>
      </c>
      <c r="C4972" s="48"/>
      <c r="D4972" s="48"/>
      <c r="E4972" s="48"/>
      <c r="F4972" s="50"/>
      <c r="G4972" s="51"/>
      <c r="H4972" s="51"/>
      <c r="I4972" s="52"/>
      <c r="J4972" s="52"/>
      <c r="K4972" s="27" t="str">
        <f>_xlfn.IFNA(VLOOKUP(E4972,الاوردرات!$B$1:$C$600,2,0),"")</f>
        <v/>
      </c>
      <c r="L4972" s="63"/>
      <c r="N4972" s="22" t="str">
        <f t="shared" si="156"/>
        <v/>
      </c>
      <c r="O4972" s="23" t="str">
        <f>_xlfn.IFNA((VLOOKUP(F4972,help!$C$2:$F$12,4,0))*(N4972*24),"")</f>
        <v/>
      </c>
      <c r="AP4972" s="18">
        <f t="shared" si="157"/>
        <v>0</v>
      </c>
    </row>
    <row r="4973" spans="2:42" ht="33" x14ac:dyDescent="0.2">
      <c r="B4973" s="14">
        <f>COUNTIFS($E$3:E4973,تقرير!$E$4)</f>
        <v>15</v>
      </c>
      <c r="C4973" s="48"/>
      <c r="D4973" s="48"/>
      <c r="E4973" s="48"/>
      <c r="F4973" s="50"/>
      <c r="G4973" s="51"/>
      <c r="H4973" s="51"/>
      <c r="I4973" s="52"/>
      <c r="J4973" s="52"/>
      <c r="K4973" s="27" t="str">
        <f>_xlfn.IFNA(VLOOKUP(E4973,الاوردرات!$B$1:$C$600,2,0),"")</f>
        <v/>
      </c>
      <c r="L4973" s="63"/>
      <c r="N4973" s="22" t="str">
        <f t="shared" si="156"/>
        <v/>
      </c>
      <c r="O4973" s="23" t="str">
        <f>_xlfn.IFNA((VLOOKUP(F4973,help!$C$2:$F$12,4,0))*(N4973*24),"")</f>
        <v/>
      </c>
      <c r="AP4973" s="18">
        <f t="shared" si="157"/>
        <v>0</v>
      </c>
    </row>
    <row r="4974" spans="2:42" ht="33" x14ac:dyDescent="0.2">
      <c r="B4974" s="14">
        <f>COUNTIFS($E$3:E4974,تقرير!$E$4)</f>
        <v>15</v>
      </c>
      <c r="C4974" s="48"/>
      <c r="D4974" s="48"/>
      <c r="E4974" s="48"/>
      <c r="F4974" s="50"/>
      <c r="G4974" s="51"/>
      <c r="H4974" s="51"/>
      <c r="I4974" s="52"/>
      <c r="J4974" s="52"/>
      <c r="K4974" s="27" t="str">
        <f>_xlfn.IFNA(VLOOKUP(E4974,الاوردرات!$B$1:$C$600,2,0),"")</f>
        <v/>
      </c>
      <c r="L4974" s="63"/>
      <c r="N4974" s="22" t="str">
        <f t="shared" si="156"/>
        <v/>
      </c>
      <c r="O4974" s="23" t="str">
        <f>_xlfn.IFNA((VLOOKUP(F4974,help!$C$2:$F$12,4,0))*(N4974*24),"")</f>
        <v/>
      </c>
      <c r="AP4974" s="18">
        <f t="shared" si="157"/>
        <v>0</v>
      </c>
    </row>
    <row r="4975" spans="2:42" ht="33" x14ac:dyDescent="0.2">
      <c r="B4975" s="14">
        <f>COUNTIFS($E$3:E4975,تقرير!$E$4)</f>
        <v>15</v>
      </c>
      <c r="C4975" s="48"/>
      <c r="D4975" s="48"/>
      <c r="E4975" s="48"/>
      <c r="F4975" s="50"/>
      <c r="G4975" s="51"/>
      <c r="H4975" s="51"/>
      <c r="I4975" s="52"/>
      <c r="J4975" s="52"/>
      <c r="K4975" s="27" t="str">
        <f>_xlfn.IFNA(VLOOKUP(E4975,الاوردرات!$B$1:$C$600,2,0),"")</f>
        <v/>
      </c>
      <c r="L4975" s="63"/>
      <c r="N4975" s="22" t="str">
        <f t="shared" si="156"/>
        <v/>
      </c>
      <c r="O4975" s="23" t="str">
        <f>_xlfn.IFNA((VLOOKUP(F4975,help!$C$2:$F$12,4,0))*(N4975*24),"")</f>
        <v/>
      </c>
      <c r="AP4975" s="18">
        <f t="shared" si="157"/>
        <v>0</v>
      </c>
    </row>
    <row r="4976" spans="2:42" ht="33" x14ac:dyDescent="0.2">
      <c r="B4976" s="14">
        <f>COUNTIFS($E$3:E4976,تقرير!$E$4)</f>
        <v>15</v>
      </c>
      <c r="C4976" s="48"/>
      <c r="D4976" s="48"/>
      <c r="E4976" s="48"/>
      <c r="F4976" s="50"/>
      <c r="G4976" s="51"/>
      <c r="H4976" s="51"/>
      <c r="I4976" s="52"/>
      <c r="J4976" s="52"/>
      <c r="K4976" s="27" t="str">
        <f>_xlfn.IFNA(VLOOKUP(E4976,الاوردرات!$B$1:$C$600,2,0),"")</f>
        <v/>
      </c>
      <c r="L4976" s="63"/>
      <c r="N4976" s="22" t="str">
        <f t="shared" si="156"/>
        <v/>
      </c>
      <c r="O4976" s="23" t="str">
        <f>_xlfn.IFNA((VLOOKUP(F4976,help!$C$2:$F$12,4,0))*(N4976*24),"")</f>
        <v/>
      </c>
      <c r="AP4976" s="18">
        <f t="shared" si="157"/>
        <v>0</v>
      </c>
    </row>
    <row r="4977" spans="2:42" ht="33" x14ac:dyDescent="0.2">
      <c r="B4977" s="14">
        <f>COUNTIFS($E$3:E4977,تقرير!$E$4)</f>
        <v>15</v>
      </c>
      <c r="C4977" s="48"/>
      <c r="D4977" s="48"/>
      <c r="E4977" s="48"/>
      <c r="F4977" s="50"/>
      <c r="G4977" s="51"/>
      <c r="H4977" s="51"/>
      <c r="I4977" s="52"/>
      <c r="J4977" s="52"/>
      <c r="K4977" s="27" t="str">
        <f>_xlfn.IFNA(VLOOKUP(E4977,الاوردرات!$B$1:$C$600,2,0),"")</f>
        <v/>
      </c>
      <c r="L4977" s="63"/>
      <c r="N4977" s="22" t="str">
        <f t="shared" si="156"/>
        <v/>
      </c>
      <c r="O4977" s="23" t="str">
        <f>_xlfn.IFNA((VLOOKUP(F4977,help!$C$2:$F$12,4,0))*(N4977*24),"")</f>
        <v/>
      </c>
      <c r="AP4977" s="18">
        <f t="shared" si="157"/>
        <v>0</v>
      </c>
    </row>
    <row r="4978" spans="2:42" ht="33" x14ac:dyDescent="0.2">
      <c r="B4978" s="14">
        <f>COUNTIFS($E$3:E4978,تقرير!$E$4)</f>
        <v>15</v>
      </c>
      <c r="C4978" s="48"/>
      <c r="D4978" s="48"/>
      <c r="E4978" s="48"/>
      <c r="F4978" s="50"/>
      <c r="G4978" s="51"/>
      <c r="H4978" s="51"/>
      <c r="I4978" s="52"/>
      <c r="J4978" s="52"/>
      <c r="K4978" s="27" t="str">
        <f>_xlfn.IFNA(VLOOKUP(E4978,الاوردرات!$B$1:$C$600,2,0),"")</f>
        <v/>
      </c>
      <c r="L4978" s="63"/>
      <c r="N4978" s="22" t="str">
        <f t="shared" si="156"/>
        <v/>
      </c>
      <c r="O4978" s="23" t="str">
        <f>_xlfn.IFNA((VLOOKUP(F4978,help!$C$2:$F$12,4,0))*(N4978*24),"")</f>
        <v/>
      </c>
      <c r="AP4978" s="18">
        <f t="shared" si="157"/>
        <v>0</v>
      </c>
    </row>
    <row r="4979" spans="2:42" ht="33" x14ac:dyDescent="0.2">
      <c r="B4979" s="14">
        <f>COUNTIFS($E$3:E4979,تقرير!$E$4)</f>
        <v>15</v>
      </c>
      <c r="C4979" s="48"/>
      <c r="D4979" s="48"/>
      <c r="E4979" s="48"/>
      <c r="F4979" s="50"/>
      <c r="G4979" s="51"/>
      <c r="H4979" s="51"/>
      <c r="I4979" s="52"/>
      <c r="J4979" s="52"/>
      <c r="K4979" s="27" t="str">
        <f>_xlfn.IFNA(VLOOKUP(E4979,الاوردرات!$B$1:$C$600,2,0),"")</f>
        <v/>
      </c>
      <c r="L4979" s="63"/>
      <c r="N4979" s="22" t="str">
        <f t="shared" si="156"/>
        <v/>
      </c>
      <c r="O4979" s="23" t="str">
        <f>_xlfn.IFNA((VLOOKUP(F4979,help!$C$2:$F$12,4,0))*(N4979*24),"")</f>
        <v/>
      </c>
      <c r="AP4979" s="18">
        <f t="shared" si="157"/>
        <v>0</v>
      </c>
    </row>
    <row r="4980" spans="2:42" ht="33" x14ac:dyDescent="0.2">
      <c r="B4980" s="14">
        <f>COUNTIFS($E$3:E4980,تقرير!$E$4)</f>
        <v>15</v>
      </c>
      <c r="C4980" s="48"/>
      <c r="D4980" s="48"/>
      <c r="E4980" s="48"/>
      <c r="F4980" s="50"/>
      <c r="G4980" s="51"/>
      <c r="H4980" s="51"/>
      <c r="I4980" s="52"/>
      <c r="J4980" s="52"/>
      <c r="K4980" s="27" t="str">
        <f>_xlfn.IFNA(VLOOKUP(E4980,الاوردرات!$B$1:$C$600,2,0),"")</f>
        <v/>
      </c>
      <c r="L4980" s="63"/>
      <c r="N4980" s="22" t="str">
        <f t="shared" si="156"/>
        <v/>
      </c>
      <c r="O4980" s="23" t="str">
        <f>_xlfn.IFNA((VLOOKUP(F4980,help!$C$2:$F$12,4,0))*(N4980*24),"")</f>
        <v/>
      </c>
      <c r="AP4980" s="18">
        <f t="shared" si="157"/>
        <v>0</v>
      </c>
    </row>
    <row r="4981" spans="2:42" ht="33" x14ac:dyDescent="0.2">
      <c r="B4981" s="14">
        <f>COUNTIFS($E$3:E4981,تقرير!$E$4)</f>
        <v>15</v>
      </c>
      <c r="C4981" s="48"/>
      <c r="D4981" s="48"/>
      <c r="E4981" s="48"/>
      <c r="F4981" s="50"/>
      <c r="G4981" s="51"/>
      <c r="H4981" s="51"/>
      <c r="I4981" s="52"/>
      <c r="J4981" s="52"/>
      <c r="K4981" s="27" t="str">
        <f>_xlfn.IFNA(VLOOKUP(E4981,الاوردرات!$B$1:$C$600,2,0),"")</f>
        <v/>
      </c>
      <c r="L4981" s="63"/>
      <c r="N4981" s="22" t="str">
        <f t="shared" si="156"/>
        <v/>
      </c>
      <c r="O4981" s="23" t="str">
        <f>_xlfn.IFNA((VLOOKUP(F4981,help!$C$2:$F$12,4,0))*(N4981*24),"")</f>
        <v/>
      </c>
      <c r="AP4981" s="18">
        <f t="shared" si="157"/>
        <v>0</v>
      </c>
    </row>
    <row r="4982" spans="2:42" ht="33" x14ac:dyDescent="0.2">
      <c r="B4982" s="14">
        <f>COUNTIFS($E$3:E4982,تقرير!$E$4)</f>
        <v>15</v>
      </c>
      <c r="C4982" s="48"/>
      <c r="D4982" s="48"/>
      <c r="E4982" s="48"/>
      <c r="F4982" s="50"/>
      <c r="G4982" s="51"/>
      <c r="H4982" s="51"/>
      <c r="I4982" s="52"/>
      <c r="J4982" s="52"/>
      <c r="K4982" s="27" t="str">
        <f>_xlfn.IFNA(VLOOKUP(E4982,الاوردرات!$B$1:$C$600,2,0),"")</f>
        <v/>
      </c>
      <c r="L4982" s="63"/>
      <c r="N4982" s="22" t="str">
        <f t="shared" si="156"/>
        <v/>
      </c>
      <c r="O4982" s="23" t="str">
        <f>_xlfn.IFNA((VLOOKUP(F4982,help!$C$2:$F$12,4,0))*(N4982*24),"")</f>
        <v/>
      </c>
      <c r="AP4982" s="18">
        <f t="shared" si="157"/>
        <v>0</v>
      </c>
    </row>
    <row r="4983" spans="2:42" ht="33" x14ac:dyDescent="0.2">
      <c r="B4983" s="14">
        <f>COUNTIFS($E$3:E4983,تقرير!$E$4)</f>
        <v>15</v>
      </c>
      <c r="C4983" s="48"/>
      <c r="D4983" s="48"/>
      <c r="E4983" s="48"/>
      <c r="F4983" s="50"/>
      <c r="G4983" s="51"/>
      <c r="H4983" s="51"/>
      <c r="I4983" s="52"/>
      <c r="J4983" s="52"/>
      <c r="K4983" s="27" t="str">
        <f>_xlfn.IFNA(VLOOKUP(E4983,الاوردرات!$B$1:$C$600,2,0),"")</f>
        <v/>
      </c>
      <c r="L4983" s="63"/>
      <c r="N4983" s="22" t="str">
        <f t="shared" ref="N4983:N5046" si="158">IF(I4983&lt;&gt;"",J4983-I4983,"")</f>
        <v/>
      </c>
      <c r="O4983" s="23" t="str">
        <f>_xlfn.IFNA((VLOOKUP(F4983,help!$C$2:$F$12,4,0))*(N4983*24),"")</f>
        <v/>
      </c>
      <c r="AP4983" s="18">
        <f t="shared" si="157"/>
        <v>0</v>
      </c>
    </row>
    <row r="4984" spans="2:42" ht="33" x14ac:dyDescent="0.2">
      <c r="B4984" s="14">
        <f>COUNTIFS($E$3:E4984,تقرير!$E$4)</f>
        <v>15</v>
      </c>
      <c r="C4984" s="48"/>
      <c r="D4984" s="48"/>
      <c r="E4984" s="48"/>
      <c r="F4984" s="50"/>
      <c r="G4984" s="51"/>
      <c r="H4984" s="51"/>
      <c r="I4984" s="52"/>
      <c r="J4984" s="52"/>
      <c r="K4984" s="27" t="str">
        <f>_xlfn.IFNA(VLOOKUP(E4984,الاوردرات!$B$1:$C$600,2,0),"")</f>
        <v/>
      </c>
      <c r="L4984" s="63"/>
      <c r="N4984" s="22" t="str">
        <f t="shared" si="158"/>
        <v/>
      </c>
      <c r="O4984" s="23" t="str">
        <f>_xlfn.IFNA((VLOOKUP(F4984,help!$C$2:$F$12,4,0))*(N4984*24),"")</f>
        <v/>
      </c>
      <c r="AP4984" s="18">
        <f t="shared" si="157"/>
        <v>0</v>
      </c>
    </row>
    <row r="4985" spans="2:42" ht="33" x14ac:dyDescent="0.2">
      <c r="B4985" s="14">
        <f>COUNTIFS($E$3:E4985,تقرير!$E$4)</f>
        <v>15</v>
      </c>
      <c r="C4985" s="48"/>
      <c r="D4985" s="48"/>
      <c r="E4985" s="48"/>
      <c r="F4985" s="50"/>
      <c r="G4985" s="51"/>
      <c r="H4985" s="51"/>
      <c r="I4985" s="52"/>
      <c r="J4985" s="52"/>
      <c r="K4985" s="27" t="str">
        <f>_xlfn.IFNA(VLOOKUP(E4985,الاوردرات!$B$1:$C$600,2,0),"")</f>
        <v/>
      </c>
      <c r="L4985" s="63"/>
      <c r="N4985" s="22" t="str">
        <f t="shared" si="158"/>
        <v/>
      </c>
      <c r="O4985" s="23" t="str">
        <f>_xlfn.IFNA((VLOOKUP(F4985,help!$C$2:$F$12,4,0))*(N4985*24),"")</f>
        <v/>
      </c>
      <c r="AP4985" s="18">
        <f t="shared" si="157"/>
        <v>0</v>
      </c>
    </row>
    <row r="4986" spans="2:42" ht="33" x14ac:dyDescent="0.2">
      <c r="B4986" s="14">
        <f>COUNTIFS($E$3:E4986,تقرير!$E$4)</f>
        <v>15</v>
      </c>
      <c r="C4986" s="48"/>
      <c r="D4986" s="48"/>
      <c r="E4986" s="48"/>
      <c r="F4986" s="50"/>
      <c r="G4986" s="51"/>
      <c r="H4986" s="51"/>
      <c r="I4986" s="52"/>
      <c r="J4986" s="52"/>
      <c r="K4986" s="27" t="str">
        <f>_xlfn.IFNA(VLOOKUP(E4986,الاوردرات!$B$1:$C$600,2,0),"")</f>
        <v/>
      </c>
      <c r="L4986" s="63"/>
      <c r="N4986" s="22" t="str">
        <f t="shared" si="158"/>
        <v/>
      </c>
      <c r="O4986" s="23" t="str">
        <f>_xlfn.IFNA((VLOOKUP(F4986,help!$C$2:$F$12,4,0))*(N4986*24),"")</f>
        <v/>
      </c>
      <c r="AP4986" s="18">
        <f t="shared" si="157"/>
        <v>0</v>
      </c>
    </row>
    <row r="4987" spans="2:42" ht="33" x14ac:dyDescent="0.2">
      <c r="B4987" s="14">
        <f>COUNTIFS($E$3:E4987,تقرير!$E$4)</f>
        <v>15</v>
      </c>
      <c r="C4987" s="48"/>
      <c r="D4987" s="48"/>
      <c r="E4987" s="48"/>
      <c r="F4987" s="50"/>
      <c r="G4987" s="51"/>
      <c r="H4987" s="51"/>
      <c r="I4987" s="52"/>
      <c r="J4987" s="52"/>
      <c r="K4987" s="27" t="str">
        <f>_xlfn.IFNA(VLOOKUP(E4987,الاوردرات!$B$1:$C$600,2,0),"")</f>
        <v/>
      </c>
      <c r="L4987" s="63"/>
      <c r="N4987" s="22" t="str">
        <f t="shared" si="158"/>
        <v/>
      </c>
      <c r="O4987" s="23" t="str">
        <f>_xlfn.IFNA((VLOOKUP(F4987,help!$C$2:$F$12,4,0))*(N4987*24),"")</f>
        <v/>
      </c>
      <c r="AP4987" s="18">
        <f t="shared" si="157"/>
        <v>0</v>
      </c>
    </row>
    <row r="4988" spans="2:42" ht="33" x14ac:dyDescent="0.2">
      <c r="B4988" s="14">
        <f>COUNTIFS($E$3:E4988,تقرير!$E$4)</f>
        <v>15</v>
      </c>
      <c r="C4988" s="48"/>
      <c r="D4988" s="48"/>
      <c r="E4988" s="48"/>
      <c r="F4988" s="50"/>
      <c r="G4988" s="51"/>
      <c r="H4988" s="51"/>
      <c r="I4988" s="52"/>
      <c r="J4988" s="52"/>
      <c r="K4988" s="27" t="str">
        <f>_xlfn.IFNA(VLOOKUP(E4988,الاوردرات!$B$1:$C$600,2,0),"")</f>
        <v/>
      </c>
      <c r="L4988" s="63"/>
      <c r="N4988" s="22" t="str">
        <f t="shared" si="158"/>
        <v/>
      </c>
      <c r="O4988" s="23" t="str">
        <f>_xlfn.IFNA((VLOOKUP(F4988,help!$C$2:$F$12,4,0))*(N4988*24),"")</f>
        <v/>
      </c>
      <c r="AP4988" s="18">
        <f t="shared" si="157"/>
        <v>0</v>
      </c>
    </row>
    <row r="4989" spans="2:42" ht="33" x14ac:dyDescent="0.2">
      <c r="B4989" s="14">
        <f>COUNTIFS($E$3:E4989,تقرير!$E$4)</f>
        <v>15</v>
      </c>
      <c r="C4989" s="48"/>
      <c r="D4989" s="48"/>
      <c r="E4989" s="48"/>
      <c r="F4989" s="50"/>
      <c r="G4989" s="51"/>
      <c r="H4989" s="51"/>
      <c r="I4989" s="52"/>
      <c r="J4989" s="52"/>
      <c r="K4989" s="27" t="str">
        <f>_xlfn.IFNA(VLOOKUP(E4989,الاوردرات!$B$1:$C$600,2,0),"")</f>
        <v/>
      </c>
      <c r="L4989" s="63"/>
      <c r="N4989" s="22" t="str">
        <f t="shared" si="158"/>
        <v/>
      </c>
      <c r="O4989" s="23" t="str">
        <f>_xlfn.IFNA((VLOOKUP(F4989,help!$C$2:$F$12,4,0))*(N4989*24),"")</f>
        <v/>
      </c>
      <c r="AP4989" s="18">
        <f t="shared" si="157"/>
        <v>0</v>
      </c>
    </row>
    <row r="4990" spans="2:42" ht="33" x14ac:dyDescent="0.2">
      <c r="B4990" s="14">
        <f>COUNTIFS($E$3:E4990,تقرير!$E$4)</f>
        <v>15</v>
      </c>
      <c r="C4990" s="48"/>
      <c r="D4990" s="48"/>
      <c r="E4990" s="48"/>
      <c r="F4990" s="50"/>
      <c r="G4990" s="51"/>
      <c r="H4990" s="51"/>
      <c r="I4990" s="52"/>
      <c r="J4990" s="52"/>
      <c r="K4990" s="27" t="str">
        <f>_xlfn.IFNA(VLOOKUP(E4990,الاوردرات!$B$1:$C$600,2,0),"")</f>
        <v/>
      </c>
      <c r="L4990" s="63"/>
      <c r="N4990" s="22" t="str">
        <f t="shared" si="158"/>
        <v/>
      </c>
      <c r="O4990" s="23" t="str">
        <f>_xlfn.IFNA((VLOOKUP(F4990,help!$C$2:$F$12,4,0))*(N4990*24),"")</f>
        <v/>
      </c>
      <c r="AP4990" s="18">
        <f t="shared" si="157"/>
        <v>0</v>
      </c>
    </row>
    <row r="4991" spans="2:42" ht="33" x14ac:dyDescent="0.2">
      <c r="B4991" s="14">
        <f>COUNTIFS($E$3:E4991,تقرير!$E$4)</f>
        <v>15</v>
      </c>
      <c r="C4991" s="48"/>
      <c r="D4991" s="48"/>
      <c r="E4991" s="48"/>
      <c r="F4991" s="50"/>
      <c r="G4991" s="51"/>
      <c r="H4991" s="51"/>
      <c r="I4991" s="52"/>
      <c r="J4991" s="52"/>
      <c r="K4991" s="27" t="str">
        <f>_xlfn.IFNA(VLOOKUP(E4991,الاوردرات!$B$1:$C$600,2,0),"")</f>
        <v/>
      </c>
      <c r="L4991" s="63"/>
      <c r="N4991" s="22" t="str">
        <f t="shared" si="158"/>
        <v/>
      </c>
      <c r="O4991" s="23" t="str">
        <f>_xlfn.IFNA((VLOOKUP(F4991,help!$C$2:$F$12,4,0))*(N4991*24),"")</f>
        <v/>
      </c>
      <c r="AP4991" s="18">
        <f t="shared" si="157"/>
        <v>0</v>
      </c>
    </row>
    <row r="4992" spans="2:42" ht="33" x14ac:dyDescent="0.2">
      <c r="B4992" s="14">
        <f>COUNTIFS($E$3:E4992,تقرير!$E$4)</f>
        <v>15</v>
      </c>
      <c r="C4992" s="48"/>
      <c r="D4992" s="48"/>
      <c r="E4992" s="48"/>
      <c r="F4992" s="50"/>
      <c r="G4992" s="51"/>
      <c r="H4992" s="51"/>
      <c r="I4992" s="52"/>
      <c r="J4992" s="52"/>
      <c r="K4992" s="27" t="str">
        <f>_xlfn.IFNA(VLOOKUP(E4992,الاوردرات!$B$1:$C$600,2,0),"")</f>
        <v/>
      </c>
      <c r="L4992" s="63"/>
      <c r="N4992" s="22" t="str">
        <f t="shared" si="158"/>
        <v/>
      </c>
      <c r="O4992" s="23" t="str">
        <f>_xlfn.IFNA((VLOOKUP(F4992,help!$C$2:$F$12,4,0))*(N4992*24),"")</f>
        <v/>
      </c>
      <c r="AP4992" s="18">
        <f t="shared" si="157"/>
        <v>0</v>
      </c>
    </row>
    <row r="4993" spans="2:42" ht="33" x14ac:dyDescent="0.2">
      <c r="B4993" s="14">
        <f>COUNTIFS($E$3:E4993,تقرير!$E$4)</f>
        <v>15</v>
      </c>
      <c r="C4993" s="48"/>
      <c r="D4993" s="48"/>
      <c r="E4993" s="48"/>
      <c r="F4993" s="50"/>
      <c r="G4993" s="51"/>
      <c r="H4993" s="51"/>
      <c r="I4993" s="52"/>
      <c r="J4993" s="52"/>
      <c r="K4993" s="27" t="str">
        <f>_xlfn.IFNA(VLOOKUP(E4993,الاوردرات!$B$1:$C$600,2,0),"")</f>
        <v/>
      </c>
      <c r="L4993" s="63"/>
      <c r="N4993" s="22" t="str">
        <f t="shared" si="158"/>
        <v/>
      </c>
      <c r="O4993" s="23" t="str">
        <f>_xlfn.IFNA((VLOOKUP(F4993,help!$C$2:$F$12,4,0))*(N4993*24),"")</f>
        <v/>
      </c>
      <c r="AP4993" s="18">
        <f t="shared" si="157"/>
        <v>0</v>
      </c>
    </row>
    <row r="4994" spans="2:42" ht="33" x14ac:dyDescent="0.2">
      <c r="B4994" s="14">
        <f>COUNTIFS($E$3:E4994,تقرير!$E$4)</f>
        <v>15</v>
      </c>
      <c r="C4994" s="48"/>
      <c r="D4994" s="48"/>
      <c r="E4994" s="48"/>
      <c r="F4994" s="50"/>
      <c r="G4994" s="51"/>
      <c r="H4994" s="51"/>
      <c r="I4994" s="52"/>
      <c r="J4994" s="52"/>
      <c r="K4994" s="27" t="str">
        <f>_xlfn.IFNA(VLOOKUP(E4994,الاوردرات!$B$1:$C$600,2,0),"")</f>
        <v/>
      </c>
      <c r="L4994" s="63"/>
      <c r="N4994" s="22" t="str">
        <f t="shared" si="158"/>
        <v/>
      </c>
      <c r="O4994" s="23" t="str">
        <f>_xlfn.IFNA((VLOOKUP(F4994,help!$C$2:$F$12,4,0))*(N4994*24),"")</f>
        <v/>
      </c>
      <c r="AP4994" s="18">
        <f t="shared" si="157"/>
        <v>0</v>
      </c>
    </row>
    <row r="4995" spans="2:42" ht="33" x14ac:dyDescent="0.2">
      <c r="B4995" s="14">
        <f>COUNTIFS($E$3:E4995,تقرير!$E$4)</f>
        <v>15</v>
      </c>
      <c r="C4995" s="48"/>
      <c r="D4995" s="48"/>
      <c r="E4995" s="48"/>
      <c r="F4995" s="50"/>
      <c r="G4995" s="51"/>
      <c r="H4995" s="51"/>
      <c r="I4995" s="52"/>
      <c r="J4995" s="52"/>
      <c r="K4995" s="27" t="str">
        <f>_xlfn.IFNA(VLOOKUP(E4995,الاوردرات!$B$1:$C$600,2,0),"")</f>
        <v/>
      </c>
      <c r="L4995" s="63"/>
      <c r="N4995" s="22" t="str">
        <f t="shared" si="158"/>
        <v/>
      </c>
      <c r="O4995" s="23" t="str">
        <f>_xlfn.IFNA((VLOOKUP(F4995,help!$C$2:$F$12,4,0))*(N4995*24),"")</f>
        <v/>
      </c>
      <c r="AP4995" s="18">
        <f t="shared" si="157"/>
        <v>0</v>
      </c>
    </row>
    <row r="4996" spans="2:42" ht="33" x14ac:dyDescent="0.2">
      <c r="B4996" s="14">
        <f>COUNTIFS($E$3:E4996,تقرير!$E$4)</f>
        <v>15</v>
      </c>
      <c r="C4996" s="48"/>
      <c r="D4996" s="48"/>
      <c r="E4996" s="48"/>
      <c r="F4996" s="50"/>
      <c r="G4996" s="51"/>
      <c r="H4996" s="51"/>
      <c r="I4996" s="52"/>
      <c r="J4996" s="52"/>
      <c r="K4996" s="27" t="str">
        <f>_xlfn.IFNA(VLOOKUP(E4996,الاوردرات!$B$1:$C$600,2,0),"")</f>
        <v/>
      </c>
      <c r="L4996" s="63"/>
      <c r="N4996" s="22" t="str">
        <f t="shared" si="158"/>
        <v/>
      </c>
      <c r="O4996" s="23" t="str">
        <f>_xlfn.IFNA((VLOOKUP(F4996,help!$C$2:$F$12,4,0))*(N4996*24),"")</f>
        <v/>
      </c>
      <c r="AP4996" s="18">
        <f t="shared" si="157"/>
        <v>0</v>
      </c>
    </row>
    <row r="4997" spans="2:42" ht="33" x14ac:dyDescent="0.2">
      <c r="B4997" s="14">
        <f>COUNTIFS($E$3:E4997,تقرير!$E$4)</f>
        <v>15</v>
      </c>
      <c r="C4997" s="48"/>
      <c r="D4997" s="48"/>
      <c r="E4997" s="48"/>
      <c r="F4997" s="50"/>
      <c r="G4997" s="51"/>
      <c r="H4997" s="51"/>
      <c r="I4997" s="52"/>
      <c r="J4997" s="52"/>
      <c r="K4997" s="27" t="str">
        <f>_xlfn.IFNA(VLOOKUP(E4997,الاوردرات!$B$1:$C$600,2,0),"")</f>
        <v/>
      </c>
      <c r="L4997" s="63"/>
      <c r="N4997" s="22" t="str">
        <f t="shared" si="158"/>
        <v/>
      </c>
      <c r="O4997" s="23" t="str">
        <f>_xlfn.IFNA((VLOOKUP(F4997,help!$C$2:$F$12,4,0))*(N4997*24),"")</f>
        <v/>
      </c>
      <c r="AP4997" s="18">
        <f t="shared" si="157"/>
        <v>0</v>
      </c>
    </row>
    <row r="4998" spans="2:42" ht="33" x14ac:dyDescent="0.2">
      <c r="B4998" s="14">
        <f>COUNTIFS($E$3:E4998,تقرير!$E$4)</f>
        <v>15</v>
      </c>
      <c r="C4998" s="48"/>
      <c r="D4998" s="48"/>
      <c r="E4998" s="48"/>
      <c r="F4998" s="50"/>
      <c r="G4998" s="51"/>
      <c r="H4998" s="51"/>
      <c r="I4998" s="52"/>
      <c r="J4998" s="52"/>
      <c r="K4998" s="27" t="str">
        <f>_xlfn.IFNA(VLOOKUP(E4998,الاوردرات!$B$1:$C$600,2,0),"")</f>
        <v/>
      </c>
      <c r="L4998" s="63"/>
      <c r="N4998" s="22" t="str">
        <f t="shared" si="158"/>
        <v/>
      </c>
      <c r="O4998" s="23" t="str">
        <f>_xlfn.IFNA((VLOOKUP(F4998,help!$C$2:$F$12,4,0))*(N4998*24),"")</f>
        <v/>
      </c>
      <c r="AP4998" s="18">
        <f t="shared" si="157"/>
        <v>0</v>
      </c>
    </row>
    <row r="4999" spans="2:42" ht="33" x14ac:dyDescent="0.2">
      <c r="B4999" s="14">
        <f>COUNTIFS($E$3:E4999,تقرير!$E$4)</f>
        <v>15</v>
      </c>
      <c r="C4999" s="48"/>
      <c r="D4999" s="48"/>
      <c r="E4999" s="48"/>
      <c r="F4999" s="50"/>
      <c r="G4999" s="51"/>
      <c r="H4999" s="51"/>
      <c r="I4999" s="52"/>
      <c r="J4999" s="52"/>
      <c r="K4999" s="27" t="str">
        <f>_xlfn.IFNA(VLOOKUP(E4999,الاوردرات!$B$1:$C$600,2,0),"")</f>
        <v/>
      </c>
      <c r="L4999" s="63"/>
      <c r="N4999" s="22" t="str">
        <f t="shared" si="158"/>
        <v/>
      </c>
      <c r="O4999" s="23" t="str">
        <f>_xlfn.IFNA((VLOOKUP(F4999,help!$C$2:$F$12,4,0))*(N4999*24),"")</f>
        <v/>
      </c>
      <c r="AP4999" s="18">
        <f t="shared" si="157"/>
        <v>0</v>
      </c>
    </row>
    <row r="5000" spans="2:42" ht="33" x14ac:dyDescent="0.2">
      <c r="B5000" s="14">
        <f>COUNTIFS($E$3:E5000,تقرير!$E$4)</f>
        <v>15</v>
      </c>
      <c r="C5000" s="48"/>
      <c r="D5000" s="48"/>
      <c r="E5000" s="48"/>
      <c r="F5000" s="50"/>
      <c r="G5000" s="51"/>
      <c r="H5000" s="51"/>
      <c r="I5000" s="52"/>
      <c r="J5000" s="52"/>
      <c r="K5000" s="27" t="str">
        <f>_xlfn.IFNA(VLOOKUP(E5000,الاوردرات!$B$1:$C$600,2,0),"")</f>
        <v/>
      </c>
      <c r="L5000" s="63"/>
      <c r="N5000" s="22" t="str">
        <f t="shared" si="158"/>
        <v/>
      </c>
      <c r="O5000" s="23" t="str">
        <f>_xlfn.IFNA((VLOOKUP(F5000,help!$C$2:$F$12,4,0))*(N5000*24),"")</f>
        <v/>
      </c>
      <c r="AP5000" s="18">
        <f t="shared" si="157"/>
        <v>0</v>
      </c>
    </row>
    <row r="5001" spans="2:42" ht="33" x14ac:dyDescent="0.2">
      <c r="B5001" s="14">
        <f>COUNTIFS($E$3:E5001,تقرير!$E$4)</f>
        <v>15</v>
      </c>
      <c r="C5001" s="48"/>
      <c r="D5001" s="48"/>
      <c r="E5001" s="48"/>
      <c r="F5001" s="50"/>
      <c r="G5001" s="51"/>
      <c r="H5001" s="51"/>
      <c r="I5001" s="52"/>
      <c r="J5001" s="52"/>
      <c r="K5001" s="27" t="str">
        <f>_xlfn.IFNA(VLOOKUP(E5001,الاوردرات!$B$1:$C$600,2,0),"")</f>
        <v/>
      </c>
      <c r="L5001" s="63"/>
      <c r="N5001" s="22" t="str">
        <f t="shared" si="158"/>
        <v/>
      </c>
      <c r="O5001" s="23" t="str">
        <f>_xlfn.IFNA((VLOOKUP(F5001,help!$C$2:$F$12,4,0))*(N5001*24),"")</f>
        <v/>
      </c>
      <c r="AP5001" s="18">
        <f t="shared" si="157"/>
        <v>0</v>
      </c>
    </row>
    <row r="5002" spans="2:42" ht="33" x14ac:dyDescent="0.2">
      <c r="B5002" s="14">
        <f>COUNTIFS($E$3:E5002,تقرير!$E$4)</f>
        <v>15</v>
      </c>
      <c r="C5002" s="48"/>
      <c r="D5002" s="48"/>
      <c r="E5002" s="48"/>
      <c r="F5002" s="50"/>
      <c r="G5002" s="51"/>
      <c r="H5002" s="51"/>
      <c r="I5002" s="52"/>
      <c r="J5002" s="52"/>
      <c r="K5002" s="27" t="str">
        <f>_xlfn.IFNA(VLOOKUP(E5002,الاوردرات!$B$1:$C$600,2,0),"")</f>
        <v/>
      </c>
      <c r="L5002" s="63"/>
      <c r="N5002" s="22" t="str">
        <f t="shared" si="158"/>
        <v/>
      </c>
      <c r="O5002" s="23" t="str">
        <f>_xlfn.IFNA((VLOOKUP(F5002,help!$C$2:$F$12,4,0))*(N5002*24),"")</f>
        <v/>
      </c>
      <c r="AP5002" s="18">
        <f t="shared" ref="AP5002:AP5065" si="159">D5002</f>
        <v>0</v>
      </c>
    </row>
    <row r="5003" spans="2:42" ht="33" x14ac:dyDescent="0.2">
      <c r="B5003" s="14">
        <f>COUNTIFS($E$3:E5003,تقرير!$E$4)</f>
        <v>15</v>
      </c>
      <c r="C5003" s="48"/>
      <c r="D5003" s="48"/>
      <c r="E5003" s="48"/>
      <c r="F5003" s="50"/>
      <c r="G5003" s="51"/>
      <c r="H5003" s="51"/>
      <c r="I5003" s="52"/>
      <c r="J5003" s="52"/>
      <c r="K5003" s="27" t="str">
        <f>_xlfn.IFNA(VLOOKUP(E5003,الاوردرات!$B$1:$C$600,2,0),"")</f>
        <v/>
      </c>
      <c r="L5003" s="63"/>
      <c r="N5003" s="22" t="str">
        <f t="shared" si="158"/>
        <v/>
      </c>
      <c r="O5003" s="23" t="str">
        <f>_xlfn.IFNA((VLOOKUP(F5003,help!$C$2:$F$12,4,0))*(N5003*24),"")</f>
        <v/>
      </c>
      <c r="AP5003" s="18">
        <f t="shared" si="159"/>
        <v>0</v>
      </c>
    </row>
    <row r="5004" spans="2:42" ht="33" x14ac:dyDescent="0.2">
      <c r="B5004" s="14">
        <f>COUNTIFS($E$3:E5004,تقرير!$E$4)</f>
        <v>15</v>
      </c>
      <c r="C5004" s="48"/>
      <c r="D5004" s="48"/>
      <c r="E5004" s="48"/>
      <c r="F5004" s="50"/>
      <c r="G5004" s="51"/>
      <c r="H5004" s="51"/>
      <c r="I5004" s="52"/>
      <c r="J5004" s="52"/>
      <c r="K5004" s="27" t="str">
        <f>_xlfn.IFNA(VLOOKUP(E5004,الاوردرات!$B$1:$C$600,2,0),"")</f>
        <v/>
      </c>
      <c r="L5004" s="63"/>
      <c r="N5004" s="22" t="str">
        <f t="shared" si="158"/>
        <v/>
      </c>
      <c r="O5004" s="23" t="str">
        <f>_xlfn.IFNA((VLOOKUP(F5004,help!$C$2:$F$12,4,0))*(N5004*24),"")</f>
        <v/>
      </c>
      <c r="AP5004" s="18">
        <f t="shared" si="159"/>
        <v>0</v>
      </c>
    </row>
    <row r="5005" spans="2:42" ht="33" x14ac:dyDescent="0.2">
      <c r="B5005" s="14">
        <f>COUNTIFS($E$3:E5005,تقرير!$E$4)</f>
        <v>15</v>
      </c>
      <c r="C5005" s="48"/>
      <c r="D5005" s="48"/>
      <c r="E5005" s="48"/>
      <c r="F5005" s="50"/>
      <c r="G5005" s="51"/>
      <c r="H5005" s="51"/>
      <c r="I5005" s="52"/>
      <c r="J5005" s="52"/>
      <c r="K5005" s="27" t="str">
        <f>_xlfn.IFNA(VLOOKUP(E5005,الاوردرات!$B$1:$C$600,2,0),"")</f>
        <v/>
      </c>
      <c r="L5005" s="63"/>
      <c r="N5005" s="22" t="str">
        <f t="shared" si="158"/>
        <v/>
      </c>
      <c r="O5005" s="23" t="str">
        <f>_xlfn.IFNA((VLOOKUP(F5005,help!$C$2:$F$12,4,0))*(N5005*24),"")</f>
        <v/>
      </c>
      <c r="AP5005" s="18">
        <f t="shared" si="159"/>
        <v>0</v>
      </c>
    </row>
    <row r="5006" spans="2:42" ht="33" x14ac:dyDescent="0.2">
      <c r="B5006" s="14">
        <f>COUNTIFS($E$3:E5006,تقرير!$E$4)</f>
        <v>15</v>
      </c>
      <c r="C5006" s="48"/>
      <c r="D5006" s="48"/>
      <c r="E5006" s="48"/>
      <c r="F5006" s="50"/>
      <c r="G5006" s="51"/>
      <c r="H5006" s="51"/>
      <c r="I5006" s="52"/>
      <c r="J5006" s="52"/>
      <c r="K5006" s="27" t="str">
        <f>_xlfn.IFNA(VLOOKUP(E5006,الاوردرات!$B$1:$C$600,2,0),"")</f>
        <v/>
      </c>
      <c r="L5006" s="63"/>
      <c r="N5006" s="22" t="str">
        <f t="shared" si="158"/>
        <v/>
      </c>
      <c r="O5006" s="23" t="str">
        <f>_xlfn.IFNA((VLOOKUP(F5006,help!$C$2:$F$12,4,0))*(N5006*24),"")</f>
        <v/>
      </c>
      <c r="AP5006" s="18">
        <f t="shared" si="159"/>
        <v>0</v>
      </c>
    </row>
    <row r="5007" spans="2:42" ht="33" x14ac:dyDescent="0.2">
      <c r="B5007" s="14">
        <f>COUNTIFS($E$3:E5007,تقرير!$E$4)</f>
        <v>15</v>
      </c>
      <c r="C5007" s="48"/>
      <c r="D5007" s="48"/>
      <c r="E5007" s="48"/>
      <c r="F5007" s="50"/>
      <c r="G5007" s="51"/>
      <c r="H5007" s="51"/>
      <c r="I5007" s="52"/>
      <c r="J5007" s="52"/>
      <c r="K5007" s="27" t="str">
        <f>_xlfn.IFNA(VLOOKUP(E5007,الاوردرات!$B$1:$C$600,2,0),"")</f>
        <v/>
      </c>
      <c r="L5007" s="63"/>
      <c r="N5007" s="22" t="str">
        <f t="shared" si="158"/>
        <v/>
      </c>
      <c r="O5007" s="23" t="str">
        <f>_xlfn.IFNA((VLOOKUP(F5007,help!$C$2:$F$12,4,0))*(N5007*24),"")</f>
        <v/>
      </c>
      <c r="AP5007" s="18">
        <f t="shared" si="159"/>
        <v>0</v>
      </c>
    </row>
    <row r="5008" spans="2:42" ht="33" x14ac:dyDescent="0.2">
      <c r="B5008" s="14">
        <f>COUNTIFS($E$3:E5008,تقرير!$E$4)</f>
        <v>15</v>
      </c>
      <c r="C5008" s="48"/>
      <c r="D5008" s="48"/>
      <c r="E5008" s="48"/>
      <c r="F5008" s="50"/>
      <c r="G5008" s="51"/>
      <c r="H5008" s="51"/>
      <c r="I5008" s="52"/>
      <c r="J5008" s="52"/>
      <c r="K5008" s="27" t="str">
        <f>_xlfn.IFNA(VLOOKUP(E5008,الاوردرات!$B$1:$C$600,2,0),"")</f>
        <v/>
      </c>
      <c r="L5008" s="63"/>
      <c r="N5008" s="22" t="str">
        <f t="shared" si="158"/>
        <v/>
      </c>
      <c r="O5008" s="23" t="str">
        <f>_xlfn.IFNA((VLOOKUP(F5008,help!$C$2:$F$12,4,0))*(N5008*24),"")</f>
        <v/>
      </c>
      <c r="AP5008" s="18">
        <f t="shared" si="159"/>
        <v>0</v>
      </c>
    </row>
    <row r="5009" spans="2:42" ht="33" x14ac:dyDescent="0.2">
      <c r="B5009" s="14">
        <f>COUNTIFS($E$3:E5009,تقرير!$E$4)</f>
        <v>15</v>
      </c>
      <c r="C5009" s="48"/>
      <c r="D5009" s="48"/>
      <c r="E5009" s="48"/>
      <c r="F5009" s="50"/>
      <c r="G5009" s="51"/>
      <c r="H5009" s="51"/>
      <c r="I5009" s="52"/>
      <c r="J5009" s="52"/>
      <c r="K5009" s="27" t="str">
        <f>_xlfn.IFNA(VLOOKUP(E5009,الاوردرات!$B$1:$C$600,2,0),"")</f>
        <v/>
      </c>
      <c r="L5009" s="63"/>
      <c r="N5009" s="22" t="str">
        <f t="shared" si="158"/>
        <v/>
      </c>
      <c r="O5009" s="23" t="str">
        <f>_xlfn.IFNA((VLOOKUP(F5009,help!$C$2:$F$12,4,0))*(N5009*24),"")</f>
        <v/>
      </c>
      <c r="AP5009" s="18">
        <f t="shared" si="159"/>
        <v>0</v>
      </c>
    </row>
    <row r="5010" spans="2:42" ht="33" x14ac:dyDescent="0.2">
      <c r="B5010" s="14">
        <f>COUNTIFS($E$3:E5010,تقرير!$E$4)</f>
        <v>15</v>
      </c>
      <c r="C5010" s="48"/>
      <c r="D5010" s="48"/>
      <c r="E5010" s="48"/>
      <c r="F5010" s="50"/>
      <c r="G5010" s="51"/>
      <c r="H5010" s="51"/>
      <c r="I5010" s="52"/>
      <c r="J5010" s="52"/>
      <c r="K5010" s="27" t="str">
        <f>_xlfn.IFNA(VLOOKUP(E5010,الاوردرات!$B$1:$C$600,2,0),"")</f>
        <v/>
      </c>
      <c r="L5010" s="63"/>
      <c r="N5010" s="22" t="str">
        <f t="shared" si="158"/>
        <v/>
      </c>
      <c r="O5010" s="23" t="str">
        <f>_xlfn.IFNA((VLOOKUP(F5010,help!$C$2:$F$12,4,0))*(N5010*24),"")</f>
        <v/>
      </c>
      <c r="AP5010" s="18">
        <f t="shared" si="159"/>
        <v>0</v>
      </c>
    </row>
    <row r="5011" spans="2:42" ht="33" x14ac:dyDescent="0.2">
      <c r="B5011" s="14">
        <f>COUNTIFS($E$3:E5011,تقرير!$E$4)</f>
        <v>15</v>
      </c>
      <c r="C5011" s="48"/>
      <c r="D5011" s="48"/>
      <c r="E5011" s="48"/>
      <c r="F5011" s="50"/>
      <c r="G5011" s="51"/>
      <c r="H5011" s="51"/>
      <c r="I5011" s="52"/>
      <c r="J5011" s="52"/>
      <c r="K5011" s="27" t="str">
        <f>_xlfn.IFNA(VLOOKUP(E5011,الاوردرات!$B$1:$C$600,2,0),"")</f>
        <v/>
      </c>
      <c r="L5011" s="63"/>
      <c r="N5011" s="22" t="str">
        <f t="shared" si="158"/>
        <v/>
      </c>
      <c r="O5011" s="23" t="str">
        <f>_xlfn.IFNA((VLOOKUP(F5011,help!$C$2:$F$12,4,0))*(N5011*24),"")</f>
        <v/>
      </c>
      <c r="AP5011" s="18">
        <f t="shared" si="159"/>
        <v>0</v>
      </c>
    </row>
    <row r="5012" spans="2:42" ht="33" x14ac:dyDescent="0.2">
      <c r="B5012" s="14">
        <f>COUNTIFS($E$3:E5012,تقرير!$E$4)</f>
        <v>15</v>
      </c>
      <c r="C5012" s="48"/>
      <c r="D5012" s="48"/>
      <c r="E5012" s="48"/>
      <c r="F5012" s="50"/>
      <c r="G5012" s="51"/>
      <c r="H5012" s="51"/>
      <c r="I5012" s="52"/>
      <c r="J5012" s="52"/>
      <c r="K5012" s="27" t="str">
        <f>_xlfn.IFNA(VLOOKUP(E5012,الاوردرات!$B$1:$C$600,2,0),"")</f>
        <v/>
      </c>
      <c r="L5012" s="63"/>
      <c r="N5012" s="22" t="str">
        <f t="shared" si="158"/>
        <v/>
      </c>
      <c r="O5012" s="23" t="str">
        <f>_xlfn.IFNA((VLOOKUP(F5012,help!$C$2:$F$12,4,0))*(N5012*24),"")</f>
        <v/>
      </c>
      <c r="AP5012" s="18">
        <f t="shared" si="159"/>
        <v>0</v>
      </c>
    </row>
    <row r="5013" spans="2:42" ht="33" x14ac:dyDescent="0.2">
      <c r="B5013" s="14">
        <f>COUNTIFS($E$3:E5013,تقرير!$E$4)</f>
        <v>15</v>
      </c>
      <c r="C5013" s="48"/>
      <c r="D5013" s="48"/>
      <c r="E5013" s="48"/>
      <c r="F5013" s="50"/>
      <c r="G5013" s="51"/>
      <c r="H5013" s="51"/>
      <c r="I5013" s="52"/>
      <c r="J5013" s="52"/>
      <c r="K5013" s="27" t="str">
        <f>_xlfn.IFNA(VLOOKUP(E5013,الاوردرات!$B$1:$C$600,2,0),"")</f>
        <v/>
      </c>
      <c r="L5013" s="63"/>
      <c r="N5013" s="22" t="str">
        <f t="shared" si="158"/>
        <v/>
      </c>
      <c r="O5013" s="23" t="str">
        <f>_xlfn.IFNA((VLOOKUP(F5013,help!$C$2:$F$12,4,0))*(N5013*24),"")</f>
        <v/>
      </c>
      <c r="AP5013" s="18">
        <f t="shared" si="159"/>
        <v>0</v>
      </c>
    </row>
    <row r="5014" spans="2:42" ht="33" x14ac:dyDescent="0.2">
      <c r="B5014" s="14">
        <f>COUNTIFS($E$3:E5014,تقرير!$E$4)</f>
        <v>15</v>
      </c>
      <c r="C5014" s="48"/>
      <c r="D5014" s="48"/>
      <c r="E5014" s="48"/>
      <c r="F5014" s="50"/>
      <c r="G5014" s="51"/>
      <c r="H5014" s="51"/>
      <c r="I5014" s="52"/>
      <c r="J5014" s="52"/>
      <c r="K5014" s="27" t="str">
        <f>_xlfn.IFNA(VLOOKUP(E5014,الاوردرات!$B$1:$C$600,2,0),"")</f>
        <v/>
      </c>
      <c r="L5014" s="63"/>
      <c r="N5014" s="22" t="str">
        <f t="shared" si="158"/>
        <v/>
      </c>
      <c r="O5014" s="23" t="str">
        <f>_xlfn.IFNA((VLOOKUP(F5014,help!$C$2:$F$12,4,0))*(N5014*24),"")</f>
        <v/>
      </c>
      <c r="AP5014" s="18">
        <f t="shared" si="159"/>
        <v>0</v>
      </c>
    </row>
    <row r="5015" spans="2:42" ht="33" x14ac:dyDescent="0.2">
      <c r="B5015" s="14">
        <f>COUNTIFS($E$3:E5015,تقرير!$E$4)</f>
        <v>15</v>
      </c>
      <c r="C5015" s="48"/>
      <c r="D5015" s="48"/>
      <c r="E5015" s="48"/>
      <c r="F5015" s="50"/>
      <c r="G5015" s="51"/>
      <c r="H5015" s="51"/>
      <c r="I5015" s="52"/>
      <c r="J5015" s="52"/>
      <c r="K5015" s="27" t="str">
        <f>_xlfn.IFNA(VLOOKUP(E5015,الاوردرات!$B$1:$C$600,2,0),"")</f>
        <v/>
      </c>
      <c r="L5015" s="63"/>
      <c r="N5015" s="22" t="str">
        <f t="shared" si="158"/>
        <v/>
      </c>
      <c r="O5015" s="23" t="str">
        <f>_xlfn.IFNA((VLOOKUP(F5015,help!$C$2:$F$12,4,0))*(N5015*24),"")</f>
        <v/>
      </c>
      <c r="AP5015" s="18">
        <f t="shared" si="159"/>
        <v>0</v>
      </c>
    </row>
    <row r="5016" spans="2:42" ht="33" x14ac:dyDescent="0.2">
      <c r="B5016" s="14">
        <f>COUNTIFS($E$3:E5016,تقرير!$E$4)</f>
        <v>15</v>
      </c>
      <c r="C5016" s="48"/>
      <c r="D5016" s="48"/>
      <c r="E5016" s="48"/>
      <c r="F5016" s="50"/>
      <c r="G5016" s="51"/>
      <c r="H5016" s="51"/>
      <c r="I5016" s="52"/>
      <c r="J5016" s="52"/>
      <c r="K5016" s="27" t="str">
        <f>_xlfn.IFNA(VLOOKUP(E5016,الاوردرات!$B$1:$C$600,2,0),"")</f>
        <v/>
      </c>
      <c r="L5016" s="63"/>
      <c r="N5016" s="22" t="str">
        <f t="shared" si="158"/>
        <v/>
      </c>
      <c r="O5016" s="23" t="str">
        <f>_xlfn.IFNA((VLOOKUP(F5016,help!$C$2:$F$12,4,0))*(N5016*24),"")</f>
        <v/>
      </c>
      <c r="AP5016" s="18">
        <f t="shared" si="159"/>
        <v>0</v>
      </c>
    </row>
    <row r="5017" spans="2:42" ht="33" x14ac:dyDescent="0.2">
      <c r="B5017" s="14">
        <f>COUNTIFS($E$3:E5017,تقرير!$E$4)</f>
        <v>15</v>
      </c>
      <c r="C5017" s="48"/>
      <c r="D5017" s="48"/>
      <c r="E5017" s="48"/>
      <c r="F5017" s="50"/>
      <c r="G5017" s="51"/>
      <c r="H5017" s="51"/>
      <c r="I5017" s="52"/>
      <c r="J5017" s="52"/>
      <c r="K5017" s="27" t="str">
        <f>_xlfn.IFNA(VLOOKUP(E5017,الاوردرات!$B$1:$C$600,2,0),"")</f>
        <v/>
      </c>
      <c r="L5017" s="63"/>
      <c r="N5017" s="22" t="str">
        <f t="shared" si="158"/>
        <v/>
      </c>
      <c r="O5017" s="23" t="str">
        <f>_xlfn.IFNA((VLOOKUP(F5017,help!$C$2:$F$12,4,0))*(N5017*24),"")</f>
        <v/>
      </c>
      <c r="AP5017" s="18">
        <f t="shared" si="159"/>
        <v>0</v>
      </c>
    </row>
    <row r="5018" spans="2:42" ht="33" x14ac:dyDescent="0.2">
      <c r="B5018" s="14">
        <f>COUNTIFS($E$3:E5018,تقرير!$E$4)</f>
        <v>15</v>
      </c>
      <c r="C5018" s="48"/>
      <c r="D5018" s="48"/>
      <c r="E5018" s="48"/>
      <c r="F5018" s="50"/>
      <c r="G5018" s="51"/>
      <c r="H5018" s="51"/>
      <c r="I5018" s="52"/>
      <c r="J5018" s="52"/>
      <c r="K5018" s="27" t="str">
        <f>_xlfn.IFNA(VLOOKUP(E5018,الاوردرات!$B$1:$C$600,2,0),"")</f>
        <v/>
      </c>
      <c r="L5018" s="63"/>
      <c r="N5018" s="22" t="str">
        <f t="shared" si="158"/>
        <v/>
      </c>
      <c r="O5018" s="23" t="str">
        <f>_xlfn.IFNA((VLOOKUP(F5018,help!$C$2:$F$12,4,0))*(N5018*24),"")</f>
        <v/>
      </c>
      <c r="AP5018" s="18">
        <f t="shared" si="159"/>
        <v>0</v>
      </c>
    </row>
    <row r="5019" spans="2:42" ht="33" x14ac:dyDescent="0.2">
      <c r="B5019" s="14">
        <f>COUNTIFS($E$3:E5019,تقرير!$E$4)</f>
        <v>15</v>
      </c>
      <c r="C5019" s="48"/>
      <c r="D5019" s="48"/>
      <c r="E5019" s="48"/>
      <c r="F5019" s="50"/>
      <c r="G5019" s="51"/>
      <c r="H5019" s="51"/>
      <c r="I5019" s="52"/>
      <c r="J5019" s="52"/>
      <c r="K5019" s="27" t="str">
        <f>_xlfn.IFNA(VLOOKUP(E5019,الاوردرات!$B$1:$C$600,2,0),"")</f>
        <v/>
      </c>
      <c r="L5019" s="63"/>
      <c r="N5019" s="22" t="str">
        <f t="shared" si="158"/>
        <v/>
      </c>
      <c r="O5019" s="23" t="str">
        <f>_xlfn.IFNA((VLOOKUP(F5019,help!$C$2:$F$12,4,0))*(N5019*24),"")</f>
        <v/>
      </c>
      <c r="AP5019" s="18">
        <f t="shared" si="159"/>
        <v>0</v>
      </c>
    </row>
    <row r="5020" spans="2:42" ht="33" x14ac:dyDescent="0.2">
      <c r="B5020" s="14">
        <f>COUNTIFS($E$3:E5020,تقرير!$E$4)</f>
        <v>15</v>
      </c>
      <c r="C5020" s="48"/>
      <c r="D5020" s="48"/>
      <c r="E5020" s="48"/>
      <c r="F5020" s="50"/>
      <c r="G5020" s="51"/>
      <c r="H5020" s="51"/>
      <c r="I5020" s="52"/>
      <c r="J5020" s="52"/>
      <c r="K5020" s="27" t="str">
        <f>_xlfn.IFNA(VLOOKUP(E5020,الاوردرات!$B$1:$C$600,2,0),"")</f>
        <v/>
      </c>
      <c r="L5020" s="63"/>
      <c r="N5020" s="22" t="str">
        <f t="shared" si="158"/>
        <v/>
      </c>
      <c r="O5020" s="23" t="str">
        <f>_xlfn.IFNA((VLOOKUP(F5020,help!$C$2:$F$12,4,0))*(N5020*24),"")</f>
        <v/>
      </c>
      <c r="AP5020" s="18">
        <f t="shared" si="159"/>
        <v>0</v>
      </c>
    </row>
    <row r="5021" spans="2:42" ht="33" x14ac:dyDescent="0.2">
      <c r="B5021" s="14">
        <f>COUNTIFS($E$3:E5021,تقرير!$E$4)</f>
        <v>15</v>
      </c>
      <c r="C5021" s="48"/>
      <c r="D5021" s="48"/>
      <c r="E5021" s="48"/>
      <c r="F5021" s="50"/>
      <c r="G5021" s="51"/>
      <c r="H5021" s="51"/>
      <c r="I5021" s="52"/>
      <c r="J5021" s="52"/>
      <c r="K5021" s="27" t="str">
        <f>_xlfn.IFNA(VLOOKUP(E5021,الاوردرات!$B$1:$C$600,2,0),"")</f>
        <v/>
      </c>
      <c r="L5021" s="63"/>
      <c r="N5021" s="22" t="str">
        <f t="shared" si="158"/>
        <v/>
      </c>
      <c r="O5021" s="23" t="str">
        <f>_xlfn.IFNA((VLOOKUP(F5021,help!$C$2:$F$12,4,0))*(N5021*24),"")</f>
        <v/>
      </c>
      <c r="AP5021" s="18">
        <f t="shared" si="159"/>
        <v>0</v>
      </c>
    </row>
    <row r="5022" spans="2:42" ht="33" x14ac:dyDescent="0.2">
      <c r="B5022" s="14">
        <f>COUNTIFS($E$3:E5022,تقرير!$E$4)</f>
        <v>15</v>
      </c>
      <c r="C5022" s="48"/>
      <c r="D5022" s="48"/>
      <c r="E5022" s="48"/>
      <c r="F5022" s="50"/>
      <c r="G5022" s="51"/>
      <c r="H5022" s="51"/>
      <c r="I5022" s="52"/>
      <c r="J5022" s="52"/>
      <c r="K5022" s="27" t="str">
        <f>_xlfn.IFNA(VLOOKUP(E5022,الاوردرات!$B$1:$C$600,2,0),"")</f>
        <v/>
      </c>
      <c r="L5022" s="63"/>
      <c r="N5022" s="22" t="str">
        <f t="shared" si="158"/>
        <v/>
      </c>
      <c r="O5022" s="23" t="str">
        <f>_xlfn.IFNA((VLOOKUP(F5022,help!$C$2:$F$12,4,0))*(N5022*24),"")</f>
        <v/>
      </c>
      <c r="AP5022" s="18">
        <f t="shared" si="159"/>
        <v>0</v>
      </c>
    </row>
    <row r="5023" spans="2:42" ht="33" x14ac:dyDescent="0.2">
      <c r="B5023" s="14">
        <f>COUNTIFS($E$3:E5023,تقرير!$E$4)</f>
        <v>15</v>
      </c>
      <c r="C5023" s="48"/>
      <c r="D5023" s="48"/>
      <c r="E5023" s="48"/>
      <c r="F5023" s="50"/>
      <c r="G5023" s="51"/>
      <c r="H5023" s="51"/>
      <c r="I5023" s="52"/>
      <c r="J5023" s="52"/>
      <c r="K5023" s="27" t="str">
        <f>_xlfn.IFNA(VLOOKUP(E5023,الاوردرات!$B$1:$C$600,2,0),"")</f>
        <v/>
      </c>
      <c r="L5023" s="63"/>
      <c r="N5023" s="22" t="str">
        <f t="shared" si="158"/>
        <v/>
      </c>
      <c r="O5023" s="23" t="str">
        <f>_xlfn.IFNA((VLOOKUP(F5023,help!$C$2:$F$12,4,0))*(N5023*24),"")</f>
        <v/>
      </c>
      <c r="AP5023" s="18">
        <f t="shared" si="159"/>
        <v>0</v>
      </c>
    </row>
    <row r="5024" spans="2:42" ht="33" x14ac:dyDescent="0.2">
      <c r="B5024" s="14">
        <f>COUNTIFS($E$3:E5024,تقرير!$E$4)</f>
        <v>15</v>
      </c>
      <c r="C5024" s="48"/>
      <c r="D5024" s="48"/>
      <c r="E5024" s="48"/>
      <c r="F5024" s="50"/>
      <c r="G5024" s="51"/>
      <c r="H5024" s="51"/>
      <c r="I5024" s="52"/>
      <c r="J5024" s="52"/>
      <c r="K5024" s="27" t="str">
        <f>_xlfn.IFNA(VLOOKUP(E5024,الاوردرات!$B$1:$C$600,2,0),"")</f>
        <v/>
      </c>
      <c r="L5024" s="63"/>
      <c r="N5024" s="22" t="str">
        <f t="shared" si="158"/>
        <v/>
      </c>
      <c r="O5024" s="23" t="str">
        <f>_xlfn.IFNA((VLOOKUP(F5024,help!$C$2:$F$12,4,0))*(N5024*24),"")</f>
        <v/>
      </c>
      <c r="AP5024" s="18">
        <f t="shared" si="159"/>
        <v>0</v>
      </c>
    </row>
    <row r="5025" spans="2:42" ht="33" x14ac:dyDescent="0.2">
      <c r="B5025" s="14">
        <f>COUNTIFS($E$3:E5025,تقرير!$E$4)</f>
        <v>15</v>
      </c>
      <c r="C5025" s="48"/>
      <c r="D5025" s="48"/>
      <c r="E5025" s="48"/>
      <c r="F5025" s="50"/>
      <c r="G5025" s="51"/>
      <c r="H5025" s="51"/>
      <c r="I5025" s="52"/>
      <c r="J5025" s="52"/>
      <c r="K5025" s="27" t="str">
        <f>_xlfn.IFNA(VLOOKUP(E5025,الاوردرات!$B$1:$C$600,2,0),"")</f>
        <v/>
      </c>
      <c r="L5025" s="63"/>
      <c r="N5025" s="22" t="str">
        <f t="shared" si="158"/>
        <v/>
      </c>
      <c r="O5025" s="23" t="str">
        <f>_xlfn.IFNA((VLOOKUP(F5025,help!$C$2:$F$12,4,0))*(N5025*24),"")</f>
        <v/>
      </c>
      <c r="AP5025" s="18">
        <f t="shared" si="159"/>
        <v>0</v>
      </c>
    </row>
    <row r="5026" spans="2:42" ht="33" x14ac:dyDescent="0.2">
      <c r="B5026" s="14">
        <f>COUNTIFS($E$3:E5026,تقرير!$E$4)</f>
        <v>15</v>
      </c>
      <c r="C5026" s="48"/>
      <c r="D5026" s="48"/>
      <c r="E5026" s="48"/>
      <c r="F5026" s="50"/>
      <c r="G5026" s="51"/>
      <c r="H5026" s="51"/>
      <c r="I5026" s="52"/>
      <c r="J5026" s="52"/>
      <c r="K5026" s="27" t="str">
        <f>_xlfn.IFNA(VLOOKUP(E5026,الاوردرات!$B$1:$C$600,2,0),"")</f>
        <v/>
      </c>
      <c r="L5026" s="63"/>
      <c r="N5026" s="22" t="str">
        <f t="shared" si="158"/>
        <v/>
      </c>
      <c r="O5026" s="23" t="str">
        <f>_xlfn.IFNA((VLOOKUP(F5026,help!$C$2:$F$12,4,0))*(N5026*24),"")</f>
        <v/>
      </c>
      <c r="AP5026" s="18">
        <f t="shared" si="159"/>
        <v>0</v>
      </c>
    </row>
    <row r="5027" spans="2:42" ht="33" x14ac:dyDescent="0.2">
      <c r="B5027" s="14">
        <f>COUNTIFS($E$3:E5027,تقرير!$E$4)</f>
        <v>15</v>
      </c>
      <c r="C5027" s="48"/>
      <c r="D5027" s="48"/>
      <c r="E5027" s="48"/>
      <c r="F5027" s="50"/>
      <c r="G5027" s="51"/>
      <c r="H5027" s="51"/>
      <c r="I5027" s="52"/>
      <c r="J5027" s="52"/>
      <c r="K5027" s="27" t="str">
        <f>_xlfn.IFNA(VLOOKUP(E5027,الاوردرات!$B$1:$C$600,2,0),"")</f>
        <v/>
      </c>
      <c r="L5027" s="63"/>
      <c r="N5027" s="22" t="str">
        <f t="shared" si="158"/>
        <v/>
      </c>
      <c r="O5027" s="23" t="str">
        <f>_xlfn.IFNA((VLOOKUP(F5027,help!$C$2:$F$12,4,0))*(N5027*24),"")</f>
        <v/>
      </c>
      <c r="AP5027" s="18">
        <f t="shared" si="159"/>
        <v>0</v>
      </c>
    </row>
    <row r="5028" spans="2:42" ht="33" x14ac:dyDescent="0.2">
      <c r="B5028" s="14">
        <f>COUNTIFS($E$3:E5028,تقرير!$E$4)</f>
        <v>15</v>
      </c>
      <c r="C5028" s="48"/>
      <c r="D5028" s="48"/>
      <c r="E5028" s="48"/>
      <c r="F5028" s="50"/>
      <c r="G5028" s="51"/>
      <c r="H5028" s="51"/>
      <c r="I5028" s="52"/>
      <c r="J5028" s="52"/>
      <c r="K5028" s="27" t="str">
        <f>_xlfn.IFNA(VLOOKUP(E5028,الاوردرات!$B$1:$C$600,2,0),"")</f>
        <v/>
      </c>
      <c r="L5028" s="63"/>
      <c r="N5028" s="22" t="str">
        <f t="shared" si="158"/>
        <v/>
      </c>
      <c r="O5028" s="23" t="str">
        <f>_xlfn.IFNA((VLOOKUP(F5028,help!$C$2:$F$12,4,0))*(N5028*24),"")</f>
        <v/>
      </c>
      <c r="AP5028" s="18">
        <f t="shared" si="159"/>
        <v>0</v>
      </c>
    </row>
    <row r="5029" spans="2:42" ht="33" x14ac:dyDescent="0.2">
      <c r="B5029" s="14">
        <f>COUNTIFS($E$3:E5029,تقرير!$E$4)</f>
        <v>15</v>
      </c>
      <c r="C5029" s="48"/>
      <c r="D5029" s="48"/>
      <c r="E5029" s="48"/>
      <c r="F5029" s="50"/>
      <c r="G5029" s="51"/>
      <c r="H5029" s="51"/>
      <c r="I5029" s="52"/>
      <c r="J5029" s="52"/>
      <c r="K5029" s="27" t="str">
        <f>_xlfn.IFNA(VLOOKUP(E5029,الاوردرات!$B$1:$C$600,2,0),"")</f>
        <v/>
      </c>
      <c r="L5029" s="63"/>
      <c r="N5029" s="22" t="str">
        <f t="shared" si="158"/>
        <v/>
      </c>
      <c r="O5029" s="23" t="str">
        <f>_xlfn.IFNA((VLOOKUP(F5029,help!$C$2:$F$12,4,0))*(N5029*24),"")</f>
        <v/>
      </c>
      <c r="AP5029" s="18">
        <f t="shared" si="159"/>
        <v>0</v>
      </c>
    </row>
    <row r="5030" spans="2:42" ht="33" x14ac:dyDescent="0.2">
      <c r="B5030" s="14">
        <f>COUNTIFS($E$3:E5030,تقرير!$E$4)</f>
        <v>15</v>
      </c>
      <c r="C5030" s="48"/>
      <c r="D5030" s="48"/>
      <c r="E5030" s="48"/>
      <c r="F5030" s="50"/>
      <c r="G5030" s="51"/>
      <c r="H5030" s="51"/>
      <c r="I5030" s="52"/>
      <c r="J5030" s="52"/>
      <c r="K5030" s="27" t="str">
        <f>_xlfn.IFNA(VLOOKUP(E5030,الاوردرات!$B$1:$C$600,2,0),"")</f>
        <v/>
      </c>
      <c r="L5030" s="63"/>
      <c r="N5030" s="22" t="str">
        <f t="shared" si="158"/>
        <v/>
      </c>
      <c r="O5030" s="23" t="str">
        <f>_xlfn.IFNA((VLOOKUP(F5030,help!$C$2:$F$12,4,0))*(N5030*24),"")</f>
        <v/>
      </c>
      <c r="AP5030" s="18">
        <f t="shared" si="159"/>
        <v>0</v>
      </c>
    </row>
    <row r="5031" spans="2:42" ht="33" x14ac:dyDescent="0.2">
      <c r="B5031" s="14">
        <f>COUNTIFS($E$3:E5031,تقرير!$E$4)</f>
        <v>15</v>
      </c>
      <c r="C5031" s="48"/>
      <c r="D5031" s="48"/>
      <c r="E5031" s="48"/>
      <c r="F5031" s="50"/>
      <c r="G5031" s="51"/>
      <c r="H5031" s="51"/>
      <c r="I5031" s="52"/>
      <c r="J5031" s="52"/>
      <c r="K5031" s="27" t="str">
        <f>_xlfn.IFNA(VLOOKUP(E5031,الاوردرات!$B$1:$C$600,2,0),"")</f>
        <v/>
      </c>
      <c r="L5031" s="63"/>
      <c r="N5031" s="22" t="str">
        <f t="shared" si="158"/>
        <v/>
      </c>
      <c r="O5031" s="23" t="str">
        <f>_xlfn.IFNA((VLOOKUP(F5031,help!$C$2:$F$12,4,0))*(N5031*24),"")</f>
        <v/>
      </c>
      <c r="AP5031" s="18">
        <f t="shared" si="159"/>
        <v>0</v>
      </c>
    </row>
    <row r="5032" spans="2:42" ht="33" x14ac:dyDescent="0.2">
      <c r="B5032" s="14">
        <f>COUNTIFS($E$3:E5032,تقرير!$E$4)</f>
        <v>15</v>
      </c>
      <c r="C5032" s="48"/>
      <c r="D5032" s="48"/>
      <c r="E5032" s="48"/>
      <c r="F5032" s="50"/>
      <c r="G5032" s="51"/>
      <c r="H5032" s="51"/>
      <c r="I5032" s="52"/>
      <c r="J5032" s="52"/>
      <c r="K5032" s="27" t="str">
        <f>_xlfn.IFNA(VLOOKUP(E5032,الاوردرات!$B$1:$C$600,2,0),"")</f>
        <v/>
      </c>
      <c r="L5032" s="63"/>
      <c r="N5032" s="22" t="str">
        <f t="shared" si="158"/>
        <v/>
      </c>
      <c r="O5032" s="23" t="str">
        <f>_xlfn.IFNA((VLOOKUP(F5032,help!$C$2:$F$12,4,0))*(N5032*24),"")</f>
        <v/>
      </c>
      <c r="AP5032" s="18">
        <f t="shared" si="159"/>
        <v>0</v>
      </c>
    </row>
    <row r="5033" spans="2:42" ht="33" x14ac:dyDescent="0.2">
      <c r="B5033" s="14">
        <f>COUNTIFS($E$3:E5033,تقرير!$E$4)</f>
        <v>15</v>
      </c>
      <c r="C5033" s="48"/>
      <c r="D5033" s="48"/>
      <c r="E5033" s="48"/>
      <c r="F5033" s="50"/>
      <c r="G5033" s="51"/>
      <c r="H5033" s="51"/>
      <c r="I5033" s="52"/>
      <c r="J5033" s="52"/>
      <c r="K5033" s="27" t="str">
        <f>_xlfn.IFNA(VLOOKUP(E5033,الاوردرات!$B$1:$C$600,2,0),"")</f>
        <v/>
      </c>
      <c r="L5033" s="63"/>
      <c r="N5033" s="22" t="str">
        <f t="shared" si="158"/>
        <v/>
      </c>
      <c r="O5033" s="23" t="str">
        <f>_xlfn.IFNA((VLOOKUP(F5033,help!$C$2:$F$12,4,0))*(N5033*24),"")</f>
        <v/>
      </c>
      <c r="AP5033" s="18">
        <f t="shared" si="159"/>
        <v>0</v>
      </c>
    </row>
    <row r="5034" spans="2:42" ht="33" x14ac:dyDescent="0.2">
      <c r="B5034" s="14">
        <f>COUNTIFS($E$3:E5034,تقرير!$E$4)</f>
        <v>15</v>
      </c>
      <c r="C5034" s="48"/>
      <c r="D5034" s="48"/>
      <c r="E5034" s="48"/>
      <c r="F5034" s="50"/>
      <c r="G5034" s="51"/>
      <c r="H5034" s="51"/>
      <c r="I5034" s="52"/>
      <c r="J5034" s="52"/>
      <c r="K5034" s="27" t="str">
        <f>_xlfn.IFNA(VLOOKUP(E5034,الاوردرات!$B$1:$C$600,2,0),"")</f>
        <v/>
      </c>
      <c r="L5034" s="63"/>
      <c r="N5034" s="22" t="str">
        <f t="shared" si="158"/>
        <v/>
      </c>
      <c r="O5034" s="23" t="str">
        <f>_xlfn.IFNA((VLOOKUP(F5034,help!$C$2:$F$12,4,0))*(N5034*24),"")</f>
        <v/>
      </c>
      <c r="AP5034" s="18">
        <f t="shared" si="159"/>
        <v>0</v>
      </c>
    </row>
    <row r="5035" spans="2:42" ht="33" x14ac:dyDescent="0.2">
      <c r="B5035" s="14">
        <f>COUNTIFS($E$3:E5035,تقرير!$E$4)</f>
        <v>15</v>
      </c>
      <c r="C5035" s="48"/>
      <c r="D5035" s="48"/>
      <c r="E5035" s="48"/>
      <c r="F5035" s="50"/>
      <c r="G5035" s="51"/>
      <c r="H5035" s="51"/>
      <c r="I5035" s="52"/>
      <c r="J5035" s="52"/>
      <c r="K5035" s="27" t="str">
        <f>_xlfn.IFNA(VLOOKUP(E5035,الاوردرات!$B$1:$C$600,2,0),"")</f>
        <v/>
      </c>
      <c r="L5035" s="63"/>
      <c r="N5035" s="22" t="str">
        <f t="shared" si="158"/>
        <v/>
      </c>
      <c r="O5035" s="23" t="str">
        <f>_xlfn.IFNA((VLOOKUP(F5035,help!$C$2:$F$12,4,0))*(N5035*24),"")</f>
        <v/>
      </c>
      <c r="AP5035" s="18">
        <f t="shared" si="159"/>
        <v>0</v>
      </c>
    </row>
    <row r="5036" spans="2:42" ht="33" x14ac:dyDescent="0.2">
      <c r="B5036" s="14">
        <f>COUNTIFS($E$3:E5036,تقرير!$E$4)</f>
        <v>15</v>
      </c>
      <c r="C5036" s="48"/>
      <c r="D5036" s="48"/>
      <c r="E5036" s="48"/>
      <c r="F5036" s="50"/>
      <c r="G5036" s="51"/>
      <c r="H5036" s="51"/>
      <c r="I5036" s="52"/>
      <c r="J5036" s="52"/>
      <c r="K5036" s="27" t="str">
        <f>_xlfn.IFNA(VLOOKUP(E5036,الاوردرات!$B$1:$C$600,2,0),"")</f>
        <v/>
      </c>
      <c r="L5036" s="63"/>
      <c r="N5036" s="22" t="str">
        <f t="shared" si="158"/>
        <v/>
      </c>
      <c r="O5036" s="23" t="str">
        <f>_xlfn.IFNA((VLOOKUP(F5036,help!$C$2:$F$12,4,0))*(N5036*24),"")</f>
        <v/>
      </c>
      <c r="AP5036" s="18">
        <f t="shared" si="159"/>
        <v>0</v>
      </c>
    </row>
    <row r="5037" spans="2:42" ht="33" x14ac:dyDescent="0.2">
      <c r="B5037" s="14">
        <f>COUNTIFS($E$3:E5037,تقرير!$E$4)</f>
        <v>15</v>
      </c>
      <c r="C5037" s="48"/>
      <c r="D5037" s="48"/>
      <c r="E5037" s="48"/>
      <c r="F5037" s="50"/>
      <c r="G5037" s="51"/>
      <c r="H5037" s="51"/>
      <c r="I5037" s="52"/>
      <c r="J5037" s="52"/>
      <c r="K5037" s="27" t="str">
        <f>_xlfn.IFNA(VLOOKUP(E5037,الاوردرات!$B$1:$C$600,2,0),"")</f>
        <v/>
      </c>
      <c r="L5037" s="63"/>
      <c r="N5037" s="22" t="str">
        <f t="shared" si="158"/>
        <v/>
      </c>
      <c r="O5037" s="23" t="str">
        <f>_xlfn.IFNA((VLOOKUP(F5037,help!$C$2:$F$12,4,0))*(N5037*24),"")</f>
        <v/>
      </c>
      <c r="AP5037" s="18">
        <f t="shared" si="159"/>
        <v>0</v>
      </c>
    </row>
    <row r="5038" spans="2:42" ht="33" x14ac:dyDescent="0.2">
      <c r="B5038" s="14">
        <f>COUNTIFS($E$3:E5038,تقرير!$E$4)</f>
        <v>15</v>
      </c>
      <c r="C5038" s="48"/>
      <c r="D5038" s="48"/>
      <c r="E5038" s="48"/>
      <c r="F5038" s="50"/>
      <c r="G5038" s="51"/>
      <c r="H5038" s="51"/>
      <c r="I5038" s="52"/>
      <c r="J5038" s="52"/>
      <c r="K5038" s="27" t="str">
        <f>_xlfn.IFNA(VLOOKUP(E5038,الاوردرات!$B$1:$C$600,2,0),"")</f>
        <v/>
      </c>
      <c r="L5038" s="63"/>
      <c r="N5038" s="22" t="str">
        <f t="shared" si="158"/>
        <v/>
      </c>
      <c r="O5038" s="23" t="str">
        <f>_xlfn.IFNA((VLOOKUP(F5038,help!$C$2:$F$12,4,0))*(N5038*24),"")</f>
        <v/>
      </c>
      <c r="AP5038" s="18">
        <f t="shared" si="159"/>
        <v>0</v>
      </c>
    </row>
    <row r="5039" spans="2:42" ht="33" x14ac:dyDescent="0.2">
      <c r="B5039" s="14">
        <f>COUNTIFS($E$3:E5039,تقرير!$E$4)</f>
        <v>15</v>
      </c>
      <c r="C5039" s="48"/>
      <c r="D5039" s="48"/>
      <c r="E5039" s="48"/>
      <c r="F5039" s="50"/>
      <c r="G5039" s="51"/>
      <c r="H5039" s="51"/>
      <c r="I5039" s="52"/>
      <c r="J5039" s="52"/>
      <c r="K5039" s="27" t="str">
        <f>_xlfn.IFNA(VLOOKUP(E5039,الاوردرات!$B$1:$C$600,2,0),"")</f>
        <v/>
      </c>
      <c r="L5039" s="63"/>
      <c r="N5039" s="22" t="str">
        <f t="shared" si="158"/>
        <v/>
      </c>
      <c r="O5039" s="23" t="str">
        <f>_xlfn.IFNA((VLOOKUP(F5039,help!$C$2:$F$12,4,0))*(N5039*24),"")</f>
        <v/>
      </c>
      <c r="AP5039" s="18">
        <f t="shared" si="159"/>
        <v>0</v>
      </c>
    </row>
    <row r="5040" spans="2:42" ht="33" x14ac:dyDescent="0.2">
      <c r="B5040" s="14">
        <f>COUNTIFS($E$3:E5040,تقرير!$E$4)</f>
        <v>15</v>
      </c>
      <c r="C5040" s="48"/>
      <c r="D5040" s="48"/>
      <c r="E5040" s="48"/>
      <c r="F5040" s="50"/>
      <c r="G5040" s="51"/>
      <c r="H5040" s="51"/>
      <c r="I5040" s="52"/>
      <c r="J5040" s="52"/>
      <c r="K5040" s="27" t="str">
        <f>_xlfn.IFNA(VLOOKUP(E5040,الاوردرات!$B$1:$C$600,2,0),"")</f>
        <v/>
      </c>
      <c r="L5040" s="63"/>
      <c r="N5040" s="22" t="str">
        <f t="shared" si="158"/>
        <v/>
      </c>
      <c r="O5040" s="23" t="str">
        <f>_xlfn.IFNA((VLOOKUP(F5040,help!$C$2:$F$12,4,0))*(N5040*24),"")</f>
        <v/>
      </c>
      <c r="AP5040" s="18">
        <f t="shared" si="159"/>
        <v>0</v>
      </c>
    </row>
    <row r="5041" spans="2:42" ht="33" x14ac:dyDescent="0.2">
      <c r="B5041" s="14">
        <f>COUNTIFS($E$3:E5041,تقرير!$E$4)</f>
        <v>15</v>
      </c>
      <c r="C5041" s="48"/>
      <c r="D5041" s="48"/>
      <c r="E5041" s="48"/>
      <c r="F5041" s="50"/>
      <c r="G5041" s="51"/>
      <c r="H5041" s="51"/>
      <c r="I5041" s="52"/>
      <c r="J5041" s="52"/>
      <c r="K5041" s="27" t="str">
        <f>_xlfn.IFNA(VLOOKUP(E5041,الاوردرات!$B$1:$C$600,2,0),"")</f>
        <v/>
      </c>
      <c r="L5041" s="63"/>
      <c r="N5041" s="22" t="str">
        <f t="shared" si="158"/>
        <v/>
      </c>
      <c r="O5041" s="23" t="str">
        <f>_xlfn.IFNA((VLOOKUP(F5041,help!$C$2:$F$12,4,0))*(N5041*24),"")</f>
        <v/>
      </c>
      <c r="AP5041" s="18">
        <f t="shared" si="159"/>
        <v>0</v>
      </c>
    </row>
    <row r="5042" spans="2:42" ht="33" x14ac:dyDescent="0.2">
      <c r="B5042" s="14">
        <f>COUNTIFS($E$3:E5042,تقرير!$E$4)</f>
        <v>15</v>
      </c>
      <c r="C5042" s="48"/>
      <c r="D5042" s="48"/>
      <c r="E5042" s="48"/>
      <c r="F5042" s="50"/>
      <c r="G5042" s="51"/>
      <c r="H5042" s="51"/>
      <c r="I5042" s="52"/>
      <c r="J5042" s="52"/>
      <c r="K5042" s="27" t="str">
        <f>_xlfn.IFNA(VLOOKUP(E5042,الاوردرات!$B$1:$C$600,2,0),"")</f>
        <v/>
      </c>
      <c r="L5042" s="63"/>
      <c r="N5042" s="22" t="str">
        <f t="shared" si="158"/>
        <v/>
      </c>
      <c r="O5042" s="23" t="str">
        <f>_xlfn.IFNA((VLOOKUP(F5042,help!$C$2:$F$12,4,0))*(N5042*24),"")</f>
        <v/>
      </c>
      <c r="AP5042" s="18">
        <f t="shared" si="159"/>
        <v>0</v>
      </c>
    </row>
    <row r="5043" spans="2:42" ht="33" x14ac:dyDescent="0.2">
      <c r="B5043" s="14">
        <f>COUNTIFS($E$3:E5043,تقرير!$E$4)</f>
        <v>15</v>
      </c>
      <c r="C5043" s="48"/>
      <c r="D5043" s="48"/>
      <c r="E5043" s="48"/>
      <c r="F5043" s="50"/>
      <c r="G5043" s="51"/>
      <c r="H5043" s="51"/>
      <c r="I5043" s="52"/>
      <c r="J5043" s="52"/>
      <c r="K5043" s="27" t="str">
        <f>_xlfn.IFNA(VLOOKUP(E5043,الاوردرات!$B$1:$C$600,2,0),"")</f>
        <v/>
      </c>
      <c r="L5043" s="63"/>
      <c r="N5043" s="22" t="str">
        <f t="shared" si="158"/>
        <v/>
      </c>
      <c r="O5043" s="23" t="str">
        <f>_xlfn.IFNA((VLOOKUP(F5043,help!$C$2:$F$12,4,0))*(N5043*24),"")</f>
        <v/>
      </c>
      <c r="AP5043" s="18">
        <f t="shared" si="159"/>
        <v>0</v>
      </c>
    </row>
    <row r="5044" spans="2:42" ht="33" x14ac:dyDescent="0.2">
      <c r="B5044" s="14">
        <f>COUNTIFS($E$3:E5044,تقرير!$E$4)</f>
        <v>15</v>
      </c>
      <c r="C5044" s="48"/>
      <c r="D5044" s="48"/>
      <c r="E5044" s="48"/>
      <c r="F5044" s="50"/>
      <c r="G5044" s="51"/>
      <c r="H5044" s="51"/>
      <c r="I5044" s="52"/>
      <c r="J5044" s="52"/>
      <c r="K5044" s="27" t="str">
        <f>_xlfn.IFNA(VLOOKUP(E5044,الاوردرات!$B$1:$C$600,2,0),"")</f>
        <v/>
      </c>
      <c r="L5044" s="63"/>
      <c r="N5044" s="22" t="str">
        <f t="shared" si="158"/>
        <v/>
      </c>
      <c r="O5044" s="23" t="str">
        <f>_xlfn.IFNA((VLOOKUP(F5044,help!$C$2:$F$12,4,0))*(N5044*24),"")</f>
        <v/>
      </c>
      <c r="AP5044" s="18">
        <f t="shared" si="159"/>
        <v>0</v>
      </c>
    </row>
    <row r="5045" spans="2:42" ht="33" x14ac:dyDescent="0.2">
      <c r="B5045" s="14">
        <f>COUNTIFS($E$3:E5045,تقرير!$E$4)</f>
        <v>15</v>
      </c>
      <c r="C5045" s="48"/>
      <c r="D5045" s="48"/>
      <c r="E5045" s="48"/>
      <c r="F5045" s="50"/>
      <c r="G5045" s="51"/>
      <c r="H5045" s="51"/>
      <c r="I5045" s="52"/>
      <c r="J5045" s="52"/>
      <c r="K5045" s="27" t="str">
        <f>_xlfn.IFNA(VLOOKUP(E5045,الاوردرات!$B$1:$C$600,2,0),"")</f>
        <v/>
      </c>
      <c r="L5045" s="63"/>
      <c r="N5045" s="22" t="str">
        <f t="shared" si="158"/>
        <v/>
      </c>
      <c r="O5045" s="23" t="str">
        <f>_xlfn.IFNA((VLOOKUP(F5045,help!$C$2:$F$12,4,0))*(N5045*24),"")</f>
        <v/>
      </c>
      <c r="AP5045" s="18">
        <f t="shared" si="159"/>
        <v>0</v>
      </c>
    </row>
    <row r="5046" spans="2:42" ht="33" x14ac:dyDescent="0.2">
      <c r="B5046" s="14">
        <f>COUNTIFS($E$3:E5046,تقرير!$E$4)</f>
        <v>15</v>
      </c>
      <c r="C5046" s="48"/>
      <c r="D5046" s="48"/>
      <c r="E5046" s="48"/>
      <c r="F5046" s="50"/>
      <c r="G5046" s="51"/>
      <c r="H5046" s="51"/>
      <c r="I5046" s="52"/>
      <c r="J5046" s="52"/>
      <c r="K5046" s="27" t="str">
        <f>_xlfn.IFNA(VLOOKUP(E5046,الاوردرات!$B$1:$C$600,2,0),"")</f>
        <v/>
      </c>
      <c r="L5046" s="63"/>
      <c r="N5046" s="22" t="str">
        <f t="shared" si="158"/>
        <v/>
      </c>
      <c r="O5046" s="23" t="str">
        <f>_xlfn.IFNA((VLOOKUP(F5046,help!$C$2:$F$12,4,0))*(N5046*24),"")</f>
        <v/>
      </c>
      <c r="AP5046" s="18">
        <f t="shared" si="159"/>
        <v>0</v>
      </c>
    </row>
    <row r="5047" spans="2:42" ht="33" x14ac:dyDescent="0.2">
      <c r="B5047" s="14">
        <f>COUNTIFS($E$3:E5047,تقرير!$E$4)</f>
        <v>15</v>
      </c>
      <c r="C5047" s="48"/>
      <c r="D5047" s="48"/>
      <c r="E5047" s="48"/>
      <c r="F5047" s="50"/>
      <c r="G5047" s="51"/>
      <c r="H5047" s="51"/>
      <c r="I5047" s="52"/>
      <c r="J5047" s="52"/>
      <c r="K5047" s="27" t="str">
        <f>_xlfn.IFNA(VLOOKUP(E5047,الاوردرات!$B$1:$C$600,2,0),"")</f>
        <v/>
      </c>
      <c r="L5047" s="63"/>
      <c r="N5047" s="22" t="str">
        <f t="shared" ref="N5047:N5110" si="160">IF(I5047&lt;&gt;"",J5047-I5047,"")</f>
        <v/>
      </c>
      <c r="O5047" s="23" t="str">
        <f>_xlfn.IFNA((VLOOKUP(F5047,help!$C$2:$F$12,4,0))*(N5047*24),"")</f>
        <v/>
      </c>
      <c r="AP5047" s="18">
        <f t="shared" si="159"/>
        <v>0</v>
      </c>
    </row>
    <row r="5048" spans="2:42" ht="33" x14ac:dyDescent="0.2">
      <c r="B5048" s="14">
        <f>COUNTIFS($E$3:E5048,تقرير!$E$4)</f>
        <v>15</v>
      </c>
      <c r="C5048" s="48"/>
      <c r="D5048" s="48"/>
      <c r="E5048" s="48"/>
      <c r="F5048" s="50"/>
      <c r="G5048" s="51"/>
      <c r="H5048" s="51"/>
      <c r="I5048" s="52"/>
      <c r="J5048" s="52"/>
      <c r="K5048" s="27" t="str">
        <f>_xlfn.IFNA(VLOOKUP(E5048,الاوردرات!$B$1:$C$600,2,0),"")</f>
        <v/>
      </c>
      <c r="L5048" s="63"/>
      <c r="N5048" s="22" t="str">
        <f t="shared" si="160"/>
        <v/>
      </c>
      <c r="O5048" s="23" t="str">
        <f>_xlfn.IFNA((VLOOKUP(F5048,help!$C$2:$F$12,4,0))*(N5048*24),"")</f>
        <v/>
      </c>
      <c r="AP5048" s="18">
        <f t="shared" si="159"/>
        <v>0</v>
      </c>
    </row>
    <row r="5049" spans="2:42" ht="33" x14ac:dyDescent="0.2">
      <c r="B5049" s="14">
        <f>COUNTIFS($E$3:E5049,تقرير!$E$4)</f>
        <v>15</v>
      </c>
      <c r="C5049" s="48"/>
      <c r="D5049" s="48"/>
      <c r="E5049" s="48"/>
      <c r="F5049" s="50"/>
      <c r="G5049" s="51"/>
      <c r="H5049" s="51"/>
      <c r="I5049" s="52"/>
      <c r="J5049" s="52"/>
      <c r="K5049" s="27" t="str">
        <f>_xlfn.IFNA(VLOOKUP(E5049,الاوردرات!$B$1:$C$600,2,0),"")</f>
        <v/>
      </c>
      <c r="L5049" s="63"/>
      <c r="N5049" s="22" t="str">
        <f t="shared" si="160"/>
        <v/>
      </c>
      <c r="O5049" s="23" t="str">
        <f>_xlfn.IFNA((VLOOKUP(F5049,help!$C$2:$F$12,4,0))*(N5049*24),"")</f>
        <v/>
      </c>
      <c r="AP5049" s="18">
        <f t="shared" si="159"/>
        <v>0</v>
      </c>
    </row>
    <row r="5050" spans="2:42" ht="33" x14ac:dyDescent="0.2">
      <c r="B5050" s="14">
        <f>COUNTIFS($E$3:E5050,تقرير!$E$4)</f>
        <v>15</v>
      </c>
      <c r="C5050" s="48"/>
      <c r="D5050" s="48"/>
      <c r="E5050" s="48"/>
      <c r="F5050" s="50"/>
      <c r="G5050" s="51"/>
      <c r="H5050" s="51"/>
      <c r="I5050" s="52"/>
      <c r="J5050" s="52"/>
      <c r="K5050" s="27" t="str">
        <f>_xlfn.IFNA(VLOOKUP(E5050,الاوردرات!$B$1:$C$600,2,0),"")</f>
        <v/>
      </c>
      <c r="L5050" s="63"/>
      <c r="N5050" s="22" t="str">
        <f t="shared" si="160"/>
        <v/>
      </c>
      <c r="O5050" s="23" t="str">
        <f>_xlfn.IFNA((VLOOKUP(F5050,help!$C$2:$F$12,4,0))*(N5050*24),"")</f>
        <v/>
      </c>
      <c r="AP5050" s="18">
        <f t="shared" si="159"/>
        <v>0</v>
      </c>
    </row>
    <row r="5051" spans="2:42" ht="33" x14ac:dyDescent="0.2">
      <c r="B5051" s="14">
        <f>COUNTIFS($E$3:E5051,تقرير!$E$4)</f>
        <v>15</v>
      </c>
      <c r="C5051" s="48"/>
      <c r="D5051" s="48"/>
      <c r="E5051" s="48"/>
      <c r="F5051" s="50"/>
      <c r="G5051" s="51"/>
      <c r="H5051" s="51"/>
      <c r="I5051" s="52"/>
      <c r="J5051" s="52"/>
      <c r="K5051" s="27" t="str">
        <f>_xlfn.IFNA(VLOOKUP(E5051,الاوردرات!$B$1:$C$600,2,0),"")</f>
        <v/>
      </c>
      <c r="L5051" s="63"/>
      <c r="N5051" s="22" t="str">
        <f t="shared" si="160"/>
        <v/>
      </c>
      <c r="O5051" s="23" t="str">
        <f>_xlfn.IFNA((VLOOKUP(F5051,help!$C$2:$F$12,4,0))*(N5051*24),"")</f>
        <v/>
      </c>
      <c r="AP5051" s="18">
        <f t="shared" si="159"/>
        <v>0</v>
      </c>
    </row>
    <row r="5052" spans="2:42" ht="33" x14ac:dyDescent="0.2">
      <c r="B5052" s="14">
        <f>COUNTIFS($E$3:E5052,تقرير!$E$4)</f>
        <v>15</v>
      </c>
      <c r="C5052" s="48"/>
      <c r="D5052" s="48"/>
      <c r="E5052" s="48"/>
      <c r="F5052" s="50"/>
      <c r="G5052" s="51"/>
      <c r="H5052" s="51"/>
      <c r="I5052" s="52"/>
      <c r="J5052" s="52"/>
      <c r="K5052" s="27" t="str">
        <f>_xlfn.IFNA(VLOOKUP(E5052,الاوردرات!$B$1:$C$600,2,0),"")</f>
        <v/>
      </c>
      <c r="L5052" s="63"/>
      <c r="N5052" s="22" t="str">
        <f t="shared" si="160"/>
        <v/>
      </c>
      <c r="O5052" s="23" t="str">
        <f>_xlfn.IFNA((VLOOKUP(F5052,help!$C$2:$F$12,4,0))*(N5052*24),"")</f>
        <v/>
      </c>
      <c r="AP5052" s="18">
        <f t="shared" si="159"/>
        <v>0</v>
      </c>
    </row>
    <row r="5053" spans="2:42" ht="33" x14ac:dyDescent="0.2">
      <c r="B5053" s="14">
        <f>COUNTIFS($E$3:E5053,تقرير!$E$4)</f>
        <v>15</v>
      </c>
      <c r="C5053" s="48"/>
      <c r="D5053" s="48"/>
      <c r="E5053" s="48"/>
      <c r="F5053" s="50"/>
      <c r="G5053" s="51"/>
      <c r="H5053" s="51"/>
      <c r="I5053" s="52"/>
      <c r="J5053" s="52"/>
      <c r="K5053" s="27" t="str">
        <f>_xlfn.IFNA(VLOOKUP(E5053,الاوردرات!$B$1:$C$600,2,0),"")</f>
        <v/>
      </c>
      <c r="L5053" s="63"/>
      <c r="N5053" s="22" t="str">
        <f t="shared" si="160"/>
        <v/>
      </c>
      <c r="O5053" s="23" t="str">
        <f>_xlfn.IFNA((VLOOKUP(F5053,help!$C$2:$F$12,4,0))*(N5053*24),"")</f>
        <v/>
      </c>
      <c r="AP5053" s="18">
        <f t="shared" si="159"/>
        <v>0</v>
      </c>
    </row>
    <row r="5054" spans="2:42" ht="33" x14ac:dyDescent="0.2">
      <c r="B5054" s="14">
        <f>COUNTIFS($E$3:E5054,تقرير!$E$4)</f>
        <v>15</v>
      </c>
      <c r="C5054" s="48"/>
      <c r="D5054" s="48"/>
      <c r="E5054" s="48"/>
      <c r="F5054" s="50"/>
      <c r="G5054" s="51"/>
      <c r="H5054" s="51"/>
      <c r="I5054" s="52"/>
      <c r="J5054" s="52"/>
      <c r="K5054" s="27" t="str">
        <f>_xlfn.IFNA(VLOOKUP(E5054,الاوردرات!$B$1:$C$600,2,0),"")</f>
        <v/>
      </c>
      <c r="L5054" s="63"/>
      <c r="N5054" s="22" t="str">
        <f t="shared" si="160"/>
        <v/>
      </c>
      <c r="O5054" s="23" t="str">
        <f>_xlfn.IFNA((VLOOKUP(F5054,help!$C$2:$F$12,4,0))*(N5054*24),"")</f>
        <v/>
      </c>
      <c r="AP5054" s="18">
        <f t="shared" si="159"/>
        <v>0</v>
      </c>
    </row>
    <row r="5055" spans="2:42" ht="33" x14ac:dyDescent="0.2">
      <c r="B5055" s="14">
        <f>COUNTIFS($E$3:E5055,تقرير!$E$4)</f>
        <v>15</v>
      </c>
      <c r="C5055" s="48"/>
      <c r="D5055" s="48"/>
      <c r="E5055" s="48"/>
      <c r="F5055" s="50"/>
      <c r="G5055" s="51"/>
      <c r="H5055" s="51"/>
      <c r="I5055" s="52"/>
      <c r="J5055" s="52"/>
      <c r="K5055" s="27" t="str">
        <f>_xlfn.IFNA(VLOOKUP(E5055,الاوردرات!$B$1:$C$600,2,0),"")</f>
        <v/>
      </c>
      <c r="L5055" s="63"/>
      <c r="N5055" s="22" t="str">
        <f t="shared" si="160"/>
        <v/>
      </c>
      <c r="O5055" s="23" t="str">
        <f>_xlfn.IFNA((VLOOKUP(F5055,help!$C$2:$F$12,4,0))*(N5055*24),"")</f>
        <v/>
      </c>
      <c r="AP5055" s="18">
        <f t="shared" si="159"/>
        <v>0</v>
      </c>
    </row>
    <row r="5056" spans="2:42" ht="33" x14ac:dyDescent="0.2">
      <c r="B5056" s="14">
        <f>COUNTIFS($E$3:E5056,تقرير!$E$4)</f>
        <v>15</v>
      </c>
      <c r="C5056" s="48"/>
      <c r="D5056" s="48"/>
      <c r="E5056" s="48"/>
      <c r="F5056" s="50"/>
      <c r="G5056" s="51"/>
      <c r="H5056" s="51"/>
      <c r="I5056" s="52"/>
      <c r="J5056" s="52"/>
      <c r="K5056" s="27" t="str">
        <f>_xlfn.IFNA(VLOOKUP(E5056,الاوردرات!$B$1:$C$600,2,0),"")</f>
        <v/>
      </c>
      <c r="L5056" s="63"/>
      <c r="N5056" s="22" t="str">
        <f t="shared" si="160"/>
        <v/>
      </c>
      <c r="O5056" s="23" t="str">
        <f>_xlfn.IFNA((VLOOKUP(F5056,help!$C$2:$F$12,4,0))*(N5056*24),"")</f>
        <v/>
      </c>
      <c r="AP5056" s="18">
        <f t="shared" si="159"/>
        <v>0</v>
      </c>
    </row>
    <row r="5057" spans="2:42" ht="33" x14ac:dyDescent="0.2">
      <c r="B5057" s="14">
        <f>COUNTIFS($E$3:E5057,تقرير!$E$4)</f>
        <v>15</v>
      </c>
      <c r="C5057" s="48"/>
      <c r="D5057" s="48"/>
      <c r="E5057" s="48"/>
      <c r="F5057" s="50"/>
      <c r="G5057" s="51"/>
      <c r="H5057" s="51"/>
      <c r="I5057" s="52"/>
      <c r="J5057" s="52"/>
      <c r="K5057" s="27" t="str">
        <f>_xlfn.IFNA(VLOOKUP(E5057,الاوردرات!$B$1:$C$600,2,0),"")</f>
        <v/>
      </c>
      <c r="L5057" s="63"/>
      <c r="N5057" s="22" t="str">
        <f t="shared" si="160"/>
        <v/>
      </c>
      <c r="O5057" s="23" t="str">
        <f>_xlfn.IFNA((VLOOKUP(F5057,help!$C$2:$F$12,4,0))*(N5057*24),"")</f>
        <v/>
      </c>
      <c r="AP5057" s="18">
        <f t="shared" si="159"/>
        <v>0</v>
      </c>
    </row>
    <row r="5058" spans="2:42" ht="33" x14ac:dyDescent="0.2">
      <c r="B5058" s="14">
        <f>COUNTIFS($E$3:E5058,تقرير!$E$4)</f>
        <v>15</v>
      </c>
      <c r="C5058" s="48"/>
      <c r="D5058" s="48"/>
      <c r="E5058" s="48"/>
      <c r="F5058" s="50"/>
      <c r="G5058" s="51"/>
      <c r="H5058" s="51"/>
      <c r="I5058" s="52"/>
      <c r="J5058" s="52"/>
      <c r="K5058" s="27" t="str">
        <f>_xlfn.IFNA(VLOOKUP(E5058,الاوردرات!$B$1:$C$600,2,0),"")</f>
        <v/>
      </c>
      <c r="L5058" s="63"/>
      <c r="N5058" s="22" t="str">
        <f t="shared" si="160"/>
        <v/>
      </c>
      <c r="O5058" s="23" t="str">
        <f>_xlfn.IFNA((VLOOKUP(F5058,help!$C$2:$F$12,4,0))*(N5058*24),"")</f>
        <v/>
      </c>
      <c r="AP5058" s="18">
        <f t="shared" si="159"/>
        <v>0</v>
      </c>
    </row>
    <row r="5059" spans="2:42" ht="33" x14ac:dyDescent="0.2">
      <c r="B5059" s="14">
        <f>COUNTIFS($E$3:E5059,تقرير!$E$4)</f>
        <v>15</v>
      </c>
      <c r="C5059" s="48"/>
      <c r="D5059" s="48"/>
      <c r="E5059" s="48"/>
      <c r="F5059" s="50"/>
      <c r="G5059" s="51"/>
      <c r="H5059" s="51"/>
      <c r="I5059" s="52"/>
      <c r="J5059" s="52"/>
      <c r="K5059" s="27" t="str">
        <f>_xlfn.IFNA(VLOOKUP(E5059,الاوردرات!$B$1:$C$600,2,0),"")</f>
        <v/>
      </c>
      <c r="L5059" s="63"/>
      <c r="N5059" s="22" t="str">
        <f t="shared" si="160"/>
        <v/>
      </c>
      <c r="O5059" s="23" t="str">
        <f>_xlfn.IFNA((VLOOKUP(F5059,help!$C$2:$F$12,4,0))*(N5059*24),"")</f>
        <v/>
      </c>
      <c r="AP5059" s="18">
        <f t="shared" si="159"/>
        <v>0</v>
      </c>
    </row>
    <row r="5060" spans="2:42" ht="33" x14ac:dyDescent="0.2">
      <c r="B5060" s="14">
        <f>COUNTIFS($E$3:E5060,تقرير!$E$4)</f>
        <v>15</v>
      </c>
      <c r="C5060" s="48"/>
      <c r="D5060" s="48"/>
      <c r="E5060" s="48"/>
      <c r="F5060" s="50"/>
      <c r="G5060" s="51"/>
      <c r="H5060" s="51"/>
      <c r="I5060" s="52"/>
      <c r="J5060" s="52"/>
      <c r="K5060" s="27" t="str">
        <f>_xlfn.IFNA(VLOOKUP(E5060,الاوردرات!$B$1:$C$600,2,0),"")</f>
        <v/>
      </c>
      <c r="L5060" s="63"/>
      <c r="N5060" s="22" t="str">
        <f t="shared" si="160"/>
        <v/>
      </c>
      <c r="O5060" s="23" t="str">
        <f>_xlfn.IFNA((VLOOKUP(F5060,help!$C$2:$F$12,4,0))*(N5060*24),"")</f>
        <v/>
      </c>
      <c r="AP5060" s="18">
        <f t="shared" si="159"/>
        <v>0</v>
      </c>
    </row>
    <row r="5061" spans="2:42" ht="33" x14ac:dyDescent="0.2">
      <c r="B5061" s="14">
        <f>COUNTIFS($E$3:E5061,تقرير!$E$4)</f>
        <v>15</v>
      </c>
      <c r="C5061" s="48"/>
      <c r="D5061" s="48"/>
      <c r="E5061" s="48"/>
      <c r="F5061" s="50"/>
      <c r="G5061" s="51"/>
      <c r="H5061" s="51"/>
      <c r="I5061" s="52"/>
      <c r="J5061" s="52"/>
      <c r="K5061" s="27" t="str">
        <f>_xlfn.IFNA(VLOOKUP(E5061,الاوردرات!$B$1:$C$600,2,0),"")</f>
        <v/>
      </c>
      <c r="L5061" s="63"/>
      <c r="N5061" s="22" t="str">
        <f t="shared" si="160"/>
        <v/>
      </c>
      <c r="O5061" s="23" t="str">
        <f>_xlfn.IFNA((VLOOKUP(F5061,help!$C$2:$F$12,4,0))*(N5061*24),"")</f>
        <v/>
      </c>
      <c r="AP5061" s="18">
        <f t="shared" si="159"/>
        <v>0</v>
      </c>
    </row>
    <row r="5062" spans="2:42" ht="33" x14ac:dyDescent="0.2">
      <c r="B5062" s="14">
        <f>COUNTIFS($E$3:E5062,تقرير!$E$4)</f>
        <v>15</v>
      </c>
      <c r="C5062" s="48"/>
      <c r="D5062" s="48"/>
      <c r="E5062" s="48"/>
      <c r="F5062" s="50"/>
      <c r="G5062" s="51"/>
      <c r="H5062" s="51"/>
      <c r="I5062" s="52"/>
      <c r="J5062" s="52"/>
      <c r="K5062" s="27" t="str">
        <f>_xlfn.IFNA(VLOOKUP(E5062,الاوردرات!$B$1:$C$600,2,0),"")</f>
        <v/>
      </c>
      <c r="L5062" s="63"/>
      <c r="N5062" s="22" t="str">
        <f t="shared" si="160"/>
        <v/>
      </c>
      <c r="O5062" s="23" t="str">
        <f>_xlfn.IFNA((VLOOKUP(F5062,help!$C$2:$F$12,4,0))*(N5062*24),"")</f>
        <v/>
      </c>
      <c r="AP5062" s="18">
        <f t="shared" si="159"/>
        <v>0</v>
      </c>
    </row>
    <row r="5063" spans="2:42" ht="33" x14ac:dyDescent="0.2">
      <c r="B5063" s="14">
        <f>COUNTIFS($E$3:E5063,تقرير!$E$4)</f>
        <v>15</v>
      </c>
      <c r="C5063" s="48"/>
      <c r="D5063" s="48"/>
      <c r="E5063" s="48"/>
      <c r="F5063" s="50"/>
      <c r="G5063" s="51"/>
      <c r="H5063" s="51"/>
      <c r="I5063" s="52"/>
      <c r="J5063" s="52"/>
      <c r="K5063" s="27" t="str">
        <f>_xlfn.IFNA(VLOOKUP(E5063,الاوردرات!$B$1:$C$600,2,0),"")</f>
        <v/>
      </c>
      <c r="L5063" s="63"/>
      <c r="N5063" s="22" t="str">
        <f t="shared" si="160"/>
        <v/>
      </c>
      <c r="O5063" s="23" t="str">
        <f>_xlfn.IFNA((VLOOKUP(F5063,help!$C$2:$F$12,4,0))*(N5063*24),"")</f>
        <v/>
      </c>
      <c r="AP5063" s="18">
        <f t="shared" si="159"/>
        <v>0</v>
      </c>
    </row>
    <row r="5064" spans="2:42" ht="33" x14ac:dyDescent="0.2">
      <c r="B5064" s="14">
        <f>COUNTIFS($E$3:E5064,تقرير!$E$4)</f>
        <v>15</v>
      </c>
      <c r="C5064" s="48"/>
      <c r="D5064" s="48"/>
      <c r="E5064" s="48"/>
      <c r="F5064" s="50"/>
      <c r="G5064" s="51"/>
      <c r="H5064" s="51"/>
      <c r="I5064" s="52"/>
      <c r="J5064" s="52"/>
      <c r="K5064" s="27" t="str">
        <f>_xlfn.IFNA(VLOOKUP(E5064,الاوردرات!$B$1:$C$600,2,0),"")</f>
        <v/>
      </c>
      <c r="L5064" s="63"/>
      <c r="N5064" s="22" t="str">
        <f t="shared" si="160"/>
        <v/>
      </c>
      <c r="O5064" s="23" t="str">
        <f>_xlfn.IFNA((VLOOKUP(F5064,help!$C$2:$F$12,4,0))*(N5064*24),"")</f>
        <v/>
      </c>
      <c r="AP5064" s="18">
        <f t="shared" si="159"/>
        <v>0</v>
      </c>
    </row>
    <row r="5065" spans="2:42" ht="33" x14ac:dyDescent="0.2">
      <c r="B5065" s="14">
        <f>COUNTIFS($E$3:E5065,تقرير!$E$4)</f>
        <v>15</v>
      </c>
      <c r="C5065" s="48"/>
      <c r="D5065" s="48"/>
      <c r="E5065" s="48"/>
      <c r="F5065" s="50"/>
      <c r="G5065" s="51"/>
      <c r="H5065" s="51"/>
      <c r="I5065" s="52"/>
      <c r="J5065" s="52"/>
      <c r="K5065" s="27" t="str">
        <f>_xlfn.IFNA(VLOOKUP(E5065,الاوردرات!$B$1:$C$600,2,0),"")</f>
        <v/>
      </c>
      <c r="L5065" s="63"/>
      <c r="N5065" s="22" t="str">
        <f t="shared" si="160"/>
        <v/>
      </c>
      <c r="O5065" s="23" t="str">
        <f>_xlfn.IFNA((VLOOKUP(F5065,help!$C$2:$F$12,4,0))*(N5065*24),"")</f>
        <v/>
      </c>
      <c r="AP5065" s="18">
        <f t="shared" si="159"/>
        <v>0</v>
      </c>
    </row>
    <row r="5066" spans="2:42" ht="33" x14ac:dyDescent="0.2">
      <c r="B5066" s="14">
        <f>COUNTIFS($E$3:E5066,تقرير!$E$4)</f>
        <v>15</v>
      </c>
      <c r="C5066" s="48"/>
      <c r="D5066" s="48"/>
      <c r="E5066" s="48"/>
      <c r="F5066" s="50"/>
      <c r="G5066" s="51"/>
      <c r="H5066" s="51"/>
      <c r="I5066" s="52"/>
      <c r="J5066" s="52"/>
      <c r="K5066" s="27" t="str">
        <f>_xlfn.IFNA(VLOOKUP(E5066,الاوردرات!$B$1:$C$600,2,0),"")</f>
        <v/>
      </c>
      <c r="L5066" s="63"/>
      <c r="N5066" s="22" t="str">
        <f t="shared" si="160"/>
        <v/>
      </c>
      <c r="O5066" s="23" t="str">
        <f>_xlfn.IFNA((VLOOKUP(F5066,help!$C$2:$F$12,4,0))*(N5066*24),"")</f>
        <v/>
      </c>
      <c r="AP5066" s="18">
        <f t="shared" ref="AP5066:AP5129" si="161">D5066</f>
        <v>0</v>
      </c>
    </row>
    <row r="5067" spans="2:42" ht="33" x14ac:dyDescent="0.2">
      <c r="B5067" s="14">
        <f>COUNTIFS($E$3:E5067,تقرير!$E$4)</f>
        <v>15</v>
      </c>
      <c r="C5067" s="48"/>
      <c r="D5067" s="48"/>
      <c r="E5067" s="48"/>
      <c r="F5067" s="50"/>
      <c r="G5067" s="51"/>
      <c r="H5067" s="51"/>
      <c r="I5067" s="52"/>
      <c r="J5067" s="52"/>
      <c r="K5067" s="27" t="str">
        <f>_xlfn.IFNA(VLOOKUP(E5067,الاوردرات!$B$1:$C$600,2,0),"")</f>
        <v/>
      </c>
      <c r="L5067" s="63"/>
      <c r="N5067" s="22" t="str">
        <f t="shared" si="160"/>
        <v/>
      </c>
      <c r="O5067" s="23" t="str">
        <f>_xlfn.IFNA((VLOOKUP(F5067,help!$C$2:$F$12,4,0))*(N5067*24),"")</f>
        <v/>
      </c>
      <c r="AP5067" s="18">
        <f t="shared" si="161"/>
        <v>0</v>
      </c>
    </row>
    <row r="5068" spans="2:42" ht="33" x14ac:dyDescent="0.2">
      <c r="B5068" s="14">
        <f>COUNTIFS($E$3:E5068,تقرير!$E$4)</f>
        <v>15</v>
      </c>
      <c r="C5068" s="48"/>
      <c r="D5068" s="48"/>
      <c r="E5068" s="48"/>
      <c r="F5068" s="50"/>
      <c r="G5068" s="51"/>
      <c r="H5068" s="51"/>
      <c r="I5068" s="52"/>
      <c r="J5068" s="52"/>
      <c r="K5068" s="27" t="str">
        <f>_xlfn.IFNA(VLOOKUP(E5068,الاوردرات!$B$1:$C$600,2,0),"")</f>
        <v/>
      </c>
      <c r="L5068" s="63"/>
      <c r="N5068" s="22" t="str">
        <f t="shared" si="160"/>
        <v/>
      </c>
      <c r="O5068" s="23" t="str">
        <f>_xlfn.IFNA((VLOOKUP(F5068,help!$C$2:$F$12,4,0))*(N5068*24),"")</f>
        <v/>
      </c>
      <c r="AP5068" s="18">
        <f t="shared" si="161"/>
        <v>0</v>
      </c>
    </row>
    <row r="5069" spans="2:42" ht="33" x14ac:dyDescent="0.2">
      <c r="B5069" s="14">
        <f>COUNTIFS($E$3:E5069,تقرير!$E$4)</f>
        <v>15</v>
      </c>
      <c r="C5069" s="48"/>
      <c r="D5069" s="48"/>
      <c r="E5069" s="48"/>
      <c r="F5069" s="50"/>
      <c r="G5069" s="51"/>
      <c r="H5069" s="51"/>
      <c r="I5069" s="52"/>
      <c r="J5069" s="52"/>
      <c r="K5069" s="27" t="str">
        <f>_xlfn.IFNA(VLOOKUP(E5069,الاوردرات!$B$1:$C$600,2,0),"")</f>
        <v/>
      </c>
      <c r="L5069" s="63"/>
      <c r="N5069" s="22" t="str">
        <f t="shared" si="160"/>
        <v/>
      </c>
      <c r="O5069" s="23" t="str">
        <f>_xlfn.IFNA((VLOOKUP(F5069,help!$C$2:$F$12,4,0))*(N5069*24),"")</f>
        <v/>
      </c>
      <c r="AP5069" s="18">
        <f t="shared" si="161"/>
        <v>0</v>
      </c>
    </row>
    <row r="5070" spans="2:42" ht="33" x14ac:dyDescent="0.2">
      <c r="B5070" s="14">
        <f>COUNTIFS($E$3:E5070,تقرير!$E$4)</f>
        <v>15</v>
      </c>
      <c r="C5070" s="48"/>
      <c r="D5070" s="48"/>
      <c r="E5070" s="48"/>
      <c r="F5070" s="50"/>
      <c r="G5070" s="51"/>
      <c r="H5070" s="51"/>
      <c r="I5070" s="52"/>
      <c r="J5070" s="52"/>
      <c r="K5070" s="27" t="str">
        <f>_xlfn.IFNA(VLOOKUP(E5070,الاوردرات!$B$1:$C$600,2,0),"")</f>
        <v/>
      </c>
      <c r="L5070" s="63"/>
      <c r="N5070" s="22" t="str">
        <f t="shared" si="160"/>
        <v/>
      </c>
      <c r="O5070" s="23" t="str">
        <f>_xlfn.IFNA((VLOOKUP(F5070,help!$C$2:$F$12,4,0))*(N5070*24),"")</f>
        <v/>
      </c>
      <c r="AP5070" s="18">
        <f t="shared" si="161"/>
        <v>0</v>
      </c>
    </row>
    <row r="5071" spans="2:42" ht="33" x14ac:dyDescent="0.2">
      <c r="B5071" s="14">
        <f>COUNTIFS($E$3:E5071,تقرير!$E$4)</f>
        <v>15</v>
      </c>
      <c r="C5071" s="48"/>
      <c r="D5071" s="48"/>
      <c r="E5071" s="48"/>
      <c r="F5071" s="50"/>
      <c r="G5071" s="51"/>
      <c r="H5071" s="51"/>
      <c r="I5071" s="52"/>
      <c r="J5071" s="52"/>
      <c r="K5071" s="27" t="str">
        <f>_xlfn.IFNA(VLOOKUP(E5071,الاوردرات!$B$1:$C$600,2,0),"")</f>
        <v/>
      </c>
      <c r="L5071" s="63"/>
      <c r="N5071" s="22" t="str">
        <f t="shared" si="160"/>
        <v/>
      </c>
      <c r="O5071" s="23" t="str">
        <f>_xlfn.IFNA((VLOOKUP(F5071,help!$C$2:$F$12,4,0))*(N5071*24),"")</f>
        <v/>
      </c>
      <c r="AP5071" s="18">
        <f t="shared" si="161"/>
        <v>0</v>
      </c>
    </row>
    <row r="5072" spans="2:42" ht="33" x14ac:dyDescent="0.2">
      <c r="B5072" s="14">
        <f>COUNTIFS($E$3:E5072,تقرير!$E$4)</f>
        <v>15</v>
      </c>
      <c r="C5072" s="48"/>
      <c r="D5072" s="48"/>
      <c r="E5072" s="48"/>
      <c r="F5072" s="50"/>
      <c r="G5072" s="51"/>
      <c r="H5072" s="51"/>
      <c r="I5072" s="52"/>
      <c r="J5072" s="52"/>
      <c r="K5072" s="27" t="str">
        <f>_xlfn.IFNA(VLOOKUP(E5072,الاوردرات!$B$1:$C$600,2,0),"")</f>
        <v/>
      </c>
      <c r="L5072" s="63"/>
      <c r="N5072" s="22" t="str">
        <f t="shared" si="160"/>
        <v/>
      </c>
      <c r="O5072" s="23" t="str">
        <f>_xlfn.IFNA((VLOOKUP(F5072,help!$C$2:$F$12,4,0))*(N5072*24),"")</f>
        <v/>
      </c>
      <c r="AP5072" s="18">
        <f t="shared" si="161"/>
        <v>0</v>
      </c>
    </row>
    <row r="5073" spans="2:42" ht="33" x14ac:dyDescent="0.2">
      <c r="B5073" s="14">
        <f>COUNTIFS($E$3:E5073,تقرير!$E$4)</f>
        <v>15</v>
      </c>
      <c r="C5073" s="48"/>
      <c r="D5073" s="48"/>
      <c r="E5073" s="48"/>
      <c r="F5073" s="50"/>
      <c r="G5073" s="51"/>
      <c r="H5073" s="51"/>
      <c r="I5073" s="52"/>
      <c r="J5073" s="52"/>
      <c r="K5073" s="27" t="str">
        <f>_xlfn.IFNA(VLOOKUP(E5073,الاوردرات!$B$1:$C$600,2,0),"")</f>
        <v/>
      </c>
      <c r="L5073" s="63"/>
      <c r="N5073" s="22" t="str">
        <f t="shared" si="160"/>
        <v/>
      </c>
      <c r="O5073" s="23" t="str">
        <f>_xlfn.IFNA((VLOOKUP(F5073,help!$C$2:$F$12,4,0))*(N5073*24),"")</f>
        <v/>
      </c>
      <c r="AP5073" s="18">
        <f t="shared" si="161"/>
        <v>0</v>
      </c>
    </row>
    <row r="5074" spans="2:42" ht="33" x14ac:dyDescent="0.2">
      <c r="B5074" s="14">
        <f>COUNTIFS($E$3:E5074,تقرير!$E$4)</f>
        <v>15</v>
      </c>
      <c r="C5074" s="48"/>
      <c r="D5074" s="48"/>
      <c r="E5074" s="48"/>
      <c r="F5074" s="50"/>
      <c r="G5074" s="51"/>
      <c r="H5074" s="51"/>
      <c r="I5074" s="52"/>
      <c r="J5074" s="52"/>
      <c r="K5074" s="27" t="str">
        <f>_xlfn.IFNA(VLOOKUP(E5074,الاوردرات!$B$1:$C$600,2,0),"")</f>
        <v/>
      </c>
      <c r="L5074" s="63"/>
      <c r="N5074" s="22" t="str">
        <f t="shared" si="160"/>
        <v/>
      </c>
      <c r="O5074" s="23" t="str">
        <f>_xlfn.IFNA((VLOOKUP(F5074,help!$C$2:$F$12,4,0))*(N5074*24),"")</f>
        <v/>
      </c>
      <c r="AP5074" s="18">
        <f t="shared" si="161"/>
        <v>0</v>
      </c>
    </row>
    <row r="5075" spans="2:42" ht="33" x14ac:dyDescent="0.2">
      <c r="B5075" s="14">
        <f>COUNTIFS($E$3:E5075,تقرير!$E$4)</f>
        <v>15</v>
      </c>
      <c r="C5075" s="48"/>
      <c r="D5075" s="48"/>
      <c r="E5075" s="48"/>
      <c r="F5075" s="50"/>
      <c r="G5075" s="51"/>
      <c r="H5075" s="51"/>
      <c r="I5075" s="52"/>
      <c r="J5075" s="52"/>
      <c r="K5075" s="27" t="str">
        <f>_xlfn.IFNA(VLOOKUP(E5075,الاوردرات!$B$1:$C$600,2,0),"")</f>
        <v/>
      </c>
      <c r="L5075" s="63"/>
      <c r="N5075" s="22" t="str">
        <f t="shared" si="160"/>
        <v/>
      </c>
      <c r="O5075" s="23" t="str">
        <f>_xlfn.IFNA((VLOOKUP(F5075,help!$C$2:$F$12,4,0))*(N5075*24),"")</f>
        <v/>
      </c>
      <c r="AP5075" s="18">
        <f t="shared" si="161"/>
        <v>0</v>
      </c>
    </row>
    <row r="5076" spans="2:42" ht="33" x14ac:dyDescent="0.2">
      <c r="B5076" s="14">
        <f>COUNTIFS($E$3:E5076,تقرير!$E$4)</f>
        <v>15</v>
      </c>
      <c r="C5076" s="48"/>
      <c r="D5076" s="48"/>
      <c r="E5076" s="48"/>
      <c r="F5076" s="50"/>
      <c r="G5076" s="51"/>
      <c r="H5076" s="51"/>
      <c r="I5076" s="52"/>
      <c r="J5076" s="52"/>
      <c r="K5076" s="27" t="str">
        <f>_xlfn.IFNA(VLOOKUP(E5076,الاوردرات!$B$1:$C$600,2,0),"")</f>
        <v/>
      </c>
      <c r="L5076" s="63"/>
      <c r="N5076" s="22" t="str">
        <f t="shared" si="160"/>
        <v/>
      </c>
      <c r="O5076" s="23" t="str">
        <f>_xlfn.IFNA((VLOOKUP(F5076,help!$C$2:$F$12,4,0))*(N5076*24),"")</f>
        <v/>
      </c>
      <c r="AP5076" s="18">
        <f t="shared" si="161"/>
        <v>0</v>
      </c>
    </row>
    <row r="5077" spans="2:42" ht="33" x14ac:dyDescent="0.2">
      <c r="B5077" s="14">
        <f>COUNTIFS($E$3:E5077,تقرير!$E$4)</f>
        <v>15</v>
      </c>
      <c r="C5077" s="48"/>
      <c r="D5077" s="48"/>
      <c r="E5077" s="48"/>
      <c r="F5077" s="50"/>
      <c r="G5077" s="51"/>
      <c r="H5077" s="51"/>
      <c r="I5077" s="52"/>
      <c r="J5077" s="52"/>
      <c r="K5077" s="27" t="str">
        <f>_xlfn.IFNA(VLOOKUP(E5077,الاوردرات!$B$1:$C$600,2,0),"")</f>
        <v/>
      </c>
      <c r="L5077" s="63"/>
      <c r="N5077" s="22" t="str">
        <f t="shared" si="160"/>
        <v/>
      </c>
      <c r="O5077" s="23" t="str">
        <f>_xlfn.IFNA((VLOOKUP(F5077,help!$C$2:$F$12,4,0))*(N5077*24),"")</f>
        <v/>
      </c>
      <c r="AP5077" s="18">
        <f t="shared" si="161"/>
        <v>0</v>
      </c>
    </row>
    <row r="5078" spans="2:42" ht="33" x14ac:dyDescent="0.2">
      <c r="B5078" s="14">
        <f>COUNTIFS($E$3:E5078,تقرير!$E$4)</f>
        <v>15</v>
      </c>
      <c r="C5078" s="48"/>
      <c r="D5078" s="48"/>
      <c r="E5078" s="48"/>
      <c r="F5078" s="50"/>
      <c r="G5078" s="51"/>
      <c r="H5078" s="51"/>
      <c r="I5078" s="52"/>
      <c r="J5078" s="52"/>
      <c r="K5078" s="27" t="str">
        <f>_xlfn.IFNA(VLOOKUP(E5078,الاوردرات!$B$1:$C$600,2,0),"")</f>
        <v/>
      </c>
      <c r="L5078" s="63"/>
      <c r="N5078" s="22" t="str">
        <f t="shared" si="160"/>
        <v/>
      </c>
      <c r="O5078" s="23" t="str">
        <f>_xlfn.IFNA((VLOOKUP(F5078,help!$C$2:$F$12,4,0))*(N5078*24),"")</f>
        <v/>
      </c>
      <c r="AP5078" s="18">
        <f t="shared" si="161"/>
        <v>0</v>
      </c>
    </row>
    <row r="5079" spans="2:42" ht="33" x14ac:dyDescent="0.2">
      <c r="B5079" s="14">
        <f>COUNTIFS($E$3:E5079,تقرير!$E$4)</f>
        <v>15</v>
      </c>
      <c r="C5079" s="48"/>
      <c r="D5079" s="48"/>
      <c r="E5079" s="48"/>
      <c r="F5079" s="50"/>
      <c r="G5079" s="51"/>
      <c r="H5079" s="51"/>
      <c r="I5079" s="52"/>
      <c r="J5079" s="52"/>
      <c r="K5079" s="27" t="str">
        <f>_xlfn.IFNA(VLOOKUP(E5079,الاوردرات!$B$1:$C$600,2,0),"")</f>
        <v/>
      </c>
      <c r="L5079" s="63"/>
      <c r="N5079" s="22" t="str">
        <f t="shared" si="160"/>
        <v/>
      </c>
      <c r="O5079" s="23" t="str">
        <f>_xlfn.IFNA((VLOOKUP(F5079,help!$C$2:$F$12,4,0))*(N5079*24),"")</f>
        <v/>
      </c>
      <c r="AP5079" s="18">
        <f t="shared" si="161"/>
        <v>0</v>
      </c>
    </row>
    <row r="5080" spans="2:42" ht="33" x14ac:dyDescent="0.2">
      <c r="B5080" s="14">
        <f>COUNTIFS($E$3:E5080,تقرير!$E$4)</f>
        <v>15</v>
      </c>
      <c r="C5080" s="48"/>
      <c r="D5080" s="48"/>
      <c r="E5080" s="48"/>
      <c r="F5080" s="50"/>
      <c r="G5080" s="51"/>
      <c r="H5080" s="51"/>
      <c r="I5080" s="52"/>
      <c r="J5080" s="52"/>
      <c r="K5080" s="27" t="str">
        <f>_xlfn.IFNA(VLOOKUP(E5080,الاوردرات!$B$1:$C$600,2,0),"")</f>
        <v/>
      </c>
      <c r="L5080" s="63"/>
      <c r="N5080" s="22" t="str">
        <f t="shared" si="160"/>
        <v/>
      </c>
      <c r="O5080" s="23" t="str">
        <f>_xlfn.IFNA((VLOOKUP(F5080,help!$C$2:$F$12,4,0))*(N5080*24),"")</f>
        <v/>
      </c>
      <c r="AP5080" s="18">
        <f t="shared" si="161"/>
        <v>0</v>
      </c>
    </row>
    <row r="5081" spans="2:42" ht="33" x14ac:dyDescent="0.2">
      <c r="B5081" s="14">
        <f>COUNTIFS($E$3:E5081,تقرير!$E$4)</f>
        <v>15</v>
      </c>
      <c r="C5081" s="48"/>
      <c r="D5081" s="48"/>
      <c r="E5081" s="48"/>
      <c r="F5081" s="50"/>
      <c r="G5081" s="51"/>
      <c r="H5081" s="51"/>
      <c r="I5081" s="52"/>
      <c r="J5081" s="52"/>
      <c r="K5081" s="27" t="str">
        <f>_xlfn.IFNA(VLOOKUP(E5081,الاوردرات!$B$1:$C$600,2,0),"")</f>
        <v/>
      </c>
      <c r="L5081" s="63"/>
      <c r="N5081" s="22" t="str">
        <f t="shared" si="160"/>
        <v/>
      </c>
      <c r="O5081" s="23" t="str">
        <f>_xlfn.IFNA((VLOOKUP(F5081,help!$C$2:$F$12,4,0))*(N5081*24),"")</f>
        <v/>
      </c>
      <c r="AP5081" s="18">
        <f t="shared" si="161"/>
        <v>0</v>
      </c>
    </row>
    <row r="5082" spans="2:42" ht="33" x14ac:dyDescent="0.2">
      <c r="B5082" s="14">
        <f>COUNTIFS($E$3:E5082,تقرير!$E$4)</f>
        <v>15</v>
      </c>
      <c r="C5082" s="48"/>
      <c r="D5082" s="48"/>
      <c r="E5082" s="48"/>
      <c r="F5082" s="50"/>
      <c r="G5082" s="51"/>
      <c r="H5082" s="51"/>
      <c r="I5082" s="52"/>
      <c r="J5082" s="52"/>
      <c r="K5082" s="27" t="str">
        <f>_xlfn.IFNA(VLOOKUP(E5082,الاوردرات!$B$1:$C$600,2,0),"")</f>
        <v/>
      </c>
      <c r="L5082" s="63"/>
      <c r="N5082" s="22" t="str">
        <f t="shared" si="160"/>
        <v/>
      </c>
      <c r="O5082" s="23" t="str">
        <f>_xlfn.IFNA((VLOOKUP(F5082,help!$C$2:$F$12,4,0))*(N5082*24),"")</f>
        <v/>
      </c>
      <c r="AP5082" s="18">
        <f t="shared" si="161"/>
        <v>0</v>
      </c>
    </row>
    <row r="5083" spans="2:42" ht="33" x14ac:dyDescent="0.2">
      <c r="B5083" s="14">
        <f>COUNTIFS($E$3:E5083,تقرير!$E$4)</f>
        <v>15</v>
      </c>
      <c r="C5083" s="48"/>
      <c r="D5083" s="48"/>
      <c r="E5083" s="48"/>
      <c r="F5083" s="50"/>
      <c r="G5083" s="51"/>
      <c r="H5083" s="51"/>
      <c r="I5083" s="52"/>
      <c r="J5083" s="52"/>
      <c r="K5083" s="27" t="str">
        <f>_xlfn.IFNA(VLOOKUP(E5083,الاوردرات!$B$1:$C$600,2,0),"")</f>
        <v/>
      </c>
      <c r="L5083" s="63"/>
      <c r="N5083" s="22" t="str">
        <f t="shared" si="160"/>
        <v/>
      </c>
      <c r="O5083" s="23" t="str">
        <f>_xlfn.IFNA((VLOOKUP(F5083,help!$C$2:$F$12,4,0))*(N5083*24),"")</f>
        <v/>
      </c>
      <c r="AP5083" s="18">
        <f t="shared" si="161"/>
        <v>0</v>
      </c>
    </row>
    <row r="5084" spans="2:42" ht="33" x14ac:dyDescent="0.2">
      <c r="B5084" s="14">
        <f>COUNTIFS($E$3:E5084,تقرير!$E$4)</f>
        <v>15</v>
      </c>
      <c r="C5084" s="48"/>
      <c r="D5084" s="48"/>
      <c r="E5084" s="48"/>
      <c r="F5084" s="50"/>
      <c r="G5084" s="51"/>
      <c r="H5084" s="51"/>
      <c r="I5084" s="52"/>
      <c r="J5084" s="52"/>
      <c r="K5084" s="27" t="str">
        <f>_xlfn.IFNA(VLOOKUP(E5084,الاوردرات!$B$1:$C$600,2,0),"")</f>
        <v/>
      </c>
      <c r="L5084" s="63"/>
      <c r="N5084" s="22" t="str">
        <f t="shared" si="160"/>
        <v/>
      </c>
      <c r="O5084" s="23" t="str">
        <f>_xlfn.IFNA((VLOOKUP(F5084,help!$C$2:$F$12,4,0))*(N5084*24),"")</f>
        <v/>
      </c>
      <c r="AP5084" s="18">
        <f t="shared" si="161"/>
        <v>0</v>
      </c>
    </row>
    <row r="5085" spans="2:42" ht="33" x14ac:dyDescent="0.2">
      <c r="B5085" s="14">
        <f>COUNTIFS($E$3:E5085,تقرير!$E$4)</f>
        <v>15</v>
      </c>
      <c r="C5085" s="48"/>
      <c r="D5085" s="48"/>
      <c r="E5085" s="48"/>
      <c r="F5085" s="50"/>
      <c r="G5085" s="51"/>
      <c r="H5085" s="51"/>
      <c r="I5085" s="52"/>
      <c r="J5085" s="52"/>
      <c r="K5085" s="27" t="str">
        <f>_xlfn.IFNA(VLOOKUP(E5085,الاوردرات!$B$1:$C$600,2,0),"")</f>
        <v/>
      </c>
      <c r="L5085" s="63"/>
      <c r="N5085" s="22" t="str">
        <f t="shared" si="160"/>
        <v/>
      </c>
      <c r="O5085" s="23" t="str">
        <f>_xlfn.IFNA((VLOOKUP(F5085,help!$C$2:$F$12,4,0))*(N5085*24),"")</f>
        <v/>
      </c>
      <c r="AP5085" s="18">
        <f t="shared" si="161"/>
        <v>0</v>
      </c>
    </row>
    <row r="5086" spans="2:42" ht="33" x14ac:dyDescent="0.2">
      <c r="B5086" s="14">
        <f>COUNTIFS($E$3:E5086,تقرير!$E$4)</f>
        <v>15</v>
      </c>
      <c r="C5086" s="48"/>
      <c r="D5086" s="48"/>
      <c r="E5086" s="48"/>
      <c r="F5086" s="50"/>
      <c r="G5086" s="51"/>
      <c r="H5086" s="51"/>
      <c r="I5086" s="52"/>
      <c r="J5086" s="52"/>
      <c r="K5086" s="27" t="str">
        <f>_xlfn.IFNA(VLOOKUP(E5086,الاوردرات!$B$1:$C$600,2,0),"")</f>
        <v/>
      </c>
      <c r="L5086" s="63"/>
      <c r="N5086" s="22" t="str">
        <f t="shared" si="160"/>
        <v/>
      </c>
      <c r="O5086" s="23" t="str">
        <f>_xlfn.IFNA((VLOOKUP(F5086,help!$C$2:$F$12,4,0))*(N5086*24),"")</f>
        <v/>
      </c>
      <c r="AP5086" s="18">
        <f t="shared" si="161"/>
        <v>0</v>
      </c>
    </row>
    <row r="5087" spans="2:42" ht="33" x14ac:dyDescent="0.2">
      <c r="B5087" s="14">
        <f>COUNTIFS($E$3:E5087,تقرير!$E$4)</f>
        <v>15</v>
      </c>
      <c r="C5087" s="48"/>
      <c r="D5087" s="48"/>
      <c r="E5087" s="48"/>
      <c r="F5087" s="50"/>
      <c r="G5087" s="51"/>
      <c r="H5087" s="51"/>
      <c r="I5087" s="52"/>
      <c r="J5087" s="52"/>
      <c r="K5087" s="27" t="str">
        <f>_xlfn.IFNA(VLOOKUP(E5087,الاوردرات!$B$1:$C$600,2,0),"")</f>
        <v/>
      </c>
      <c r="L5087" s="63"/>
      <c r="N5087" s="22" t="str">
        <f t="shared" si="160"/>
        <v/>
      </c>
      <c r="O5087" s="23" t="str">
        <f>_xlfn.IFNA((VLOOKUP(F5087,help!$C$2:$F$12,4,0))*(N5087*24),"")</f>
        <v/>
      </c>
      <c r="AP5087" s="18">
        <f t="shared" si="161"/>
        <v>0</v>
      </c>
    </row>
    <row r="5088" spans="2:42" ht="33" x14ac:dyDescent="0.2">
      <c r="B5088" s="14">
        <f>COUNTIFS($E$3:E5088,تقرير!$E$4)</f>
        <v>15</v>
      </c>
      <c r="C5088" s="48"/>
      <c r="D5088" s="48"/>
      <c r="E5088" s="48"/>
      <c r="F5088" s="50"/>
      <c r="G5088" s="51"/>
      <c r="H5088" s="51"/>
      <c r="I5088" s="52"/>
      <c r="J5088" s="52"/>
      <c r="K5088" s="27" t="str">
        <f>_xlfn.IFNA(VLOOKUP(E5088,الاوردرات!$B$1:$C$600,2,0),"")</f>
        <v/>
      </c>
      <c r="L5088" s="63"/>
      <c r="N5088" s="22" t="str">
        <f t="shared" si="160"/>
        <v/>
      </c>
      <c r="O5088" s="23" t="str">
        <f>_xlfn.IFNA((VLOOKUP(F5088,help!$C$2:$F$12,4,0))*(N5088*24),"")</f>
        <v/>
      </c>
      <c r="AP5088" s="18">
        <f t="shared" si="161"/>
        <v>0</v>
      </c>
    </row>
    <row r="5089" spans="2:42" ht="33" x14ac:dyDescent="0.2">
      <c r="B5089" s="14">
        <f>COUNTIFS($E$3:E5089,تقرير!$E$4)</f>
        <v>15</v>
      </c>
      <c r="C5089" s="48"/>
      <c r="D5089" s="48"/>
      <c r="E5089" s="48"/>
      <c r="F5089" s="50"/>
      <c r="G5089" s="51"/>
      <c r="H5089" s="51"/>
      <c r="I5089" s="52"/>
      <c r="J5089" s="52"/>
      <c r="K5089" s="27" t="str">
        <f>_xlfn.IFNA(VLOOKUP(E5089,الاوردرات!$B$1:$C$600,2,0),"")</f>
        <v/>
      </c>
      <c r="L5089" s="63"/>
      <c r="N5089" s="22" t="str">
        <f t="shared" si="160"/>
        <v/>
      </c>
      <c r="O5089" s="23" t="str">
        <f>_xlfn.IFNA((VLOOKUP(F5089,help!$C$2:$F$12,4,0))*(N5089*24),"")</f>
        <v/>
      </c>
      <c r="AP5089" s="18">
        <f t="shared" si="161"/>
        <v>0</v>
      </c>
    </row>
    <row r="5090" spans="2:42" ht="33" x14ac:dyDescent="0.2">
      <c r="B5090" s="14">
        <f>COUNTIFS($E$3:E5090,تقرير!$E$4)</f>
        <v>15</v>
      </c>
      <c r="C5090" s="48"/>
      <c r="D5090" s="48"/>
      <c r="E5090" s="48"/>
      <c r="F5090" s="50"/>
      <c r="G5090" s="51"/>
      <c r="H5090" s="51"/>
      <c r="I5090" s="52"/>
      <c r="J5090" s="52"/>
      <c r="K5090" s="27" t="str">
        <f>_xlfn.IFNA(VLOOKUP(E5090,الاوردرات!$B$1:$C$600,2,0),"")</f>
        <v/>
      </c>
      <c r="L5090" s="63"/>
      <c r="N5090" s="22" t="str">
        <f t="shared" si="160"/>
        <v/>
      </c>
      <c r="O5090" s="23" t="str">
        <f>_xlfn.IFNA((VLOOKUP(F5090,help!$C$2:$F$12,4,0))*(N5090*24),"")</f>
        <v/>
      </c>
      <c r="AP5090" s="18">
        <f t="shared" si="161"/>
        <v>0</v>
      </c>
    </row>
    <row r="5091" spans="2:42" ht="33" x14ac:dyDescent="0.2">
      <c r="B5091" s="14">
        <f>COUNTIFS($E$3:E5091,تقرير!$E$4)</f>
        <v>15</v>
      </c>
      <c r="C5091" s="48"/>
      <c r="D5091" s="48"/>
      <c r="E5091" s="48"/>
      <c r="F5091" s="50"/>
      <c r="G5091" s="51"/>
      <c r="H5091" s="51"/>
      <c r="I5091" s="52"/>
      <c r="J5091" s="52"/>
      <c r="K5091" s="27" t="str">
        <f>_xlfn.IFNA(VLOOKUP(E5091,الاوردرات!$B$1:$C$600,2,0),"")</f>
        <v/>
      </c>
      <c r="L5091" s="63"/>
      <c r="N5091" s="22" t="str">
        <f t="shared" si="160"/>
        <v/>
      </c>
      <c r="O5091" s="23" t="str">
        <f>_xlfn.IFNA((VLOOKUP(F5091,help!$C$2:$F$12,4,0))*(N5091*24),"")</f>
        <v/>
      </c>
      <c r="AP5091" s="18">
        <f t="shared" si="161"/>
        <v>0</v>
      </c>
    </row>
    <row r="5092" spans="2:42" ht="33" x14ac:dyDescent="0.2">
      <c r="B5092" s="14">
        <f>COUNTIFS($E$3:E5092,تقرير!$E$4)</f>
        <v>15</v>
      </c>
      <c r="C5092" s="48"/>
      <c r="D5092" s="48"/>
      <c r="E5092" s="48"/>
      <c r="F5092" s="50"/>
      <c r="G5092" s="51"/>
      <c r="H5092" s="51"/>
      <c r="I5092" s="52"/>
      <c r="J5092" s="52"/>
      <c r="K5092" s="27" t="str">
        <f>_xlfn.IFNA(VLOOKUP(E5092,الاوردرات!$B$1:$C$600,2,0),"")</f>
        <v/>
      </c>
      <c r="L5092" s="63"/>
      <c r="N5092" s="22" t="str">
        <f t="shared" si="160"/>
        <v/>
      </c>
      <c r="O5092" s="23" t="str">
        <f>_xlfn.IFNA((VLOOKUP(F5092,help!$C$2:$F$12,4,0))*(N5092*24),"")</f>
        <v/>
      </c>
      <c r="AP5092" s="18">
        <f t="shared" si="161"/>
        <v>0</v>
      </c>
    </row>
    <row r="5093" spans="2:42" ht="33" x14ac:dyDescent="0.2">
      <c r="B5093" s="14">
        <f>COUNTIFS($E$3:E5093,تقرير!$E$4)</f>
        <v>15</v>
      </c>
      <c r="C5093" s="48"/>
      <c r="D5093" s="48"/>
      <c r="E5093" s="48"/>
      <c r="F5093" s="50"/>
      <c r="G5093" s="51"/>
      <c r="H5093" s="51"/>
      <c r="I5093" s="52"/>
      <c r="J5093" s="52"/>
      <c r="K5093" s="27" t="str">
        <f>_xlfn.IFNA(VLOOKUP(E5093,الاوردرات!$B$1:$C$600,2,0),"")</f>
        <v/>
      </c>
      <c r="L5093" s="63"/>
      <c r="N5093" s="22" t="str">
        <f t="shared" si="160"/>
        <v/>
      </c>
      <c r="O5093" s="23" t="str">
        <f>_xlfn.IFNA((VLOOKUP(F5093,help!$C$2:$F$12,4,0))*(N5093*24),"")</f>
        <v/>
      </c>
      <c r="AP5093" s="18">
        <f t="shared" si="161"/>
        <v>0</v>
      </c>
    </row>
    <row r="5094" spans="2:42" ht="33" x14ac:dyDescent="0.2">
      <c r="B5094" s="14">
        <f>COUNTIFS($E$3:E5094,تقرير!$E$4)</f>
        <v>15</v>
      </c>
      <c r="C5094" s="48"/>
      <c r="D5094" s="48"/>
      <c r="E5094" s="48"/>
      <c r="F5094" s="50"/>
      <c r="G5094" s="51"/>
      <c r="H5094" s="51"/>
      <c r="I5094" s="52"/>
      <c r="J5094" s="52"/>
      <c r="K5094" s="27" t="str">
        <f>_xlfn.IFNA(VLOOKUP(E5094,الاوردرات!$B$1:$C$600,2,0),"")</f>
        <v/>
      </c>
      <c r="L5094" s="63"/>
      <c r="N5094" s="22" t="str">
        <f t="shared" si="160"/>
        <v/>
      </c>
      <c r="O5094" s="23" t="str">
        <f>_xlfn.IFNA((VLOOKUP(F5094,help!$C$2:$F$12,4,0))*(N5094*24),"")</f>
        <v/>
      </c>
      <c r="AP5094" s="18">
        <f t="shared" si="161"/>
        <v>0</v>
      </c>
    </row>
    <row r="5095" spans="2:42" ht="33" x14ac:dyDescent="0.2">
      <c r="B5095" s="14">
        <f>COUNTIFS($E$3:E5095,تقرير!$E$4)</f>
        <v>15</v>
      </c>
      <c r="C5095" s="48"/>
      <c r="D5095" s="48"/>
      <c r="E5095" s="48"/>
      <c r="F5095" s="50"/>
      <c r="G5095" s="51"/>
      <c r="H5095" s="51"/>
      <c r="I5095" s="52"/>
      <c r="J5095" s="52"/>
      <c r="K5095" s="27" t="str">
        <f>_xlfn.IFNA(VLOOKUP(E5095,الاوردرات!$B$1:$C$600,2,0),"")</f>
        <v/>
      </c>
      <c r="L5095" s="63"/>
      <c r="N5095" s="22" t="str">
        <f t="shared" si="160"/>
        <v/>
      </c>
      <c r="O5095" s="23" t="str">
        <f>_xlfn.IFNA((VLOOKUP(F5095,help!$C$2:$F$12,4,0))*(N5095*24),"")</f>
        <v/>
      </c>
      <c r="AP5095" s="18">
        <f t="shared" si="161"/>
        <v>0</v>
      </c>
    </row>
    <row r="5096" spans="2:42" ht="33" x14ac:dyDescent="0.2">
      <c r="B5096" s="14">
        <f>COUNTIFS($E$3:E5096,تقرير!$E$4)</f>
        <v>15</v>
      </c>
      <c r="C5096" s="48"/>
      <c r="D5096" s="48"/>
      <c r="E5096" s="48"/>
      <c r="F5096" s="50"/>
      <c r="G5096" s="51"/>
      <c r="H5096" s="51"/>
      <c r="I5096" s="52"/>
      <c r="J5096" s="52"/>
      <c r="K5096" s="27" t="str">
        <f>_xlfn.IFNA(VLOOKUP(E5096,الاوردرات!$B$1:$C$600,2,0),"")</f>
        <v/>
      </c>
      <c r="L5096" s="63"/>
      <c r="N5096" s="22" t="str">
        <f t="shared" si="160"/>
        <v/>
      </c>
      <c r="O5096" s="23" t="str">
        <f>_xlfn.IFNA((VLOOKUP(F5096,help!$C$2:$F$12,4,0))*(N5096*24),"")</f>
        <v/>
      </c>
      <c r="AP5096" s="18">
        <f t="shared" si="161"/>
        <v>0</v>
      </c>
    </row>
    <row r="5097" spans="2:42" ht="33" x14ac:dyDescent="0.2">
      <c r="B5097" s="14">
        <f>COUNTIFS($E$3:E5097,تقرير!$E$4)</f>
        <v>15</v>
      </c>
      <c r="C5097" s="48"/>
      <c r="D5097" s="48"/>
      <c r="E5097" s="48"/>
      <c r="F5097" s="50"/>
      <c r="G5097" s="51"/>
      <c r="H5097" s="51"/>
      <c r="I5097" s="52"/>
      <c r="J5097" s="52"/>
      <c r="K5097" s="27" t="str">
        <f>_xlfn.IFNA(VLOOKUP(E5097,الاوردرات!$B$1:$C$600,2,0),"")</f>
        <v/>
      </c>
      <c r="L5097" s="63"/>
      <c r="N5097" s="22" t="str">
        <f t="shared" si="160"/>
        <v/>
      </c>
      <c r="O5097" s="23" t="str">
        <f>_xlfn.IFNA((VLOOKUP(F5097,help!$C$2:$F$12,4,0))*(N5097*24),"")</f>
        <v/>
      </c>
      <c r="AP5097" s="18">
        <f t="shared" si="161"/>
        <v>0</v>
      </c>
    </row>
    <row r="5098" spans="2:42" ht="33" x14ac:dyDescent="0.2">
      <c r="B5098" s="14">
        <f>COUNTIFS($E$3:E5098,تقرير!$E$4)</f>
        <v>15</v>
      </c>
      <c r="C5098" s="48"/>
      <c r="D5098" s="48"/>
      <c r="E5098" s="48"/>
      <c r="F5098" s="50"/>
      <c r="G5098" s="51"/>
      <c r="H5098" s="51"/>
      <c r="I5098" s="52"/>
      <c r="J5098" s="52"/>
      <c r="K5098" s="27" t="str">
        <f>_xlfn.IFNA(VLOOKUP(E5098,الاوردرات!$B$1:$C$600,2,0),"")</f>
        <v/>
      </c>
      <c r="L5098" s="63"/>
      <c r="N5098" s="22" t="str">
        <f t="shared" si="160"/>
        <v/>
      </c>
      <c r="O5098" s="23" t="str">
        <f>_xlfn.IFNA((VLOOKUP(F5098,help!$C$2:$F$12,4,0))*(N5098*24),"")</f>
        <v/>
      </c>
      <c r="AP5098" s="18">
        <f t="shared" si="161"/>
        <v>0</v>
      </c>
    </row>
    <row r="5099" spans="2:42" ht="33" x14ac:dyDescent="0.2">
      <c r="B5099" s="14">
        <f>COUNTIFS($E$3:E5099,تقرير!$E$4)</f>
        <v>15</v>
      </c>
      <c r="C5099" s="48"/>
      <c r="D5099" s="48"/>
      <c r="E5099" s="48"/>
      <c r="F5099" s="50"/>
      <c r="G5099" s="51"/>
      <c r="H5099" s="51"/>
      <c r="I5099" s="52"/>
      <c r="J5099" s="52"/>
      <c r="K5099" s="27" t="str">
        <f>_xlfn.IFNA(VLOOKUP(E5099,الاوردرات!$B$1:$C$600,2,0),"")</f>
        <v/>
      </c>
      <c r="L5099" s="63"/>
      <c r="N5099" s="22" t="str">
        <f t="shared" si="160"/>
        <v/>
      </c>
      <c r="O5099" s="23" t="str">
        <f>_xlfn.IFNA((VLOOKUP(F5099,help!$C$2:$F$12,4,0))*(N5099*24),"")</f>
        <v/>
      </c>
      <c r="AP5099" s="18">
        <f t="shared" si="161"/>
        <v>0</v>
      </c>
    </row>
    <row r="5100" spans="2:42" ht="33" x14ac:dyDescent="0.2">
      <c r="B5100" s="14">
        <f>COUNTIFS($E$3:E5100,تقرير!$E$4)</f>
        <v>15</v>
      </c>
      <c r="C5100" s="48"/>
      <c r="D5100" s="48"/>
      <c r="E5100" s="48"/>
      <c r="F5100" s="50"/>
      <c r="G5100" s="51"/>
      <c r="H5100" s="51"/>
      <c r="I5100" s="52"/>
      <c r="J5100" s="52"/>
      <c r="K5100" s="27" t="str">
        <f>_xlfn.IFNA(VLOOKUP(E5100,الاوردرات!$B$1:$C$600,2,0),"")</f>
        <v/>
      </c>
      <c r="L5100" s="63"/>
      <c r="N5100" s="22" t="str">
        <f t="shared" si="160"/>
        <v/>
      </c>
      <c r="O5100" s="23" t="str">
        <f>_xlfn.IFNA((VLOOKUP(F5100,help!$C$2:$F$12,4,0))*(N5100*24),"")</f>
        <v/>
      </c>
      <c r="AP5100" s="18">
        <f t="shared" si="161"/>
        <v>0</v>
      </c>
    </row>
    <row r="5101" spans="2:42" ht="33" x14ac:dyDescent="0.2">
      <c r="B5101" s="14">
        <f>COUNTIFS($E$3:E5101,تقرير!$E$4)</f>
        <v>15</v>
      </c>
      <c r="C5101" s="48"/>
      <c r="D5101" s="48"/>
      <c r="E5101" s="48"/>
      <c r="F5101" s="50"/>
      <c r="G5101" s="51"/>
      <c r="H5101" s="51"/>
      <c r="I5101" s="52"/>
      <c r="J5101" s="52"/>
      <c r="K5101" s="27" t="str">
        <f>_xlfn.IFNA(VLOOKUP(E5101,الاوردرات!$B$1:$C$600,2,0),"")</f>
        <v/>
      </c>
      <c r="L5101" s="63"/>
      <c r="N5101" s="22" t="str">
        <f t="shared" si="160"/>
        <v/>
      </c>
      <c r="O5101" s="23" t="str">
        <f>_xlfn.IFNA((VLOOKUP(F5101,help!$C$2:$F$12,4,0))*(N5101*24),"")</f>
        <v/>
      </c>
      <c r="AP5101" s="18">
        <f t="shared" si="161"/>
        <v>0</v>
      </c>
    </row>
    <row r="5102" spans="2:42" ht="33" x14ac:dyDescent="0.2">
      <c r="B5102" s="14">
        <f>COUNTIFS($E$3:E5102,تقرير!$E$4)</f>
        <v>15</v>
      </c>
      <c r="C5102" s="48"/>
      <c r="D5102" s="48"/>
      <c r="E5102" s="48"/>
      <c r="F5102" s="50"/>
      <c r="G5102" s="51"/>
      <c r="H5102" s="51"/>
      <c r="I5102" s="52"/>
      <c r="J5102" s="52"/>
      <c r="K5102" s="27" t="str">
        <f>_xlfn.IFNA(VLOOKUP(E5102,الاوردرات!$B$1:$C$600,2,0),"")</f>
        <v/>
      </c>
      <c r="L5102" s="63"/>
      <c r="N5102" s="22" t="str">
        <f t="shared" si="160"/>
        <v/>
      </c>
      <c r="O5102" s="23" t="str">
        <f>_xlfn.IFNA((VLOOKUP(F5102,help!$C$2:$F$12,4,0))*(N5102*24),"")</f>
        <v/>
      </c>
      <c r="AP5102" s="18">
        <f t="shared" si="161"/>
        <v>0</v>
      </c>
    </row>
    <row r="5103" spans="2:42" ht="33" x14ac:dyDescent="0.2">
      <c r="B5103" s="14">
        <f>COUNTIFS($E$3:E5103,تقرير!$E$4)</f>
        <v>15</v>
      </c>
      <c r="C5103" s="48"/>
      <c r="D5103" s="48"/>
      <c r="E5103" s="48"/>
      <c r="F5103" s="50"/>
      <c r="G5103" s="51"/>
      <c r="H5103" s="51"/>
      <c r="I5103" s="52"/>
      <c r="J5103" s="52"/>
      <c r="K5103" s="27" t="str">
        <f>_xlfn.IFNA(VLOOKUP(E5103,الاوردرات!$B$1:$C$600,2,0),"")</f>
        <v/>
      </c>
      <c r="L5103" s="63"/>
      <c r="N5103" s="22" t="str">
        <f t="shared" si="160"/>
        <v/>
      </c>
      <c r="O5103" s="23" t="str">
        <f>_xlfn.IFNA((VLOOKUP(F5103,help!$C$2:$F$12,4,0))*(N5103*24),"")</f>
        <v/>
      </c>
      <c r="AP5103" s="18">
        <f t="shared" si="161"/>
        <v>0</v>
      </c>
    </row>
    <row r="5104" spans="2:42" ht="33" x14ac:dyDescent="0.2">
      <c r="B5104" s="14">
        <f>COUNTIFS($E$3:E5104,تقرير!$E$4)</f>
        <v>15</v>
      </c>
      <c r="C5104" s="48"/>
      <c r="D5104" s="48"/>
      <c r="E5104" s="48"/>
      <c r="F5104" s="50"/>
      <c r="G5104" s="51"/>
      <c r="H5104" s="51"/>
      <c r="I5104" s="52"/>
      <c r="J5104" s="52"/>
      <c r="K5104" s="27" t="str">
        <f>_xlfn.IFNA(VLOOKUP(E5104,الاوردرات!$B$1:$C$600,2,0),"")</f>
        <v/>
      </c>
      <c r="L5104" s="63"/>
      <c r="N5104" s="22" t="str">
        <f t="shared" si="160"/>
        <v/>
      </c>
      <c r="O5104" s="23" t="str">
        <f>_xlfn.IFNA((VLOOKUP(F5104,help!$C$2:$F$12,4,0))*(N5104*24),"")</f>
        <v/>
      </c>
      <c r="AP5104" s="18">
        <f t="shared" si="161"/>
        <v>0</v>
      </c>
    </row>
    <row r="5105" spans="2:42" ht="33" x14ac:dyDescent="0.2">
      <c r="B5105" s="14">
        <f>COUNTIFS($E$3:E5105,تقرير!$E$4)</f>
        <v>15</v>
      </c>
      <c r="C5105" s="48"/>
      <c r="D5105" s="48"/>
      <c r="E5105" s="48"/>
      <c r="F5105" s="50"/>
      <c r="G5105" s="51"/>
      <c r="H5105" s="51"/>
      <c r="I5105" s="52"/>
      <c r="J5105" s="52"/>
      <c r="K5105" s="27" t="str">
        <f>_xlfn.IFNA(VLOOKUP(E5105,الاوردرات!$B$1:$C$600,2,0),"")</f>
        <v/>
      </c>
      <c r="L5105" s="63"/>
      <c r="N5105" s="22" t="str">
        <f t="shared" si="160"/>
        <v/>
      </c>
      <c r="O5105" s="23" t="str">
        <f>_xlfn.IFNA((VLOOKUP(F5105,help!$C$2:$F$12,4,0))*(N5105*24),"")</f>
        <v/>
      </c>
      <c r="AP5105" s="18">
        <f t="shared" si="161"/>
        <v>0</v>
      </c>
    </row>
    <row r="5106" spans="2:42" ht="33" x14ac:dyDescent="0.2">
      <c r="B5106" s="14">
        <f>COUNTIFS($E$3:E5106,تقرير!$E$4)</f>
        <v>15</v>
      </c>
      <c r="C5106" s="48"/>
      <c r="D5106" s="48"/>
      <c r="E5106" s="48"/>
      <c r="F5106" s="50"/>
      <c r="G5106" s="51"/>
      <c r="H5106" s="51"/>
      <c r="I5106" s="52"/>
      <c r="J5106" s="52"/>
      <c r="K5106" s="27" t="str">
        <f>_xlfn.IFNA(VLOOKUP(E5106,الاوردرات!$B$1:$C$600,2,0),"")</f>
        <v/>
      </c>
      <c r="L5106" s="63"/>
      <c r="N5106" s="22" t="str">
        <f t="shared" si="160"/>
        <v/>
      </c>
      <c r="O5106" s="23" t="str">
        <f>_xlfn.IFNA((VLOOKUP(F5106,help!$C$2:$F$12,4,0))*(N5106*24),"")</f>
        <v/>
      </c>
      <c r="AP5106" s="18">
        <f t="shared" si="161"/>
        <v>0</v>
      </c>
    </row>
    <row r="5107" spans="2:42" ht="33" x14ac:dyDescent="0.2">
      <c r="B5107" s="14">
        <f>COUNTIFS($E$3:E5107,تقرير!$E$4)</f>
        <v>15</v>
      </c>
      <c r="C5107" s="48"/>
      <c r="D5107" s="48"/>
      <c r="E5107" s="48"/>
      <c r="F5107" s="50"/>
      <c r="G5107" s="51"/>
      <c r="H5107" s="51"/>
      <c r="I5107" s="52"/>
      <c r="J5107" s="52"/>
      <c r="K5107" s="27" t="str">
        <f>_xlfn.IFNA(VLOOKUP(E5107,الاوردرات!$B$1:$C$600,2,0),"")</f>
        <v/>
      </c>
      <c r="L5107" s="63"/>
      <c r="N5107" s="22" t="str">
        <f t="shared" si="160"/>
        <v/>
      </c>
      <c r="O5107" s="23" t="str">
        <f>_xlfn.IFNA((VLOOKUP(F5107,help!$C$2:$F$12,4,0))*(N5107*24),"")</f>
        <v/>
      </c>
      <c r="AP5107" s="18">
        <f t="shared" si="161"/>
        <v>0</v>
      </c>
    </row>
    <row r="5108" spans="2:42" ht="33" x14ac:dyDescent="0.2">
      <c r="B5108" s="14">
        <f>COUNTIFS($E$3:E5108,تقرير!$E$4)</f>
        <v>15</v>
      </c>
      <c r="C5108" s="48"/>
      <c r="D5108" s="48"/>
      <c r="E5108" s="48"/>
      <c r="F5108" s="50"/>
      <c r="G5108" s="51"/>
      <c r="H5108" s="51"/>
      <c r="I5108" s="52"/>
      <c r="J5108" s="52"/>
      <c r="K5108" s="27" t="str">
        <f>_xlfn.IFNA(VLOOKUP(E5108,الاوردرات!$B$1:$C$600,2,0),"")</f>
        <v/>
      </c>
      <c r="L5108" s="63"/>
      <c r="N5108" s="22" t="str">
        <f t="shared" si="160"/>
        <v/>
      </c>
      <c r="O5108" s="23" t="str">
        <f>_xlfn.IFNA((VLOOKUP(F5108,help!$C$2:$F$12,4,0))*(N5108*24),"")</f>
        <v/>
      </c>
      <c r="AP5108" s="18">
        <f t="shared" si="161"/>
        <v>0</v>
      </c>
    </row>
    <row r="5109" spans="2:42" ht="33" x14ac:dyDescent="0.2">
      <c r="B5109" s="14">
        <f>COUNTIFS($E$3:E5109,تقرير!$E$4)</f>
        <v>15</v>
      </c>
      <c r="C5109" s="48"/>
      <c r="D5109" s="48"/>
      <c r="E5109" s="48"/>
      <c r="F5109" s="50"/>
      <c r="G5109" s="51"/>
      <c r="H5109" s="51"/>
      <c r="I5109" s="52"/>
      <c r="J5109" s="52"/>
      <c r="K5109" s="27" t="str">
        <f>_xlfn.IFNA(VLOOKUP(E5109,الاوردرات!$B$1:$C$600,2,0),"")</f>
        <v/>
      </c>
      <c r="L5109" s="63"/>
      <c r="N5109" s="22" t="str">
        <f t="shared" si="160"/>
        <v/>
      </c>
      <c r="O5109" s="23" t="str">
        <f>_xlfn.IFNA((VLOOKUP(F5109,help!$C$2:$F$12,4,0))*(N5109*24),"")</f>
        <v/>
      </c>
      <c r="AP5109" s="18">
        <f t="shared" si="161"/>
        <v>0</v>
      </c>
    </row>
    <row r="5110" spans="2:42" ht="33" x14ac:dyDescent="0.2">
      <c r="B5110" s="14">
        <f>COUNTIFS($E$3:E5110,تقرير!$E$4)</f>
        <v>15</v>
      </c>
      <c r="C5110" s="48"/>
      <c r="D5110" s="48"/>
      <c r="E5110" s="48"/>
      <c r="F5110" s="50"/>
      <c r="G5110" s="51"/>
      <c r="H5110" s="51"/>
      <c r="I5110" s="52"/>
      <c r="J5110" s="52"/>
      <c r="K5110" s="27" t="str">
        <f>_xlfn.IFNA(VLOOKUP(E5110,الاوردرات!$B$1:$C$600,2,0),"")</f>
        <v/>
      </c>
      <c r="L5110" s="63"/>
      <c r="N5110" s="22" t="str">
        <f t="shared" si="160"/>
        <v/>
      </c>
      <c r="O5110" s="23" t="str">
        <f>_xlfn.IFNA((VLOOKUP(F5110,help!$C$2:$F$12,4,0))*(N5110*24),"")</f>
        <v/>
      </c>
      <c r="AP5110" s="18">
        <f t="shared" si="161"/>
        <v>0</v>
      </c>
    </row>
    <row r="5111" spans="2:42" ht="33" x14ac:dyDescent="0.2">
      <c r="B5111" s="14">
        <f>COUNTIFS($E$3:E5111,تقرير!$E$4)</f>
        <v>15</v>
      </c>
      <c r="C5111" s="48"/>
      <c r="D5111" s="48"/>
      <c r="E5111" s="48"/>
      <c r="F5111" s="50"/>
      <c r="G5111" s="51"/>
      <c r="H5111" s="51"/>
      <c r="I5111" s="52"/>
      <c r="J5111" s="52"/>
      <c r="K5111" s="27" t="str">
        <f>_xlfn.IFNA(VLOOKUP(E5111,الاوردرات!$B$1:$C$600,2,0),"")</f>
        <v/>
      </c>
      <c r="L5111" s="63"/>
      <c r="N5111" s="22" t="str">
        <f t="shared" ref="N5111:N5174" si="162">IF(I5111&lt;&gt;"",J5111-I5111,"")</f>
        <v/>
      </c>
      <c r="O5111" s="23" t="str">
        <f>_xlfn.IFNA((VLOOKUP(F5111,help!$C$2:$F$12,4,0))*(N5111*24),"")</f>
        <v/>
      </c>
      <c r="AP5111" s="18">
        <f t="shared" si="161"/>
        <v>0</v>
      </c>
    </row>
    <row r="5112" spans="2:42" ht="33" x14ac:dyDescent="0.2">
      <c r="B5112" s="14">
        <f>COUNTIFS($E$3:E5112,تقرير!$E$4)</f>
        <v>15</v>
      </c>
      <c r="C5112" s="48"/>
      <c r="D5112" s="48"/>
      <c r="E5112" s="48"/>
      <c r="F5112" s="50"/>
      <c r="G5112" s="51"/>
      <c r="H5112" s="51"/>
      <c r="I5112" s="52"/>
      <c r="J5112" s="52"/>
      <c r="K5112" s="27" t="str">
        <f>_xlfn.IFNA(VLOOKUP(E5112,الاوردرات!$B$1:$C$600,2,0),"")</f>
        <v/>
      </c>
      <c r="L5112" s="63"/>
      <c r="N5112" s="22" t="str">
        <f t="shared" si="162"/>
        <v/>
      </c>
      <c r="O5112" s="23" t="str">
        <f>_xlfn.IFNA((VLOOKUP(F5112,help!$C$2:$F$12,4,0))*(N5112*24),"")</f>
        <v/>
      </c>
      <c r="AP5112" s="18">
        <f t="shared" si="161"/>
        <v>0</v>
      </c>
    </row>
    <row r="5113" spans="2:42" ht="33" x14ac:dyDescent="0.2">
      <c r="B5113" s="14">
        <f>COUNTIFS($E$3:E5113,تقرير!$E$4)</f>
        <v>15</v>
      </c>
      <c r="C5113" s="48"/>
      <c r="D5113" s="48"/>
      <c r="E5113" s="48"/>
      <c r="F5113" s="50"/>
      <c r="G5113" s="51"/>
      <c r="H5113" s="51"/>
      <c r="I5113" s="52"/>
      <c r="J5113" s="52"/>
      <c r="K5113" s="27" t="str">
        <f>_xlfn.IFNA(VLOOKUP(E5113,الاوردرات!$B$1:$C$600,2,0),"")</f>
        <v/>
      </c>
      <c r="L5113" s="63"/>
      <c r="N5113" s="22" t="str">
        <f t="shared" si="162"/>
        <v/>
      </c>
      <c r="O5113" s="23" t="str">
        <f>_xlfn.IFNA((VLOOKUP(F5113,help!$C$2:$F$12,4,0))*(N5113*24),"")</f>
        <v/>
      </c>
      <c r="AP5113" s="18">
        <f t="shared" si="161"/>
        <v>0</v>
      </c>
    </row>
    <row r="5114" spans="2:42" ht="33" x14ac:dyDescent="0.2">
      <c r="B5114" s="14">
        <f>COUNTIFS($E$3:E5114,تقرير!$E$4)</f>
        <v>15</v>
      </c>
      <c r="C5114" s="48"/>
      <c r="D5114" s="48"/>
      <c r="E5114" s="48"/>
      <c r="F5114" s="50"/>
      <c r="G5114" s="51"/>
      <c r="H5114" s="51"/>
      <c r="I5114" s="52"/>
      <c r="J5114" s="52"/>
      <c r="K5114" s="27" t="str">
        <f>_xlfn.IFNA(VLOOKUP(E5114,الاوردرات!$B$1:$C$600,2,0),"")</f>
        <v/>
      </c>
      <c r="L5114" s="63"/>
      <c r="N5114" s="22" t="str">
        <f t="shared" si="162"/>
        <v/>
      </c>
      <c r="O5114" s="23" t="str">
        <f>_xlfn.IFNA((VLOOKUP(F5114,help!$C$2:$F$12,4,0))*(N5114*24),"")</f>
        <v/>
      </c>
      <c r="AP5114" s="18">
        <f t="shared" si="161"/>
        <v>0</v>
      </c>
    </row>
    <row r="5115" spans="2:42" ht="33" x14ac:dyDescent="0.2">
      <c r="B5115" s="14">
        <f>COUNTIFS($E$3:E5115,تقرير!$E$4)</f>
        <v>15</v>
      </c>
      <c r="C5115" s="48"/>
      <c r="D5115" s="48"/>
      <c r="E5115" s="48"/>
      <c r="F5115" s="50"/>
      <c r="G5115" s="51"/>
      <c r="H5115" s="51"/>
      <c r="I5115" s="52"/>
      <c r="J5115" s="52"/>
      <c r="K5115" s="27" t="str">
        <f>_xlfn.IFNA(VLOOKUP(E5115,الاوردرات!$B$1:$C$600,2,0),"")</f>
        <v/>
      </c>
      <c r="L5115" s="63"/>
      <c r="N5115" s="22" t="str">
        <f t="shared" si="162"/>
        <v/>
      </c>
      <c r="O5115" s="23" t="str">
        <f>_xlfn.IFNA((VLOOKUP(F5115,help!$C$2:$F$12,4,0))*(N5115*24),"")</f>
        <v/>
      </c>
      <c r="AP5115" s="18">
        <f t="shared" si="161"/>
        <v>0</v>
      </c>
    </row>
    <row r="5116" spans="2:42" ht="33" x14ac:dyDescent="0.2">
      <c r="B5116" s="14">
        <f>COUNTIFS($E$3:E5116,تقرير!$E$4)</f>
        <v>15</v>
      </c>
      <c r="C5116" s="48"/>
      <c r="D5116" s="48"/>
      <c r="E5116" s="48"/>
      <c r="F5116" s="50"/>
      <c r="G5116" s="51"/>
      <c r="H5116" s="51"/>
      <c r="I5116" s="52"/>
      <c r="J5116" s="52"/>
      <c r="K5116" s="27" t="str">
        <f>_xlfn.IFNA(VLOOKUP(E5116,الاوردرات!$B$1:$C$600,2,0),"")</f>
        <v/>
      </c>
      <c r="L5116" s="63"/>
      <c r="N5116" s="22" t="str">
        <f t="shared" si="162"/>
        <v/>
      </c>
      <c r="O5116" s="23" t="str">
        <f>_xlfn.IFNA((VLOOKUP(F5116,help!$C$2:$F$12,4,0))*(N5116*24),"")</f>
        <v/>
      </c>
      <c r="AP5116" s="18">
        <f t="shared" si="161"/>
        <v>0</v>
      </c>
    </row>
    <row r="5117" spans="2:42" ht="33" x14ac:dyDescent="0.2">
      <c r="B5117" s="14">
        <f>COUNTIFS($E$3:E5117,تقرير!$E$4)</f>
        <v>15</v>
      </c>
      <c r="C5117" s="48"/>
      <c r="D5117" s="48"/>
      <c r="E5117" s="48"/>
      <c r="F5117" s="50"/>
      <c r="G5117" s="51"/>
      <c r="H5117" s="51"/>
      <c r="I5117" s="52"/>
      <c r="J5117" s="52"/>
      <c r="K5117" s="27" t="str">
        <f>_xlfn.IFNA(VLOOKUP(E5117,الاوردرات!$B$1:$C$600,2,0),"")</f>
        <v/>
      </c>
      <c r="L5117" s="63"/>
      <c r="N5117" s="22" t="str">
        <f t="shared" si="162"/>
        <v/>
      </c>
      <c r="O5117" s="23" t="str">
        <f>_xlfn.IFNA((VLOOKUP(F5117,help!$C$2:$F$12,4,0))*(N5117*24),"")</f>
        <v/>
      </c>
      <c r="AP5117" s="18">
        <f t="shared" si="161"/>
        <v>0</v>
      </c>
    </row>
    <row r="5118" spans="2:42" ht="33" x14ac:dyDescent="0.2">
      <c r="B5118" s="14">
        <f>COUNTIFS($E$3:E5118,تقرير!$E$4)</f>
        <v>15</v>
      </c>
      <c r="C5118" s="48"/>
      <c r="D5118" s="48"/>
      <c r="E5118" s="48"/>
      <c r="F5118" s="50"/>
      <c r="G5118" s="51"/>
      <c r="H5118" s="51"/>
      <c r="I5118" s="52"/>
      <c r="J5118" s="52"/>
      <c r="K5118" s="27" t="str">
        <f>_xlfn.IFNA(VLOOKUP(E5118,الاوردرات!$B$1:$C$600,2,0),"")</f>
        <v/>
      </c>
      <c r="L5118" s="63"/>
      <c r="N5118" s="22" t="str">
        <f t="shared" si="162"/>
        <v/>
      </c>
      <c r="O5118" s="23" t="str">
        <f>_xlfn.IFNA((VLOOKUP(F5118,help!$C$2:$F$12,4,0))*(N5118*24),"")</f>
        <v/>
      </c>
      <c r="AP5118" s="18">
        <f t="shared" si="161"/>
        <v>0</v>
      </c>
    </row>
    <row r="5119" spans="2:42" ht="33" x14ac:dyDescent="0.2">
      <c r="B5119" s="14">
        <f>COUNTIFS($E$3:E5119,تقرير!$E$4)</f>
        <v>15</v>
      </c>
      <c r="C5119" s="48"/>
      <c r="D5119" s="48"/>
      <c r="E5119" s="48"/>
      <c r="F5119" s="50"/>
      <c r="G5119" s="51"/>
      <c r="H5119" s="51"/>
      <c r="I5119" s="52"/>
      <c r="J5119" s="52"/>
      <c r="K5119" s="27" t="str">
        <f>_xlfn.IFNA(VLOOKUP(E5119,الاوردرات!$B$1:$C$600,2,0),"")</f>
        <v/>
      </c>
      <c r="L5119" s="63"/>
      <c r="N5119" s="22" t="str">
        <f t="shared" si="162"/>
        <v/>
      </c>
      <c r="O5119" s="23" t="str">
        <f>_xlfn.IFNA((VLOOKUP(F5119,help!$C$2:$F$12,4,0))*(N5119*24),"")</f>
        <v/>
      </c>
      <c r="AP5119" s="18">
        <f t="shared" si="161"/>
        <v>0</v>
      </c>
    </row>
    <row r="5120" spans="2:42" ht="33" x14ac:dyDescent="0.2">
      <c r="B5120" s="14">
        <f>COUNTIFS($E$3:E5120,تقرير!$E$4)</f>
        <v>15</v>
      </c>
      <c r="C5120" s="48"/>
      <c r="D5120" s="48"/>
      <c r="E5120" s="48"/>
      <c r="F5120" s="50"/>
      <c r="G5120" s="51"/>
      <c r="H5120" s="51"/>
      <c r="I5120" s="52"/>
      <c r="J5120" s="52"/>
      <c r="K5120" s="27" t="str">
        <f>_xlfn.IFNA(VLOOKUP(E5120,الاوردرات!$B$1:$C$600,2,0),"")</f>
        <v/>
      </c>
      <c r="L5120" s="63"/>
      <c r="N5120" s="22" t="str">
        <f t="shared" si="162"/>
        <v/>
      </c>
      <c r="O5120" s="23" t="str">
        <f>_xlfn.IFNA((VLOOKUP(F5120,help!$C$2:$F$12,4,0))*(N5120*24),"")</f>
        <v/>
      </c>
      <c r="AP5120" s="18">
        <f t="shared" si="161"/>
        <v>0</v>
      </c>
    </row>
    <row r="5121" spans="2:42" ht="33" x14ac:dyDescent="0.2">
      <c r="B5121" s="14">
        <f>COUNTIFS($E$3:E5121,تقرير!$E$4)</f>
        <v>15</v>
      </c>
      <c r="C5121" s="48"/>
      <c r="D5121" s="48"/>
      <c r="E5121" s="48"/>
      <c r="F5121" s="50"/>
      <c r="G5121" s="51"/>
      <c r="H5121" s="51"/>
      <c r="I5121" s="52"/>
      <c r="J5121" s="52"/>
      <c r="K5121" s="27" t="str">
        <f>_xlfn.IFNA(VLOOKUP(E5121,الاوردرات!$B$1:$C$600,2,0),"")</f>
        <v/>
      </c>
      <c r="L5121" s="63"/>
      <c r="N5121" s="22" t="str">
        <f t="shared" si="162"/>
        <v/>
      </c>
      <c r="O5121" s="23" t="str">
        <f>_xlfn.IFNA((VLOOKUP(F5121,help!$C$2:$F$12,4,0))*(N5121*24),"")</f>
        <v/>
      </c>
      <c r="AP5121" s="18">
        <f t="shared" si="161"/>
        <v>0</v>
      </c>
    </row>
    <row r="5122" spans="2:42" ht="33" x14ac:dyDescent="0.2">
      <c r="B5122" s="14">
        <f>COUNTIFS($E$3:E5122,تقرير!$E$4)</f>
        <v>15</v>
      </c>
      <c r="C5122" s="48"/>
      <c r="D5122" s="48"/>
      <c r="E5122" s="48"/>
      <c r="F5122" s="50"/>
      <c r="G5122" s="51"/>
      <c r="H5122" s="51"/>
      <c r="I5122" s="52"/>
      <c r="J5122" s="52"/>
      <c r="K5122" s="27" t="str">
        <f>_xlfn.IFNA(VLOOKUP(E5122,الاوردرات!$B$1:$C$600,2,0),"")</f>
        <v/>
      </c>
      <c r="L5122" s="63"/>
      <c r="N5122" s="22" t="str">
        <f t="shared" si="162"/>
        <v/>
      </c>
      <c r="O5122" s="23" t="str">
        <f>_xlfn.IFNA((VLOOKUP(F5122,help!$C$2:$F$12,4,0))*(N5122*24),"")</f>
        <v/>
      </c>
      <c r="AP5122" s="18">
        <f t="shared" si="161"/>
        <v>0</v>
      </c>
    </row>
    <row r="5123" spans="2:42" ht="33" x14ac:dyDescent="0.2">
      <c r="B5123" s="14">
        <f>COUNTIFS($E$3:E5123,تقرير!$E$4)</f>
        <v>15</v>
      </c>
      <c r="C5123" s="48"/>
      <c r="D5123" s="48"/>
      <c r="E5123" s="48"/>
      <c r="F5123" s="50"/>
      <c r="G5123" s="51"/>
      <c r="H5123" s="51"/>
      <c r="I5123" s="52"/>
      <c r="J5123" s="52"/>
      <c r="K5123" s="27" t="str">
        <f>_xlfn.IFNA(VLOOKUP(E5123,الاوردرات!$B$1:$C$600,2,0),"")</f>
        <v/>
      </c>
      <c r="L5123" s="63"/>
      <c r="N5123" s="22" t="str">
        <f t="shared" si="162"/>
        <v/>
      </c>
      <c r="O5123" s="23" t="str">
        <f>_xlfn.IFNA((VLOOKUP(F5123,help!$C$2:$F$12,4,0))*(N5123*24),"")</f>
        <v/>
      </c>
      <c r="AP5123" s="18">
        <f t="shared" si="161"/>
        <v>0</v>
      </c>
    </row>
    <row r="5124" spans="2:42" ht="33" x14ac:dyDescent="0.2">
      <c r="B5124" s="14">
        <f>COUNTIFS($E$3:E5124,تقرير!$E$4)</f>
        <v>15</v>
      </c>
      <c r="C5124" s="48"/>
      <c r="D5124" s="48"/>
      <c r="E5124" s="48"/>
      <c r="F5124" s="50"/>
      <c r="G5124" s="51"/>
      <c r="H5124" s="51"/>
      <c r="I5124" s="52"/>
      <c r="J5124" s="52"/>
      <c r="K5124" s="27" t="str">
        <f>_xlfn.IFNA(VLOOKUP(E5124,الاوردرات!$B$1:$C$600,2,0),"")</f>
        <v/>
      </c>
      <c r="L5124" s="63"/>
      <c r="N5124" s="22" t="str">
        <f t="shared" si="162"/>
        <v/>
      </c>
      <c r="O5124" s="23" t="str">
        <f>_xlfn.IFNA((VLOOKUP(F5124,help!$C$2:$F$12,4,0))*(N5124*24),"")</f>
        <v/>
      </c>
      <c r="AP5124" s="18">
        <f t="shared" si="161"/>
        <v>0</v>
      </c>
    </row>
    <row r="5125" spans="2:42" ht="33" x14ac:dyDescent="0.2">
      <c r="B5125" s="14">
        <f>COUNTIFS($E$3:E5125,تقرير!$E$4)</f>
        <v>15</v>
      </c>
      <c r="C5125" s="48"/>
      <c r="D5125" s="48"/>
      <c r="E5125" s="48"/>
      <c r="F5125" s="50"/>
      <c r="G5125" s="51"/>
      <c r="H5125" s="51"/>
      <c r="I5125" s="52"/>
      <c r="J5125" s="52"/>
      <c r="K5125" s="27" t="str">
        <f>_xlfn.IFNA(VLOOKUP(E5125,الاوردرات!$B$1:$C$600,2,0),"")</f>
        <v/>
      </c>
      <c r="L5125" s="63"/>
      <c r="N5125" s="22" t="str">
        <f t="shared" si="162"/>
        <v/>
      </c>
      <c r="O5125" s="23" t="str">
        <f>_xlfn.IFNA((VLOOKUP(F5125,help!$C$2:$F$12,4,0))*(N5125*24),"")</f>
        <v/>
      </c>
      <c r="AP5125" s="18">
        <f t="shared" si="161"/>
        <v>0</v>
      </c>
    </row>
    <row r="5126" spans="2:42" ht="33" x14ac:dyDescent="0.2">
      <c r="B5126" s="14">
        <f>COUNTIFS($E$3:E5126,تقرير!$E$4)</f>
        <v>15</v>
      </c>
      <c r="C5126" s="48"/>
      <c r="D5126" s="48"/>
      <c r="E5126" s="48"/>
      <c r="F5126" s="50"/>
      <c r="G5126" s="51"/>
      <c r="H5126" s="51"/>
      <c r="I5126" s="52"/>
      <c r="J5126" s="52"/>
      <c r="K5126" s="27" t="str">
        <f>_xlfn.IFNA(VLOOKUP(E5126,الاوردرات!$B$1:$C$600,2,0),"")</f>
        <v/>
      </c>
      <c r="L5126" s="63"/>
      <c r="N5126" s="22" t="str">
        <f t="shared" si="162"/>
        <v/>
      </c>
      <c r="O5126" s="23" t="str">
        <f>_xlfn.IFNA((VLOOKUP(F5126,help!$C$2:$F$12,4,0))*(N5126*24),"")</f>
        <v/>
      </c>
      <c r="AP5126" s="18">
        <f t="shared" si="161"/>
        <v>0</v>
      </c>
    </row>
    <row r="5127" spans="2:42" ht="33" x14ac:dyDescent="0.2">
      <c r="B5127" s="14">
        <f>COUNTIFS($E$3:E5127,تقرير!$E$4)</f>
        <v>15</v>
      </c>
      <c r="C5127" s="48"/>
      <c r="D5127" s="48"/>
      <c r="E5127" s="48"/>
      <c r="F5127" s="50"/>
      <c r="G5127" s="51"/>
      <c r="H5127" s="51"/>
      <c r="I5127" s="52"/>
      <c r="J5127" s="52"/>
      <c r="K5127" s="27" t="str">
        <f>_xlfn.IFNA(VLOOKUP(E5127,الاوردرات!$B$1:$C$600,2,0),"")</f>
        <v/>
      </c>
      <c r="L5127" s="63"/>
      <c r="N5127" s="22" t="str">
        <f t="shared" si="162"/>
        <v/>
      </c>
      <c r="O5127" s="23" t="str">
        <f>_xlfn.IFNA((VLOOKUP(F5127,help!$C$2:$F$12,4,0))*(N5127*24),"")</f>
        <v/>
      </c>
      <c r="AP5127" s="18">
        <f t="shared" si="161"/>
        <v>0</v>
      </c>
    </row>
    <row r="5128" spans="2:42" ht="33" x14ac:dyDescent="0.2">
      <c r="B5128" s="14">
        <f>COUNTIFS($E$3:E5128,تقرير!$E$4)</f>
        <v>15</v>
      </c>
      <c r="C5128" s="48"/>
      <c r="D5128" s="48"/>
      <c r="E5128" s="48"/>
      <c r="F5128" s="50"/>
      <c r="G5128" s="51"/>
      <c r="H5128" s="51"/>
      <c r="I5128" s="52"/>
      <c r="J5128" s="52"/>
      <c r="K5128" s="27" t="str">
        <f>_xlfn.IFNA(VLOOKUP(E5128,الاوردرات!$B$1:$C$600,2,0),"")</f>
        <v/>
      </c>
      <c r="L5128" s="63"/>
      <c r="N5128" s="22" t="str">
        <f t="shared" si="162"/>
        <v/>
      </c>
      <c r="O5128" s="23" t="str">
        <f>_xlfn.IFNA((VLOOKUP(F5128,help!$C$2:$F$12,4,0))*(N5128*24),"")</f>
        <v/>
      </c>
      <c r="AP5128" s="18">
        <f t="shared" si="161"/>
        <v>0</v>
      </c>
    </row>
    <row r="5129" spans="2:42" ht="33" x14ac:dyDescent="0.2">
      <c r="B5129" s="14">
        <f>COUNTIFS($E$3:E5129,تقرير!$E$4)</f>
        <v>15</v>
      </c>
      <c r="C5129" s="48"/>
      <c r="D5129" s="48"/>
      <c r="E5129" s="48"/>
      <c r="F5129" s="50"/>
      <c r="G5129" s="51"/>
      <c r="H5129" s="51"/>
      <c r="I5129" s="52"/>
      <c r="J5129" s="52"/>
      <c r="K5129" s="27" t="str">
        <f>_xlfn.IFNA(VLOOKUP(E5129,الاوردرات!$B$1:$C$600,2,0),"")</f>
        <v/>
      </c>
      <c r="L5129" s="63"/>
      <c r="N5129" s="22" t="str">
        <f t="shared" si="162"/>
        <v/>
      </c>
      <c r="O5129" s="23" t="str">
        <f>_xlfn.IFNA((VLOOKUP(F5129,help!$C$2:$F$12,4,0))*(N5129*24),"")</f>
        <v/>
      </c>
      <c r="AP5129" s="18">
        <f t="shared" si="161"/>
        <v>0</v>
      </c>
    </row>
    <row r="5130" spans="2:42" ht="33" x14ac:dyDescent="0.2">
      <c r="B5130" s="14">
        <f>COUNTIFS($E$3:E5130,تقرير!$E$4)</f>
        <v>15</v>
      </c>
      <c r="C5130" s="48"/>
      <c r="D5130" s="48"/>
      <c r="E5130" s="48"/>
      <c r="F5130" s="50"/>
      <c r="G5130" s="51"/>
      <c r="H5130" s="51"/>
      <c r="I5130" s="52"/>
      <c r="J5130" s="52"/>
      <c r="K5130" s="27" t="str">
        <f>_xlfn.IFNA(VLOOKUP(E5130,الاوردرات!$B$1:$C$600,2,0),"")</f>
        <v/>
      </c>
      <c r="L5130" s="63"/>
      <c r="N5130" s="22" t="str">
        <f t="shared" si="162"/>
        <v/>
      </c>
      <c r="O5130" s="23" t="str">
        <f>_xlfn.IFNA((VLOOKUP(F5130,help!$C$2:$F$12,4,0))*(N5130*24),"")</f>
        <v/>
      </c>
      <c r="AP5130" s="18">
        <f t="shared" ref="AP5130:AP5193" si="163">D5130</f>
        <v>0</v>
      </c>
    </row>
    <row r="5131" spans="2:42" ht="33" x14ac:dyDescent="0.2">
      <c r="B5131" s="14">
        <f>COUNTIFS($E$3:E5131,تقرير!$E$4)</f>
        <v>15</v>
      </c>
      <c r="C5131" s="48"/>
      <c r="D5131" s="48"/>
      <c r="E5131" s="48"/>
      <c r="F5131" s="50"/>
      <c r="G5131" s="51"/>
      <c r="H5131" s="51"/>
      <c r="I5131" s="52"/>
      <c r="J5131" s="52"/>
      <c r="K5131" s="27" t="str">
        <f>_xlfn.IFNA(VLOOKUP(E5131,الاوردرات!$B$1:$C$600,2,0),"")</f>
        <v/>
      </c>
      <c r="L5131" s="63"/>
      <c r="N5131" s="22" t="str">
        <f t="shared" si="162"/>
        <v/>
      </c>
      <c r="O5131" s="23" t="str">
        <f>_xlfn.IFNA((VLOOKUP(F5131,help!$C$2:$F$12,4,0))*(N5131*24),"")</f>
        <v/>
      </c>
      <c r="AP5131" s="18">
        <f t="shared" si="163"/>
        <v>0</v>
      </c>
    </row>
    <row r="5132" spans="2:42" ht="33" x14ac:dyDescent="0.2">
      <c r="B5132" s="14">
        <f>COUNTIFS($E$3:E5132,تقرير!$E$4)</f>
        <v>15</v>
      </c>
      <c r="C5132" s="48"/>
      <c r="D5132" s="48"/>
      <c r="E5132" s="48"/>
      <c r="F5132" s="50"/>
      <c r="G5132" s="51"/>
      <c r="H5132" s="51"/>
      <c r="I5132" s="52"/>
      <c r="J5132" s="52"/>
      <c r="K5132" s="27" t="str">
        <f>_xlfn.IFNA(VLOOKUP(E5132,الاوردرات!$B$1:$C$600,2,0),"")</f>
        <v/>
      </c>
      <c r="L5132" s="63"/>
      <c r="N5132" s="22" t="str">
        <f t="shared" si="162"/>
        <v/>
      </c>
      <c r="O5132" s="23" t="str">
        <f>_xlfn.IFNA((VLOOKUP(F5132,help!$C$2:$F$12,4,0))*(N5132*24),"")</f>
        <v/>
      </c>
      <c r="AP5132" s="18">
        <f t="shared" si="163"/>
        <v>0</v>
      </c>
    </row>
    <row r="5133" spans="2:42" ht="33" x14ac:dyDescent="0.2">
      <c r="B5133" s="14">
        <f>COUNTIFS($E$3:E5133,تقرير!$E$4)</f>
        <v>15</v>
      </c>
      <c r="C5133" s="48"/>
      <c r="D5133" s="48"/>
      <c r="E5133" s="48"/>
      <c r="F5133" s="50"/>
      <c r="G5133" s="51"/>
      <c r="H5133" s="51"/>
      <c r="I5133" s="52"/>
      <c r="J5133" s="52"/>
      <c r="K5133" s="27" t="str">
        <f>_xlfn.IFNA(VLOOKUP(E5133,الاوردرات!$B$1:$C$600,2,0),"")</f>
        <v/>
      </c>
      <c r="L5133" s="63"/>
      <c r="N5133" s="22" t="str">
        <f t="shared" si="162"/>
        <v/>
      </c>
      <c r="O5133" s="23" t="str">
        <f>_xlfn.IFNA((VLOOKUP(F5133,help!$C$2:$F$12,4,0))*(N5133*24),"")</f>
        <v/>
      </c>
      <c r="AP5133" s="18">
        <f t="shared" si="163"/>
        <v>0</v>
      </c>
    </row>
    <row r="5134" spans="2:42" ht="33" x14ac:dyDescent="0.2">
      <c r="B5134" s="14">
        <f>COUNTIFS($E$3:E5134,تقرير!$E$4)</f>
        <v>15</v>
      </c>
      <c r="C5134" s="48"/>
      <c r="D5134" s="48"/>
      <c r="E5134" s="48"/>
      <c r="F5134" s="50"/>
      <c r="G5134" s="51"/>
      <c r="H5134" s="51"/>
      <c r="I5134" s="52"/>
      <c r="J5134" s="52"/>
      <c r="K5134" s="27" t="str">
        <f>_xlfn.IFNA(VLOOKUP(E5134,الاوردرات!$B$1:$C$600,2,0),"")</f>
        <v/>
      </c>
      <c r="L5134" s="63"/>
      <c r="N5134" s="22" t="str">
        <f t="shared" si="162"/>
        <v/>
      </c>
      <c r="O5134" s="23" t="str">
        <f>_xlfn.IFNA((VLOOKUP(F5134,help!$C$2:$F$12,4,0))*(N5134*24),"")</f>
        <v/>
      </c>
      <c r="AP5134" s="18">
        <f t="shared" si="163"/>
        <v>0</v>
      </c>
    </row>
    <row r="5135" spans="2:42" ht="33" x14ac:dyDescent="0.2">
      <c r="B5135" s="14">
        <f>COUNTIFS($E$3:E5135,تقرير!$E$4)</f>
        <v>15</v>
      </c>
      <c r="C5135" s="48"/>
      <c r="D5135" s="48"/>
      <c r="E5135" s="48"/>
      <c r="F5135" s="50"/>
      <c r="G5135" s="51"/>
      <c r="H5135" s="51"/>
      <c r="I5135" s="52"/>
      <c r="J5135" s="52"/>
      <c r="K5135" s="27" t="str">
        <f>_xlfn.IFNA(VLOOKUP(E5135,الاوردرات!$B$1:$C$600,2,0),"")</f>
        <v/>
      </c>
      <c r="L5135" s="63"/>
      <c r="N5135" s="22" t="str">
        <f t="shared" si="162"/>
        <v/>
      </c>
      <c r="O5135" s="23" t="str">
        <f>_xlfn.IFNA((VLOOKUP(F5135,help!$C$2:$F$12,4,0))*(N5135*24),"")</f>
        <v/>
      </c>
      <c r="AP5135" s="18">
        <f t="shared" si="163"/>
        <v>0</v>
      </c>
    </row>
    <row r="5136" spans="2:42" ht="33" x14ac:dyDescent="0.2">
      <c r="B5136" s="14">
        <f>COUNTIFS($E$3:E5136,تقرير!$E$4)</f>
        <v>15</v>
      </c>
      <c r="C5136" s="48"/>
      <c r="D5136" s="48"/>
      <c r="E5136" s="48"/>
      <c r="F5136" s="50"/>
      <c r="G5136" s="51"/>
      <c r="H5136" s="51"/>
      <c r="I5136" s="52"/>
      <c r="J5136" s="52"/>
      <c r="K5136" s="27" t="str">
        <f>_xlfn.IFNA(VLOOKUP(E5136,الاوردرات!$B$1:$C$600,2,0),"")</f>
        <v/>
      </c>
      <c r="L5136" s="63"/>
      <c r="N5136" s="22" t="str">
        <f t="shared" si="162"/>
        <v/>
      </c>
      <c r="O5136" s="23" t="str">
        <f>_xlfn.IFNA((VLOOKUP(F5136,help!$C$2:$F$12,4,0))*(N5136*24),"")</f>
        <v/>
      </c>
      <c r="AP5136" s="18">
        <f t="shared" si="163"/>
        <v>0</v>
      </c>
    </row>
    <row r="5137" spans="2:42" ht="33" x14ac:dyDescent="0.2">
      <c r="B5137" s="14">
        <f>COUNTIFS($E$3:E5137,تقرير!$E$4)</f>
        <v>15</v>
      </c>
      <c r="C5137" s="48"/>
      <c r="D5137" s="48"/>
      <c r="E5137" s="48"/>
      <c r="F5137" s="50"/>
      <c r="G5137" s="51"/>
      <c r="H5137" s="51"/>
      <c r="I5137" s="52"/>
      <c r="J5137" s="52"/>
      <c r="K5137" s="27" t="str">
        <f>_xlfn.IFNA(VLOOKUP(E5137,الاوردرات!$B$1:$C$600,2,0),"")</f>
        <v/>
      </c>
      <c r="L5137" s="63"/>
      <c r="N5137" s="22" t="str">
        <f t="shared" si="162"/>
        <v/>
      </c>
      <c r="O5137" s="23" t="str">
        <f>_xlfn.IFNA((VLOOKUP(F5137,help!$C$2:$F$12,4,0))*(N5137*24),"")</f>
        <v/>
      </c>
      <c r="AP5137" s="18">
        <f t="shared" si="163"/>
        <v>0</v>
      </c>
    </row>
    <row r="5138" spans="2:42" ht="33" x14ac:dyDescent="0.2">
      <c r="B5138" s="14">
        <f>COUNTIFS($E$3:E5138,تقرير!$E$4)</f>
        <v>15</v>
      </c>
      <c r="C5138" s="48"/>
      <c r="D5138" s="48"/>
      <c r="E5138" s="48"/>
      <c r="F5138" s="50"/>
      <c r="G5138" s="51"/>
      <c r="H5138" s="51"/>
      <c r="I5138" s="52"/>
      <c r="J5138" s="52"/>
      <c r="K5138" s="27" t="str">
        <f>_xlfn.IFNA(VLOOKUP(E5138,الاوردرات!$B$1:$C$600,2,0),"")</f>
        <v/>
      </c>
      <c r="L5138" s="63"/>
      <c r="N5138" s="22" t="str">
        <f t="shared" si="162"/>
        <v/>
      </c>
      <c r="O5138" s="23" t="str">
        <f>_xlfn.IFNA((VLOOKUP(F5138,help!$C$2:$F$12,4,0))*(N5138*24),"")</f>
        <v/>
      </c>
      <c r="AP5138" s="18">
        <f t="shared" si="163"/>
        <v>0</v>
      </c>
    </row>
    <row r="5139" spans="2:42" ht="33" x14ac:dyDescent="0.2">
      <c r="B5139" s="14">
        <f>COUNTIFS($E$3:E5139,تقرير!$E$4)</f>
        <v>15</v>
      </c>
      <c r="C5139" s="48"/>
      <c r="D5139" s="48"/>
      <c r="E5139" s="48"/>
      <c r="F5139" s="50"/>
      <c r="G5139" s="51"/>
      <c r="H5139" s="51"/>
      <c r="I5139" s="52"/>
      <c r="J5139" s="52"/>
      <c r="K5139" s="27" t="str">
        <f>_xlfn.IFNA(VLOOKUP(E5139,الاوردرات!$B$1:$C$600,2,0),"")</f>
        <v/>
      </c>
      <c r="L5139" s="63"/>
      <c r="N5139" s="22" t="str">
        <f t="shared" si="162"/>
        <v/>
      </c>
      <c r="O5139" s="23" t="str">
        <f>_xlfn.IFNA((VLOOKUP(F5139,help!$C$2:$F$12,4,0))*(N5139*24),"")</f>
        <v/>
      </c>
      <c r="AP5139" s="18">
        <f t="shared" si="163"/>
        <v>0</v>
      </c>
    </row>
    <row r="5140" spans="2:42" ht="33" x14ac:dyDescent="0.2">
      <c r="B5140" s="14">
        <f>COUNTIFS($E$3:E5140,تقرير!$E$4)</f>
        <v>15</v>
      </c>
      <c r="C5140" s="48"/>
      <c r="D5140" s="48"/>
      <c r="E5140" s="48"/>
      <c r="F5140" s="50"/>
      <c r="G5140" s="51"/>
      <c r="H5140" s="51"/>
      <c r="I5140" s="52"/>
      <c r="J5140" s="52"/>
      <c r="K5140" s="27" t="str">
        <f>_xlfn.IFNA(VLOOKUP(E5140,الاوردرات!$B$1:$C$600,2,0),"")</f>
        <v/>
      </c>
      <c r="L5140" s="63"/>
      <c r="N5140" s="22" t="str">
        <f t="shared" si="162"/>
        <v/>
      </c>
      <c r="O5140" s="23" t="str">
        <f>_xlfn.IFNA((VLOOKUP(F5140,help!$C$2:$F$12,4,0))*(N5140*24),"")</f>
        <v/>
      </c>
      <c r="AP5140" s="18">
        <f t="shared" si="163"/>
        <v>0</v>
      </c>
    </row>
    <row r="5141" spans="2:42" ht="33" x14ac:dyDescent="0.2">
      <c r="B5141" s="14">
        <f>COUNTIFS($E$3:E5141,تقرير!$E$4)</f>
        <v>15</v>
      </c>
      <c r="C5141" s="48"/>
      <c r="D5141" s="48"/>
      <c r="E5141" s="48"/>
      <c r="F5141" s="50"/>
      <c r="G5141" s="51"/>
      <c r="H5141" s="51"/>
      <c r="I5141" s="52"/>
      <c r="J5141" s="52"/>
      <c r="K5141" s="27" t="str">
        <f>_xlfn.IFNA(VLOOKUP(E5141,الاوردرات!$B$1:$C$600,2,0),"")</f>
        <v/>
      </c>
      <c r="L5141" s="63"/>
      <c r="N5141" s="22" t="str">
        <f t="shared" si="162"/>
        <v/>
      </c>
      <c r="O5141" s="23" t="str">
        <f>_xlfn.IFNA((VLOOKUP(F5141,help!$C$2:$F$12,4,0))*(N5141*24),"")</f>
        <v/>
      </c>
      <c r="AP5141" s="18">
        <f t="shared" si="163"/>
        <v>0</v>
      </c>
    </row>
    <row r="5142" spans="2:42" ht="33" x14ac:dyDescent="0.2">
      <c r="B5142" s="14">
        <f>COUNTIFS($E$3:E5142,تقرير!$E$4)</f>
        <v>15</v>
      </c>
      <c r="C5142" s="48"/>
      <c r="D5142" s="48"/>
      <c r="E5142" s="48"/>
      <c r="F5142" s="50"/>
      <c r="G5142" s="51"/>
      <c r="H5142" s="51"/>
      <c r="I5142" s="52"/>
      <c r="J5142" s="52"/>
      <c r="K5142" s="27" t="str">
        <f>_xlfn.IFNA(VLOOKUP(E5142,الاوردرات!$B$1:$C$600,2,0),"")</f>
        <v/>
      </c>
      <c r="L5142" s="63"/>
      <c r="N5142" s="22" t="str">
        <f t="shared" si="162"/>
        <v/>
      </c>
      <c r="O5142" s="23" t="str">
        <f>_xlfn.IFNA((VLOOKUP(F5142,help!$C$2:$F$12,4,0))*(N5142*24),"")</f>
        <v/>
      </c>
      <c r="AP5142" s="18">
        <f t="shared" si="163"/>
        <v>0</v>
      </c>
    </row>
    <row r="5143" spans="2:42" ht="33" x14ac:dyDescent="0.2">
      <c r="B5143" s="14">
        <f>COUNTIFS($E$3:E5143,تقرير!$E$4)</f>
        <v>15</v>
      </c>
      <c r="C5143" s="48"/>
      <c r="D5143" s="48"/>
      <c r="E5143" s="48"/>
      <c r="F5143" s="50"/>
      <c r="G5143" s="51"/>
      <c r="H5143" s="51"/>
      <c r="I5143" s="52"/>
      <c r="J5143" s="52"/>
      <c r="K5143" s="27" t="str">
        <f>_xlfn.IFNA(VLOOKUP(E5143,الاوردرات!$B$1:$C$600,2,0),"")</f>
        <v/>
      </c>
      <c r="L5143" s="63"/>
      <c r="N5143" s="22" t="str">
        <f t="shared" si="162"/>
        <v/>
      </c>
      <c r="O5143" s="23" t="str">
        <f>_xlfn.IFNA((VLOOKUP(F5143,help!$C$2:$F$12,4,0))*(N5143*24),"")</f>
        <v/>
      </c>
      <c r="AP5143" s="18">
        <f t="shared" si="163"/>
        <v>0</v>
      </c>
    </row>
    <row r="5144" spans="2:42" ht="33" x14ac:dyDescent="0.2">
      <c r="B5144" s="14">
        <f>COUNTIFS($E$3:E5144,تقرير!$E$4)</f>
        <v>15</v>
      </c>
      <c r="C5144" s="48"/>
      <c r="D5144" s="48"/>
      <c r="E5144" s="48"/>
      <c r="F5144" s="50"/>
      <c r="G5144" s="51"/>
      <c r="H5144" s="51"/>
      <c r="I5144" s="52"/>
      <c r="J5144" s="52"/>
      <c r="K5144" s="27" t="str">
        <f>_xlfn.IFNA(VLOOKUP(E5144,الاوردرات!$B$1:$C$600,2,0),"")</f>
        <v/>
      </c>
      <c r="L5144" s="63"/>
      <c r="N5144" s="22" t="str">
        <f t="shared" si="162"/>
        <v/>
      </c>
      <c r="O5144" s="23" t="str">
        <f>_xlfn.IFNA((VLOOKUP(F5144,help!$C$2:$F$12,4,0))*(N5144*24),"")</f>
        <v/>
      </c>
      <c r="AP5144" s="18">
        <f t="shared" si="163"/>
        <v>0</v>
      </c>
    </row>
    <row r="5145" spans="2:42" ht="33" x14ac:dyDescent="0.2">
      <c r="B5145" s="14">
        <f>COUNTIFS($E$3:E5145,تقرير!$E$4)</f>
        <v>15</v>
      </c>
      <c r="C5145" s="48"/>
      <c r="D5145" s="48"/>
      <c r="E5145" s="48"/>
      <c r="F5145" s="50"/>
      <c r="G5145" s="51"/>
      <c r="H5145" s="51"/>
      <c r="I5145" s="52"/>
      <c r="J5145" s="52"/>
      <c r="K5145" s="27" t="str">
        <f>_xlfn.IFNA(VLOOKUP(E5145,الاوردرات!$B$1:$C$600,2,0),"")</f>
        <v/>
      </c>
      <c r="L5145" s="63"/>
      <c r="N5145" s="22" t="str">
        <f t="shared" si="162"/>
        <v/>
      </c>
      <c r="O5145" s="23" t="str">
        <f>_xlfn.IFNA((VLOOKUP(F5145,help!$C$2:$F$12,4,0))*(N5145*24),"")</f>
        <v/>
      </c>
      <c r="AP5145" s="18">
        <f t="shared" si="163"/>
        <v>0</v>
      </c>
    </row>
    <row r="5146" spans="2:42" ht="33" x14ac:dyDescent="0.2">
      <c r="B5146" s="14">
        <f>COUNTIFS($E$3:E5146,تقرير!$E$4)</f>
        <v>15</v>
      </c>
      <c r="C5146" s="48"/>
      <c r="D5146" s="48"/>
      <c r="E5146" s="48"/>
      <c r="F5146" s="50"/>
      <c r="G5146" s="51"/>
      <c r="H5146" s="51"/>
      <c r="I5146" s="52"/>
      <c r="J5146" s="52"/>
      <c r="K5146" s="27" t="str">
        <f>_xlfn.IFNA(VLOOKUP(E5146,الاوردرات!$B$1:$C$600,2,0),"")</f>
        <v/>
      </c>
      <c r="L5146" s="63"/>
      <c r="N5146" s="22" t="str">
        <f t="shared" si="162"/>
        <v/>
      </c>
      <c r="O5146" s="23" t="str">
        <f>_xlfn.IFNA((VLOOKUP(F5146,help!$C$2:$F$12,4,0))*(N5146*24),"")</f>
        <v/>
      </c>
      <c r="AP5146" s="18">
        <f t="shared" si="163"/>
        <v>0</v>
      </c>
    </row>
    <row r="5147" spans="2:42" ht="33" x14ac:dyDescent="0.2">
      <c r="B5147" s="14">
        <f>COUNTIFS($E$3:E5147,تقرير!$E$4)</f>
        <v>15</v>
      </c>
      <c r="C5147" s="48"/>
      <c r="D5147" s="48"/>
      <c r="E5147" s="48"/>
      <c r="F5147" s="50"/>
      <c r="G5147" s="51"/>
      <c r="H5147" s="51"/>
      <c r="I5147" s="52"/>
      <c r="J5147" s="52"/>
      <c r="K5147" s="27" t="str">
        <f>_xlfn.IFNA(VLOOKUP(E5147,الاوردرات!$B$1:$C$600,2,0),"")</f>
        <v/>
      </c>
      <c r="L5147" s="63"/>
      <c r="N5147" s="22" t="str">
        <f t="shared" si="162"/>
        <v/>
      </c>
      <c r="O5147" s="23" t="str">
        <f>_xlfn.IFNA((VLOOKUP(F5147,help!$C$2:$F$12,4,0))*(N5147*24),"")</f>
        <v/>
      </c>
      <c r="AP5147" s="18">
        <f t="shared" si="163"/>
        <v>0</v>
      </c>
    </row>
    <row r="5148" spans="2:42" ht="33" x14ac:dyDescent="0.2">
      <c r="B5148" s="14">
        <f>COUNTIFS($E$3:E5148,تقرير!$E$4)</f>
        <v>15</v>
      </c>
      <c r="C5148" s="48"/>
      <c r="D5148" s="48"/>
      <c r="E5148" s="48"/>
      <c r="F5148" s="50"/>
      <c r="G5148" s="51"/>
      <c r="H5148" s="51"/>
      <c r="I5148" s="52"/>
      <c r="J5148" s="52"/>
      <c r="K5148" s="27" t="str">
        <f>_xlfn.IFNA(VLOOKUP(E5148,الاوردرات!$B$1:$C$600,2,0),"")</f>
        <v/>
      </c>
      <c r="L5148" s="63"/>
      <c r="N5148" s="22" t="str">
        <f t="shared" si="162"/>
        <v/>
      </c>
      <c r="O5148" s="23" t="str">
        <f>_xlfn.IFNA((VLOOKUP(F5148,help!$C$2:$F$12,4,0))*(N5148*24),"")</f>
        <v/>
      </c>
      <c r="AP5148" s="18">
        <f t="shared" si="163"/>
        <v>0</v>
      </c>
    </row>
    <row r="5149" spans="2:42" ht="33" x14ac:dyDescent="0.2">
      <c r="B5149" s="14">
        <f>COUNTIFS($E$3:E5149,تقرير!$E$4)</f>
        <v>15</v>
      </c>
      <c r="C5149" s="48"/>
      <c r="D5149" s="48"/>
      <c r="E5149" s="48"/>
      <c r="F5149" s="50"/>
      <c r="G5149" s="51"/>
      <c r="H5149" s="51"/>
      <c r="I5149" s="52"/>
      <c r="J5149" s="52"/>
      <c r="K5149" s="27" t="str">
        <f>_xlfn.IFNA(VLOOKUP(E5149,الاوردرات!$B$1:$C$600,2,0),"")</f>
        <v/>
      </c>
      <c r="L5149" s="63"/>
      <c r="N5149" s="22" t="str">
        <f t="shared" si="162"/>
        <v/>
      </c>
      <c r="O5149" s="23" t="str">
        <f>_xlfn.IFNA((VLOOKUP(F5149,help!$C$2:$F$12,4,0))*(N5149*24),"")</f>
        <v/>
      </c>
      <c r="AP5149" s="18">
        <f t="shared" si="163"/>
        <v>0</v>
      </c>
    </row>
    <row r="5150" spans="2:42" ht="33" x14ac:dyDescent="0.2">
      <c r="B5150" s="14">
        <f>COUNTIFS($E$3:E5150,تقرير!$E$4)</f>
        <v>15</v>
      </c>
      <c r="C5150" s="48"/>
      <c r="D5150" s="48"/>
      <c r="E5150" s="48"/>
      <c r="F5150" s="50"/>
      <c r="G5150" s="51"/>
      <c r="H5150" s="51"/>
      <c r="I5150" s="52"/>
      <c r="J5150" s="52"/>
      <c r="K5150" s="27" t="str">
        <f>_xlfn.IFNA(VLOOKUP(E5150,الاوردرات!$B$1:$C$600,2,0),"")</f>
        <v/>
      </c>
      <c r="L5150" s="63"/>
      <c r="N5150" s="22" t="str">
        <f t="shared" si="162"/>
        <v/>
      </c>
      <c r="O5150" s="23" t="str">
        <f>_xlfn.IFNA((VLOOKUP(F5150,help!$C$2:$F$12,4,0))*(N5150*24),"")</f>
        <v/>
      </c>
      <c r="AP5150" s="18">
        <f t="shared" si="163"/>
        <v>0</v>
      </c>
    </row>
    <row r="5151" spans="2:42" ht="33" x14ac:dyDescent="0.2">
      <c r="B5151" s="14">
        <f>COUNTIFS($E$3:E5151,تقرير!$E$4)</f>
        <v>15</v>
      </c>
      <c r="C5151" s="48"/>
      <c r="D5151" s="48"/>
      <c r="E5151" s="48"/>
      <c r="F5151" s="50"/>
      <c r="G5151" s="51"/>
      <c r="H5151" s="51"/>
      <c r="I5151" s="52"/>
      <c r="J5151" s="52"/>
      <c r="K5151" s="27" t="str">
        <f>_xlfn.IFNA(VLOOKUP(E5151,الاوردرات!$B$1:$C$600,2,0),"")</f>
        <v/>
      </c>
      <c r="L5151" s="63"/>
      <c r="N5151" s="22" t="str">
        <f t="shared" si="162"/>
        <v/>
      </c>
      <c r="O5151" s="23" t="str">
        <f>_xlfn.IFNA((VLOOKUP(F5151,help!$C$2:$F$12,4,0))*(N5151*24),"")</f>
        <v/>
      </c>
      <c r="AP5151" s="18">
        <f t="shared" si="163"/>
        <v>0</v>
      </c>
    </row>
    <row r="5152" spans="2:42" ht="33" x14ac:dyDescent="0.2">
      <c r="B5152" s="14">
        <f>COUNTIFS($E$3:E5152,تقرير!$E$4)</f>
        <v>15</v>
      </c>
      <c r="C5152" s="48"/>
      <c r="D5152" s="48"/>
      <c r="E5152" s="48"/>
      <c r="F5152" s="50"/>
      <c r="G5152" s="51"/>
      <c r="H5152" s="51"/>
      <c r="I5152" s="52"/>
      <c r="J5152" s="52"/>
      <c r="K5152" s="27" t="str">
        <f>_xlfn.IFNA(VLOOKUP(E5152,الاوردرات!$B$1:$C$600,2,0),"")</f>
        <v/>
      </c>
      <c r="L5152" s="63"/>
      <c r="N5152" s="22" t="str">
        <f t="shared" si="162"/>
        <v/>
      </c>
      <c r="O5152" s="23" t="str">
        <f>_xlfn.IFNA((VLOOKUP(F5152,help!$C$2:$F$12,4,0))*(N5152*24),"")</f>
        <v/>
      </c>
      <c r="AP5152" s="18">
        <f t="shared" si="163"/>
        <v>0</v>
      </c>
    </row>
    <row r="5153" spans="2:42" ht="33" x14ac:dyDescent="0.2">
      <c r="B5153" s="14">
        <f>COUNTIFS($E$3:E5153,تقرير!$E$4)</f>
        <v>15</v>
      </c>
      <c r="C5153" s="48"/>
      <c r="D5153" s="48"/>
      <c r="E5153" s="48"/>
      <c r="F5153" s="50"/>
      <c r="G5153" s="51"/>
      <c r="H5153" s="51"/>
      <c r="I5153" s="52"/>
      <c r="J5153" s="52"/>
      <c r="K5153" s="27" t="str">
        <f>_xlfn.IFNA(VLOOKUP(E5153,الاوردرات!$B$1:$C$600,2,0),"")</f>
        <v/>
      </c>
      <c r="L5153" s="63"/>
      <c r="N5153" s="22" t="str">
        <f t="shared" si="162"/>
        <v/>
      </c>
      <c r="O5153" s="23" t="str">
        <f>_xlfn.IFNA((VLOOKUP(F5153,help!$C$2:$F$12,4,0))*(N5153*24),"")</f>
        <v/>
      </c>
      <c r="AP5153" s="18">
        <f t="shared" si="163"/>
        <v>0</v>
      </c>
    </row>
    <row r="5154" spans="2:42" ht="33" x14ac:dyDescent="0.2">
      <c r="B5154" s="14">
        <f>COUNTIFS($E$3:E5154,تقرير!$E$4)</f>
        <v>15</v>
      </c>
      <c r="C5154" s="48"/>
      <c r="D5154" s="48"/>
      <c r="E5154" s="48"/>
      <c r="F5154" s="50"/>
      <c r="G5154" s="51"/>
      <c r="H5154" s="51"/>
      <c r="I5154" s="52"/>
      <c r="J5154" s="52"/>
      <c r="K5154" s="27" t="str">
        <f>_xlfn.IFNA(VLOOKUP(E5154,الاوردرات!$B$1:$C$600,2,0),"")</f>
        <v/>
      </c>
      <c r="L5154" s="63"/>
      <c r="N5154" s="22" t="str">
        <f t="shared" si="162"/>
        <v/>
      </c>
      <c r="O5154" s="23" t="str">
        <f>_xlfn.IFNA((VLOOKUP(F5154,help!$C$2:$F$12,4,0))*(N5154*24),"")</f>
        <v/>
      </c>
      <c r="AP5154" s="18">
        <f t="shared" si="163"/>
        <v>0</v>
      </c>
    </row>
    <row r="5155" spans="2:42" ht="33" x14ac:dyDescent="0.2">
      <c r="B5155" s="14">
        <f>COUNTIFS($E$3:E5155,تقرير!$E$4)</f>
        <v>15</v>
      </c>
      <c r="C5155" s="48"/>
      <c r="D5155" s="48"/>
      <c r="E5155" s="48"/>
      <c r="F5155" s="50"/>
      <c r="G5155" s="51"/>
      <c r="H5155" s="51"/>
      <c r="I5155" s="52"/>
      <c r="J5155" s="52"/>
      <c r="K5155" s="27" t="str">
        <f>_xlfn.IFNA(VLOOKUP(E5155,الاوردرات!$B$1:$C$600,2,0),"")</f>
        <v/>
      </c>
      <c r="L5155" s="63"/>
      <c r="N5155" s="22" t="str">
        <f t="shared" si="162"/>
        <v/>
      </c>
      <c r="O5155" s="23" t="str">
        <f>_xlfn.IFNA((VLOOKUP(F5155,help!$C$2:$F$12,4,0))*(N5155*24),"")</f>
        <v/>
      </c>
      <c r="AP5155" s="18">
        <f t="shared" si="163"/>
        <v>0</v>
      </c>
    </row>
    <row r="5156" spans="2:42" ht="33" x14ac:dyDescent="0.2">
      <c r="B5156" s="14">
        <f>COUNTIFS($E$3:E5156,تقرير!$E$4)</f>
        <v>15</v>
      </c>
      <c r="C5156" s="48"/>
      <c r="D5156" s="48"/>
      <c r="E5156" s="48"/>
      <c r="F5156" s="50"/>
      <c r="G5156" s="51"/>
      <c r="H5156" s="51"/>
      <c r="I5156" s="52"/>
      <c r="J5156" s="52"/>
      <c r="K5156" s="27" t="str">
        <f>_xlfn.IFNA(VLOOKUP(E5156,الاوردرات!$B$1:$C$600,2,0),"")</f>
        <v/>
      </c>
      <c r="L5156" s="63"/>
      <c r="N5156" s="22" t="str">
        <f t="shared" si="162"/>
        <v/>
      </c>
      <c r="O5156" s="23" t="str">
        <f>_xlfn.IFNA((VLOOKUP(F5156,help!$C$2:$F$12,4,0))*(N5156*24),"")</f>
        <v/>
      </c>
      <c r="AP5156" s="18">
        <f t="shared" si="163"/>
        <v>0</v>
      </c>
    </row>
    <row r="5157" spans="2:42" ht="33" x14ac:dyDescent="0.2">
      <c r="B5157" s="14">
        <f>COUNTIFS($E$3:E5157,تقرير!$E$4)</f>
        <v>15</v>
      </c>
      <c r="C5157" s="48"/>
      <c r="D5157" s="48"/>
      <c r="E5157" s="48"/>
      <c r="F5157" s="50"/>
      <c r="G5157" s="51"/>
      <c r="H5157" s="51"/>
      <c r="I5157" s="52"/>
      <c r="J5157" s="52"/>
      <c r="K5157" s="27" t="str">
        <f>_xlfn.IFNA(VLOOKUP(E5157,الاوردرات!$B$1:$C$600,2,0),"")</f>
        <v/>
      </c>
      <c r="L5157" s="63"/>
      <c r="N5157" s="22" t="str">
        <f t="shared" si="162"/>
        <v/>
      </c>
      <c r="O5157" s="23" t="str">
        <f>_xlfn.IFNA((VLOOKUP(F5157,help!$C$2:$F$12,4,0))*(N5157*24),"")</f>
        <v/>
      </c>
      <c r="AP5157" s="18">
        <f t="shared" si="163"/>
        <v>0</v>
      </c>
    </row>
    <row r="5158" spans="2:42" ht="33" x14ac:dyDescent="0.2">
      <c r="B5158" s="14">
        <f>COUNTIFS($E$3:E5158,تقرير!$E$4)</f>
        <v>15</v>
      </c>
      <c r="C5158" s="48"/>
      <c r="D5158" s="48"/>
      <c r="E5158" s="48"/>
      <c r="F5158" s="50"/>
      <c r="G5158" s="51"/>
      <c r="H5158" s="51"/>
      <c r="I5158" s="52"/>
      <c r="J5158" s="52"/>
      <c r="K5158" s="27" t="str">
        <f>_xlfn.IFNA(VLOOKUP(E5158,الاوردرات!$B$1:$C$600,2,0),"")</f>
        <v/>
      </c>
      <c r="L5158" s="63"/>
      <c r="N5158" s="22" t="str">
        <f t="shared" si="162"/>
        <v/>
      </c>
      <c r="O5158" s="23" t="str">
        <f>_xlfn.IFNA((VLOOKUP(F5158,help!$C$2:$F$12,4,0))*(N5158*24),"")</f>
        <v/>
      </c>
      <c r="AP5158" s="18">
        <f t="shared" si="163"/>
        <v>0</v>
      </c>
    </row>
    <row r="5159" spans="2:42" ht="33" x14ac:dyDescent="0.2">
      <c r="B5159" s="14">
        <f>COUNTIFS($E$3:E5159,تقرير!$E$4)</f>
        <v>15</v>
      </c>
      <c r="C5159" s="48"/>
      <c r="D5159" s="48"/>
      <c r="E5159" s="48"/>
      <c r="F5159" s="50"/>
      <c r="G5159" s="51"/>
      <c r="H5159" s="51"/>
      <c r="I5159" s="52"/>
      <c r="J5159" s="52"/>
      <c r="K5159" s="27" t="str">
        <f>_xlfn.IFNA(VLOOKUP(E5159,الاوردرات!$B$1:$C$600,2,0),"")</f>
        <v/>
      </c>
      <c r="L5159" s="63"/>
      <c r="N5159" s="22" t="str">
        <f t="shared" si="162"/>
        <v/>
      </c>
      <c r="O5159" s="23" t="str">
        <f>_xlfn.IFNA((VLOOKUP(F5159,help!$C$2:$F$12,4,0))*(N5159*24),"")</f>
        <v/>
      </c>
      <c r="AP5159" s="18">
        <f t="shared" si="163"/>
        <v>0</v>
      </c>
    </row>
    <row r="5160" spans="2:42" ht="33" x14ac:dyDescent="0.2">
      <c r="B5160" s="14">
        <f>COUNTIFS($E$3:E5160,تقرير!$E$4)</f>
        <v>15</v>
      </c>
      <c r="C5160" s="48"/>
      <c r="D5160" s="48"/>
      <c r="E5160" s="48"/>
      <c r="F5160" s="50"/>
      <c r="G5160" s="51"/>
      <c r="H5160" s="51"/>
      <c r="I5160" s="52"/>
      <c r="J5160" s="52"/>
      <c r="K5160" s="27" t="str">
        <f>_xlfn.IFNA(VLOOKUP(E5160,الاوردرات!$B$1:$C$600,2,0),"")</f>
        <v/>
      </c>
      <c r="L5160" s="63"/>
      <c r="N5160" s="22" t="str">
        <f t="shared" si="162"/>
        <v/>
      </c>
      <c r="O5160" s="23" t="str">
        <f>_xlfn.IFNA((VLOOKUP(F5160,help!$C$2:$F$12,4,0))*(N5160*24),"")</f>
        <v/>
      </c>
      <c r="AP5160" s="18">
        <f t="shared" si="163"/>
        <v>0</v>
      </c>
    </row>
    <row r="5161" spans="2:42" ht="33" x14ac:dyDescent="0.2">
      <c r="B5161" s="14">
        <f>COUNTIFS($E$3:E5161,تقرير!$E$4)</f>
        <v>15</v>
      </c>
      <c r="C5161" s="48"/>
      <c r="D5161" s="48"/>
      <c r="E5161" s="48"/>
      <c r="F5161" s="50"/>
      <c r="G5161" s="51"/>
      <c r="H5161" s="51"/>
      <c r="I5161" s="52"/>
      <c r="J5161" s="52"/>
      <c r="K5161" s="27" t="str">
        <f>_xlfn.IFNA(VLOOKUP(E5161,الاوردرات!$B$1:$C$600,2,0),"")</f>
        <v/>
      </c>
      <c r="L5161" s="63"/>
      <c r="N5161" s="22" t="str">
        <f t="shared" si="162"/>
        <v/>
      </c>
      <c r="O5161" s="23" t="str">
        <f>_xlfn.IFNA((VLOOKUP(F5161,help!$C$2:$F$12,4,0))*(N5161*24),"")</f>
        <v/>
      </c>
      <c r="AP5161" s="18">
        <f t="shared" si="163"/>
        <v>0</v>
      </c>
    </row>
    <row r="5162" spans="2:42" ht="33" x14ac:dyDescent="0.2">
      <c r="B5162" s="14">
        <f>COUNTIFS($E$3:E5162,تقرير!$E$4)</f>
        <v>15</v>
      </c>
      <c r="C5162" s="48"/>
      <c r="D5162" s="48"/>
      <c r="E5162" s="48"/>
      <c r="F5162" s="50"/>
      <c r="G5162" s="51"/>
      <c r="H5162" s="51"/>
      <c r="I5162" s="52"/>
      <c r="J5162" s="52"/>
      <c r="K5162" s="27" t="str">
        <f>_xlfn.IFNA(VLOOKUP(E5162,الاوردرات!$B$1:$C$600,2,0),"")</f>
        <v/>
      </c>
      <c r="L5162" s="63"/>
      <c r="N5162" s="22" t="str">
        <f t="shared" si="162"/>
        <v/>
      </c>
      <c r="O5162" s="23" t="str">
        <f>_xlfn.IFNA((VLOOKUP(F5162,help!$C$2:$F$12,4,0))*(N5162*24),"")</f>
        <v/>
      </c>
      <c r="AP5162" s="18">
        <f t="shared" si="163"/>
        <v>0</v>
      </c>
    </row>
    <row r="5163" spans="2:42" ht="33" x14ac:dyDescent="0.2">
      <c r="B5163" s="14">
        <f>COUNTIFS($E$3:E5163,تقرير!$E$4)</f>
        <v>15</v>
      </c>
      <c r="C5163" s="48"/>
      <c r="D5163" s="48"/>
      <c r="E5163" s="48"/>
      <c r="F5163" s="50"/>
      <c r="G5163" s="51"/>
      <c r="H5163" s="51"/>
      <c r="I5163" s="52"/>
      <c r="J5163" s="52"/>
      <c r="K5163" s="27" t="str">
        <f>_xlfn.IFNA(VLOOKUP(E5163,الاوردرات!$B$1:$C$600,2,0),"")</f>
        <v/>
      </c>
      <c r="L5163" s="63"/>
      <c r="N5163" s="22" t="str">
        <f t="shared" si="162"/>
        <v/>
      </c>
      <c r="O5163" s="23" t="str">
        <f>_xlfn.IFNA((VLOOKUP(F5163,help!$C$2:$F$12,4,0))*(N5163*24),"")</f>
        <v/>
      </c>
      <c r="AP5163" s="18">
        <f t="shared" si="163"/>
        <v>0</v>
      </c>
    </row>
    <row r="5164" spans="2:42" ht="33" x14ac:dyDescent="0.2">
      <c r="B5164" s="14">
        <f>COUNTIFS($E$3:E5164,تقرير!$E$4)</f>
        <v>15</v>
      </c>
      <c r="C5164" s="48"/>
      <c r="D5164" s="48"/>
      <c r="E5164" s="48"/>
      <c r="F5164" s="50"/>
      <c r="G5164" s="51"/>
      <c r="H5164" s="51"/>
      <c r="I5164" s="52"/>
      <c r="J5164" s="52"/>
      <c r="K5164" s="27" t="str">
        <f>_xlfn.IFNA(VLOOKUP(E5164,الاوردرات!$B$1:$C$600,2,0),"")</f>
        <v/>
      </c>
      <c r="L5164" s="63"/>
      <c r="N5164" s="22" t="str">
        <f t="shared" si="162"/>
        <v/>
      </c>
      <c r="O5164" s="23" t="str">
        <f>_xlfn.IFNA((VLOOKUP(F5164,help!$C$2:$F$12,4,0))*(N5164*24),"")</f>
        <v/>
      </c>
      <c r="AP5164" s="18">
        <f t="shared" si="163"/>
        <v>0</v>
      </c>
    </row>
    <row r="5165" spans="2:42" ht="33" x14ac:dyDescent="0.2">
      <c r="B5165" s="14">
        <f>COUNTIFS($E$3:E5165,تقرير!$E$4)</f>
        <v>15</v>
      </c>
      <c r="C5165" s="48"/>
      <c r="D5165" s="48"/>
      <c r="E5165" s="48"/>
      <c r="F5165" s="50"/>
      <c r="G5165" s="51"/>
      <c r="H5165" s="51"/>
      <c r="I5165" s="52"/>
      <c r="J5165" s="52"/>
      <c r="K5165" s="27" t="str">
        <f>_xlfn.IFNA(VLOOKUP(E5165,الاوردرات!$B$1:$C$600,2,0),"")</f>
        <v/>
      </c>
      <c r="L5165" s="63"/>
      <c r="N5165" s="22" t="str">
        <f t="shared" si="162"/>
        <v/>
      </c>
      <c r="O5165" s="23" t="str">
        <f>_xlfn.IFNA((VLOOKUP(F5165,help!$C$2:$F$12,4,0))*(N5165*24),"")</f>
        <v/>
      </c>
      <c r="AP5165" s="18">
        <f t="shared" si="163"/>
        <v>0</v>
      </c>
    </row>
    <row r="5166" spans="2:42" ht="33" x14ac:dyDescent="0.2">
      <c r="B5166" s="14">
        <f>COUNTIFS($E$3:E5166,تقرير!$E$4)</f>
        <v>15</v>
      </c>
      <c r="C5166" s="48"/>
      <c r="D5166" s="48"/>
      <c r="E5166" s="48"/>
      <c r="F5166" s="50"/>
      <c r="G5166" s="51"/>
      <c r="H5166" s="51"/>
      <c r="I5166" s="52"/>
      <c r="J5166" s="52"/>
      <c r="K5166" s="27" t="str">
        <f>_xlfn.IFNA(VLOOKUP(E5166,الاوردرات!$B$1:$C$600,2,0),"")</f>
        <v/>
      </c>
      <c r="L5166" s="63"/>
      <c r="N5166" s="22" t="str">
        <f t="shared" si="162"/>
        <v/>
      </c>
      <c r="O5166" s="23" t="str">
        <f>_xlfn.IFNA((VLOOKUP(F5166,help!$C$2:$F$12,4,0))*(N5166*24),"")</f>
        <v/>
      </c>
      <c r="AP5166" s="18">
        <f t="shared" si="163"/>
        <v>0</v>
      </c>
    </row>
    <row r="5167" spans="2:42" ht="33" x14ac:dyDescent="0.2">
      <c r="B5167" s="14">
        <f>COUNTIFS($E$3:E5167,تقرير!$E$4)</f>
        <v>15</v>
      </c>
      <c r="C5167" s="48"/>
      <c r="D5167" s="48"/>
      <c r="E5167" s="48"/>
      <c r="F5167" s="50"/>
      <c r="G5167" s="51"/>
      <c r="H5167" s="51"/>
      <c r="I5167" s="52"/>
      <c r="J5167" s="52"/>
      <c r="K5167" s="27" t="str">
        <f>_xlfn.IFNA(VLOOKUP(E5167,الاوردرات!$B$1:$C$600,2,0),"")</f>
        <v/>
      </c>
      <c r="L5167" s="63"/>
      <c r="N5167" s="22" t="str">
        <f t="shared" si="162"/>
        <v/>
      </c>
      <c r="O5167" s="23" t="str">
        <f>_xlfn.IFNA((VLOOKUP(F5167,help!$C$2:$F$12,4,0))*(N5167*24),"")</f>
        <v/>
      </c>
      <c r="AP5167" s="18">
        <f t="shared" si="163"/>
        <v>0</v>
      </c>
    </row>
    <row r="5168" spans="2:42" ht="33" x14ac:dyDescent="0.2">
      <c r="B5168" s="14">
        <f>COUNTIFS($E$3:E5168,تقرير!$E$4)</f>
        <v>15</v>
      </c>
      <c r="C5168" s="48"/>
      <c r="D5168" s="48"/>
      <c r="E5168" s="48"/>
      <c r="F5168" s="50"/>
      <c r="G5168" s="51"/>
      <c r="H5168" s="51"/>
      <c r="I5168" s="52"/>
      <c r="J5168" s="52"/>
      <c r="K5168" s="27" t="str">
        <f>_xlfn.IFNA(VLOOKUP(E5168,الاوردرات!$B$1:$C$600,2,0),"")</f>
        <v/>
      </c>
      <c r="L5168" s="63"/>
      <c r="N5168" s="22" t="str">
        <f t="shared" si="162"/>
        <v/>
      </c>
      <c r="O5168" s="23" t="str">
        <f>_xlfn.IFNA((VLOOKUP(F5168,help!$C$2:$F$12,4,0))*(N5168*24),"")</f>
        <v/>
      </c>
      <c r="AP5168" s="18">
        <f t="shared" si="163"/>
        <v>0</v>
      </c>
    </row>
    <row r="5169" spans="2:42" ht="33" x14ac:dyDescent="0.2">
      <c r="B5169" s="14">
        <f>COUNTIFS($E$3:E5169,تقرير!$E$4)</f>
        <v>15</v>
      </c>
      <c r="C5169" s="48"/>
      <c r="D5169" s="48"/>
      <c r="E5169" s="48"/>
      <c r="F5169" s="50"/>
      <c r="G5169" s="51"/>
      <c r="H5169" s="51"/>
      <c r="I5169" s="52"/>
      <c r="J5169" s="52"/>
      <c r="K5169" s="27" t="str">
        <f>_xlfn.IFNA(VLOOKUP(E5169,الاوردرات!$B$1:$C$600,2,0),"")</f>
        <v/>
      </c>
      <c r="L5169" s="63"/>
      <c r="N5169" s="22" t="str">
        <f t="shared" si="162"/>
        <v/>
      </c>
      <c r="O5169" s="23" t="str">
        <f>_xlfn.IFNA((VLOOKUP(F5169,help!$C$2:$F$12,4,0))*(N5169*24),"")</f>
        <v/>
      </c>
      <c r="AP5169" s="18">
        <f t="shared" si="163"/>
        <v>0</v>
      </c>
    </row>
    <row r="5170" spans="2:42" ht="33" x14ac:dyDescent="0.2">
      <c r="B5170" s="14">
        <f>COUNTIFS($E$3:E5170,تقرير!$E$4)</f>
        <v>15</v>
      </c>
      <c r="C5170" s="48"/>
      <c r="D5170" s="48"/>
      <c r="E5170" s="48"/>
      <c r="F5170" s="50"/>
      <c r="G5170" s="51"/>
      <c r="H5170" s="51"/>
      <c r="I5170" s="52"/>
      <c r="J5170" s="52"/>
      <c r="K5170" s="27" t="str">
        <f>_xlfn.IFNA(VLOOKUP(E5170,الاوردرات!$B$1:$C$600,2,0),"")</f>
        <v/>
      </c>
      <c r="L5170" s="63"/>
      <c r="N5170" s="22" t="str">
        <f t="shared" si="162"/>
        <v/>
      </c>
      <c r="O5170" s="23" t="str">
        <f>_xlfn.IFNA((VLOOKUP(F5170,help!$C$2:$F$12,4,0))*(N5170*24),"")</f>
        <v/>
      </c>
      <c r="AP5170" s="18">
        <f t="shared" si="163"/>
        <v>0</v>
      </c>
    </row>
    <row r="5171" spans="2:42" ht="33" x14ac:dyDescent="0.2">
      <c r="B5171" s="14">
        <f>COUNTIFS($E$3:E5171,تقرير!$E$4)</f>
        <v>15</v>
      </c>
      <c r="C5171" s="48"/>
      <c r="D5171" s="48"/>
      <c r="E5171" s="48"/>
      <c r="F5171" s="50"/>
      <c r="G5171" s="51"/>
      <c r="H5171" s="51"/>
      <c r="I5171" s="52"/>
      <c r="J5171" s="52"/>
      <c r="K5171" s="27" t="str">
        <f>_xlfn.IFNA(VLOOKUP(E5171,الاوردرات!$B$1:$C$600,2,0),"")</f>
        <v/>
      </c>
      <c r="L5171" s="63"/>
      <c r="N5171" s="22" t="str">
        <f t="shared" si="162"/>
        <v/>
      </c>
      <c r="O5171" s="23" t="str">
        <f>_xlfn.IFNA((VLOOKUP(F5171,help!$C$2:$F$12,4,0))*(N5171*24),"")</f>
        <v/>
      </c>
      <c r="AP5171" s="18">
        <f t="shared" si="163"/>
        <v>0</v>
      </c>
    </row>
    <row r="5172" spans="2:42" ht="33" x14ac:dyDescent="0.2">
      <c r="B5172" s="14">
        <f>COUNTIFS($E$3:E5172,تقرير!$E$4)</f>
        <v>15</v>
      </c>
      <c r="C5172" s="48"/>
      <c r="D5172" s="48"/>
      <c r="E5172" s="48"/>
      <c r="F5172" s="50"/>
      <c r="G5172" s="51"/>
      <c r="H5172" s="51"/>
      <c r="I5172" s="52"/>
      <c r="J5172" s="52"/>
      <c r="K5172" s="27" t="str">
        <f>_xlfn.IFNA(VLOOKUP(E5172,الاوردرات!$B$1:$C$600,2,0),"")</f>
        <v/>
      </c>
      <c r="L5172" s="63"/>
      <c r="N5172" s="22" t="str">
        <f t="shared" si="162"/>
        <v/>
      </c>
      <c r="O5172" s="23" t="str">
        <f>_xlfn.IFNA((VLOOKUP(F5172,help!$C$2:$F$12,4,0))*(N5172*24),"")</f>
        <v/>
      </c>
      <c r="AP5172" s="18">
        <f t="shared" si="163"/>
        <v>0</v>
      </c>
    </row>
    <row r="5173" spans="2:42" ht="33" x14ac:dyDescent="0.2">
      <c r="B5173" s="14">
        <f>COUNTIFS($E$3:E5173,تقرير!$E$4)</f>
        <v>15</v>
      </c>
      <c r="C5173" s="48"/>
      <c r="D5173" s="48"/>
      <c r="E5173" s="48"/>
      <c r="F5173" s="50"/>
      <c r="G5173" s="51"/>
      <c r="H5173" s="51"/>
      <c r="I5173" s="52"/>
      <c r="J5173" s="52"/>
      <c r="K5173" s="27" t="str">
        <f>_xlfn.IFNA(VLOOKUP(E5173,الاوردرات!$B$1:$C$600,2,0),"")</f>
        <v/>
      </c>
      <c r="L5173" s="63"/>
      <c r="N5173" s="22" t="str">
        <f t="shared" si="162"/>
        <v/>
      </c>
      <c r="O5173" s="23" t="str">
        <f>_xlfn.IFNA((VLOOKUP(F5173,help!$C$2:$F$12,4,0))*(N5173*24),"")</f>
        <v/>
      </c>
      <c r="AP5173" s="18">
        <f t="shared" si="163"/>
        <v>0</v>
      </c>
    </row>
    <row r="5174" spans="2:42" ht="33" x14ac:dyDescent="0.2">
      <c r="B5174" s="14">
        <f>COUNTIFS($E$3:E5174,تقرير!$E$4)</f>
        <v>15</v>
      </c>
      <c r="C5174" s="48"/>
      <c r="D5174" s="48"/>
      <c r="E5174" s="48"/>
      <c r="F5174" s="50"/>
      <c r="G5174" s="51"/>
      <c r="H5174" s="51"/>
      <c r="I5174" s="52"/>
      <c r="J5174" s="52"/>
      <c r="K5174" s="27" t="str">
        <f>_xlfn.IFNA(VLOOKUP(E5174,الاوردرات!$B$1:$C$600,2,0),"")</f>
        <v/>
      </c>
      <c r="L5174" s="63"/>
      <c r="N5174" s="22" t="str">
        <f t="shared" si="162"/>
        <v/>
      </c>
      <c r="O5174" s="23" t="str">
        <f>_xlfn.IFNA((VLOOKUP(F5174,help!$C$2:$F$12,4,0))*(N5174*24),"")</f>
        <v/>
      </c>
      <c r="AP5174" s="18">
        <f t="shared" si="163"/>
        <v>0</v>
      </c>
    </row>
    <row r="5175" spans="2:42" ht="33" x14ac:dyDescent="0.2">
      <c r="B5175" s="14">
        <f>COUNTIFS($E$3:E5175,تقرير!$E$4)</f>
        <v>15</v>
      </c>
      <c r="C5175" s="48"/>
      <c r="D5175" s="48"/>
      <c r="E5175" s="48"/>
      <c r="F5175" s="50"/>
      <c r="G5175" s="51"/>
      <c r="H5175" s="51"/>
      <c r="I5175" s="52"/>
      <c r="J5175" s="52"/>
      <c r="K5175" s="27" t="str">
        <f>_xlfn.IFNA(VLOOKUP(E5175,الاوردرات!$B$1:$C$600,2,0),"")</f>
        <v/>
      </c>
      <c r="L5175" s="63"/>
      <c r="N5175" s="22" t="str">
        <f t="shared" ref="N5175:N5238" si="164">IF(I5175&lt;&gt;"",J5175-I5175,"")</f>
        <v/>
      </c>
      <c r="O5175" s="23" t="str">
        <f>_xlfn.IFNA((VLOOKUP(F5175,help!$C$2:$F$12,4,0))*(N5175*24),"")</f>
        <v/>
      </c>
      <c r="AP5175" s="18">
        <f t="shared" si="163"/>
        <v>0</v>
      </c>
    </row>
    <row r="5176" spans="2:42" ht="33" x14ac:dyDescent="0.2">
      <c r="B5176" s="14">
        <f>COUNTIFS($E$3:E5176,تقرير!$E$4)</f>
        <v>15</v>
      </c>
      <c r="C5176" s="48"/>
      <c r="D5176" s="48"/>
      <c r="E5176" s="48"/>
      <c r="F5176" s="50"/>
      <c r="G5176" s="51"/>
      <c r="H5176" s="51"/>
      <c r="I5176" s="52"/>
      <c r="J5176" s="52"/>
      <c r="K5176" s="27" t="str">
        <f>_xlfn.IFNA(VLOOKUP(E5176,الاوردرات!$B$1:$C$600,2,0),"")</f>
        <v/>
      </c>
      <c r="L5176" s="63"/>
      <c r="N5176" s="22" t="str">
        <f t="shared" si="164"/>
        <v/>
      </c>
      <c r="O5176" s="23" t="str">
        <f>_xlfn.IFNA((VLOOKUP(F5176,help!$C$2:$F$12,4,0))*(N5176*24),"")</f>
        <v/>
      </c>
      <c r="AP5176" s="18">
        <f t="shared" si="163"/>
        <v>0</v>
      </c>
    </row>
    <row r="5177" spans="2:42" ht="33" x14ac:dyDescent="0.2">
      <c r="B5177" s="14">
        <f>COUNTIFS($E$3:E5177,تقرير!$E$4)</f>
        <v>15</v>
      </c>
      <c r="C5177" s="48"/>
      <c r="D5177" s="48"/>
      <c r="E5177" s="48"/>
      <c r="F5177" s="50"/>
      <c r="G5177" s="51"/>
      <c r="H5177" s="51"/>
      <c r="I5177" s="52"/>
      <c r="J5177" s="52"/>
      <c r="K5177" s="27" t="str">
        <f>_xlfn.IFNA(VLOOKUP(E5177,الاوردرات!$B$1:$C$600,2,0),"")</f>
        <v/>
      </c>
      <c r="L5177" s="63"/>
      <c r="N5177" s="22" t="str">
        <f t="shared" si="164"/>
        <v/>
      </c>
      <c r="O5177" s="23" t="str">
        <f>_xlfn.IFNA((VLOOKUP(F5177,help!$C$2:$F$12,4,0))*(N5177*24),"")</f>
        <v/>
      </c>
      <c r="AP5177" s="18">
        <f t="shared" si="163"/>
        <v>0</v>
      </c>
    </row>
    <row r="5178" spans="2:42" ht="33" x14ac:dyDescent="0.2">
      <c r="B5178" s="14">
        <f>COUNTIFS($E$3:E5178,تقرير!$E$4)</f>
        <v>15</v>
      </c>
      <c r="C5178" s="48"/>
      <c r="D5178" s="48"/>
      <c r="E5178" s="48"/>
      <c r="F5178" s="50"/>
      <c r="G5178" s="51"/>
      <c r="H5178" s="51"/>
      <c r="I5178" s="52"/>
      <c r="J5178" s="52"/>
      <c r="K5178" s="27" t="str">
        <f>_xlfn.IFNA(VLOOKUP(E5178,الاوردرات!$B$1:$C$600,2,0),"")</f>
        <v/>
      </c>
      <c r="L5178" s="63"/>
      <c r="N5178" s="22" t="str">
        <f t="shared" si="164"/>
        <v/>
      </c>
      <c r="O5178" s="23" t="str">
        <f>_xlfn.IFNA((VLOOKUP(F5178,help!$C$2:$F$12,4,0))*(N5178*24),"")</f>
        <v/>
      </c>
      <c r="AP5178" s="18">
        <f t="shared" si="163"/>
        <v>0</v>
      </c>
    </row>
    <row r="5179" spans="2:42" ht="33" x14ac:dyDescent="0.2">
      <c r="B5179" s="14">
        <f>COUNTIFS($E$3:E5179,تقرير!$E$4)</f>
        <v>15</v>
      </c>
      <c r="C5179" s="48"/>
      <c r="D5179" s="48"/>
      <c r="E5179" s="48"/>
      <c r="F5179" s="50"/>
      <c r="G5179" s="51"/>
      <c r="H5179" s="51"/>
      <c r="I5179" s="52"/>
      <c r="J5179" s="52"/>
      <c r="K5179" s="27" t="str">
        <f>_xlfn.IFNA(VLOOKUP(E5179,الاوردرات!$B$1:$C$600,2,0),"")</f>
        <v/>
      </c>
      <c r="L5179" s="63"/>
      <c r="N5179" s="22" t="str">
        <f t="shared" si="164"/>
        <v/>
      </c>
      <c r="O5179" s="23" t="str">
        <f>_xlfn.IFNA((VLOOKUP(F5179,help!$C$2:$F$12,4,0))*(N5179*24),"")</f>
        <v/>
      </c>
      <c r="AP5179" s="18">
        <f t="shared" si="163"/>
        <v>0</v>
      </c>
    </row>
    <row r="5180" spans="2:42" ht="33" x14ac:dyDescent="0.2">
      <c r="B5180" s="14">
        <f>COUNTIFS($E$3:E5180,تقرير!$E$4)</f>
        <v>15</v>
      </c>
      <c r="C5180" s="48"/>
      <c r="D5180" s="48"/>
      <c r="E5180" s="48"/>
      <c r="F5180" s="50"/>
      <c r="G5180" s="51"/>
      <c r="H5180" s="51"/>
      <c r="I5180" s="52"/>
      <c r="J5180" s="52"/>
      <c r="K5180" s="27" t="str">
        <f>_xlfn.IFNA(VLOOKUP(E5180,الاوردرات!$B$1:$C$600,2,0),"")</f>
        <v/>
      </c>
      <c r="L5180" s="63"/>
      <c r="N5180" s="22" t="str">
        <f t="shared" si="164"/>
        <v/>
      </c>
      <c r="O5180" s="23" t="str">
        <f>_xlfn.IFNA((VLOOKUP(F5180,help!$C$2:$F$12,4,0))*(N5180*24),"")</f>
        <v/>
      </c>
      <c r="AP5180" s="18">
        <f t="shared" si="163"/>
        <v>0</v>
      </c>
    </row>
    <row r="5181" spans="2:42" ht="33" x14ac:dyDescent="0.2">
      <c r="B5181" s="14">
        <f>COUNTIFS($E$3:E5181,تقرير!$E$4)</f>
        <v>15</v>
      </c>
      <c r="C5181" s="48"/>
      <c r="D5181" s="48"/>
      <c r="E5181" s="48"/>
      <c r="F5181" s="50"/>
      <c r="G5181" s="51"/>
      <c r="H5181" s="51"/>
      <c r="I5181" s="52"/>
      <c r="J5181" s="52"/>
      <c r="K5181" s="27" t="str">
        <f>_xlfn.IFNA(VLOOKUP(E5181,الاوردرات!$B$1:$C$600,2,0),"")</f>
        <v/>
      </c>
      <c r="L5181" s="63"/>
      <c r="N5181" s="22" t="str">
        <f t="shared" si="164"/>
        <v/>
      </c>
      <c r="O5181" s="23" t="str">
        <f>_xlfn.IFNA((VLOOKUP(F5181,help!$C$2:$F$12,4,0))*(N5181*24),"")</f>
        <v/>
      </c>
      <c r="AP5181" s="18">
        <f t="shared" si="163"/>
        <v>0</v>
      </c>
    </row>
    <row r="5182" spans="2:42" ht="33" x14ac:dyDescent="0.2">
      <c r="B5182" s="14">
        <f>COUNTIFS($E$3:E5182,تقرير!$E$4)</f>
        <v>15</v>
      </c>
      <c r="C5182" s="48"/>
      <c r="D5182" s="48"/>
      <c r="E5182" s="48"/>
      <c r="F5182" s="50"/>
      <c r="G5182" s="51"/>
      <c r="H5182" s="51"/>
      <c r="I5182" s="52"/>
      <c r="J5182" s="52"/>
      <c r="K5182" s="27" t="str">
        <f>_xlfn.IFNA(VLOOKUP(E5182,الاوردرات!$B$1:$C$600,2,0),"")</f>
        <v/>
      </c>
      <c r="L5182" s="63"/>
      <c r="N5182" s="22" t="str">
        <f t="shared" si="164"/>
        <v/>
      </c>
      <c r="O5182" s="23" t="str">
        <f>_xlfn.IFNA((VLOOKUP(F5182,help!$C$2:$F$12,4,0))*(N5182*24),"")</f>
        <v/>
      </c>
      <c r="AP5182" s="18">
        <f t="shared" si="163"/>
        <v>0</v>
      </c>
    </row>
    <row r="5183" spans="2:42" ht="33" x14ac:dyDescent="0.2">
      <c r="B5183" s="14">
        <f>COUNTIFS($E$3:E5183,تقرير!$E$4)</f>
        <v>15</v>
      </c>
      <c r="C5183" s="48"/>
      <c r="D5183" s="48"/>
      <c r="E5183" s="48"/>
      <c r="F5183" s="50"/>
      <c r="G5183" s="51"/>
      <c r="H5183" s="51"/>
      <c r="I5183" s="52"/>
      <c r="J5183" s="52"/>
      <c r="K5183" s="27" t="str">
        <f>_xlfn.IFNA(VLOOKUP(E5183,الاوردرات!$B$1:$C$600,2,0),"")</f>
        <v/>
      </c>
      <c r="L5183" s="63"/>
      <c r="N5183" s="22" t="str">
        <f t="shared" si="164"/>
        <v/>
      </c>
      <c r="O5183" s="23" t="str">
        <f>_xlfn.IFNA((VLOOKUP(F5183,help!$C$2:$F$12,4,0))*(N5183*24),"")</f>
        <v/>
      </c>
      <c r="AP5183" s="18">
        <f t="shared" si="163"/>
        <v>0</v>
      </c>
    </row>
    <row r="5184" spans="2:42" ht="33" x14ac:dyDescent="0.2">
      <c r="B5184" s="14">
        <f>COUNTIFS($E$3:E5184,تقرير!$E$4)</f>
        <v>15</v>
      </c>
      <c r="C5184" s="48"/>
      <c r="D5184" s="48"/>
      <c r="E5184" s="48"/>
      <c r="F5184" s="50"/>
      <c r="G5184" s="51"/>
      <c r="H5184" s="51"/>
      <c r="I5184" s="52"/>
      <c r="J5184" s="52"/>
      <c r="K5184" s="27" t="str">
        <f>_xlfn.IFNA(VLOOKUP(E5184,الاوردرات!$B$1:$C$600,2,0),"")</f>
        <v/>
      </c>
      <c r="L5184" s="63"/>
      <c r="N5184" s="22" t="str">
        <f t="shared" si="164"/>
        <v/>
      </c>
      <c r="O5184" s="23" t="str">
        <f>_xlfn.IFNA((VLOOKUP(F5184,help!$C$2:$F$12,4,0))*(N5184*24),"")</f>
        <v/>
      </c>
      <c r="AP5184" s="18">
        <f t="shared" si="163"/>
        <v>0</v>
      </c>
    </row>
    <row r="5185" spans="2:42" ht="33" x14ac:dyDescent="0.2">
      <c r="B5185" s="14">
        <f>COUNTIFS($E$3:E5185,تقرير!$E$4)</f>
        <v>15</v>
      </c>
      <c r="C5185" s="48"/>
      <c r="D5185" s="48"/>
      <c r="E5185" s="48"/>
      <c r="F5185" s="50"/>
      <c r="G5185" s="51"/>
      <c r="H5185" s="51"/>
      <c r="I5185" s="52"/>
      <c r="J5185" s="52"/>
      <c r="K5185" s="27" t="str">
        <f>_xlfn.IFNA(VLOOKUP(E5185,الاوردرات!$B$1:$C$600,2,0),"")</f>
        <v/>
      </c>
      <c r="L5185" s="63"/>
      <c r="N5185" s="22" t="str">
        <f t="shared" si="164"/>
        <v/>
      </c>
      <c r="O5185" s="23" t="str">
        <f>_xlfn.IFNA((VLOOKUP(F5185,help!$C$2:$F$12,4,0))*(N5185*24),"")</f>
        <v/>
      </c>
      <c r="AP5185" s="18">
        <f t="shared" si="163"/>
        <v>0</v>
      </c>
    </row>
    <row r="5186" spans="2:42" ht="33" x14ac:dyDescent="0.2">
      <c r="B5186" s="14">
        <f>COUNTIFS($E$3:E5186,تقرير!$E$4)</f>
        <v>15</v>
      </c>
      <c r="C5186" s="48"/>
      <c r="D5186" s="48"/>
      <c r="E5186" s="48"/>
      <c r="F5186" s="50"/>
      <c r="G5186" s="51"/>
      <c r="H5186" s="51"/>
      <c r="I5186" s="52"/>
      <c r="J5186" s="52"/>
      <c r="K5186" s="27" t="str">
        <f>_xlfn.IFNA(VLOOKUP(E5186,الاوردرات!$B$1:$C$600,2,0),"")</f>
        <v/>
      </c>
      <c r="L5186" s="63"/>
      <c r="N5186" s="22" t="str">
        <f t="shared" si="164"/>
        <v/>
      </c>
      <c r="O5186" s="23" t="str">
        <f>_xlfn.IFNA((VLOOKUP(F5186,help!$C$2:$F$12,4,0))*(N5186*24),"")</f>
        <v/>
      </c>
      <c r="AP5186" s="18">
        <f t="shared" si="163"/>
        <v>0</v>
      </c>
    </row>
    <row r="5187" spans="2:42" ht="33" x14ac:dyDescent="0.2">
      <c r="B5187" s="14">
        <f>COUNTIFS($E$3:E5187,تقرير!$E$4)</f>
        <v>15</v>
      </c>
      <c r="C5187" s="48"/>
      <c r="D5187" s="48"/>
      <c r="E5187" s="48"/>
      <c r="F5187" s="50"/>
      <c r="G5187" s="51"/>
      <c r="H5187" s="51"/>
      <c r="I5187" s="52"/>
      <c r="J5187" s="52"/>
      <c r="K5187" s="27" t="str">
        <f>_xlfn.IFNA(VLOOKUP(E5187,الاوردرات!$B$1:$C$600,2,0),"")</f>
        <v/>
      </c>
      <c r="L5187" s="63"/>
      <c r="N5187" s="22" t="str">
        <f t="shared" si="164"/>
        <v/>
      </c>
      <c r="O5187" s="23" t="str">
        <f>_xlfn.IFNA((VLOOKUP(F5187,help!$C$2:$F$12,4,0))*(N5187*24),"")</f>
        <v/>
      </c>
      <c r="AP5187" s="18">
        <f t="shared" si="163"/>
        <v>0</v>
      </c>
    </row>
    <row r="5188" spans="2:42" ht="33" x14ac:dyDescent="0.2">
      <c r="B5188" s="14">
        <f>COUNTIFS($E$3:E5188,تقرير!$E$4)</f>
        <v>15</v>
      </c>
      <c r="C5188" s="48"/>
      <c r="D5188" s="48"/>
      <c r="E5188" s="48"/>
      <c r="F5188" s="50"/>
      <c r="G5188" s="51"/>
      <c r="H5188" s="51"/>
      <c r="I5188" s="52"/>
      <c r="J5188" s="52"/>
      <c r="K5188" s="27" t="str">
        <f>_xlfn.IFNA(VLOOKUP(E5188,الاوردرات!$B$1:$C$600,2,0),"")</f>
        <v/>
      </c>
      <c r="L5188" s="63"/>
      <c r="N5188" s="22" t="str">
        <f t="shared" si="164"/>
        <v/>
      </c>
      <c r="O5188" s="23" t="str">
        <f>_xlfn.IFNA((VLOOKUP(F5188,help!$C$2:$F$12,4,0))*(N5188*24),"")</f>
        <v/>
      </c>
      <c r="AP5188" s="18">
        <f t="shared" si="163"/>
        <v>0</v>
      </c>
    </row>
    <row r="5189" spans="2:42" ht="33" x14ac:dyDescent="0.2">
      <c r="B5189" s="14">
        <f>COUNTIFS($E$3:E5189,تقرير!$E$4)</f>
        <v>15</v>
      </c>
      <c r="C5189" s="48"/>
      <c r="D5189" s="48"/>
      <c r="E5189" s="48"/>
      <c r="F5189" s="50"/>
      <c r="G5189" s="51"/>
      <c r="H5189" s="51"/>
      <c r="I5189" s="52"/>
      <c r="J5189" s="52"/>
      <c r="K5189" s="27" t="str">
        <f>_xlfn.IFNA(VLOOKUP(E5189,الاوردرات!$B$1:$C$600,2,0),"")</f>
        <v/>
      </c>
      <c r="L5189" s="63"/>
      <c r="N5189" s="22" t="str">
        <f t="shared" si="164"/>
        <v/>
      </c>
      <c r="O5189" s="23" t="str">
        <f>_xlfn.IFNA((VLOOKUP(F5189,help!$C$2:$F$12,4,0))*(N5189*24),"")</f>
        <v/>
      </c>
      <c r="AP5189" s="18">
        <f t="shared" si="163"/>
        <v>0</v>
      </c>
    </row>
    <row r="5190" spans="2:42" ht="33" x14ac:dyDescent="0.2">
      <c r="B5190" s="14">
        <f>COUNTIFS($E$3:E5190,تقرير!$E$4)</f>
        <v>15</v>
      </c>
      <c r="C5190" s="48"/>
      <c r="D5190" s="48"/>
      <c r="E5190" s="48"/>
      <c r="F5190" s="50"/>
      <c r="G5190" s="51"/>
      <c r="H5190" s="51"/>
      <c r="I5190" s="52"/>
      <c r="J5190" s="52"/>
      <c r="K5190" s="27" t="str">
        <f>_xlfn.IFNA(VLOOKUP(E5190,الاوردرات!$B$1:$C$600,2,0),"")</f>
        <v/>
      </c>
      <c r="L5190" s="63"/>
      <c r="N5190" s="22" t="str">
        <f t="shared" si="164"/>
        <v/>
      </c>
      <c r="O5190" s="23" t="str">
        <f>_xlfn.IFNA((VLOOKUP(F5190,help!$C$2:$F$12,4,0))*(N5190*24),"")</f>
        <v/>
      </c>
      <c r="AP5190" s="18">
        <f t="shared" si="163"/>
        <v>0</v>
      </c>
    </row>
    <row r="5191" spans="2:42" ht="33" x14ac:dyDescent="0.2">
      <c r="B5191" s="14">
        <f>COUNTIFS($E$3:E5191,تقرير!$E$4)</f>
        <v>15</v>
      </c>
      <c r="C5191" s="48"/>
      <c r="D5191" s="48"/>
      <c r="E5191" s="48"/>
      <c r="F5191" s="50"/>
      <c r="G5191" s="51"/>
      <c r="H5191" s="51"/>
      <c r="I5191" s="52"/>
      <c r="J5191" s="52"/>
      <c r="K5191" s="27" t="str">
        <f>_xlfn.IFNA(VLOOKUP(E5191,الاوردرات!$B$1:$C$600,2,0),"")</f>
        <v/>
      </c>
      <c r="L5191" s="63"/>
      <c r="N5191" s="22" t="str">
        <f t="shared" si="164"/>
        <v/>
      </c>
      <c r="O5191" s="23" t="str">
        <f>_xlfn.IFNA((VLOOKUP(F5191,help!$C$2:$F$12,4,0))*(N5191*24),"")</f>
        <v/>
      </c>
      <c r="AP5191" s="18">
        <f t="shared" si="163"/>
        <v>0</v>
      </c>
    </row>
    <row r="5192" spans="2:42" ht="33" x14ac:dyDescent="0.2">
      <c r="B5192" s="14">
        <f>COUNTIFS($E$3:E5192,تقرير!$E$4)</f>
        <v>15</v>
      </c>
      <c r="C5192" s="48"/>
      <c r="D5192" s="48"/>
      <c r="E5192" s="48"/>
      <c r="F5192" s="50"/>
      <c r="G5192" s="51"/>
      <c r="H5192" s="51"/>
      <c r="I5192" s="52"/>
      <c r="J5192" s="52"/>
      <c r="K5192" s="27" t="str">
        <f>_xlfn.IFNA(VLOOKUP(E5192,الاوردرات!$B$1:$C$600,2,0),"")</f>
        <v/>
      </c>
      <c r="L5192" s="63"/>
      <c r="N5192" s="22" t="str">
        <f t="shared" si="164"/>
        <v/>
      </c>
      <c r="O5192" s="23" t="str">
        <f>_xlfn.IFNA((VLOOKUP(F5192,help!$C$2:$F$12,4,0))*(N5192*24),"")</f>
        <v/>
      </c>
      <c r="AP5192" s="18">
        <f t="shared" si="163"/>
        <v>0</v>
      </c>
    </row>
    <row r="5193" spans="2:42" ht="33" x14ac:dyDescent="0.2">
      <c r="B5193" s="14">
        <f>COUNTIFS($E$3:E5193,تقرير!$E$4)</f>
        <v>15</v>
      </c>
      <c r="C5193" s="48"/>
      <c r="D5193" s="48"/>
      <c r="E5193" s="48"/>
      <c r="F5193" s="50"/>
      <c r="G5193" s="51"/>
      <c r="H5193" s="51"/>
      <c r="I5193" s="52"/>
      <c r="J5193" s="52"/>
      <c r="K5193" s="27" t="str">
        <f>_xlfn.IFNA(VLOOKUP(E5193,الاوردرات!$B$1:$C$600,2,0),"")</f>
        <v/>
      </c>
      <c r="L5193" s="63"/>
      <c r="N5193" s="22" t="str">
        <f t="shared" si="164"/>
        <v/>
      </c>
      <c r="O5193" s="23" t="str">
        <f>_xlfn.IFNA((VLOOKUP(F5193,help!$C$2:$F$12,4,0))*(N5193*24),"")</f>
        <v/>
      </c>
      <c r="AP5193" s="18">
        <f t="shared" si="163"/>
        <v>0</v>
      </c>
    </row>
    <row r="5194" spans="2:42" ht="33" x14ac:dyDescent="0.2">
      <c r="B5194" s="14">
        <f>COUNTIFS($E$3:E5194,تقرير!$E$4)</f>
        <v>15</v>
      </c>
      <c r="C5194" s="48"/>
      <c r="D5194" s="48"/>
      <c r="E5194" s="48"/>
      <c r="F5194" s="50"/>
      <c r="G5194" s="51"/>
      <c r="H5194" s="51"/>
      <c r="I5194" s="52"/>
      <c r="J5194" s="52"/>
      <c r="K5194" s="27" t="str">
        <f>_xlfn.IFNA(VLOOKUP(E5194,الاوردرات!$B$1:$C$600,2,0),"")</f>
        <v/>
      </c>
      <c r="L5194" s="63"/>
      <c r="N5194" s="22" t="str">
        <f t="shared" si="164"/>
        <v/>
      </c>
      <c r="O5194" s="23" t="str">
        <f>_xlfn.IFNA((VLOOKUP(F5194,help!$C$2:$F$12,4,0))*(N5194*24),"")</f>
        <v/>
      </c>
      <c r="AP5194" s="18">
        <f t="shared" ref="AP5194:AP5257" si="165">D5194</f>
        <v>0</v>
      </c>
    </row>
    <row r="5195" spans="2:42" ht="33" x14ac:dyDescent="0.2">
      <c r="B5195" s="14">
        <f>COUNTIFS($E$3:E5195,تقرير!$E$4)</f>
        <v>15</v>
      </c>
      <c r="C5195" s="48"/>
      <c r="D5195" s="48"/>
      <c r="E5195" s="48"/>
      <c r="F5195" s="50"/>
      <c r="G5195" s="51"/>
      <c r="H5195" s="51"/>
      <c r="I5195" s="52"/>
      <c r="J5195" s="52"/>
      <c r="K5195" s="27" t="str">
        <f>_xlfn.IFNA(VLOOKUP(E5195,الاوردرات!$B$1:$C$600,2,0),"")</f>
        <v/>
      </c>
      <c r="L5195" s="63"/>
      <c r="N5195" s="22" t="str">
        <f t="shared" si="164"/>
        <v/>
      </c>
      <c r="O5195" s="23" t="str">
        <f>_xlfn.IFNA((VLOOKUP(F5195,help!$C$2:$F$12,4,0))*(N5195*24),"")</f>
        <v/>
      </c>
      <c r="AP5195" s="18">
        <f t="shared" si="165"/>
        <v>0</v>
      </c>
    </row>
    <row r="5196" spans="2:42" ht="33" x14ac:dyDescent="0.2">
      <c r="B5196" s="14">
        <f>COUNTIFS($E$3:E5196,تقرير!$E$4)</f>
        <v>15</v>
      </c>
      <c r="C5196" s="48"/>
      <c r="D5196" s="48"/>
      <c r="E5196" s="48"/>
      <c r="F5196" s="50"/>
      <c r="G5196" s="51"/>
      <c r="H5196" s="51"/>
      <c r="I5196" s="52"/>
      <c r="J5196" s="52"/>
      <c r="K5196" s="27" t="str">
        <f>_xlfn.IFNA(VLOOKUP(E5196,الاوردرات!$B$1:$C$600,2,0),"")</f>
        <v/>
      </c>
      <c r="L5196" s="63"/>
      <c r="N5196" s="22" t="str">
        <f t="shared" si="164"/>
        <v/>
      </c>
      <c r="O5196" s="23" t="str">
        <f>_xlfn.IFNA((VLOOKUP(F5196,help!$C$2:$F$12,4,0))*(N5196*24),"")</f>
        <v/>
      </c>
      <c r="AP5196" s="18">
        <f t="shared" si="165"/>
        <v>0</v>
      </c>
    </row>
    <row r="5197" spans="2:42" ht="33" x14ac:dyDescent="0.2">
      <c r="B5197" s="14">
        <f>COUNTIFS($E$3:E5197,تقرير!$E$4)</f>
        <v>15</v>
      </c>
      <c r="C5197" s="48"/>
      <c r="D5197" s="48"/>
      <c r="E5197" s="48"/>
      <c r="F5197" s="50"/>
      <c r="G5197" s="51"/>
      <c r="H5197" s="51"/>
      <c r="I5197" s="52"/>
      <c r="J5197" s="52"/>
      <c r="K5197" s="27" t="str">
        <f>_xlfn.IFNA(VLOOKUP(E5197,الاوردرات!$B$1:$C$600,2,0),"")</f>
        <v/>
      </c>
      <c r="L5197" s="63"/>
      <c r="N5197" s="22" t="str">
        <f t="shared" si="164"/>
        <v/>
      </c>
      <c r="O5197" s="23" t="str">
        <f>_xlfn.IFNA((VLOOKUP(F5197,help!$C$2:$F$12,4,0))*(N5197*24),"")</f>
        <v/>
      </c>
      <c r="AP5197" s="18">
        <f t="shared" si="165"/>
        <v>0</v>
      </c>
    </row>
    <row r="5198" spans="2:42" ht="33" x14ac:dyDescent="0.2">
      <c r="B5198" s="14">
        <f>COUNTIFS($E$3:E5198,تقرير!$E$4)</f>
        <v>15</v>
      </c>
      <c r="C5198" s="48"/>
      <c r="D5198" s="48"/>
      <c r="E5198" s="48"/>
      <c r="F5198" s="50"/>
      <c r="G5198" s="51"/>
      <c r="H5198" s="51"/>
      <c r="I5198" s="52"/>
      <c r="J5198" s="52"/>
      <c r="K5198" s="27" t="str">
        <f>_xlfn.IFNA(VLOOKUP(E5198,الاوردرات!$B$1:$C$600,2,0),"")</f>
        <v/>
      </c>
      <c r="L5198" s="63"/>
      <c r="N5198" s="22" t="str">
        <f t="shared" si="164"/>
        <v/>
      </c>
      <c r="O5198" s="23" t="str">
        <f>_xlfn.IFNA((VLOOKUP(F5198,help!$C$2:$F$12,4,0))*(N5198*24),"")</f>
        <v/>
      </c>
      <c r="AP5198" s="18">
        <f t="shared" si="165"/>
        <v>0</v>
      </c>
    </row>
    <row r="5199" spans="2:42" ht="33" x14ac:dyDescent="0.2">
      <c r="B5199" s="14">
        <f>COUNTIFS($E$3:E5199,تقرير!$E$4)</f>
        <v>15</v>
      </c>
      <c r="C5199" s="48"/>
      <c r="D5199" s="48"/>
      <c r="E5199" s="48"/>
      <c r="F5199" s="50"/>
      <c r="G5199" s="51"/>
      <c r="H5199" s="51"/>
      <c r="I5199" s="52"/>
      <c r="J5199" s="52"/>
      <c r="K5199" s="27" t="str">
        <f>_xlfn.IFNA(VLOOKUP(E5199,الاوردرات!$B$1:$C$600,2,0),"")</f>
        <v/>
      </c>
      <c r="L5199" s="63"/>
      <c r="N5199" s="22" t="str">
        <f t="shared" si="164"/>
        <v/>
      </c>
      <c r="O5199" s="23" t="str">
        <f>_xlfn.IFNA((VLOOKUP(F5199,help!$C$2:$F$12,4,0))*(N5199*24),"")</f>
        <v/>
      </c>
      <c r="AP5199" s="18">
        <f t="shared" si="165"/>
        <v>0</v>
      </c>
    </row>
    <row r="5200" spans="2:42" ht="33" x14ac:dyDescent="0.2">
      <c r="B5200" s="14">
        <f>COUNTIFS($E$3:E5200,تقرير!$E$4)</f>
        <v>15</v>
      </c>
      <c r="C5200" s="48"/>
      <c r="D5200" s="48"/>
      <c r="E5200" s="48"/>
      <c r="F5200" s="50"/>
      <c r="G5200" s="51"/>
      <c r="H5200" s="51"/>
      <c r="I5200" s="52"/>
      <c r="J5200" s="52"/>
      <c r="K5200" s="27" t="str">
        <f>_xlfn.IFNA(VLOOKUP(E5200,الاوردرات!$B$1:$C$600,2,0),"")</f>
        <v/>
      </c>
      <c r="L5200" s="63"/>
      <c r="N5200" s="22" t="str">
        <f t="shared" si="164"/>
        <v/>
      </c>
      <c r="O5200" s="23" t="str">
        <f>_xlfn.IFNA((VLOOKUP(F5200,help!$C$2:$F$12,4,0))*(N5200*24),"")</f>
        <v/>
      </c>
      <c r="AP5200" s="18">
        <f t="shared" si="165"/>
        <v>0</v>
      </c>
    </row>
    <row r="5201" spans="2:42" ht="33" x14ac:dyDescent="0.2">
      <c r="B5201" s="14">
        <f>COUNTIFS($E$3:E5201,تقرير!$E$4)</f>
        <v>15</v>
      </c>
      <c r="C5201" s="48"/>
      <c r="D5201" s="48"/>
      <c r="E5201" s="48"/>
      <c r="F5201" s="50"/>
      <c r="G5201" s="51"/>
      <c r="H5201" s="51"/>
      <c r="I5201" s="52"/>
      <c r="J5201" s="52"/>
      <c r="K5201" s="27" t="str">
        <f>_xlfn.IFNA(VLOOKUP(E5201,الاوردرات!$B$1:$C$600,2,0),"")</f>
        <v/>
      </c>
      <c r="L5201" s="63"/>
      <c r="N5201" s="22" t="str">
        <f t="shared" si="164"/>
        <v/>
      </c>
      <c r="O5201" s="23" t="str">
        <f>_xlfn.IFNA((VLOOKUP(F5201,help!$C$2:$F$12,4,0))*(N5201*24),"")</f>
        <v/>
      </c>
      <c r="AP5201" s="18">
        <f t="shared" si="165"/>
        <v>0</v>
      </c>
    </row>
    <row r="5202" spans="2:42" ht="33" x14ac:dyDescent="0.2">
      <c r="B5202" s="14">
        <f>COUNTIFS($E$3:E5202,تقرير!$E$4)</f>
        <v>15</v>
      </c>
      <c r="C5202" s="48"/>
      <c r="D5202" s="48"/>
      <c r="E5202" s="48"/>
      <c r="F5202" s="50"/>
      <c r="G5202" s="51"/>
      <c r="H5202" s="51"/>
      <c r="I5202" s="52"/>
      <c r="J5202" s="52"/>
      <c r="K5202" s="27" t="str">
        <f>_xlfn.IFNA(VLOOKUP(E5202,الاوردرات!$B$1:$C$600,2,0),"")</f>
        <v/>
      </c>
      <c r="L5202" s="63"/>
      <c r="N5202" s="22" t="str">
        <f t="shared" si="164"/>
        <v/>
      </c>
      <c r="O5202" s="23" t="str">
        <f>_xlfn.IFNA((VLOOKUP(F5202,help!$C$2:$F$12,4,0))*(N5202*24),"")</f>
        <v/>
      </c>
      <c r="AP5202" s="18">
        <f t="shared" si="165"/>
        <v>0</v>
      </c>
    </row>
    <row r="5203" spans="2:42" ht="33" x14ac:dyDescent="0.2">
      <c r="B5203" s="14">
        <f>COUNTIFS($E$3:E5203,تقرير!$E$4)</f>
        <v>15</v>
      </c>
      <c r="C5203" s="48"/>
      <c r="D5203" s="48"/>
      <c r="E5203" s="48"/>
      <c r="F5203" s="50"/>
      <c r="G5203" s="51"/>
      <c r="H5203" s="51"/>
      <c r="I5203" s="52"/>
      <c r="J5203" s="52"/>
      <c r="K5203" s="27" t="str">
        <f>_xlfn.IFNA(VLOOKUP(E5203,الاوردرات!$B$1:$C$600,2,0),"")</f>
        <v/>
      </c>
      <c r="L5203" s="63"/>
      <c r="N5203" s="22" t="str">
        <f t="shared" si="164"/>
        <v/>
      </c>
      <c r="O5203" s="23" t="str">
        <f>_xlfn.IFNA((VLOOKUP(F5203,help!$C$2:$F$12,4,0))*(N5203*24),"")</f>
        <v/>
      </c>
      <c r="AP5203" s="18">
        <f t="shared" si="165"/>
        <v>0</v>
      </c>
    </row>
    <row r="5204" spans="2:42" ht="33" x14ac:dyDescent="0.2">
      <c r="B5204" s="14">
        <f>COUNTIFS($E$3:E5204,تقرير!$E$4)</f>
        <v>15</v>
      </c>
      <c r="C5204" s="48"/>
      <c r="D5204" s="48"/>
      <c r="E5204" s="48"/>
      <c r="F5204" s="50"/>
      <c r="G5204" s="51"/>
      <c r="H5204" s="51"/>
      <c r="I5204" s="52"/>
      <c r="J5204" s="52"/>
      <c r="K5204" s="27" t="str">
        <f>_xlfn.IFNA(VLOOKUP(E5204,الاوردرات!$B$1:$C$600,2,0),"")</f>
        <v/>
      </c>
      <c r="L5204" s="63"/>
      <c r="N5204" s="22" t="str">
        <f t="shared" si="164"/>
        <v/>
      </c>
      <c r="O5204" s="23" t="str">
        <f>_xlfn.IFNA((VLOOKUP(F5204,help!$C$2:$F$12,4,0))*(N5204*24),"")</f>
        <v/>
      </c>
      <c r="AP5204" s="18">
        <f t="shared" si="165"/>
        <v>0</v>
      </c>
    </row>
    <row r="5205" spans="2:42" ht="33" x14ac:dyDescent="0.2">
      <c r="B5205" s="14">
        <f>COUNTIFS($E$3:E5205,تقرير!$E$4)</f>
        <v>15</v>
      </c>
      <c r="C5205" s="48"/>
      <c r="D5205" s="48"/>
      <c r="E5205" s="48"/>
      <c r="F5205" s="50"/>
      <c r="G5205" s="51"/>
      <c r="H5205" s="51"/>
      <c r="I5205" s="52"/>
      <c r="J5205" s="52"/>
      <c r="K5205" s="27" t="str">
        <f>_xlfn.IFNA(VLOOKUP(E5205,الاوردرات!$B$1:$C$600,2,0),"")</f>
        <v/>
      </c>
      <c r="L5205" s="63"/>
      <c r="N5205" s="22" t="str">
        <f t="shared" si="164"/>
        <v/>
      </c>
      <c r="O5205" s="23" t="str">
        <f>_xlfn.IFNA((VLOOKUP(F5205,help!$C$2:$F$12,4,0))*(N5205*24),"")</f>
        <v/>
      </c>
      <c r="AP5205" s="18">
        <f t="shared" si="165"/>
        <v>0</v>
      </c>
    </row>
    <row r="5206" spans="2:42" ht="33" x14ac:dyDescent="0.2">
      <c r="B5206" s="14">
        <f>COUNTIFS($E$3:E5206,تقرير!$E$4)</f>
        <v>15</v>
      </c>
      <c r="C5206" s="48"/>
      <c r="D5206" s="48"/>
      <c r="E5206" s="48"/>
      <c r="F5206" s="50"/>
      <c r="G5206" s="51"/>
      <c r="H5206" s="51"/>
      <c r="I5206" s="52"/>
      <c r="J5206" s="52"/>
      <c r="K5206" s="27" t="str">
        <f>_xlfn.IFNA(VLOOKUP(E5206,الاوردرات!$B$1:$C$600,2,0),"")</f>
        <v/>
      </c>
      <c r="L5206" s="63"/>
      <c r="N5206" s="22" t="str">
        <f t="shared" si="164"/>
        <v/>
      </c>
      <c r="O5206" s="23" t="str">
        <f>_xlfn.IFNA((VLOOKUP(F5206,help!$C$2:$F$12,4,0))*(N5206*24),"")</f>
        <v/>
      </c>
      <c r="AP5206" s="18">
        <f t="shared" si="165"/>
        <v>0</v>
      </c>
    </row>
    <row r="5207" spans="2:42" ht="33" x14ac:dyDescent="0.2">
      <c r="B5207" s="14">
        <f>COUNTIFS($E$3:E5207,تقرير!$E$4)</f>
        <v>15</v>
      </c>
      <c r="C5207" s="48"/>
      <c r="D5207" s="48"/>
      <c r="E5207" s="48"/>
      <c r="F5207" s="50"/>
      <c r="G5207" s="51"/>
      <c r="H5207" s="51"/>
      <c r="I5207" s="52"/>
      <c r="J5207" s="52"/>
      <c r="K5207" s="27" t="str">
        <f>_xlfn.IFNA(VLOOKUP(E5207,الاوردرات!$B$1:$C$600,2,0),"")</f>
        <v/>
      </c>
      <c r="L5207" s="63"/>
      <c r="N5207" s="22" t="str">
        <f t="shared" si="164"/>
        <v/>
      </c>
      <c r="O5207" s="23" t="str">
        <f>_xlfn.IFNA((VLOOKUP(F5207,help!$C$2:$F$12,4,0))*(N5207*24),"")</f>
        <v/>
      </c>
      <c r="AP5207" s="18">
        <f t="shared" si="165"/>
        <v>0</v>
      </c>
    </row>
    <row r="5208" spans="2:42" ht="33" x14ac:dyDescent="0.2">
      <c r="B5208" s="14">
        <f>COUNTIFS($E$3:E5208,تقرير!$E$4)</f>
        <v>15</v>
      </c>
      <c r="C5208" s="48"/>
      <c r="D5208" s="48"/>
      <c r="E5208" s="48"/>
      <c r="F5208" s="50"/>
      <c r="G5208" s="51"/>
      <c r="H5208" s="51"/>
      <c r="I5208" s="52"/>
      <c r="J5208" s="52"/>
      <c r="K5208" s="27" t="str">
        <f>_xlfn.IFNA(VLOOKUP(E5208,الاوردرات!$B$1:$C$600,2,0),"")</f>
        <v/>
      </c>
      <c r="L5208" s="63"/>
      <c r="N5208" s="22" t="str">
        <f t="shared" si="164"/>
        <v/>
      </c>
      <c r="O5208" s="23" t="str">
        <f>_xlfn.IFNA((VLOOKUP(F5208,help!$C$2:$F$12,4,0))*(N5208*24),"")</f>
        <v/>
      </c>
      <c r="AP5208" s="18">
        <f t="shared" si="165"/>
        <v>0</v>
      </c>
    </row>
    <row r="5209" spans="2:42" ht="33" x14ac:dyDescent="0.2">
      <c r="B5209" s="14">
        <f>COUNTIFS($E$3:E5209,تقرير!$E$4)</f>
        <v>15</v>
      </c>
      <c r="C5209" s="48"/>
      <c r="D5209" s="48"/>
      <c r="E5209" s="48"/>
      <c r="F5209" s="50"/>
      <c r="G5209" s="51"/>
      <c r="H5209" s="51"/>
      <c r="I5209" s="52"/>
      <c r="J5209" s="52"/>
      <c r="K5209" s="27" t="str">
        <f>_xlfn.IFNA(VLOOKUP(E5209,الاوردرات!$B$1:$C$600,2,0),"")</f>
        <v/>
      </c>
      <c r="L5209" s="63"/>
      <c r="N5209" s="22" t="str">
        <f t="shared" si="164"/>
        <v/>
      </c>
      <c r="O5209" s="23" t="str">
        <f>_xlfn.IFNA((VLOOKUP(F5209,help!$C$2:$F$12,4,0))*(N5209*24),"")</f>
        <v/>
      </c>
      <c r="AP5209" s="18">
        <f t="shared" si="165"/>
        <v>0</v>
      </c>
    </row>
    <row r="5210" spans="2:42" ht="33" x14ac:dyDescent="0.2">
      <c r="B5210" s="14">
        <f>COUNTIFS($E$3:E5210,تقرير!$E$4)</f>
        <v>15</v>
      </c>
      <c r="C5210" s="48"/>
      <c r="D5210" s="48"/>
      <c r="E5210" s="48"/>
      <c r="F5210" s="50"/>
      <c r="G5210" s="51"/>
      <c r="H5210" s="51"/>
      <c r="I5210" s="52"/>
      <c r="J5210" s="52"/>
      <c r="K5210" s="27" t="str">
        <f>_xlfn.IFNA(VLOOKUP(E5210,الاوردرات!$B$1:$C$600,2,0),"")</f>
        <v/>
      </c>
      <c r="L5210" s="63"/>
      <c r="N5210" s="22" t="str">
        <f t="shared" si="164"/>
        <v/>
      </c>
      <c r="O5210" s="23" t="str">
        <f>_xlfn.IFNA((VLOOKUP(F5210,help!$C$2:$F$12,4,0))*(N5210*24),"")</f>
        <v/>
      </c>
      <c r="AP5210" s="18">
        <f t="shared" si="165"/>
        <v>0</v>
      </c>
    </row>
    <row r="5211" spans="2:42" ht="33" x14ac:dyDescent="0.2">
      <c r="B5211" s="14">
        <f>COUNTIFS($E$3:E5211,تقرير!$E$4)</f>
        <v>15</v>
      </c>
      <c r="C5211" s="48"/>
      <c r="D5211" s="48"/>
      <c r="E5211" s="48"/>
      <c r="F5211" s="50"/>
      <c r="G5211" s="51"/>
      <c r="H5211" s="51"/>
      <c r="I5211" s="52"/>
      <c r="J5211" s="52"/>
      <c r="K5211" s="27" t="str">
        <f>_xlfn.IFNA(VLOOKUP(E5211,الاوردرات!$B$1:$C$600,2,0),"")</f>
        <v/>
      </c>
      <c r="L5211" s="63"/>
      <c r="N5211" s="22" t="str">
        <f t="shared" si="164"/>
        <v/>
      </c>
      <c r="O5211" s="23" t="str">
        <f>_xlfn.IFNA((VLOOKUP(F5211,help!$C$2:$F$12,4,0))*(N5211*24),"")</f>
        <v/>
      </c>
      <c r="AP5211" s="18">
        <f t="shared" si="165"/>
        <v>0</v>
      </c>
    </row>
    <row r="5212" spans="2:42" ht="33" x14ac:dyDescent="0.2">
      <c r="B5212" s="14">
        <f>COUNTIFS($E$3:E5212,تقرير!$E$4)</f>
        <v>15</v>
      </c>
      <c r="C5212" s="48"/>
      <c r="D5212" s="48"/>
      <c r="E5212" s="48"/>
      <c r="F5212" s="50"/>
      <c r="G5212" s="51"/>
      <c r="H5212" s="51"/>
      <c r="I5212" s="52"/>
      <c r="J5212" s="52"/>
      <c r="K5212" s="27" t="str">
        <f>_xlfn.IFNA(VLOOKUP(E5212,الاوردرات!$B$1:$C$600,2,0),"")</f>
        <v/>
      </c>
      <c r="L5212" s="63"/>
      <c r="N5212" s="22" t="str">
        <f t="shared" si="164"/>
        <v/>
      </c>
      <c r="O5212" s="23" t="str">
        <f>_xlfn.IFNA((VLOOKUP(F5212,help!$C$2:$F$12,4,0))*(N5212*24),"")</f>
        <v/>
      </c>
      <c r="AP5212" s="18">
        <f t="shared" si="165"/>
        <v>0</v>
      </c>
    </row>
    <row r="5213" spans="2:42" ht="33" x14ac:dyDescent="0.2">
      <c r="B5213" s="14">
        <f>COUNTIFS($E$3:E5213,تقرير!$E$4)</f>
        <v>15</v>
      </c>
      <c r="C5213" s="48"/>
      <c r="D5213" s="48"/>
      <c r="E5213" s="48"/>
      <c r="F5213" s="50"/>
      <c r="G5213" s="51"/>
      <c r="H5213" s="51"/>
      <c r="I5213" s="52"/>
      <c r="J5213" s="52"/>
      <c r="K5213" s="27" t="str">
        <f>_xlfn.IFNA(VLOOKUP(E5213,الاوردرات!$B$1:$C$600,2,0),"")</f>
        <v/>
      </c>
      <c r="L5213" s="63"/>
      <c r="N5213" s="22" t="str">
        <f t="shared" si="164"/>
        <v/>
      </c>
      <c r="O5213" s="23" t="str">
        <f>_xlfn.IFNA((VLOOKUP(F5213,help!$C$2:$F$12,4,0))*(N5213*24),"")</f>
        <v/>
      </c>
      <c r="AP5213" s="18">
        <f t="shared" si="165"/>
        <v>0</v>
      </c>
    </row>
    <row r="5214" spans="2:42" ht="33" x14ac:dyDescent="0.2">
      <c r="B5214" s="14">
        <f>COUNTIFS($E$3:E5214,تقرير!$E$4)</f>
        <v>15</v>
      </c>
      <c r="C5214" s="48"/>
      <c r="D5214" s="48"/>
      <c r="E5214" s="48"/>
      <c r="F5214" s="50"/>
      <c r="G5214" s="51"/>
      <c r="H5214" s="51"/>
      <c r="I5214" s="52"/>
      <c r="J5214" s="52"/>
      <c r="K5214" s="27" t="str">
        <f>_xlfn.IFNA(VLOOKUP(E5214,الاوردرات!$B$1:$C$600,2,0),"")</f>
        <v/>
      </c>
      <c r="L5214" s="63"/>
      <c r="N5214" s="22" t="str">
        <f t="shared" si="164"/>
        <v/>
      </c>
      <c r="O5214" s="23" t="str">
        <f>_xlfn.IFNA((VLOOKUP(F5214,help!$C$2:$F$12,4,0))*(N5214*24),"")</f>
        <v/>
      </c>
      <c r="AP5214" s="18">
        <f t="shared" si="165"/>
        <v>0</v>
      </c>
    </row>
    <row r="5215" spans="2:42" ht="33" x14ac:dyDescent="0.2">
      <c r="B5215" s="14">
        <f>COUNTIFS($E$3:E5215,تقرير!$E$4)</f>
        <v>15</v>
      </c>
      <c r="C5215" s="48"/>
      <c r="D5215" s="48"/>
      <c r="E5215" s="48"/>
      <c r="F5215" s="50"/>
      <c r="G5215" s="51"/>
      <c r="H5215" s="51"/>
      <c r="I5215" s="52"/>
      <c r="J5215" s="52"/>
      <c r="K5215" s="27" t="str">
        <f>_xlfn.IFNA(VLOOKUP(E5215,الاوردرات!$B$1:$C$600,2,0),"")</f>
        <v/>
      </c>
      <c r="L5215" s="63"/>
      <c r="N5215" s="22" t="str">
        <f t="shared" si="164"/>
        <v/>
      </c>
      <c r="O5215" s="23" t="str">
        <f>_xlfn.IFNA((VLOOKUP(F5215,help!$C$2:$F$12,4,0))*(N5215*24),"")</f>
        <v/>
      </c>
      <c r="AP5215" s="18">
        <f t="shared" si="165"/>
        <v>0</v>
      </c>
    </row>
    <row r="5216" spans="2:42" ht="33" x14ac:dyDescent="0.2">
      <c r="B5216" s="14">
        <f>COUNTIFS($E$3:E5216,تقرير!$E$4)</f>
        <v>15</v>
      </c>
      <c r="C5216" s="48"/>
      <c r="D5216" s="48"/>
      <c r="E5216" s="48"/>
      <c r="F5216" s="50"/>
      <c r="G5216" s="51"/>
      <c r="H5216" s="51"/>
      <c r="I5216" s="52"/>
      <c r="J5216" s="52"/>
      <c r="K5216" s="27" t="str">
        <f>_xlfn.IFNA(VLOOKUP(E5216,الاوردرات!$B$1:$C$600,2,0),"")</f>
        <v/>
      </c>
      <c r="L5216" s="63"/>
      <c r="N5216" s="22" t="str">
        <f t="shared" si="164"/>
        <v/>
      </c>
      <c r="O5216" s="23" t="str">
        <f>_xlfn.IFNA((VLOOKUP(F5216,help!$C$2:$F$12,4,0))*(N5216*24),"")</f>
        <v/>
      </c>
      <c r="AP5216" s="18">
        <f t="shared" si="165"/>
        <v>0</v>
      </c>
    </row>
    <row r="5217" spans="2:42" ht="33" x14ac:dyDescent="0.2">
      <c r="B5217" s="14">
        <f>COUNTIFS($E$3:E5217,تقرير!$E$4)</f>
        <v>15</v>
      </c>
      <c r="C5217" s="48"/>
      <c r="D5217" s="48"/>
      <c r="E5217" s="48"/>
      <c r="F5217" s="50"/>
      <c r="G5217" s="51"/>
      <c r="H5217" s="51"/>
      <c r="I5217" s="52"/>
      <c r="J5217" s="52"/>
      <c r="K5217" s="27" t="str">
        <f>_xlfn.IFNA(VLOOKUP(E5217,الاوردرات!$B$1:$C$600,2,0),"")</f>
        <v/>
      </c>
      <c r="L5217" s="63"/>
      <c r="N5217" s="22" t="str">
        <f t="shared" si="164"/>
        <v/>
      </c>
      <c r="O5217" s="23" t="str">
        <f>_xlfn.IFNA((VLOOKUP(F5217,help!$C$2:$F$12,4,0))*(N5217*24),"")</f>
        <v/>
      </c>
      <c r="AP5217" s="18">
        <f t="shared" si="165"/>
        <v>0</v>
      </c>
    </row>
    <row r="5218" spans="2:42" ht="33" x14ac:dyDescent="0.2">
      <c r="B5218" s="14">
        <f>COUNTIFS($E$3:E5218,تقرير!$E$4)</f>
        <v>15</v>
      </c>
      <c r="C5218" s="48"/>
      <c r="D5218" s="48"/>
      <c r="E5218" s="48"/>
      <c r="F5218" s="50"/>
      <c r="G5218" s="51"/>
      <c r="H5218" s="51"/>
      <c r="I5218" s="52"/>
      <c r="J5218" s="52"/>
      <c r="K5218" s="27" t="str">
        <f>_xlfn.IFNA(VLOOKUP(E5218,الاوردرات!$B$1:$C$600,2,0),"")</f>
        <v/>
      </c>
      <c r="L5218" s="63"/>
      <c r="N5218" s="22" t="str">
        <f t="shared" si="164"/>
        <v/>
      </c>
      <c r="O5218" s="23" t="str">
        <f>_xlfn.IFNA((VLOOKUP(F5218,help!$C$2:$F$12,4,0))*(N5218*24),"")</f>
        <v/>
      </c>
      <c r="AP5218" s="18">
        <f t="shared" si="165"/>
        <v>0</v>
      </c>
    </row>
    <row r="5219" spans="2:42" ht="33" x14ac:dyDescent="0.2">
      <c r="B5219" s="14">
        <f>COUNTIFS($E$3:E5219,تقرير!$E$4)</f>
        <v>15</v>
      </c>
      <c r="C5219" s="48"/>
      <c r="D5219" s="48"/>
      <c r="E5219" s="48"/>
      <c r="F5219" s="50"/>
      <c r="G5219" s="51"/>
      <c r="H5219" s="51"/>
      <c r="I5219" s="52"/>
      <c r="J5219" s="52"/>
      <c r="K5219" s="27" t="str">
        <f>_xlfn.IFNA(VLOOKUP(E5219,الاوردرات!$B$1:$C$600,2,0),"")</f>
        <v/>
      </c>
      <c r="L5219" s="63"/>
      <c r="N5219" s="22" t="str">
        <f t="shared" si="164"/>
        <v/>
      </c>
      <c r="O5219" s="23" t="str">
        <f>_xlfn.IFNA((VLOOKUP(F5219,help!$C$2:$F$12,4,0))*(N5219*24),"")</f>
        <v/>
      </c>
      <c r="AP5219" s="18">
        <f t="shared" si="165"/>
        <v>0</v>
      </c>
    </row>
    <row r="5220" spans="2:42" ht="33" x14ac:dyDescent="0.2">
      <c r="B5220" s="14">
        <f>COUNTIFS($E$3:E5220,تقرير!$E$4)</f>
        <v>15</v>
      </c>
      <c r="C5220" s="48"/>
      <c r="D5220" s="48"/>
      <c r="E5220" s="48"/>
      <c r="F5220" s="50"/>
      <c r="G5220" s="51"/>
      <c r="H5220" s="51"/>
      <c r="I5220" s="52"/>
      <c r="J5220" s="52"/>
      <c r="K5220" s="27" t="str">
        <f>_xlfn.IFNA(VLOOKUP(E5220,الاوردرات!$B$1:$C$600,2,0),"")</f>
        <v/>
      </c>
      <c r="L5220" s="63"/>
      <c r="N5220" s="22" t="str">
        <f t="shared" si="164"/>
        <v/>
      </c>
      <c r="O5220" s="23" t="str">
        <f>_xlfn.IFNA((VLOOKUP(F5220,help!$C$2:$F$12,4,0))*(N5220*24),"")</f>
        <v/>
      </c>
      <c r="AP5220" s="18">
        <f t="shared" si="165"/>
        <v>0</v>
      </c>
    </row>
    <row r="5221" spans="2:42" ht="33" x14ac:dyDescent="0.2">
      <c r="B5221" s="14">
        <f>COUNTIFS($E$3:E5221,تقرير!$E$4)</f>
        <v>15</v>
      </c>
      <c r="C5221" s="48"/>
      <c r="D5221" s="48"/>
      <c r="E5221" s="48"/>
      <c r="F5221" s="50"/>
      <c r="G5221" s="51"/>
      <c r="H5221" s="51"/>
      <c r="I5221" s="52"/>
      <c r="J5221" s="52"/>
      <c r="K5221" s="27" t="str">
        <f>_xlfn.IFNA(VLOOKUP(E5221,الاوردرات!$B$1:$C$600,2,0),"")</f>
        <v/>
      </c>
      <c r="L5221" s="63"/>
      <c r="N5221" s="22" t="str">
        <f t="shared" si="164"/>
        <v/>
      </c>
      <c r="O5221" s="23" t="str">
        <f>_xlfn.IFNA((VLOOKUP(F5221,help!$C$2:$F$12,4,0))*(N5221*24),"")</f>
        <v/>
      </c>
      <c r="AP5221" s="18">
        <f t="shared" si="165"/>
        <v>0</v>
      </c>
    </row>
    <row r="5222" spans="2:42" ht="33" x14ac:dyDescent="0.2">
      <c r="B5222" s="14">
        <f>COUNTIFS($E$3:E5222,تقرير!$E$4)</f>
        <v>15</v>
      </c>
      <c r="C5222" s="48"/>
      <c r="D5222" s="48"/>
      <c r="E5222" s="48"/>
      <c r="F5222" s="50"/>
      <c r="G5222" s="51"/>
      <c r="H5222" s="51"/>
      <c r="I5222" s="52"/>
      <c r="J5222" s="52"/>
      <c r="K5222" s="27" t="str">
        <f>_xlfn.IFNA(VLOOKUP(E5222,الاوردرات!$B$1:$C$600,2,0),"")</f>
        <v/>
      </c>
      <c r="L5222" s="63"/>
      <c r="N5222" s="22" t="str">
        <f t="shared" si="164"/>
        <v/>
      </c>
      <c r="O5222" s="23" t="str">
        <f>_xlfn.IFNA((VLOOKUP(F5222,help!$C$2:$F$12,4,0))*(N5222*24),"")</f>
        <v/>
      </c>
      <c r="AP5222" s="18">
        <f t="shared" si="165"/>
        <v>0</v>
      </c>
    </row>
    <row r="5223" spans="2:42" ht="33" x14ac:dyDescent="0.2">
      <c r="B5223" s="14">
        <f>COUNTIFS($E$3:E5223,تقرير!$E$4)</f>
        <v>15</v>
      </c>
      <c r="C5223" s="48"/>
      <c r="D5223" s="48"/>
      <c r="E5223" s="48"/>
      <c r="F5223" s="50"/>
      <c r="G5223" s="51"/>
      <c r="H5223" s="51"/>
      <c r="I5223" s="52"/>
      <c r="J5223" s="52"/>
      <c r="K5223" s="27" t="str">
        <f>_xlfn.IFNA(VLOOKUP(E5223,الاوردرات!$B$1:$C$600,2,0),"")</f>
        <v/>
      </c>
      <c r="L5223" s="63"/>
      <c r="N5223" s="22" t="str">
        <f t="shared" si="164"/>
        <v/>
      </c>
      <c r="O5223" s="23" t="str">
        <f>_xlfn.IFNA((VLOOKUP(F5223,help!$C$2:$F$12,4,0))*(N5223*24),"")</f>
        <v/>
      </c>
      <c r="AP5223" s="18">
        <f t="shared" si="165"/>
        <v>0</v>
      </c>
    </row>
    <row r="5224" spans="2:42" ht="33" x14ac:dyDescent="0.2">
      <c r="B5224" s="14">
        <f>COUNTIFS($E$3:E5224,تقرير!$E$4)</f>
        <v>15</v>
      </c>
      <c r="C5224" s="48"/>
      <c r="D5224" s="48"/>
      <c r="E5224" s="48"/>
      <c r="F5224" s="50"/>
      <c r="G5224" s="51"/>
      <c r="H5224" s="51"/>
      <c r="I5224" s="52"/>
      <c r="J5224" s="52"/>
      <c r="K5224" s="27" t="str">
        <f>_xlfn.IFNA(VLOOKUP(E5224,الاوردرات!$B$1:$C$600,2,0),"")</f>
        <v/>
      </c>
      <c r="L5224" s="63"/>
      <c r="N5224" s="22" t="str">
        <f t="shared" si="164"/>
        <v/>
      </c>
      <c r="O5224" s="23" t="str">
        <f>_xlfn.IFNA((VLOOKUP(F5224,help!$C$2:$F$12,4,0))*(N5224*24),"")</f>
        <v/>
      </c>
      <c r="AP5224" s="18">
        <f t="shared" si="165"/>
        <v>0</v>
      </c>
    </row>
    <row r="5225" spans="2:42" ht="33" x14ac:dyDescent="0.2">
      <c r="B5225" s="14">
        <f>COUNTIFS($E$3:E5225,تقرير!$E$4)</f>
        <v>15</v>
      </c>
      <c r="C5225" s="48"/>
      <c r="D5225" s="48"/>
      <c r="E5225" s="48"/>
      <c r="F5225" s="50"/>
      <c r="G5225" s="51"/>
      <c r="H5225" s="51"/>
      <c r="I5225" s="52"/>
      <c r="J5225" s="52"/>
      <c r="K5225" s="27" t="str">
        <f>_xlfn.IFNA(VLOOKUP(E5225,الاوردرات!$B$1:$C$600,2,0),"")</f>
        <v/>
      </c>
      <c r="L5225" s="63"/>
      <c r="N5225" s="22" t="str">
        <f t="shared" si="164"/>
        <v/>
      </c>
      <c r="O5225" s="23" t="str">
        <f>_xlfn.IFNA((VLOOKUP(F5225,help!$C$2:$F$12,4,0))*(N5225*24),"")</f>
        <v/>
      </c>
      <c r="AP5225" s="18">
        <f t="shared" si="165"/>
        <v>0</v>
      </c>
    </row>
    <row r="5226" spans="2:42" ht="33" x14ac:dyDescent="0.2">
      <c r="B5226" s="14">
        <f>COUNTIFS($E$3:E5226,تقرير!$E$4)</f>
        <v>15</v>
      </c>
      <c r="C5226" s="48"/>
      <c r="D5226" s="48"/>
      <c r="E5226" s="48"/>
      <c r="F5226" s="50"/>
      <c r="G5226" s="51"/>
      <c r="H5226" s="51"/>
      <c r="I5226" s="52"/>
      <c r="J5226" s="52"/>
      <c r="K5226" s="27" t="str">
        <f>_xlfn.IFNA(VLOOKUP(E5226,الاوردرات!$B$1:$C$600,2,0),"")</f>
        <v/>
      </c>
      <c r="L5226" s="63"/>
      <c r="N5226" s="22" t="str">
        <f t="shared" si="164"/>
        <v/>
      </c>
      <c r="O5226" s="23" t="str">
        <f>_xlfn.IFNA((VLOOKUP(F5226,help!$C$2:$F$12,4,0))*(N5226*24),"")</f>
        <v/>
      </c>
      <c r="AP5226" s="18">
        <f t="shared" si="165"/>
        <v>0</v>
      </c>
    </row>
    <row r="5227" spans="2:42" ht="33" x14ac:dyDescent="0.2">
      <c r="B5227" s="14">
        <f>COUNTIFS($E$3:E5227,تقرير!$E$4)</f>
        <v>15</v>
      </c>
      <c r="C5227" s="48"/>
      <c r="D5227" s="48"/>
      <c r="E5227" s="48"/>
      <c r="F5227" s="50"/>
      <c r="G5227" s="51"/>
      <c r="H5227" s="51"/>
      <c r="I5227" s="52"/>
      <c r="J5227" s="52"/>
      <c r="K5227" s="27" t="str">
        <f>_xlfn.IFNA(VLOOKUP(E5227,الاوردرات!$B$1:$C$600,2,0),"")</f>
        <v/>
      </c>
      <c r="L5227" s="63"/>
      <c r="N5227" s="22" t="str">
        <f t="shared" si="164"/>
        <v/>
      </c>
      <c r="O5227" s="23" t="str">
        <f>_xlfn.IFNA((VLOOKUP(F5227,help!$C$2:$F$12,4,0))*(N5227*24),"")</f>
        <v/>
      </c>
      <c r="AP5227" s="18">
        <f t="shared" si="165"/>
        <v>0</v>
      </c>
    </row>
    <row r="5228" spans="2:42" ht="33" x14ac:dyDescent="0.2">
      <c r="B5228" s="14">
        <f>COUNTIFS($E$3:E5228,تقرير!$E$4)</f>
        <v>15</v>
      </c>
      <c r="C5228" s="48"/>
      <c r="D5228" s="48"/>
      <c r="E5228" s="48"/>
      <c r="F5228" s="50"/>
      <c r="G5228" s="51"/>
      <c r="H5228" s="51"/>
      <c r="I5228" s="52"/>
      <c r="J5228" s="52"/>
      <c r="K5228" s="27" t="str">
        <f>_xlfn.IFNA(VLOOKUP(E5228,الاوردرات!$B$1:$C$600,2,0),"")</f>
        <v/>
      </c>
      <c r="L5228" s="63"/>
      <c r="N5228" s="22" t="str">
        <f t="shared" si="164"/>
        <v/>
      </c>
      <c r="O5228" s="23" t="str">
        <f>_xlfn.IFNA((VLOOKUP(F5228,help!$C$2:$F$12,4,0))*(N5228*24),"")</f>
        <v/>
      </c>
      <c r="AP5228" s="18">
        <f t="shared" si="165"/>
        <v>0</v>
      </c>
    </row>
    <row r="5229" spans="2:42" ht="33" x14ac:dyDescent="0.2">
      <c r="B5229" s="14">
        <f>COUNTIFS($E$3:E5229,تقرير!$E$4)</f>
        <v>15</v>
      </c>
      <c r="C5229" s="48"/>
      <c r="D5229" s="48"/>
      <c r="E5229" s="48"/>
      <c r="F5229" s="50"/>
      <c r="G5229" s="51"/>
      <c r="H5229" s="51"/>
      <c r="I5229" s="52"/>
      <c r="J5229" s="52"/>
      <c r="K5229" s="27" t="str">
        <f>_xlfn.IFNA(VLOOKUP(E5229,الاوردرات!$B$1:$C$600,2,0),"")</f>
        <v/>
      </c>
      <c r="L5229" s="63"/>
      <c r="N5229" s="22" t="str">
        <f t="shared" si="164"/>
        <v/>
      </c>
      <c r="O5229" s="23" t="str">
        <f>_xlfn.IFNA((VLOOKUP(F5229,help!$C$2:$F$12,4,0))*(N5229*24),"")</f>
        <v/>
      </c>
      <c r="AP5229" s="18">
        <f t="shared" si="165"/>
        <v>0</v>
      </c>
    </row>
    <row r="5230" spans="2:42" ht="33" x14ac:dyDescent="0.2">
      <c r="B5230" s="14">
        <f>COUNTIFS($E$3:E5230,تقرير!$E$4)</f>
        <v>15</v>
      </c>
      <c r="C5230" s="48"/>
      <c r="D5230" s="48"/>
      <c r="E5230" s="48"/>
      <c r="F5230" s="50"/>
      <c r="G5230" s="51"/>
      <c r="H5230" s="51"/>
      <c r="I5230" s="52"/>
      <c r="J5230" s="52"/>
      <c r="K5230" s="27" t="str">
        <f>_xlfn.IFNA(VLOOKUP(E5230,الاوردرات!$B$1:$C$600,2,0),"")</f>
        <v/>
      </c>
      <c r="L5230" s="63"/>
      <c r="N5230" s="22" t="str">
        <f t="shared" si="164"/>
        <v/>
      </c>
      <c r="O5230" s="23" t="str">
        <f>_xlfn.IFNA((VLOOKUP(F5230,help!$C$2:$F$12,4,0))*(N5230*24),"")</f>
        <v/>
      </c>
      <c r="AP5230" s="18">
        <f t="shared" si="165"/>
        <v>0</v>
      </c>
    </row>
    <row r="5231" spans="2:42" ht="33" x14ac:dyDescent="0.2">
      <c r="B5231" s="14">
        <f>COUNTIFS($E$3:E5231,تقرير!$E$4)</f>
        <v>15</v>
      </c>
      <c r="C5231" s="48"/>
      <c r="D5231" s="48"/>
      <c r="E5231" s="48"/>
      <c r="F5231" s="50"/>
      <c r="G5231" s="51"/>
      <c r="H5231" s="51"/>
      <c r="I5231" s="52"/>
      <c r="J5231" s="52"/>
      <c r="K5231" s="27" t="str">
        <f>_xlfn.IFNA(VLOOKUP(E5231,الاوردرات!$B$1:$C$600,2,0),"")</f>
        <v/>
      </c>
      <c r="L5231" s="63"/>
      <c r="N5231" s="22" t="str">
        <f t="shared" si="164"/>
        <v/>
      </c>
      <c r="O5231" s="23" t="str">
        <f>_xlfn.IFNA((VLOOKUP(F5231,help!$C$2:$F$12,4,0))*(N5231*24),"")</f>
        <v/>
      </c>
      <c r="AP5231" s="18">
        <f t="shared" si="165"/>
        <v>0</v>
      </c>
    </row>
    <row r="5232" spans="2:42" ht="33" x14ac:dyDescent="0.2">
      <c r="B5232" s="14">
        <f>COUNTIFS($E$3:E5232,تقرير!$E$4)</f>
        <v>15</v>
      </c>
      <c r="C5232" s="48"/>
      <c r="D5232" s="48"/>
      <c r="E5232" s="48"/>
      <c r="F5232" s="50"/>
      <c r="G5232" s="51"/>
      <c r="H5232" s="51"/>
      <c r="I5232" s="52"/>
      <c r="J5232" s="52"/>
      <c r="K5232" s="27" t="str">
        <f>_xlfn.IFNA(VLOOKUP(E5232,الاوردرات!$B$1:$C$600,2,0),"")</f>
        <v/>
      </c>
      <c r="L5232" s="63"/>
      <c r="N5232" s="22" t="str">
        <f t="shared" si="164"/>
        <v/>
      </c>
      <c r="O5232" s="23" t="str">
        <f>_xlfn.IFNA((VLOOKUP(F5232,help!$C$2:$F$12,4,0))*(N5232*24),"")</f>
        <v/>
      </c>
      <c r="AP5232" s="18">
        <f t="shared" si="165"/>
        <v>0</v>
      </c>
    </row>
    <row r="5233" spans="2:42" ht="33" x14ac:dyDescent="0.2">
      <c r="B5233" s="14">
        <f>COUNTIFS($E$3:E5233,تقرير!$E$4)</f>
        <v>15</v>
      </c>
      <c r="C5233" s="48"/>
      <c r="D5233" s="48"/>
      <c r="E5233" s="48"/>
      <c r="F5233" s="50"/>
      <c r="G5233" s="51"/>
      <c r="H5233" s="51"/>
      <c r="I5233" s="52"/>
      <c r="J5233" s="52"/>
      <c r="K5233" s="27" t="str">
        <f>_xlfn.IFNA(VLOOKUP(E5233,الاوردرات!$B$1:$C$600,2,0),"")</f>
        <v/>
      </c>
      <c r="L5233" s="63"/>
      <c r="N5233" s="22" t="str">
        <f t="shared" si="164"/>
        <v/>
      </c>
      <c r="O5233" s="23" t="str">
        <f>_xlfn.IFNA((VLOOKUP(F5233,help!$C$2:$F$12,4,0))*(N5233*24),"")</f>
        <v/>
      </c>
      <c r="AP5233" s="18">
        <f t="shared" si="165"/>
        <v>0</v>
      </c>
    </row>
    <row r="5234" spans="2:42" ht="33" x14ac:dyDescent="0.2">
      <c r="B5234" s="14">
        <f>COUNTIFS($E$3:E5234,تقرير!$E$4)</f>
        <v>15</v>
      </c>
      <c r="C5234" s="48"/>
      <c r="D5234" s="48"/>
      <c r="E5234" s="48"/>
      <c r="F5234" s="50"/>
      <c r="G5234" s="51"/>
      <c r="H5234" s="51"/>
      <c r="I5234" s="52"/>
      <c r="J5234" s="52"/>
      <c r="K5234" s="27" t="str">
        <f>_xlfn.IFNA(VLOOKUP(E5234,الاوردرات!$B$1:$C$600,2,0),"")</f>
        <v/>
      </c>
      <c r="L5234" s="63"/>
      <c r="N5234" s="22" t="str">
        <f t="shared" si="164"/>
        <v/>
      </c>
      <c r="O5234" s="23" t="str">
        <f>_xlfn.IFNA((VLOOKUP(F5234,help!$C$2:$F$12,4,0))*(N5234*24),"")</f>
        <v/>
      </c>
      <c r="AP5234" s="18">
        <f t="shared" si="165"/>
        <v>0</v>
      </c>
    </row>
    <row r="5235" spans="2:42" ht="33" x14ac:dyDescent="0.2">
      <c r="B5235" s="14">
        <f>COUNTIFS($E$3:E5235,تقرير!$E$4)</f>
        <v>15</v>
      </c>
      <c r="C5235" s="48"/>
      <c r="D5235" s="48"/>
      <c r="E5235" s="48"/>
      <c r="F5235" s="50"/>
      <c r="G5235" s="51"/>
      <c r="H5235" s="51"/>
      <c r="I5235" s="52"/>
      <c r="J5235" s="52"/>
      <c r="K5235" s="27" t="str">
        <f>_xlfn.IFNA(VLOOKUP(E5235,الاوردرات!$B$1:$C$600,2,0),"")</f>
        <v/>
      </c>
      <c r="L5235" s="63"/>
      <c r="N5235" s="22" t="str">
        <f t="shared" si="164"/>
        <v/>
      </c>
      <c r="O5235" s="23" t="str">
        <f>_xlfn.IFNA((VLOOKUP(F5235,help!$C$2:$F$12,4,0))*(N5235*24),"")</f>
        <v/>
      </c>
      <c r="AP5235" s="18">
        <f t="shared" si="165"/>
        <v>0</v>
      </c>
    </row>
    <row r="5236" spans="2:42" ht="33" x14ac:dyDescent="0.2">
      <c r="B5236" s="14">
        <f>COUNTIFS($E$3:E5236,تقرير!$E$4)</f>
        <v>15</v>
      </c>
      <c r="C5236" s="48"/>
      <c r="D5236" s="48"/>
      <c r="E5236" s="48"/>
      <c r="F5236" s="50"/>
      <c r="G5236" s="51"/>
      <c r="H5236" s="51"/>
      <c r="I5236" s="52"/>
      <c r="J5236" s="52"/>
      <c r="K5236" s="27" t="str">
        <f>_xlfn.IFNA(VLOOKUP(E5236,الاوردرات!$B$1:$C$600,2,0),"")</f>
        <v/>
      </c>
      <c r="L5236" s="63"/>
      <c r="N5236" s="22" t="str">
        <f t="shared" si="164"/>
        <v/>
      </c>
      <c r="O5236" s="23" t="str">
        <f>_xlfn.IFNA((VLOOKUP(F5236,help!$C$2:$F$12,4,0))*(N5236*24),"")</f>
        <v/>
      </c>
      <c r="AP5236" s="18">
        <f t="shared" si="165"/>
        <v>0</v>
      </c>
    </row>
    <row r="5237" spans="2:42" ht="33" x14ac:dyDescent="0.2">
      <c r="B5237" s="14">
        <f>COUNTIFS($E$3:E5237,تقرير!$E$4)</f>
        <v>15</v>
      </c>
      <c r="C5237" s="48"/>
      <c r="D5237" s="48"/>
      <c r="E5237" s="48"/>
      <c r="F5237" s="50"/>
      <c r="G5237" s="51"/>
      <c r="H5237" s="51"/>
      <c r="I5237" s="52"/>
      <c r="J5237" s="52"/>
      <c r="K5237" s="27" t="str">
        <f>_xlfn.IFNA(VLOOKUP(E5237,الاوردرات!$B$1:$C$600,2,0),"")</f>
        <v/>
      </c>
      <c r="L5237" s="63"/>
      <c r="N5237" s="22" t="str">
        <f t="shared" si="164"/>
        <v/>
      </c>
      <c r="O5237" s="23" t="str">
        <f>_xlfn.IFNA((VLOOKUP(F5237,help!$C$2:$F$12,4,0))*(N5237*24),"")</f>
        <v/>
      </c>
      <c r="AP5237" s="18">
        <f t="shared" si="165"/>
        <v>0</v>
      </c>
    </row>
    <row r="5238" spans="2:42" ht="33" x14ac:dyDescent="0.2">
      <c r="B5238" s="14">
        <f>COUNTIFS($E$3:E5238,تقرير!$E$4)</f>
        <v>15</v>
      </c>
      <c r="C5238" s="48"/>
      <c r="D5238" s="48"/>
      <c r="E5238" s="48"/>
      <c r="F5238" s="50"/>
      <c r="G5238" s="51"/>
      <c r="H5238" s="51"/>
      <c r="I5238" s="52"/>
      <c r="J5238" s="52"/>
      <c r="K5238" s="27" t="str">
        <f>_xlfn.IFNA(VLOOKUP(E5238,الاوردرات!$B$1:$C$600,2,0),"")</f>
        <v/>
      </c>
      <c r="L5238" s="63"/>
      <c r="N5238" s="22" t="str">
        <f t="shared" si="164"/>
        <v/>
      </c>
      <c r="O5238" s="23" t="str">
        <f>_xlfn.IFNA((VLOOKUP(F5238,help!$C$2:$F$12,4,0))*(N5238*24),"")</f>
        <v/>
      </c>
      <c r="AP5238" s="18">
        <f t="shared" si="165"/>
        <v>0</v>
      </c>
    </row>
    <row r="5239" spans="2:42" ht="33" x14ac:dyDescent="0.2">
      <c r="B5239" s="14">
        <f>COUNTIFS($E$3:E5239,تقرير!$E$4)</f>
        <v>15</v>
      </c>
      <c r="C5239" s="48"/>
      <c r="D5239" s="48"/>
      <c r="E5239" s="48"/>
      <c r="F5239" s="50"/>
      <c r="G5239" s="51"/>
      <c r="H5239" s="51"/>
      <c r="I5239" s="52"/>
      <c r="J5239" s="52"/>
      <c r="K5239" s="27" t="str">
        <f>_xlfn.IFNA(VLOOKUP(E5239,الاوردرات!$B$1:$C$600,2,0),"")</f>
        <v/>
      </c>
      <c r="L5239" s="63"/>
      <c r="N5239" s="22" t="str">
        <f t="shared" ref="N5239:N5302" si="166">IF(I5239&lt;&gt;"",J5239-I5239,"")</f>
        <v/>
      </c>
      <c r="O5239" s="23" t="str">
        <f>_xlfn.IFNA((VLOOKUP(F5239,help!$C$2:$F$12,4,0))*(N5239*24),"")</f>
        <v/>
      </c>
      <c r="AP5239" s="18">
        <f t="shared" si="165"/>
        <v>0</v>
      </c>
    </row>
    <row r="5240" spans="2:42" ht="33" x14ac:dyDescent="0.2">
      <c r="B5240" s="14">
        <f>COUNTIFS($E$3:E5240,تقرير!$E$4)</f>
        <v>15</v>
      </c>
      <c r="C5240" s="48"/>
      <c r="D5240" s="48"/>
      <c r="E5240" s="48"/>
      <c r="F5240" s="50"/>
      <c r="G5240" s="51"/>
      <c r="H5240" s="51"/>
      <c r="I5240" s="52"/>
      <c r="J5240" s="52"/>
      <c r="K5240" s="27" t="str">
        <f>_xlfn.IFNA(VLOOKUP(E5240,الاوردرات!$B$1:$C$600,2,0),"")</f>
        <v/>
      </c>
      <c r="L5240" s="63"/>
      <c r="N5240" s="22" t="str">
        <f t="shared" si="166"/>
        <v/>
      </c>
      <c r="O5240" s="23" t="str">
        <f>_xlfn.IFNA((VLOOKUP(F5240,help!$C$2:$F$12,4,0))*(N5240*24),"")</f>
        <v/>
      </c>
      <c r="AP5240" s="18">
        <f t="shared" si="165"/>
        <v>0</v>
      </c>
    </row>
    <row r="5241" spans="2:42" ht="33" x14ac:dyDescent="0.2">
      <c r="B5241" s="14">
        <f>COUNTIFS($E$3:E5241,تقرير!$E$4)</f>
        <v>15</v>
      </c>
      <c r="C5241" s="48"/>
      <c r="D5241" s="48"/>
      <c r="E5241" s="48"/>
      <c r="F5241" s="50"/>
      <c r="G5241" s="51"/>
      <c r="H5241" s="51"/>
      <c r="I5241" s="52"/>
      <c r="J5241" s="52"/>
      <c r="K5241" s="27" t="str">
        <f>_xlfn.IFNA(VLOOKUP(E5241,الاوردرات!$B$1:$C$600,2,0),"")</f>
        <v/>
      </c>
      <c r="L5241" s="63"/>
      <c r="N5241" s="22" t="str">
        <f t="shared" si="166"/>
        <v/>
      </c>
      <c r="O5241" s="23" t="str">
        <f>_xlfn.IFNA((VLOOKUP(F5241,help!$C$2:$F$12,4,0))*(N5241*24),"")</f>
        <v/>
      </c>
      <c r="AP5241" s="18">
        <f t="shared" si="165"/>
        <v>0</v>
      </c>
    </row>
    <row r="5242" spans="2:42" ht="33" x14ac:dyDescent="0.2">
      <c r="B5242" s="14">
        <f>COUNTIFS($E$3:E5242,تقرير!$E$4)</f>
        <v>15</v>
      </c>
      <c r="C5242" s="48"/>
      <c r="D5242" s="48"/>
      <c r="E5242" s="48"/>
      <c r="F5242" s="50"/>
      <c r="G5242" s="51"/>
      <c r="H5242" s="51"/>
      <c r="I5242" s="52"/>
      <c r="J5242" s="52"/>
      <c r="K5242" s="27" t="str">
        <f>_xlfn.IFNA(VLOOKUP(E5242,الاوردرات!$B$1:$C$600,2,0),"")</f>
        <v/>
      </c>
      <c r="L5242" s="63"/>
      <c r="N5242" s="22" t="str">
        <f t="shared" si="166"/>
        <v/>
      </c>
      <c r="O5242" s="23" t="str">
        <f>_xlfn.IFNA((VLOOKUP(F5242,help!$C$2:$F$12,4,0))*(N5242*24),"")</f>
        <v/>
      </c>
      <c r="AP5242" s="18">
        <f t="shared" si="165"/>
        <v>0</v>
      </c>
    </row>
    <row r="5243" spans="2:42" ht="33" x14ac:dyDescent="0.2">
      <c r="B5243" s="14">
        <f>COUNTIFS($E$3:E5243,تقرير!$E$4)</f>
        <v>15</v>
      </c>
      <c r="C5243" s="48"/>
      <c r="D5243" s="48"/>
      <c r="E5243" s="48"/>
      <c r="F5243" s="50"/>
      <c r="G5243" s="51"/>
      <c r="H5243" s="51"/>
      <c r="I5243" s="52"/>
      <c r="J5243" s="52"/>
      <c r="K5243" s="27" t="str">
        <f>_xlfn.IFNA(VLOOKUP(E5243,الاوردرات!$B$1:$C$600,2,0),"")</f>
        <v/>
      </c>
      <c r="L5243" s="63"/>
      <c r="N5243" s="22" t="str">
        <f t="shared" si="166"/>
        <v/>
      </c>
      <c r="O5243" s="23" t="str">
        <f>_xlfn.IFNA((VLOOKUP(F5243,help!$C$2:$F$12,4,0))*(N5243*24),"")</f>
        <v/>
      </c>
      <c r="AP5243" s="18">
        <f t="shared" si="165"/>
        <v>0</v>
      </c>
    </row>
    <row r="5244" spans="2:42" ht="33" x14ac:dyDescent="0.2">
      <c r="B5244" s="14">
        <f>COUNTIFS($E$3:E5244,تقرير!$E$4)</f>
        <v>15</v>
      </c>
      <c r="C5244" s="48"/>
      <c r="D5244" s="48"/>
      <c r="E5244" s="48"/>
      <c r="F5244" s="50"/>
      <c r="G5244" s="51"/>
      <c r="H5244" s="51"/>
      <c r="I5244" s="52"/>
      <c r="J5244" s="52"/>
      <c r="K5244" s="27" t="str">
        <f>_xlfn.IFNA(VLOOKUP(E5244,الاوردرات!$B$1:$C$600,2,0),"")</f>
        <v/>
      </c>
      <c r="L5244" s="63"/>
      <c r="N5244" s="22" t="str">
        <f t="shared" si="166"/>
        <v/>
      </c>
      <c r="O5244" s="23" t="str">
        <f>_xlfn.IFNA((VLOOKUP(F5244,help!$C$2:$F$12,4,0))*(N5244*24),"")</f>
        <v/>
      </c>
      <c r="AP5244" s="18">
        <f t="shared" si="165"/>
        <v>0</v>
      </c>
    </row>
    <row r="5245" spans="2:42" ht="33" x14ac:dyDescent="0.2">
      <c r="B5245" s="14">
        <f>COUNTIFS($E$3:E5245,تقرير!$E$4)</f>
        <v>15</v>
      </c>
      <c r="C5245" s="48"/>
      <c r="D5245" s="48"/>
      <c r="E5245" s="48"/>
      <c r="F5245" s="50"/>
      <c r="G5245" s="51"/>
      <c r="H5245" s="51"/>
      <c r="I5245" s="52"/>
      <c r="J5245" s="52"/>
      <c r="K5245" s="27" t="str">
        <f>_xlfn.IFNA(VLOOKUP(E5245,الاوردرات!$B$1:$C$600,2,0),"")</f>
        <v/>
      </c>
      <c r="L5245" s="63"/>
      <c r="N5245" s="22" t="str">
        <f t="shared" si="166"/>
        <v/>
      </c>
      <c r="O5245" s="23" t="str">
        <f>_xlfn.IFNA((VLOOKUP(F5245,help!$C$2:$F$12,4,0))*(N5245*24),"")</f>
        <v/>
      </c>
      <c r="AP5245" s="18">
        <f t="shared" si="165"/>
        <v>0</v>
      </c>
    </row>
    <row r="5246" spans="2:42" ht="33" x14ac:dyDescent="0.2">
      <c r="B5246" s="14">
        <f>COUNTIFS($E$3:E5246,تقرير!$E$4)</f>
        <v>15</v>
      </c>
      <c r="C5246" s="48"/>
      <c r="D5246" s="48"/>
      <c r="E5246" s="48"/>
      <c r="F5246" s="50"/>
      <c r="G5246" s="51"/>
      <c r="H5246" s="51"/>
      <c r="I5246" s="52"/>
      <c r="J5246" s="52"/>
      <c r="K5246" s="27" t="str">
        <f>_xlfn.IFNA(VLOOKUP(E5246,الاوردرات!$B$1:$C$600,2,0),"")</f>
        <v/>
      </c>
      <c r="L5246" s="63"/>
      <c r="N5246" s="22" t="str">
        <f t="shared" si="166"/>
        <v/>
      </c>
      <c r="O5246" s="23" t="str">
        <f>_xlfn.IFNA((VLOOKUP(F5246,help!$C$2:$F$12,4,0))*(N5246*24),"")</f>
        <v/>
      </c>
      <c r="AP5246" s="18">
        <f t="shared" si="165"/>
        <v>0</v>
      </c>
    </row>
    <row r="5247" spans="2:42" ht="33" x14ac:dyDescent="0.2">
      <c r="B5247" s="14">
        <f>COUNTIFS($E$3:E5247,تقرير!$E$4)</f>
        <v>15</v>
      </c>
      <c r="C5247" s="48"/>
      <c r="D5247" s="48"/>
      <c r="E5247" s="48"/>
      <c r="F5247" s="50"/>
      <c r="G5247" s="51"/>
      <c r="H5247" s="51"/>
      <c r="I5247" s="52"/>
      <c r="J5247" s="52"/>
      <c r="K5247" s="27" t="str">
        <f>_xlfn.IFNA(VLOOKUP(E5247,الاوردرات!$B$1:$C$600,2,0),"")</f>
        <v/>
      </c>
      <c r="L5247" s="63"/>
      <c r="N5247" s="22" t="str">
        <f t="shared" si="166"/>
        <v/>
      </c>
      <c r="O5247" s="23" t="str">
        <f>_xlfn.IFNA((VLOOKUP(F5247,help!$C$2:$F$12,4,0))*(N5247*24),"")</f>
        <v/>
      </c>
      <c r="AP5247" s="18">
        <f t="shared" si="165"/>
        <v>0</v>
      </c>
    </row>
    <row r="5248" spans="2:42" ht="33" x14ac:dyDescent="0.2">
      <c r="B5248" s="14">
        <f>COUNTIFS($E$3:E5248,تقرير!$E$4)</f>
        <v>15</v>
      </c>
      <c r="C5248" s="48"/>
      <c r="D5248" s="48"/>
      <c r="E5248" s="48"/>
      <c r="F5248" s="50"/>
      <c r="G5248" s="51"/>
      <c r="H5248" s="51"/>
      <c r="I5248" s="52"/>
      <c r="J5248" s="52"/>
      <c r="K5248" s="27" t="str">
        <f>_xlfn.IFNA(VLOOKUP(E5248,الاوردرات!$B$1:$C$600,2,0),"")</f>
        <v/>
      </c>
      <c r="L5248" s="63"/>
      <c r="N5248" s="22" t="str">
        <f t="shared" si="166"/>
        <v/>
      </c>
      <c r="O5248" s="23" t="str">
        <f>_xlfn.IFNA((VLOOKUP(F5248,help!$C$2:$F$12,4,0))*(N5248*24),"")</f>
        <v/>
      </c>
      <c r="AP5248" s="18">
        <f t="shared" si="165"/>
        <v>0</v>
      </c>
    </row>
    <row r="5249" spans="2:42" ht="33" x14ac:dyDescent="0.2">
      <c r="B5249" s="14">
        <f>COUNTIFS($E$3:E5249,تقرير!$E$4)</f>
        <v>15</v>
      </c>
      <c r="C5249" s="48"/>
      <c r="D5249" s="48"/>
      <c r="E5249" s="48"/>
      <c r="F5249" s="50"/>
      <c r="G5249" s="51"/>
      <c r="H5249" s="51"/>
      <c r="I5249" s="52"/>
      <c r="J5249" s="52"/>
      <c r="K5249" s="27" t="str">
        <f>_xlfn.IFNA(VLOOKUP(E5249,الاوردرات!$B$1:$C$600,2,0),"")</f>
        <v/>
      </c>
      <c r="L5249" s="63"/>
      <c r="N5249" s="22" t="str">
        <f t="shared" si="166"/>
        <v/>
      </c>
      <c r="O5249" s="23" t="str">
        <f>_xlfn.IFNA((VLOOKUP(F5249,help!$C$2:$F$12,4,0))*(N5249*24),"")</f>
        <v/>
      </c>
      <c r="AP5249" s="18">
        <f t="shared" si="165"/>
        <v>0</v>
      </c>
    </row>
    <row r="5250" spans="2:42" ht="33" x14ac:dyDescent="0.2">
      <c r="B5250" s="14">
        <f>COUNTIFS($E$3:E5250,تقرير!$E$4)</f>
        <v>15</v>
      </c>
      <c r="C5250" s="48"/>
      <c r="D5250" s="48"/>
      <c r="E5250" s="48"/>
      <c r="F5250" s="50"/>
      <c r="G5250" s="51"/>
      <c r="H5250" s="51"/>
      <c r="I5250" s="52"/>
      <c r="J5250" s="52"/>
      <c r="K5250" s="27" t="str">
        <f>_xlfn.IFNA(VLOOKUP(E5250,الاوردرات!$B$1:$C$600,2,0),"")</f>
        <v/>
      </c>
      <c r="L5250" s="63"/>
      <c r="N5250" s="22" t="str">
        <f t="shared" si="166"/>
        <v/>
      </c>
      <c r="O5250" s="23" t="str">
        <f>_xlfn.IFNA((VLOOKUP(F5250,help!$C$2:$F$12,4,0))*(N5250*24),"")</f>
        <v/>
      </c>
      <c r="AP5250" s="18">
        <f t="shared" si="165"/>
        <v>0</v>
      </c>
    </row>
    <row r="5251" spans="2:42" ht="33" x14ac:dyDescent="0.2">
      <c r="B5251" s="14">
        <f>COUNTIFS($E$3:E5251,تقرير!$E$4)</f>
        <v>15</v>
      </c>
      <c r="C5251" s="48"/>
      <c r="D5251" s="48"/>
      <c r="E5251" s="48"/>
      <c r="F5251" s="50"/>
      <c r="G5251" s="51"/>
      <c r="H5251" s="51"/>
      <c r="I5251" s="52"/>
      <c r="J5251" s="52"/>
      <c r="K5251" s="27" t="str">
        <f>_xlfn.IFNA(VLOOKUP(E5251,الاوردرات!$B$1:$C$600,2,0),"")</f>
        <v/>
      </c>
      <c r="L5251" s="63"/>
      <c r="N5251" s="22" t="str">
        <f t="shared" si="166"/>
        <v/>
      </c>
      <c r="O5251" s="23" t="str">
        <f>_xlfn.IFNA((VLOOKUP(F5251,help!$C$2:$F$12,4,0))*(N5251*24),"")</f>
        <v/>
      </c>
      <c r="AP5251" s="18">
        <f t="shared" si="165"/>
        <v>0</v>
      </c>
    </row>
    <row r="5252" spans="2:42" ht="33" x14ac:dyDescent="0.2">
      <c r="B5252" s="14">
        <f>COUNTIFS($E$3:E5252,تقرير!$E$4)</f>
        <v>15</v>
      </c>
      <c r="C5252" s="48"/>
      <c r="D5252" s="48"/>
      <c r="E5252" s="48"/>
      <c r="F5252" s="50"/>
      <c r="G5252" s="51"/>
      <c r="H5252" s="51"/>
      <c r="I5252" s="52"/>
      <c r="J5252" s="52"/>
      <c r="K5252" s="27" t="str">
        <f>_xlfn.IFNA(VLOOKUP(E5252,الاوردرات!$B$1:$C$600,2,0),"")</f>
        <v/>
      </c>
      <c r="L5252" s="63"/>
      <c r="N5252" s="22" t="str">
        <f t="shared" si="166"/>
        <v/>
      </c>
      <c r="O5252" s="23" t="str">
        <f>_xlfn.IFNA((VLOOKUP(F5252,help!$C$2:$F$12,4,0))*(N5252*24),"")</f>
        <v/>
      </c>
      <c r="AP5252" s="18">
        <f t="shared" si="165"/>
        <v>0</v>
      </c>
    </row>
    <row r="5253" spans="2:42" ht="33" x14ac:dyDescent="0.2">
      <c r="B5253" s="14">
        <f>COUNTIFS($E$3:E5253,تقرير!$E$4)</f>
        <v>15</v>
      </c>
      <c r="C5253" s="48"/>
      <c r="D5253" s="48"/>
      <c r="E5253" s="48"/>
      <c r="F5253" s="50"/>
      <c r="G5253" s="51"/>
      <c r="H5253" s="51"/>
      <c r="I5253" s="52"/>
      <c r="J5253" s="52"/>
      <c r="K5253" s="27" t="str">
        <f>_xlfn.IFNA(VLOOKUP(E5253,الاوردرات!$B$1:$C$600,2,0),"")</f>
        <v/>
      </c>
      <c r="L5253" s="63"/>
      <c r="N5253" s="22" t="str">
        <f t="shared" si="166"/>
        <v/>
      </c>
      <c r="O5253" s="23" t="str">
        <f>_xlfn.IFNA((VLOOKUP(F5253,help!$C$2:$F$12,4,0))*(N5253*24),"")</f>
        <v/>
      </c>
      <c r="AP5253" s="18">
        <f t="shared" si="165"/>
        <v>0</v>
      </c>
    </row>
    <row r="5254" spans="2:42" ht="33" x14ac:dyDescent="0.2">
      <c r="B5254" s="14">
        <f>COUNTIFS($E$3:E5254,تقرير!$E$4)</f>
        <v>15</v>
      </c>
      <c r="C5254" s="48"/>
      <c r="D5254" s="48"/>
      <c r="E5254" s="48"/>
      <c r="F5254" s="50"/>
      <c r="G5254" s="51"/>
      <c r="H5254" s="51"/>
      <c r="I5254" s="52"/>
      <c r="J5254" s="52"/>
      <c r="K5254" s="27" t="str">
        <f>_xlfn.IFNA(VLOOKUP(E5254,الاوردرات!$B$1:$C$600,2,0),"")</f>
        <v/>
      </c>
      <c r="L5254" s="63"/>
      <c r="N5254" s="22" t="str">
        <f t="shared" si="166"/>
        <v/>
      </c>
      <c r="O5254" s="23" t="str">
        <f>_xlfn.IFNA((VLOOKUP(F5254,help!$C$2:$F$12,4,0))*(N5254*24),"")</f>
        <v/>
      </c>
      <c r="AP5254" s="18">
        <f t="shared" si="165"/>
        <v>0</v>
      </c>
    </row>
    <row r="5255" spans="2:42" ht="33" x14ac:dyDescent="0.2">
      <c r="B5255" s="14">
        <f>COUNTIFS($E$3:E5255,تقرير!$E$4)</f>
        <v>15</v>
      </c>
      <c r="C5255" s="48"/>
      <c r="D5255" s="48"/>
      <c r="E5255" s="48"/>
      <c r="F5255" s="50"/>
      <c r="G5255" s="51"/>
      <c r="H5255" s="51"/>
      <c r="I5255" s="52"/>
      <c r="J5255" s="52"/>
      <c r="K5255" s="27" t="str">
        <f>_xlfn.IFNA(VLOOKUP(E5255,الاوردرات!$B$1:$C$600,2,0),"")</f>
        <v/>
      </c>
      <c r="L5255" s="63"/>
      <c r="N5255" s="22" t="str">
        <f t="shared" si="166"/>
        <v/>
      </c>
      <c r="O5255" s="23" t="str">
        <f>_xlfn.IFNA((VLOOKUP(F5255,help!$C$2:$F$12,4,0))*(N5255*24),"")</f>
        <v/>
      </c>
      <c r="AP5255" s="18">
        <f t="shared" si="165"/>
        <v>0</v>
      </c>
    </row>
    <row r="5256" spans="2:42" ht="33" x14ac:dyDescent="0.2">
      <c r="B5256" s="14">
        <f>COUNTIFS($E$3:E5256,تقرير!$E$4)</f>
        <v>15</v>
      </c>
      <c r="C5256" s="48"/>
      <c r="D5256" s="48"/>
      <c r="E5256" s="48"/>
      <c r="F5256" s="50"/>
      <c r="G5256" s="51"/>
      <c r="H5256" s="51"/>
      <c r="I5256" s="52"/>
      <c r="J5256" s="52"/>
      <c r="K5256" s="27" t="str">
        <f>_xlfn.IFNA(VLOOKUP(E5256,الاوردرات!$B$1:$C$600,2,0),"")</f>
        <v/>
      </c>
      <c r="L5256" s="63"/>
      <c r="N5256" s="22" t="str">
        <f t="shared" si="166"/>
        <v/>
      </c>
      <c r="O5256" s="23" t="str">
        <f>_xlfn.IFNA((VLOOKUP(F5256,help!$C$2:$F$12,4,0))*(N5256*24),"")</f>
        <v/>
      </c>
      <c r="AP5256" s="18">
        <f t="shared" si="165"/>
        <v>0</v>
      </c>
    </row>
    <row r="5257" spans="2:42" ht="33" x14ac:dyDescent="0.2">
      <c r="B5257" s="14">
        <f>COUNTIFS($E$3:E5257,تقرير!$E$4)</f>
        <v>15</v>
      </c>
      <c r="C5257" s="48"/>
      <c r="D5257" s="48"/>
      <c r="E5257" s="48"/>
      <c r="F5257" s="50"/>
      <c r="G5257" s="51"/>
      <c r="H5257" s="51"/>
      <c r="I5257" s="52"/>
      <c r="J5257" s="52"/>
      <c r="K5257" s="27" t="str">
        <f>_xlfn.IFNA(VLOOKUP(E5257,الاوردرات!$B$1:$C$600,2,0),"")</f>
        <v/>
      </c>
      <c r="L5257" s="63"/>
      <c r="N5257" s="22" t="str">
        <f t="shared" si="166"/>
        <v/>
      </c>
      <c r="O5257" s="23" t="str">
        <f>_xlfn.IFNA((VLOOKUP(F5257,help!$C$2:$F$12,4,0))*(N5257*24),"")</f>
        <v/>
      </c>
      <c r="AP5257" s="18">
        <f t="shared" si="165"/>
        <v>0</v>
      </c>
    </row>
    <row r="5258" spans="2:42" ht="33" x14ac:dyDescent="0.2">
      <c r="B5258" s="14">
        <f>COUNTIFS($E$3:E5258,تقرير!$E$4)</f>
        <v>15</v>
      </c>
      <c r="C5258" s="48"/>
      <c r="D5258" s="48"/>
      <c r="E5258" s="48"/>
      <c r="F5258" s="50"/>
      <c r="G5258" s="51"/>
      <c r="H5258" s="51"/>
      <c r="I5258" s="52"/>
      <c r="J5258" s="52"/>
      <c r="K5258" s="27" t="str">
        <f>_xlfn.IFNA(VLOOKUP(E5258,الاوردرات!$B$1:$C$600,2,0),"")</f>
        <v/>
      </c>
      <c r="L5258" s="63"/>
      <c r="N5258" s="22" t="str">
        <f t="shared" si="166"/>
        <v/>
      </c>
      <c r="O5258" s="23" t="str">
        <f>_xlfn.IFNA((VLOOKUP(F5258,help!$C$2:$F$12,4,0))*(N5258*24),"")</f>
        <v/>
      </c>
      <c r="AP5258" s="18">
        <f t="shared" ref="AP5258:AP5261" si="167">D5258</f>
        <v>0</v>
      </c>
    </row>
    <row r="5259" spans="2:42" ht="33" x14ac:dyDescent="0.2">
      <c r="B5259" s="14">
        <f>COUNTIFS($E$3:E5259,تقرير!$E$4)</f>
        <v>15</v>
      </c>
      <c r="C5259" s="48"/>
      <c r="D5259" s="48"/>
      <c r="E5259" s="48"/>
      <c r="F5259" s="50"/>
      <c r="G5259" s="51"/>
      <c r="H5259" s="51"/>
      <c r="I5259" s="52"/>
      <c r="J5259" s="52"/>
      <c r="K5259" s="27" t="str">
        <f>_xlfn.IFNA(VLOOKUP(E5259,الاوردرات!$B$1:$C$600,2,0),"")</f>
        <v/>
      </c>
      <c r="L5259" s="63"/>
      <c r="N5259" s="22" t="str">
        <f t="shared" si="166"/>
        <v/>
      </c>
      <c r="O5259" s="23" t="str">
        <f>_xlfn.IFNA((VLOOKUP(F5259,help!$C$2:$F$12,4,0))*(N5259*24),"")</f>
        <v/>
      </c>
      <c r="AP5259" s="18">
        <f t="shared" si="167"/>
        <v>0</v>
      </c>
    </row>
    <row r="5260" spans="2:42" ht="33" x14ac:dyDescent="0.2">
      <c r="B5260" s="14">
        <f>COUNTIFS($E$3:E5260,تقرير!$E$4)</f>
        <v>15</v>
      </c>
      <c r="C5260" s="48"/>
      <c r="D5260" s="48"/>
      <c r="E5260" s="48"/>
      <c r="F5260" s="50"/>
      <c r="G5260" s="51"/>
      <c r="H5260" s="51"/>
      <c r="I5260" s="52"/>
      <c r="J5260" s="52"/>
      <c r="K5260" s="27" t="str">
        <f>_xlfn.IFNA(VLOOKUP(E5260,الاوردرات!$B$1:$C$600,2,0),"")</f>
        <v/>
      </c>
      <c r="L5260" s="63"/>
      <c r="N5260" s="22" t="str">
        <f t="shared" si="166"/>
        <v/>
      </c>
      <c r="O5260" s="23" t="str">
        <f>_xlfn.IFNA((VLOOKUP(F5260,help!$C$2:$F$12,4,0))*(N5260*24),"")</f>
        <v/>
      </c>
      <c r="AP5260" s="18">
        <f t="shared" si="167"/>
        <v>0</v>
      </c>
    </row>
    <row r="5261" spans="2:42" ht="33" x14ac:dyDescent="0.2">
      <c r="B5261" s="14">
        <f>COUNTIFS($E$3:E5261,تقرير!$E$4)</f>
        <v>15</v>
      </c>
      <c r="C5261" s="48"/>
      <c r="D5261" s="48"/>
      <c r="E5261" s="48"/>
      <c r="F5261" s="50"/>
      <c r="G5261" s="51"/>
      <c r="H5261" s="51"/>
      <c r="I5261" s="52"/>
      <c r="J5261" s="52"/>
      <c r="K5261" s="27" t="str">
        <f>_xlfn.IFNA(VLOOKUP(E5261,الاوردرات!$B$1:$C$600,2,0),"")</f>
        <v/>
      </c>
      <c r="L5261" s="63"/>
      <c r="N5261" s="22" t="str">
        <f t="shared" si="166"/>
        <v/>
      </c>
      <c r="O5261" s="23" t="str">
        <f>_xlfn.IFNA((VLOOKUP(F5261,help!$C$2:$F$12,4,0))*(N5261*24),"")</f>
        <v/>
      </c>
      <c r="AP5261" s="18">
        <f t="shared" si="167"/>
        <v>0</v>
      </c>
    </row>
    <row r="5262" spans="2:42" ht="33" x14ac:dyDescent="0.2">
      <c r="B5262" s="14">
        <f>COUNTIFS($E$3:E5262,تقرير!$E$4)</f>
        <v>15</v>
      </c>
      <c r="C5262" s="48"/>
      <c r="D5262" s="48"/>
      <c r="E5262" s="48"/>
      <c r="F5262" s="50"/>
      <c r="G5262" s="51"/>
      <c r="H5262" s="51"/>
      <c r="I5262" s="52"/>
      <c r="J5262" s="52"/>
      <c r="K5262" s="27" t="str">
        <f>_xlfn.IFNA(VLOOKUP(E5262,الاوردرات!$B$1:$C$600,2,0),"")</f>
        <v/>
      </c>
      <c r="L5262" s="63"/>
      <c r="N5262" s="22" t="str">
        <f t="shared" si="166"/>
        <v/>
      </c>
      <c r="O5262" s="23" t="str">
        <f>_xlfn.IFNA((VLOOKUP(F5262,help!$C$2:$F$12,4,0))*(N5262*24),"")</f>
        <v/>
      </c>
      <c r="AP5262" s="18">
        <f>D5262</f>
        <v>0</v>
      </c>
    </row>
    <row r="5263" spans="2:42" ht="33" x14ac:dyDescent="0.2">
      <c r="B5263" s="14">
        <f>COUNTIFS($E$3:E5263,تقرير!$E$4)</f>
        <v>15</v>
      </c>
      <c r="C5263" s="48"/>
      <c r="D5263" s="48"/>
      <c r="E5263" s="48"/>
      <c r="F5263" s="50"/>
      <c r="G5263" s="51"/>
      <c r="H5263" s="51"/>
      <c r="I5263" s="52"/>
      <c r="J5263" s="52"/>
      <c r="K5263" s="27" t="str">
        <f>_xlfn.IFNA(VLOOKUP(E5263,الاوردرات!$B$1:$C$600,2,0),"")</f>
        <v/>
      </c>
      <c r="L5263" s="63"/>
      <c r="N5263" s="22" t="str">
        <f t="shared" si="166"/>
        <v/>
      </c>
      <c r="O5263" s="23" t="str">
        <f>_xlfn.IFNA((VLOOKUP(F5263,help!$C$2:$F$12,4,0))*(N5263*24),"")</f>
        <v/>
      </c>
      <c r="AP5263" s="18">
        <f t="shared" ref="AP5263:AP5326" si="168">D5263</f>
        <v>0</v>
      </c>
    </row>
    <row r="5264" spans="2:42" ht="33" x14ac:dyDescent="0.2">
      <c r="B5264" s="14">
        <f>COUNTIFS($E$3:E5264,تقرير!$E$4)</f>
        <v>15</v>
      </c>
      <c r="C5264" s="48"/>
      <c r="D5264" s="48"/>
      <c r="E5264" s="48"/>
      <c r="F5264" s="50"/>
      <c r="G5264" s="51"/>
      <c r="H5264" s="51"/>
      <c r="I5264" s="52"/>
      <c r="J5264" s="52"/>
      <c r="K5264" s="27" t="str">
        <f>_xlfn.IFNA(VLOOKUP(E5264,الاوردرات!$B$1:$C$600,2,0),"")</f>
        <v/>
      </c>
      <c r="L5264" s="63"/>
      <c r="N5264" s="22" t="str">
        <f t="shared" si="166"/>
        <v/>
      </c>
      <c r="O5264" s="23" t="str">
        <f>_xlfn.IFNA((VLOOKUP(F5264,help!$C$2:$F$12,4,0))*(N5264*24),"")</f>
        <v/>
      </c>
      <c r="AP5264" s="18">
        <f t="shared" si="168"/>
        <v>0</v>
      </c>
    </row>
    <row r="5265" spans="2:42" ht="33" x14ac:dyDescent="0.2">
      <c r="B5265" s="14">
        <f>COUNTIFS($E$3:E5265,تقرير!$E$4)</f>
        <v>15</v>
      </c>
      <c r="C5265" s="48"/>
      <c r="D5265" s="48"/>
      <c r="E5265" s="48"/>
      <c r="F5265" s="50"/>
      <c r="G5265" s="51"/>
      <c r="H5265" s="51"/>
      <c r="I5265" s="52"/>
      <c r="J5265" s="52"/>
      <c r="K5265" s="27" t="str">
        <f>_xlfn.IFNA(VLOOKUP(E5265,الاوردرات!$B$1:$C$600,2,0),"")</f>
        <v/>
      </c>
      <c r="L5265" s="63"/>
      <c r="N5265" s="22" t="str">
        <f t="shared" si="166"/>
        <v/>
      </c>
      <c r="O5265" s="23" t="str">
        <f>_xlfn.IFNA((VLOOKUP(F5265,help!$C$2:$F$12,4,0))*(N5265*24),"")</f>
        <v/>
      </c>
      <c r="AP5265" s="18">
        <f t="shared" si="168"/>
        <v>0</v>
      </c>
    </row>
    <row r="5266" spans="2:42" ht="33" x14ac:dyDescent="0.2">
      <c r="B5266" s="14">
        <f>COUNTIFS($E$3:E5266,تقرير!$E$4)</f>
        <v>15</v>
      </c>
      <c r="C5266" s="48"/>
      <c r="D5266" s="48"/>
      <c r="E5266" s="48"/>
      <c r="F5266" s="50"/>
      <c r="G5266" s="51"/>
      <c r="H5266" s="51"/>
      <c r="I5266" s="52"/>
      <c r="J5266" s="52"/>
      <c r="K5266" s="27" t="str">
        <f>_xlfn.IFNA(VLOOKUP(E5266,الاوردرات!$B$1:$C$600,2,0),"")</f>
        <v/>
      </c>
      <c r="L5266" s="63"/>
      <c r="N5266" s="22" t="str">
        <f t="shared" si="166"/>
        <v/>
      </c>
      <c r="O5266" s="23" t="str">
        <f>_xlfn.IFNA((VLOOKUP(F5266,help!$C$2:$F$12,4,0))*(N5266*24),"")</f>
        <v/>
      </c>
      <c r="AP5266" s="18">
        <f t="shared" si="168"/>
        <v>0</v>
      </c>
    </row>
    <row r="5267" spans="2:42" ht="33" x14ac:dyDescent="0.2">
      <c r="B5267" s="14">
        <f>COUNTIFS($E$3:E5267,تقرير!$E$4)</f>
        <v>15</v>
      </c>
      <c r="C5267" s="48"/>
      <c r="D5267" s="48"/>
      <c r="E5267" s="48"/>
      <c r="F5267" s="50"/>
      <c r="G5267" s="51"/>
      <c r="H5267" s="51"/>
      <c r="I5267" s="52"/>
      <c r="J5267" s="52"/>
      <c r="K5267" s="27" t="str">
        <f>_xlfn.IFNA(VLOOKUP(E5267,الاوردرات!$B$1:$C$600,2,0),"")</f>
        <v/>
      </c>
      <c r="L5267" s="63"/>
      <c r="N5267" s="22" t="str">
        <f t="shared" si="166"/>
        <v/>
      </c>
      <c r="O5267" s="23" t="str">
        <f>_xlfn.IFNA((VLOOKUP(F5267,help!$C$2:$F$12,4,0))*(N5267*24),"")</f>
        <v/>
      </c>
      <c r="AP5267" s="18">
        <f t="shared" si="168"/>
        <v>0</v>
      </c>
    </row>
    <row r="5268" spans="2:42" ht="33" x14ac:dyDescent="0.2">
      <c r="B5268" s="14">
        <f>COUNTIFS($E$3:E5268,تقرير!$E$4)</f>
        <v>15</v>
      </c>
      <c r="C5268" s="48"/>
      <c r="D5268" s="48"/>
      <c r="E5268" s="48"/>
      <c r="F5268" s="50"/>
      <c r="G5268" s="51"/>
      <c r="H5268" s="51"/>
      <c r="I5268" s="52"/>
      <c r="J5268" s="52"/>
      <c r="K5268" s="27" t="str">
        <f>_xlfn.IFNA(VLOOKUP(E5268,الاوردرات!$B$1:$C$600,2,0),"")</f>
        <v/>
      </c>
      <c r="L5268" s="63"/>
      <c r="N5268" s="22" t="str">
        <f t="shared" si="166"/>
        <v/>
      </c>
      <c r="O5268" s="23" t="str">
        <f>_xlfn.IFNA((VLOOKUP(F5268,help!$C$2:$F$12,4,0))*(N5268*24),"")</f>
        <v/>
      </c>
      <c r="AP5268" s="18">
        <f t="shared" si="168"/>
        <v>0</v>
      </c>
    </row>
    <row r="5269" spans="2:42" ht="33" x14ac:dyDescent="0.2">
      <c r="B5269" s="14">
        <f>COUNTIFS($E$3:E5269,تقرير!$E$4)</f>
        <v>15</v>
      </c>
      <c r="C5269" s="48"/>
      <c r="D5269" s="48"/>
      <c r="E5269" s="48"/>
      <c r="F5269" s="50"/>
      <c r="G5269" s="51"/>
      <c r="H5269" s="51"/>
      <c r="I5269" s="52"/>
      <c r="J5269" s="52"/>
      <c r="K5269" s="27" t="str">
        <f>_xlfn.IFNA(VLOOKUP(E5269,الاوردرات!$B$1:$C$600,2,0),"")</f>
        <v/>
      </c>
      <c r="L5269" s="63"/>
      <c r="N5269" s="22" t="str">
        <f t="shared" si="166"/>
        <v/>
      </c>
      <c r="O5269" s="23" t="str">
        <f>_xlfn.IFNA((VLOOKUP(F5269,help!$C$2:$F$12,4,0))*(N5269*24),"")</f>
        <v/>
      </c>
      <c r="AP5269" s="18">
        <f t="shared" si="168"/>
        <v>0</v>
      </c>
    </row>
    <row r="5270" spans="2:42" ht="33" x14ac:dyDescent="0.2">
      <c r="B5270" s="14">
        <f>COUNTIFS($E$3:E5270,تقرير!$E$4)</f>
        <v>15</v>
      </c>
      <c r="C5270" s="48"/>
      <c r="D5270" s="48"/>
      <c r="E5270" s="48"/>
      <c r="F5270" s="50"/>
      <c r="G5270" s="51"/>
      <c r="H5270" s="51"/>
      <c r="I5270" s="52"/>
      <c r="J5270" s="52"/>
      <c r="K5270" s="27" t="str">
        <f>_xlfn.IFNA(VLOOKUP(E5270,الاوردرات!$B$1:$C$600,2,0),"")</f>
        <v/>
      </c>
      <c r="L5270" s="63"/>
      <c r="N5270" s="22" t="str">
        <f t="shared" si="166"/>
        <v/>
      </c>
      <c r="O5270" s="23" t="str">
        <f>_xlfn.IFNA((VLOOKUP(F5270,help!$C$2:$F$12,4,0))*(N5270*24),"")</f>
        <v/>
      </c>
      <c r="AP5270" s="18">
        <f t="shared" si="168"/>
        <v>0</v>
      </c>
    </row>
    <row r="5271" spans="2:42" ht="33" x14ac:dyDescent="0.2">
      <c r="B5271" s="14">
        <f>COUNTIFS($E$3:E5271,تقرير!$E$4)</f>
        <v>15</v>
      </c>
      <c r="C5271" s="48"/>
      <c r="D5271" s="48"/>
      <c r="E5271" s="48"/>
      <c r="F5271" s="50"/>
      <c r="G5271" s="51"/>
      <c r="H5271" s="51"/>
      <c r="I5271" s="52"/>
      <c r="J5271" s="52"/>
      <c r="K5271" s="27" t="str">
        <f>_xlfn.IFNA(VLOOKUP(E5271,الاوردرات!$B$1:$C$600,2,0),"")</f>
        <v/>
      </c>
      <c r="L5271" s="63"/>
      <c r="N5271" s="22" t="str">
        <f t="shared" si="166"/>
        <v/>
      </c>
      <c r="O5271" s="23" t="str">
        <f>_xlfn.IFNA((VLOOKUP(F5271,help!$C$2:$F$12,4,0))*(N5271*24),"")</f>
        <v/>
      </c>
      <c r="AP5271" s="18">
        <f t="shared" si="168"/>
        <v>0</v>
      </c>
    </row>
    <row r="5272" spans="2:42" ht="33" x14ac:dyDescent="0.2">
      <c r="B5272" s="14">
        <f>COUNTIFS($E$3:E5272,تقرير!$E$4)</f>
        <v>15</v>
      </c>
      <c r="C5272" s="48"/>
      <c r="D5272" s="48"/>
      <c r="E5272" s="48"/>
      <c r="F5272" s="50"/>
      <c r="G5272" s="51"/>
      <c r="H5272" s="51"/>
      <c r="I5272" s="52"/>
      <c r="J5272" s="52"/>
      <c r="K5272" s="27" t="str">
        <f>_xlfn.IFNA(VLOOKUP(E5272,الاوردرات!$B$1:$C$600,2,0),"")</f>
        <v/>
      </c>
      <c r="L5272" s="63"/>
      <c r="N5272" s="22" t="str">
        <f t="shared" si="166"/>
        <v/>
      </c>
      <c r="O5272" s="23" t="str">
        <f>_xlfn.IFNA((VLOOKUP(F5272,help!$C$2:$F$12,4,0))*(N5272*24),"")</f>
        <v/>
      </c>
      <c r="AP5272" s="18">
        <f t="shared" si="168"/>
        <v>0</v>
      </c>
    </row>
    <row r="5273" spans="2:42" ht="33" x14ac:dyDescent="0.2">
      <c r="B5273" s="14">
        <f>COUNTIFS($E$3:E5273,تقرير!$E$4)</f>
        <v>15</v>
      </c>
      <c r="C5273" s="48"/>
      <c r="D5273" s="48"/>
      <c r="E5273" s="48"/>
      <c r="F5273" s="50"/>
      <c r="G5273" s="51"/>
      <c r="H5273" s="51"/>
      <c r="I5273" s="52"/>
      <c r="J5273" s="52"/>
      <c r="K5273" s="27" t="str">
        <f>_xlfn.IFNA(VLOOKUP(E5273,الاوردرات!$B$1:$C$600,2,0),"")</f>
        <v/>
      </c>
      <c r="L5273" s="63"/>
      <c r="N5273" s="22" t="str">
        <f t="shared" si="166"/>
        <v/>
      </c>
      <c r="O5273" s="23" t="str">
        <f>_xlfn.IFNA((VLOOKUP(F5273,help!$C$2:$F$12,4,0))*(N5273*24),"")</f>
        <v/>
      </c>
      <c r="AP5273" s="18">
        <f t="shared" si="168"/>
        <v>0</v>
      </c>
    </row>
    <row r="5274" spans="2:42" ht="33" x14ac:dyDescent="0.2">
      <c r="B5274" s="14">
        <f>COUNTIFS($E$3:E5274,تقرير!$E$4)</f>
        <v>15</v>
      </c>
      <c r="C5274" s="48"/>
      <c r="D5274" s="48"/>
      <c r="E5274" s="48"/>
      <c r="F5274" s="50"/>
      <c r="G5274" s="51"/>
      <c r="H5274" s="51"/>
      <c r="I5274" s="52"/>
      <c r="J5274" s="52"/>
      <c r="K5274" s="27" t="str">
        <f>_xlfn.IFNA(VLOOKUP(E5274,الاوردرات!$B$1:$C$600,2,0),"")</f>
        <v/>
      </c>
      <c r="L5274" s="63"/>
      <c r="N5274" s="22" t="str">
        <f t="shared" si="166"/>
        <v/>
      </c>
      <c r="O5274" s="23" t="str">
        <f>_xlfn.IFNA((VLOOKUP(F5274,help!$C$2:$F$12,4,0))*(N5274*24),"")</f>
        <v/>
      </c>
      <c r="AP5274" s="18">
        <f t="shared" si="168"/>
        <v>0</v>
      </c>
    </row>
    <row r="5275" spans="2:42" ht="33" x14ac:dyDescent="0.2">
      <c r="B5275" s="14">
        <f>COUNTIFS($E$3:E5275,تقرير!$E$4)</f>
        <v>15</v>
      </c>
      <c r="C5275" s="48"/>
      <c r="D5275" s="48"/>
      <c r="E5275" s="48"/>
      <c r="F5275" s="50"/>
      <c r="G5275" s="51"/>
      <c r="H5275" s="51"/>
      <c r="I5275" s="52"/>
      <c r="J5275" s="52"/>
      <c r="K5275" s="27" t="str">
        <f>_xlfn.IFNA(VLOOKUP(E5275,الاوردرات!$B$1:$C$600,2,0),"")</f>
        <v/>
      </c>
      <c r="L5275" s="63"/>
      <c r="N5275" s="22" t="str">
        <f t="shared" si="166"/>
        <v/>
      </c>
      <c r="O5275" s="23" t="str">
        <f>_xlfn.IFNA((VLOOKUP(F5275,help!$C$2:$F$12,4,0))*(N5275*24),"")</f>
        <v/>
      </c>
      <c r="AP5275" s="18">
        <f t="shared" si="168"/>
        <v>0</v>
      </c>
    </row>
    <row r="5276" spans="2:42" ht="33" x14ac:dyDescent="0.2">
      <c r="B5276" s="14">
        <f>COUNTIFS($E$3:E5276,تقرير!$E$4)</f>
        <v>15</v>
      </c>
      <c r="C5276" s="48"/>
      <c r="D5276" s="48"/>
      <c r="E5276" s="48"/>
      <c r="F5276" s="50"/>
      <c r="G5276" s="51"/>
      <c r="H5276" s="51"/>
      <c r="I5276" s="52"/>
      <c r="J5276" s="52"/>
      <c r="K5276" s="27" t="str">
        <f>_xlfn.IFNA(VLOOKUP(E5276,الاوردرات!$B$1:$C$600,2,0),"")</f>
        <v/>
      </c>
      <c r="L5276" s="63"/>
      <c r="N5276" s="22" t="str">
        <f t="shared" si="166"/>
        <v/>
      </c>
      <c r="O5276" s="23" t="str">
        <f>_xlfn.IFNA((VLOOKUP(F5276,help!$C$2:$F$12,4,0))*(N5276*24),"")</f>
        <v/>
      </c>
      <c r="AP5276" s="18">
        <f t="shared" si="168"/>
        <v>0</v>
      </c>
    </row>
    <row r="5277" spans="2:42" ht="33" x14ac:dyDescent="0.2">
      <c r="B5277" s="14">
        <f>COUNTIFS($E$3:E5277,تقرير!$E$4)</f>
        <v>15</v>
      </c>
      <c r="C5277" s="48"/>
      <c r="D5277" s="48"/>
      <c r="E5277" s="48"/>
      <c r="F5277" s="50"/>
      <c r="G5277" s="51"/>
      <c r="H5277" s="51"/>
      <c r="I5277" s="52"/>
      <c r="J5277" s="52"/>
      <c r="K5277" s="27" t="str">
        <f>_xlfn.IFNA(VLOOKUP(E5277,الاوردرات!$B$1:$C$600,2,0),"")</f>
        <v/>
      </c>
      <c r="L5277" s="63"/>
      <c r="N5277" s="22" t="str">
        <f t="shared" si="166"/>
        <v/>
      </c>
      <c r="O5277" s="23" t="str">
        <f>_xlfn.IFNA((VLOOKUP(F5277,help!$C$2:$F$12,4,0))*(N5277*24),"")</f>
        <v/>
      </c>
      <c r="AP5277" s="18">
        <f t="shared" si="168"/>
        <v>0</v>
      </c>
    </row>
    <row r="5278" spans="2:42" ht="33" x14ac:dyDescent="0.2">
      <c r="B5278" s="14">
        <f>COUNTIFS($E$3:E5278,تقرير!$E$4)</f>
        <v>15</v>
      </c>
      <c r="C5278" s="48"/>
      <c r="D5278" s="48"/>
      <c r="E5278" s="48"/>
      <c r="F5278" s="50"/>
      <c r="G5278" s="51"/>
      <c r="H5278" s="51"/>
      <c r="I5278" s="52"/>
      <c r="J5278" s="52"/>
      <c r="K5278" s="27" t="str">
        <f>_xlfn.IFNA(VLOOKUP(E5278,الاوردرات!$B$1:$C$600,2,0),"")</f>
        <v/>
      </c>
      <c r="L5278" s="63"/>
      <c r="N5278" s="22" t="str">
        <f t="shared" si="166"/>
        <v/>
      </c>
      <c r="O5278" s="23" t="str">
        <f>_xlfn.IFNA((VLOOKUP(F5278,help!$C$2:$F$12,4,0))*(N5278*24),"")</f>
        <v/>
      </c>
      <c r="AP5278" s="18">
        <f t="shared" si="168"/>
        <v>0</v>
      </c>
    </row>
    <row r="5279" spans="2:42" ht="33" x14ac:dyDescent="0.2">
      <c r="B5279" s="14">
        <f>COUNTIFS($E$3:E5279,تقرير!$E$4)</f>
        <v>15</v>
      </c>
      <c r="C5279" s="48"/>
      <c r="D5279" s="48"/>
      <c r="E5279" s="48"/>
      <c r="F5279" s="50"/>
      <c r="G5279" s="51"/>
      <c r="H5279" s="51"/>
      <c r="I5279" s="52"/>
      <c r="J5279" s="52"/>
      <c r="K5279" s="27" t="str">
        <f>_xlfn.IFNA(VLOOKUP(E5279,الاوردرات!$B$1:$C$600,2,0),"")</f>
        <v/>
      </c>
      <c r="L5279" s="63"/>
      <c r="N5279" s="22" t="str">
        <f t="shared" si="166"/>
        <v/>
      </c>
      <c r="O5279" s="23" t="str">
        <f>_xlfn.IFNA((VLOOKUP(F5279,help!$C$2:$F$12,4,0))*(N5279*24),"")</f>
        <v/>
      </c>
      <c r="AP5279" s="18">
        <f t="shared" si="168"/>
        <v>0</v>
      </c>
    </row>
    <row r="5280" spans="2:42" ht="33" x14ac:dyDescent="0.2">
      <c r="B5280" s="14">
        <f>COUNTIFS($E$3:E5280,تقرير!$E$4)</f>
        <v>15</v>
      </c>
      <c r="C5280" s="48"/>
      <c r="D5280" s="48"/>
      <c r="E5280" s="48"/>
      <c r="F5280" s="50"/>
      <c r="G5280" s="51"/>
      <c r="H5280" s="51"/>
      <c r="I5280" s="52"/>
      <c r="J5280" s="52"/>
      <c r="K5280" s="27" t="str">
        <f>_xlfn.IFNA(VLOOKUP(E5280,الاوردرات!$B$1:$C$600,2,0),"")</f>
        <v/>
      </c>
      <c r="L5280" s="63"/>
      <c r="N5280" s="22" t="str">
        <f t="shared" si="166"/>
        <v/>
      </c>
      <c r="O5280" s="23" t="str">
        <f>_xlfn.IFNA((VLOOKUP(F5280,help!$C$2:$F$12,4,0))*(N5280*24),"")</f>
        <v/>
      </c>
      <c r="AP5280" s="18">
        <f t="shared" si="168"/>
        <v>0</v>
      </c>
    </row>
    <row r="5281" spans="2:42" ht="33" x14ac:dyDescent="0.2">
      <c r="B5281" s="14">
        <f>COUNTIFS($E$3:E5281,تقرير!$E$4)</f>
        <v>15</v>
      </c>
      <c r="C5281" s="48"/>
      <c r="D5281" s="48"/>
      <c r="E5281" s="48"/>
      <c r="F5281" s="50"/>
      <c r="G5281" s="51"/>
      <c r="H5281" s="51"/>
      <c r="I5281" s="52"/>
      <c r="J5281" s="52"/>
      <c r="K5281" s="27" t="str">
        <f>_xlfn.IFNA(VLOOKUP(E5281,الاوردرات!$B$1:$C$600,2,0),"")</f>
        <v/>
      </c>
      <c r="L5281" s="63"/>
      <c r="N5281" s="22" t="str">
        <f t="shared" si="166"/>
        <v/>
      </c>
      <c r="O5281" s="23" t="str">
        <f>_xlfn.IFNA((VLOOKUP(F5281,help!$C$2:$F$12,4,0))*(N5281*24),"")</f>
        <v/>
      </c>
      <c r="AP5281" s="18">
        <f t="shared" si="168"/>
        <v>0</v>
      </c>
    </row>
    <row r="5282" spans="2:42" ht="33" x14ac:dyDescent="0.2">
      <c r="B5282" s="14">
        <f>COUNTIFS($E$3:E5282,تقرير!$E$4)</f>
        <v>15</v>
      </c>
      <c r="C5282" s="48"/>
      <c r="D5282" s="48"/>
      <c r="E5282" s="48"/>
      <c r="F5282" s="50"/>
      <c r="G5282" s="51"/>
      <c r="H5282" s="51"/>
      <c r="I5282" s="52"/>
      <c r="J5282" s="52"/>
      <c r="K5282" s="27" t="str">
        <f>_xlfn.IFNA(VLOOKUP(E5282,الاوردرات!$B$1:$C$600,2,0),"")</f>
        <v/>
      </c>
      <c r="L5282" s="63"/>
      <c r="N5282" s="22" t="str">
        <f t="shared" si="166"/>
        <v/>
      </c>
      <c r="O5282" s="23" t="str">
        <f>_xlfn.IFNA((VLOOKUP(F5282,help!$C$2:$F$12,4,0))*(N5282*24),"")</f>
        <v/>
      </c>
      <c r="AP5282" s="18">
        <f t="shared" si="168"/>
        <v>0</v>
      </c>
    </row>
    <row r="5283" spans="2:42" ht="33" x14ac:dyDescent="0.2">
      <c r="B5283" s="14">
        <f>COUNTIFS($E$3:E5283,تقرير!$E$4)</f>
        <v>15</v>
      </c>
      <c r="C5283" s="48"/>
      <c r="D5283" s="48"/>
      <c r="E5283" s="48"/>
      <c r="F5283" s="50"/>
      <c r="G5283" s="51"/>
      <c r="H5283" s="51"/>
      <c r="I5283" s="52"/>
      <c r="J5283" s="52"/>
      <c r="K5283" s="27" t="str">
        <f>_xlfn.IFNA(VLOOKUP(E5283,الاوردرات!$B$1:$C$600,2,0),"")</f>
        <v/>
      </c>
      <c r="L5283" s="63"/>
      <c r="N5283" s="22" t="str">
        <f t="shared" si="166"/>
        <v/>
      </c>
      <c r="O5283" s="23" t="str">
        <f>_xlfn.IFNA((VLOOKUP(F5283,help!$C$2:$F$12,4,0))*(N5283*24),"")</f>
        <v/>
      </c>
      <c r="AP5283" s="18">
        <f t="shared" si="168"/>
        <v>0</v>
      </c>
    </row>
    <row r="5284" spans="2:42" ht="33" x14ac:dyDescent="0.2">
      <c r="B5284" s="14">
        <f>COUNTIFS($E$3:E5284,تقرير!$E$4)</f>
        <v>15</v>
      </c>
      <c r="C5284" s="48"/>
      <c r="D5284" s="48"/>
      <c r="E5284" s="48"/>
      <c r="F5284" s="50"/>
      <c r="G5284" s="51"/>
      <c r="H5284" s="51"/>
      <c r="I5284" s="52"/>
      <c r="J5284" s="52"/>
      <c r="K5284" s="27" t="str">
        <f>_xlfn.IFNA(VLOOKUP(E5284,الاوردرات!$B$1:$C$600,2,0),"")</f>
        <v/>
      </c>
      <c r="L5284" s="63"/>
      <c r="N5284" s="22" t="str">
        <f t="shared" si="166"/>
        <v/>
      </c>
      <c r="O5284" s="23" t="str">
        <f>_xlfn.IFNA((VLOOKUP(F5284,help!$C$2:$F$12,4,0))*(N5284*24),"")</f>
        <v/>
      </c>
      <c r="AP5284" s="18">
        <f t="shared" si="168"/>
        <v>0</v>
      </c>
    </row>
    <row r="5285" spans="2:42" ht="33" x14ac:dyDescent="0.2">
      <c r="B5285" s="14">
        <f>COUNTIFS($E$3:E5285,تقرير!$E$4)</f>
        <v>15</v>
      </c>
      <c r="C5285" s="48"/>
      <c r="D5285" s="48"/>
      <c r="E5285" s="48"/>
      <c r="F5285" s="50"/>
      <c r="G5285" s="51"/>
      <c r="H5285" s="51"/>
      <c r="I5285" s="52"/>
      <c r="J5285" s="52"/>
      <c r="K5285" s="27" t="str">
        <f>_xlfn.IFNA(VLOOKUP(E5285,الاوردرات!$B$1:$C$600,2,0),"")</f>
        <v/>
      </c>
      <c r="L5285" s="63"/>
      <c r="N5285" s="22" t="str">
        <f t="shared" si="166"/>
        <v/>
      </c>
      <c r="O5285" s="23" t="str">
        <f>_xlfn.IFNA((VLOOKUP(F5285,help!$C$2:$F$12,4,0))*(N5285*24),"")</f>
        <v/>
      </c>
      <c r="AP5285" s="18">
        <f t="shared" si="168"/>
        <v>0</v>
      </c>
    </row>
    <row r="5286" spans="2:42" ht="33" x14ac:dyDescent="0.2">
      <c r="B5286" s="14">
        <f>COUNTIFS($E$3:E5286,تقرير!$E$4)</f>
        <v>15</v>
      </c>
      <c r="C5286" s="48"/>
      <c r="D5286" s="48"/>
      <c r="E5286" s="48"/>
      <c r="F5286" s="50"/>
      <c r="G5286" s="51"/>
      <c r="H5286" s="51"/>
      <c r="I5286" s="52"/>
      <c r="J5286" s="52"/>
      <c r="K5286" s="27" t="str">
        <f>_xlfn.IFNA(VLOOKUP(E5286,الاوردرات!$B$1:$C$600,2,0),"")</f>
        <v/>
      </c>
      <c r="L5286" s="63"/>
      <c r="N5286" s="22" t="str">
        <f t="shared" si="166"/>
        <v/>
      </c>
      <c r="O5286" s="23" t="str">
        <f>_xlfn.IFNA((VLOOKUP(F5286,help!$C$2:$F$12,4,0))*(N5286*24),"")</f>
        <v/>
      </c>
      <c r="AP5286" s="18">
        <f t="shared" si="168"/>
        <v>0</v>
      </c>
    </row>
    <row r="5287" spans="2:42" ht="33" x14ac:dyDescent="0.2">
      <c r="B5287" s="14">
        <f>COUNTIFS($E$3:E5287,تقرير!$E$4)</f>
        <v>15</v>
      </c>
      <c r="C5287" s="48"/>
      <c r="D5287" s="48"/>
      <c r="E5287" s="48"/>
      <c r="F5287" s="50"/>
      <c r="G5287" s="51"/>
      <c r="H5287" s="51"/>
      <c r="I5287" s="52"/>
      <c r="J5287" s="52"/>
      <c r="K5287" s="27" t="str">
        <f>_xlfn.IFNA(VLOOKUP(E5287,الاوردرات!$B$1:$C$600,2,0),"")</f>
        <v/>
      </c>
      <c r="L5287" s="63"/>
      <c r="N5287" s="22" t="str">
        <f t="shared" si="166"/>
        <v/>
      </c>
      <c r="O5287" s="23" t="str">
        <f>_xlfn.IFNA((VLOOKUP(F5287,help!$C$2:$F$12,4,0))*(N5287*24),"")</f>
        <v/>
      </c>
      <c r="AP5287" s="18">
        <f t="shared" si="168"/>
        <v>0</v>
      </c>
    </row>
    <row r="5288" spans="2:42" ht="33" x14ac:dyDescent="0.2">
      <c r="B5288" s="14">
        <f>COUNTIFS($E$3:E5288,تقرير!$E$4)</f>
        <v>15</v>
      </c>
      <c r="C5288" s="48"/>
      <c r="D5288" s="48"/>
      <c r="E5288" s="48"/>
      <c r="F5288" s="50"/>
      <c r="G5288" s="51"/>
      <c r="H5288" s="51"/>
      <c r="I5288" s="52"/>
      <c r="J5288" s="52"/>
      <c r="K5288" s="27" t="str">
        <f>_xlfn.IFNA(VLOOKUP(E5288,الاوردرات!$B$1:$C$600,2,0),"")</f>
        <v/>
      </c>
      <c r="L5288" s="63"/>
      <c r="N5288" s="22" t="str">
        <f t="shared" si="166"/>
        <v/>
      </c>
      <c r="O5288" s="23" t="str">
        <f>_xlfn.IFNA((VLOOKUP(F5288,help!$C$2:$F$12,4,0))*(N5288*24),"")</f>
        <v/>
      </c>
      <c r="AP5288" s="18">
        <f t="shared" si="168"/>
        <v>0</v>
      </c>
    </row>
    <row r="5289" spans="2:42" ht="33" x14ac:dyDescent="0.2">
      <c r="B5289" s="14">
        <f>COUNTIFS($E$3:E5289,تقرير!$E$4)</f>
        <v>15</v>
      </c>
      <c r="C5289" s="48"/>
      <c r="D5289" s="48"/>
      <c r="E5289" s="48"/>
      <c r="F5289" s="50"/>
      <c r="G5289" s="51"/>
      <c r="H5289" s="51"/>
      <c r="I5289" s="52"/>
      <c r="J5289" s="52"/>
      <c r="K5289" s="27" t="str">
        <f>_xlfn.IFNA(VLOOKUP(E5289,الاوردرات!$B$1:$C$600,2,0),"")</f>
        <v/>
      </c>
      <c r="L5289" s="63"/>
      <c r="N5289" s="22" t="str">
        <f t="shared" si="166"/>
        <v/>
      </c>
      <c r="O5289" s="23" t="str">
        <f>_xlfn.IFNA((VLOOKUP(F5289,help!$C$2:$F$12,4,0))*(N5289*24),"")</f>
        <v/>
      </c>
      <c r="AP5289" s="18">
        <f t="shared" si="168"/>
        <v>0</v>
      </c>
    </row>
    <row r="5290" spans="2:42" ht="33" x14ac:dyDescent="0.2">
      <c r="B5290" s="14">
        <f>COUNTIFS($E$3:E5290,تقرير!$E$4)</f>
        <v>15</v>
      </c>
      <c r="C5290" s="48"/>
      <c r="D5290" s="48"/>
      <c r="E5290" s="48"/>
      <c r="F5290" s="50"/>
      <c r="G5290" s="51"/>
      <c r="H5290" s="51"/>
      <c r="I5290" s="52"/>
      <c r="J5290" s="52"/>
      <c r="K5290" s="27" t="str">
        <f>_xlfn.IFNA(VLOOKUP(E5290,الاوردرات!$B$1:$C$600,2,0),"")</f>
        <v/>
      </c>
      <c r="L5290" s="63"/>
      <c r="N5290" s="22" t="str">
        <f t="shared" si="166"/>
        <v/>
      </c>
      <c r="O5290" s="23" t="str">
        <f>_xlfn.IFNA((VLOOKUP(F5290,help!$C$2:$F$12,4,0))*(N5290*24),"")</f>
        <v/>
      </c>
      <c r="AP5290" s="18">
        <f t="shared" si="168"/>
        <v>0</v>
      </c>
    </row>
    <row r="5291" spans="2:42" ht="33" x14ac:dyDescent="0.2">
      <c r="B5291" s="14">
        <f>COUNTIFS($E$3:E5291,تقرير!$E$4)</f>
        <v>15</v>
      </c>
      <c r="C5291" s="48"/>
      <c r="D5291" s="48"/>
      <c r="E5291" s="48"/>
      <c r="F5291" s="50"/>
      <c r="G5291" s="51"/>
      <c r="H5291" s="51"/>
      <c r="I5291" s="52"/>
      <c r="J5291" s="52"/>
      <c r="K5291" s="27" t="str">
        <f>_xlfn.IFNA(VLOOKUP(E5291,الاوردرات!$B$1:$C$600,2,0),"")</f>
        <v/>
      </c>
      <c r="L5291" s="63"/>
      <c r="N5291" s="22" t="str">
        <f t="shared" si="166"/>
        <v/>
      </c>
      <c r="O5291" s="23" t="str">
        <f>_xlfn.IFNA((VLOOKUP(F5291,help!$C$2:$F$12,4,0))*(N5291*24),"")</f>
        <v/>
      </c>
      <c r="AP5291" s="18">
        <f t="shared" si="168"/>
        <v>0</v>
      </c>
    </row>
    <row r="5292" spans="2:42" ht="33" x14ac:dyDescent="0.2">
      <c r="B5292" s="14">
        <f>COUNTIFS($E$3:E5292,تقرير!$E$4)</f>
        <v>15</v>
      </c>
      <c r="C5292" s="48"/>
      <c r="D5292" s="48"/>
      <c r="E5292" s="48"/>
      <c r="F5292" s="50"/>
      <c r="G5292" s="51"/>
      <c r="H5292" s="51"/>
      <c r="I5292" s="52"/>
      <c r="J5292" s="52"/>
      <c r="K5292" s="27" t="str">
        <f>_xlfn.IFNA(VLOOKUP(E5292,الاوردرات!$B$1:$C$600,2,0),"")</f>
        <v/>
      </c>
      <c r="L5292" s="63"/>
      <c r="N5292" s="22" t="str">
        <f t="shared" si="166"/>
        <v/>
      </c>
      <c r="O5292" s="23" t="str">
        <f>_xlfn.IFNA((VLOOKUP(F5292,help!$C$2:$F$12,4,0))*(N5292*24),"")</f>
        <v/>
      </c>
      <c r="AP5292" s="18">
        <f t="shared" si="168"/>
        <v>0</v>
      </c>
    </row>
    <row r="5293" spans="2:42" ht="33" x14ac:dyDescent="0.2">
      <c r="B5293" s="14">
        <f>COUNTIFS($E$3:E5293,تقرير!$E$4)</f>
        <v>15</v>
      </c>
      <c r="C5293" s="48"/>
      <c r="D5293" s="48"/>
      <c r="E5293" s="48"/>
      <c r="F5293" s="50"/>
      <c r="G5293" s="51"/>
      <c r="H5293" s="51"/>
      <c r="I5293" s="52"/>
      <c r="J5293" s="52"/>
      <c r="K5293" s="27" t="str">
        <f>_xlfn.IFNA(VLOOKUP(E5293,الاوردرات!$B$1:$C$600,2,0),"")</f>
        <v/>
      </c>
      <c r="L5293" s="63"/>
      <c r="N5293" s="22" t="str">
        <f t="shared" si="166"/>
        <v/>
      </c>
      <c r="O5293" s="23" t="str">
        <f>_xlfn.IFNA((VLOOKUP(F5293,help!$C$2:$F$12,4,0))*(N5293*24),"")</f>
        <v/>
      </c>
      <c r="AP5293" s="18">
        <f t="shared" si="168"/>
        <v>0</v>
      </c>
    </row>
    <row r="5294" spans="2:42" ht="33" x14ac:dyDescent="0.2">
      <c r="B5294" s="14">
        <f>COUNTIFS($E$3:E5294,تقرير!$E$4)</f>
        <v>15</v>
      </c>
      <c r="C5294" s="48"/>
      <c r="D5294" s="48"/>
      <c r="E5294" s="48"/>
      <c r="F5294" s="50"/>
      <c r="G5294" s="51"/>
      <c r="H5294" s="51"/>
      <c r="I5294" s="52"/>
      <c r="J5294" s="52"/>
      <c r="K5294" s="27" t="str">
        <f>_xlfn.IFNA(VLOOKUP(E5294,الاوردرات!$B$1:$C$600,2,0),"")</f>
        <v/>
      </c>
      <c r="L5294" s="63"/>
      <c r="N5294" s="22" t="str">
        <f t="shared" si="166"/>
        <v/>
      </c>
      <c r="O5294" s="23" t="str">
        <f>_xlfn.IFNA((VLOOKUP(F5294,help!$C$2:$F$12,4,0))*(N5294*24),"")</f>
        <v/>
      </c>
      <c r="AP5294" s="18">
        <f t="shared" si="168"/>
        <v>0</v>
      </c>
    </row>
    <row r="5295" spans="2:42" ht="33" x14ac:dyDescent="0.2">
      <c r="B5295" s="14">
        <f>COUNTIFS($E$3:E5295,تقرير!$E$4)</f>
        <v>15</v>
      </c>
      <c r="C5295" s="48"/>
      <c r="D5295" s="48"/>
      <c r="E5295" s="48"/>
      <c r="F5295" s="50"/>
      <c r="G5295" s="51"/>
      <c r="H5295" s="51"/>
      <c r="I5295" s="52"/>
      <c r="J5295" s="52"/>
      <c r="K5295" s="27" t="str">
        <f>_xlfn.IFNA(VLOOKUP(E5295,الاوردرات!$B$1:$C$600,2,0),"")</f>
        <v/>
      </c>
      <c r="L5295" s="63"/>
      <c r="N5295" s="22" t="str">
        <f t="shared" si="166"/>
        <v/>
      </c>
      <c r="O5295" s="23" t="str">
        <f>_xlfn.IFNA((VLOOKUP(F5295,help!$C$2:$F$12,4,0))*(N5295*24),"")</f>
        <v/>
      </c>
      <c r="AP5295" s="18">
        <f t="shared" si="168"/>
        <v>0</v>
      </c>
    </row>
    <row r="5296" spans="2:42" ht="33" x14ac:dyDescent="0.2">
      <c r="B5296" s="14">
        <f>COUNTIFS($E$3:E5296,تقرير!$E$4)</f>
        <v>15</v>
      </c>
      <c r="C5296" s="48"/>
      <c r="D5296" s="48"/>
      <c r="E5296" s="48"/>
      <c r="F5296" s="50"/>
      <c r="G5296" s="51"/>
      <c r="H5296" s="51"/>
      <c r="I5296" s="52"/>
      <c r="J5296" s="52"/>
      <c r="K5296" s="27" t="str">
        <f>_xlfn.IFNA(VLOOKUP(E5296,الاوردرات!$B$1:$C$600,2,0),"")</f>
        <v/>
      </c>
      <c r="L5296" s="63"/>
      <c r="N5296" s="22" t="str">
        <f t="shared" si="166"/>
        <v/>
      </c>
      <c r="O5296" s="23" t="str">
        <f>_xlfn.IFNA((VLOOKUP(F5296,help!$C$2:$F$12,4,0))*(N5296*24),"")</f>
        <v/>
      </c>
      <c r="AP5296" s="18">
        <f t="shared" si="168"/>
        <v>0</v>
      </c>
    </row>
    <row r="5297" spans="2:42" ht="33" x14ac:dyDescent="0.2">
      <c r="B5297" s="14">
        <f>COUNTIFS($E$3:E5297,تقرير!$E$4)</f>
        <v>15</v>
      </c>
      <c r="C5297" s="48"/>
      <c r="D5297" s="48"/>
      <c r="E5297" s="48"/>
      <c r="F5297" s="50"/>
      <c r="G5297" s="51"/>
      <c r="H5297" s="51"/>
      <c r="I5297" s="52"/>
      <c r="J5297" s="52"/>
      <c r="K5297" s="27" t="str">
        <f>_xlfn.IFNA(VLOOKUP(E5297,الاوردرات!$B$1:$C$600,2,0),"")</f>
        <v/>
      </c>
      <c r="L5297" s="63"/>
      <c r="N5297" s="22" t="str">
        <f t="shared" si="166"/>
        <v/>
      </c>
      <c r="O5297" s="23" t="str">
        <f>_xlfn.IFNA((VLOOKUP(F5297,help!$C$2:$F$12,4,0))*(N5297*24),"")</f>
        <v/>
      </c>
      <c r="AP5297" s="18">
        <f t="shared" si="168"/>
        <v>0</v>
      </c>
    </row>
    <row r="5298" spans="2:42" ht="33" x14ac:dyDescent="0.2">
      <c r="B5298" s="14">
        <f>COUNTIFS($E$3:E5298,تقرير!$E$4)</f>
        <v>15</v>
      </c>
      <c r="C5298" s="48"/>
      <c r="D5298" s="48"/>
      <c r="E5298" s="48"/>
      <c r="F5298" s="50"/>
      <c r="G5298" s="51"/>
      <c r="H5298" s="51"/>
      <c r="I5298" s="52"/>
      <c r="J5298" s="52"/>
      <c r="K5298" s="27" t="str">
        <f>_xlfn.IFNA(VLOOKUP(E5298,الاوردرات!$B$1:$C$600,2,0),"")</f>
        <v/>
      </c>
      <c r="L5298" s="63"/>
      <c r="N5298" s="22" t="str">
        <f t="shared" si="166"/>
        <v/>
      </c>
      <c r="O5298" s="23" t="str">
        <f>_xlfn.IFNA((VLOOKUP(F5298,help!$C$2:$F$12,4,0))*(N5298*24),"")</f>
        <v/>
      </c>
      <c r="AP5298" s="18">
        <f t="shared" si="168"/>
        <v>0</v>
      </c>
    </row>
    <row r="5299" spans="2:42" ht="33" x14ac:dyDescent="0.2">
      <c r="B5299" s="14">
        <f>COUNTIFS($E$3:E5299,تقرير!$E$4)</f>
        <v>15</v>
      </c>
      <c r="C5299" s="48"/>
      <c r="D5299" s="48"/>
      <c r="E5299" s="48"/>
      <c r="F5299" s="50"/>
      <c r="G5299" s="51"/>
      <c r="H5299" s="51"/>
      <c r="I5299" s="52"/>
      <c r="J5299" s="52"/>
      <c r="K5299" s="27" t="str">
        <f>_xlfn.IFNA(VLOOKUP(E5299,الاوردرات!$B$1:$C$600,2,0),"")</f>
        <v/>
      </c>
      <c r="L5299" s="63"/>
      <c r="N5299" s="22" t="str">
        <f t="shared" si="166"/>
        <v/>
      </c>
      <c r="O5299" s="23" t="str">
        <f>_xlfn.IFNA((VLOOKUP(F5299,help!$C$2:$F$12,4,0))*(N5299*24),"")</f>
        <v/>
      </c>
      <c r="AP5299" s="18">
        <f t="shared" si="168"/>
        <v>0</v>
      </c>
    </row>
    <row r="5300" spans="2:42" ht="33" x14ac:dyDescent="0.2">
      <c r="B5300" s="14">
        <f>COUNTIFS($E$3:E5300,تقرير!$E$4)</f>
        <v>15</v>
      </c>
      <c r="C5300" s="48"/>
      <c r="D5300" s="48"/>
      <c r="E5300" s="48"/>
      <c r="F5300" s="50"/>
      <c r="G5300" s="51"/>
      <c r="H5300" s="51"/>
      <c r="I5300" s="52"/>
      <c r="J5300" s="52"/>
      <c r="K5300" s="27" t="str">
        <f>_xlfn.IFNA(VLOOKUP(E5300,الاوردرات!$B$1:$C$600,2,0),"")</f>
        <v/>
      </c>
      <c r="L5300" s="63"/>
      <c r="N5300" s="22" t="str">
        <f t="shared" si="166"/>
        <v/>
      </c>
      <c r="O5300" s="23" t="str">
        <f>_xlfn.IFNA((VLOOKUP(F5300,help!$C$2:$F$12,4,0))*(N5300*24),"")</f>
        <v/>
      </c>
      <c r="AP5300" s="18">
        <f t="shared" si="168"/>
        <v>0</v>
      </c>
    </row>
    <row r="5301" spans="2:42" ht="33" x14ac:dyDescent="0.2">
      <c r="B5301" s="14">
        <f>COUNTIFS($E$3:E5301,تقرير!$E$4)</f>
        <v>15</v>
      </c>
      <c r="C5301" s="48"/>
      <c r="D5301" s="48"/>
      <c r="E5301" s="48"/>
      <c r="F5301" s="50"/>
      <c r="G5301" s="51"/>
      <c r="H5301" s="51"/>
      <c r="I5301" s="52"/>
      <c r="J5301" s="52"/>
      <c r="K5301" s="27" t="str">
        <f>_xlfn.IFNA(VLOOKUP(E5301,الاوردرات!$B$1:$C$600,2,0),"")</f>
        <v/>
      </c>
      <c r="L5301" s="63"/>
      <c r="N5301" s="22" t="str">
        <f t="shared" si="166"/>
        <v/>
      </c>
      <c r="O5301" s="23" t="str">
        <f>_xlfn.IFNA((VLOOKUP(F5301,help!$C$2:$F$12,4,0))*(N5301*24),"")</f>
        <v/>
      </c>
      <c r="AP5301" s="18">
        <f t="shared" si="168"/>
        <v>0</v>
      </c>
    </row>
    <row r="5302" spans="2:42" ht="33" x14ac:dyDescent="0.2">
      <c r="B5302" s="14">
        <f>COUNTIFS($E$3:E5302,تقرير!$E$4)</f>
        <v>15</v>
      </c>
      <c r="C5302" s="48"/>
      <c r="D5302" s="48"/>
      <c r="E5302" s="48"/>
      <c r="F5302" s="50"/>
      <c r="G5302" s="51"/>
      <c r="H5302" s="51"/>
      <c r="I5302" s="52"/>
      <c r="J5302" s="52"/>
      <c r="K5302" s="27" t="str">
        <f>_xlfn.IFNA(VLOOKUP(E5302,الاوردرات!$B$1:$C$600,2,0),"")</f>
        <v/>
      </c>
      <c r="L5302" s="63"/>
      <c r="N5302" s="22" t="str">
        <f t="shared" si="166"/>
        <v/>
      </c>
      <c r="O5302" s="23" t="str">
        <f>_xlfn.IFNA((VLOOKUP(F5302,help!$C$2:$F$12,4,0))*(N5302*24),"")</f>
        <v/>
      </c>
      <c r="AP5302" s="18">
        <f t="shared" si="168"/>
        <v>0</v>
      </c>
    </row>
    <row r="5303" spans="2:42" ht="33" x14ac:dyDescent="0.2">
      <c r="B5303" s="14">
        <f>COUNTIFS($E$3:E5303,تقرير!$E$4)</f>
        <v>15</v>
      </c>
      <c r="C5303" s="48"/>
      <c r="D5303" s="48"/>
      <c r="E5303" s="48"/>
      <c r="F5303" s="50"/>
      <c r="G5303" s="51"/>
      <c r="H5303" s="51"/>
      <c r="I5303" s="52"/>
      <c r="J5303" s="52"/>
      <c r="K5303" s="27" t="str">
        <f>_xlfn.IFNA(VLOOKUP(E5303,الاوردرات!$B$1:$C$600,2,0),"")</f>
        <v/>
      </c>
      <c r="L5303" s="63"/>
      <c r="N5303" s="22" t="str">
        <f t="shared" ref="N5303:N5366" si="169">IF(I5303&lt;&gt;"",J5303-I5303,"")</f>
        <v/>
      </c>
      <c r="O5303" s="23" t="str">
        <f>_xlfn.IFNA((VLOOKUP(F5303,help!$C$2:$F$12,4,0))*(N5303*24),"")</f>
        <v/>
      </c>
      <c r="AP5303" s="18">
        <f t="shared" si="168"/>
        <v>0</v>
      </c>
    </row>
    <row r="5304" spans="2:42" ht="33" x14ac:dyDescent="0.2">
      <c r="B5304" s="14">
        <f>COUNTIFS($E$3:E5304,تقرير!$E$4)</f>
        <v>15</v>
      </c>
      <c r="C5304" s="48"/>
      <c r="D5304" s="48"/>
      <c r="E5304" s="48"/>
      <c r="F5304" s="50"/>
      <c r="G5304" s="51"/>
      <c r="H5304" s="51"/>
      <c r="I5304" s="52"/>
      <c r="J5304" s="52"/>
      <c r="K5304" s="27" t="str">
        <f>_xlfn.IFNA(VLOOKUP(E5304,الاوردرات!$B$1:$C$600,2,0),"")</f>
        <v/>
      </c>
      <c r="L5304" s="63"/>
      <c r="N5304" s="22" t="str">
        <f t="shared" si="169"/>
        <v/>
      </c>
      <c r="O5304" s="23" t="str">
        <f>_xlfn.IFNA((VLOOKUP(F5304,help!$C$2:$F$12,4,0))*(N5304*24),"")</f>
        <v/>
      </c>
      <c r="AP5304" s="18">
        <f t="shared" si="168"/>
        <v>0</v>
      </c>
    </row>
    <row r="5305" spans="2:42" ht="33" x14ac:dyDescent="0.2">
      <c r="B5305" s="14">
        <f>COUNTIFS($E$3:E5305,تقرير!$E$4)</f>
        <v>15</v>
      </c>
      <c r="C5305" s="48"/>
      <c r="D5305" s="48"/>
      <c r="E5305" s="48"/>
      <c r="F5305" s="50"/>
      <c r="G5305" s="51"/>
      <c r="H5305" s="51"/>
      <c r="I5305" s="52"/>
      <c r="J5305" s="52"/>
      <c r="K5305" s="27" t="str">
        <f>_xlfn.IFNA(VLOOKUP(E5305,الاوردرات!$B$1:$C$600,2,0),"")</f>
        <v/>
      </c>
      <c r="L5305" s="63"/>
      <c r="N5305" s="22" t="str">
        <f t="shared" si="169"/>
        <v/>
      </c>
      <c r="O5305" s="23" t="str">
        <f>_xlfn.IFNA((VLOOKUP(F5305,help!$C$2:$F$12,4,0))*(N5305*24),"")</f>
        <v/>
      </c>
      <c r="AP5305" s="18">
        <f t="shared" si="168"/>
        <v>0</v>
      </c>
    </row>
    <row r="5306" spans="2:42" ht="33" x14ac:dyDescent="0.2">
      <c r="B5306" s="14">
        <f>COUNTIFS($E$3:E5306,تقرير!$E$4)</f>
        <v>15</v>
      </c>
      <c r="C5306" s="48"/>
      <c r="D5306" s="48"/>
      <c r="E5306" s="48"/>
      <c r="F5306" s="50"/>
      <c r="G5306" s="51"/>
      <c r="H5306" s="51"/>
      <c r="I5306" s="52"/>
      <c r="J5306" s="52"/>
      <c r="K5306" s="27" t="str">
        <f>_xlfn.IFNA(VLOOKUP(E5306,الاوردرات!$B$1:$C$600,2,0),"")</f>
        <v/>
      </c>
      <c r="L5306" s="63"/>
      <c r="N5306" s="22" t="str">
        <f t="shared" si="169"/>
        <v/>
      </c>
      <c r="O5306" s="23" t="str">
        <f>_xlfn.IFNA((VLOOKUP(F5306,help!$C$2:$F$12,4,0))*(N5306*24),"")</f>
        <v/>
      </c>
      <c r="AP5306" s="18">
        <f t="shared" si="168"/>
        <v>0</v>
      </c>
    </row>
    <row r="5307" spans="2:42" ht="33" x14ac:dyDescent="0.2">
      <c r="B5307" s="14">
        <f>COUNTIFS($E$3:E5307,تقرير!$E$4)</f>
        <v>15</v>
      </c>
      <c r="C5307" s="48"/>
      <c r="D5307" s="48"/>
      <c r="E5307" s="48"/>
      <c r="F5307" s="50"/>
      <c r="G5307" s="51"/>
      <c r="H5307" s="51"/>
      <c r="I5307" s="52"/>
      <c r="J5307" s="52"/>
      <c r="K5307" s="27" t="str">
        <f>_xlfn.IFNA(VLOOKUP(E5307,الاوردرات!$B$1:$C$600,2,0),"")</f>
        <v/>
      </c>
      <c r="L5307" s="63"/>
      <c r="N5307" s="22" t="str">
        <f t="shared" si="169"/>
        <v/>
      </c>
      <c r="O5307" s="23" t="str">
        <f>_xlfn.IFNA((VLOOKUP(F5307,help!$C$2:$F$12,4,0))*(N5307*24),"")</f>
        <v/>
      </c>
      <c r="AP5307" s="18">
        <f t="shared" si="168"/>
        <v>0</v>
      </c>
    </row>
    <row r="5308" spans="2:42" ht="33" x14ac:dyDescent="0.2">
      <c r="B5308" s="14">
        <f>COUNTIFS($E$3:E5308,تقرير!$E$4)</f>
        <v>15</v>
      </c>
      <c r="C5308" s="48"/>
      <c r="D5308" s="48"/>
      <c r="E5308" s="48"/>
      <c r="F5308" s="50"/>
      <c r="G5308" s="51"/>
      <c r="H5308" s="51"/>
      <c r="I5308" s="52"/>
      <c r="J5308" s="52"/>
      <c r="K5308" s="27" t="str">
        <f>_xlfn.IFNA(VLOOKUP(E5308,الاوردرات!$B$1:$C$600,2,0),"")</f>
        <v/>
      </c>
      <c r="L5308" s="63"/>
      <c r="N5308" s="22" t="str">
        <f t="shared" si="169"/>
        <v/>
      </c>
      <c r="O5308" s="23" t="str">
        <f>_xlfn.IFNA((VLOOKUP(F5308,help!$C$2:$F$12,4,0))*(N5308*24),"")</f>
        <v/>
      </c>
      <c r="AP5308" s="18">
        <f t="shared" si="168"/>
        <v>0</v>
      </c>
    </row>
    <row r="5309" spans="2:42" ht="33" x14ac:dyDescent="0.2">
      <c r="B5309" s="14">
        <f>COUNTIFS($E$3:E5309,تقرير!$E$4)</f>
        <v>15</v>
      </c>
      <c r="C5309" s="48"/>
      <c r="D5309" s="48"/>
      <c r="E5309" s="48"/>
      <c r="F5309" s="50"/>
      <c r="G5309" s="51"/>
      <c r="H5309" s="51"/>
      <c r="I5309" s="52"/>
      <c r="J5309" s="52"/>
      <c r="K5309" s="27" t="str">
        <f>_xlfn.IFNA(VLOOKUP(E5309,الاوردرات!$B$1:$C$600,2,0),"")</f>
        <v/>
      </c>
      <c r="L5309" s="63"/>
      <c r="N5309" s="22" t="str">
        <f t="shared" si="169"/>
        <v/>
      </c>
      <c r="O5309" s="23" t="str">
        <f>_xlfn.IFNA((VLOOKUP(F5309,help!$C$2:$F$12,4,0))*(N5309*24),"")</f>
        <v/>
      </c>
      <c r="AP5309" s="18">
        <f t="shared" si="168"/>
        <v>0</v>
      </c>
    </row>
    <row r="5310" spans="2:42" ht="33" x14ac:dyDescent="0.2">
      <c r="B5310" s="14">
        <f>COUNTIFS($E$3:E5310,تقرير!$E$4)</f>
        <v>15</v>
      </c>
      <c r="C5310" s="48"/>
      <c r="D5310" s="48"/>
      <c r="E5310" s="48"/>
      <c r="F5310" s="50"/>
      <c r="G5310" s="51"/>
      <c r="H5310" s="51"/>
      <c r="I5310" s="52"/>
      <c r="J5310" s="52"/>
      <c r="K5310" s="27" t="str">
        <f>_xlfn.IFNA(VLOOKUP(E5310,الاوردرات!$B$1:$C$600,2,0),"")</f>
        <v/>
      </c>
      <c r="L5310" s="63"/>
      <c r="N5310" s="22" t="str">
        <f t="shared" si="169"/>
        <v/>
      </c>
      <c r="O5310" s="23" t="str">
        <f>_xlfn.IFNA((VLOOKUP(F5310,help!$C$2:$F$12,4,0))*(N5310*24),"")</f>
        <v/>
      </c>
      <c r="AP5310" s="18">
        <f t="shared" si="168"/>
        <v>0</v>
      </c>
    </row>
    <row r="5311" spans="2:42" ht="33" x14ac:dyDescent="0.2">
      <c r="B5311" s="14">
        <f>COUNTIFS($E$3:E5311,تقرير!$E$4)</f>
        <v>15</v>
      </c>
      <c r="C5311" s="48"/>
      <c r="D5311" s="48"/>
      <c r="E5311" s="48"/>
      <c r="F5311" s="50"/>
      <c r="G5311" s="51"/>
      <c r="H5311" s="51"/>
      <c r="I5311" s="52"/>
      <c r="J5311" s="52"/>
      <c r="K5311" s="27" t="str">
        <f>_xlfn.IFNA(VLOOKUP(E5311,الاوردرات!$B$1:$C$600,2,0),"")</f>
        <v/>
      </c>
      <c r="L5311" s="63"/>
      <c r="N5311" s="22" t="str">
        <f t="shared" si="169"/>
        <v/>
      </c>
      <c r="O5311" s="23" t="str">
        <f>_xlfn.IFNA((VLOOKUP(F5311,help!$C$2:$F$12,4,0))*(N5311*24),"")</f>
        <v/>
      </c>
      <c r="AP5311" s="18">
        <f t="shared" si="168"/>
        <v>0</v>
      </c>
    </row>
    <row r="5312" spans="2:42" ht="33" x14ac:dyDescent="0.2">
      <c r="B5312" s="14">
        <f>COUNTIFS($E$3:E5312,تقرير!$E$4)</f>
        <v>15</v>
      </c>
      <c r="C5312" s="48"/>
      <c r="D5312" s="48"/>
      <c r="E5312" s="48"/>
      <c r="F5312" s="50"/>
      <c r="G5312" s="51"/>
      <c r="H5312" s="51"/>
      <c r="I5312" s="52"/>
      <c r="J5312" s="52"/>
      <c r="K5312" s="27" t="str">
        <f>_xlfn.IFNA(VLOOKUP(E5312,الاوردرات!$B$1:$C$600,2,0),"")</f>
        <v/>
      </c>
      <c r="L5312" s="63"/>
      <c r="N5312" s="22" t="str">
        <f t="shared" si="169"/>
        <v/>
      </c>
      <c r="O5312" s="23" t="str">
        <f>_xlfn.IFNA((VLOOKUP(F5312,help!$C$2:$F$12,4,0))*(N5312*24),"")</f>
        <v/>
      </c>
      <c r="AP5312" s="18">
        <f t="shared" si="168"/>
        <v>0</v>
      </c>
    </row>
    <row r="5313" spans="2:42" ht="33" x14ac:dyDescent="0.2">
      <c r="B5313" s="14">
        <f>COUNTIFS($E$3:E5313,تقرير!$E$4)</f>
        <v>15</v>
      </c>
      <c r="C5313" s="48"/>
      <c r="D5313" s="48"/>
      <c r="E5313" s="48"/>
      <c r="F5313" s="50"/>
      <c r="G5313" s="51"/>
      <c r="H5313" s="51"/>
      <c r="I5313" s="52"/>
      <c r="J5313" s="52"/>
      <c r="K5313" s="27" t="str">
        <f>_xlfn.IFNA(VLOOKUP(E5313,الاوردرات!$B$1:$C$600,2,0),"")</f>
        <v/>
      </c>
      <c r="L5313" s="63"/>
      <c r="N5313" s="22" t="str">
        <f t="shared" si="169"/>
        <v/>
      </c>
      <c r="O5313" s="23" t="str">
        <f>_xlfn.IFNA((VLOOKUP(F5313,help!$C$2:$F$12,4,0))*(N5313*24),"")</f>
        <v/>
      </c>
      <c r="AP5313" s="18">
        <f t="shared" si="168"/>
        <v>0</v>
      </c>
    </row>
    <row r="5314" spans="2:42" ht="33" x14ac:dyDescent="0.2">
      <c r="B5314" s="14">
        <f>COUNTIFS($E$3:E5314,تقرير!$E$4)</f>
        <v>15</v>
      </c>
      <c r="C5314" s="48"/>
      <c r="D5314" s="48"/>
      <c r="E5314" s="48"/>
      <c r="F5314" s="50"/>
      <c r="G5314" s="51"/>
      <c r="H5314" s="51"/>
      <c r="I5314" s="52"/>
      <c r="J5314" s="52"/>
      <c r="K5314" s="27" t="str">
        <f>_xlfn.IFNA(VLOOKUP(E5314,الاوردرات!$B$1:$C$600,2,0),"")</f>
        <v/>
      </c>
      <c r="L5314" s="63"/>
      <c r="N5314" s="22" t="str">
        <f t="shared" si="169"/>
        <v/>
      </c>
      <c r="O5314" s="23" t="str">
        <f>_xlfn.IFNA((VLOOKUP(F5314,help!$C$2:$F$12,4,0))*(N5314*24),"")</f>
        <v/>
      </c>
      <c r="AP5314" s="18">
        <f t="shared" si="168"/>
        <v>0</v>
      </c>
    </row>
    <row r="5315" spans="2:42" ht="33" x14ac:dyDescent="0.2">
      <c r="B5315" s="14">
        <f>COUNTIFS($E$3:E5315,تقرير!$E$4)</f>
        <v>15</v>
      </c>
      <c r="C5315" s="48"/>
      <c r="D5315" s="48"/>
      <c r="E5315" s="48"/>
      <c r="F5315" s="50"/>
      <c r="G5315" s="51"/>
      <c r="H5315" s="51"/>
      <c r="I5315" s="52"/>
      <c r="J5315" s="52"/>
      <c r="K5315" s="27" t="str">
        <f>_xlfn.IFNA(VLOOKUP(E5315,الاوردرات!$B$1:$C$600,2,0),"")</f>
        <v/>
      </c>
      <c r="L5315" s="63"/>
      <c r="N5315" s="22" t="str">
        <f t="shared" si="169"/>
        <v/>
      </c>
      <c r="O5315" s="23" t="str">
        <f>_xlfn.IFNA((VLOOKUP(F5315,help!$C$2:$F$12,4,0))*(N5315*24),"")</f>
        <v/>
      </c>
      <c r="AP5315" s="18">
        <f t="shared" si="168"/>
        <v>0</v>
      </c>
    </row>
    <row r="5316" spans="2:42" ht="33" x14ac:dyDescent="0.2">
      <c r="B5316" s="14">
        <f>COUNTIFS($E$3:E5316,تقرير!$E$4)</f>
        <v>15</v>
      </c>
      <c r="C5316" s="48"/>
      <c r="D5316" s="48"/>
      <c r="E5316" s="48"/>
      <c r="F5316" s="50"/>
      <c r="G5316" s="51"/>
      <c r="H5316" s="51"/>
      <c r="I5316" s="52"/>
      <c r="J5316" s="52"/>
      <c r="K5316" s="27" t="str">
        <f>_xlfn.IFNA(VLOOKUP(E5316,الاوردرات!$B$1:$C$600,2,0),"")</f>
        <v/>
      </c>
      <c r="L5316" s="63"/>
      <c r="N5316" s="22" t="str">
        <f t="shared" si="169"/>
        <v/>
      </c>
      <c r="O5316" s="23" t="str">
        <f>_xlfn.IFNA((VLOOKUP(F5316,help!$C$2:$F$12,4,0))*(N5316*24),"")</f>
        <v/>
      </c>
      <c r="AP5316" s="18">
        <f t="shared" si="168"/>
        <v>0</v>
      </c>
    </row>
    <row r="5317" spans="2:42" ht="33" x14ac:dyDescent="0.2">
      <c r="B5317" s="14">
        <f>COUNTIFS($E$3:E5317,تقرير!$E$4)</f>
        <v>15</v>
      </c>
      <c r="C5317" s="48"/>
      <c r="D5317" s="48"/>
      <c r="E5317" s="48"/>
      <c r="F5317" s="50"/>
      <c r="G5317" s="51"/>
      <c r="H5317" s="51"/>
      <c r="I5317" s="52"/>
      <c r="J5317" s="52"/>
      <c r="K5317" s="27" t="str">
        <f>_xlfn.IFNA(VLOOKUP(E5317,الاوردرات!$B$1:$C$600,2,0),"")</f>
        <v/>
      </c>
      <c r="L5317" s="63"/>
      <c r="N5317" s="22" t="str">
        <f t="shared" si="169"/>
        <v/>
      </c>
      <c r="O5317" s="23" t="str">
        <f>_xlfn.IFNA((VLOOKUP(F5317,help!$C$2:$F$12,4,0))*(N5317*24),"")</f>
        <v/>
      </c>
      <c r="AP5317" s="18">
        <f t="shared" si="168"/>
        <v>0</v>
      </c>
    </row>
    <row r="5318" spans="2:42" ht="33" x14ac:dyDescent="0.2">
      <c r="B5318" s="14">
        <f>COUNTIFS($E$3:E5318,تقرير!$E$4)</f>
        <v>15</v>
      </c>
      <c r="C5318" s="48"/>
      <c r="D5318" s="48"/>
      <c r="E5318" s="48"/>
      <c r="F5318" s="50"/>
      <c r="G5318" s="51"/>
      <c r="H5318" s="51"/>
      <c r="I5318" s="52"/>
      <c r="J5318" s="52"/>
      <c r="K5318" s="27" t="str">
        <f>_xlfn.IFNA(VLOOKUP(E5318,الاوردرات!$B$1:$C$600,2,0),"")</f>
        <v/>
      </c>
      <c r="L5318" s="63"/>
      <c r="N5318" s="22" t="str">
        <f t="shared" si="169"/>
        <v/>
      </c>
      <c r="O5318" s="23" t="str">
        <f>_xlfn.IFNA((VLOOKUP(F5318,help!$C$2:$F$12,4,0))*(N5318*24),"")</f>
        <v/>
      </c>
      <c r="AP5318" s="18">
        <f t="shared" si="168"/>
        <v>0</v>
      </c>
    </row>
    <row r="5319" spans="2:42" ht="33" x14ac:dyDescent="0.2">
      <c r="B5319" s="14">
        <f>COUNTIFS($E$3:E5319,تقرير!$E$4)</f>
        <v>15</v>
      </c>
      <c r="C5319" s="48"/>
      <c r="D5319" s="48"/>
      <c r="E5319" s="48"/>
      <c r="F5319" s="50"/>
      <c r="G5319" s="51"/>
      <c r="H5319" s="51"/>
      <c r="I5319" s="52"/>
      <c r="J5319" s="52"/>
      <c r="K5319" s="27" t="str">
        <f>_xlfn.IFNA(VLOOKUP(E5319,الاوردرات!$B$1:$C$600,2,0),"")</f>
        <v/>
      </c>
      <c r="L5319" s="63"/>
      <c r="N5319" s="22" t="str">
        <f t="shared" si="169"/>
        <v/>
      </c>
      <c r="O5319" s="23" t="str">
        <f>_xlfn.IFNA((VLOOKUP(F5319,help!$C$2:$F$12,4,0))*(N5319*24),"")</f>
        <v/>
      </c>
      <c r="AP5319" s="18">
        <f t="shared" si="168"/>
        <v>0</v>
      </c>
    </row>
    <row r="5320" spans="2:42" ht="33" x14ac:dyDescent="0.2">
      <c r="B5320" s="14">
        <f>COUNTIFS($E$3:E5320,تقرير!$E$4)</f>
        <v>15</v>
      </c>
      <c r="C5320" s="48"/>
      <c r="D5320" s="48"/>
      <c r="E5320" s="48"/>
      <c r="F5320" s="50"/>
      <c r="G5320" s="51"/>
      <c r="H5320" s="51"/>
      <c r="I5320" s="52"/>
      <c r="J5320" s="52"/>
      <c r="K5320" s="27" t="str">
        <f>_xlfn.IFNA(VLOOKUP(E5320,الاوردرات!$B$1:$C$600,2,0),"")</f>
        <v/>
      </c>
      <c r="L5320" s="63"/>
      <c r="N5320" s="22" t="str">
        <f t="shared" si="169"/>
        <v/>
      </c>
      <c r="O5320" s="23" t="str">
        <f>_xlfn.IFNA((VLOOKUP(F5320,help!$C$2:$F$12,4,0))*(N5320*24),"")</f>
        <v/>
      </c>
      <c r="AP5320" s="18">
        <f t="shared" si="168"/>
        <v>0</v>
      </c>
    </row>
    <row r="5321" spans="2:42" ht="33" x14ac:dyDescent="0.2">
      <c r="B5321" s="14">
        <f>COUNTIFS($E$3:E5321,تقرير!$E$4)</f>
        <v>15</v>
      </c>
      <c r="C5321" s="48"/>
      <c r="D5321" s="48"/>
      <c r="E5321" s="48"/>
      <c r="F5321" s="50"/>
      <c r="G5321" s="51"/>
      <c r="H5321" s="51"/>
      <c r="I5321" s="52"/>
      <c r="J5321" s="52"/>
      <c r="K5321" s="27" t="str">
        <f>_xlfn.IFNA(VLOOKUP(E5321,الاوردرات!$B$1:$C$600,2,0),"")</f>
        <v/>
      </c>
      <c r="L5321" s="63"/>
      <c r="N5321" s="22" t="str">
        <f t="shared" si="169"/>
        <v/>
      </c>
      <c r="O5321" s="23" t="str">
        <f>_xlfn.IFNA((VLOOKUP(F5321,help!$C$2:$F$12,4,0))*(N5321*24),"")</f>
        <v/>
      </c>
      <c r="AP5321" s="18">
        <f t="shared" si="168"/>
        <v>0</v>
      </c>
    </row>
    <row r="5322" spans="2:42" ht="33" x14ac:dyDescent="0.2">
      <c r="B5322" s="14">
        <f>COUNTIFS($E$3:E5322,تقرير!$E$4)</f>
        <v>15</v>
      </c>
      <c r="C5322" s="48"/>
      <c r="D5322" s="48"/>
      <c r="E5322" s="48"/>
      <c r="F5322" s="50"/>
      <c r="G5322" s="51"/>
      <c r="H5322" s="51"/>
      <c r="I5322" s="52"/>
      <c r="J5322" s="52"/>
      <c r="K5322" s="27" t="str">
        <f>_xlfn.IFNA(VLOOKUP(E5322,الاوردرات!$B$1:$C$600,2,0),"")</f>
        <v/>
      </c>
      <c r="L5322" s="63"/>
      <c r="N5322" s="22" t="str">
        <f t="shared" si="169"/>
        <v/>
      </c>
      <c r="O5322" s="23" t="str">
        <f>_xlfn.IFNA((VLOOKUP(F5322,help!$C$2:$F$12,4,0))*(N5322*24),"")</f>
        <v/>
      </c>
      <c r="AP5322" s="18">
        <f t="shared" si="168"/>
        <v>0</v>
      </c>
    </row>
    <row r="5323" spans="2:42" ht="33" x14ac:dyDescent="0.2">
      <c r="B5323" s="14">
        <f>COUNTIFS($E$3:E5323,تقرير!$E$4)</f>
        <v>15</v>
      </c>
      <c r="C5323" s="48"/>
      <c r="D5323" s="48"/>
      <c r="E5323" s="48"/>
      <c r="F5323" s="50"/>
      <c r="G5323" s="51"/>
      <c r="H5323" s="51"/>
      <c r="I5323" s="52"/>
      <c r="J5323" s="52"/>
      <c r="K5323" s="27" t="str">
        <f>_xlfn.IFNA(VLOOKUP(E5323,الاوردرات!$B$1:$C$600,2,0),"")</f>
        <v/>
      </c>
      <c r="L5323" s="63"/>
      <c r="N5323" s="22" t="str">
        <f t="shared" si="169"/>
        <v/>
      </c>
      <c r="O5323" s="23" t="str">
        <f>_xlfn.IFNA((VLOOKUP(F5323,help!$C$2:$F$12,4,0))*(N5323*24),"")</f>
        <v/>
      </c>
      <c r="AP5323" s="18">
        <f t="shared" si="168"/>
        <v>0</v>
      </c>
    </row>
    <row r="5324" spans="2:42" ht="33" x14ac:dyDescent="0.2">
      <c r="B5324" s="14">
        <f>COUNTIFS($E$3:E5324,تقرير!$E$4)</f>
        <v>15</v>
      </c>
      <c r="C5324" s="48"/>
      <c r="D5324" s="48"/>
      <c r="E5324" s="48"/>
      <c r="F5324" s="50"/>
      <c r="G5324" s="51"/>
      <c r="H5324" s="51"/>
      <c r="I5324" s="52"/>
      <c r="J5324" s="52"/>
      <c r="K5324" s="27" t="str">
        <f>_xlfn.IFNA(VLOOKUP(E5324,الاوردرات!$B$1:$C$600,2,0),"")</f>
        <v/>
      </c>
      <c r="L5324" s="63"/>
      <c r="N5324" s="22" t="str">
        <f t="shared" si="169"/>
        <v/>
      </c>
      <c r="O5324" s="23" t="str">
        <f>_xlfn.IFNA((VLOOKUP(F5324,help!$C$2:$F$12,4,0))*(N5324*24),"")</f>
        <v/>
      </c>
      <c r="AP5324" s="18">
        <f t="shared" si="168"/>
        <v>0</v>
      </c>
    </row>
    <row r="5325" spans="2:42" ht="33" x14ac:dyDescent="0.2">
      <c r="B5325" s="14">
        <f>COUNTIFS($E$3:E5325,تقرير!$E$4)</f>
        <v>15</v>
      </c>
      <c r="C5325" s="48"/>
      <c r="D5325" s="48"/>
      <c r="E5325" s="48"/>
      <c r="F5325" s="50"/>
      <c r="G5325" s="51"/>
      <c r="H5325" s="51"/>
      <c r="I5325" s="52"/>
      <c r="J5325" s="52"/>
      <c r="K5325" s="27" t="str">
        <f>_xlfn.IFNA(VLOOKUP(E5325,الاوردرات!$B$1:$C$600,2,0),"")</f>
        <v/>
      </c>
      <c r="L5325" s="63"/>
      <c r="N5325" s="22" t="str">
        <f t="shared" si="169"/>
        <v/>
      </c>
      <c r="O5325" s="23" t="str">
        <f>_xlfn.IFNA((VLOOKUP(F5325,help!$C$2:$F$12,4,0))*(N5325*24),"")</f>
        <v/>
      </c>
      <c r="AP5325" s="18">
        <f t="shared" si="168"/>
        <v>0</v>
      </c>
    </row>
    <row r="5326" spans="2:42" ht="33" x14ac:dyDescent="0.2">
      <c r="B5326" s="14">
        <f>COUNTIFS($E$3:E5326,تقرير!$E$4)</f>
        <v>15</v>
      </c>
      <c r="C5326" s="48"/>
      <c r="D5326" s="48"/>
      <c r="E5326" s="48"/>
      <c r="F5326" s="50"/>
      <c r="G5326" s="51"/>
      <c r="H5326" s="51"/>
      <c r="I5326" s="52"/>
      <c r="J5326" s="52"/>
      <c r="K5326" s="27" t="str">
        <f>_xlfn.IFNA(VLOOKUP(E5326,الاوردرات!$B$1:$C$600,2,0),"")</f>
        <v/>
      </c>
      <c r="L5326" s="63"/>
      <c r="N5326" s="22" t="str">
        <f t="shared" si="169"/>
        <v/>
      </c>
      <c r="O5326" s="23" t="str">
        <f>_xlfn.IFNA((VLOOKUP(F5326,help!$C$2:$F$12,4,0))*(N5326*24),"")</f>
        <v/>
      </c>
      <c r="AP5326" s="18">
        <f t="shared" si="168"/>
        <v>0</v>
      </c>
    </row>
    <row r="5327" spans="2:42" ht="33" x14ac:dyDescent="0.2">
      <c r="B5327" s="14">
        <f>COUNTIFS($E$3:E5327,تقرير!$E$4)</f>
        <v>15</v>
      </c>
      <c r="C5327" s="48"/>
      <c r="D5327" s="48"/>
      <c r="E5327" s="48"/>
      <c r="F5327" s="50"/>
      <c r="G5327" s="51"/>
      <c r="H5327" s="51"/>
      <c r="I5327" s="52"/>
      <c r="J5327" s="52"/>
      <c r="K5327" s="27" t="str">
        <f>_xlfn.IFNA(VLOOKUP(E5327,الاوردرات!$B$1:$C$600,2,0),"")</f>
        <v/>
      </c>
      <c r="L5327" s="63"/>
      <c r="N5327" s="22" t="str">
        <f t="shared" si="169"/>
        <v/>
      </c>
      <c r="O5327" s="23" t="str">
        <f>_xlfn.IFNA((VLOOKUP(F5327,help!$C$2:$F$12,4,0))*(N5327*24),"")</f>
        <v/>
      </c>
      <c r="AP5327" s="18">
        <f t="shared" ref="AP5327:AP5390" si="170">D5327</f>
        <v>0</v>
      </c>
    </row>
    <row r="5328" spans="2:42" ht="33" x14ac:dyDescent="0.2">
      <c r="B5328" s="14">
        <f>COUNTIFS($E$3:E5328,تقرير!$E$4)</f>
        <v>15</v>
      </c>
      <c r="C5328" s="48"/>
      <c r="D5328" s="48"/>
      <c r="E5328" s="48"/>
      <c r="F5328" s="50"/>
      <c r="G5328" s="51"/>
      <c r="H5328" s="51"/>
      <c r="I5328" s="52"/>
      <c r="J5328" s="52"/>
      <c r="K5328" s="27" t="str">
        <f>_xlfn.IFNA(VLOOKUP(E5328,الاوردرات!$B$1:$C$600,2,0),"")</f>
        <v/>
      </c>
      <c r="L5328" s="63"/>
      <c r="N5328" s="22" t="str">
        <f t="shared" si="169"/>
        <v/>
      </c>
      <c r="O5328" s="23" t="str">
        <f>_xlfn.IFNA((VLOOKUP(F5328,help!$C$2:$F$12,4,0))*(N5328*24),"")</f>
        <v/>
      </c>
      <c r="AP5328" s="18">
        <f t="shared" si="170"/>
        <v>0</v>
      </c>
    </row>
    <row r="5329" spans="2:42" ht="33" x14ac:dyDescent="0.2">
      <c r="B5329" s="14">
        <f>COUNTIFS($E$3:E5329,تقرير!$E$4)</f>
        <v>15</v>
      </c>
      <c r="C5329" s="48"/>
      <c r="D5329" s="48"/>
      <c r="E5329" s="48"/>
      <c r="F5329" s="50"/>
      <c r="G5329" s="51"/>
      <c r="H5329" s="51"/>
      <c r="I5329" s="52"/>
      <c r="J5329" s="52"/>
      <c r="K5329" s="27" t="str">
        <f>_xlfn.IFNA(VLOOKUP(E5329,الاوردرات!$B$1:$C$600,2,0),"")</f>
        <v/>
      </c>
      <c r="L5329" s="63"/>
      <c r="N5329" s="22" t="str">
        <f t="shared" si="169"/>
        <v/>
      </c>
      <c r="O5329" s="23" t="str">
        <f>_xlfn.IFNA((VLOOKUP(F5329,help!$C$2:$F$12,4,0))*(N5329*24),"")</f>
        <v/>
      </c>
      <c r="AP5329" s="18">
        <f t="shared" si="170"/>
        <v>0</v>
      </c>
    </row>
    <row r="5330" spans="2:42" ht="33" x14ac:dyDescent="0.2">
      <c r="B5330" s="14">
        <f>COUNTIFS($E$3:E5330,تقرير!$E$4)</f>
        <v>15</v>
      </c>
      <c r="C5330" s="48"/>
      <c r="D5330" s="48"/>
      <c r="E5330" s="48"/>
      <c r="F5330" s="50"/>
      <c r="G5330" s="51"/>
      <c r="H5330" s="51"/>
      <c r="I5330" s="52"/>
      <c r="J5330" s="52"/>
      <c r="K5330" s="27" t="str">
        <f>_xlfn.IFNA(VLOOKUP(E5330,الاوردرات!$B$1:$C$600,2,0),"")</f>
        <v/>
      </c>
      <c r="L5330" s="63"/>
      <c r="N5330" s="22" t="str">
        <f t="shared" si="169"/>
        <v/>
      </c>
      <c r="O5330" s="23" t="str">
        <f>_xlfn.IFNA((VLOOKUP(F5330,help!$C$2:$F$12,4,0))*(N5330*24),"")</f>
        <v/>
      </c>
      <c r="AP5330" s="18">
        <f t="shared" si="170"/>
        <v>0</v>
      </c>
    </row>
    <row r="5331" spans="2:42" ht="33" x14ac:dyDescent="0.2">
      <c r="B5331" s="14">
        <f>COUNTIFS($E$3:E5331,تقرير!$E$4)</f>
        <v>15</v>
      </c>
      <c r="C5331" s="48"/>
      <c r="D5331" s="48"/>
      <c r="E5331" s="48"/>
      <c r="F5331" s="50"/>
      <c r="G5331" s="51"/>
      <c r="H5331" s="51"/>
      <c r="I5331" s="52"/>
      <c r="J5331" s="52"/>
      <c r="K5331" s="27" t="str">
        <f>_xlfn.IFNA(VLOOKUP(E5331,الاوردرات!$B$1:$C$600,2,0),"")</f>
        <v/>
      </c>
      <c r="L5331" s="63"/>
      <c r="N5331" s="22" t="str">
        <f t="shared" si="169"/>
        <v/>
      </c>
      <c r="O5331" s="23" t="str">
        <f>_xlfn.IFNA((VLOOKUP(F5331,help!$C$2:$F$12,4,0))*(N5331*24),"")</f>
        <v/>
      </c>
      <c r="AP5331" s="18">
        <f t="shared" si="170"/>
        <v>0</v>
      </c>
    </row>
    <row r="5332" spans="2:42" ht="33" x14ac:dyDescent="0.2">
      <c r="B5332" s="14">
        <f>COUNTIFS($E$3:E5332,تقرير!$E$4)</f>
        <v>15</v>
      </c>
      <c r="C5332" s="48"/>
      <c r="D5332" s="48"/>
      <c r="E5332" s="48"/>
      <c r="F5332" s="50"/>
      <c r="G5332" s="51"/>
      <c r="H5332" s="51"/>
      <c r="I5332" s="52"/>
      <c r="J5332" s="52"/>
      <c r="K5332" s="27" t="str">
        <f>_xlfn.IFNA(VLOOKUP(E5332,الاوردرات!$B$1:$C$600,2,0),"")</f>
        <v/>
      </c>
      <c r="L5332" s="63"/>
      <c r="N5332" s="22" t="str">
        <f t="shared" si="169"/>
        <v/>
      </c>
      <c r="O5332" s="23" t="str">
        <f>_xlfn.IFNA((VLOOKUP(F5332,help!$C$2:$F$12,4,0))*(N5332*24),"")</f>
        <v/>
      </c>
      <c r="AP5332" s="18">
        <f t="shared" si="170"/>
        <v>0</v>
      </c>
    </row>
    <row r="5333" spans="2:42" ht="33" x14ac:dyDescent="0.2">
      <c r="B5333" s="14">
        <f>COUNTIFS($E$3:E5333,تقرير!$E$4)</f>
        <v>15</v>
      </c>
      <c r="C5333" s="48"/>
      <c r="D5333" s="48"/>
      <c r="E5333" s="48"/>
      <c r="F5333" s="50"/>
      <c r="G5333" s="51"/>
      <c r="H5333" s="51"/>
      <c r="I5333" s="52"/>
      <c r="J5333" s="52"/>
      <c r="K5333" s="27" t="str">
        <f>_xlfn.IFNA(VLOOKUP(E5333,الاوردرات!$B$1:$C$600,2,0),"")</f>
        <v/>
      </c>
      <c r="L5333" s="63"/>
      <c r="N5333" s="22" t="str">
        <f t="shared" si="169"/>
        <v/>
      </c>
      <c r="O5333" s="23" t="str">
        <f>_xlfn.IFNA((VLOOKUP(F5333,help!$C$2:$F$12,4,0))*(N5333*24),"")</f>
        <v/>
      </c>
      <c r="AP5333" s="18">
        <f t="shared" si="170"/>
        <v>0</v>
      </c>
    </row>
    <row r="5334" spans="2:42" ht="33" x14ac:dyDescent="0.2">
      <c r="B5334" s="14">
        <f>COUNTIFS($E$3:E5334,تقرير!$E$4)</f>
        <v>15</v>
      </c>
      <c r="C5334" s="48"/>
      <c r="D5334" s="48"/>
      <c r="E5334" s="48"/>
      <c r="F5334" s="50"/>
      <c r="G5334" s="51"/>
      <c r="H5334" s="51"/>
      <c r="I5334" s="52"/>
      <c r="J5334" s="52"/>
      <c r="K5334" s="27" t="str">
        <f>_xlfn.IFNA(VLOOKUP(E5334,الاوردرات!$B$1:$C$600,2,0),"")</f>
        <v/>
      </c>
      <c r="L5334" s="63"/>
      <c r="N5334" s="22" t="str">
        <f t="shared" si="169"/>
        <v/>
      </c>
      <c r="O5334" s="23" t="str">
        <f>_xlfn.IFNA((VLOOKUP(F5334,help!$C$2:$F$12,4,0))*(N5334*24),"")</f>
        <v/>
      </c>
      <c r="AP5334" s="18">
        <f t="shared" si="170"/>
        <v>0</v>
      </c>
    </row>
    <row r="5335" spans="2:42" ht="33" x14ac:dyDescent="0.2">
      <c r="B5335" s="14">
        <f>COUNTIFS($E$3:E5335,تقرير!$E$4)</f>
        <v>15</v>
      </c>
      <c r="C5335" s="48"/>
      <c r="D5335" s="48"/>
      <c r="E5335" s="48"/>
      <c r="F5335" s="50"/>
      <c r="G5335" s="51"/>
      <c r="H5335" s="51"/>
      <c r="I5335" s="52"/>
      <c r="J5335" s="52"/>
      <c r="K5335" s="27" t="str">
        <f>_xlfn.IFNA(VLOOKUP(E5335,الاوردرات!$B$1:$C$600,2,0),"")</f>
        <v/>
      </c>
      <c r="L5335" s="63"/>
      <c r="N5335" s="22" t="str">
        <f t="shared" si="169"/>
        <v/>
      </c>
      <c r="O5335" s="23" t="str">
        <f>_xlfn.IFNA((VLOOKUP(F5335,help!$C$2:$F$12,4,0))*(N5335*24),"")</f>
        <v/>
      </c>
      <c r="AP5335" s="18">
        <f t="shared" si="170"/>
        <v>0</v>
      </c>
    </row>
    <row r="5336" spans="2:42" ht="33" x14ac:dyDescent="0.2">
      <c r="B5336" s="14">
        <f>COUNTIFS($E$3:E5336,تقرير!$E$4)</f>
        <v>15</v>
      </c>
      <c r="C5336" s="48"/>
      <c r="D5336" s="48"/>
      <c r="E5336" s="48"/>
      <c r="F5336" s="50"/>
      <c r="G5336" s="51"/>
      <c r="H5336" s="51"/>
      <c r="I5336" s="52"/>
      <c r="J5336" s="52"/>
      <c r="K5336" s="27" t="str">
        <f>_xlfn.IFNA(VLOOKUP(E5336,الاوردرات!$B$1:$C$600,2,0),"")</f>
        <v/>
      </c>
      <c r="L5336" s="63"/>
      <c r="N5336" s="22" t="str">
        <f t="shared" si="169"/>
        <v/>
      </c>
      <c r="O5336" s="23" t="str">
        <f>_xlfn.IFNA((VLOOKUP(F5336,help!$C$2:$F$12,4,0))*(N5336*24),"")</f>
        <v/>
      </c>
      <c r="AP5336" s="18">
        <f t="shared" si="170"/>
        <v>0</v>
      </c>
    </row>
    <row r="5337" spans="2:42" ht="33" x14ac:dyDescent="0.2">
      <c r="B5337" s="14">
        <f>COUNTIFS($E$3:E5337,تقرير!$E$4)</f>
        <v>15</v>
      </c>
      <c r="C5337" s="48"/>
      <c r="D5337" s="48"/>
      <c r="E5337" s="48"/>
      <c r="F5337" s="50"/>
      <c r="G5337" s="51"/>
      <c r="H5337" s="51"/>
      <c r="I5337" s="52"/>
      <c r="J5337" s="52"/>
      <c r="K5337" s="27" t="str">
        <f>_xlfn.IFNA(VLOOKUP(E5337,الاوردرات!$B$1:$C$600,2,0),"")</f>
        <v/>
      </c>
      <c r="L5337" s="63"/>
      <c r="N5337" s="22" t="str">
        <f t="shared" si="169"/>
        <v/>
      </c>
      <c r="O5337" s="23" t="str">
        <f>_xlfn.IFNA((VLOOKUP(F5337,help!$C$2:$F$12,4,0))*(N5337*24),"")</f>
        <v/>
      </c>
      <c r="AP5337" s="18">
        <f t="shared" si="170"/>
        <v>0</v>
      </c>
    </row>
    <row r="5338" spans="2:42" ht="33" x14ac:dyDescent="0.2">
      <c r="B5338" s="14">
        <f>COUNTIFS($E$3:E5338,تقرير!$E$4)</f>
        <v>15</v>
      </c>
      <c r="C5338" s="48"/>
      <c r="D5338" s="48"/>
      <c r="E5338" s="48"/>
      <c r="F5338" s="50"/>
      <c r="G5338" s="51"/>
      <c r="H5338" s="51"/>
      <c r="I5338" s="52"/>
      <c r="J5338" s="52"/>
      <c r="K5338" s="27" t="str">
        <f>_xlfn.IFNA(VLOOKUP(E5338,الاوردرات!$B$1:$C$600,2,0),"")</f>
        <v/>
      </c>
      <c r="L5338" s="63"/>
      <c r="N5338" s="22" t="str">
        <f t="shared" si="169"/>
        <v/>
      </c>
      <c r="O5338" s="23" t="str">
        <f>_xlfn.IFNA((VLOOKUP(F5338,help!$C$2:$F$12,4,0))*(N5338*24),"")</f>
        <v/>
      </c>
      <c r="AP5338" s="18">
        <f t="shared" si="170"/>
        <v>0</v>
      </c>
    </row>
    <row r="5339" spans="2:42" ht="33" x14ac:dyDescent="0.2">
      <c r="B5339" s="14">
        <f>COUNTIFS($E$3:E5339,تقرير!$E$4)</f>
        <v>15</v>
      </c>
      <c r="C5339" s="48"/>
      <c r="D5339" s="48"/>
      <c r="E5339" s="48"/>
      <c r="F5339" s="50"/>
      <c r="G5339" s="51"/>
      <c r="H5339" s="51"/>
      <c r="I5339" s="52"/>
      <c r="J5339" s="52"/>
      <c r="K5339" s="27" t="str">
        <f>_xlfn.IFNA(VLOOKUP(E5339,الاوردرات!$B$1:$C$600,2,0),"")</f>
        <v/>
      </c>
      <c r="L5339" s="63"/>
      <c r="N5339" s="22" t="str">
        <f t="shared" si="169"/>
        <v/>
      </c>
      <c r="O5339" s="23" t="str">
        <f>_xlfn.IFNA((VLOOKUP(F5339,help!$C$2:$F$12,4,0))*(N5339*24),"")</f>
        <v/>
      </c>
      <c r="AP5339" s="18">
        <f t="shared" si="170"/>
        <v>0</v>
      </c>
    </row>
    <row r="5340" spans="2:42" ht="33" x14ac:dyDescent="0.2">
      <c r="B5340" s="14">
        <f>COUNTIFS($E$3:E5340,تقرير!$E$4)</f>
        <v>15</v>
      </c>
      <c r="C5340" s="48"/>
      <c r="D5340" s="48"/>
      <c r="E5340" s="48"/>
      <c r="F5340" s="50"/>
      <c r="G5340" s="51"/>
      <c r="H5340" s="51"/>
      <c r="I5340" s="52"/>
      <c r="J5340" s="52"/>
      <c r="K5340" s="27" t="str">
        <f>_xlfn.IFNA(VLOOKUP(E5340,الاوردرات!$B$1:$C$600,2,0),"")</f>
        <v/>
      </c>
      <c r="L5340" s="63"/>
      <c r="N5340" s="22" t="str">
        <f t="shared" si="169"/>
        <v/>
      </c>
      <c r="O5340" s="23" t="str">
        <f>_xlfn.IFNA((VLOOKUP(F5340,help!$C$2:$F$12,4,0))*(N5340*24),"")</f>
        <v/>
      </c>
      <c r="AP5340" s="18">
        <f t="shared" si="170"/>
        <v>0</v>
      </c>
    </row>
    <row r="5341" spans="2:42" ht="33" x14ac:dyDescent="0.2">
      <c r="B5341" s="14">
        <f>COUNTIFS($E$3:E5341,تقرير!$E$4)</f>
        <v>15</v>
      </c>
      <c r="C5341" s="48"/>
      <c r="D5341" s="48"/>
      <c r="E5341" s="48"/>
      <c r="F5341" s="50"/>
      <c r="G5341" s="51"/>
      <c r="H5341" s="51"/>
      <c r="I5341" s="52"/>
      <c r="J5341" s="52"/>
      <c r="K5341" s="27" t="str">
        <f>_xlfn.IFNA(VLOOKUP(E5341,الاوردرات!$B$1:$C$600,2,0),"")</f>
        <v/>
      </c>
      <c r="L5341" s="63"/>
      <c r="N5341" s="22" t="str">
        <f t="shared" si="169"/>
        <v/>
      </c>
      <c r="O5341" s="23" t="str">
        <f>_xlfn.IFNA((VLOOKUP(F5341,help!$C$2:$F$12,4,0))*(N5341*24),"")</f>
        <v/>
      </c>
      <c r="AP5341" s="18">
        <f t="shared" si="170"/>
        <v>0</v>
      </c>
    </row>
    <row r="5342" spans="2:42" ht="33" x14ac:dyDescent="0.2">
      <c r="B5342" s="14">
        <f>COUNTIFS($E$3:E5342,تقرير!$E$4)</f>
        <v>15</v>
      </c>
      <c r="C5342" s="48"/>
      <c r="D5342" s="48"/>
      <c r="E5342" s="48"/>
      <c r="F5342" s="50"/>
      <c r="G5342" s="51"/>
      <c r="H5342" s="51"/>
      <c r="I5342" s="52"/>
      <c r="J5342" s="52"/>
      <c r="K5342" s="27" t="str">
        <f>_xlfn.IFNA(VLOOKUP(E5342,الاوردرات!$B$1:$C$600,2,0),"")</f>
        <v/>
      </c>
      <c r="L5342" s="63"/>
      <c r="N5342" s="22" t="str">
        <f t="shared" si="169"/>
        <v/>
      </c>
      <c r="O5342" s="23" t="str">
        <f>_xlfn.IFNA((VLOOKUP(F5342,help!$C$2:$F$12,4,0))*(N5342*24),"")</f>
        <v/>
      </c>
      <c r="AP5342" s="18">
        <f t="shared" si="170"/>
        <v>0</v>
      </c>
    </row>
    <row r="5343" spans="2:42" ht="33" x14ac:dyDescent="0.2">
      <c r="B5343" s="14">
        <f>COUNTIFS($E$3:E5343,تقرير!$E$4)</f>
        <v>15</v>
      </c>
      <c r="C5343" s="48"/>
      <c r="D5343" s="48"/>
      <c r="E5343" s="48"/>
      <c r="F5343" s="50"/>
      <c r="G5343" s="51"/>
      <c r="H5343" s="51"/>
      <c r="I5343" s="52"/>
      <c r="J5343" s="52"/>
      <c r="K5343" s="27" t="str">
        <f>_xlfn.IFNA(VLOOKUP(E5343,الاوردرات!$B$1:$C$600,2,0),"")</f>
        <v/>
      </c>
      <c r="L5343" s="63"/>
      <c r="N5343" s="22" t="str">
        <f t="shared" si="169"/>
        <v/>
      </c>
      <c r="O5343" s="23" t="str">
        <f>_xlfn.IFNA((VLOOKUP(F5343,help!$C$2:$F$12,4,0))*(N5343*24),"")</f>
        <v/>
      </c>
      <c r="AP5343" s="18">
        <f t="shared" si="170"/>
        <v>0</v>
      </c>
    </row>
    <row r="5344" spans="2:42" ht="33" x14ac:dyDescent="0.2">
      <c r="B5344" s="14">
        <f>COUNTIFS($E$3:E5344,تقرير!$E$4)</f>
        <v>15</v>
      </c>
      <c r="C5344" s="48"/>
      <c r="D5344" s="48"/>
      <c r="E5344" s="48"/>
      <c r="F5344" s="50"/>
      <c r="G5344" s="51"/>
      <c r="H5344" s="51"/>
      <c r="I5344" s="52"/>
      <c r="J5344" s="52"/>
      <c r="K5344" s="27" t="str">
        <f>_xlfn.IFNA(VLOOKUP(E5344,الاوردرات!$B$1:$C$600,2,0),"")</f>
        <v/>
      </c>
      <c r="L5344" s="63"/>
      <c r="N5344" s="22" t="str">
        <f t="shared" si="169"/>
        <v/>
      </c>
      <c r="O5344" s="23" t="str">
        <f>_xlfn.IFNA((VLOOKUP(F5344,help!$C$2:$F$12,4,0))*(N5344*24),"")</f>
        <v/>
      </c>
      <c r="AP5344" s="18">
        <f t="shared" si="170"/>
        <v>0</v>
      </c>
    </row>
    <row r="5345" spans="2:42" ht="33" x14ac:dyDescent="0.2">
      <c r="B5345" s="14">
        <f>COUNTIFS($E$3:E5345,تقرير!$E$4)</f>
        <v>15</v>
      </c>
      <c r="C5345" s="48"/>
      <c r="D5345" s="48"/>
      <c r="E5345" s="48"/>
      <c r="F5345" s="50"/>
      <c r="G5345" s="51"/>
      <c r="H5345" s="51"/>
      <c r="I5345" s="52"/>
      <c r="J5345" s="52"/>
      <c r="K5345" s="27" t="str">
        <f>_xlfn.IFNA(VLOOKUP(E5345,الاوردرات!$B$1:$C$600,2,0),"")</f>
        <v/>
      </c>
      <c r="L5345" s="63"/>
      <c r="N5345" s="22" t="str">
        <f t="shared" si="169"/>
        <v/>
      </c>
      <c r="O5345" s="23" t="str">
        <f>_xlfn.IFNA((VLOOKUP(F5345,help!$C$2:$F$12,4,0))*(N5345*24),"")</f>
        <v/>
      </c>
      <c r="AP5345" s="18">
        <f t="shared" si="170"/>
        <v>0</v>
      </c>
    </row>
    <row r="5346" spans="2:42" ht="33" x14ac:dyDescent="0.2">
      <c r="B5346" s="14">
        <f>COUNTIFS($E$3:E5346,تقرير!$E$4)</f>
        <v>15</v>
      </c>
      <c r="C5346" s="48"/>
      <c r="D5346" s="48"/>
      <c r="E5346" s="48"/>
      <c r="F5346" s="50"/>
      <c r="G5346" s="51"/>
      <c r="H5346" s="51"/>
      <c r="I5346" s="52"/>
      <c r="J5346" s="52"/>
      <c r="K5346" s="27" t="str">
        <f>_xlfn.IFNA(VLOOKUP(E5346,الاوردرات!$B$1:$C$600,2,0),"")</f>
        <v/>
      </c>
      <c r="L5346" s="63"/>
      <c r="N5346" s="22" t="str">
        <f t="shared" si="169"/>
        <v/>
      </c>
      <c r="O5346" s="23" t="str">
        <f>_xlfn.IFNA((VLOOKUP(F5346,help!$C$2:$F$12,4,0))*(N5346*24),"")</f>
        <v/>
      </c>
      <c r="AP5346" s="18">
        <f t="shared" si="170"/>
        <v>0</v>
      </c>
    </row>
    <row r="5347" spans="2:42" ht="33" x14ac:dyDescent="0.2">
      <c r="B5347" s="14">
        <f>COUNTIFS($E$3:E5347,تقرير!$E$4)</f>
        <v>15</v>
      </c>
      <c r="C5347" s="48"/>
      <c r="D5347" s="48"/>
      <c r="E5347" s="48"/>
      <c r="F5347" s="50"/>
      <c r="G5347" s="51"/>
      <c r="H5347" s="51"/>
      <c r="I5347" s="52"/>
      <c r="J5347" s="52"/>
      <c r="K5347" s="27" t="str">
        <f>_xlfn.IFNA(VLOOKUP(E5347,الاوردرات!$B$1:$C$600,2,0),"")</f>
        <v/>
      </c>
      <c r="L5347" s="63"/>
      <c r="N5347" s="22" t="str">
        <f t="shared" si="169"/>
        <v/>
      </c>
      <c r="O5347" s="23" t="str">
        <f>_xlfn.IFNA((VLOOKUP(F5347,help!$C$2:$F$12,4,0))*(N5347*24),"")</f>
        <v/>
      </c>
      <c r="AP5347" s="18">
        <f t="shared" si="170"/>
        <v>0</v>
      </c>
    </row>
    <row r="5348" spans="2:42" ht="33" x14ac:dyDescent="0.2">
      <c r="B5348" s="14">
        <f>COUNTIFS($E$3:E5348,تقرير!$E$4)</f>
        <v>15</v>
      </c>
      <c r="C5348" s="48"/>
      <c r="D5348" s="48"/>
      <c r="E5348" s="48"/>
      <c r="F5348" s="50"/>
      <c r="G5348" s="51"/>
      <c r="H5348" s="51"/>
      <c r="I5348" s="52"/>
      <c r="J5348" s="52"/>
      <c r="K5348" s="27" t="str">
        <f>_xlfn.IFNA(VLOOKUP(E5348,الاوردرات!$B$1:$C$600,2,0),"")</f>
        <v/>
      </c>
      <c r="L5348" s="63"/>
      <c r="N5348" s="22" t="str">
        <f t="shared" si="169"/>
        <v/>
      </c>
      <c r="O5348" s="23" t="str">
        <f>_xlfn.IFNA((VLOOKUP(F5348,help!$C$2:$F$12,4,0))*(N5348*24),"")</f>
        <v/>
      </c>
      <c r="AP5348" s="18">
        <f t="shared" si="170"/>
        <v>0</v>
      </c>
    </row>
    <row r="5349" spans="2:42" ht="33" x14ac:dyDescent="0.2">
      <c r="B5349" s="14">
        <f>COUNTIFS($E$3:E5349,تقرير!$E$4)</f>
        <v>15</v>
      </c>
      <c r="C5349" s="48"/>
      <c r="D5349" s="48"/>
      <c r="E5349" s="48"/>
      <c r="F5349" s="50"/>
      <c r="G5349" s="51"/>
      <c r="H5349" s="51"/>
      <c r="I5349" s="52"/>
      <c r="J5349" s="52"/>
      <c r="K5349" s="27" t="str">
        <f>_xlfn.IFNA(VLOOKUP(E5349,الاوردرات!$B$1:$C$600,2,0),"")</f>
        <v/>
      </c>
      <c r="L5349" s="63"/>
      <c r="N5349" s="22" t="str">
        <f t="shared" si="169"/>
        <v/>
      </c>
      <c r="O5349" s="23" t="str">
        <f>_xlfn.IFNA((VLOOKUP(F5349,help!$C$2:$F$12,4,0))*(N5349*24),"")</f>
        <v/>
      </c>
      <c r="AP5349" s="18">
        <f t="shared" si="170"/>
        <v>0</v>
      </c>
    </row>
    <row r="5350" spans="2:42" ht="33" x14ac:dyDescent="0.2">
      <c r="B5350" s="14">
        <f>COUNTIFS($E$3:E5350,تقرير!$E$4)</f>
        <v>15</v>
      </c>
      <c r="C5350" s="48"/>
      <c r="D5350" s="48"/>
      <c r="E5350" s="48"/>
      <c r="F5350" s="50"/>
      <c r="G5350" s="51"/>
      <c r="H5350" s="51"/>
      <c r="I5350" s="52"/>
      <c r="J5350" s="52"/>
      <c r="K5350" s="27" t="str">
        <f>_xlfn.IFNA(VLOOKUP(E5350,الاوردرات!$B$1:$C$600,2,0),"")</f>
        <v/>
      </c>
      <c r="L5350" s="63"/>
      <c r="N5350" s="22" t="str">
        <f t="shared" si="169"/>
        <v/>
      </c>
      <c r="O5350" s="23" t="str">
        <f>_xlfn.IFNA((VLOOKUP(F5350,help!$C$2:$F$12,4,0))*(N5350*24),"")</f>
        <v/>
      </c>
      <c r="AP5350" s="18">
        <f t="shared" si="170"/>
        <v>0</v>
      </c>
    </row>
    <row r="5351" spans="2:42" ht="33" x14ac:dyDescent="0.2">
      <c r="B5351" s="14">
        <f>COUNTIFS($E$3:E5351,تقرير!$E$4)</f>
        <v>15</v>
      </c>
      <c r="C5351" s="48"/>
      <c r="D5351" s="48"/>
      <c r="E5351" s="48"/>
      <c r="F5351" s="50"/>
      <c r="G5351" s="51"/>
      <c r="H5351" s="51"/>
      <c r="I5351" s="52"/>
      <c r="J5351" s="52"/>
      <c r="K5351" s="27" t="str">
        <f>_xlfn.IFNA(VLOOKUP(E5351,الاوردرات!$B$1:$C$600,2,0),"")</f>
        <v/>
      </c>
      <c r="L5351" s="63"/>
      <c r="N5351" s="22" t="str">
        <f t="shared" si="169"/>
        <v/>
      </c>
      <c r="O5351" s="23" t="str">
        <f>_xlfn.IFNA((VLOOKUP(F5351,help!$C$2:$F$12,4,0))*(N5351*24),"")</f>
        <v/>
      </c>
      <c r="AP5351" s="18">
        <f t="shared" si="170"/>
        <v>0</v>
      </c>
    </row>
    <row r="5352" spans="2:42" ht="33" x14ac:dyDescent="0.2">
      <c r="B5352" s="14">
        <f>COUNTIFS($E$3:E5352,تقرير!$E$4)</f>
        <v>15</v>
      </c>
      <c r="C5352" s="48"/>
      <c r="D5352" s="48"/>
      <c r="E5352" s="48"/>
      <c r="F5352" s="50"/>
      <c r="G5352" s="51"/>
      <c r="H5352" s="51"/>
      <c r="I5352" s="52"/>
      <c r="J5352" s="52"/>
      <c r="K5352" s="27" t="str">
        <f>_xlfn.IFNA(VLOOKUP(E5352,الاوردرات!$B$1:$C$600,2,0),"")</f>
        <v/>
      </c>
      <c r="L5352" s="63"/>
      <c r="N5352" s="22" t="str">
        <f t="shared" si="169"/>
        <v/>
      </c>
      <c r="O5352" s="23" t="str">
        <f>_xlfn.IFNA((VLOOKUP(F5352,help!$C$2:$F$12,4,0))*(N5352*24),"")</f>
        <v/>
      </c>
      <c r="AP5352" s="18">
        <f t="shared" si="170"/>
        <v>0</v>
      </c>
    </row>
    <row r="5353" spans="2:42" ht="33" x14ac:dyDescent="0.2">
      <c r="B5353" s="14">
        <f>COUNTIFS($E$3:E5353,تقرير!$E$4)</f>
        <v>15</v>
      </c>
      <c r="C5353" s="48"/>
      <c r="D5353" s="48"/>
      <c r="E5353" s="48"/>
      <c r="F5353" s="50"/>
      <c r="G5353" s="51"/>
      <c r="H5353" s="51"/>
      <c r="I5353" s="52"/>
      <c r="J5353" s="52"/>
      <c r="K5353" s="27" t="str">
        <f>_xlfn.IFNA(VLOOKUP(E5353,الاوردرات!$B$1:$C$600,2,0),"")</f>
        <v/>
      </c>
      <c r="L5353" s="63"/>
      <c r="N5353" s="22" t="str">
        <f t="shared" si="169"/>
        <v/>
      </c>
      <c r="O5353" s="23" t="str">
        <f>_xlfn.IFNA((VLOOKUP(F5353,help!$C$2:$F$12,4,0))*(N5353*24),"")</f>
        <v/>
      </c>
      <c r="AP5353" s="18">
        <f t="shared" si="170"/>
        <v>0</v>
      </c>
    </row>
    <row r="5354" spans="2:42" ht="33" x14ac:dyDescent="0.2">
      <c r="B5354" s="14">
        <f>COUNTIFS($E$3:E5354,تقرير!$E$4)</f>
        <v>15</v>
      </c>
      <c r="C5354" s="48"/>
      <c r="D5354" s="48"/>
      <c r="E5354" s="48"/>
      <c r="F5354" s="50"/>
      <c r="G5354" s="51"/>
      <c r="H5354" s="51"/>
      <c r="I5354" s="52"/>
      <c r="J5354" s="52"/>
      <c r="K5354" s="27" t="str">
        <f>_xlfn.IFNA(VLOOKUP(E5354,الاوردرات!$B$1:$C$600,2,0),"")</f>
        <v/>
      </c>
      <c r="L5354" s="63"/>
      <c r="N5354" s="22" t="str">
        <f t="shared" si="169"/>
        <v/>
      </c>
      <c r="O5354" s="23" t="str">
        <f>_xlfn.IFNA((VLOOKUP(F5354,help!$C$2:$F$12,4,0))*(N5354*24),"")</f>
        <v/>
      </c>
      <c r="AP5354" s="18">
        <f t="shared" si="170"/>
        <v>0</v>
      </c>
    </row>
    <row r="5355" spans="2:42" ht="33" x14ac:dyDescent="0.2">
      <c r="B5355" s="14">
        <f>COUNTIFS($E$3:E5355,تقرير!$E$4)</f>
        <v>15</v>
      </c>
      <c r="C5355" s="48"/>
      <c r="D5355" s="48"/>
      <c r="E5355" s="48"/>
      <c r="F5355" s="50"/>
      <c r="G5355" s="51"/>
      <c r="H5355" s="51"/>
      <c r="I5355" s="52"/>
      <c r="J5355" s="52"/>
      <c r="K5355" s="27" t="str">
        <f>_xlfn.IFNA(VLOOKUP(E5355,الاوردرات!$B$1:$C$600,2,0),"")</f>
        <v/>
      </c>
      <c r="L5355" s="63"/>
      <c r="N5355" s="22" t="str">
        <f t="shared" si="169"/>
        <v/>
      </c>
      <c r="O5355" s="23" t="str">
        <f>_xlfn.IFNA((VLOOKUP(F5355,help!$C$2:$F$12,4,0))*(N5355*24),"")</f>
        <v/>
      </c>
      <c r="AP5355" s="18">
        <f t="shared" si="170"/>
        <v>0</v>
      </c>
    </row>
    <row r="5356" spans="2:42" ht="33" x14ac:dyDescent="0.2">
      <c r="B5356" s="14">
        <f>COUNTIFS($E$3:E5356,تقرير!$E$4)</f>
        <v>15</v>
      </c>
      <c r="C5356" s="48"/>
      <c r="D5356" s="48"/>
      <c r="E5356" s="48"/>
      <c r="F5356" s="50"/>
      <c r="G5356" s="51"/>
      <c r="H5356" s="51"/>
      <c r="I5356" s="52"/>
      <c r="J5356" s="52"/>
      <c r="K5356" s="27" t="str">
        <f>_xlfn.IFNA(VLOOKUP(E5356,الاوردرات!$B$1:$C$600,2,0),"")</f>
        <v/>
      </c>
      <c r="L5356" s="63"/>
      <c r="N5356" s="22" t="str">
        <f t="shared" si="169"/>
        <v/>
      </c>
      <c r="O5356" s="23" t="str">
        <f>_xlfn.IFNA((VLOOKUP(F5356,help!$C$2:$F$12,4,0))*(N5356*24),"")</f>
        <v/>
      </c>
      <c r="AP5356" s="18">
        <f t="shared" si="170"/>
        <v>0</v>
      </c>
    </row>
    <row r="5357" spans="2:42" ht="33" x14ac:dyDescent="0.2">
      <c r="B5357" s="14">
        <f>COUNTIFS($E$3:E5357,تقرير!$E$4)</f>
        <v>15</v>
      </c>
      <c r="C5357" s="48"/>
      <c r="D5357" s="48"/>
      <c r="E5357" s="48"/>
      <c r="F5357" s="50"/>
      <c r="G5357" s="51"/>
      <c r="H5357" s="51"/>
      <c r="I5357" s="52"/>
      <c r="J5357" s="52"/>
      <c r="K5357" s="27" t="str">
        <f>_xlfn.IFNA(VLOOKUP(E5357,الاوردرات!$B$1:$C$600,2,0),"")</f>
        <v/>
      </c>
      <c r="L5357" s="63"/>
      <c r="N5357" s="22" t="str">
        <f t="shared" si="169"/>
        <v/>
      </c>
      <c r="O5357" s="23" t="str">
        <f>_xlfn.IFNA((VLOOKUP(F5357,help!$C$2:$F$12,4,0))*(N5357*24),"")</f>
        <v/>
      </c>
      <c r="AP5357" s="18">
        <f t="shared" si="170"/>
        <v>0</v>
      </c>
    </row>
    <row r="5358" spans="2:42" ht="33" x14ac:dyDescent="0.2">
      <c r="B5358" s="14">
        <f>COUNTIFS($E$3:E5358,تقرير!$E$4)</f>
        <v>15</v>
      </c>
      <c r="C5358" s="48"/>
      <c r="D5358" s="48"/>
      <c r="E5358" s="48"/>
      <c r="F5358" s="50"/>
      <c r="G5358" s="51"/>
      <c r="H5358" s="51"/>
      <c r="I5358" s="52"/>
      <c r="J5358" s="52"/>
      <c r="K5358" s="27" t="str">
        <f>_xlfn.IFNA(VLOOKUP(E5358,الاوردرات!$B$1:$C$600,2,0),"")</f>
        <v/>
      </c>
      <c r="L5358" s="63"/>
      <c r="N5358" s="22" t="str">
        <f t="shared" si="169"/>
        <v/>
      </c>
      <c r="O5358" s="23" t="str">
        <f>_xlfn.IFNA((VLOOKUP(F5358,help!$C$2:$F$12,4,0))*(N5358*24),"")</f>
        <v/>
      </c>
      <c r="AP5358" s="18">
        <f t="shared" si="170"/>
        <v>0</v>
      </c>
    </row>
    <row r="5359" spans="2:42" ht="33" x14ac:dyDescent="0.2">
      <c r="B5359" s="14">
        <f>COUNTIFS($E$3:E5359,تقرير!$E$4)</f>
        <v>15</v>
      </c>
      <c r="C5359" s="48"/>
      <c r="D5359" s="48"/>
      <c r="E5359" s="48"/>
      <c r="F5359" s="50"/>
      <c r="G5359" s="51"/>
      <c r="H5359" s="51"/>
      <c r="I5359" s="52"/>
      <c r="J5359" s="52"/>
      <c r="K5359" s="27" t="str">
        <f>_xlfn.IFNA(VLOOKUP(E5359,الاوردرات!$B$1:$C$600,2,0),"")</f>
        <v/>
      </c>
      <c r="L5359" s="63"/>
      <c r="N5359" s="22" t="str">
        <f t="shared" si="169"/>
        <v/>
      </c>
      <c r="O5359" s="23" t="str">
        <f>_xlfn.IFNA((VLOOKUP(F5359,help!$C$2:$F$12,4,0))*(N5359*24),"")</f>
        <v/>
      </c>
      <c r="AP5359" s="18">
        <f t="shared" si="170"/>
        <v>0</v>
      </c>
    </row>
    <row r="5360" spans="2:42" ht="33" x14ac:dyDescent="0.2">
      <c r="B5360" s="14">
        <f>COUNTIFS($E$3:E5360,تقرير!$E$4)</f>
        <v>15</v>
      </c>
      <c r="C5360" s="48"/>
      <c r="D5360" s="48"/>
      <c r="E5360" s="48"/>
      <c r="F5360" s="50"/>
      <c r="G5360" s="51"/>
      <c r="H5360" s="51"/>
      <c r="I5360" s="52"/>
      <c r="J5360" s="52"/>
      <c r="K5360" s="27" t="str">
        <f>_xlfn.IFNA(VLOOKUP(E5360,الاوردرات!$B$1:$C$600,2,0),"")</f>
        <v/>
      </c>
      <c r="L5360" s="63"/>
      <c r="N5360" s="22" t="str">
        <f t="shared" si="169"/>
        <v/>
      </c>
      <c r="O5360" s="23" t="str">
        <f>_xlfn.IFNA((VLOOKUP(F5360,help!$C$2:$F$12,4,0))*(N5360*24),"")</f>
        <v/>
      </c>
      <c r="AP5360" s="18">
        <f t="shared" si="170"/>
        <v>0</v>
      </c>
    </row>
    <row r="5361" spans="2:42" ht="33" x14ac:dyDescent="0.2">
      <c r="B5361" s="14">
        <f>COUNTIFS($E$3:E5361,تقرير!$E$4)</f>
        <v>15</v>
      </c>
      <c r="C5361" s="48"/>
      <c r="D5361" s="48"/>
      <c r="E5361" s="48"/>
      <c r="F5361" s="50"/>
      <c r="G5361" s="51"/>
      <c r="H5361" s="51"/>
      <c r="I5361" s="52"/>
      <c r="J5361" s="52"/>
      <c r="K5361" s="27" t="str">
        <f>_xlfn.IFNA(VLOOKUP(E5361,الاوردرات!$B$1:$C$600,2,0),"")</f>
        <v/>
      </c>
      <c r="L5361" s="63"/>
      <c r="N5361" s="22" t="str">
        <f t="shared" si="169"/>
        <v/>
      </c>
      <c r="O5361" s="23" t="str">
        <f>_xlfn.IFNA((VLOOKUP(F5361,help!$C$2:$F$12,4,0))*(N5361*24),"")</f>
        <v/>
      </c>
      <c r="AP5361" s="18">
        <f t="shared" si="170"/>
        <v>0</v>
      </c>
    </row>
    <row r="5362" spans="2:42" ht="33" x14ac:dyDescent="0.2">
      <c r="B5362" s="14">
        <f>COUNTIFS($E$3:E5362,تقرير!$E$4)</f>
        <v>15</v>
      </c>
      <c r="C5362" s="48"/>
      <c r="D5362" s="48"/>
      <c r="E5362" s="48"/>
      <c r="F5362" s="50"/>
      <c r="G5362" s="51"/>
      <c r="H5362" s="51"/>
      <c r="I5362" s="52"/>
      <c r="J5362" s="52"/>
      <c r="K5362" s="27" t="str">
        <f>_xlfn.IFNA(VLOOKUP(E5362,الاوردرات!$B$1:$C$600,2,0),"")</f>
        <v/>
      </c>
      <c r="L5362" s="63"/>
      <c r="N5362" s="22" t="str">
        <f t="shared" si="169"/>
        <v/>
      </c>
      <c r="O5362" s="23" t="str">
        <f>_xlfn.IFNA((VLOOKUP(F5362,help!$C$2:$F$12,4,0))*(N5362*24),"")</f>
        <v/>
      </c>
      <c r="AP5362" s="18">
        <f t="shared" si="170"/>
        <v>0</v>
      </c>
    </row>
    <row r="5363" spans="2:42" ht="33" x14ac:dyDescent="0.2">
      <c r="B5363" s="14">
        <f>COUNTIFS($E$3:E5363,تقرير!$E$4)</f>
        <v>15</v>
      </c>
      <c r="C5363" s="48"/>
      <c r="D5363" s="48"/>
      <c r="E5363" s="48"/>
      <c r="F5363" s="50"/>
      <c r="G5363" s="51"/>
      <c r="H5363" s="51"/>
      <c r="I5363" s="52"/>
      <c r="J5363" s="52"/>
      <c r="K5363" s="27" t="str">
        <f>_xlfn.IFNA(VLOOKUP(E5363,الاوردرات!$B$1:$C$600,2,0),"")</f>
        <v/>
      </c>
      <c r="L5363" s="63"/>
      <c r="N5363" s="22" t="str">
        <f t="shared" si="169"/>
        <v/>
      </c>
      <c r="O5363" s="23" t="str">
        <f>_xlfn.IFNA((VLOOKUP(F5363,help!$C$2:$F$12,4,0))*(N5363*24),"")</f>
        <v/>
      </c>
      <c r="AP5363" s="18">
        <f t="shared" si="170"/>
        <v>0</v>
      </c>
    </row>
    <row r="5364" spans="2:42" ht="33" x14ac:dyDescent="0.2">
      <c r="B5364" s="14">
        <f>COUNTIFS($E$3:E5364,تقرير!$E$4)</f>
        <v>15</v>
      </c>
      <c r="C5364" s="48"/>
      <c r="D5364" s="48"/>
      <c r="E5364" s="48"/>
      <c r="F5364" s="50"/>
      <c r="G5364" s="51"/>
      <c r="H5364" s="51"/>
      <c r="I5364" s="52"/>
      <c r="J5364" s="52"/>
      <c r="K5364" s="27" t="str">
        <f>_xlfn.IFNA(VLOOKUP(E5364,الاوردرات!$B$1:$C$600,2,0),"")</f>
        <v/>
      </c>
      <c r="L5364" s="63"/>
      <c r="N5364" s="22" t="str">
        <f t="shared" si="169"/>
        <v/>
      </c>
      <c r="O5364" s="23" t="str">
        <f>_xlfn.IFNA((VLOOKUP(F5364,help!$C$2:$F$12,4,0))*(N5364*24),"")</f>
        <v/>
      </c>
      <c r="AP5364" s="18">
        <f t="shared" si="170"/>
        <v>0</v>
      </c>
    </row>
    <row r="5365" spans="2:42" ht="33" x14ac:dyDescent="0.2">
      <c r="B5365" s="14">
        <f>COUNTIFS($E$3:E5365,تقرير!$E$4)</f>
        <v>15</v>
      </c>
      <c r="C5365" s="48"/>
      <c r="D5365" s="48"/>
      <c r="E5365" s="48"/>
      <c r="F5365" s="50"/>
      <c r="G5365" s="51"/>
      <c r="H5365" s="51"/>
      <c r="I5365" s="52"/>
      <c r="J5365" s="52"/>
      <c r="K5365" s="27" t="str">
        <f>_xlfn.IFNA(VLOOKUP(E5365,الاوردرات!$B$1:$C$600,2,0),"")</f>
        <v/>
      </c>
      <c r="L5365" s="63"/>
      <c r="N5365" s="22" t="str">
        <f t="shared" si="169"/>
        <v/>
      </c>
      <c r="O5365" s="23" t="str">
        <f>_xlfn.IFNA((VLOOKUP(F5365,help!$C$2:$F$12,4,0))*(N5365*24),"")</f>
        <v/>
      </c>
      <c r="AP5365" s="18">
        <f t="shared" si="170"/>
        <v>0</v>
      </c>
    </row>
    <row r="5366" spans="2:42" ht="33" x14ac:dyDescent="0.2">
      <c r="B5366" s="14">
        <f>COUNTIFS($E$3:E5366,تقرير!$E$4)</f>
        <v>15</v>
      </c>
      <c r="C5366" s="48"/>
      <c r="D5366" s="48"/>
      <c r="E5366" s="48"/>
      <c r="F5366" s="50"/>
      <c r="G5366" s="51"/>
      <c r="H5366" s="51"/>
      <c r="I5366" s="52"/>
      <c r="J5366" s="52"/>
      <c r="K5366" s="27" t="str">
        <f>_xlfn.IFNA(VLOOKUP(E5366,الاوردرات!$B$1:$C$600,2,0),"")</f>
        <v/>
      </c>
      <c r="L5366" s="63"/>
      <c r="N5366" s="22" t="str">
        <f t="shared" si="169"/>
        <v/>
      </c>
      <c r="O5366" s="23" t="str">
        <f>_xlfn.IFNA((VLOOKUP(F5366,help!$C$2:$F$12,4,0))*(N5366*24),"")</f>
        <v/>
      </c>
      <c r="AP5366" s="18">
        <f t="shared" si="170"/>
        <v>0</v>
      </c>
    </row>
    <row r="5367" spans="2:42" ht="33" x14ac:dyDescent="0.2">
      <c r="B5367" s="14">
        <f>COUNTIFS($E$3:E5367,تقرير!$E$4)</f>
        <v>15</v>
      </c>
      <c r="C5367" s="48"/>
      <c r="D5367" s="48"/>
      <c r="E5367" s="48"/>
      <c r="F5367" s="50"/>
      <c r="G5367" s="51"/>
      <c r="H5367" s="51"/>
      <c r="I5367" s="52"/>
      <c r="J5367" s="52"/>
      <c r="K5367" s="27" t="str">
        <f>_xlfn.IFNA(VLOOKUP(E5367,الاوردرات!$B$1:$C$600,2,0),"")</f>
        <v/>
      </c>
      <c r="L5367" s="63"/>
      <c r="N5367" s="22" t="str">
        <f t="shared" ref="N5367:N5430" si="171">IF(I5367&lt;&gt;"",J5367-I5367,"")</f>
        <v/>
      </c>
      <c r="O5367" s="23" t="str">
        <f>_xlfn.IFNA((VLOOKUP(F5367,help!$C$2:$F$12,4,0))*(N5367*24),"")</f>
        <v/>
      </c>
      <c r="AP5367" s="18">
        <f t="shared" si="170"/>
        <v>0</v>
      </c>
    </row>
    <row r="5368" spans="2:42" ht="33" x14ac:dyDescent="0.2">
      <c r="B5368" s="14">
        <f>COUNTIFS($E$3:E5368,تقرير!$E$4)</f>
        <v>15</v>
      </c>
      <c r="C5368" s="48"/>
      <c r="D5368" s="48"/>
      <c r="E5368" s="48"/>
      <c r="F5368" s="50"/>
      <c r="G5368" s="51"/>
      <c r="H5368" s="51"/>
      <c r="I5368" s="52"/>
      <c r="J5368" s="52"/>
      <c r="K5368" s="27" t="str">
        <f>_xlfn.IFNA(VLOOKUP(E5368,الاوردرات!$B$1:$C$600,2,0),"")</f>
        <v/>
      </c>
      <c r="L5368" s="63"/>
      <c r="N5368" s="22" t="str">
        <f t="shared" si="171"/>
        <v/>
      </c>
      <c r="O5368" s="23" t="str">
        <f>_xlfn.IFNA((VLOOKUP(F5368,help!$C$2:$F$12,4,0))*(N5368*24),"")</f>
        <v/>
      </c>
      <c r="AP5368" s="18">
        <f t="shared" si="170"/>
        <v>0</v>
      </c>
    </row>
    <row r="5369" spans="2:42" ht="33" x14ac:dyDescent="0.2">
      <c r="B5369" s="14">
        <f>COUNTIFS($E$3:E5369,تقرير!$E$4)</f>
        <v>15</v>
      </c>
      <c r="C5369" s="48"/>
      <c r="D5369" s="48"/>
      <c r="E5369" s="48"/>
      <c r="F5369" s="50"/>
      <c r="G5369" s="51"/>
      <c r="H5369" s="51"/>
      <c r="I5369" s="52"/>
      <c r="J5369" s="52"/>
      <c r="K5369" s="27" t="str">
        <f>_xlfn.IFNA(VLOOKUP(E5369,الاوردرات!$B$1:$C$600,2,0),"")</f>
        <v/>
      </c>
      <c r="L5369" s="63"/>
      <c r="N5369" s="22" t="str">
        <f t="shared" si="171"/>
        <v/>
      </c>
      <c r="O5369" s="23" t="str">
        <f>_xlfn.IFNA((VLOOKUP(F5369,help!$C$2:$F$12,4,0))*(N5369*24),"")</f>
        <v/>
      </c>
      <c r="AP5369" s="18">
        <f t="shared" si="170"/>
        <v>0</v>
      </c>
    </row>
    <row r="5370" spans="2:42" ht="33" x14ac:dyDescent="0.2">
      <c r="B5370" s="14">
        <f>COUNTIFS($E$3:E5370,تقرير!$E$4)</f>
        <v>15</v>
      </c>
      <c r="C5370" s="48"/>
      <c r="D5370" s="48"/>
      <c r="E5370" s="48"/>
      <c r="F5370" s="50"/>
      <c r="G5370" s="51"/>
      <c r="H5370" s="51"/>
      <c r="I5370" s="52"/>
      <c r="J5370" s="52"/>
      <c r="K5370" s="27" t="str">
        <f>_xlfn.IFNA(VLOOKUP(E5370,الاوردرات!$B$1:$C$600,2,0),"")</f>
        <v/>
      </c>
      <c r="L5370" s="63"/>
      <c r="N5370" s="22" t="str">
        <f t="shared" si="171"/>
        <v/>
      </c>
      <c r="O5370" s="23" t="str">
        <f>_xlfn.IFNA((VLOOKUP(F5370,help!$C$2:$F$12,4,0))*(N5370*24),"")</f>
        <v/>
      </c>
      <c r="AP5370" s="18">
        <f t="shared" si="170"/>
        <v>0</v>
      </c>
    </row>
    <row r="5371" spans="2:42" ht="33" x14ac:dyDescent="0.2">
      <c r="B5371" s="14">
        <f>COUNTIFS($E$3:E5371,تقرير!$E$4)</f>
        <v>15</v>
      </c>
      <c r="C5371" s="48"/>
      <c r="D5371" s="48"/>
      <c r="E5371" s="48"/>
      <c r="F5371" s="50"/>
      <c r="G5371" s="51"/>
      <c r="H5371" s="51"/>
      <c r="I5371" s="52"/>
      <c r="J5371" s="52"/>
      <c r="K5371" s="27" t="str">
        <f>_xlfn.IFNA(VLOOKUP(E5371,الاوردرات!$B$1:$C$600,2,0),"")</f>
        <v/>
      </c>
      <c r="L5371" s="63"/>
      <c r="N5371" s="22" t="str">
        <f t="shared" si="171"/>
        <v/>
      </c>
      <c r="O5371" s="23" t="str">
        <f>_xlfn.IFNA((VLOOKUP(F5371,help!$C$2:$F$12,4,0))*(N5371*24),"")</f>
        <v/>
      </c>
      <c r="AP5371" s="18">
        <f t="shared" si="170"/>
        <v>0</v>
      </c>
    </row>
    <row r="5372" spans="2:42" ht="33" x14ac:dyDescent="0.2">
      <c r="B5372" s="14">
        <f>COUNTIFS($E$3:E5372,تقرير!$E$4)</f>
        <v>15</v>
      </c>
      <c r="C5372" s="48"/>
      <c r="D5372" s="48"/>
      <c r="E5372" s="48"/>
      <c r="F5372" s="50"/>
      <c r="G5372" s="51"/>
      <c r="H5372" s="51"/>
      <c r="I5372" s="52"/>
      <c r="J5372" s="52"/>
      <c r="K5372" s="27" t="str">
        <f>_xlfn.IFNA(VLOOKUP(E5372,الاوردرات!$B$1:$C$600,2,0),"")</f>
        <v/>
      </c>
      <c r="L5372" s="63"/>
      <c r="N5372" s="22" t="str">
        <f t="shared" si="171"/>
        <v/>
      </c>
      <c r="O5372" s="23" t="str">
        <f>_xlfn.IFNA((VLOOKUP(F5372,help!$C$2:$F$12,4,0))*(N5372*24),"")</f>
        <v/>
      </c>
      <c r="AP5372" s="18">
        <f t="shared" si="170"/>
        <v>0</v>
      </c>
    </row>
    <row r="5373" spans="2:42" ht="33" x14ac:dyDescent="0.2">
      <c r="B5373" s="14">
        <f>COUNTIFS($E$3:E5373,تقرير!$E$4)</f>
        <v>15</v>
      </c>
      <c r="C5373" s="48"/>
      <c r="D5373" s="48"/>
      <c r="E5373" s="48"/>
      <c r="F5373" s="50"/>
      <c r="G5373" s="51"/>
      <c r="H5373" s="51"/>
      <c r="I5373" s="52"/>
      <c r="J5373" s="52"/>
      <c r="K5373" s="27" t="str">
        <f>_xlfn.IFNA(VLOOKUP(E5373,الاوردرات!$B$1:$C$600,2,0),"")</f>
        <v/>
      </c>
      <c r="L5373" s="63"/>
      <c r="N5373" s="22" t="str">
        <f t="shared" si="171"/>
        <v/>
      </c>
      <c r="O5373" s="23" t="str">
        <f>_xlfn.IFNA((VLOOKUP(F5373,help!$C$2:$F$12,4,0))*(N5373*24),"")</f>
        <v/>
      </c>
      <c r="AP5373" s="18">
        <f t="shared" si="170"/>
        <v>0</v>
      </c>
    </row>
    <row r="5374" spans="2:42" ht="33" x14ac:dyDescent="0.2">
      <c r="B5374" s="14">
        <f>COUNTIFS($E$3:E5374,تقرير!$E$4)</f>
        <v>15</v>
      </c>
      <c r="C5374" s="48"/>
      <c r="D5374" s="48"/>
      <c r="E5374" s="48"/>
      <c r="F5374" s="50"/>
      <c r="G5374" s="51"/>
      <c r="H5374" s="51"/>
      <c r="I5374" s="52"/>
      <c r="J5374" s="52"/>
      <c r="K5374" s="27" t="str">
        <f>_xlfn.IFNA(VLOOKUP(E5374,الاوردرات!$B$1:$C$600,2,0),"")</f>
        <v/>
      </c>
      <c r="L5374" s="63"/>
      <c r="N5374" s="22" t="str">
        <f t="shared" si="171"/>
        <v/>
      </c>
      <c r="O5374" s="23" t="str">
        <f>_xlfn.IFNA((VLOOKUP(F5374,help!$C$2:$F$12,4,0))*(N5374*24),"")</f>
        <v/>
      </c>
      <c r="AP5374" s="18">
        <f t="shared" si="170"/>
        <v>0</v>
      </c>
    </row>
    <row r="5375" spans="2:42" ht="33" x14ac:dyDescent="0.2">
      <c r="B5375" s="14">
        <f>COUNTIFS($E$3:E5375,تقرير!$E$4)</f>
        <v>15</v>
      </c>
      <c r="C5375" s="48"/>
      <c r="D5375" s="48"/>
      <c r="E5375" s="48"/>
      <c r="F5375" s="50"/>
      <c r="G5375" s="51"/>
      <c r="H5375" s="51"/>
      <c r="I5375" s="52"/>
      <c r="J5375" s="52"/>
      <c r="K5375" s="27" t="str">
        <f>_xlfn.IFNA(VLOOKUP(E5375,الاوردرات!$B$1:$C$600,2,0),"")</f>
        <v/>
      </c>
      <c r="L5375" s="63"/>
      <c r="N5375" s="22" t="str">
        <f t="shared" si="171"/>
        <v/>
      </c>
      <c r="O5375" s="23" t="str">
        <f>_xlfn.IFNA((VLOOKUP(F5375,help!$C$2:$F$12,4,0))*(N5375*24),"")</f>
        <v/>
      </c>
      <c r="AP5375" s="18">
        <f t="shared" si="170"/>
        <v>0</v>
      </c>
    </row>
    <row r="5376" spans="2:42" ht="33" x14ac:dyDescent="0.2">
      <c r="B5376" s="14">
        <f>COUNTIFS($E$3:E5376,تقرير!$E$4)</f>
        <v>15</v>
      </c>
      <c r="C5376" s="48"/>
      <c r="D5376" s="48"/>
      <c r="E5376" s="48"/>
      <c r="F5376" s="50"/>
      <c r="G5376" s="51"/>
      <c r="H5376" s="51"/>
      <c r="I5376" s="52"/>
      <c r="J5376" s="52"/>
      <c r="K5376" s="27" t="str">
        <f>_xlfn.IFNA(VLOOKUP(E5376,الاوردرات!$B$1:$C$600,2,0),"")</f>
        <v/>
      </c>
      <c r="L5376" s="63"/>
      <c r="N5376" s="22" t="str">
        <f t="shared" si="171"/>
        <v/>
      </c>
      <c r="O5376" s="23" t="str">
        <f>_xlfn.IFNA((VLOOKUP(F5376,help!$C$2:$F$12,4,0))*(N5376*24),"")</f>
        <v/>
      </c>
      <c r="AP5376" s="18">
        <f t="shared" si="170"/>
        <v>0</v>
      </c>
    </row>
    <row r="5377" spans="2:42" ht="33" x14ac:dyDescent="0.2">
      <c r="B5377" s="14">
        <f>COUNTIFS($E$3:E5377,تقرير!$E$4)</f>
        <v>15</v>
      </c>
      <c r="C5377" s="48"/>
      <c r="D5377" s="48"/>
      <c r="E5377" s="48"/>
      <c r="F5377" s="50"/>
      <c r="G5377" s="51"/>
      <c r="H5377" s="51"/>
      <c r="I5377" s="52"/>
      <c r="J5377" s="52"/>
      <c r="K5377" s="27" t="str">
        <f>_xlfn.IFNA(VLOOKUP(E5377,الاوردرات!$B$1:$C$600,2,0),"")</f>
        <v/>
      </c>
      <c r="L5377" s="63"/>
      <c r="N5377" s="22" t="str">
        <f t="shared" si="171"/>
        <v/>
      </c>
      <c r="O5377" s="23" t="str">
        <f>_xlfn.IFNA((VLOOKUP(F5377,help!$C$2:$F$12,4,0))*(N5377*24),"")</f>
        <v/>
      </c>
      <c r="AP5377" s="18">
        <f t="shared" si="170"/>
        <v>0</v>
      </c>
    </row>
    <row r="5378" spans="2:42" ht="33" x14ac:dyDescent="0.2">
      <c r="B5378" s="14">
        <f>COUNTIFS($E$3:E5378,تقرير!$E$4)</f>
        <v>15</v>
      </c>
      <c r="C5378" s="48"/>
      <c r="D5378" s="48"/>
      <c r="E5378" s="48"/>
      <c r="F5378" s="50"/>
      <c r="G5378" s="51"/>
      <c r="H5378" s="51"/>
      <c r="I5378" s="52"/>
      <c r="J5378" s="52"/>
      <c r="K5378" s="27" t="str">
        <f>_xlfn.IFNA(VLOOKUP(E5378,الاوردرات!$B$1:$C$600,2,0),"")</f>
        <v/>
      </c>
      <c r="L5378" s="63"/>
      <c r="N5378" s="22" t="str">
        <f t="shared" si="171"/>
        <v/>
      </c>
      <c r="O5378" s="23" t="str">
        <f>_xlfn.IFNA((VLOOKUP(F5378,help!$C$2:$F$12,4,0))*(N5378*24),"")</f>
        <v/>
      </c>
      <c r="AP5378" s="18">
        <f t="shared" si="170"/>
        <v>0</v>
      </c>
    </row>
    <row r="5379" spans="2:42" ht="33" x14ac:dyDescent="0.2">
      <c r="B5379" s="14">
        <f>COUNTIFS($E$3:E5379,تقرير!$E$4)</f>
        <v>15</v>
      </c>
      <c r="C5379" s="48"/>
      <c r="D5379" s="48"/>
      <c r="E5379" s="48"/>
      <c r="F5379" s="50"/>
      <c r="G5379" s="51"/>
      <c r="H5379" s="51"/>
      <c r="I5379" s="52"/>
      <c r="J5379" s="52"/>
      <c r="K5379" s="27" t="str">
        <f>_xlfn.IFNA(VLOOKUP(E5379,الاوردرات!$B$1:$C$600,2,0),"")</f>
        <v/>
      </c>
      <c r="L5379" s="63"/>
      <c r="N5379" s="22" t="str">
        <f t="shared" si="171"/>
        <v/>
      </c>
      <c r="O5379" s="23" t="str">
        <f>_xlfn.IFNA((VLOOKUP(F5379,help!$C$2:$F$12,4,0))*(N5379*24),"")</f>
        <v/>
      </c>
      <c r="AP5379" s="18">
        <f t="shared" si="170"/>
        <v>0</v>
      </c>
    </row>
    <row r="5380" spans="2:42" ht="33" x14ac:dyDescent="0.2">
      <c r="B5380" s="14">
        <f>COUNTIFS($E$3:E5380,تقرير!$E$4)</f>
        <v>15</v>
      </c>
      <c r="C5380" s="48"/>
      <c r="D5380" s="48"/>
      <c r="E5380" s="48"/>
      <c r="F5380" s="50"/>
      <c r="G5380" s="51"/>
      <c r="H5380" s="51"/>
      <c r="I5380" s="52"/>
      <c r="J5380" s="52"/>
      <c r="K5380" s="27" t="str">
        <f>_xlfn.IFNA(VLOOKUP(E5380,الاوردرات!$B$1:$C$600,2,0),"")</f>
        <v/>
      </c>
      <c r="L5380" s="63"/>
      <c r="N5380" s="22" t="str">
        <f t="shared" si="171"/>
        <v/>
      </c>
      <c r="O5380" s="23" t="str">
        <f>_xlfn.IFNA((VLOOKUP(F5380,help!$C$2:$F$12,4,0))*(N5380*24),"")</f>
        <v/>
      </c>
      <c r="AP5380" s="18">
        <f t="shared" si="170"/>
        <v>0</v>
      </c>
    </row>
    <row r="5381" spans="2:42" ht="33" x14ac:dyDescent="0.2">
      <c r="B5381" s="14">
        <f>COUNTIFS($E$3:E5381,تقرير!$E$4)</f>
        <v>15</v>
      </c>
      <c r="C5381" s="48"/>
      <c r="D5381" s="48"/>
      <c r="E5381" s="48"/>
      <c r="F5381" s="50"/>
      <c r="G5381" s="51"/>
      <c r="H5381" s="51"/>
      <c r="I5381" s="52"/>
      <c r="J5381" s="52"/>
      <c r="K5381" s="27" t="str">
        <f>_xlfn.IFNA(VLOOKUP(E5381,الاوردرات!$B$1:$C$600,2,0),"")</f>
        <v/>
      </c>
      <c r="L5381" s="63"/>
      <c r="N5381" s="22" t="str">
        <f t="shared" si="171"/>
        <v/>
      </c>
      <c r="O5381" s="23" t="str">
        <f>_xlfn.IFNA((VLOOKUP(F5381,help!$C$2:$F$12,4,0))*(N5381*24),"")</f>
        <v/>
      </c>
      <c r="AP5381" s="18">
        <f t="shared" si="170"/>
        <v>0</v>
      </c>
    </row>
    <row r="5382" spans="2:42" ht="33" x14ac:dyDescent="0.2">
      <c r="B5382" s="14">
        <f>COUNTIFS($E$3:E5382,تقرير!$E$4)</f>
        <v>15</v>
      </c>
      <c r="C5382" s="48"/>
      <c r="D5382" s="48"/>
      <c r="E5382" s="48"/>
      <c r="F5382" s="50"/>
      <c r="G5382" s="51"/>
      <c r="H5382" s="51"/>
      <c r="I5382" s="52"/>
      <c r="J5382" s="52"/>
      <c r="K5382" s="27" t="str">
        <f>_xlfn.IFNA(VLOOKUP(E5382,الاوردرات!$B$1:$C$600,2,0),"")</f>
        <v/>
      </c>
      <c r="L5382" s="63"/>
      <c r="N5382" s="22" t="str">
        <f t="shared" si="171"/>
        <v/>
      </c>
      <c r="O5382" s="23" t="str">
        <f>_xlfn.IFNA((VLOOKUP(F5382,help!$C$2:$F$12,4,0))*(N5382*24),"")</f>
        <v/>
      </c>
      <c r="AP5382" s="18">
        <f t="shared" si="170"/>
        <v>0</v>
      </c>
    </row>
    <row r="5383" spans="2:42" ht="33" x14ac:dyDescent="0.2">
      <c r="B5383" s="14">
        <f>COUNTIFS($E$3:E5383,تقرير!$E$4)</f>
        <v>15</v>
      </c>
      <c r="C5383" s="48"/>
      <c r="D5383" s="48"/>
      <c r="E5383" s="48"/>
      <c r="F5383" s="50"/>
      <c r="G5383" s="51"/>
      <c r="H5383" s="51"/>
      <c r="I5383" s="52"/>
      <c r="J5383" s="52"/>
      <c r="K5383" s="27" t="str">
        <f>_xlfn.IFNA(VLOOKUP(E5383,الاوردرات!$B$1:$C$600,2,0),"")</f>
        <v/>
      </c>
      <c r="L5383" s="63"/>
      <c r="N5383" s="22" t="str">
        <f t="shared" si="171"/>
        <v/>
      </c>
      <c r="O5383" s="23" t="str">
        <f>_xlfn.IFNA((VLOOKUP(F5383,help!$C$2:$F$12,4,0))*(N5383*24),"")</f>
        <v/>
      </c>
      <c r="AP5383" s="18">
        <f t="shared" si="170"/>
        <v>0</v>
      </c>
    </row>
    <row r="5384" spans="2:42" ht="33" x14ac:dyDescent="0.2">
      <c r="B5384" s="14">
        <f>COUNTIFS($E$3:E5384,تقرير!$E$4)</f>
        <v>15</v>
      </c>
      <c r="C5384" s="48"/>
      <c r="D5384" s="48"/>
      <c r="E5384" s="48"/>
      <c r="F5384" s="50"/>
      <c r="G5384" s="51"/>
      <c r="H5384" s="51"/>
      <c r="I5384" s="52"/>
      <c r="J5384" s="52"/>
      <c r="K5384" s="27" t="str">
        <f>_xlfn.IFNA(VLOOKUP(E5384,الاوردرات!$B$1:$C$600,2,0),"")</f>
        <v/>
      </c>
      <c r="L5384" s="63"/>
      <c r="N5384" s="22" t="str">
        <f t="shared" si="171"/>
        <v/>
      </c>
      <c r="O5384" s="23" t="str">
        <f>_xlfn.IFNA((VLOOKUP(F5384,help!$C$2:$F$12,4,0))*(N5384*24),"")</f>
        <v/>
      </c>
      <c r="AP5384" s="18">
        <f t="shared" si="170"/>
        <v>0</v>
      </c>
    </row>
    <row r="5385" spans="2:42" ht="33" x14ac:dyDescent="0.2">
      <c r="B5385" s="14">
        <f>COUNTIFS($E$3:E5385,تقرير!$E$4)</f>
        <v>15</v>
      </c>
      <c r="C5385" s="48"/>
      <c r="D5385" s="48"/>
      <c r="E5385" s="48"/>
      <c r="F5385" s="50"/>
      <c r="G5385" s="51"/>
      <c r="H5385" s="51"/>
      <c r="I5385" s="52"/>
      <c r="J5385" s="52"/>
      <c r="K5385" s="27" t="str">
        <f>_xlfn.IFNA(VLOOKUP(E5385,الاوردرات!$B$1:$C$600,2,0),"")</f>
        <v/>
      </c>
      <c r="L5385" s="63"/>
      <c r="N5385" s="22" t="str">
        <f t="shared" si="171"/>
        <v/>
      </c>
      <c r="O5385" s="23" t="str">
        <f>_xlfn.IFNA((VLOOKUP(F5385,help!$C$2:$F$12,4,0))*(N5385*24),"")</f>
        <v/>
      </c>
      <c r="AP5385" s="18">
        <f t="shared" si="170"/>
        <v>0</v>
      </c>
    </row>
    <row r="5386" spans="2:42" ht="33" x14ac:dyDescent="0.2">
      <c r="B5386" s="14">
        <f>COUNTIFS($E$3:E5386,تقرير!$E$4)</f>
        <v>15</v>
      </c>
      <c r="C5386" s="48"/>
      <c r="D5386" s="48"/>
      <c r="E5386" s="48"/>
      <c r="F5386" s="50"/>
      <c r="G5386" s="51"/>
      <c r="H5386" s="51"/>
      <c r="I5386" s="52"/>
      <c r="J5386" s="52"/>
      <c r="K5386" s="27" t="str">
        <f>_xlfn.IFNA(VLOOKUP(E5386,الاوردرات!$B$1:$C$600,2,0),"")</f>
        <v/>
      </c>
      <c r="L5386" s="63"/>
      <c r="N5386" s="22" t="str">
        <f t="shared" si="171"/>
        <v/>
      </c>
      <c r="O5386" s="23" t="str">
        <f>_xlfn.IFNA((VLOOKUP(F5386,help!$C$2:$F$12,4,0))*(N5386*24),"")</f>
        <v/>
      </c>
      <c r="AP5386" s="18">
        <f t="shared" si="170"/>
        <v>0</v>
      </c>
    </row>
    <row r="5387" spans="2:42" ht="33" x14ac:dyDescent="0.2">
      <c r="B5387" s="14">
        <f>COUNTIFS($E$3:E5387,تقرير!$E$4)</f>
        <v>15</v>
      </c>
      <c r="C5387" s="48"/>
      <c r="D5387" s="48"/>
      <c r="E5387" s="48"/>
      <c r="F5387" s="50"/>
      <c r="G5387" s="51"/>
      <c r="H5387" s="51"/>
      <c r="I5387" s="52"/>
      <c r="J5387" s="52"/>
      <c r="K5387" s="27" t="str">
        <f>_xlfn.IFNA(VLOOKUP(E5387,الاوردرات!$B$1:$C$600,2,0),"")</f>
        <v/>
      </c>
      <c r="L5387" s="63"/>
      <c r="N5387" s="22" t="str">
        <f t="shared" si="171"/>
        <v/>
      </c>
      <c r="O5387" s="23" t="str">
        <f>_xlfn.IFNA((VLOOKUP(F5387,help!$C$2:$F$12,4,0))*(N5387*24),"")</f>
        <v/>
      </c>
      <c r="AP5387" s="18">
        <f t="shared" si="170"/>
        <v>0</v>
      </c>
    </row>
    <row r="5388" spans="2:42" ht="33" x14ac:dyDescent="0.2">
      <c r="B5388" s="14">
        <f>COUNTIFS($E$3:E5388,تقرير!$E$4)</f>
        <v>15</v>
      </c>
      <c r="C5388" s="48"/>
      <c r="D5388" s="48"/>
      <c r="E5388" s="48"/>
      <c r="F5388" s="50"/>
      <c r="G5388" s="51"/>
      <c r="H5388" s="51"/>
      <c r="I5388" s="52"/>
      <c r="J5388" s="52"/>
      <c r="K5388" s="27" t="str">
        <f>_xlfn.IFNA(VLOOKUP(E5388,الاوردرات!$B$1:$C$600,2,0),"")</f>
        <v/>
      </c>
      <c r="L5388" s="63"/>
      <c r="N5388" s="22" t="str">
        <f t="shared" si="171"/>
        <v/>
      </c>
      <c r="O5388" s="23" t="str">
        <f>_xlfn.IFNA((VLOOKUP(F5388,help!$C$2:$F$12,4,0))*(N5388*24),"")</f>
        <v/>
      </c>
      <c r="AP5388" s="18">
        <f t="shared" si="170"/>
        <v>0</v>
      </c>
    </row>
    <row r="5389" spans="2:42" ht="33" x14ac:dyDescent="0.2">
      <c r="B5389" s="14">
        <f>COUNTIFS($E$3:E5389,تقرير!$E$4)</f>
        <v>15</v>
      </c>
      <c r="C5389" s="48"/>
      <c r="D5389" s="48"/>
      <c r="E5389" s="48"/>
      <c r="F5389" s="50"/>
      <c r="G5389" s="51"/>
      <c r="H5389" s="51"/>
      <c r="I5389" s="52"/>
      <c r="J5389" s="52"/>
      <c r="K5389" s="27" t="str">
        <f>_xlfn.IFNA(VLOOKUP(E5389,الاوردرات!$B$1:$C$600,2,0),"")</f>
        <v/>
      </c>
      <c r="L5389" s="63"/>
      <c r="N5389" s="22" t="str">
        <f t="shared" si="171"/>
        <v/>
      </c>
      <c r="O5389" s="23" t="str">
        <f>_xlfn.IFNA((VLOOKUP(F5389,help!$C$2:$F$12,4,0))*(N5389*24),"")</f>
        <v/>
      </c>
      <c r="AP5389" s="18">
        <f t="shared" si="170"/>
        <v>0</v>
      </c>
    </row>
    <row r="5390" spans="2:42" ht="33" x14ac:dyDescent="0.2">
      <c r="B5390" s="14">
        <f>COUNTIFS($E$3:E5390,تقرير!$E$4)</f>
        <v>15</v>
      </c>
      <c r="C5390" s="48"/>
      <c r="D5390" s="48"/>
      <c r="E5390" s="48"/>
      <c r="F5390" s="50"/>
      <c r="G5390" s="51"/>
      <c r="H5390" s="51"/>
      <c r="I5390" s="52"/>
      <c r="J5390" s="52"/>
      <c r="K5390" s="27" t="str">
        <f>_xlfn.IFNA(VLOOKUP(E5390,الاوردرات!$B$1:$C$600,2,0),"")</f>
        <v/>
      </c>
      <c r="L5390" s="63"/>
      <c r="N5390" s="22" t="str">
        <f t="shared" si="171"/>
        <v/>
      </c>
      <c r="O5390" s="23" t="str">
        <f>_xlfn.IFNA((VLOOKUP(F5390,help!$C$2:$F$12,4,0))*(N5390*24),"")</f>
        <v/>
      </c>
      <c r="AP5390" s="18">
        <f t="shared" si="170"/>
        <v>0</v>
      </c>
    </row>
    <row r="5391" spans="2:42" ht="33" x14ac:dyDescent="0.2">
      <c r="B5391" s="14">
        <f>COUNTIFS($E$3:E5391,تقرير!$E$4)</f>
        <v>15</v>
      </c>
      <c r="C5391" s="48"/>
      <c r="D5391" s="48"/>
      <c r="E5391" s="48"/>
      <c r="F5391" s="50"/>
      <c r="G5391" s="51"/>
      <c r="H5391" s="51"/>
      <c r="I5391" s="52"/>
      <c r="J5391" s="52"/>
      <c r="K5391" s="27" t="str">
        <f>_xlfn.IFNA(VLOOKUP(E5391,الاوردرات!$B$1:$C$600,2,0),"")</f>
        <v/>
      </c>
      <c r="L5391" s="63"/>
      <c r="N5391" s="22" t="str">
        <f t="shared" si="171"/>
        <v/>
      </c>
      <c r="O5391" s="23" t="str">
        <f>_xlfn.IFNA((VLOOKUP(F5391,help!$C$2:$F$12,4,0))*(N5391*24),"")</f>
        <v/>
      </c>
      <c r="AP5391" s="18">
        <f t="shared" ref="AP5391:AP5454" si="172">D5391</f>
        <v>0</v>
      </c>
    </row>
    <row r="5392" spans="2:42" ht="33" x14ac:dyDescent="0.2">
      <c r="B5392" s="14">
        <f>COUNTIFS($E$3:E5392,تقرير!$E$4)</f>
        <v>15</v>
      </c>
      <c r="C5392" s="48"/>
      <c r="D5392" s="48"/>
      <c r="E5392" s="48"/>
      <c r="F5392" s="50"/>
      <c r="G5392" s="51"/>
      <c r="H5392" s="51"/>
      <c r="I5392" s="52"/>
      <c r="J5392" s="52"/>
      <c r="K5392" s="27" t="str">
        <f>_xlfn.IFNA(VLOOKUP(E5392,الاوردرات!$B$1:$C$600,2,0),"")</f>
        <v/>
      </c>
      <c r="L5392" s="63"/>
      <c r="N5392" s="22" t="str">
        <f t="shared" si="171"/>
        <v/>
      </c>
      <c r="O5392" s="23" t="str">
        <f>_xlfn.IFNA((VLOOKUP(F5392,help!$C$2:$F$12,4,0))*(N5392*24),"")</f>
        <v/>
      </c>
      <c r="AP5392" s="18">
        <f t="shared" si="172"/>
        <v>0</v>
      </c>
    </row>
    <row r="5393" spans="2:42" ht="33" x14ac:dyDescent="0.2">
      <c r="B5393" s="14">
        <f>COUNTIFS($E$3:E5393,تقرير!$E$4)</f>
        <v>15</v>
      </c>
      <c r="C5393" s="48"/>
      <c r="D5393" s="48"/>
      <c r="E5393" s="48"/>
      <c r="F5393" s="50"/>
      <c r="G5393" s="51"/>
      <c r="H5393" s="51"/>
      <c r="I5393" s="52"/>
      <c r="J5393" s="52"/>
      <c r="K5393" s="27" t="str">
        <f>_xlfn.IFNA(VLOOKUP(E5393,الاوردرات!$B$1:$C$600,2,0),"")</f>
        <v/>
      </c>
      <c r="L5393" s="63"/>
      <c r="N5393" s="22" t="str">
        <f t="shared" si="171"/>
        <v/>
      </c>
      <c r="O5393" s="23" t="str">
        <f>_xlfn.IFNA((VLOOKUP(F5393,help!$C$2:$F$12,4,0))*(N5393*24),"")</f>
        <v/>
      </c>
      <c r="AP5393" s="18">
        <f t="shared" si="172"/>
        <v>0</v>
      </c>
    </row>
    <row r="5394" spans="2:42" ht="33" x14ac:dyDescent="0.2">
      <c r="B5394" s="14">
        <f>COUNTIFS($E$3:E5394,تقرير!$E$4)</f>
        <v>15</v>
      </c>
      <c r="C5394" s="48"/>
      <c r="D5394" s="48"/>
      <c r="E5394" s="48"/>
      <c r="F5394" s="50"/>
      <c r="G5394" s="51"/>
      <c r="H5394" s="51"/>
      <c r="I5394" s="52"/>
      <c r="J5394" s="52"/>
      <c r="K5394" s="27" t="str">
        <f>_xlfn.IFNA(VLOOKUP(E5394,الاوردرات!$B$1:$C$600,2,0),"")</f>
        <v/>
      </c>
      <c r="L5394" s="63"/>
      <c r="N5394" s="22" t="str">
        <f t="shared" si="171"/>
        <v/>
      </c>
      <c r="O5394" s="23" t="str">
        <f>_xlfn.IFNA((VLOOKUP(F5394,help!$C$2:$F$12,4,0))*(N5394*24),"")</f>
        <v/>
      </c>
      <c r="AP5394" s="18">
        <f t="shared" si="172"/>
        <v>0</v>
      </c>
    </row>
    <row r="5395" spans="2:42" ht="33" x14ac:dyDescent="0.2">
      <c r="B5395" s="14">
        <f>COUNTIFS($E$3:E5395,تقرير!$E$4)</f>
        <v>15</v>
      </c>
      <c r="C5395" s="48"/>
      <c r="D5395" s="48"/>
      <c r="E5395" s="48"/>
      <c r="F5395" s="50"/>
      <c r="G5395" s="51"/>
      <c r="H5395" s="51"/>
      <c r="I5395" s="52"/>
      <c r="J5395" s="52"/>
      <c r="K5395" s="27" t="str">
        <f>_xlfn.IFNA(VLOOKUP(E5395,الاوردرات!$B$1:$C$600,2,0),"")</f>
        <v/>
      </c>
      <c r="L5395" s="63"/>
      <c r="N5395" s="22" t="str">
        <f t="shared" si="171"/>
        <v/>
      </c>
      <c r="O5395" s="23" t="str">
        <f>_xlfn.IFNA((VLOOKUP(F5395,help!$C$2:$F$12,4,0))*(N5395*24),"")</f>
        <v/>
      </c>
      <c r="AP5395" s="18">
        <f t="shared" si="172"/>
        <v>0</v>
      </c>
    </row>
    <row r="5396" spans="2:42" ht="33" x14ac:dyDescent="0.2">
      <c r="B5396" s="14">
        <f>COUNTIFS($E$3:E5396,تقرير!$E$4)</f>
        <v>15</v>
      </c>
      <c r="C5396" s="48"/>
      <c r="D5396" s="48"/>
      <c r="E5396" s="48"/>
      <c r="F5396" s="50"/>
      <c r="G5396" s="51"/>
      <c r="H5396" s="51"/>
      <c r="I5396" s="52"/>
      <c r="J5396" s="52"/>
      <c r="K5396" s="27" t="str">
        <f>_xlfn.IFNA(VLOOKUP(E5396,الاوردرات!$B$1:$C$600,2,0),"")</f>
        <v/>
      </c>
      <c r="L5396" s="63"/>
      <c r="N5396" s="22" t="str">
        <f t="shared" si="171"/>
        <v/>
      </c>
      <c r="O5396" s="23" t="str">
        <f>_xlfn.IFNA((VLOOKUP(F5396,help!$C$2:$F$12,4,0))*(N5396*24),"")</f>
        <v/>
      </c>
      <c r="AP5396" s="18">
        <f t="shared" si="172"/>
        <v>0</v>
      </c>
    </row>
    <row r="5397" spans="2:42" ht="33" x14ac:dyDescent="0.2">
      <c r="B5397" s="14">
        <f>COUNTIFS($E$3:E5397,تقرير!$E$4)</f>
        <v>15</v>
      </c>
      <c r="C5397" s="48"/>
      <c r="D5397" s="48"/>
      <c r="E5397" s="48"/>
      <c r="F5397" s="50"/>
      <c r="G5397" s="51"/>
      <c r="H5397" s="51"/>
      <c r="I5397" s="52"/>
      <c r="J5397" s="52"/>
      <c r="K5397" s="27" t="str">
        <f>_xlfn.IFNA(VLOOKUP(E5397,الاوردرات!$B$1:$C$600,2,0),"")</f>
        <v/>
      </c>
      <c r="L5397" s="63"/>
      <c r="N5397" s="22" t="str">
        <f t="shared" si="171"/>
        <v/>
      </c>
      <c r="O5397" s="23" t="str">
        <f>_xlfn.IFNA((VLOOKUP(F5397,help!$C$2:$F$12,4,0))*(N5397*24),"")</f>
        <v/>
      </c>
      <c r="AP5397" s="18">
        <f t="shared" si="172"/>
        <v>0</v>
      </c>
    </row>
    <row r="5398" spans="2:42" ht="33" x14ac:dyDescent="0.2">
      <c r="B5398" s="14">
        <f>COUNTIFS($E$3:E5398,تقرير!$E$4)</f>
        <v>15</v>
      </c>
      <c r="C5398" s="48"/>
      <c r="D5398" s="48"/>
      <c r="E5398" s="48"/>
      <c r="F5398" s="50"/>
      <c r="G5398" s="51"/>
      <c r="H5398" s="51"/>
      <c r="I5398" s="52"/>
      <c r="J5398" s="52"/>
      <c r="K5398" s="27" t="str">
        <f>_xlfn.IFNA(VLOOKUP(E5398,الاوردرات!$B$1:$C$600,2,0),"")</f>
        <v/>
      </c>
      <c r="L5398" s="63"/>
      <c r="N5398" s="22" t="str">
        <f t="shared" si="171"/>
        <v/>
      </c>
      <c r="O5398" s="23" t="str">
        <f>_xlfn.IFNA((VLOOKUP(F5398,help!$C$2:$F$12,4,0))*(N5398*24),"")</f>
        <v/>
      </c>
      <c r="AP5398" s="18">
        <f t="shared" si="172"/>
        <v>0</v>
      </c>
    </row>
    <row r="5399" spans="2:42" ht="33" x14ac:dyDescent="0.2">
      <c r="B5399" s="14">
        <f>COUNTIFS($E$3:E5399,تقرير!$E$4)</f>
        <v>15</v>
      </c>
      <c r="C5399" s="48"/>
      <c r="D5399" s="48"/>
      <c r="E5399" s="48"/>
      <c r="F5399" s="50"/>
      <c r="G5399" s="51"/>
      <c r="H5399" s="51"/>
      <c r="I5399" s="52"/>
      <c r="J5399" s="52"/>
      <c r="K5399" s="27" t="str">
        <f>_xlfn.IFNA(VLOOKUP(E5399,الاوردرات!$B$1:$C$600,2,0),"")</f>
        <v/>
      </c>
      <c r="L5399" s="63"/>
      <c r="N5399" s="22" t="str">
        <f t="shared" si="171"/>
        <v/>
      </c>
      <c r="O5399" s="23" t="str">
        <f>_xlfn.IFNA((VLOOKUP(F5399,help!$C$2:$F$12,4,0))*(N5399*24),"")</f>
        <v/>
      </c>
      <c r="AP5399" s="18">
        <f t="shared" si="172"/>
        <v>0</v>
      </c>
    </row>
    <row r="5400" spans="2:42" ht="33" x14ac:dyDescent="0.2">
      <c r="B5400" s="14">
        <f>COUNTIFS($E$3:E5400,تقرير!$E$4)</f>
        <v>15</v>
      </c>
      <c r="C5400" s="48"/>
      <c r="D5400" s="48"/>
      <c r="E5400" s="48"/>
      <c r="F5400" s="50"/>
      <c r="G5400" s="51"/>
      <c r="H5400" s="51"/>
      <c r="I5400" s="52"/>
      <c r="J5400" s="52"/>
      <c r="K5400" s="27" t="str">
        <f>_xlfn.IFNA(VLOOKUP(E5400,الاوردرات!$B$1:$C$600,2,0),"")</f>
        <v/>
      </c>
      <c r="L5400" s="63"/>
      <c r="N5400" s="22" t="str">
        <f t="shared" si="171"/>
        <v/>
      </c>
      <c r="O5400" s="23" t="str">
        <f>_xlfn.IFNA((VLOOKUP(F5400,help!$C$2:$F$12,4,0))*(N5400*24),"")</f>
        <v/>
      </c>
      <c r="AP5400" s="18">
        <f t="shared" si="172"/>
        <v>0</v>
      </c>
    </row>
    <row r="5401" spans="2:42" ht="33" x14ac:dyDescent="0.2">
      <c r="B5401" s="14">
        <f>COUNTIFS($E$3:E5401,تقرير!$E$4)</f>
        <v>15</v>
      </c>
      <c r="C5401" s="48"/>
      <c r="D5401" s="48"/>
      <c r="E5401" s="48"/>
      <c r="F5401" s="50"/>
      <c r="G5401" s="51"/>
      <c r="H5401" s="51"/>
      <c r="I5401" s="52"/>
      <c r="J5401" s="52"/>
      <c r="K5401" s="27" t="str">
        <f>_xlfn.IFNA(VLOOKUP(E5401,الاوردرات!$B$1:$C$600,2,0),"")</f>
        <v/>
      </c>
      <c r="L5401" s="63"/>
      <c r="N5401" s="22" t="str">
        <f t="shared" si="171"/>
        <v/>
      </c>
      <c r="O5401" s="23" t="str">
        <f>_xlfn.IFNA((VLOOKUP(F5401,help!$C$2:$F$12,4,0))*(N5401*24),"")</f>
        <v/>
      </c>
      <c r="AP5401" s="18">
        <f t="shared" si="172"/>
        <v>0</v>
      </c>
    </row>
    <row r="5402" spans="2:42" ht="33" x14ac:dyDescent="0.2">
      <c r="B5402" s="14">
        <f>COUNTIFS($E$3:E5402,تقرير!$E$4)</f>
        <v>15</v>
      </c>
      <c r="C5402" s="48"/>
      <c r="D5402" s="48"/>
      <c r="E5402" s="48"/>
      <c r="F5402" s="50"/>
      <c r="G5402" s="51"/>
      <c r="H5402" s="51"/>
      <c r="I5402" s="52"/>
      <c r="J5402" s="52"/>
      <c r="K5402" s="27" t="str">
        <f>_xlfn.IFNA(VLOOKUP(E5402,الاوردرات!$B$1:$C$600,2,0),"")</f>
        <v/>
      </c>
      <c r="L5402" s="63"/>
      <c r="N5402" s="22" t="str">
        <f t="shared" si="171"/>
        <v/>
      </c>
      <c r="O5402" s="23" t="str">
        <f>_xlfn.IFNA((VLOOKUP(F5402,help!$C$2:$F$12,4,0))*(N5402*24),"")</f>
        <v/>
      </c>
      <c r="AP5402" s="18">
        <f t="shared" si="172"/>
        <v>0</v>
      </c>
    </row>
    <row r="5403" spans="2:42" ht="33" x14ac:dyDescent="0.2">
      <c r="B5403" s="14">
        <f>COUNTIFS($E$3:E5403,تقرير!$E$4)</f>
        <v>15</v>
      </c>
      <c r="C5403" s="48"/>
      <c r="D5403" s="48"/>
      <c r="E5403" s="48"/>
      <c r="F5403" s="50"/>
      <c r="G5403" s="51"/>
      <c r="H5403" s="51"/>
      <c r="I5403" s="52"/>
      <c r="J5403" s="52"/>
      <c r="K5403" s="27" t="str">
        <f>_xlfn.IFNA(VLOOKUP(E5403,الاوردرات!$B$1:$C$600,2,0),"")</f>
        <v/>
      </c>
      <c r="L5403" s="63"/>
      <c r="N5403" s="22" t="str">
        <f t="shared" si="171"/>
        <v/>
      </c>
      <c r="O5403" s="23" t="str">
        <f>_xlfn.IFNA((VLOOKUP(F5403,help!$C$2:$F$12,4,0))*(N5403*24),"")</f>
        <v/>
      </c>
      <c r="AP5403" s="18">
        <f t="shared" si="172"/>
        <v>0</v>
      </c>
    </row>
    <row r="5404" spans="2:42" ht="33" x14ac:dyDescent="0.2">
      <c r="B5404" s="14">
        <f>COUNTIFS($E$3:E5404,تقرير!$E$4)</f>
        <v>15</v>
      </c>
      <c r="C5404" s="48"/>
      <c r="D5404" s="48"/>
      <c r="E5404" s="48"/>
      <c r="F5404" s="50"/>
      <c r="G5404" s="51"/>
      <c r="H5404" s="51"/>
      <c r="I5404" s="52"/>
      <c r="J5404" s="52"/>
      <c r="K5404" s="27" t="str">
        <f>_xlfn.IFNA(VLOOKUP(E5404,الاوردرات!$B$1:$C$600,2,0),"")</f>
        <v/>
      </c>
      <c r="L5404" s="63"/>
      <c r="N5404" s="22" t="str">
        <f t="shared" si="171"/>
        <v/>
      </c>
      <c r="O5404" s="23" t="str">
        <f>_xlfn.IFNA((VLOOKUP(F5404,help!$C$2:$F$12,4,0))*(N5404*24),"")</f>
        <v/>
      </c>
      <c r="AP5404" s="18">
        <f t="shared" si="172"/>
        <v>0</v>
      </c>
    </row>
    <row r="5405" spans="2:42" ht="33" x14ac:dyDescent="0.2">
      <c r="B5405" s="14">
        <f>COUNTIFS($E$3:E5405,تقرير!$E$4)</f>
        <v>15</v>
      </c>
      <c r="C5405" s="48"/>
      <c r="D5405" s="48"/>
      <c r="E5405" s="48"/>
      <c r="F5405" s="50"/>
      <c r="G5405" s="51"/>
      <c r="H5405" s="51"/>
      <c r="I5405" s="52"/>
      <c r="J5405" s="52"/>
      <c r="K5405" s="27" t="str">
        <f>_xlfn.IFNA(VLOOKUP(E5405,الاوردرات!$B$1:$C$600,2,0),"")</f>
        <v/>
      </c>
      <c r="L5405" s="63"/>
      <c r="N5405" s="22" t="str">
        <f t="shared" si="171"/>
        <v/>
      </c>
      <c r="O5405" s="23" t="str">
        <f>_xlfn.IFNA((VLOOKUP(F5405,help!$C$2:$F$12,4,0))*(N5405*24),"")</f>
        <v/>
      </c>
      <c r="AP5405" s="18">
        <f t="shared" si="172"/>
        <v>0</v>
      </c>
    </row>
    <row r="5406" spans="2:42" ht="33" x14ac:dyDescent="0.2">
      <c r="B5406" s="14">
        <f>COUNTIFS($E$3:E5406,تقرير!$E$4)</f>
        <v>15</v>
      </c>
      <c r="C5406" s="48"/>
      <c r="D5406" s="48"/>
      <c r="E5406" s="48"/>
      <c r="F5406" s="50"/>
      <c r="G5406" s="51"/>
      <c r="H5406" s="51"/>
      <c r="I5406" s="52"/>
      <c r="J5406" s="52"/>
      <c r="K5406" s="27" t="str">
        <f>_xlfn.IFNA(VLOOKUP(E5406,الاوردرات!$B$1:$C$600,2,0),"")</f>
        <v/>
      </c>
      <c r="L5406" s="63"/>
      <c r="N5406" s="22" t="str">
        <f t="shared" si="171"/>
        <v/>
      </c>
      <c r="O5406" s="23" t="str">
        <f>_xlfn.IFNA((VLOOKUP(F5406,help!$C$2:$F$12,4,0))*(N5406*24),"")</f>
        <v/>
      </c>
      <c r="AP5406" s="18">
        <f t="shared" si="172"/>
        <v>0</v>
      </c>
    </row>
    <row r="5407" spans="2:42" ht="33" x14ac:dyDescent="0.2">
      <c r="B5407" s="14">
        <f>COUNTIFS($E$3:E5407,تقرير!$E$4)</f>
        <v>15</v>
      </c>
      <c r="C5407" s="48"/>
      <c r="D5407" s="48"/>
      <c r="E5407" s="48"/>
      <c r="F5407" s="50"/>
      <c r="G5407" s="51"/>
      <c r="H5407" s="51"/>
      <c r="I5407" s="52"/>
      <c r="J5407" s="52"/>
      <c r="K5407" s="27" t="str">
        <f>_xlfn.IFNA(VLOOKUP(E5407,الاوردرات!$B$1:$C$600,2,0),"")</f>
        <v/>
      </c>
      <c r="L5407" s="63"/>
      <c r="N5407" s="22" t="str">
        <f t="shared" si="171"/>
        <v/>
      </c>
      <c r="O5407" s="23" t="str">
        <f>_xlfn.IFNA((VLOOKUP(F5407,help!$C$2:$F$12,4,0))*(N5407*24),"")</f>
        <v/>
      </c>
      <c r="AP5407" s="18">
        <f t="shared" si="172"/>
        <v>0</v>
      </c>
    </row>
    <row r="5408" spans="2:42" ht="33" x14ac:dyDescent="0.2">
      <c r="B5408" s="14">
        <f>COUNTIFS($E$3:E5408,تقرير!$E$4)</f>
        <v>15</v>
      </c>
      <c r="C5408" s="48"/>
      <c r="D5408" s="48"/>
      <c r="E5408" s="48"/>
      <c r="F5408" s="50"/>
      <c r="G5408" s="51"/>
      <c r="H5408" s="51"/>
      <c r="I5408" s="52"/>
      <c r="J5408" s="52"/>
      <c r="K5408" s="27" t="str">
        <f>_xlfn.IFNA(VLOOKUP(E5408,الاوردرات!$B$1:$C$600,2,0),"")</f>
        <v/>
      </c>
      <c r="L5408" s="63"/>
      <c r="N5408" s="22" t="str">
        <f t="shared" si="171"/>
        <v/>
      </c>
      <c r="O5408" s="23" t="str">
        <f>_xlfn.IFNA((VLOOKUP(F5408,help!$C$2:$F$12,4,0))*(N5408*24),"")</f>
        <v/>
      </c>
      <c r="AP5408" s="18">
        <f t="shared" si="172"/>
        <v>0</v>
      </c>
    </row>
    <row r="5409" spans="2:42" ht="33" x14ac:dyDescent="0.2">
      <c r="B5409" s="14">
        <f>COUNTIFS($E$3:E5409,تقرير!$E$4)</f>
        <v>15</v>
      </c>
      <c r="C5409" s="48"/>
      <c r="D5409" s="48"/>
      <c r="E5409" s="48"/>
      <c r="F5409" s="50"/>
      <c r="G5409" s="51"/>
      <c r="H5409" s="51"/>
      <c r="I5409" s="52"/>
      <c r="J5409" s="52"/>
      <c r="K5409" s="27" t="str">
        <f>_xlfn.IFNA(VLOOKUP(E5409,الاوردرات!$B$1:$C$600,2,0),"")</f>
        <v/>
      </c>
      <c r="L5409" s="63"/>
      <c r="N5409" s="22" t="str">
        <f t="shared" si="171"/>
        <v/>
      </c>
      <c r="O5409" s="23" t="str">
        <f>_xlfn.IFNA((VLOOKUP(F5409,help!$C$2:$F$12,4,0))*(N5409*24),"")</f>
        <v/>
      </c>
      <c r="AP5409" s="18">
        <f t="shared" si="172"/>
        <v>0</v>
      </c>
    </row>
    <row r="5410" spans="2:42" ht="33" x14ac:dyDescent="0.2">
      <c r="B5410" s="14">
        <f>COUNTIFS($E$3:E5410,تقرير!$E$4)</f>
        <v>15</v>
      </c>
      <c r="C5410" s="48"/>
      <c r="D5410" s="48"/>
      <c r="E5410" s="48"/>
      <c r="F5410" s="50"/>
      <c r="G5410" s="51"/>
      <c r="H5410" s="51"/>
      <c r="I5410" s="52"/>
      <c r="J5410" s="52"/>
      <c r="K5410" s="27" t="str">
        <f>_xlfn.IFNA(VLOOKUP(E5410,الاوردرات!$B$1:$C$600,2,0),"")</f>
        <v/>
      </c>
      <c r="L5410" s="63"/>
      <c r="N5410" s="22" t="str">
        <f t="shared" si="171"/>
        <v/>
      </c>
      <c r="O5410" s="23" t="str">
        <f>_xlfn.IFNA((VLOOKUP(F5410,help!$C$2:$F$12,4,0))*(N5410*24),"")</f>
        <v/>
      </c>
      <c r="AP5410" s="18">
        <f t="shared" si="172"/>
        <v>0</v>
      </c>
    </row>
    <row r="5411" spans="2:42" ht="33" x14ac:dyDescent="0.2">
      <c r="B5411" s="14">
        <f>COUNTIFS($E$3:E5411,تقرير!$E$4)</f>
        <v>15</v>
      </c>
      <c r="C5411" s="48"/>
      <c r="D5411" s="48"/>
      <c r="E5411" s="48"/>
      <c r="F5411" s="50"/>
      <c r="G5411" s="51"/>
      <c r="H5411" s="51"/>
      <c r="I5411" s="52"/>
      <c r="J5411" s="52"/>
      <c r="K5411" s="27" t="str">
        <f>_xlfn.IFNA(VLOOKUP(E5411,الاوردرات!$B$1:$C$600,2,0),"")</f>
        <v/>
      </c>
      <c r="L5411" s="63"/>
      <c r="N5411" s="22" t="str">
        <f t="shared" si="171"/>
        <v/>
      </c>
      <c r="O5411" s="23" t="str">
        <f>_xlfn.IFNA((VLOOKUP(F5411,help!$C$2:$F$12,4,0))*(N5411*24),"")</f>
        <v/>
      </c>
      <c r="AP5411" s="18">
        <f t="shared" si="172"/>
        <v>0</v>
      </c>
    </row>
    <row r="5412" spans="2:42" ht="33" x14ac:dyDescent="0.2">
      <c r="B5412" s="14">
        <f>COUNTIFS($E$3:E5412,تقرير!$E$4)</f>
        <v>15</v>
      </c>
      <c r="C5412" s="48"/>
      <c r="D5412" s="48"/>
      <c r="E5412" s="48"/>
      <c r="F5412" s="50"/>
      <c r="G5412" s="51"/>
      <c r="H5412" s="51"/>
      <c r="I5412" s="52"/>
      <c r="J5412" s="52"/>
      <c r="K5412" s="27" t="str">
        <f>_xlfn.IFNA(VLOOKUP(E5412,الاوردرات!$B$1:$C$600,2,0),"")</f>
        <v/>
      </c>
      <c r="L5412" s="63"/>
      <c r="N5412" s="22" t="str">
        <f t="shared" si="171"/>
        <v/>
      </c>
      <c r="O5412" s="23" t="str">
        <f>_xlfn.IFNA((VLOOKUP(F5412,help!$C$2:$F$12,4,0))*(N5412*24),"")</f>
        <v/>
      </c>
      <c r="AP5412" s="18">
        <f t="shared" si="172"/>
        <v>0</v>
      </c>
    </row>
    <row r="5413" spans="2:42" ht="33" x14ac:dyDescent="0.2">
      <c r="B5413" s="14">
        <f>COUNTIFS($E$3:E5413,تقرير!$E$4)</f>
        <v>15</v>
      </c>
      <c r="C5413" s="48"/>
      <c r="D5413" s="48"/>
      <c r="E5413" s="48"/>
      <c r="F5413" s="50"/>
      <c r="G5413" s="51"/>
      <c r="H5413" s="51"/>
      <c r="I5413" s="52"/>
      <c r="J5413" s="52"/>
      <c r="K5413" s="27" t="str">
        <f>_xlfn.IFNA(VLOOKUP(E5413,الاوردرات!$B$1:$C$600,2,0),"")</f>
        <v/>
      </c>
      <c r="L5413" s="63"/>
      <c r="N5413" s="22" t="str">
        <f t="shared" si="171"/>
        <v/>
      </c>
      <c r="O5413" s="23" t="str">
        <f>_xlfn.IFNA((VLOOKUP(F5413,help!$C$2:$F$12,4,0))*(N5413*24),"")</f>
        <v/>
      </c>
      <c r="AP5413" s="18">
        <f t="shared" si="172"/>
        <v>0</v>
      </c>
    </row>
    <row r="5414" spans="2:42" ht="33" x14ac:dyDescent="0.2">
      <c r="B5414" s="14">
        <f>COUNTIFS($E$3:E5414,تقرير!$E$4)</f>
        <v>15</v>
      </c>
      <c r="C5414" s="48"/>
      <c r="D5414" s="48"/>
      <c r="E5414" s="48"/>
      <c r="F5414" s="50"/>
      <c r="G5414" s="51"/>
      <c r="H5414" s="51"/>
      <c r="I5414" s="52"/>
      <c r="J5414" s="52"/>
      <c r="K5414" s="27" t="str">
        <f>_xlfn.IFNA(VLOOKUP(E5414,الاوردرات!$B$1:$C$600,2,0),"")</f>
        <v/>
      </c>
      <c r="L5414" s="63"/>
      <c r="N5414" s="22" t="str">
        <f t="shared" si="171"/>
        <v/>
      </c>
      <c r="O5414" s="23" t="str">
        <f>_xlfn.IFNA((VLOOKUP(F5414,help!$C$2:$F$12,4,0))*(N5414*24),"")</f>
        <v/>
      </c>
      <c r="AP5414" s="18">
        <f t="shared" si="172"/>
        <v>0</v>
      </c>
    </row>
    <row r="5415" spans="2:42" ht="33" x14ac:dyDescent="0.2">
      <c r="B5415" s="14">
        <f>COUNTIFS($E$3:E5415,تقرير!$E$4)</f>
        <v>15</v>
      </c>
      <c r="C5415" s="48"/>
      <c r="D5415" s="48"/>
      <c r="E5415" s="48"/>
      <c r="F5415" s="50"/>
      <c r="G5415" s="51"/>
      <c r="H5415" s="51"/>
      <c r="I5415" s="52"/>
      <c r="J5415" s="52"/>
      <c r="K5415" s="27" t="str">
        <f>_xlfn.IFNA(VLOOKUP(E5415,الاوردرات!$B$1:$C$600,2,0),"")</f>
        <v/>
      </c>
      <c r="L5415" s="63"/>
      <c r="N5415" s="22" t="str">
        <f t="shared" si="171"/>
        <v/>
      </c>
      <c r="O5415" s="23" t="str">
        <f>_xlfn.IFNA((VLOOKUP(F5415,help!$C$2:$F$12,4,0))*(N5415*24),"")</f>
        <v/>
      </c>
      <c r="AP5415" s="18">
        <f t="shared" si="172"/>
        <v>0</v>
      </c>
    </row>
    <row r="5416" spans="2:42" ht="33" x14ac:dyDescent="0.2">
      <c r="B5416" s="14">
        <f>COUNTIFS($E$3:E5416,تقرير!$E$4)</f>
        <v>15</v>
      </c>
      <c r="C5416" s="48"/>
      <c r="D5416" s="48"/>
      <c r="E5416" s="48"/>
      <c r="F5416" s="50"/>
      <c r="G5416" s="51"/>
      <c r="H5416" s="51"/>
      <c r="I5416" s="52"/>
      <c r="J5416" s="52"/>
      <c r="K5416" s="27" t="str">
        <f>_xlfn.IFNA(VLOOKUP(E5416,الاوردرات!$B$1:$C$600,2,0),"")</f>
        <v/>
      </c>
      <c r="L5416" s="63"/>
      <c r="N5416" s="22" t="str">
        <f t="shared" si="171"/>
        <v/>
      </c>
      <c r="O5416" s="23" t="str">
        <f>_xlfn.IFNA((VLOOKUP(F5416,help!$C$2:$F$12,4,0))*(N5416*24),"")</f>
        <v/>
      </c>
      <c r="AP5416" s="18">
        <f t="shared" si="172"/>
        <v>0</v>
      </c>
    </row>
    <row r="5417" spans="2:42" ht="33" x14ac:dyDescent="0.2">
      <c r="B5417" s="14">
        <f>COUNTIFS($E$3:E5417,تقرير!$E$4)</f>
        <v>15</v>
      </c>
      <c r="C5417" s="48"/>
      <c r="D5417" s="48"/>
      <c r="E5417" s="48"/>
      <c r="F5417" s="50"/>
      <c r="G5417" s="51"/>
      <c r="H5417" s="51"/>
      <c r="I5417" s="52"/>
      <c r="J5417" s="52"/>
      <c r="K5417" s="27" t="str">
        <f>_xlfn.IFNA(VLOOKUP(E5417,الاوردرات!$B$1:$C$600,2,0),"")</f>
        <v/>
      </c>
      <c r="L5417" s="63"/>
      <c r="N5417" s="22" t="str">
        <f t="shared" si="171"/>
        <v/>
      </c>
      <c r="O5417" s="23" t="str">
        <f>_xlfn.IFNA((VLOOKUP(F5417,help!$C$2:$F$12,4,0))*(N5417*24),"")</f>
        <v/>
      </c>
      <c r="AP5417" s="18">
        <f t="shared" si="172"/>
        <v>0</v>
      </c>
    </row>
    <row r="5418" spans="2:42" ht="33" x14ac:dyDescent="0.2">
      <c r="B5418" s="14">
        <f>COUNTIFS($E$3:E5418,تقرير!$E$4)</f>
        <v>15</v>
      </c>
      <c r="C5418" s="48"/>
      <c r="D5418" s="48"/>
      <c r="E5418" s="48"/>
      <c r="F5418" s="50"/>
      <c r="G5418" s="51"/>
      <c r="H5418" s="51"/>
      <c r="I5418" s="52"/>
      <c r="J5418" s="52"/>
      <c r="K5418" s="27" t="str">
        <f>_xlfn.IFNA(VLOOKUP(E5418,الاوردرات!$B$1:$C$600,2,0),"")</f>
        <v/>
      </c>
      <c r="L5418" s="63"/>
      <c r="N5418" s="22" t="str">
        <f t="shared" si="171"/>
        <v/>
      </c>
      <c r="O5418" s="23" t="str">
        <f>_xlfn.IFNA((VLOOKUP(F5418,help!$C$2:$F$12,4,0))*(N5418*24),"")</f>
        <v/>
      </c>
      <c r="AP5418" s="18">
        <f t="shared" si="172"/>
        <v>0</v>
      </c>
    </row>
    <row r="5419" spans="2:42" ht="33" x14ac:dyDescent="0.2">
      <c r="B5419" s="14">
        <f>COUNTIFS($E$3:E5419,تقرير!$E$4)</f>
        <v>15</v>
      </c>
      <c r="C5419" s="48"/>
      <c r="D5419" s="48"/>
      <c r="E5419" s="48"/>
      <c r="F5419" s="50"/>
      <c r="G5419" s="51"/>
      <c r="H5419" s="51"/>
      <c r="I5419" s="52"/>
      <c r="J5419" s="52"/>
      <c r="K5419" s="27" t="str">
        <f>_xlfn.IFNA(VLOOKUP(E5419,الاوردرات!$B$1:$C$600,2,0),"")</f>
        <v/>
      </c>
      <c r="L5419" s="63"/>
      <c r="N5419" s="22" t="str">
        <f t="shared" si="171"/>
        <v/>
      </c>
      <c r="O5419" s="23" t="str">
        <f>_xlfn.IFNA((VLOOKUP(F5419,help!$C$2:$F$12,4,0))*(N5419*24),"")</f>
        <v/>
      </c>
      <c r="AP5419" s="18">
        <f t="shared" si="172"/>
        <v>0</v>
      </c>
    </row>
    <row r="5420" spans="2:42" ht="33" x14ac:dyDescent="0.2">
      <c r="B5420" s="14">
        <f>COUNTIFS($E$3:E5420,تقرير!$E$4)</f>
        <v>15</v>
      </c>
      <c r="C5420" s="48"/>
      <c r="D5420" s="48"/>
      <c r="E5420" s="48"/>
      <c r="F5420" s="50"/>
      <c r="G5420" s="51"/>
      <c r="H5420" s="51"/>
      <c r="I5420" s="52"/>
      <c r="J5420" s="52"/>
      <c r="K5420" s="27" t="str">
        <f>_xlfn.IFNA(VLOOKUP(E5420,الاوردرات!$B$1:$C$600,2,0),"")</f>
        <v/>
      </c>
      <c r="L5420" s="63"/>
      <c r="N5420" s="22" t="str">
        <f t="shared" si="171"/>
        <v/>
      </c>
      <c r="O5420" s="23" t="str">
        <f>_xlfn.IFNA((VLOOKUP(F5420,help!$C$2:$F$12,4,0))*(N5420*24),"")</f>
        <v/>
      </c>
      <c r="AP5420" s="18">
        <f t="shared" si="172"/>
        <v>0</v>
      </c>
    </row>
    <row r="5421" spans="2:42" ht="33" x14ac:dyDescent="0.2">
      <c r="B5421" s="14">
        <f>COUNTIFS($E$3:E5421,تقرير!$E$4)</f>
        <v>15</v>
      </c>
      <c r="C5421" s="48"/>
      <c r="D5421" s="48"/>
      <c r="E5421" s="48"/>
      <c r="F5421" s="50"/>
      <c r="G5421" s="51"/>
      <c r="H5421" s="51"/>
      <c r="I5421" s="52"/>
      <c r="J5421" s="52"/>
      <c r="K5421" s="27" t="str">
        <f>_xlfn.IFNA(VLOOKUP(E5421,الاوردرات!$B$1:$C$600,2,0),"")</f>
        <v/>
      </c>
      <c r="L5421" s="63"/>
      <c r="N5421" s="22" t="str">
        <f t="shared" si="171"/>
        <v/>
      </c>
      <c r="O5421" s="23" t="str">
        <f>_xlfn.IFNA((VLOOKUP(F5421,help!$C$2:$F$12,4,0))*(N5421*24),"")</f>
        <v/>
      </c>
      <c r="AP5421" s="18">
        <f t="shared" si="172"/>
        <v>0</v>
      </c>
    </row>
    <row r="5422" spans="2:42" ht="33" x14ac:dyDescent="0.2">
      <c r="B5422" s="14">
        <f>COUNTIFS($E$3:E5422,تقرير!$E$4)</f>
        <v>15</v>
      </c>
      <c r="C5422" s="48"/>
      <c r="D5422" s="48"/>
      <c r="E5422" s="48"/>
      <c r="F5422" s="50"/>
      <c r="G5422" s="51"/>
      <c r="H5422" s="51"/>
      <c r="I5422" s="52"/>
      <c r="J5422" s="52"/>
      <c r="K5422" s="27" t="str">
        <f>_xlfn.IFNA(VLOOKUP(E5422,الاوردرات!$B$1:$C$600,2,0),"")</f>
        <v/>
      </c>
      <c r="L5422" s="63"/>
      <c r="N5422" s="22" t="str">
        <f t="shared" si="171"/>
        <v/>
      </c>
      <c r="O5422" s="23" t="str">
        <f>_xlfn.IFNA((VLOOKUP(F5422,help!$C$2:$F$12,4,0))*(N5422*24),"")</f>
        <v/>
      </c>
      <c r="AP5422" s="18">
        <f t="shared" si="172"/>
        <v>0</v>
      </c>
    </row>
    <row r="5423" spans="2:42" ht="33" x14ac:dyDescent="0.2">
      <c r="B5423" s="14">
        <f>COUNTIFS($E$3:E5423,تقرير!$E$4)</f>
        <v>15</v>
      </c>
      <c r="C5423" s="48"/>
      <c r="D5423" s="48"/>
      <c r="E5423" s="48"/>
      <c r="F5423" s="50"/>
      <c r="G5423" s="51"/>
      <c r="H5423" s="51"/>
      <c r="I5423" s="52"/>
      <c r="J5423" s="52"/>
      <c r="K5423" s="27" t="str">
        <f>_xlfn.IFNA(VLOOKUP(E5423,الاوردرات!$B$1:$C$600,2,0),"")</f>
        <v/>
      </c>
      <c r="L5423" s="63"/>
      <c r="N5423" s="22" t="str">
        <f t="shared" si="171"/>
        <v/>
      </c>
      <c r="O5423" s="23" t="str">
        <f>_xlfn.IFNA((VLOOKUP(F5423,help!$C$2:$F$12,4,0))*(N5423*24),"")</f>
        <v/>
      </c>
      <c r="AP5423" s="18">
        <f t="shared" si="172"/>
        <v>0</v>
      </c>
    </row>
    <row r="5424" spans="2:42" ht="33" x14ac:dyDescent="0.2">
      <c r="B5424" s="14">
        <f>COUNTIFS($E$3:E5424,تقرير!$E$4)</f>
        <v>15</v>
      </c>
      <c r="C5424" s="48"/>
      <c r="D5424" s="48"/>
      <c r="E5424" s="48"/>
      <c r="F5424" s="50"/>
      <c r="G5424" s="51"/>
      <c r="H5424" s="51"/>
      <c r="I5424" s="52"/>
      <c r="J5424" s="52"/>
      <c r="K5424" s="27" t="str">
        <f>_xlfn.IFNA(VLOOKUP(E5424,الاوردرات!$B$1:$C$600,2,0),"")</f>
        <v/>
      </c>
      <c r="L5424" s="63"/>
      <c r="N5424" s="22" t="str">
        <f t="shared" si="171"/>
        <v/>
      </c>
      <c r="O5424" s="23" t="str">
        <f>_xlfn.IFNA((VLOOKUP(F5424,help!$C$2:$F$12,4,0))*(N5424*24),"")</f>
        <v/>
      </c>
      <c r="AP5424" s="18">
        <f t="shared" si="172"/>
        <v>0</v>
      </c>
    </row>
    <row r="5425" spans="2:42" ht="33" x14ac:dyDescent="0.2">
      <c r="B5425" s="14">
        <f>COUNTIFS($E$3:E5425,تقرير!$E$4)</f>
        <v>15</v>
      </c>
      <c r="C5425" s="48"/>
      <c r="D5425" s="48"/>
      <c r="E5425" s="48"/>
      <c r="F5425" s="50"/>
      <c r="G5425" s="51"/>
      <c r="H5425" s="51"/>
      <c r="I5425" s="52"/>
      <c r="J5425" s="52"/>
      <c r="K5425" s="27" t="str">
        <f>_xlfn.IFNA(VLOOKUP(E5425,الاوردرات!$B$1:$C$600,2,0),"")</f>
        <v/>
      </c>
      <c r="L5425" s="63"/>
      <c r="N5425" s="22" t="str">
        <f t="shared" si="171"/>
        <v/>
      </c>
      <c r="O5425" s="23" t="str">
        <f>_xlfn.IFNA((VLOOKUP(F5425,help!$C$2:$F$12,4,0))*(N5425*24),"")</f>
        <v/>
      </c>
      <c r="AP5425" s="18">
        <f t="shared" si="172"/>
        <v>0</v>
      </c>
    </row>
    <row r="5426" spans="2:42" ht="33" x14ac:dyDescent="0.2">
      <c r="B5426" s="14">
        <f>COUNTIFS($E$3:E5426,تقرير!$E$4)</f>
        <v>15</v>
      </c>
      <c r="C5426" s="48"/>
      <c r="D5426" s="48"/>
      <c r="E5426" s="48"/>
      <c r="F5426" s="50"/>
      <c r="G5426" s="51"/>
      <c r="H5426" s="51"/>
      <c r="I5426" s="52"/>
      <c r="J5426" s="52"/>
      <c r="K5426" s="27" t="str">
        <f>_xlfn.IFNA(VLOOKUP(E5426,الاوردرات!$B$1:$C$600,2,0),"")</f>
        <v/>
      </c>
      <c r="L5426" s="63"/>
      <c r="N5426" s="22" t="str">
        <f t="shared" si="171"/>
        <v/>
      </c>
      <c r="O5426" s="23" t="str">
        <f>_xlfn.IFNA((VLOOKUP(F5426,help!$C$2:$F$12,4,0))*(N5426*24),"")</f>
        <v/>
      </c>
      <c r="AP5426" s="18">
        <f t="shared" si="172"/>
        <v>0</v>
      </c>
    </row>
    <row r="5427" spans="2:42" ht="33" x14ac:dyDescent="0.2">
      <c r="B5427" s="14">
        <f>COUNTIFS($E$3:E5427,تقرير!$E$4)</f>
        <v>15</v>
      </c>
      <c r="C5427" s="48"/>
      <c r="D5427" s="48"/>
      <c r="E5427" s="48"/>
      <c r="F5427" s="50"/>
      <c r="G5427" s="51"/>
      <c r="H5427" s="51"/>
      <c r="I5427" s="52"/>
      <c r="J5427" s="52"/>
      <c r="K5427" s="27" t="str">
        <f>_xlfn.IFNA(VLOOKUP(E5427,الاوردرات!$B$1:$C$600,2,0),"")</f>
        <v/>
      </c>
      <c r="L5427" s="63"/>
      <c r="N5427" s="22" t="str">
        <f t="shared" si="171"/>
        <v/>
      </c>
      <c r="O5427" s="23" t="str">
        <f>_xlfn.IFNA((VLOOKUP(F5427,help!$C$2:$F$12,4,0))*(N5427*24),"")</f>
        <v/>
      </c>
      <c r="AP5427" s="18">
        <f t="shared" si="172"/>
        <v>0</v>
      </c>
    </row>
    <row r="5428" spans="2:42" ht="33" x14ac:dyDescent="0.2">
      <c r="B5428" s="14">
        <f>COUNTIFS($E$3:E5428,تقرير!$E$4)</f>
        <v>15</v>
      </c>
      <c r="C5428" s="48"/>
      <c r="D5428" s="48"/>
      <c r="E5428" s="48"/>
      <c r="F5428" s="50"/>
      <c r="G5428" s="51"/>
      <c r="H5428" s="51"/>
      <c r="I5428" s="52"/>
      <c r="J5428" s="52"/>
      <c r="K5428" s="27" t="str">
        <f>_xlfn.IFNA(VLOOKUP(E5428,الاوردرات!$B$1:$C$600,2,0),"")</f>
        <v/>
      </c>
      <c r="L5428" s="63"/>
      <c r="N5428" s="22" t="str">
        <f t="shared" si="171"/>
        <v/>
      </c>
      <c r="O5428" s="23" t="str">
        <f>_xlfn.IFNA((VLOOKUP(F5428,help!$C$2:$F$12,4,0))*(N5428*24),"")</f>
        <v/>
      </c>
      <c r="AP5428" s="18">
        <f t="shared" si="172"/>
        <v>0</v>
      </c>
    </row>
    <row r="5429" spans="2:42" ht="33" x14ac:dyDescent="0.2">
      <c r="B5429" s="14">
        <f>COUNTIFS($E$3:E5429,تقرير!$E$4)</f>
        <v>15</v>
      </c>
      <c r="C5429" s="48"/>
      <c r="D5429" s="48"/>
      <c r="E5429" s="48"/>
      <c r="F5429" s="50"/>
      <c r="G5429" s="51"/>
      <c r="H5429" s="51"/>
      <c r="I5429" s="52"/>
      <c r="J5429" s="52"/>
      <c r="K5429" s="27" t="str">
        <f>_xlfn.IFNA(VLOOKUP(E5429,الاوردرات!$B$1:$C$600,2,0),"")</f>
        <v/>
      </c>
      <c r="L5429" s="63"/>
      <c r="N5429" s="22" t="str">
        <f t="shared" si="171"/>
        <v/>
      </c>
      <c r="O5429" s="23" t="str">
        <f>_xlfn.IFNA((VLOOKUP(F5429,help!$C$2:$F$12,4,0))*(N5429*24),"")</f>
        <v/>
      </c>
      <c r="AP5429" s="18">
        <f t="shared" si="172"/>
        <v>0</v>
      </c>
    </row>
    <row r="5430" spans="2:42" ht="33" x14ac:dyDescent="0.2">
      <c r="B5430" s="14">
        <f>COUNTIFS($E$3:E5430,تقرير!$E$4)</f>
        <v>15</v>
      </c>
      <c r="C5430" s="48"/>
      <c r="D5430" s="48"/>
      <c r="E5430" s="48"/>
      <c r="F5430" s="50"/>
      <c r="G5430" s="51"/>
      <c r="H5430" s="51"/>
      <c r="I5430" s="52"/>
      <c r="J5430" s="52"/>
      <c r="K5430" s="27" t="str">
        <f>_xlfn.IFNA(VLOOKUP(E5430,الاوردرات!$B$1:$C$600,2,0),"")</f>
        <v/>
      </c>
      <c r="L5430" s="63"/>
      <c r="N5430" s="22" t="str">
        <f t="shared" si="171"/>
        <v/>
      </c>
      <c r="O5430" s="23" t="str">
        <f>_xlfn.IFNA((VLOOKUP(F5430,help!$C$2:$F$12,4,0))*(N5430*24),"")</f>
        <v/>
      </c>
      <c r="AP5430" s="18">
        <f t="shared" si="172"/>
        <v>0</v>
      </c>
    </row>
    <row r="5431" spans="2:42" ht="33" x14ac:dyDescent="0.2">
      <c r="B5431" s="14">
        <f>COUNTIFS($E$3:E5431,تقرير!$E$4)</f>
        <v>15</v>
      </c>
      <c r="C5431" s="48"/>
      <c r="D5431" s="48"/>
      <c r="E5431" s="48"/>
      <c r="F5431" s="50"/>
      <c r="G5431" s="51"/>
      <c r="H5431" s="51"/>
      <c r="I5431" s="52"/>
      <c r="J5431" s="52"/>
      <c r="K5431" s="27" t="str">
        <f>_xlfn.IFNA(VLOOKUP(E5431,الاوردرات!$B$1:$C$600,2,0),"")</f>
        <v/>
      </c>
      <c r="L5431" s="63"/>
      <c r="N5431" s="22" t="str">
        <f t="shared" ref="N5431:N5494" si="173">IF(I5431&lt;&gt;"",J5431-I5431,"")</f>
        <v/>
      </c>
      <c r="O5431" s="23" t="str">
        <f>_xlfn.IFNA((VLOOKUP(F5431,help!$C$2:$F$12,4,0))*(N5431*24),"")</f>
        <v/>
      </c>
      <c r="AP5431" s="18">
        <f t="shared" si="172"/>
        <v>0</v>
      </c>
    </row>
    <row r="5432" spans="2:42" ht="33" x14ac:dyDescent="0.2">
      <c r="B5432" s="14">
        <f>COUNTIFS($E$3:E5432,تقرير!$E$4)</f>
        <v>15</v>
      </c>
      <c r="C5432" s="48"/>
      <c r="D5432" s="48"/>
      <c r="E5432" s="48"/>
      <c r="F5432" s="50"/>
      <c r="G5432" s="51"/>
      <c r="H5432" s="51"/>
      <c r="I5432" s="52"/>
      <c r="J5432" s="52"/>
      <c r="K5432" s="27" t="str">
        <f>_xlfn.IFNA(VLOOKUP(E5432,الاوردرات!$B$1:$C$600,2,0),"")</f>
        <v/>
      </c>
      <c r="L5432" s="63"/>
      <c r="N5432" s="22" t="str">
        <f t="shared" si="173"/>
        <v/>
      </c>
      <c r="O5432" s="23" t="str">
        <f>_xlfn.IFNA((VLOOKUP(F5432,help!$C$2:$F$12,4,0))*(N5432*24),"")</f>
        <v/>
      </c>
      <c r="AP5432" s="18">
        <f t="shared" si="172"/>
        <v>0</v>
      </c>
    </row>
    <row r="5433" spans="2:42" ht="33" x14ac:dyDescent="0.2">
      <c r="B5433" s="14">
        <f>COUNTIFS($E$3:E5433,تقرير!$E$4)</f>
        <v>15</v>
      </c>
      <c r="C5433" s="48"/>
      <c r="D5433" s="48"/>
      <c r="E5433" s="48"/>
      <c r="F5433" s="50"/>
      <c r="G5433" s="51"/>
      <c r="H5433" s="51"/>
      <c r="I5433" s="52"/>
      <c r="J5433" s="52"/>
      <c r="K5433" s="27" t="str">
        <f>_xlfn.IFNA(VLOOKUP(E5433,الاوردرات!$B$1:$C$600,2,0),"")</f>
        <v/>
      </c>
      <c r="L5433" s="63"/>
      <c r="N5433" s="22" t="str">
        <f t="shared" si="173"/>
        <v/>
      </c>
      <c r="O5433" s="23" t="str">
        <f>_xlfn.IFNA((VLOOKUP(F5433,help!$C$2:$F$12,4,0))*(N5433*24),"")</f>
        <v/>
      </c>
      <c r="AP5433" s="18">
        <f t="shared" si="172"/>
        <v>0</v>
      </c>
    </row>
    <row r="5434" spans="2:42" ht="33" x14ac:dyDescent="0.2">
      <c r="B5434" s="14">
        <f>COUNTIFS($E$3:E5434,تقرير!$E$4)</f>
        <v>15</v>
      </c>
      <c r="C5434" s="48"/>
      <c r="D5434" s="48"/>
      <c r="E5434" s="48"/>
      <c r="F5434" s="50"/>
      <c r="G5434" s="51"/>
      <c r="H5434" s="51"/>
      <c r="I5434" s="52"/>
      <c r="J5434" s="52"/>
      <c r="K5434" s="27" t="str">
        <f>_xlfn.IFNA(VLOOKUP(E5434,الاوردرات!$B$1:$C$600,2,0),"")</f>
        <v/>
      </c>
      <c r="L5434" s="63"/>
      <c r="N5434" s="22" t="str">
        <f t="shared" si="173"/>
        <v/>
      </c>
      <c r="O5434" s="23" t="str">
        <f>_xlfn.IFNA((VLOOKUP(F5434,help!$C$2:$F$12,4,0))*(N5434*24),"")</f>
        <v/>
      </c>
      <c r="AP5434" s="18">
        <f t="shared" si="172"/>
        <v>0</v>
      </c>
    </row>
    <row r="5435" spans="2:42" ht="33" x14ac:dyDescent="0.2">
      <c r="B5435" s="14">
        <f>COUNTIFS($E$3:E5435,تقرير!$E$4)</f>
        <v>15</v>
      </c>
      <c r="C5435" s="48"/>
      <c r="D5435" s="48"/>
      <c r="E5435" s="48"/>
      <c r="F5435" s="50"/>
      <c r="G5435" s="51"/>
      <c r="H5435" s="51"/>
      <c r="I5435" s="52"/>
      <c r="J5435" s="52"/>
      <c r="K5435" s="27" t="str">
        <f>_xlfn.IFNA(VLOOKUP(E5435,الاوردرات!$B$1:$C$600,2,0),"")</f>
        <v/>
      </c>
      <c r="L5435" s="63"/>
      <c r="N5435" s="22" t="str">
        <f t="shared" si="173"/>
        <v/>
      </c>
      <c r="O5435" s="23" t="str">
        <f>_xlfn.IFNA((VLOOKUP(F5435,help!$C$2:$F$12,4,0))*(N5435*24),"")</f>
        <v/>
      </c>
      <c r="AP5435" s="18">
        <f t="shared" si="172"/>
        <v>0</v>
      </c>
    </row>
    <row r="5436" spans="2:42" ht="33" x14ac:dyDescent="0.2">
      <c r="B5436" s="14">
        <f>COUNTIFS($E$3:E5436,تقرير!$E$4)</f>
        <v>15</v>
      </c>
      <c r="C5436" s="48"/>
      <c r="D5436" s="48"/>
      <c r="E5436" s="48"/>
      <c r="F5436" s="50"/>
      <c r="G5436" s="51"/>
      <c r="H5436" s="51"/>
      <c r="I5436" s="52"/>
      <c r="J5436" s="52"/>
      <c r="K5436" s="27" t="str">
        <f>_xlfn.IFNA(VLOOKUP(E5436,الاوردرات!$B$1:$C$600,2,0),"")</f>
        <v/>
      </c>
      <c r="L5436" s="63"/>
      <c r="N5436" s="22" t="str">
        <f t="shared" si="173"/>
        <v/>
      </c>
      <c r="O5436" s="23" t="str">
        <f>_xlfn.IFNA((VLOOKUP(F5436,help!$C$2:$F$12,4,0))*(N5436*24),"")</f>
        <v/>
      </c>
      <c r="AP5436" s="18">
        <f t="shared" si="172"/>
        <v>0</v>
      </c>
    </row>
    <row r="5437" spans="2:42" ht="33" x14ac:dyDescent="0.2">
      <c r="B5437" s="14">
        <f>COUNTIFS($E$3:E5437,تقرير!$E$4)</f>
        <v>15</v>
      </c>
      <c r="C5437" s="48"/>
      <c r="D5437" s="48"/>
      <c r="E5437" s="48"/>
      <c r="F5437" s="50"/>
      <c r="G5437" s="51"/>
      <c r="H5437" s="51"/>
      <c r="I5437" s="52"/>
      <c r="J5437" s="52"/>
      <c r="K5437" s="27" t="str">
        <f>_xlfn.IFNA(VLOOKUP(E5437,الاوردرات!$B$1:$C$600,2,0),"")</f>
        <v/>
      </c>
      <c r="L5437" s="63"/>
      <c r="N5437" s="22" t="str">
        <f t="shared" si="173"/>
        <v/>
      </c>
      <c r="O5437" s="23" t="str">
        <f>_xlfn.IFNA((VLOOKUP(F5437,help!$C$2:$F$12,4,0))*(N5437*24),"")</f>
        <v/>
      </c>
      <c r="AP5437" s="18">
        <f t="shared" si="172"/>
        <v>0</v>
      </c>
    </row>
    <row r="5438" spans="2:42" ht="33" x14ac:dyDescent="0.2">
      <c r="B5438" s="14">
        <f>COUNTIFS($E$3:E5438,تقرير!$E$4)</f>
        <v>15</v>
      </c>
      <c r="C5438" s="48"/>
      <c r="D5438" s="48"/>
      <c r="E5438" s="48"/>
      <c r="F5438" s="50"/>
      <c r="G5438" s="51"/>
      <c r="H5438" s="51"/>
      <c r="I5438" s="52"/>
      <c r="J5438" s="52"/>
      <c r="K5438" s="27" t="str">
        <f>_xlfn.IFNA(VLOOKUP(E5438,الاوردرات!$B$1:$C$600,2,0),"")</f>
        <v/>
      </c>
      <c r="L5438" s="63"/>
      <c r="N5438" s="22" t="str">
        <f t="shared" si="173"/>
        <v/>
      </c>
      <c r="O5438" s="23" t="str">
        <f>_xlfn.IFNA((VLOOKUP(F5438,help!$C$2:$F$12,4,0))*(N5438*24),"")</f>
        <v/>
      </c>
      <c r="AP5438" s="18">
        <f t="shared" si="172"/>
        <v>0</v>
      </c>
    </row>
    <row r="5439" spans="2:42" ht="33" x14ac:dyDescent="0.2">
      <c r="B5439" s="14">
        <f>COUNTIFS($E$3:E5439,تقرير!$E$4)</f>
        <v>15</v>
      </c>
      <c r="C5439" s="48"/>
      <c r="D5439" s="48"/>
      <c r="E5439" s="48"/>
      <c r="F5439" s="50"/>
      <c r="G5439" s="51"/>
      <c r="H5439" s="51"/>
      <c r="I5439" s="52"/>
      <c r="J5439" s="52"/>
      <c r="K5439" s="27" t="str">
        <f>_xlfn.IFNA(VLOOKUP(E5439,الاوردرات!$B$1:$C$600,2,0),"")</f>
        <v/>
      </c>
      <c r="L5439" s="63"/>
      <c r="N5439" s="22" t="str">
        <f t="shared" si="173"/>
        <v/>
      </c>
      <c r="O5439" s="23" t="str">
        <f>_xlfn.IFNA((VLOOKUP(F5439,help!$C$2:$F$12,4,0))*(N5439*24),"")</f>
        <v/>
      </c>
      <c r="AP5439" s="18">
        <f t="shared" si="172"/>
        <v>0</v>
      </c>
    </row>
    <row r="5440" spans="2:42" ht="33" x14ac:dyDescent="0.2">
      <c r="B5440" s="14">
        <f>COUNTIFS($E$3:E5440,تقرير!$E$4)</f>
        <v>15</v>
      </c>
      <c r="C5440" s="48"/>
      <c r="D5440" s="48"/>
      <c r="E5440" s="48"/>
      <c r="F5440" s="50"/>
      <c r="G5440" s="51"/>
      <c r="H5440" s="51"/>
      <c r="I5440" s="52"/>
      <c r="J5440" s="52"/>
      <c r="K5440" s="27" t="str">
        <f>_xlfn.IFNA(VLOOKUP(E5440,الاوردرات!$B$1:$C$600,2,0),"")</f>
        <v/>
      </c>
      <c r="L5440" s="63"/>
      <c r="N5440" s="22" t="str">
        <f t="shared" si="173"/>
        <v/>
      </c>
      <c r="O5440" s="23" t="str">
        <f>_xlfn.IFNA((VLOOKUP(F5440,help!$C$2:$F$12,4,0))*(N5440*24),"")</f>
        <v/>
      </c>
      <c r="AP5440" s="18">
        <f t="shared" si="172"/>
        <v>0</v>
      </c>
    </row>
    <row r="5441" spans="2:42" ht="33" x14ac:dyDescent="0.2">
      <c r="B5441" s="14">
        <f>COUNTIFS($E$3:E5441,تقرير!$E$4)</f>
        <v>15</v>
      </c>
      <c r="C5441" s="48"/>
      <c r="D5441" s="48"/>
      <c r="E5441" s="48"/>
      <c r="F5441" s="50"/>
      <c r="G5441" s="51"/>
      <c r="H5441" s="51"/>
      <c r="I5441" s="52"/>
      <c r="J5441" s="52"/>
      <c r="K5441" s="27" t="str">
        <f>_xlfn.IFNA(VLOOKUP(E5441,الاوردرات!$B$1:$C$600,2,0),"")</f>
        <v/>
      </c>
      <c r="L5441" s="63"/>
      <c r="N5441" s="22" t="str">
        <f t="shared" si="173"/>
        <v/>
      </c>
      <c r="O5441" s="23" t="str">
        <f>_xlfn.IFNA((VLOOKUP(F5441,help!$C$2:$F$12,4,0))*(N5441*24),"")</f>
        <v/>
      </c>
      <c r="AP5441" s="18">
        <f t="shared" si="172"/>
        <v>0</v>
      </c>
    </row>
    <row r="5442" spans="2:42" ht="33" x14ac:dyDescent="0.2">
      <c r="B5442" s="14">
        <f>COUNTIFS($E$3:E5442,تقرير!$E$4)</f>
        <v>15</v>
      </c>
      <c r="C5442" s="48"/>
      <c r="D5442" s="48"/>
      <c r="E5442" s="48"/>
      <c r="F5442" s="50"/>
      <c r="G5442" s="51"/>
      <c r="H5442" s="51"/>
      <c r="I5442" s="52"/>
      <c r="J5442" s="52"/>
      <c r="K5442" s="27" t="str">
        <f>_xlfn.IFNA(VLOOKUP(E5442,الاوردرات!$B$1:$C$600,2,0),"")</f>
        <v/>
      </c>
      <c r="L5442" s="63"/>
      <c r="N5442" s="22" t="str">
        <f t="shared" si="173"/>
        <v/>
      </c>
      <c r="O5442" s="23" t="str">
        <f>_xlfn.IFNA((VLOOKUP(F5442,help!$C$2:$F$12,4,0))*(N5442*24),"")</f>
        <v/>
      </c>
      <c r="AP5442" s="18">
        <f t="shared" si="172"/>
        <v>0</v>
      </c>
    </row>
    <row r="5443" spans="2:42" ht="33" x14ac:dyDescent="0.2">
      <c r="B5443" s="14">
        <f>COUNTIFS($E$3:E5443,تقرير!$E$4)</f>
        <v>15</v>
      </c>
      <c r="C5443" s="48"/>
      <c r="D5443" s="48"/>
      <c r="E5443" s="48"/>
      <c r="F5443" s="50"/>
      <c r="G5443" s="51"/>
      <c r="H5443" s="51"/>
      <c r="I5443" s="52"/>
      <c r="J5443" s="52"/>
      <c r="K5443" s="27" t="str">
        <f>_xlfn.IFNA(VLOOKUP(E5443,الاوردرات!$B$1:$C$600,2,0),"")</f>
        <v/>
      </c>
      <c r="L5443" s="63"/>
      <c r="N5443" s="22" t="str">
        <f t="shared" si="173"/>
        <v/>
      </c>
      <c r="O5443" s="23" t="str">
        <f>_xlfn.IFNA((VLOOKUP(F5443,help!$C$2:$F$12,4,0))*(N5443*24),"")</f>
        <v/>
      </c>
      <c r="AP5443" s="18">
        <f t="shared" si="172"/>
        <v>0</v>
      </c>
    </row>
    <row r="5444" spans="2:42" ht="33" x14ac:dyDescent="0.2">
      <c r="B5444" s="14">
        <f>COUNTIFS($E$3:E5444,تقرير!$E$4)</f>
        <v>15</v>
      </c>
      <c r="C5444" s="48"/>
      <c r="D5444" s="48"/>
      <c r="E5444" s="48"/>
      <c r="F5444" s="50"/>
      <c r="G5444" s="51"/>
      <c r="H5444" s="51"/>
      <c r="I5444" s="52"/>
      <c r="J5444" s="52"/>
      <c r="K5444" s="27" t="str">
        <f>_xlfn.IFNA(VLOOKUP(E5444,الاوردرات!$B$1:$C$600,2,0),"")</f>
        <v/>
      </c>
      <c r="L5444" s="63"/>
      <c r="N5444" s="22" t="str">
        <f t="shared" si="173"/>
        <v/>
      </c>
      <c r="O5444" s="23" t="str">
        <f>_xlfn.IFNA((VLOOKUP(F5444,help!$C$2:$F$12,4,0))*(N5444*24),"")</f>
        <v/>
      </c>
      <c r="AP5444" s="18">
        <f t="shared" si="172"/>
        <v>0</v>
      </c>
    </row>
    <row r="5445" spans="2:42" ht="33" x14ac:dyDescent="0.2">
      <c r="B5445" s="14">
        <f>COUNTIFS($E$3:E5445,تقرير!$E$4)</f>
        <v>15</v>
      </c>
      <c r="C5445" s="48"/>
      <c r="D5445" s="48"/>
      <c r="E5445" s="48"/>
      <c r="F5445" s="50"/>
      <c r="G5445" s="51"/>
      <c r="H5445" s="51"/>
      <c r="I5445" s="52"/>
      <c r="J5445" s="52"/>
      <c r="K5445" s="27" t="str">
        <f>_xlfn.IFNA(VLOOKUP(E5445,الاوردرات!$B$1:$C$600,2,0),"")</f>
        <v/>
      </c>
      <c r="L5445" s="63"/>
      <c r="N5445" s="22" t="str">
        <f t="shared" si="173"/>
        <v/>
      </c>
      <c r="O5445" s="23" t="str">
        <f>_xlfn.IFNA((VLOOKUP(F5445,help!$C$2:$F$12,4,0))*(N5445*24),"")</f>
        <v/>
      </c>
      <c r="AP5445" s="18">
        <f t="shared" si="172"/>
        <v>0</v>
      </c>
    </row>
    <row r="5446" spans="2:42" ht="33" x14ac:dyDescent="0.2">
      <c r="B5446" s="14">
        <f>COUNTIFS($E$3:E5446,تقرير!$E$4)</f>
        <v>15</v>
      </c>
      <c r="C5446" s="48"/>
      <c r="D5446" s="48"/>
      <c r="E5446" s="48"/>
      <c r="F5446" s="50"/>
      <c r="G5446" s="51"/>
      <c r="H5446" s="51"/>
      <c r="I5446" s="52"/>
      <c r="J5446" s="52"/>
      <c r="K5446" s="27" t="str">
        <f>_xlfn.IFNA(VLOOKUP(E5446,الاوردرات!$B$1:$C$600,2,0),"")</f>
        <v/>
      </c>
      <c r="L5446" s="63"/>
      <c r="N5446" s="22" t="str">
        <f t="shared" si="173"/>
        <v/>
      </c>
      <c r="O5446" s="23" t="str">
        <f>_xlfn.IFNA((VLOOKUP(F5446,help!$C$2:$F$12,4,0))*(N5446*24),"")</f>
        <v/>
      </c>
      <c r="AP5446" s="18">
        <f t="shared" si="172"/>
        <v>0</v>
      </c>
    </row>
    <row r="5447" spans="2:42" ht="33" x14ac:dyDescent="0.2">
      <c r="B5447" s="14">
        <f>COUNTIFS($E$3:E5447,تقرير!$E$4)</f>
        <v>15</v>
      </c>
      <c r="C5447" s="48"/>
      <c r="D5447" s="48"/>
      <c r="E5447" s="48"/>
      <c r="F5447" s="50"/>
      <c r="G5447" s="51"/>
      <c r="H5447" s="51"/>
      <c r="I5447" s="52"/>
      <c r="J5447" s="52"/>
      <c r="K5447" s="27" t="str">
        <f>_xlfn.IFNA(VLOOKUP(E5447,الاوردرات!$B$1:$C$600,2,0),"")</f>
        <v/>
      </c>
      <c r="L5447" s="63"/>
      <c r="N5447" s="22" t="str">
        <f t="shared" si="173"/>
        <v/>
      </c>
      <c r="O5447" s="23" t="str">
        <f>_xlfn.IFNA((VLOOKUP(F5447,help!$C$2:$F$12,4,0))*(N5447*24),"")</f>
        <v/>
      </c>
      <c r="AP5447" s="18">
        <f t="shared" si="172"/>
        <v>0</v>
      </c>
    </row>
    <row r="5448" spans="2:42" ht="33" x14ac:dyDescent="0.2">
      <c r="B5448" s="14">
        <f>COUNTIFS($E$3:E5448,تقرير!$E$4)</f>
        <v>15</v>
      </c>
      <c r="C5448" s="48"/>
      <c r="D5448" s="48"/>
      <c r="E5448" s="48"/>
      <c r="F5448" s="50"/>
      <c r="G5448" s="51"/>
      <c r="H5448" s="51"/>
      <c r="I5448" s="52"/>
      <c r="J5448" s="52"/>
      <c r="K5448" s="27" t="str">
        <f>_xlfn.IFNA(VLOOKUP(E5448,الاوردرات!$B$1:$C$600,2,0),"")</f>
        <v/>
      </c>
      <c r="L5448" s="63"/>
      <c r="N5448" s="22" t="str">
        <f t="shared" si="173"/>
        <v/>
      </c>
      <c r="O5448" s="23" t="str">
        <f>_xlfn.IFNA((VLOOKUP(F5448,help!$C$2:$F$12,4,0))*(N5448*24),"")</f>
        <v/>
      </c>
      <c r="AP5448" s="18">
        <f t="shared" si="172"/>
        <v>0</v>
      </c>
    </row>
    <row r="5449" spans="2:42" ht="33" x14ac:dyDescent="0.2">
      <c r="B5449" s="14">
        <f>COUNTIFS($E$3:E5449,تقرير!$E$4)</f>
        <v>15</v>
      </c>
      <c r="C5449" s="48"/>
      <c r="D5449" s="48"/>
      <c r="E5449" s="48"/>
      <c r="F5449" s="50"/>
      <c r="G5449" s="51"/>
      <c r="H5449" s="51"/>
      <c r="I5449" s="52"/>
      <c r="J5449" s="52"/>
      <c r="K5449" s="27" t="str">
        <f>_xlfn.IFNA(VLOOKUP(E5449,الاوردرات!$B$1:$C$600,2,0),"")</f>
        <v/>
      </c>
      <c r="L5449" s="63"/>
      <c r="N5449" s="22" t="str">
        <f t="shared" si="173"/>
        <v/>
      </c>
      <c r="O5449" s="23" t="str">
        <f>_xlfn.IFNA((VLOOKUP(F5449,help!$C$2:$F$12,4,0))*(N5449*24),"")</f>
        <v/>
      </c>
      <c r="AP5449" s="18">
        <f t="shared" si="172"/>
        <v>0</v>
      </c>
    </row>
    <row r="5450" spans="2:42" ht="33" x14ac:dyDescent="0.2">
      <c r="B5450" s="14">
        <f>COUNTIFS($E$3:E5450,تقرير!$E$4)</f>
        <v>15</v>
      </c>
      <c r="C5450" s="48"/>
      <c r="D5450" s="48"/>
      <c r="E5450" s="48"/>
      <c r="F5450" s="50"/>
      <c r="G5450" s="51"/>
      <c r="H5450" s="51"/>
      <c r="I5450" s="52"/>
      <c r="J5450" s="52"/>
      <c r="K5450" s="27" t="str">
        <f>_xlfn.IFNA(VLOOKUP(E5450,الاوردرات!$B$1:$C$600,2,0),"")</f>
        <v/>
      </c>
      <c r="L5450" s="63"/>
      <c r="N5450" s="22" t="str">
        <f t="shared" si="173"/>
        <v/>
      </c>
      <c r="O5450" s="23" t="str">
        <f>_xlfn.IFNA((VLOOKUP(F5450,help!$C$2:$F$12,4,0))*(N5450*24),"")</f>
        <v/>
      </c>
      <c r="AP5450" s="18">
        <f t="shared" si="172"/>
        <v>0</v>
      </c>
    </row>
    <row r="5451" spans="2:42" ht="33" x14ac:dyDescent="0.2">
      <c r="B5451" s="14">
        <f>COUNTIFS($E$3:E5451,تقرير!$E$4)</f>
        <v>15</v>
      </c>
      <c r="C5451" s="48"/>
      <c r="D5451" s="48"/>
      <c r="E5451" s="48"/>
      <c r="F5451" s="50"/>
      <c r="G5451" s="51"/>
      <c r="H5451" s="51"/>
      <c r="I5451" s="52"/>
      <c r="J5451" s="52"/>
      <c r="K5451" s="27" t="str">
        <f>_xlfn.IFNA(VLOOKUP(E5451,الاوردرات!$B$1:$C$600,2,0),"")</f>
        <v/>
      </c>
      <c r="L5451" s="63"/>
      <c r="N5451" s="22" t="str">
        <f t="shared" si="173"/>
        <v/>
      </c>
      <c r="O5451" s="23" t="str">
        <f>_xlfn.IFNA((VLOOKUP(F5451,help!$C$2:$F$12,4,0))*(N5451*24),"")</f>
        <v/>
      </c>
      <c r="AP5451" s="18">
        <f t="shared" si="172"/>
        <v>0</v>
      </c>
    </row>
    <row r="5452" spans="2:42" ht="33" x14ac:dyDescent="0.2">
      <c r="B5452" s="14">
        <f>COUNTIFS($E$3:E5452,تقرير!$E$4)</f>
        <v>15</v>
      </c>
      <c r="C5452" s="48"/>
      <c r="D5452" s="48"/>
      <c r="E5452" s="48"/>
      <c r="F5452" s="50"/>
      <c r="G5452" s="51"/>
      <c r="H5452" s="51"/>
      <c r="I5452" s="52"/>
      <c r="J5452" s="52"/>
      <c r="K5452" s="27" t="str">
        <f>_xlfn.IFNA(VLOOKUP(E5452,الاوردرات!$B$1:$C$600,2,0),"")</f>
        <v/>
      </c>
      <c r="L5452" s="63"/>
      <c r="N5452" s="22" t="str">
        <f t="shared" si="173"/>
        <v/>
      </c>
      <c r="O5452" s="23" t="str">
        <f>_xlfn.IFNA((VLOOKUP(F5452,help!$C$2:$F$12,4,0))*(N5452*24),"")</f>
        <v/>
      </c>
      <c r="AP5452" s="18">
        <f t="shared" si="172"/>
        <v>0</v>
      </c>
    </row>
    <row r="5453" spans="2:42" ht="33" x14ac:dyDescent="0.2">
      <c r="B5453" s="14">
        <f>COUNTIFS($E$3:E5453,تقرير!$E$4)</f>
        <v>15</v>
      </c>
      <c r="C5453" s="48"/>
      <c r="D5453" s="48"/>
      <c r="E5453" s="48"/>
      <c r="F5453" s="50"/>
      <c r="G5453" s="51"/>
      <c r="H5453" s="51"/>
      <c r="I5453" s="52"/>
      <c r="J5453" s="52"/>
      <c r="K5453" s="27" t="str">
        <f>_xlfn.IFNA(VLOOKUP(E5453,الاوردرات!$B$1:$C$600,2,0),"")</f>
        <v/>
      </c>
      <c r="L5453" s="63"/>
      <c r="N5453" s="22" t="str">
        <f t="shared" si="173"/>
        <v/>
      </c>
      <c r="O5453" s="23" t="str">
        <f>_xlfn.IFNA((VLOOKUP(F5453,help!$C$2:$F$12,4,0))*(N5453*24),"")</f>
        <v/>
      </c>
      <c r="AP5453" s="18">
        <f t="shared" si="172"/>
        <v>0</v>
      </c>
    </row>
    <row r="5454" spans="2:42" ht="33" x14ac:dyDescent="0.2">
      <c r="B5454" s="14">
        <f>COUNTIFS($E$3:E5454,تقرير!$E$4)</f>
        <v>15</v>
      </c>
      <c r="C5454" s="48"/>
      <c r="D5454" s="48"/>
      <c r="E5454" s="48"/>
      <c r="F5454" s="50"/>
      <c r="G5454" s="51"/>
      <c r="H5454" s="51"/>
      <c r="I5454" s="52"/>
      <c r="J5454" s="52"/>
      <c r="K5454" s="27" t="str">
        <f>_xlfn.IFNA(VLOOKUP(E5454,الاوردرات!$B$1:$C$600,2,0),"")</f>
        <v/>
      </c>
      <c r="L5454" s="63"/>
      <c r="N5454" s="22" t="str">
        <f t="shared" si="173"/>
        <v/>
      </c>
      <c r="O5454" s="23" t="str">
        <f>_xlfn.IFNA((VLOOKUP(F5454,help!$C$2:$F$12,4,0))*(N5454*24),"")</f>
        <v/>
      </c>
      <c r="AP5454" s="18">
        <f t="shared" si="172"/>
        <v>0</v>
      </c>
    </row>
    <row r="5455" spans="2:42" ht="33" x14ac:dyDescent="0.2">
      <c r="B5455" s="14">
        <f>COUNTIFS($E$3:E5455,تقرير!$E$4)</f>
        <v>15</v>
      </c>
      <c r="C5455" s="48"/>
      <c r="D5455" s="48"/>
      <c r="E5455" s="48"/>
      <c r="F5455" s="50"/>
      <c r="G5455" s="51"/>
      <c r="H5455" s="51"/>
      <c r="I5455" s="52"/>
      <c r="J5455" s="52"/>
      <c r="K5455" s="27" t="str">
        <f>_xlfn.IFNA(VLOOKUP(E5455,الاوردرات!$B$1:$C$600,2,0),"")</f>
        <v/>
      </c>
      <c r="L5455" s="63"/>
      <c r="N5455" s="22" t="str">
        <f t="shared" si="173"/>
        <v/>
      </c>
      <c r="O5455" s="23" t="str">
        <f>_xlfn.IFNA((VLOOKUP(F5455,help!$C$2:$F$12,4,0))*(N5455*24),"")</f>
        <v/>
      </c>
      <c r="AP5455" s="18">
        <f t="shared" ref="AP5455:AP5518" si="174">D5455</f>
        <v>0</v>
      </c>
    </row>
    <row r="5456" spans="2:42" ht="33" x14ac:dyDescent="0.2">
      <c r="B5456" s="14">
        <f>COUNTIFS($E$3:E5456,تقرير!$E$4)</f>
        <v>15</v>
      </c>
      <c r="C5456" s="48"/>
      <c r="D5456" s="48"/>
      <c r="E5456" s="48"/>
      <c r="F5456" s="50"/>
      <c r="G5456" s="51"/>
      <c r="H5456" s="51"/>
      <c r="I5456" s="52"/>
      <c r="J5456" s="52"/>
      <c r="K5456" s="27" t="str">
        <f>_xlfn.IFNA(VLOOKUP(E5456,الاوردرات!$B$1:$C$600,2,0),"")</f>
        <v/>
      </c>
      <c r="L5456" s="63"/>
      <c r="N5456" s="22" t="str">
        <f t="shared" si="173"/>
        <v/>
      </c>
      <c r="O5456" s="23" t="str">
        <f>_xlfn.IFNA((VLOOKUP(F5456,help!$C$2:$F$12,4,0))*(N5456*24),"")</f>
        <v/>
      </c>
      <c r="AP5456" s="18">
        <f t="shared" si="174"/>
        <v>0</v>
      </c>
    </row>
    <row r="5457" spans="2:42" ht="33" x14ac:dyDescent="0.2">
      <c r="B5457" s="14">
        <f>COUNTIFS($E$3:E5457,تقرير!$E$4)</f>
        <v>15</v>
      </c>
      <c r="C5457" s="48"/>
      <c r="D5457" s="48"/>
      <c r="E5457" s="48"/>
      <c r="F5457" s="50"/>
      <c r="G5457" s="51"/>
      <c r="H5457" s="51"/>
      <c r="I5457" s="52"/>
      <c r="J5457" s="52"/>
      <c r="K5457" s="27" t="str">
        <f>_xlfn.IFNA(VLOOKUP(E5457,الاوردرات!$B$1:$C$600,2,0),"")</f>
        <v/>
      </c>
      <c r="L5457" s="63"/>
      <c r="N5457" s="22" t="str">
        <f t="shared" si="173"/>
        <v/>
      </c>
      <c r="O5457" s="23" t="str">
        <f>_xlfn.IFNA((VLOOKUP(F5457,help!$C$2:$F$12,4,0))*(N5457*24),"")</f>
        <v/>
      </c>
      <c r="AP5457" s="18">
        <f t="shared" si="174"/>
        <v>0</v>
      </c>
    </row>
    <row r="5458" spans="2:42" ht="33" x14ac:dyDescent="0.2">
      <c r="B5458" s="14">
        <f>COUNTIFS($E$3:E5458,تقرير!$E$4)</f>
        <v>15</v>
      </c>
      <c r="C5458" s="48"/>
      <c r="D5458" s="48"/>
      <c r="E5458" s="48"/>
      <c r="F5458" s="50"/>
      <c r="G5458" s="51"/>
      <c r="H5458" s="51"/>
      <c r="I5458" s="52"/>
      <c r="J5458" s="52"/>
      <c r="K5458" s="27" t="str">
        <f>_xlfn.IFNA(VLOOKUP(E5458,الاوردرات!$B$1:$C$600,2,0),"")</f>
        <v/>
      </c>
      <c r="L5458" s="63"/>
      <c r="N5458" s="22" t="str">
        <f t="shared" si="173"/>
        <v/>
      </c>
      <c r="O5458" s="23" t="str">
        <f>_xlfn.IFNA((VLOOKUP(F5458,help!$C$2:$F$12,4,0))*(N5458*24),"")</f>
        <v/>
      </c>
      <c r="AP5458" s="18">
        <f t="shared" si="174"/>
        <v>0</v>
      </c>
    </row>
    <row r="5459" spans="2:42" ht="33" x14ac:dyDescent="0.2">
      <c r="B5459" s="14">
        <f>COUNTIFS($E$3:E5459,تقرير!$E$4)</f>
        <v>15</v>
      </c>
      <c r="C5459" s="48"/>
      <c r="D5459" s="48"/>
      <c r="E5459" s="48"/>
      <c r="F5459" s="50"/>
      <c r="G5459" s="51"/>
      <c r="H5459" s="51"/>
      <c r="I5459" s="52"/>
      <c r="J5459" s="52"/>
      <c r="K5459" s="27" t="str">
        <f>_xlfn.IFNA(VLOOKUP(E5459,الاوردرات!$B$1:$C$600,2,0),"")</f>
        <v/>
      </c>
      <c r="L5459" s="63"/>
      <c r="N5459" s="22" t="str">
        <f t="shared" si="173"/>
        <v/>
      </c>
      <c r="O5459" s="23" t="str">
        <f>_xlfn.IFNA((VLOOKUP(F5459,help!$C$2:$F$12,4,0))*(N5459*24),"")</f>
        <v/>
      </c>
      <c r="AP5459" s="18">
        <f t="shared" si="174"/>
        <v>0</v>
      </c>
    </row>
    <row r="5460" spans="2:42" ht="33" x14ac:dyDescent="0.2">
      <c r="B5460" s="14">
        <f>COUNTIFS($E$3:E5460,تقرير!$E$4)</f>
        <v>15</v>
      </c>
      <c r="C5460" s="48"/>
      <c r="D5460" s="48"/>
      <c r="E5460" s="48"/>
      <c r="F5460" s="50"/>
      <c r="G5460" s="51"/>
      <c r="H5460" s="51"/>
      <c r="I5460" s="52"/>
      <c r="J5460" s="52"/>
      <c r="K5460" s="27" t="str">
        <f>_xlfn.IFNA(VLOOKUP(E5460,الاوردرات!$B$1:$C$600,2,0),"")</f>
        <v/>
      </c>
      <c r="L5460" s="63"/>
      <c r="N5460" s="22" t="str">
        <f t="shared" si="173"/>
        <v/>
      </c>
      <c r="O5460" s="23" t="str">
        <f>_xlfn.IFNA((VLOOKUP(F5460,help!$C$2:$F$12,4,0))*(N5460*24),"")</f>
        <v/>
      </c>
      <c r="AP5460" s="18">
        <f t="shared" si="174"/>
        <v>0</v>
      </c>
    </row>
    <row r="5461" spans="2:42" ht="33" x14ac:dyDescent="0.2">
      <c r="B5461" s="14">
        <f>COUNTIFS($E$3:E5461,تقرير!$E$4)</f>
        <v>15</v>
      </c>
      <c r="C5461" s="48"/>
      <c r="D5461" s="48"/>
      <c r="E5461" s="48"/>
      <c r="F5461" s="50"/>
      <c r="G5461" s="51"/>
      <c r="H5461" s="51"/>
      <c r="I5461" s="52"/>
      <c r="J5461" s="52"/>
      <c r="K5461" s="27" t="str">
        <f>_xlfn.IFNA(VLOOKUP(E5461,الاوردرات!$B$1:$C$600,2,0),"")</f>
        <v/>
      </c>
      <c r="L5461" s="63"/>
      <c r="N5461" s="22" t="str">
        <f t="shared" si="173"/>
        <v/>
      </c>
      <c r="O5461" s="23" t="str">
        <f>_xlfn.IFNA((VLOOKUP(F5461,help!$C$2:$F$12,4,0))*(N5461*24),"")</f>
        <v/>
      </c>
      <c r="AP5461" s="18">
        <f t="shared" si="174"/>
        <v>0</v>
      </c>
    </row>
    <row r="5462" spans="2:42" ht="33" x14ac:dyDescent="0.2">
      <c r="B5462" s="14">
        <f>COUNTIFS($E$3:E5462,تقرير!$E$4)</f>
        <v>15</v>
      </c>
      <c r="C5462" s="48"/>
      <c r="D5462" s="48"/>
      <c r="E5462" s="48"/>
      <c r="F5462" s="50"/>
      <c r="G5462" s="51"/>
      <c r="H5462" s="51"/>
      <c r="I5462" s="52"/>
      <c r="J5462" s="52"/>
      <c r="K5462" s="27" t="str">
        <f>_xlfn.IFNA(VLOOKUP(E5462,الاوردرات!$B$1:$C$600,2,0),"")</f>
        <v/>
      </c>
      <c r="L5462" s="63"/>
      <c r="N5462" s="22" t="str">
        <f t="shared" si="173"/>
        <v/>
      </c>
      <c r="O5462" s="23" t="str">
        <f>_xlfn.IFNA((VLOOKUP(F5462,help!$C$2:$F$12,4,0))*(N5462*24),"")</f>
        <v/>
      </c>
      <c r="AP5462" s="18">
        <f t="shared" si="174"/>
        <v>0</v>
      </c>
    </row>
    <row r="5463" spans="2:42" ht="33" x14ac:dyDescent="0.2">
      <c r="B5463" s="14">
        <f>COUNTIFS($E$3:E5463,تقرير!$E$4)</f>
        <v>15</v>
      </c>
      <c r="C5463" s="48"/>
      <c r="D5463" s="48"/>
      <c r="E5463" s="48"/>
      <c r="F5463" s="50"/>
      <c r="G5463" s="51"/>
      <c r="H5463" s="51"/>
      <c r="I5463" s="52"/>
      <c r="J5463" s="52"/>
      <c r="K5463" s="27" t="str">
        <f>_xlfn.IFNA(VLOOKUP(E5463,الاوردرات!$B$1:$C$600,2,0),"")</f>
        <v/>
      </c>
      <c r="L5463" s="63"/>
      <c r="N5463" s="22" t="str">
        <f t="shared" si="173"/>
        <v/>
      </c>
      <c r="O5463" s="23" t="str">
        <f>_xlfn.IFNA((VLOOKUP(F5463,help!$C$2:$F$12,4,0))*(N5463*24),"")</f>
        <v/>
      </c>
      <c r="AP5463" s="18">
        <f t="shared" si="174"/>
        <v>0</v>
      </c>
    </row>
    <row r="5464" spans="2:42" ht="33" x14ac:dyDescent="0.2">
      <c r="B5464" s="14">
        <f>COUNTIFS($E$3:E5464,تقرير!$E$4)</f>
        <v>15</v>
      </c>
      <c r="C5464" s="48"/>
      <c r="D5464" s="48"/>
      <c r="E5464" s="48"/>
      <c r="F5464" s="50"/>
      <c r="G5464" s="51"/>
      <c r="H5464" s="51"/>
      <c r="I5464" s="52"/>
      <c r="J5464" s="52"/>
      <c r="K5464" s="27" t="str">
        <f>_xlfn.IFNA(VLOOKUP(E5464,الاوردرات!$B$1:$C$600,2,0),"")</f>
        <v/>
      </c>
      <c r="L5464" s="63"/>
      <c r="N5464" s="22" t="str">
        <f t="shared" si="173"/>
        <v/>
      </c>
      <c r="O5464" s="23" t="str">
        <f>_xlfn.IFNA((VLOOKUP(F5464,help!$C$2:$F$12,4,0))*(N5464*24),"")</f>
        <v/>
      </c>
      <c r="AP5464" s="18">
        <f t="shared" si="174"/>
        <v>0</v>
      </c>
    </row>
    <row r="5465" spans="2:42" ht="33" x14ac:dyDescent="0.2">
      <c r="B5465" s="14">
        <f>COUNTIFS($E$3:E5465,تقرير!$E$4)</f>
        <v>15</v>
      </c>
      <c r="C5465" s="48"/>
      <c r="D5465" s="48"/>
      <c r="E5465" s="48"/>
      <c r="F5465" s="50"/>
      <c r="G5465" s="51"/>
      <c r="H5465" s="51"/>
      <c r="I5465" s="52"/>
      <c r="J5465" s="52"/>
      <c r="K5465" s="27" t="str">
        <f>_xlfn.IFNA(VLOOKUP(E5465,الاوردرات!$B$1:$C$600,2,0),"")</f>
        <v/>
      </c>
      <c r="L5465" s="63"/>
      <c r="N5465" s="22" t="str">
        <f t="shared" si="173"/>
        <v/>
      </c>
      <c r="O5465" s="23" t="str">
        <f>_xlfn.IFNA((VLOOKUP(F5465,help!$C$2:$F$12,4,0))*(N5465*24),"")</f>
        <v/>
      </c>
      <c r="AP5465" s="18">
        <f t="shared" si="174"/>
        <v>0</v>
      </c>
    </row>
    <row r="5466" spans="2:42" ht="33" x14ac:dyDescent="0.2">
      <c r="B5466" s="14">
        <f>COUNTIFS($E$3:E5466,تقرير!$E$4)</f>
        <v>15</v>
      </c>
      <c r="C5466" s="48"/>
      <c r="D5466" s="48"/>
      <c r="E5466" s="48"/>
      <c r="F5466" s="50"/>
      <c r="G5466" s="51"/>
      <c r="H5466" s="51"/>
      <c r="I5466" s="52"/>
      <c r="J5466" s="52"/>
      <c r="K5466" s="27" t="str">
        <f>_xlfn.IFNA(VLOOKUP(E5466,الاوردرات!$B$1:$C$600,2,0),"")</f>
        <v/>
      </c>
      <c r="L5466" s="63"/>
      <c r="N5466" s="22" t="str">
        <f t="shared" si="173"/>
        <v/>
      </c>
      <c r="O5466" s="23" t="str">
        <f>_xlfn.IFNA((VLOOKUP(F5466,help!$C$2:$F$12,4,0))*(N5466*24),"")</f>
        <v/>
      </c>
      <c r="AP5466" s="18">
        <f t="shared" si="174"/>
        <v>0</v>
      </c>
    </row>
    <row r="5467" spans="2:42" ht="33" x14ac:dyDescent="0.2">
      <c r="B5467" s="14">
        <f>COUNTIFS($E$3:E5467,تقرير!$E$4)</f>
        <v>15</v>
      </c>
      <c r="C5467" s="48"/>
      <c r="D5467" s="48"/>
      <c r="E5467" s="48"/>
      <c r="F5467" s="50"/>
      <c r="G5467" s="51"/>
      <c r="H5467" s="51"/>
      <c r="I5467" s="52"/>
      <c r="J5467" s="52"/>
      <c r="K5467" s="27" t="str">
        <f>_xlfn.IFNA(VLOOKUP(E5467,الاوردرات!$B$1:$C$600,2,0),"")</f>
        <v/>
      </c>
      <c r="L5467" s="63"/>
      <c r="N5467" s="22" t="str">
        <f t="shared" si="173"/>
        <v/>
      </c>
      <c r="O5467" s="23" t="str">
        <f>_xlfn.IFNA((VLOOKUP(F5467,help!$C$2:$F$12,4,0))*(N5467*24),"")</f>
        <v/>
      </c>
      <c r="AP5467" s="18">
        <f t="shared" si="174"/>
        <v>0</v>
      </c>
    </row>
    <row r="5468" spans="2:42" ht="33" x14ac:dyDescent="0.2">
      <c r="B5468" s="14">
        <f>COUNTIFS($E$3:E5468,تقرير!$E$4)</f>
        <v>15</v>
      </c>
      <c r="C5468" s="48"/>
      <c r="D5468" s="48"/>
      <c r="E5468" s="48"/>
      <c r="F5468" s="50"/>
      <c r="G5468" s="51"/>
      <c r="H5468" s="51"/>
      <c r="I5468" s="52"/>
      <c r="J5468" s="52"/>
      <c r="K5468" s="27" t="str">
        <f>_xlfn.IFNA(VLOOKUP(E5468,الاوردرات!$B$1:$C$600,2,0),"")</f>
        <v/>
      </c>
      <c r="L5468" s="63"/>
      <c r="N5468" s="22" t="str">
        <f t="shared" si="173"/>
        <v/>
      </c>
      <c r="O5468" s="23" t="str">
        <f>_xlfn.IFNA((VLOOKUP(F5468,help!$C$2:$F$12,4,0))*(N5468*24),"")</f>
        <v/>
      </c>
      <c r="AP5468" s="18">
        <f t="shared" si="174"/>
        <v>0</v>
      </c>
    </row>
    <row r="5469" spans="2:42" ht="33" x14ac:dyDescent="0.2">
      <c r="B5469" s="14">
        <f>COUNTIFS($E$3:E5469,تقرير!$E$4)</f>
        <v>15</v>
      </c>
      <c r="C5469" s="48"/>
      <c r="D5469" s="48"/>
      <c r="E5469" s="48"/>
      <c r="F5469" s="50"/>
      <c r="G5469" s="51"/>
      <c r="H5469" s="51"/>
      <c r="I5469" s="52"/>
      <c r="J5469" s="52"/>
      <c r="K5469" s="27" t="str">
        <f>_xlfn.IFNA(VLOOKUP(E5469,الاوردرات!$B$1:$C$600,2,0),"")</f>
        <v/>
      </c>
      <c r="L5469" s="63"/>
      <c r="N5469" s="22" t="str">
        <f t="shared" si="173"/>
        <v/>
      </c>
      <c r="O5469" s="23" t="str">
        <f>_xlfn.IFNA((VLOOKUP(F5469,help!$C$2:$F$12,4,0))*(N5469*24),"")</f>
        <v/>
      </c>
      <c r="AP5469" s="18">
        <f t="shared" si="174"/>
        <v>0</v>
      </c>
    </row>
    <row r="5470" spans="2:42" ht="33" x14ac:dyDescent="0.2">
      <c r="B5470" s="14">
        <f>COUNTIFS($E$3:E5470,تقرير!$E$4)</f>
        <v>15</v>
      </c>
      <c r="C5470" s="48"/>
      <c r="D5470" s="48"/>
      <c r="E5470" s="48"/>
      <c r="F5470" s="50"/>
      <c r="G5470" s="51"/>
      <c r="H5470" s="51"/>
      <c r="I5470" s="52"/>
      <c r="J5470" s="52"/>
      <c r="K5470" s="27" t="str">
        <f>_xlfn.IFNA(VLOOKUP(E5470,الاوردرات!$B$1:$C$600,2,0),"")</f>
        <v/>
      </c>
      <c r="L5470" s="63"/>
      <c r="N5470" s="22" t="str">
        <f t="shared" si="173"/>
        <v/>
      </c>
      <c r="O5470" s="23" t="str">
        <f>_xlfn.IFNA((VLOOKUP(F5470,help!$C$2:$F$12,4,0))*(N5470*24),"")</f>
        <v/>
      </c>
      <c r="AP5470" s="18">
        <f t="shared" si="174"/>
        <v>0</v>
      </c>
    </row>
    <row r="5471" spans="2:42" ht="33" x14ac:dyDescent="0.2">
      <c r="B5471" s="14">
        <f>COUNTIFS($E$3:E5471,تقرير!$E$4)</f>
        <v>15</v>
      </c>
      <c r="C5471" s="48"/>
      <c r="D5471" s="48"/>
      <c r="E5471" s="48"/>
      <c r="F5471" s="50"/>
      <c r="G5471" s="51"/>
      <c r="H5471" s="51"/>
      <c r="I5471" s="52"/>
      <c r="J5471" s="52"/>
      <c r="K5471" s="27" t="str">
        <f>_xlfn.IFNA(VLOOKUP(E5471,الاوردرات!$B$1:$C$600,2,0),"")</f>
        <v/>
      </c>
      <c r="L5471" s="63"/>
      <c r="N5471" s="22" t="str">
        <f t="shared" si="173"/>
        <v/>
      </c>
      <c r="O5471" s="23" t="str">
        <f>_xlfn.IFNA((VLOOKUP(F5471,help!$C$2:$F$12,4,0))*(N5471*24),"")</f>
        <v/>
      </c>
      <c r="AP5471" s="18">
        <f t="shared" si="174"/>
        <v>0</v>
      </c>
    </row>
    <row r="5472" spans="2:42" ht="33" x14ac:dyDescent="0.2">
      <c r="B5472" s="14">
        <f>COUNTIFS($E$3:E5472,تقرير!$E$4)</f>
        <v>15</v>
      </c>
      <c r="C5472" s="48"/>
      <c r="D5472" s="48"/>
      <c r="E5472" s="48"/>
      <c r="F5472" s="50"/>
      <c r="G5472" s="51"/>
      <c r="H5472" s="51"/>
      <c r="I5472" s="52"/>
      <c r="J5472" s="52"/>
      <c r="K5472" s="27" t="str">
        <f>_xlfn.IFNA(VLOOKUP(E5472,الاوردرات!$B$1:$C$600,2,0),"")</f>
        <v/>
      </c>
      <c r="L5472" s="63"/>
      <c r="N5472" s="22" t="str">
        <f t="shared" si="173"/>
        <v/>
      </c>
      <c r="O5472" s="23" t="str">
        <f>_xlfn.IFNA((VLOOKUP(F5472,help!$C$2:$F$12,4,0))*(N5472*24),"")</f>
        <v/>
      </c>
      <c r="AP5472" s="18">
        <f t="shared" si="174"/>
        <v>0</v>
      </c>
    </row>
    <row r="5473" spans="2:42" ht="33" x14ac:dyDescent="0.2">
      <c r="B5473" s="14">
        <f>COUNTIFS($E$3:E5473,تقرير!$E$4)</f>
        <v>15</v>
      </c>
      <c r="C5473" s="48"/>
      <c r="D5473" s="48"/>
      <c r="E5473" s="48"/>
      <c r="F5473" s="50"/>
      <c r="G5473" s="51"/>
      <c r="H5473" s="51"/>
      <c r="I5473" s="52"/>
      <c r="J5473" s="52"/>
      <c r="K5473" s="27" t="str">
        <f>_xlfn.IFNA(VLOOKUP(E5473,الاوردرات!$B$1:$C$600,2,0),"")</f>
        <v/>
      </c>
      <c r="L5473" s="63"/>
      <c r="N5473" s="22" t="str">
        <f t="shared" si="173"/>
        <v/>
      </c>
      <c r="O5473" s="23" t="str">
        <f>_xlfn.IFNA((VLOOKUP(F5473,help!$C$2:$F$12,4,0))*(N5473*24),"")</f>
        <v/>
      </c>
      <c r="AP5473" s="18">
        <f t="shared" si="174"/>
        <v>0</v>
      </c>
    </row>
    <row r="5474" spans="2:42" ht="33" x14ac:dyDescent="0.2">
      <c r="B5474" s="14">
        <f>COUNTIFS($E$3:E5474,تقرير!$E$4)</f>
        <v>15</v>
      </c>
      <c r="C5474" s="48"/>
      <c r="D5474" s="48"/>
      <c r="E5474" s="48"/>
      <c r="F5474" s="50"/>
      <c r="G5474" s="51"/>
      <c r="H5474" s="51"/>
      <c r="I5474" s="52"/>
      <c r="J5474" s="52"/>
      <c r="K5474" s="27" t="str">
        <f>_xlfn.IFNA(VLOOKUP(E5474,الاوردرات!$B$1:$C$600,2,0),"")</f>
        <v/>
      </c>
      <c r="L5474" s="63"/>
      <c r="N5474" s="22" t="str">
        <f t="shared" si="173"/>
        <v/>
      </c>
      <c r="O5474" s="23" t="str">
        <f>_xlfn.IFNA((VLOOKUP(F5474,help!$C$2:$F$12,4,0))*(N5474*24),"")</f>
        <v/>
      </c>
      <c r="AP5474" s="18">
        <f t="shared" si="174"/>
        <v>0</v>
      </c>
    </row>
    <row r="5475" spans="2:42" ht="33" x14ac:dyDescent="0.2">
      <c r="B5475" s="14">
        <f>COUNTIFS($E$3:E5475,تقرير!$E$4)</f>
        <v>15</v>
      </c>
      <c r="C5475" s="48"/>
      <c r="D5475" s="48"/>
      <c r="E5475" s="48"/>
      <c r="F5475" s="50"/>
      <c r="G5475" s="51"/>
      <c r="H5475" s="51"/>
      <c r="I5475" s="52"/>
      <c r="J5475" s="52"/>
      <c r="K5475" s="27" t="str">
        <f>_xlfn.IFNA(VLOOKUP(E5475,الاوردرات!$B$1:$C$600,2,0),"")</f>
        <v/>
      </c>
      <c r="L5475" s="63"/>
      <c r="N5475" s="22" t="str">
        <f t="shared" si="173"/>
        <v/>
      </c>
      <c r="O5475" s="23" t="str">
        <f>_xlfn.IFNA((VLOOKUP(F5475,help!$C$2:$F$12,4,0))*(N5475*24),"")</f>
        <v/>
      </c>
      <c r="AP5475" s="18">
        <f t="shared" si="174"/>
        <v>0</v>
      </c>
    </row>
    <row r="5476" spans="2:42" ht="33" x14ac:dyDescent="0.2">
      <c r="B5476" s="14">
        <f>COUNTIFS($E$3:E5476,تقرير!$E$4)</f>
        <v>15</v>
      </c>
      <c r="C5476" s="48"/>
      <c r="D5476" s="48"/>
      <c r="E5476" s="48"/>
      <c r="F5476" s="50"/>
      <c r="G5476" s="51"/>
      <c r="H5476" s="51"/>
      <c r="I5476" s="52"/>
      <c r="J5476" s="52"/>
      <c r="K5476" s="27" t="str">
        <f>_xlfn.IFNA(VLOOKUP(E5476,الاوردرات!$B$1:$C$600,2,0),"")</f>
        <v/>
      </c>
      <c r="L5476" s="63"/>
      <c r="N5476" s="22" t="str">
        <f t="shared" si="173"/>
        <v/>
      </c>
      <c r="O5476" s="23" t="str">
        <f>_xlfn.IFNA((VLOOKUP(F5476,help!$C$2:$F$12,4,0))*(N5476*24),"")</f>
        <v/>
      </c>
      <c r="AP5476" s="18">
        <f t="shared" si="174"/>
        <v>0</v>
      </c>
    </row>
    <row r="5477" spans="2:42" ht="33" x14ac:dyDescent="0.2">
      <c r="B5477" s="14">
        <f>COUNTIFS($E$3:E5477,تقرير!$E$4)</f>
        <v>15</v>
      </c>
      <c r="C5477" s="48"/>
      <c r="D5477" s="48"/>
      <c r="E5477" s="48"/>
      <c r="F5477" s="50"/>
      <c r="G5477" s="51"/>
      <c r="H5477" s="51"/>
      <c r="I5477" s="52"/>
      <c r="J5477" s="52"/>
      <c r="K5477" s="27" t="str">
        <f>_xlfn.IFNA(VLOOKUP(E5477,الاوردرات!$B$1:$C$600,2,0),"")</f>
        <v/>
      </c>
      <c r="L5477" s="63"/>
      <c r="N5477" s="22" t="str">
        <f t="shared" si="173"/>
        <v/>
      </c>
      <c r="O5477" s="23" t="str">
        <f>_xlfn.IFNA((VLOOKUP(F5477,help!$C$2:$F$12,4,0))*(N5477*24),"")</f>
        <v/>
      </c>
      <c r="AP5477" s="18">
        <f t="shared" si="174"/>
        <v>0</v>
      </c>
    </row>
    <row r="5478" spans="2:42" ht="33" x14ac:dyDescent="0.2">
      <c r="B5478" s="14">
        <f>COUNTIFS($E$3:E5478,تقرير!$E$4)</f>
        <v>15</v>
      </c>
      <c r="C5478" s="48"/>
      <c r="D5478" s="48"/>
      <c r="E5478" s="48"/>
      <c r="F5478" s="50"/>
      <c r="G5478" s="51"/>
      <c r="H5478" s="51"/>
      <c r="I5478" s="52"/>
      <c r="J5478" s="52"/>
      <c r="K5478" s="27" t="str">
        <f>_xlfn.IFNA(VLOOKUP(E5478,الاوردرات!$B$1:$C$600,2,0),"")</f>
        <v/>
      </c>
      <c r="L5478" s="63"/>
      <c r="N5478" s="22" t="str">
        <f t="shared" si="173"/>
        <v/>
      </c>
      <c r="O5478" s="23" t="str">
        <f>_xlfn.IFNA((VLOOKUP(F5478,help!$C$2:$F$12,4,0))*(N5478*24),"")</f>
        <v/>
      </c>
      <c r="AP5478" s="18">
        <f t="shared" si="174"/>
        <v>0</v>
      </c>
    </row>
    <row r="5479" spans="2:42" ht="33" x14ac:dyDescent="0.2">
      <c r="B5479" s="14">
        <f>COUNTIFS($E$3:E5479,تقرير!$E$4)</f>
        <v>15</v>
      </c>
      <c r="C5479" s="48"/>
      <c r="D5479" s="48"/>
      <c r="E5479" s="48"/>
      <c r="F5479" s="50"/>
      <c r="G5479" s="51"/>
      <c r="H5479" s="51"/>
      <c r="I5479" s="52"/>
      <c r="J5479" s="52"/>
      <c r="K5479" s="27" t="str">
        <f>_xlfn.IFNA(VLOOKUP(E5479,الاوردرات!$B$1:$C$600,2,0),"")</f>
        <v/>
      </c>
      <c r="L5479" s="63"/>
      <c r="N5479" s="22" t="str">
        <f t="shared" si="173"/>
        <v/>
      </c>
      <c r="O5479" s="23" t="str">
        <f>_xlfn.IFNA((VLOOKUP(F5479,help!$C$2:$F$12,4,0))*(N5479*24),"")</f>
        <v/>
      </c>
      <c r="AP5479" s="18">
        <f t="shared" si="174"/>
        <v>0</v>
      </c>
    </row>
    <row r="5480" spans="2:42" ht="33" x14ac:dyDescent="0.2">
      <c r="B5480" s="14">
        <f>COUNTIFS($E$3:E5480,تقرير!$E$4)</f>
        <v>15</v>
      </c>
      <c r="C5480" s="48"/>
      <c r="D5480" s="48"/>
      <c r="E5480" s="48"/>
      <c r="F5480" s="50"/>
      <c r="G5480" s="51"/>
      <c r="H5480" s="51"/>
      <c r="I5480" s="52"/>
      <c r="J5480" s="52"/>
      <c r="K5480" s="27" t="str">
        <f>_xlfn.IFNA(VLOOKUP(E5480,الاوردرات!$B$1:$C$600,2,0),"")</f>
        <v/>
      </c>
      <c r="L5480" s="63"/>
      <c r="N5480" s="22" t="str">
        <f t="shared" si="173"/>
        <v/>
      </c>
      <c r="O5480" s="23" t="str">
        <f>_xlfn.IFNA((VLOOKUP(F5480,help!$C$2:$F$12,4,0))*(N5480*24),"")</f>
        <v/>
      </c>
      <c r="AP5480" s="18">
        <f t="shared" si="174"/>
        <v>0</v>
      </c>
    </row>
    <row r="5481" spans="2:42" ht="33" x14ac:dyDescent="0.2">
      <c r="B5481" s="14">
        <f>COUNTIFS($E$3:E5481,تقرير!$E$4)</f>
        <v>15</v>
      </c>
      <c r="C5481" s="48"/>
      <c r="D5481" s="48"/>
      <c r="E5481" s="48"/>
      <c r="F5481" s="50"/>
      <c r="G5481" s="51"/>
      <c r="H5481" s="51"/>
      <c r="I5481" s="52"/>
      <c r="J5481" s="52"/>
      <c r="K5481" s="27" t="str">
        <f>_xlfn.IFNA(VLOOKUP(E5481,الاوردرات!$B$1:$C$600,2,0),"")</f>
        <v/>
      </c>
      <c r="L5481" s="63"/>
      <c r="N5481" s="22" t="str">
        <f t="shared" si="173"/>
        <v/>
      </c>
      <c r="O5481" s="23" t="str">
        <f>_xlfn.IFNA((VLOOKUP(F5481,help!$C$2:$F$12,4,0))*(N5481*24),"")</f>
        <v/>
      </c>
      <c r="AP5481" s="18">
        <f t="shared" si="174"/>
        <v>0</v>
      </c>
    </row>
    <row r="5482" spans="2:42" ht="33" x14ac:dyDescent="0.2">
      <c r="B5482" s="14">
        <f>COUNTIFS($E$3:E5482,تقرير!$E$4)</f>
        <v>15</v>
      </c>
      <c r="C5482" s="48"/>
      <c r="D5482" s="48"/>
      <c r="E5482" s="48"/>
      <c r="F5482" s="50"/>
      <c r="G5482" s="51"/>
      <c r="H5482" s="51"/>
      <c r="I5482" s="52"/>
      <c r="J5482" s="52"/>
      <c r="K5482" s="27" t="str">
        <f>_xlfn.IFNA(VLOOKUP(E5482,الاوردرات!$B$1:$C$600,2,0),"")</f>
        <v/>
      </c>
      <c r="L5482" s="63"/>
      <c r="N5482" s="22" t="str">
        <f t="shared" si="173"/>
        <v/>
      </c>
      <c r="O5482" s="23" t="str">
        <f>_xlfn.IFNA((VLOOKUP(F5482,help!$C$2:$F$12,4,0))*(N5482*24),"")</f>
        <v/>
      </c>
      <c r="AP5482" s="18">
        <f t="shared" si="174"/>
        <v>0</v>
      </c>
    </row>
    <row r="5483" spans="2:42" ht="33" x14ac:dyDescent="0.2">
      <c r="B5483" s="14">
        <f>COUNTIFS($E$3:E5483,تقرير!$E$4)</f>
        <v>15</v>
      </c>
      <c r="C5483" s="48"/>
      <c r="D5483" s="48"/>
      <c r="E5483" s="48"/>
      <c r="F5483" s="50"/>
      <c r="G5483" s="51"/>
      <c r="H5483" s="51"/>
      <c r="I5483" s="52"/>
      <c r="J5483" s="52"/>
      <c r="K5483" s="27" t="str">
        <f>_xlfn.IFNA(VLOOKUP(E5483,الاوردرات!$B$1:$C$600,2,0),"")</f>
        <v/>
      </c>
      <c r="L5483" s="63"/>
      <c r="N5483" s="22" t="str">
        <f t="shared" si="173"/>
        <v/>
      </c>
      <c r="O5483" s="23" t="str">
        <f>_xlfn.IFNA((VLOOKUP(F5483,help!$C$2:$F$12,4,0))*(N5483*24),"")</f>
        <v/>
      </c>
      <c r="AP5483" s="18">
        <f t="shared" si="174"/>
        <v>0</v>
      </c>
    </row>
    <row r="5484" spans="2:42" ht="33" x14ac:dyDescent="0.2">
      <c r="B5484" s="14">
        <f>COUNTIFS($E$3:E5484,تقرير!$E$4)</f>
        <v>15</v>
      </c>
      <c r="C5484" s="48"/>
      <c r="D5484" s="48"/>
      <c r="E5484" s="48"/>
      <c r="F5484" s="50"/>
      <c r="G5484" s="51"/>
      <c r="H5484" s="51"/>
      <c r="I5484" s="52"/>
      <c r="J5484" s="52"/>
      <c r="K5484" s="27" t="str">
        <f>_xlfn.IFNA(VLOOKUP(E5484,الاوردرات!$B$1:$C$600,2,0),"")</f>
        <v/>
      </c>
      <c r="L5484" s="63"/>
      <c r="N5484" s="22" t="str">
        <f t="shared" si="173"/>
        <v/>
      </c>
      <c r="O5484" s="23" t="str">
        <f>_xlfn.IFNA((VLOOKUP(F5484,help!$C$2:$F$12,4,0))*(N5484*24),"")</f>
        <v/>
      </c>
      <c r="AP5484" s="18">
        <f t="shared" si="174"/>
        <v>0</v>
      </c>
    </row>
    <row r="5485" spans="2:42" ht="33" x14ac:dyDescent="0.2">
      <c r="B5485" s="14">
        <f>COUNTIFS($E$3:E5485,تقرير!$E$4)</f>
        <v>15</v>
      </c>
      <c r="C5485" s="48"/>
      <c r="D5485" s="48"/>
      <c r="E5485" s="48"/>
      <c r="F5485" s="50"/>
      <c r="G5485" s="51"/>
      <c r="H5485" s="51"/>
      <c r="I5485" s="52"/>
      <c r="J5485" s="52"/>
      <c r="K5485" s="27" t="str">
        <f>_xlfn.IFNA(VLOOKUP(E5485,الاوردرات!$B$1:$C$600,2,0),"")</f>
        <v/>
      </c>
      <c r="L5485" s="63"/>
      <c r="N5485" s="22" t="str">
        <f t="shared" si="173"/>
        <v/>
      </c>
      <c r="O5485" s="23" t="str">
        <f>_xlfn.IFNA((VLOOKUP(F5485,help!$C$2:$F$12,4,0))*(N5485*24),"")</f>
        <v/>
      </c>
      <c r="AP5485" s="18">
        <f t="shared" si="174"/>
        <v>0</v>
      </c>
    </row>
    <row r="5486" spans="2:42" ht="33" x14ac:dyDescent="0.2">
      <c r="B5486" s="14">
        <f>COUNTIFS($E$3:E5486,تقرير!$E$4)</f>
        <v>15</v>
      </c>
      <c r="C5486" s="48"/>
      <c r="D5486" s="48"/>
      <c r="E5486" s="48"/>
      <c r="F5486" s="50"/>
      <c r="G5486" s="51"/>
      <c r="H5486" s="51"/>
      <c r="I5486" s="52"/>
      <c r="J5486" s="52"/>
      <c r="K5486" s="27" t="str">
        <f>_xlfn.IFNA(VLOOKUP(E5486,الاوردرات!$B$1:$C$600,2,0),"")</f>
        <v/>
      </c>
      <c r="L5486" s="63"/>
      <c r="N5486" s="22" t="str">
        <f t="shared" si="173"/>
        <v/>
      </c>
      <c r="O5486" s="23" t="str">
        <f>_xlfn.IFNA((VLOOKUP(F5486,help!$C$2:$F$12,4,0))*(N5486*24),"")</f>
        <v/>
      </c>
      <c r="AP5486" s="18">
        <f t="shared" si="174"/>
        <v>0</v>
      </c>
    </row>
    <row r="5487" spans="2:42" ht="33" x14ac:dyDescent="0.2">
      <c r="B5487" s="14">
        <f>COUNTIFS($E$3:E5487,تقرير!$E$4)</f>
        <v>15</v>
      </c>
      <c r="C5487" s="48"/>
      <c r="D5487" s="48"/>
      <c r="E5487" s="48"/>
      <c r="F5487" s="50"/>
      <c r="G5487" s="51"/>
      <c r="H5487" s="51"/>
      <c r="I5487" s="52"/>
      <c r="J5487" s="52"/>
      <c r="K5487" s="27" t="str">
        <f>_xlfn.IFNA(VLOOKUP(E5487,الاوردرات!$B$1:$C$600,2,0),"")</f>
        <v/>
      </c>
      <c r="L5487" s="63"/>
      <c r="N5487" s="22" t="str">
        <f t="shared" si="173"/>
        <v/>
      </c>
      <c r="O5487" s="23" t="str">
        <f>_xlfn.IFNA((VLOOKUP(F5487,help!$C$2:$F$12,4,0))*(N5487*24),"")</f>
        <v/>
      </c>
      <c r="AP5487" s="18">
        <f t="shared" si="174"/>
        <v>0</v>
      </c>
    </row>
    <row r="5488" spans="2:42" ht="33" x14ac:dyDescent="0.2">
      <c r="B5488" s="14">
        <f>COUNTIFS($E$3:E5488,تقرير!$E$4)</f>
        <v>15</v>
      </c>
      <c r="C5488" s="48"/>
      <c r="D5488" s="48"/>
      <c r="E5488" s="48"/>
      <c r="F5488" s="50"/>
      <c r="G5488" s="51"/>
      <c r="H5488" s="51"/>
      <c r="I5488" s="52"/>
      <c r="J5488" s="52"/>
      <c r="K5488" s="27" t="str">
        <f>_xlfn.IFNA(VLOOKUP(E5488,الاوردرات!$B$1:$C$600,2,0),"")</f>
        <v/>
      </c>
      <c r="L5488" s="63"/>
      <c r="N5488" s="22" t="str">
        <f t="shared" si="173"/>
        <v/>
      </c>
      <c r="O5488" s="23" t="str">
        <f>_xlfn.IFNA((VLOOKUP(F5488,help!$C$2:$F$12,4,0))*(N5488*24),"")</f>
        <v/>
      </c>
      <c r="AP5488" s="18">
        <f t="shared" si="174"/>
        <v>0</v>
      </c>
    </row>
    <row r="5489" spans="2:42" ht="33" x14ac:dyDescent="0.2">
      <c r="B5489" s="14">
        <f>COUNTIFS($E$3:E5489,تقرير!$E$4)</f>
        <v>15</v>
      </c>
      <c r="C5489" s="48"/>
      <c r="D5489" s="48"/>
      <c r="E5489" s="48"/>
      <c r="F5489" s="50"/>
      <c r="G5489" s="51"/>
      <c r="H5489" s="51"/>
      <c r="I5489" s="52"/>
      <c r="J5489" s="52"/>
      <c r="K5489" s="27" t="str">
        <f>_xlfn.IFNA(VLOOKUP(E5489,الاوردرات!$B$1:$C$600,2,0),"")</f>
        <v/>
      </c>
      <c r="L5489" s="63"/>
      <c r="N5489" s="22" t="str">
        <f t="shared" si="173"/>
        <v/>
      </c>
      <c r="O5489" s="23" t="str">
        <f>_xlfn.IFNA((VLOOKUP(F5489,help!$C$2:$F$12,4,0))*(N5489*24),"")</f>
        <v/>
      </c>
      <c r="AP5489" s="18">
        <f t="shared" si="174"/>
        <v>0</v>
      </c>
    </row>
    <row r="5490" spans="2:42" ht="33" x14ac:dyDescent="0.2">
      <c r="B5490" s="14">
        <f>COUNTIFS($E$3:E5490,تقرير!$E$4)</f>
        <v>15</v>
      </c>
      <c r="C5490" s="48"/>
      <c r="D5490" s="48"/>
      <c r="E5490" s="48"/>
      <c r="F5490" s="50"/>
      <c r="G5490" s="51"/>
      <c r="H5490" s="51"/>
      <c r="I5490" s="52"/>
      <c r="J5490" s="52"/>
      <c r="K5490" s="27" t="str">
        <f>_xlfn.IFNA(VLOOKUP(E5490,الاوردرات!$B$1:$C$600,2,0),"")</f>
        <v/>
      </c>
      <c r="L5490" s="63"/>
      <c r="N5490" s="22" t="str">
        <f t="shared" si="173"/>
        <v/>
      </c>
      <c r="O5490" s="23" t="str">
        <f>_xlfn.IFNA((VLOOKUP(F5490,help!$C$2:$F$12,4,0))*(N5490*24),"")</f>
        <v/>
      </c>
      <c r="AP5490" s="18">
        <f t="shared" si="174"/>
        <v>0</v>
      </c>
    </row>
    <row r="5491" spans="2:42" ht="33" x14ac:dyDescent="0.2">
      <c r="B5491" s="14">
        <f>COUNTIFS($E$3:E5491,تقرير!$E$4)</f>
        <v>15</v>
      </c>
      <c r="C5491" s="48"/>
      <c r="D5491" s="48"/>
      <c r="E5491" s="48"/>
      <c r="F5491" s="50"/>
      <c r="G5491" s="51"/>
      <c r="H5491" s="51"/>
      <c r="I5491" s="52"/>
      <c r="J5491" s="52"/>
      <c r="K5491" s="27" t="str">
        <f>_xlfn.IFNA(VLOOKUP(E5491,الاوردرات!$B$1:$C$600,2,0),"")</f>
        <v/>
      </c>
      <c r="L5491" s="63"/>
      <c r="N5491" s="22" t="str">
        <f t="shared" si="173"/>
        <v/>
      </c>
      <c r="O5491" s="23" t="str">
        <f>_xlfn.IFNA((VLOOKUP(F5491,help!$C$2:$F$12,4,0))*(N5491*24),"")</f>
        <v/>
      </c>
      <c r="AP5491" s="18">
        <f t="shared" si="174"/>
        <v>0</v>
      </c>
    </row>
    <row r="5492" spans="2:42" ht="33" x14ac:dyDescent="0.2">
      <c r="B5492" s="14">
        <f>COUNTIFS($E$3:E5492,تقرير!$E$4)</f>
        <v>15</v>
      </c>
      <c r="C5492" s="48"/>
      <c r="D5492" s="48"/>
      <c r="E5492" s="48"/>
      <c r="F5492" s="50"/>
      <c r="G5492" s="51"/>
      <c r="H5492" s="51"/>
      <c r="I5492" s="52"/>
      <c r="J5492" s="52"/>
      <c r="K5492" s="27" t="str">
        <f>_xlfn.IFNA(VLOOKUP(E5492,الاوردرات!$B$1:$C$600,2,0),"")</f>
        <v/>
      </c>
      <c r="L5492" s="63"/>
      <c r="N5492" s="22" t="str">
        <f t="shared" si="173"/>
        <v/>
      </c>
      <c r="O5492" s="23" t="str">
        <f>_xlfn.IFNA((VLOOKUP(F5492,help!$C$2:$F$12,4,0))*(N5492*24),"")</f>
        <v/>
      </c>
      <c r="AP5492" s="18">
        <f t="shared" si="174"/>
        <v>0</v>
      </c>
    </row>
    <row r="5493" spans="2:42" ht="33" x14ac:dyDescent="0.2">
      <c r="B5493" s="14">
        <f>COUNTIFS($E$3:E5493,تقرير!$E$4)</f>
        <v>15</v>
      </c>
      <c r="C5493" s="48"/>
      <c r="D5493" s="48"/>
      <c r="E5493" s="48"/>
      <c r="F5493" s="50"/>
      <c r="G5493" s="51"/>
      <c r="H5493" s="51"/>
      <c r="I5493" s="52"/>
      <c r="J5493" s="52"/>
      <c r="K5493" s="27" t="str">
        <f>_xlfn.IFNA(VLOOKUP(E5493,الاوردرات!$B$1:$C$600,2,0),"")</f>
        <v/>
      </c>
      <c r="L5493" s="63"/>
      <c r="N5493" s="22" t="str">
        <f t="shared" si="173"/>
        <v/>
      </c>
      <c r="O5493" s="23" t="str">
        <f>_xlfn.IFNA((VLOOKUP(F5493,help!$C$2:$F$12,4,0))*(N5493*24),"")</f>
        <v/>
      </c>
      <c r="AP5493" s="18">
        <f t="shared" si="174"/>
        <v>0</v>
      </c>
    </row>
    <row r="5494" spans="2:42" ht="33" x14ac:dyDescent="0.2">
      <c r="B5494" s="14">
        <f>COUNTIFS($E$3:E5494,تقرير!$E$4)</f>
        <v>15</v>
      </c>
      <c r="C5494" s="48"/>
      <c r="D5494" s="48"/>
      <c r="E5494" s="48"/>
      <c r="F5494" s="50"/>
      <c r="G5494" s="51"/>
      <c r="H5494" s="51"/>
      <c r="I5494" s="52"/>
      <c r="J5494" s="52"/>
      <c r="K5494" s="27" t="str">
        <f>_xlfn.IFNA(VLOOKUP(E5494,الاوردرات!$B$1:$C$600,2,0),"")</f>
        <v/>
      </c>
      <c r="L5494" s="63"/>
      <c r="N5494" s="22" t="str">
        <f t="shared" si="173"/>
        <v/>
      </c>
      <c r="O5494" s="23" t="str">
        <f>_xlfn.IFNA((VLOOKUP(F5494,help!$C$2:$F$12,4,0))*(N5494*24),"")</f>
        <v/>
      </c>
      <c r="AP5494" s="18">
        <f t="shared" si="174"/>
        <v>0</v>
      </c>
    </row>
    <row r="5495" spans="2:42" ht="33" x14ac:dyDescent="0.2">
      <c r="B5495" s="14">
        <f>COUNTIFS($E$3:E5495,تقرير!$E$4)</f>
        <v>15</v>
      </c>
      <c r="C5495" s="48"/>
      <c r="D5495" s="48"/>
      <c r="E5495" s="48"/>
      <c r="F5495" s="50"/>
      <c r="G5495" s="51"/>
      <c r="H5495" s="51"/>
      <c r="I5495" s="52"/>
      <c r="J5495" s="52"/>
      <c r="K5495" s="27" t="str">
        <f>_xlfn.IFNA(VLOOKUP(E5495,الاوردرات!$B$1:$C$600,2,0),"")</f>
        <v/>
      </c>
      <c r="L5495" s="63"/>
      <c r="N5495" s="22" t="str">
        <f t="shared" ref="N5495:N5558" si="175">IF(I5495&lt;&gt;"",J5495-I5495,"")</f>
        <v/>
      </c>
      <c r="O5495" s="23" t="str">
        <f>_xlfn.IFNA((VLOOKUP(F5495,help!$C$2:$F$12,4,0))*(N5495*24),"")</f>
        <v/>
      </c>
      <c r="AP5495" s="18">
        <f t="shared" si="174"/>
        <v>0</v>
      </c>
    </row>
    <row r="5496" spans="2:42" ht="33" x14ac:dyDescent="0.2">
      <c r="B5496" s="14">
        <f>COUNTIFS($E$3:E5496,تقرير!$E$4)</f>
        <v>15</v>
      </c>
      <c r="C5496" s="48"/>
      <c r="D5496" s="48"/>
      <c r="E5496" s="48"/>
      <c r="F5496" s="50"/>
      <c r="G5496" s="51"/>
      <c r="H5496" s="51"/>
      <c r="I5496" s="52"/>
      <c r="J5496" s="52"/>
      <c r="K5496" s="27" t="str">
        <f>_xlfn.IFNA(VLOOKUP(E5496,الاوردرات!$B$1:$C$600,2,0),"")</f>
        <v/>
      </c>
      <c r="L5496" s="63"/>
      <c r="N5496" s="22" t="str">
        <f t="shared" si="175"/>
        <v/>
      </c>
      <c r="O5496" s="23" t="str">
        <f>_xlfn.IFNA((VLOOKUP(F5496,help!$C$2:$F$12,4,0))*(N5496*24),"")</f>
        <v/>
      </c>
      <c r="AP5496" s="18">
        <f t="shared" si="174"/>
        <v>0</v>
      </c>
    </row>
    <row r="5497" spans="2:42" ht="33" x14ac:dyDescent="0.2">
      <c r="B5497" s="14">
        <f>COUNTIFS($E$3:E5497,تقرير!$E$4)</f>
        <v>15</v>
      </c>
      <c r="C5497" s="48"/>
      <c r="D5497" s="48"/>
      <c r="E5497" s="48"/>
      <c r="F5497" s="50"/>
      <c r="G5497" s="51"/>
      <c r="H5497" s="51"/>
      <c r="I5497" s="52"/>
      <c r="J5497" s="52"/>
      <c r="K5497" s="27" t="str">
        <f>_xlfn.IFNA(VLOOKUP(E5497,الاوردرات!$B$1:$C$600,2,0),"")</f>
        <v/>
      </c>
      <c r="L5497" s="63"/>
      <c r="N5497" s="22" t="str">
        <f t="shared" si="175"/>
        <v/>
      </c>
      <c r="O5497" s="23" t="str">
        <f>_xlfn.IFNA((VLOOKUP(F5497,help!$C$2:$F$12,4,0))*(N5497*24),"")</f>
        <v/>
      </c>
      <c r="AP5497" s="18">
        <f t="shared" si="174"/>
        <v>0</v>
      </c>
    </row>
    <row r="5498" spans="2:42" ht="33" x14ac:dyDescent="0.2">
      <c r="B5498" s="14">
        <f>COUNTIFS($E$3:E5498,تقرير!$E$4)</f>
        <v>15</v>
      </c>
      <c r="C5498" s="48"/>
      <c r="D5498" s="48"/>
      <c r="E5498" s="48"/>
      <c r="F5498" s="50"/>
      <c r="G5498" s="51"/>
      <c r="H5498" s="51"/>
      <c r="I5498" s="52"/>
      <c r="J5498" s="52"/>
      <c r="K5498" s="27" t="str">
        <f>_xlfn.IFNA(VLOOKUP(E5498,الاوردرات!$B$1:$C$600,2,0),"")</f>
        <v/>
      </c>
      <c r="L5498" s="63"/>
      <c r="N5498" s="22" t="str">
        <f t="shared" si="175"/>
        <v/>
      </c>
      <c r="O5498" s="23" t="str">
        <f>_xlfn.IFNA((VLOOKUP(F5498,help!$C$2:$F$12,4,0))*(N5498*24),"")</f>
        <v/>
      </c>
      <c r="AP5498" s="18">
        <f t="shared" si="174"/>
        <v>0</v>
      </c>
    </row>
    <row r="5499" spans="2:42" ht="33" x14ac:dyDescent="0.2">
      <c r="B5499" s="14">
        <f>COUNTIFS($E$3:E5499,تقرير!$E$4)</f>
        <v>15</v>
      </c>
      <c r="C5499" s="48"/>
      <c r="D5499" s="48"/>
      <c r="E5499" s="48"/>
      <c r="F5499" s="50"/>
      <c r="G5499" s="51"/>
      <c r="H5499" s="51"/>
      <c r="I5499" s="52"/>
      <c r="J5499" s="52"/>
      <c r="K5499" s="27" t="str">
        <f>_xlfn.IFNA(VLOOKUP(E5499,الاوردرات!$B$1:$C$600,2,0),"")</f>
        <v/>
      </c>
      <c r="L5499" s="63"/>
      <c r="N5499" s="22" t="str">
        <f t="shared" si="175"/>
        <v/>
      </c>
      <c r="O5499" s="23" t="str">
        <f>_xlfn.IFNA((VLOOKUP(F5499,help!$C$2:$F$12,4,0))*(N5499*24),"")</f>
        <v/>
      </c>
      <c r="AP5499" s="18">
        <f t="shared" si="174"/>
        <v>0</v>
      </c>
    </row>
    <row r="5500" spans="2:42" ht="33" x14ac:dyDescent="0.2">
      <c r="B5500" s="14">
        <f>COUNTIFS($E$3:E5500,تقرير!$E$4)</f>
        <v>15</v>
      </c>
      <c r="C5500" s="48"/>
      <c r="D5500" s="48"/>
      <c r="E5500" s="48"/>
      <c r="F5500" s="50"/>
      <c r="G5500" s="51"/>
      <c r="H5500" s="51"/>
      <c r="I5500" s="52"/>
      <c r="J5500" s="52"/>
      <c r="K5500" s="27" t="str">
        <f>_xlfn.IFNA(VLOOKUP(E5500,الاوردرات!$B$1:$C$600,2,0),"")</f>
        <v/>
      </c>
      <c r="L5500" s="63"/>
      <c r="N5500" s="22" t="str">
        <f t="shared" si="175"/>
        <v/>
      </c>
      <c r="O5500" s="23" t="str">
        <f>_xlfn.IFNA((VLOOKUP(F5500,help!$C$2:$F$12,4,0))*(N5500*24),"")</f>
        <v/>
      </c>
      <c r="AP5500" s="18">
        <f t="shared" si="174"/>
        <v>0</v>
      </c>
    </row>
    <row r="5501" spans="2:42" ht="33" x14ac:dyDescent="0.2">
      <c r="B5501" s="14">
        <f>COUNTIFS($E$3:E5501,تقرير!$E$4)</f>
        <v>15</v>
      </c>
      <c r="C5501" s="48"/>
      <c r="D5501" s="48"/>
      <c r="E5501" s="48"/>
      <c r="F5501" s="50"/>
      <c r="G5501" s="51"/>
      <c r="H5501" s="51"/>
      <c r="I5501" s="52"/>
      <c r="J5501" s="52"/>
      <c r="K5501" s="27" t="str">
        <f>_xlfn.IFNA(VLOOKUP(E5501,الاوردرات!$B$1:$C$600,2,0),"")</f>
        <v/>
      </c>
      <c r="L5501" s="63"/>
      <c r="N5501" s="22" t="str">
        <f t="shared" si="175"/>
        <v/>
      </c>
      <c r="O5501" s="23" t="str">
        <f>_xlfn.IFNA((VLOOKUP(F5501,help!$C$2:$F$12,4,0))*(N5501*24),"")</f>
        <v/>
      </c>
      <c r="AP5501" s="18">
        <f t="shared" si="174"/>
        <v>0</v>
      </c>
    </row>
    <row r="5502" spans="2:42" ht="33" x14ac:dyDescent="0.2">
      <c r="B5502" s="14">
        <f>COUNTIFS($E$3:E5502,تقرير!$E$4)</f>
        <v>15</v>
      </c>
      <c r="C5502" s="48"/>
      <c r="D5502" s="48"/>
      <c r="E5502" s="48"/>
      <c r="F5502" s="50"/>
      <c r="G5502" s="51"/>
      <c r="H5502" s="51"/>
      <c r="I5502" s="52"/>
      <c r="J5502" s="52"/>
      <c r="K5502" s="27" t="str">
        <f>_xlfn.IFNA(VLOOKUP(E5502,الاوردرات!$B$1:$C$600,2,0),"")</f>
        <v/>
      </c>
      <c r="L5502" s="63"/>
      <c r="N5502" s="22" t="str">
        <f t="shared" si="175"/>
        <v/>
      </c>
      <c r="O5502" s="23" t="str">
        <f>_xlfn.IFNA((VLOOKUP(F5502,help!$C$2:$F$12,4,0))*(N5502*24),"")</f>
        <v/>
      </c>
      <c r="AP5502" s="18">
        <f t="shared" si="174"/>
        <v>0</v>
      </c>
    </row>
    <row r="5503" spans="2:42" ht="33" x14ac:dyDescent="0.2">
      <c r="B5503" s="14">
        <f>COUNTIFS($E$3:E5503,تقرير!$E$4)</f>
        <v>15</v>
      </c>
      <c r="C5503" s="48"/>
      <c r="D5503" s="48"/>
      <c r="E5503" s="48"/>
      <c r="F5503" s="50"/>
      <c r="G5503" s="51"/>
      <c r="H5503" s="51"/>
      <c r="I5503" s="52"/>
      <c r="J5503" s="52"/>
      <c r="K5503" s="27" t="str">
        <f>_xlfn.IFNA(VLOOKUP(E5503,الاوردرات!$B$1:$C$600,2,0),"")</f>
        <v/>
      </c>
      <c r="L5503" s="63"/>
      <c r="N5503" s="22" t="str">
        <f t="shared" si="175"/>
        <v/>
      </c>
      <c r="O5503" s="23" t="str">
        <f>_xlfn.IFNA((VLOOKUP(F5503,help!$C$2:$F$12,4,0))*(N5503*24),"")</f>
        <v/>
      </c>
      <c r="AP5503" s="18">
        <f t="shared" si="174"/>
        <v>0</v>
      </c>
    </row>
    <row r="5504" spans="2:42" ht="33" x14ac:dyDescent="0.2">
      <c r="B5504" s="14">
        <f>COUNTIFS($E$3:E5504,تقرير!$E$4)</f>
        <v>15</v>
      </c>
      <c r="C5504" s="48"/>
      <c r="D5504" s="48"/>
      <c r="E5504" s="48"/>
      <c r="F5504" s="50"/>
      <c r="G5504" s="51"/>
      <c r="H5504" s="51"/>
      <c r="I5504" s="52"/>
      <c r="J5504" s="52"/>
      <c r="K5504" s="27" t="str">
        <f>_xlfn.IFNA(VLOOKUP(E5504,الاوردرات!$B$1:$C$600,2,0),"")</f>
        <v/>
      </c>
      <c r="L5504" s="63"/>
      <c r="N5504" s="22" t="str">
        <f t="shared" si="175"/>
        <v/>
      </c>
      <c r="O5504" s="23" t="str">
        <f>_xlfn.IFNA((VLOOKUP(F5504,help!$C$2:$F$12,4,0))*(N5504*24),"")</f>
        <v/>
      </c>
      <c r="AP5504" s="18">
        <f t="shared" si="174"/>
        <v>0</v>
      </c>
    </row>
    <row r="5505" spans="2:42" ht="33" x14ac:dyDescent="0.2">
      <c r="B5505" s="14">
        <f>COUNTIFS($E$3:E5505,تقرير!$E$4)</f>
        <v>15</v>
      </c>
      <c r="C5505" s="48"/>
      <c r="D5505" s="48"/>
      <c r="E5505" s="48"/>
      <c r="F5505" s="50"/>
      <c r="G5505" s="51"/>
      <c r="H5505" s="51"/>
      <c r="I5505" s="52"/>
      <c r="J5505" s="52"/>
      <c r="K5505" s="27" t="str">
        <f>_xlfn.IFNA(VLOOKUP(E5505,الاوردرات!$B$1:$C$600,2,0),"")</f>
        <v/>
      </c>
      <c r="L5505" s="63"/>
      <c r="N5505" s="22" t="str">
        <f t="shared" si="175"/>
        <v/>
      </c>
      <c r="O5505" s="23" t="str">
        <f>_xlfn.IFNA((VLOOKUP(F5505,help!$C$2:$F$12,4,0))*(N5505*24),"")</f>
        <v/>
      </c>
      <c r="AP5505" s="18">
        <f t="shared" si="174"/>
        <v>0</v>
      </c>
    </row>
    <row r="5506" spans="2:42" ht="33" x14ac:dyDescent="0.2">
      <c r="B5506" s="14">
        <f>COUNTIFS($E$3:E5506,تقرير!$E$4)</f>
        <v>15</v>
      </c>
      <c r="C5506" s="48"/>
      <c r="D5506" s="48"/>
      <c r="E5506" s="48"/>
      <c r="F5506" s="50"/>
      <c r="G5506" s="51"/>
      <c r="H5506" s="51"/>
      <c r="I5506" s="52"/>
      <c r="J5506" s="52"/>
      <c r="K5506" s="27" t="str">
        <f>_xlfn.IFNA(VLOOKUP(E5506,الاوردرات!$B$1:$C$600,2,0),"")</f>
        <v/>
      </c>
      <c r="L5506" s="63"/>
      <c r="N5506" s="22" t="str">
        <f t="shared" si="175"/>
        <v/>
      </c>
      <c r="O5506" s="23" t="str">
        <f>_xlfn.IFNA((VLOOKUP(F5506,help!$C$2:$F$12,4,0))*(N5506*24),"")</f>
        <v/>
      </c>
      <c r="AP5506" s="18">
        <f t="shared" si="174"/>
        <v>0</v>
      </c>
    </row>
    <row r="5507" spans="2:42" ht="33" x14ac:dyDescent="0.2">
      <c r="B5507" s="14">
        <f>COUNTIFS($E$3:E5507,تقرير!$E$4)</f>
        <v>15</v>
      </c>
      <c r="C5507" s="48"/>
      <c r="D5507" s="48"/>
      <c r="E5507" s="48"/>
      <c r="F5507" s="50"/>
      <c r="G5507" s="51"/>
      <c r="H5507" s="51"/>
      <c r="I5507" s="52"/>
      <c r="J5507" s="52"/>
      <c r="K5507" s="27" t="str">
        <f>_xlfn.IFNA(VLOOKUP(E5507,الاوردرات!$B$1:$C$600,2,0),"")</f>
        <v/>
      </c>
      <c r="L5507" s="63"/>
      <c r="N5507" s="22" t="str">
        <f t="shared" si="175"/>
        <v/>
      </c>
      <c r="O5507" s="23" t="str">
        <f>_xlfn.IFNA((VLOOKUP(F5507,help!$C$2:$F$12,4,0))*(N5507*24),"")</f>
        <v/>
      </c>
      <c r="AP5507" s="18">
        <f t="shared" si="174"/>
        <v>0</v>
      </c>
    </row>
    <row r="5508" spans="2:42" ht="33" x14ac:dyDescent="0.2">
      <c r="B5508" s="14">
        <f>COUNTIFS($E$3:E5508,تقرير!$E$4)</f>
        <v>15</v>
      </c>
      <c r="C5508" s="48"/>
      <c r="D5508" s="48"/>
      <c r="E5508" s="48"/>
      <c r="F5508" s="50"/>
      <c r="G5508" s="51"/>
      <c r="H5508" s="51"/>
      <c r="I5508" s="52"/>
      <c r="J5508" s="52"/>
      <c r="K5508" s="27" t="str">
        <f>_xlfn.IFNA(VLOOKUP(E5508,الاوردرات!$B$1:$C$600,2,0),"")</f>
        <v/>
      </c>
      <c r="L5508" s="63"/>
      <c r="N5508" s="22" t="str">
        <f t="shared" si="175"/>
        <v/>
      </c>
      <c r="O5508" s="23" t="str">
        <f>_xlfn.IFNA((VLOOKUP(F5508,help!$C$2:$F$12,4,0))*(N5508*24),"")</f>
        <v/>
      </c>
      <c r="AP5508" s="18">
        <f t="shared" si="174"/>
        <v>0</v>
      </c>
    </row>
    <row r="5509" spans="2:42" ht="33" x14ac:dyDescent="0.2">
      <c r="B5509" s="14">
        <f>COUNTIFS($E$3:E5509,تقرير!$E$4)</f>
        <v>15</v>
      </c>
      <c r="C5509" s="48"/>
      <c r="D5509" s="48"/>
      <c r="E5509" s="48"/>
      <c r="F5509" s="50"/>
      <c r="G5509" s="51"/>
      <c r="H5509" s="51"/>
      <c r="I5509" s="52"/>
      <c r="J5509" s="52"/>
      <c r="K5509" s="27" t="str">
        <f>_xlfn.IFNA(VLOOKUP(E5509,الاوردرات!$B$1:$C$600,2,0),"")</f>
        <v/>
      </c>
      <c r="L5509" s="63"/>
      <c r="N5509" s="22" t="str">
        <f t="shared" si="175"/>
        <v/>
      </c>
      <c r="O5509" s="23" t="str">
        <f>_xlfn.IFNA((VLOOKUP(F5509,help!$C$2:$F$12,4,0))*(N5509*24),"")</f>
        <v/>
      </c>
      <c r="AP5509" s="18">
        <f t="shared" si="174"/>
        <v>0</v>
      </c>
    </row>
    <row r="5510" spans="2:42" ht="33" x14ac:dyDescent="0.2">
      <c r="B5510" s="14">
        <f>COUNTIFS($E$3:E5510,تقرير!$E$4)</f>
        <v>15</v>
      </c>
      <c r="C5510" s="48"/>
      <c r="D5510" s="48"/>
      <c r="E5510" s="48"/>
      <c r="F5510" s="50"/>
      <c r="G5510" s="51"/>
      <c r="H5510" s="51"/>
      <c r="I5510" s="52"/>
      <c r="J5510" s="52"/>
      <c r="K5510" s="27" t="str">
        <f>_xlfn.IFNA(VLOOKUP(E5510,الاوردرات!$B$1:$C$600,2,0),"")</f>
        <v/>
      </c>
      <c r="L5510" s="63"/>
      <c r="N5510" s="22" t="str">
        <f t="shared" si="175"/>
        <v/>
      </c>
      <c r="O5510" s="23" t="str">
        <f>_xlfn.IFNA((VLOOKUP(F5510,help!$C$2:$F$12,4,0))*(N5510*24),"")</f>
        <v/>
      </c>
      <c r="AP5510" s="18">
        <f t="shared" si="174"/>
        <v>0</v>
      </c>
    </row>
    <row r="5511" spans="2:42" ht="33" x14ac:dyDescent="0.2">
      <c r="B5511" s="14">
        <f>COUNTIFS($E$3:E5511,تقرير!$E$4)</f>
        <v>15</v>
      </c>
      <c r="C5511" s="48"/>
      <c r="D5511" s="48"/>
      <c r="E5511" s="48"/>
      <c r="F5511" s="50"/>
      <c r="G5511" s="51"/>
      <c r="H5511" s="51"/>
      <c r="I5511" s="52"/>
      <c r="J5511" s="52"/>
      <c r="K5511" s="27" t="str">
        <f>_xlfn.IFNA(VLOOKUP(E5511,الاوردرات!$B$1:$C$600,2,0),"")</f>
        <v/>
      </c>
      <c r="L5511" s="63"/>
      <c r="N5511" s="22" t="str">
        <f t="shared" si="175"/>
        <v/>
      </c>
      <c r="O5511" s="23" t="str">
        <f>_xlfn.IFNA((VLOOKUP(F5511,help!$C$2:$F$12,4,0))*(N5511*24),"")</f>
        <v/>
      </c>
      <c r="AP5511" s="18">
        <f t="shared" si="174"/>
        <v>0</v>
      </c>
    </row>
    <row r="5512" spans="2:42" ht="33" x14ac:dyDescent="0.2">
      <c r="B5512" s="14">
        <f>COUNTIFS($E$3:E5512,تقرير!$E$4)</f>
        <v>15</v>
      </c>
      <c r="C5512" s="48"/>
      <c r="D5512" s="48"/>
      <c r="E5512" s="48"/>
      <c r="F5512" s="50"/>
      <c r="G5512" s="51"/>
      <c r="H5512" s="51"/>
      <c r="I5512" s="52"/>
      <c r="J5512" s="52"/>
      <c r="K5512" s="27" t="str">
        <f>_xlfn.IFNA(VLOOKUP(E5512,الاوردرات!$B$1:$C$600,2,0),"")</f>
        <v/>
      </c>
      <c r="L5512" s="63"/>
      <c r="N5512" s="22" t="str">
        <f t="shared" si="175"/>
        <v/>
      </c>
      <c r="O5512" s="23" t="str">
        <f>_xlfn.IFNA((VLOOKUP(F5512,help!$C$2:$F$12,4,0))*(N5512*24),"")</f>
        <v/>
      </c>
      <c r="AP5512" s="18">
        <f t="shared" si="174"/>
        <v>0</v>
      </c>
    </row>
    <row r="5513" spans="2:42" ht="33" x14ac:dyDescent="0.2">
      <c r="B5513" s="14">
        <f>COUNTIFS($E$3:E5513,تقرير!$E$4)</f>
        <v>15</v>
      </c>
      <c r="C5513" s="48"/>
      <c r="D5513" s="48"/>
      <c r="E5513" s="48"/>
      <c r="F5513" s="50"/>
      <c r="G5513" s="51"/>
      <c r="H5513" s="51"/>
      <c r="I5513" s="52"/>
      <c r="J5513" s="52"/>
      <c r="K5513" s="27" t="str">
        <f>_xlfn.IFNA(VLOOKUP(E5513,الاوردرات!$B$1:$C$600,2,0),"")</f>
        <v/>
      </c>
      <c r="L5513" s="63"/>
      <c r="N5513" s="22" t="str">
        <f t="shared" si="175"/>
        <v/>
      </c>
      <c r="O5513" s="23" t="str">
        <f>_xlfn.IFNA((VLOOKUP(F5513,help!$C$2:$F$12,4,0))*(N5513*24),"")</f>
        <v/>
      </c>
      <c r="AP5513" s="18">
        <f t="shared" si="174"/>
        <v>0</v>
      </c>
    </row>
    <row r="5514" spans="2:42" ht="33" x14ac:dyDescent="0.2">
      <c r="B5514" s="14">
        <f>COUNTIFS($E$3:E5514,تقرير!$E$4)</f>
        <v>15</v>
      </c>
      <c r="C5514" s="48"/>
      <c r="D5514" s="48"/>
      <c r="E5514" s="48"/>
      <c r="F5514" s="50"/>
      <c r="G5514" s="51"/>
      <c r="H5514" s="51"/>
      <c r="I5514" s="52"/>
      <c r="J5514" s="52"/>
      <c r="K5514" s="27" t="str">
        <f>_xlfn.IFNA(VLOOKUP(E5514,الاوردرات!$B$1:$C$600,2,0),"")</f>
        <v/>
      </c>
      <c r="L5514" s="63"/>
      <c r="N5514" s="22" t="str">
        <f t="shared" si="175"/>
        <v/>
      </c>
      <c r="O5514" s="23" t="str">
        <f>_xlfn.IFNA((VLOOKUP(F5514,help!$C$2:$F$12,4,0))*(N5514*24),"")</f>
        <v/>
      </c>
      <c r="AP5514" s="18">
        <f t="shared" si="174"/>
        <v>0</v>
      </c>
    </row>
    <row r="5515" spans="2:42" ht="33" x14ac:dyDescent="0.2">
      <c r="B5515" s="14">
        <f>COUNTIFS($E$3:E5515,تقرير!$E$4)</f>
        <v>15</v>
      </c>
      <c r="C5515" s="48"/>
      <c r="D5515" s="48"/>
      <c r="E5515" s="48"/>
      <c r="F5515" s="50"/>
      <c r="G5515" s="51"/>
      <c r="H5515" s="51"/>
      <c r="I5515" s="52"/>
      <c r="J5515" s="52"/>
      <c r="K5515" s="27" t="str">
        <f>_xlfn.IFNA(VLOOKUP(E5515,الاوردرات!$B$1:$C$600,2,0),"")</f>
        <v/>
      </c>
      <c r="L5515" s="63"/>
      <c r="N5515" s="22" t="str">
        <f t="shared" si="175"/>
        <v/>
      </c>
      <c r="O5515" s="23" t="str">
        <f>_xlfn.IFNA((VLOOKUP(F5515,help!$C$2:$F$12,4,0))*(N5515*24),"")</f>
        <v/>
      </c>
      <c r="AP5515" s="18">
        <f t="shared" si="174"/>
        <v>0</v>
      </c>
    </row>
    <row r="5516" spans="2:42" ht="33" x14ac:dyDescent="0.2">
      <c r="B5516" s="14">
        <f>COUNTIFS($E$3:E5516,تقرير!$E$4)</f>
        <v>15</v>
      </c>
      <c r="C5516" s="48"/>
      <c r="D5516" s="48"/>
      <c r="E5516" s="48"/>
      <c r="F5516" s="50"/>
      <c r="G5516" s="51"/>
      <c r="H5516" s="51"/>
      <c r="I5516" s="52"/>
      <c r="J5516" s="52"/>
      <c r="K5516" s="27" t="str">
        <f>_xlfn.IFNA(VLOOKUP(E5516,الاوردرات!$B$1:$C$600,2,0),"")</f>
        <v/>
      </c>
      <c r="L5516" s="63"/>
      <c r="N5516" s="22" t="str">
        <f t="shared" si="175"/>
        <v/>
      </c>
      <c r="O5516" s="23" t="str">
        <f>_xlfn.IFNA((VLOOKUP(F5516,help!$C$2:$F$12,4,0))*(N5516*24),"")</f>
        <v/>
      </c>
      <c r="AP5516" s="18">
        <f t="shared" si="174"/>
        <v>0</v>
      </c>
    </row>
    <row r="5517" spans="2:42" ht="33" x14ac:dyDescent="0.2">
      <c r="B5517" s="14">
        <f>COUNTIFS($E$3:E5517,تقرير!$E$4)</f>
        <v>15</v>
      </c>
      <c r="C5517" s="48"/>
      <c r="D5517" s="48"/>
      <c r="E5517" s="48"/>
      <c r="F5517" s="50"/>
      <c r="G5517" s="51"/>
      <c r="H5517" s="51"/>
      <c r="I5517" s="52"/>
      <c r="J5517" s="52"/>
      <c r="K5517" s="27" t="str">
        <f>_xlfn.IFNA(VLOOKUP(E5517,الاوردرات!$B$1:$C$600,2,0),"")</f>
        <v/>
      </c>
      <c r="L5517" s="63"/>
      <c r="N5517" s="22" t="str">
        <f t="shared" si="175"/>
        <v/>
      </c>
      <c r="O5517" s="23" t="str">
        <f>_xlfn.IFNA((VLOOKUP(F5517,help!$C$2:$F$12,4,0))*(N5517*24),"")</f>
        <v/>
      </c>
      <c r="AP5517" s="18">
        <f t="shared" si="174"/>
        <v>0</v>
      </c>
    </row>
    <row r="5518" spans="2:42" ht="33" x14ac:dyDescent="0.2">
      <c r="B5518" s="14">
        <f>COUNTIFS($E$3:E5518,تقرير!$E$4)</f>
        <v>15</v>
      </c>
      <c r="C5518" s="48"/>
      <c r="D5518" s="48"/>
      <c r="E5518" s="48"/>
      <c r="F5518" s="50"/>
      <c r="G5518" s="51"/>
      <c r="H5518" s="51"/>
      <c r="I5518" s="52"/>
      <c r="J5518" s="52"/>
      <c r="K5518" s="27" t="str">
        <f>_xlfn.IFNA(VLOOKUP(E5518,الاوردرات!$B$1:$C$600,2,0),"")</f>
        <v/>
      </c>
      <c r="L5518" s="63"/>
      <c r="N5518" s="22" t="str">
        <f t="shared" si="175"/>
        <v/>
      </c>
      <c r="O5518" s="23" t="str">
        <f>_xlfn.IFNA((VLOOKUP(F5518,help!$C$2:$F$12,4,0))*(N5518*24),"")</f>
        <v/>
      </c>
      <c r="AP5518" s="18">
        <f t="shared" si="174"/>
        <v>0</v>
      </c>
    </row>
    <row r="5519" spans="2:42" ht="33" x14ac:dyDescent="0.2">
      <c r="B5519" s="14">
        <f>COUNTIFS($E$3:E5519,تقرير!$E$4)</f>
        <v>15</v>
      </c>
      <c r="C5519" s="48"/>
      <c r="D5519" s="48"/>
      <c r="E5519" s="48"/>
      <c r="F5519" s="50"/>
      <c r="G5519" s="51"/>
      <c r="H5519" s="51"/>
      <c r="I5519" s="52"/>
      <c r="J5519" s="52"/>
      <c r="K5519" s="27" t="str">
        <f>_xlfn.IFNA(VLOOKUP(E5519,الاوردرات!$B$1:$C$600,2,0),"")</f>
        <v/>
      </c>
      <c r="L5519" s="63"/>
      <c r="N5519" s="22" t="str">
        <f t="shared" si="175"/>
        <v/>
      </c>
      <c r="O5519" s="23" t="str">
        <f>_xlfn.IFNA((VLOOKUP(F5519,help!$C$2:$F$12,4,0))*(N5519*24),"")</f>
        <v/>
      </c>
      <c r="AP5519" s="18">
        <f t="shared" ref="AP5519:AP5582" si="176">D5519</f>
        <v>0</v>
      </c>
    </row>
    <row r="5520" spans="2:42" ht="33" x14ac:dyDescent="0.2">
      <c r="B5520" s="14">
        <f>COUNTIFS($E$3:E5520,تقرير!$E$4)</f>
        <v>15</v>
      </c>
      <c r="C5520" s="48"/>
      <c r="D5520" s="48"/>
      <c r="E5520" s="48"/>
      <c r="F5520" s="50"/>
      <c r="G5520" s="51"/>
      <c r="H5520" s="51"/>
      <c r="I5520" s="52"/>
      <c r="J5520" s="52"/>
      <c r="K5520" s="27" t="str">
        <f>_xlfn.IFNA(VLOOKUP(E5520,الاوردرات!$B$1:$C$600,2,0),"")</f>
        <v/>
      </c>
      <c r="L5520" s="63"/>
      <c r="N5520" s="22" t="str">
        <f t="shared" si="175"/>
        <v/>
      </c>
      <c r="O5520" s="23" t="str">
        <f>_xlfn.IFNA((VLOOKUP(F5520,help!$C$2:$F$12,4,0))*(N5520*24),"")</f>
        <v/>
      </c>
      <c r="AP5520" s="18">
        <f t="shared" si="176"/>
        <v>0</v>
      </c>
    </row>
    <row r="5521" spans="2:42" ht="33" x14ac:dyDescent="0.2">
      <c r="B5521" s="14">
        <f>COUNTIFS($E$3:E5521,تقرير!$E$4)</f>
        <v>15</v>
      </c>
      <c r="C5521" s="48"/>
      <c r="D5521" s="48"/>
      <c r="E5521" s="48"/>
      <c r="F5521" s="50"/>
      <c r="G5521" s="51"/>
      <c r="H5521" s="51"/>
      <c r="I5521" s="52"/>
      <c r="J5521" s="52"/>
      <c r="K5521" s="27" t="str">
        <f>_xlfn.IFNA(VLOOKUP(E5521,الاوردرات!$B$1:$C$600,2,0),"")</f>
        <v/>
      </c>
      <c r="L5521" s="63"/>
      <c r="N5521" s="22" t="str">
        <f t="shared" si="175"/>
        <v/>
      </c>
      <c r="O5521" s="23" t="str">
        <f>_xlfn.IFNA((VLOOKUP(F5521,help!$C$2:$F$12,4,0))*(N5521*24),"")</f>
        <v/>
      </c>
      <c r="AP5521" s="18">
        <f t="shared" si="176"/>
        <v>0</v>
      </c>
    </row>
    <row r="5522" spans="2:42" ht="33" x14ac:dyDescent="0.2">
      <c r="B5522" s="14">
        <f>COUNTIFS($E$3:E5522,تقرير!$E$4)</f>
        <v>15</v>
      </c>
      <c r="C5522" s="48"/>
      <c r="D5522" s="48"/>
      <c r="E5522" s="48"/>
      <c r="F5522" s="50"/>
      <c r="G5522" s="51"/>
      <c r="H5522" s="51"/>
      <c r="I5522" s="52"/>
      <c r="J5522" s="52"/>
      <c r="K5522" s="27" t="str">
        <f>_xlfn.IFNA(VLOOKUP(E5522,الاوردرات!$B$1:$C$600,2,0),"")</f>
        <v/>
      </c>
      <c r="L5522" s="63"/>
      <c r="N5522" s="22" t="str">
        <f t="shared" si="175"/>
        <v/>
      </c>
      <c r="O5522" s="23" t="str">
        <f>_xlfn.IFNA((VLOOKUP(F5522,help!$C$2:$F$12,4,0))*(N5522*24),"")</f>
        <v/>
      </c>
      <c r="AP5522" s="18">
        <f t="shared" si="176"/>
        <v>0</v>
      </c>
    </row>
    <row r="5523" spans="2:42" ht="33" x14ac:dyDescent="0.2">
      <c r="B5523" s="14">
        <f>COUNTIFS($E$3:E5523,تقرير!$E$4)</f>
        <v>15</v>
      </c>
      <c r="C5523" s="48"/>
      <c r="D5523" s="48"/>
      <c r="E5523" s="48"/>
      <c r="F5523" s="50"/>
      <c r="G5523" s="51"/>
      <c r="H5523" s="51"/>
      <c r="I5523" s="52"/>
      <c r="J5523" s="52"/>
      <c r="K5523" s="27" t="str">
        <f>_xlfn.IFNA(VLOOKUP(E5523,الاوردرات!$B$1:$C$600,2,0),"")</f>
        <v/>
      </c>
      <c r="L5523" s="63"/>
      <c r="N5523" s="22" t="str">
        <f t="shared" si="175"/>
        <v/>
      </c>
      <c r="O5523" s="23" t="str">
        <f>_xlfn.IFNA((VLOOKUP(F5523,help!$C$2:$F$12,4,0))*(N5523*24),"")</f>
        <v/>
      </c>
      <c r="AP5523" s="18">
        <f t="shared" si="176"/>
        <v>0</v>
      </c>
    </row>
    <row r="5524" spans="2:42" ht="33" x14ac:dyDescent="0.2">
      <c r="B5524" s="14">
        <f>COUNTIFS($E$3:E5524,تقرير!$E$4)</f>
        <v>15</v>
      </c>
      <c r="C5524" s="48"/>
      <c r="D5524" s="48"/>
      <c r="E5524" s="48"/>
      <c r="F5524" s="50"/>
      <c r="G5524" s="51"/>
      <c r="H5524" s="51"/>
      <c r="I5524" s="52"/>
      <c r="J5524" s="52"/>
      <c r="K5524" s="27" t="str">
        <f>_xlfn.IFNA(VLOOKUP(E5524,الاوردرات!$B$1:$C$600,2,0),"")</f>
        <v/>
      </c>
      <c r="L5524" s="63"/>
      <c r="N5524" s="22" t="str">
        <f t="shared" si="175"/>
        <v/>
      </c>
      <c r="O5524" s="23" t="str">
        <f>_xlfn.IFNA((VLOOKUP(F5524,help!$C$2:$F$12,4,0))*(N5524*24),"")</f>
        <v/>
      </c>
      <c r="AP5524" s="18">
        <f t="shared" si="176"/>
        <v>0</v>
      </c>
    </row>
    <row r="5525" spans="2:42" ht="33" x14ac:dyDescent="0.2">
      <c r="B5525" s="14">
        <f>COUNTIFS($E$3:E5525,تقرير!$E$4)</f>
        <v>15</v>
      </c>
      <c r="C5525" s="48"/>
      <c r="D5525" s="48"/>
      <c r="E5525" s="48"/>
      <c r="F5525" s="50"/>
      <c r="G5525" s="51"/>
      <c r="H5525" s="51"/>
      <c r="I5525" s="52"/>
      <c r="J5525" s="52"/>
      <c r="K5525" s="27" t="str">
        <f>_xlfn.IFNA(VLOOKUP(E5525,الاوردرات!$B$1:$C$600,2,0),"")</f>
        <v/>
      </c>
      <c r="L5525" s="63"/>
      <c r="N5525" s="22" t="str">
        <f t="shared" si="175"/>
        <v/>
      </c>
      <c r="O5525" s="23" t="str">
        <f>_xlfn.IFNA((VLOOKUP(F5525,help!$C$2:$F$12,4,0))*(N5525*24),"")</f>
        <v/>
      </c>
      <c r="AP5525" s="18">
        <f t="shared" si="176"/>
        <v>0</v>
      </c>
    </row>
    <row r="5526" spans="2:42" ht="33" x14ac:dyDescent="0.2">
      <c r="B5526" s="14">
        <f>COUNTIFS($E$3:E5526,تقرير!$E$4)</f>
        <v>15</v>
      </c>
      <c r="C5526" s="48"/>
      <c r="D5526" s="48"/>
      <c r="E5526" s="48"/>
      <c r="F5526" s="50"/>
      <c r="G5526" s="51"/>
      <c r="H5526" s="51"/>
      <c r="I5526" s="52"/>
      <c r="J5526" s="52"/>
      <c r="K5526" s="27" t="str">
        <f>_xlfn.IFNA(VLOOKUP(E5526,الاوردرات!$B$1:$C$600,2,0),"")</f>
        <v/>
      </c>
      <c r="L5526" s="63"/>
      <c r="N5526" s="22" t="str">
        <f t="shared" si="175"/>
        <v/>
      </c>
      <c r="O5526" s="23" t="str">
        <f>_xlfn.IFNA((VLOOKUP(F5526,help!$C$2:$F$12,4,0))*(N5526*24),"")</f>
        <v/>
      </c>
      <c r="AP5526" s="18">
        <f t="shared" si="176"/>
        <v>0</v>
      </c>
    </row>
    <row r="5527" spans="2:42" ht="33" x14ac:dyDescent="0.2">
      <c r="B5527" s="14">
        <f>COUNTIFS($E$3:E5527,تقرير!$E$4)</f>
        <v>15</v>
      </c>
      <c r="C5527" s="48"/>
      <c r="D5527" s="48"/>
      <c r="E5527" s="48"/>
      <c r="F5527" s="50"/>
      <c r="G5527" s="51"/>
      <c r="H5527" s="51"/>
      <c r="I5527" s="52"/>
      <c r="J5527" s="52"/>
      <c r="K5527" s="27" t="str">
        <f>_xlfn.IFNA(VLOOKUP(E5527,الاوردرات!$B$1:$C$600,2,0),"")</f>
        <v/>
      </c>
      <c r="L5527" s="63"/>
      <c r="N5527" s="22" t="str">
        <f t="shared" si="175"/>
        <v/>
      </c>
      <c r="O5527" s="23" t="str">
        <f>_xlfn.IFNA((VLOOKUP(F5527,help!$C$2:$F$12,4,0))*(N5527*24),"")</f>
        <v/>
      </c>
      <c r="AP5527" s="18">
        <f t="shared" si="176"/>
        <v>0</v>
      </c>
    </row>
    <row r="5528" spans="2:42" ht="33" x14ac:dyDescent="0.2">
      <c r="B5528" s="14">
        <f>COUNTIFS($E$3:E5528,تقرير!$E$4)</f>
        <v>15</v>
      </c>
      <c r="C5528" s="48"/>
      <c r="D5528" s="48"/>
      <c r="E5528" s="48"/>
      <c r="F5528" s="50"/>
      <c r="G5528" s="51"/>
      <c r="H5528" s="51"/>
      <c r="I5528" s="52"/>
      <c r="J5528" s="52"/>
      <c r="K5528" s="27" t="str">
        <f>_xlfn.IFNA(VLOOKUP(E5528,الاوردرات!$B$1:$C$600,2,0),"")</f>
        <v/>
      </c>
      <c r="L5528" s="63"/>
      <c r="N5528" s="22" t="str">
        <f t="shared" si="175"/>
        <v/>
      </c>
      <c r="O5528" s="23" t="str">
        <f>_xlfn.IFNA((VLOOKUP(F5528,help!$C$2:$F$12,4,0))*(N5528*24),"")</f>
        <v/>
      </c>
      <c r="AP5528" s="18">
        <f t="shared" si="176"/>
        <v>0</v>
      </c>
    </row>
    <row r="5529" spans="2:42" ht="33" x14ac:dyDescent="0.2">
      <c r="B5529" s="14">
        <f>COUNTIFS($E$3:E5529,تقرير!$E$4)</f>
        <v>15</v>
      </c>
      <c r="C5529" s="48"/>
      <c r="D5529" s="48"/>
      <c r="E5529" s="48"/>
      <c r="F5529" s="50"/>
      <c r="G5529" s="51"/>
      <c r="H5529" s="51"/>
      <c r="I5529" s="52"/>
      <c r="J5529" s="52"/>
      <c r="K5529" s="27" t="str">
        <f>_xlfn.IFNA(VLOOKUP(E5529,الاوردرات!$B$1:$C$600,2,0),"")</f>
        <v/>
      </c>
      <c r="L5529" s="63"/>
      <c r="N5529" s="22" t="str">
        <f t="shared" si="175"/>
        <v/>
      </c>
      <c r="O5529" s="23" t="str">
        <f>_xlfn.IFNA((VLOOKUP(F5529,help!$C$2:$F$12,4,0))*(N5529*24),"")</f>
        <v/>
      </c>
      <c r="AP5529" s="18">
        <f t="shared" si="176"/>
        <v>0</v>
      </c>
    </row>
    <row r="5530" spans="2:42" ht="33" x14ac:dyDescent="0.2">
      <c r="B5530" s="14">
        <f>COUNTIFS($E$3:E5530,تقرير!$E$4)</f>
        <v>15</v>
      </c>
      <c r="C5530" s="48"/>
      <c r="D5530" s="48"/>
      <c r="E5530" s="48"/>
      <c r="F5530" s="50"/>
      <c r="G5530" s="51"/>
      <c r="H5530" s="51"/>
      <c r="I5530" s="52"/>
      <c r="J5530" s="52"/>
      <c r="K5530" s="27" t="str">
        <f>_xlfn.IFNA(VLOOKUP(E5530,الاوردرات!$B$1:$C$600,2,0),"")</f>
        <v/>
      </c>
      <c r="L5530" s="63"/>
      <c r="N5530" s="22" t="str">
        <f t="shared" si="175"/>
        <v/>
      </c>
      <c r="O5530" s="23" t="str">
        <f>_xlfn.IFNA((VLOOKUP(F5530,help!$C$2:$F$12,4,0))*(N5530*24),"")</f>
        <v/>
      </c>
      <c r="AP5530" s="18">
        <f t="shared" si="176"/>
        <v>0</v>
      </c>
    </row>
    <row r="5531" spans="2:42" ht="33" x14ac:dyDescent="0.2">
      <c r="B5531" s="14">
        <f>COUNTIFS($E$3:E5531,تقرير!$E$4)</f>
        <v>15</v>
      </c>
      <c r="C5531" s="48"/>
      <c r="D5531" s="48"/>
      <c r="E5531" s="48"/>
      <c r="F5531" s="50"/>
      <c r="G5531" s="51"/>
      <c r="H5531" s="51"/>
      <c r="I5531" s="52"/>
      <c r="J5531" s="52"/>
      <c r="K5531" s="27" t="str">
        <f>_xlfn.IFNA(VLOOKUP(E5531,الاوردرات!$B$1:$C$600,2,0),"")</f>
        <v/>
      </c>
      <c r="L5531" s="63"/>
      <c r="N5531" s="22" t="str">
        <f t="shared" si="175"/>
        <v/>
      </c>
      <c r="O5531" s="23" t="str">
        <f>_xlfn.IFNA((VLOOKUP(F5531,help!$C$2:$F$12,4,0))*(N5531*24),"")</f>
        <v/>
      </c>
      <c r="AP5531" s="18">
        <f t="shared" si="176"/>
        <v>0</v>
      </c>
    </row>
    <row r="5532" spans="2:42" ht="33" x14ac:dyDescent="0.2">
      <c r="B5532" s="14">
        <f>COUNTIFS($E$3:E5532,تقرير!$E$4)</f>
        <v>15</v>
      </c>
      <c r="C5532" s="48"/>
      <c r="D5532" s="48"/>
      <c r="E5532" s="48"/>
      <c r="F5532" s="50"/>
      <c r="G5532" s="51"/>
      <c r="H5532" s="51"/>
      <c r="I5532" s="52"/>
      <c r="J5532" s="52"/>
      <c r="K5532" s="27" t="str">
        <f>_xlfn.IFNA(VLOOKUP(E5532,الاوردرات!$B$1:$C$600,2,0),"")</f>
        <v/>
      </c>
      <c r="L5532" s="63"/>
      <c r="N5532" s="22" t="str">
        <f t="shared" si="175"/>
        <v/>
      </c>
      <c r="O5532" s="23" t="str">
        <f>_xlfn.IFNA((VLOOKUP(F5532,help!$C$2:$F$12,4,0))*(N5532*24),"")</f>
        <v/>
      </c>
      <c r="AP5532" s="18">
        <f t="shared" si="176"/>
        <v>0</v>
      </c>
    </row>
    <row r="5533" spans="2:42" ht="33" x14ac:dyDescent="0.2">
      <c r="B5533" s="14">
        <f>COUNTIFS($E$3:E5533,تقرير!$E$4)</f>
        <v>15</v>
      </c>
      <c r="C5533" s="48"/>
      <c r="D5533" s="48"/>
      <c r="E5533" s="48"/>
      <c r="F5533" s="50"/>
      <c r="G5533" s="51"/>
      <c r="H5533" s="51"/>
      <c r="I5533" s="52"/>
      <c r="J5533" s="52"/>
      <c r="K5533" s="27" t="str">
        <f>_xlfn.IFNA(VLOOKUP(E5533,الاوردرات!$B$1:$C$600,2,0),"")</f>
        <v/>
      </c>
      <c r="L5533" s="63"/>
      <c r="N5533" s="22" t="str">
        <f t="shared" si="175"/>
        <v/>
      </c>
      <c r="O5533" s="23" t="str">
        <f>_xlfn.IFNA((VLOOKUP(F5533,help!$C$2:$F$12,4,0))*(N5533*24),"")</f>
        <v/>
      </c>
      <c r="AP5533" s="18">
        <f t="shared" si="176"/>
        <v>0</v>
      </c>
    </row>
    <row r="5534" spans="2:42" ht="33" x14ac:dyDescent="0.2">
      <c r="B5534" s="14">
        <f>COUNTIFS($E$3:E5534,تقرير!$E$4)</f>
        <v>15</v>
      </c>
      <c r="C5534" s="48"/>
      <c r="D5534" s="48"/>
      <c r="E5534" s="48"/>
      <c r="F5534" s="50"/>
      <c r="G5534" s="51"/>
      <c r="H5534" s="51"/>
      <c r="I5534" s="52"/>
      <c r="J5534" s="52"/>
      <c r="K5534" s="27" t="str">
        <f>_xlfn.IFNA(VLOOKUP(E5534,الاوردرات!$B$1:$C$600,2,0),"")</f>
        <v/>
      </c>
      <c r="L5534" s="63"/>
      <c r="N5534" s="22" t="str">
        <f t="shared" si="175"/>
        <v/>
      </c>
      <c r="O5534" s="23" t="str">
        <f>_xlfn.IFNA((VLOOKUP(F5534,help!$C$2:$F$12,4,0))*(N5534*24),"")</f>
        <v/>
      </c>
      <c r="AP5534" s="18">
        <f t="shared" si="176"/>
        <v>0</v>
      </c>
    </row>
    <row r="5535" spans="2:42" ht="33" x14ac:dyDescent="0.2">
      <c r="B5535" s="14">
        <f>COUNTIFS($E$3:E5535,تقرير!$E$4)</f>
        <v>15</v>
      </c>
      <c r="C5535" s="48"/>
      <c r="D5535" s="48"/>
      <c r="E5535" s="48"/>
      <c r="F5535" s="50"/>
      <c r="G5535" s="51"/>
      <c r="H5535" s="51"/>
      <c r="I5535" s="52"/>
      <c r="J5535" s="52"/>
      <c r="K5535" s="27" t="str">
        <f>_xlfn.IFNA(VLOOKUP(E5535,الاوردرات!$B$1:$C$600,2,0),"")</f>
        <v/>
      </c>
      <c r="L5535" s="63"/>
      <c r="N5535" s="22" t="str">
        <f t="shared" si="175"/>
        <v/>
      </c>
      <c r="O5535" s="23" t="str">
        <f>_xlfn.IFNA((VLOOKUP(F5535,help!$C$2:$F$12,4,0))*(N5535*24),"")</f>
        <v/>
      </c>
      <c r="AP5535" s="18">
        <f t="shared" si="176"/>
        <v>0</v>
      </c>
    </row>
    <row r="5536" spans="2:42" ht="33" x14ac:dyDescent="0.2">
      <c r="B5536" s="14">
        <f>COUNTIFS($E$3:E5536,تقرير!$E$4)</f>
        <v>15</v>
      </c>
      <c r="C5536" s="48"/>
      <c r="D5536" s="48"/>
      <c r="E5536" s="48"/>
      <c r="F5536" s="50"/>
      <c r="G5536" s="51"/>
      <c r="H5536" s="51"/>
      <c r="I5536" s="52"/>
      <c r="J5536" s="52"/>
      <c r="K5536" s="27" t="str">
        <f>_xlfn.IFNA(VLOOKUP(E5536,الاوردرات!$B$1:$C$600,2,0),"")</f>
        <v/>
      </c>
      <c r="L5536" s="63"/>
      <c r="N5536" s="22" t="str">
        <f t="shared" si="175"/>
        <v/>
      </c>
      <c r="O5536" s="23" t="str">
        <f>_xlfn.IFNA((VLOOKUP(F5536,help!$C$2:$F$12,4,0))*(N5536*24),"")</f>
        <v/>
      </c>
      <c r="AP5536" s="18">
        <f t="shared" si="176"/>
        <v>0</v>
      </c>
    </row>
    <row r="5537" spans="2:42" ht="33" x14ac:dyDescent="0.2">
      <c r="B5537" s="14">
        <f>COUNTIFS($E$3:E5537,تقرير!$E$4)</f>
        <v>15</v>
      </c>
      <c r="C5537" s="48"/>
      <c r="D5537" s="48"/>
      <c r="E5537" s="48"/>
      <c r="F5537" s="50"/>
      <c r="G5537" s="51"/>
      <c r="H5537" s="51"/>
      <c r="I5537" s="52"/>
      <c r="J5537" s="52"/>
      <c r="K5537" s="27" t="str">
        <f>_xlfn.IFNA(VLOOKUP(E5537,الاوردرات!$B$1:$C$600,2,0),"")</f>
        <v/>
      </c>
      <c r="L5537" s="63"/>
      <c r="N5537" s="22" t="str">
        <f t="shared" si="175"/>
        <v/>
      </c>
      <c r="O5537" s="23" t="str">
        <f>_xlfn.IFNA((VLOOKUP(F5537,help!$C$2:$F$12,4,0))*(N5537*24),"")</f>
        <v/>
      </c>
      <c r="AP5537" s="18">
        <f t="shared" si="176"/>
        <v>0</v>
      </c>
    </row>
    <row r="5538" spans="2:42" ht="33" x14ac:dyDescent="0.2">
      <c r="B5538" s="14">
        <f>COUNTIFS($E$3:E5538,تقرير!$E$4)</f>
        <v>15</v>
      </c>
      <c r="C5538" s="48"/>
      <c r="D5538" s="48"/>
      <c r="E5538" s="48"/>
      <c r="F5538" s="50"/>
      <c r="G5538" s="51"/>
      <c r="H5538" s="51"/>
      <c r="I5538" s="52"/>
      <c r="J5538" s="52"/>
      <c r="K5538" s="27" t="str">
        <f>_xlfn.IFNA(VLOOKUP(E5538,الاوردرات!$B$1:$C$600,2,0),"")</f>
        <v/>
      </c>
      <c r="L5538" s="63"/>
      <c r="N5538" s="22" t="str">
        <f t="shared" si="175"/>
        <v/>
      </c>
      <c r="O5538" s="23" t="str">
        <f>_xlfn.IFNA((VLOOKUP(F5538,help!$C$2:$F$12,4,0))*(N5538*24),"")</f>
        <v/>
      </c>
      <c r="AP5538" s="18">
        <f t="shared" si="176"/>
        <v>0</v>
      </c>
    </row>
    <row r="5539" spans="2:42" ht="33" x14ac:dyDescent="0.2">
      <c r="B5539" s="14">
        <f>COUNTIFS($E$3:E5539,تقرير!$E$4)</f>
        <v>15</v>
      </c>
      <c r="C5539" s="48"/>
      <c r="D5539" s="48"/>
      <c r="E5539" s="48"/>
      <c r="F5539" s="50"/>
      <c r="G5539" s="51"/>
      <c r="H5539" s="51"/>
      <c r="I5539" s="52"/>
      <c r="J5539" s="52"/>
      <c r="K5539" s="27" t="str">
        <f>_xlfn.IFNA(VLOOKUP(E5539,الاوردرات!$B$1:$C$600,2,0),"")</f>
        <v/>
      </c>
      <c r="L5539" s="63"/>
      <c r="N5539" s="22" t="str">
        <f t="shared" si="175"/>
        <v/>
      </c>
      <c r="O5539" s="23" t="str">
        <f>_xlfn.IFNA((VLOOKUP(F5539,help!$C$2:$F$12,4,0))*(N5539*24),"")</f>
        <v/>
      </c>
      <c r="AP5539" s="18">
        <f t="shared" si="176"/>
        <v>0</v>
      </c>
    </row>
    <row r="5540" spans="2:42" ht="33" x14ac:dyDescent="0.2">
      <c r="B5540" s="14">
        <f>COUNTIFS($E$3:E5540,تقرير!$E$4)</f>
        <v>15</v>
      </c>
      <c r="C5540" s="48"/>
      <c r="D5540" s="48"/>
      <c r="E5540" s="48"/>
      <c r="F5540" s="50"/>
      <c r="G5540" s="51"/>
      <c r="H5540" s="51"/>
      <c r="I5540" s="52"/>
      <c r="J5540" s="52"/>
      <c r="K5540" s="27" t="str">
        <f>_xlfn.IFNA(VLOOKUP(E5540,الاوردرات!$B$1:$C$600,2,0),"")</f>
        <v/>
      </c>
      <c r="L5540" s="63"/>
      <c r="N5540" s="22" t="str">
        <f t="shared" si="175"/>
        <v/>
      </c>
      <c r="O5540" s="23" t="str">
        <f>_xlfn.IFNA((VLOOKUP(F5540,help!$C$2:$F$12,4,0))*(N5540*24),"")</f>
        <v/>
      </c>
      <c r="AP5540" s="18">
        <f t="shared" si="176"/>
        <v>0</v>
      </c>
    </row>
    <row r="5541" spans="2:42" ht="33" x14ac:dyDescent="0.2">
      <c r="B5541" s="14">
        <f>COUNTIFS($E$3:E5541,تقرير!$E$4)</f>
        <v>15</v>
      </c>
      <c r="C5541" s="48"/>
      <c r="D5541" s="48"/>
      <c r="E5541" s="48"/>
      <c r="F5541" s="50"/>
      <c r="G5541" s="51"/>
      <c r="H5541" s="51"/>
      <c r="I5541" s="52"/>
      <c r="J5541" s="52"/>
      <c r="K5541" s="27" t="str">
        <f>_xlfn.IFNA(VLOOKUP(E5541,الاوردرات!$B$1:$C$600,2,0),"")</f>
        <v/>
      </c>
      <c r="L5541" s="63"/>
      <c r="N5541" s="22" t="str">
        <f t="shared" si="175"/>
        <v/>
      </c>
      <c r="O5541" s="23" t="str">
        <f>_xlfn.IFNA((VLOOKUP(F5541,help!$C$2:$F$12,4,0))*(N5541*24),"")</f>
        <v/>
      </c>
      <c r="AP5541" s="18">
        <f t="shared" si="176"/>
        <v>0</v>
      </c>
    </row>
    <row r="5542" spans="2:42" ht="33" x14ac:dyDescent="0.2">
      <c r="B5542" s="14">
        <f>COUNTIFS($E$3:E5542,تقرير!$E$4)</f>
        <v>15</v>
      </c>
      <c r="C5542" s="48"/>
      <c r="D5542" s="48"/>
      <c r="E5542" s="48"/>
      <c r="F5542" s="50"/>
      <c r="G5542" s="51"/>
      <c r="H5542" s="51"/>
      <c r="I5542" s="52"/>
      <c r="J5542" s="52"/>
      <c r="K5542" s="27" t="str">
        <f>_xlfn.IFNA(VLOOKUP(E5542,الاوردرات!$B$1:$C$600,2,0),"")</f>
        <v/>
      </c>
      <c r="L5542" s="63"/>
      <c r="N5542" s="22" t="str">
        <f t="shared" si="175"/>
        <v/>
      </c>
      <c r="O5542" s="23" t="str">
        <f>_xlfn.IFNA((VLOOKUP(F5542,help!$C$2:$F$12,4,0))*(N5542*24),"")</f>
        <v/>
      </c>
      <c r="AP5542" s="18">
        <f t="shared" si="176"/>
        <v>0</v>
      </c>
    </row>
    <row r="5543" spans="2:42" ht="33" x14ac:dyDescent="0.2">
      <c r="B5543" s="14">
        <f>COUNTIFS($E$3:E5543,تقرير!$E$4)</f>
        <v>15</v>
      </c>
      <c r="C5543" s="48"/>
      <c r="D5543" s="48"/>
      <c r="E5543" s="48"/>
      <c r="F5543" s="50"/>
      <c r="G5543" s="51"/>
      <c r="H5543" s="51"/>
      <c r="I5543" s="52"/>
      <c r="J5543" s="52"/>
      <c r="K5543" s="27" t="str">
        <f>_xlfn.IFNA(VLOOKUP(E5543,الاوردرات!$B$1:$C$600,2,0),"")</f>
        <v/>
      </c>
      <c r="L5543" s="63"/>
      <c r="N5543" s="22" t="str">
        <f t="shared" si="175"/>
        <v/>
      </c>
      <c r="O5543" s="23" t="str">
        <f>_xlfn.IFNA((VLOOKUP(F5543,help!$C$2:$F$12,4,0))*(N5543*24),"")</f>
        <v/>
      </c>
      <c r="AP5543" s="18">
        <f t="shared" si="176"/>
        <v>0</v>
      </c>
    </row>
    <row r="5544" spans="2:42" ht="33" x14ac:dyDescent="0.2">
      <c r="B5544" s="14">
        <f>COUNTIFS($E$3:E5544,تقرير!$E$4)</f>
        <v>15</v>
      </c>
      <c r="C5544" s="48"/>
      <c r="D5544" s="48"/>
      <c r="E5544" s="48"/>
      <c r="F5544" s="50"/>
      <c r="G5544" s="51"/>
      <c r="H5544" s="51"/>
      <c r="I5544" s="52"/>
      <c r="J5544" s="52"/>
      <c r="K5544" s="27" t="str">
        <f>_xlfn.IFNA(VLOOKUP(E5544,الاوردرات!$B$1:$C$600,2,0),"")</f>
        <v/>
      </c>
      <c r="L5544" s="63"/>
      <c r="N5544" s="22" t="str">
        <f t="shared" si="175"/>
        <v/>
      </c>
      <c r="O5544" s="23" t="str">
        <f>_xlfn.IFNA((VLOOKUP(F5544,help!$C$2:$F$12,4,0))*(N5544*24),"")</f>
        <v/>
      </c>
      <c r="AP5544" s="18">
        <f t="shared" si="176"/>
        <v>0</v>
      </c>
    </row>
    <row r="5545" spans="2:42" ht="33" x14ac:dyDescent="0.2">
      <c r="B5545" s="14">
        <f>COUNTIFS($E$3:E5545,تقرير!$E$4)</f>
        <v>15</v>
      </c>
      <c r="C5545" s="48"/>
      <c r="D5545" s="48"/>
      <c r="E5545" s="48"/>
      <c r="F5545" s="50"/>
      <c r="G5545" s="51"/>
      <c r="H5545" s="51"/>
      <c r="I5545" s="52"/>
      <c r="J5545" s="52"/>
      <c r="K5545" s="27" t="str">
        <f>_xlfn.IFNA(VLOOKUP(E5545,الاوردرات!$B$1:$C$600,2,0),"")</f>
        <v/>
      </c>
      <c r="L5545" s="63"/>
      <c r="N5545" s="22" t="str">
        <f t="shared" si="175"/>
        <v/>
      </c>
      <c r="O5545" s="23" t="str">
        <f>_xlfn.IFNA((VLOOKUP(F5545,help!$C$2:$F$12,4,0))*(N5545*24),"")</f>
        <v/>
      </c>
      <c r="AP5545" s="18">
        <f t="shared" si="176"/>
        <v>0</v>
      </c>
    </row>
    <row r="5546" spans="2:42" ht="33" x14ac:dyDescent="0.2">
      <c r="B5546" s="14">
        <f>COUNTIFS($E$3:E5546,تقرير!$E$4)</f>
        <v>15</v>
      </c>
      <c r="C5546" s="48"/>
      <c r="D5546" s="48"/>
      <c r="E5546" s="48"/>
      <c r="F5546" s="50"/>
      <c r="G5546" s="51"/>
      <c r="H5546" s="51"/>
      <c r="I5546" s="52"/>
      <c r="J5546" s="52"/>
      <c r="K5546" s="27" t="str">
        <f>_xlfn.IFNA(VLOOKUP(E5546,الاوردرات!$B$1:$C$600,2,0),"")</f>
        <v/>
      </c>
      <c r="L5546" s="63"/>
      <c r="N5546" s="22" t="str">
        <f t="shared" si="175"/>
        <v/>
      </c>
      <c r="O5546" s="23" t="str">
        <f>_xlfn.IFNA((VLOOKUP(F5546,help!$C$2:$F$12,4,0))*(N5546*24),"")</f>
        <v/>
      </c>
      <c r="AP5546" s="18">
        <f t="shared" si="176"/>
        <v>0</v>
      </c>
    </row>
    <row r="5547" spans="2:42" ht="33" x14ac:dyDescent="0.2">
      <c r="B5547" s="14">
        <f>COUNTIFS($E$3:E5547,تقرير!$E$4)</f>
        <v>15</v>
      </c>
      <c r="C5547" s="48"/>
      <c r="D5547" s="48"/>
      <c r="E5547" s="48"/>
      <c r="F5547" s="50"/>
      <c r="G5547" s="51"/>
      <c r="H5547" s="51"/>
      <c r="I5547" s="52"/>
      <c r="J5547" s="52"/>
      <c r="K5547" s="27" t="str">
        <f>_xlfn.IFNA(VLOOKUP(E5547,الاوردرات!$B$1:$C$600,2,0),"")</f>
        <v/>
      </c>
      <c r="L5547" s="63"/>
      <c r="N5547" s="22" t="str">
        <f t="shared" si="175"/>
        <v/>
      </c>
      <c r="O5547" s="23" t="str">
        <f>_xlfn.IFNA((VLOOKUP(F5547,help!$C$2:$F$12,4,0))*(N5547*24),"")</f>
        <v/>
      </c>
      <c r="AP5547" s="18">
        <f t="shared" si="176"/>
        <v>0</v>
      </c>
    </row>
    <row r="5548" spans="2:42" ht="33" x14ac:dyDescent="0.2">
      <c r="B5548" s="14">
        <f>COUNTIFS($E$3:E5548,تقرير!$E$4)</f>
        <v>15</v>
      </c>
      <c r="C5548" s="48"/>
      <c r="D5548" s="48"/>
      <c r="E5548" s="48"/>
      <c r="F5548" s="50"/>
      <c r="G5548" s="51"/>
      <c r="H5548" s="51"/>
      <c r="I5548" s="52"/>
      <c r="J5548" s="52"/>
      <c r="K5548" s="27" t="str">
        <f>_xlfn.IFNA(VLOOKUP(E5548,الاوردرات!$B$1:$C$600,2,0),"")</f>
        <v/>
      </c>
      <c r="L5548" s="63"/>
      <c r="N5548" s="22" t="str">
        <f t="shared" si="175"/>
        <v/>
      </c>
      <c r="O5548" s="23" t="str">
        <f>_xlfn.IFNA((VLOOKUP(F5548,help!$C$2:$F$12,4,0))*(N5548*24),"")</f>
        <v/>
      </c>
      <c r="AP5548" s="18">
        <f t="shared" si="176"/>
        <v>0</v>
      </c>
    </row>
    <row r="5549" spans="2:42" ht="33" x14ac:dyDescent="0.2">
      <c r="B5549" s="14">
        <f>COUNTIFS($E$3:E5549,تقرير!$E$4)</f>
        <v>15</v>
      </c>
      <c r="C5549" s="48"/>
      <c r="D5549" s="48"/>
      <c r="E5549" s="48"/>
      <c r="F5549" s="50"/>
      <c r="G5549" s="51"/>
      <c r="H5549" s="51"/>
      <c r="I5549" s="52"/>
      <c r="J5549" s="52"/>
      <c r="K5549" s="27" t="str">
        <f>_xlfn.IFNA(VLOOKUP(E5549,الاوردرات!$B$1:$C$600,2,0),"")</f>
        <v/>
      </c>
      <c r="L5549" s="63"/>
      <c r="N5549" s="22" t="str">
        <f t="shared" si="175"/>
        <v/>
      </c>
      <c r="O5549" s="23" t="str">
        <f>_xlfn.IFNA((VLOOKUP(F5549,help!$C$2:$F$12,4,0))*(N5549*24),"")</f>
        <v/>
      </c>
      <c r="AP5549" s="18">
        <f t="shared" si="176"/>
        <v>0</v>
      </c>
    </row>
    <row r="5550" spans="2:42" ht="33" x14ac:dyDescent="0.2">
      <c r="B5550" s="14">
        <f>COUNTIFS($E$3:E5550,تقرير!$E$4)</f>
        <v>15</v>
      </c>
      <c r="C5550" s="48"/>
      <c r="D5550" s="48"/>
      <c r="E5550" s="48"/>
      <c r="F5550" s="50"/>
      <c r="G5550" s="51"/>
      <c r="H5550" s="51"/>
      <c r="I5550" s="52"/>
      <c r="J5550" s="52"/>
      <c r="K5550" s="27" t="str">
        <f>_xlfn.IFNA(VLOOKUP(E5550,الاوردرات!$B$1:$C$600,2,0),"")</f>
        <v/>
      </c>
      <c r="L5550" s="63"/>
      <c r="N5550" s="22" t="str">
        <f t="shared" si="175"/>
        <v/>
      </c>
      <c r="O5550" s="23" t="str">
        <f>_xlfn.IFNA((VLOOKUP(F5550,help!$C$2:$F$12,4,0))*(N5550*24),"")</f>
        <v/>
      </c>
      <c r="AP5550" s="18">
        <f t="shared" si="176"/>
        <v>0</v>
      </c>
    </row>
    <row r="5551" spans="2:42" ht="33" x14ac:dyDescent="0.2">
      <c r="B5551" s="14">
        <f>COUNTIFS($E$3:E5551,تقرير!$E$4)</f>
        <v>15</v>
      </c>
      <c r="C5551" s="48"/>
      <c r="D5551" s="48"/>
      <c r="E5551" s="48"/>
      <c r="F5551" s="50"/>
      <c r="G5551" s="51"/>
      <c r="H5551" s="51"/>
      <c r="I5551" s="52"/>
      <c r="J5551" s="52"/>
      <c r="K5551" s="27" t="str">
        <f>_xlfn.IFNA(VLOOKUP(E5551,الاوردرات!$B$1:$C$600,2,0),"")</f>
        <v/>
      </c>
      <c r="L5551" s="63"/>
      <c r="N5551" s="22" t="str">
        <f t="shared" si="175"/>
        <v/>
      </c>
      <c r="O5551" s="23" t="str">
        <f>_xlfn.IFNA((VLOOKUP(F5551,help!$C$2:$F$12,4,0))*(N5551*24),"")</f>
        <v/>
      </c>
      <c r="AP5551" s="18">
        <f t="shared" si="176"/>
        <v>0</v>
      </c>
    </row>
    <row r="5552" spans="2:42" ht="33" x14ac:dyDescent="0.2">
      <c r="B5552" s="14">
        <f>COUNTIFS($E$3:E5552,تقرير!$E$4)</f>
        <v>15</v>
      </c>
      <c r="C5552" s="48"/>
      <c r="D5552" s="48"/>
      <c r="E5552" s="48"/>
      <c r="F5552" s="50"/>
      <c r="G5552" s="51"/>
      <c r="H5552" s="51"/>
      <c r="I5552" s="52"/>
      <c r="J5552" s="52"/>
      <c r="K5552" s="27" t="str">
        <f>_xlfn.IFNA(VLOOKUP(E5552,الاوردرات!$B$1:$C$600,2,0),"")</f>
        <v/>
      </c>
      <c r="L5552" s="63"/>
      <c r="N5552" s="22" t="str">
        <f t="shared" si="175"/>
        <v/>
      </c>
      <c r="O5552" s="23" t="str">
        <f>_xlfn.IFNA((VLOOKUP(F5552,help!$C$2:$F$12,4,0))*(N5552*24),"")</f>
        <v/>
      </c>
      <c r="AP5552" s="18">
        <f t="shared" si="176"/>
        <v>0</v>
      </c>
    </row>
    <row r="5553" spans="2:42" ht="33" x14ac:dyDescent="0.2">
      <c r="B5553" s="14">
        <f>COUNTIFS($E$3:E5553,تقرير!$E$4)</f>
        <v>15</v>
      </c>
      <c r="C5553" s="48"/>
      <c r="D5553" s="48"/>
      <c r="E5553" s="48"/>
      <c r="F5553" s="50"/>
      <c r="G5553" s="51"/>
      <c r="H5553" s="51"/>
      <c r="I5553" s="52"/>
      <c r="J5553" s="52"/>
      <c r="K5553" s="27" t="str">
        <f>_xlfn.IFNA(VLOOKUP(E5553,الاوردرات!$B$1:$C$600,2,0),"")</f>
        <v/>
      </c>
      <c r="L5553" s="63"/>
      <c r="N5553" s="22" t="str">
        <f t="shared" si="175"/>
        <v/>
      </c>
      <c r="O5553" s="23" t="str">
        <f>_xlfn.IFNA((VLOOKUP(F5553,help!$C$2:$F$12,4,0))*(N5553*24),"")</f>
        <v/>
      </c>
      <c r="AP5553" s="18">
        <f t="shared" si="176"/>
        <v>0</v>
      </c>
    </row>
    <row r="5554" spans="2:42" ht="33" x14ac:dyDescent="0.2">
      <c r="B5554" s="14">
        <f>COUNTIFS($E$3:E5554,تقرير!$E$4)</f>
        <v>15</v>
      </c>
      <c r="C5554" s="48"/>
      <c r="D5554" s="48"/>
      <c r="E5554" s="48"/>
      <c r="F5554" s="50"/>
      <c r="G5554" s="51"/>
      <c r="H5554" s="51"/>
      <c r="I5554" s="52"/>
      <c r="J5554" s="52"/>
      <c r="K5554" s="27" t="str">
        <f>_xlfn.IFNA(VLOOKUP(E5554,الاوردرات!$B$1:$C$600,2,0),"")</f>
        <v/>
      </c>
      <c r="L5554" s="63"/>
      <c r="N5554" s="22" t="str">
        <f t="shared" si="175"/>
        <v/>
      </c>
      <c r="O5554" s="23" t="str">
        <f>_xlfn.IFNA((VLOOKUP(F5554,help!$C$2:$F$12,4,0))*(N5554*24),"")</f>
        <v/>
      </c>
      <c r="AP5554" s="18">
        <f t="shared" si="176"/>
        <v>0</v>
      </c>
    </row>
    <row r="5555" spans="2:42" ht="33" x14ac:dyDescent="0.2">
      <c r="B5555" s="14">
        <f>COUNTIFS($E$3:E5555,تقرير!$E$4)</f>
        <v>15</v>
      </c>
      <c r="C5555" s="48"/>
      <c r="D5555" s="48"/>
      <c r="E5555" s="48"/>
      <c r="F5555" s="50"/>
      <c r="G5555" s="51"/>
      <c r="H5555" s="51"/>
      <c r="I5555" s="52"/>
      <c r="J5555" s="52"/>
      <c r="K5555" s="27" t="str">
        <f>_xlfn.IFNA(VLOOKUP(E5555,الاوردرات!$B$1:$C$600,2,0),"")</f>
        <v/>
      </c>
      <c r="L5555" s="63"/>
      <c r="N5555" s="22" t="str">
        <f t="shared" si="175"/>
        <v/>
      </c>
      <c r="O5555" s="23" t="str">
        <f>_xlfn.IFNA((VLOOKUP(F5555,help!$C$2:$F$12,4,0))*(N5555*24),"")</f>
        <v/>
      </c>
      <c r="AP5555" s="18">
        <f t="shared" si="176"/>
        <v>0</v>
      </c>
    </row>
    <row r="5556" spans="2:42" ht="33" x14ac:dyDescent="0.2">
      <c r="B5556" s="14">
        <f>COUNTIFS($E$3:E5556,تقرير!$E$4)</f>
        <v>15</v>
      </c>
      <c r="C5556" s="48"/>
      <c r="D5556" s="48"/>
      <c r="E5556" s="48"/>
      <c r="F5556" s="50"/>
      <c r="G5556" s="51"/>
      <c r="H5556" s="51"/>
      <c r="I5556" s="52"/>
      <c r="J5556" s="52"/>
      <c r="K5556" s="27" t="str">
        <f>_xlfn.IFNA(VLOOKUP(E5556,الاوردرات!$B$1:$C$600,2,0),"")</f>
        <v/>
      </c>
      <c r="L5556" s="63"/>
      <c r="N5556" s="22" t="str">
        <f t="shared" si="175"/>
        <v/>
      </c>
      <c r="O5556" s="23" t="str">
        <f>_xlfn.IFNA((VLOOKUP(F5556,help!$C$2:$F$12,4,0))*(N5556*24),"")</f>
        <v/>
      </c>
      <c r="AP5556" s="18">
        <f t="shared" si="176"/>
        <v>0</v>
      </c>
    </row>
    <row r="5557" spans="2:42" ht="33" x14ac:dyDescent="0.2">
      <c r="B5557" s="14">
        <f>COUNTIFS($E$3:E5557,تقرير!$E$4)</f>
        <v>15</v>
      </c>
      <c r="C5557" s="48"/>
      <c r="D5557" s="48"/>
      <c r="E5557" s="48"/>
      <c r="F5557" s="50"/>
      <c r="G5557" s="51"/>
      <c r="H5557" s="51"/>
      <c r="I5557" s="52"/>
      <c r="J5557" s="52"/>
      <c r="K5557" s="27" t="str">
        <f>_xlfn.IFNA(VLOOKUP(E5557,الاوردرات!$B$1:$C$600,2,0),"")</f>
        <v/>
      </c>
      <c r="L5557" s="63"/>
      <c r="N5557" s="22" t="str">
        <f t="shared" si="175"/>
        <v/>
      </c>
      <c r="O5557" s="23" t="str">
        <f>_xlfn.IFNA((VLOOKUP(F5557,help!$C$2:$F$12,4,0))*(N5557*24),"")</f>
        <v/>
      </c>
      <c r="AP5557" s="18">
        <f t="shared" si="176"/>
        <v>0</v>
      </c>
    </row>
    <row r="5558" spans="2:42" ht="33" x14ac:dyDescent="0.2">
      <c r="B5558" s="14">
        <f>COUNTIFS($E$3:E5558,تقرير!$E$4)</f>
        <v>15</v>
      </c>
      <c r="C5558" s="48"/>
      <c r="D5558" s="48"/>
      <c r="E5558" s="48"/>
      <c r="F5558" s="50"/>
      <c r="G5558" s="51"/>
      <c r="H5558" s="51"/>
      <c r="I5558" s="52"/>
      <c r="J5558" s="52"/>
      <c r="K5558" s="27" t="str">
        <f>_xlfn.IFNA(VLOOKUP(E5558,الاوردرات!$B$1:$C$600,2,0),"")</f>
        <v/>
      </c>
      <c r="L5558" s="63"/>
      <c r="N5558" s="22" t="str">
        <f t="shared" si="175"/>
        <v/>
      </c>
      <c r="O5558" s="23" t="str">
        <f>_xlfn.IFNA((VLOOKUP(F5558,help!$C$2:$F$12,4,0))*(N5558*24),"")</f>
        <v/>
      </c>
      <c r="AP5558" s="18">
        <f t="shared" si="176"/>
        <v>0</v>
      </c>
    </row>
    <row r="5559" spans="2:42" ht="33" x14ac:dyDescent="0.2">
      <c r="B5559" s="14">
        <f>COUNTIFS($E$3:E5559,تقرير!$E$4)</f>
        <v>15</v>
      </c>
      <c r="C5559" s="48"/>
      <c r="D5559" s="48"/>
      <c r="E5559" s="48"/>
      <c r="F5559" s="50"/>
      <c r="G5559" s="51"/>
      <c r="H5559" s="51"/>
      <c r="I5559" s="52"/>
      <c r="J5559" s="52"/>
      <c r="K5559" s="27" t="str">
        <f>_xlfn.IFNA(VLOOKUP(E5559,الاوردرات!$B$1:$C$600,2,0),"")</f>
        <v/>
      </c>
      <c r="L5559" s="63"/>
      <c r="N5559" s="22" t="str">
        <f t="shared" ref="N5559:N5622" si="177">IF(I5559&lt;&gt;"",J5559-I5559,"")</f>
        <v/>
      </c>
      <c r="O5559" s="23" t="str">
        <f>_xlfn.IFNA((VLOOKUP(F5559,help!$C$2:$F$12,4,0))*(N5559*24),"")</f>
        <v/>
      </c>
      <c r="AP5559" s="18">
        <f t="shared" si="176"/>
        <v>0</v>
      </c>
    </row>
    <row r="5560" spans="2:42" ht="33" x14ac:dyDescent="0.2">
      <c r="B5560" s="14">
        <f>COUNTIFS($E$3:E5560,تقرير!$E$4)</f>
        <v>15</v>
      </c>
      <c r="C5560" s="48"/>
      <c r="D5560" s="48"/>
      <c r="E5560" s="48"/>
      <c r="F5560" s="50"/>
      <c r="G5560" s="51"/>
      <c r="H5560" s="51"/>
      <c r="I5560" s="52"/>
      <c r="J5560" s="52"/>
      <c r="K5560" s="27" t="str">
        <f>_xlfn.IFNA(VLOOKUP(E5560,الاوردرات!$B$1:$C$600,2,0),"")</f>
        <v/>
      </c>
      <c r="L5560" s="63"/>
      <c r="N5560" s="22" t="str">
        <f t="shared" si="177"/>
        <v/>
      </c>
      <c r="O5560" s="23" t="str">
        <f>_xlfn.IFNA((VLOOKUP(F5560,help!$C$2:$F$12,4,0))*(N5560*24),"")</f>
        <v/>
      </c>
      <c r="AP5560" s="18">
        <f t="shared" si="176"/>
        <v>0</v>
      </c>
    </row>
    <row r="5561" spans="2:42" ht="33" x14ac:dyDescent="0.2">
      <c r="B5561" s="14">
        <f>COUNTIFS($E$3:E5561,تقرير!$E$4)</f>
        <v>15</v>
      </c>
      <c r="C5561" s="48"/>
      <c r="D5561" s="48"/>
      <c r="E5561" s="48"/>
      <c r="F5561" s="50"/>
      <c r="G5561" s="51"/>
      <c r="H5561" s="51"/>
      <c r="I5561" s="52"/>
      <c r="J5561" s="52"/>
      <c r="K5561" s="27" t="str">
        <f>_xlfn.IFNA(VLOOKUP(E5561,الاوردرات!$B$1:$C$600,2,0),"")</f>
        <v/>
      </c>
      <c r="L5561" s="63"/>
      <c r="N5561" s="22" t="str">
        <f t="shared" si="177"/>
        <v/>
      </c>
      <c r="O5561" s="23" t="str">
        <f>_xlfn.IFNA((VLOOKUP(F5561,help!$C$2:$F$12,4,0))*(N5561*24),"")</f>
        <v/>
      </c>
      <c r="AP5561" s="18">
        <f t="shared" si="176"/>
        <v>0</v>
      </c>
    </row>
    <row r="5562" spans="2:42" ht="33" x14ac:dyDescent="0.2">
      <c r="B5562" s="14">
        <f>COUNTIFS($E$3:E5562,تقرير!$E$4)</f>
        <v>15</v>
      </c>
      <c r="C5562" s="48"/>
      <c r="D5562" s="48"/>
      <c r="E5562" s="48"/>
      <c r="F5562" s="50"/>
      <c r="G5562" s="51"/>
      <c r="H5562" s="51"/>
      <c r="I5562" s="52"/>
      <c r="J5562" s="52"/>
      <c r="K5562" s="27" t="str">
        <f>_xlfn.IFNA(VLOOKUP(E5562,الاوردرات!$B$1:$C$600,2,0),"")</f>
        <v/>
      </c>
      <c r="L5562" s="63"/>
      <c r="N5562" s="22" t="str">
        <f t="shared" si="177"/>
        <v/>
      </c>
      <c r="O5562" s="23" t="str">
        <f>_xlfn.IFNA((VLOOKUP(F5562,help!$C$2:$F$12,4,0))*(N5562*24),"")</f>
        <v/>
      </c>
      <c r="AP5562" s="18">
        <f t="shared" si="176"/>
        <v>0</v>
      </c>
    </row>
    <row r="5563" spans="2:42" ht="33" x14ac:dyDescent="0.2">
      <c r="B5563" s="14">
        <f>COUNTIFS($E$3:E5563,تقرير!$E$4)</f>
        <v>15</v>
      </c>
      <c r="C5563" s="48"/>
      <c r="D5563" s="48"/>
      <c r="E5563" s="48"/>
      <c r="F5563" s="50"/>
      <c r="G5563" s="51"/>
      <c r="H5563" s="51"/>
      <c r="I5563" s="52"/>
      <c r="J5563" s="52"/>
      <c r="K5563" s="27" t="str">
        <f>_xlfn.IFNA(VLOOKUP(E5563,الاوردرات!$B$1:$C$600,2,0),"")</f>
        <v/>
      </c>
      <c r="L5563" s="63"/>
      <c r="N5563" s="22" t="str">
        <f t="shared" si="177"/>
        <v/>
      </c>
      <c r="O5563" s="23" t="str">
        <f>_xlfn.IFNA((VLOOKUP(F5563,help!$C$2:$F$12,4,0))*(N5563*24),"")</f>
        <v/>
      </c>
      <c r="AP5563" s="18">
        <f t="shared" si="176"/>
        <v>0</v>
      </c>
    </row>
    <row r="5564" spans="2:42" ht="33" x14ac:dyDescent="0.2">
      <c r="B5564" s="14">
        <f>COUNTIFS($E$3:E5564,تقرير!$E$4)</f>
        <v>15</v>
      </c>
      <c r="C5564" s="48"/>
      <c r="D5564" s="48"/>
      <c r="E5564" s="48"/>
      <c r="F5564" s="50"/>
      <c r="G5564" s="51"/>
      <c r="H5564" s="51"/>
      <c r="I5564" s="52"/>
      <c r="J5564" s="52"/>
      <c r="K5564" s="27" t="str">
        <f>_xlfn.IFNA(VLOOKUP(E5564,الاوردرات!$B$1:$C$600,2,0),"")</f>
        <v/>
      </c>
      <c r="L5564" s="63"/>
      <c r="N5564" s="22" t="str">
        <f t="shared" si="177"/>
        <v/>
      </c>
      <c r="O5564" s="23" t="str">
        <f>_xlfn.IFNA((VLOOKUP(F5564,help!$C$2:$F$12,4,0))*(N5564*24),"")</f>
        <v/>
      </c>
      <c r="AP5564" s="18">
        <f t="shared" si="176"/>
        <v>0</v>
      </c>
    </row>
    <row r="5565" spans="2:42" ht="33" x14ac:dyDescent="0.2">
      <c r="B5565" s="14">
        <f>COUNTIFS($E$3:E5565,تقرير!$E$4)</f>
        <v>15</v>
      </c>
      <c r="C5565" s="48"/>
      <c r="D5565" s="48"/>
      <c r="E5565" s="48"/>
      <c r="F5565" s="50"/>
      <c r="G5565" s="51"/>
      <c r="H5565" s="51"/>
      <c r="I5565" s="52"/>
      <c r="J5565" s="52"/>
      <c r="K5565" s="27" t="str">
        <f>_xlfn.IFNA(VLOOKUP(E5565,الاوردرات!$B$1:$C$600,2,0),"")</f>
        <v/>
      </c>
      <c r="L5565" s="63"/>
      <c r="N5565" s="22" t="str">
        <f t="shared" si="177"/>
        <v/>
      </c>
      <c r="O5565" s="23" t="str">
        <f>_xlfn.IFNA((VLOOKUP(F5565,help!$C$2:$F$12,4,0))*(N5565*24),"")</f>
        <v/>
      </c>
      <c r="AP5565" s="18">
        <f t="shared" si="176"/>
        <v>0</v>
      </c>
    </row>
    <row r="5566" spans="2:42" ht="33" x14ac:dyDescent="0.2">
      <c r="B5566" s="14">
        <f>COUNTIFS($E$3:E5566,تقرير!$E$4)</f>
        <v>15</v>
      </c>
      <c r="C5566" s="48"/>
      <c r="D5566" s="48"/>
      <c r="E5566" s="48"/>
      <c r="F5566" s="50"/>
      <c r="G5566" s="51"/>
      <c r="H5566" s="51"/>
      <c r="I5566" s="52"/>
      <c r="J5566" s="52"/>
      <c r="K5566" s="27" t="str">
        <f>_xlfn.IFNA(VLOOKUP(E5566,الاوردرات!$B$1:$C$600,2,0),"")</f>
        <v/>
      </c>
      <c r="L5566" s="63"/>
      <c r="N5566" s="22" t="str">
        <f t="shared" si="177"/>
        <v/>
      </c>
      <c r="O5566" s="23" t="str">
        <f>_xlfn.IFNA((VLOOKUP(F5566,help!$C$2:$F$12,4,0))*(N5566*24),"")</f>
        <v/>
      </c>
      <c r="AP5566" s="18">
        <f t="shared" si="176"/>
        <v>0</v>
      </c>
    </row>
    <row r="5567" spans="2:42" ht="33" x14ac:dyDescent="0.2">
      <c r="B5567" s="14">
        <f>COUNTIFS($E$3:E5567,تقرير!$E$4)</f>
        <v>15</v>
      </c>
      <c r="C5567" s="48"/>
      <c r="D5567" s="48"/>
      <c r="E5567" s="48"/>
      <c r="F5567" s="50"/>
      <c r="G5567" s="51"/>
      <c r="H5567" s="51"/>
      <c r="I5567" s="52"/>
      <c r="J5567" s="52"/>
      <c r="K5567" s="27" t="str">
        <f>_xlfn.IFNA(VLOOKUP(E5567,الاوردرات!$B$1:$C$600,2,0),"")</f>
        <v/>
      </c>
      <c r="L5567" s="63"/>
      <c r="N5567" s="22" t="str">
        <f t="shared" si="177"/>
        <v/>
      </c>
      <c r="O5567" s="23" t="str">
        <f>_xlfn.IFNA((VLOOKUP(F5567,help!$C$2:$F$12,4,0))*(N5567*24),"")</f>
        <v/>
      </c>
      <c r="AP5567" s="18">
        <f t="shared" si="176"/>
        <v>0</v>
      </c>
    </row>
    <row r="5568" spans="2:42" ht="33" x14ac:dyDescent="0.2">
      <c r="B5568" s="14">
        <f>COUNTIFS($E$3:E5568,تقرير!$E$4)</f>
        <v>15</v>
      </c>
      <c r="C5568" s="48"/>
      <c r="D5568" s="48"/>
      <c r="E5568" s="48"/>
      <c r="F5568" s="50"/>
      <c r="G5568" s="51"/>
      <c r="H5568" s="51"/>
      <c r="I5568" s="52"/>
      <c r="J5568" s="52"/>
      <c r="K5568" s="27" t="str">
        <f>_xlfn.IFNA(VLOOKUP(E5568,الاوردرات!$B$1:$C$600,2,0),"")</f>
        <v/>
      </c>
      <c r="L5568" s="63"/>
      <c r="N5568" s="22" t="str">
        <f t="shared" si="177"/>
        <v/>
      </c>
      <c r="O5568" s="23" t="str">
        <f>_xlfn.IFNA((VLOOKUP(F5568,help!$C$2:$F$12,4,0))*(N5568*24),"")</f>
        <v/>
      </c>
      <c r="AP5568" s="18">
        <f t="shared" si="176"/>
        <v>0</v>
      </c>
    </row>
    <row r="5569" spans="2:42" ht="33" x14ac:dyDescent="0.2">
      <c r="B5569" s="14">
        <f>COUNTIFS($E$3:E5569,تقرير!$E$4)</f>
        <v>15</v>
      </c>
      <c r="C5569" s="48"/>
      <c r="D5569" s="48"/>
      <c r="E5569" s="48"/>
      <c r="F5569" s="50"/>
      <c r="G5569" s="51"/>
      <c r="H5569" s="51"/>
      <c r="I5569" s="52"/>
      <c r="J5569" s="52"/>
      <c r="K5569" s="27" t="str">
        <f>_xlfn.IFNA(VLOOKUP(E5569,الاوردرات!$B$1:$C$600,2,0),"")</f>
        <v/>
      </c>
      <c r="L5569" s="63"/>
      <c r="N5569" s="22" t="str">
        <f t="shared" si="177"/>
        <v/>
      </c>
      <c r="O5569" s="23" t="str">
        <f>_xlfn.IFNA((VLOOKUP(F5569,help!$C$2:$F$12,4,0))*(N5569*24),"")</f>
        <v/>
      </c>
      <c r="AP5569" s="18">
        <f t="shared" si="176"/>
        <v>0</v>
      </c>
    </row>
    <row r="5570" spans="2:42" ht="33" x14ac:dyDescent="0.2">
      <c r="B5570" s="14">
        <f>COUNTIFS($E$3:E5570,تقرير!$E$4)</f>
        <v>15</v>
      </c>
      <c r="C5570" s="48"/>
      <c r="D5570" s="48"/>
      <c r="E5570" s="48"/>
      <c r="F5570" s="50"/>
      <c r="G5570" s="51"/>
      <c r="H5570" s="51"/>
      <c r="I5570" s="52"/>
      <c r="J5570" s="52"/>
      <c r="K5570" s="27" t="str">
        <f>_xlfn.IFNA(VLOOKUP(E5570,الاوردرات!$B$1:$C$600,2,0),"")</f>
        <v/>
      </c>
      <c r="L5570" s="63"/>
      <c r="N5570" s="22" t="str">
        <f t="shared" si="177"/>
        <v/>
      </c>
      <c r="O5570" s="23" t="str">
        <f>_xlfn.IFNA((VLOOKUP(F5570,help!$C$2:$F$12,4,0))*(N5570*24),"")</f>
        <v/>
      </c>
      <c r="AP5570" s="18">
        <f t="shared" si="176"/>
        <v>0</v>
      </c>
    </row>
    <row r="5571" spans="2:42" ht="33" x14ac:dyDescent="0.2">
      <c r="B5571" s="14">
        <f>COUNTIFS($E$3:E5571,تقرير!$E$4)</f>
        <v>15</v>
      </c>
      <c r="C5571" s="48"/>
      <c r="D5571" s="48"/>
      <c r="E5571" s="48"/>
      <c r="F5571" s="50"/>
      <c r="G5571" s="51"/>
      <c r="H5571" s="51"/>
      <c r="I5571" s="52"/>
      <c r="J5571" s="52"/>
      <c r="K5571" s="27" t="str">
        <f>_xlfn.IFNA(VLOOKUP(E5571,الاوردرات!$B$1:$C$600,2,0),"")</f>
        <v/>
      </c>
      <c r="L5571" s="63"/>
      <c r="N5571" s="22" t="str">
        <f t="shared" si="177"/>
        <v/>
      </c>
      <c r="O5571" s="23" t="str">
        <f>_xlfn.IFNA((VLOOKUP(F5571,help!$C$2:$F$12,4,0))*(N5571*24),"")</f>
        <v/>
      </c>
      <c r="AP5571" s="18">
        <f t="shared" si="176"/>
        <v>0</v>
      </c>
    </row>
    <row r="5572" spans="2:42" ht="33" x14ac:dyDescent="0.2">
      <c r="B5572" s="14">
        <f>COUNTIFS($E$3:E5572,تقرير!$E$4)</f>
        <v>15</v>
      </c>
      <c r="C5572" s="48"/>
      <c r="D5572" s="48"/>
      <c r="E5572" s="48"/>
      <c r="F5572" s="50"/>
      <c r="G5572" s="51"/>
      <c r="H5572" s="51"/>
      <c r="I5572" s="52"/>
      <c r="J5572" s="52"/>
      <c r="K5572" s="27" t="str">
        <f>_xlfn.IFNA(VLOOKUP(E5572,الاوردرات!$B$1:$C$600,2,0),"")</f>
        <v/>
      </c>
      <c r="L5572" s="63"/>
      <c r="N5572" s="22" t="str">
        <f t="shared" si="177"/>
        <v/>
      </c>
      <c r="O5572" s="23" t="str">
        <f>_xlfn.IFNA((VLOOKUP(F5572,help!$C$2:$F$12,4,0))*(N5572*24),"")</f>
        <v/>
      </c>
      <c r="AP5572" s="18">
        <f t="shared" si="176"/>
        <v>0</v>
      </c>
    </row>
    <row r="5573" spans="2:42" ht="33" x14ac:dyDescent="0.2">
      <c r="B5573" s="14">
        <f>COUNTIFS($E$3:E5573,تقرير!$E$4)</f>
        <v>15</v>
      </c>
      <c r="C5573" s="48"/>
      <c r="D5573" s="48"/>
      <c r="E5573" s="48"/>
      <c r="F5573" s="50"/>
      <c r="G5573" s="51"/>
      <c r="H5573" s="51"/>
      <c r="I5573" s="52"/>
      <c r="J5573" s="52"/>
      <c r="K5573" s="27" t="str">
        <f>_xlfn.IFNA(VLOOKUP(E5573,الاوردرات!$B$1:$C$600,2,0),"")</f>
        <v/>
      </c>
      <c r="L5573" s="63"/>
      <c r="N5573" s="22" t="str">
        <f t="shared" si="177"/>
        <v/>
      </c>
      <c r="O5573" s="23" t="str">
        <f>_xlfn.IFNA((VLOOKUP(F5573,help!$C$2:$F$12,4,0))*(N5573*24),"")</f>
        <v/>
      </c>
      <c r="AP5573" s="18">
        <f t="shared" si="176"/>
        <v>0</v>
      </c>
    </row>
    <row r="5574" spans="2:42" ht="33" x14ac:dyDescent="0.2">
      <c r="B5574" s="14">
        <f>COUNTIFS($E$3:E5574,تقرير!$E$4)</f>
        <v>15</v>
      </c>
      <c r="C5574" s="48"/>
      <c r="D5574" s="48"/>
      <c r="E5574" s="48"/>
      <c r="F5574" s="50"/>
      <c r="G5574" s="51"/>
      <c r="H5574" s="51"/>
      <c r="I5574" s="52"/>
      <c r="J5574" s="52"/>
      <c r="K5574" s="27" t="str">
        <f>_xlfn.IFNA(VLOOKUP(E5574,الاوردرات!$B$1:$C$600,2,0),"")</f>
        <v/>
      </c>
      <c r="L5574" s="63"/>
      <c r="N5574" s="22" t="str">
        <f t="shared" si="177"/>
        <v/>
      </c>
      <c r="O5574" s="23" t="str">
        <f>_xlfn.IFNA((VLOOKUP(F5574,help!$C$2:$F$12,4,0))*(N5574*24),"")</f>
        <v/>
      </c>
      <c r="AP5574" s="18">
        <f t="shared" si="176"/>
        <v>0</v>
      </c>
    </row>
    <row r="5575" spans="2:42" ht="33" x14ac:dyDescent="0.2">
      <c r="B5575" s="14">
        <f>COUNTIFS($E$3:E5575,تقرير!$E$4)</f>
        <v>15</v>
      </c>
      <c r="C5575" s="48"/>
      <c r="D5575" s="48"/>
      <c r="E5575" s="48"/>
      <c r="F5575" s="50"/>
      <c r="G5575" s="51"/>
      <c r="H5575" s="51"/>
      <c r="I5575" s="52"/>
      <c r="J5575" s="52"/>
      <c r="K5575" s="27" t="str">
        <f>_xlfn.IFNA(VLOOKUP(E5575,الاوردرات!$B$1:$C$600,2,0),"")</f>
        <v/>
      </c>
      <c r="L5575" s="63"/>
      <c r="N5575" s="22" t="str">
        <f t="shared" si="177"/>
        <v/>
      </c>
      <c r="O5575" s="23" t="str">
        <f>_xlfn.IFNA((VLOOKUP(F5575,help!$C$2:$F$12,4,0))*(N5575*24),"")</f>
        <v/>
      </c>
      <c r="AP5575" s="18">
        <f t="shared" si="176"/>
        <v>0</v>
      </c>
    </row>
    <row r="5576" spans="2:42" ht="33" x14ac:dyDescent="0.2">
      <c r="B5576" s="14">
        <f>COUNTIFS($E$3:E5576,تقرير!$E$4)</f>
        <v>15</v>
      </c>
      <c r="C5576" s="48"/>
      <c r="D5576" s="48"/>
      <c r="E5576" s="48"/>
      <c r="F5576" s="50"/>
      <c r="G5576" s="51"/>
      <c r="H5576" s="51"/>
      <c r="I5576" s="52"/>
      <c r="J5576" s="52"/>
      <c r="K5576" s="27" t="str">
        <f>_xlfn.IFNA(VLOOKUP(E5576,الاوردرات!$B$1:$C$600,2,0),"")</f>
        <v/>
      </c>
      <c r="L5576" s="63"/>
      <c r="N5576" s="22" t="str">
        <f t="shared" si="177"/>
        <v/>
      </c>
      <c r="O5576" s="23" t="str">
        <f>_xlfn.IFNA((VLOOKUP(F5576,help!$C$2:$F$12,4,0))*(N5576*24),"")</f>
        <v/>
      </c>
      <c r="AP5576" s="18">
        <f t="shared" si="176"/>
        <v>0</v>
      </c>
    </row>
    <row r="5577" spans="2:42" ht="33" x14ac:dyDescent="0.2">
      <c r="B5577" s="14">
        <f>COUNTIFS($E$3:E5577,تقرير!$E$4)</f>
        <v>15</v>
      </c>
      <c r="C5577" s="48"/>
      <c r="D5577" s="48"/>
      <c r="E5577" s="48"/>
      <c r="F5577" s="50"/>
      <c r="G5577" s="51"/>
      <c r="H5577" s="51"/>
      <c r="I5577" s="52"/>
      <c r="J5577" s="52"/>
      <c r="K5577" s="27" t="str">
        <f>_xlfn.IFNA(VLOOKUP(E5577,الاوردرات!$B$1:$C$600,2,0),"")</f>
        <v/>
      </c>
      <c r="L5577" s="63"/>
      <c r="N5577" s="22" t="str">
        <f t="shared" si="177"/>
        <v/>
      </c>
      <c r="O5577" s="23" t="str">
        <f>_xlfn.IFNA((VLOOKUP(F5577,help!$C$2:$F$12,4,0))*(N5577*24),"")</f>
        <v/>
      </c>
      <c r="AP5577" s="18">
        <f t="shared" si="176"/>
        <v>0</v>
      </c>
    </row>
    <row r="5578" spans="2:42" ht="33" x14ac:dyDescent="0.2">
      <c r="B5578" s="14">
        <f>COUNTIFS($E$3:E5578,تقرير!$E$4)</f>
        <v>15</v>
      </c>
      <c r="C5578" s="48"/>
      <c r="D5578" s="48"/>
      <c r="E5578" s="48"/>
      <c r="F5578" s="50"/>
      <c r="G5578" s="51"/>
      <c r="H5578" s="51"/>
      <c r="I5578" s="52"/>
      <c r="J5578" s="52"/>
      <c r="K5578" s="27" t="str">
        <f>_xlfn.IFNA(VLOOKUP(E5578,الاوردرات!$B$1:$C$600,2,0),"")</f>
        <v/>
      </c>
      <c r="L5578" s="63"/>
      <c r="N5578" s="22" t="str">
        <f t="shared" si="177"/>
        <v/>
      </c>
      <c r="O5578" s="23" t="str">
        <f>_xlfn.IFNA((VLOOKUP(F5578,help!$C$2:$F$12,4,0))*(N5578*24),"")</f>
        <v/>
      </c>
      <c r="AP5578" s="18">
        <f t="shared" si="176"/>
        <v>0</v>
      </c>
    </row>
    <row r="5579" spans="2:42" ht="33" x14ac:dyDescent="0.2">
      <c r="B5579" s="14">
        <f>COUNTIFS($E$3:E5579,تقرير!$E$4)</f>
        <v>15</v>
      </c>
      <c r="C5579" s="48"/>
      <c r="D5579" s="48"/>
      <c r="E5579" s="48"/>
      <c r="F5579" s="50"/>
      <c r="G5579" s="51"/>
      <c r="H5579" s="51"/>
      <c r="I5579" s="52"/>
      <c r="J5579" s="52"/>
      <c r="K5579" s="27" t="str">
        <f>_xlfn.IFNA(VLOOKUP(E5579,الاوردرات!$B$1:$C$600,2,0),"")</f>
        <v/>
      </c>
      <c r="L5579" s="63"/>
      <c r="N5579" s="22" t="str">
        <f t="shared" si="177"/>
        <v/>
      </c>
      <c r="O5579" s="23" t="str">
        <f>_xlfn.IFNA((VLOOKUP(F5579,help!$C$2:$F$12,4,0))*(N5579*24),"")</f>
        <v/>
      </c>
      <c r="AP5579" s="18">
        <f t="shared" si="176"/>
        <v>0</v>
      </c>
    </row>
    <row r="5580" spans="2:42" ht="33" x14ac:dyDescent="0.2">
      <c r="B5580" s="14">
        <f>COUNTIFS($E$3:E5580,تقرير!$E$4)</f>
        <v>15</v>
      </c>
      <c r="C5580" s="48"/>
      <c r="D5580" s="48"/>
      <c r="E5580" s="48"/>
      <c r="F5580" s="50"/>
      <c r="G5580" s="51"/>
      <c r="H5580" s="51"/>
      <c r="I5580" s="52"/>
      <c r="J5580" s="52"/>
      <c r="K5580" s="27" t="str">
        <f>_xlfn.IFNA(VLOOKUP(E5580,الاوردرات!$B$1:$C$600,2,0),"")</f>
        <v/>
      </c>
      <c r="L5580" s="63"/>
      <c r="N5580" s="22" t="str">
        <f t="shared" si="177"/>
        <v/>
      </c>
      <c r="O5580" s="23" t="str">
        <f>_xlfn.IFNA((VLOOKUP(F5580,help!$C$2:$F$12,4,0))*(N5580*24),"")</f>
        <v/>
      </c>
      <c r="AP5580" s="18">
        <f t="shared" si="176"/>
        <v>0</v>
      </c>
    </row>
    <row r="5581" spans="2:42" ht="33" x14ac:dyDescent="0.2">
      <c r="B5581" s="14">
        <f>COUNTIFS($E$3:E5581,تقرير!$E$4)</f>
        <v>15</v>
      </c>
      <c r="C5581" s="48"/>
      <c r="D5581" s="48"/>
      <c r="E5581" s="48"/>
      <c r="F5581" s="50"/>
      <c r="G5581" s="51"/>
      <c r="H5581" s="51"/>
      <c r="I5581" s="52"/>
      <c r="J5581" s="52"/>
      <c r="K5581" s="27" t="str">
        <f>_xlfn.IFNA(VLOOKUP(E5581,الاوردرات!$B$1:$C$600,2,0),"")</f>
        <v/>
      </c>
      <c r="L5581" s="63"/>
      <c r="N5581" s="22" t="str">
        <f t="shared" si="177"/>
        <v/>
      </c>
      <c r="O5581" s="23" t="str">
        <f>_xlfn.IFNA((VLOOKUP(F5581,help!$C$2:$F$12,4,0))*(N5581*24),"")</f>
        <v/>
      </c>
      <c r="AP5581" s="18">
        <f t="shared" si="176"/>
        <v>0</v>
      </c>
    </row>
    <row r="5582" spans="2:42" ht="33" x14ac:dyDescent="0.2">
      <c r="B5582" s="14">
        <f>COUNTIFS($E$3:E5582,تقرير!$E$4)</f>
        <v>15</v>
      </c>
      <c r="C5582" s="48"/>
      <c r="D5582" s="48"/>
      <c r="E5582" s="48"/>
      <c r="F5582" s="50"/>
      <c r="G5582" s="51"/>
      <c r="H5582" s="51"/>
      <c r="I5582" s="52"/>
      <c r="J5582" s="52"/>
      <c r="K5582" s="27" t="str">
        <f>_xlfn.IFNA(VLOOKUP(E5582,الاوردرات!$B$1:$C$600,2,0),"")</f>
        <v/>
      </c>
      <c r="L5582" s="63"/>
      <c r="N5582" s="22" t="str">
        <f t="shared" si="177"/>
        <v/>
      </c>
      <c r="O5582" s="23" t="str">
        <f>_xlfn.IFNA((VLOOKUP(F5582,help!$C$2:$F$12,4,0))*(N5582*24),"")</f>
        <v/>
      </c>
      <c r="AP5582" s="18">
        <f t="shared" si="176"/>
        <v>0</v>
      </c>
    </row>
    <row r="5583" spans="2:42" ht="33" x14ac:dyDescent="0.2">
      <c r="B5583" s="14">
        <f>COUNTIFS($E$3:E5583,تقرير!$E$4)</f>
        <v>15</v>
      </c>
      <c r="C5583" s="48"/>
      <c r="D5583" s="48"/>
      <c r="E5583" s="48"/>
      <c r="F5583" s="50"/>
      <c r="G5583" s="51"/>
      <c r="H5583" s="51"/>
      <c r="I5583" s="52"/>
      <c r="J5583" s="52"/>
      <c r="K5583" s="27" t="str">
        <f>_xlfn.IFNA(VLOOKUP(E5583,الاوردرات!$B$1:$C$600,2,0),"")</f>
        <v/>
      </c>
      <c r="L5583" s="63"/>
      <c r="N5583" s="22" t="str">
        <f t="shared" si="177"/>
        <v/>
      </c>
      <c r="O5583" s="23" t="str">
        <f>_xlfn.IFNA((VLOOKUP(F5583,help!$C$2:$F$12,4,0))*(N5583*24),"")</f>
        <v/>
      </c>
      <c r="AP5583" s="18">
        <f t="shared" ref="AP5583:AP5646" si="178">D5583</f>
        <v>0</v>
      </c>
    </row>
    <row r="5584" spans="2:42" ht="33" x14ac:dyDescent="0.2">
      <c r="B5584" s="14">
        <f>COUNTIFS($E$3:E5584,تقرير!$E$4)</f>
        <v>15</v>
      </c>
      <c r="C5584" s="48"/>
      <c r="D5584" s="48"/>
      <c r="E5584" s="48"/>
      <c r="F5584" s="50"/>
      <c r="G5584" s="51"/>
      <c r="H5584" s="51"/>
      <c r="I5584" s="52"/>
      <c r="J5584" s="52"/>
      <c r="K5584" s="27" t="str">
        <f>_xlfn.IFNA(VLOOKUP(E5584,الاوردرات!$B$1:$C$600,2,0),"")</f>
        <v/>
      </c>
      <c r="L5584" s="63"/>
      <c r="N5584" s="22" t="str">
        <f t="shared" si="177"/>
        <v/>
      </c>
      <c r="O5584" s="23" t="str">
        <f>_xlfn.IFNA((VLOOKUP(F5584,help!$C$2:$F$12,4,0))*(N5584*24),"")</f>
        <v/>
      </c>
      <c r="AP5584" s="18">
        <f t="shared" si="178"/>
        <v>0</v>
      </c>
    </row>
    <row r="5585" spans="2:42" ht="33" x14ac:dyDescent="0.2">
      <c r="B5585" s="14">
        <f>COUNTIFS($E$3:E5585,تقرير!$E$4)</f>
        <v>15</v>
      </c>
      <c r="C5585" s="48"/>
      <c r="D5585" s="48"/>
      <c r="E5585" s="48"/>
      <c r="F5585" s="50"/>
      <c r="G5585" s="51"/>
      <c r="H5585" s="51"/>
      <c r="I5585" s="52"/>
      <c r="J5585" s="52"/>
      <c r="K5585" s="27" t="str">
        <f>_xlfn.IFNA(VLOOKUP(E5585,الاوردرات!$B$1:$C$600,2,0),"")</f>
        <v/>
      </c>
      <c r="L5585" s="63"/>
      <c r="N5585" s="22" t="str">
        <f t="shared" si="177"/>
        <v/>
      </c>
      <c r="O5585" s="23" t="str">
        <f>_xlfn.IFNA((VLOOKUP(F5585,help!$C$2:$F$12,4,0))*(N5585*24),"")</f>
        <v/>
      </c>
      <c r="AP5585" s="18">
        <f t="shared" si="178"/>
        <v>0</v>
      </c>
    </row>
    <row r="5586" spans="2:42" ht="33" x14ac:dyDescent="0.2">
      <c r="B5586" s="14">
        <f>COUNTIFS($E$3:E5586,تقرير!$E$4)</f>
        <v>15</v>
      </c>
      <c r="C5586" s="48"/>
      <c r="D5586" s="48"/>
      <c r="E5586" s="48"/>
      <c r="F5586" s="50"/>
      <c r="G5586" s="51"/>
      <c r="H5586" s="51"/>
      <c r="I5586" s="52"/>
      <c r="J5586" s="52"/>
      <c r="K5586" s="27" t="str">
        <f>_xlfn.IFNA(VLOOKUP(E5586,الاوردرات!$B$1:$C$600,2,0),"")</f>
        <v/>
      </c>
      <c r="L5586" s="63"/>
      <c r="N5586" s="22" t="str">
        <f t="shared" si="177"/>
        <v/>
      </c>
      <c r="O5586" s="23" t="str">
        <f>_xlfn.IFNA((VLOOKUP(F5586,help!$C$2:$F$12,4,0))*(N5586*24),"")</f>
        <v/>
      </c>
      <c r="AP5586" s="18">
        <f t="shared" si="178"/>
        <v>0</v>
      </c>
    </row>
    <row r="5587" spans="2:42" ht="33" x14ac:dyDescent="0.2">
      <c r="B5587" s="14">
        <f>COUNTIFS($E$3:E5587,تقرير!$E$4)</f>
        <v>15</v>
      </c>
      <c r="C5587" s="48"/>
      <c r="D5587" s="48"/>
      <c r="E5587" s="48"/>
      <c r="F5587" s="50"/>
      <c r="G5587" s="51"/>
      <c r="H5587" s="51"/>
      <c r="I5587" s="52"/>
      <c r="J5587" s="52"/>
      <c r="K5587" s="27" t="str">
        <f>_xlfn.IFNA(VLOOKUP(E5587,الاوردرات!$B$1:$C$600,2,0),"")</f>
        <v/>
      </c>
      <c r="L5587" s="63"/>
      <c r="N5587" s="22" t="str">
        <f t="shared" si="177"/>
        <v/>
      </c>
      <c r="O5587" s="23" t="str">
        <f>_xlfn.IFNA((VLOOKUP(F5587,help!$C$2:$F$12,4,0))*(N5587*24),"")</f>
        <v/>
      </c>
      <c r="AP5587" s="18">
        <f t="shared" si="178"/>
        <v>0</v>
      </c>
    </row>
    <row r="5588" spans="2:42" ht="33" x14ac:dyDescent="0.2">
      <c r="B5588" s="14">
        <f>COUNTIFS($E$3:E5588,تقرير!$E$4)</f>
        <v>15</v>
      </c>
      <c r="C5588" s="48"/>
      <c r="D5588" s="48"/>
      <c r="E5588" s="48"/>
      <c r="F5588" s="50"/>
      <c r="G5588" s="51"/>
      <c r="H5588" s="51"/>
      <c r="I5588" s="52"/>
      <c r="J5588" s="52"/>
      <c r="K5588" s="27" t="str">
        <f>_xlfn.IFNA(VLOOKUP(E5588,الاوردرات!$B$1:$C$600,2,0),"")</f>
        <v/>
      </c>
      <c r="L5588" s="63"/>
      <c r="N5588" s="22" t="str">
        <f t="shared" si="177"/>
        <v/>
      </c>
      <c r="O5588" s="23" t="str">
        <f>_xlfn.IFNA((VLOOKUP(F5588,help!$C$2:$F$12,4,0))*(N5588*24),"")</f>
        <v/>
      </c>
      <c r="AP5588" s="18">
        <f t="shared" si="178"/>
        <v>0</v>
      </c>
    </row>
    <row r="5589" spans="2:42" ht="33" x14ac:dyDescent="0.2">
      <c r="B5589" s="14">
        <f>COUNTIFS($E$3:E5589,تقرير!$E$4)</f>
        <v>15</v>
      </c>
      <c r="C5589" s="48"/>
      <c r="D5589" s="48"/>
      <c r="E5589" s="48"/>
      <c r="F5589" s="50"/>
      <c r="G5589" s="51"/>
      <c r="H5589" s="51"/>
      <c r="I5589" s="52"/>
      <c r="J5589" s="52"/>
      <c r="K5589" s="27" t="str">
        <f>_xlfn.IFNA(VLOOKUP(E5589,الاوردرات!$B$1:$C$600,2,0),"")</f>
        <v/>
      </c>
      <c r="L5589" s="63"/>
      <c r="N5589" s="22" t="str">
        <f t="shared" si="177"/>
        <v/>
      </c>
      <c r="O5589" s="23" t="str">
        <f>_xlfn.IFNA((VLOOKUP(F5589,help!$C$2:$F$12,4,0))*(N5589*24),"")</f>
        <v/>
      </c>
      <c r="AP5589" s="18">
        <f t="shared" si="178"/>
        <v>0</v>
      </c>
    </row>
    <row r="5590" spans="2:42" ht="33" x14ac:dyDescent="0.2">
      <c r="B5590" s="14">
        <f>COUNTIFS($E$3:E5590,تقرير!$E$4)</f>
        <v>15</v>
      </c>
      <c r="C5590" s="48"/>
      <c r="D5590" s="48"/>
      <c r="E5590" s="48"/>
      <c r="F5590" s="50"/>
      <c r="G5590" s="51"/>
      <c r="H5590" s="51"/>
      <c r="I5590" s="52"/>
      <c r="J5590" s="52"/>
      <c r="K5590" s="27" t="str">
        <f>_xlfn.IFNA(VLOOKUP(E5590,الاوردرات!$B$1:$C$600,2,0),"")</f>
        <v/>
      </c>
      <c r="L5590" s="63"/>
      <c r="N5590" s="22" t="str">
        <f t="shared" si="177"/>
        <v/>
      </c>
      <c r="O5590" s="23" t="str">
        <f>_xlfn.IFNA((VLOOKUP(F5590,help!$C$2:$F$12,4,0))*(N5590*24),"")</f>
        <v/>
      </c>
      <c r="AP5590" s="18">
        <f t="shared" si="178"/>
        <v>0</v>
      </c>
    </row>
    <row r="5591" spans="2:42" ht="33" x14ac:dyDescent="0.2">
      <c r="B5591" s="14">
        <f>COUNTIFS($E$3:E5591,تقرير!$E$4)</f>
        <v>15</v>
      </c>
      <c r="C5591" s="48"/>
      <c r="D5591" s="48"/>
      <c r="E5591" s="48"/>
      <c r="F5591" s="50"/>
      <c r="G5591" s="51"/>
      <c r="H5591" s="51"/>
      <c r="I5591" s="52"/>
      <c r="J5591" s="52"/>
      <c r="K5591" s="27" t="str">
        <f>_xlfn.IFNA(VLOOKUP(E5591,الاوردرات!$B$1:$C$600,2,0),"")</f>
        <v/>
      </c>
      <c r="L5591" s="63"/>
      <c r="N5591" s="22" t="str">
        <f t="shared" si="177"/>
        <v/>
      </c>
      <c r="O5591" s="23" t="str">
        <f>_xlfn.IFNA((VLOOKUP(F5591,help!$C$2:$F$12,4,0))*(N5591*24),"")</f>
        <v/>
      </c>
      <c r="AP5591" s="18">
        <f t="shared" si="178"/>
        <v>0</v>
      </c>
    </row>
    <row r="5592" spans="2:42" ht="33" x14ac:dyDescent="0.2">
      <c r="B5592" s="14">
        <f>COUNTIFS($E$3:E5592,تقرير!$E$4)</f>
        <v>15</v>
      </c>
      <c r="C5592" s="48"/>
      <c r="D5592" s="48"/>
      <c r="E5592" s="48"/>
      <c r="F5592" s="50"/>
      <c r="G5592" s="51"/>
      <c r="H5592" s="51"/>
      <c r="I5592" s="52"/>
      <c r="J5592" s="52"/>
      <c r="K5592" s="27" t="str">
        <f>_xlfn.IFNA(VLOOKUP(E5592,الاوردرات!$B$1:$C$600,2,0),"")</f>
        <v/>
      </c>
      <c r="L5592" s="63"/>
      <c r="N5592" s="22" t="str">
        <f t="shared" si="177"/>
        <v/>
      </c>
      <c r="O5592" s="23" t="str">
        <f>_xlfn.IFNA((VLOOKUP(F5592,help!$C$2:$F$12,4,0))*(N5592*24),"")</f>
        <v/>
      </c>
      <c r="AP5592" s="18">
        <f t="shared" si="178"/>
        <v>0</v>
      </c>
    </row>
    <row r="5593" spans="2:42" ht="33" x14ac:dyDescent="0.2">
      <c r="B5593" s="14">
        <f>COUNTIFS($E$3:E5593,تقرير!$E$4)</f>
        <v>15</v>
      </c>
      <c r="C5593" s="48"/>
      <c r="D5593" s="48"/>
      <c r="E5593" s="48"/>
      <c r="F5593" s="50"/>
      <c r="G5593" s="51"/>
      <c r="H5593" s="51"/>
      <c r="I5593" s="52"/>
      <c r="J5593" s="52"/>
      <c r="K5593" s="27" t="str">
        <f>_xlfn.IFNA(VLOOKUP(E5593,الاوردرات!$B$1:$C$600,2,0),"")</f>
        <v/>
      </c>
      <c r="L5593" s="63"/>
      <c r="N5593" s="22" t="str">
        <f t="shared" si="177"/>
        <v/>
      </c>
      <c r="O5593" s="23" t="str">
        <f>_xlfn.IFNA((VLOOKUP(F5593,help!$C$2:$F$12,4,0))*(N5593*24),"")</f>
        <v/>
      </c>
      <c r="AP5593" s="18">
        <f t="shared" si="178"/>
        <v>0</v>
      </c>
    </row>
    <row r="5594" spans="2:42" ht="33" x14ac:dyDescent="0.2">
      <c r="B5594" s="14">
        <f>COUNTIFS($E$3:E5594,تقرير!$E$4)</f>
        <v>15</v>
      </c>
      <c r="C5594" s="48"/>
      <c r="D5594" s="48"/>
      <c r="E5594" s="48"/>
      <c r="F5594" s="50"/>
      <c r="G5594" s="51"/>
      <c r="H5594" s="51"/>
      <c r="I5594" s="52"/>
      <c r="J5594" s="52"/>
      <c r="K5594" s="27" t="str">
        <f>_xlfn.IFNA(VLOOKUP(E5594,الاوردرات!$B$1:$C$600,2,0),"")</f>
        <v/>
      </c>
      <c r="L5594" s="63"/>
      <c r="N5594" s="22" t="str">
        <f t="shared" si="177"/>
        <v/>
      </c>
      <c r="O5594" s="23" t="str">
        <f>_xlfn.IFNA((VLOOKUP(F5594,help!$C$2:$F$12,4,0))*(N5594*24),"")</f>
        <v/>
      </c>
      <c r="AP5594" s="18">
        <f t="shared" si="178"/>
        <v>0</v>
      </c>
    </row>
    <row r="5595" spans="2:42" ht="33" x14ac:dyDescent="0.2">
      <c r="B5595" s="14">
        <f>COUNTIFS($E$3:E5595,تقرير!$E$4)</f>
        <v>15</v>
      </c>
      <c r="C5595" s="48"/>
      <c r="D5595" s="48"/>
      <c r="E5595" s="48"/>
      <c r="F5595" s="50"/>
      <c r="G5595" s="51"/>
      <c r="H5595" s="51"/>
      <c r="I5595" s="52"/>
      <c r="J5595" s="52"/>
      <c r="K5595" s="27" t="str">
        <f>_xlfn.IFNA(VLOOKUP(E5595,الاوردرات!$B$1:$C$600,2,0),"")</f>
        <v/>
      </c>
      <c r="L5595" s="63"/>
      <c r="N5595" s="22" t="str">
        <f t="shared" si="177"/>
        <v/>
      </c>
      <c r="O5595" s="23" t="str">
        <f>_xlfn.IFNA((VLOOKUP(F5595,help!$C$2:$F$12,4,0))*(N5595*24),"")</f>
        <v/>
      </c>
      <c r="AP5595" s="18">
        <f t="shared" si="178"/>
        <v>0</v>
      </c>
    </row>
    <row r="5596" spans="2:42" ht="33" x14ac:dyDescent="0.2">
      <c r="B5596" s="14">
        <f>COUNTIFS($E$3:E5596,تقرير!$E$4)</f>
        <v>15</v>
      </c>
      <c r="C5596" s="48"/>
      <c r="D5596" s="48"/>
      <c r="E5596" s="48"/>
      <c r="F5596" s="50"/>
      <c r="G5596" s="51"/>
      <c r="H5596" s="51"/>
      <c r="I5596" s="52"/>
      <c r="J5596" s="52"/>
      <c r="K5596" s="27" t="str">
        <f>_xlfn.IFNA(VLOOKUP(E5596,الاوردرات!$B$1:$C$600,2,0),"")</f>
        <v/>
      </c>
      <c r="L5596" s="63"/>
      <c r="N5596" s="22" t="str">
        <f t="shared" si="177"/>
        <v/>
      </c>
      <c r="O5596" s="23" t="str">
        <f>_xlfn.IFNA((VLOOKUP(F5596,help!$C$2:$F$12,4,0))*(N5596*24),"")</f>
        <v/>
      </c>
      <c r="AP5596" s="18">
        <f t="shared" si="178"/>
        <v>0</v>
      </c>
    </row>
    <row r="5597" spans="2:42" ht="33" x14ac:dyDescent="0.2">
      <c r="B5597" s="14">
        <f>COUNTIFS($E$3:E5597,تقرير!$E$4)</f>
        <v>15</v>
      </c>
      <c r="C5597" s="48"/>
      <c r="D5597" s="48"/>
      <c r="E5597" s="48"/>
      <c r="F5597" s="50"/>
      <c r="G5597" s="51"/>
      <c r="H5597" s="51"/>
      <c r="I5597" s="52"/>
      <c r="J5597" s="52"/>
      <c r="K5597" s="27" t="str">
        <f>_xlfn.IFNA(VLOOKUP(E5597,الاوردرات!$B$1:$C$600,2,0),"")</f>
        <v/>
      </c>
      <c r="L5597" s="63"/>
      <c r="N5597" s="22" t="str">
        <f t="shared" si="177"/>
        <v/>
      </c>
      <c r="O5597" s="23" t="str">
        <f>_xlfn.IFNA((VLOOKUP(F5597,help!$C$2:$F$12,4,0))*(N5597*24),"")</f>
        <v/>
      </c>
      <c r="AP5597" s="18">
        <f t="shared" si="178"/>
        <v>0</v>
      </c>
    </row>
    <row r="5598" spans="2:42" ht="33" x14ac:dyDescent="0.2">
      <c r="B5598" s="14">
        <f>COUNTIFS($E$3:E5598,تقرير!$E$4)</f>
        <v>15</v>
      </c>
      <c r="C5598" s="48"/>
      <c r="D5598" s="48"/>
      <c r="E5598" s="48"/>
      <c r="F5598" s="50"/>
      <c r="G5598" s="51"/>
      <c r="H5598" s="51"/>
      <c r="I5598" s="52"/>
      <c r="J5598" s="52"/>
      <c r="K5598" s="27" t="str">
        <f>_xlfn.IFNA(VLOOKUP(E5598,الاوردرات!$B$1:$C$600,2,0),"")</f>
        <v/>
      </c>
      <c r="L5598" s="63"/>
      <c r="N5598" s="22" t="str">
        <f t="shared" si="177"/>
        <v/>
      </c>
      <c r="O5598" s="23" t="str">
        <f>_xlfn.IFNA((VLOOKUP(F5598,help!$C$2:$F$12,4,0))*(N5598*24),"")</f>
        <v/>
      </c>
      <c r="AP5598" s="18">
        <f t="shared" si="178"/>
        <v>0</v>
      </c>
    </row>
    <row r="5599" spans="2:42" ht="33" x14ac:dyDescent="0.2">
      <c r="B5599" s="14">
        <f>COUNTIFS($E$3:E5599,تقرير!$E$4)</f>
        <v>15</v>
      </c>
      <c r="C5599" s="48"/>
      <c r="D5599" s="48"/>
      <c r="E5599" s="48"/>
      <c r="F5599" s="50"/>
      <c r="G5599" s="51"/>
      <c r="H5599" s="51"/>
      <c r="I5599" s="52"/>
      <c r="J5599" s="52"/>
      <c r="K5599" s="27" t="str">
        <f>_xlfn.IFNA(VLOOKUP(E5599,الاوردرات!$B$1:$C$600,2,0),"")</f>
        <v/>
      </c>
      <c r="L5599" s="63"/>
      <c r="N5599" s="22" t="str">
        <f t="shared" si="177"/>
        <v/>
      </c>
      <c r="O5599" s="23" t="str">
        <f>_xlfn.IFNA((VLOOKUP(F5599,help!$C$2:$F$12,4,0))*(N5599*24),"")</f>
        <v/>
      </c>
      <c r="AP5599" s="18">
        <f t="shared" si="178"/>
        <v>0</v>
      </c>
    </row>
    <row r="5600" spans="2:42" ht="33" x14ac:dyDescent="0.2">
      <c r="B5600" s="14">
        <f>COUNTIFS($E$3:E5600,تقرير!$E$4)</f>
        <v>15</v>
      </c>
      <c r="C5600" s="48"/>
      <c r="D5600" s="48"/>
      <c r="E5600" s="48"/>
      <c r="F5600" s="50"/>
      <c r="G5600" s="51"/>
      <c r="H5600" s="51"/>
      <c r="I5600" s="52"/>
      <c r="J5600" s="52"/>
      <c r="K5600" s="27" t="str">
        <f>_xlfn.IFNA(VLOOKUP(E5600,الاوردرات!$B$1:$C$600,2,0),"")</f>
        <v/>
      </c>
      <c r="L5600" s="63"/>
      <c r="N5600" s="22" t="str">
        <f t="shared" si="177"/>
        <v/>
      </c>
      <c r="O5600" s="23" t="str">
        <f>_xlfn.IFNA((VLOOKUP(F5600,help!$C$2:$F$12,4,0))*(N5600*24),"")</f>
        <v/>
      </c>
      <c r="AP5600" s="18">
        <f t="shared" si="178"/>
        <v>0</v>
      </c>
    </row>
    <row r="5601" spans="2:42" ht="33" x14ac:dyDescent="0.2">
      <c r="B5601" s="14">
        <f>COUNTIFS($E$3:E5601,تقرير!$E$4)</f>
        <v>15</v>
      </c>
      <c r="C5601" s="48"/>
      <c r="D5601" s="48"/>
      <c r="E5601" s="48"/>
      <c r="F5601" s="50"/>
      <c r="G5601" s="51"/>
      <c r="H5601" s="51"/>
      <c r="I5601" s="52"/>
      <c r="J5601" s="52"/>
      <c r="K5601" s="27" t="str">
        <f>_xlfn.IFNA(VLOOKUP(E5601,الاوردرات!$B$1:$C$600,2,0),"")</f>
        <v/>
      </c>
      <c r="L5601" s="63"/>
      <c r="N5601" s="22" t="str">
        <f t="shared" si="177"/>
        <v/>
      </c>
      <c r="O5601" s="23" t="str">
        <f>_xlfn.IFNA((VLOOKUP(F5601,help!$C$2:$F$12,4,0))*(N5601*24),"")</f>
        <v/>
      </c>
      <c r="AP5601" s="18">
        <f t="shared" si="178"/>
        <v>0</v>
      </c>
    </row>
    <row r="5602" spans="2:42" ht="33" x14ac:dyDescent="0.2">
      <c r="B5602" s="14">
        <f>COUNTIFS($E$3:E5602,تقرير!$E$4)</f>
        <v>15</v>
      </c>
      <c r="C5602" s="48"/>
      <c r="D5602" s="48"/>
      <c r="E5602" s="48"/>
      <c r="F5602" s="50"/>
      <c r="G5602" s="51"/>
      <c r="H5602" s="51"/>
      <c r="I5602" s="52"/>
      <c r="J5602" s="52"/>
      <c r="K5602" s="27" t="str">
        <f>_xlfn.IFNA(VLOOKUP(E5602,الاوردرات!$B$1:$C$600,2,0),"")</f>
        <v/>
      </c>
      <c r="L5602" s="63"/>
      <c r="N5602" s="22" t="str">
        <f t="shared" si="177"/>
        <v/>
      </c>
      <c r="O5602" s="23" t="str">
        <f>_xlfn.IFNA((VLOOKUP(F5602,help!$C$2:$F$12,4,0))*(N5602*24),"")</f>
        <v/>
      </c>
      <c r="AP5602" s="18">
        <f t="shared" si="178"/>
        <v>0</v>
      </c>
    </row>
    <row r="5603" spans="2:42" ht="33" x14ac:dyDescent="0.2">
      <c r="B5603" s="14">
        <f>COUNTIFS($E$3:E5603,تقرير!$E$4)</f>
        <v>15</v>
      </c>
      <c r="C5603" s="48"/>
      <c r="D5603" s="48"/>
      <c r="E5603" s="48"/>
      <c r="F5603" s="50"/>
      <c r="G5603" s="51"/>
      <c r="H5603" s="51"/>
      <c r="I5603" s="52"/>
      <c r="J5603" s="52"/>
      <c r="K5603" s="27" t="str">
        <f>_xlfn.IFNA(VLOOKUP(E5603,الاوردرات!$B$1:$C$600,2,0),"")</f>
        <v/>
      </c>
      <c r="L5603" s="63"/>
      <c r="N5603" s="22" t="str">
        <f t="shared" si="177"/>
        <v/>
      </c>
      <c r="O5603" s="23" t="str">
        <f>_xlfn.IFNA((VLOOKUP(F5603,help!$C$2:$F$12,4,0))*(N5603*24),"")</f>
        <v/>
      </c>
      <c r="AP5603" s="18">
        <f t="shared" si="178"/>
        <v>0</v>
      </c>
    </row>
    <row r="5604" spans="2:42" ht="33" x14ac:dyDescent="0.2">
      <c r="B5604" s="14">
        <f>COUNTIFS($E$3:E5604,تقرير!$E$4)</f>
        <v>15</v>
      </c>
      <c r="C5604" s="48"/>
      <c r="D5604" s="48"/>
      <c r="E5604" s="48"/>
      <c r="F5604" s="50"/>
      <c r="G5604" s="51"/>
      <c r="H5604" s="51"/>
      <c r="I5604" s="52"/>
      <c r="J5604" s="52"/>
      <c r="K5604" s="27" t="str">
        <f>_xlfn.IFNA(VLOOKUP(E5604,الاوردرات!$B$1:$C$600,2,0),"")</f>
        <v/>
      </c>
      <c r="L5604" s="63"/>
      <c r="N5604" s="22" t="str">
        <f t="shared" si="177"/>
        <v/>
      </c>
      <c r="O5604" s="23" t="str">
        <f>_xlfn.IFNA((VLOOKUP(F5604,help!$C$2:$F$12,4,0))*(N5604*24),"")</f>
        <v/>
      </c>
      <c r="AP5604" s="18">
        <f t="shared" si="178"/>
        <v>0</v>
      </c>
    </row>
    <row r="5605" spans="2:42" ht="33" x14ac:dyDescent="0.2">
      <c r="B5605" s="14">
        <f>COUNTIFS($E$3:E5605,تقرير!$E$4)</f>
        <v>15</v>
      </c>
      <c r="C5605" s="48"/>
      <c r="D5605" s="48"/>
      <c r="E5605" s="48"/>
      <c r="F5605" s="50"/>
      <c r="G5605" s="51"/>
      <c r="H5605" s="51"/>
      <c r="I5605" s="52"/>
      <c r="J5605" s="52"/>
      <c r="K5605" s="27" t="str">
        <f>_xlfn.IFNA(VLOOKUP(E5605,الاوردرات!$B$1:$C$600,2,0),"")</f>
        <v/>
      </c>
      <c r="L5605" s="63"/>
      <c r="N5605" s="22" t="str">
        <f t="shared" si="177"/>
        <v/>
      </c>
      <c r="O5605" s="23" t="str">
        <f>_xlfn.IFNA((VLOOKUP(F5605,help!$C$2:$F$12,4,0))*(N5605*24),"")</f>
        <v/>
      </c>
      <c r="AP5605" s="18">
        <f t="shared" si="178"/>
        <v>0</v>
      </c>
    </row>
    <row r="5606" spans="2:42" ht="33" x14ac:dyDescent="0.2">
      <c r="B5606" s="14">
        <f>COUNTIFS($E$3:E5606,تقرير!$E$4)</f>
        <v>15</v>
      </c>
      <c r="C5606" s="48"/>
      <c r="D5606" s="48"/>
      <c r="E5606" s="48"/>
      <c r="F5606" s="50"/>
      <c r="G5606" s="51"/>
      <c r="H5606" s="51"/>
      <c r="I5606" s="52"/>
      <c r="J5606" s="52"/>
      <c r="K5606" s="27" t="str">
        <f>_xlfn.IFNA(VLOOKUP(E5606,الاوردرات!$B$1:$C$600,2,0),"")</f>
        <v/>
      </c>
      <c r="L5606" s="63"/>
      <c r="N5606" s="22" t="str">
        <f t="shared" si="177"/>
        <v/>
      </c>
      <c r="O5606" s="23" t="str">
        <f>_xlfn.IFNA((VLOOKUP(F5606,help!$C$2:$F$12,4,0))*(N5606*24),"")</f>
        <v/>
      </c>
      <c r="AP5606" s="18">
        <f t="shared" si="178"/>
        <v>0</v>
      </c>
    </row>
    <row r="5607" spans="2:42" ht="33" x14ac:dyDescent="0.2">
      <c r="B5607" s="14">
        <f>COUNTIFS($E$3:E5607,تقرير!$E$4)</f>
        <v>15</v>
      </c>
      <c r="C5607" s="48"/>
      <c r="D5607" s="48"/>
      <c r="E5607" s="48"/>
      <c r="F5607" s="50"/>
      <c r="G5607" s="51"/>
      <c r="H5607" s="51"/>
      <c r="I5607" s="52"/>
      <c r="J5607" s="52"/>
      <c r="K5607" s="27" t="str">
        <f>_xlfn.IFNA(VLOOKUP(E5607,الاوردرات!$B$1:$C$600,2,0),"")</f>
        <v/>
      </c>
      <c r="L5607" s="63"/>
      <c r="N5607" s="22" t="str">
        <f t="shared" si="177"/>
        <v/>
      </c>
      <c r="O5607" s="23" t="str">
        <f>_xlfn.IFNA((VLOOKUP(F5607,help!$C$2:$F$12,4,0))*(N5607*24),"")</f>
        <v/>
      </c>
      <c r="AP5607" s="18">
        <f t="shared" si="178"/>
        <v>0</v>
      </c>
    </row>
    <row r="5608" spans="2:42" ht="33" x14ac:dyDescent="0.2">
      <c r="B5608" s="14">
        <f>COUNTIFS($E$3:E5608,تقرير!$E$4)</f>
        <v>15</v>
      </c>
      <c r="C5608" s="48"/>
      <c r="D5608" s="48"/>
      <c r="E5608" s="48"/>
      <c r="F5608" s="50"/>
      <c r="G5608" s="51"/>
      <c r="H5608" s="51"/>
      <c r="I5608" s="52"/>
      <c r="J5608" s="52"/>
      <c r="K5608" s="27" t="str">
        <f>_xlfn.IFNA(VLOOKUP(E5608,الاوردرات!$B$1:$C$600,2,0),"")</f>
        <v/>
      </c>
      <c r="L5608" s="63"/>
      <c r="N5608" s="22" t="str">
        <f t="shared" si="177"/>
        <v/>
      </c>
      <c r="O5608" s="23" t="str">
        <f>_xlfn.IFNA((VLOOKUP(F5608,help!$C$2:$F$12,4,0))*(N5608*24),"")</f>
        <v/>
      </c>
      <c r="AP5608" s="18">
        <f t="shared" si="178"/>
        <v>0</v>
      </c>
    </row>
    <row r="5609" spans="2:42" ht="33" x14ac:dyDescent="0.2">
      <c r="B5609" s="14">
        <f>COUNTIFS($E$3:E5609,تقرير!$E$4)</f>
        <v>15</v>
      </c>
      <c r="C5609" s="48"/>
      <c r="D5609" s="48"/>
      <c r="E5609" s="48"/>
      <c r="F5609" s="50"/>
      <c r="G5609" s="51"/>
      <c r="H5609" s="51"/>
      <c r="I5609" s="52"/>
      <c r="J5609" s="52"/>
      <c r="K5609" s="27" t="str">
        <f>_xlfn.IFNA(VLOOKUP(E5609,الاوردرات!$B$1:$C$600,2,0),"")</f>
        <v/>
      </c>
      <c r="L5609" s="63"/>
      <c r="N5609" s="22" t="str">
        <f t="shared" si="177"/>
        <v/>
      </c>
      <c r="O5609" s="23" t="str">
        <f>_xlfn.IFNA((VLOOKUP(F5609,help!$C$2:$F$12,4,0))*(N5609*24),"")</f>
        <v/>
      </c>
      <c r="AP5609" s="18">
        <f t="shared" si="178"/>
        <v>0</v>
      </c>
    </row>
    <row r="5610" spans="2:42" ht="33" x14ac:dyDescent="0.2">
      <c r="B5610" s="14">
        <f>COUNTIFS($E$3:E5610,تقرير!$E$4)</f>
        <v>15</v>
      </c>
      <c r="C5610" s="48"/>
      <c r="D5610" s="48"/>
      <c r="E5610" s="48"/>
      <c r="F5610" s="50"/>
      <c r="G5610" s="51"/>
      <c r="H5610" s="51"/>
      <c r="I5610" s="52"/>
      <c r="J5610" s="52"/>
      <c r="K5610" s="27" t="str">
        <f>_xlfn.IFNA(VLOOKUP(E5610,الاوردرات!$B$1:$C$600,2,0),"")</f>
        <v/>
      </c>
      <c r="L5610" s="63"/>
      <c r="N5610" s="22" t="str">
        <f t="shared" si="177"/>
        <v/>
      </c>
      <c r="O5610" s="23" t="str">
        <f>_xlfn.IFNA((VLOOKUP(F5610,help!$C$2:$F$12,4,0))*(N5610*24),"")</f>
        <v/>
      </c>
      <c r="AP5610" s="18">
        <f t="shared" si="178"/>
        <v>0</v>
      </c>
    </row>
    <row r="5611" spans="2:42" ht="33" x14ac:dyDescent="0.2">
      <c r="B5611" s="14">
        <f>COUNTIFS($E$3:E5611,تقرير!$E$4)</f>
        <v>15</v>
      </c>
      <c r="C5611" s="48"/>
      <c r="D5611" s="48"/>
      <c r="E5611" s="48"/>
      <c r="F5611" s="50"/>
      <c r="G5611" s="51"/>
      <c r="H5611" s="51"/>
      <c r="I5611" s="52"/>
      <c r="J5611" s="52"/>
      <c r="K5611" s="27" t="str">
        <f>_xlfn.IFNA(VLOOKUP(E5611,الاوردرات!$B$1:$C$600,2,0),"")</f>
        <v/>
      </c>
      <c r="L5611" s="63"/>
      <c r="N5611" s="22" t="str">
        <f t="shared" si="177"/>
        <v/>
      </c>
      <c r="O5611" s="23" t="str">
        <f>_xlfn.IFNA((VLOOKUP(F5611,help!$C$2:$F$12,4,0))*(N5611*24),"")</f>
        <v/>
      </c>
      <c r="AP5611" s="18">
        <f t="shared" si="178"/>
        <v>0</v>
      </c>
    </row>
    <row r="5612" spans="2:42" ht="33" x14ac:dyDescent="0.2">
      <c r="B5612" s="14">
        <f>COUNTIFS($E$3:E5612,تقرير!$E$4)</f>
        <v>15</v>
      </c>
      <c r="C5612" s="48"/>
      <c r="D5612" s="48"/>
      <c r="E5612" s="48"/>
      <c r="F5612" s="50"/>
      <c r="G5612" s="51"/>
      <c r="H5612" s="51"/>
      <c r="I5612" s="52"/>
      <c r="J5612" s="52"/>
      <c r="K5612" s="27" t="str">
        <f>_xlfn.IFNA(VLOOKUP(E5612,الاوردرات!$B$1:$C$600,2,0),"")</f>
        <v/>
      </c>
      <c r="L5612" s="63"/>
      <c r="N5612" s="22" t="str">
        <f t="shared" si="177"/>
        <v/>
      </c>
      <c r="O5612" s="23" t="str">
        <f>_xlfn.IFNA((VLOOKUP(F5612,help!$C$2:$F$12,4,0))*(N5612*24),"")</f>
        <v/>
      </c>
      <c r="AP5612" s="18">
        <f t="shared" si="178"/>
        <v>0</v>
      </c>
    </row>
    <row r="5613" spans="2:42" ht="33" x14ac:dyDescent="0.2">
      <c r="B5613" s="14">
        <f>COUNTIFS($E$3:E5613,تقرير!$E$4)</f>
        <v>15</v>
      </c>
      <c r="C5613" s="48"/>
      <c r="D5613" s="48"/>
      <c r="E5613" s="48"/>
      <c r="F5613" s="50"/>
      <c r="G5613" s="51"/>
      <c r="H5613" s="51"/>
      <c r="I5613" s="52"/>
      <c r="J5613" s="52"/>
      <c r="K5613" s="27" t="str">
        <f>_xlfn.IFNA(VLOOKUP(E5613,الاوردرات!$B$1:$C$600,2,0),"")</f>
        <v/>
      </c>
      <c r="L5613" s="63"/>
      <c r="N5613" s="22" t="str">
        <f t="shared" si="177"/>
        <v/>
      </c>
      <c r="O5613" s="23" t="str">
        <f>_xlfn.IFNA((VLOOKUP(F5613,help!$C$2:$F$12,4,0))*(N5613*24),"")</f>
        <v/>
      </c>
      <c r="AP5613" s="18">
        <f t="shared" si="178"/>
        <v>0</v>
      </c>
    </row>
    <row r="5614" spans="2:42" ht="33" x14ac:dyDescent="0.2">
      <c r="B5614" s="14">
        <f>COUNTIFS($E$3:E5614,تقرير!$E$4)</f>
        <v>15</v>
      </c>
      <c r="C5614" s="48"/>
      <c r="D5614" s="48"/>
      <c r="E5614" s="48"/>
      <c r="F5614" s="50"/>
      <c r="G5614" s="51"/>
      <c r="H5614" s="51"/>
      <c r="I5614" s="52"/>
      <c r="J5614" s="52"/>
      <c r="K5614" s="27" t="str">
        <f>_xlfn.IFNA(VLOOKUP(E5614,الاوردرات!$B$1:$C$600,2,0),"")</f>
        <v/>
      </c>
      <c r="L5614" s="63"/>
      <c r="N5614" s="22" t="str">
        <f t="shared" si="177"/>
        <v/>
      </c>
      <c r="O5614" s="23" t="str">
        <f>_xlfn.IFNA((VLOOKUP(F5614,help!$C$2:$F$12,4,0))*(N5614*24),"")</f>
        <v/>
      </c>
      <c r="AP5614" s="18">
        <f t="shared" si="178"/>
        <v>0</v>
      </c>
    </row>
    <row r="5615" spans="2:42" ht="33" x14ac:dyDescent="0.2">
      <c r="B5615" s="14">
        <f>COUNTIFS($E$3:E5615,تقرير!$E$4)</f>
        <v>15</v>
      </c>
      <c r="C5615" s="48"/>
      <c r="D5615" s="48"/>
      <c r="E5615" s="48"/>
      <c r="F5615" s="50"/>
      <c r="G5615" s="51"/>
      <c r="H5615" s="51"/>
      <c r="I5615" s="52"/>
      <c r="J5615" s="52"/>
      <c r="K5615" s="27" t="str">
        <f>_xlfn.IFNA(VLOOKUP(E5615,الاوردرات!$B$1:$C$600,2,0),"")</f>
        <v/>
      </c>
      <c r="L5615" s="63"/>
      <c r="N5615" s="22" t="str">
        <f t="shared" si="177"/>
        <v/>
      </c>
      <c r="O5615" s="23" t="str">
        <f>_xlfn.IFNA((VLOOKUP(F5615,help!$C$2:$F$12,4,0))*(N5615*24),"")</f>
        <v/>
      </c>
      <c r="AP5615" s="18">
        <f t="shared" si="178"/>
        <v>0</v>
      </c>
    </row>
    <row r="5616" spans="2:42" ht="33" x14ac:dyDescent="0.2">
      <c r="B5616" s="14">
        <f>COUNTIFS($E$3:E5616,تقرير!$E$4)</f>
        <v>15</v>
      </c>
      <c r="C5616" s="48"/>
      <c r="D5616" s="48"/>
      <c r="E5616" s="48"/>
      <c r="F5616" s="50"/>
      <c r="G5616" s="51"/>
      <c r="H5616" s="51"/>
      <c r="I5616" s="52"/>
      <c r="J5616" s="52"/>
      <c r="K5616" s="27" t="str">
        <f>_xlfn.IFNA(VLOOKUP(E5616,الاوردرات!$B$1:$C$600,2,0),"")</f>
        <v/>
      </c>
      <c r="L5616" s="63"/>
      <c r="N5616" s="22" t="str">
        <f t="shared" si="177"/>
        <v/>
      </c>
      <c r="O5616" s="23" t="str">
        <f>_xlfn.IFNA((VLOOKUP(F5616,help!$C$2:$F$12,4,0))*(N5616*24),"")</f>
        <v/>
      </c>
      <c r="AP5616" s="18">
        <f t="shared" si="178"/>
        <v>0</v>
      </c>
    </row>
    <row r="5617" spans="2:42" ht="33" x14ac:dyDescent="0.2">
      <c r="B5617" s="14">
        <f>COUNTIFS($E$3:E5617,تقرير!$E$4)</f>
        <v>15</v>
      </c>
      <c r="C5617" s="48"/>
      <c r="D5617" s="48"/>
      <c r="E5617" s="48"/>
      <c r="F5617" s="50"/>
      <c r="G5617" s="51"/>
      <c r="H5617" s="51"/>
      <c r="I5617" s="52"/>
      <c r="J5617" s="52"/>
      <c r="K5617" s="27" t="str">
        <f>_xlfn.IFNA(VLOOKUP(E5617,الاوردرات!$B$1:$C$600,2,0),"")</f>
        <v/>
      </c>
      <c r="L5617" s="63"/>
      <c r="N5617" s="22" t="str">
        <f t="shared" si="177"/>
        <v/>
      </c>
      <c r="O5617" s="23" t="str">
        <f>_xlfn.IFNA((VLOOKUP(F5617,help!$C$2:$F$12,4,0))*(N5617*24),"")</f>
        <v/>
      </c>
      <c r="AP5617" s="18">
        <f t="shared" si="178"/>
        <v>0</v>
      </c>
    </row>
    <row r="5618" spans="2:42" ht="33" x14ac:dyDescent="0.2">
      <c r="B5618" s="14">
        <f>COUNTIFS($E$3:E5618,تقرير!$E$4)</f>
        <v>15</v>
      </c>
      <c r="C5618" s="48"/>
      <c r="D5618" s="48"/>
      <c r="E5618" s="48"/>
      <c r="F5618" s="50"/>
      <c r="G5618" s="51"/>
      <c r="H5618" s="51"/>
      <c r="I5618" s="52"/>
      <c r="J5618" s="52"/>
      <c r="K5618" s="27" t="str">
        <f>_xlfn.IFNA(VLOOKUP(E5618,الاوردرات!$B$1:$C$600,2,0),"")</f>
        <v/>
      </c>
      <c r="L5618" s="63"/>
      <c r="N5618" s="22" t="str">
        <f t="shared" si="177"/>
        <v/>
      </c>
      <c r="O5618" s="23" t="str">
        <f>_xlfn.IFNA((VLOOKUP(F5618,help!$C$2:$F$12,4,0))*(N5618*24),"")</f>
        <v/>
      </c>
      <c r="AP5618" s="18">
        <f t="shared" si="178"/>
        <v>0</v>
      </c>
    </row>
    <row r="5619" spans="2:42" ht="33" x14ac:dyDescent="0.2">
      <c r="B5619" s="14">
        <f>COUNTIFS($E$3:E5619,تقرير!$E$4)</f>
        <v>15</v>
      </c>
      <c r="C5619" s="48"/>
      <c r="D5619" s="48"/>
      <c r="E5619" s="48"/>
      <c r="F5619" s="50"/>
      <c r="G5619" s="51"/>
      <c r="H5619" s="51"/>
      <c r="I5619" s="52"/>
      <c r="J5619" s="52"/>
      <c r="K5619" s="27" t="str">
        <f>_xlfn.IFNA(VLOOKUP(E5619,الاوردرات!$B$1:$C$600,2,0),"")</f>
        <v/>
      </c>
      <c r="L5619" s="63"/>
      <c r="N5619" s="22" t="str">
        <f t="shared" si="177"/>
        <v/>
      </c>
      <c r="O5619" s="23" t="str">
        <f>_xlfn.IFNA((VLOOKUP(F5619,help!$C$2:$F$12,4,0))*(N5619*24),"")</f>
        <v/>
      </c>
      <c r="AP5619" s="18">
        <f t="shared" si="178"/>
        <v>0</v>
      </c>
    </row>
    <row r="5620" spans="2:42" ht="33" x14ac:dyDescent="0.2">
      <c r="B5620" s="14">
        <f>COUNTIFS($E$3:E5620,تقرير!$E$4)</f>
        <v>15</v>
      </c>
      <c r="C5620" s="48"/>
      <c r="D5620" s="48"/>
      <c r="E5620" s="48"/>
      <c r="F5620" s="50"/>
      <c r="G5620" s="51"/>
      <c r="H5620" s="51"/>
      <c r="I5620" s="52"/>
      <c r="J5620" s="52"/>
      <c r="K5620" s="27" t="str">
        <f>_xlfn.IFNA(VLOOKUP(E5620,الاوردرات!$B$1:$C$600,2,0),"")</f>
        <v/>
      </c>
      <c r="L5620" s="63"/>
      <c r="N5620" s="22" t="str">
        <f t="shared" si="177"/>
        <v/>
      </c>
      <c r="O5620" s="23" t="str">
        <f>_xlfn.IFNA((VLOOKUP(F5620,help!$C$2:$F$12,4,0))*(N5620*24),"")</f>
        <v/>
      </c>
      <c r="AP5620" s="18">
        <f t="shared" si="178"/>
        <v>0</v>
      </c>
    </row>
    <row r="5621" spans="2:42" ht="33" x14ac:dyDescent="0.2">
      <c r="B5621" s="14">
        <f>COUNTIFS($E$3:E5621,تقرير!$E$4)</f>
        <v>15</v>
      </c>
      <c r="C5621" s="48"/>
      <c r="D5621" s="48"/>
      <c r="E5621" s="48"/>
      <c r="F5621" s="50"/>
      <c r="G5621" s="51"/>
      <c r="H5621" s="51"/>
      <c r="I5621" s="52"/>
      <c r="J5621" s="52"/>
      <c r="K5621" s="27" t="str">
        <f>_xlfn.IFNA(VLOOKUP(E5621,الاوردرات!$B$1:$C$600,2,0),"")</f>
        <v/>
      </c>
      <c r="L5621" s="63"/>
      <c r="N5621" s="22" t="str">
        <f t="shared" si="177"/>
        <v/>
      </c>
      <c r="O5621" s="23" t="str">
        <f>_xlfn.IFNA((VLOOKUP(F5621,help!$C$2:$F$12,4,0))*(N5621*24),"")</f>
        <v/>
      </c>
      <c r="AP5621" s="18">
        <f t="shared" si="178"/>
        <v>0</v>
      </c>
    </row>
    <row r="5622" spans="2:42" ht="33" x14ac:dyDescent="0.2">
      <c r="B5622" s="14">
        <f>COUNTIFS($E$3:E5622,تقرير!$E$4)</f>
        <v>15</v>
      </c>
      <c r="C5622" s="48"/>
      <c r="D5622" s="48"/>
      <c r="E5622" s="48"/>
      <c r="F5622" s="50"/>
      <c r="G5622" s="51"/>
      <c r="H5622" s="51"/>
      <c r="I5622" s="52"/>
      <c r="J5622" s="52"/>
      <c r="K5622" s="27" t="str">
        <f>_xlfn.IFNA(VLOOKUP(E5622,الاوردرات!$B$1:$C$600,2,0),"")</f>
        <v/>
      </c>
      <c r="L5622" s="63"/>
      <c r="N5622" s="22" t="str">
        <f t="shared" si="177"/>
        <v/>
      </c>
      <c r="O5622" s="23" t="str">
        <f>_xlfn.IFNA((VLOOKUP(F5622,help!$C$2:$F$12,4,0))*(N5622*24),"")</f>
        <v/>
      </c>
      <c r="AP5622" s="18">
        <f t="shared" si="178"/>
        <v>0</v>
      </c>
    </row>
    <row r="5623" spans="2:42" ht="33" x14ac:dyDescent="0.2">
      <c r="B5623" s="14">
        <f>COUNTIFS($E$3:E5623,تقرير!$E$4)</f>
        <v>15</v>
      </c>
      <c r="C5623" s="48"/>
      <c r="D5623" s="48"/>
      <c r="E5623" s="48"/>
      <c r="F5623" s="50"/>
      <c r="G5623" s="51"/>
      <c r="H5623" s="51"/>
      <c r="I5623" s="52"/>
      <c r="J5623" s="52"/>
      <c r="K5623" s="27" t="str">
        <f>_xlfn.IFNA(VLOOKUP(E5623,الاوردرات!$B$1:$C$600,2,0),"")</f>
        <v/>
      </c>
      <c r="L5623" s="63"/>
      <c r="N5623" s="22" t="str">
        <f t="shared" ref="N5623:N5686" si="179">IF(I5623&lt;&gt;"",J5623-I5623,"")</f>
        <v/>
      </c>
      <c r="O5623" s="23" t="str">
        <f>_xlfn.IFNA((VLOOKUP(F5623,help!$C$2:$F$12,4,0))*(N5623*24),"")</f>
        <v/>
      </c>
      <c r="AP5623" s="18">
        <f t="shared" si="178"/>
        <v>0</v>
      </c>
    </row>
    <row r="5624" spans="2:42" ht="33" x14ac:dyDescent="0.2">
      <c r="B5624" s="14">
        <f>COUNTIFS($E$3:E5624,تقرير!$E$4)</f>
        <v>15</v>
      </c>
      <c r="C5624" s="48"/>
      <c r="D5624" s="48"/>
      <c r="E5624" s="48"/>
      <c r="F5624" s="50"/>
      <c r="G5624" s="51"/>
      <c r="H5624" s="51"/>
      <c r="I5624" s="52"/>
      <c r="J5624" s="52"/>
      <c r="K5624" s="27" t="str">
        <f>_xlfn.IFNA(VLOOKUP(E5624,الاوردرات!$B$1:$C$600,2,0),"")</f>
        <v/>
      </c>
      <c r="L5624" s="63"/>
      <c r="N5624" s="22" t="str">
        <f t="shared" si="179"/>
        <v/>
      </c>
      <c r="O5624" s="23" t="str">
        <f>_xlfn.IFNA((VLOOKUP(F5624,help!$C$2:$F$12,4,0))*(N5624*24),"")</f>
        <v/>
      </c>
      <c r="AP5624" s="18">
        <f t="shared" si="178"/>
        <v>0</v>
      </c>
    </row>
    <row r="5625" spans="2:42" ht="33" x14ac:dyDescent="0.2">
      <c r="B5625" s="14">
        <f>COUNTIFS($E$3:E5625,تقرير!$E$4)</f>
        <v>15</v>
      </c>
      <c r="C5625" s="48"/>
      <c r="D5625" s="48"/>
      <c r="E5625" s="48"/>
      <c r="F5625" s="50"/>
      <c r="G5625" s="51"/>
      <c r="H5625" s="51"/>
      <c r="I5625" s="52"/>
      <c r="J5625" s="52"/>
      <c r="K5625" s="27" t="str">
        <f>_xlfn.IFNA(VLOOKUP(E5625,الاوردرات!$B$1:$C$600,2,0),"")</f>
        <v/>
      </c>
      <c r="L5625" s="63"/>
      <c r="N5625" s="22" t="str">
        <f t="shared" si="179"/>
        <v/>
      </c>
      <c r="O5625" s="23" t="str">
        <f>_xlfn.IFNA((VLOOKUP(F5625,help!$C$2:$F$12,4,0))*(N5625*24),"")</f>
        <v/>
      </c>
      <c r="AP5625" s="18">
        <f t="shared" si="178"/>
        <v>0</v>
      </c>
    </row>
    <row r="5626" spans="2:42" ht="33" x14ac:dyDescent="0.2">
      <c r="B5626" s="14">
        <f>COUNTIFS($E$3:E5626,تقرير!$E$4)</f>
        <v>15</v>
      </c>
      <c r="C5626" s="48"/>
      <c r="D5626" s="48"/>
      <c r="E5626" s="48"/>
      <c r="F5626" s="50"/>
      <c r="G5626" s="51"/>
      <c r="H5626" s="51"/>
      <c r="I5626" s="52"/>
      <c r="J5626" s="52"/>
      <c r="K5626" s="27" t="str">
        <f>_xlfn.IFNA(VLOOKUP(E5626,الاوردرات!$B$1:$C$600,2,0),"")</f>
        <v/>
      </c>
      <c r="L5626" s="63"/>
      <c r="N5626" s="22" t="str">
        <f t="shared" si="179"/>
        <v/>
      </c>
      <c r="O5626" s="23" t="str">
        <f>_xlfn.IFNA((VLOOKUP(F5626,help!$C$2:$F$12,4,0))*(N5626*24),"")</f>
        <v/>
      </c>
      <c r="AP5626" s="18">
        <f t="shared" si="178"/>
        <v>0</v>
      </c>
    </row>
    <row r="5627" spans="2:42" ht="33" x14ac:dyDescent="0.2">
      <c r="B5627" s="14">
        <f>COUNTIFS($E$3:E5627,تقرير!$E$4)</f>
        <v>15</v>
      </c>
      <c r="C5627" s="48"/>
      <c r="D5627" s="48"/>
      <c r="E5627" s="48"/>
      <c r="F5627" s="50"/>
      <c r="G5627" s="51"/>
      <c r="H5627" s="51"/>
      <c r="I5627" s="52"/>
      <c r="J5627" s="52"/>
      <c r="K5627" s="27" t="str">
        <f>_xlfn.IFNA(VLOOKUP(E5627,الاوردرات!$B$1:$C$600,2,0),"")</f>
        <v/>
      </c>
      <c r="L5627" s="63"/>
      <c r="N5627" s="22" t="str">
        <f t="shared" si="179"/>
        <v/>
      </c>
      <c r="O5627" s="23" t="str">
        <f>_xlfn.IFNA((VLOOKUP(F5627,help!$C$2:$F$12,4,0))*(N5627*24),"")</f>
        <v/>
      </c>
      <c r="AP5627" s="18">
        <f t="shared" si="178"/>
        <v>0</v>
      </c>
    </row>
    <row r="5628" spans="2:42" ht="33" x14ac:dyDescent="0.2">
      <c r="B5628" s="14">
        <f>COUNTIFS($E$3:E5628,تقرير!$E$4)</f>
        <v>15</v>
      </c>
      <c r="C5628" s="48"/>
      <c r="D5628" s="48"/>
      <c r="E5628" s="48"/>
      <c r="F5628" s="50"/>
      <c r="G5628" s="51"/>
      <c r="H5628" s="51"/>
      <c r="I5628" s="52"/>
      <c r="J5628" s="52"/>
      <c r="K5628" s="27" t="str">
        <f>_xlfn.IFNA(VLOOKUP(E5628,الاوردرات!$B$1:$C$600,2,0),"")</f>
        <v/>
      </c>
      <c r="L5628" s="63"/>
      <c r="N5628" s="22" t="str">
        <f t="shared" si="179"/>
        <v/>
      </c>
      <c r="O5628" s="23" t="str">
        <f>_xlfn.IFNA((VLOOKUP(F5628,help!$C$2:$F$12,4,0))*(N5628*24),"")</f>
        <v/>
      </c>
      <c r="AP5628" s="18">
        <f t="shared" si="178"/>
        <v>0</v>
      </c>
    </row>
    <row r="5629" spans="2:42" ht="33" x14ac:dyDescent="0.2">
      <c r="B5629" s="14">
        <f>COUNTIFS($E$3:E5629,تقرير!$E$4)</f>
        <v>15</v>
      </c>
      <c r="C5629" s="48"/>
      <c r="D5629" s="48"/>
      <c r="E5629" s="48"/>
      <c r="F5629" s="50"/>
      <c r="G5629" s="51"/>
      <c r="H5629" s="51"/>
      <c r="I5629" s="52"/>
      <c r="J5629" s="52"/>
      <c r="K5629" s="27" t="str">
        <f>_xlfn.IFNA(VLOOKUP(E5629,الاوردرات!$B$1:$C$600,2,0),"")</f>
        <v/>
      </c>
      <c r="L5629" s="63"/>
      <c r="N5629" s="22" t="str">
        <f t="shared" si="179"/>
        <v/>
      </c>
      <c r="O5629" s="23" t="str">
        <f>_xlfn.IFNA((VLOOKUP(F5629,help!$C$2:$F$12,4,0))*(N5629*24),"")</f>
        <v/>
      </c>
      <c r="AP5629" s="18">
        <f t="shared" si="178"/>
        <v>0</v>
      </c>
    </row>
    <row r="5630" spans="2:42" ht="33" x14ac:dyDescent="0.2">
      <c r="B5630" s="14">
        <f>COUNTIFS($E$3:E5630,تقرير!$E$4)</f>
        <v>15</v>
      </c>
      <c r="C5630" s="48"/>
      <c r="D5630" s="48"/>
      <c r="E5630" s="48"/>
      <c r="F5630" s="50"/>
      <c r="G5630" s="51"/>
      <c r="H5630" s="51"/>
      <c r="I5630" s="52"/>
      <c r="J5630" s="52"/>
      <c r="K5630" s="27" t="str">
        <f>_xlfn.IFNA(VLOOKUP(E5630,الاوردرات!$B$1:$C$600,2,0),"")</f>
        <v/>
      </c>
      <c r="L5630" s="63"/>
      <c r="N5630" s="22" t="str">
        <f t="shared" si="179"/>
        <v/>
      </c>
      <c r="O5630" s="23" t="str">
        <f>_xlfn.IFNA((VLOOKUP(F5630,help!$C$2:$F$12,4,0))*(N5630*24),"")</f>
        <v/>
      </c>
      <c r="AP5630" s="18">
        <f t="shared" si="178"/>
        <v>0</v>
      </c>
    </row>
    <row r="5631" spans="2:42" ht="33" x14ac:dyDescent="0.2">
      <c r="B5631" s="14">
        <f>COUNTIFS($E$3:E5631,تقرير!$E$4)</f>
        <v>15</v>
      </c>
      <c r="C5631" s="48"/>
      <c r="D5631" s="48"/>
      <c r="E5631" s="48"/>
      <c r="F5631" s="50"/>
      <c r="G5631" s="51"/>
      <c r="H5631" s="51"/>
      <c r="I5631" s="52"/>
      <c r="J5631" s="52"/>
      <c r="K5631" s="27" t="str">
        <f>_xlfn.IFNA(VLOOKUP(E5631,الاوردرات!$B$1:$C$600,2,0),"")</f>
        <v/>
      </c>
      <c r="L5631" s="63"/>
      <c r="N5631" s="22" t="str">
        <f t="shared" si="179"/>
        <v/>
      </c>
      <c r="O5631" s="23" t="str">
        <f>_xlfn.IFNA((VLOOKUP(F5631,help!$C$2:$F$12,4,0))*(N5631*24),"")</f>
        <v/>
      </c>
      <c r="AP5631" s="18">
        <f t="shared" si="178"/>
        <v>0</v>
      </c>
    </row>
    <row r="5632" spans="2:42" ht="33" x14ac:dyDescent="0.2">
      <c r="B5632" s="14">
        <f>COUNTIFS($E$3:E5632,تقرير!$E$4)</f>
        <v>15</v>
      </c>
      <c r="C5632" s="48"/>
      <c r="D5632" s="48"/>
      <c r="E5632" s="48"/>
      <c r="F5632" s="50"/>
      <c r="G5632" s="51"/>
      <c r="H5632" s="51"/>
      <c r="I5632" s="52"/>
      <c r="J5632" s="52"/>
      <c r="K5632" s="27" t="str">
        <f>_xlfn.IFNA(VLOOKUP(E5632,الاوردرات!$B$1:$C$600,2,0),"")</f>
        <v/>
      </c>
      <c r="L5632" s="63"/>
      <c r="N5632" s="22" t="str">
        <f t="shared" si="179"/>
        <v/>
      </c>
      <c r="O5632" s="23" t="str">
        <f>_xlfn.IFNA((VLOOKUP(F5632,help!$C$2:$F$12,4,0))*(N5632*24),"")</f>
        <v/>
      </c>
      <c r="AP5632" s="18">
        <f t="shared" si="178"/>
        <v>0</v>
      </c>
    </row>
    <row r="5633" spans="2:42" ht="33" x14ac:dyDescent="0.2">
      <c r="B5633" s="14">
        <f>COUNTIFS($E$3:E5633,تقرير!$E$4)</f>
        <v>15</v>
      </c>
      <c r="C5633" s="48"/>
      <c r="D5633" s="48"/>
      <c r="E5633" s="48"/>
      <c r="F5633" s="50"/>
      <c r="G5633" s="51"/>
      <c r="H5633" s="51"/>
      <c r="I5633" s="52"/>
      <c r="J5633" s="52"/>
      <c r="K5633" s="27" t="str">
        <f>_xlfn.IFNA(VLOOKUP(E5633,الاوردرات!$B$1:$C$600,2,0),"")</f>
        <v/>
      </c>
      <c r="L5633" s="63"/>
      <c r="N5633" s="22" t="str">
        <f t="shared" si="179"/>
        <v/>
      </c>
      <c r="O5633" s="23" t="str">
        <f>_xlfn.IFNA((VLOOKUP(F5633,help!$C$2:$F$12,4,0))*(N5633*24),"")</f>
        <v/>
      </c>
      <c r="AP5633" s="18">
        <f t="shared" si="178"/>
        <v>0</v>
      </c>
    </row>
    <row r="5634" spans="2:42" ht="33" x14ac:dyDescent="0.2">
      <c r="B5634" s="14">
        <f>COUNTIFS($E$3:E5634,تقرير!$E$4)</f>
        <v>15</v>
      </c>
      <c r="C5634" s="48"/>
      <c r="D5634" s="48"/>
      <c r="E5634" s="48"/>
      <c r="F5634" s="50"/>
      <c r="G5634" s="51"/>
      <c r="H5634" s="51"/>
      <c r="I5634" s="52"/>
      <c r="J5634" s="52"/>
      <c r="K5634" s="27" t="str">
        <f>_xlfn.IFNA(VLOOKUP(E5634,الاوردرات!$B$1:$C$600,2,0),"")</f>
        <v/>
      </c>
      <c r="L5634" s="63"/>
      <c r="N5634" s="22" t="str">
        <f t="shared" si="179"/>
        <v/>
      </c>
      <c r="O5634" s="23" t="str">
        <f>_xlfn.IFNA((VLOOKUP(F5634,help!$C$2:$F$12,4,0))*(N5634*24),"")</f>
        <v/>
      </c>
      <c r="AP5634" s="18">
        <f t="shared" si="178"/>
        <v>0</v>
      </c>
    </row>
    <row r="5635" spans="2:42" ht="33" x14ac:dyDescent="0.2">
      <c r="B5635" s="14">
        <f>COUNTIFS($E$3:E5635,تقرير!$E$4)</f>
        <v>15</v>
      </c>
      <c r="C5635" s="48"/>
      <c r="D5635" s="48"/>
      <c r="E5635" s="48"/>
      <c r="F5635" s="50"/>
      <c r="G5635" s="51"/>
      <c r="H5635" s="51"/>
      <c r="I5635" s="52"/>
      <c r="J5635" s="52"/>
      <c r="K5635" s="27" t="str">
        <f>_xlfn.IFNA(VLOOKUP(E5635,الاوردرات!$B$1:$C$600,2,0),"")</f>
        <v/>
      </c>
      <c r="L5635" s="63"/>
      <c r="N5635" s="22" t="str">
        <f t="shared" si="179"/>
        <v/>
      </c>
      <c r="O5635" s="23" t="str">
        <f>_xlfn.IFNA((VLOOKUP(F5635,help!$C$2:$F$12,4,0))*(N5635*24),"")</f>
        <v/>
      </c>
      <c r="AP5635" s="18">
        <f t="shared" si="178"/>
        <v>0</v>
      </c>
    </row>
    <row r="5636" spans="2:42" ht="33" x14ac:dyDescent="0.2">
      <c r="B5636" s="14">
        <f>COUNTIFS($E$3:E5636,تقرير!$E$4)</f>
        <v>15</v>
      </c>
      <c r="C5636" s="48"/>
      <c r="D5636" s="48"/>
      <c r="E5636" s="48"/>
      <c r="F5636" s="50"/>
      <c r="G5636" s="51"/>
      <c r="H5636" s="51"/>
      <c r="I5636" s="52"/>
      <c r="J5636" s="52"/>
      <c r="K5636" s="27" t="str">
        <f>_xlfn.IFNA(VLOOKUP(E5636,الاوردرات!$B$1:$C$600,2,0),"")</f>
        <v/>
      </c>
      <c r="L5636" s="63"/>
      <c r="N5636" s="22" t="str">
        <f t="shared" si="179"/>
        <v/>
      </c>
      <c r="O5636" s="23" t="str">
        <f>_xlfn.IFNA((VLOOKUP(F5636,help!$C$2:$F$12,4,0))*(N5636*24),"")</f>
        <v/>
      </c>
      <c r="AP5636" s="18">
        <f t="shared" si="178"/>
        <v>0</v>
      </c>
    </row>
    <row r="5637" spans="2:42" ht="33" x14ac:dyDescent="0.2">
      <c r="B5637" s="14">
        <f>COUNTIFS($E$3:E5637,تقرير!$E$4)</f>
        <v>15</v>
      </c>
      <c r="C5637" s="48"/>
      <c r="D5637" s="48"/>
      <c r="E5637" s="48"/>
      <c r="F5637" s="50"/>
      <c r="G5637" s="51"/>
      <c r="H5637" s="51"/>
      <c r="I5637" s="52"/>
      <c r="J5637" s="52"/>
      <c r="K5637" s="27" t="str">
        <f>_xlfn.IFNA(VLOOKUP(E5637,الاوردرات!$B$1:$C$600,2,0),"")</f>
        <v/>
      </c>
      <c r="L5637" s="63"/>
      <c r="N5637" s="22" t="str">
        <f t="shared" si="179"/>
        <v/>
      </c>
      <c r="O5637" s="23" t="str">
        <f>_xlfn.IFNA((VLOOKUP(F5637,help!$C$2:$F$12,4,0))*(N5637*24),"")</f>
        <v/>
      </c>
      <c r="AP5637" s="18">
        <f t="shared" si="178"/>
        <v>0</v>
      </c>
    </row>
    <row r="5638" spans="2:42" ht="33" x14ac:dyDescent="0.2">
      <c r="B5638" s="14">
        <f>COUNTIFS($E$3:E5638,تقرير!$E$4)</f>
        <v>15</v>
      </c>
      <c r="C5638" s="48"/>
      <c r="D5638" s="48"/>
      <c r="E5638" s="48"/>
      <c r="F5638" s="50"/>
      <c r="G5638" s="51"/>
      <c r="H5638" s="51"/>
      <c r="I5638" s="52"/>
      <c r="J5638" s="52"/>
      <c r="K5638" s="27" t="str">
        <f>_xlfn.IFNA(VLOOKUP(E5638,الاوردرات!$B$1:$C$600,2,0),"")</f>
        <v/>
      </c>
      <c r="L5638" s="63"/>
      <c r="N5638" s="22" t="str">
        <f t="shared" si="179"/>
        <v/>
      </c>
      <c r="O5638" s="23" t="str">
        <f>_xlfn.IFNA((VLOOKUP(F5638,help!$C$2:$F$12,4,0))*(N5638*24),"")</f>
        <v/>
      </c>
      <c r="AP5638" s="18">
        <f t="shared" si="178"/>
        <v>0</v>
      </c>
    </row>
    <row r="5639" spans="2:42" ht="33" x14ac:dyDescent="0.2">
      <c r="B5639" s="14">
        <f>COUNTIFS($E$3:E5639,تقرير!$E$4)</f>
        <v>15</v>
      </c>
      <c r="C5639" s="48"/>
      <c r="D5639" s="48"/>
      <c r="E5639" s="48"/>
      <c r="F5639" s="50"/>
      <c r="G5639" s="51"/>
      <c r="H5639" s="51"/>
      <c r="I5639" s="52"/>
      <c r="J5639" s="52"/>
      <c r="K5639" s="27" t="str">
        <f>_xlfn.IFNA(VLOOKUP(E5639,الاوردرات!$B$1:$C$600,2,0),"")</f>
        <v/>
      </c>
      <c r="L5639" s="63"/>
      <c r="N5639" s="22" t="str">
        <f t="shared" si="179"/>
        <v/>
      </c>
      <c r="O5639" s="23" t="str">
        <f>_xlfn.IFNA((VLOOKUP(F5639,help!$C$2:$F$12,4,0))*(N5639*24),"")</f>
        <v/>
      </c>
      <c r="AP5639" s="18">
        <f t="shared" si="178"/>
        <v>0</v>
      </c>
    </row>
    <row r="5640" spans="2:42" ht="33" x14ac:dyDescent="0.2">
      <c r="B5640" s="14">
        <f>COUNTIFS($E$3:E5640,تقرير!$E$4)</f>
        <v>15</v>
      </c>
      <c r="C5640" s="48"/>
      <c r="D5640" s="48"/>
      <c r="E5640" s="48"/>
      <c r="F5640" s="50"/>
      <c r="G5640" s="51"/>
      <c r="H5640" s="51"/>
      <c r="I5640" s="52"/>
      <c r="J5640" s="52"/>
      <c r="K5640" s="27" t="str">
        <f>_xlfn.IFNA(VLOOKUP(E5640,الاوردرات!$B$1:$C$600,2,0),"")</f>
        <v/>
      </c>
      <c r="L5640" s="63"/>
      <c r="N5640" s="22" t="str">
        <f t="shared" si="179"/>
        <v/>
      </c>
      <c r="O5640" s="23" t="str">
        <f>_xlfn.IFNA((VLOOKUP(F5640,help!$C$2:$F$12,4,0))*(N5640*24),"")</f>
        <v/>
      </c>
      <c r="AP5640" s="18">
        <f t="shared" si="178"/>
        <v>0</v>
      </c>
    </row>
    <row r="5641" spans="2:42" ht="33" x14ac:dyDescent="0.2">
      <c r="B5641" s="14">
        <f>COUNTIFS($E$3:E5641,تقرير!$E$4)</f>
        <v>15</v>
      </c>
      <c r="C5641" s="48"/>
      <c r="D5641" s="48"/>
      <c r="E5641" s="48"/>
      <c r="F5641" s="50"/>
      <c r="G5641" s="51"/>
      <c r="H5641" s="51"/>
      <c r="I5641" s="52"/>
      <c r="J5641" s="52"/>
      <c r="K5641" s="27" t="str">
        <f>_xlfn.IFNA(VLOOKUP(E5641,الاوردرات!$B$1:$C$600,2,0),"")</f>
        <v/>
      </c>
      <c r="L5641" s="63"/>
      <c r="N5641" s="22" t="str">
        <f t="shared" si="179"/>
        <v/>
      </c>
      <c r="O5641" s="23" t="str">
        <f>_xlfn.IFNA((VLOOKUP(F5641,help!$C$2:$F$12,4,0))*(N5641*24),"")</f>
        <v/>
      </c>
      <c r="AP5641" s="18">
        <f t="shared" si="178"/>
        <v>0</v>
      </c>
    </row>
    <row r="5642" spans="2:42" ht="33" x14ac:dyDescent="0.2">
      <c r="B5642" s="14">
        <f>COUNTIFS($E$3:E5642,تقرير!$E$4)</f>
        <v>15</v>
      </c>
      <c r="C5642" s="48"/>
      <c r="D5642" s="48"/>
      <c r="E5642" s="48"/>
      <c r="F5642" s="50"/>
      <c r="G5642" s="51"/>
      <c r="H5642" s="51"/>
      <c r="I5642" s="52"/>
      <c r="J5642" s="52"/>
      <c r="K5642" s="27" t="str">
        <f>_xlfn.IFNA(VLOOKUP(E5642,الاوردرات!$B$1:$C$600,2,0),"")</f>
        <v/>
      </c>
      <c r="L5642" s="63"/>
      <c r="N5642" s="22" t="str">
        <f t="shared" si="179"/>
        <v/>
      </c>
      <c r="O5642" s="23" t="str">
        <f>_xlfn.IFNA((VLOOKUP(F5642,help!$C$2:$F$12,4,0))*(N5642*24),"")</f>
        <v/>
      </c>
      <c r="AP5642" s="18">
        <f t="shared" si="178"/>
        <v>0</v>
      </c>
    </row>
    <row r="5643" spans="2:42" ht="33" x14ac:dyDescent="0.2">
      <c r="B5643" s="14">
        <f>COUNTIFS($E$3:E5643,تقرير!$E$4)</f>
        <v>15</v>
      </c>
      <c r="C5643" s="48"/>
      <c r="D5643" s="48"/>
      <c r="E5643" s="48"/>
      <c r="F5643" s="50"/>
      <c r="G5643" s="51"/>
      <c r="H5643" s="51"/>
      <c r="I5643" s="52"/>
      <c r="J5643" s="52"/>
      <c r="K5643" s="27" t="str">
        <f>_xlfn.IFNA(VLOOKUP(E5643,الاوردرات!$B$1:$C$600,2,0),"")</f>
        <v/>
      </c>
      <c r="L5643" s="63"/>
      <c r="N5643" s="22" t="str">
        <f t="shared" si="179"/>
        <v/>
      </c>
      <c r="O5643" s="23" t="str">
        <f>_xlfn.IFNA((VLOOKUP(F5643,help!$C$2:$F$12,4,0))*(N5643*24),"")</f>
        <v/>
      </c>
      <c r="AP5643" s="18">
        <f t="shared" si="178"/>
        <v>0</v>
      </c>
    </row>
    <row r="5644" spans="2:42" ht="33" x14ac:dyDescent="0.2">
      <c r="B5644" s="14">
        <f>COUNTIFS($E$3:E5644,تقرير!$E$4)</f>
        <v>15</v>
      </c>
      <c r="C5644" s="48"/>
      <c r="D5644" s="48"/>
      <c r="E5644" s="48"/>
      <c r="F5644" s="50"/>
      <c r="G5644" s="51"/>
      <c r="H5644" s="51"/>
      <c r="I5644" s="52"/>
      <c r="J5644" s="52"/>
      <c r="K5644" s="27" t="str">
        <f>_xlfn.IFNA(VLOOKUP(E5644,الاوردرات!$B$1:$C$600,2,0),"")</f>
        <v/>
      </c>
      <c r="L5644" s="63"/>
      <c r="N5644" s="22" t="str">
        <f t="shared" si="179"/>
        <v/>
      </c>
      <c r="O5644" s="23" t="str">
        <f>_xlfn.IFNA((VLOOKUP(F5644,help!$C$2:$F$12,4,0))*(N5644*24),"")</f>
        <v/>
      </c>
      <c r="AP5644" s="18">
        <f t="shared" si="178"/>
        <v>0</v>
      </c>
    </row>
    <row r="5645" spans="2:42" ht="33" x14ac:dyDescent="0.2">
      <c r="B5645" s="14">
        <f>COUNTIFS($E$3:E5645,تقرير!$E$4)</f>
        <v>15</v>
      </c>
      <c r="C5645" s="48"/>
      <c r="D5645" s="48"/>
      <c r="E5645" s="48"/>
      <c r="F5645" s="50"/>
      <c r="G5645" s="51"/>
      <c r="H5645" s="51"/>
      <c r="I5645" s="52"/>
      <c r="J5645" s="52"/>
      <c r="K5645" s="27" t="str">
        <f>_xlfn.IFNA(VLOOKUP(E5645,الاوردرات!$B$1:$C$600,2,0),"")</f>
        <v/>
      </c>
      <c r="L5645" s="63"/>
      <c r="N5645" s="22" t="str">
        <f t="shared" si="179"/>
        <v/>
      </c>
      <c r="O5645" s="23" t="str">
        <f>_xlfn.IFNA((VLOOKUP(F5645,help!$C$2:$F$12,4,0))*(N5645*24),"")</f>
        <v/>
      </c>
      <c r="AP5645" s="18">
        <f t="shared" si="178"/>
        <v>0</v>
      </c>
    </row>
    <row r="5646" spans="2:42" ht="33" x14ac:dyDescent="0.2">
      <c r="B5646" s="14">
        <f>COUNTIFS($E$3:E5646,تقرير!$E$4)</f>
        <v>15</v>
      </c>
      <c r="C5646" s="48"/>
      <c r="D5646" s="48"/>
      <c r="E5646" s="48"/>
      <c r="F5646" s="50"/>
      <c r="G5646" s="51"/>
      <c r="H5646" s="51"/>
      <c r="I5646" s="52"/>
      <c r="J5646" s="52"/>
      <c r="K5646" s="27" t="str">
        <f>_xlfn.IFNA(VLOOKUP(E5646,الاوردرات!$B$1:$C$600,2,0),"")</f>
        <v/>
      </c>
      <c r="L5646" s="63"/>
      <c r="N5646" s="22" t="str">
        <f t="shared" si="179"/>
        <v/>
      </c>
      <c r="O5646" s="23" t="str">
        <f>_xlfn.IFNA((VLOOKUP(F5646,help!$C$2:$F$12,4,0))*(N5646*24),"")</f>
        <v/>
      </c>
      <c r="AP5646" s="18">
        <f t="shared" si="178"/>
        <v>0</v>
      </c>
    </row>
    <row r="5647" spans="2:42" ht="33" x14ac:dyDescent="0.2">
      <c r="B5647" s="14">
        <f>COUNTIFS($E$3:E5647,تقرير!$E$4)</f>
        <v>15</v>
      </c>
      <c r="C5647" s="48"/>
      <c r="D5647" s="48"/>
      <c r="E5647" s="48"/>
      <c r="F5647" s="50"/>
      <c r="G5647" s="51"/>
      <c r="H5647" s="51"/>
      <c r="I5647" s="52"/>
      <c r="J5647" s="52"/>
      <c r="K5647" s="27" t="str">
        <f>_xlfn.IFNA(VLOOKUP(E5647,الاوردرات!$B$1:$C$600,2,0),"")</f>
        <v/>
      </c>
      <c r="L5647" s="63"/>
      <c r="N5647" s="22" t="str">
        <f t="shared" si="179"/>
        <v/>
      </c>
      <c r="O5647" s="23" t="str">
        <f>_xlfn.IFNA((VLOOKUP(F5647,help!$C$2:$F$12,4,0))*(N5647*24),"")</f>
        <v/>
      </c>
      <c r="AP5647" s="18">
        <f t="shared" ref="AP5647:AP5710" si="180">D5647</f>
        <v>0</v>
      </c>
    </row>
    <row r="5648" spans="2:42" ht="33" x14ac:dyDescent="0.2">
      <c r="B5648" s="14">
        <f>COUNTIFS($E$3:E5648,تقرير!$E$4)</f>
        <v>15</v>
      </c>
      <c r="C5648" s="48"/>
      <c r="D5648" s="48"/>
      <c r="E5648" s="48"/>
      <c r="F5648" s="50"/>
      <c r="G5648" s="51"/>
      <c r="H5648" s="51"/>
      <c r="I5648" s="52"/>
      <c r="J5648" s="52"/>
      <c r="K5648" s="27" t="str">
        <f>_xlfn.IFNA(VLOOKUP(E5648,الاوردرات!$B$1:$C$600,2,0),"")</f>
        <v/>
      </c>
      <c r="L5648" s="63"/>
      <c r="N5648" s="22" t="str">
        <f t="shared" si="179"/>
        <v/>
      </c>
      <c r="O5648" s="23" t="str">
        <f>_xlfn.IFNA((VLOOKUP(F5648,help!$C$2:$F$12,4,0))*(N5648*24),"")</f>
        <v/>
      </c>
      <c r="AP5648" s="18">
        <f t="shared" si="180"/>
        <v>0</v>
      </c>
    </row>
    <row r="5649" spans="2:42" ht="33" x14ac:dyDescent="0.2">
      <c r="B5649" s="14">
        <f>COUNTIFS($E$3:E5649,تقرير!$E$4)</f>
        <v>15</v>
      </c>
      <c r="C5649" s="48"/>
      <c r="D5649" s="48"/>
      <c r="E5649" s="48"/>
      <c r="F5649" s="50"/>
      <c r="G5649" s="51"/>
      <c r="H5649" s="51"/>
      <c r="I5649" s="52"/>
      <c r="J5649" s="52"/>
      <c r="K5649" s="27" t="str">
        <f>_xlfn.IFNA(VLOOKUP(E5649,الاوردرات!$B$1:$C$600,2,0),"")</f>
        <v/>
      </c>
      <c r="L5649" s="63"/>
      <c r="N5649" s="22" t="str">
        <f t="shared" si="179"/>
        <v/>
      </c>
      <c r="O5649" s="23" t="str">
        <f>_xlfn.IFNA((VLOOKUP(F5649,help!$C$2:$F$12,4,0))*(N5649*24),"")</f>
        <v/>
      </c>
      <c r="AP5649" s="18">
        <f t="shared" si="180"/>
        <v>0</v>
      </c>
    </row>
    <row r="5650" spans="2:42" ht="33" x14ac:dyDescent="0.2">
      <c r="B5650" s="14">
        <f>COUNTIFS($E$3:E5650,تقرير!$E$4)</f>
        <v>15</v>
      </c>
      <c r="C5650" s="48"/>
      <c r="D5650" s="48"/>
      <c r="E5650" s="48"/>
      <c r="F5650" s="50"/>
      <c r="G5650" s="51"/>
      <c r="H5650" s="51"/>
      <c r="I5650" s="52"/>
      <c r="J5650" s="52"/>
      <c r="K5650" s="27" t="str">
        <f>_xlfn.IFNA(VLOOKUP(E5650,الاوردرات!$B$1:$C$600,2,0),"")</f>
        <v/>
      </c>
      <c r="L5650" s="63"/>
      <c r="N5650" s="22" t="str">
        <f t="shared" si="179"/>
        <v/>
      </c>
      <c r="O5650" s="23" t="str">
        <f>_xlfn.IFNA((VLOOKUP(F5650,help!$C$2:$F$12,4,0))*(N5650*24),"")</f>
        <v/>
      </c>
      <c r="AP5650" s="18">
        <f t="shared" si="180"/>
        <v>0</v>
      </c>
    </row>
    <row r="5651" spans="2:42" ht="33" x14ac:dyDescent="0.2">
      <c r="B5651" s="14">
        <f>COUNTIFS($E$3:E5651,تقرير!$E$4)</f>
        <v>15</v>
      </c>
      <c r="C5651" s="48"/>
      <c r="D5651" s="48"/>
      <c r="E5651" s="48"/>
      <c r="F5651" s="50"/>
      <c r="G5651" s="51"/>
      <c r="H5651" s="51"/>
      <c r="I5651" s="52"/>
      <c r="J5651" s="52"/>
      <c r="K5651" s="27" t="str">
        <f>_xlfn.IFNA(VLOOKUP(E5651,الاوردرات!$B$1:$C$600,2,0),"")</f>
        <v/>
      </c>
      <c r="L5651" s="63"/>
      <c r="N5651" s="22" t="str">
        <f t="shared" si="179"/>
        <v/>
      </c>
      <c r="O5651" s="23" t="str">
        <f>_xlfn.IFNA((VLOOKUP(F5651,help!$C$2:$F$12,4,0))*(N5651*24),"")</f>
        <v/>
      </c>
      <c r="AP5651" s="18">
        <f t="shared" si="180"/>
        <v>0</v>
      </c>
    </row>
    <row r="5652" spans="2:42" ht="33" x14ac:dyDescent="0.2">
      <c r="B5652" s="14">
        <f>COUNTIFS($E$3:E5652,تقرير!$E$4)</f>
        <v>15</v>
      </c>
      <c r="C5652" s="48"/>
      <c r="D5652" s="48"/>
      <c r="E5652" s="48"/>
      <c r="F5652" s="50"/>
      <c r="G5652" s="51"/>
      <c r="H5652" s="51"/>
      <c r="I5652" s="52"/>
      <c r="J5652" s="52"/>
      <c r="K5652" s="27" t="str">
        <f>_xlfn.IFNA(VLOOKUP(E5652,الاوردرات!$B$1:$C$600,2,0),"")</f>
        <v/>
      </c>
      <c r="L5652" s="63"/>
      <c r="N5652" s="22" t="str">
        <f t="shared" si="179"/>
        <v/>
      </c>
      <c r="O5652" s="23" t="str">
        <f>_xlfn.IFNA((VLOOKUP(F5652,help!$C$2:$F$12,4,0))*(N5652*24),"")</f>
        <v/>
      </c>
      <c r="AP5652" s="18">
        <f t="shared" si="180"/>
        <v>0</v>
      </c>
    </row>
    <row r="5653" spans="2:42" ht="33" x14ac:dyDescent="0.2">
      <c r="B5653" s="14">
        <f>COUNTIFS($E$3:E5653,تقرير!$E$4)</f>
        <v>15</v>
      </c>
      <c r="C5653" s="48"/>
      <c r="D5653" s="48"/>
      <c r="E5653" s="48"/>
      <c r="F5653" s="50"/>
      <c r="G5653" s="51"/>
      <c r="H5653" s="51"/>
      <c r="I5653" s="52"/>
      <c r="J5653" s="52"/>
      <c r="K5653" s="27" t="str">
        <f>_xlfn.IFNA(VLOOKUP(E5653,الاوردرات!$B$1:$C$600,2,0),"")</f>
        <v/>
      </c>
      <c r="L5653" s="63"/>
      <c r="N5653" s="22" t="str">
        <f t="shared" si="179"/>
        <v/>
      </c>
      <c r="O5653" s="23" t="str">
        <f>_xlfn.IFNA((VLOOKUP(F5653,help!$C$2:$F$12,4,0))*(N5653*24),"")</f>
        <v/>
      </c>
      <c r="AP5653" s="18">
        <f t="shared" si="180"/>
        <v>0</v>
      </c>
    </row>
    <row r="5654" spans="2:42" ht="33" x14ac:dyDescent="0.2">
      <c r="B5654" s="14">
        <f>COUNTIFS($E$3:E5654,تقرير!$E$4)</f>
        <v>15</v>
      </c>
      <c r="C5654" s="48"/>
      <c r="D5654" s="48"/>
      <c r="E5654" s="48"/>
      <c r="F5654" s="50"/>
      <c r="G5654" s="51"/>
      <c r="H5654" s="51"/>
      <c r="I5654" s="52"/>
      <c r="J5654" s="52"/>
      <c r="K5654" s="27" t="str">
        <f>_xlfn.IFNA(VLOOKUP(E5654,الاوردرات!$B$1:$C$600,2,0),"")</f>
        <v/>
      </c>
      <c r="L5654" s="63"/>
      <c r="N5654" s="22" t="str">
        <f t="shared" si="179"/>
        <v/>
      </c>
      <c r="O5654" s="23" t="str">
        <f>_xlfn.IFNA((VLOOKUP(F5654,help!$C$2:$F$12,4,0))*(N5654*24),"")</f>
        <v/>
      </c>
      <c r="AP5654" s="18">
        <f t="shared" si="180"/>
        <v>0</v>
      </c>
    </row>
    <row r="5655" spans="2:42" ht="33" x14ac:dyDescent="0.2">
      <c r="B5655" s="14">
        <f>COUNTIFS($E$3:E5655,تقرير!$E$4)</f>
        <v>15</v>
      </c>
      <c r="C5655" s="48"/>
      <c r="D5655" s="48"/>
      <c r="E5655" s="48"/>
      <c r="F5655" s="50"/>
      <c r="G5655" s="51"/>
      <c r="H5655" s="51"/>
      <c r="I5655" s="52"/>
      <c r="J5655" s="52"/>
      <c r="K5655" s="27" t="str">
        <f>_xlfn.IFNA(VLOOKUP(E5655,الاوردرات!$B$1:$C$600,2,0),"")</f>
        <v/>
      </c>
      <c r="L5655" s="63"/>
      <c r="N5655" s="22" t="str">
        <f t="shared" si="179"/>
        <v/>
      </c>
      <c r="O5655" s="23" t="str">
        <f>_xlfn.IFNA((VLOOKUP(F5655,help!$C$2:$F$12,4,0))*(N5655*24),"")</f>
        <v/>
      </c>
      <c r="AP5655" s="18">
        <f t="shared" si="180"/>
        <v>0</v>
      </c>
    </row>
    <row r="5656" spans="2:42" ht="33" x14ac:dyDescent="0.2">
      <c r="B5656" s="14">
        <f>COUNTIFS($E$3:E5656,تقرير!$E$4)</f>
        <v>15</v>
      </c>
      <c r="C5656" s="48"/>
      <c r="D5656" s="48"/>
      <c r="E5656" s="48"/>
      <c r="F5656" s="50"/>
      <c r="G5656" s="51"/>
      <c r="H5656" s="51"/>
      <c r="I5656" s="52"/>
      <c r="J5656" s="52"/>
      <c r="K5656" s="27" t="str">
        <f>_xlfn.IFNA(VLOOKUP(E5656,الاوردرات!$B$1:$C$600,2,0),"")</f>
        <v/>
      </c>
      <c r="L5656" s="63"/>
      <c r="N5656" s="22" t="str">
        <f t="shared" si="179"/>
        <v/>
      </c>
      <c r="O5656" s="23" t="str">
        <f>_xlfn.IFNA((VLOOKUP(F5656,help!$C$2:$F$12,4,0))*(N5656*24),"")</f>
        <v/>
      </c>
      <c r="AP5656" s="18">
        <f t="shared" si="180"/>
        <v>0</v>
      </c>
    </row>
    <row r="5657" spans="2:42" ht="33" x14ac:dyDescent="0.2">
      <c r="B5657" s="14">
        <f>COUNTIFS($E$3:E5657,تقرير!$E$4)</f>
        <v>15</v>
      </c>
      <c r="C5657" s="48"/>
      <c r="D5657" s="48"/>
      <c r="E5657" s="48"/>
      <c r="F5657" s="50"/>
      <c r="G5657" s="51"/>
      <c r="H5657" s="51"/>
      <c r="I5657" s="52"/>
      <c r="J5657" s="52"/>
      <c r="K5657" s="27" t="str">
        <f>_xlfn.IFNA(VLOOKUP(E5657,الاوردرات!$B$1:$C$600,2,0),"")</f>
        <v/>
      </c>
      <c r="L5657" s="63"/>
      <c r="N5657" s="22" t="str">
        <f t="shared" si="179"/>
        <v/>
      </c>
      <c r="O5657" s="23" t="str">
        <f>_xlfn.IFNA((VLOOKUP(F5657,help!$C$2:$F$12,4,0))*(N5657*24),"")</f>
        <v/>
      </c>
      <c r="AP5657" s="18">
        <f t="shared" si="180"/>
        <v>0</v>
      </c>
    </row>
    <row r="5658" spans="2:42" ht="33" x14ac:dyDescent="0.2">
      <c r="B5658" s="14">
        <f>COUNTIFS($E$3:E5658,تقرير!$E$4)</f>
        <v>15</v>
      </c>
      <c r="C5658" s="48"/>
      <c r="D5658" s="48"/>
      <c r="E5658" s="48"/>
      <c r="F5658" s="50"/>
      <c r="G5658" s="51"/>
      <c r="H5658" s="51"/>
      <c r="I5658" s="52"/>
      <c r="J5658" s="52"/>
      <c r="K5658" s="27" t="str">
        <f>_xlfn.IFNA(VLOOKUP(E5658,الاوردرات!$B$1:$C$600,2,0),"")</f>
        <v/>
      </c>
      <c r="L5658" s="63"/>
      <c r="N5658" s="22" t="str">
        <f t="shared" si="179"/>
        <v/>
      </c>
      <c r="O5658" s="23" t="str">
        <f>_xlfn.IFNA((VLOOKUP(F5658,help!$C$2:$F$12,4,0))*(N5658*24),"")</f>
        <v/>
      </c>
      <c r="AP5658" s="18">
        <f t="shared" si="180"/>
        <v>0</v>
      </c>
    </row>
    <row r="5659" spans="2:42" ht="33" x14ac:dyDescent="0.2">
      <c r="B5659" s="14">
        <f>COUNTIFS($E$3:E5659,تقرير!$E$4)</f>
        <v>15</v>
      </c>
      <c r="C5659" s="48"/>
      <c r="D5659" s="48"/>
      <c r="E5659" s="48"/>
      <c r="F5659" s="50"/>
      <c r="G5659" s="51"/>
      <c r="H5659" s="51"/>
      <c r="I5659" s="52"/>
      <c r="J5659" s="52"/>
      <c r="K5659" s="27" t="str">
        <f>_xlfn.IFNA(VLOOKUP(E5659,الاوردرات!$B$1:$C$600,2,0),"")</f>
        <v/>
      </c>
      <c r="L5659" s="63"/>
      <c r="N5659" s="22" t="str">
        <f t="shared" si="179"/>
        <v/>
      </c>
      <c r="O5659" s="23" t="str">
        <f>_xlfn.IFNA((VLOOKUP(F5659,help!$C$2:$F$12,4,0))*(N5659*24),"")</f>
        <v/>
      </c>
      <c r="AP5659" s="18">
        <f t="shared" si="180"/>
        <v>0</v>
      </c>
    </row>
    <row r="5660" spans="2:42" ht="33" x14ac:dyDescent="0.2">
      <c r="B5660" s="14">
        <f>COUNTIFS($E$3:E5660,تقرير!$E$4)</f>
        <v>15</v>
      </c>
      <c r="C5660" s="48"/>
      <c r="D5660" s="48"/>
      <c r="E5660" s="48"/>
      <c r="F5660" s="50"/>
      <c r="G5660" s="51"/>
      <c r="H5660" s="51"/>
      <c r="I5660" s="52"/>
      <c r="J5660" s="52"/>
      <c r="K5660" s="27" t="str">
        <f>_xlfn.IFNA(VLOOKUP(E5660,الاوردرات!$B$1:$C$600,2,0),"")</f>
        <v/>
      </c>
      <c r="L5660" s="63"/>
      <c r="N5660" s="22" t="str">
        <f t="shared" si="179"/>
        <v/>
      </c>
      <c r="O5660" s="23" t="str">
        <f>_xlfn.IFNA((VLOOKUP(F5660,help!$C$2:$F$12,4,0))*(N5660*24),"")</f>
        <v/>
      </c>
      <c r="AP5660" s="18">
        <f t="shared" si="180"/>
        <v>0</v>
      </c>
    </row>
    <row r="5661" spans="2:42" ht="33" x14ac:dyDescent="0.2">
      <c r="B5661" s="14">
        <f>COUNTIFS($E$3:E5661,تقرير!$E$4)</f>
        <v>15</v>
      </c>
      <c r="C5661" s="48"/>
      <c r="D5661" s="48"/>
      <c r="E5661" s="48"/>
      <c r="F5661" s="50"/>
      <c r="G5661" s="51"/>
      <c r="H5661" s="51"/>
      <c r="I5661" s="52"/>
      <c r="J5661" s="52"/>
      <c r="K5661" s="27" t="str">
        <f>_xlfn.IFNA(VLOOKUP(E5661,الاوردرات!$B$1:$C$600,2,0),"")</f>
        <v/>
      </c>
      <c r="L5661" s="63"/>
      <c r="N5661" s="22" t="str">
        <f t="shared" si="179"/>
        <v/>
      </c>
      <c r="O5661" s="23" t="str">
        <f>_xlfn.IFNA((VLOOKUP(F5661,help!$C$2:$F$12,4,0))*(N5661*24),"")</f>
        <v/>
      </c>
      <c r="AP5661" s="18">
        <f t="shared" si="180"/>
        <v>0</v>
      </c>
    </row>
    <row r="5662" spans="2:42" ht="33" x14ac:dyDescent="0.2">
      <c r="B5662" s="14">
        <f>COUNTIFS($E$3:E5662,تقرير!$E$4)</f>
        <v>15</v>
      </c>
      <c r="C5662" s="48"/>
      <c r="D5662" s="48"/>
      <c r="E5662" s="48"/>
      <c r="F5662" s="50"/>
      <c r="G5662" s="51"/>
      <c r="H5662" s="51"/>
      <c r="I5662" s="52"/>
      <c r="J5662" s="52"/>
      <c r="K5662" s="27" t="str">
        <f>_xlfn.IFNA(VLOOKUP(E5662,الاوردرات!$B$1:$C$600,2,0),"")</f>
        <v/>
      </c>
      <c r="L5662" s="63"/>
      <c r="N5662" s="22" t="str">
        <f t="shared" si="179"/>
        <v/>
      </c>
      <c r="O5662" s="23" t="str">
        <f>_xlfn.IFNA((VLOOKUP(F5662,help!$C$2:$F$12,4,0))*(N5662*24),"")</f>
        <v/>
      </c>
      <c r="AP5662" s="18">
        <f t="shared" si="180"/>
        <v>0</v>
      </c>
    </row>
    <row r="5663" spans="2:42" ht="33" x14ac:dyDescent="0.2">
      <c r="B5663" s="14">
        <f>COUNTIFS($E$3:E5663,تقرير!$E$4)</f>
        <v>15</v>
      </c>
      <c r="C5663" s="48"/>
      <c r="D5663" s="48"/>
      <c r="E5663" s="48"/>
      <c r="F5663" s="50"/>
      <c r="G5663" s="51"/>
      <c r="H5663" s="51"/>
      <c r="I5663" s="52"/>
      <c r="J5663" s="52"/>
      <c r="K5663" s="27" t="str">
        <f>_xlfn.IFNA(VLOOKUP(E5663,الاوردرات!$B$1:$C$600,2,0),"")</f>
        <v/>
      </c>
      <c r="L5663" s="63"/>
      <c r="N5663" s="22" t="str">
        <f t="shared" si="179"/>
        <v/>
      </c>
      <c r="O5663" s="23" t="str">
        <f>_xlfn.IFNA((VLOOKUP(F5663,help!$C$2:$F$12,4,0))*(N5663*24),"")</f>
        <v/>
      </c>
      <c r="AP5663" s="18">
        <f t="shared" si="180"/>
        <v>0</v>
      </c>
    </row>
    <row r="5664" spans="2:42" ht="33" x14ac:dyDescent="0.2">
      <c r="B5664" s="14">
        <f>COUNTIFS($E$3:E5664,تقرير!$E$4)</f>
        <v>15</v>
      </c>
      <c r="C5664" s="48"/>
      <c r="D5664" s="48"/>
      <c r="E5664" s="48"/>
      <c r="F5664" s="50"/>
      <c r="G5664" s="51"/>
      <c r="H5664" s="51"/>
      <c r="I5664" s="52"/>
      <c r="J5664" s="52"/>
      <c r="K5664" s="27" t="str">
        <f>_xlfn.IFNA(VLOOKUP(E5664,الاوردرات!$B$1:$C$600,2,0),"")</f>
        <v/>
      </c>
      <c r="L5664" s="63"/>
      <c r="N5664" s="22" t="str">
        <f t="shared" si="179"/>
        <v/>
      </c>
      <c r="O5664" s="23" t="str">
        <f>_xlfn.IFNA((VLOOKUP(F5664,help!$C$2:$F$12,4,0))*(N5664*24),"")</f>
        <v/>
      </c>
      <c r="AP5664" s="18">
        <f t="shared" si="180"/>
        <v>0</v>
      </c>
    </row>
    <row r="5665" spans="2:42" ht="33" x14ac:dyDescent="0.2">
      <c r="B5665" s="14">
        <f>COUNTIFS($E$3:E5665,تقرير!$E$4)</f>
        <v>15</v>
      </c>
      <c r="C5665" s="48"/>
      <c r="D5665" s="48"/>
      <c r="E5665" s="48"/>
      <c r="F5665" s="50"/>
      <c r="G5665" s="51"/>
      <c r="H5665" s="51"/>
      <c r="I5665" s="52"/>
      <c r="J5665" s="52"/>
      <c r="K5665" s="27" t="str">
        <f>_xlfn.IFNA(VLOOKUP(E5665,الاوردرات!$B$1:$C$600,2,0),"")</f>
        <v/>
      </c>
      <c r="L5665" s="63"/>
      <c r="N5665" s="22" t="str">
        <f t="shared" si="179"/>
        <v/>
      </c>
      <c r="O5665" s="23" t="str">
        <f>_xlfn.IFNA((VLOOKUP(F5665,help!$C$2:$F$12,4,0))*(N5665*24),"")</f>
        <v/>
      </c>
      <c r="AP5665" s="18">
        <f t="shared" si="180"/>
        <v>0</v>
      </c>
    </row>
    <row r="5666" spans="2:42" ht="33" x14ac:dyDescent="0.2">
      <c r="B5666" s="14">
        <f>COUNTIFS($E$3:E5666,تقرير!$E$4)</f>
        <v>15</v>
      </c>
      <c r="C5666" s="48"/>
      <c r="D5666" s="48"/>
      <c r="E5666" s="48"/>
      <c r="F5666" s="50"/>
      <c r="G5666" s="51"/>
      <c r="H5666" s="51"/>
      <c r="I5666" s="52"/>
      <c r="J5666" s="52"/>
      <c r="K5666" s="27" t="str">
        <f>_xlfn.IFNA(VLOOKUP(E5666,الاوردرات!$B$1:$C$600,2,0),"")</f>
        <v/>
      </c>
      <c r="L5666" s="63"/>
      <c r="N5666" s="22" t="str">
        <f t="shared" si="179"/>
        <v/>
      </c>
      <c r="O5666" s="23" t="str">
        <f>_xlfn.IFNA((VLOOKUP(F5666,help!$C$2:$F$12,4,0))*(N5666*24),"")</f>
        <v/>
      </c>
      <c r="AP5666" s="18">
        <f t="shared" si="180"/>
        <v>0</v>
      </c>
    </row>
    <row r="5667" spans="2:42" ht="33" x14ac:dyDescent="0.2">
      <c r="B5667" s="14">
        <f>COUNTIFS($E$3:E5667,تقرير!$E$4)</f>
        <v>15</v>
      </c>
      <c r="C5667" s="48"/>
      <c r="D5667" s="48"/>
      <c r="E5667" s="48"/>
      <c r="F5667" s="50"/>
      <c r="G5667" s="51"/>
      <c r="H5667" s="51"/>
      <c r="I5667" s="52"/>
      <c r="J5667" s="52"/>
      <c r="K5667" s="27" t="str">
        <f>_xlfn.IFNA(VLOOKUP(E5667,الاوردرات!$B$1:$C$600,2,0),"")</f>
        <v/>
      </c>
      <c r="L5667" s="63"/>
      <c r="N5667" s="22" t="str">
        <f t="shared" si="179"/>
        <v/>
      </c>
      <c r="O5667" s="23" t="str">
        <f>_xlfn.IFNA((VLOOKUP(F5667,help!$C$2:$F$12,4,0))*(N5667*24),"")</f>
        <v/>
      </c>
      <c r="AP5667" s="18">
        <f t="shared" si="180"/>
        <v>0</v>
      </c>
    </row>
    <row r="5668" spans="2:42" ht="33" x14ac:dyDescent="0.2">
      <c r="B5668" s="14">
        <f>COUNTIFS($E$3:E5668,تقرير!$E$4)</f>
        <v>15</v>
      </c>
      <c r="C5668" s="48"/>
      <c r="D5668" s="48"/>
      <c r="E5668" s="48"/>
      <c r="F5668" s="50"/>
      <c r="G5668" s="51"/>
      <c r="H5668" s="51"/>
      <c r="I5668" s="52"/>
      <c r="J5668" s="52"/>
      <c r="K5668" s="27" t="str">
        <f>_xlfn.IFNA(VLOOKUP(E5668,الاوردرات!$B$1:$C$600,2,0),"")</f>
        <v/>
      </c>
      <c r="L5668" s="63"/>
      <c r="N5668" s="22" t="str">
        <f t="shared" si="179"/>
        <v/>
      </c>
      <c r="O5668" s="23" t="str">
        <f>_xlfn.IFNA((VLOOKUP(F5668,help!$C$2:$F$12,4,0))*(N5668*24),"")</f>
        <v/>
      </c>
      <c r="AP5668" s="18">
        <f t="shared" si="180"/>
        <v>0</v>
      </c>
    </row>
    <row r="5669" spans="2:42" ht="33" x14ac:dyDescent="0.2">
      <c r="B5669" s="14">
        <f>COUNTIFS($E$3:E5669,تقرير!$E$4)</f>
        <v>15</v>
      </c>
      <c r="C5669" s="48"/>
      <c r="D5669" s="48"/>
      <c r="E5669" s="48"/>
      <c r="F5669" s="50"/>
      <c r="G5669" s="51"/>
      <c r="H5669" s="51"/>
      <c r="I5669" s="52"/>
      <c r="J5669" s="52"/>
      <c r="K5669" s="27" t="str">
        <f>_xlfn.IFNA(VLOOKUP(E5669,الاوردرات!$B$1:$C$600,2,0),"")</f>
        <v/>
      </c>
      <c r="L5669" s="63"/>
      <c r="N5669" s="22" t="str">
        <f t="shared" si="179"/>
        <v/>
      </c>
      <c r="O5669" s="23" t="str">
        <f>_xlfn.IFNA((VLOOKUP(F5669,help!$C$2:$F$12,4,0))*(N5669*24),"")</f>
        <v/>
      </c>
      <c r="AP5669" s="18">
        <f t="shared" si="180"/>
        <v>0</v>
      </c>
    </row>
    <row r="5670" spans="2:42" ht="33" x14ac:dyDescent="0.2">
      <c r="B5670" s="14">
        <f>COUNTIFS($E$3:E5670,تقرير!$E$4)</f>
        <v>15</v>
      </c>
      <c r="C5670" s="48"/>
      <c r="D5670" s="48"/>
      <c r="E5670" s="48"/>
      <c r="F5670" s="50"/>
      <c r="G5670" s="51"/>
      <c r="H5670" s="51"/>
      <c r="I5670" s="52"/>
      <c r="J5670" s="52"/>
      <c r="K5670" s="27" t="str">
        <f>_xlfn.IFNA(VLOOKUP(E5670,الاوردرات!$B$1:$C$600,2,0),"")</f>
        <v/>
      </c>
      <c r="L5670" s="63"/>
      <c r="N5670" s="22" t="str">
        <f t="shared" si="179"/>
        <v/>
      </c>
      <c r="O5670" s="23" t="str">
        <f>_xlfn.IFNA((VLOOKUP(F5670,help!$C$2:$F$12,4,0))*(N5670*24),"")</f>
        <v/>
      </c>
      <c r="AP5670" s="18">
        <f t="shared" si="180"/>
        <v>0</v>
      </c>
    </row>
    <row r="5671" spans="2:42" ht="33" x14ac:dyDescent="0.2">
      <c r="B5671" s="14">
        <f>COUNTIFS($E$3:E5671,تقرير!$E$4)</f>
        <v>15</v>
      </c>
      <c r="C5671" s="48"/>
      <c r="D5671" s="48"/>
      <c r="E5671" s="48"/>
      <c r="F5671" s="50"/>
      <c r="G5671" s="51"/>
      <c r="H5671" s="51"/>
      <c r="I5671" s="52"/>
      <c r="J5671" s="52"/>
      <c r="K5671" s="27" t="str">
        <f>_xlfn.IFNA(VLOOKUP(E5671,الاوردرات!$B$1:$C$600,2,0),"")</f>
        <v/>
      </c>
      <c r="L5671" s="63"/>
      <c r="N5671" s="22" t="str">
        <f t="shared" si="179"/>
        <v/>
      </c>
      <c r="O5671" s="23" t="str">
        <f>_xlfn.IFNA((VLOOKUP(F5671,help!$C$2:$F$12,4,0))*(N5671*24),"")</f>
        <v/>
      </c>
      <c r="AP5671" s="18">
        <f t="shared" si="180"/>
        <v>0</v>
      </c>
    </row>
    <row r="5672" spans="2:42" ht="33" x14ac:dyDescent="0.2">
      <c r="B5672" s="14">
        <f>COUNTIFS($E$3:E5672,تقرير!$E$4)</f>
        <v>15</v>
      </c>
      <c r="C5672" s="48"/>
      <c r="D5672" s="48"/>
      <c r="E5672" s="48"/>
      <c r="F5672" s="50"/>
      <c r="G5672" s="51"/>
      <c r="H5672" s="51"/>
      <c r="I5672" s="52"/>
      <c r="J5672" s="52"/>
      <c r="K5672" s="27" t="str">
        <f>_xlfn.IFNA(VLOOKUP(E5672,الاوردرات!$B$1:$C$600,2,0),"")</f>
        <v/>
      </c>
      <c r="L5672" s="63"/>
      <c r="N5672" s="22" t="str">
        <f t="shared" si="179"/>
        <v/>
      </c>
      <c r="O5672" s="23" t="str">
        <f>_xlfn.IFNA((VLOOKUP(F5672,help!$C$2:$F$12,4,0))*(N5672*24),"")</f>
        <v/>
      </c>
      <c r="AP5672" s="18">
        <f t="shared" si="180"/>
        <v>0</v>
      </c>
    </row>
    <row r="5673" spans="2:42" ht="33" x14ac:dyDescent="0.2">
      <c r="B5673" s="14">
        <f>COUNTIFS($E$3:E5673,تقرير!$E$4)</f>
        <v>15</v>
      </c>
      <c r="C5673" s="48"/>
      <c r="D5673" s="48"/>
      <c r="E5673" s="48"/>
      <c r="F5673" s="50"/>
      <c r="G5673" s="51"/>
      <c r="H5673" s="51"/>
      <c r="I5673" s="52"/>
      <c r="J5673" s="52"/>
      <c r="K5673" s="27" t="str">
        <f>_xlfn.IFNA(VLOOKUP(E5673,الاوردرات!$B$1:$C$600,2,0),"")</f>
        <v/>
      </c>
      <c r="L5673" s="63"/>
      <c r="N5673" s="22" t="str">
        <f t="shared" si="179"/>
        <v/>
      </c>
      <c r="O5673" s="23" t="str">
        <f>_xlfn.IFNA((VLOOKUP(F5673,help!$C$2:$F$12,4,0))*(N5673*24),"")</f>
        <v/>
      </c>
      <c r="AP5673" s="18">
        <f t="shared" si="180"/>
        <v>0</v>
      </c>
    </row>
    <row r="5674" spans="2:42" ht="33" x14ac:dyDescent="0.2">
      <c r="B5674" s="14">
        <f>COUNTIFS($E$3:E5674,تقرير!$E$4)</f>
        <v>15</v>
      </c>
      <c r="C5674" s="48"/>
      <c r="D5674" s="48"/>
      <c r="E5674" s="48"/>
      <c r="F5674" s="50"/>
      <c r="G5674" s="51"/>
      <c r="H5674" s="51"/>
      <c r="I5674" s="52"/>
      <c r="J5674" s="52"/>
      <c r="K5674" s="27" t="str">
        <f>_xlfn.IFNA(VLOOKUP(E5674,الاوردرات!$B$1:$C$600,2,0),"")</f>
        <v/>
      </c>
      <c r="L5674" s="63"/>
      <c r="N5674" s="22" t="str">
        <f t="shared" si="179"/>
        <v/>
      </c>
      <c r="O5674" s="23" t="str">
        <f>_xlfn.IFNA((VLOOKUP(F5674,help!$C$2:$F$12,4,0))*(N5674*24),"")</f>
        <v/>
      </c>
      <c r="AP5674" s="18">
        <f t="shared" si="180"/>
        <v>0</v>
      </c>
    </row>
    <row r="5675" spans="2:42" ht="33" x14ac:dyDescent="0.2">
      <c r="B5675" s="14">
        <f>COUNTIFS($E$3:E5675,تقرير!$E$4)</f>
        <v>15</v>
      </c>
      <c r="C5675" s="48"/>
      <c r="D5675" s="48"/>
      <c r="E5675" s="48"/>
      <c r="F5675" s="50"/>
      <c r="G5675" s="51"/>
      <c r="H5675" s="51"/>
      <c r="I5675" s="52"/>
      <c r="J5675" s="52"/>
      <c r="K5675" s="27" t="str">
        <f>_xlfn.IFNA(VLOOKUP(E5675,الاوردرات!$B$1:$C$600,2,0),"")</f>
        <v/>
      </c>
      <c r="L5675" s="63"/>
      <c r="N5675" s="22" t="str">
        <f t="shared" si="179"/>
        <v/>
      </c>
      <c r="O5675" s="23" t="str">
        <f>_xlfn.IFNA((VLOOKUP(F5675,help!$C$2:$F$12,4,0))*(N5675*24),"")</f>
        <v/>
      </c>
      <c r="AP5675" s="18">
        <f t="shared" si="180"/>
        <v>0</v>
      </c>
    </row>
    <row r="5676" spans="2:42" ht="33" x14ac:dyDescent="0.2">
      <c r="B5676" s="14">
        <f>COUNTIFS($E$3:E5676,تقرير!$E$4)</f>
        <v>15</v>
      </c>
      <c r="C5676" s="48"/>
      <c r="D5676" s="48"/>
      <c r="E5676" s="48"/>
      <c r="F5676" s="50"/>
      <c r="G5676" s="51"/>
      <c r="H5676" s="51"/>
      <c r="I5676" s="52"/>
      <c r="J5676" s="52"/>
      <c r="K5676" s="27" t="str">
        <f>_xlfn.IFNA(VLOOKUP(E5676,الاوردرات!$B$1:$C$600,2,0),"")</f>
        <v/>
      </c>
      <c r="L5676" s="63"/>
      <c r="N5676" s="22" t="str">
        <f t="shared" si="179"/>
        <v/>
      </c>
      <c r="O5676" s="23" t="str">
        <f>_xlfn.IFNA((VLOOKUP(F5676,help!$C$2:$F$12,4,0))*(N5676*24),"")</f>
        <v/>
      </c>
      <c r="AP5676" s="18">
        <f t="shared" si="180"/>
        <v>0</v>
      </c>
    </row>
    <row r="5677" spans="2:42" ht="33" x14ac:dyDescent="0.2">
      <c r="B5677" s="14">
        <f>COUNTIFS($E$3:E5677,تقرير!$E$4)</f>
        <v>15</v>
      </c>
      <c r="C5677" s="48"/>
      <c r="D5677" s="48"/>
      <c r="E5677" s="48"/>
      <c r="F5677" s="50"/>
      <c r="G5677" s="51"/>
      <c r="H5677" s="51"/>
      <c r="I5677" s="52"/>
      <c r="J5677" s="52"/>
      <c r="K5677" s="27" t="str">
        <f>_xlfn.IFNA(VLOOKUP(E5677,الاوردرات!$B$1:$C$600,2,0),"")</f>
        <v/>
      </c>
      <c r="L5677" s="63"/>
      <c r="N5677" s="22" t="str">
        <f t="shared" si="179"/>
        <v/>
      </c>
      <c r="O5677" s="23" t="str">
        <f>_xlfn.IFNA((VLOOKUP(F5677,help!$C$2:$F$12,4,0))*(N5677*24),"")</f>
        <v/>
      </c>
      <c r="AP5677" s="18">
        <f t="shared" si="180"/>
        <v>0</v>
      </c>
    </row>
    <row r="5678" spans="2:42" ht="33" x14ac:dyDescent="0.2">
      <c r="B5678" s="14">
        <f>COUNTIFS($E$3:E5678,تقرير!$E$4)</f>
        <v>15</v>
      </c>
      <c r="C5678" s="48"/>
      <c r="D5678" s="48"/>
      <c r="E5678" s="48"/>
      <c r="F5678" s="50"/>
      <c r="G5678" s="51"/>
      <c r="H5678" s="51"/>
      <c r="I5678" s="52"/>
      <c r="J5678" s="52"/>
      <c r="K5678" s="27" t="str">
        <f>_xlfn.IFNA(VLOOKUP(E5678,الاوردرات!$B$1:$C$600,2,0),"")</f>
        <v/>
      </c>
      <c r="L5678" s="63"/>
      <c r="N5678" s="22" t="str">
        <f t="shared" si="179"/>
        <v/>
      </c>
      <c r="O5678" s="23" t="str">
        <f>_xlfn.IFNA((VLOOKUP(F5678,help!$C$2:$F$12,4,0))*(N5678*24),"")</f>
        <v/>
      </c>
      <c r="AP5678" s="18">
        <f t="shared" si="180"/>
        <v>0</v>
      </c>
    </row>
    <row r="5679" spans="2:42" ht="33" x14ac:dyDescent="0.2">
      <c r="B5679" s="14">
        <f>COUNTIFS($E$3:E5679,تقرير!$E$4)</f>
        <v>15</v>
      </c>
      <c r="C5679" s="48"/>
      <c r="D5679" s="48"/>
      <c r="E5679" s="48"/>
      <c r="F5679" s="50"/>
      <c r="G5679" s="51"/>
      <c r="H5679" s="51"/>
      <c r="I5679" s="52"/>
      <c r="J5679" s="52"/>
      <c r="K5679" s="27" t="str">
        <f>_xlfn.IFNA(VLOOKUP(E5679,الاوردرات!$B$1:$C$600,2,0),"")</f>
        <v/>
      </c>
      <c r="L5679" s="63"/>
      <c r="N5679" s="22" t="str">
        <f t="shared" si="179"/>
        <v/>
      </c>
      <c r="O5679" s="23" t="str">
        <f>_xlfn.IFNA((VLOOKUP(F5679,help!$C$2:$F$12,4,0))*(N5679*24),"")</f>
        <v/>
      </c>
      <c r="AP5679" s="18">
        <f t="shared" si="180"/>
        <v>0</v>
      </c>
    </row>
    <row r="5680" spans="2:42" ht="33" x14ac:dyDescent="0.2">
      <c r="B5680" s="14">
        <f>COUNTIFS($E$3:E5680,تقرير!$E$4)</f>
        <v>15</v>
      </c>
      <c r="C5680" s="48"/>
      <c r="D5680" s="48"/>
      <c r="E5680" s="48"/>
      <c r="F5680" s="50"/>
      <c r="G5680" s="51"/>
      <c r="H5680" s="51"/>
      <c r="I5680" s="52"/>
      <c r="J5680" s="52"/>
      <c r="K5680" s="27" t="str">
        <f>_xlfn.IFNA(VLOOKUP(E5680,الاوردرات!$B$1:$C$600,2,0),"")</f>
        <v/>
      </c>
      <c r="L5680" s="63"/>
      <c r="N5680" s="22" t="str">
        <f t="shared" si="179"/>
        <v/>
      </c>
      <c r="O5680" s="23" t="str">
        <f>_xlfn.IFNA((VLOOKUP(F5680,help!$C$2:$F$12,4,0))*(N5680*24),"")</f>
        <v/>
      </c>
      <c r="AP5680" s="18">
        <f t="shared" si="180"/>
        <v>0</v>
      </c>
    </row>
    <row r="5681" spans="2:42" ht="33" x14ac:dyDescent="0.2">
      <c r="B5681" s="14">
        <f>COUNTIFS($E$3:E5681,تقرير!$E$4)</f>
        <v>15</v>
      </c>
      <c r="C5681" s="48"/>
      <c r="D5681" s="48"/>
      <c r="E5681" s="48"/>
      <c r="F5681" s="50"/>
      <c r="G5681" s="51"/>
      <c r="H5681" s="51"/>
      <c r="I5681" s="52"/>
      <c r="J5681" s="52"/>
      <c r="K5681" s="27" t="str">
        <f>_xlfn.IFNA(VLOOKUP(E5681,الاوردرات!$B$1:$C$600,2,0),"")</f>
        <v/>
      </c>
      <c r="L5681" s="63"/>
      <c r="N5681" s="22" t="str">
        <f t="shared" si="179"/>
        <v/>
      </c>
      <c r="O5681" s="23" t="str">
        <f>_xlfn.IFNA((VLOOKUP(F5681,help!$C$2:$F$12,4,0))*(N5681*24),"")</f>
        <v/>
      </c>
      <c r="AP5681" s="18">
        <f t="shared" si="180"/>
        <v>0</v>
      </c>
    </row>
    <row r="5682" spans="2:42" ht="33" x14ac:dyDescent="0.2">
      <c r="B5682" s="14">
        <f>COUNTIFS($E$3:E5682,تقرير!$E$4)</f>
        <v>15</v>
      </c>
      <c r="C5682" s="48"/>
      <c r="D5682" s="48"/>
      <c r="E5682" s="48"/>
      <c r="F5682" s="50"/>
      <c r="G5682" s="51"/>
      <c r="H5682" s="51"/>
      <c r="I5682" s="52"/>
      <c r="J5682" s="52"/>
      <c r="K5682" s="27" t="str">
        <f>_xlfn.IFNA(VLOOKUP(E5682,الاوردرات!$B$1:$C$600,2,0),"")</f>
        <v/>
      </c>
      <c r="L5682" s="63"/>
      <c r="N5682" s="22" t="str">
        <f t="shared" si="179"/>
        <v/>
      </c>
      <c r="O5682" s="23" t="str">
        <f>_xlfn.IFNA((VLOOKUP(F5682,help!$C$2:$F$12,4,0))*(N5682*24),"")</f>
        <v/>
      </c>
      <c r="AP5682" s="18">
        <f t="shared" si="180"/>
        <v>0</v>
      </c>
    </row>
    <row r="5683" spans="2:42" ht="33" x14ac:dyDescent="0.2">
      <c r="B5683" s="14">
        <f>COUNTIFS($E$3:E5683,تقرير!$E$4)</f>
        <v>15</v>
      </c>
      <c r="C5683" s="48"/>
      <c r="D5683" s="48"/>
      <c r="E5683" s="48"/>
      <c r="F5683" s="50"/>
      <c r="G5683" s="51"/>
      <c r="H5683" s="51"/>
      <c r="I5683" s="52"/>
      <c r="J5683" s="52"/>
      <c r="K5683" s="27" t="str">
        <f>_xlfn.IFNA(VLOOKUP(E5683,الاوردرات!$B$1:$C$600,2,0),"")</f>
        <v/>
      </c>
      <c r="L5683" s="63"/>
      <c r="N5683" s="22" t="str">
        <f t="shared" si="179"/>
        <v/>
      </c>
      <c r="O5683" s="23" t="str">
        <f>_xlfn.IFNA((VLOOKUP(F5683,help!$C$2:$F$12,4,0))*(N5683*24),"")</f>
        <v/>
      </c>
      <c r="AP5683" s="18">
        <f t="shared" si="180"/>
        <v>0</v>
      </c>
    </row>
    <row r="5684" spans="2:42" ht="33" x14ac:dyDescent="0.2">
      <c r="B5684" s="14">
        <f>COUNTIFS($E$3:E5684,تقرير!$E$4)</f>
        <v>15</v>
      </c>
      <c r="C5684" s="48"/>
      <c r="D5684" s="48"/>
      <c r="E5684" s="48"/>
      <c r="F5684" s="50"/>
      <c r="G5684" s="51"/>
      <c r="H5684" s="51"/>
      <c r="I5684" s="52"/>
      <c r="J5684" s="52"/>
      <c r="K5684" s="27" t="str">
        <f>_xlfn.IFNA(VLOOKUP(E5684,الاوردرات!$B$1:$C$600,2,0),"")</f>
        <v/>
      </c>
      <c r="L5684" s="63"/>
      <c r="N5684" s="22" t="str">
        <f t="shared" si="179"/>
        <v/>
      </c>
      <c r="O5684" s="23" t="str">
        <f>_xlfn.IFNA((VLOOKUP(F5684,help!$C$2:$F$12,4,0))*(N5684*24),"")</f>
        <v/>
      </c>
      <c r="AP5684" s="18">
        <f t="shared" si="180"/>
        <v>0</v>
      </c>
    </row>
    <row r="5685" spans="2:42" ht="33" x14ac:dyDescent="0.2">
      <c r="B5685" s="14">
        <f>COUNTIFS($E$3:E5685,تقرير!$E$4)</f>
        <v>15</v>
      </c>
      <c r="C5685" s="48"/>
      <c r="D5685" s="48"/>
      <c r="E5685" s="48"/>
      <c r="F5685" s="50"/>
      <c r="G5685" s="51"/>
      <c r="H5685" s="51"/>
      <c r="I5685" s="52"/>
      <c r="J5685" s="52"/>
      <c r="K5685" s="27" t="str">
        <f>_xlfn.IFNA(VLOOKUP(E5685,الاوردرات!$B$1:$C$600,2,0),"")</f>
        <v/>
      </c>
      <c r="L5685" s="63"/>
      <c r="N5685" s="22" t="str">
        <f t="shared" si="179"/>
        <v/>
      </c>
      <c r="O5685" s="23" t="str">
        <f>_xlfn.IFNA((VLOOKUP(F5685,help!$C$2:$F$12,4,0))*(N5685*24),"")</f>
        <v/>
      </c>
      <c r="AP5685" s="18">
        <f t="shared" si="180"/>
        <v>0</v>
      </c>
    </row>
    <row r="5686" spans="2:42" ht="33" x14ac:dyDescent="0.2">
      <c r="B5686" s="14">
        <f>COUNTIFS($E$3:E5686,تقرير!$E$4)</f>
        <v>15</v>
      </c>
      <c r="C5686" s="48"/>
      <c r="D5686" s="48"/>
      <c r="E5686" s="48"/>
      <c r="F5686" s="50"/>
      <c r="G5686" s="51"/>
      <c r="H5686" s="51"/>
      <c r="I5686" s="52"/>
      <c r="J5686" s="52"/>
      <c r="K5686" s="27" t="str">
        <f>_xlfn.IFNA(VLOOKUP(E5686,الاوردرات!$B$1:$C$600,2,0),"")</f>
        <v/>
      </c>
      <c r="L5686" s="63"/>
      <c r="N5686" s="22" t="str">
        <f t="shared" si="179"/>
        <v/>
      </c>
      <c r="O5686" s="23" t="str">
        <f>_xlfn.IFNA((VLOOKUP(F5686,help!$C$2:$F$12,4,0))*(N5686*24),"")</f>
        <v/>
      </c>
      <c r="AP5686" s="18">
        <f t="shared" si="180"/>
        <v>0</v>
      </c>
    </row>
    <row r="5687" spans="2:42" ht="33" x14ac:dyDescent="0.2">
      <c r="B5687" s="14">
        <f>COUNTIFS($E$3:E5687,تقرير!$E$4)</f>
        <v>15</v>
      </c>
      <c r="C5687" s="48"/>
      <c r="D5687" s="48"/>
      <c r="E5687" s="48"/>
      <c r="F5687" s="50"/>
      <c r="G5687" s="51"/>
      <c r="H5687" s="51"/>
      <c r="I5687" s="52"/>
      <c r="J5687" s="52"/>
      <c r="K5687" s="27" t="str">
        <f>_xlfn.IFNA(VLOOKUP(E5687,الاوردرات!$B$1:$C$600,2,0),"")</f>
        <v/>
      </c>
      <c r="L5687" s="63"/>
      <c r="N5687" s="22" t="str">
        <f t="shared" ref="N5687:N5750" si="181">IF(I5687&lt;&gt;"",J5687-I5687,"")</f>
        <v/>
      </c>
      <c r="O5687" s="23" t="str">
        <f>_xlfn.IFNA((VLOOKUP(F5687,help!$C$2:$F$12,4,0))*(N5687*24),"")</f>
        <v/>
      </c>
      <c r="AP5687" s="18">
        <f t="shared" si="180"/>
        <v>0</v>
      </c>
    </row>
    <row r="5688" spans="2:42" ht="33" x14ac:dyDescent="0.2">
      <c r="B5688" s="14">
        <f>COUNTIFS($E$3:E5688,تقرير!$E$4)</f>
        <v>15</v>
      </c>
      <c r="C5688" s="48"/>
      <c r="D5688" s="48"/>
      <c r="E5688" s="48"/>
      <c r="F5688" s="50"/>
      <c r="G5688" s="51"/>
      <c r="H5688" s="51"/>
      <c r="I5688" s="52"/>
      <c r="J5688" s="52"/>
      <c r="K5688" s="27" t="str">
        <f>_xlfn.IFNA(VLOOKUP(E5688,الاوردرات!$B$1:$C$600,2,0),"")</f>
        <v/>
      </c>
      <c r="L5688" s="63"/>
      <c r="N5688" s="22" t="str">
        <f t="shared" si="181"/>
        <v/>
      </c>
      <c r="O5688" s="23" t="str">
        <f>_xlfn.IFNA((VLOOKUP(F5688,help!$C$2:$F$12,4,0))*(N5688*24),"")</f>
        <v/>
      </c>
      <c r="AP5688" s="18">
        <f t="shared" si="180"/>
        <v>0</v>
      </c>
    </row>
    <row r="5689" spans="2:42" ht="33" x14ac:dyDescent="0.2">
      <c r="B5689" s="14">
        <f>COUNTIFS($E$3:E5689,تقرير!$E$4)</f>
        <v>15</v>
      </c>
      <c r="C5689" s="48"/>
      <c r="D5689" s="48"/>
      <c r="E5689" s="48"/>
      <c r="F5689" s="50"/>
      <c r="G5689" s="51"/>
      <c r="H5689" s="51"/>
      <c r="I5689" s="52"/>
      <c r="J5689" s="52"/>
      <c r="K5689" s="27" t="str">
        <f>_xlfn.IFNA(VLOOKUP(E5689,الاوردرات!$B$1:$C$600,2,0),"")</f>
        <v/>
      </c>
      <c r="L5689" s="63"/>
      <c r="N5689" s="22" t="str">
        <f t="shared" si="181"/>
        <v/>
      </c>
      <c r="O5689" s="23" t="str">
        <f>_xlfn.IFNA((VLOOKUP(F5689,help!$C$2:$F$12,4,0))*(N5689*24),"")</f>
        <v/>
      </c>
      <c r="AP5689" s="18">
        <f t="shared" si="180"/>
        <v>0</v>
      </c>
    </row>
    <row r="5690" spans="2:42" ht="33" x14ac:dyDescent="0.2">
      <c r="B5690" s="14">
        <f>COUNTIFS($E$3:E5690,تقرير!$E$4)</f>
        <v>15</v>
      </c>
      <c r="C5690" s="48"/>
      <c r="D5690" s="48"/>
      <c r="E5690" s="48"/>
      <c r="F5690" s="50"/>
      <c r="G5690" s="51"/>
      <c r="H5690" s="51"/>
      <c r="I5690" s="52"/>
      <c r="J5690" s="52"/>
      <c r="K5690" s="27" t="str">
        <f>_xlfn.IFNA(VLOOKUP(E5690,الاوردرات!$B$1:$C$600,2,0),"")</f>
        <v/>
      </c>
      <c r="L5690" s="63"/>
      <c r="N5690" s="22" t="str">
        <f t="shared" si="181"/>
        <v/>
      </c>
      <c r="O5690" s="23" t="str">
        <f>_xlfn.IFNA((VLOOKUP(F5690,help!$C$2:$F$12,4,0))*(N5690*24),"")</f>
        <v/>
      </c>
      <c r="AP5690" s="18">
        <f t="shared" si="180"/>
        <v>0</v>
      </c>
    </row>
    <row r="5691" spans="2:42" ht="33" x14ac:dyDescent="0.2">
      <c r="B5691" s="14">
        <f>COUNTIFS($E$3:E5691,تقرير!$E$4)</f>
        <v>15</v>
      </c>
      <c r="C5691" s="48"/>
      <c r="D5691" s="48"/>
      <c r="E5691" s="48"/>
      <c r="F5691" s="50"/>
      <c r="G5691" s="51"/>
      <c r="H5691" s="51"/>
      <c r="I5691" s="52"/>
      <c r="J5691" s="52"/>
      <c r="K5691" s="27" t="str">
        <f>_xlfn.IFNA(VLOOKUP(E5691,الاوردرات!$B$1:$C$600,2,0),"")</f>
        <v/>
      </c>
      <c r="L5691" s="63"/>
      <c r="N5691" s="22" t="str">
        <f t="shared" si="181"/>
        <v/>
      </c>
      <c r="O5691" s="23" t="str">
        <f>_xlfn.IFNA((VLOOKUP(F5691,help!$C$2:$F$12,4,0))*(N5691*24),"")</f>
        <v/>
      </c>
      <c r="AP5691" s="18">
        <f t="shared" si="180"/>
        <v>0</v>
      </c>
    </row>
    <row r="5692" spans="2:42" ht="33" x14ac:dyDescent="0.2">
      <c r="B5692" s="14">
        <f>COUNTIFS($E$3:E5692,تقرير!$E$4)</f>
        <v>15</v>
      </c>
      <c r="C5692" s="48"/>
      <c r="D5692" s="48"/>
      <c r="E5692" s="48"/>
      <c r="F5692" s="50"/>
      <c r="G5692" s="51"/>
      <c r="H5692" s="51"/>
      <c r="I5692" s="52"/>
      <c r="J5692" s="52"/>
      <c r="K5692" s="27" t="str">
        <f>_xlfn.IFNA(VLOOKUP(E5692,الاوردرات!$B$1:$C$600,2,0),"")</f>
        <v/>
      </c>
      <c r="L5692" s="63"/>
      <c r="N5692" s="22" t="str">
        <f t="shared" si="181"/>
        <v/>
      </c>
      <c r="O5692" s="23" t="str">
        <f>_xlfn.IFNA((VLOOKUP(F5692,help!$C$2:$F$12,4,0))*(N5692*24),"")</f>
        <v/>
      </c>
      <c r="AP5692" s="18">
        <f t="shared" si="180"/>
        <v>0</v>
      </c>
    </row>
    <row r="5693" spans="2:42" ht="33" x14ac:dyDescent="0.2">
      <c r="B5693" s="14">
        <f>COUNTIFS($E$3:E5693,تقرير!$E$4)</f>
        <v>15</v>
      </c>
      <c r="C5693" s="48"/>
      <c r="D5693" s="48"/>
      <c r="E5693" s="48"/>
      <c r="F5693" s="50"/>
      <c r="G5693" s="51"/>
      <c r="H5693" s="51"/>
      <c r="I5693" s="52"/>
      <c r="J5693" s="52"/>
      <c r="K5693" s="27" t="str">
        <f>_xlfn.IFNA(VLOOKUP(E5693,الاوردرات!$B$1:$C$600,2,0),"")</f>
        <v/>
      </c>
      <c r="L5693" s="63"/>
      <c r="N5693" s="22" t="str">
        <f t="shared" si="181"/>
        <v/>
      </c>
      <c r="O5693" s="23" t="str">
        <f>_xlfn.IFNA((VLOOKUP(F5693,help!$C$2:$F$12,4,0))*(N5693*24),"")</f>
        <v/>
      </c>
      <c r="AP5693" s="18">
        <f t="shared" si="180"/>
        <v>0</v>
      </c>
    </row>
    <row r="5694" spans="2:42" ht="33" x14ac:dyDescent="0.2">
      <c r="B5694" s="14">
        <f>COUNTIFS($E$3:E5694,تقرير!$E$4)</f>
        <v>15</v>
      </c>
      <c r="C5694" s="48"/>
      <c r="D5694" s="48"/>
      <c r="E5694" s="48"/>
      <c r="F5694" s="50"/>
      <c r="G5694" s="51"/>
      <c r="H5694" s="51"/>
      <c r="I5694" s="52"/>
      <c r="J5694" s="52"/>
      <c r="K5694" s="27" t="str">
        <f>_xlfn.IFNA(VLOOKUP(E5694,الاوردرات!$B$1:$C$600,2,0),"")</f>
        <v/>
      </c>
      <c r="L5694" s="63"/>
      <c r="N5694" s="22" t="str">
        <f t="shared" si="181"/>
        <v/>
      </c>
      <c r="O5694" s="23" t="str">
        <f>_xlfn.IFNA((VLOOKUP(F5694,help!$C$2:$F$12,4,0))*(N5694*24),"")</f>
        <v/>
      </c>
      <c r="AP5694" s="18">
        <f t="shared" si="180"/>
        <v>0</v>
      </c>
    </row>
    <row r="5695" spans="2:42" ht="33" x14ac:dyDescent="0.2">
      <c r="B5695" s="14">
        <f>COUNTIFS($E$3:E5695,تقرير!$E$4)</f>
        <v>15</v>
      </c>
      <c r="C5695" s="48"/>
      <c r="D5695" s="48"/>
      <c r="E5695" s="48"/>
      <c r="F5695" s="50"/>
      <c r="G5695" s="51"/>
      <c r="H5695" s="51"/>
      <c r="I5695" s="52"/>
      <c r="J5695" s="52"/>
      <c r="K5695" s="27" t="str">
        <f>_xlfn.IFNA(VLOOKUP(E5695,الاوردرات!$B$1:$C$600,2,0),"")</f>
        <v/>
      </c>
      <c r="L5695" s="63"/>
      <c r="N5695" s="22" t="str">
        <f t="shared" si="181"/>
        <v/>
      </c>
      <c r="O5695" s="23" t="str">
        <f>_xlfn.IFNA((VLOOKUP(F5695,help!$C$2:$F$12,4,0))*(N5695*24),"")</f>
        <v/>
      </c>
      <c r="AP5695" s="18">
        <f t="shared" si="180"/>
        <v>0</v>
      </c>
    </row>
    <row r="5696" spans="2:42" ht="33" x14ac:dyDescent="0.2">
      <c r="B5696" s="14">
        <f>COUNTIFS($E$3:E5696,تقرير!$E$4)</f>
        <v>15</v>
      </c>
      <c r="C5696" s="48"/>
      <c r="D5696" s="48"/>
      <c r="E5696" s="48"/>
      <c r="F5696" s="50"/>
      <c r="G5696" s="51"/>
      <c r="H5696" s="51"/>
      <c r="I5696" s="52"/>
      <c r="J5696" s="52"/>
      <c r="K5696" s="27" t="str">
        <f>_xlfn.IFNA(VLOOKUP(E5696,الاوردرات!$B$1:$C$600,2,0),"")</f>
        <v/>
      </c>
      <c r="L5696" s="63"/>
      <c r="N5696" s="22" t="str">
        <f t="shared" si="181"/>
        <v/>
      </c>
      <c r="O5696" s="23" t="str">
        <f>_xlfn.IFNA((VLOOKUP(F5696,help!$C$2:$F$12,4,0))*(N5696*24),"")</f>
        <v/>
      </c>
      <c r="AP5696" s="18">
        <f t="shared" si="180"/>
        <v>0</v>
      </c>
    </row>
    <row r="5697" spans="2:42" ht="33" x14ac:dyDescent="0.2">
      <c r="B5697" s="14">
        <f>COUNTIFS($E$3:E5697,تقرير!$E$4)</f>
        <v>15</v>
      </c>
      <c r="C5697" s="48"/>
      <c r="D5697" s="48"/>
      <c r="E5697" s="48"/>
      <c r="F5697" s="50"/>
      <c r="G5697" s="51"/>
      <c r="H5697" s="51"/>
      <c r="I5697" s="52"/>
      <c r="J5697" s="52"/>
      <c r="K5697" s="27" t="str">
        <f>_xlfn.IFNA(VLOOKUP(E5697,الاوردرات!$B$1:$C$600,2,0),"")</f>
        <v/>
      </c>
      <c r="L5697" s="63"/>
      <c r="N5697" s="22" t="str">
        <f t="shared" si="181"/>
        <v/>
      </c>
      <c r="O5697" s="23" t="str">
        <f>_xlfn.IFNA((VLOOKUP(F5697,help!$C$2:$F$12,4,0))*(N5697*24),"")</f>
        <v/>
      </c>
      <c r="AP5697" s="18">
        <f t="shared" si="180"/>
        <v>0</v>
      </c>
    </row>
    <row r="5698" spans="2:42" ht="33" x14ac:dyDescent="0.2">
      <c r="B5698" s="14">
        <f>COUNTIFS($E$3:E5698,تقرير!$E$4)</f>
        <v>15</v>
      </c>
      <c r="C5698" s="48"/>
      <c r="D5698" s="48"/>
      <c r="E5698" s="48"/>
      <c r="F5698" s="50"/>
      <c r="G5698" s="51"/>
      <c r="H5698" s="51"/>
      <c r="I5698" s="52"/>
      <c r="J5698" s="52"/>
      <c r="K5698" s="27" t="str">
        <f>_xlfn.IFNA(VLOOKUP(E5698,الاوردرات!$B$1:$C$600,2,0),"")</f>
        <v/>
      </c>
      <c r="L5698" s="63"/>
      <c r="N5698" s="22" t="str">
        <f t="shared" si="181"/>
        <v/>
      </c>
      <c r="O5698" s="23" t="str">
        <f>_xlfn.IFNA((VLOOKUP(F5698,help!$C$2:$F$12,4,0))*(N5698*24),"")</f>
        <v/>
      </c>
      <c r="AP5698" s="18">
        <f t="shared" si="180"/>
        <v>0</v>
      </c>
    </row>
    <row r="5699" spans="2:42" ht="33" x14ac:dyDescent="0.2">
      <c r="B5699" s="14">
        <f>COUNTIFS($E$3:E5699,تقرير!$E$4)</f>
        <v>15</v>
      </c>
      <c r="C5699" s="48"/>
      <c r="D5699" s="48"/>
      <c r="E5699" s="48"/>
      <c r="F5699" s="50"/>
      <c r="G5699" s="51"/>
      <c r="H5699" s="51"/>
      <c r="I5699" s="52"/>
      <c r="J5699" s="52"/>
      <c r="K5699" s="27" t="str">
        <f>_xlfn.IFNA(VLOOKUP(E5699,الاوردرات!$B$1:$C$600,2,0),"")</f>
        <v/>
      </c>
      <c r="L5699" s="63"/>
      <c r="N5699" s="22" t="str">
        <f t="shared" si="181"/>
        <v/>
      </c>
      <c r="O5699" s="23" t="str">
        <f>_xlfn.IFNA((VLOOKUP(F5699,help!$C$2:$F$12,4,0))*(N5699*24),"")</f>
        <v/>
      </c>
      <c r="AP5699" s="18">
        <f t="shared" si="180"/>
        <v>0</v>
      </c>
    </row>
    <row r="5700" spans="2:42" ht="33" x14ac:dyDescent="0.2">
      <c r="B5700" s="14">
        <f>COUNTIFS($E$3:E5700,تقرير!$E$4)</f>
        <v>15</v>
      </c>
      <c r="C5700" s="48"/>
      <c r="D5700" s="48"/>
      <c r="E5700" s="48"/>
      <c r="F5700" s="50"/>
      <c r="G5700" s="51"/>
      <c r="H5700" s="51"/>
      <c r="I5700" s="52"/>
      <c r="J5700" s="52"/>
      <c r="K5700" s="27" t="str">
        <f>_xlfn.IFNA(VLOOKUP(E5700,الاوردرات!$B$1:$C$600,2,0),"")</f>
        <v/>
      </c>
      <c r="L5700" s="63"/>
      <c r="N5700" s="22" t="str">
        <f t="shared" si="181"/>
        <v/>
      </c>
      <c r="O5700" s="23" t="str">
        <f>_xlfn.IFNA((VLOOKUP(F5700,help!$C$2:$F$12,4,0))*(N5700*24),"")</f>
        <v/>
      </c>
      <c r="AP5700" s="18">
        <f t="shared" si="180"/>
        <v>0</v>
      </c>
    </row>
    <row r="5701" spans="2:42" ht="33" x14ac:dyDescent="0.2">
      <c r="B5701" s="14">
        <f>COUNTIFS($E$3:E5701,تقرير!$E$4)</f>
        <v>15</v>
      </c>
      <c r="C5701" s="48"/>
      <c r="D5701" s="48"/>
      <c r="E5701" s="48"/>
      <c r="F5701" s="50"/>
      <c r="G5701" s="51"/>
      <c r="H5701" s="51"/>
      <c r="I5701" s="52"/>
      <c r="J5701" s="52"/>
      <c r="K5701" s="27" t="str">
        <f>_xlfn.IFNA(VLOOKUP(E5701,الاوردرات!$B$1:$C$600,2,0),"")</f>
        <v/>
      </c>
      <c r="L5701" s="63"/>
      <c r="N5701" s="22" t="str">
        <f t="shared" si="181"/>
        <v/>
      </c>
      <c r="O5701" s="23" t="str">
        <f>_xlfn.IFNA((VLOOKUP(F5701,help!$C$2:$F$12,4,0))*(N5701*24),"")</f>
        <v/>
      </c>
      <c r="AP5701" s="18">
        <f t="shared" si="180"/>
        <v>0</v>
      </c>
    </row>
    <row r="5702" spans="2:42" ht="33" x14ac:dyDescent="0.2">
      <c r="B5702" s="14">
        <f>COUNTIFS($E$3:E5702,تقرير!$E$4)</f>
        <v>15</v>
      </c>
      <c r="C5702" s="48"/>
      <c r="D5702" s="48"/>
      <c r="E5702" s="48"/>
      <c r="F5702" s="50"/>
      <c r="G5702" s="51"/>
      <c r="H5702" s="51"/>
      <c r="I5702" s="52"/>
      <c r="J5702" s="52"/>
      <c r="K5702" s="27" t="str">
        <f>_xlfn.IFNA(VLOOKUP(E5702,الاوردرات!$B$1:$C$600,2,0),"")</f>
        <v/>
      </c>
      <c r="L5702" s="63"/>
      <c r="N5702" s="22" t="str">
        <f t="shared" si="181"/>
        <v/>
      </c>
      <c r="O5702" s="23" t="str">
        <f>_xlfn.IFNA((VLOOKUP(F5702,help!$C$2:$F$12,4,0))*(N5702*24),"")</f>
        <v/>
      </c>
      <c r="AP5702" s="18">
        <f t="shared" si="180"/>
        <v>0</v>
      </c>
    </row>
    <row r="5703" spans="2:42" ht="33" x14ac:dyDescent="0.2">
      <c r="B5703" s="14">
        <f>COUNTIFS($E$3:E5703,تقرير!$E$4)</f>
        <v>15</v>
      </c>
      <c r="C5703" s="48"/>
      <c r="D5703" s="48"/>
      <c r="E5703" s="48"/>
      <c r="F5703" s="50"/>
      <c r="G5703" s="51"/>
      <c r="H5703" s="51"/>
      <c r="I5703" s="52"/>
      <c r="J5703" s="52"/>
      <c r="K5703" s="27" t="str">
        <f>_xlfn.IFNA(VLOOKUP(E5703,الاوردرات!$B$1:$C$600,2,0),"")</f>
        <v/>
      </c>
      <c r="L5703" s="63"/>
      <c r="N5703" s="22" t="str">
        <f t="shared" si="181"/>
        <v/>
      </c>
      <c r="O5703" s="23" t="str">
        <f>_xlfn.IFNA((VLOOKUP(F5703,help!$C$2:$F$12,4,0))*(N5703*24),"")</f>
        <v/>
      </c>
      <c r="AP5703" s="18">
        <f t="shared" si="180"/>
        <v>0</v>
      </c>
    </row>
    <row r="5704" spans="2:42" ht="33" x14ac:dyDescent="0.2">
      <c r="B5704" s="14">
        <f>COUNTIFS($E$3:E5704,تقرير!$E$4)</f>
        <v>15</v>
      </c>
      <c r="C5704" s="48"/>
      <c r="D5704" s="48"/>
      <c r="E5704" s="48"/>
      <c r="F5704" s="50"/>
      <c r="G5704" s="51"/>
      <c r="H5704" s="51"/>
      <c r="I5704" s="52"/>
      <c r="J5704" s="52"/>
      <c r="K5704" s="27" t="str">
        <f>_xlfn.IFNA(VLOOKUP(E5704,الاوردرات!$B$1:$C$600,2,0),"")</f>
        <v/>
      </c>
      <c r="L5704" s="63"/>
      <c r="N5704" s="22" t="str">
        <f t="shared" si="181"/>
        <v/>
      </c>
      <c r="O5704" s="23" t="str">
        <f>_xlfn.IFNA((VLOOKUP(F5704,help!$C$2:$F$12,4,0))*(N5704*24),"")</f>
        <v/>
      </c>
      <c r="AP5704" s="18">
        <f t="shared" si="180"/>
        <v>0</v>
      </c>
    </row>
    <row r="5705" spans="2:42" ht="33" x14ac:dyDescent="0.2">
      <c r="B5705" s="14">
        <f>COUNTIFS($E$3:E5705,تقرير!$E$4)</f>
        <v>15</v>
      </c>
      <c r="C5705" s="48"/>
      <c r="D5705" s="48"/>
      <c r="E5705" s="48"/>
      <c r="F5705" s="50"/>
      <c r="G5705" s="51"/>
      <c r="H5705" s="51"/>
      <c r="I5705" s="52"/>
      <c r="J5705" s="52"/>
      <c r="K5705" s="27" t="str">
        <f>_xlfn.IFNA(VLOOKUP(E5705,الاوردرات!$B$1:$C$600,2,0),"")</f>
        <v/>
      </c>
      <c r="L5705" s="63"/>
      <c r="N5705" s="22" t="str">
        <f t="shared" si="181"/>
        <v/>
      </c>
      <c r="O5705" s="23" t="str">
        <f>_xlfn.IFNA((VLOOKUP(F5705,help!$C$2:$F$12,4,0))*(N5705*24),"")</f>
        <v/>
      </c>
      <c r="AP5705" s="18">
        <f t="shared" si="180"/>
        <v>0</v>
      </c>
    </row>
    <row r="5706" spans="2:42" ht="33" x14ac:dyDescent="0.2">
      <c r="B5706" s="14">
        <f>COUNTIFS($E$3:E5706,تقرير!$E$4)</f>
        <v>15</v>
      </c>
      <c r="C5706" s="48"/>
      <c r="D5706" s="48"/>
      <c r="E5706" s="48"/>
      <c r="F5706" s="50"/>
      <c r="G5706" s="51"/>
      <c r="H5706" s="51"/>
      <c r="I5706" s="52"/>
      <c r="J5706" s="52"/>
      <c r="K5706" s="27" t="str">
        <f>_xlfn.IFNA(VLOOKUP(E5706,الاوردرات!$B$1:$C$600,2,0),"")</f>
        <v/>
      </c>
      <c r="L5706" s="63"/>
      <c r="N5706" s="22" t="str">
        <f t="shared" si="181"/>
        <v/>
      </c>
      <c r="O5706" s="23" t="str">
        <f>_xlfn.IFNA((VLOOKUP(F5706,help!$C$2:$F$12,4,0))*(N5706*24),"")</f>
        <v/>
      </c>
      <c r="AP5706" s="18">
        <f t="shared" si="180"/>
        <v>0</v>
      </c>
    </row>
    <row r="5707" spans="2:42" ht="33" x14ac:dyDescent="0.2">
      <c r="B5707" s="14">
        <f>COUNTIFS($E$3:E5707,تقرير!$E$4)</f>
        <v>15</v>
      </c>
      <c r="C5707" s="48"/>
      <c r="D5707" s="48"/>
      <c r="E5707" s="48"/>
      <c r="F5707" s="50"/>
      <c r="G5707" s="51"/>
      <c r="H5707" s="51"/>
      <c r="I5707" s="52"/>
      <c r="J5707" s="52"/>
      <c r="K5707" s="27" t="str">
        <f>_xlfn.IFNA(VLOOKUP(E5707,الاوردرات!$B$1:$C$600,2,0),"")</f>
        <v/>
      </c>
      <c r="L5707" s="63"/>
      <c r="N5707" s="22" t="str">
        <f t="shared" si="181"/>
        <v/>
      </c>
      <c r="O5707" s="23" t="str">
        <f>_xlfn.IFNA((VLOOKUP(F5707,help!$C$2:$F$12,4,0))*(N5707*24),"")</f>
        <v/>
      </c>
      <c r="AP5707" s="18">
        <f t="shared" si="180"/>
        <v>0</v>
      </c>
    </row>
    <row r="5708" spans="2:42" ht="33" x14ac:dyDescent="0.2">
      <c r="B5708" s="14">
        <f>COUNTIFS($E$3:E5708,تقرير!$E$4)</f>
        <v>15</v>
      </c>
      <c r="C5708" s="48"/>
      <c r="D5708" s="48"/>
      <c r="E5708" s="48"/>
      <c r="F5708" s="50"/>
      <c r="G5708" s="51"/>
      <c r="H5708" s="51"/>
      <c r="I5708" s="52"/>
      <c r="J5708" s="52"/>
      <c r="K5708" s="27" t="str">
        <f>_xlfn.IFNA(VLOOKUP(E5708,الاوردرات!$B$1:$C$600,2,0),"")</f>
        <v/>
      </c>
      <c r="L5708" s="63"/>
      <c r="N5708" s="22" t="str">
        <f t="shared" si="181"/>
        <v/>
      </c>
      <c r="O5708" s="23" t="str">
        <f>_xlfn.IFNA((VLOOKUP(F5708,help!$C$2:$F$12,4,0))*(N5708*24),"")</f>
        <v/>
      </c>
      <c r="AP5708" s="18">
        <f t="shared" si="180"/>
        <v>0</v>
      </c>
    </row>
    <row r="5709" spans="2:42" ht="33" x14ac:dyDescent="0.2">
      <c r="B5709" s="14">
        <f>COUNTIFS($E$3:E5709,تقرير!$E$4)</f>
        <v>15</v>
      </c>
      <c r="C5709" s="48"/>
      <c r="D5709" s="48"/>
      <c r="E5709" s="48"/>
      <c r="F5709" s="50"/>
      <c r="G5709" s="51"/>
      <c r="H5709" s="51"/>
      <c r="I5709" s="52"/>
      <c r="J5709" s="52"/>
      <c r="K5709" s="27" t="str">
        <f>_xlfn.IFNA(VLOOKUP(E5709,الاوردرات!$B$1:$C$600,2,0),"")</f>
        <v/>
      </c>
      <c r="L5709" s="63"/>
      <c r="N5709" s="22" t="str">
        <f t="shared" si="181"/>
        <v/>
      </c>
      <c r="O5709" s="23" t="str">
        <f>_xlfn.IFNA((VLOOKUP(F5709,help!$C$2:$F$12,4,0))*(N5709*24),"")</f>
        <v/>
      </c>
      <c r="AP5709" s="18">
        <f t="shared" si="180"/>
        <v>0</v>
      </c>
    </row>
    <row r="5710" spans="2:42" ht="33" x14ac:dyDescent="0.2">
      <c r="B5710" s="14">
        <f>COUNTIFS($E$3:E5710,تقرير!$E$4)</f>
        <v>15</v>
      </c>
      <c r="C5710" s="48"/>
      <c r="D5710" s="48"/>
      <c r="E5710" s="48"/>
      <c r="F5710" s="50"/>
      <c r="G5710" s="51"/>
      <c r="H5710" s="51"/>
      <c r="I5710" s="52"/>
      <c r="J5710" s="52"/>
      <c r="K5710" s="27" t="str">
        <f>_xlfn.IFNA(VLOOKUP(E5710,الاوردرات!$B$1:$C$600,2,0),"")</f>
        <v/>
      </c>
      <c r="L5710" s="63"/>
      <c r="N5710" s="22" t="str">
        <f t="shared" si="181"/>
        <v/>
      </c>
      <c r="O5710" s="23" t="str">
        <f>_xlfn.IFNA((VLOOKUP(F5710,help!$C$2:$F$12,4,0))*(N5710*24),"")</f>
        <v/>
      </c>
      <c r="AP5710" s="18">
        <f t="shared" si="180"/>
        <v>0</v>
      </c>
    </row>
    <row r="5711" spans="2:42" ht="33" x14ac:dyDescent="0.2">
      <c r="B5711" s="14">
        <f>COUNTIFS($E$3:E5711,تقرير!$E$4)</f>
        <v>15</v>
      </c>
      <c r="C5711" s="48"/>
      <c r="D5711" s="48"/>
      <c r="E5711" s="48"/>
      <c r="F5711" s="50"/>
      <c r="G5711" s="51"/>
      <c r="H5711" s="51"/>
      <c r="I5711" s="52"/>
      <c r="J5711" s="52"/>
      <c r="K5711" s="27" t="str">
        <f>_xlfn.IFNA(VLOOKUP(E5711,الاوردرات!$B$1:$C$600,2,0),"")</f>
        <v/>
      </c>
      <c r="L5711" s="63"/>
      <c r="N5711" s="22" t="str">
        <f t="shared" si="181"/>
        <v/>
      </c>
      <c r="O5711" s="23" t="str">
        <f>_xlfn.IFNA((VLOOKUP(F5711,help!$C$2:$F$12,4,0))*(N5711*24),"")</f>
        <v/>
      </c>
      <c r="AP5711" s="18">
        <f t="shared" ref="AP5711:AP5774" si="182">D5711</f>
        <v>0</v>
      </c>
    </row>
    <row r="5712" spans="2:42" ht="33" x14ac:dyDescent="0.2">
      <c r="B5712" s="14">
        <f>COUNTIFS($E$3:E5712,تقرير!$E$4)</f>
        <v>15</v>
      </c>
      <c r="C5712" s="48"/>
      <c r="D5712" s="48"/>
      <c r="E5712" s="48"/>
      <c r="F5712" s="50"/>
      <c r="G5712" s="51"/>
      <c r="H5712" s="51"/>
      <c r="I5712" s="52"/>
      <c r="J5712" s="52"/>
      <c r="K5712" s="27" t="str">
        <f>_xlfn.IFNA(VLOOKUP(E5712,الاوردرات!$B$1:$C$600,2,0),"")</f>
        <v/>
      </c>
      <c r="L5712" s="63"/>
      <c r="N5712" s="22" t="str">
        <f t="shared" si="181"/>
        <v/>
      </c>
      <c r="O5712" s="23" t="str">
        <f>_xlfn.IFNA((VLOOKUP(F5712,help!$C$2:$F$12,4,0))*(N5712*24),"")</f>
        <v/>
      </c>
      <c r="AP5712" s="18">
        <f t="shared" si="182"/>
        <v>0</v>
      </c>
    </row>
    <row r="5713" spans="2:42" ht="33" x14ac:dyDescent="0.2">
      <c r="B5713" s="14">
        <f>COUNTIFS($E$3:E5713,تقرير!$E$4)</f>
        <v>15</v>
      </c>
      <c r="C5713" s="48"/>
      <c r="D5713" s="48"/>
      <c r="E5713" s="48"/>
      <c r="F5713" s="50"/>
      <c r="G5713" s="51"/>
      <c r="H5713" s="51"/>
      <c r="I5713" s="52"/>
      <c r="J5713" s="52"/>
      <c r="K5713" s="27" t="str">
        <f>_xlfn.IFNA(VLOOKUP(E5713,الاوردرات!$B$1:$C$600,2,0),"")</f>
        <v/>
      </c>
      <c r="L5713" s="63"/>
      <c r="N5713" s="22" t="str">
        <f t="shared" si="181"/>
        <v/>
      </c>
      <c r="O5713" s="23" t="str">
        <f>_xlfn.IFNA((VLOOKUP(F5713,help!$C$2:$F$12,4,0))*(N5713*24),"")</f>
        <v/>
      </c>
      <c r="AP5713" s="18">
        <f t="shared" si="182"/>
        <v>0</v>
      </c>
    </row>
    <row r="5714" spans="2:42" ht="33" x14ac:dyDescent="0.2">
      <c r="B5714" s="14">
        <f>COUNTIFS($E$3:E5714,تقرير!$E$4)</f>
        <v>15</v>
      </c>
      <c r="C5714" s="48"/>
      <c r="D5714" s="48"/>
      <c r="E5714" s="48"/>
      <c r="F5714" s="50"/>
      <c r="G5714" s="51"/>
      <c r="H5714" s="51"/>
      <c r="I5714" s="52"/>
      <c r="J5714" s="52"/>
      <c r="K5714" s="27" t="str">
        <f>_xlfn.IFNA(VLOOKUP(E5714,الاوردرات!$B$1:$C$600,2,0),"")</f>
        <v/>
      </c>
      <c r="L5714" s="63"/>
      <c r="N5714" s="22" t="str">
        <f t="shared" si="181"/>
        <v/>
      </c>
      <c r="O5714" s="23" t="str">
        <f>_xlfn.IFNA((VLOOKUP(F5714,help!$C$2:$F$12,4,0))*(N5714*24),"")</f>
        <v/>
      </c>
      <c r="AP5714" s="18">
        <f t="shared" si="182"/>
        <v>0</v>
      </c>
    </row>
    <row r="5715" spans="2:42" ht="33" x14ac:dyDescent="0.2">
      <c r="B5715" s="14">
        <f>COUNTIFS($E$3:E5715,تقرير!$E$4)</f>
        <v>15</v>
      </c>
      <c r="C5715" s="48"/>
      <c r="D5715" s="48"/>
      <c r="E5715" s="48"/>
      <c r="F5715" s="50"/>
      <c r="G5715" s="51"/>
      <c r="H5715" s="51"/>
      <c r="I5715" s="52"/>
      <c r="J5715" s="52"/>
      <c r="K5715" s="27" t="str">
        <f>_xlfn.IFNA(VLOOKUP(E5715,الاوردرات!$B$1:$C$600,2,0),"")</f>
        <v/>
      </c>
      <c r="L5715" s="63"/>
      <c r="N5715" s="22" t="str">
        <f t="shared" si="181"/>
        <v/>
      </c>
      <c r="O5715" s="23" t="str">
        <f>_xlfn.IFNA((VLOOKUP(F5715,help!$C$2:$F$12,4,0))*(N5715*24),"")</f>
        <v/>
      </c>
      <c r="AP5715" s="18">
        <f t="shared" si="182"/>
        <v>0</v>
      </c>
    </row>
    <row r="5716" spans="2:42" ht="33" x14ac:dyDescent="0.2">
      <c r="B5716" s="14">
        <f>COUNTIFS($E$3:E5716,تقرير!$E$4)</f>
        <v>15</v>
      </c>
      <c r="C5716" s="48"/>
      <c r="D5716" s="48"/>
      <c r="E5716" s="48"/>
      <c r="F5716" s="50"/>
      <c r="G5716" s="51"/>
      <c r="H5716" s="51"/>
      <c r="I5716" s="52"/>
      <c r="J5716" s="52"/>
      <c r="K5716" s="27" t="str">
        <f>_xlfn.IFNA(VLOOKUP(E5716,الاوردرات!$B$1:$C$600,2,0),"")</f>
        <v/>
      </c>
      <c r="L5716" s="63"/>
      <c r="N5716" s="22" t="str">
        <f t="shared" si="181"/>
        <v/>
      </c>
      <c r="O5716" s="23" t="str">
        <f>_xlfn.IFNA((VLOOKUP(F5716,help!$C$2:$F$12,4,0))*(N5716*24),"")</f>
        <v/>
      </c>
      <c r="AP5716" s="18">
        <f t="shared" si="182"/>
        <v>0</v>
      </c>
    </row>
    <row r="5717" spans="2:42" ht="33" x14ac:dyDescent="0.2">
      <c r="B5717" s="14">
        <f>COUNTIFS($E$3:E5717,تقرير!$E$4)</f>
        <v>15</v>
      </c>
      <c r="C5717" s="48"/>
      <c r="D5717" s="48"/>
      <c r="E5717" s="48"/>
      <c r="F5717" s="50"/>
      <c r="G5717" s="51"/>
      <c r="H5717" s="51"/>
      <c r="I5717" s="52"/>
      <c r="J5717" s="52"/>
      <c r="K5717" s="27" t="str">
        <f>_xlfn.IFNA(VLOOKUP(E5717,الاوردرات!$B$1:$C$600,2,0),"")</f>
        <v/>
      </c>
      <c r="L5717" s="63"/>
      <c r="N5717" s="22" t="str">
        <f t="shared" si="181"/>
        <v/>
      </c>
      <c r="O5717" s="23" t="str">
        <f>_xlfn.IFNA((VLOOKUP(F5717,help!$C$2:$F$12,4,0))*(N5717*24),"")</f>
        <v/>
      </c>
      <c r="AP5717" s="18">
        <f t="shared" si="182"/>
        <v>0</v>
      </c>
    </row>
    <row r="5718" spans="2:42" ht="33" x14ac:dyDescent="0.2">
      <c r="B5718" s="14">
        <f>COUNTIFS($E$3:E5718,تقرير!$E$4)</f>
        <v>15</v>
      </c>
      <c r="C5718" s="48"/>
      <c r="D5718" s="48"/>
      <c r="E5718" s="48"/>
      <c r="F5718" s="50"/>
      <c r="G5718" s="51"/>
      <c r="H5718" s="51"/>
      <c r="I5718" s="52"/>
      <c r="J5718" s="52"/>
      <c r="K5718" s="27" t="str">
        <f>_xlfn.IFNA(VLOOKUP(E5718,الاوردرات!$B$1:$C$600,2,0),"")</f>
        <v/>
      </c>
      <c r="L5718" s="63"/>
      <c r="N5718" s="22" t="str">
        <f t="shared" si="181"/>
        <v/>
      </c>
      <c r="O5718" s="23" t="str">
        <f>_xlfn.IFNA((VLOOKUP(F5718,help!$C$2:$F$12,4,0))*(N5718*24),"")</f>
        <v/>
      </c>
      <c r="AP5718" s="18">
        <f t="shared" si="182"/>
        <v>0</v>
      </c>
    </row>
    <row r="5719" spans="2:42" ht="33" x14ac:dyDescent="0.2">
      <c r="B5719" s="14">
        <f>COUNTIFS($E$3:E5719,تقرير!$E$4)</f>
        <v>15</v>
      </c>
      <c r="C5719" s="48"/>
      <c r="D5719" s="48"/>
      <c r="E5719" s="48"/>
      <c r="F5719" s="50"/>
      <c r="G5719" s="51"/>
      <c r="H5719" s="51"/>
      <c r="I5719" s="52"/>
      <c r="J5719" s="52"/>
      <c r="K5719" s="27" t="str">
        <f>_xlfn.IFNA(VLOOKUP(E5719,الاوردرات!$B$1:$C$600,2,0),"")</f>
        <v/>
      </c>
      <c r="L5719" s="63"/>
      <c r="N5719" s="22" t="str">
        <f t="shared" si="181"/>
        <v/>
      </c>
      <c r="O5719" s="23" t="str">
        <f>_xlfn.IFNA((VLOOKUP(F5719,help!$C$2:$F$12,4,0))*(N5719*24),"")</f>
        <v/>
      </c>
      <c r="AP5719" s="18">
        <f t="shared" si="182"/>
        <v>0</v>
      </c>
    </row>
    <row r="5720" spans="2:42" ht="33" x14ac:dyDescent="0.2">
      <c r="B5720" s="14">
        <f>COUNTIFS($E$3:E5720,تقرير!$E$4)</f>
        <v>15</v>
      </c>
      <c r="C5720" s="48"/>
      <c r="D5720" s="48"/>
      <c r="E5720" s="48"/>
      <c r="F5720" s="50"/>
      <c r="G5720" s="51"/>
      <c r="H5720" s="51"/>
      <c r="I5720" s="52"/>
      <c r="J5720" s="52"/>
      <c r="K5720" s="27" t="str">
        <f>_xlfn.IFNA(VLOOKUP(E5720,الاوردرات!$B$1:$C$600,2,0),"")</f>
        <v/>
      </c>
      <c r="L5720" s="63"/>
      <c r="N5720" s="22" t="str">
        <f t="shared" si="181"/>
        <v/>
      </c>
      <c r="O5720" s="23" t="str">
        <f>_xlfn.IFNA((VLOOKUP(F5720,help!$C$2:$F$12,4,0))*(N5720*24),"")</f>
        <v/>
      </c>
      <c r="AP5720" s="18">
        <f t="shared" si="182"/>
        <v>0</v>
      </c>
    </row>
    <row r="5721" spans="2:42" ht="33" x14ac:dyDescent="0.2">
      <c r="B5721" s="14">
        <f>COUNTIFS($E$3:E5721,تقرير!$E$4)</f>
        <v>15</v>
      </c>
      <c r="C5721" s="48"/>
      <c r="D5721" s="48"/>
      <c r="E5721" s="48"/>
      <c r="F5721" s="50"/>
      <c r="G5721" s="51"/>
      <c r="H5721" s="51"/>
      <c r="I5721" s="52"/>
      <c r="J5721" s="52"/>
      <c r="K5721" s="27" t="str">
        <f>_xlfn.IFNA(VLOOKUP(E5721,الاوردرات!$B$1:$C$600,2,0),"")</f>
        <v/>
      </c>
      <c r="L5721" s="63"/>
      <c r="N5721" s="22" t="str">
        <f t="shared" si="181"/>
        <v/>
      </c>
      <c r="O5721" s="23" t="str">
        <f>_xlfn.IFNA((VLOOKUP(F5721,help!$C$2:$F$12,4,0))*(N5721*24),"")</f>
        <v/>
      </c>
      <c r="AP5721" s="18">
        <f t="shared" si="182"/>
        <v>0</v>
      </c>
    </row>
    <row r="5722" spans="2:42" ht="33" x14ac:dyDescent="0.2">
      <c r="B5722" s="14">
        <f>COUNTIFS($E$3:E5722,تقرير!$E$4)</f>
        <v>15</v>
      </c>
      <c r="C5722" s="48"/>
      <c r="D5722" s="48"/>
      <c r="E5722" s="48"/>
      <c r="F5722" s="50"/>
      <c r="G5722" s="51"/>
      <c r="H5722" s="51"/>
      <c r="I5722" s="52"/>
      <c r="J5722" s="52"/>
      <c r="K5722" s="27" t="str">
        <f>_xlfn.IFNA(VLOOKUP(E5722,الاوردرات!$B$1:$C$600,2,0),"")</f>
        <v/>
      </c>
      <c r="L5722" s="63"/>
      <c r="N5722" s="22" t="str">
        <f t="shared" si="181"/>
        <v/>
      </c>
      <c r="O5722" s="23" t="str">
        <f>_xlfn.IFNA((VLOOKUP(F5722,help!$C$2:$F$12,4,0))*(N5722*24),"")</f>
        <v/>
      </c>
      <c r="AP5722" s="18">
        <f t="shared" si="182"/>
        <v>0</v>
      </c>
    </row>
    <row r="5723" spans="2:42" ht="33" x14ac:dyDescent="0.2">
      <c r="B5723" s="14">
        <f>COUNTIFS($E$3:E5723,تقرير!$E$4)</f>
        <v>15</v>
      </c>
      <c r="C5723" s="48"/>
      <c r="D5723" s="48"/>
      <c r="E5723" s="48"/>
      <c r="F5723" s="50"/>
      <c r="G5723" s="51"/>
      <c r="H5723" s="51"/>
      <c r="I5723" s="52"/>
      <c r="J5723" s="52"/>
      <c r="K5723" s="27" t="str">
        <f>_xlfn.IFNA(VLOOKUP(E5723,الاوردرات!$B$1:$C$600,2,0),"")</f>
        <v/>
      </c>
      <c r="L5723" s="63"/>
      <c r="N5723" s="22" t="str">
        <f t="shared" si="181"/>
        <v/>
      </c>
      <c r="O5723" s="23" t="str">
        <f>_xlfn.IFNA((VLOOKUP(F5723,help!$C$2:$F$12,4,0))*(N5723*24),"")</f>
        <v/>
      </c>
      <c r="AP5723" s="18">
        <f t="shared" si="182"/>
        <v>0</v>
      </c>
    </row>
    <row r="5724" spans="2:42" ht="33" x14ac:dyDescent="0.2">
      <c r="B5724" s="14">
        <f>COUNTIFS($E$3:E5724,تقرير!$E$4)</f>
        <v>15</v>
      </c>
      <c r="C5724" s="48"/>
      <c r="D5724" s="48"/>
      <c r="E5724" s="48"/>
      <c r="F5724" s="50"/>
      <c r="G5724" s="51"/>
      <c r="H5724" s="51"/>
      <c r="I5724" s="52"/>
      <c r="J5724" s="52"/>
      <c r="K5724" s="27" t="str">
        <f>_xlfn.IFNA(VLOOKUP(E5724,الاوردرات!$B$1:$C$600,2,0),"")</f>
        <v/>
      </c>
      <c r="L5724" s="63"/>
      <c r="N5724" s="22" t="str">
        <f t="shared" si="181"/>
        <v/>
      </c>
      <c r="O5724" s="23" t="str">
        <f>_xlfn.IFNA((VLOOKUP(F5724,help!$C$2:$F$12,4,0))*(N5724*24),"")</f>
        <v/>
      </c>
      <c r="AP5724" s="18">
        <f t="shared" si="182"/>
        <v>0</v>
      </c>
    </row>
    <row r="5725" spans="2:42" ht="33" x14ac:dyDescent="0.2">
      <c r="B5725" s="14">
        <f>COUNTIFS($E$3:E5725,تقرير!$E$4)</f>
        <v>15</v>
      </c>
      <c r="C5725" s="48"/>
      <c r="D5725" s="48"/>
      <c r="E5725" s="48"/>
      <c r="F5725" s="50"/>
      <c r="G5725" s="51"/>
      <c r="H5725" s="51"/>
      <c r="I5725" s="52"/>
      <c r="J5725" s="52"/>
      <c r="K5725" s="27" t="str">
        <f>_xlfn.IFNA(VLOOKUP(E5725,الاوردرات!$B$1:$C$600,2,0),"")</f>
        <v/>
      </c>
      <c r="L5725" s="63"/>
      <c r="N5725" s="22" t="str">
        <f t="shared" si="181"/>
        <v/>
      </c>
      <c r="O5725" s="23" t="str">
        <f>_xlfn.IFNA((VLOOKUP(F5725,help!$C$2:$F$12,4,0))*(N5725*24),"")</f>
        <v/>
      </c>
      <c r="AP5725" s="18">
        <f t="shared" si="182"/>
        <v>0</v>
      </c>
    </row>
    <row r="5726" spans="2:42" ht="33" x14ac:dyDescent="0.2">
      <c r="B5726" s="14">
        <f>COUNTIFS($E$3:E5726,تقرير!$E$4)</f>
        <v>15</v>
      </c>
      <c r="C5726" s="48"/>
      <c r="D5726" s="48"/>
      <c r="E5726" s="48"/>
      <c r="F5726" s="50"/>
      <c r="G5726" s="51"/>
      <c r="H5726" s="51"/>
      <c r="I5726" s="52"/>
      <c r="J5726" s="52"/>
      <c r="K5726" s="27" t="str">
        <f>_xlfn.IFNA(VLOOKUP(E5726,الاوردرات!$B$1:$C$600,2,0),"")</f>
        <v/>
      </c>
      <c r="L5726" s="63"/>
      <c r="N5726" s="22" t="str">
        <f t="shared" si="181"/>
        <v/>
      </c>
      <c r="O5726" s="23" t="str">
        <f>_xlfn.IFNA((VLOOKUP(F5726,help!$C$2:$F$12,4,0))*(N5726*24),"")</f>
        <v/>
      </c>
      <c r="AP5726" s="18">
        <f t="shared" si="182"/>
        <v>0</v>
      </c>
    </row>
    <row r="5727" spans="2:42" ht="33" x14ac:dyDescent="0.2">
      <c r="B5727" s="14">
        <f>COUNTIFS($E$3:E5727,تقرير!$E$4)</f>
        <v>15</v>
      </c>
      <c r="C5727" s="48"/>
      <c r="D5727" s="48"/>
      <c r="E5727" s="48"/>
      <c r="F5727" s="50"/>
      <c r="G5727" s="51"/>
      <c r="H5727" s="51"/>
      <c r="I5727" s="52"/>
      <c r="J5727" s="52"/>
      <c r="K5727" s="27" t="str">
        <f>_xlfn.IFNA(VLOOKUP(E5727,الاوردرات!$B$1:$C$600,2,0),"")</f>
        <v/>
      </c>
      <c r="L5727" s="63"/>
      <c r="N5727" s="22" t="str">
        <f t="shared" si="181"/>
        <v/>
      </c>
      <c r="O5727" s="23" t="str">
        <f>_xlfn.IFNA((VLOOKUP(F5727,help!$C$2:$F$12,4,0))*(N5727*24),"")</f>
        <v/>
      </c>
      <c r="AP5727" s="18">
        <f t="shared" si="182"/>
        <v>0</v>
      </c>
    </row>
    <row r="5728" spans="2:42" ht="33" x14ac:dyDescent="0.2">
      <c r="B5728" s="14">
        <f>COUNTIFS($E$3:E5728,تقرير!$E$4)</f>
        <v>15</v>
      </c>
      <c r="C5728" s="48"/>
      <c r="D5728" s="48"/>
      <c r="E5728" s="48"/>
      <c r="F5728" s="50"/>
      <c r="G5728" s="51"/>
      <c r="H5728" s="51"/>
      <c r="I5728" s="52"/>
      <c r="J5728" s="52"/>
      <c r="K5728" s="27" t="str">
        <f>_xlfn.IFNA(VLOOKUP(E5728,الاوردرات!$B$1:$C$600,2,0),"")</f>
        <v/>
      </c>
      <c r="L5728" s="63"/>
      <c r="N5728" s="22" t="str">
        <f t="shared" si="181"/>
        <v/>
      </c>
      <c r="O5728" s="23" t="str">
        <f>_xlfn.IFNA((VLOOKUP(F5728,help!$C$2:$F$12,4,0))*(N5728*24),"")</f>
        <v/>
      </c>
      <c r="AP5728" s="18">
        <f t="shared" si="182"/>
        <v>0</v>
      </c>
    </row>
    <row r="5729" spans="2:42" ht="33" x14ac:dyDescent="0.2">
      <c r="B5729" s="14">
        <f>COUNTIFS($E$3:E5729,تقرير!$E$4)</f>
        <v>15</v>
      </c>
      <c r="C5729" s="48"/>
      <c r="D5729" s="48"/>
      <c r="E5729" s="48"/>
      <c r="F5729" s="50"/>
      <c r="G5729" s="51"/>
      <c r="H5729" s="51"/>
      <c r="I5729" s="52"/>
      <c r="J5729" s="52"/>
      <c r="K5729" s="27" t="str">
        <f>_xlfn.IFNA(VLOOKUP(E5729,الاوردرات!$B$1:$C$600,2,0),"")</f>
        <v/>
      </c>
      <c r="L5729" s="63"/>
      <c r="N5729" s="22" t="str">
        <f t="shared" si="181"/>
        <v/>
      </c>
      <c r="O5729" s="23" t="str">
        <f>_xlfn.IFNA((VLOOKUP(F5729,help!$C$2:$F$12,4,0))*(N5729*24),"")</f>
        <v/>
      </c>
      <c r="AP5729" s="18">
        <f t="shared" si="182"/>
        <v>0</v>
      </c>
    </row>
    <row r="5730" spans="2:42" ht="33" x14ac:dyDescent="0.2">
      <c r="B5730" s="14">
        <f>COUNTIFS($E$3:E5730,تقرير!$E$4)</f>
        <v>15</v>
      </c>
      <c r="C5730" s="48"/>
      <c r="D5730" s="48"/>
      <c r="E5730" s="48"/>
      <c r="F5730" s="50"/>
      <c r="G5730" s="51"/>
      <c r="H5730" s="51"/>
      <c r="I5730" s="52"/>
      <c r="J5730" s="52"/>
      <c r="K5730" s="27" t="str">
        <f>_xlfn.IFNA(VLOOKUP(E5730,الاوردرات!$B$1:$C$600,2,0),"")</f>
        <v/>
      </c>
      <c r="L5730" s="63"/>
      <c r="N5730" s="22" t="str">
        <f t="shared" si="181"/>
        <v/>
      </c>
      <c r="O5730" s="23" t="str">
        <f>_xlfn.IFNA((VLOOKUP(F5730,help!$C$2:$F$12,4,0))*(N5730*24),"")</f>
        <v/>
      </c>
      <c r="AP5730" s="18">
        <f t="shared" si="182"/>
        <v>0</v>
      </c>
    </row>
    <row r="5731" spans="2:42" ht="33" x14ac:dyDescent="0.2">
      <c r="B5731" s="14">
        <f>COUNTIFS($E$3:E5731,تقرير!$E$4)</f>
        <v>15</v>
      </c>
      <c r="C5731" s="48"/>
      <c r="D5731" s="48"/>
      <c r="E5731" s="48"/>
      <c r="F5731" s="50"/>
      <c r="G5731" s="51"/>
      <c r="H5731" s="51"/>
      <c r="I5731" s="52"/>
      <c r="J5731" s="52"/>
      <c r="K5731" s="27" t="str">
        <f>_xlfn.IFNA(VLOOKUP(E5731,الاوردرات!$B$1:$C$600,2,0),"")</f>
        <v/>
      </c>
      <c r="L5731" s="63"/>
      <c r="N5731" s="22" t="str">
        <f t="shared" si="181"/>
        <v/>
      </c>
      <c r="O5731" s="23" t="str">
        <f>_xlfn.IFNA((VLOOKUP(F5731,help!$C$2:$F$12,4,0))*(N5731*24),"")</f>
        <v/>
      </c>
      <c r="AP5731" s="18">
        <f t="shared" si="182"/>
        <v>0</v>
      </c>
    </row>
    <row r="5732" spans="2:42" ht="33" x14ac:dyDescent="0.2">
      <c r="B5732" s="14">
        <f>COUNTIFS($E$3:E5732,تقرير!$E$4)</f>
        <v>15</v>
      </c>
      <c r="C5732" s="48"/>
      <c r="D5732" s="48"/>
      <c r="E5732" s="48"/>
      <c r="F5732" s="50"/>
      <c r="G5732" s="51"/>
      <c r="H5732" s="51"/>
      <c r="I5732" s="52"/>
      <c r="J5732" s="52"/>
      <c r="K5732" s="27" t="str">
        <f>_xlfn.IFNA(VLOOKUP(E5732,الاوردرات!$B$1:$C$600,2,0),"")</f>
        <v/>
      </c>
      <c r="L5732" s="63"/>
      <c r="N5732" s="22" t="str">
        <f t="shared" si="181"/>
        <v/>
      </c>
      <c r="O5732" s="23" t="str">
        <f>_xlfn.IFNA((VLOOKUP(F5732,help!$C$2:$F$12,4,0))*(N5732*24),"")</f>
        <v/>
      </c>
      <c r="AP5732" s="18">
        <f t="shared" si="182"/>
        <v>0</v>
      </c>
    </row>
    <row r="5733" spans="2:42" ht="33" x14ac:dyDescent="0.2">
      <c r="B5733" s="14">
        <f>COUNTIFS($E$3:E5733,تقرير!$E$4)</f>
        <v>15</v>
      </c>
      <c r="C5733" s="48"/>
      <c r="D5733" s="48"/>
      <c r="E5733" s="48"/>
      <c r="F5733" s="50"/>
      <c r="G5733" s="51"/>
      <c r="H5733" s="51"/>
      <c r="I5733" s="52"/>
      <c r="J5733" s="52"/>
      <c r="K5733" s="27" t="str">
        <f>_xlfn.IFNA(VLOOKUP(E5733,الاوردرات!$B$1:$C$600,2,0),"")</f>
        <v/>
      </c>
      <c r="L5733" s="63"/>
      <c r="N5733" s="22" t="str">
        <f t="shared" si="181"/>
        <v/>
      </c>
      <c r="O5733" s="23" t="str">
        <f>_xlfn.IFNA((VLOOKUP(F5733,help!$C$2:$F$12,4,0))*(N5733*24),"")</f>
        <v/>
      </c>
      <c r="AP5733" s="18">
        <f t="shared" si="182"/>
        <v>0</v>
      </c>
    </row>
    <row r="5734" spans="2:42" ht="33" x14ac:dyDescent="0.2">
      <c r="B5734" s="14">
        <f>COUNTIFS($E$3:E5734,تقرير!$E$4)</f>
        <v>15</v>
      </c>
      <c r="C5734" s="48"/>
      <c r="D5734" s="48"/>
      <c r="E5734" s="48"/>
      <c r="F5734" s="50"/>
      <c r="G5734" s="51"/>
      <c r="H5734" s="51"/>
      <c r="I5734" s="52"/>
      <c r="J5734" s="52"/>
      <c r="K5734" s="27" t="str">
        <f>_xlfn.IFNA(VLOOKUP(E5734,الاوردرات!$B$1:$C$600,2,0),"")</f>
        <v/>
      </c>
      <c r="L5734" s="63"/>
      <c r="N5734" s="22" t="str">
        <f t="shared" si="181"/>
        <v/>
      </c>
      <c r="O5734" s="23" t="str">
        <f>_xlfn.IFNA((VLOOKUP(F5734,help!$C$2:$F$12,4,0))*(N5734*24),"")</f>
        <v/>
      </c>
      <c r="AP5734" s="18">
        <f t="shared" si="182"/>
        <v>0</v>
      </c>
    </row>
    <row r="5735" spans="2:42" ht="33" x14ac:dyDescent="0.2">
      <c r="B5735" s="14">
        <f>COUNTIFS($E$3:E5735,تقرير!$E$4)</f>
        <v>15</v>
      </c>
      <c r="C5735" s="48"/>
      <c r="D5735" s="48"/>
      <c r="E5735" s="48"/>
      <c r="F5735" s="50"/>
      <c r="G5735" s="51"/>
      <c r="H5735" s="51"/>
      <c r="I5735" s="52"/>
      <c r="J5735" s="52"/>
      <c r="K5735" s="27" t="str">
        <f>_xlfn.IFNA(VLOOKUP(E5735,الاوردرات!$B$1:$C$600,2,0),"")</f>
        <v/>
      </c>
      <c r="L5735" s="63"/>
      <c r="N5735" s="22" t="str">
        <f t="shared" si="181"/>
        <v/>
      </c>
      <c r="O5735" s="23" t="str">
        <f>_xlfn.IFNA((VLOOKUP(F5735,help!$C$2:$F$12,4,0))*(N5735*24),"")</f>
        <v/>
      </c>
      <c r="AP5735" s="18">
        <f t="shared" si="182"/>
        <v>0</v>
      </c>
    </row>
    <row r="5736" spans="2:42" ht="33" x14ac:dyDescent="0.2">
      <c r="B5736" s="14">
        <f>COUNTIFS($E$3:E5736,تقرير!$E$4)</f>
        <v>15</v>
      </c>
      <c r="C5736" s="48"/>
      <c r="D5736" s="48"/>
      <c r="E5736" s="48"/>
      <c r="F5736" s="50"/>
      <c r="G5736" s="51"/>
      <c r="H5736" s="51"/>
      <c r="I5736" s="52"/>
      <c r="J5736" s="52"/>
      <c r="K5736" s="27" t="str">
        <f>_xlfn.IFNA(VLOOKUP(E5736,الاوردرات!$B$1:$C$600,2,0),"")</f>
        <v/>
      </c>
      <c r="L5736" s="63"/>
      <c r="N5736" s="22" t="str">
        <f t="shared" si="181"/>
        <v/>
      </c>
      <c r="O5736" s="23" t="str">
        <f>_xlfn.IFNA((VLOOKUP(F5736,help!$C$2:$F$12,4,0))*(N5736*24),"")</f>
        <v/>
      </c>
      <c r="AP5736" s="18">
        <f t="shared" si="182"/>
        <v>0</v>
      </c>
    </row>
    <row r="5737" spans="2:42" ht="33" x14ac:dyDescent="0.2">
      <c r="B5737" s="14">
        <f>COUNTIFS($E$3:E5737,تقرير!$E$4)</f>
        <v>15</v>
      </c>
      <c r="C5737" s="48"/>
      <c r="D5737" s="48"/>
      <c r="E5737" s="48"/>
      <c r="F5737" s="50"/>
      <c r="G5737" s="51"/>
      <c r="H5737" s="51"/>
      <c r="I5737" s="52"/>
      <c r="J5737" s="52"/>
      <c r="K5737" s="27" t="str">
        <f>_xlfn.IFNA(VLOOKUP(E5737,الاوردرات!$B$1:$C$600,2,0),"")</f>
        <v/>
      </c>
      <c r="L5737" s="63"/>
      <c r="N5737" s="22" t="str">
        <f t="shared" si="181"/>
        <v/>
      </c>
      <c r="O5737" s="23" t="str">
        <f>_xlfn.IFNA((VLOOKUP(F5737,help!$C$2:$F$12,4,0))*(N5737*24),"")</f>
        <v/>
      </c>
      <c r="AP5737" s="18">
        <f t="shared" si="182"/>
        <v>0</v>
      </c>
    </row>
    <row r="5738" spans="2:42" ht="33" x14ac:dyDescent="0.2">
      <c r="B5738" s="14">
        <f>COUNTIFS($E$3:E5738,تقرير!$E$4)</f>
        <v>15</v>
      </c>
      <c r="C5738" s="48"/>
      <c r="D5738" s="48"/>
      <c r="E5738" s="48"/>
      <c r="F5738" s="50"/>
      <c r="G5738" s="51"/>
      <c r="H5738" s="51"/>
      <c r="I5738" s="52"/>
      <c r="J5738" s="52"/>
      <c r="K5738" s="27" t="str">
        <f>_xlfn.IFNA(VLOOKUP(E5738,الاوردرات!$B$1:$C$600,2,0),"")</f>
        <v/>
      </c>
      <c r="L5738" s="63"/>
      <c r="N5738" s="22" t="str">
        <f t="shared" si="181"/>
        <v/>
      </c>
      <c r="O5738" s="23" t="str">
        <f>_xlfn.IFNA((VLOOKUP(F5738,help!$C$2:$F$12,4,0))*(N5738*24),"")</f>
        <v/>
      </c>
      <c r="AP5738" s="18">
        <f t="shared" si="182"/>
        <v>0</v>
      </c>
    </row>
    <row r="5739" spans="2:42" ht="33" x14ac:dyDescent="0.2">
      <c r="B5739" s="14">
        <f>COUNTIFS($E$3:E5739,تقرير!$E$4)</f>
        <v>15</v>
      </c>
      <c r="C5739" s="48"/>
      <c r="D5739" s="48"/>
      <c r="E5739" s="48"/>
      <c r="F5739" s="50"/>
      <c r="G5739" s="51"/>
      <c r="H5739" s="51"/>
      <c r="I5739" s="52"/>
      <c r="J5739" s="52"/>
      <c r="K5739" s="27" t="str">
        <f>_xlfn.IFNA(VLOOKUP(E5739,الاوردرات!$B$1:$C$600,2,0),"")</f>
        <v/>
      </c>
      <c r="L5739" s="63"/>
      <c r="N5739" s="22" t="str">
        <f t="shared" si="181"/>
        <v/>
      </c>
      <c r="O5739" s="23" t="str">
        <f>_xlfn.IFNA((VLOOKUP(F5739,help!$C$2:$F$12,4,0))*(N5739*24),"")</f>
        <v/>
      </c>
      <c r="AP5739" s="18">
        <f t="shared" si="182"/>
        <v>0</v>
      </c>
    </row>
    <row r="5740" spans="2:42" ht="33" x14ac:dyDescent="0.2">
      <c r="B5740" s="14">
        <f>COUNTIFS($E$3:E5740,تقرير!$E$4)</f>
        <v>15</v>
      </c>
      <c r="C5740" s="48"/>
      <c r="D5740" s="48"/>
      <c r="E5740" s="48"/>
      <c r="F5740" s="50"/>
      <c r="G5740" s="51"/>
      <c r="H5740" s="51"/>
      <c r="I5740" s="52"/>
      <c r="J5740" s="52"/>
      <c r="K5740" s="27" t="str">
        <f>_xlfn.IFNA(VLOOKUP(E5740,الاوردرات!$B$1:$C$600,2,0),"")</f>
        <v/>
      </c>
      <c r="L5740" s="63"/>
      <c r="N5740" s="22" t="str">
        <f t="shared" si="181"/>
        <v/>
      </c>
      <c r="O5740" s="23" t="str">
        <f>_xlfn.IFNA((VLOOKUP(F5740,help!$C$2:$F$12,4,0))*(N5740*24),"")</f>
        <v/>
      </c>
      <c r="AP5740" s="18">
        <f t="shared" si="182"/>
        <v>0</v>
      </c>
    </row>
    <row r="5741" spans="2:42" ht="33" x14ac:dyDescent="0.2">
      <c r="B5741" s="14">
        <f>COUNTIFS($E$3:E5741,تقرير!$E$4)</f>
        <v>15</v>
      </c>
      <c r="C5741" s="48"/>
      <c r="D5741" s="48"/>
      <c r="E5741" s="48"/>
      <c r="F5741" s="50"/>
      <c r="G5741" s="51"/>
      <c r="H5741" s="51"/>
      <c r="I5741" s="52"/>
      <c r="J5741" s="52"/>
      <c r="K5741" s="27" t="str">
        <f>_xlfn.IFNA(VLOOKUP(E5741,الاوردرات!$B$1:$C$600,2,0),"")</f>
        <v/>
      </c>
      <c r="L5741" s="63"/>
      <c r="N5741" s="22" t="str">
        <f t="shared" si="181"/>
        <v/>
      </c>
      <c r="O5741" s="23" t="str">
        <f>_xlfn.IFNA((VLOOKUP(F5741,help!$C$2:$F$12,4,0))*(N5741*24),"")</f>
        <v/>
      </c>
      <c r="AP5741" s="18">
        <f t="shared" si="182"/>
        <v>0</v>
      </c>
    </row>
    <row r="5742" spans="2:42" ht="33" x14ac:dyDescent="0.2">
      <c r="B5742" s="14">
        <f>COUNTIFS($E$3:E5742,تقرير!$E$4)</f>
        <v>15</v>
      </c>
      <c r="C5742" s="48"/>
      <c r="D5742" s="48"/>
      <c r="E5742" s="48"/>
      <c r="F5742" s="50"/>
      <c r="G5742" s="51"/>
      <c r="H5742" s="51"/>
      <c r="I5742" s="52"/>
      <c r="J5742" s="52"/>
      <c r="K5742" s="27" t="str">
        <f>_xlfn.IFNA(VLOOKUP(E5742,الاوردرات!$B$1:$C$600,2,0),"")</f>
        <v/>
      </c>
      <c r="L5742" s="63"/>
      <c r="N5742" s="22" t="str">
        <f t="shared" si="181"/>
        <v/>
      </c>
      <c r="O5742" s="23" t="str">
        <f>_xlfn.IFNA((VLOOKUP(F5742,help!$C$2:$F$12,4,0))*(N5742*24),"")</f>
        <v/>
      </c>
      <c r="AP5742" s="18">
        <f t="shared" si="182"/>
        <v>0</v>
      </c>
    </row>
    <row r="5743" spans="2:42" ht="33" x14ac:dyDescent="0.2">
      <c r="B5743" s="14">
        <f>COUNTIFS($E$3:E5743,تقرير!$E$4)</f>
        <v>15</v>
      </c>
      <c r="C5743" s="48"/>
      <c r="D5743" s="48"/>
      <c r="E5743" s="48"/>
      <c r="F5743" s="50"/>
      <c r="G5743" s="51"/>
      <c r="H5743" s="51"/>
      <c r="I5743" s="52"/>
      <c r="J5743" s="52"/>
      <c r="K5743" s="27" t="str">
        <f>_xlfn.IFNA(VLOOKUP(E5743,الاوردرات!$B$1:$C$600,2,0),"")</f>
        <v/>
      </c>
      <c r="L5743" s="63"/>
      <c r="N5743" s="22" t="str">
        <f t="shared" si="181"/>
        <v/>
      </c>
      <c r="O5743" s="23" t="str">
        <f>_xlfn.IFNA((VLOOKUP(F5743,help!$C$2:$F$12,4,0))*(N5743*24),"")</f>
        <v/>
      </c>
      <c r="AP5743" s="18">
        <f t="shared" si="182"/>
        <v>0</v>
      </c>
    </row>
    <row r="5744" spans="2:42" ht="33" x14ac:dyDescent="0.2">
      <c r="B5744" s="14">
        <f>COUNTIFS($E$3:E5744,تقرير!$E$4)</f>
        <v>15</v>
      </c>
      <c r="C5744" s="48"/>
      <c r="D5744" s="48"/>
      <c r="E5744" s="48"/>
      <c r="F5744" s="50"/>
      <c r="G5744" s="51"/>
      <c r="H5744" s="51"/>
      <c r="I5744" s="52"/>
      <c r="J5744" s="52"/>
      <c r="K5744" s="27" t="str">
        <f>_xlfn.IFNA(VLOOKUP(E5744,الاوردرات!$B$1:$C$600,2,0),"")</f>
        <v/>
      </c>
      <c r="L5744" s="63"/>
      <c r="N5744" s="22" t="str">
        <f t="shared" si="181"/>
        <v/>
      </c>
      <c r="O5744" s="23" t="str">
        <f>_xlfn.IFNA((VLOOKUP(F5744,help!$C$2:$F$12,4,0))*(N5744*24),"")</f>
        <v/>
      </c>
      <c r="AP5744" s="18">
        <f t="shared" si="182"/>
        <v>0</v>
      </c>
    </row>
    <row r="5745" spans="2:42" ht="33" x14ac:dyDescent="0.2">
      <c r="B5745" s="14">
        <f>COUNTIFS($E$3:E5745,تقرير!$E$4)</f>
        <v>15</v>
      </c>
      <c r="C5745" s="48"/>
      <c r="D5745" s="48"/>
      <c r="E5745" s="48"/>
      <c r="F5745" s="50"/>
      <c r="G5745" s="51"/>
      <c r="H5745" s="51"/>
      <c r="I5745" s="52"/>
      <c r="J5745" s="52"/>
      <c r="K5745" s="27" t="str">
        <f>_xlfn.IFNA(VLOOKUP(E5745,الاوردرات!$B$1:$C$600,2,0),"")</f>
        <v/>
      </c>
      <c r="L5745" s="63"/>
      <c r="N5745" s="22" t="str">
        <f t="shared" si="181"/>
        <v/>
      </c>
      <c r="O5745" s="23" t="str">
        <f>_xlfn.IFNA((VLOOKUP(F5745,help!$C$2:$F$12,4,0))*(N5745*24),"")</f>
        <v/>
      </c>
      <c r="AP5745" s="18">
        <f t="shared" si="182"/>
        <v>0</v>
      </c>
    </row>
    <row r="5746" spans="2:42" ht="33" x14ac:dyDescent="0.2">
      <c r="B5746" s="14">
        <f>COUNTIFS($E$3:E5746,تقرير!$E$4)</f>
        <v>15</v>
      </c>
      <c r="C5746" s="48"/>
      <c r="D5746" s="48"/>
      <c r="E5746" s="48"/>
      <c r="F5746" s="50"/>
      <c r="G5746" s="51"/>
      <c r="H5746" s="51"/>
      <c r="I5746" s="52"/>
      <c r="J5746" s="52"/>
      <c r="K5746" s="27" t="str">
        <f>_xlfn.IFNA(VLOOKUP(E5746,الاوردرات!$B$1:$C$600,2,0),"")</f>
        <v/>
      </c>
      <c r="L5746" s="63"/>
      <c r="N5746" s="22" t="str">
        <f t="shared" si="181"/>
        <v/>
      </c>
      <c r="O5746" s="23" t="str">
        <f>_xlfn.IFNA((VLOOKUP(F5746,help!$C$2:$F$12,4,0))*(N5746*24),"")</f>
        <v/>
      </c>
      <c r="AP5746" s="18">
        <f t="shared" si="182"/>
        <v>0</v>
      </c>
    </row>
    <row r="5747" spans="2:42" ht="33" x14ac:dyDescent="0.2">
      <c r="B5747" s="14">
        <f>COUNTIFS($E$3:E5747,تقرير!$E$4)</f>
        <v>15</v>
      </c>
      <c r="C5747" s="48"/>
      <c r="D5747" s="48"/>
      <c r="E5747" s="48"/>
      <c r="F5747" s="50"/>
      <c r="G5747" s="51"/>
      <c r="H5747" s="51"/>
      <c r="I5747" s="52"/>
      <c r="J5747" s="52"/>
      <c r="K5747" s="27" t="str">
        <f>_xlfn.IFNA(VLOOKUP(E5747,الاوردرات!$B$1:$C$600,2,0),"")</f>
        <v/>
      </c>
      <c r="L5747" s="63"/>
      <c r="N5747" s="22" t="str">
        <f t="shared" si="181"/>
        <v/>
      </c>
      <c r="O5747" s="23" t="str">
        <f>_xlfn.IFNA((VLOOKUP(F5747,help!$C$2:$F$12,4,0))*(N5747*24),"")</f>
        <v/>
      </c>
      <c r="AP5747" s="18">
        <f t="shared" si="182"/>
        <v>0</v>
      </c>
    </row>
    <row r="5748" spans="2:42" ht="33" x14ac:dyDescent="0.2">
      <c r="B5748" s="14">
        <f>COUNTIFS($E$3:E5748,تقرير!$E$4)</f>
        <v>15</v>
      </c>
      <c r="C5748" s="48"/>
      <c r="D5748" s="48"/>
      <c r="E5748" s="48"/>
      <c r="F5748" s="50"/>
      <c r="G5748" s="51"/>
      <c r="H5748" s="51"/>
      <c r="I5748" s="52"/>
      <c r="J5748" s="52"/>
      <c r="K5748" s="27" t="str">
        <f>_xlfn.IFNA(VLOOKUP(E5748,الاوردرات!$B$1:$C$600,2,0),"")</f>
        <v/>
      </c>
      <c r="L5748" s="63"/>
      <c r="N5748" s="22" t="str">
        <f t="shared" si="181"/>
        <v/>
      </c>
      <c r="O5748" s="23" t="str">
        <f>_xlfn.IFNA((VLOOKUP(F5748,help!$C$2:$F$12,4,0))*(N5748*24),"")</f>
        <v/>
      </c>
      <c r="AP5748" s="18">
        <f t="shared" si="182"/>
        <v>0</v>
      </c>
    </row>
    <row r="5749" spans="2:42" ht="33" x14ac:dyDescent="0.2">
      <c r="B5749" s="14">
        <f>COUNTIFS($E$3:E5749,تقرير!$E$4)</f>
        <v>15</v>
      </c>
      <c r="C5749" s="48"/>
      <c r="D5749" s="48"/>
      <c r="E5749" s="48"/>
      <c r="F5749" s="50"/>
      <c r="G5749" s="51"/>
      <c r="H5749" s="51"/>
      <c r="I5749" s="52"/>
      <c r="J5749" s="52"/>
      <c r="K5749" s="27" t="str">
        <f>_xlfn.IFNA(VLOOKUP(E5749,الاوردرات!$B$1:$C$600,2,0),"")</f>
        <v/>
      </c>
      <c r="L5749" s="63"/>
      <c r="N5749" s="22" t="str">
        <f t="shared" si="181"/>
        <v/>
      </c>
      <c r="O5749" s="23" t="str">
        <f>_xlfn.IFNA((VLOOKUP(F5749,help!$C$2:$F$12,4,0))*(N5749*24),"")</f>
        <v/>
      </c>
      <c r="AP5749" s="18">
        <f t="shared" si="182"/>
        <v>0</v>
      </c>
    </row>
    <row r="5750" spans="2:42" ht="33" x14ac:dyDescent="0.2">
      <c r="B5750" s="14">
        <f>COUNTIFS($E$3:E5750,تقرير!$E$4)</f>
        <v>15</v>
      </c>
      <c r="C5750" s="48"/>
      <c r="D5750" s="48"/>
      <c r="E5750" s="48"/>
      <c r="F5750" s="50"/>
      <c r="G5750" s="51"/>
      <c r="H5750" s="51"/>
      <c r="I5750" s="52"/>
      <c r="J5750" s="52"/>
      <c r="K5750" s="27" t="str">
        <f>_xlfn.IFNA(VLOOKUP(E5750,الاوردرات!$B$1:$C$600,2,0),"")</f>
        <v/>
      </c>
      <c r="L5750" s="63"/>
      <c r="N5750" s="22" t="str">
        <f t="shared" si="181"/>
        <v/>
      </c>
      <c r="O5750" s="23" t="str">
        <f>_xlfn.IFNA((VLOOKUP(F5750,help!$C$2:$F$12,4,0))*(N5750*24),"")</f>
        <v/>
      </c>
      <c r="AP5750" s="18">
        <f t="shared" si="182"/>
        <v>0</v>
      </c>
    </row>
    <row r="5751" spans="2:42" ht="33" x14ac:dyDescent="0.2">
      <c r="B5751" s="14">
        <f>COUNTIFS($E$3:E5751,تقرير!$E$4)</f>
        <v>15</v>
      </c>
      <c r="C5751" s="48"/>
      <c r="D5751" s="48"/>
      <c r="E5751" s="48"/>
      <c r="F5751" s="50"/>
      <c r="G5751" s="51"/>
      <c r="H5751" s="51"/>
      <c r="I5751" s="52"/>
      <c r="J5751" s="52"/>
      <c r="K5751" s="27" t="str">
        <f>_xlfn.IFNA(VLOOKUP(E5751,الاوردرات!$B$1:$C$600,2,0),"")</f>
        <v/>
      </c>
      <c r="L5751" s="63"/>
      <c r="N5751" s="22" t="str">
        <f t="shared" ref="N5751:N5814" si="183">IF(I5751&lt;&gt;"",J5751-I5751,"")</f>
        <v/>
      </c>
      <c r="O5751" s="23" t="str">
        <f>_xlfn.IFNA((VLOOKUP(F5751,help!$C$2:$F$12,4,0))*(N5751*24),"")</f>
        <v/>
      </c>
      <c r="AP5751" s="18">
        <f t="shared" si="182"/>
        <v>0</v>
      </c>
    </row>
    <row r="5752" spans="2:42" ht="33" x14ac:dyDescent="0.2">
      <c r="B5752" s="14">
        <f>COUNTIFS($E$3:E5752,تقرير!$E$4)</f>
        <v>15</v>
      </c>
      <c r="C5752" s="48"/>
      <c r="D5752" s="48"/>
      <c r="E5752" s="48"/>
      <c r="F5752" s="50"/>
      <c r="G5752" s="51"/>
      <c r="H5752" s="51"/>
      <c r="I5752" s="52"/>
      <c r="J5752" s="52"/>
      <c r="K5752" s="27" t="str">
        <f>_xlfn.IFNA(VLOOKUP(E5752,الاوردرات!$B$1:$C$600,2,0),"")</f>
        <v/>
      </c>
      <c r="L5752" s="63"/>
      <c r="N5752" s="22" t="str">
        <f t="shared" si="183"/>
        <v/>
      </c>
      <c r="O5752" s="23" t="str">
        <f>_xlfn.IFNA((VLOOKUP(F5752,help!$C$2:$F$12,4,0))*(N5752*24),"")</f>
        <v/>
      </c>
      <c r="AP5752" s="18">
        <f t="shared" si="182"/>
        <v>0</v>
      </c>
    </row>
    <row r="5753" spans="2:42" ht="33" x14ac:dyDescent="0.2">
      <c r="B5753" s="14">
        <f>COUNTIFS($E$3:E5753,تقرير!$E$4)</f>
        <v>15</v>
      </c>
      <c r="C5753" s="48"/>
      <c r="D5753" s="48"/>
      <c r="E5753" s="48"/>
      <c r="F5753" s="50"/>
      <c r="G5753" s="51"/>
      <c r="H5753" s="51"/>
      <c r="I5753" s="52"/>
      <c r="J5753" s="52"/>
      <c r="K5753" s="27" t="str">
        <f>_xlfn.IFNA(VLOOKUP(E5753,الاوردرات!$B$1:$C$600,2,0),"")</f>
        <v/>
      </c>
      <c r="L5753" s="63"/>
      <c r="N5753" s="22" t="str">
        <f t="shared" si="183"/>
        <v/>
      </c>
      <c r="O5753" s="23" t="str">
        <f>_xlfn.IFNA((VLOOKUP(F5753,help!$C$2:$F$12,4,0))*(N5753*24),"")</f>
        <v/>
      </c>
      <c r="AP5753" s="18">
        <f t="shared" si="182"/>
        <v>0</v>
      </c>
    </row>
    <row r="5754" spans="2:42" ht="33" x14ac:dyDescent="0.2">
      <c r="B5754" s="14">
        <f>COUNTIFS($E$3:E5754,تقرير!$E$4)</f>
        <v>15</v>
      </c>
      <c r="C5754" s="48"/>
      <c r="D5754" s="48"/>
      <c r="E5754" s="48"/>
      <c r="F5754" s="50"/>
      <c r="G5754" s="51"/>
      <c r="H5754" s="51"/>
      <c r="I5754" s="52"/>
      <c r="J5754" s="52"/>
      <c r="K5754" s="27" t="str">
        <f>_xlfn.IFNA(VLOOKUP(E5754,الاوردرات!$B$1:$C$600,2,0),"")</f>
        <v/>
      </c>
      <c r="L5754" s="63"/>
      <c r="N5754" s="22" t="str">
        <f t="shared" si="183"/>
        <v/>
      </c>
      <c r="O5754" s="23" t="str">
        <f>_xlfn.IFNA((VLOOKUP(F5754,help!$C$2:$F$12,4,0))*(N5754*24),"")</f>
        <v/>
      </c>
      <c r="AP5754" s="18">
        <f t="shared" si="182"/>
        <v>0</v>
      </c>
    </row>
    <row r="5755" spans="2:42" ht="33" x14ac:dyDescent="0.2">
      <c r="B5755" s="14">
        <f>COUNTIFS($E$3:E5755,تقرير!$E$4)</f>
        <v>15</v>
      </c>
      <c r="C5755" s="48"/>
      <c r="D5755" s="48"/>
      <c r="E5755" s="48"/>
      <c r="F5755" s="50"/>
      <c r="G5755" s="51"/>
      <c r="H5755" s="51"/>
      <c r="I5755" s="52"/>
      <c r="J5755" s="52"/>
      <c r="K5755" s="27" t="str">
        <f>_xlfn.IFNA(VLOOKUP(E5755,الاوردرات!$B$1:$C$600,2,0),"")</f>
        <v/>
      </c>
      <c r="L5755" s="63"/>
      <c r="N5755" s="22" t="str">
        <f t="shared" si="183"/>
        <v/>
      </c>
      <c r="O5755" s="23" t="str">
        <f>_xlfn.IFNA((VLOOKUP(F5755,help!$C$2:$F$12,4,0))*(N5755*24),"")</f>
        <v/>
      </c>
      <c r="AP5755" s="18">
        <f t="shared" si="182"/>
        <v>0</v>
      </c>
    </row>
    <row r="5756" spans="2:42" ht="33" x14ac:dyDescent="0.2">
      <c r="B5756" s="14">
        <f>COUNTIFS($E$3:E5756,تقرير!$E$4)</f>
        <v>15</v>
      </c>
      <c r="C5756" s="48"/>
      <c r="D5756" s="48"/>
      <c r="E5756" s="48"/>
      <c r="F5756" s="50"/>
      <c r="G5756" s="51"/>
      <c r="H5756" s="51"/>
      <c r="I5756" s="52"/>
      <c r="J5756" s="52"/>
      <c r="K5756" s="27" t="str">
        <f>_xlfn.IFNA(VLOOKUP(E5756,الاوردرات!$B$1:$C$600,2,0),"")</f>
        <v/>
      </c>
      <c r="L5756" s="63"/>
      <c r="N5756" s="22" t="str">
        <f t="shared" si="183"/>
        <v/>
      </c>
      <c r="O5756" s="23" t="str">
        <f>_xlfn.IFNA((VLOOKUP(F5756,help!$C$2:$F$12,4,0))*(N5756*24),"")</f>
        <v/>
      </c>
      <c r="AP5756" s="18">
        <f t="shared" si="182"/>
        <v>0</v>
      </c>
    </row>
    <row r="5757" spans="2:42" ht="33" x14ac:dyDescent="0.2">
      <c r="B5757" s="14">
        <f>COUNTIFS($E$3:E5757,تقرير!$E$4)</f>
        <v>15</v>
      </c>
      <c r="C5757" s="48"/>
      <c r="D5757" s="48"/>
      <c r="E5757" s="48"/>
      <c r="F5757" s="50"/>
      <c r="G5757" s="51"/>
      <c r="H5757" s="51"/>
      <c r="I5757" s="52"/>
      <c r="J5757" s="52"/>
      <c r="K5757" s="27" t="str">
        <f>_xlfn.IFNA(VLOOKUP(E5757,الاوردرات!$B$1:$C$600,2,0),"")</f>
        <v/>
      </c>
      <c r="L5757" s="63"/>
      <c r="N5757" s="22" t="str">
        <f t="shared" si="183"/>
        <v/>
      </c>
      <c r="O5757" s="23" t="str">
        <f>_xlfn.IFNA((VLOOKUP(F5757,help!$C$2:$F$12,4,0))*(N5757*24),"")</f>
        <v/>
      </c>
      <c r="AP5757" s="18">
        <f t="shared" si="182"/>
        <v>0</v>
      </c>
    </row>
    <row r="5758" spans="2:42" ht="33" x14ac:dyDescent="0.2">
      <c r="B5758" s="14">
        <f>COUNTIFS($E$3:E5758,تقرير!$E$4)</f>
        <v>15</v>
      </c>
      <c r="C5758" s="48"/>
      <c r="D5758" s="48"/>
      <c r="E5758" s="48"/>
      <c r="F5758" s="50"/>
      <c r="G5758" s="51"/>
      <c r="H5758" s="51"/>
      <c r="I5758" s="52"/>
      <c r="J5758" s="52"/>
      <c r="K5758" s="27" t="str">
        <f>_xlfn.IFNA(VLOOKUP(E5758,الاوردرات!$B$1:$C$600,2,0),"")</f>
        <v/>
      </c>
      <c r="L5758" s="63"/>
      <c r="N5758" s="22" t="str">
        <f t="shared" si="183"/>
        <v/>
      </c>
      <c r="O5758" s="23" t="str">
        <f>_xlfn.IFNA((VLOOKUP(F5758,help!$C$2:$F$12,4,0))*(N5758*24),"")</f>
        <v/>
      </c>
      <c r="AP5758" s="18">
        <f t="shared" si="182"/>
        <v>0</v>
      </c>
    </row>
    <row r="5759" spans="2:42" ht="33" x14ac:dyDescent="0.2">
      <c r="B5759" s="14">
        <f>COUNTIFS($E$3:E5759,تقرير!$E$4)</f>
        <v>15</v>
      </c>
      <c r="C5759" s="48"/>
      <c r="D5759" s="48"/>
      <c r="E5759" s="48"/>
      <c r="F5759" s="50"/>
      <c r="G5759" s="51"/>
      <c r="H5759" s="51"/>
      <c r="I5759" s="52"/>
      <c r="J5759" s="52"/>
      <c r="K5759" s="27" t="str">
        <f>_xlfn.IFNA(VLOOKUP(E5759,الاوردرات!$B$1:$C$600,2,0),"")</f>
        <v/>
      </c>
      <c r="L5759" s="63"/>
      <c r="N5759" s="22" t="str">
        <f t="shared" si="183"/>
        <v/>
      </c>
      <c r="O5759" s="23" t="str">
        <f>_xlfn.IFNA((VLOOKUP(F5759,help!$C$2:$F$12,4,0))*(N5759*24),"")</f>
        <v/>
      </c>
      <c r="AP5759" s="18">
        <f t="shared" si="182"/>
        <v>0</v>
      </c>
    </row>
    <row r="5760" spans="2:42" ht="33" x14ac:dyDescent="0.2">
      <c r="B5760" s="14">
        <f>COUNTIFS($E$3:E5760,تقرير!$E$4)</f>
        <v>15</v>
      </c>
      <c r="C5760" s="48"/>
      <c r="D5760" s="48"/>
      <c r="E5760" s="48"/>
      <c r="F5760" s="50"/>
      <c r="G5760" s="51"/>
      <c r="H5760" s="51"/>
      <c r="I5760" s="52"/>
      <c r="J5760" s="52"/>
      <c r="K5760" s="27" t="str">
        <f>_xlfn.IFNA(VLOOKUP(E5760,الاوردرات!$B$1:$C$600,2,0),"")</f>
        <v/>
      </c>
      <c r="L5760" s="63"/>
      <c r="N5760" s="22" t="str">
        <f t="shared" si="183"/>
        <v/>
      </c>
      <c r="O5760" s="23" t="str">
        <f>_xlfn.IFNA((VLOOKUP(F5760,help!$C$2:$F$12,4,0))*(N5760*24),"")</f>
        <v/>
      </c>
      <c r="AP5760" s="18">
        <f t="shared" si="182"/>
        <v>0</v>
      </c>
    </row>
    <row r="5761" spans="2:42" ht="33" x14ac:dyDescent="0.2">
      <c r="B5761" s="14">
        <f>COUNTIFS($E$3:E5761,تقرير!$E$4)</f>
        <v>15</v>
      </c>
      <c r="C5761" s="48"/>
      <c r="D5761" s="48"/>
      <c r="E5761" s="48"/>
      <c r="F5761" s="50"/>
      <c r="G5761" s="51"/>
      <c r="H5761" s="51"/>
      <c r="I5761" s="52"/>
      <c r="J5761" s="52"/>
      <c r="K5761" s="27" t="str">
        <f>_xlfn.IFNA(VLOOKUP(E5761,الاوردرات!$B$1:$C$600,2,0),"")</f>
        <v/>
      </c>
      <c r="L5761" s="63"/>
      <c r="N5761" s="22" t="str">
        <f t="shared" si="183"/>
        <v/>
      </c>
      <c r="O5761" s="23" t="str">
        <f>_xlfn.IFNA((VLOOKUP(F5761,help!$C$2:$F$12,4,0))*(N5761*24),"")</f>
        <v/>
      </c>
      <c r="AP5761" s="18">
        <f t="shared" si="182"/>
        <v>0</v>
      </c>
    </row>
    <row r="5762" spans="2:42" ht="33" x14ac:dyDescent="0.2">
      <c r="B5762" s="14">
        <f>COUNTIFS($E$3:E5762,تقرير!$E$4)</f>
        <v>15</v>
      </c>
      <c r="C5762" s="48"/>
      <c r="D5762" s="48"/>
      <c r="E5762" s="48"/>
      <c r="F5762" s="50"/>
      <c r="G5762" s="51"/>
      <c r="H5762" s="51"/>
      <c r="I5762" s="52"/>
      <c r="J5762" s="52"/>
      <c r="K5762" s="27" t="str">
        <f>_xlfn.IFNA(VLOOKUP(E5762,الاوردرات!$B$1:$C$600,2,0),"")</f>
        <v/>
      </c>
      <c r="L5762" s="63"/>
      <c r="N5762" s="22" t="str">
        <f t="shared" si="183"/>
        <v/>
      </c>
      <c r="O5762" s="23" t="str">
        <f>_xlfn.IFNA((VLOOKUP(F5762,help!$C$2:$F$12,4,0))*(N5762*24),"")</f>
        <v/>
      </c>
      <c r="AP5762" s="18">
        <f t="shared" si="182"/>
        <v>0</v>
      </c>
    </row>
    <row r="5763" spans="2:42" ht="33" x14ac:dyDescent="0.2">
      <c r="B5763" s="14">
        <f>COUNTIFS($E$3:E5763,تقرير!$E$4)</f>
        <v>15</v>
      </c>
      <c r="C5763" s="48"/>
      <c r="D5763" s="48"/>
      <c r="E5763" s="48"/>
      <c r="F5763" s="50"/>
      <c r="G5763" s="51"/>
      <c r="H5763" s="51"/>
      <c r="I5763" s="52"/>
      <c r="J5763" s="52"/>
      <c r="K5763" s="27" t="str">
        <f>_xlfn.IFNA(VLOOKUP(E5763,الاوردرات!$B$1:$C$600,2,0),"")</f>
        <v/>
      </c>
      <c r="L5763" s="63"/>
      <c r="N5763" s="22" t="str">
        <f t="shared" si="183"/>
        <v/>
      </c>
      <c r="O5763" s="23" t="str">
        <f>_xlfn.IFNA((VLOOKUP(F5763,help!$C$2:$F$12,4,0))*(N5763*24),"")</f>
        <v/>
      </c>
      <c r="AP5763" s="18">
        <f t="shared" si="182"/>
        <v>0</v>
      </c>
    </row>
    <row r="5764" spans="2:42" ht="33" x14ac:dyDescent="0.2">
      <c r="B5764" s="14">
        <f>COUNTIFS($E$3:E5764,تقرير!$E$4)</f>
        <v>15</v>
      </c>
      <c r="C5764" s="48"/>
      <c r="D5764" s="48"/>
      <c r="E5764" s="48"/>
      <c r="F5764" s="50"/>
      <c r="G5764" s="51"/>
      <c r="H5764" s="51"/>
      <c r="I5764" s="52"/>
      <c r="J5764" s="52"/>
      <c r="K5764" s="27" t="str">
        <f>_xlfn.IFNA(VLOOKUP(E5764,الاوردرات!$B$1:$C$600,2,0),"")</f>
        <v/>
      </c>
      <c r="L5764" s="63"/>
      <c r="N5764" s="22" t="str">
        <f t="shared" si="183"/>
        <v/>
      </c>
      <c r="O5764" s="23" t="str">
        <f>_xlfn.IFNA((VLOOKUP(F5764,help!$C$2:$F$12,4,0))*(N5764*24),"")</f>
        <v/>
      </c>
      <c r="AP5764" s="18">
        <f t="shared" si="182"/>
        <v>0</v>
      </c>
    </row>
    <row r="5765" spans="2:42" ht="33" x14ac:dyDescent="0.2">
      <c r="B5765" s="14">
        <f>COUNTIFS($E$3:E5765,تقرير!$E$4)</f>
        <v>15</v>
      </c>
      <c r="C5765" s="48"/>
      <c r="D5765" s="48"/>
      <c r="E5765" s="48"/>
      <c r="F5765" s="50"/>
      <c r="G5765" s="51"/>
      <c r="H5765" s="51"/>
      <c r="I5765" s="52"/>
      <c r="J5765" s="52"/>
      <c r="K5765" s="27" t="str">
        <f>_xlfn.IFNA(VLOOKUP(E5765,الاوردرات!$B$1:$C$600,2,0),"")</f>
        <v/>
      </c>
      <c r="L5765" s="63"/>
      <c r="N5765" s="22" t="str">
        <f t="shared" si="183"/>
        <v/>
      </c>
      <c r="O5765" s="23" t="str">
        <f>_xlfn.IFNA((VLOOKUP(F5765,help!$C$2:$F$12,4,0))*(N5765*24),"")</f>
        <v/>
      </c>
      <c r="AP5765" s="18">
        <f t="shared" si="182"/>
        <v>0</v>
      </c>
    </row>
    <row r="5766" spans="2:42" ht="33" x14ac:dyDescent="0.2">
      <c r="B5766" s="14">
        <f>COUNTIFS($E$3:E5766,تقرير!$E$4)</f>
        <v>15</v>
      </c>
      <c r="C5766" s="48"/>
      <c r="D5766" s="48"/>
      <c r="E5766" s="48"/>
      <c r="F5766" s="50"/>
      <c r="G5766" s="51"/>
      <c r="H5766" s="51"/>
      <c r="I5766" s="52"/>
      <c r="J5766" s="52"/>
      <c r="K5766" s="27" t="str">
        <f>_xlfn.IFNA(VLOOKUP(E5766,الاوردرات!$B$1:$C$600,2,0),"")</f>
        <v/>
      </c>
      <c r="L5766" s="63"/>
      <c r="N5766" s="22" t="str">
        <f t="shared" si="183"/>
        <v/>
      </c>
      <c r="O5766" s="23" t="str">
        <f>_xlfn.IFNA((VLOOKUP(F5766,help!$C$2:$F$12,4,0))*(N5766*24),"")</f>
        <v/>
      </c>
      <c r="AP5766" s="18">
        <f t="shared" si="182"/>
        <v>0</v>
      </c>
    </row>
    <row r="5767" spans="2:42" ht="33" x14ac:dyDescent="0.2">
      <c r="B5767" s="14">
        <f>COUNTIFS($E$3:E5767,تقرير!$E$4)</f>
        <v>15</v>
      </c>
      <c r="C5767" s="48"/>
      <c r="D5767" s="48"/>
      <c r="E5767" s="48"/>
      <c r="F5767" s="50"/>
      <c r="G5767" s="51"/>
      <c r="H5767" s="51"/>
      <c r="I5767" s="52"/>
      <c r="J5767" s="52"/>
      <c r="K5767" s="27" t="str">
        <f>_xlfn.IFNA(VLOOKUP(E5767,الاوردرات!$B$1:$C$600,2,0),"")</f>
        <v/>
      </c>
      <c r="L5767" s="63"/>
      <c r="N5767" s="22" t="str">
        <f t="shared" si="183"/>
        <v/>
      </c>
      <c r="O5767" s="23" t="str">
        <f>_xlfn.IFNA((VLOOKUP(F5767,help!$C$2:$F$12,4,0))*(N5767*24),"")</f>
        <v/>
      </c>
      <c r="AP5767" s="18">
        <f t="shared" si="182"/>
        <v>0</v>
      </c>
    </row>
    <row r="5768" spans="2:42" ht="33" x14ac:dyDescent="0.2">
      <c r="B5768" s="14">
        <f>COUNTIFS($E$3:E5768,تقرير!$E$4)</f>
        <v>15</v>
      </c>
      <c r="C5768" s="48"/>
      <c r="D5768" s="48"/>
      <c r="E5768" s="48"/>
      <c r="F5768" s="50"/>
      <c r="G5768" s="51"/>
      <c r="H5768" s="51"/>
      <c r="I5768" s="52"/>
      <c r="J5768" s="52"/>
      <c r="K5768" s="27" t="str">
        <f>_xlfn.IFNA(VLOOKUP(E5768,الاوردرات!$B$1:$C$600,2,0),"")</f>
        <v/>
      </c>
      <c r="L5768" s="63"/>
      <c r="N5768" s="22" t="str">
        <f t="shared" si="183"/>
        <v/>
      </c>
      <c r="O5768" s="23" t="str">
        <f>_xlfn.IFNA((VLOOKUP(F5768,help!$C$2:$F$12,4,0))*(N5768*24),"")</f>
        <v/>
      </c>
      <c r="AP5768" s="18">
        <f t="shared" si="182"/>
        <v>0</v>
      </c>
    </row>
    <row r="5769" spans="2:42" ht="33" x14ac:dyDescent="0.2">
      <c r="B5769" s="14">
        <f>COUNTIFS($E$3:E5769,تقرير!$E$4)</f>
        <v>15</v>
      </c>
      <c r="C5769" s="48"/>
      <c r="D5769" s="48"/>
      <c r="E5769" s="48"/>
      <c r="F5769" s="50"/>
      <c r="G5769" s="51"/>
      <c r="H5769" s="51"/>
      <c r="I5769" s="52"/>
      <c r="J5769" s="52"/>
      <c r="K5769" s="27" t="str">
        <f>_xlfn.IFNA(VLOOKUP(E5769,الاوردرات!$B$1:$C$600,2,0),"")</f>
        <v/>
      </c>
      <c r="L5769" s="63"/>
      <c r="N5769" s="22" t="str">
        <f t="shared" si="183"/>
        <v/>
      </c>
      <c r="O5769" s="23" t="str">
        <f>_xlfn.IFNA((VLOOKUP(F5769,help!$C$2:$F$12,4,0))*(N5769*24),"")</f>
        <v/>
      </c>
      <c r="AP5769" s="18">
        <f t="shared" si="182"/>
        <v>0</v>
      </c>
    </row>
    <row r="5770" spans="2:42" ht="33" x14ac:dyDescent="0.2">
      <c r="B5770" s="14">
        <f>COUNTIFS($E$3:E5770,تقرير!$E$4)</f>
        <v>15</v>
      </c>
      <c r="C5770" s="48"/>
      <c r="D5770" s="48"/>
      <c r="E5770" s="48"/>
      <c r="F5770" s="50"/>
      <c r="G5770" s="51"/>
      <c r="H5770" s="51"/>
      <c r="I5770" s="52"/>
      <c r="J5770" s="52"/>
      <c r="K5770" s="27" t="str">
        <f>_xlfn.IFNA(VLOOKUP(E5770,الاوردرات!$B$1:$C$600,2,0),"")</f>
        <v/>
      </c>
      <c r="L5770" s="63"/>
      <c r="N5770" s="22" t="str">
        <f t="shared" si="183"/>
        <v/>
      </c>
      <c r="O5770" s="23" t="str">
        <f>_xlfn.IFNA((VLOOKUP(F5770,help!$C$2:$F$12,4,0))*(N5770*24),"")</f>
        <v/>
      </c>
      <c r="AP5770" s="18">
        <f t="shared" si="182"/>
        <v>0</v>
      </c>
    </row>
    <row r="5771" spans="2:42" ht="33" x14ac:dyDescent="0.2">
      <c r="B5771" s="14">
        <f>COUNTIFS($E$3:E5771,تقرير!$E$4)</f>
        <v>15</v>
      </c>
      <c r="C5771" s="48"/>
      <c r="D5771" s="48"/>
      <c r="E5771" s="48"/>
      <c r="F5771" s="50"/>
      <c r="G5771" s="51"/>
      <c r="H5771" s="51"/>
      <c r="I5771" s="52"/>
      <c r="J5771" s="52"/>
      <c r="K5771" s="27" t="str">
        <f>_xlfn.IFNA(VLOOKUP(E5771,الاوردرات!$B$1:$C$600,2,0),"")</f>
        <v/>
      </c>
      <c r="L5771" s="63"/>
      <c r="N5771" s="22" t="str">
        <f t="shared" si="183"/>
        <v/>
      </c>
      <c r="O5771" s="23" t="str">
        <f>_xlfn.IFNA((VLOOKUP(F5771,help!$C$2:$F$12,4,0))*(N5771*24),"")</f>
        <v/>
      </c>
      <c r="AP5771" s="18">
        <f t="shared" si="182"/>
        <v>0</v>
      </c>
    </row>
    <row r="5772" spans="2:42" ht="33" x14ac:dyDescent="0.2">
      <c r="B5772" s="14">
        <f>COUNTIFS($E$3:E5772,تقرير!$E$4)</f>
        <v>15</v>
      </c>
      <c r="C5772" s="48"/>
      <c r="D5772" s="48"/>
      <c r="E5772" s="48"/>
      <c r="F5772" s="50"/>
      <c r="G5772" s="51"/>
      <c r="H5772" s="51"/>
      <c r="I5772" s="52"/>
      <c r="J5772" s="52"/>
      <c r="K5772" s="27" t="str">
        <f>_xlfn.IFNA(VLOOKUP(E5772,الاوردرات!$B$1:$C$600,2,0),"")</f>
        <v/>
      </c>
      <c r="L5772" s="63"/>
      <c r="N5772" s="22" t="str">
        <f t="shared" si="183"/>
        <v/>
      </c>
      <c r="O5772" s="23" t="str">
        <f>_xlfn.IFNA((VLOOKUP(F5772,help!$C$2:$F$12,4,0))*(N5772*24),"")</f>
        <v/>
      </c>
      <c r="AP5772" s="18">
        <f t="shared" si="182"/>
        <v>0</v>
      </c>
    </row>
    <row r="5773" spans="2:42" ht="33" x14ac:dyDescent="0.2">
      <c r="B5773" s="14">
        <f>COUNTIFS($E$3:E5773,تقرير!$E$4)</f>
        <v>15</v>
      </c>
      <c r="C5773" s="48"/>
      <c r="D5773" s="48"/>
      <c r="E5773" s="48"/>
      <c r="F5773" s="50"/>
      <c r="G5773" s="51"/>
      <c r="H5773" s="51"/>
      <c r="I5773" s="52"/>
      <c r="J5773" s="52"/>
      <c r="K5773" s="27" t="str">
        <f>_xlfn.IFNA(VLOOKUP(E5773,الاوردرات!$B$1:$C$600,2,0),"")</f>
        <v/>
      </c>
      <c r="L5773" s="63"/>
      <c r="N5773" s="22" t="str">
        <f t="shared" si="183"/>
        <v/>
      </c>
      <c r="O5773" s="23" t="str">
        <f>_xlfn.IFNA((VLOOKUP(F5773,help!$C$2:$F$12,4,0))*(N5773*24),"")</f>
        <v/>
      </c>
      <c r="AP5773" s="18">
        <f t="shared" si="182"/>
        <v>0</v>
      </c>
    </row>
    <row r="5774" spans="2:42" ht="33" x14ac:dyDescent="0.2">
      <c r="B5774" s="14">
        <f>COUNTIFS($E$3:E5774,تقرير!$E$4)</f>
        <v>15</v>
      </c>
      <c r="C5774" s="48"/>
      <c r="D5774" s="48"/>
      <c r="E5774" s="48"/>
      <c r="F5774" s="50"/>
      <c r="G5774" s="51"/>
      <c r="H5774" s="51"/>
      <c r="I5774" s="52"/>
      <c r="J5774" s="52"/>
      <c r="K5774" s="27" t="str">
        <f>_xlfn.IFNA(VLOOKUP(E5774,الاوردرات!$B$1:$C$600,2,0),"")</f>
        <v/>
      </c>
      <c r="L5774" s="63"/>
      <c r="N5774" s="22" t="str">
        <f t="shared" si="183"/>
        <v/>
      </c>
      <c r="O5774" s="23" t="str">
        <f>_xlfn.IFNA((VLOOKUP(F5774,help!$C$2:$F$12,4,0))*(N5774*24),"")</f>
        <v/>
      </c>
      <c r="AP5774" s="18">
        <f t="shared" si="182"/>
        <v>0</v>
      </c>
    </row>
    <row r="5775" spans="2:42" ht="33" x14ac:dyDescent="0.2">
      <c r="B5775" s="14">
        <f>COUNTIFS($E$3:E5775,تقرير!$E$4)</f>
        <v>15</v>
      </c>
      <c r="C5775" s="48"/>
      <c r="D5775" s="48"/>
      <c r="E5775" s="48"/>
      <c r="F5775" s="50"/>
      <c r="G5775" s="51"/>
      <c r="H5775" s="51"/>
      <c r="I5775" s="52"/>
      <c r="J5775" s="52"/>
      <c r="K5775" s="27" t="str">
        <f>_xlfn.IFNA(VLOOKUP(E5775,الاوردرات!$B$1:$C$600,2,0),"")</f>
        <v/>
      </c>
      <c r="L5775" s="63"/>
      <c r="N5775" s="22" t="str">
        <f t="shared" si="183"/>
        <v/>
      </c>
      <c r="O5775" s="23" t="str">
        <f>_xlfn.IFNA((VLOOKUP(F5775,help!$C$2:$F$12,4,0))*(N5775*24),"")</f>
        <v/>
      </c>
      <c r="AP5775" s="18">
        <f t="shared" ref="AP5775:AP5838" si="184">D5775</f>
        <v>0</v>
      </c>
    </row>
    <row r="5776" spans="2:42" ht="33" x14ac:dyDescent="0.2">
      <c r="B5776" s="14">
        <f>COUNTIFS($E$3:E5776,تقرير!$E$4)</f>
        <v>15</v>
      </c>
      <c r="C5776" s="48"/>
      <c r="D5776" s="48"/>
      <c r="E5776" s="48"/>
      <c r="F5776" s="50"/>
      <c r="G5776" s="51"/>
      <c r="H5776" s="51"/>
      <c r="I5776" s="52"/>
      <c r="J5776" s="52"/>
      <c r="K5776" s="27" t="str">
        <f>_xlfn.IFNA(VLOOKUP(E5776,الاوردرات!$B$1:$C$600,2,0),"")</f>
        <v/>
      </c>
      <c r="L5776" s="63"/>
      <c r="N5776" s="22" t="str">
        <f t="shared" si="183"/>
        <v/>
      </c>
      <c r="O5776" s="23" t="str">
        <f>_xlfn.IFNA((VLOOKUP(F5776,help!$C$2:$F$12,4,0))*(N5776*24),"")</f>
        <v/>
      </c>
      <c r="AP5776" s="18">
        <f t="shared" si="184"/>
        <v>0</v>
      </c>
    </row>
    <row r="5777" spans="2:42" ht="33" x14ac:dyDescent="0.2">
      <c r="B5777" s="14">
        <f>COUNTIFS($E$3:E5777,تقرير!$E$4)</f>
        <v>15</v>
      </c>
      <c r="C5777" s="48"/>
      <c r="D5777" s="48"/>
      <c r="E5777" s="48"/>
      <c r="F5777" s="50"/>
      <c r="G5777" s="51"/>
      <c r="H5777" s="51"/>
      <c r="I5777" s="52"/>
      <c r="J5777" s="52"/>
      <c r="K5777" s="27" t="str">
        <f>_xlfn.IFNA(VLOOKUP(E5777,الاوردرات!$B$1:$C$600,2,0),"")</f>
        <v/>
      </c>
      <c r="L5777" s="63"/>
      <c r="N5777" s="22" t="str">
        <f t="shared" si="183"/>
        <v/>
      </c>
      <c r="O5777" s="23" t="str">
        <f>_xlfn.IFNA((VLOOKUP(F5777,help!$C$2:$F$12,4,0))*(N5777*24),"")</f>
        <v/>
      </c>
      <c r="AP5777" s="18">
        <f t="shared" si="184"/>
        <v>0</v>
      </c>
    </row>
    <row r="5778" spans="2:42" ht="33" x14ac:dyDescent="0.2">
      <c r="B5778" s="14">
        <f>COUNTIFS($E$3:E5778,تقرير!$E$4)</f>
        <v>15</v>
      </c>
      <c r="C5778" s="48"/>
      <c r="D5778" s="48"/>
      <c r="E5778" s="48"/>
      <c r="F5778" s="50"/>
      <c r="G5778" s="51"/>
      <c r="H5778" s="51"/>
      <c r="I5778" s="52"/>
      <c r="J5778" s="52"/>
      <c r="K5778" s="27" t="str">
        <f>_xlfn.IFNA(VLOOKUP(E5778,الاوردرات!$B$1:$C$600,2,0),"")</f>
        <v/>
      </c>
      <c r="L5778" s="63"/>
      <c r="N5778" s="22" t="str">
        <f t="shared" si="183"/>
        <v/>
      </c>
      <c r="O5778" s="23" t="str">
        <f>_xlfn.IFNA((VLOOKUP(F5778,help!$C$2:$F$12,4,0))*(N5778*24),"")</f>
        <v/>
      </c>
      <c r="AP5778" s="18">
        <f t="shared" si="184"/>
        <v>0</v>
      </c>
    </row>
    <row r="5779" spans="2:42" ht="33" x14ac:dyDescent="0.2">
      <c r="B5779" s="14">
        <f>COUNTIFS($E$3:E5779,تقرير!$E$4)</f>
        <v>15</v>
      </c>
      <c r="C5779" s="48"/>
      <c r="D5779" s="48"/>
      <c r="E5779" s="48"/>
      <c r="F5779" s="50"/>
      <c r="G5779" s="51"/>
      <c r="H5779" s="51"/>
      <c r="I5779" s="52"/>
      <c r="J5779" s="52"/>
      <c r="K5779" s="27" t="str">
        <f>_xlfn.IFNA(VLOOKUP(E5779,الاوردرات!$B$1:$C$600,2,0),"")</f>
        <v/>
      </c>
      <c r="L5779" s="63"/>
      <c r="N5779" s="22" t="str">
        <f t="shared" si="183"/>
        <v/>
      </c>
      <c r="O5779" s="23" t="str">
        <f>_xlfn.IFNA((VLOOKUP(F5779,help!$C$2:$F$12,4,0))*(N5779*24),"")</f>
        <v/>
      </c>
      <c r="AP5779" s="18">
        <f t="shared" si="184"/>
        <v>0</v>
      </c>
    </row>
    <row r="5780" spans="2:42" ht="33" x14ac:dyDescent="0.2">
      <c r="B5780" s="14">
        <f>COUNTIFS($E$3:E5780,تقرير!$E$4)</f>
        <v>15</v>
      </c>
      <c r="C5780" s="48"/>
      <c r="D5780" s="48"/>
      <c r="E5780" s="48"/>
      <c r="F5780" s="50"/>
      <c r="G5780" s="51"/>
      <c r="H5780" s="51"/>
      <c r="I5780" s="52"/>
      <c r="J5780" s="52"/>
      <c r="K5780" s="27" t="str">
        <f>_xlfn.IFNA(VLOOKUP(E5780,الاوردرات!$B$1:$C$600,2,0),"")</f>
        <v/>
      </c>
      <c r="L5780" s="63"/>
      <c r="N5780" s="22" t="str">
        <f t="shared" si="183"/>
        <v/>
      </c>
      <c r="O5780" s="23" t="str">
        <f>_xlfn.IFNA((VLOOKUP(F5780,help!$C$2:$F$12,4,0))*(N5780*24),"")</f>
        <v/>
      </c>
      <c r="AP5780" s="18">
        <f t="shared" si="184"/>
        <v>0</v>
      </c>
    </row>
    <row r="5781" spans="2:42" ht="33" x14ac:dyDescent="0.2">
      <c r="B5781" s="14">
        <f>COUNTIFS($E$3:E5781,تقرير!$E$4)</f>
        <v>15</v>
      </c>
      <c r="C5781" s="48"/>
      <c r="D5781" s="48"/>
      <c r="E5781" s="48"/>
      <c r="F5781" s="50"/>
      <c r="G5781" s="51"/>
      <c r="H5781" s="51"/>
      <c r="I5781" s="52"/>
      <c r="J5781" s="52"/>
      <c r="K5781" s="27" t="str">
        <f>_xlfn.IFNA(VLOOKUP(E5781,الاوردرات!$B$1:$C$600,2,0),"")</f>
        <v/>
      </c>
      <c r="L5781" s="63"/>
      <c r="N5781" s="22" t="str">
        <f t="shared" si="183"/>
        <v/>
      </c>
      <c r="O5781" s="23" t="str">
        <f>_xlfn.IFNA((VLOOKUP(F5781,help!$C$2:$F$12,4,0))*(N5781*24),"")</f>
        <v/>
      </c>
      <c r="AP5781" s="18">
        <f t="shared" si="184"/>
        <v>0</v>
      </c>
    </row>
    <row r="5782" spans="2:42" ht="33" x14ac:dyDescent="0.2">
      <c r="B5782" s="14">
        <f>COUNTIFS($E$3:E5782,تقرير!$E$4)</f>
        <v>15</v>
      </c>
      <c r="C5782" s="48"/>
      <c r="D5782" s="48"/>
      <c r="E5782" s="48"/>
      <c r="F5782" s="50"/>
      <c r="G5782" s="51"/>
      <c r="H5782" s="51"/>
      <c r="I5782" s="52"/>
      <c r="J5782" s="52"/>
      <c r="K5782" s="27" t="str">
        <f>_xlfn.IFNA(VLOOKUP(E5782,الاوردرات!$B$1:$C$600,2,0),"")</f>
        <v/>
      </c>
      <c r="L5782" s="63"/>
      <c r="N5782" s="22" t="str">
        <f t="shared" si="183"/>
        <v/>
      </c>
      <c r="O5782" s="23" t="str">
        <f>_xlfn.IFNA((VLOOKUP(F5782,help!$C$2:$F$12,4,0))*(N5782*24),"")</f>
        <v/>
      </c>
      <c r="AP5782" s="18">
        <f t="shared" si="184"/>
        <v>0</v>
      </c>
    </row>
    <row r="5783" spans="2:42" ht="33" x14ac:dyDescent="0.2">
      <c r="B5783" s="14">
        <f>COUNTIFS($E$3:E5783,تقرير!$E$4)</f>
        <v>15</v>
      </c>
      <c r="C5783" s="48"/>
      <c r="D5783" s="48"/>
      <c r="E5783" s="48"/>
      <c r="F5783" s="50"/>
      <c r="G5783" s="51"/>
      <c r="H5783" s="51"/>
      <c r="I5783" s="52"/>
      <c r="J5783" s="52"/>
      <c r="K5783" s="27" t="str">
        <f>_xlfn.IFNA(VLOOKUP(E5783,الاوردرات!$B$1:$C$600,2,0),"")</f>
        <v/>
      </c>
      <c r="L5783" s="63"/>
      <c r="N5783" s="22" t="str">
        <f t="shared" si="183"/>
        <v/>
      </c>
      <c r="O5783" s="23" t="str">
        <f>_xlfn.IFNA((VLOOKUP(F5783,help!$C$2:$F$12,4,0))*(N5783*24),"")</f>
        <v/>
      </c>
      <c r="AP5783" s="18">
        <f t="shared" si="184"/>
        <v>0</v>
      </c>
    </row>
    <row r="5784" spans="2:42" ht="33" x14ac:dyDescent="0.2">
      <c r="B5784" s="14">
        <f>COUNTIFS($E$3:E5784,تقرير!$E$4)</f>
        <v>15</v>
      </c>
      <c r="C5784" s="48"/>
      <c r="D5784" s="48"/>
      <c r="E5784" s="48"/>
      <c r="F5784" s="50"/>
      <c r="G5784" s="51"/>
      <c r="H5784" s="51"/>
      <c r="I5784" s="52"/>
      <c r="J5784" s="52"/>
      <c r="K5784" s="27" t="str">
        <f>_xlfn.IFNA(VLOOKUP(E5784,الاوردرات!$B$1:$C$600,2,0),"")</f>
        <v/>
      </c>
      <c r="L5784" s="63"/>
      <c r="N5784" s="22" t="str">
        <f t="shared" si="183"/>
        <v/>
      </c>
      <c r="O5784" s="23" t="str">
        <f>_xlfn.IFNA((VLOOKUP(F5784,help!$C$2:$F$12,4,0))*(N5784*24),"")</f>
        <v/>
      </c>
      <c r="AP5784" s="18">
        <f t="shared" si="184"/>
        <v>0</v>
      </c>
    </row>
    <row r="5785" spans="2:42" ht="33" x14ac:dyDescent="0.2">
      <c r="B5785" s="14">
        <f>COUNTIFS($E$3:E5785,تقرير!$E$4)</f>
        <v>15</v>
      </c>
      <c r="C5785" s="48"/>
      <c r="D5785" s="48"/>
      <c r="E5785" s="48"/>
      <c r="F5785" s="50"/>
      <c r="G5785" s="51"/>
      <c r="H5785" s="51"/>
      <c r="I5785" s="52"/>
      <c r="J5785" s="52"/>
      <c r="K5785" s="27" t="str">
        <f>_xlfn.IFNA(VLOOKUP(E5785,الاوردرات!$B$1:$C$600,2,0),"")</f>
        <v/>
      </c>
      <c r="L5785" s="63"/>
      <c r="N5785" s="22" t="str">
        <f t="shared" si="183"/>
        <v/>
      </c>
      <c r="O5785" s="23" t="str">
        <f>_xlfn.IFNA((VLOOKUP(F5785,help!$C$2:$F$12,4,0))*(N5785*24),"")</f>
        <v/>
      </c>
      <c r="AP5785" s="18">
        <f t="shared" si="184"/>
        <v>0</v>
      </c>
    </row>
    <row r="5786" spans="2:42" ht="33" x14ac:dyDescent="0.2">
      <c r="B5786" s="14">
        <f>COUNTIFS($E$3:E5786,تقرير!$E$4)</f>
        <v>15</v>
      </c>
      <c r="C5786" s="48"/>
      <c r="D5786" s="48"/>
      <c r="E5786" s="48"/>
      <c r="F5786" s="50"/>
      <c r="G5786" s="51"/>
      <c r="H5786" s="51"/>
      <c r="I5786" s="52"/>
      <c r="J5786" s="52"/>
      <c r="K5786" s="27" t="str">
        <f>_xlfn.IFNA(VLOOKUP(E5786,الاوردرات!$B$1:$C$600,2,0),"")</f>
        <v/>
      </c>
      <c r="L5786" s="63"/>
      <c r="N5786" s="22" t="str">
        <f t="shared" si="183"/>
        <v/>
      </c>
      <c r="O5786" s="23" t="str">
        <f>_xlfn.IFNA((VLOOKUP(F5786,help!$C$2:$F$12,4,0))*(N5786*24),"")</f>
        <v/>
      </c>
      <c r="AP5786" s="18">
        <f t="shared" si="184"/>
        <v>0</v>
      </c>
    </row>
    <row r="5787" spans="2:42" ht="33" x14ac:dyDescent="0.2">
      <c r="B5787" s="14">
        <f>COUNTIFS($E$3:E5787,تقرير!$E$4)</f>
        <v>15</v>
      </c>
      <c r="C5787" s="48"/>
      <c r="D5787" s="48"/>
      <c r="E5787" s="48"/>
      <c r="F5787" s="50"/>
      <c r="G5787" s="51"/>
      <c r="H5787" s="51"/>
      <c r="I5787" s="52"/>
      <c r="J5787" s="52"/>
      <c r="K5787" s="27" t="str">
        <f>_xlfn.IFNA(VLOOKUP(E5787,الاوردرات!$B$1:$C$600,2,0),"")</f>
        <v/>
      </c>
      <c r="L5787" s="63"/>
      <c r="N5787" s="22" t="str">
        <f t="shared" si="183"/>
        <v/>
      </c>
      <c r="O5787" s="23" t="str">
        <f>_xlfn.IFNA((VLOOKUP(F5787,help!$C$2:$F$12,4,0))*(N5787*24),"")</f>
        <v/>
      </c>
      <c r="AP5787" s="18">
        <f t="shared" si="184"/>
        <v>0</v>
      </c>
    </row>
    <row r="5788" spans="2:42" ht="33" x14ac:dyDescent="0.2">
      <c r="B5788" s="14">
        <f>COUNTIFS($E$3:E5788,تقرير!$E$4)</f>
        <v>15</v>
      </c>
      <c r="C5788" s="48"/>
      <c r="D5788" s="48"/>
      <c r="E5788" s="48"/>
      <c r="F5788" s="50"/>
      <c r="G5788" s="51"/>
      <c r="H5788" s="51"/>
      <c r="I5788" s="52"/>
      <c r="J5788" s="52"/>
      <c r="K5788" s="27" t="str">
        <f>_xlfn.IFNA(VLOOKUP(E5788,الاوردرات!$B$1:$C$600,2,0),"")</f>
        <v/>
      </c>
      <c r="L5788" s="63"/>
      <c r="N5788" s="22" t="str">
        <f t="shared" si="183"/>
        <v/>
      </c>
      <c r="O5788" s="23" t="str">
        <f>_xlfn.IFNA((VLOOKUP(F5788,help!$C$2:$F$12,4,0))*(N5788*24),"")</f>
        <v/>
      </c>
      <c r="AP5788" s="18">
        <f t="shared" si="184"/>
        <v>0</v>
      </c>
    </row>
    <row r="5789" spans="2:42" ht="33" x14ac:dyDescent="0.2">
      <c r="B5789" s="14">
        <f>COUNTIFS($E$3:E5789,تقرير!$E$4)</f>
        <v>15</v>
      </c>
      <c r="C5789" s="48"/>
      <c r="D5789" s="48"/>
      <c r="E5789" s="48"/>
      <c r="F5789" s="50"/>
      <c r="G5789" s="51"/>
      <c r="H5789" s="51"/>
      <c r="I5789" s="52"/>
      <c r="J5789" s="52"/>
      <c r="K5789" s="27" t="str">
        <f>_xlfn.IFNA(VLOOKUP(E5789,الاوردرات!$B$1:$C$600,2,0),"")</f>
        <v/>
      </c>
      <c r="L5789" s="63"/>
      <c r="N5789" s="22" t="str">
        <f t="shared" si="183"/>
        <v/>
      </c>
      <c r="O5789" s="23" t="str">
        <f>_xlfn.IFNA((VLOOKUP(F5789,help!$C$2:$F$12,4,0))*(N5789*24),"")</f>
        <v/>
      </c>
      <c r="AP5789" s="18">
        <f t="shared" si="184"/>
        <v>0</v>
      </c>
    </row>
    <row r="5790" spans="2:42" ht="33" x14ac:dyDescent="0.2">
      <c r="B5790" s="14">
        <f>COUNTIFS($E$3:E5790,تقرير!$E$4)</f>
        <v>15</v>
      </c>
      <c r="C5790" s="48"/>
      <c r="D5790" s="48"/>
      <c r="E5790" s="48"/>
      <c r="F5790" s="50"/>
      <c r="G5790" s="51"/>
      <c r="H5790" s="51"/>
      <c r="I5790" s="52"/>
      <c r="J5790" s="52"/>
      <c r="K5790" s="27" t="str">
        <f>_xlfn.IFNA(VLOOKUP(E5790,الاوردرات!$B$1:$C$600,2,0),"")</f>
        <v/>
      </c>
      <c r="L5790" s="63"/>
      <c r="N5790" s="22" t="str">
        <f t="shared" si="183"/>
        <v/>
      </c>
      <c r="O5790" s="23" t="str">
        <f>_xlfn.IFNA((VLOOKUP(F5790,help!$C$2:$F$12,4,0))*(N5790*24),"")</f>
        <v/>
      </c>
      <c r="AP5790" s="18">
        <f t="shared" si="184"/>
        <v>0</v>
      </c>
    </row>
    <row r="5791" spans="2:42" ht="33" x14ac:dyDescent="0.2">
      <c r="B5791" s="14">
        <f>COUNTIFS($E$3:E5791,تقرير!$E$4)</f>
        <v>15</v>
      </c>
      <c r="C5791" s="48"/>
      <c r="D5791" s="48"/>
      <c r="E5791" s="48"/>
      <c r="F5791" s="50"/>
      <c r="G5791" s="51"/>
      <c r="H5791" s="51"/>
      <c r="I5791" s="52"/>
      <c r="J5791" s="52"/>
      <c r="K5791" s="27" t="str">
        <f>_xlfn.IFNA(VLOOKUP(E5791,الاوردرات!$B$1:$C$600,2,0),"")</f>
        <v/>
      </c>
      <c r="L5791" s="63"/>
      <c r="N5791" s="22" t="str">
        <f t="shared" si="183"/>
        <v/>
      </c>
      <c r="O5791" s="23" t="str">
        <f>_xlfn.IFNA((VLOOKUP(F5791,help!$C$2:$F$12,4,0))*(N5791*24),"")</f>
        <v/>
      </c>
      <c r="AP5791" s="18">
        <f t="shared" si="184"/>
        <v>0</v>
      </c>
    </row>
    <row r="5792" spans="2:42" ht="33" x14ac:dyDescent="0.2">
      <c r="B5792" s="14">
        <f>COUNTIFS($E$3:E5792,تقرير!$E$4)</f>
        <v>15</v>
      </c>
      <c r="C5792" s="48"/>
      <c r="D5792" s="48"/>
      <c r="E5792" s="48"/>
      <c r="F5792" s="50"/>
      <c r="G5792" s="51"/>
      <c r="H5792" s="51"/>
      <c r="I5792" s="52"/>
      <c r="J5792" s="52"/>
      <c r="K5792" s="27" t="str">
        <f>_xlfn.IFNA(VLOOKUP(E5792,الاوردرات!$B$1:$C$600,2,0),"")</f>
        <v/>
      </c>
      <c r="L5792" s="63"/>
      <c r="N5792" s="22" t="str">
        <f t="shared" si="183"/>
        <v/>
      </c>
      <c r="O5792" s="23" t="str">
        <f>_xlfn.IFNA((VLOOKUP(F5792,help!$C$2:$F$12,4,0))*(N5792*24),"")</f>
        <v/>
      </c>
      <c r="AP5792" s="18">
        <f t="shared" si="184"/>
        <v>0</v>
      </c>
    </row>
    <row r="5793" spans="2:42" ht="33" x14ac:dyDescent="0.2">
      <c r="B5793" s="14">
        <f>COUNTIFS($E$3:E5793,تقرير!$E$4)</f>
        <v>15</v>
      </c>
      <c r="C5793" s="48"/>
      <c r="D5793" s="48"/>
      <c r="E5793" s="48"/>
      <c r="F5793" s="50"/>
      <c r="G5793" s="51"/>
      <c r="H5793" s="51"/>
      <c r="I5793" s="52"/>
      <c r="J5793" s="52"/>
      <c r="K5793" s="27" t="str">
        <f>_xlfn.IFNA(VLOOKUP(E5793,الاوردرات!$B$1:$C$600,2,0),"")</f>
        <v/>
      </c>
      <c r="L5793" s="63"/>
      <c r="N5793" s="22" t="str">
        <f t="shared" si="183"/>
        <v/>
      </c>
      <c r="O5793" s="23" t="str">
        <f>_xlfn.IFNA((VLOOKUP(F5793,help!$C$2:$F$12,4,0))*(N5793*24),"")</f>
        <v/>
      </c>
      <c r="AP5793" s="18">
        <f t="shared" si="184"/>
        <v>0</v>
      </c>
    </row>
    <row r="5794" spans="2:42" ht="33" x14ac:dyDescent="0.2">
      <c r="B5794" s="14">
        <f>COUNTIFS($E$3:E5794,تقرير!$E$4)</f>
        <v>15</v>
      </c>
      <c r="C5794" s="48"/>
      <c r="D5794" s="48"/>
      <c r="E5794" s="48"/>
      <c r="F5794" s="50"/>
      <c r="G5794" s="51"/>
      <c r="H5794" s="51"/>
      <c r="I5794" s="52"/>
      <c r="J5794" s="52"/>
      <c r="K5794" s="27" t="str">
        <f>_xlfn.IFNA(VLOOKUP(E5794,الاوردرات!$B$1:$C$600,2,0),"")</f>
        <v/>
      </c>
      <c r="L5794" s="63"/>
      <c r="N5794" s="22" t="str">
        <f t="shared" si="183"/>
        <v/>
      </c>
      <c r="O5794" s="23" t="str">
        <f>_xlfn.IFNA((VLOOKUP(F5794,help!$C$2:$F$12,4,0))*(N5794*24),"")</f>
        <v/>
      </c>
      <c r="AP5794" s="18">
        <f t="shared" si="184"/>
        <v>0</v>
      </c>
    </row>
    <row r="5795" spans="2:42" ht="33" x14ac:dyDescent="0.2">
      <c r="B5795" s="14">
        <f>COUNTIFS($E$3:E5795,تقرير!$E$4)</f>
        <v>15</v>
      </c>
      <c r="C5795" s="48"/>
      <c r="D5795" s="48"/>
      <c r="E5795" s="48"/>
      <c r="F5795" s="50"/>
      <c r="G5795" s="51"/>
      <c r="H5795" s="51"/>
      <c r="I5795" s="52"/>
      <c r="J5795" s="52"/>
      <c r="K5795" s="27" t="str">
        <f>_xlfn.IFNA(VLOOKUP(E5795,الاوردرات!$B$1:$C$600,2,0),"")</f>
        <v/>
      </c>
      <c r="L5795" s="63"/>
      <c r="N5795" s="22" t="str">
        <f t="shared" si="183"/>
        <v/>
      </c>
      <c r="O5795" s="23" t="str">
        <f>_xlfn.IFNA((VLOOKUP(F5795,help!$C$2:$F$12,4,0))*(N5795*24),"")</f>
        <v/>
      </c>
      <c r="AP5795" s="18">
        <f t="shared" si="184"/>
        <v>0</v>
      </c>
    </row>
    <row r="5796" spans="2:42" ht="33" x14ac:dyDescent="0.2">
      <c r="B5796" s="14">
        <f>COUNTIFS($E$3:E5796,تقرير!$E$4)</f>
        <v>15</v>
      </c>
      <c r="C5796" s="48"/>
      <c r="D5796" s="48"/>
      <c r="E5796" s="48"/>
      <c r="F5796" s="50"/>
      <c r="G5796" s="51"/>
      <c r="H5796" s="51"/>
      <c r="I5796" s="52"/>
      <c r="J5796" s="52"/>
      <c r="K5796" s="27" t="str">
        <f>_xlfn.IFNA(VLOOKUP(E5796,الاوردرات!$B$1:$C$600,2,0),"")</f>
        <v/>
      </c>
      <c r="L5796" s="63"/>
      <c r="N5796" s="22" t="str">
        <f t="shared" si="183"/>
        <v/>
      </c>
      <c r="O5796" s="23" t="str">
        <f>_xlfn.IFNA((VLOOKUP(F5796,help!$C$2:$F$12,4,0))*(N5796*24),"")</f>
        <v/>
      </c>
      <c r="AP5796" s="18">
        <f t="shared" si="184"/>
        <v>0</v>
      </c>
    </row>
    <row r="5797" spans="2:42" ht="33" x14ac:dyDescent="0.2">
      <c r="B5797" s="14">
        <f>COUNTIFS($E$3:E5797,تقرير!$E$4)</f>
        <v>15</v>
      </c>
      <c r="C5797" s="48"/>
      <c r="D5797" s="48"/>
      <c r="E5797" s="48"/>
      <c r="F5797" s="50"/>
      <c r="G5797" s="51"/>
      <c r="H5797" s="51"/>
      <c r="I5797" s="52"/>
      <c r="J5797" s="52"/>
      <c r="K5797" s="27" t="str">
        <f>_xlfn.IFNA(VLOOKUP(E5797,الاوردرات!$B$1:$C$600,2,0),"")</f>
        <v/>
      </c>
      <c r="L5797" s="63"/>
      <c r="N5797" s="22" t="str">
        <f t="shared" si="183"/>
        <v/>
      </c>
      <c r="O5797" s="23" t="str">
        <f>_xlfn.IFNA((VLOOKUP(F5797,help!$C$2:$F$12,4,0))*(N5797*24),"")</f>
        <v/>
      </c>
      <c r="AP5797" s="18">
        <f t="shared" si="184"/>
        <v>0</v>
      </c>
    </row>
    <row r="5798" spans="2:42" ht="33" x14ac:dyDescent="0.2">
      <c r="B5798" s="14">
        <f>COUNTIFS($E$3:E5798,تقرير!$E$4)</f>
        <v>15</v>
      </c>
      <c r="C5798" s="48"/>
      <c r="D5798" s="48"/>
      <c r="E5798" s="48"/>
      <c r="F5798" s="50"/>
      <c r="G5798" s="51"/>
      <c r="H5798" s="51"/>
      <c r="I5798" s="52"/>
      <c r="J5798" s="52"/>
      <c r="K5798" s="27" t="str">
        <f>_xlfn.IFNA(VLOOKUP(E5798,الاوردرات!$B$1:$C$600,2,0),"")</f>
        <v/>
      </c>
      <c r="L5798" s="63"/>
      <c r="N5798" s="22" t="str">
        <f t="shared" si="183"/>
        <v/>
      </c>
      <c r="O5798" s="23" t="str">
        <f>_xlfn.IFNA((VLOOKUP(F5798,help!$C$2:$F$12,4,0))*(N5798*24),"")</f>
        <v/>
      </c>
      <c r="AP5798" s="18">
        <f t="shared" si="184"/>
        <v>0</v>
      </c>
    </row>
    <row r="5799" spans="2:42" ht="33" x14ac:dyDescent="0.2">
      <c r="B5799" s="14">
        <f>COUNTIFS($E$3:E5799,تقرير!$E$4)</f>
        <v>15</v>
      </c>
      <c r="C5799" s="48"/>
      <c r="D5799" s="48"/>
      <c r="E5799" s="48"/>
      <c r="F5799" s="50"/>
      <c r="G5799" s="51"/>
      <c r="H5799" s="51"/>
      <c r="I5799" s="52"/>
      <c r="J5799" s="52"/>
      <c r="K5799" s="27" t="str">
        <f>_xlfn.IFNA(VLOOKUP(E5799,الاوردرات!$B$1:$C$600,2,0),"")</f>
        <v/>
      </c>
      <c r="L5799" s="63"/>
      <c r="N5799" s="22" t="str">
        <f t="shared" si="183"/>
        <v/>
      </c>
      <c r="O5799" s="23" t="str">
        <f>_xlfn.IFNA((VLOOKUP(F5799,help!$C$2:$F$12,4,0))*(N5799*24),"")</f>
        <v/>
      </c>
      <c r="AP5799" s="18">
        <f t="shared" si="184"/>
        <v>0</v>
      </c>
    </row>
    <row r="5800" spans="2:42" ht="33" x14ac:dyDescent="0.2">
      <c r="B5800" s="14">
        <f>COUNTIFS($E$3:E5800,تقرير!$E$4)</f>
        <v>15</v>
      </c>
      <c r="C5800" s="48"/>
      <c r="D5800" s="48"/>
      <c r="E5800" s="48"/>
      <c r="F5800" s="50"/>
      <c r="G5800" s="51"/>
      <c r="H5800" s="51"/>
      <c r="I5800" s="52"/>
      <c r="J5800" s="52"/>
      <c r="K5800" s="27" t="str">
        <f>_xlfn.IFNA(VLOOKUP(E5800,الاوردرات!$B$1:$C$600,2,0),"")</f>
        <v/>
      </c>
      <c r="L5800" s="63"/>
      <c r="N5800" s="22" t="str">
        <f t="shared" si="183"/>
        <v/>
      </c>
      <c r="O5800" s="23" t="str">
        <f>_xlfn.IFNA((VLOOKUP(F5800,help!$C$2:$F$12,4,0))*(N5800*24),"")</f>
        <v/>
      </c>
      <c r="AP5800" s="18">
        <f t="shared" si="184"/>
        <v>0</v>
      </c>
    </row>
    <row r="5801" spans="2:42" ht="33" x14ac:dyDescent="0.2">
      <c r="B5801" s="14">
        <f>COUNTIFS($E$3:E5801,تقرير!$E$4)</f>
        <v>15</v>
      </c>
      <c r="C5801" s="48"/>
      <c r="D5801" s="48"/>
      <c r="E5801" s="48"/>
      <c r="F5801" s="50"/>
      <c r="G5801" s="51"/>
      <c r="H5801" s="51"/>
      <c r="I5801" s="52"/>
      <c r="J5801" s="52"/>
      <c r="K5801" s="27" t="str">
        <f>_xlfn.IFNA(VLOOKUP(E5801,الاوردرات!$B$1:$C$600,2,0),"")</f>
        <v/>
      </c>
      <c r="L5801" s="63"/>
      <c r="N5801" s="22" t="str">
        <f t="shared" si="183"/>
        <v/>
      </c>
      <c r="O5801" s="23" t="str">
        <f>_xlfn.IFNA((VLOOKUP(F5801,help!$C$2:$F$12,4,0))*(N5801*24),"")</f>
        <v/>
      </c>
      <c r="AP5801" s="18">
        <f t="shared" si="184"/>
        <v>0</v>
      </c>
    </row>
    <row r="5802" spans="2:42" ht="33" x14ac:dyDescent="0.2">
      <c r="B5802" s="14">
        <f>COUNTIFS($E$3:E5802,تقرير!$E$4)</f>
        <v>15</v>
      </c>
      <c r="C5802" s="48"/>
      <c r="D5802" s="48"/>
      <c r="E5802" s="48"/>
      <c r="F5802" s="50"/>
      <c r="G5802" s="51"/>
      <c r="H5802" s="51"/>
      <c r="I5802" s="52"/>
      <c r="J5802" s="52"/>
      <c r="K5802" s="27" t="str">
        <f>_xlfn.IFNA(VLOOKUP(E5802,الاوردرات!$B$1:$C$600,2,0),"")</f>
        <v/>
      </c>
      <c r="L5802" s="63"/>
      <c r="N5802" s="22" t="str">
        <f t="shared" si="183"/>
        <v/>
      </c>
      <c r="O5802" s="23" t="str">
        <f>_xlfn.IFNA((VLOOKUP(F5802,help!$C$2:$F$12,4,0))*(N5802*24),"")</f>
        <v/>
      </c>
      <c r="AP5802" s="18">
        <f t="shared" si="184"/>
        <v>0</v>
      </c>
    </row>
    <row r="5803" spans="2:42" ht="33" x14ac:dyDescent="0.2">
      <c r="B5803" s="14">
        <f>COUNTIFS($E$3:E5803,تقرير!$E$4)</f>
        <v>15</v>
      </c>
      <c r="C5803" s="48"/>
      <c r="D5803" s="48"/>
      <c r="E5803" s="48"/>
      <c r="F5803" s="50"/>
      <c r="G5803" s="51"/>
      <c r="H5803" s="51"/>
      <c r="I5803" s="52"/>
      <c r="J5803" s="52"/>
      <c r="K5803" s="27" t="str">
        <f>_xlfn.IFNA(VLOOKUP(E5803,الاوردرات!$B$1:$C$600,2,0),"")</f>
        <v/>
      </c>
      <c r="L5803" s="63"/>
      <c r="N5803" s="22" t="str">
        <f t="shared" si="183"/>
        <v/>
      </c>
      <c r="O5803" s="23" t="str">
        <f>_xlfn.IFNA((VLOOKUP(F5803,help!$C$2:$F$12,4,0))*(N5803*24),"")</f>
        <v/>
      </c>
      <c r="AP5803" s="18">
        <f t="shared" si="184"/>
        <v>0</v>
      </c>
    </row>
    <row r="5804" spans="2:42" ht="33" x14ac:dyDescent="0.2">
      <c r="B5804" s="14">
        <f>COUNTIFS($E$3:E5804,تقرير!$E$4)</f>
        <v>15</v>
      </c>
      <c r="C5804" s="48"/>
      <c r="D5804" s="48"/>
      <c r="E5804" s="48"/>
      <c r="F5804" s="50"/>
      <c r="G5804" s="51"/>
      <c r="H5804" s="51"/>
      <c r="I5804" s="52"/>
      <c r="J5804" s="52"/>
      <c r="K5804" s="27" t="str">
        <f>_xlfn.IFNA(VLOOKUP(E5804,الاوردرات!$B$1:$C$600,2,0),"")</f>
        <v/>
      </c>
      <c r="L5804" s="63"/>
      <c r="N5804" s="22" t="str">
        <f t="shared" si="183"/>
        <v/>
      </c>
      <c r="O5804" s="23" t="str">
        <f>_xlfn.IFNA((VLOOKUP(F5804,help!$C$2:$F$12,4,0))*(N5804*24),"")</f>
        <v/>
      </c>
      <c r="AP5804" s="18">
        <f t="shared" si="184"/>
        <v>0</v>
      </c>
    </row>
    <row r="5805" spans="2:42" ht="33" x14ac:dyDescent="0.2">
      <c r="B5805" s="14">
        <f>COUNTIFS($E$3:E5805,تقرير!$E$4)</f>
        <v>15</v>
      </c>
      <c r="C5805" s="48"/>
      <c r="D5805" s="48"/>
      <c r="E5805" s="48"/>
      <c r="F5805" s="50"/>
      <c r="G5805" s="51"/>
      <c r="H5805" s="51"/>
      <c r="I5805" s="52"/>
      <c r="J5805" s="52"/>
      <c r="K5805" s="27" t="str">
        <f>_xlfn.IFNA(VLOOKUP(E5805,الاوردرات!$B$1:$C$600,2,0),"")</f>
        <v/>
      </c>
      <c r="L5805" s="63"/>
      <c r="N5805" s="22" t="str">
        <f t="shared" si="183"/>
        <v/>
      </c>
      <c r="O5805" s="23" t="str">
        <f>_xlfn.IFNA((VLOOKUP(F5805,help!$C$2:$F$12,4,0))*(N5805*24),"")</f>
        <v/>
      </c>
      <c r="AP5805" s="18">
        <f t="shared" si="184"/>
        <v>0</v>
      </c>
    </row>
    <row r="5806" spans="2:42" ht="33" x14ac:dyDescent="0.2">
      <c r="B5806" s="14">
        <f>COUNTIFS($E$3:E5806,تقرير!$E$4)</f>
        <v>15</v>
      </c>
      <c r="C5806" s="48"/>
      <c r="D5806" s="48"/>
      <c r="E5806" s="48"/>
      <c r="F5806" s="50"/>
      <c r="G5806" s="51"/>
      <c r="H5806" s="51"/>
      <c r="I5806" s="52"/>
      <c r="J5806" s="52"/>
      <c r="K5806" s="27" t="str">
        <f>_xlfn.IFNA(VLOOKUP(E5806,الاوردرات!$B$1:$C$600,2,0),"")</f>
        <v/>
      </c>
      <c r="L5806" s="63"/>
      <c r="N5806" s="22" t="str">
        <f t="shared" si="183"/>
        <v/>
      </c>
      <c r="O5806" s="23" t="str">
        <f>_xlfn.IFNA((VLOOKUP(F5806,help!$C$2:$F$12,4,0))*(N5806*24),"")</f>
        <v/>
      </c>
      <c r="AP5806" s="18">
        <f t="shared" si="184"/>
        <v>0</v>
      </c>
    </row>
    <row r="5807" spans="2:42" ht="33" x14ac:dyDescent="0.2">
      <c r="B5807" s="14">
        <f>COUNTIFS($E$3:E5807,تقرير!$E$4)</f>
        <v>15</v>
      </c>
      <c r="C5807" s="48"/>
      <c r="D5807" s="48"/>
      <c r="E5807" s="48"/>
      <c r="F5807" s="50"/>
      <c r="G5807" s="51"/>
      <c r="H5807" s="51"/>
      <c r="I5807" s="52"/>
      <c r="J5807" s="52"/>
      <c r="K5807" s="27" t="str">
        <f>_xlfn.IFNA(VLOOKUP(E5807,الاوردرات!$B$1:$C$600,2,0),"")</f>
        <v/>
      </c>
      <c r="L5807" s="63"/>
      <c r="N5807" s="22" t="str">
        <f t="shared" si="183"/>
        <v/>
      </c>
      <c r="O5807" s="23" t="str">
        <f>_xlfn.IFNA((VLOOKUP(F5807,help!$C$2:$F$12,4,0))*(N5807*24),"")</f>
        <v/>
      </c>
      <c r="AP5807" s="18">
        <f t="shared" si="184"/>
        <v>0</v>
      </c>
    </row>
    <row r="5808" spans="2:42" ht="33" x14ac:dyDescent="0.2">
      <c r="B5808" s="14">
        <f>COUNTIFS($E$3:E5808,تقرير!$E$4)</f>
        <v>15</v>
      </c>
      <c r="C5808" s="48"/>
      <c r="D5808" s="48"/>
      <c r="E5808" s="48"/>
      <c r="F5808" s="50"/>
      <c r="G5808" s="51"/>
      <c r="H5808" s="51"/>
      <c r="I5808" s="52"/>
      <c r="J5808" s="52"/>
      <c r="K5808" s="27" t="str">
        <f>_xlfn.IFNA(VLOOKUP(E5808,الاوردرات!$B$1:$C$600,2,0),"")</f>
        <v/>
      </c>
      <c r="L5808" s="63"/>
      <c r="N5808" s="22" t="str">
        <f t="shared" si="183"/>
        <v/>
      </c>
      <c r="O5808" s="23" t="str">
        <f>_xlfn.IFNA((VLOOKUP(F5808,help!$C$2:$F$12,4,0))*(N5808*24),"")</f>
        <v/>
      </c>
      <c r="AP5808" s="18">
        <f t="shared" si="184"/>
        <v>0</v>
      </c>
    </row>
    <row r="5809" spans="2:42" ht="33" x14ac:dyDescent="0.2">
      <c r="B5809" s="14">
        <f>COUNTIFS($E$3:E5809,تقرير!$E$4)</f>
        <v>15</v>
      </c>
      <c r="C5809" s="48"/>
      <c r="D5809" s="48"/>
      <c r="E5809" s="48"/>
      <c r="F5809" s="50"/>
      <c r="G5809" s="51"/>
      <c r="H5809" s="51"/>
      <c r="I5809" s="52"/>
      <c r="J5809" s="52"/>
      <c r="K5809" s="27" t="str">
        <f>_xlfn.IFNA(VLOOKUP(E5809,الاوردرات!$B$1:$C$600,2,0),"")</f>
        <v/>
      </c>
      <c r="L5809" s="63"/>
      <c r="N5809" s="22" t="str">
        <f t="shared" si="183"/>
        <v/>
      </c>
      <c r="O5809" s="23" t="str">
        <f>_xlfn.IFNA((VLOOKUP(F5809,help!$C$2:$F$12,4,0))*(N5809*24),"")</f>
        <v/>
      </c>
      <c r="AP5809" s="18">
        <f t="shared" si="184"/>
        <v>0</v>
      </c>
    </row>
    <row r="5810" spans="2:42" ht="33" x14ac:dyDescent="0.2">
      <c r="B5810" s="14">
        <f>COUNTIFS($E$3:E5810,تقرير!$E$4)</f>
        <v>15</v>
      </c>
      <c r="C5810" s="48"/>
      <c r="D5810" s="48"/>
      <c r="E5810" s="48"/>
      <c r="F5810" s="50"/>
      <c r="G5810" s="51"/>
      <c r="H5810" s="51"/>
      <c r="I5810" s="52"/>
      <c r="J5810" s="52"/>
      <c r="K5810" s="27" t="str">
        <f>_xlfn.IFNA(VLOOKUP(E5810,الاوردرات!$B$1:$C$600,2,0),"")</f>
        <v/>
      </c>
      <c r="L5810" s="63"/>
      <c r="N5810" s="22" t="str">
        <f t="shared" si="183"/>
        <v/>
      </c>
      <c r="O5810" s="23" t="str">
        <f>_xlfn.IFNA((VLOOKUP(F5810,help!$C$2:$F$12,4,0))*(N5810*24),"")</f>
        <v/>
      </c>
      <c r="AP5810" s="18">
        <f t="shared" si="184"/>
        <v>0</v>
      </c>
    </row>
    <row r="5811" spans="2:42" ht="33" x14ac:dyDescent="0.2">
      <c r="B5811" s="14">
        <f>COUNTIFS($E$3:E5811,تقرير!$E$4)</f>
        <v>15</v>
      </c>
      <c r="C5811" s="48"/>
      <c r="D5811" s="48"/>
      <c r="E5811" s="48"/>
      <c r="F5811" s="50"/>
      <c r="G5811" s="51"/>
      <c r="H5811" s="51"/>
      <c r="I5811" s="52"/>
      <c r="J5811" s="52"/>
      <c r="K5811" s="27" t="str">
        <f>_xlfn.IFNA(VLOOKUP(E5811,الاوردرات!$B$1:$C$600,2,0),"")</f>
        <v/>
      </c>
      <c r="L5811" s="63"/>
      <c r="N5811" s="22" t="str">
        <f t="shared" si="183"/>
        <v/>
      </c>
      <c r="O5811" s="23" t="str">
        <f>_xlfn.IFNA((VLOOKUP(F5811,help!$C$2:$F$12,4,0))*(N5811*24),"")</f>
        <v/>
      </c>
      <c r="AP5811" s="18">
        <f t="shared" si="184"/>
        <v>0</v>
      </c>
    </row>
    <row r="5812" spans="2:42" ht="33" x14ac:dyDescent="0.2">
      <c r="B5812" s="14">
        <f>COUNTIFS($E$3:E5812,تقرير!$E$4)</f>
        <v>15</v>
      </c>
      <c r="C5812" s="48"/>
      <c r="D5812" s="48"/>
      <c r="E5812" s="48"/>
      <c r="F5812" s="50"/>
      <c r="G5812" s="51"/>
      <c r="H5812" s="51"/>
      <c r="I5812" s="52"/>
      <c r="J5812" s="52"/>
      <c r="K5812" s="27" t="str">
        <f>_xlfn.IFNA(VLOOKUP(E5812,الاوردرات!$B$1:$C$600,2,0),"")</f>
        <v/>
      </c>
      <c r="L5812" s="63"/>
      <c r="N5812" s="22" t="str">
        <f t="shared" si="183"/>
        <v/>
      </c>
      <c r="O5812" s="23" t="str">
        <f>_xlfn.IFNA((VLOOKUP(F5812,help!$C$2:$F$12,4,0))*(N5812*24),"")</f>
        <v/>
      </c>
      <c r="AP5812" s="18">
        <f t="shared" si="184"/>
        <v>0</v>
      </c>
    </row>
    <row r="5813" spans="2:42" ht="33" x14ac:dyDescent="0.2">
      <c r="B5813" s="14">
        <f>COUNTIFS($E$3:E5813,تقرير!$E$4)</f>
        <v>15</v>
      </c>
      <c r="C5813" s="48"/>
      <c r="D5813" s="48"/>
      <c r="E5813" s="48"/>
      <c r="F5813" s="50"/>
      <c r="G5813" s="51"/>
      <c r="H5813" s="51"/>
      <c r="I5813" s="52"/>
      <c r="J5813" s="52"/>
      <c r="K5813" s="27" t="str">
        <f>_xlfn.IFNA(VLOOKUP(E5813,الاوردرات!$B$1:$C$600,2,0),"")</f>
        <v/>
      </c>
      <c r="L5813" s="63"/>
      <c r="N5813" s="22" t="str">
        <f t="shared" si="183"/>
        <v/>
      </c>
      <c r="O5813" s="23" t="str">
        <f>_xlfn.IFNA((VLOOKUP(F5813,help!$C$2:$F$12,4,0))*(N5813*24),"")</f>
        <v/>
      </c>
      <c r="AP5813" s="18">
        <f t="shared" si="184"/>
        <v>0</v>
      </c>
    </row>
    <row r="5814" spans="2:42" ht="33" x14ac:dyDescent="0.2">
      <c r="B5814" s="14">
        <f>COUNTIFS($E$3:E5814,تقرير!$E$4)</f>
        <v>15</v>
      </c>
      <c r="C5814" s="48"/>
      <c r="D5814" s="48"/>
      <c r="E5814" s="48"/>
      <c r="F5814" s="50"/>
      <c r="G5814" s="51"/>
      <c r="H5814" s="51"/>
      <c r="I5814" s="52"/>
      <c r="J5814" s="52"/>
      <c r="K5814" s="27" t="str">
        <f>_xlfn.IFNA(VLOOKUP(E5814,الاوردرات!$B$1:$C$600,2,0),"")</f>
        <v/>
      </c>
      <c r="L5814" s="63"/>
      <c r="N5814" s="22" t="str">
        <f t="shared" si="183"/>
        <v/>
      </c>
      <c r="O5814" s="23" t="str">
        <f>_xlfn.IFNA((VLOOKUP(F5814,help!$C$2:$F$12,4,0))*(N5814*24),"")</f>
        <v/>
      </c>
      <c r="AP5814" s="18">
        <f t="shared" si="184"/>
        <v>0</v>
      </c>
    </row>
    <row r="5815" spans="2:42" ht="33" x14ac:dyDescent="0.2">
      <c r="B5815" s="14">
        <f>COUNTIFS($E$3:E5815,تقرير!$E$4)</f>
        <v>15</v>
      </c>
      <c r="C5815" s="48"/>
      <c r="D5815" s="48"/>
      <c r="E5815" s="48"/>
      <c r="F5815" s="50"/>
      <c r="G5815" s="51"/>
      <c r="H5815" s="51"/>
      <c r="I5815" s="52"/>
      <c r="J5815" s="52"/>
      <c r="K5815" s="27" t="str">
        <f>_xlfn.IFNA(VLOOKUP(E5815,الاوردرات!$B$1:$C$600,2,0),"")</f>
        <v/>
      </c>
      <c r="L5815" s="63"/>
      <c r="N5815" s="22" t="str">
        <f t="shared" ref="N5815:N5851" si="185">IF(I5815&lt;&gt;"",J5815-I5815,"")</f>
        <v/>
      </c>
      <c r="O5815" s="23" t="str">
        <f>_xlfn.IFNA((VLOOKUP(F5815,help!$C$2:$F$12,4,0))*(N5815*24),"")</f>
        <v/>
      </c>
      <c r="AP5815" s="18">
        <f t="shared" si="184"/>
        <v>0</v>
      </c>
    </row>
    <row r="5816" spans="2:42" ht="33" x14ac:dyDescent="0.2">
      <c r="B5816" s="14">
        <f>COUNTIFS($E$3:E5816,تقرير!$E$4)</f>
        <v>15</v>
      </c>
      <c r="C5816" s="48"/>
      <c r="D5816" s="48"/>
      <c r="E5816" s="48"/>
      <c r="F5816" s="50"/>
      <c r="G5816" s="51"/>
      <c r="H5816" s="51"/>
      <c r="I5816" s="52"/>
      <c r="J5816" s="52"/>
      <c r="K5816" s="27" t="str">
        <f>_xlfn.IFNA(VLOOKUP(E5816,الاوردرات!$B$1:$C$600,2,0),"")</f>
        <v/>
      </c>
      <c r="L5816" s="63"/>
      <c r="N5816" s="22" t="str">
        <f t="shared" si="185"/>
        <v/>
      </c>
      <c r="O5816" s="23" t="str">
        <f>_xlfn.IFNA((VLOOKUP(F5816,help!$C$2:$F$12,4,0))*(N5816*24),"")</f>
        <v/>
      </c>
      <c r="AP5816" s="18">
        <f t="shared" si="184"/>
        <v>0</v>
      </c>
    </row>
    <row r="5817" spans="2:42" ht="33" x14ac:dyDescent="0.2">
      <c r="B5817" s="14">
        <f>COUNTIFS($E$3:E5817,تقرير!$E$4)</f>
        <v>15</v>
      </c>
      <c r="C5817" s="48"/>
      <c r="D5817" s="48"/>
      <c r="E5817" s="48"/>
      <c r="F5817" s="50"/>
      <c r="G5817" s="51"/>
      <c r="H5817" s="51"/>
      <c r="I5817" s="52"/>
      <c r="J5817" s="52"/>
      <c r="K5817" s="27" t="str">
        <f>_xlfn.IFNA(VLOOKUP(E5817,الاوردرات!$B$1:$C$600,2,0),"")</f>
        <v/>
      </c>
      <c r="L5817" s="63"/>
      <c r="N5817" s="22" t="str">
        <f t="shared" si="185"/>
        <v/>
      </c>
      <c r="O5817" s="23" t="str">
        <f>_xlfn.IFNA((VLOOKUP(F5817,help!$C$2:$F$12,4,0))*(N5817*24),"")</f>
        <v/>
      </c>
      <c r="AP5817" s="18">
        <f t="shared" si="184"/>
        <v>0</v>
      </c>
    </row>
    <row r="5818" spans="2:42" ht="33" x14ac:dyDescent="0.2">
      <c r="B5818" s="14">
        <f>COUNTIFS($E$3:E5818,تقرير!$E$4)</f>
        <v>15</v>
      </c>
      <c r="C5818" s="48"/>
      <c r="D5818" s="48"/>
      <c r="E5818" s="48"/>
      <c r="F5818" s="50"/>
      <c r="G5818" s="51"/>
      <c r="H5818" s="51"/>
      <c r="I5818" s="52"/>
      <c r="J5818" s="52"/>
      <c r="K5818" s="27" t="str">
        <f>_xlfn.IFNA(VLOOKUP(E5818,الاوردرات!$B$1:$C$600,2,0),"")</f>
        <v/>
      </c>
      <c r="L5818" s="63"/>
      <c r="N5818" s="22" t="str">
        <f t="shared" si="185"/>
        <v/>
      </c>
      <c r="O5818" s="23" t="str">
        <f>_xlfn.IFNA((VLOOKUP(F5818,help!$C$2:$F$12,4,0))*(N5818*24),"")</f>
        <v/>
      </c>
      <c r="AP5818" s="18">
        <f t="shared" si="184"/>
        <v>0</v>
      </c>
    </row>
    <row r="5819" spans="2:42" ht="33" x14ac:dyDescent="0.2">
      <c r="B5819" s="14">
        <f>COUNTIFS($E$3:E5819,تقرير!$E$4)</f>
        <v>15</v>
      </c>
      <c r="C5819" s="48"/>
      <c r="D5819" s="48"/>
      <c r="E5819" s="48"/>
      <c r="F5819" s="50"/>
      <c r="G5819" s="51"/>
      <c r="H5819" s="51"/>
      <c r="I5819" s="52"/>
      <c r="J5819" s="52"/>
      <c r="K5819" s="27" t="str">
        <f>_xlfn.IFNA(VLOOKUP(E5819,الاوردرات!$B$1:$C$600,2,0),"")</f>
        <v/>
      </c>
      <c r="L5819" s="63"/>
      <c r="N5819" s="22" t="str">
        <f t="shared" si="185"/>
        <v/>
      </c>
      <c r="O5819" s="23" t="str">
        <f>_xlfn.IFNA((VLOOKUP(F5819,help!$C$2:$F$12,4,0))*(N5819*24),"")</f>
        <v/>
      </c>
      <c r="AP5819" s="18">
        <f t="shared" si="184"/>
        <v>0</v>
      </c>
    </row>
    <row r="5820" spans="2:42" ht="33" x14ac:dyDescent="0.2">
      <c r="B5820" s="14">
        <f>COUNTIFS($E$3:E5820,تقرير!$E$4)</f>
        <v>15</v>
      </c>
      <c r="C5820" s="48"/>
      <c r="D5820" s="48"/>
      <c r="E5820" s="48"/>
      <c r="F5820" s="50"/>
      <c r="G5820" s="51"/>
      <c r="H5820" s="51"/>
      <c r="I5820" s="52"/>
      <c r="J5820" s="52"/>
      <c r="K5820" s="27" t="str">
        <f>_xlfn.IFNA(VLOOKUP(E5820,الاوردرات!$B$1:$C$600,2,0),"")</f>
        <v/>
      </c>
      <c r="L5820" s="63"/>
      <c r="N5820" s="22" t="str">
        <f t="shared" si="185"/>
        <v/>
      </c>
      <c r="O5820" s="23" t="str">
        <f>_xlfn.IFNA((VLOOKUP(F5820,help!$C$2:$F$12,4,0))*(N5820*24),"")</f>
        <v/>
      </c>
      <c r="AP5820" s="18">
        <f t="shared" si="184"/>
        <v>0</v>
      </c>
    </row>
    <row r="5821" spans="2:42" ht="33" x14ac:dyDescent="0.2">
      <c r="B5821" s="14">
        <f>COUNTIFS($E$3:E5821,تقرير!$E$4)</f>
        <v>15</v>
      </c>
      <c r="C5821" s="48"/>
      <c r="D5821" s="48"/>
      <c r="E5821" s="48"/>
      <c r="F5821" s="50"/>
      <c r="G5821" s="51"/>
      <c r="H5821" s="51"/>
      <c r="I5821" s="52"/>
      <c r="J5821" s="52"/>
      <c r="K5821" s="27" t="str">
        <f>_xlfn.IFNA(VLOOKUP(E5821,الاوردرات!$B$1:$C$600,2,0),"")</f>
        <v/>
      </c>
      <c r="L5821" s="63"/>
      <c r="N5821" s="22" t="str">
        <f t="shared" si="185"/>
        <v/>
      </c>
      <c r="O5821" s="23" t="str">
        <f>_xlfn.IFNA((VLOOKUP(F5821,help!$C$2:$F$12,4,0))*(N5821*24),"")</f>
        <v/>
      </c>
      <c r="AP5821" s="18">
        <f t="shared" si="184"/>
        <v>0</v>
      </c>
    </row>
    <row r="5822" spans="2:42" ht="33" x14ac:dyDescent="0.2">
      <c r="B5822" s="14">
        <f>COUNTIFS($E$3:E5822,تقرير!$E$4)</f>
        <v>15</v>
      </c>
      <c r="C5822" s="48"/>
      <c r="D5822" s="48"/>
      <c r="E5822" s="48"/>
      <c r="F5822" s="50"/>
      <c r="G5822" s="51"/>
      <c r="H5822" s="51"/>
      <c r="I5822" s="52"/>
      <c r="J5822" s="52"/>
      <c r="K5822" s="27" t="str">
        <f>_xlfn.IFNA(VLOOKUP(E5822,الاوردرات!$B$1:$C$600,2,0),"")</f>
        <v/>
      </c>
      <c r="L5822" s="63"/>
      <c r="N5822" s="22" t="str">
        <f t="shared" si="185"/>
        <v/>
      </c>
      <c r="O5822" s="23" t="str">
        <f>_xlfn.IFNA((VLOOKUP(F5822,help!$C$2:$F$12,4,0))*(N5822*24),"")</f>
        <v/>
      </c>
      <c r="AP5822" s="18">
        <f t="shared" si="184"/>
        <v>0</v>
      </c>
    </row>
    <row r="5823" spans="2:42" ht="33" x14ac:dyDescent="0.2">
      <c r="B5823" s="14">
        <f>COUNTIFS($E$3:E5823,تقرير!$E$4)</f>
        <v>15</v>
      </c>
      <c r="C5823" s="48"/>
      <c r="D5823" s="48"/>
      <c r="E5823" s="48"/>
      <c r="F5823" s="50"/>
      <c r="G5823" s="51"/>
      <c r="H5823" s="51"/>
      <c r="I5823" s="52"/>
      <c r="J5823" s="52"/>
      <c r="K5823" s="27" t="str">
        <f>_xlfn.IFNA(VLOOKUP(E5823,الاوردرات!$B$1:$C$600,2,0),"")</f>
        <v/>
      </c>
      <c r="L5823" s="63"/>
      <c r="N5823" s="22" t="str">
        <f t="shared" si="185"/>
        <v/>
      </c>
      <c r="O5823" s="23" t="str">
        <f>_xlfn.IFNA((VLOOKUP(F5823,help!$C$2:$F$12,4,0))*(N5823*24),"")</f>
        <v/>
      </c>
      <c r="AP5823" s="18">
        <f t="shared" si="184"/>
        <v>0</v>
      </c>
    </row>
    <row r="5824" spans="2:42" ht="33" x14ac:dyDescent="0.2">
      <c r="B5824" s="14">
        <f>COUNTIFS($E$3:E5824,تقرير!$E$4)</f>
        <v>15</v>
      </c>
      <c r="C5824" s="48"/>
      <c r="D5824" s="48"/>
      <c r="E5824" s="48"/>
      <c r="F5824" s="50"/>
      <c r="G5824" s="51"/>
      <c r="H5824" s="51"/>
      <c r="I5824" s="52"/>
      <c r="J5824" s="52"/>
      <c r="K5824" s="27" t="str">
        <f>_xlfn.IFNA(VLOOKUP(E5824,الاوردرات!$B$1:$C$600,2,0),"")</f>
        <v/>
      </c>
      <c r="L5824" s="63"/>
      <c r="N5824" s="22" t="str">
        <f t="shared" si="185"/>
        <v/>
      </c>
      <c r="O5824" s="23" t="str">
        <f>_xlfn.IFNA((VLOOKUP(F5824,help!$C$2:$F$12,4,0))*(N5824*24),"")</f>
        <v/>
      </c>
      <c r="AP5824" s="18">
        <f t="shared" si="184"/>
        <v>0</v>
      </c>
    </row>
    <row r="5825" spans="2:42" ht="33" x14ac:dyDescent="0.2">
      <c r="B5825" s="14">
        <f>COUNTIFS($E$3:E5825,تقرير!$E$4)</f>
        <v>15</v>
      </c>
      <c r="C5825" s="48"/>
      <c r="D5825" s="48"/>
      <c r="E5825" s="48"/>
      <c r="F5825" s="50"/>
      <c r="G5825" s="51"/>
      <c r="H5825" s="51"/>
      <c r="I5825" s="52"/>
      <c r="J5825" s="52"/>
      <c r="K5825" s="27" t="str">
        <f>_xlfn.IFNA(VLOOKUP(E5825,الاوردرات!$B$1:$C$600,2,0),"")</f>
        <v/>
      </c>
      <c r="L5825" s="63"/>
      <c r="N5825" s="22" t="str">
        <f t="shared" si="185"/>
        <v/>
      </c>
      <c r="O5825" s="23" t="str">
        <f>_xlfn.IFNA((VLOOKUP(F5825,help!$C$2:$F$12,4,0))*(N5825*24),"")</f>
        <v/>
      </c>
      <c r="AP5825" s="18">
        <f t="shared" si="184"/>
        <v>0</v>
      </c>
    </row>
    <row r="5826" spans="2:42" ht="33" x14ac:dyDescent="0.2">
      <c r="B5826" s="14">
        <f>COUNTIFS($E$3:E5826,تقرير!$E$4)</f>
        <v>15</v>
      </c>
      <c r="C5826" s="48"/>
      <c r="D5826" s="48"/>
      <c r="E5826" s="48"/>
      <c r="F5826" s="50"/>
      <c r="G5826" s="51"/>
      <c r="H5826" s="51"/>
      <c r="I5826" s="52"/>
      <c r="J5826" s="52"/>
      <c r="K5826" s="27" t="str">
        <f>_xlfn.IFNA(VLOOKUP(E5826,الاوردرات!$B$1:$C$600,2,0),"")</f>
        <v/>
      </c>
      <c r="L5826" s="63"/>
      <c r="N5826" s="22" t="str">
        <f t="shared" si="185"/>
        <v/>
      </c>
      <c r="O5826" s="23" t="str">
        <f>_xlfn.IFNA((VLOOKUP(F5826,help!$C$2:$F$12,4,0))*(N5826*24),"")</f>
        <v/>
      </c>
      <c r="AP5826" s="18">
        <f t="shared" si="184"/>
        <v>0</v>
      </c>
    </row>
    <row r="5827" spans="2:42" ht="22.5" customHeight="1" x14ac:dyDescent="0.2">
      <c r="B5827" s="14">
        <f>COUNTIFS($E$3:E5827,تقرير!$E$4)</f>
        <v>15</v>
      </c>
      <c r="C5827" s="48"/>
      <c r="D5827" s="48"/>
      <c r="E5827" s="56"/>
      <c r="F5827" s="50"/>
      <c r="G5827" s="51"/>
      <c r="H5827" s="51"/>
      <c r="I5827" s="52"/>
      <c r="J5827" s="52"/>
      <c r="K5827" s="27" t="str">
        <f>_xlfn.IFNA(VLOOKUP(E5827,الاوردرات!$B$1:$C$600,2,0),"")</f>
        <v/>
      </c>
      <c r="L5827" s="64"/>
      <c r="N5827" s="22" t="str">
        <f t="shared" si="185"/>
        <v/>
      </c>
      <c r="O5827" s="23" t="str">
        <f>_xlfn.IFNA((VLOOKUP(F5827,help!$C$2:$F$12,4,0))*(N5827*24),"")</f>
        <v/>
      </c>
      <c r="AP5827" s="18">
        <f t="shared" si="184"/>
        <v>0</v>
      </c>
    </row>
    <row r="5828" spans="2:42" ht="22.5" customHeight="1" x14ac:dyDescent="0.2">
      <c r="B5828" s="14">
        <f>COUNTIFS($E$3:E5828,تقرير!$E$4)</f>
        <v>15</v>
      </c>
      <c r="C5828" s="48"/>
      <c r="D5828" s="48"/>
      <c r="E5828" s="48"/>
      <c r="F5828" s="50"/>
      <c r="G5828" s="51"/>
      <c r="H5828" s="51"/>
      <c r="I5828" s="52"/>
      <c r="J5828" s="52"/>
      <c r="K5828" s="27" t="str">
        <f>_xlfn.IFNA(VLOOKUP(E5828,الاوردرات!$B$1:$C$600,2,0),"")</f>
        <v/>
      </c>
      <c r="L5828" s="63"/>
      <c r="N5828" s="22" t="str">
        <f t="shared" si="185"/>
        <v/>
      </c>
      <c r="O5828" s="23" t="str">
        <f>_xlfn.IFNA((VLOOKUP(F5828,help!$C$2:$F$12,4,0))*(N5828*24),"")</f>
        <v/>
      </c>
      <c r="AP5828" s="18">
        <f t="shared" si="184"/>
        <v>0</v>
      </c>
    </row>
    <row r="5829" spans="2:42" ht="22.5" customHeight="1" x14ac:dyDescent="0.2">
      <c r="B5829" s="14">
        <f>COUNTIFS($E$3:E5829,تقرير!$E$4)</f>
        <v>15</v>
      </c>
      <c r="C5829" s="48"/>
      <c r="D5829" s="48"/>
      <c r="E5829" s="48"/>
      <c r="F5829" s="50"/>
      <c r="G5829" s="51"/>
      <c r="H5829" s="51"/>
      <c r="I5829" s="52"/>
      <c r="J5829" s="52"/>
      <c r="K5829" s="27" t="str">
        <f>_xlfn.IFNA(VLOOKUP(E5829,الاوردرات!$B$1:$C$600,2,0),"")</f>
        <v/>
      </c>
      <c r="L5829" s="63"/>
      <c r="N5829" s="22" t="str">
        <f t="shared" si="185"/>
        <v/>
      </c>
      <c r="O5829" s="23" t="str">
        <f>_xlfn.IFNA((VLOOKUP(F5829,help!$C$2:$F$12,4,0))*(N5829*24),"")</f>
        <v/>
      </c>
      <c r="AP5829" s="18">
        <f t="shared" si="184"/>
        <v>0</v>
      </c>
    </row>
    <row r="5830" spans="2:42" ht="22.5" customHeight="1" x14ac:dyDescent="0.2">
      <c r="B5830" s="14">
        <f>COUNTIFS($E$3:E5830,تقرير!$E$4)</f>
        <v>15</v>
      </c>
      <c r="C5830" s="48"/>
      <c r="D5830" s="48"/>
      <c r="E5830" s="48"/>
      <c r="F5830" s="50"/>
      <c r="G5830" s="51"/>
      <c r="H5830" s="51"/>
      <c r="I5830" s="52"/>
      <c r="J5830" s="52"/>
      <c r="K5830" s="27" t="str">
        <f>_xlfn.IFNA(VLOOKUP(E5830,الاوردرات!$B$1:$C$600,2,0),"")</f>
        <v/>
      </c>
      <c r="L5830" s="63"/>
      <c r="N5830" s="22" t="str">
        <f t="shared" si="185"/>
        <v/>
      </c>
      <c r="O5830" s="23" t="str">
        <f>_xlfn.IFNA((VLOOKUP(F5830,help!$C$2:$F$12,4,0))*(N5830*24),"")</f>
        <v/>
      </c>
      <c r="AP5830" s="18">
        <f t="shared" si="184"/>
        <v>0</v>
      </c>
    </row>
    <row r="5831" spans="2:42" ht="22.5" customHeight="1" x14ac:dyDescent="0.2">
      <c r="B5831" s="14">
        <f>COUNTIFS($E$3:E5831,تقرير!$E$4)</f>
        <v>15</v>
      </c>
      <c r="C5831" s="48"/>
      <c r="D5831" s="48"/>
      <c r="E5831" s="48"/>
      <c r="F5831" s="50"/>
      <c r="G5831" s="51"/>
      <c r="H5831" s="51"/>
      <c r="I5831" s="52"/>
      <c r="J5831" s="52"/>
      <c r="K5831" s="27" t="str">
        <f>_xlfn.IFNA(VLOOKUP(E5831,الاوردرات!$B$1:$C$600,2,0),"")</f>
        <v/>
      </c>
      <c r="L5831" s="63"/>
      <c r="N5831" s="22" t="str">
        <f t="shared" si="185"/>
        <v/>
      </c>
      <c r="O5831" s="23" t="str">
        <f>_xlfn.IFNA((VLOOKUP(F5831,help!$C$2:$F$12,4,0))*(N5831*24),"")</f>
        <v/>
      </c>
      <c r="AP5831" s="18">
        <f t="shared" si="184"/>
        <v>0</v>
      </c>
    </row>
    <row r="5832" spans="2:42" ht="22.5" customHeight="1" x14ac:dyDescent="0.2">
      <c r="B5832" s="14">
        <f>COUNTIFS($E$3:E5832,تقرير!$E$4)</f>
        <v>15</v>
      </c>
      <c r="C5832" s="48"/>
      <c r="D5832" s="48"/>
      <c r="E5832" s="48"/>
      <c r="F5832" s="50"/>
      <c r="G5832" s="51"/>
      <c r="H5832" s="51"/>
      <c r="I5832" s="52"/>
      <c r="J5832" s="52"/>
      <c r="K5832" s="27" t="str">
        <f>_xlfn.IFNA(VLOOKUP(E5832,الاوردرات!$B$1:$C$600,2,0),"")</f>
        <v/>
      </c>
      <c r="L5832" s="63"/>
      <c r="N5832" s="22" t="str">
        <f t="shared" si="185"/>
        <v/>
      </c>
      <c r="O5832" s="23" t="str">
        <f>_xlfn.IFNA((VLOOKUP(F5832,help!$C$2:$F$12,4,0))*(N5832*24),"")</f>
        <v/>
      </c>
      <c r="AP5832" s="18">
        <f t="shared" si="184"/>
        <v>0</v>
      </c>
    </row>
    <row r="5833" spans="2:42" ht="22.5" customHeight="1" x14ac:dyDescent="0.2">
      <c r="B5833" s="14">
        <f>COUNTIFS($E$3:E5833,تقرير!$E$4)</f>
        <v>15</v>
      </c>
      <c r="C5833" s="48"/>
      <c r="D5833" s="48"/>
      <c r="E5833" s="48"/>
      <c r="F5833" s="50"/>
      <c r="G5833" s="51"/>
      <c r="H5833" s="51"/>
      <c r="I5833" s="52"/>
      <c r="J5833" s="52"/>
      <c r="K5833" s="27" t="str">
        <f>_xlfn.IFNA(VLOOKUP(E5833,الاوردرات!$B$1:$C$600,2,0),"")</f>
        <v/>
      </c>
      <c r="L5833" s="63"/>
      <c r="N5833" s="22" t="str">
        <f t="shared" si="185"/>
        <v/>
      </c>
      <c r="O5833" s="23" t="str">
        <f>_xlfn.IFNA((VLOOKUP(F5833,help!$C$2:$F$12,4,0))*(N5833*24),"")</f>
        <v/>
      </c>
      <c r="AP5833" s="18">
        <f t="shared" si="184"/>
        <v>0</v>
      </c>
    </row>
    <row r="5834" spans="2:42" ht="22.5" customHeight="1" x14ac:dyDescent="0.2">
      <c r="B5834" s="14">
        <f>COUNTIFS($E$3:E5834,تقرير!$E$4)</f>
        <v>15</v>
      </c>
      <c r="C5834" s="48"/>
      <c r="D5834" s="48"/>
      <c r="E5834" s="48"/>
      <c r="F5834" s="50"/>
      <c r="G5834" s="51"/>
      <c r="H5834" s="51"/>
      <c r="I5834" s="52"/>
      <c r="J5834" s="52"/>
      <c r="K5834" s="27" t="str">
        <f>_xlfn.IFNA(VLOOKUP(E5834,الاوردرات!$B$1:$C$600,2,0),"")</f>
        <v/>
      </c>
      <c r="L5834" s="63"/>
      <c r="N5834" s="22" t="str">
        <f t="shared" si="185"/>
        <v/>
      </c>
      <c r="O5834" s="23" t="str">
        <f>_xlfn.IFNA((VLOOKUP(F5834,help!$C$2:$F$12,4,0))*(N5834*24),"")</f>
        <v/>
      </c>
      <c r="AP5834" s="18">
        <f t="shared" si="184"/>
        <v>0</v>
      </c>
    </row>
    <row r="5835" spans="2:42" ht="22.5" customHeight="1" x14ac:dyDescent="0.2">
      <c r="B5835" s="14">
        <f>COUNTIFS($E$3:E5835,تقرير!$E$4)</f>
        <v>15</v>
      </c>
      <c r="C5835" s="48"/>
      <c r="D5835" s="48"/>
      <c r="E5835" s="48"/>
      <c r="F5835" s="50"/>
      <c r="G5835" s="51"/>
      <c r="H5835" s="51"/>
      <c r="I5835" s="52"/>
      <c r="J5835" s="52"/>
      <c r="K5835" s="27" t="str">
        <f>_xlfn.IFNA(VLOOKUP(E5835,الاوردرات!$B$1:$C$600,2,0),"")</f>
        <v/>
      </c>
      <c r="L5835" s="63"/>
      <c r="N5835" s="22" t="str">
        <f t="shared" si="185"/>
        <v/>
      </c>
      <c r="O5835" s="23" t="str">
        <f>_xlfn.IFNA((VLOOKUP(F5835,help!$C$2:$F$12,4,0))*(N5835*24),"")</f>
        <v/>
      </c>
      <c r="AP5835" s="18">
        <f t="shared" si="184"/>
        <v>0</v>
      </c>
    </row>
    <row r="5836" spans="2:42" ht="22.5" customHeight="1" x14ac:dyDescent="0.2">
      <c r="B5836" s="14">
        <f>COUNTIFS($E$3:E5836,تقرير!$E$4)</f>
        <v>15</v>
      </c>
      <c r="C5836" s="48"/>
      <c r="D5836" s="48"/>
      <c r="E5836" s="48"/>
      <c r="F5836" s="50"/>
      <c r="G5836" s="51"/>
      <c r="H5836" s="51"/>
      <c r="I5836" s="52"/>
      <c r="J5836" s="52"/>
      <c r="K5836" s="27" t="str">
        <f>_xlfn.IFNA(VLOOKUP(E5836,الاوردرات!$B$1:$C$600,2,0),"")</f>
        <v/>
      </c>
      <c r="L5836" s="63"/>
      <c r="N5836" s="22" t="str">
        <f t="shared" si="185"/>
        <v/>
      </c>
      <c r="O5836" s="23" t="str">
        <f>_xlfn.IFNA((VLOOKUP(F5836,help!$C$2:$F$12,4,0))*(N5836*24),"")</f>
        <v/>
      </c>
      <c r="AP5836" s="18">
        <f t="shared" si="184"/>
        <v>0</v>
      </c>
    </row>
    <row r="5837" spans="2:42" ht="22.5" customHeight="1" x14ac:dyDescent="0.2">
      <c r="B5837" s="14">
        <f>COUNTIFS($E$3:E5837,تقرير!$E$4)</f>
        <v>15</v>
      </c>
      <c r="C5837" s="48"/>
      <c r="D5837" s="48"/>
      <c r="E5837" s="48"/>
      <c r="F5837" s="50"/>
      <c r="G5837" s="51"/>
      <c r="H5837" s="51"/>
      <c r="I5837" s="52"/>
      <c r="J5837" s="52"/>
      <c r="K5837" s="27" t="str">
        <f>_xlfn.IFNA(VLOOKUP(E5837,الاوردرات!$B$1:$C$600,2,0),"")</f>
        <v/>
      </c>
      <c r="L5837" s="63"/>
      <c r="N5837" s="22" t="str">
        <f t="shared" si="185"/>
        <v/>
      </c>
      <c r="O5837" s="23" t="str">
        <f>_xlfn.IFNA((VLOOKUP(F5837,help!$C$2:$F$12,4,0))*(N5837*24),"")</f>
        <v/>
      </c>
      <c r="AP5837" s="18">
        <f t="shared" si="184"/>
        <v>0</v>
      </c>
    </row>
    <row r="5838" spans="2:42" ht="22.5" customHeight="1" x14ac:dyDescent="0.2">
      <c r="B5838" s="14">
        <f>COUNTIFS($E$3:E5838,تقرير!$E$4)</f>
        <v>15</v>
      </c>
      <c r="C5838" s="48"/>
      <c r="D5838" s="48"/>
      <c r="E5838" s="48"/>
      <c r="F5838" s="50"/>
      <c r="G5838" s="51"/>
      <c r="H5838" s="51"/>
      <c r="I5838" s="52"/>
      <c r="J5838" s="52"/>
      <c r="K5838" s="27" t="str">
        <f>_xlfn.IFNA(VLOOKUP(E5838,الاوردرات!$B$1:$C$600,2,0),"")</f>
        <v/>
      </c>
      <c r="L5838" s="63"/>
      <c r="N5838" s="22" t="str">
        <f t="shared" si="185"/>
        <v/>
      </c>
      <c r="O5838" s="23" t="str">
        <f>_xlfn.IFNA((VLOOKUP(F5838,help!$C$2:$F$12,4,0))*(N5838*24),"")</f>
        <v/>
      </c>
      <c r="AP5838" s="18">
        <f t="shared" si="184"/>
        <v>0</v>
      </c>
    </row>
    <row r="5839" spans="2:42" ht="22.5" customHeight="1" x14ac:dyDescent="0.2">
      <c r="B5839" s="14">
        <f>COUNTIFS($E$3:E5839,تقرير!$E$4)</f>
        <v>15</v>
      </c>
      <c r="C5839" s="48"/>
      <c r="D5839" s="48"/>
      <c r="E5839" s="48"/>
      <c r="F5839" s="50"/>
      <c r="G5839" s="51"/>
      <c r="H5839" s="51"/>
      <c r="I5839" s="52"/>
      <c r="J5839" s="52"/>
      <c r="K5839" s="27" t="str">
        <f>_xlfn.IFNA(VLOOKUP(E5839,الاوردرات!$B$1:$C$600,2,0),"")</f>
        <v/>
      </c>
      <c r="L5839" s="63"/>
      <c r="N5839" s="22" t="str">
        <f t="shared" si="185"/>
        <v/>
      </c>
      <c r="O5839" s="23" t="str">
        <f>_xlfn.IFNA((VLOOKUP(F5839,help!$C$2:$F$12,4,0))*(N5839*24),"")</f>
        <v/>
      </c>
      <c r="AP5839" s="18">
        <f t="shared" ref="AP5839:AP5852" si="186">D5839</f>
        <v>0</v>
      </c>
    </row>
    <row r="5840" spans="2:42" ht="22.5" customHeight="1" x14ac:dyDescent="0.2">
      <c r="B5840" s="14">
        <f>COUNTIFS($E$3:E5840,تقرير!$E$4)</f>
        <v>15</v>
      </c>
      <c r="C5840" s="48"/>
      <c r="D5840" s="48"/>
      <c r="E5840" s="48"/>
      <c r="F5840" s="50"/>
      <c r="G5840" s="51"/>
      <c r="H5840" s="51"/>
      <c r="I5840" s="52"/>
      <c r="J5840" s="52"/>
      <c r="K5840" s="27" t="str">
        <f>_xlfn.IFNA(VLOOKUP(E5840,الاوردرات!$B$1:$C$600,2,0),"")</f>
        <v/>
      </c>
      <c r="L5840" s="63"/>
      <c r="N5840" s="22" t="str">
        <f t="shared" si="185"/>
        <v/>
      </c>
      <c r="O5840" s="23" t="str">
        <f>_xlfn.IFNA((VLOOKUP(F5840,help!$C$2:$F$12,4,0))*(N5840*24),"")</f>
        <v/>
      </c>
      <c r="AP5840" s="18">
        <f t="shared" si="186"/>
        <v>0</v>
      </c>
    </row>
    <row r="5841" spans="2:42" ht="22.5" customHeight="1" x14ac:dyDescent="0.2">
      <c r="B5841" s="14">
        <f>COUNTIFS($E$3:E5841,تقرير!$E$4)</f>
        <v>15</v>
      </c>
      <c r="C5841" s="48"/>
      <c r="D5841" s="48"/>
      <c r="E5841" s="48"/>
      <c r="F5841" s="50"/>
      <c r="G5841" s="51"/>
      <c r="H5841" s="51"/>
      <c r="I5841" s="52"/>
      <c r="J5841" s="52"/>
      <c r="K5841" s="27" t="str">
        <f>_xlfn.IFNA(VLOOKUP(E5841,الاوردرات!$B$1:$C$600,2,0),"")</f>
        <v/>
      </c>
      <c r="L5841" s="63"/>
      <c r="N5841" s="22" t="str">
        <f t="shared" si="185"/>
        <v/>
      </c>
      <c r="O5841" s="23" t="str">
        <f>_xlfn.IFNA((VLOOKUP(F5841,help!$C$2:$F$12,4,0))*(N5841*24),"")</f>
        <v/>
      </c>
      <c r="AP5841" s="18">
        <f t="shared" si="186"/>
        <v>0</v>
      </c>
    </row>
    <row r="5842" spans="2:42" ht="22.5" customHeight="1" x14ac:dyDescent="0.2">
      <c r="B5842" s="14">
        <f>COUNTIFS($E$3:E5842,تقرير!$E$4)</f>
        <v>15</v>
      </c>
      <c r="C5842" s="48"/>
      <c r="D5842" s="48"/>
      <c r="E5842" s="48"/>
      <c r="F5842" s="50"/>
      <c r="G5842" s="51"/>
      <c r="H5842" s="51"/>
      <c r="I5842" s="52"/>
      <c r="J5842" s="52"/>
      <c r="K5842" s="27" t="str">
        <f>_xlfn.IFNA(VLOOKUP(E5842,الاوردرات!$B$1:$C$600,2,0),"")</f>
        <v/>
      </c>
      <c r="L5842" s="63"/>
      <c r="N5842" s="22" t="str">
        <f t="shared" si="185"/>
        <v/>
      </c>
      <c r="O5842" s="23" t="str">
        <f>_xlfn.IFNA((VLOOKUP(F5842,help!$C$2:$F$12,4,0))*(N5842*24),"")</f>
        <v/>
      </c>
      <c r="AP5842" s="18">
        <f t="shared" si="186"/>
        <v>0</v>
      </c>
    </row>
    <row r="5843" spans="2:42" ht="22.5" customHeight="1" x14ac:dyDescent="0.2">
      <c r="B5843" s="14">
        <f>COUNTIFS($E$3:E5843,تقرير!$E$4)</f>
        <v>15</v>
      </c>
      <c r="C5843" s="48"/>
      <c r="D5843" s="48"/>
      <c r="E5843" s="48"/>
      <c r="F5843" s="50"/>
      <c r="G5843" s="51"/>
      <c r="H5843" s="51"/>
      <c r="I5843" s="52"/>
      <c r="J5843" s="52"/>
      <c r="K5843" s="27" t="str">
        <f>_xlfn.IFNA(VLOOKUP(E5843,الاوردرات!$B$1:$C$600,2,0),"")</f>
        <v/>
      </c>
      <c r="L5843" s="63"/>
      <c r="N5843" s="22" t="str">
        <f t="shared" si="185"/>
        <v/>
      </c>
      <c r="O5843" s="23" t="str">
        <f>_xlfn.IFNA((VLOOKUP(F5843,help!$C$2:$F$12,4,0))*(N5843*24),"")</f>
        <v/>
      </c>
      <c r="AP5843" s="18">
        <f t="shared" si="186"/>
        <v>0</v>
      </c>
    </row>
    <row r="5844" spans="2:42" ht="22.5" customHeight="1" x14ac:dyDescent="0.2">
      <c r="B5844" s="14">
        <f>COUNTIFS($E$3:E5844,تقرير!$E$4)</f>
        <v>15</v>
      </c>
      <c r="C5844" s="48"/>
      <c r="D5844" s="48"/>
      <c r="E5844" s="48"/>
      <c r="F5844" s="50"/>
      <c r="G5844" s="51"/>
      <c r="H5844" s="51"/>
      <c r="I5844" s="52"/>
      <c r="J5844" s="52"/>
      <c r="K5844" s="27" t="str">
        <f>_xlfn.IFNA(VLOOKUP(E5844,الاوردرات!$B$1:$C$600,2,0),"")</f>
        <v/>
      </c>
      <c r="L5844" s="63"/>
      <c r="N5844" s="22" t="str">
        <f t="shared" si="185"/>
        <v/>
      </c>
      <c r="O5844" s="23" t="str">
        <f>_xlfn.IFNA((VLOOKUP(F5844,help!$C$2:$F$12,4,0))*(N5844*24),"")</f>
        <v/>
      </c>
      <c r="AP5844" s="18">
        <f t="shared" si="186"/>
        <v>0</v>
      </c>
    </row>
    <row r="5845" spans="2:42" ht="22.5" customHeight="1" x14ac:dyDescent="0.2">
      <c r="B5845" s="14">
        <f>COUNTIFS($E$3:E5845,تقرير!$E$4)</f>
        <v>15</v>
      </c>
      <c r="C5845" s="48"/>
      <c r="D5845" s="48"/>
      <c r="E5845" s="48"/>
      <c r="F5845" s="50"/>
      <c r="G5845" s="51"/>
      <c r="H5845" s="51"/>
      <c r="I5845" s="52"/>
      <c r="J5845" s="52"/>
      <c r="K5845" s="27" t="str">
        <f>_xlfn.IFNA(VLOOKUP(E5845,الاوردرات!$B$1:$C$600,2,0),"")</f>
        <v/>
      </c>
      <c r="L5845" s="63"/>
      <c r="N5845" s="22" t="str">
        <f t="shared" si="185"/>
        <v/>
      </c>
      <c r="O5845" s="23" t="str">
        <f>_xlfn.IFNA((VLOOKUP(F5845,help!$C$2:$F$12,4,0))*(N5845*24),"")</f>
        <v/>
      </c>
      <c r="AP5845" s="18">
        <f t="shared" si="186"/>
        <v>0</v>
      </c>
    </row>
    <row r="5846" spans="2:42" ht="22.5" customHeight="1" x14ac:dyDescent="0.2">
      <c r="B5846" s="14">
        <f>COUNTIFS($E$3:E5846,تقرير!$E$4)</f>
        <v>15</v>
      </c>
      <c r="C5846" s="48"/>
      <c r="D5846" s="48"/>
      <c r="E5846" s="48"/>
      <c r="F5846" s="50"/>
      <c r="G5846" s="51"/>
      <c r="H5846" s="51"/>
      <c r="I5846" s="52"/>
      <c r="J5846" s="52"/>
      <c r="K5846" s="27" t="str">
        <f>_xlfn.IFNA(VLOOKUP(E5846,الاوردرات!$B$1:$C$600,2,0),"")</f>
        <v/>
      </c>
      <c r="L5846" s="63"/>
      <c r="N5846" s="22" t="str">
        <f t="shared" si="185"/>
        <v/>
      </c>
      <c r="O5846" s="23" t="str">
        <f>_xlfn.IFNA((VLOOKUP(F5846,help!$C$2:$F$12,4,0))*(N5846*24),"")</f>
        <v/>
      </c>
      <c r="AP5846" s="18">
        <f t="shared" si="186"/>
        <v>0</v>
      </c>
    </row>
    <row r="5847" spans="2:42" ht="22.5" customHeight="1" x14ac:dyDescent="0.2">
      <c r="B5847" s="14">
        <f>COUNTIFS($E$3:E5847,تقرير!$E$4)</f>
        <v>15</v>
      </c>
      <c r="C5847" s="48"/>
      <c r="D5847" s="48"/>
      <c r="E5847" s="48"/>
      <c r="F5847" s="50"/>
      <c r="G5847" s="51"/>
      <c r="H5847" s="51"/>
      <c r="I5847" s="52"/>
      <c r="J5847" s="52"/>
      <c r="K5847" s="27" t="str">
        <f>_xlfn.IFNA(VLOOKUP(E5847,الاوردرات!$B$1:$C$600,2,0),"")</f>
        <v/>
      </c>
      <c r="L5847" s="63"/>
      <c r="N5847" s="22" t="str">
        <f t="shared" si="185"/>
        <v/>
      </c>
      <c r="O5847" s="23" t="str">
        <f>_xlfn.IFNA((VLOOKUP(F5847,help!$C$2:$F$12,4,0))*(N5847*24),"")</f>
        <v/>
      </c>
      <c r="AP5847" s="18">
        <f t="shared" si="186"/>
        <v>0</v>
      </c>
    </row>
    <row r="5848" spans="2:42" ht="22.5" customHeight="1" x14ac:dyDescent="0.2">
      <c r="B5848" s="14">
        <f>COUNTIFS($E$3:E5848,تقرير!$E$4)</f>
        <v>15</v>
      </c>
      <c r="C5848" s="48"/>
      <c r="D5848" s="48"/>
      <c r="E5848" s="48"/>
      <c r="F5848" s="50"/>
      <c r="G5848" s="51"/>
      <c r="H5848" s="51"/>
      <c r="I5848" s="52"/>
      <c r="J5848" s="52"/>
      <c r="K5848" s="27" t="str">
        <f>_xlfn.IFNA(VLOOKUP(E5848,الاوردرات!$B$1:$C$600,2,0),"")</f>
        <v/>
      </c>
      <c r="L5848" s="63"/>
      <c r="N5848" s="22" t="str">
        <f t="shared" si="185"/>
        <v/>
      </c>
      <c r="O5848" s="23" t="str">
        <f>_xlfn.IFNA((VLOOKUP(F5848,help!$C$2:$F$12,4,0))*(N5848*24),"")</f>
        <v/>
      </c>
      <c r="AP5848" s="18">
        <f t="shared" si="186"/>
        <v>0</v>
      </c>
    </row>
    <row r="5849" spans="2:42" ht="22.5" customHeight="1" x14ac:dyDescent="0.2">
      <c r="B5849" s="14">
        <f>COUNTIFS($E$3:E5849,تقرير!$E$4)</f>
        <v>15</v>
      </c>
      <c r="C5849" s="48"/>
      <c r="D5849" s="48"/>
      <c r="E5849" s="48"/>
      <c r="F5849" s="50"/>
      <c r="G5849" s="51"/>
      <c r="H5849" s="51"/>
      <c r="I5849" s="52"/>
      <c r="J5849" s="52"/>
      <c r="K5849" s="27" t="str">
        <f>_xlfn.IFNA(VLOOKUP(E5849,الاوردرات!$B$1:$C$600,2,0),"")</f>
        <v/>
      </c>
      <c r="L5849" s="63"/>
      <c r="N5849" s="22" t="str">
        <f t="shared" si="185"/>
        <v/>
      </c>
      <c r="O5849" s="23" t="str">
        <f>_xlfn.IFNA((VLOOKUP(F5849,help!$C$2:$F$12,4,0))*(N5849*24),"")</f>
        <v/>
      </c>
      <c r="AP5849" s="18">
        <f t="shared" si="186"/>
        <v>0</v>
      </c>
    </row>
    <row r="5850" spans="2:42" ht="22.5" customHeight="1" x14ac:dyDescent="0.2">
      <c r="B5850" s="14">
        <f>COUNTIFS($E$3:E5850,تقرير!$E$4)</f>
        <v>15</v>
      </c>
      <c r="C5850" s="48"/>
      <c r="D5850" s="48"/>
      <c r="E5850" s="48"/>
      <c r="F5850" s="50"/>
      <c r="G5850" s="51"/>
      <c r="H5850" s="51"/>
      <c r="I5850" s="52"/>
      <c r="J5850" s="52"/>
      <c r="K5850" s="27" t="str">
        <f>_xlfn.IFNA(VLOOKUP(E5850,الاوردرات!$B$1:$C$600,2,0),"")</f>
        <v/>
      </c>
      <c r="L5850" s="63"/>
      <c r="N5850" s="22" t="str">
        <f t="shared" si="185"/>
        <v/>
      </c>
      <c r="O5850" s="23" t="str">
        <f>_xlfn.IFNA((VLOOKUP(F5850,help!$C$2:$F$12,4,0))*(N5850*24),"")</f>
        <v/>
      </c>
      <c r="AP5850" s="18">
        <f t="shared" si="186"/>
        <v>0</v>
      </c>
    </row>
    <row r="5851" spans="2:42" ht="22.5" customHeight="1" x14ac:dyDescent="0.2">
      <c r="B5851" s="14">
        <f>COUNTIFS($E$3:E5851,تقرير!$E$4)</f>
        <v>15</v>
      </c>
      <c r="C5851" s="48"/>
      <c r="D5851" s="48"/>
      <c r="E5851" s="48"/>
      <c r="F5851" s="50"/>
      <c r="G5851" s="51"/>
      <c r="H5851" s="51"/>
      <c r="I5851" s="52"/>
      <c r="J5851" s="52"/>
      <c r="K5851" s="27" t="str">
        <f>_xlfn.IFNA(VLOOKUP(E5851,الاوردرات!$B$1:$C$600,2,0),"")</f>
        <v/>
      </c>
      <c r="L5851" s="63"/>
      <c r="N5851" s="22" t="str">
        <f t="shared" si="185"/>
        <v/>
      </c>
      <c r="O5851" s="23" t="str">
        <f>_xlfn.IFNA((VLOOKUP(F5851,help!$C$2:$F$12,4,0))*(N5851*24),"")</f>
        <v/>
      </c>
      <c r="AP5851" s="18">
        <f t="shared" si="186"/>
        <v>0</v>
      </c>
    </row>
    <row r="5852" spans="2:42" ht="22.5" customHeight="1" x14ac:dyDescent="0.2">
      <c r="B5852" s="14">
        <f>COUNTIFS($E$3:E5852,تقرير!$E$4)</f>
        <v>15</v>
      </c>
      <c r="C5852" s="48"/>
      <c r="D5852" s="49"/>
      <c r="E5852" s="37"/>
      <c r="F5852" s="50"/>
      <c r="G5852" s="51"/>
      <c r="H5852" s="51"/>
      <c r="I5852" s="52"/>
      <c r="J5852" s="52"/>
      <c r="K5852" s="27" t="str">
        <f>_xlfn.IFNA(VLOOKUP(E5852,الاوردرات!$B$1:$C$600,2,0),"")</f>
        <v/>
      </c>
      <c r="L5852" s="63"/>
      <c r="N5852" s="16"/>
      <c r="O5852" s="17"/>
      <c r="AP5852" s="18">
        <f t="shared" si="186"/>
        <v>0</v>
      </c>
    </row>
    <row r="5853" spans="2:42" ht="2.25" customHeight="1" thickBot="1" x14ac:dyDescent="0.25">
      <c r="B5853" s="14">
        <f>COUNTIFS($E$3:E5853,تقرير!$E$4)</f>
        <v>15</v>
      </c>
      <c r="C5853" s="48"/>
      <c r="D5853" s="49"/>
      <c r="E5853" s="57"/>
      <c r="F5853" s="50"/>
      <c r="G5853" s="51" t="s">
        <v>166</v>
      </c>
      <c r="H5853" s="51"/>
      <c r="I5853" s="58"/>
      <c r="J5853" s="58"/>
      <c r="K5853" s="27"/>
      <c r="L5853" s="65"/>
      <c r="N5853" s="16"/>
      <c r="O5853" s="17"/>
    </row>
    <row r="5854" spans="2:42" ht="9" customHeight="1" x14ac:dyDescent="0.2">
      <c r="B5854" s="14">
        <f>COUNTIFS($E$3:E5854,تقرير!$E$4)</f>
        <v>15</v>
      </c>
      <c r="C5854" s="40">
        <v>0</v>
      </c>
      <c r="D5854" s="40">
        <v>0</v>
      </c>
      <c r="E5854" s="40">
        <v>0</v>
      </c>
      <c r="F5854" s="40">
        <v>0</v>
      </c>
      <c r="G5854" s="40">
        <v>0</v>
      </c>
      <c r="H5854" s="40">
        <v>0</v>
      </c>
      <c r="I5854" s="40">
        <v>0</v>
      </c>
      <c r="J5854" s="40">
        <v>0</v>
      </c>
      <c r="K5854" s="40">
        <v>0</v>
      </c>
      <c r="L5854" s="40">
        <v>0</v>
      </c>
      <c r="M5854" s="40">
        <v>0</v>
      </c>
      <c r="N5854" s="40">
        <v>0</v>
      </c>
      <c r="O5854" s="40">
        <v>0</v>
      </c>
      <c r="AP5854" s="14">
        <v>0</v>
      </c>
    </row>
    <row r="5855" spans="2:42" ht="49.5" customHeight="1" x14ac:dyDescent="0.2"/>
    <row r="5860" spans="9:11" x14ac:dyDescent="0.2">
      <c r="I5860" s="60"/>
      <c r="J5860" s="61"/>
      <c r="K5860" s="28"/>
    </row>
  </sheetData>
  <sheetProtection sort="0" autoFilter="0"/>
  <autoFilter ref="C2:O5854" xr:uid="{00000000-0001-0000-0300-000000000000}"/>
  <phoneticPr fontId="2" type="noConversion"/>
  <conditionalFormatting sqref="O3:O5851">
    <cfRule type="cellIs" dxfId="10" priority="1" operator="equal">
      <formula>0</formula>
    </cfRule>
  </conditionalFormatting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0300-000002000000}">
          <x14:formula1>
            <xm:f>help!$C$3:$C$12</xm:f>
          </x14:formula1>
          <xm:sqref>F5855:F1048576 F3:F5853</xm:sqref>
        </x14:dataValidation>
        <x14:dataValidation type="list" allowBlank="1" showInputMessage="1" showErrorMessage="1" xr:uid="{00000000-0002-0000-0300-000000000000}">
          <x14:formula1>
            <xm:f>help!$I$3:$I$20</xm:f>
          </x14:formula1>
          <xm:sqref>G3:G16 G18:G28 G31:G32</xm:sqref>
        </x14:dataValidation>
        <x14:dataValidation type="list" allowBlank="1" showInputMessage="1" showErrorMessage="1" xr:uid="{A5932ED7-7C7C-4650-9BAB-C25D172F20F3}">
          <x14:formula1>
            <xm:f>help!$I$3:$I$30</xm:f>
          </x14:formula1>
          <xm:sqref>G29:G30 G33:G46 G48:G52 G54:G60 G62:G69 G77:G90 G5659:G5853</xm:sqref>
        </x14:dataValidation>
        <x14:dataValidation type="list" allowBlank="1" showInputMessage="1" showErrorMessage="1" xr:uid="{A07EFA1B-BBEE-4E8F-8177-B5E90A782FAE}">
          <x14:formula1>
            <xm:f>help!$I$3:$I$40</xm:f>
          </x14:formula1>
          <xm:sqref>G17 G47</xm:sqref>
        </x14:dataValidation>
        <x14:dataValidation type="list" allowBlank="1" showInputMessage="1" showErrorMessage="1" xr:uid="{981C8017-FB16-41D0-9984-EE382B0BC1A7}">
          <x14:formula1>
            <xm:f>help!$I$3:$I$50</xm:f>
          </x14:formula1>
          <xm:sqref>G53 G70:G76 G61 G91:G205 G207:G208 G4038:G5658</xm:sqref>
        </x14:dataValidation>
        <x14:dataValidation type="list" allowBlank="1" showInputMessage="1" showErrorMessage="1" xr:uid="{00000000-0002-0000-0300-000001000000}">
          <x14:formula1>
            <xm:f>help!$T$2:$T$7</xm:f>
          </x14:formula1>
          <xm:sqref>C3:C5853</xm:sqref>
        </x14:dataValidation>
        <x14:dataValidation type="list" allowBlank="1" showInputMessage="1" showErrorMessage="1" xr:uid="{735D33D2-846E-40FC-A0AA-F1D7DB028E9C}">
          <x14:formula1>
            <xm:f>help!$I$3:$I$60</xm:f>
          </x14:formula1>
          <xm:sqref>G206 G209:G4037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D2854-A988-436E-B3FD-4F9A7B3DF9D0}">
  <dimension ref="B2:BP857"/>
  <sheetViews>
    <sheetView showGridLines="0" rightToLeft="1" zoomScale="85" zoomScaleNormal="85" workbookViewId="0">
      <selection activeCell="R1" sqref="R1"/>
    </sheetView>
  </sheetViews>
  <sheetFormatPr defaultColWidth="9" defaultRowHeight="18.75" x14ac:dyDescent="0.2"/>
  <cols>
    <col min="1" max="1" width="9" style="3"/>
    <col min="2" max="2" width="9.375" style="3" customWidth="1"/>
    <col min="3" max="3" width="10.75" style="3" customWidth="1"/>
    <col min="4" max="5" width="15.375" style="3" customWidth="1"/>
    <col min="6" max="6" width="20.25" style="3" customWidth="1"/>
    <col min="7" max="7" width="19.625" style="3" bestFit="1" customWidth="1"/>
    <col min="8" max="8" width="15.875" style="3" bestFit="1" customWidth="1"/>
    <col min="9" max="10" width="9" style="3"/>
    <col min="11" max="11" width="9.375" style="3" customWidth="1"/>
    <col min="12" max="12" width="10.75" style="3" customWidth="1"/>
    <col min="13" max="14" width="15.375" style="3" customWidth="1"/>
    <col min="15" max="15" width="20.25" style="3" customWidth="1"/>
    <col min="16" max="16" width="19.625" style="3" bestFit="1" customWidth="1"/>
    <col min="17" max="17" width="13.125" style="3" customWidth="1"/>
    <col min="18" max="19" width="9" style="3"/>
    <col min="20" max="20" width="9.375" style="3" customWidth="1"/>
    <col min="21" max="21" width="10.75" style="3" customWidth="1"/>
    <col min="22" max="23" width="15.375" style="3" customWidth="1"/>
    <col min="24" max="25" width="20.25" style="3" customWidth="1"/>
    <col min="26" max="26" width="13.125" style="3" customWidth="1"/>
    <col min="27" max="28" width="9" style="3"/>
    <col min="29" max="29" width="9.375" style="3" customWidth="1"/>
    <col min="30" max="30" width="10.75" style="3" customWidth="1"/>
    <col min="31" max="32" width="15.375" style="3" customWidth="1"/>
    <col min="33" max="34" width="20.25" style="3" customWidth="1"/>
    <col min="35" max="35" width="13.125" style="3" customWidth="1"/>
    <col min="36" max="37" width="9" style="3"/>
    <col min="38" max="38" width="9.375" style="3" customWidth="1"/>
    <col min="39" max="39" width="10.75" style="3" customWidth="1"/>
    <col min="40" max="41" width="15.375" style="3" customWidth="1"/>
    <col min="42" max="43" width="20.25" style="3" customWidth="1"/>
    <col min="44" max="44" width="13.125" style="3" customWidth="1"/>
    <col min="45" max="47" width="9" style="3"/>
    <col min="48" max="49" width="14" style="3" customWidth="1"/>
    <col min="50" max="51" width="15" style="3" bestFit="1" customWidth="1"/>
    <col min="52" max="52" width="9.625" style="3" customWidth="1"/>
    <col min="53" max="54" width="9" style="3"/>
    <col min="55" max="55" width="10" style="3" bestFit="1" customWidth="1"/>
    <col min="56" max="57" width="12.875" style="3" customWidth="1"/>
    <col min="58" max="59" width="15" style="3" bestFit="1" customWidth="1"/>
    <col min="60" max="60" width="10.875" style="3" customWidth="1"/>
    <col min="61" max="62" width="9" style="3"/>
    <col min="63" max="63" width="10" style="3" bestFit="1" customWidth="1"/>
    <col min="64" max="64" width="12.625" style="3" customWidth="1"/>
    <col min="65" max="65" width="12" style="3" customWidth="1"/>
    <col min="66" max="67" width="15" style="3" bestFit="1" customWidth="1"/>
    <col min="68" max="68" width="10.25" style="3" customWidth="1"/>
    <col min="69" max="16384" width="9" style="3"/>
  </cols>
  <sheetData>
    <row r="2" spans="2:68" ht="26.25" x14ac:dyDescent="0.2">
      <c r="D2" s="1" t="s">
        <v>14</v>
      </c>
      <c r="E2" s="1" t="s">
        <v>31</v>
      </c>
      <c r="G2" s="146" t="s">
        <v>227</v>
      </c>
      <c r="H2" s="147"/>
      <c r="I2" s="148">
        <v>0.10416666666666667</v>
      </c>
      <c r="M2" s="1" t="s">
        <v>14</v>
      </c>
      <c r="N2" s="1" t="s">
        <v>32</v>
      </c>
      <c r="V2" s="1" t="s">
        <v>14</v>
      </c>
      <c r="W2" s="1" t="s">
        <v>33</v>
      </c>
      <c r="AE2" s="1" t="s">
        <v>14</v>
      </c>
      <c r="AF2" s="1" t="s">
        <v>34</v>
      </c>
      <c r="AN2" s="1" t="s">
        <v>14</v>
      </c>
      <c r="AO2" s="1" t="s">
        <v>236</v>
      </c>
      <c r="AV2" s="1" t="s">
        <v>14</v>
      </c>
      <c r="AW2" s="1" t="s">
        <v>237</v>
      </c>
      <c r="BD2" s="1" t="s">
        <v>14</v>
      </c>
      <c r="BE2" s="1" t="s">
        <v>238</v>
      </c>
      <c r="BL2" s="1" t="s">
        <v>14</v>
      </c>
      <c r="BM2" s="1"/>
    </row>
    <row r="3" spans="2:68" ht="19.5" thickBot="1" x14ac:dyDescent="0.25"/>
    <row r="4" spans="2:68" s="2" customFormat="1" ht="45" customHeight="1" thickBot="1" x14ac:dyDescent="0.25">
      <c r="B4" s="67" t="s">
        <v>1</v>
      </c>
      <c r="C4" s="67" t="s">
        <v>26</v>
      </c>
      <c r="D4" s="67" t="s">
        <v>24</v>
      </c>
      <c r="E4" s="67" t="s">
        <v>25</v>
      </c>
      <c r="F4" s="67" t="s">
        <v>27</v>
      </c>
      <c r="G4" s="67" t="s">
        <v>28</v>
      </c>
      <c r="H4" s="68" t="s">
        <v>29</v>
      </c>
      <c r="K4" s="67" t="s">
        <v>1</v>
      </c>
      <c r="L4" s="67" t="s">
        <v>26</v>
      </c>
      <c r="M4" s="67" t="s">
        <v>24</v>
      </c>
      <c r="N4" s="67" t="s">
        <v>25</v>
      </c>
      <c r="O4" s="67" t="s">
        <v>27</v>
      </c>
      <c r="P4" s="67" t="s">
        <v>28</v>
      </c>
      <c r="Q4" s="68" t="s">
        <v>29</v>
      </c>
      <c r="T4" s="67" t="s">
        <v>1</v>
      </c>
      <c r="U4" s="67" t="s">
        <v>26</v>
      </c>
      <c r="V4" s="67" t="s">
        <v>24</v>
      </c>
      <c r="W4" s="67" t="s">
        <v>25</v>
      </c>
      <c r="X4" s="67" t="s">
        <v>27</v>
      </c>
      <c r="Y4" s="67" t="s">
        <v>28</v>
      </c>
      <c r="Z4" s="68" t="s">
        <v>29</v>
      </c>
      <c r="AC4" s="67" t="s">
        <v>1</v>
      </c>
      <c r="AD4" s="67" t="s">
        <v>26</v>
      </c>
      <c r="AE4" s="67" t="s">
        <v>24</v>
      </c>
      <c r="AF4" s="67" t="s">
        <v>25</v>
      </c>
      <c r="AG4" s="67" t="s">
        <v>27</v>
      </c>
      <c r="AH4" s="67" t="s">
        <v>28</v>
      </c>
      <c r="AI4" s="68" t="s">
        <v>29</v>
      </c>
      <c r="AL4" s="67" t="s">
        <v>1</v>
      </c>
      <c r="AM4" s="67" t="s">
        <v>26</v>
      </c>
      <c r="AN4" s="67" t="s">
        <v>24</v>
      </c>
      <c r="AO4" s="67" t="s">
        <v>25</v>
      </c>
      <c r="AP4" s="67" t="s">
        <v>27</v>
      </c>
      <c r="AQ4" s="67" t="s">
        <v>28</v>
      </c>
      <c r="AR4" s="68" t="s">
        <v>29</v>
      </c>
      <c r="AT4" s="67" t="s">
        <v>1</v>
      </c>
      <c r="AU4" s="67" t="s">
        <v>26</v>
      </c>
      <c r="AV4" s="67" t="s">
        <v>24</v>
      </c>
      <c r="AW4" s="67" t="s">
        <v>25</v>
      </c>
      <c r="AX4" s="67" t="s">
        <v>27</v>
      </c>
      <c r="AY4" s="67" t="s">
        <v>28</v>
      </c>
      <c r="AZ4" s="68" t="s">
        <v>29</v>
      </c>
      <c r="BB4" s="67" t="s">
        <v>1</v>
      </c>
      <c r="BC4" s="67" t="s">
        <v>26</v>
      </c>
      <c r="BD4" s="67" t="s">
        <v>24</v>
      </c>
      <c r="BE4" s="67" t="s">
        <v>25</v>
      </c>
      <c r="BF4" s="67" t="s">
        <v>27</v>
      </c>
      <c r="BG4" s="67" t="s">
        <v>28</v>
      </c>
      <c r="BH4" s="68" t="s">
        <v>29</v>
      </c>
      <c r="BJ4" s="67" t="s">
        <v>1</v>
      </c>
      <c r="BK4" s="67" t="s">
        <v>26</v>
      </c>
      <c r="BL4" s="67" t="s">
        <v>24</v>
      </c>
      <c r="BM4" s="67" t="s">
        <v>25</v>
      </c>
      <c r="BN4" s="67" t="s">
        <v>27</v>
      </c>
      <c r="BO4" s="67" t="s">
        <v>28</v>
      </c>
      <c r="BP4" s="68" t="s">
        <v>29</v>
      </c>
    </row>
    <row r="5" spans="2:68" x14ac:dyDescent="0.2">
      <c r="B5" s="149" t="s">
        <v>30</v>
      </c>
      <c r="C5" s="150">
        <v>45170</v>
      </c>
      <c r="D5" s="151"/>
      <c r="E5" s="151"/>
      <c r="F5" s="151">
        <f>E5-D5</f>
        <v>0</v>
      </c>
      <c r="G5" s="151">
        <f>SUMIFS(مصنعيات!N:N,مصنعيات!F:F,$E$2,مصنعيات!D:D,C5)</f>
        <v>0</v>
      </c>
      <c r="H5" s="152" t="str">
        <f>IF(D5="","",F5-G5-$I$2)</f>
        <v/>
      </c>
      <c r="K5" s="149" t="s">
        <v>30</v>
      </c>
      <c r="L5" s="150">
        <v>45170</v>
      </c>
      <c r="M5" s="151"/>
      <c r="N5" s="151"/>
      <c r="O5" s="151">
        <f>N5-M5</f>
        <v>0</v>
      </c>
      <c r="P5" s="151">
        <f>SUMIFS(مصنعيات!N:N,مصنعيات!F:F,$N$2,مصنعيات!D:D,L5)</f>
        <v>0</v>
      </c>
      <c r="Q5" s="152" t="str">
        <f>IF(M5="","",O5-P5-$I$2)</f>
        <v/>
      </c>
      <c r="T5" s="149" t="s">
        <v>30</v>
      </c>
      <c r="U5" s="150">
        <v>45170</v>
      </c>
      <c r="V5" s="151"/>
      <c r="W5" s="151"/>
      <c r="X5" s="151">
        <f>W5-V5</f>
        <v>0</v>
      </c>
      <c r="Y5" s="151">
        <f>SUMIFS(مصنعيات!W:W,مصنعيات!O:O,$W$2,مصنعيات!M:M,U5)</f>
        <v>0</v>
      </c>
      <c r="Z5" s="152" t="str">
        <f>IF(V5="","",X5-Y5-$I$2)</f>
        <v/>
      </c>
      <c r="AC5" s="149" t="s">
        <v>30</v>
      </c>
      <c r="AD5" s="150">
        <v>45170</v>
      </c>
      <c r="AE5" s="151"/>
      <c r="AF5" s="151"/>
      <c r="AG5" s="151">
        <f>AF5-AE5</f>
        <v>0</v>
      </c>
      <c r="AH5" s="151">
        <f>SUMIFS(مصنعيات!AF:AF,مصنعيات!X:X,$AF$2,مصنعيات!V:V,AD5)</f>
        <v>0</v>
      </c>
      <c r="AI5" s="152" t="str">
        <f>IF(AE5="","",AG5-AH5-$I$2)</f>
        <v/>
      </c>
      <c r="AL5" s="149" t="s">
        <v>30</v>
      </c>
      <c r="AM5" s="150">
        <v>45170</v>
      </c>
      <c r="AN5" s="151"/>
      <c r="AO5" s="151"/>
      <c r="AP5" s="151">
        <f>AO5-AN5</f>
        <v>0</v>
      </c>
      <c r="AQ5" s="151">
        <f>SUMIFS(مصنعيات!AO:AO,مصنعيات!AG:AG,$AO$2,مصنعيات!AE:AE,AM5)</f>
        <v>0</v>
      </c>
      <c r="AR5" s="152" t="str">
        <f>IF(AN5="","",AP5-AQ5-$I$2)</f>
        <v/>
      </c>
      <c r="AT5" s="149" t="s">
        <v>30</v>
      </c>
      <c r="AU5" s="150">
        <v>45170</v>
      </c>
      <c r="AV5" s="151"/>
      <c r="AW5" s="151"/>
      <c r="AX5" s="151">
        <f>AW5-AV5</f>
        <v>0</v>
      </c>
      <c r="AY5" s="151">
        <f ca="1">SUMIFS(مصنعيات!AW:AW,مصنعيات!AO:AO,$AO$2,مصنعيات!AM:AM,AU5)</f>
        <v>0</v>
      </c>
      <c r="AZ5" s="152" t="str">
        <f>IF(AV5="","",AX5-AY5-$I$2)</f>
        <v/>
      </c>
      <c r="BB5" s="149" t="s">
        <v>30</v>
      </c>
      <c r="BC5" s="150">
        <v>45170</v>
      </c>
      <c r="BD5" s="151"/>
      <c r="BE5" s="151"/>
      <c r="BF5" s="151">
        <f>BE5-BD5</f>
        <v>0</v>
      </c>
      <c r="BG5" s="151">
        <f ca="1">SUMIFS(مصنعيات!BE:BE,مصنعيات!AW:AW,$AO$2,مصنعيات!AU:AU,BC5)</f>
        <v>0</v>
      </c>
      <c r="BH5" s="152" t="str">
        <f>IF(BD5="","",BF5-BG5-$I$2)</f>
        <v/>
      </c>
      <c r="BJ5" s="4" t="s">
        <v>30</v>
      </c>
      <c r="BK5" s="5">
        <v>45170</v>
      </c>
      <c r="BL5" s="7"/>
      <c r="BM5" s="7"/>
      <c r="BN5" s="6">
        <f>BM5-BL5</f>
        <v>0</v>
      </c>
      <c r="BO5" s="7">
        <f ca="1">SUMIFS(مصنعيات!BM:BM,مصنعيات!BE:BE,$AO$2,مصنعيات!BC:BC,BK5)</f>
        <v>0</v>
      </c>
      <c r="BP5" s="66" t="str">
        <f>IF(BL5="","",BN5-BO5-$I$2)</f>
        <v/>
      </c>
    </row>
    <row r="6" spans="2:68" x14ac:dyDescent="0.2">
      <c r="B6" s="4" t="s">
        <v>8</v>
      </c>
      <c r="C6" s="5">
        <v>45171</v>
      </c>
      <c r="D6" s="52">
        <v>0.40625</v>
      </c>
      <c r="E6" s="52">
        <v>0.88194444444444453</v>
      </c>
      <c r="F6" s="6">
        <f t="shared" ref="F6:F33" si="0">E6-D6</f>
        <v>0.47569444444444453</v>
      </c>
      <c r="G6" s="7">
        <f>SUMIFS(مصنعيات!N:N,مصنعيات!F:F,$E$2,مصنعيات!D:D,C6)</f>
        <v>0.33680555555555558</v>
      </c>
      <c r="H6" s="66">
        <f t="shared" ref="H6:H69" si="1">IF(D6="","",F6-G6-$I$2)</f>
        <v>3.4722222222222279E-2</v>
      </c>
      <c r="K6" s="4" t="s">
        <v>8</v>
      </c>
      <c r="L6" s="5">
        <v>45171</v>
      </c>
      <c r="M6" s="52">
        <v>0.375</v>
      </c>
      <c r="N6" s="52">
        <v>0.88194444444444453</v>
      </c>
      <c r="O6" s="6">
        <f t="shared" ref="O6:O20" si="2">N6-M6</f>
        <v>0.50694444444444453</v>
      </c>
      <c r="P6" s="7">
        <f>SUMIFS(مصنعيات!N:N,مصنعيات!F:F,$N$2,مصنعيات!D:D,L6)</f>
        <v>0.29166666666666663</v>
      </c>
      <c r="Q6" s="66">
        <f t="shared" ref="Q6:Q69" si="3">IF(M6="","",O6-P6-$I$2)</f>
        <v>0.11111111111111123</v>
      </c>
      <c r="T6" s="4" t="s">
        <v>8</v>
      </c>
      <c r="U6" s="5">
        <v>45171</v>
      </c>
      <c r="V6" s="52">
        <v>0.3888888888888889</v>
      </c>
      <c r="W6" s="52">
        <v>0.88194444444444453</v>
      </c>
      <c r="X6" s="6">
        <f t="shared" ref="X6:X20" si="4">W6-V6</f>
        <v>0.49305555555555564</v>
      </c>
      <c r="Y6" s="7">
        <f>SUMIFS(مصنعيات!W:W,مصنعيات!O:O,$W$2,مصنعيات!M:M,U6)</f>
        <v>0</v>
      </c>
      <c r="Z6" s="66">
        <f t="shared" ref="Z6:Z69" si="5">IF(V6="","",X6-Y6-$I$2)</f>
        <v>0.38888888888888895</v>
      </c>
      <c r="AC6" s="4" t="s">
        <v>8</v>
      </c>
      <c r="AD6" s="5">
        <v>45171</v>
      </c>
      <c r="AE6" s="52">
        <v>0.40625</v>
      </c>
      <c r="AF6" s="52">
        <v>0.88194444444444453</v>
      </c>
      <c r="AG6" s="6">
        <f t="shared" ref="AG6:AG20" si="6">AF6-AE6</f>
        <v>0.47569444444444453</v>
      </c>
      <c r="AH6" s="7">
        <f>SUMIFS(مصنعيات!AF:AF,مصنعيات!X:X,$AF$2,مصنعيات!V:V,AD6)</f>
        <v>0</v>
      </c>
      <c r="AI6" s="66">
        <f t="shared" ref="AI6:AI69" si="7">IF(AE6="","",AG6-AH6-$I$2)</f>
        <v>0.37152777777777785</v>
      </c>
      <c r="AL6" s="4" t="s">
        <v>8</v>
      </c>
      <c r="AM6" s="5">
        <v>45171</v>
      </c>
      <c r="AN6" s="52">
        <v>0.38194444444444442</v>
      </c>
      <c r="AO6" s="52">
        <v>0.89583333333333337</v>
      </c>
      <c r="AP6" s="6">
        <f t="shared" ref="AP6:AP20" si="8">AO6-AN6</f>
        <v>0.51388888888888895</v>
      </c>
      <c r="AQ6" s="7">
        <f>SUMIFS(مصنعيات!AO:AO,مصنعيات!AG:AG,$AO$2,مصنعيات!AE:AE,AM6)</f>
        <v>0</v>
      </c>
      <c r="AR6" s="66">
        <f t="shared" ref="AR6:AR69" si="9">IF(AN6="","",AP6-AQ6-$I$2)</f>
        <v>0.40972222222222227</v>
      </c>
      <c r="AT6" s="4" t="s">
        <v>8</v>
      </c>
      <c r="AU6" s="5">
        <v>45171</v>
      </c>
      <c r="AV6" s="52">
        <v>0.54166666666666663</v>
      </c>
      <c r="AW6" s="52">
        <v>0.79166666666666663</v>
      </c>
      <c r="AX6" s="6">
        <f t="shared" ref="AX6:AX20" si="10">AW6-AV6</f>
        <v>0.25</v>
      </c>
      <c r="AY6" s="7">
        <f ca="1">SUMIFS(مصنعيات!AW:AW,مصنعيات!AO:AO,$AO$2,مصنعيات!AM:AM,AU6)</f>
        <v>0</v>
      </c>
      <c r="AZ6" s="66">
        <f t="shared" ref="AZ6:AZ69" ca="1" si="11">IF(AV6="","",AX6-AY6-$I$2)</f>
        <v>0.14583333333333331</v>
      </c>
      <c r="BB6" s="4" t="s">
        <v>8</v>
      </c>
      <c r="BC6" s="5">
        <v>45171</v>
      </c>
      <c r="BD6" s="52">
        <v>0.44791666666666669</v>
      </c>
      <c r="BE6" s="52">
        <v>0.65625</v>
      </c>
      <c r="BF6" s="6">
        <f t="shared" ref="BF6:BF20" si="12">BE6-BD6</f>
        <v>0.20833333333333331</v>
      </c>
      <c r="BG6" s="7">
        <f ca="1">SUMIFS(مصنعيات!BE:BE,مصنعيات!AW:AW,$AO$2,مصنعيات!AU:AU,BC6)</f>
        <v>0</v>
      </c>
      <c r="BH6" s="66">
        <f t="shared" ref="BH6:BH69" ca="1" si="13">IF(BD6="","",BF6-BG6-$I$2)</f>
        <v>0.10416666666666664</v>
      </c>
      <c r="BJ6" s="4" t="s">
        <v>8</v>
      </c>
      <c r="BK6" s="5">
        <v>45171</v>
      </c>
      <c r="BL6" s="52"/>
      <c r="BM6" s="52"/>
      <c r="BN6" s="6">
        <f t="shared" ref="BN6:BN20" si="14">BM6-BL6</f>
        <v>0</v>
      </c>
      <c r="BO6" s="7">
        <f ca="1">SUMIFS(مصنعيات!BM:BM,مصنعيات!BE:BE,$AO$2,مصنعيات!BC:BC,BK6)</f>
        <v>0</v>
      </c>
      <c r="BP6" s="66" t="str">
        <f t="shared" ref="BP6:BP69" si="15">IF(BL6="","",BN6-BO6-$I$2)</f>
        <v/>
      </c>
    </row>
    <row r="7" spans="2:68" x14ac:dyDescent="0.2">
      <c r="B7" s="4" t="s">
        <v>9</v>
      </c>
      <c r="C7" s="5">
        <v>45172</v>
      </c>
      <c r="D7" s="52">
        <v>0.39930555555555558</v>
      </c>
      <c r="E7" s="52">
        <v>0.88194444444444453</v>
      </c>
      <c r="F7" s="6">
        <f t="shared" si="0"/>
        <v>0.48263888888888895</v>
      </c>
      <c r="G7" s="7">
        <f>SUMIFS(مصنعيات!N:N,مصنعيات!F:F,$E$2,مصنعيات!D:D,C7)</f>
        <v>0.38194444444444431</v>
      </c>
      <c r="H7" s="66">
        <f>IF(D7="","",F7-G7-$I$2)</f>
        <v>-3.4722222222220295E-3</v>
      </c>
      <c r="K7" s="4" t="s">
        <v>9</v>
      </c>
      <c r="L7" s="5">
        <v>45172</v>
      </c>
      <c r="M7" s="52">
        <v>0.375</v>
      </c>
      <c r="N7" s="52">
        <v>0.88194444444444453</v>
      </c>
      <c r="O7" s="6">
        <f t="shared" si="2"/>
        <v>0.50694444444444453</v>
      </c>
      <c r="P7" s="7">
        <f>SUMIFS(مصنعيات!N:N,مصنعيات!F:F,$N$2,مصنعيات!D:D,L7)</f>
        <v>0.47916666666666669</v>
      </c>
      <c r="Q7" s="66">
        <f t="shared" si="3"/>
        <v>-7.6388888888888826E-2</v>
      </c>
      <c r="T7" s="4" t="s">
        <v>9</v>
      </c>
      <c r="U7" s="5">
        <v>45172</v>
      </c>
      <c r="V7" s="52">
        <v>0.38541666666666669</v>
      </c>
      <c r="W7" s="52">
        <v>0.88194444444444453</v>
      </c>
      <c r="X7" s="6">
        <f t="shared" si="4"/>
        <v>0.49652777777777785</v>
      </c>
      <c r="Y7" s="7">
        <f>SUMIFS(مصنعيات!W:W,مصنعيات!O:O,$W$2,مصنعيات!M:M,U7)</f>
        <v>0</v>
      </c>
      <c r="Z7" s="66">
        <f t="shared" si="5"/>
        <v>0.39236111111111116</v>
      </c>
      <c r="AC7" s="4" t="s">
        <v>9</v>
      </c>
      <c r="AD7" s="5">
        <v>45172</v>
      </c>
      <c r="AE7" s="52">
        <v>0.39930555555555558</v>
      </c>
      <c r="AF7" s="52">
        <v>0.88194444444444453</v>
      </c>
      <c r="AG7" s="6">
        <f t="shared" si="6"/>
        <v>0.48263888888888895</v>
      </c>
      <c r="AH7" s="7">
        <f>SUMIFS(مصنعيات!AF:AF,مصنعيات!X:X,$AF$2,مصنعيات!V:V,AD7)</f>
        <v>0</v>
      </c>
      <c r="AI7" s="66">
        <f t="shared" si="7"/>
        <v>0.37847222222222227</v>
      </c>
      <c r="AL7" s="4" t="s">
        <v>9</v>
      </c>
      <c r="AM7" s="5">
        <v>45172</v>
      </c>
      <c r="AN7" s="52">
        <v>0.3923611111111111</v>
      </c>
      <c r="AO7" s="52">
        <v>0.90625</v>
      </c>
      <c r="AP7" s="6">
        <f t="shared" si="8"/>
        <v>0.51388888888888884</v>
      </c>
      <c r="AQ7" s="7">
        <f>SUMIFS(مصنعيات!AO:AO,مصنعيات!AG:AG,$AO$2,مصنعيات!AE:AE,AM7)</f>
        <v>0</v>
      </c>
      <c r="AR7" s="66">
        <f t="shared" si="9"/>
        <v>0.40972222222222215</v>
      </c>
      <c r="AT7" s="4" t="s">
        <v>9</v>
      </c>
      <c r="AU7" s="5">
        <v>45172</v>
      </c>
      <c r="AV7" s="52">
        <v>0.47916666666666669</v>
      </c>
      <c r="AW7" s="52">
        <v>0.72916666666666663</v>
      </c>
      <c r="AX7" s="6">
        <f t="shared" si="10"/>
        <v>0.24999999999999994</v>
      </c>
      <c r="AY7" s="7">
        <f ca="1">SUMIFS(مصنعيات!AW:AW,مصنعيات!AO:AO,$AO$2,مصنعيات!AM:AM,AU7)</f>
        <v>0</v>
      </c>
      <c r="AZ7" s="66">
        <f t="shared" ca="1" si="11"/>
        <v>0.14583333333333326</v>
      </c>
      <c r="BB7" s="4" t="s">
        <v>9</v>
      </c>
      <c r="BC7" s="5">
        <v>45172</v>
      </c>
      <c r="BD7" s="52">
        <v>0.375</v>
      </c>
      <c r="BE7" s="52">
        <v>0.88194444444444453</v>
      </c>
      <c r="BF7" s="6">
        <f t="shared" si="12"/>
        <v>0.50694444444444453</v>
      </c>
      <c r="BG7" s="7">
        <f ca="1">SUMIFS(مصنعيات!BE:BE,مصنعيات!AW:AW,$AO$2,مصنعيات!AU:AU,BC7)</f>
        <v>0</v>
      </c>
      <c r="BH7" s="66">
        <f t="shared" ca="1" si="13"/>
        <v>0.40277777777777785</v>
      </c>
      <c r="BJ7" s="4" t="s">
        <v>9</v>
      </c>
      <c r="BK7" s="5">
        <v>45172</v>
      </c>
      <c r="BL7" s="7"/>
      <c r="BM7" s="7"/>
      <c r="BN7" s="6">
        <f t="shared" si="14"/>
        <v>0</v>
      </c>
      <c r="BO7" s="7">
        <f ca="1">SUMIFS(مصنعيات!BM:BM,مصنعيات!BE:BE,$AO$2,مصنعيات!BC:BC,BK7)</f>
        <v>0</v>
      </c>
      <c r="BP7" s="66" t="str">
        <f t="shared" si="15"/>
        <v/>
      </c>
    </row>
    <row r="8" spans="2:68" x14ac:dyDescent="0.2">
      <c r="B8" s="4" t="s">
        <v>10</v>
      </c>
      <c r="C8" s="5">
        <v>45173</v>
      </c>
      <c r="D8" s="52">
        <v>0.39930555555555558</v>
      </c>
      <c r="E8" s="52">
        <v>0.875</v>
      </c>
      <c r="F8" s="6">
        <f t="shared" si="0"/>
        <v>0.47569444444444442</v>
      </c>
      <c r="G8" s="7">
        <f>SUMIFS(مصنعيات!N:N,مصنعيات!F:F,$E$2,مصنعيات!D:D,C8)</f>
        <v>0.27083333333333343</v>
      </c>
      <c r="H8" s="66">
        <f t="shared" si="1"/>
        <v>0.10069444444444432</v>
      </c>
      <c r="K8" s="4" t="s">
        <v>10</v>
      </c>
      <c r="L8" s="5">
        <v>45173</v>
      </c>
      <c r="M8" s="52">
        <v>0.375</v>
      </c>
      <c r="N8" s="52">
        <v>0.875</v>
      </c>
      <c r="O8" s="6">
        <f t="shared" si="2"/>
        <v>0.5</v>
      </c>
      <c r="P8" s="7">
        <f>SUMIFS(مصنعيات!N:N,مصنعيات!F:F,$N$2,مصنعيات!D:D,L8)</f>
        <v>0.47916666666666669</v>
      </c>
      <c r="Q8" s="66">
        <f t="shared" si="3"/>
        <v>-8.3333333333333356E-2</v>
      </c>
      <c r="T8" s="4" t="s">
        <v>10</v>
      </c>
      <c r="U8" s="5">
        <v>45173</v>
      </c>
      <c r="V8" s="52">
        <v>0.375</v>
      </c>
      <c r="W8" s="52">
        <v>0.875</v>
      </c>
      <c r="X8" s="6">
        <f t="shared" si="4"/>
        <v>0.5</v>
      </c>
      <c r="Y8" s="7">
        <f>SUMIFS(مصنعيات!W:W,مصنعيات!O:O,$W$2,مصنعيات!M:M,U8)</f>
        <v>0</v>
      </c>
      <c r="Z8" s="66">
        <f t="shared" si="5"/>
        <v>0.39583333333333331</v>
      </c>
      <c r="AC8" s="4" t="s">
        <v>10</v>
      </c>
      <c r="AD8" s="5">
        <v>45173</v>
      </c>
      <c r="AE8" s="52">
        <v>0.39930555555555558</v>
      </c>
      <c r="AF8" s="52">
        <v>0.875</v>
      </c>
      <c r="AG8" s="6">
        <f t="shared" si="6"/>
        <v>0.47569444444444442</v>
      </c>
      <c r="AH8" s="7">
        <f>SUMIFS(مصنعيات!AF:AF,مصنعيات!X:X,$AF$2,مصنعيات!V:V,AD8)</f>
        <v>0</v>
      </c>
      <c r="AI8" s="66">
        <f t="shared" si="7"/>
        <v>0.37152777777777773</v>
      </c>
      <c r="AL8" s="4" t="s">
        <v>10</v>
      </c>
      <c r="AM8" s="5">
        <v>45173</v>
      </c>
      <c r="AN8" s="52">
        <v>0.38541666666666669</v>
      </c>
      <c r="AO8" s="52">
        <v>0.89583333333333337</v>
      </c>
      <c r="AP8" s="6">
        <f t="shared" si="8"/>
        <v>0.51041666666666674</v>
      </c>
      <c r="AQ8" s="7">
        <f>SUMIFS(مصنعيات!AO:AO,مصنعيات!AG:AG,$AO$2,مصنعيات!AE:AE,AM8)</f>
        <v>0</v>
      </c>
      <c r="AR8" s="66">
        <f t="shared" si="9"/>
        <v>0.40625000000000006</v>
      </c>
      <c r="AT8" s="4" t="s">
        <v>10</v>
      </c>
      <c r="AU8" s="5">
        <v>45173</v>
      </c>
      <c r="AV8" s="52">
        <v>0.45833333333333331</v>
      </c>
      <c r="AW8" s="52">
        <v>0.79166666666666663</v>
      </c>
      <c r="AX8" s="6">
        <f t="shared" si="10"/>
        <v>0.33333333333333331</v>
      </c>
      <c r="AY8" s="7">
        <f ca="1">SUMIFS(مصنعيات!AW:AW,مصنعيات!AO:AO,$AO$2,مصنعيات!AM:AM,AU8)</f>
        <v>0</v>
      </c>
      <c r="AZ8" s="66">
        <f t="shared" ca="1" si="11"/>
        <v>0.22916666666666663</v>
      </c>
      <c r="BB8" s="4" t="s">
        <v>10</v>
      </c>
      <c r="BC8" s="5">
        <v>45173</v>
      </c>
      <c r="BD8" s="52">
        <v>0.375</v>
      </c>
      <c r="BE8" s="52">
        <v>0.875</v>
      </c>
      <c r="BF8" s="6">
        <f t="shared" si="12"/>
        <v>0.5</v>
      </c>
      <c r="BG8" s="7">
        <f ca="1">SUMIFS(مصنعيات!BE:BE,مصنعيات!AW:AW,$AO$2,مصنعيات!AU:AU,BC8)</f>
        <v>0</v>
      </c>
      <c r="BH8" s="66">
        <f t="shared" ca="1" si="13"/>
        <v>0.39583333333333331</v>
      </c>
      <c r="BJ8" s="4" t="s">
        <v>10</v>
      </c>
      <c r="BK8" s="5">
        <v>45173</v>
      </c>
      <c r="BL8" s="7"/>
      <c r="BM8" s="7"/>
      <c r="BN8" s="6">
        <f t="shared" si="14"/>
        <v>0</v>
      </c>
      <c r="BO8" s="7">
        <f ca="1">SUMIFS(مصنعيات!BM:BM,مصنعيات!BE:BE,$AO$2,مصنعيات!BC:BC,BK8)</f>
        <v>0</v>
      </c>
      <c r="BP8" s="66" t="str">
        <f t="shared" si="15"/>
        <v/>
      </c>
    </row>
    <row r="9" spans="2:68" x14ac:dyDescent="0.2">
      <c r="B9" s="4" t="s">
        <v>11</v>
      </c>
      <c r="C9" s="5">
        <v>45174</v>
      </c>
      <c r="D9" s="52">
        <v>0.40625</v>
      </c>
      <c r="E9" s="52">
        <v>0.875</v>
      </c>
      <c r="F9" s="6">
        <f t="shared" si="0"/>
        <v>0.46875</v>
      </c>
      <c r="G9" s="7">
        <f>SUMIFS(مصنعيات!N:N,مصنعيات!F:F,$E$2,مصنعيات!D:D,C9)</f>
        <v>0.43749999999999994</v>
      </c>
      <c r="H9" s="66">
        <f t="shared" si="1"/>
        <v>-7.2916666666666616E-2</v>
      </c>
      <c r="K9" s="4" t="s">
        <v>11</v>
      </c>
      <c r="L9" s="5">
        <v>45174</v>
      </c>
      <c r="M9" s="52">
        <v>0.375</v>
      </c>
      <c r="N9" s="52">
        <v>0.66666666666666663</v>
      </c>
      <c r="O9" s="6">
        <f t="shared" si="2"/>
        <v>0.29166666666666663</v>
      </c>
      <c r="P9" s="7">
        <f>SUMIFS(مصنعيات!N:N,مصنعيات!F:F,$N$2,مصنعيات!D:D,L9)</f>
        <v>0.22916666666666669</v>
      </c>
      <c r="Q9" s="66">
        <f t="shared" si="3"/>
        <v>-4.1666666666666727E-2</v>
      </c>
      <c r="T9" s="4" t="s">
        <v>11</v>
      </c>
      <c r="U9" s="5">
        <v>45174</v>
      </c>
      <c r="V9" s="52">
        <v>0.375</v>
      </c>
      <c r="W9" s="52">
        <v>0.875</v>
      </c>
      <c r="X9" s="6">
        <f t="shared" si="4"/>
        <v>0.5</v>
      </c>
      <c r="Y9" s="7">
        <f>SUMIFS(مصنعيات!W:W,مصنعيات!O:O,$W$2,مصنعيات!M:M,U9)</f>
        <v>0</v>
      </c>
      <c r="Z9" s="66">
        <f t="shared" si="5"/>
        <v>0.39583333333333331</v>
      </c>
      <c r="AC9" s="4" t="s">
        <v>11</v>
      </c>
      <c r="AD9" s="5">
        <v>45174</v>
      </c>
      <c r="AE9" s="52">
        <v>0.40625</v>
      </c>
      <c r="AF9" s="52">
        <v>0.875</v>
      </c>
      <c r="AG9" s="6">
        <f t="shared" si="6"/>
        <v>0.46875</v>
      </c>
      <c r="AH9" s="7">
        <f>SUMIFS(مصنعيات!AF:AF,مصنعيات!X:X,$AF$2,مصنعيات!V:V,AD9)</f>
        <v>0</v>
      </c>
      <c r="AI9" s="66">
        <f t="shared" si="7"/>
        <v>0.36458333333333331</v>
      </c>
      <c r="AL9" s="4" t="s">
        <v>11</v>
      </c>
      <c r="AM9" s="5">
        <v>45174</v>
      </c>
      <c r="AN9" s="52">
        <v>0.38541666666666669</v>
      </c>
      <c r="AO9" s="52">
        <v>0.89930555555555547</v>
      </c>
      <c r="AP9" s="6">
        <f t="shared" si="8"/>
        <v>0.51388888888888884</v>
      </c>
      <c r="AQ9" s="7">
        <f>SUMIFS(مصنعيات!AO:AO,مصنعيات!AG:AG,$AO$2,مصنعيات!AE:AE,AM9)</f>
        <v>0</v>
      </c>
      <c r="AR9" s="66">
        <f t="shared" si="9"/>
        <v>0.40972222222222215</v>
      </c>
      <c r="AT9" s="4" t="s">
        <v>11</v>
      </c>
      <c r="AU9" s="5">
        <v>45174</v>
      </c>
      <c r="AV9" s="52">
        <v>0.45833333333333331</v>
      </c>
      <c r="AW9" s="52">
        <v>0.79166666666666663</v>
      </c>
      <c r="AX9" s="6">
        <f t="shared" si="10"/>
        <v>0.33333333333333331</v>
      </c>
      <c r="AY9" s="7">
        <f ca="1">SUMIFS(مصنعيات!AW:AW,مصنعيات!AO:AO,$AO$2,مصنعيات!AM:AM,AU9)</f>
        <v>0</v>
      </c>
      <c r="AZ9" s="66">
        <f t="shared" ca="1" si="11"/>
        <v>0.22916666666666663</v>
      </c>
      <c r="BB9" s="4" t="s">
        <v>11</v>
      </c>
      <c r="BC9" s="5">
        <v>45174</v>
      </c>
      <c r="BD9" s="52">
        <v>0.375</v>
      </c>
      <c r="BE9" s="52">
        <v>0.875</v>
      </c>
      <c r="BF9" s="6">
        <f t="shared" si="12"/>
        <v>0.5</v>
      </c>
      <c r="BG9" s="7">
        <f ca="1">SUMIFS(مصنعيات!BE:BE,مصنعيات!AW:AW,$AO$2,مصنعيات!AU:AU,BC9)</f>
        <v>0</v>
      </c>
      <c r="BH9" s="66">
        <f t="shared" ca="1" si="13"/>
        <v>0.39583333333333331</v>
      </c>
      <c r="BJ9" s="4" t="s">
        <v>11</v>
      </c>
      <c r="BK9" s="5">
        <v>45174</v>
      </c>
      <c r="BL9" s="7"/>
      <c r="BM9" s="7"/>
      <c r="BN9" s="6">
        <f t="shared" si="14"/>
        <v>0</v>
      </c>
      <c r="BO9" s="7">
        <f ca="1">SUMIFS(مصنعيات!BM:BM,مصنعيات!BE:BE,$AO$2,مصنعيات!BC:BC,BK9)</f>
        <v>0</v>
      </c>
      <c r="BP9" s="66" t="str">
        <f t="shared" si="15"/>
        <v/>
      </c>
    </row>
    <row r="10" spans="2:68" x14ac:dyDescent="0.2">
      <c r="B10" s="4" t="s">
        <v>12</v>
      </c>
      <c r="C10" s="5">
        <v>45175</v>
      </c>
      <c r="D10" s="52">
        <v>0.39583333333333331</v>
      </c>
      <c r="E10" s="52">
        <v>0.88194444444444453</v>
      </c>
      <c r="F10" s="6">
        <f t="shared" si="0"/>
        <v>0.48611111111111122</v>
      </c>
      <c r="G10" s="7">
        <f>SUMIFS(مصنعيات!N:N,مصنعيات!F:F,$E$2,مصنعيات!D:D,C10)</f>
        <v>2.0833333333333315E-2</v>
      </c>
      <c r="H10" s="66">
        <f t="shared" si="1"/>
        <v>0.36111111111111122</v>
      </c>
      <c r="K10" s="4" t="s">
        <v>12</v>
      </c>
      <c r="L10" s="5">
        <v>45175</v>
      </c>
      <c r="M10" s="52">
        <v>0.375</v>
      </c>
      <c r="N10" s="52">
        <v>0.88194444444444453</v>
      </c>
      <c r="O10" s="6">
        <f t="shared" si="2"/>
        <v>0.50694444444444453</v>
      </c>
      <c r="P10" s="7">
        <f>SUMIFS(مصنعيات!N:N,مصنعيات!F:F,$N$2,مصنعيات!D:D,L10)</f>
        <v>0.45833333333333331</v>
      </c>
      <c r="Q10" s="66">
        <f t="shared" si="3"/>
        <v>-5.5555555555555455E-2</v>
      </c>
      <c r="T10" s="4" t="s">
        <v>12</v>
      </c>
      <c r="U10" s="5">
        <v>45175</v>
      </c>
      <c r="V10" s="52">
        <v>0.52083333333333337</v>
      </c>
      <c r="W10" s="52">
        <v>0.88194444444444453</v>
      </c>
      <c r="X10" s="6">
        <f t="shared" si="4"/>
        <v>0.36111111111111116</v>
      </c>
      <c r="Y10" s="7">
        <f>SUMIFS(مصنعيات!W:W,مصنعيات!O:O,$W$2,مصنعيات!M:M,U10)</f>
        <v>0</v>
      </c>
      <c r="Z10" s="66">
        <f t="shared" si="5"/>
        <v>0.25694444444444448</v>
      </c>
      <c r="AC10" s="4" t="s">
        <v>12</v>
      </c>
      <c r="AD10" s="5">
        <v>45175</v>
      </c>
      <c r="AE10" s="52">
        <v>0.39583333333333331</v>
      </c>
      <c r="AF10" s="52">
        <v>0.88194444444444453</v>
      </c>
      <c r="AG10" s="6">
        <f t="shared" si="6"/>
        <v>0.48611111111111122</v>
      </c>
      <c r="AH10" s="7">
        <f>SUMIFS(مصنعيات!AF:AF,مصنعيات!X:X,$AF$2,مصنعيات!V:V,AD10)</f>
        <v>0</v>
      </c>
      <c r="AI10" s="66">
        <f t="shared" si="7"/>
        <v>0.38194444444444453</v>
      </c>
      <c r="AL10" s="4" t="s">
        <v>12</v>
      </c>
      <c r="AM10" s="5">
        <v>45175</v>
      </c>
      <c r="AN10" s="52">
        <v>0.3923611111111111</v>
      </c>
      <c r="AO10" s="52">
        <v>0.89583333333333337</v>
      </c>
      <c r="AP10" s="6">
        <f t="shared" si="8"/>
        <v>0.50347222222222232</v>
      </c>
      <c r="AQ10" s="7">
        <f>SUMIFS(مصنعيات!AO:AO,مصنعيات!AG:AG,$AO$2,مصنعيات!AE:AE,AM10)</f>
        <v>0</v>
      </c>
      <c r="AR10" s="66">
        <f t="shared" si="9"/>
        <v>0.39930555555555564</v>
      </c>
      <c r="AT10" s="4" t="s">
        <v>12</v>
      </c>
      <c r="AU10" s="5">
        <v>45175</v>
      </c>
      <c r="AV10" s="52">
        <v>0.5</v>
      </c>
      <c r="AW10" s="52">
        <v>0.875</v>
      </c>
      <c r="AX10" s="6">
        <f t="shared" si="10"/>
        <v>0.375</v>
      </c>
      <c r="AY10" s="7">
        <f ca="1">SUMIFS(مصنعيات!AW:AW,مصنعيات!AO:AO,$AO$2,مصنعيات!AM:AM,AU10)</f>
        <v>0</v>
      </c>
      <c r="AZ10" s="66">
        <f t="shared" ca="1" si="11"/>
        <v>0.27083333333333331</v>
      </c>
      <c r="BB10" s="4" t="s">
        <v>12</v>
      </c>
      <c r="BC10" s="5">
        <v>45175</v>
      </c>
      <c r="BD10" s="52">
        <v>0.45833333333333331</v>
      </c>
      <c r="BE10" s="52">
        <v>0.88194444444444453</v>
      </c>
      <c r="BF10" s="6">
        <f t="shared" si="12"/>
        <v>0.42361111111111122</v>
      </c>
      <c r="BG10" s="7">
        <f ca="1">SUMIFS(مصنعيات!BE:BE,مصنعيات!AW:AW,$AO$2,مصنعيات!AU:AU,BC10)</f>
        <v>0</v>
      </c>
      <c r="BH10" s="66">
        <f t="shared" ca="1" si="13"/>
        <v>0.31944444444444453</v>
      </c>
      <c r="BJ10" s="4" t="s">
        <v>12</v>
      </c>
      <c r="BK10" s="5">
        <v>45175</v>
      </c>
      <c r="BL10" s="7"/>
      <c r="BM10" s="7"/>
      <c r="BN10" s="6">
        <f t="shared" si="14"/>
        <v>0</v>
      </c>
      <c r="BO10" s="7">
        <f ca="1">SUMIFS(مصنعيات!BM:BM,مصنعيات!BE:BE,$AO$2,مصنعيات!BC:BC,BK10)</f>
        <v>0</v>
      </c>
      <c r="BP10" s="66" t="str">
        <f t="shared" si="15"/>
        <v/>
      </c>
    </row>
    <row r="11" spans="2:68" x14ac:dyDescent="0.2">
      <c r="B11" s="4" t="s">
        <v>13</v>
      </c>
      <c r="C11" s="5">
        <v>45176</v>
      </c>
      <c r="D11" s="52">
        <v>0.39583333333333331</v>
      </c>
      <c r="E11" s="52">
        <v>0.75</v>
      </c>
      <c r="F11" s="6">
        <f t="shared" si="0"/>
        <v>0.35416666666666669</v>
      </c>
      <c r="G11" s="7">
        <f>SUMIFS(مصنعيات!N:N,مصنعيات!F:F,$E$2,مصنعيات!D:D,C11)</f>
        <v>0.57986111111111094</v>
      </c>
      <c r="H11" s="66">
        <f t="shared" si="1"/>
        <v>-0.32986111111111094</v>
      </c>
      <c r="K11" s="4" t="s">
        <v>13</v>
      </c>
      <c r="L11" s="5">
        <v>45176</v>
      </c>
      <c r="M11" s="52">
        <v>0.375</v>
      </c>
      <c r="N11" s="52">
        <v>0.75</v>
      </c>
      <c r="O11" s="6">
        <f t="shared" si="2"/>
        <v>0.375</v>
      </c>
      <c r="P11" s="7">
        <f>SUMIFS(مصنعيات!N:N,مصنعيات!F:F,$N$2,مصنعيات!D:D,L11)</f>
        <v>0.35416666666666669</v>
      </c>
      <c r="Q11" s="66">
        <f t="shared" si="3"/>
        <v>-8.3333333333333356E-2</v>
      </c>
      <c r="T11" s="4" t="s">
        <v>13</v>
      </c>
      <c r="U11" s="5">
        <v>45176</v>
      </c>
      <c r="V11" s="52">
        <v>0.38541666666666669</v>
      </c>
      <c r="W11" s="52">
        <v>0.75</v>
      </c>
      <c r="X11" s="6">
        <f t="shared" si="4"/>
        <v>0.36458333333333331</v>
      </c>
      <c r="Y11" s="7">
        <f>SUMIFS(مصنعيات!W:W,مصنعيات!O:O,$W$2,مصنعيات!M:M,U11)</f>
        <v>0</v>
      </c>
      <c r="Z11" s="66">
        <f t="shared" si="5"/>
        <v>0.26041666666666663</v>
      </c>
      <c r="AC11" s="4" t="s">
        <v>13</v>
      </c>
      <c r="AD11" s="5">
        <v>45176</v>
      </c>
      <c r="AE11" s="52">
        <v>0.39583333333333331</v>
      </c>
      <c r="AF11" s="52">
        <v>0.75</v>
      </c>
      <c r="AG11" s="6">
        <f t="shared" si="6"/>
        <v>0.35416666666666669</v>
      </c>
      <c r="AH11" s="7">
        <f>SUMIFS(مصنعيات!AF:AF,مصنعيات!X:X,$AF$2,مصنعيات!V:V,AD11)</f>
        <v>0</v>
      </c>
      <c r="AI11" s="66">
        <f t="shared" si="7"/>
        <v>0.25</v>
      </c>
      <c r="AL11" s="4" t="s">
        <v>13</v>
      </c>
      <c r="AM11" s="5">
        <v>45176</v>
      </c>
      <c r="AN11" s="52">
        <v>0.375</v>
      </c>
      <c r="AO11" s="52">
        <v>0.75</v>
      </c>
      <c r="AP11" s="6">
        <f t="shared" si="8"/>
        <v>0.375</v>
      </c>
      <c r="AQ11" s="7">
        <f>SUMIFS(مصنعيات!AO:AO,مصنعيات!AG:AG,$AO$2,مصنعيات!AE:AE,AM11)</f>
        <v>0</v>
      </c>
      <c r="AR11" s="66">
        <f t="shared" si="9"/>
        <v>0.27083333333333331</v>
      </c>
      <c r="AT11" s="4" t="s">
        <v>13</v>
      </c>
      <c r="AU11" s="5">
        <v>45176</v>
      </c>
      <c r="AV11" s="52">
        <v>0.45833333333333331</v>
      </c>
      <c r="AW11" s="52">
        <v>0.75</v>
      </c>
      <c r="AX11" s="6">
        <f t="shared" si="10"/>
        <v>0.29166666666666669</v>
      </c>
      <c r="AY11" s="7">
        <f ca="1">SUMIFS(مصنعيات!AW:AW,مصنعيات!AO:AO,$AO$2,مصنعيات!AM:AM,AU11)</f>
        <v>0</v>
      </c>
      <c r="AZ11" s="66">
        <f t="shared" ca="1" si="11"/>
        <v>0.1875</v>
      </c>
      <c r="BB11" s="4" t="s">
        <v>13</v>
      </c>
      <c r="BC11" s="5">
        <v>45176</v>
      </c>
      <c r="BD11" s="52">
        <v>0.375</v>
      </c>
      <c r="BE11" s="52">
        <v>0.75</v>
      </c>
      <c r="BF11" s="6">
        <f t="shared" si="12"/>
        <v>0.375</v>
      </c>
      <c r="BG11" s="7">
        <f ca="1">SUMIFS(مصنعيات!BE:BE,مصنعيات!AW:AW,$AO$2,مصنعيات!AU:AU,BC11)</f>
        <v>0</v>
      </c>
      <c r="BH11" s="66">
        <f t="shared" ca="1" si="13"/>
        <v>0.27083333333333331</v>
      </c>
      <c r="BJ11" s="4" t="s">
        <v>13</v>
      </c>
      <c r="BK11" s="5">
        <v>45176</v>
      </c>
      <c r="BL11" s="7"/>
      <c r="BM11" s="7"/>
      <c r="BN11" s="6">
        <f t="shared" si="14"/>
        <v>0</v>
      </c>
      <c r="BO11" s="7">
        <f ca="1">SUMIFS(مصنعيات!BM:BM,مصنعيات!BE:BE,$AO$2,مصنعيات!BC:BC,BK11)</f>
        <v>0</v>
      </c>
      <c r="BP11" s="66" t="str">
        <f t="shared" si="15"/>
        <v/>
      </c>
    </row>
    <row r="12" spans="2:68" x14ac:dyDescent="0.2">
      <c r="B12" s="149" t="s">
        <v>30</v>
      </c>
      <c r="C12" s="150">
        <v>45177</v>
      </c>
      <c r="D12" s="151"/>
      <c r="E12" s="151"/>
      <c r="F12" s="151">
        <f t="shared" si="0"/>
        <v>0</v>
      </c>
      <c r="G12" s="151">
        <f>SUMIFS(مصنعيات!N:N,مصنعيات!F:F,$E$2,مصنعيات!D:D,C12)</f>
        <v>0</v>
      </c>
      <c r="H12" s="152" t="str">
        <f t="shared" si="1"/>
        <v/>
      </c>
      <c r="K12" s="149" t="s">
        <v>30</v>
      </c>
      <c r="L12" s="150">
        <v>45177</v>
      </c>
      <c r="M12" s="151"/>
      <c r="N12" s="151"/>
      <c r="O12" s="151">
        <f t="shared" si="2"/>
        <v>0</v>
      </c>
      <c r="P12" s="151">
        <f>SUMIFS(مصنعيات!N:N,مصنعيات!F:F,$N$2,مصنعيات!D:D,L12)</f>
        <v>0</v>
      </c>
      <c r="Q12" s="152" t="str">
        <f t="shared" si="3"/>
        <v/>
      </c>
      <c r="T12" s="149" t="s">
        <v>30</v>
      </c>
      <c r="U12" s="150">
        <v>45177</v>
      </c>
      <c r="V12" s="151"/>
      <c r="W12" s="151"/>
      <c r="X12" s="151">
        <f t="shared" si="4"/>
        <v>0</v>
      </c>
      <c r="Y12" s="151">
        <f>SUMIFS(مصنعيات!W:W,مصنعيات!O:O,$W$2,مصنعيات!M:M,U12)</f>
        <v>0</v>
      </c>
      <c r="Z12" s="152" t="str">
        <f t="shared" si="5"/>
        <v/>
      </c>
      <c r="AC12" s="149" t="s">
        <v>30</v>
      </c>
      <c r="AD12" s="150">
        <v>45177</v>
      </c>
      <c r="AE12" s="151"/>
      <c r="AF12" s="151"/>
      <c r="AG12" s="151">
        <f t="shared" si="6"/>
        <v>0</v>
      </c>
      <c r="AH12" s="151">
        <f>SUMIFS(مصنعيات!AF:AF,مصنعيات!X:X,$AF$2,مصنعيات!V:V,AD12)</f>
        <v>0</v>
      </c>
      <c r="AI12" s="152" t="str">
        <f t="shared" si="7"/>
        <v/>
      </c>
      <c r="AL12" s="149" t="s">
        <v>30</v>
      </c>
      <c r="AM12" s="150">
        <v>45177</v>
      </c>
      <c r="AN12" s="151"/>
      <c r="AO12" s="151"/>
      <c r="AP12" s="151">
        <f t="shared" si="8"/>
        <v>0</v>
      </c>
      <c r="AQ12" s="151">
        <f>SUMIFS(مصنعيات!AO:AO,مصنعيات!AG:AG,$AO$2,مصنعيات!AE:AE,AM12)</f>
        <v>0</v>
      </c>
      <c r="AR12" s="152" t="str">
        <f t="shared" si="9"/>
        <v/>
      </c>
      <c r="AT12" s="149" t="s">
        <v>30</v>
      </c>
      <c r="AU12" s="150">
        <v>45177</v>
      </c>
      <c r="AV12" s="151"/>
      <c r="AW12" s="151"/>
      <c r="AX12" s="151">
        <f t="shared" si="10"/>
        <v>0</v>
      </c>
      <c r="AY12" s="151">
        <f ca="1">SUMIFS(مصنعيات!AW:AW,مصنعيات!AO:AO,$AO$2,مصنعيات!AM:AM,AU12)</f>
        <v>0</v>
      </c>
      <c r="AZ12" s="152" t="str">
        <f t="shared" si="11"/>
        <v/>
      </c>
      <c r="BB12" s="149" t="s">
        <v>30</v>
      </c>
      <c r="BC12" s="150">
        <v>45177</v>
      </c>
      <c r="BD12" s="151"/>
      <c r="BE12" s="151"/>
      <c r="BF12" s="151">
        <f t="shared" si="12"/>
        <v>0</v>
      </c>
      <c r="BG12" s="151">
        <f ca="1">SUMIFS(مصنعيات!BE:BE,مصنعيات!AW:AW,$AO$2,مصنعيات!AU:AU,BC12)</f>
        <v>0</v>
      </c>
      <c r="BH12" s="152" t="str">
        <f t="shared" si="13"/>
        <v/>
      </c>
      <c r="BJ12" s="4" t="s">
        <v>30</v>
      </c>
      <c r="BK12" s="5">
        <v>45177</v>
      </c>
      <c r="BL12" s="7"/>
      <c r="BM12" s="7"/>
      <c r="BN12" s="6">
        <f t="shared" si="14"/>
        <v>0</v>
      </c>
      <c r="BO12" s="7">
        <f ca="1">SUMIFS(مصنعيات!BM:BM,مصنعيات!BE:BE,$AO$2,مصنعيات!BC:BC,BK12)</f>
        <v>0</v>
      </c>
      <c r="BP12" s="66" t="str">
        <f t="shared" si="15"/>
        <v/>
      </c>
    </row>
    <row r="13" spans="2:68" x14ac:dyDescent="0.2">
      <c r="B13" s="4" t="s">
        <v>8</v>
      </c>
      <c r="C13" s="5">
        <v>45178</v>
      </c>
      <c r="D13" s="7" t="s">
        <v>235</v>
      </c>
      <c r="E13" s="7" t="s">
        <v>235</v>
      </c>
      <c r="F13" s="6" t="e">
        <f t="shared" si="0"/>
        <v>#VALUE!</v>
      </c>
      <c r="G13" s="7">
        <f>SUMIFS(مصنعيات!N:N,مصنعيات!F:F,$E$2,مصنعيات!D:D,C13)</f>
        <v>3.1249999999999944E-2</v>
      </c>
      <c r="H13" s="66" t="e">
        <f t="shared" si="1"/>
        <v>#VALUE!</v>
      </c>
      <c r="K13" s="4" t="s">
        <v>8</v>
      </c>
      <c r="L13" s="5">
        <v>45178</v>
      </c>
      <c r="M13" s="52">
        <v>0.375</v>
      </c>
      <c r="N13" s="52">
        <v>0.875</v>
      </c>
      <c r="O13" s="6">
        <f t="shared" si="2"/>
        <v>0.5</v>
      </c>
      <c r="P13" s="7">
        <f>SUMIFS(مصنعيات!N:N,مصنعيات!F:F,$N$2,مصنعيات!D:D,L13)</f>
        <v>0.125</v>
      </c>
      <c r="Q13" s="66">
        <f t="shared" si="3"/>
        <v>0.27083333333333331</v>
      </c>
      <c r="T13" s="4" t="s">
        <v>8</v>
      </c>
      <c r="U13" s="5">
        <v>45178</v>
      </c>
      <c r="V13" s="7" t="s">
        <v>235</v>
      </c>
      <c r="W13" s="7" t="s">
        <v>235</v>
      </c>
      <c r="X13" s="6" t="e">
        <f t="shared" si="4"/>
        <v>#VALUE!</v>
      </c>
      <c r="Y13" s="7">
        <f>SUMIFS(مصنعيات!W:W,مصنعيات!O:O,$W$2,مصنعيات!M:M,U13)</f>
        <v>0</v>
      </c>
      <c r="Z13" s="66" t="e">
        <f t="shared" si="5"/>
        <v>#VALUE!</v>
      </c>
      <c r="AC13" s="4" t="s">
        <v>8</v>
      </c>
      <c r="AD13" s="5">
        <v>45178</v>
      </c>
      <c r="AE13" s="7" t="s">
        <v>235</v>
      </c>
      <c r="AF13" s="7" t="s">
        <v>235</v>
      </c>
      <c r="AG13" s="6" t="e">
        <f t="shared" si="6"/>
        <v>#VALUE!</v>
      </c>
      <c r="AH13" s="7">
        <f>SUMIFS(مصنعيات!AF:AF,مصنعيات!X:X,$AF$2,مصنعيات!V:V,AD13)</f>
        <v>0</v>
      </c>
      <c r="AI13" s="66" t="e">
        <f t="shared" si="7"/>
        <v>#VALUE!</v>
      </c>
      <c r="AL13" s="4" t="s">
        <v>8</v>
      </c>
      <c r="AM13" s="5">
        <v>45178</v>
      </c>
      <c r="AN13" s="52">
        <v>0.38194444444444442</v>
      </c>
      <c r="AO13" s="52">
        <v>0.875</v>
      </c>
      <c r="AP13" s="6">
        <f t="shared" si="8"/>
        <v>0.49305555555555558</v>
      </c>
      <c r="AQ13" s="7">
        <f>SUMIFS(مصنعيات!AO:AO,مصنعيات!AG:AG,$AO$2,مصنعيات!AE:AE,AM13)</f>
        <v>0</v>
      </c>
      <c r="AR13" s="66">
        <f t="shared" si="9"/>
        <v>0.3888888888888889</v>
      </c>
      <c r="AT13" s="4" t="s">
        <v>8</v>
      </c>
      <c r="AU13" s="5">
        <v>45178</v>
      </c>
      <c r="AV13" s="52" t="s">
        <v>235</v>
      </c>
      <c r="AW13" s="52" t="s">
        <v>235</v>
      </c>
      <c r="AX13" s="6" t="e">
        <f t="shared" si="10"/>
        <v>#VALUE!</v>
      </c>
      <c r="AY13" s="7">
        <f ca="1">SUMIFS(مصنعيات!AW:AW,مصنعيات!AO:AO,$AO$2,مصنعيات!AM:AM,AU13)</f>
        <v>0</v>
      </c>
      <c r="AZ13" s="66" t="e">
        <f t="shared" ca="1" si="11"/>
        <v>#VALUE!</v>
      </c>
      <c r="BB13" s="4" t="s">
        <v>8</v>
      </c>
      <c r="BC13" s="5">
        <v>45178</v>
      </c>
      <c r="BD13" s="52">
        <v>0.375</v>
      </c>
      <c r="BE13" s="52">
        <v>0.875</v>
      </c>
      <c r="BF13" s="6">
        <f t="shared" si="12"/>
        <v>0.5</v>
      </c>
      <c r="BG13" s="7">
        <f ca="1">SUMIFS(مصنعيات!BE:BE,مصنعيات!AW:AW,$AO$2,مصنعيات!AU:AU,BC13)</f>
        <v>0</v>
      </c>
      <c r="BH13" s="66">
        <f t="shared" ca="1" si="13"/>
        <v>0.39583333333333331</v>
      </c>
      <c r="BJ13" s="4" t="s">
        <v>8</v>
      </c>
      <c r="BK13" s="5">
        <v>45178</v>
      </c>
      <c r="BL13" s="7"/>
      <c r="BM13" s="7"/>
      <c r="BN13" s="6">
        <f t="shared" si="14"/>
        <v>0</v>
      </c>
      <c r="BO13" s="7">
        <f ca="1">SUMIFS(مصنعيات!BM:BM,مصنعيات!BE:BE,$AO$2,مصنعيات!BC:BC,BK13)</f>
        <v>0</v>
      </c>
      <c r="BP13" s="66" t="str">
        <f t="shared" si="15"/>
        <v/>
      </c>
    </row>
    <row r="14" spans="2:68" x14ac:dyDescent="0.2">
      <c r="B14" s="4" t="s">
        <v>9</v>
      </c>
      <c r="C14" s="5">
        <v>45179</v>
      </c>
      <c r="D14" s="52">
        <v>0.38541666666666669</v>
      </c>
      <c r="E14" s="52">
        <v>0.875</v>
      </c>
      <c r="F14" s="6">
        <f t="shared" si="0"/>
        <v>0.48958333333333331</v>
      </c>
      <c r="G14" s="7">
        <f>SUMIFS(مصنعيات!N:N,مصنعيات!F:F,$E$2,مصنعيات!D:D,C14)</f>
        <v>0.27777777777777773</v>
      </c>
      <c r="H14" s="66">
        <f t="shared" si="1"/>
        <v>0.10763888888888891</v>
      </c>
      <c r="K14" s="4" t="s">
        <v>9</v>
      </c>
      <c r="L14" s="5">
        <v>45179</v>
      </c>
      <c r="M14" s="52">
        <v>0.375</v>
      </c>
      <c r="N14" s="52">
        <v>0.875</v>
      </c>
      <c r="O14" s="6">
        <f t="shared" si="2"/>
        <v>0.5</v>
      </c>
      <c r="P14" s="7">
        <f>SUMIFS(مصنعيات!N:N,مصنعيات!F:F,$N$2,مصنعيات!D:D,L14)</f>
        <v>0.67708333333333337</v>
      </c>
      <c r="Q14" s="66">
        <f t="shared" si="3"/>
        <v>-0.28125000000000006</v>
      </c>
      <c r="T14" s="4" t="s">
        <v>9</v>
      </c>
      <c r="U14" s="5">
        <v>45179</v>
      </c>
      <c r="V14" s="52">
        <v>0.39583333333333331</v>
      </c>
      <c r="W14" s="52">
        <v>0.64583333333333337</v>
      </c>
      <c r="X14" s="6">
        <f t="shared" si="4"/>
        <v>0.25000000000000006</v>
      </c>
      <c r="Y14" s="7">
        <f>SUMIFS(مصنعيات!W:W,مصنعيات!O:O,$W$2,مصنعيات!M:M,U14)</f>
        <v>0</v>
      </c>
      <c r="Z14" s="66">
        <f t="shared" si="5"/>
        <v>0.14583333333333337</v>
      </c>
      <c r="AC14" s="4" t="s">
        <v>9</v>
      </c>
      <c r="AD14" s="5">
        <v>45179</v>
      </c>
      <c r="AE14" s="52">
        <v>0.38541666666666669</v>
      </c>
      <c r="AF14" s="52">
        <v>0.875</v>
      </c>
      <c r="AG14" s="6">
        <f t="shared" si="6"/>
        <v>0.48958333333333331</v>
      </c>
      <c r="AH14" s="7">
        <f>SUMIFS(مصنعيات!AF:AF,مصنعيات!X:X,$AF$2,مصنعيات!V:V,AD14)</f>
        <v>0</v>
      </c>
      <c r="AI14" s="66">
        <f t="shared" si="7"/>
        <v>0.38541666666666663</v>
      </c>
      <c r="AL14" s="4" t="s">
        <v>9</v>
      </c>
      <c r="AM14" s="5">
        <v>45179</v>
      </c>
      <c r="AN14" s="52">
        <v>0.375</v>
      </c>
      <c r="AO14" s="52">
        <v>0.89583333333333337</v>
      </c>
      <c r="AP14" s="6">
        <f t="shared" si="8"/>
        <v>0.52083333333333337</v>
      </c>
      <c r="AQ14" s="7">
        <f>SUMIFS(مصنعيات!AO:AO,مصنعيات!AG:AG,$AO$2,مصنعيات!AE:AE,AM14)</f>
        <v>0</v>
      </c>
      <c r="AR14" s="66">
        <f t="shared" si="9"/>
        <v>0.41666666666666669</v>
      </c>
      <c r="AT14" s="4" t="s">
        <v>9</v>
      </c>
      <c r="AU14" s="5">
        <v>45179</v>
      </c>
      <c r="AV14" s="52">
        <v>0.5</v>
      </c>
      <c r="AW14" s="52">
        <v>0.625</v>
      </c>
      <c r="AX14" s="6">
        <f t="shared" si="10"/>
        <v>0.125</v>
      </c>
      <c r="AY14" s="7">
        <f ca="1">SUMIFS(مصنعيات!AW:AW,مصنعيات!AO:AO,$AO$2,مصنعيات!AM:AM,AU14)</f>
        <v>0</v>
      </c>
      <c r="AZ14" s="66">
        <f t="shared" ca="1" si="11"/>
        <v>2.0833333333333329E-2</v>
      </c>
      <c r="BB14" s="4" t="s">
        <v>9</v>
      </c>
      <c r="BC14" s="5">
        <v>45179</v>
      </c>
      <c r="BD14" s="52">
        <v>0.39583333333333331</v>
      </c>
      <c r="BE14" s="52">
        <v>0.875</v>
      </c>
      <c r="BF14" s="6">
        <f t="shared" si="12"/>
        <v>0.47916666666666669</v>
      </c>
      <c r="BG14" s="7">
        <f ca="1">SUMIFS(مصنعيات!BE:BE,مصنعيات!AW:AW,$AO$2,مصنعيات!AU:AU,BC14)</f>
        <v>0</v>
      </c>
      <c r="BH14" s="66">
        <f t="shared" ca="1" si="13"/>
        <v>0.375</v>
      </c>
      <c r="BJ14" s="4" t="s">
        <v>9</v>
      </c>
      <c r="BK14" s="5">
        <v>45179</v>
      </c>
      <c r="BL14" s="7"/>
      <c r="BM14" s="7"/>
      <c r="BN14" s="6">
        <f t="shared" si="14"/>
        <v>0</v>
      </c>
      <c r="BO14" s="7">
        <f ca="1">SUMIFS(مصنعيات!BM:BM,مصنعيات!BE:BE,$AO$2,مصنعيات!BC:BC,BK14)</f>
        <v>0</v>
      </c>
      <c r="BP14" s="66" t="str">
        <f t="shared" si="15"/>
        <v/>
      </c>
    </row>
    <row r="15" spans="2:68" x14ac:dyDescent="0.2">
      <c r="B15" s="4" t="s">
        <v>10</v>
      </c>
      <c r="C15" s="5">
        <v>45180</v>
      </c>
      <c r="D15" s="52">
        <v>0.39930555555555558</v>
      </c>
      <c r="E15" s="52">
        <v>0.875</v>
      </c>
      <c r="F15" s="6">
        <f t="shared" si="0"/>
        <v>0.47569444444444442</v>
      </c>
      <c r="G15" s="7">
        <f>SUMIFS(مصنعيات!N:N,مصنعيات!F:F,$E$2,مصنعيات!D:D,C15)</f>
        <v>0.49999999999999994</v>
      </c>
      <c r="H15" s="66">
        <f t="shared" si="1"/>
        <v>-0.12847222222222221</v>
      </c>
      <c r="K15" s="4" t="s">
        <v>10</v>
      </c>
      <c r="L15" s="5">
        <v>45180</v>
      </c>
      <c r="M15" s="52">
        <v>0.375</v>
      </c>
      <c r="N15" s="52">
        <v>0.875</v>
      </c>
      <c r="O15" s="6">
        <f t="shared" si="2"/>
        <v>0.5</v>
      </c>
      <c r="P15" s="7">
        <f>SUMIFS(مصنعيات!N:N,مصنعيات!F:F,$N$2,مصنعيات!D:D,L15)</f>
        <v>0.31250000000000006</v>
      </c>
      <c r="Q15" s="66">
        <f t="shared" si="3"/>
        <v>8.3333333333333273E-2</v>
      </c>
      <c r="T15" s="4" t="s">
        <v>10</v>
      </c>
      <c r="U15" s="5">
        <v>45180</v>
      </c>
      <c r="V15" s="52">
        <v>0.3888888888888889</v>
      </c>
      <c r="W15" s="52">
        <v>0.875</v>
      </c>
      <c r="X15" s="6">
        <f t="shared" si="4"/>
        <v>0.4861111111111111</v>
      </c>
      <c r="Y15" s="7">
        <f>SUMIFS(مصنعيات!W:W,مصنعيات!O:O,$W$2,مصنعيات!M:M,U15)</f>
        <v>0</v>
      </c>
      <c r="Z15" s="66">
        <f t="shared" si="5"/>
        <v>0.38194444444444442</v>
      </c>
      <c r="AC15" s="4" t="s">
        <v>10</v>
      </c>
      <c r="AD15" s="5">
        <v>45180</v>
      </c>
      <c r="AE15" s="52">
        <v>0.39930555555555558</v>
      </c>
      <c r="AF15" s="52">
        <v>0.875</v>
      </c>
      <c r="AG15" s="6">
        <f t="shared" si="6"/>
        <v>0.47569444444444442</v>
      </c>
      <c r="AH15" s="7">
        <f>SUMIFS(مصنعيات!AF:AF,مصنعيات!X:X,$AF$2,مصنعيات!V:V,AD15)</f>
        <v>0</v>
      </c>
      <c r="AI15" s="66">
        <f t="shared" si="7"/>
        <v>0.37152777777777773</v>
      </c>
      <c r="AL15" s="4" t="s">
        <v>10</v>
      </c>
      <c r="AM15" s="5">
        <v>45180</v>
      </c>
      <c r="AN15" s="52">
        <v>0.375</v>
      </c>
      <c r="AO15" s="52">
        <v>0.89583333333333337</v>
      </c>
      <c r="AP15" s="6">
        <f t="shared" si="8"/>
        <v>0.52083333333333337</v>
      </c>
      <c r="AQ15" s="7">
        <f>SUMIFS(مصنعيات!AO:AO,مصنعيات!AG:AG,$AO$2,مصنعيات!AE:AE,AM15)</f>
        <v>0</v>
      </c>
      <c r="AR15" s="66">
        <f t="shared" si="9"/>
        <v>0.41666666666666669</v>
      </c>
      <c r="AT15" s="4" t="s">
        <v>10</v>
      </c>
      <c r="AU15" s="5">
        <v>45180</v>
      </c>
      <c r="AV15" s="52">
        <v>0.45833333333333331</v>
      </c>
      <c r="AW15" s="52">
        <v>0.70833333333333337</v>
      </c>
      <c r="AX15" s="6">
        <f t="shared" si="10"/>
        <v>0.25000000000000006</v>
      </c>
      <c r="AY15" s="7">
        <f ca="1">SUMIFS(مصنعيات!AW:AW,مصنعيات!AO:AO,$AO$2,مصنعيات!AM:AM,AU15)</f>
        <v>0</v>
      </c>
      <c r="AZ15" s="66">
        <f t="shared" ca="1" si="11"/>
        <v>0.14583333333333337</v>
      </c>
      <c r="BB15" s="4" t="s">
        <v>10</v>
      </c>
      <c r="BC15" s="5">
        <v>45180</v>
      </c>
      <c r="BD15" s="52">
        <v>0.375</v>
      </c>
      <c r="BE15" s="52">
        <v>0.875</v>
      </c>
      <c r="BF15" s="6">
        <f t="shared" si="12"/>
        <v>0.5</v>
      </c>
      <c r="BG15" s="7">
        <f ca="1">SUMIFS(مصنعيات!BE:BE,مصنعيات!AW:AW,$AO$2,مصنعيات!AU:AU,BC15)</f>
        <v>0</v>
      </c>
      <c r="BH15" s="66">
        <f t="shared" ca="1" si="13"/>
        <v>0.39583333333333331</v>
      </c>
      <c r="BJ15" s="4" t="s">
        <v>10</v>
      </c>
      <c r="BK15" s="5">
        <v>45180</v>
      </c>
      <c r="BL15" s="7"/>
      <c r="BM15" s="7"/>
      <c r="BN15" s="6">
        <f t="shared" si="14"/>
        <v>0</v>
      </c>
      <c r="BO15" s="7">
        <f ca="1">SUMIFS(مصنعيات!BM:BM,مصنعيات!BE:BE,$AO$2,مصنعيات!BC:BC,BK15)</f>
        <v>0</v>
      </c>
      <c r="BP15" s="66" t="str">
        <f t="shared" si="15"/>
        <v/>
      </c>
    </row>
    <row r="16" spans="2:68" x14ac:dyDescent="0.2">
      <c r="B16" s="4" t="s">
        <v>11</v>
      </c>
      <c r="C16" s="5">
        <v>45181</v>
      </c>
      <c r="D16" s="52">
        <v>0.39583333333333331</v>
      </c>
      <c r="E16" s="52">
        <v>0.875</v>
      </c>
      <c r="F16" s="6">
        <f>E16-D16</f>
        <v>0.47916666666666669</v>
      </c>
      <c r="G16" s="7">
        <f>SUMIFS(مصنعيات!N:N,مصنعيات!F:F,$E$2,مصنعيات!D:D,C16)</f>
        <v>0.25</v>
      </c>
      <c r="H16" s="66">
        <f t="shared" si="1"/>
        <v>0.125</v>
      </c>
      <c r="K16" s="4" t="s">
        <v>11</v>
      </c>
      <c r="L16" s="5">
        <v>45181</v>
      </c>
      <c r="M16" s="52">
        <v>0.375</v>
      </c>
      <c r="N16" s="52">
        <v>0.875</v>
      </c>
      <c r="O16" s="6">
        <f t="shared" si="2"/>
        <v>0.5</v>
      </c>
      <c r="P16" s="7">
        <f>SUMIFS(مصنعيات!N:N,مصنعيات!F:F,$N$2,مصنعيات!D:D,L16)</f>
        <v>0.89583333333333326</v>
      </c>
      <c r="Q16" s="66">
        <f t="shared" si="3"/>
        <v>-0.49999999999999994</v>
      </c>
      <c r="T16" s="4" t="s">
        <v>11</v>
      </c>
      <c r="U16" s="5">
        <v>45181</v>
      </c>
      <c r="V16" s="52">
        <v>0.3888888888888889</v>
      </c>
      <c r="W16" s="52">
        <v>0.66666666666666663</v>
      </c>
      <c r="X16" s="6">
        <f t="shared" si="4"/>
        <v>0.27777777777777773</v>
      </c>
      <c r="Y16" s="7">
        <f>SUMIFS(مصنعيات!W:W,مصنعيات!O:O,$W$2,مصنعيات!M:M,U16)</f>
        <v>0</v>
      </c>
      <c r="Z16" s="66">
        <f t="shared" si="5"/>
        <v>0.17361111111111105</v>
      </c>
      <c r="AC16" s="4" t="s">
        <v>11</v>
      </c>
      <c r="AD16" s="5">
        <v>45181</v>
      </c>
      <c r="AE16" s="52">
        <v>0.39583333333333331</v>
      </c>
      <c r="AF16" s="52">
        <v>0.875</v>
      </c>
      <c r="AG16" s="6">
        <f t="shared" si="6"/>
        <v>0.47916666666666669</v>
      </c>
      <c r="AH16" s="7">
        <f>SUMIFS(مصنعيات!AF:AF,مصنعيات!X:X,$AF$2,مصنعيات!V:V,AD16)</f>
        <v>0</v>
      </c>
      <c r="AI16" s="66">
        <f t="shared" si="7"/>
        <v>0.375</v>
      </c>
      <c r="AL16" s="4" t="s">
        <v>11</v>
      </c>
      <c r="AM16" s="5">
        <v>45181</v>
      </c>
      <c r="AN16" s="52">
        <v>0.375</v>
      </c>
      <c r="AO16" s="52">
        <v>0.89583333333333337</v>
      </c>
      <c r="AP16" s="6">
        <f t="shared" si="8"/>
        <v>0.52083333333333337</v>
      </c>
      <c r="AQ16" s="7">
        <f>SUMIFS(مصنعيات!AO:AO,مصنعيات!AG:AG,$AO$2,مصنعيات!AE:AE,AM16)</f>
        <v>0</v>
      </c>
      <c r="AR16" s="66">
        <f t="shared" si="9"/>
        <v>0.41666666666666669</v>
      </c>
      <c r="AT16" s="4" t="s">
        <v>11</v>
      </c>
      <c r="AU16" s="5">
        <v>45181</v>
      </c>
      <c r="AV16" s="52">
        <v>0.45833333333333331</v>
      </c>
      <c r="AW16" s="52">
        <v>0.70833333333333337</v>
      </c>
      <c r="AX16" s="6">
        <f t="shared" si="10"/>
        <v>0.25000000000000006</v>
      </c>
      <c r="AY16" s="7">
        <f ca="1">SUMIFS(مصنعيات!AW:AW,مصنعيات!AO:AO,$AO$2,مصنعيات!AM:AM,AU16)</f>
        <v>0</v>
      </c>
      <c r="AZ16" s="66">
        <f t="shared" ca="1" si="11"/>
        <v>0.14583333333333337</v>
      </c>
      <c r="BB16" s="4" t="s">
        <v>11</v>
      </c>
      <c r="BC16" s="5">
        <v>45181</v>
      </c>
      <c r="BD16" s="52">
        <v>0.375</v>
      </c>
      <c r="BE16" s="52">
        <v>0.875</v>
      </c>
      <c r="BF16" s="6">
        <f t="shared" si="12"/>
        <v>0.5</v>
      </c>
      <c r="BG16" s="7">
        <f ca="1">SUMIFS(مصنعيات!BE:BE,مصنعيات!AW:AW,$AO$2,مصنعيات!AU:AU,BC16)</f>
        <v>0</v>
      </c>
      <c r="BH16" s="66">
        <f t="shared" ca="1" si="13"/>
        <v>0.39583333333333331</v>
      </c>
      <c r="BJ16" s="4" t="s">
        <v>11</v>
      </c>
      <c r="BK16" s="5">
        <v>45181</v>
      </c>
      <c r="BL16" s="7"/>
      <c r="BM16" s="7"/>
      <c r="BN16" s="6">
        <f t="shared" si="14"/>
        <v>0</v>
      </c>
      <c r="BO16" s="7">
        <f ca="1">SUMIFS(مصنعيات!BM:BM,مصنعيات!BE:BE,$AO$2,مصنعيات!BC:BC,BK16)</f>
        <v>0</v>
      </c>
      <c r="BP16" s="66" t="str">
        <f t="shared" si="15"/>
        <v/>
      </c>
    </row>
    <row r="17" spans="2:68" x14ac:dyDescent="0.2">
      <c r="B17" s="4" t="s">
        <v>12</v>
      </c>
      <c r="C17" s="5">
        <v>45182</v>
      </c>
      <c r="D17" s="52">
        <v>0.40625</v>
      </c>
      <c r="E17" s="52">
        <v>0.875</v>
      </c>
      <c r="F17" s="6">
        <f>E17-D17</f>
        <v>0.46875</v>
      </c>
      <c r="G17" s="7">
        <f>SUMIFS(مصنعيات!N:N,مصنعيات!F:F,$E$2,مصنعيات!D:D,C17)</f>
        <v>0.28124999999999994</v>
      </c>
      <c r="H17" s="66">
        <f>IF(D17="","",F17-G17-$I$2)</f>
        <v>8.3333333333333384E-2</v>
      </c>
      <c r="K17" s="4" t="s">
        <v>12</v>
      </c>
      <c r="L17" s="5">
        <v>45182</v>
      </c>
      <c r="M17" s="52">
        <v>0.375</v>
      </c>
      <c r="N17" s="52">
        <v>0.875</v>
      </c>
      <c r="O17" s="6">
        <f t="shared" si="2"/>
        <v>0.5</v>
      </c>
      <c r="P17" s="7">
        <f>SUMIFS(مصنعيات!N:N,مصنعيات!F:F,$N$2,مصنعيات!D:D,L17)</f>
        <v>0.41666666666666663</v>
      </c>
      <c r="Q17" s="66">
        <f t="shared" si="3"/>
        <v>-2.0833333333333301E-2</v>
      </c>
      <c r="T17" s="4" t="s">
        <v>12</v>
      </c>
      <c r="U17" s="5">
        <v>45182</v>
      </c>
      <c r="V17" s="7" t="s">
        <v>235</v>
      </c>
      <c r="W17" s="7" t="s">
        <v>235</v>
      </c>
      <c r="X17" s="6" t="e">
        <f t="shared" si="4"/>
        <v>#VALUE!</v>
      </c>
      <c r="Y17" s="7">
        <f>SUMIFS(مصنعيات!W:W,مصنعيات!O:O,$W$2,مصنعيات!M:M,U17)</f>
        <v>0</v>
      </c>
      <c r="Z17" s="66" t="e">
        <f t="shared" si="5"/>
        <v>#VALUE!</v>
      </c>
      <c r="AC17" s="4" t="s">
        <v>12</v>
      </c>
      <c r="AD17" s="5">
        <v>45182</v>
      </c>
      <c r="AE17" s="52">
        <v>0.40625</v>
      </c>
      <c r="AF17" s="52">
        <v>0.875</v>
      </c>
      <c r="AG17" s="6">
        <f t="shared" si="6"/>
        <v>0.46875</v>
      </c>
      <c r="AH17" s="7">
        <f>SUMIFS(مصنعيات!AF:AF,مصنعيات!X:X,$AF$2,مصنعيات!V:V,AD17)</f>
        <v>0</v>
      </c>
      <c r="AI17" s="66">
        <f t="shared" si="7"/>
        <v>0.36458333333333331</v>
      </c>
      <c r="AL17" s="4" t="s">
        <v>12</v>
      </c>
      <c r="AM17" s="5">
        <v>45182</v>
      </c>
      <c r="AN17" s="52">
        <v>0.375</v>
      </c>
      <c r="AO17" s="52">
        <v>0.89583333333333337</v>
      </c>
      <c r="AP17" s="6">
        <f t="shared" si="8"/>
        <v>0.52083333333333337</v>
      </c>
      <c r="AQ17" s="7">
        <f>SUMIFS(مصنعيات!AO:AO,مصنعيات!AG:AG,$AO$2,مصنعيات!AE:AE,AM17)</f>
        <v>0</v>
      </c>
      <c r="AR17" s="66">
        <f t="shared" si="9"/>
        <v>0.41666666666666669</v>
      </c>
      <c r="AT17" s="4" t="s">
        <v>12</v>
      </c>
      <c r="AU17" s="5">
        <v>45182</v>
      </c>
      <c r="AV17" s="52">
        <v>0.47916666666666669</v>
      </c>
      <c r="AW17" s="52">
        <v>0.70833333333333337</v>
      </c>
      <c r="AX17" s="6">
        <f t="shared" si="10"/>
        <v>0.22916666666666669</v>
      </c>
      <c r="AY17" s="7">
        <f ca="1">SUMIFS(مصنعيات!AW:AW,مصنعيات!AO:AO,$AO$2,مصنعيات!AM:AM,AU17)</f>
        <v>0</v>
      </c>
      <c r="AZ17" s="66">
        <f t="shared" ca="1" si="11"/>
        <v>0.125</v>
      </c>
      <c r="BB17" s="4" t="s">
        <v>12</v>
      </c>
      <c r="BC17" s="5">
        <v>45182</v>
      </c>
      <c r="BD17" s="52">
        <v>0.375</v>
      </c>
      <c r="BE17" s="52">
        <v>0.875</v>
      </c>
      <c r="BF17" s="6">
        <f t="shared" si="12"/>
        <v>0.5</v>
      </c>
      <c r="BG17" s="7">
        <f ca="1">SUMIFS(مصنعيات!BE:BE,مصنعيات!AW:AW,$AO$2,مصنعيات!AU:AU,BC17)</f>
        <v>0</v>
      </c>
      <c r="BH17" s="66">
        <f t="shared" ca="1" si="13"/>
        <v>0.39583333333333331</v>
      </c>
      <c r="BJ17" s="4" t="s">
        <v>12</v>
      </c>
      <c r="BK17" s="5">
        <v>45182</v>
      </c>
      <c r="BL17" s="7"/>
      <c r="BM17" s="7"/>
      <c r="BN17" s="6">
        <f t="shared" si="14"/>
        <v>0</v>
      </c>
      <c r="BO17" s="7">
        <f ca="1">SUMIFS(مصنعيات!BM:BM,مصنعيات!BE:BE,$AO$2,مصنعيات!BC:BC,BK17)</f>
        <v>0</v>
      </c>
      <c r="BP17" s="66" t="str">
        <f t="shared" si="15"/>
        <v/>
      </c>
    </row>
    <row r="18" spans="2:68" x14ac:dyDescent="0.2">
      <c r="B18" s="4" t="s">
        <v>13</v>
      </c>
      <c r="C18" s="5">
        <v>45183</v>
      </c>
      <c r="D18" s="52">
        <v>0.39583333333333331</v>
      </c>
      <c r="E18" s="52">
        <v>0.75</v>
      </c>
      <c r="F18" s="6">
        <f t="shared" si="0"/>
        <v>0.35416666666666669</v>
      </c>
      <c r="G18" s="7">
        <f>SUMIFS(مصنعيات!N:N,مصنعيات!F:F,$E$2,مصنعيات!D:D,C18)</f>
        <v>0.29166666666666669</v>
      </c>
      <c r="H18" s="66">
        <f t="shared" si="1"/>
        <v>-4.1666666666666671E-2</v>
      </c>
      <c r="K18" s="4" t="s">
        <v>13</v>
      </c>
      <c r="L18" s="5">
        <v>45183</v>
      </c>
      <c r="M18" s="52">
        <v>0.375</v>
      </c>
      <c r="N18" s="52">
        <v>0.75</v>
      </c>
      <c r="O18" s="6">
        <f t="shared" si="2"/>
        <v>0.375</v>
      </c>
      <c r="P18" s="7">
        <f>SUMIFS(مصنعيات!N:N,مصنعيات!F:F,$N$2,مصنعيات!D:D,L18)</f>
        <v>0.27083333333333331</v>
      </c>
      <c r="Q18" s="66">
        <f t="shared" si="3"/>
        <v>1.3877787807814457E-17</v>
      </c>
      <c r="T18" s="4" t="s">
        <v>13</v>
      </c>
      <c r="U18" s="5">
        <v>45183</v>
      </c>
      <c r="V18" s="52">
        <v>0.375</v>
      </c>
      <c r="W18" s="52">
        <v>0.75</v>
      </c>
      <c r="X18" s="6">
        <f t="shared" si="4"/>
        <v>0.375</v>
      </c>
      <c r="Y18" s="7">
        <f>SUMIFS(مصنعيات!W:W,مصنعيات!O:O,$W$2,مصنعيات!M:M,U18)</f>
        <v>0</v>
      </c>
      <c r="Z18" s="66">
        <f t="shared" si="5"/>
        <v>0.27083333333333331</v>
      </c>
      <c r="AC18" s="4" t="s">
        <v>13</v>
      </c>
      <c r="AD18" s="5">
        <v>45183</v>
      </c>
      <c r="AE18" s="52">
        <v>0.39583333333333331</v>
      </c>
      <c r="AF18" s="52">
        <v>0.75</v>
      </c>
      <c r="AG18" s="6">
        <f t="shared" si="6"/>
        <v>0.35416666666666669</v>
      </c>
      <c r="AH18" s="7">
        <f>SUMIFS(مصنعيات!AF:AF,مصنعيات!X:X,$AF$2,مصنعيات!V:V,AD18)</f>
        <v>0</v>
      </c>
      <c r="AI18" s="66">
        <f t="shared" si="7"/>
        <v>0.25</v>
      </c>
      <c r="AL18" s="4" t="s">
        <v>13</v>
      </c>
      <c r="AM18" s="5">
        <v>45183</v>
      </c>
      <c r="AN18" s="52">
        <v>0.375</v>
      </c>
      <c r="AO18" s="52">
        <v>0.75</v>
      </c>
      <c r="AP18" s="6">
        <f t="shared" si="8"/>
        <v>0.375</v>
      </c>
      <c r="AQ18" s="7">
        <f>SUMIFS(مصنعيات!AO:AO,مصنعيات!AG:AG,$AO$2,مصنعيات!AE:AE,AM18)</f>
        <v>0</v>
      </c>
      <c r="AR18" s="66">
        <f t="shared" si="9"/>
        <v>0.27083333333333331</v>
      </c>
      <c r="AT18" s="4" t="s">
        <v>13</v>
      </c>
      <c r="AU18" s="5">
        <v>45183</v>
      </c>
      <c r="AV18" s="52">
        <v>0.45833333333333331</v>
      </c>
      <c r="AW18" s="52">
        <v>0.75</v>
      </c>
      <c r="AX18" s="6">
        <f t="shared" si="10"/>
        <v>0.29166666666666669</v>
      </c>
      <c r="AY18" s="7">
        <f ca="1">SUMIFS(مصنعيات!AW:AW,مصنعيات!AO:AO,$AO$2,مصنعيات!AM:AM,AU18)</f>
        <v>0</v>
      </c>
      <c r="AZ18" s="66">
        <f t="shared" ca="1" si="11"/>
        <v>0.1875</v>
      </c>
      <c r="BB18" s="4" t="s">
        <v>13</v>
      </c>
      <c r="BC18" s="5">
        <v>45183</v>
      </c>
      <c r="BD18" s="52">
        <v>0.375</v>
      </c>
      <c r="BE18" s="52">
        <v>0.75</v>
      </c>
      <c r="BF18" s="6">
        <f t="shared" si="12"/>
        <v>0.375</v>
      </c>
      <c r="BG18" s="7">
        <f ca="1">SUMIFS(مصنعيات!BE:BE,مصنعيات!AW:AW,$AO$2,مصنعيات!AU:AU,BC18)</f>
        <v>0</v>
      </c>
      <c r="BH18" s="66">
        <f t="shared" ca="1" si="13"/>
        <v>0.27083333333333331</v>
      </c>
      <c r="BJ18" s="4" t="s">
        <v>13</v>
      </c>
      <c r="BK18" s="5">
        <v>45183</v>
      </c>
      <c r="BL18" s="7"/>
      <c r="BM18" s="7"/>
      <c r="BN18" s="6">
        <f t="shared" si="14"/>
        <v>0</v>
      </c>
      <c r="BO18" s="7">
        <f ca="1">SUMIFS(مصنعيات!BM:BM,مصنعيات!BE:BE,$AO$2,مصنعيات!BC:BC,BK18)</f>
        <v>0</v>
      </c>
      <c r="BP18" s="66" t="str">
        <f t="shared" si="15"/>
        <v/>
      </c>
    </row>
    <row r="19" spans="2:68" x14ac:dyDescent="0.2">
      <c r="B19" s="149" t="s">
        <v>30</v>
      </c>
      <c r="C19" s="150">
        <v>45184</v>
      </c>
      <c r="D19" s="151"/>
      <c r="E19" s="151"/>
      <c r="F19" s="151">
        <f t="shared" si="0"/>
        <v>0</v>
      </c>
      <c r="G19" s="151">
        <f>SUMIFS(مصنعيات!N:N,مصنعيات!F:F,$E$2,مصنعيات!D:D,C19)</f>
        <v>0</v>
      </c>
      <c r="H19" s="152" t="str">
        <f t="shared" si="1"/>
        <v/>
      </c>
      <c r="K19" s="149" t="s">
        <v>30</v>
      </c>
      <c r="L19" s="150">
        <v>45184</v>
      </c>
      <c r="M19" s="151"/>
      <c r="N19" s="151"/>
      <c r="O19" s="151">
        <f t="shared" si="2"/>
        <v>0</v>
      </c>
      <c r="P19" s="151">
        <f>SUMIFS(مصنعيات!N:N,مصنعيات!F:F,$N$2,مصنعيات!D:D,L19)</f>
        <v>0</v>
      </c>
      <c r="Q19" s="152" t="str">
        <f t="shared" si="3"/>
        <v/>
      </c>
      <c r="T19" s="149" t="s">
        <v>30</v>
      </c>
      <c r="U19" s="150">
        <v>45184</v>
      </c>
      <c r="V19" s="151"/>
      <c r="W19" s="151"/>
      <c r="X19" s="151">
        <f t="shared" si="4"/>
        <v>0</v>
      </c>
      <c r="Y19" s="151">
        <f>SUMIFS(مصنعيات!W:W,مصنعيات!O:O,$W$2,مصنعيات!M:M,U19)</f>
        <v>0</v>
      </c>
      <c r="Z19" s="152" t="str">
        <f t="shared" si="5"/>
        <v/>
      </c>
      <c r="AC19" s="149" t="s">
        <v>30</v>
      </c>
      <c r="AD19" s="150">
        <v>45184</v>
      </c>
      <c r="AE19" s="151"/>
      <c r="AF19" s="151"/>
      <c r="AG19" s="151">
        <f t="shared" si="6"/>
        <v>0</v>
      </c>
      <c r="AH19" s="151">
        <f>SUMIFS(مصنعيات!AF:AF,مصنعيات!X:X,$AF$2,مصنعيات!V:V,AD19)</f>
        <v>0</v>
      </c>
      <c r="AI19" s="152" t="str">
        <f t="shared" si="7"/>
        <v/>
      </c>
      <c r="AL19" s="149" t="s">
        <v>30</v>
      </c>
      <c r="AM19" s="150">
        <v>45184</v>
      </c>
      <c r="AN19" s="151"/>
      <c r="AO19" s="151"/>
      <c r="AP19" s="151">
        <f t="shared" si="8"/>
        <v>0</v>
      </c>
      <c r="AQ19" s="151">
        <f>SUMIFS(مصنعيات!AO:AO,مصنعيات!AG:AG,$AO$2,مصنعيات!AE:AE,AM19)</f>
        <v>0</v>
      </c>
      <c r="AR19" s="152" t="str">
        <f t="shared" si="9"/>
        <v/>
      </c>
      <c r="AT19" s="149" t="s">
        <v>30</v>
      </c>
      <c r="AU19" s="150">
        <v>45184</v>
      </c>
      <c r="AV19" s="151"/>
      <c r="AW19" s="151"/>
      <c r="AX19" s="151">
        <f t="shared" si="10"/>
        <v>0</v>
      </c>
      <c r="AY19" s="151">
        <f ca="1">SUMIFS(مصنعيات!AW:AW,مصنعيات!AO:AO,$AO$2,مصنعيات!AM:AM,AU19)</f>
        <v>0</v>
      </c>
      <c r="AZ19" s="152" t="str">
        <f t="shared" si="11"/>
        <v/>
      </c>
      <c r="BB19" s="149" t="s">
        <v>30</v>
      </c>
      <c r="BC19" s="150">
        <v>45184</v>
      </c>
      <c r="BD19" s="151"/>
      <c r="BE19" s="151"/>
      <c r="BF19" s="151">
        <f t="shared" si="12"/>
        <v>0</v>
      </c>
      <c r="BG19" s="151">
        <f ca="1">SUMIFS(مصنعيات!BE:BE,مصنعيات!AW:AW,$AO$2,مصنعيات!AU:AU,BC19)</f>
        <v>0</v>
      </c>
      <c r="BH19" s="152" t="str">
        <f t="shared" si="13"/>
        <v/>
      </c>
      <c r="BJ19" s="4" t="s">
        <v>30</v>
      </c>
      <c r="BK19" s="5">
        <v>45184</v>
      </c>
      <c r="BL19" s="7"/>
      <c r="BM19" s="7"/>
      <c r="BN19" s="6">
        <f t="shared" si="14"/>
        <v>0</v>
      </c>
      <c r="BO19" s="7">
        <f ca="1">SUMIFS(مصنعيات!BM:BM,مصنعيات!BE:BE,$AO$2,مصنعيات!BC:BC,BK19)</f>
        <v>0</v>
      </c>
      <c r="BP19" s="66" t="str">
        <f t="shared" si="15"/>
        <v/>
      </c>
    </row>
    <row r="20" spans="2:68" x14ac:dyDescent="0.2">
      <c r="B20" s="4" t="s">
        <v>8</v>
      </c>
      <c r="C20" s="5">
        <v>45185</v>
      </c>
      <c r="D20" s="7"/>
      <c r="E20" s="7"/>
      <c r="F20" s="6">
        <f t="shared" si="0"/>
        <v>0</v>
      </c>
      <c r="G20" s="7">
        <f>SUMIFS(مصنعيات!N:N,مصنعيات!F:F,$E$2,مصنعيات!D:D,C20)</f>
        <v>6.2500000000000056E-2</v>
      </c>
      <c r="H20" s="66" t="str">
        <f t="shared" si="1"/>
        <v/>
      </c>
      <c r="K20" s="4" t="s">
        <v>8</v>
      </c>
      <c r="L20" s="5">
        <v>45185</v>
      </c>
      <c r="M20" s="7"/>
      <c r="N20" s="7"/>
      <c r="O20" s="6">
        <f t="shared" si="2"/>
        <v>0</v>
      </c>
      <c r="P20" s="7">
        <f>SUMIFS(مصنعيات!N:N,مصنعيات!F:F,$N$2,مصنعيات!D:D,L20)</f>
        <v>0.16666666666666674</v>
      </c>
      <c r="Q20" s="66" t="str">
        <f t="shared" si="3"/>
        <v/>
      </c>
      <c r="T20" s="4" t="s">
        <v>8</v>
      </c>
      <c r="U20" s="5">
        <v>45185</v>
      </c>
      <c r="V20" s="7"/>
      <c r="W20" s="7"/>
      <c r="X20" s="6">
        <f t="shared" si="4"/>
        <v>0</v>
      </c>
      <c r="Y20" s="7">
        <f>SUMIFS(مصنعيات!W:W,مصنعيات!O:O,$W$2,مصنعيات!M:M,U20)</f>
        <v>0</v>
      </c>
      <c r="Z20" s="66" t="str">
        <f t="shared" si="5"/>
        <v/>
      </c>
      <c r="AC20" s="4" t="s">
        <v>8</v>
      </c>
      <c r="AD20" s="5">
        <v>45185</v>
      </c>
      <c r="AE20" s="7"/>
      <c r="AF20" s="7"/>
      <c r="AG20" s="6">
        <f t="shared" si="6"/>
        <v>0</v>
      </c>
      <c r="AH20" s="7">
        <f>SUMIFS(مصنعيات!AF:AF,مصنعيات!X:X,$AF$2,مصنعيات!V:V,AD20)</f>
        <v>0</v>
      </c>
      <c r="AI20" s="66" t="str">
        <f t="shared" si="7"/>
        <v/>
      </c>
      <c r="AL20" s="4" t="s">
        <v>8</v>
      </c>
      <c r="AM20" s="5">
        <v>45185</v>
      </c>
      <c r="AN20" s="7"/>
      <c r="AO20" s="7"/>
      <c r="AP20" s="6">
        <f t="shared" si="8"/>
        <v>0</v>
      </c>
      <c r="AQ20" s="7">
        <f>SUMIFS(مصنعيات!AO:AO,مصنعيات!AG:AG,$AO$2,مصنعيات!AE:AE,AM20)</f>
        <v>0</v>
      </c>
      <c r="AR20" s="66" t="str">
        <f t="shared" si="9"/>
        <v/>
      </c>
      <c r="AT20" s="4" t="s">
        <v>8</v>
      </c>
      <c r="AU20" s="5">
        <v>45185</v>
      </c>
      <c r="AV20" s="7"/>
      <c r="AW20" s="7"/>
      <c r="AX20" s="6">
        <f t="shared" si="10"/>
        <v>0</v>
      </c>
      <c r="AY20" s="7">
        <f ca="1">SUMIFS(مصنعيات!AW:AW,مصنعيات!AO:AO,$AO$2,مصنعيات!AM:AM,AU20)</f>
        <v>0</v>
      </c>
      <c r="AZ20" s="66" t="str">
        <f t="shared" si="11"/>
        <v/>
      </c>
      <c r="BB20" s="4" t="s">
        <v>8</v>
      </c>
      <c r="BC20" s="5">
        <v>45185</v>
      </c>
      <c r="BD20" s="7"/>
      <c r="BE20" s="7"/>
      <c r="BF20" s="6">
        <f t="shared" si="12"/>
        <v>0</v>
      </c>
      <c r="BG20" s="7">
        <f ca="1">SUMIFS(مصنعيات!BE:BE,مصنعيات!AW:AW,$AO$2,مصنعيات!AU:AU,BC20)</f>
        <v>0</v>
      </c>
      <c r="BH20" s="66" t="str">
        <f t="shared" si="13"/>
        <v/>
      </c>
      <c r="BJ20" s="4" t="s">
        <v>8</v>
      </c>
      <c r="BK20" s="5">
        <v>45185</v>
      </c>
      <c r="BL20" s="7"/>
      <c r="BM20" s="7"/>
      <c r="BN20" s="6">
        <f t="shared" si="14"/>
        <v>0</v>
      </c>
      <c r="BO20" s="7">
        <f ca="1">SUMIFS(مصنعيات!BM:BM,مصنعيات!BE:BE,$AO$2,مصنعيات!BC:BC,BK20)</f>
        <v>0</v>
      </c>
      <c r="BP20" s="66" t="str">
        <f t="shared" si="15"/>
        <v/>
      </c>
    </row>
    <row r="21" spans="2:68" x14ac:dyDescent="0.2">
      <c r="B21" s="4" t="s">
        <v>9</v>
      </c>
      <c r="C21" s="5">
        <v>45186</v>
      </c>
      <c r="D21" s="7"/>
      <c r="E21" s="7"/>
      <c r="F21" s="6">
        <f>E21-D21</f>
        <v>0</v>
      </c>
      <c r="G21" s="7">
        <f>SUMIFS(مصنعيات!N:N,مصنعيات!F:F,$E$2,مصنعيات!D:D,C21)</f>
        <v>6.25E-2</v>
      </c>
      <c r="H21" s="66" t="str">
        <f t="shared" si="1"/>
        <v/>
      </c>
      <c r="K21" s="4" t="s">
        <v>9</v>
      </c>
      <c r="L21" s="5">
        <v>45186</v>
      </c>
      <c r="M21" s="7"/>
      <c r="N21" s="7"/>
      <c r="O21" s="6">
        <f>N21-M21</f>
        <v>0</v>
      </c>
      <c r="P21" s="7">
        <f>SUMIFS(مصنعيات!N:N,مصنعيات!F:F,$N$2,مصنعيات!D:D,L21)</f>
        <v>0</v>
      </c>
      <c r="Q21" s="66" t="str">
        <f t="shared" si="3"/>
        <v/>
      </c>
      <c r="T21" s="4" t="s">
        <v>9</v>
      </c>
      <c r="U21" s="5">
        <v>45186</v>
      </c>
      <c r="V21" s="7"/>
      <c r="W21" s="7"/>
      <c r="X21" s="6">
        <f>W21-V21</f>
        <v>0</v>
      </c>
      <c r="Y21" s="7">
        <f>SUMIFS(مصنعيات!W:W,مصنعيات!O:O,$W$2,مصنعيات!M:M,U21)</f>
        <v>0</v>
      </c>
      <c r="Z21" s="66" t="str">
        <f t="shared" si="5"/>
        <v/>
      </c>
      <c r="AC21" s="4" t="s">
        <v>9</v>
      </c>
      <c r="AD21" s="5">
        <v>45186</v>
      </c>
      <c r="AE21" s="7"/>
      <c r="AF21" s="7"/>
      <c r="AG21" s="6">
        <f>AF21-AE21</f>
        <v>0</v>
      </c>
      <c r="AH21" s="7">
        <f>SUMIFS(مصنعيات!AF:AF,مصنعيات!X:X,$AF$2,مصنعيات!V:V,AD21)</f>
        <v>0</v>
      </c>
      <c r="AI21" s="66" t="str">
        <f t="shared" si="7"/>
        <v/>
      </c>
      <c r="AL21" s="4" t="s">
        <v>9</v>
      </c>
      <c r="AM21" s="5">
        <v>45186</v>
      </c>
      <c r="AN21" s="7"/>
      <c r="AO21" s="7"/>
      <c r="AP21" s="6">
        <f>AO21-AN21</f>
        <v>0</v>
      </c>
      <c r="AQ21" s="7">
        <f>SUMIFS(مصنعيات!AO:AO,مصنعيات!AG:AG,$AO$2,مصنعيات!AE:AE,AM21)</f>
        <v>0</v>
      </c>
      <c r="AR21" s="66" t="str">
        <f t="shared" si="9"/>
        <v/>
      </c>
      <c r="AT21" s="4" t="s">
        <v>9</v>
      </c>
      <c r="AU21" s="5">
        <v>45186</v>
      </c>
      <c r="AV21" s="7"/>
      <c r="AW21" s="7"/>
      <c r="AX21" s="6">
        <f>AW21-AV21</f>
        <v>0</v>
      </c>
      <c r="AY21" s="7">
        <f ca="1">SUMIFS(مصنعيات!AW:AW,مصنعيات!AO:AO,$AO$2,مصنعيات!AM:AM,AU21)</f>
        <v>0</v>
      </c>
      <c r="AZ21" s="66" t="str">
        <f t="shared" si="11"/>
        <v/>
      </c>
      <c r="BB21" s="4" t="s">
        <v>9</v>
      </c>
      <c r="BC21" s="5">
        <v>45186</v>
      </c>
      <c r="BD21" s="7"/>
      <c r="BE21" s="7"/>
      <c r="BF21" s="6">
        <f>BE21-BD21</f>
        <v>0</v>
      </c>
      <c r="BG21" s="7">
        <f ca="1">SUMIFS(مصنعيات!BE:BE,مصنعيات!AW:AW,$AO$2,مصنعيات!AU:AU,BC21)</f>
        <v>0</v>
      </c>
      <c r="BH21" s="66" t="str">
        <f t="shared" si="13"/>
        <v/>
      </c>
      <c r="BJ21" s="4" t="s">
        <v>9</v>
      </c>
      <c r="BK21" s="5">
        <v>45186</v>
      </c>
      <c r="BL21" s="7"/>
      <c r="BM21" s="7"/>
      <c r="BN21" s="6">
        <f>BM21-BL21</f>
        <v>0</v>
      </c>
      <c r="BO21" s="7">
        <f ca="1">SUMIFS(مصنعيات!BM:BM,مصنعيات!BE:BE,$AO$2,مصنعيات!BC:BC,BK21)</f>
        <v>0</v>
      </c>
      <c r="BP21" s="66" t="str">
        <f t="shared" si="15"/>
        <v/>
      </c>
    </row>
    <row r="22" spans="2:68" x14ac:dyDescent="0.2">
      <c r="B22" s="4" t="s">
        <v>10</v>
      </c>
      <c r="C22" s="5">
        <v>45187</v>
      </c>
      <c r="D22" s="7"/>
      <c r="E22" s="7"/>
      <c r="F22" s="6">
        <f t="shared" si="0"/>
        <v>0</v>
      </c>
      <c r="G22" s="7">
        <f>SUMIFS(مصنعيات!N:N,مصنعيات!F:F,$E$2,مصنعيات!D:D,C22)</f>
        <v>2.0833333333333315E-2</v>
      </c>
      <c r="H22" s="66" t="str">
        <f t="shared" si="1"/>
        <v/>
      </c>
      <c r="K22" s="4" t="s">
        <v>10</v>
      </c>
      <c r="L22" s="5">
        <v>45187</v>
      </c>
      <c r="M22" s="7"/>
      <c r="N22" s="7"/>
      <c r="O22" s="6">
        <f t="shared" ref="O22:O85" si="16">N22-M22</f>
        <v>0</v>
      </c>
      <c r="P22" s="7">
        <f>SUMIFS(مصنعيات!N:N,مصنعيات!F:F,$N$2,مصنعيات!D:D,L22)</f>
        <v>0</v>
      </c>
      <c r="Q22" s="66" t="str">
        <f t="shared" si="3"/>
        <v/>
      </c>
      <c r="T22" s="4" t="s">
        <v>10</v>
      </c>
      <c r="U22" s="5">
        <v>45187</v>
      </c>
      <c r="V22" s="7"/>
      <c r="W22" s="7"/>
      <c r="X22" s="6">
        <f t="shared" ref="X22:X85" si="17">W22-V22</f>
        <v>0</v>
      </c>
      <c r="Y22" s="7">
        <f>SUMIFS(مصنعيات!W:W,مصنعيات!O:O,$W$2,مصنعيات!M:M,U22)</f>
        <v>0</v>
      </c>
      <c r="Z22" s="66" t="str">
        <f t="shared" si="5"/>
        <v/>
      </c>
      <c r="AC22" s="4" t="s">
        <v>10</v>
      </c>
      <c r="AD22" s="5">
        <v>45187</v>
      </c>
      <c r="AE22" s="7"/>
      <c r="AF22" s="7"/>
      <c r="AG22" s="6">
        <f t="shared" ref="AG22:AG85" si="18">AF22-AE22</f>
        <v>0</v>
      </c>
      <c r="AH22" s="7">
        <f>SUMIFS(مصنعيات!AF:AF,مصنعيات!X:X,$AF$2,مصنعيات!V:V,AD22)</f>
        <v>0</v>
      </c>
      <c r="AI22" s="66" t="str">
        <f t="shared" si="7"/>
        <v/>
      </c>
      <c r="AL22" s="4" t="s">
        <v>10</v>
      </c>
      <c r="AM22" s="5">
        <v>45187</v>
      </c>
      <c r="AN22" s="7"/>
      <c r="AO22" s="7"/>
      <c r="AP22" s="6">
        <f t="shared" ref="AP22:AP85" si="19">AO22-AN22</f>
        <v>0</v>
      </c>
      <c r="AQ22" s="7">
        <f>SUMIFS(مصنعيات!AO:AO,مصنعيات!AG:AG,$AO$2,مصنعيات!AE:AE,AM22)</f>
        <v>0</v>
      </c>
      <c r="AR22" s="66" t="str">
        <f t="shared" si="9"/>
        <v/>
      </c>
      <c r="AT22" s="4" t="s">
        <v>10</v>
      </c>
      <c r="AU22" s="5">
        <v>45187</v>
      </c>
      <c r="AV22" s="7"/>
      <c r="AW22" s="7"/>
      <c r="AX22" s="6">
        <f t="shared" ref="AX22:AX85" si="20">AW22-AV22</f>
        <v>0</v>
      </c>
      <c r="AY22" s="7">
        <f ca="1">SUMIFS(مصنعيات!AW:AW,مصنعيات!AO:AO,$AO$2,مصنعيات!AM:AM,AU22)</f>
        <v>0</v>
      </c>
      <c r="AZ22" s="66" t="str">
        <f t="shared" si="11"/>
        <v/>
      </c>
      <c r="BB22" s="4" t="s">
        <v>10</v>
      </c>
      <c r="BC22" s="5">
        <v>45187</v>
      </c>
      <c r="BD22" s="7"/>
      <c r="BE22" s="7"/>
      <c r="BF22" s="6">
        <f t="shared" ref="BF22:BF85" si="21">BE22-BD22</f>
        <v>0</v>
      </c>
      <c r="BG22" s="7">
        <f ca="1">SUMIFS(مصنعيات!BE:BE,مصنعيات!AW:AW,$AO$2,مصنعيات!AU:AU,BC22)</f>
        <v>0</v>
      </c>
      <c r="BH22" s="66" t="str">
        <f t="shared" si="13"/>
        <v/>
      </c>
      <c r="BJ22" s="4" t="s">
        <v>10</v>
      </c>
      <c r="BK22" s="5">
        <v>45187</v>
      </c>
      <c r="BL22" s="7"/>
      <c r="BM22" s="7"/>
      <c r="BN22" s="6">
        <f t="shared" ref="BN22:BN85" si="22">BM22-BL22</f>
        <v>0</v>
      </c>
      <c r="BO22" s="7">
        <f ca="1">SUMIFS(مصنعيات!BM:BM,مصنعيات!BE:BE,$AO$2,مصنعيات!BC:BC,BK22)</f>
        <v>0</v>
      </c>
      <c r="BP22" s="66" t="str">
        <f t="shared" si="15"/>
        <v/>
      </c>
    </row>
    <row r="23" spans="2:68" x14ac:dyDescent="0.2">
      <c r="B23" s="4" t="s">
        <v>11</v>
      </c>
      <c r="C23" s="5">
        <v>45188</v>
      </c>
      <c r="D23" s="7"/>
      <c r="E23" s="7"/>
      <c r="F23" s="6">
        <f t="shared" si="0"/>
        <v>0</v>
      </c>
      <c r="G23" s="7">
        <f>SUMIFS(مصنعيات!N:N,مصنعيات!F:F,$E$2,مصنعيات!D:D,C23)</f>
        <v>0</v>
      </c>
      <c r="H23" s="66" t="str">
        <f t="shared" si="1"/>
        <v/>
      </c>
      <c r="K23" s="4" t="s">
        <v>11</v>
      </c>
      <c r="L23" s="5">
        <v>45188</v>
      </c>
      <c r="M23" s="7"/>
      <c r="N23" s="7"/>
      <c r="O23" s="6">
        <f t="shared" si="16"/>
        <v>0</v>
      </c>
      <c r="P23" s="7">
        <f>SUMIFS(مصنعيات!N:N,مصنعيات!F:F,$N$2,مصنعيات!D:D,L23)</f>
        <v>0</v>
      </c>
      <c r="Q23" s="66" t="str">
        <f t="shared" si="3"/>
        <v/>
      </c>
      <c r="T23" s="4" t="s">
        <v>11</v>
      </c>
      <c r="U23" s="5">
        <v>45188</v>
      </c>
      <c r="V23" s="7"/>
      <c r="W23" s="7"/>
      <c r="X23" s="6">
        <f t="shared" si="17"/>
        <v>0</v>
      </c>
      <c r="Y23" s="7">
        <f>SUMIFS(مصنعيات!W:W,مصنعيات!O:O,$W$2,مصنعيات!M:M,U23)</f>
        <v>0</v>
      </c>
      <c r="Z23" s="66" t="str">
        <f t="shared" si="5"/>
        <v/>
      </c>
      <c r="AC23" s="4" t="s">
        <v>11</v>
      </c>
      <c r="AD23" s="5">
        <v>45188</v>
      </c>
      <c r="AE23" s="7"/>
      <c r="AF23" s="7"/>
      <c r="AG23" s="6">
        <f t="shared" si="18"/>
        <v>0</v>
      </c>
      <c r="AH23" s="7">
        <f>SUMIFS(مصنعيات!AF:AF,مصنعيات!X:X,$AF$2,مصنعيات!V:V,AD23)</f>
        <v>0</v>
      </c>
      <c r="AI23" s="66" t="str">
        <f t="shared" si="7"/>
        <v/>
      </c>
      <c r="AL23" s="4" t="s">
        <v>11</v>
      </c>
      <c r="AM23" s="5">
        <v>45188</v>
      </c>
      <c r="AN23" s="7"/>
      <c r="AO23" s="7"/>
      <c r="AP23" s="6">
        <f t="shared" si="19"/>
        <v>0</v>
      </c>
      <c r="AQ23" s="7">
        <f>SUMIFS(مصنعيات!AO:AO,مصنعيات!AG:AG,$AO$2,مصنعيات!AE:AE,AM23)</f>
        <v>0</v>
      </c>
      <c r="AR23" s="66" t="str">
        <f t="shared" si="9"/>
        <v/>
      </c>
      <c r="AT23" s="4" t="s">
        <v>11</v>
      </c>
      <c r="AU23" s="5">
        <v>45188</v>
      </c>
      <c r="AV23" s="7"/>
      <c r="AW23" s="7"/>
      <c r="AX23" s="6">
        <f t="shared" si="20"/>
        <v>0</v>
      </c>
      <c r="AY23" s="7">
        <f ca="1">SUMIFS(مصنعيات!AW:AW,مصنعيات!AO:AO,$AO$2,مصنعيات!AM:AM,AU23)</f>
        <v>0</v>
      </c>
      <c r="AZ23" s="66" t="str">
        <f t="shared" si="11"/>
        <v/>
      </c>
      <c r="BB23" s="4" t="s">
        <v>11</v>
      </c>
      <c r="BC23" s="5">
        <v>45188</v>
      </c>
      <c r="BD23" s="7"/>
      <c r="BE23" s="7"/>
      <c r="BF23" s="6">
        <f t="shared" si="21"/>
        <v>0</v>
      </c>
      <c r="BG23" s="7">
        <f ca="1">SUMIFS(مصنعيات!BE:BE,مصنعيات!AW:AW,$AO$2,مصنعيات!AU:AU,BC23)</f>
        <v>0</v>
      </c>
      <c r="BH23" s="66" t="str">
        <f t="shared" si="13"/>
        <v/>
      </c>
      <c r="BJ23" s="4" t="s">
        <v>11</v>
      </c>
      <c r="BK23" s="5">
        <v>45188</v>
      </c>
      <c r="BL23" s="7"/>
      <c r="BM23" s="7"/>
      <c r="BN23" s="6">
        <f t="shared" si="22"/>
        <v>0</v>
      </c>
      <c r="BO23" s="7">
        <f ca="1">SUMIFS(مصنعيات!BM:BM,مصنعيات!BE:BE,$AO$2,مصنعيات!BC:BC,BK23)</f>
        <v>0</v>
      </c>
      <c r="BP23" s="66" t="str">
        <f t="shared" si="15"/>
        <v/>
      </c>
    </row>
    <row r="24" spans="2:68" x14ac:dyDescent="0.2">
      <c r="B24" s="4" t="s">
        <v>12</v>
      </c>
      <c r="C24" s="5">
        <v>45189</v>
      </c>
      <c r="D24" s="7"/>
      <c r="E24" s="7"/>
      <c r="F24" s="6">
        <f t="shared" si="0"/>
        <v>0</v>
      </c>
      <c r="G24" s="7">
        <f>SUMIFS(مصنعيات!N:N,مصنعيات!F:F,$E$2,مصنعيات!D:D,C24)</f>
        <v>0</v>
      </c>
      <c r="H24" s="66" t="str">
        <f t="shared" si="1"/>
        <v/>
      </c>
      <c r="K24" s="4" t="s">
        <v>12</v>
      </c>
      <c r="L24" s="5">
        <v>45189</v>
      </c>
      <c r="M24" s="7"/>
      <c r="N24" s="7"/>
      <c r="O24" s="6">
        <f t="shared" si="16"/>
        <v>0</v>
      </c>
      <c r="P24" s="7">
        <f>SUMIFS(مصنعيات!N:N,مصنعيات!F:F,$N$2,مصنعيات!D:D,L24)</f>
        <v>0</v>
      </c>
      <c r="Q24" s="66" t="str">
        <f t="shared" si="3"/>
        <v/>
      </c>
      <c r="T24" s="4" t="s">
        <v>12</v>
      </c>
      <c r="U24" s="5">
        <v>45189</v>
      </c>
      <c r="V24" s="7"/>
      <c r="W24" s="7"/>
      <c r="X24" s="6">
        <f t="shared" si="17"/>
        <v>0</v>
      </c>
      <c r="Y24" s="7">
        <f>SUMIFS(مصنعيات!W:W,مصنعيات!O:O,$W$2,مصنعيات!M:M,U24)</f>
        <v>0</v>
      </c>
      <c r="Z24" s="66" t="str">
        <f t="shared" si="5"/>
        <v/>
      </c>
      <c r="AC24" s="4" t="s">
        <v>12</v>
      </c>
      <c r="AD24" s="5">
        <v>45189</v>
      </c>
      <c r="AE24" s="7"/>
      <c r="AF24" s="7"/>
      <c r="AG24" s="6">
        <f t="shared" si="18"/>
        <v>0</v>
      </c>
      <c r="AH24" s="7">
        <f>SUMIFS(مصنعيات!AF:AF,مصنعيات!X:X,$AF$2,مصنعيات!V:V,AD24)</f>
        <v>0</v>
      </c>
      <c r="AI24" s="66" t="str">
        <f t="shared" si="7"/>
        <v/>
      </c>
      <c r="AL24" s="4" t="s">
        <v>12</v>
      </c>
      <c r="AM24" s="5">
        <v>45189</v>
      </c>
      <c r="AN24" s="7"/>
      <c r="AO24" s="7"/>
      <c r="AP24" s="6">
        <f t="shared" si="19"/>
        <v>0</v>
      </c>
      <c r="AQ24" s="7">
        <f>SUMIFS(مصنعيات!AO:AO,مصنعيات!AG:AG,$AO$2,مصنعيات!AE:AE,AM24)</f>
        <v>0</v>
      </c>
      <c r="AR24" s="66" t="str">
        <f t="shared" si="9"/>
        <v/>
      </c>
      <c r="AT24" s="4" t="s">
        <v>12</v>
      </c>
      <c r="AU24" s="5">
        <v>45189</v>
      </c>
      <c r="AV24" s="7"/>
      <c r="AW24" s="7"/>
      <c r="AX24" s="6">
        <f t="shared" si="20"/>
        <v>0</v>
      </c>
      <c r="AY24" s="7">
        <f ca="1">SUMIFS(مصنعيات!AW:AW,مصنعيات!AO:AO,$AO$2,مصنعيات!AM:AM,AU24)</f>
        <v>0</v>
      </c>
      <c r="AZ24" s="66" t="str">
        <f t="shared" si="11"/>
        <v/>
      </c>
      <c r="BB24" s="4" t="s">
        <v>12</v>
      </c>
      <c r="BC24" s="5">
        <v>45189</v>
      </c>
      <c r="BD24" s="7"/>
      <c r="BE24" s="7"/>
      <c r="BF24" s="6">
        <f t="shared" si="21"/>
        <v>0</v>
      </c>
      <c r="BG24" s="7">
        <f ca="1">SUMIFS(مصنعيات!BE:BE,مصنعيات!AW:AW,$AO$2,مصنعيات!AU:AU,BC24)</f>
        <v>0</v>
      </c>
      <c r="BH24" s="66" t="str">
        <f t="shared" si="13"/>
        <v/>
      </c>
      <c r="BJ24" s="4" t="s">
        <v>12</v>
      </c>
      <c r="BK24" s="5">
        <v>45189</v>
      </c>
      <c r="BL24" s="7"/>
      <c r="BM24" s="7"/>
      <c r="BN24" s="6">
        <f t="shared" si="22"/>
        <v>0</v>
      </c>
      <c r="BO24" s="7">
        <f ca="1">SUMIFS(مصنعيات!BM:BM,مصنعيات!BE:BE,$AO$2,مصنعيات!BC:BC,BK24)</f>
        <v>0</v>
      </c>
      <c r="BP24" s="66" t="str">
        <f t="shared" si="15"/>
        <v/>
      </c>
    </row>
    <row r="25" spans="2:68" x14ac:dyDescent="0.2">
      <c r="B25" s="4" t="s">
        <v>13</v>
      </c>
      <c r="C25" s="5">
        <v>45190</v>
      </c>
      <c r="D25" s="7"/>
      <c r="E25" s="7"/>
      <c r="F25" s="6">
        <f t="shared" si="0"/>
        <v>0</v>
      </c>
      <c r="G25" s="7">
        <f>SUMIFS(مصنعيات!N:N,مصنعيات!F:F,$E$2,مصنعيات!D:D,C25)</f>
        <v>0</v>
      </c>
      <c r="H25" s="66" t="str">
        <f t="shared" si="1"/>
        <v/>
      </c>
      <c r="K25" s="4" t="s">
        <v>13</v>
      </c>
      <c r="L25" s="5">
        <v>45190</v>
      </c>
      <c r="M25" s="7"/>
      <c r="N25" s="7"/>
      <c r="O25" s="6">
        <f t="shared" si="16"/>
        <v>0</v>
      </c>
      <c r="P25" s="7">
        <f>SUMIFS(مصنعيات!N:N,مصنعيات!F:F,$N$2,مصنعيات!D:D,L25)</f>
        <v>0</v>
      </c>
      <c r="Q25" s="66" t="str">
        <f t="shared" si="3"/>
        <v/>
      </c>
      <c r="T25" s="4" t="s">
        <v>13</v>
      </c>
      <c r="U25" s="5">
        <v>45190</v>
      </c>
      <c r="V25" s="7"/>
      <c r="W25" s="7"/>
      <c r="X25" s="6">
        <f t="shared" si="17"/>
        <v>0</v>
      </c>
      <c r="Y25" s="7">
        <f>SUMIFS(مصنعيات!W:W,مصنعيات!O:O,$W$2,مصنعيات!M:M,U25)</f>
        <v>0</v>
      </c>
      <c r="Z25" s="66" t="str">
        <f t="shared" si="5"/>
        <v/>
      </c>
      <c r="AC25" s="4" t="s">
        <v>13</v>
      </c>
      <c r="AD25" s="5">
        <v>45190</v>
      </c>
      <c r="AE25" s="7"/>
      <c r="AF25" s="7"/>
      <c r="AG25" s="6">
        <f t="shared" si="18"/>
        <v>0</v>
      </c>
      <c r="AH25" s="7">
        <f>SUMIFS(مصنعيات!AF:AF,مصنعيات!X:X,$AF$2,مصنعيات!V:V,AD25)</f>
        <v>0</v>
      </c>
      <c r="AI25" s="66" t="str">
        <f t="shared" si="7"/>
        <v/>
      </c>
      <c r="AL25" s="4" t="s">
        <v>13</v>
      </c>
      <c r="AM25" s="5">
        <v>45190</v>
      </c>
      <c r="AN25" s="7"/>
      <c r="AO25" s="7"/>
      <c r="AP25" s="6">
        <f t="shared" si="19"/>
        <v>0</v>
      </c>
      <c r="AQ25" s="7">
        <f>SUMIFS(مصنعيات!AO:AO,مصنعيات!AG:AG,$AO$2,مصنعيات!AE:AE,AM25)</f>
        <v>0</v>
      </c>
      <c r="AR25" s="66" t="str">
        <f t="shared" si="9"/>
        <v/>
      </c>
      <c r="AT25" s="4" t="s">
        <v>13</v>
      </c>
      <c r="AU25" s="5">
        <v>45190</v>
      </c>
      <c r="AV25" s="7"/>
      <c r="AW25" s="7"/>
      <c r="AX25" s="6">
        <f t="shared" si="20"/>
        <v>0</v>
      </c>
      <c r="AY25" s="7">
        <f ca="1">SUMIFS(مصنعيات!AW:AW,مصنعيات!AO:AO,$AO$2,مصنعيات!AM:AM,AU25)</f>
        <v>0</v>
      </c>
      <c r="AZ25" s="66" t="str">
        <f t="shared" si="11"/>
        <v/>
      </c>
      <c r="BB25" s="4" t="s">
        <v>13</v>
      </c>
      <c r="BC25" s="5">
        <v>45190</v>
      </c>
      <c r="BD25" s="7"/>
      <c r="BE25" s="7"/>
      <c r="BF25" s="6">
        <f t="shared" si="21"/>
        <v>0</v>
      </c>
      <c r="BG25" s="7">
        <f ca="1">SUMIFS(مصنعيات!BE:BE,مصنعيات!AW:AW,$AO$2,مصنعيات!AU:AU,BC25)</f>
        <v>0</v>
      </c>
      <c r="BH25" s="66" t="str">
        <f t="shared" si="13"/>
        <v/>
      </c>
      <c r="BJ25" s="4" t="s">
        <v>13</v>
      </c>
      <c r="BK25" s="5">
        <v>45190</v>
      </c>
      <c r="BL25" s="7"/>
      <c r="BM25" s="7"/>
      <c r="BN25" s="6">
        <f t="shared" si="22"/>
        <v>0</v>
      </c>
      <c r="BO25" s="7">
        <f ca="1">SUMIFS(مصنعيات!BM:BM,مصنعيات!BE:BE,$AO$2,مصنعيات!BC:BC,BK25)</f>
        <v>0</v>
      </c>
      <c r="BP25" s="66" t="str">
        <f t="shared" si="15"/>
        <v/>
      </c>
    </row>
    <row r="26" spans="2:68" x14ac:dyDescent="0.2">
      <c r="B26" s="4" t="s">
        <v>30</v>
      </c>
      <c r="C26" s="5">
        <v>45191</v>
      </c>
      <c r="D26" s="7"/>
      <c r="E26" s="7"/>
      <c r="F26" s="6">
        <f t="shared" si="0"/>
        <v>0</v>
      </c>
      <c r="G26" s="7">
        <f>SUMIFS(مصنعيات!N:N,مصنعيات!F:F,$E$2,مصنعيات!D:D,C26)</f>
        <v>0</v>
      </c>
      <c r="H26" s="66" t="str">
        <f t="shared" si="1"/>
        <v/>
      </c>
      <c r="K26" s="4" t="s">
        <v>30</v>
      </c>
      <c r="L26" s="5">
        <v>45191</v>
      </c>
      <c r="M26" s="7"/>
      <c r="N26" s="7"/>
      <c r="O26" s="6">
        <f t="shared" si="16"/>
        <v>0</v>
      </c>
      <c r="P26" s="7">
        <f>SUMIFS(مصنعيات!N:N,مصنعيات!F:F,$N$2,مصنعيات!D:D,L26)</f>
        <v>0</v>
      </c>
      <c r="Q26" s="66" t="str">
        <f t="shared" si="3"/>
        <v/>
      </c>
      <c r="T26" s="4" t="s">
        <v>30</v>
      </c>
      <c r="U26" s="5">
        <v>45191</v>
      </c>
      <c r="V26" s="7"/>
      <c r="W26" s="7"/>
      <c r="X26" s="6">
        <f t="shared" si="17"/>
        <v>0</v>
      </c>
      <c r="Y26" s="7">
        <f>SUMIFS(مصنعيات!W:W,مصنعيات!O:O,$W$2,مصنعيات!M:M,U26)</f>
        <v>0</v>
      </c>
      <c r="Z26" s="66" t="str">
        <f t="shared" si="5"/>
        <v/>
      </c>
      <c r="AC26" s="4" t="s">
        <v>30</v>
      </c>
      <c r="AD26" s="5">
        <v>45191</v>
      </c>
      <c r="AE26" s="7"/>
      <c r="AF26" s="7"/>
      <c r="AG26" s="6">
        <f t="shared" si="18"/>
        <v>0</v>
      </c>
      <c r="AH26" s="7">
        <f>SUMIFS(مصنعيات!AF:AF,مصنعيات!X:X,$AF$2,مصنعيات!V:V,AD26)</f>
        <v>0</v>
      </c>
      <c r="AI26" s="66" t="str">
        <f t="shared" si="7"/>
        <v/>
      </c>
      <c r="AL26" s="4" t="s">
        <v>30</v>
      </c>
      <c r="AM26" s="5">
        <v>45191</v>
      </c>
      <c r="AN26" s="7"/>
      <c r="AO26" s="7"/>
      <c r="AP26" s="6">
        <f t="shared" si="19"/>
        <v>0</v>
      </c>
      <c r="AQ26" s="7">
        <f>SUMIFS(مصنعيات!AO:AO,مصنعيات!AG:AG,$AO$2,مصنعيات!AE:AE,AM26)</f>
        <v>0</v>
      </c>
      <c r="AR26" s="66" t="str">
        <f t="shared" si="9"/>
        <v/>
      </c>
      <c r="AT26" s="4" t="s">
        <v>30</v>
      </c>
      <c r="AU26" s="5">
        <v>45191</v>
      </c>
      <c r="AV26" s="7"/>
      <c r="AW26" s="7"/>
      <c r="AX26" s="6">
        <f t="shared" si="20"/>
        <v>0</v>
      </c>
      <c r="AY26" s="7">
        <f ca="1">SUMIFS(مصنعيات!AW:AW,مصنعيات!AO:AO,$AO$2,مصنعيات!AM:AM,AU26)</f>
        <v>0</v>
      </c>
      <c r="AZ26" s="66" t="str">
        <f t="shared" si="11"/>
        <v/>
      </c>
      <c r="BB26" s="4" t="s">
        <v>30</v>
      </c>
      <c r="BC26" s="5">
        <v>45191</v>
      </c>
      <c r="BD26" s="7"/>
      <c r="BE26" s="7"/>
      <c r="BF26" s="6">
        <f t="shared" si="21"/>
        <v>0</v>
      </c>
      <c r="BG26" s="7">
        <f ca="1">SUMIFS(مصنعيات!BE:BE,مصنعيات!AW:AW,$AO$2,مصنعيات!AU:AU,BC26)</f>
        <v>0</v>
      </c>
      <c r="BH26" s="66" t="str">
        <f t="shared" si="13"/>
        <v/>
      </c>
      <c r="BJ26" s="4" t="s">
        <v>30</v>
      </c>
      <c r="BK26" s="5">
        <v>45191</v>
      </c>
      <c r="BL26" s="7"/>
      <c r="BM26" s="7"/>
      <c r="BN26" s="6">
        <f t="shared" si="22"/>
        <v>0</v>
      </c>
      <c r="BO26" s="7">
        <f ca="1">SUMIFS(مصنعيات!BM:BM,مصنعيات!BE:BE,$AO$2,مصنعيات!BC:BC,BK26)</f>
        <v>0</v>
      </c>
      <c r="BP26" s="66" t="str">
        <f t="shared" si="15"/>
        <v/>
      </c>
    </row>
    <row r="27" spans="2:68" x14ac:dyDescent="0.2">
      <c r="B27" s="4" t="s">
        <v>8</v>
      </c>
      <c r="C27" s="5">
        <v>45192</v>
      </c>
      <c r="D27" s="7"/>
      <c r="E27" s="7"/>
      <c r="F27" s="6">
        <f t="shared" si="0"/>
        <v>0</v>
      </c>
      <c r="G27" s="7">
        <f>SUMIFS(مصنعيات!N:N,مصنعيات!F:F,$E$2,مصنعيات!D:D,C27)</f>
        <v>0</v>
      </c>
      <c r="H27" s="66" t="str">
        <f t="shared" si="1"/>
        <v/>
      </c>
      <c r="K27" s="4" t="s">
        <v>8</v>
      </c>
      <c r="L27" s="5">
        <v>45192</v>
      </c>
      <c r="M27" s="7"/>
      <c r="N27" s="7"/>
      <c r="O27" s="6">
        <f t="shared" si="16"/>
        <v>0</v>
      </c>
      <c r="P27" s="7">
        <f>SUMIFS(مصنعيات!N:N,مصنعيات!F:F,$N$2,مصنعيات!D:D,L27)</f>
        <v>0</v>
      </c>
      <c r="Q27" s="66" t="str">
        <f t="shared" si="3"/>
        <v/>
      </c>
      <c r="T27" s="4" t="s">
        <v>8</v>
      </c>
      <c r="U27" s="5">
        <v>45192</v>
      </c>
      <c r="V27" s="7"/>
      <c r="W27" s="7"/>
      <c r="X27" s="6">
        <f t="shared" si="17"/>
        <v>0</v>
      </c>
      <c r="Y27" s="7">
        <f>SUMIFS(مصنعيات!W:W,مصنعيات!O:O,$W$2,مصنعيات!M:M,U27)</f>
        <v>0</v>
      </c>
      <c r="Z27" s="66" t="str">
        <f t="shared" si="5"/>
        <v/>
      </c>
      <c r="AC27" s="4" t="s">
        <v>8</v>
      </c>
      <c r="AD27" s="5">
        <v>45192</v>
      </c>
      <c r="AE27" s="7"/>
      <c r="AF27" s="7"/>
      <c r="AG27" s="6">
        <f t="shared" si="18"/>
        <v>0</v>
      </c>
      <c r="AH27" s="7">
        <f>SUMIFS(مصنعيات!AF:AF,مصنعيات!X:X,$AF$2,مصنعيات!V:V,AD27)</f>
        <v>0</v>
      </c>
      <c r="AI27" s="66" t="str">
        <f t="shared" si="7"/>
        <v/>
      </c>
      <c r="AL27" s="4" t="s">
        <v>8</v>
      </c>
      <c r="AM27" s="5">
        <v>45192</v>
      </c>
      <c r="AN27" s="7"/>
      <c r="AO27" s="7"/>
      <c r="AP27" s="6">
        <f t="shared" si="19"/>
        <v>0</v>
      </c>
      <c r="AQ27" s="7">
        <f>SUMIFS(مصنعيات!AO:AO,مصنعيات!AG:AG,$AO$2,مصنعيات!AE:AE,AM27)</f>
        <v>0</v>
      </c>
      <c r="AR27" s="66" t="str">
        <f t="shared" si="9"/>
        <v/>
      </c>
      <c r="AT27" s="4" t="s">
        <v>8</v>
      </c>
      <c r="AU27" s="5">
        <v>45192</v>
      </c>
      <c r="AV27" s="7"/>
      <c r="AW27" s="7"/>
      <c r="AX27" s="6">
        <f t="shared" si="20"/>
        <v>0</v>
      </c>
      <c r="AY27" s="7">
        <f ca="1">SUMIFS(مصنعيات!AW:AW,مصنعيات!AO:AO,$AO$2,مصنعيات!AM:AM,AU27)</f>
        <v>0</v>
      </c>
      <c r="AZ27" s="66" t="str">
        <f t="shared" si="11"/>
        <v/>
      </c>
      <c r="BB27" s="4" t="s">
        <v>8</v>
      </c>
      <c r="BC27" s="5">
        <v>45192</v>
      </c>
      <c r="BD27" s="7"/>
      <c r="BE27" s="7"/>
      <c r="BF27" s="6">
        <f t="shared" si="21"/>
        <v>0</v>
      </c>
      <c r="BG27" s="7">
        <f ca="1">SUMIFS(مصنعيات!BE:BE,مصنعيات!AW:AW,$AO$2,مصنعيات!AU:AU,BC27)</f>
        <v>0</v>
      </c>
      <c r="BH27" s="66" t="str">
        <f t="shared" si="13"/>
        <v/>
      </c>
      <c r="BJ27" s="4" t="s">
        <v>8</v>
      </c>
      <c r="BK27" s="5">
        <v>45192</v>
      </c>
      <c r="BL27" s="7"/>
      <c r="BM27" s="7"/>
      <c r="BN27" s="6">
        <f t="shared" si="22"/>
        <v>0</v>
      </c>
      <c r="BO27" s="7">
        <f ca="1">SUMIFS(مصنعيات!BM:BM,مصنعيات!BE:BE,$AO$2,مصنعيات!BC:BC,BK27)</f>
        <v>0</v>
      </c>
      <c r="BP27" s="66" t="str">
        <f t="shared" si="15"/>
        <v/>
      </c>
    </row>
    <row r="28" spans="2:68" x14ac:dyDescent="0.2">
      <c r="B28" s="4" t="s">
        <v>9</v>
      </c>
      <c r="C28" s="5">
        <v>45193</v>
      </c>
      <c r="D28" s="7"/>
      <c r="E28" s="7"/>
      <c r="F28" s="6">
        <f t="shared" si="0"/>
        <v>0</v>
      </c>
      <c r="G28" s="7">
        <f>SUMIFS(مصنعيات!N:N,مصنعيات!F:F,$E$2,مصنعيات!D:D,C28)</f>
        <v>0</v>
      </c>
      <c r="H28" s="66" t="str">
        <f t="shared" si="1"/>
        <v/>
      </c>
      <c r="K28" s="4" t="s">
        <v>9</v>
      </c>
      <c r="L28" s="5">
        <v>45193</v>
      </c>
      <c r="M28" s="7"/>
      <c r="N28" s="7"/>
      <c r="O28" s="6">
        <f t="shared" si="16"/>
        <v>0</v>
      </c>
      <c r="P28" s="7">
        <f>SUMIFS(مصنعيات!N:N,مصنعيات!F:F,$N$2,مصنعيات!D:D,L28)</f>
        <v>0</v>
      </c>
      <c r="Q28" s="66" t="str">
        <f t="shared" si="3"/>
        <v/>
      </c>
      <c r="T28" s="4" t="s">
        <v>9</v>
      </c>
      <c r="U28" s="5">
        <v>45193</v>
      </c>
      <c r="V28" s="7"/>
      <c r="W28" s="7"/>
      <c r="X28" s="6">
        <f t="shared" si="17"/>
        <v>0</v>
      </c>
      <c r="Y28" s="7">
        <f>SUMIFS(مصنعيات!W:W,مصنعيات!O:O,$W$2,مصنعيات!M:M,U28)</f>
        <v>0</v>
      </c>
      <c r="Z28" s="66" t="str">
        <f t="shared" si="5"/>
        <v/>
      </c>
      <c r="AC28" s="4" t="s">
        <v>9</v>
      </c>
      <c r="AD28" s="5">
        <v>45193</v>
      </c>
      <c r="AE28" s="7"/>
      <c r="AF28" s="7"/>
      <c r="AG28" s="6">
        <f t="shared" si="18"/>
        <v>0</v>
      </c>
      <c r="AH28" s="7">
        <f>SUMIFS(مصنعيات!AF:AF,مصنعيات!X:X,$AF$2,مصنعيات!V:V,AD28)</f>
        <v>0</v>
      </c>
      <c r="AI28" s="66" t="str">
        <f t="shared" si="7"/>
        <v/>
      </c>
      <c r="AL28" s="4" t="s">
        <v>9</v>
      </c>
      <c r="AM28" s="5">
        <v>45193</v>
      </c>
      <c r="AN28" s="7"/>
      <c r="AO28" s="7"/>
      <c r="AP28" s="6">
        <f t="shared" si="19"/>
        <v>0</v>
      </c>
      <c r="AQ28" s="7">
        <f>SUMIFS(مصنعيات!AO:AO,مصنعيات!AG:AG,$AO$2,مصنعيات!AE:AE,AM28)</f>
        <v>0</v>
      </c>
      <c r="AR28" s="66" t="str">
        <f t="shared" si="9"/>
        <v/>
      </c>
      <c r="AT28" s="4" t="s">
        <v>9</v>
      </c>
      <c r="AU28" s="5">
        <v>45193</v>
      </c>
      <c r="AV28" s="7"/>
      <c r="AW28" s="7"/>
      <c r="AX28" s="6">
        <f t="shared" si="20"/>
        <v>0</v>
      </c>
      <c r="AY28" s="7">
        <f ca="1">SUMIFS(مصنعيات!AW:AW,مصنعيات!AO:AO,$AO$2,مصنعيات!AM:AM,AU28)</f>
        <v>0</v>
      </c>
      <c r="AZ28" s="66" t="str">
        <f t="shared" si="11"/>
        <v/>
      </c>
      <c r="BB28" s="4" t="s">
        <v>9</v>
      </c>
      <c r="BC28" s="5">
        <v>45193</v>
      </c>
      <c r="BD28" s="7"/>
      <c r="BE28" s="7"/>
      <c r="BF28" s="6">
        <f t="shared" si="21"/>
        <v>0</v>
      </c>
      <c r="BG28" s="7">
        <f ca="1">SUMIFS(مصنعيات!BE:BE,مصنعيات!AW:AW,$AO$2,مصنعيات!AU:AU,BC28)</f>
        <v>0</v>
      </c>
      <c r="BH28" s="66" t="str">
        <f t="shared" si="13"/>
        <v/>
      </c>
      <c r="BJ28" s="4" t="s">
        <v>9</v>
      </c>
      <c r="BK28" s="5">
        <v>45193</v>
      </c>
      <c r="BL28" s="7"/>
      <c r="BM28" s="7"/>
      <c r="BN28" s="6">
        <f t="shared" si="22"/>
        <v>0</v>
      </c>
      <c r="BO28" s="7">
        <f ca="1">SUMIFS(مصنعيات!BM:BM,مصنعيات!BE:BE,$AO$2,مصنعيات!BC:BC,BK28)</f>
        <v>0</v>
      </c>
      <c r="BP28" s="66" t="str">
        <f t="shared" si="15"/>
        <v/>
      </c>
    </row>
    <row r="29" spans="2:68" x14ac:dyDescent="0.2">
      <c r="B29" s="4" t="s">
        <v>10</v>
      </c>
      <c r="C29" s="5">
        <v>45194</v>
      </c>
      <c r="D29" s="7"/>
      <c r="E29" s="7"/>
      <c r="F29" s="6">
        <f t="shared" si="0"/>
        <v>0</v>
      </c>
      <c r="G29" s="7">
        <f>SUMIFS(مصنعيات!N:N,مصنعيات!F:F,$E$2,مصنعيات!D:D,C29)</f>
        <v>0</v>
      </c>
      <c r="H29" s="66" t="str">
        <f t="shared" si="1"/>
        <v/>
      </c>
      <c r="K29" s="4" t="s">
        <v>10</v>
      </c>
      <c r="L29" s="5">
        <v>45194</v>
      </c>
      <c r="M29" s="7"/>
      <c r="N29" s="7"/>
      <c r="O29" s="6">
        <f t="shared" si="16"/>
        <v>0</v>
      </c>
      <c r="P29" s="7">
        <f>SUMIFS(مصنعيات!N:N,مصنعيات!F:F,$N$2,مصنعيات!D:D,L29)</f>
        <v>0</v>
      </c>
      <c r="Q29" s="66" t="str">
        <f t="shared" si="3"/>
        <v/>
      </c>
      <c r="T29" s="4" t="s">
        <v>10</v>
      </c>
      <c r="U29" s="5">
        <v>45194</v>
      </c>
      <c r="V29" s="7"/>
      <c r="W29" s="7"/>
      <c r="X29" s="6">
        <f t="shared" si="17"/>
        <v>0</v>
      </c>
      <c r="Y29" s="7">
        <f>SUMIFS(مصنعيات!W:W,مصنعيات!O:O,$W$2,مصنعيات!M:M,U29)</f>
        <v>0</v>
      </c>
      <c r="Z29" s="66" t="str">
        <f t="shared" si="5"/>
        <v/>
      </c>
      <c r="AC29" s="4" t="s">
        <v>10</v>
      </c>
      <c r="AD29" s="5">
        <v>45194</v>
      </c>
      <c r="AE29" s="7"/>
      <c r="AF29" s="7"/>
      <c r="AG29" s="6">
        <f t="shared" si="18"/>
        <v>0</v>
      </c>
      <c r="AH29" s="7">
        <f>SUMIFS(مصنعيات!AF:AF,مصنعيات!X:X,$AF$2,مصنعيات!V:V,AD29)</f>
        <v>0</v>
      </c>
      <c r="AI29" s="66" t="str">
        <f t="shared" si="7"/>
        <v/>
      </c>
      <c r="AL29" s="4" t="s">
        <v>10</v>
      </c>
      <c r="AM29" s="5">
        <v>45194</v>
      </c>
      <c r="AN29" s="7"/>
      <c r="AO29" s="7"/>
      <c r="AP29" s="6">
        <f t="shared" si="19"/>
        <v>0</v>
      </c>
      <c r="AQ29" s="7">
        <f>SUMIFS(مصنعيات!AO:AO,مصنعيات!AG:AG,$AO$2,مصنعيات!AE:AE,AM29)</f>
        <v>0</v>
      </c>
      <c r="AR29" s="66" t="str">
        <f t="shared" si="9"/>
        <v/>
      </c>
      <c r="AT29" s="4" t="s">
        <v>10</v>
      </c>
      <c r="AU29" s="5">
        <v>45194</v>
      </c>
      <c r="AV29" s="7"/>
      <c r="AW29" s="7"/>
      <c r="AX29" s="6">
        <f t="shared" si="20"/>
        <v>0</v>
      </c>
      <c r="AY29" s="7">
        <f ca="1">SUMIFS(مصنعيات!AW:AW,مصنعيات!AO:AO,$AO$2,مصنعيات!AM:AM,AU29)</f>
        <v>0</v>
      </c>
      <c r="AZ29" s="66" t="str">
        <f t="shared" si="11"/>
        <v/>
      </c>
      <c r="BB29" s="4" t="s">
        <v>10</v>
      </c>
      <c r="BC29" s="5">
        <v>45194</v>
      </c>
      <c r="BD29" s="7"/>
      <c r="BE29" s="7"/>
      <c r="BF29" s="6">
        <f t="shared" si="21"/>
        <v>0</v>
      </c>
      <c r="BG29" s="7">
        <f ca="1">SUMIFS(مصنعيات!BE:BE,مصنعيات!AW:AW,$AO$2,مصنعيات!AU:AU,BC29)</f>
        <v>0</v>
      </c>
      <c r="BH29" s="66" t="str">
        <f t="shared" si="13"/>
        <v/>
      </c>
      <c r="BJ29" s="4" t="s">
        <v>10</v>
      </c>
      <c r="BK29" s="5">
        <v>45194</v>
      </c>
      <c r="BL29" s="7"/>
      <c r="BM29" s="7"/>
      <c r="BN29" s="6">
        <f t="shared" si="22"/>
        <v>0</v>
      </c>
      <c r="BO29" s="7">
        <f ca="1">SUMIFS(مصنعيات!BM:BM,مصنعيات!BE:BE,$AO$2,مصنعيات!BC:BC,BK29)</f>
        <v>0</v>
      </c>
      <c r="BP29" s="66" t="str">
        <f t="shared" si="15"/>
        <v/>
      </c>
    </row>
    <row r="30" spans="2:68" x14ac:dyDescent="0.2">
      <c r="B30" s="4" t="s">
        <v>11</v>
      </c>
      <c r="C30" s="5">
        <v>45195</v>
      </c>
      <c r="D30" s="7"/>
      <c r="E30" s="7"/>
      <c r="F30" s="6">
        <f t="shared" si="0"/>
        <v>0</v>
      </c>
      <c r="G30" s="7">
        <f>SUMIFS(مصنعيات!N:N,مصنعيات!F:F,$E$2,مصنعيات!D:D,C30)</f>
        <v>0</v>
      </c>
      <c r="H30" s="66" t="str">
        <f t="shared" si="1"/>
        <v/>
      </c>
      <c r="K30" s="4" t="s">
        <v>11</v>
      </c>
      <c r="L30" s="5">
        <v>45195</v>
      </c>
      <c r="M30" s="7"/>
      <c r="N30" s="7"/>
      <c r="O30" s="6">
        <f t="shared" si="16"/>
        <v>0</v>
      </c>
      <c r="P30" s="7">
        <f>SUMIFS(مصنعيات!N:N,مصنعيات!F:F,$N$2,مصنعيات!D:D,L30)</f>
        <v>0</v>
      </c>
      <c r="Q30" s="66" t="str">
        <f t="shared" si="3"/>
        <v/>
      </c>
      <c r="T30" s="4" t="s">
        <v>11</v>
      </c>
      <c r="U30" s="5">
        <v>45195</v>
      </c>
      <c r="V30" s="7"/>
      <c r="W30" s="7"/>
      <c r="X30" s="6">
        <f t="shared" si="17"/>
        <v>0</v>
      </c>
      <c r="Y30" s="7">
        <f>SUMIFS(مصنعيات!W:W,مصنعيات!O:O,$W$2,مصنعيات!M:M,U30)</f>
        <v>0</v>
      </c>
      <c r="Z30" s="66" t="str">
        <f t="shared" si="5"/>
        <v/>
      </c>
      <c r="AC30" s="4" t="s">
        <v>11</v>
      </c>
      <c r="AD30" s="5">
        <v>45195</v>
      </c>
      <c r="AE30" s="7"/>
      <c r="AF30" s="7"/>
      <c r="AG30" s="6">
        <f t="shared" si="18"/>
        <v>0</v>
      </c>
      <c r="AH30" s="7">
        <f>SUMIFS(مصنعيات!AF:AF,مصنعيات!X:X,$AF$2,مصنعيات!V:V,AD30)</f>
        <v>0</v>
      </c>
      <c r="AI30" s="66" t="str">
        <f t="shared" si="7"/>
        <v/>
      </c>
      <c r="AL30" s="4" t="s">
        <v>11</v>
      </c>
      <c r="AM30" s="5">
        <v>45195</v>
      </c>
      <c r="AN30" s="7"/>
      <c r="AO30" s="7"/>
      <c r="AP30" s="6">
        <f t="shared" si="19"/>
        <v>0</v>
      </c>
      <c r="AQ30" s="7">
        <f>SUMIFS(مصنعيات!AO:AO,مصنعيات!AG:AG,$AO$2,مصنعيات!AE:AE,AM30)</f>
        <v>0</v>
      </c>
      <c r="AR30" s="66" t="str">
        <f t="shared" si="9"/>
        <v/>
      </c>
      <c r="AT30" s="4" t="s">
        <v>11</v>
      </c>
      <c r="AU30" s="5">
        <v>45195</v>
      </c>
      <c r="AV30" s="7"/>
      <c r="AW30" s="7"/>
      <c r="AX30" s="6">
        <f t="shared" si="20"/>
        <v>0</v>
      </c>
      <c r="AY30" s="7">
        <f ca="1">SUMIFS(مصنعيات!AW:AW,مصنعيات!AO:AO,$AO$2,مصنعيات!AM:AM,AU30)</f>
        <v>0</v>
      </c>
      <c r="AZ30" s="66" t="str">
        <f t="shared" si="11"/>
        <v/>
      </c>
      <c r="BB30" s="4" t="s">
        <v>11</v>
      </c>
      <c r="BC30" s="5">
        <v>45195</v>
      </c>
      <c r="BD30" s="7"/>
      <c r="BE30" s="7"/>
      <c r="BF30" s="6">
        <f t="shared" si="21"/>
        <v>0</v>
      </c>
      <c r="BG30" s="7">
        <f ca="1">SUMIFS(مصنعيات!BE:BE,مصنعيات!AW:AW,$AO$2,مصنعيات!AU:AU,BC30)</f>
        <v>0</v>
      </c>
      <c r="BH30" s="66" t="str">
        <f t="shared" si="13"/>
        <v/>
      </c>
      <c r="BJ30" s="4" t="s">
        <v>11</v>
      </c>
      <c r="BK30" s="5">
        <v>45195</v>
      </c>
      <c r="BL30" s="7"/>
      <c r="BM30" s="7"/>
      <c r="BN30" s="6">
        <f t="shared" si="22"/>
        <v>0</v>
      </c>
      <c r="BO30" s="7">
        <f ca="1">SUMIFS(مصنعيات!BM:BM,مصنعيات!BE:BE,$AO$2,مصنعيات!BC:BC,BK30)</f>
        <v>0</v>
      </c>
      <c r="BP30" s="66" t="str">
        <f t="shared" si="15"/>
        <v/>
      </c>
    </row>
    <row r="31" spans="2:68" x14ac:dyDescent="0.2">
      <c r="B31" s="4" t="s">
        <v>12</v>
      </c>
      <c r="C31" s="5">
        <v>45196</v>
      </c>
      <c r="D31" s="7"/>
      <c r="E31" s="7"/>
      <c r="F31" s="6">
        <f t="shared" si="0"/>
        <v>0</v>
      </c>
      <c r="G31" s="7">
        <f>SUMIFS(مصنعيات!N:N,مصنعيات!F:F,$E$2,مصنعيات!D:D,C31)</f>
        <v>0</v>
      </c>
      <c r="H31" s="66" t="str">
        <f t="shared" si="1"/>
        <v/>
      </c>
      <c r="K31" s="4" t="s">
        <v>12</v>
      </c>
      <c r="L31" s="5">
        <v>45196</v>
      </c>
      <c r="M31" s="7"/>
      <c r="N31" s="7"/>
      <c r="O31" s="6">
        <f t="shared" si="16"/>
        <v>0</v>
      </c>
      <c r="P31" s="7">
        <f>SUMIFS(مصنعيات!N:N,مصنعيات!F:F,$N$2,مصنعيات!D:D,L31)</f>
        <v>0</v>
      </c>
      <c r="Q31" s="66" t="str">
        <f t="shared" si="3"/>
        <v/>
      </c>
      <c r="T31" s="4" t="s">
        <v>12</v>
      </c>
      <c r="U31" s="5">
        <v>45196</v>
      </c>
      <c r="V31" s="7"/>
      <c r="W31" s="7"/>
      <c r="X31" s="6">
        <f t="shared" si="17"/>
        <v>0</v>
      </c>
      <c r="Y31" s="7">
        <f>SUMIFS(مصنعيات!W:W,مصنعيات!O:O,$W$2,مصنعيات!M:M,U31)</f>
        <v>0</v>
      </c>
      <c r="Z31" s="66" t="str">
        <f t="shared" si="5"/>
        <v/>
      </c>
      <c r="AC31" s="4" t="s">
        <v>12</v>
      </c>
      <c r="AD31" s="5">
        <v>45196</v>
      </c>
      <c r="AE31" s="7"/>
      <c r="AF31" s="7"/>
      <c r="AG31" s="6">
        <f t="shared" si="18"/>
        <v>0</v>
      </c>
      <c r="AH31" s="7">
        <f>SUMIFS(مصنعيات!AF:AF,مصنعيات!X:X,$AF$2,مصنعيات!V:V,AD31)</f>
        <v>0</v>
      </c>
      <c r="AI31" s="66" t="str">
        <f t="shared" si="7"/>
        <v/>
      </c>
      <c r="AL31" s="4" t="s">
        <v>12</v>
      </c>
      <c r="AM31" s="5">
        <v>45196</v>
      </c>
      <c r="AN31" s="7"/>
      <c r="AO31" s="7"/>
      <c r="AP31" s="6">
        <f t="shared" si="19"/>
        <v>0</v>
      </c>
      <c r="AQ31" s="7">
        <f>SUMIFS(مصنعيات!AO:AO,مصنعيات!AG:AG,$AO$2,مصنعيات!AE:AE,AM31)</f>
        <v>0</v>
      </c>
      <c r="AR31" s="66" t="str">
        <f t="shared" si="9"/>
        <v/>
      </c>
      <c r="AT31" s="4" t="s">
        <v>12</v>
      </c>
      <c r="AU31" s="5">
        <v>45196</v>
      </c>
      <c r="AV31" s="7"/>
      <c r="AW31" s="7"/>
      <c r="AX31" s="6">
        <f t="shared" si="20"/>
        <v>0</v>
      </c>
      <c r="AY31" s="7">
        <f ca="1">SUMIFS(مصنعيات!AW:AW,مصنعيات!AO:AO,$AO$2,مصنعيات!AM:AM,AU31)</f>
        <v>0</v>
      </c>
      <c r="AZ31" s="66" t="str">
        <f t="shared" si="11"/>
        <v/>
      </c>
      <c r="BB31" s="4" t="s">
        <v>12</v>
      </c>
      <c r="BC31" s="5">
        <v>45196</v>
      </c>
      <c r="BD31" s="7"/>
      <c r="BE31" s="7"/>
      <c r="BF31" s="6">
        <f t="shared" si="21"/>
        <v>0</v>
      </c>
      <c r="BG31" s="7">
        <f ca="1">SUMIFS(مصنعيات!BE:BE,مصنعيات!AW:AW,$AO$2,مصنعيات!AU:AU,BC31)</f>
        <v>0</v>
      </c>
      <c r="BH31" s="66" t="str">
        <f t="shared" si="13"/>
        <v/>
      </c>
      <c r="BJ31" s="4" t="s">
        <v>12</v>
      </c>
      <c r="BK31" s="5">
        <v>45196</v>
      </c>
      <c r="BL31" s="7"/>
      <c r="BM31" s="7"/>
      <c r="BN31" s="6">
        <f t="shared" si="22"/>
        <v>0</v>
      </c>
      <c r="BO31" s="7">
        <f ca="1">SUMIFS(مصنعيات!BM:BM,مصنعيات!BE:BE,$AO$2,مصنعيات!BC:BC,BK31)</f>
        <v>0</v>
      </c>
      <c r="BP31" s="66" t="str">
        <f t="shared" si="15"/>
        <v/>
      </c>
    </row>
    <row r="32" spans="2:68" x14ac:dyDescent="0.2">
      <c r="B32" s="4" t="s">
        <v>13</v>
      </c>
      <c r="C32" s="5">
        <v>45197</v>
      </c>
      <c r="D32" s="7"/>
      <c r="E32" s="7"/>
      <c r="F32" s="6">
        <f t="shared" si="0"/>
        <v>0</v>
      </c>
      <c r="G32" s="7">
        <f>SUMIFS(مصنعيات!N:N,مصنعيات!F:F,$E$2,مصنعيات!D:D,C32)</f>
        <v>0</v>
      </c>
      <c r="H32" s="66" t="str">
        <f t="shared" si="1"/>
        <v/>
      </c>
      <c r="K32" s="4" t="s">
        <v>13</v>
      </c>
      <c r="L32" s="5">
        <v>45197</v>
      </c>
      <c r="M32" s="7"/>
      <c r="N32" s="7"/>
      <c r="O32" s="6">
        <f t="shared" si="16"/>
        <v>0</v>
      </c>
      <c r="P32" s="7">
        <f>SUMIFS(مصنعيات!N:N,مصنعيات!F:F,$N$2,مصنعيات!D:D,L32)</f>
        <v>0</v>
      </c>
      <c r="Q32" s="66" t="str">
        <f t="shared" si="3"/>
        <v/>
      </c>
      <c r="T32" s="4" t="s">
        <v>13</v>
      </c>
      <c r="U32" s="5">
        <v>45197</v>
      </c>
      <c r="V32" s="7"/>
      <c r="W32" s="7"/>
      <c r="X32" s="6">
        <f t="shared" si="17"/>
        <v>0</v>
      </c>
      <c r="Y32" s="7">
        <f>SUMIFS(مصنعيات!W:W,مصنعيات!O:O,$W$2,مصنعيات!M:M,U32)</f>
        <v>0</v>
      </c>
      <c r="Z32" s="66" t="str">
        <f t="shared" si="5"/>
        <v/>
      </c>
      <c r="AC32" s="4" t="s">
        <v>13</v>
      </c>
      <c r="AD32" s="5">
        <v>45197</v>
      </c>
      <c r="AE32" s="7"/>
      <c r="AF32" s="7"/>
      <c r="AG32" s="6">
        <f t="shared" si="18"/>
        <v>0</v>
      </c>
      <c r="AH32" s="7">
        <f>SUMIFS(مصنعيات!AF:AF,مصنعيات!X:X,$AF$2,مصنعيات!V:V,AD32)</f>
        <v>0</v>
      </c>
      <c r="AI32" s="66" t="str">
        <f t="shared" si="7"/>
        <v/>
      </c>
      <c r="AL32" s="4" t="s">
        <v>13</v>
      </c>
      <c r="AM32" s="5">
        <v>45197</v>
      </c>
      <c r="AN32" s="7"/>
      <c r="AO32" s="7"/>
      <c r="AP32" s="6">
        <f t="shared" si="19"/>
        <v>0</v>
      </c>
      <c r="AQ32" s="7">
        <f>SUMIFS(مصنعيات!AO:AO,مصنعيات!AG:AG,$AO$2,مصنعيات!AE:AE,AM32)</f>
        <v>0</v>
      </c>
      <c r="AR32" s="66" t="str">
        <f t="shared" si="9"/>
        <v/>
      </c>
      <c r="AT32" s="4" t="s">
        <v>13</v>
      </c>
      <c r="AU32" s="5">
        <v>45197</v>
      </c>
      <c r="AV32" s="7"/>
      <c r="AW32" s="7"/>
      <c r="AX32" s="6">
        <f t="shared" si="20"/>
        <v>0</v>
      </c>
      <c r="AY32" s="7">
        <f ca="1">SUMIFS(مصنعيات!AW:AW,مصنعيات!AO:AO,$AO$2,مصنعيات!AM:AM,AU32)</f>
        <v>0</v>
      </c>
      <c r="AZ32" s="66" t="str">
        <f t="shared" si="11"/>
        <v/>
      </c>
      <c r="BB32" s="4" t="s">
        <v>13</v>
      </c>
      <c r="BC32" s="5">
        <v>45197</v>
      </c>
      <c r="BD32" s="7"/>
      <c r="BE32" s="7"/>
      <c r="BF32" s="6">
        <f t="shared" si="21"/>
        <v>0</v>
      </c>
      <c r="BG32" s="7">
        <f ca="1">SUMIFS(مصنعيات!BE:BE,مصنعيات!AW:AW,$AO$2,مصنعيات!AU:AU,BC32)</f>
        <v>0</v>
      </c>
      <c r="BH32" s="66" t="str">
        <f t="shared" si="13"/>
        <v/>
      </c>
      <c r="BJ32" s="4" t="s">
        <v>13</v>
      </c>
      <c r="BK32" s="5">
        <v>45197</v>
      </c>
      <c r="BL32" s="7"/>
      <c r="BM32" s="7"/>
      <c r="BN32" s="6">
        <f t="shared" si="22"/>
        <v>0</v>
      </c>
      <c r="BO32" s="7">
        <f ca="1">SUMIFS(مصنعيات!BM:BM,مصنعيات!BE:BE,$AO$2,مصنعيات!BC:BC,BK32)</f>
        <v>0</v>
      </c>
      <c r="BP32" s="66" t="str">
        <f t="shared" si="15"/>
        <v/>
      </c>
    </row>
    <row r="33" spans="2:68" x14ac:dyDescent="0.2">
      <c r="B33" s="4" t="s">
        <v>30</v>
      </c>
      <c r="C33" s="5">
        <v>45198</v>
      </c>
      <c r="D33" s="7"/>
      <c r="E33" s="7"/>
      <c r="F33" s="6">
        <f t="shared" si="0"/>
        <v>0</v>
      </c>
      <c r="G33" s="7">
        <f>SUMIFS(مصنعيات!N:N,مصنعيات!F:F,$E$2,مصنعيات!D:D,C33)</f>
        <v>0</v>
      </c>
      <c r="H33" s="66" t="str">
        <f t="shared" si="1"/>
        <v/>
      </c>
      <c r="K33" s="4" t="s">
        <v>30</v>
      </c>
      <c r="L33" s="5">
        <v>45198</v>
      </c>
      <c r="M33" s="7"/>
      <c r="N33" s="7"/>
      <c r="O33" s="6">
        <f t="shared" si="16"/>
        <v>0</v>
      </c>
      <c r="P33" s="7">
        <f>SUMIFS(مصنعيات!N:N,مصنعيات!F:F,$N$2,مصنعيات!D:D,L33)</f>
        <v>0</v>
      </c>
      <c r="Q33" s="66" t="str">
        <f t="shared" si="3"/>
        <v/>
      </c>
      <c r="T33" s="4" t="s">
        <v>30</v>
      </c>
      <c r="U33" s="5">
        <v>45198</v>
      </c>
      <c r="V33" s="7"/>
      <c r="W33" s="7"/>
      <c r="X33" s="6">
        <f t="shared" si="17"/>
        <v>0</v>
      </c>
      <c r="Y33" s="7">
        <f>SUMIFS(مصنعيات!W:W,مصنعيات!O:O,$W$2,مصنعيات!M:M,U33)</f>
        <v>0</v>
      </c>
      <c r="Z33" s="66" t="str">
        <f t="shared" si="5"/>
        <v/>
      </c>
      <c r="AC33" s="4" t="s">
        <v>30</v>
      </c>
      <c r="AD33" s="5">
        <v>45198</v>
      </c>
      <c r="AE33" s="7"/>
      <c r="AF33" s="7"/>
      <c r="AG33" s="6">
        <f t="shared" si="18"/>
        <v>0</v>
      </c>
      <c r="AH33" s="7">
        <f>SUMIFS(مصنعيات!AF:AF,مصنعيات!X:X,$AF$2,مصنعيات!V:V,AD33)</f>
        <v>0</v>
      </c>
      <c r="AI33" s="66" t="str">
        <f t="shared" si="7"/>
        <v/>
      </c>
      <c r="AL33" s="4" t="s">
        <v>30</v>
      </c>
      <c r="AM33" s="5">
        <v>45198</v>
      </c>
      <c r="AN33" s="7"/>
      <c r="AO33" s="7"/>
      <c r="AP33" s="6">
        <f t="shared" si="19"/>
        <v>0</v>
      </c>
      <c r="AQ33" s="7">
        <f>SUMIFS(مصنعيات!AO:AO,مصنعيات!AG:AG,$AO$2,مصنعيات!AE:AE,AM33)</f>
        <v>0</v>
      </c>
      <c r="AR33" s="66" t="str">
        <f t="shared" si="9"/>
        <v/>
      </c>
      <c r="AT33" s="4" t="s">
        <v>30</v>
      </c>
      <c r="AU33" s="5">
        <v>45198</v>
      </c>
      <c r="AV33" s="7"/>
      <c r="AW33" s="7"/>
      <c r="AX33" s="6">
        <f t="shared" si="20"/>
        <v>0</v>
      </c>
      <c r="AY33" s="7">
        <f ca="1">SUMIFS(مصنعيات!AW:AW,مصنعيات!AO:AO,$AO$2,مصنعيات!AM:AM,AU33)</f>
        <v>0</v>
      </c>
      <c r="AZ33" s="66" t="str">
        <f t="shared" si="11"/>
        <v/>
      </c>
      <c r="BB33" s="4" t="s">
        <v>30</v>
      </c>
      <c r="BC33" s="5">
        <v>45198</v>
      </c>
      <c r="BD33" s="7"/>
      <c r="BE33" s="7"/>
      <c r="BF33" s="6">
        <f t="shared" si="21"/>
        <v>0</v>
      </c>
      <c r="BG33" s="7">
        <f ca="1">SUMIFS(مصنعيات!BE:BE,مصنعيات!AW:AW,$AO$2,مصنعيات!AU:AU,BC33)</f>
        <v>0</v>
      </c>
      <c r="BH33" s="66" t="str">
        <f t="shared" si="13"/>
        <v/>
      </c>
      <c r="BJ33" s="4" t="s">
        <v>30</v>
      </c>
      <c r="BK33" s="5">
        <v>45198</v>
      </c>
      <c r="BL33" s="7"/>
      <c r="BM33" s="7"/>
      <c r="BN33" s="6">
        <f t="shared" si="22"/>
        <v>0</v>
      </c>
      <c r="BO33" s="7">
        <f ca="1">SUMIFS(مصنعيات!BM:BM,مصنعيات!BE:BE,$AO$2,مصنعيات!BC:BC,BK33)</f>
        <v>0</v>
      </c>
      <c r="BP33" s="66" t="str">
        <f t="shared" si="15"/>
        <v/>
      </c>
    </row>
    <row r="34" spans="2:68" x14ac:dyDescent="0.2">
      <c r="B34" s="4" t="s">
        <v>8</v>
      </c>
      <c r="C34" s="5">
        <v>45199</v>
      </c>
      <c r="D34" s="7"/>
      <c r="E34" s="7"/>
      <c r="F34" s="6">
        <f t="shared" ref="F34:F43" si="23">E34-D34</f>
        <v>0</v>
      </c>
      <c r="G34" s="7">
        <f>SUMIFS(مصنعيات!N:N,مصنعيات!F:F,$E$2,مصنعيات!D:D,C34)</f>
        <v>0</v>
      </c>
      <c r="H34" s="66" t="str">
        <f t="shared" si="1"/>
        <v/>
      </c>
      <c r="K34" s="4" t="s">
        <v>8</v>
      </c>
      <c r="L34" s="5">
        <v>45199</v>
      </c>
      <c r="M34" s="7"/>
      <c r="N34" s="7"/>
      <c r="O34" s="6">
        <f t="shared" si="16"/>
        <v>0</v>
      </c>
      <c r="P34" s="7">
        <f>SUMIFS(مصنعيات!N:N,مصنعيات!F:F,$N$2,مصنعيات!D:D,L34)</f>
        <v>0</v>
      </c>
      <c r="Q34" s="66" t="str">
        <f t="shared" si="3"/>
        <v/>
      </c>
      <c r="T34" s="4" t="s">
        <v>8</v>
      </c>
      <c r="U34" s="5">
        <v>45199</v>
      </c>
      <c r="V34" s="7"/>
      <c r="W34" s="7"/>
      <c r="X34" s="6">
        <f t="shared" si="17"/>
        <v>0</v>
      </c>
      <c r="Y34" s="7">
        <f>SUMIFS(مصنعيات!W:W,مصنعيات!O:O,$W$2,مصنعيات!M:M,U34)</f>
        <v>0</v>
      </c>
      <c r="Z34" s="66" t="str">
        <f t="shared" si="5"/>
        <v/>
      </c>
      <c r="AC34" s="4" t="s">
        <v>8</v>
      </c>
      <c r="AD34" s="5">
        <v>45199</v>
      </c>
      <c r="AE34" s="7"/>
      <c r="AF34" s="7"/>
      <c r="AG34" s="6">
        <f t="shared" si="18"/>
        <v>0</v>
      </c>
      <c r="AH34" s="7">
        <f>SUMIFS(مصنعيات!AF:AF,مصنعيات!X:X,$AF$2,مصنعيات!V:V,AD34)</f>
        <v>0</v>
      </c>
      <c r="AI34" s="66" t="str">
        <f t="shared" si="7"/>
        <v/>
      </c>
      <c r="AL34" s="4" t="s">
        <v>8</v>
      </c>
      <c r="AM34" s="5">
        <v>45199</v>
      </c>
      <c r="AN34" s="7"/>
      <c r="AO34" s="7"/>
      <c r="AP34" s="6">
        <f t="shared" si="19"/>
        <v>0</v>
      </c>
      <c r="AQ34" s="7">
        <f>SUMIFS(مصنعيات!AO:AO,مصنعيات!AG:AG,$AO$2,مصنعيات!AE:AE,AM34)</f>
        <v>0</v>
      </c>
      <c r="AR34" s="66" t="str">
        <f t="shared" si="9"/>
        <v/>
      </c>
      <c r="AT34" s="4" t="s">
        <v>8</v>
      </c>
      <c r="AU34" s="5">
        <v>45199</v>
      </c>
      <c r="AV34" s="7"/>
      <c r="AW34" s="7"/>
      <c r="AX34" s="6">
        <f t="shared" si="20"/>
        <v>0</v>
      </c>
      <c r="AY34" s="7">
        <f ca="1">SUMIFS(مصنعيات!AW:AW,مصنعيات!AO:AO,$AO$2,مصنعيات!AM:AM,AU34)</f>
        <v>0</v>
      </c>
      <c r="AZ34" s="66" t="str">
        <f t="shared" si="11"/>
        <v/>
      </c>
      <c r="BB34" s="4" t="s">
        <v>8</v>
      </c>
      <c r="BC34" s="5">
        <v>45199</v>
      </c>
      <c r="BD34" s="7"/>
      <c r="BE34" s="7"/>
      <c r="BF34" s="6">
        <f t="shared" si="21"/>
        <v>0</v>
      </c>
      <c r="BG34" s="7">
        <f ca="1">SUMIFS(مصنعيات!BE:BE,مصنعيات!AW:AW,$AO$2,مصنعيات!AU:AU,BC34)</f>
        <v>0</v>
      </c>
      <c r="BH34" s="66" t="str">
        <f t="shared" si="13"/>
        <v/>
      </c>
      <c r="BJ34" s="4" t="s">
        <v>8</v>
      </c>
      <c r="BK34" s="5">
        <v>45199</v>
      </c>
      <c r="BL34" s="7"/>
      <c r="BM34" s="7"/>
      <c r="BN34" s="6">
        <f t="shared" si="22"/>
        <v>0</v>
      </c>
      <c r="BO34" s="7">
        <f ca="1">SUMIFS(مصنعيات!BM:BM,مصنعيات!BE:BE,$AO$2,مصنعيات!BC:BC,BK34)</f>
        <v>0</v>
      </c>
      <c r="BP34" s="66" t="str">
        <f t="shared" si="15"/>
        <v/>
      </c>
    </row>
    <row r="35" spans="2:68" x14ac:dyDescent="0.2">
      <c r="B35" s="4" t="s">
        <v>9</v>
      </c>
      <c r="C35" s="5">
        <v>45200</v>
      </c>
      <c r="D35" s="7"/>
      <c r="E35" s="7"/>
      <c r="F35" s="6">
        <f t="shared" si="23"/>
        <v>0</v>
      </c>
      <c r="G35" s="7">
        <f>SUMIFS(مصنعيات!N:N,مصنعيات!F:F,$E$2,مصنعيات!D:D,C35)</f>
        <v>0</v>
      </c>
      <c r="H35" s="66" t="str">
        <f t="shared" si="1"/>
        <v/>
      </c>
      <c r="K35" s="4" t="s">
        <v>9</v>
      </c>
      <c r="L35" s="5">
        <v>45200</v>
      </c>
      <c r="M35" s="7"/>
      <c r="N35" s="7"/>
      <c r="O35" s="6">
        <f t="shared" si="16"/>
        <v>0</v>
      </c>
      <c r="P35" s="7">
        <f>SUMIFS(مصنعيات!N:N,مصنعيات!F:F,$N$2,مصنعيات!D:D,L35)</f>
        <v>0</v>
      </c>
      <c r="Q35" s="66" t="str">
        <f t="shared" si="3"/>
        <v/>
      </c>
      <c r="T35" s="4" t="s">
        <v>9</v>
      </c>
      <c r="U35" s="5">
        <v>45200</v>
      </c>
      <c r="V35" s="7"/>
      <c r="W35" s="7"/>
      <c r="X35" s="6">
        <f t="shared" si="17"/>
        <v>0</v>
      </c>
      <c r="Y35" s="7">
        <f>SUMIFS(مصنعيات!W:W,مصنعيات!O:O,$W$2,مصنعيات!M:M,U35)</f>
        <v>0</v>
      </c>
      <c r="Z35" s="66" t="str">
        <f t="shared" si="5"/>
        <v/>
      </c>
      <c r="AC35" s="4" t="s">
        <v>9</v>
      </c>
      <c r="AD35" s="5">
        <v>45200</v>
      </c>
      <c r="AE35" s="7"/>
      <c r="AF35" s="7"/>
      <c r="AG35" s="6">
        <f t="shared" si="18"/>
        <v>0</v>
      </c>
      <c r="AH35" s="7">
        <f>SUMIFS(مصنعيات!AF:AF,مصنعيات!X:X,$AF$2,مصنعيات!V:V,AD35)</f>
        <v>0</v>
      </c>
      <c r="AI35" s="66" t="str">
        <f t="shared" si="7"/>
        <v/>
      </c>
      <c r="AL35" s="4" t="s">
        <v>9</v>
      </c>
      <c r="AM35" s="5">
        <v>45200</v>
      </c>
      <c r="AN35" s="7"/>
      <c r="AO35" s="7"/>
      <c r="AP35" s="6">
        <f t="shared" si="19"/>
        <v>0</v>
      </c>
      <c r="AQ35" s="7">
        <f>SUMIFS(مصنعيات!AO:AO,مصنعيات!AG:AG,$AO$2,مصنعيات!AE:AE,AM35)</f>
        <v>0</v>
      </c>
      <c r="AR35" s="66" t="str">
        <f t="shared" si="9"/>
        <v/>
      </c>
      <c r="AT35" s="4" t="s">
        <v>9</v>
      </c>
      <c r="AU35" s="5">
        <v>45200</v>
      </c>
      <c r="AV35" s="7"/>
      <c r="AW35" s="7"/>
      <c r="AX35" s="6">
        <f t="shared" si="20"/>
        <v>0</v>
      </c>
      <c r="AY35" s="7">
        <f ca="1">SUMIFS(مصنعيات!AW:AW,مصنعيات!AO:AO,$AO$2,مصنعيات!AM:AM,AU35)</f>
        <v>0</v>
      </c>
      <c r="AZ35" s="66" t="str">
        <f t="shared" si="11"/>
        <v/>
      </c>
      <c r="BB35" s="4" t="s">
        <v>9</v>
      </c>
      <c r="BC35" s="5">
        <v>45200</v>
      </c>
      <c r="BD35" s="7"/>
      <c r="BE35" s="7"/>
      <c r="BF35" s="6">
        <f t="shared" si="21"/>
        <v>0</v>
      </c>
      <c r="BG35" s="7">
        <f ca="1">SUMIFS(مصنعيات!BE:BE,مصنعيات!AW:AW,$AO$2,مصنعيات!AU:AU,BC35)</f>
        <v>0</v>
      </c>
      <c r="BH35" s="66" t="str">
        <f t="shared" si="13"/>
        <v/>
      </c>
      <c r="BJ35" s="4" t="s">
        <v>9</v>
      </c>
      <c r="BK35" s="5">
        <v>45200</v>
      </c>
      <c r="BL35" s="7"/>
      <c r="BM35" s="7"/>
      <c r="BN35" s="6">
        <f t="shared" si="22"/>
        <v>0</v>
      </c>
      <c r="BO35" s="7">
        <f ca="1">SUMIFS(مصنعيات!BM:BM,مصنعيات!BE:BE,$AO$2,مصنعيات!BC:BC,BK35)</f>
        <v>0</v>
      </c>
      <c r="BP35" s="66" t="str">
        <f t="shared" si="15"/>
        <v/>
      </c>
    </row>
    <row r="36" spans="2:68" x14ac:dyDescent="0.2">
      <c r="B36" s="4" t="s">
        <v>10</v>
      </c>
      <c r="C36" s="5">
        <v>45201</v>
      </c>
      <c r="D36" s="7"/>
      <c r="E36" s="7"/>
      <c r="F36" s="6">
        <f t="shared" si="23"/>
        <v>0</v>
      </c>
      <c r="G36" s="7">
        <f>SUMIFS(مصنعيات!N:N,مصنعيات!F:F,$E$2,مصنعيات!D:D,C36)</f>
        <v>0</v>
      </c>
      <c r="H36" s="66" t="str">
        <f t="shared" si="1"/>
        <v/>
      </c>
      <c r="K36" s="4" t="s">
        <v>10</v>
      </c>
      <c r="L36" s="5">
        <v>45201</v>
      </c>
      <c r="M36" s="7"/>
      <c r="N36" s="7"/>
      <c r="O36" s="6">
        <f t="shared" si="16"/>
        <v>0</v>
      </c>
      <c r="P36" s="7">
        <f>SUMIFS(مصنعيات!N:N,مصنعيات!F:F,$N$2,مصنعيات!D:D,L36)</f>
        <v>0</v>
      </c>
      <c r="Q36" s="66" t="str">
        <f t="shared" si="3"/>
        <v/>
      </c>
      <c r="T36" s="4" t="s">
        <v>10</v>
      </c>
      <c r="U36" s="5">
        <v>45201</v>
      </c>
      <c r="V36" s="7"/>
      <c r="W36" s="7"/>
      <c r="X36" s="6">
        <f t="shared" si="17"/>
        <v>0</v>
      </c>
      <c r="Y36" s="7">
        <f>SUMIFS(مصنعيات!W:W,مصنعيات!O:O,$W$2,مصنعيات!M:M,U36)</f>
        <v>0</v>
      </c>
      <c r="Z36" s="66" t="str">
        <f t="shared" si="5"/>
        <v/>
      </c>
      <c r="AC36" s="4" t="s">
        <v>10</v>
      </c>
      <c r="AD36" s="5">
        <v>45201</v>
      </c>
      <c r="AE36" s="7"/>
      <c r="AF36" s="7"/>
      <c r="AG36" s="6">
        <f t="shared" si="18"/>
        <v>0</v>
      </c>
      <c r="AH36" s="7">
        <f>SUMIFS(مصنعيات!AF:AF,مصنعيات!X:X,$AF$2,مصنعيات!V:V,AD36)</f>
        <v>0</v>
      </c>
      <c r="AI36" s="66" t="str">
        <f t="shared" si="7"/>
        <v/>
      </c>
      <c r="AL36" s="4" t="s">
        <v>10</v>
      </c>
      <c r="AM36" s="5">
        <v>45201</v>
      </c>
      <c r="AN36" s="7"/>
      <c r="AO36" s="7"/>
      <c r="AP36" s="6">
        <f t="shared" si="19"/>
        <v>0</v>
      </c>
      <c r="AQ36" s="7">
        <f>SUMIFS(مصنعيات!AO:AO,مصنعيات!AG:AG,$AO$2,مصنعيات!AE:AE,AM36)</f>
        <v>0</v>
      </c>
      <c r="AR36" s="66" t="str">
        <f t="shared" si="9"/>
        <v/>
      </c>
      <c r="AT36" s="4" t="s">
        <v>10</v>
      </c>
      <c r="AU36" s="5">
        <v>45201</v>
      </c>
      <c r="AV36" s="7"/>
      <c r="AW36" s="7"/>
      <c r="AX36" s="6">
        <f t="shared" si="20"/>
        <v>0</v>
      </c>
      <c r="AY36" s="7">
        <f ca="1">SUMIFS(مصنعيات!AW:AW,مصنعيات!AO:AO,$AO$2,مصنعيات!AM:AM,AU36)</f>
        <v>0</v>
      </c>
      <c r="AZ36" s="66" t="str">
        <f t="shared" si="11"/>
        <v/>
      </c>
      <c r="BB36" s="4" t="s">
        <v>10</v>
      </c>
      <c r="BC36" s="5">
        <v>45201</v>
      </c>
      <c r="BD36" s="7"/>
      <c r="BE36" s="7"/>
      <c r="BF36" s="6">
        <f t="shared" si="21"/>
        <v>0</v>
      </c>
      <c r="BG36" s="7">
        <f ca="1">SUMIFS(مصنعيات!BE:BE,مصنعيات!AW:AW,$AO$2,مصنعيات!AU:AU,BC36)</f>
        <v>0</v>
      </c>
      <c r="BH36" s="66" t="str">
        <f t="shared" si="13"/>
        <v/>
      </c>
      <c r="BJ36" s="4" t="s">
        <v>10</v>
      </c>
      <c r="BK36" s="5">
        <v>45201</v>
      </c>
      <c r="BL36" s="7"/>
      <c r="BM36" s="7"/>
      <c r="BN36" s="6">
        <f t="shared" si="22"/>
        <v>0</v>
      </c>
      <c r="BO36" s="7">
        <f ca="1">SUMIFS(مصنعيات!BM:BM,مصنعيات!BE:BE,$AO$2,مصنعيات!BC:BC,BK36)</f>
        <v>0</v>
      </c>
      <c r="BP36" s="66" t="str">
        <f t="shared" si="15"/>
        <v/>
      </c>
    </row>
    <row r="37" spans="2:68" x14ac:dyDescent="0.2">
      <c r="B37" s="4" t="s">
        <v>11</v>
      </c>
      <c r="C37" s="5">
        <v>45202</v>
      </c>
      <c r="D37" s="7"/>
      <c r="E37" s="7"/>
      <c r="F37" s="6">
        <f t="shared" si="23"/>
        <v>0</v>
      </c>
      <c r="G37" s="7">
        <f>SUMIFS(مصنعيات!N:N,مصنعيات!F:F,$E$2,مصنعيات!D:D,C37)</f>
        <v>0</v>
      </c>
      <c r="H37" s="66" t="str">
        <f t="shared" si="1"/>
        <v/>
      </c>
      <c r="K37" s="4" t="s">
        <v>11</v>
      </c>
      <c r="L37" s="5">
        <v>45202</v>
      </c>
      <c r="M37" s="7"/>
      <c r="N37" s="7"/>
      <c r="O37" s="6">
        <f t="shared" si="16"/>
        <v>0</v>
      </c>
      <c r="P37" s="7">
        <f>SUMIFS(مصنعيات!N:N,مصنعيات!F:F,$N$2,مصنعيات!D:D,L37)</f>
        <v>0</v>
      </c>
      <c r="Q37" s="66" t="str">
        <f t="shared" si="3"/>
        <v/>
      </c>
      <c r="T37" s="4" t="s">
        <v>11</v>
      </c>
      <c r="U37" s="5">
        <v>45202</v>
      </c>
      <c r="V37" s="7"/>
      <c r="W37" s="7"/>
      <c r="X37" s="6">
        <f t="shared" si="17"/>
        <v>0</v>
      </c>
      <c r="Y37" s="7">
        <f>SUMIFS(مصنعيات!W:W,مصنعيات!O:O,$W$2,مصنعيات!M:M,U37)</f>
        <v>0</v>
      </c>
      <c r="Z37" s="66" t="str">
        <f t="shared" si="5"/>
        <v/>
      </c>
      <c r="AC37" s="4" t="s">
        <v>11</v>
      </c>
      <c r="AD37" s="5">
        <v>45202</v>
      </c>
      <c r="AE37" s="7"/>
      <c r="AF37" s="7"/>
      <c r="AG37" s="6">
        <f t="shared" si="18"/>
        <v>0</v>
      </c>
      <c r="AH37" s="7">
        <f>SUMIFS(مصنعيات!AF:AF,مصنعيات!X:X,$AF$2,مصنعيات!V:V,AD37)</f>
        <v>0</v>
      </c>
      <c r="AI37" s="66" t="str">
        <f t="shared" si="7"/>
        <v/>
      </c>
      <c r="AL37" s="4" t="s">
        <v>11</v>
      </c>
      <c r="AM37" s="5">
        <v>45202</v>
      </c>
      <c r="AN37" s="7"/>
      <c r="AO37" s="7"/>
      <c r="AP37" s="6">
        <f t="shared" si="19"/>
        <v>0</v>
      </c>
      <c r="AQ37" s="7">
        <f>SUMIFS(مصنعيات!AO:AO,مصنعيات!AG:AG,$AO$2,مصنعيات!AE:AE,AM37)</f>
        <v>0</v>
      </c>
      <c r="AR37" s="66" t="str">
        <f t="shared" si="9"/>
        <v/>
      </c>
      <c r="AT37" s="4" t="s">
        <v>11</v>
      </c>
      <c r="AU37" s="5">
        <v>45202</v>
      </c>
      <c r="AV37" s="7"/>
      <c r="AW37" s="7"/>
      <c r="AX37" s="6">
        <f t="shared" si="20"/>
        <v>0</v>
      </c>
      <c r="AY37" s="7">
        <f ca="1">SUMIFS(مصنعيات!AW:AW,مصنعيات!AO:AO,$AO$2,مصنعيات!AM:AM,AU37)</f>
        <v>0</v>
      </c>
      <c r="AZ37" s="66" t="str">
        <f t="shared" si="11"/>
        <v/>
      </c>
      <c r="BB37" s="4" t="s">
        <v>11</v>
      </c>
      <c r="BC37" s="5">
        <v>45202</v>
      </c>
      <c r="BD37" s="7"/>
      <c r="BE37" s="7"/>
      <c r="BF37" s="6">
        <f t="shared" si="21"/>
        <v>0</v>
      </c>
      <c r="BG37" s="7">
        <f ca="1">SUMIFS(مصنعيات!BE:BE,مصنعيات!AW:AW,$AO$2,مصنعيات!AU:AU,BC37)</f>
        <v>0</v>
      </c>
      <c r="BH37" s="66" t="str">
        <f t="shared" si="13"/>
        <v/>
      </c>
      <c r="BJ37" s="4" t="s">
        <v>11</v>
      </c>
      <c r="BK37" s="5">
        <v>45202</v>
      </c>
      <c r="BL37" s="7"/>
      <c r="BM37" s="7"/>
      <c r="BN37" s="6">
        <f t="shared" si="22"/>
        <v>0</v>
      </c>
      <c r="BO37" s="7">
        <f ca="1">SUMIFS(مصنعيات!BM:BM,مصنعيات!BE:BE,$AO$2,مصنعيات!BC:BC,BK37)</f>
        <v>0</v>
      </c>
      <c r="BP37" s="66" t="str">
        <f t="shared" si="15"/>
        <v/>
      </c>
    </row>
    <row r="38" spans="2:68" x14ac:dyDescent="0.2">
      <c r="B38" s="4" t="s">
        <v>12</v>
      </c>
      <c r="C38" s="5">
        <v>45203</v>
      </c>
      <c r="D38" s="7"/>
      <c r="E38" s="7"/>
      <c r="F38" s="6">
        <f t="shared" si="23"/>
        <v>0</v>
      </c>
      <c r="G38" s="7">
        <f>SUMIFS(مصنعيات!N:N,مصنعيات!F:F,$E$2,مصنعيات!D:D,C38)</f>
        <v>0</v>
      </c>
      <c r="H38" s="66" t="str">
        <f t="shared" si="1"/>
        <v/>
      </c>
      <c r="K38" s="4" t="s">
        <v>12</v>
      </c>
      <c r="L38" s="5">
        <v>45203</v>
      </c>
      <c r="M38" s="7"/>
      <c r="N38" s="7"/>
      <c r="O38" s="6">
        <f t="shared" si="16"/>
        <v>0</v>
      </c>
      <c r="P38" s="7">
        <f>SUMIFS(مصنعيات!N:N,مصنعيات!F:F,$N$2,مصنعيات!D:D,L38)</f>
        <v>0</v>
      </c>
      <c r="Q38" s="66" t="str">
        <f t="shared" si="3"/>
        <v/>
      </c>
      <c r="T38" s="4" t="s">
        <v>12</v>
      </c>
      <c r="U38" s="5">
        <v>45203</v>
      </c>
      <c r="V38" s="7"/>
      <c r="W38" s="7"/>
      <c r="X38" s="6">
        <f t="shared" si="17"/>
        <v>0</v>
      </c>
      <c r="Y38" s="7">
        <f>SUMIFS(مصنعيات!W:W,مصنعيات!O:O,$W$2,مصنعيات!M:M,U38)</f>
        <v>0</v>
      </c>
      <c r="Z38" s="66" t="str">
        <f t="shared" si="5"/>
        <v/>
      </c>
      <c r="AC38" s="4" t="s">
        <v>12</v>
      </c>
      <c r="AD38" s="5">
        <v>45203</v>
      </c>
      <c r="AE38" s="7"/>
      <c r="AF38" s="7"/>
      <c r="AG38" s="6">
        <f t="shared" si="18"/>
        <v>0</v>
      </c>
      <c r="AH38" s="7">
        <f>SUMIFS(مصنعيات!AF:AF,مصنعيات!X:X,$AF$2,مصنعيات!V:V,AD38)</f>
        <v>0</v>
      </c>
      <c r="AI38" s="66" t="str">
        <f t="shared" si="7"/>
        <v/>
      </c>
      <c r="AL38" s="4" t="s">
        <v>12</v>
      </c>
      <c r="AM38" s="5">
        <v>45203</v>
      </c>
      <c r="AN38" s="7"/>
      <c r="AO38" s="7"/>
      <c r="AP38" s="6">
        <f t="shared" si="19"/>
        <v>0</v>
      </c>
      <c r="AQ38" s="7">
        <f>SUMIFS(مصنعيات!AO:AO,مصنعيات!AG:AG,$AO$2,مصنعيات!AE:AE,AM38)</f>
        <v>0</v>
      </c>
      <c r="AR38" s="66" t="str">
        <f t="shared" si="9"/>
        <v/>
      </c>
      <c r="AT38" s="4" t="s">
        <v>12</v>
      </c>
      <c r="AU38" s="5">
        <v>45203</v>
      </c>
      <c r="AV38" s="7"/>
      <c r="AW38" s="7"/>
      <c r="AX38" s="6">
        <f t="shared" si="20"/>
        <v>0</v>
      </c>
      <c r="AY38" s="7">
        <f ca="1">SUMIFS(مصنعيات!AW:AW,مصنعيات!AO:AO,$AO$2,مصنعيات!AM:AM,AU38)</f>
        <v>0</v>
      </c>
      <c r="AZ38" s="66" t="str">
        <f t="shared" si="11"/>
        <v/>
      </c>
      <c r="BB38" s="4" t="s">
        <v>12</v>
      </c>
      <c r="BC38" s="5">
        <v>45203</v>
      </c>
      <c r="BD38" s="7"/>
      <c r="BE38" s="7"/>
      <c r="BF38" s="6">
        <f t="shared" si="21"/>
        <v>0</v>
      </c>
      <c r="BG38" s="7">
        <f ca="1">SUMIFS(مصنعيات!BE:BE,مصنعيات!AW:AW,$AO$2,مصنعيات!AU:AU,BC38)</f>
        <v>0</v>
      </c>
      <c r="BH38" s="66" t="str">
        <f t="shared" si="13"/>
        <v/>
      </c>
      <c r="BJ38" s="4" t="s">
        <v>12</v>
      </c>
      <c r="BK38" s="5">
        <v>45203</v>
      </c>
      <c r="BL38" s="7"/>
      <c r="BM38" s="7"/>
      <c r="BN38" s="6">
        <f t="shared" si="22"/>
        <v>0</v>
      </c>
      <c r="BO38" s="7">
        <f ca="1">SUMIFS(مصنعيات!BM:BM,مصنعيات!BE:BE,$AO$2,مصنعيات!BC:BC,BK38)</f>
        <v>0</v>
      </c>
      <c r="BP38" s="66" t="str">
        <f t="shared" si="15"/>
        <v/>
      </c>
    </row>
    <row r="39" spans="2:68" x14ac:dyDescent="0.2">
      <c r="B39" s="4" t="s">
        <v>13</v>
      </c>
      <c r="C39" s="5">
        <v>45204</v>
      </c>
      <c r="D39" s="7"/>
      <c r="E39" s="7"/>
      <c r="F39" s="6">
        <f t="shared" si="23"/>
        <v>0</v>
      </c>
      <c r="G39" s="7">
        <f>SUMIFS(مصنعيات!N:N,مصنعيات!F:F,$E$2,مصنعيات!D:D,C39)</f>
        <v>0</v>
      </c>
      <c r="H39" s="66" t="str">
        <f t="shared" si="1"/>
        <v/>
      </c>
      <c r="K39" s="4" t="s">
        <v>13</v>
      </c>
      <c r="L39" s="5">
        <v>45204</v>
      </c>
      <c r="M39" s="7"/>
      <c r="N39" s="7"/>
      <c r="O39" s="6">
        <f t="shared" si="16"/>
        <v>0</v>
      </c>
      <c r="P39" s="7">
        <f>SUMIFS(مصنعيات!N:N,مصنعيات!F:F,$N$2,مصنعيات!D:D,L39)</f>
        <v>0</v>
      </c>
      <c r="Q39" s="66" t="str">
        <f t="shared" si="3"/>
        <v/>
      </c>
      <c r="T39" s="4" t="s">
        <v>13</v>
      </c>
      <c r="U39" s="5">
        <v>45204</v>
      </c>
      <c r="V39" s="7"/>
      <c r="W39" s="7"/>
      <c r="X39" s="6">
        <f t="shared" si="17"/>
        <v>0</v>
      </c>
      <c r="Y39" s="7">
        <f>SUMIFS(مصنعيات!W:W,مصنعيات!O:O,$W$2,مصنعيات!M:M,U39)</f>
        <v>0</v>
      </c>
      <c r="Z39" s="66" t="str">
        <f t="shared" si="5"/>
        <v/>
      </c>
      <c r="AC39" s="4" t="s">
        <v>13</v>
      </c>
      <c r="AD39" s="5">
        <v>45204</v>
      </c>
      <c r="AE39" s="7"/>
      <c r="AF39" s="7"/>
      <c r="AG39" s="6">
        <f t="shared" si="18"/>
        <v>0</v>
      </c>
      <c r="AH39" s="7">
        <f>SUMIFS(مصنعيات!AF:AF,مصنعيات!X:X,$AF$2,مصنعيات!V:V,AD39)</f>
        <v>0</v>
      </c>
      <c r="AI39" s="66" t="str">
        <f t="shared" si="7"/>
        <v/>
      </c>
      <c r="AL39" s="4" t="s">
        <v>13</v>
      </c>
      <c r="AM39" s="5">
        <v>45204</v>
      </c>
      <c r="AN39" s="7"/>
      <c r="AO39" s="7"/>
      <c r="AP39" s="6">
        <f t="shared" si="19"/>
        <v>0</v>
      </c>
      <c r="AQ39" s="7">
        <f>SUMIFS(مصنعيات!AO:AO,مصنعيات!AG:AG,$AO$2,مصنعيات!AE:AE,AM39)</f>
        <v>0</v>
      </c>
      <c r="AR39" s="66" t="str">
        <f t="shared" si="9"/>
        <v/>
      </c>
      <c r="AT39" s="4" t="s">
        <v>13</v>
      </c>
      <c r="AU39" s="5">
        <v>45204</v>
      </c>
      <c r="AV39" s="7"/>
      <c r="AW39" s="7"/>
      <c r="AX39" s="6">
        <f t="shared" si="20"/>
        <v>0</v>
      </c>
      <c r="AY39" s="7">
        <f ca="1">SUMIFS(مصنعيات!AW:AW,مصنعيات!AO:AO,$AO$2,مصنعيات!AM:AM,AU39)</f>
        <v>0</v>
      </c>
      <c r="AZ39" s="66" t="str">
        <f t="shared" si="11"/>
        <v/>
      </c>
      <c r="BB39" s="4" t="s">
        <v>13</v>
      </c>
      <c r="BC39" s="5">
        <v>45204</v>
      </c>
      <c r="BD39" s="7"/>
      <c r="BE39" s="7"/>
      <c r="BF39" s="6">
        <f t="shared" si="21"/>
        <v>0</v>
      </c>
      <c r="BG39" s="7">
        <f ca="1">SUMIFS(مصنعيات!BE:BE,مصنعيات!AW:AW,$AO$2,مصنعيات!AU:AU,BC39)</f>
        <v>0</v>
      </c>
      <c r="BH39" s="66" t="str">
        <f t="shared" si="13"/>
        <v/>
      </c>
      <c r="BJ39" s="4" t="s">
        <v>13</v>
      </c>
      <c r="BK39" s="5">
        <v>45204</v>
      </c>
      <c r="BL39" s="7"/>
      <c r="BM39" s="7"/>
      <c r="BN39" s="6">
        <f t="shared" si="22"/>
        <v>0</v>
      </c>
      <c r="BO39" s="7">
        <f ca="1">SUMIFS(مصنعيات!BM:BM,مصنعيات!BE:BE,$AO$2,مصنعيات!BC:BC,BK39)</f>
        <v>0</v>
      </c>
      <c r="BP39" s="66" t="str">
        <f t="shared" si="15"/>
        <v/>
      </c>
    </row>
    <row r="40" spans="2:68" x14ac:dyDescent="0.2">
      <c r="B40" s="4" t="s">
        <v>30</v>
      </c>
      <c r="C40" s="5">
        <v>45205</v>
      </c>
      <c r="D40" s="7"/>
      <c r="E40" s="7"/>
      <c r="F40" s="6">
        <f t="shared" si="23"/>
        <v>0</v>
      </c>
      <c r="G40" s="7">
        <f>SUMIFS(مصنعيات!N:N,مصنعيات!F:F,$E$2,مصنعيات!D:D,C40)</f>
        <v>0</v>
      </c>
      <c r="H40" s="66" t="str">
        <f t="shared" si="1"/>
        <v/>
      </c>
      <c r="K40" s="4" t="s">
        <v>30</v>
      </c>
      <c r="L40" s="5">
        <v>45205</v>
      </c>
      <c r="M40" s="7"/>
      <c r="N40" s="7"/>
      <c r="O40" s="6">
        <f t="shared" si="16"/>
        <v>0</v>
      </c>
      <c r="P40" s="7">
        <f>SUMIFS(مصنعيات!N:N,مصنعيات!F:F,$N$2,مصنعيات!D:D,L40)</f>
        <v>0</v>
      </c>
      <c r="Q40" s="66" t="str">
        <f t="shared" si="3"/>
        <v/>
      </c>
      <c r="T40" s="4" t="s">
        <v>30</v>
      </c>
      <c r="U40" s="5">
        <v>45205</v>
      </c>
      <c r="V40" s="7"/>
      <c r="W40" s="7"/>
      <c r="X40" s="6">
        <f t="shared" si="17"/>
        <v>0</v>
      </c>
      <c r="Y40" s="7">
        <f>SUMIFS(مصنعيات!W:W,مصنعيات!O:O,$W$2,مصنعيات!M:M,U40)</f>
        <v>0</v>
      </c>
      <c r="Z40" s="66" t="str">
        <f t="shared" si="5"/>
        <v/>
      </c>
      <c r="AC40" s="4" t="s">
        <v>30</v>
      </c>
      <c r="AD40" s="5">
        <v>45205</v>
      </c>
      <c r="AE40" s="7"/>
      <c r="AF40" s="7"/>
      <c r="AG40" s="6">
        <f t="shared" si="18"/>
        <v>0</v>
      </c>
      <c r="AH40" s="7">
        <f>SUMIFS(مصنعيات!AF:AF,مصنعيات!X:X,$AF$2,مصنعيات!V:V,AD40)</f>
        <v>0</v>
      </c>
      <c r="AI40" s="66" t="str">
        <f t="shared" si="7"/>
        <v/>
      </c>
      <c r="AL40" s="4" t="s">
        <v>30</v>
      </c>
      <c r="AM40" s="5">
        <v>45205</v>
      </c>
      <c r="AN40" s="7"/>
      <c r="AO40" s="7"/>
      <c r="AP40" s="6">
        <f t="shared" si="19"/>
        <v>0</v>
      </c>
      <c r="AQ40" s="7">
        <f>SUMIFS(مصنعيات!AO:AO,مصنعيات!AG:AG,$AO$2,مصنعيات!AE:AE,AM40)</f>
        <v>0</v>
      </c>
      <c r="AR40" s="66" t="str">
        <f t="shared" si="9"/>
        <v/>
      </c>
      <c r="AT40" s="4" t="s">
        <v>30</v>
      </c>
      <c r="AU40" s="5">
        <v>45205</v>
      </c>
      <c r="AV40" s="7"/>
      <c r="AW40" s="7"/>
      <c r="AX40" s="6">
        <f t="shared" si="20"/>
        <v>0</v>
      </c>
      <c r="AY40" s="7">
        <f ca="1">SUMIFS(مصنعيات!AW:AW,مصنعيات!AO:AO,$AO$2,مصنعيات!AM:AM,AU40)</f>
        <v>0</v>
      </c>
      <c r="AZ40" s="66" t="str">
        <f t="shared" si="11"/>
        <v/>
      </c>
      <c r="BB40" s="4" t="s">
        <v>30</v>
      </c>
      <c r="BC40" s="5">
        <v>45205</v>
      </c>
      <c r="BD40" s="7"/>
      <c r="BE40" s="7"/>
      <c r="BF40" s="6">
        <f t="shared" si="21"/>
        <v>0</v>
      </c>
      <c r="BG40" s="7">
        <f ca="1">SUMIFS(مصنعيات!BE:BE,مصنعيات!AW:AW,$AO$2,مصنعيات!AU:AU,BC40)</f>
        <v>0</v>
      </c>
      <c r="BH40" s="66" t="str">
        <f t="shared" si="13"/>
        <v/>
      </c>
      <c r="BJ40" s="4" t="s">
        <v>30</v>
      </c>
      <c r="BK40" s="5">
        <v>45205</v>
      </c>
      <c r="BL40" s="7"/>
      <c r="BM40" s="7"/>
      <c r="BN40" s="6">
        <f t="shared" si="22"/>
        <v>0</v>
      </c>
      <c r="BO40" s="7">
        <f ca="1">SUMIFS(مصنعيات!BM:BM,مصنعيات!BE:BE,$AO$2,مصنعيات!BC:BC,BK40)</f>
        <v>0</v>
      </c>
      <c r="BP40" s="66" t="str">
        <f t="shared" si="15"/>
        <v/>
      </c>
    </row>
    <row r="41" spans="2:68" x14ac:dyDescent="0.2">
      <c r="B41" s="4" t="s">
        <v>8</v>
      </c>
      <c r="C41" s="5">
        <v>45206</v>
      </c>
      <c r="D41" s="7"/>
      <c r="E41" s="7"/>
      <c r="F41" s="6">
        <f t="shared" si="23"/>
        <v>0</v>
      </c>
      <c r="G41" s="7">
        <f>SUMIFS(مصنعيات!N:N,مصنعيات!F:F,$E$2,مصنعيات!D:D,C41)</f>
        <v>0</v>
      </c>
      <c r="H41" s="66" t="str">
        <f t="shared" si="1"/>
        <v/>
      </c>
      <c r="K41" s="4" t="s">
        <v>8</v>
      </c>
      <c r="L41" s="5">
        <v>45206</v>
      </c>
      <c r="M41" s="7"/>
      <c r="N41" s="7"/>
      <c r="O41" s="6">
        <f t="shared" si="16"/>
        <v>0</v>
      </c>
      <c r="P41" s="7">
        <f>SUMIFS(مصنعيات!N:N,مصنعيات!F:F,$N$2,مصنعيات!D:D,L41)</f>
        <v>0</v>
      </c>
      <c r="Q41" s="66" t="str">
        <f t="shared" si="3"/>
        <v/>
      </c>
      <c r="T41" s="4" t="s">
        <v>8</v>
      </c>
      <c r="U41" s="5">
        <v>45206</v>
      </c>
      <c r="V41" s="7"/>
      <c r="W41" s="7"/>
      <c r="X41" s="6">
        <f t="shared" si="17"/>
        <v>0</v>
      </c>
      <c r="Y41" s="7">
        <f>SUMIFS(مصنعيات!W:W,مصنعيات!O:O,$W$2,مصنعيات!M:M,U41)</f>
        <v>0</v>
      </c>
      <c r="Z41" s="66" t="str">
        <f t="shared" si="5"/>
        <v/>
      </c>
      <c r="AC41" s="4" t="s">
        <v>8</v>
      </c>
      <c r="AD41" s="5">
        <v>45206</v>
      </c>
      <c r="AE41" s="7"/>
      <c r="AF41" s="7"/>
      <c r="AG41" s="6">
        <f t="shared" si="18"/>
        <v>0</v>
      </c>
      <c r="AH41" s="7">
        <f>SUMIFS(مصنعيات!AF:AF,مصنعيات!X:X,$AF$2,مصنعيات!V:V,AD41)</f>
        <v>0</v>
      </c>
      <c r="AI41" s="66" t="str">
        <f t="shared" si="7"/>
        <v/>
      </c>
      <c r="AL41" s="4" t="s">
        <v>8</v>
      </c>
      <c r="AM41" s="5">
        <v>45206</v>
      </c>
      <c r="AN41" s="7"/>
      <c r="AO41" s="7"/>
      <c r="AP41" s="6">
        <f t="shared" si="19"/>
        <v>0</v>
      </c>
      <c r="AQ41" s="7">
        <f>SUMIFS(مصنعيات!AO:AO,مصنعيات!AG:AG,$AO$2,مصنعيات!AE:AE,AM41)</f>
        <v>0</v>
      </c>
      <c r="AR41" s="66" t="str">
        <f t="shared" si="9"/>
        <v/>
      </c>
      <c r="AT41" s="4" t="s">
        <v>8</v>
      </c>
      <c r="AU41" s="5">
        <v>45206</v>
      </c>
      <c r="AV41" s="7"/>
      <c r="AW41" s="7"/>
      <c r="AX41" s="6">
        <f t="shared" si="20"/>
        <v>0</v>
      </c>
      <c r="AY41" s="7">
        <f ca="1">SUMIFS(مصنعيات!AW:AW,مصنعيات!AO:AO,$AO$2,مصنعيات!AM:AM,AU41)</f>
        <v>0</v>
      </c>
      <c r="AZ41" s="66" t="str">
        <f t="shared" si="11"/>
        <v/>
      </c>
      <c r="BB41" s="4" t="s">
        <v>8</v>
      </c>
      <c r="BC41" s="5">
        <v>45206</v>
      </c>
      <c r="BD41" s="7"/>
      <c r="BE41" s="7"/>
      <c r="BF41" s="6">
        <f t="shared" si="21"/>
        <v>0</v>
      </c>
      <c r="BG41" s="7">
        <f ca="1">SUMIFS(مصنعيات!BE:BE,مصنعيات!AW:AW,$AO$2,مصنعيات!AU:AU,BC41)</f>
        <v>0</v>
      </c>
      <c r="BH41" s="66" t="str">
        <f t="shared" si="13"/>
        <v/>
      </c>
      <c r="BJ41" s="4" t="s">
        <v>8</v>
      </c>
      <c r="BK41" s="5">
        <v>45206</v>
      </c>
      <c r="BL41" s="7"/>
      <c r="BM41" s="7"/>
      <c r="BN41" s="6">
        <f t="shared" si="22"/>
        <v>0</v>
      </c>
      <c r="BO41" s="7">
        <f ca="1">SUMIFS(مصنعيات!BM:BM,مصنعيات!BE:BE,$AO$2,مصنعيات!BC:BC,BK41)</f>
        <v>0</v>
      </c>
      <c r="BP41" s="66" t="str">
        <f t="shared" si="15"/>
        <v/>
      </c>
    </row>
    <row r="42" spans="2:68" x14ac:dyDescent="0.2">
      <c r="B42" s="4" t="s">
        <v>9</v>
      </c>
      <c r="C42" s="5">
        <v>45207</v>
      </c>
      <c r="D42" s="7"/>
      <c r="E42" s="7"/>
      <c r="F42" s="6">
        <f t="shared" si="23"/>
        <v>0</v>
      </c>
      <c r="G42" s="7">
        <f>SUMIFS(مصنعيات!N:N,مصنعيات!F:F,$E$2,مصنعيات!D:D,C42)</f>
        <v>0</v>
      </c>
      <c r="H42" s="66" t="str">
        <f t="shared" si="1"/>
        <v/>
      </c>
      <c r="K42" s="4" t="s">
        <v>9</v>
      </c>
      <c r="L42" s="5">
        <v>45207</v>
      </c>
      <c r="M42" s="7"/>
      <c r="N42" s="7"/>
      <c r="O42" s="6">
        <f t="shared" si="16"/>
        <v>0</v>
      </c>
      <c r="P42" s="7">
        <f>SUMIFS(مصنعيات!N:N,مصنعيات!F:F,$N$2,مصنعيات!D:D,L42)</f>
        <v>0</v>
      </c>
      <c r="Q42" s="66" t="str">
        <f t="shared" si="3"/>
        <v/>
      </c>
      <c r="T42" s="4" t="s">
        <v>9</v>
      </c>
      <c r="U42" s="5">
        <v>45207</v>
      </c>
      <c r="V42" s="7"/>
      <c r="W42" s="7"/>
      <c r="X42" s="6">
        <f t="shared" si="17"/>
        <v>0</v>
      </c>
      <c r="Y42" s="7">
        <f>SUMIFS(مصنعيات!W:W,مصنعيات!O:O,$W$2,مصنعيات!M:M,U42)</f>
        <v>0</v>
      </c>
      <c r="Z42" s="66" t="str">
        <f t="shared" si="5"/>
        <v/>
      </c>
      <c r="AC42" s="4" t="s">
        <v>9</v>
      </c>
      <c r="AD42" s="5">
        <v>45207</v>
      </c>
      <c r="AE42" s="7"/>
      <c r="AF42" s="7"/>
      <c r="AG42" s="6">
        <f t="shared" si="18"/>
        <v>0</v>
      </c>
      <c r="AH42" s="7">
        <f>SUMIFS(مصنعيات!AF:AF,مصنعيات!X:X,$AF$2,مصنعيات!V:V,AD42)</f>
        <v>0</v>
      </c>
      <c r="AI42" s="66" t="str">
        <f t="shared" si="7"/>
        <v/>
      </c>
      <c r="AL42" s="4" t="s">
        <v>9</v>
      </c>
      <c r="AM42" s="5">
        <v>45207</v>
      </c>
      <c r="AN42" s="7"/>
      <c r="AO42" s="7"/>
      <c r="AP42" s="6">
        <f t="shared" si="19"/>
        <v>0</v>
      </c>
      <c r="AQ42" s="7">
        <f>SUMIFS(مصنعيات!AO:AO,مصنعيات!AG:AG,$AO$2,مصنعيات!AE:AE,AM42)</f>
        <v>0</v>
      </c>
      <c r="AR42" s="66" t="str">
        <f t="shared" si="9"/>
        <v/>
      </c>
      <c r="AT42" s="4" t="s">
        <v>9</v>
      </c>
      <c r="AU42" s="5">
        <v>45207</v>
      </c>
      <c r="AV42" s="7"/>
      <c r="AW42" s="7"/>
      <c r="AX42" s="6">
        <f t="shared" si="20"/>
        <v>0</v>
      </c>
      <c r="AY42" s="7">
        <f ca="1">SUMIFS(مصنعيات!AW:AW,مصنعيات!AO:AO,$AO$2,مصنعيات!AM:AM,AU42)</f>
        <v>0</v>
      </c>
      <c r="AZ42" s="66" t="str">
        <f t="shared" si="11"/>
        <v/>
      </c>
      <c r="BB42" s="4" t="s">
        <v>9</v>
      </c>
      <c r="BC42" s="5">
        <v>45207</v>
      </c>
      <c r="BD42" s="7"/>
      <c r="BE42" s="7"/>
      <c r="BF42" s="6">
        <f t="shared" si="21"/>
        <v>0</v>
      </c>
      <c r="BG42" s="7">
        <f ca="1">SUMIFS(مصنعيات!BE:BE,مصنعيات!AW:AW,$AO$2,مصنعيات!AU:AU,BC42)</f>
        <v>0</v>
      </c>
      <c r="BH42" s="66" t="str">
        <f t="shared" si="13"/>
        <v/>
      </c>
      <c r="BJ42" s="4" t="s">
        <v>9</v>
      </c>
      <c r="BK42" s="5">
        <v>45207</v>
      </c>
      <c r="BL42" s="7"/>
      <c r="BM42" s="7"/>
      <c r="BN42" s="6">
        <f t="shared" si="22"/>
        <v>0</v>
      </c>
      <c r="BO42" s="7">
        <f ca="1">SUMIFS(مصنعيات!BM:BM,مصنعيات!BE:BE,$AO$2,مصنعيات!BC:BC,BK42)</f>
        <v>0</v>
      </c>
      <c r="BP42" s="66" t="str">
        <f t="shared" si="15"/>
        <v/>
      </c>
    </row>
    <row r="43" spans="2:68" x14ac:dyDescent="0.2">
      <c r="B43" s="4" t="s">
        <v>10</v>
      </c>
      <c r="C43" s="5">
        <v>45208</v>
      </c>
      <c r="D43" s="7"/>
      <c r="E43" s="7"/>
      <c r="F43" s="6">
        <f t="shared" si="23"/>
        <v>0</v>
      </c>
      <c r="G43" s="7">
        <f>SUMIFS(مصنعيات!N:N,مصنعيات!F:F,$E$2,مصنعيات!D:D,C43)</f>
        <v>0</v>
      </c>
      <c r="H43" s="66" t="str">
        <f t="shared" si="1"/>
        <v/>
      </c>
      <c r="K43" s="4" t="s">
        <v>10</v>
      </c>
      <c r="L43" s="5">
        <v>45208</v>
      </c>
      <c r="M43" s="7"/>
      <c r="N43" s="7"/>
      <c r="O43" s="6">
        <f t="shared" si="16"/>
        <v>0</v>
      </c>
      <c r="P43" s="7">
        <f>SUMIFS(مصنعيات!N:N,مصنعيات!F:F,$N$2,مصنعيات!D:D,L43)</f>
        <v>0</v>
      </c>
      <c r="Q43" s="66" t="str">
        <f t="shared" si="3"/>
        <v/>
      </c>
      <c r="T43" s="4" t="s">
        <v>10</v>
      </c>
      <c r="U43" s="5">
        <v>45208</v>
      </c>
      <c r="V43" s="7"/>
      <c r="W43" s="7"/>
      <c r="X43" s="6">
        <f t="shared" si="17"/>
        <v>0</v>
      </c>
      <c r="Y43" s="7">
        <f>SUMIFS(مصنعيات!W:W,مصنعيات!O:O,$W$2,مصنعيات!M:M,U43)</f>
        <v>0</v>
      </c>
      <c r="Z43" s="66" t="str">
        <f t="shared" si="5"/>
        <v/>
      </c>
      <c r="AC43" s="4" t="s">
        <v>10</v>
      </c>
      <c r="AD43" s="5">
        <v>45208</v>
      </c>
      <c r="AE43" s="7"/>
      <c r="AF43" s="7"/>
      <c r="AG43" s="6">
        <f t="shared" si="18"/>
        <v>0</v>
      </c>
      <c r="AH43" s="7">
        <f>SUMIFS(مصنعيات!AF:AF,مصنعيات!X:X,$AF$2,مصنعيات!V:V,AD43)</f>
        <v>0</v>
      </c>
      <c r="AI43" s="66" t="str">
        <f t="shared" si="7"/>
        <v/>
      </c>
      <c r="AL43" s="4" t="s">
        <v>10</v>
      </c>
      <c r="AM43" s="5">
        <v>45208</v>
      </c>
      <c r="AN43" s="7"/>
      <c r="AO43" s="7"/>
      <c r="AP43" s="6">
        <f t="shared" si="19"/>
        <v>0</v>
      </c>
      <c r="AQ43" s="7">
        <f>SUMIFS(مصنعيات!AO:AO,مصنعيات!AG:AG,$AO$2,مصنعيات!AE:AE,AM43)</f>
        <v>0</v>
      </c>
      <c r="AR43" s="66" t="str">
        <f t="shared" si="9"/>
        <v/>
      </c>
      <c r="AT43" s="4" t="s">
        <v>10</v>
      </c>
      <c r="AU43" s="5">
        <v>45208</v>
      </c>
      <c r="AV43" s="7"/>
      <c r="AW43" s="7"/>
      <c r="AX43" s="6">
        <f t="shared" si="20"/>
        <v>0</v>
      </c>
      <c r="AY43" s="7">
        <f ca="1">SUMIFS(مصنعيات!AW:AW,مصنعيات!AO:AO,$AO$2,مصنعيات!AM:AM,AU43)</f>
        <v>0</v>
      </c>
      <c r="AZ43" s="66" t="str">
        <f t="shared" si="11"/>
        <v/>
      </c>
      <c r="BB43" s="4" t="s">
        <v>10</v>
      </c>
      <c r="BC43" s="5">
        <v>45208</v>
      </c>
      <c r="BD43" s="7"/>
      <c r="BE43" s="7"/>
      <c r="BF43" s="6">
        <f t="shared" si="21"/>
        <v>0</v>
      </c>
      <c r="BG43" s="7">
        <f ca="1">SUMIFS(مصنعيات!BE:BE,مصنعيات!AW:AW,$AO$2,مصنعيات!AU:AU,BC43)</f>
        <v>0</v>
      </c>
      <c r="BH43" s="66" t="str">
        <f t="shared" si="13"/>
        <v/>
      </c>
      <c r="BJ43" s="4" t="s">
        <v>10</v>
      </c>
      <c r="BK43" s="5">
        <v>45208</v>
      </c>
      <c r="BL43" s="7"/>
      <c r="BM43" s="7"/>
      <c r="BN43" s="6">
        <f t="shared" si="22"/>
        <v>0</v>
      </c>
      <c r="BO43" s="7">
        <f ca="1">SUMIFS(مصنعيات!BM:BM,مصنعيات!BE:BE,$AO$2,مصنعيات!BC:BC,BK43)</f>
        <v>0</v>
      </c>
      <c r="BP43" s="66" t="str">
        <f t="shared" si="15"/>
        <v/>
      </c>
    </row>
    <row r="44" spans="2:68" x14ac:dyDescent="0.2">
      <c r="B44" s="4" t="s">
        <v>11</v>
      </c>
      <c r="C44" s="5">
        <v>45209</v>
      </c>
      <c r="D44" s="7"/>
      <c r="E44" s="7"/>
      <c r="F44" s="6">
        <f t="shared" ref="F44:F107" si="24">E44-D44</f>
        <v>0</v>
      </c>
      <c r="G44" s="7">
        <f>SUMIFS(مصنعيات!N:N,مصنعيات!F:F,$E$2,مصنعيات!D:D,C44)</f>
        <v>0</v>
      </c>
      <c r="H44" s="66" t="str">
        <f t="shared" si="1"/>
        <v/>
      </c>
      <c r="K44" s="4" t="s">
        <v>11</v>
      </c>
      <c r="L44" s="5">
        <v>45209</v>
      </c>
      <c r="M44" s="7"/>
      <c r="N44" s="7"/>
      <c r="O44" s="6">
        <f t="shared" si="16"/>
        <v>0</v>
      </c>
      <c r="P44" s="7">
        <f>SUMIFS(مصنعيات!N:N,مصنعيات!F:F,$N$2,مصنعيات!D:D,L44)</f>
        <v>0</v>
      </c>
      <c r="Q44" s="66" t="str">
        <f t="shared" si="3"/>
        <v/>
      </c>
      <c r="T44" s="4" t="s">
        <v>11</v>
      </c>
      <c r="U44" s="5">
        <v>45209</v>
      </c>
      <c r="V44" s="7"/>
      <c r="W44" s="7"/>
      <c r="X44" s="6">
        <f t="shared" si="17"/>
        <v>0</v>
      </c>
      <c r="Y44" s="7">
        <f>SUMIFS(مصنعيات!W:W,مصنعيات!O:O,$W$2,مصنعيات!M:M,U44)</f>
        <v>0</v>
      </c>
      <c r="Z44" s="66" t="str">
        <f t="shared" si="5"/>
        <v/>
      </c>
      <c r="AC44" s="4" t="s">
        <v>11</v>
      </c>
      <c r="AD44" s="5">
        <v>45209</v>
      </c>
      <c r="AE44" s="7"/>
      <c r="AF44" s="7"/>
      <c r="AG44" s="6">
        <f t="shared" si="18"/>
        <v>0</v>
      </c>
      <c r="AH44" s="7">
        <f>SUMIFS(مصنعيات!AF:AF,مصنعيات!X:X,$AF$2,مصنعيات!V:V,AD44)</f>
        <v>0</v>
      </c>
      <c r="AI44" s="66" t="str">
        <f t="shared" si="7"/>
        <v/>
      </c>
      <c r="AL44" s="4" t="s">
        <v>11</v>
      </c>
      <c r="AM44" s="5">
        <v>45209</v>
      </c>
      <c r="AN44" s="7"/>
      <c r="AO44" s="7"/>
      <c r="AP44" s="6">
        <f t="shared" si="19"/>
        <v>0</v>
      </c>
      <c r="AQ44" s="7">
        <f>SUMIFS(مصنعيات!AO:AO,مصنعيات!AG:AG,$AO$2,مصنعيات!AE:AE,AM44)</f>
        <v>0</v>
      </c>
      <c r="AR44" s="66" t="str">
        <f t="shared" si="9"/>
        <v/>
      </c>
      <c r="AT44" s="4" t="s">
        <v>11</v>
      </c>
      <c r="AU44" s="5">
        <v>45209</v>
      </c>
      <c r="AV44" s="7"/>
      <c r="AW44" s="7"/>
      <c r="AX44" s="6">
        <f t="shared" si="20"/>
        <v>0</v>
      </c>
      <c r="AY44" s="7">
        <f ca="1">SUMIFS(مصنعيات!AW:AW,مصنعيات!AO:AO,$AO$2,مصنعيات!AM:AM,AU44)</f>
        <v>0</v>
      </c>
      <c r="AZ44" s="66" t="str">
        <f t="shared" si="11"/>
        <v/>
      </c>
      <c r="BB44" s="4" t="s">
        <v>11</v>
      </c>
      <c r="BC44" s="5">
        <v>45209</v>
      </c>
      <c r="BD44" s="7"/>
      <c r="BE44" s="7"/>
      <c r="BF44" s="6">
        <f t="shared" si="21"/>
        <v>0</v>
      </c>
      <c r="BG44" s="7">
        <f ca="1">SUMIFS(مصنعيات!BE:BE,مصنعيات!AW:AW,$AO$2,مصنعيات!AU:AU,BC44)</f>
        <v>0</v>
      </c>
      <c r="BH44" s="66" t="str">
        <f t="shared" si="13"/>
        <v/>
      </c>
      <c r="BJ44" s="4" t="s">
        <v>11</v>
      </c>
      <c r="BK44" s="5">
        <v>45209</v>
      </c>
      <c r="BL44" s="7"/>
      <c r="BM44" s="7"/>
      <c r="BN44" s="6">
        <f t="shared" si="22"/>
        <v>0</v>
      </c>
      <c r="BO44" s="7">
        <f ca="1">SUMIFS(مصنعيات!BM:BM,مصنعيات!BE:BE,$AO$2,مصنعيات!BC:BC,BK44)</f>
        <v>0</v>
      </c>
      <c r="BP44" s="66" t="str">
        <f t="shared" si="15"/>
        <v/>
      </c>
    </row>
    <row r="45" spans="2:68" x14ac:dyDescent="0.2">
      <c r="B45" s="4" t="s">
        <v>12</v>
      </c>
      <c r="C45" s="5">
        <v>45210</v>
      </c>
      <c r="D45" s="7"/>
      <c r="E45" s="7"/>
      <c r="F45" s="6">
        <f t="shared" si="24"/>
        <v>0</v>
      </c>
      <c r="G45" s="7">
        <f>SUMIFS(مصنعيات!N:N,مصنعيات!F:F,$E$2,مصنعيات!D:D,C45)</f>
        <v>0</v>
      </c>
      <c r="H45" s="66" t="str">
        <f t="shared" si="1"/>
        <v/>
      </c>
      <c r="K45" s="4" t="s">
        <v>12</v>
      </c>
      <c r="L45" s="5">
        <v>45210</v>
      </c>
      <c r="M45" s="7"/>
      <c r="N45" s="7"/>
      <c r="O45" s="6">
        <f t="shared" si="16"/>
        <v>0</v>
      </c>
      <c r="P45" s="7">
        <f>SUMIFS(مصنعيات!N:N,مصنعيات!F:F,$N$2,مصنعيات!D:D,L45)</f>
        <v>0</v>
      </c>
      <c r="Q45" s="66" t="str">
        <f t="shared" si="3"/>
        <v/>
      </c>
      <c r="T45" s="4" t="s">
        <v>12</v>
      </c>
      <c r="U45" s="5">
        <v>45210</v>
      </c>
      <c r="V45" s="7"/>
      <c r="W45" s="7"/>
      <c r="X45" s="6">
        <f t="shared" si="17"/>
        <v>0</v>
      </c>
      <c r="Y45" s="7">
        <f>SUMIFS(مصنعيات!W:W,مصنعيات!O:O,$W$2,مصنعيات!M:M,U45)</f>
        <v>0</v>
      </c>
      <c r="Z45" s="66" t="str">
        <f t="shared" si="5"/>
        <v/>
      </c>
      <c r="AC45" s="4" t="s">
        <v>12</v>
      </c>
      <c r="AD45" s="5">
        <v>45210</v>
      </c>
      <c r="AE45" s="7"/>
      <c r="AF45" s="7"/>
      <c r="AG45" s="6">
        <f t="shared" si="18"/>
        <v>0</v>
      </c>
      <c r="AH45" s="7">
        <f>SUMIFS(مصنعيات!AF:AF,مصنعيات!X:X,$AF$2,مصنعيات!V:V,AD45)</f>
        <v>0</v>
      </c>
      <c r="AI45" s="66" t="str">
        <f t="shared" si="7"/>
        <v/>
      </c>
      <c r="AL45" s="4" t="s">
        <v>12</v>
      </c>
      <c r="AM45" s="5">
        <v>45210</v>
      </c>
      <c r="AN45" s="7"/>
      <c r="AO45" s="7"/>
      <c r="AP45" s="6">
        <f t="shared" si="19"/>
        <v>0</v>
      </c>
      <c r="AQ45" s="7">
        <f>SUMIFS(مصنعيات!AO:AO,مصنعيات!AG:AG,$AO$2,مصنعيات!AE:AE,AM45)</f>
        <v>0</v>
      </c>
      <c r="AR45" s="66" t="str">
        <f t="shared" si="9"/>
        <v/>
      </c>
      <c r="AT45" s="4" t="s">
        <v>12</v>
      </c>
      <c r="AU45" s="5">
        <v>45210</v>
      </c>
      <c r="AV45" s="7"/>
      <c r="AW45" s="7"/>
      <c r="AX45" s="6">
        <f t="shared" si="20"/>
        <v>0</v>
      </c>
      <c r="AY45" s="7">
        <f ca="1">SUMIFS(مصنعيات!AW:AW,مصنعيات!AO:AO,$AO$2,مصنعيات!AM:AM,AU45)</f>
        <v>0</v>
      </c>
      <c r="AZ45" s="66" t="str">
        <f t="shared" si="11"/>
        <v/>
      </c>
      <c r="BB45" s="4" t="s">
        <v>12</v>
      </c>
      <c r="BC45" s="5">
        <v>45210</v>
      </c>
      <c r="BD45" s="7"/>
      <c r="BE45" s="7"/>
      <c r="BF45" s="6">
        <f t="shared" si="21"/>
        <v>0</v>
      </c>
      <c r="BG45" s="7">
        <f ca="1">SUMIFS(مصنعيات!BE:BE,مصنعيات!AW:AW,$AO$2,مصنعيات!AU:AU,BC45)</f>
        <v>0</v>
      </c>
      <c r="BH45" s="66" t="str">
        <f t="shared" si="13"/>
        <v/>
      </c>
      <c r="BJ45" s="4" t="s">
        <v>12</v>
      </c>
      <c r="BK45" s="5">
        <v>45210</v>
      </c>
      <c r="BL45" s="7"/>
      <c r="BM45" s="7"/>
      <c r="BN45" s="6">
        <f t="shared" si="22"/>
        <v>0</v>
      </c>
      <c r="BO45" s="7">
        <f ca="1">SUMIFS(مصنعيات!BM:BM,مصنعيات!BE:BE,$AO$2,مصنعيات!BC:BC,BK45)</f>
        <v>0</v>
      </c>
      <c r="BP45" s="66" t="str">
        <f t="shared" si="15"/>
        <v/>
      </c>
    </row>
    <row r="46" spans="2:68" x14ac:dyDescent="0.2">
      <c r="B46" s="4" t="s">
        <v>13</v>
      </c>
      <c r="C46" s="5">
        <v>45211</v>
      </c>
      <c r="D46" s="7"/>
      <c r="E46" s="7"/>
      <c r="F46" s="6">
        <f t="shared" si="24"/>
        <v>0</v>
      </c>
      <c r="G46" s="7">
        <f>SUMIFS(مصنعيات!N:N,مصنعيات!F:F,$E$2,مصنعيات!D:D,C46)</f>
        <v>0</v>
      </c>
      <c r="H46" s="66" t="str">
        <f t="shared" si="1"/>
        <v/>
      </c>
      <c r="K46" s="4" t="s">
        <v>13</v>
      </c>
      <c r="L46" s="5">
        <v>45211</v>
      </c>
      <c r="M46" s="7"/>
      <c r="N46" s="7"/>
      <c r="O46" s="6">
        <f t="shared" si="16"/>
        <v>0</v>
      </c>
      <c r="P46" s="7">
        <f>SUMIFS(مصنعيات!N:N,مصنعيات!F:F,$N$2,مصنعيات!D:D,L46)</f>
        <v>0</v>
      </c>
      <c r="Q46" s="66" t="str">
        <f t="shared" si="3"/>
        <v/>
      </c>
      <c r="T46" s="4" t="s">
        <v>13</v>
      </c>
      <c r="U46" s="5">
        <v>45211</v>
      </c>
      <c r="V46" s="7"/>
      <c r="W46" s="7"/>
      <c r="X46" s="6">
        <f t="shared" si="17"/>
        <v>0</v>
      </c>
      <c r="Y46" s="7">
        <f>SUMIFS(مصنعيات!W:W,مصنعيات!O:O,$W$2,مصنعيات!M:M,U46)</f>
        <v>0</v>
      </c>
      <c r="Z46" s="66" t="str">
        <f t="shared" si="5"/>
        <v/>
      </c>
      <c r="AC46" s="4" t="s">
        <v>13</v>
      </c>
      <c r="AD46" s="5">
        <v>45211</v>
      </c>
      <c r="AE46" s="7"/>
      <c r="AF46" s="7"/>
      <c r="AG46" s="6">
        <f t="shared" si="18"/>
        <v>0</v>
      </c>
      <c r="AH46" s="7">
        <f>SUMIFS(مصنعيات!AF:AF,مصنعيات!X:X,$AF$2,مصنعيات!V:V,AD46)</f>
        <v>0</v>
      </c>
      <c r="AI46" s="66" t="str">
        <f t="shared" si="7"/>
        <v/>
      </c>
      <c r="AL46" s="4" t="s">
        <v>13</v>
      </c>
      <c r="AM46" s="5">
        <v>45211</v>
      </c>
      <c r="AN46" s="7"/>
      <c r="AO46" s="7"/>
      <c r="AP46" s="6">
        <f t="shared" si="19"/>
        <v>0</v>
      </c>
      <c r="AQ46" s="7">
        <f>SUMIFS(مصنعيات!AO:AO,مصنعيات!AG:AG,$AO$2,مصنعيات!AE:AE,AM46)</f>
        <v>0</v>
      </c>
      <c r="AR46" s="66" t="str">
        <f t="shared" si="9"/>
        <v/>
      </c>
      <c r="AT46" s="4" t="s">
        <v>13</v>
      </c>
      <c r="AU46" s="5">
        <v>45211</v>
      </c>
      <c r="AV46" s="7"/>
      <c r="AW46" s="7"/>
      <c r="AX46" s="6">
        <f t="shared" si="20"/>
        <v>0</v>
      </c>
      <c r="AY46" s="7">
        <f ca="1">SUMIFS(مصنعيات!AW:AW,مصنعيات!AO:AO,$AO$2,مصنعيات!AM:AM,AU46)</f>
        <v>0</v>
      </c>
      <c r="AZ46" s="66" t="str">
        <f t="shared" si="11"/>
        <v/>
      </c>
      <c r="BB46" s="4" t="s">
        <v>13</v>
      </c>
      <c r="BC46" s="5">
        <v>45211</v>
      </c>
      <c r="BD46" s="7"/>
      <c r="BE46" s="7"/>
      <c r="BF46" s="6">
        <f t="shared" si="21"/>
        <v>0</v>
      </c>
      <c r="BG46" s="7">
        <f ca="1">SUMIFS(مصنعيات!BE:BE,مصنعيات!AW:AW,$AO$2,مصنعيات!AU:AU,BC46)</f>
        <v>0</v>
      </c>
      <c r="BH46" s="66" t="str">
        <f t="shared" si="13"/>
        <v/>
      </c>
      <c r="BJ46" s="4" t="s">
        <v>13</v>
      </c>
      <c r="BK46" s="5">
        <v>45211</v>
      </c>
      <c r="BL46" s="7"/>
      <c r="BM46" s="7"/>
      <c r="BN46" s="6">
        <f t="shared" si="22"/>
        <v>0</v>
      </c>
      <c r="BO46" s="7">
        <f ca="1">SUMIFS(مصنعيات!BM:BM,مصنعيات!BE:BE,$AO$2,مصنعيات!BC:BC,BK46)</f>
        <v>0</v>
      </c>
      <c r="BP46" s="66" t="str">
        <f t="shared" si="15"/>
        <v/>
      </c>
    </row>
    <row r="47" spans="2:68" x14ac:dyDescent="0.2">
      <c r="B47" s="4" t="s">
        <v>30</v>
      </c>
      <c r="C47" s="5">
        <v>45212</v>
      </c>
      <c r="D47" s="7"/>
      <c r="E47" s="7"/>
      <c r="F47" s="6">
        <f t="shared" si="24"/>
        <v>0</v>
      </c>
      <c r="G47" s="7">
        <f>SUMIFS(مصنعيات!N:N,مصنعيات!F:F,$E$2,مصنعيات!D:D,C47)</f>
        <v>0</v>
      </c>
      <c r="H47" s="66" t="str">
        <f t="shared" si="1"/>
        <v/>
      </c>
      <c r="K47" s="4" t="s">
        <v>30</v>
      </c>
      <c r="L47" s="5">
        <v>45212</v>
      </c>
      <c r="M47" s="7"/>
      <c r="N47" s="7"/>
      <c r="O47" s="6">
        <f t="shared" si="16"/>
        <v>0</v>
      </c>
      <c r="P47" s="7">
        <f>SUMIFS(مصنعيات!N:N,مصنعيات!F:F,$N$2,مصنعيات!D:D,L47)</f>
        <v>0</v>
      </c>
      <c r="Q47" s="66" t="str">
        <f t="shared" si="3"/>
        <v/>
      </c>
      <c r="T47" s="4" t="s">
        <v>30</v>
      </c>
      <c r="U47" s="5">
        <v>45212</v>
      </c>
      <c r="V47" s="7"/>
      <c r="W47" s="7"/>
      <c r="X47" s="6">
        <f t="shared" si="17"/>
        <v>0</v>
      </c>
      <c r="Y47" s="7">
        <f>SUMIFS(مصنعيات!W:W,مصنعيات!O:O,$W$2,مصنعيات!M:M,U47)</f>
        <v>0</v>
      </c>
      <c r="Z47" s="66" t="str">
        <f t="shared" si="5"/>
        <v/>
      </c>
      <c r="AC47" s="4" t="s">
        <v>30</v>
      </c>
      <c r="AD47" s="5">
        <v>45212</v>
      </c>
      <c r="AE47" s="7"/>
      <c r="AF47" s="7"/>
      <c r="AG47" s="6">
        <f t="shared" si="18"/>
        <v>0</v>
      </c>
      <c r="AH47" s="7">
        <f>SUMIFS(مصنعيات!AF:AF,مصنعيات!X:X,$AF$2,مصنعيات!V:V,AD47)</f>
        <v>0</v>
      </c>
      <c r="AI47" s="66" t="str">
        <f t="shared" si="7"/>
        <v/>
      </c>
      <c r="AL47" s="4" t="s">
        <v>30</v>
      </c>
      <c r="AM47" s="5">
        <v>45212</v>
      </c>
      <c r="AN47" s="7"/>
      <c r="AO47" s="7"/>
      <c r="AP47" s="6">
        <f t="shared" si="19"/>
        <v>0</v>
      </c>
      <c r="AQ47" s="7">
        <f>SUMIFS(مصنعيات!AO:AO,مصنعيات!AG:AG,$AO$2,مصنعيات!AE:AE,AM47)</f>
        <v>0</v>
      </c>
      <c r="AR47" s="66" t="str">
        <f t="shared" si="9"/>
        <v/>
      </c>
      <c r="AT47" s="4" t="s">
        <v>30</v>
      </c>
      <c r="AU47" s="5">
        <v>45212</v>
      </c>
      <c r="AV47" s="7"/>
      <c r="AW47" s="7"/>
      <c r="AX47" s="6">
        <f t="shared" si="20"/>
        <v>0</v>
      </c>
      <c r="AY47" s="7">
        <f ca="1">SUMIFS(مصنعيات!AW:AW,مصنعيات!AO:AO,$AO$2,مصنعيات!AM:AM,AU47)</f>
        <v>0</v>
      </c>
      <c r="AZ47" s="66" t="str">
        <f t="shared" si="11"/>
        <v/>
      </c>
      <c r="BB47" s="4" t="s">
        <v>30</v>
      </c>
      <c r="BC47" s="5">
        <v>45212</v>
      </c>
      <c r="BD47" s="7"/>
      <c r="BE47" s="7"/>
      <c r="BF47" s="6">
        <f t="shared" si="21"/>
        <v>0</v>
      </c>
      <c r="BG47" s="7">
        <f ca="1">SUMIFS(مصنعيات!BE:BE,مصنعيات!AW:AW,$AO$2,مصنعيات!AU:AU,BC47)</f>
        <v>0</v>
      </c>
      <c r="BH47" s="66" t="str">
        <f t="shared" si="13"/>
        <v/>
      </c>
      <c r="BJ47" s="4" t="s">
        <v>30</v>
      </c>
      <c r="BK47" s="5">
        <v>45212</v>
      </c>
      <c r="BL47" s="7"/>
      <c r="BM47" s="7"/>
      <c r="BN47" s="6">
        <f t="shared" si="22"/>
        <v>0</v>
      </c>
      <c r="BO47" s="7">
        <f ca="1">SUMIFS(مصنعيات!BM:BM,مصنعيات!BE:BE,$AO$2,مصنعيات!BC:BC,BK47)</f>
        <v>0</v>
      </c>
      <c r="BP47" s="66" t="str">
        <f t="shared" si="15"/>
        <v/>
      </c>
    </row>
    <row r="48" spans="2:68" x14ac:dyDescent="0.2">
      <c r="B48" s="4" t="s">
        <v>8</v>
      </c>
      <c r="C48" s="5">
        <v>45213</v>
      </c>
      <c r="D48" s="7"/>
      <c r="E48" s="7"/>
      <c r="F48" s="6">
        <f t="shared" si="24"/>
        <v>0</v>
      </c>
      <c r="G48" s="7">
        <f>SUMIFS(مصنعيات!N:N,مصنعيات!F:F,$E$2,مصنعيات!D:D,C48)</f>
        <v>0</v>
      </c>
      <c r="H48" s="66" t="str">
        <f t="shared" si="1"/>
        <v/>
      </c>
      <c r="K48" s="4" t="s">
        <v>8</v>
      </c>
      <c r="L48" s="5">
        <v>45213</v>
      </c>
      <c r="M48" s="7"/>
      <c r="N48" s="7"/>
      <c r="O48" s="6">
        <f t="shared" si="16"/>
        <v>0</v>
      </c>
      <c r="P48" s="7">
        <f>SUMIFS(مصنعيات!N:N,مصنعيات!F:F,$N$2,مصنعيات!D:D,L48)</f>
        <v>0</v>
      </c>
      <c r="Q48" s="66" t="str">
        <f t="shared" si="3"/>
        <v/>
      </c>
      <c r="T48" s="4" t="s">
        <v>8</v>
      </c>
      <c r="U48" s="5">
        <v>45213</v>
      </c>
      <c r="V48" s="7"/>
      <c r="W48" s="7"/>
      <c r="X48" s="6">
        <f t="shared" si="17"/>
        <v>0</v>
      </c>
      <c r="Y48" s="7">
        <f>SUMIFS(مصنعيات!W:W,مصنعيات!O:O,$W$2,مصنعيات!M:M,U48)</f>
        <v>0</v>
      </c>
      <c r="Z48" s="66" t="str">
        <f t="shared" si="5"/>
        <v/>
      </c>
      <c r="AC48" s="4" t="s">
        <v>8</v>
      </c>
      <c r="AD48" s="5">
        <v>45213</v>
      </c>
      <c r="AE48" s="7"/>
      <c r="AF48" s="7"/>
      <c r="AG48" s="6">
        <f t="shared" si="18"/>
        <v>0</v>
      </c>
      <c r="AH48" s="7">
        <f>SUMIFS(مصنعيات!AF:AF,مصنعيات!X:X,$AF$2,مصنعيات!V:V,AD48)</f>
        <v>0</v>
      </c>
      <c r="AI48" s="66" t="str">
        <f t="shared" si="7"/>
        <v/>
      </c>
      <c r="AL48" s="4" t="s">
        <v>8</v>
      </c>
      <c r="AM48" s="5">
        <v>45213</v>
      </c>
      <c r="AN48" s="7"/>
      <c r="AO48" s="7"/>
      <c r="AP48" s="6">
        <f t="shared" si="19"/>
        <v>0</v>
      </c>
      <c r="AQ48" s="7">
        <f>SUMIFS(مصنعيات!AO:AO,مصنعيات!AG:AG,$AO$2,مصنعيات!AE:AE,AM48)</f>
        <v>0</v>
      </c>
      <c r="AR48" s="66" t="str">
        <f t="shared" si="9"/>
        <v/>
      </c>
      <c r="AT48" s="4" t="s">
        <v>8</v>
      </c>
      <c r="AU48" s="5">
        <v>45213</v>
      </c>
      <c r="AV48" s="7"/>
      <c r="AW48" s="7"/>
      <c r="AX48" s="6">
        <f t="shared" si="20"/>
        <v>0</v>
      </c>
      <c r="AY48" s="7">
        <f ca="1">SUMIFS(مصنعيات!AW:AW,مصنعيات!AO:AO,$AO$2,مصنعيات!AM:AM,AU48)</f>
        <v>0</v>
      </c>
      <c r="AZ48" s="66" t="str">
        <f t="shared" si="11"/>
        <v/>
      </c>
      <c r="BB48" s="4" t="s">
        <v>8</v>
      </c>
      <c r="BC48" s="5">
        <v>45213</v>
      </c>
      <c r="BD48" s="7"/>
      <c r="BE48" s="7"/>
      <c r="BF48" s="6">
        <f t="shared" si="21"/>
        <v>0</v>
      </c>
      <c r="BG48" s="7">
        <f ca="1">SUMIFS(مصنعيات!BE:BE,مصنعيات!AW:AW,$AO$2,مصنعيات!AU:AU,BC48)</f>
        <v>0</v>
      </c>
      <c r="BH48" s="66" t="str">
        <f t="shared" si="13"/>
        <v/>
      </c>
      <c r="BJ48" s="4" t="s">
        <v>8</v>
      </c>
      <c r="BK48" s="5">
        <v>45213</v>
      </c>
      <c r="BL48" s="7"/>
      <c r="BM48" s="7"/>
      <c r="BN48" s="6">
        <f t="shared" si="22"/>
        <v>0</v>
      </c>
      <c r="BO48" s="7">
        <f ca="1">SUMIFS(مصنعيات!BM:BM,مصنعيات!BE:BE,$AO$2,مصنعيات!BC:BC,BK48)</f>
        <v>0</v>
      </c>
      <c r="BP48" s="66" t="str">
        <f t="shared" si="15"/>
        <v/>
      </c>
    </row>
    <row r="49" spans="2:68" x14ac:dyDescent="0.2">
      <c r="B49" s="4" t="s">
        <v>9</v>
      </c>
      <c r="C49" s="5">
        <v>45214</v>
      </c>
      <c r="D49" s="7"/>
      <c r="E49" s="7"/>
      <c r="F49" s="6">
        <f t="shared" si="24"/>
        <v>0</v>
      </c>
      <c r="G49" s="7">
        <f>SUMIFS(مصنعيات!N:N,مصنعيات!F:F,$E$2,مصنعيات!D:D,C49)</f>
        <v>0</v>
      </c>
      <c r="H49" s="66" t="str">
        <f t="shared" si="1"/>
        <v/>
      </c>
      <c r="K49" s="4" t="s">
        <v>9</v>
      </c>
      <c r="L49" s="5">
        <v>45214</v>
      </c>
      <c r="M49" s="7"/>
      <c r="N49" s="7"/>
      <c r="O49" s="6">
        <f t="shared" si="16"/>
        <v>0</v>
      </c>
      <c r="P49" s="7">
        <f>SUMIFS(مصنعيات!N:N,مصنعيات!F:F,$N$2,مصنعيات!D:D,L49)</f>
        <v>0</v>
      </c>
      <c r="Q49" s="66" t="str">
        <f t="shared" si="3"/>
        <v/>
      </c>
      <c r="T49" s="4" t="s">
        <v>9</v>
      </c>
      <c r="U49" s="5">
        <v>45214</v>
      </c>
      <c r="V49" s="7"/>
      <c r="W49" s="7"/>
      <c r="X49" s="6">
        <f t="shared" si="17"/>
        <v>0</v>
      </c>
      <c r="Y49" s="7">
        <f>SUMIFS(مصنعيات!W:W,مصنعيات!O:O,$W$2,مصنعيات!M:M,U49)</f>
        <v>0</v>
      </c>
      <c r="Z49" s="66" t="str">
        <f t="shared" si="5"/>
        <v/>
      </c>
      <c r="AC49" s="4" t="s">
        <v>9</v>
      </c>
      <c r="AD49" s="5">
        <v>45214</v>
      </c>
      <c r="AE49" s="7"/>
      <c r="AF49" s="7"/>
      <c r="AG49" s="6">
        <f t="shared" si="18"/>
        <v>0</v>
      </c>
      <c r="AH49" s="7">
        <f>SUMIFS(مصنعيات!AF:AF,مصنعيات!X:X,$AF$2,مصنعيات!V:V,AD49)</f>
        <v>0</v>
      </c>
      <c r="AI49" s="66" t="str">
        <f t="shared" si="7"/>
        <v/>
      </c>
      <c r="AL49" s="4" t="s">
        <v>9</v>
      </c>
      <c r="AM49" s="5">
        <v>45214</v>
      </c>
      <c r="AN49" s="7"/>
      <c r="AO49" s="7"/>
      <c r="AP49" s="6">
        <f t="shared" si="19"/>
        <v>0</v>
      </c>
      <c r="AQ49" s="7">
        <f>SUMIFS(مصنعيات!AO:AO,مصنعيات!AG:AG,$AO$2,مصنعيات!AE:AE,AM49)</f>
        <v>0</v>
      </c>
      <c r="AR49" s="66" t="str">
        <f t="shared" si="9"/>
        <v/>
      </c>
      <c r="AT49" s="4" t="s">
        <v>9</v>
      </c>
      <c r="AU49" s="5">
        <v>45214</v>
      </c>
      <c r="AV49" s="7"/>
      <c r="AW49" s="7"/>
      <c r="AX49" s="6">
        <f t="shared" si="20"/>
        <v>0</v>
      </c>
      <c r="AY49" s="7">
        <f ca="1">SUMIFS(مصنعيات!AW:AW,مصنعيات!AO:AO,$AO$2,مصنعيات!AM:AM,AU49)</f>
        <v>0</v>
      </c>
      <c r="AZ49" s="66" t="str">
        <f t="shared" si="11"/>
        <v/>
      </c>
      <c r="BB49" s="4" t="s">
        <v>9</v>
      </c>
      <c r="BC49" s="5">
        <v>45214</v>
      </c>
      <c r="BD49" s="7"/>
      <c r="BE49" s="7"/>
      <c r="BF49" s="6">
        <f t="shared" si="21"/>
        <v>0</v>
      </c>
      <c r="BG49" s="7">
        <f ca="1">SUMIFS(مصنعيات!BE:BE,مصنعيات!AW:AW,$AO$2,مصنعيات!AU:AU,BC49)</f>
        <v>0</v>
      </c>
      <c r="BH49" s="66" t="str">
        <f t="shared" si="13"/>
        <v/>
      </c>
      <c r="BJ49" s="4" t="s">
        <v>9</v>
      </c>
      <c r="BK49" s="5">
        <v>45214</v>
      </c>
      <c r="BL49" s="7"/>
      <c r="BM49" s="7"/>
      <c r="BN49" s="6">
        <f t="shared" si="22"/>
        <v>0</v>
      </c>
      <c r="BO49" s="7">
        <f ca="1">SUMIFS(مصنعيات!BM:BM,مصنعيات!BE:BE,$AO$2,مصنعيات!BC:BC,BK49)</f>
        <v>0</v>
      </c>
      <c r="BP49" s="66" t="str">
        <f t="shared" si="15"/>
        <v/>
      </c>
    </row>
    <row r="50" spans="2:68" x14ac:dyDescent="0.2">
      <c r="B50" s="4" t="s">
        <v>10</v>
      </c>
      <c r="C50" s="5">
        <v>45215</v>
      </c>
      <c r="D50" s="7"/>
      <c r="E50" s="7"/>
      <c r="F50" s="6">
        <f t="shared" si="24"/>
        <v>0</v>
      </c>
      <c r="G50" s="7">
        <f>SUMIFS(مصنعيات!N:N,مصنعيات!F:F,$E$2,مصنعيات!D:D,C50)</f>
        <v>0</v>
      </c>
      <c r="H50" s="66" t="str">
        <f t="shared" si="1"/>
        <v/>
      </c>
      <c r="K50" s="4" t="s">
        <v>10</v>
      </c>
      <c r="L50" s="5">
        <v>45215</v>
      </c>
      <c r="M50" s="7"/>
      <c r="N50" s="7"/>
      <c r="O50" s="6">
        <f t="shared" si="16"/>
        <v>0</v>
      </c>
      <c r="P50" s="7">
        <f>SUMIFS(مصنعيات!N:N,مصنعيات!F:F,$N$2,مصنعيات!D:D,L50)</f>
        <v>0</v>
      </c>
      <c r="Q50" s="66" t="str">
        <f t="shared" si="3"/>
        <v/>
      </c>
      <c r="T50" s="4" t="s">
        <v>10</v>
      </c>
      <c r="U50" s="5">
        <v>45215</v>
      </c>
      <c r="V50" s="7"/>
      <c r="W50" s="7"/>
      <c r="X50" s="6">
        <f t="shared" si="17"/>
        <v>0</v>
      </c>
      <c r="Y50" s="7">
        <f>SUMIFS(مصنعيات!W:W,مصنعيات!O:O,$W$2,مصنعيات!M:M,U50)</f>
        <v>0</v>
      </c>
      <c r="Z50" s="66" t="str">
        <f t="shared" si="5"/>
        <v/>
      </c>
      <c r="AC50" s="4" t="s">
        <v>10</v>
      </c>
      <c r="AD50" s="5">
        <v>45215</v>
      </c>
      <c r="AE50" s="7"/>
      <c r="AF50" s="7"/>
      <c r="AG50" s="6">
        <f t="shared" si="18"/>
        <v>0</v>
      </c>
      <c r="AH50" s="7">
        <f>SUMIFS(مصنعيات!AF:AF,مصنعيات!X:X,$AF$2,مصنعيات!V:V,AD50)</f>
        <v>0</v>
      </c>
      <c r="AI50" s="66" t="str">
        <f t="shared" si="7"/>
        <v/>
      </c>
      <c r="AL50" s="4" t="s">
        <v>10</v>
      </c>
      <c r="AM50" s="5">
        <v>45215</v>
      </c>
      <c r="AN50" s="7"/>
      <c r="AO50" s="7"/>
      <c r="AP50" s="6">
        <f t="shared" si="19"/>
        <v>0</v>
      </c>
      <c r="AQ50" s="7">
        <f>SUMIFS(مصنعيات!AO:AO,مصنعيات!AG:AG,$AO$2,مصنعيات!AE:AE,AM50)</f>
        <v>0</v>
      </c>
      <c r="AR50" s="66" t="str">
        <f t="shared" si="9"/>
        <v/>
      </c>
      <c r="AT50" s="4" t="s">
        <v>10</v>
      </c>
      <c r="AU50" s="5">
        <v>45215</v>
      </c>
      <c r="AV50" s="7"/>
      <c r="AW50" s="7"/>
      <c r="AX50" s="6">
        <f t="shared" si="20"/>
        <v>0</v>
      </c>
      <c r="AY50" s="7">
        <f ca="1">SUMIFS(مصنعيات!AW:AW,مصنعيات!AO:AO,$AO$2,مصنعيات!AM:AM,AU50)</f>
        <v>0</v>
      </c>
      <c r="AZ50" s="66" t="str">
        <f t="shared" si="11"/>
        <v/>
      </c>
      <c r="BB50" s="4" t="s">
        <v>10</v>
      </c>
      <c r="BC50" s="5">
        <v>45215</v>
      </c>
      <c r="BD50" s="7"/>
      <c r="BE50" s="7"/>
      <c r="BF50" s="6">
        <f t="shared" si="21"/>
        <v>0</v>
      </c>
      <c r="BG50" s="7">
        <f ca="1">SUMIFS(مصنعيات!BE:BE,مصنعيات!AW:AW,$AO$2,مصنعيات!AU:AU,BC50)</f>
        <v>0</v>
      </c>
      <c r="BH50" s="66" t="str">
        <f t="shared" si="13"/>
        <v/>
      </c>
      <c r="BJ50" s="4" t="s">
        <v>10</v>
      </c>
      <c r="BK50" s="5">
        <v>45215</v>
      </c>
      <c r="BL50" s="7"/>
      <c r="BM50" s="7"/>
      <c r="BN50" s="6">
        <f t="shared" si="22"/>
        <v>0</v>
      </c>
      <c r="BO50" s="7">
        <f ca="1">SUMIFS(مصنعيات!BM:BM,مصنعيات!BE:BE,$AO$2,مصنعيات!BC:BC,BK50)</f>
        <v>0</v>
      </c>
      <c r="BP50" s="66" t="str">
        <f t="shared" si="15"/>
        <v/>
      </c>
    </row>
    <row r="51" spans="2:68" x14ac:dyDescent="0.2">
      <c r="B51" s="4" t="s">
        <v>11</v>
      </c>
      <c r="C51" s="5">
        <v>45216</v>
      </c>
      <c r="D51" s="7"/>
      <c r="E51" s="7"/>
      <c r="F51" s="6">
        <f t="shared" si="24"/>
        <v>0</v>
      </c>
      <c r="G51" s="7">
        <f>SUMIFS(مصنعيات!N:N,مصنعيات!F:F,$E$2,مصنعيات!D:D,C51)</f>
        <v>0</v>
      </c>
      <c r="H51" s="66" t="str">
        <f t="shared" si="1"/>
        <v/>
      </c>
      <c r="K51" s="4" t="s">
        <v>11</v>
      </c>
      <c r="L51" s="5">
        <v>45216</v>
      </c>
      <c r="M51" s="7"/>
      <c r="N51" s="7"/>
      <c r="O51" s="6">
        <f t="shared" si="16"/>
        <v>0</v>
      </c>
      <c r="P51" s="7">
        <f>SUMIFS(مصنعيات!N:N,مصنعيات!F:F,$N$2,مصنعيات!D:D,L51)</f>
        <v>0</v>
      </c>
      <c r="Q51" s="66" t="str">
        <f t="shared" si="3"/>
        <v/>
      </c>
      <c r="T51" s="4" t="s">
        <v>11</v>
      </c>
      <c r="U51" s="5">
        <v>45216</v>
      </c>
      <c r="V51" s="7"/>
      <c r="W51" s="7"/>
      <c r="X51" s="6">
        <f t="shared" si="17"/>
        <v>0</v>
      </c>
      <c r="Y51" s="7">
        <f>SUMIFS(مصنعيات!W:W,مصنعيات!O:O,$W$2,مصنعيات!M:M,U51)</f>
        <v>0</v>
      </c>
      <c r="Z51" s="66" t="str">
        <f t="shared" si="5"/>
        <v/>
      </c>
      <c r="AC51" s="4" t="s">
        <v>11</v>
      </c>
      <c r="AD51" s="5">
        <v>45216</v>
      </c>
      <c r="AE51" s="7"/>
      <c r="AF51" s="7"/>
      <c r="AG51" s="6">
        <f t="shared" si="18"/>
        <v>0</v>
      </c>
      <c r="AH51" s="7">
        <f>SUMIFS(مصنعيات!AF:AF,مصنعيات!X:X,$AF$2,مصنعيات!V:V,AD51)</f>
        <v>0</v>
      </c>
      <c r="AI51" s="66" t="str">
        <f t="shared" si="7"/>
        <v/>
      </c>
      <c r="AL51" s="4" t="s">
        <v>11</v>
      </c>
      <c r="AM51" s="5">
        <v>45216</v>
      </c>
      <c r="AN51" s="7"/>
      <c r="AO51" s="7"/>
      <c r="AP51" s="6">
        <f t="shared" si="19"/>
        <v>0</v>
      </c>
      <c r="AQ51" s="7">
        <f>SUMIFS(مصنعيات!AO:AO,مصنعيات!AG:AG,$AO$2,مصنعيات!AE:AE,AM51)</f>
        <v>0</v>
      </c>
      <c r="AR51" s="66" t="str">
        <f t="shared" si="9"/>
        <v/>
      </c>
      <c r="AT51" s="4" t="s">
        <v>11</v>
      </c>
      <c r="AU51" s="5">
        <v>45216</v>
      </c>
      <c r="AV51" s="7"/>
      <c r="AW51" s="7"/>
      <c r="AX51" s="6">
        <f t="shared" si="20"/>
        <v>0</v>
      </c>
      <c r="AY51" s="7">
        <f ca="1">SUMIFS(مصنعيات!AW:AW,مصنعيات!AO:AO,$AO$2,مصنعيات!AM:AM,AU51)</f>
        <v>0</v>
      </c>
      <c r="AZ51" s="66" t="str">
        <f t="shared" si="11"/>
        <v/>
      </c>
      <c r="BB51" s="4" t="s">
        <v>11</v>
      </c>
      <c r="BC51" s="5">
        <v>45216</v>
      </c>
      <c r="BD51" s="7"/>
      <c r="BE51" s="7"/>
      <c r="BF51" s="6">
        <f t="shared" si="21"/>
        <v>0</v>
      </c>
      <c r="BG51" s="7">
        <f ca="1">SUMIFS(مصنعيات!BE:BE,مصنعيات!AW:AW,$AO$2,مصنعيات!AU:AU,BC51)</f>
        <v>0</v>
      </c>
      <c r="BH51" s="66" t="str">
        <f t="shared" si="13"/>
        <v/>
      </c>
      <c r="BJ51" s="4" t="s">
        <v>11</v>
      </c>
      <c r="BK51" s="5">
        <v>45216</v>
      </c>
      <c r="BL51" s="7"/>
      <c r="BM51" s="7"/>
      <c r="BN51" s="6">
        <f t="shared" si="22"/>
        <v>0</v>
      </c>
      <c r="BO51" s="7">
        <f ca="1">SUMIFS(مصنعيات!BM:BM,مصنعيات!BE:BE,$AO$2,مصنعيات!BC:BC,BK51)</f>
        <v>0</v>
      </c>
      <c r="BP51" s="66" t="str">
        <f t="shared" si="15"/>
        <v/>
      </c>
    </row>
    <row r="52" spans="2:68" x14ac:dyDescent="0.2">
      <c r="B52" s="4" t="s">
        <v>12</v>
      </c>
      <c r="C52" s="5">
        <v>45217</v>
      </c>
      <c r="D52" s="7"/>
      <c r="E52" s="7"/>
      <c r="F52" s="6">
        <f t="shared" si="24"/>
        <v>0</v>
      </c>
      <c r="G52" s="7">
        <f>SUMIFS(مصنعيات!N:N,مصنعيات!F:F,$E$2,مصنعيات!D:D,C52)</f>
        <v>0</v>
      </c>
      <c r="H52" s="66" t="str">
        <f t="shared" si="1"/>
        <v/>
      </c>
      <c r="K52" s="4" t="s">
        <v>12</v>
      </c>
      <c r="L52" s="5">
        <v>45217</v>
      </c>
      <c r="M52" s="7"/>
      <c r="N52" s="7"/>
      <c r="O52" s="6">
        <f t="shared" si="16"/>
        <v>0</v>
      </c>
      <c r="P52" s="7">
        <f>SUMIFS(مصنعيات!N:N,مصنعيات!F:F,$N$2,مصنعيات!D:D,L52)</f>
        <v>0</v>
      </c>
      <c r="Q52" s="66" t="str">
        <f t="shared" si="3"/>
        <v/>
      </c>
      <c r="T52" s="4" t="s">
        <v>12</v>
      </c>
      <c r="U52" s="5">
        <v>45217</v>
      </c>
      <c r="V52" s="7"/>
      <c r="W52" s="7"/>
      <c r="X52" s="6">
        <f t="shared" si="17"/>
        <v>0</v>
      </c>
      <c r="Y52" s="7">
        <f>SUMIFS(مصنعيات!W:W,مصنعيات!O:O,$W$2,مصنعيات!M:M,U52)</f>
        <v>0</v>
      </c>
      <c r="Z52" s="66" t="str">
        <f t="shared" si="5"/>
        <v/>
      </c>
      <c r="AC52" s="4" t="s">
        <v>12</v>
      </c>
      <c r="AD52" s="5">
        <v>45217</v>
      </c>
      <c r="AE52" s="7"/>
      <c r="AF52" s="7"/>
      <c r="AG52" s="6">
        <f t="shared" si="18"/>
        <v>0</v>
      </c>
      <c r="AH52" s="7">
        <f>SUMIFS(مصنعيات!AF:AF,مصنعيات!X:X,$AF$2,مصنعيات!V:V,AD52)</f>
        <v>0</v>
      </c>
      <c r="AI52" s="66" t="str">
        <f t="shared" si="7"/>
        <v/>
      </c>
      <c r="AL52" s="4" t="s">
        <v>12</v>
      </c>
      <c r="AM52" s="5">
        <v>45217</v>
      </c>
      <c r="AN52" s="7"/>
      <c r="AO52" s="7"/>
      <c r="AP52" s="6">
        <f t="shared" si="19"/>
        <v>0</v>
      </c>
      <c r="AQ52" s="7">
        <f>SUMIFS(مصنعيات!AO:AO,مصنعيات!AG:AG,$AO$2,مصنعيات!AE:AE,AM52)</f>
        <v>0</v>
      </c>
      <c r="AR52" s="66" t="str">
        <f t="shared" si="9"/>
        <v/>
      </c>
      <c r="AT52" s="4" t="s">
        <v>12</v>
      </c>
      <c r="AU52" s="5">
        <v>45217</v>
      </c>
      <c r="AV52" s="7"/>
      <c r="AW52" s="7"/>
      <c r="AX52" s="6">
        <f t="shared" si="20"/>
        <v>0</v>
      </c>
      <c r="AY52" s="7">
        <f ca="1">SUMIFS(مصنعيات!AW:AW,مصنعيات!AO:AO,$AO$2,مصنعيات!AM:AM,AU52)</f>
        <v>0</v>
      </c>
      <c r="AZ52" s="66" t="str">
        <f t="shared" si="11"/>
        <v/>
      </c>
      <c r="BB52" s="4" t="s">
        <v>12</v>
      </c>
      <c r="BC52" s="5">
        <v>45217</v>
      </c>
      <c r="BD52" s="7"/>
      <c r="BE52" s="7"/>
      <c r="BF52" s="6">
        <f t="shared" si="21"/>
        <v>0</v>
      </c>
      <c r="BG52" s="7">
        <f ca="1">SUMIFS(مصنعيات!BE:BE,مصنعيات!AW:AW,$AO$2,مصنعيات!AU:AU,BC52)</f>
        <v>0</v>
      </c>
      <c r="BH52" s="66" t="str">
        <f t="shared" si="13"/>
        <v/>
      </c>
      <c r="BJ52" s="4" t="s">
        <v>12</v>
      </c>
      <c r="BK52" s="5">
        <v>45217</v>
      </c>
      <c r="BL52" s="7"/>
      <c r="BM52" s="7"/>
      <c r="BN52" s="6">
        <f t="shared" si="22"/>
        <v>0</v>
      </c>
      <c r="BO52" s="7">
        <f ca="1">SUMIFS(مصنعيات!BM:BM,مصنعيات!BE:BE,$AO$2,مصنعيات!BC:BC,BK52)</f>
        <v>0</v>
      </c>
      <c r="BP52" s="66" t="str">
        <f t="shared" si="15"/>
        <v/>
      </c>
    </row>
    <row r="53" spans="2:68" x14ac:dyDescent="0.2">
      <c r="B53" s="4" t="s">
        <v>13</v>
      </c>
      <c r="C53" s="5">
        <v>45218</v>
      </c>
      <c r="D53" s="7"/>
      <c r="E53" s="7"/>
      <c r="F53" s="6">
        <f t="shared" si="24"/>
        <v>0</v>
      </c>
      <c r="G53" s="7">
        <f>SUMIFS(مصنعيات!N:N,مصنعيات!F:F,$E$2,مصنعيات!D:D,C53)</f>
        <v>0</v>
      </c>
      <c r="H53" s="66" t="str">
        <f t="shared" si="1"/>
        <v/>
      </c>
      <c r="K53" s="4" t="s">
        <v>13</v>
      </c>
      <c r="L53" s="5">
        <v>45218</v>
      </c>
      <c r="M53" s="7"/>
      <c r="N53" s="7"/>
      <c r="O53" s="6">
        <f t="shared" si="16"/>
        <v>0</v>
      </c>
      <c r="P53" s="7">
        <f>SUMIFS(مصنعيات!N:N,مصنعيات!F:F,$N$2,مصنعيات!D:D,L53)</f>
        <v>0</v>
      </c>
      <c r="Q53" s="66" t="str">
        <f t="shared" si="3"/>
        <v/>
      </c>
      <c r="T53" s="4" t="s">
        <v>13</v>
      </c>
      <c r="U53" s="5">
        <v>45218</v>
      </c>
      <c r="V53" s="7"/>
      <c r="W53" s="7"/>
      <c r="X53" s="6">
        <f t="shared" si="17"/>
        <v>0</v>
      </c>
      <c r="Y53" s="7">
        <f>SUMIFS(مصنعيات!W:W,مصنعيات!O:O,$W$2,مصنعيات!M:M,U53)</f>
        <v>0</v>
      </c>
      <c r="Z53" s="66" t="str">
        <f t="shared" si="5"/>
        <v/>
      </c>
      <c r="AC53" s="4" t="s">
        <v>13</v>
      </c>
      <c r="AD53" s="5">
        <v>45218</v>
      </c>
      <c r="AE53" s="7"/>
      <c r="AF53" s="7"/>
      <c r="AG53" s="6">
        <f t="shared" si="18"/>
        <v>0</v>
      </c>
      <c r="AH53" s="7">
        <f>SUMIFS(مصنعيات!AF:AF,مصنعيات!X:X,$AF$2,مصنعيات!V:V,AD53)</f>
        <v>0</v>
      </c>
      <c r="AI53" s="66" t="str">
        <f t="shared" si="7"/>
        <v/>
      </c>
      <c r="AL53" s="4" t="s">
        <v>13</v>
      </c>
      <c r="AM53" s="5">
        <v>45218</v>
      </c>
      <c r="AN53" s="7"/>
      <c r="AO53" s="7"/>
      <c r="AP53" s="6">
        <f t="shared" si="19"/>
        <v>0</v>
      </c>
      <c r="AQ53" s="7">
        <f>SUMIFS(مصنعيات!AO:AO,مصنعيات!AG:AG,$AO$2,مصنعيات!AE:AE,AM53)</f>
        <v>0</v>
      </c>
      <c r="AR53" s="66" t="str">
        <f t="shared" si="9"/>
        <v/>
      </c>
      <c r="AT53" s="4" t="s">
        <v>13</v>
      </c>
      <c r="AU53" s="5">
        <v>45218</v>
      </c>
      <c r="AV53" s="7"/>
      <c r="AW53" s="7"/>
      <c r="AX53" s="6">
        <f t="shared" si="20"/>
        <v>0</v>
      </c>
      <c r="AY53" s="7">
        <f ca="1">SUMIFS(مصنعيات!AW:AW,مصنعيات!AO:AO,$AO$2,مصنعيات!AM:AM,AU53)</f>
        <v>0</v>
      </c>
      <c r="AZ53" s="66" t="str">
        <f t="shared" si="11"/>
        <v/>
      </c>
      <c r="BB53" s="4" t="s">
        <v>13</v>
      </c>
      <c r="BC53" s="5">
        <v>45218</v>
      </c>
      <c r="BD53" s="7"/>
      <c r="BE53" s="7"/>
      <c r="BF53" s="6">
        <f t="shared" si="21"/>
        <v>0</v>
      </c>
      <c r="BG53" s="7">
        <f ca="1">SUMIFS(مصنعيات!BE:BE,مصنعيات!AW:AW,$AO$2,مصنعيات!AU:AU,BC53)</f>
        <v>0</v>
      </c>
      <c r="BH53" s="66" t="str">
        <f t="shared" si="13"/>
        <v/>
      </c>
      <c r="BJ53" s="4" t="s">
        <v>13</v>
      </c>
      <c r="BK53" s="5">
        <v>45218</v>
      </c>
      <c r="BL53" s="7"/>
      <c r="BM53" s="7"/>
      <c r="BN53" s="6">
        <f t="shared" si="22"/>
        <v>0</v>
      </c>
      <c r="BO53" s="7">
        <f ca="1">SUMIFS(مصنعيات!BM:BM,مصنعيات!BE:BE,$AO$2,مصنعيات!BC:BC,BK53)</f>
        <v>0</v>
      </c>
      <c r="BP53" s="66" t="str">
        <f t="shared" si="15"/>
        <v/>
      </c>
    </row>
    <row r="54" spans="2:68" x14ac:dyDescent="0.2">
      <c r="B54" s="4" t="s">
        <v>30</v>
      </c>
      <c r="C54" s="5">
        <v>45219</v>
      </c>
      <c r="D54" s="7"/>
      <c r="E54" s="7"/>
      <c r="F54" s="6">
        <f t="shared" si="24"/>
        <v>0</v>
      </c>
      <c r="G54" s="7">
        <f>SUMIFS(مصنعيات!N:N,مصنعيات!F:F,$E$2,مصنعيات!D:D,C54)</f>
        <v>0</v>
      </c>
      <c r="H54" s="66" t="str">
        <f t="shared" si="1"/>
        <v/>
      </c>
      <c r="K54" s="4" t="s">
        <v>30</v>
      </c>
      <c r="L54" s="5">
        <v>45219</v>
      </c>
      <c r="M54" s="7"/>
      <c r="N54" s="7"/>
      <c r="O54" s="6">
        <f t="shared" si="16"/>
        <v>0</v>
      </c>
      <c r="P54" s="7">
        <f>SUMIFS(مصنعيات!N:N,مصنعيات!F:F,$N$2,مصنعيات!D:D,L54)</f>
        <v>0</v>
      </c>
      <c r="Q54" s="66" t="str">
        <f t="shared" si="3"/>
        <v/>
      </c>
      <c r="T54" s="4" t="s">
        <v>30</v>
      </c>
      <c r="U54" s="5">
        <v>45219</v>
      </c>
      <c r="V54" s="7"/>
      <c r="W54" s="7"/>
      <c r="X54" s="6">
        <f t="shared" si="17"/>
        <v>0</v>
      </c>
      <c r="Y54" s="7">
        <f>SUMIFS(مصنعيات!W:W,مصنعيات!O:O,$W$2,مصنعيات!M:M,U54)</f>
        <v>0</v>
      </c>
      <c r="Z54" s="66" t="str">
        <f t="shared" si="5"/>
        <v/>
      </c>
      <c r="AC54" s="4" t="s">
        <v>30</v>
      </c>
      <c r="AD54" s="5">
        <v>45219</v>
      </c>
      <c r="AE54" s="7"/>
      <c r="AF54" s="7"/>
      <c r="AG54" s="6">
        <f t="shared" si="18"/>
        <v>0</v>
      </c>
      <c r="AH54" s="7">
        <f>SUMIFS(مصنعيات!AF:AF,مصنعيات!X:X,$AF$2,مصنعيات!V:V,AD54)</f>
        <v>0</v>
      </c>
      <c r="AI54" s="66" t="str">
        <f t="shared" si="7"/>
        <v/>
      </c>
      <c r="AL54" s="4" t="s">
        <v>30</v>
      </c>
      <c r="AM54" s="5">
        <v>45219</v>
      </c>
      <c r="AN54" s="7"/>
      <c r="AO54" s="7"/>
      <c r="AP54" s="6">
        <f t="shared" si="19"/>
        <v>0</v>
      </c>
      <c r="AQ54" s="7">
        <f>SUMIFS(مصنعيات!AO:AO,مصنعيات!AG:AG,$AO$2,مصنعيات!AE:AE,AM54)</f>
        <v>0</v>
      </c>
      <c r="AR54" s="66" t="str">
        <f t="shared" si="9"/>
        <v/>
      </c>
      <c r="AT54" s="4" t="s">
        <v>30</v>
      </c>
      <c r="AU54" s="5">
        <v>45219</v>
      </c>
      <c r="AV54" s="7"/>
      <c r="AW54" s="7"/>
      <c r="AX54" s="6">
        <f t="shared" si="20"/>
        <v>0</v>
      </c>
      <c r="AY54" s="7">
        <f ca="1">SUMIFS(مصنعيات!AW:AW,مصنعيات!AO:AO,$AO$2,مصنعيات!AM:AM,AU54)</f>
        <v>0</v>
      </c>
      <c r="AZ54" s="66" t="str">
        <f t="shared" si="11"/>
        <v/>
      </c>
      <c r="BB54" s="4" t="s">
        <v>30</v>
      </c>
      <c r="BC54" s="5">
        <v>45219</v>
      </c>
      <c r="BD54" s="7"/>
      <c r="BE54" s="7"/>
      <c r="BF54" s="6">
        <f t="shared" si="21"/>
        <v>0</v>
      </c>
      <c r="BG54" s="7">
        <f ca="1">SUMIFS(مصنعيات!BE:BE,مصنعيات!AW:AW,$AO$2,مصنعيات!AU:AU,BC54)</f>
        <v>0</v>
      </c>
      <c r="BH54" s="66" t="str">
        <f t="shared" si="13"/>
        <v/>
      </c>
      <c r="BJ54" s="4" t="s">
        <v>30</v>
      </c>
      <c r="BK54" s="5">
        <v>45219</v>
      </c>
      <c r="BL54" s="7"/>
      <c r="BM54" s="7"/>
      <c r="BN54" s="6">
        <f t="shared" si="22"/>
        <v>0</v>
      </c>
      <c r="BO54" s="7">
        <f ca="1">SUMIFS(مصنعيات!BM:BM,مصنعيات!BE:BE,$AO$2,مصنعيات!BC:BC,BK54)</f>
        <v>0</v>
      </c>
      <c r="BP54" s="66" t="str">
        <f t="shared" si="15"/>
        <v/>
      </c>
    </row>
    <row r="55" spans="2:68" x14ac:dyDescent="0.2">
      <c r="B55" s="4" t="s">
        <v>8</v>
      </c>
      <c r="C55" s="5">
        <v>45220</v>
      </c>
      <c r="D55" s="7"/>
      <c r="E55" s="7"/>
      <c r="F55" s="6">
        <f t="shared" si="24"/>
        <v>0</v>
      </c>
      <c r="G55" s="7">
        <f>SUMIFS(مصنعيات!N:N,مصنعيات!F:F,$E$2,مصنعيات!D:D,C55)</f>
        <v>0</v>
      </c>
      <c r="H55" s="66" t="str">
        <f t="shared" si="1"/>
        <v/>
      </c>
      <c r="K55" s="4" t="s">
        <v>8</v>
      </c>
      <c r="L55" s="5">
        <v>45220</v>
      </c>
      <c r="M55" s="7"/>
      <c r="N55" s="7"/>
      <c r="O55" s="6">
        <f t="shared" si="16"/>
        <v>0</v>
      </c>
      <c r="P55" s="7">
        <f>SUMIFS(مصنعيات!N:N,مصنعيات!F:F,$N$2,مصنعيات!D:D,L55)</f>
        <v>0</v>
      </c>
      <c r="Q55" s="66" t="str">
        <f t="shared" si="3"/>
        <v/>
      </c>
      <c r="T55" s="4" t="s">
        <v>8</v>
      </c>
      <c r="U55" s="5">
        <v>45220</v>
      </c>
      <c r="V55" s="7"/>
      <c r="W55" s="7"/>
      <c r="X55" s="6">
        <f t="shared" si="17"/>
        <v>0</v>
      </c>
      <c r="Y55" s="7">
        <f>SUMIFS(مصنعيات!W:W,مصنعيات!O:O,$W$2,مصنعيات!M:M,U55)</f>
        <v>0</v>
      </c>
      <c r="Z55" s="66" t="str">
        <f t="shared" si="5"/>
        <v/>
      </c>
      <c r="AC55" s="4" t="s">
        <v>8</v>
      </c>
      <c r="AD55" s="5">
        <v>45220</v>
      </c>
      <c r="AE55" s="7"/>
      <c r="AF55" s="7"/>
      <c r="AG55" s="6">
        <f t="shared" si="18"/>
        <v>0</v>
      </c>
      <c r="AH55" s="7">
        <f>SUMIFS(مصنعيات!AF:AF,مصنعيات!X:X,$AF$2,مصنعيات!V:V,AD55)</f>
        <v>0</v>
      </c>
      <c r="AI55" s="66" t="str">
        <f t="shared" si="7"/>
        <v/>
      </c>
      <c r="AL55" s="4" t="s">
        <v>8</v>
      </c>
      <c r="AM55" s="5">
        <v>45220</v>
      </c>
      <c r="AN55" s="7"/>
      <c r="AO55" s="7"/>
      <c r="AP55" s="6">
        <f t="shared" si="19"/>
        <v>0</v>
      </c>
      <c r="AQ55" s="7">
        <f>SUMIFS(مصنعيات!AO:AO,مصنعيات!AG:AG,$AO$2,مصنعيات!AE:AE,AM55)</f>
        <v>0</v>
      </c>
      <c r="AR55" s="66" t="str">
        <f t="shared" si="9"/>
        <v/>
      </c>
      <c r="AT55" s="4" t="s">
        <v>8</v>
      </c>
      <c r="AU55" s="5">
        <v>45220</v>
      </c>
      <c r="AV55" s="7"/>
      <c r="AW55" s="7"/>
      <c r="AX55" s="6">
        <f t="shared" si="20"/>
        <v>0</v>
      </c>
      <c r="AY55" s="7">
        <f ca="1">SUMIFS(مصنعيات!AW:AW,مصنعيات!AO:AO,$AO$2,مصنعيات!AM:AM,AU55)</f>
        <v>0</v>
      </c>
      <c r="AZ55" s="66" t="str">
        <f t="shared" si="11"/>
        <v/>
      </c>
      <c r="BB55" s="4" t="s">
        <v>8</v>
      </c>
      <c r="BC55" s="5">
        <v>45220</v>
      </c>
      <c r="BD55" s="7"/>
      <c r="BE55" s="7"/>
      <c r="BF55" s="6">
        <f t="shared" si="21"/>
        <v>0</v>
      </c>
      <c r="BG55" s="7">
        <f ca="1">SUMIFS(مصنعيات!BE:BE,مصنعيات!AW:AW,$AO$2,مصنعيات!AU:AU,BC55)</f>
        <v>0</v>
      </c>
      <c r="BH55" s="66" t="str">
        <f t="shared" si="13"/>
        <v/>
      </c>
      <c r="BJ55" s="4" t="s">
        <v>8</v>
      </c>
      <c r="BK55" s="5">
        <v>45220</v>
      </c>
      <c r="BL55" s="7"/>
      <c r="BM55" s="7"/>
      <c r="BN55" s="6">
        <f t="shared" si="22"/>
        <v>0</v>
      </c>
      <c r="BO55" s="7">
        <f ca="1">SUMIFS(مصنعيات!BM:BM,مصنعيات!BE:BE,$AO$2,مصنعيات!BC:BC,BK55)</f>
        <v>0</v>
      </c>
      <c r="BP55" s="66" t="str">
        <f t="shared" si="15"/>
        <v/>
      </c>
    </row>
    <row r="56" spans="2:68" x14ac:dyDescent="0.2">
      <c r="B56" s="4" t="s">
        <v>9</v>
      </c>
      <c r="C56" s="5">
        <v>45221</v>
      </c>
      <c r="D56" s="7"/>
      <c r="E56" s="7"/>
      <c r="F56" s="6">
        <f t="shared" si="24"/>
        <v>0</v>
      </c>
      <c r="G56" s="7">
        <f>SUMIFS(مصنعيات!N:N,مصنعيات!F:F,$E$2,مصنعيات!D:D,C56)</f>
        <v>0</v>
      </c>
      <c r="H56" s="66" t="str">
        <f t="shared" si="1"/>
        <v/>
      </c>
      <c r="K56" s="4" t="s">
        <v>9</v>
      </c>
      <c r="L56" s="5">
        <v>45221</v>
      </c>
      <c r="M56" s="7"/>
      <c r="N56" s="7"/>
      <c r="O56" s="6">
        <f t="shared" si="16"/>
        <v>0</v>
      </c>
      <c r="P56" s="7">
        <f>SUMIFS(مصنعيات!N:N,مصنعيات!F:F,$N$2,مصنعيات!D:D,L56)</f>
        <v>0</v>
      </c>
      <c r="Q56" s="66" t="str">
        <f t="shared" si="3"/>
        <v/>
      </c>
      <c r="T56" s="4" t="s">
        <v>9</v>
      </c>
      <c r="U56" s="5">
        <v>45221</v>
      </c>
      <c r="V56" s="7"/>
      <c r="W56" s="7"/>
      <c r="X56" s="6">
        <f t="shared" si="17"/>
        <v>0</v>
      </c>
      <c r="Y56" s="7">
        <f>SUMIFS(مصنعيات!W:W,مصنعيات!O:O,$W$2,مصنعيات!M:M,U56)</f>
        <v>0</v>
      </c>
      <c r="Z56" s="66" t="str">
        <f t="shared" si="5"/>
        <v/>
      </c>
      <c r="AC56" s="4" t="s">
        <v>9</v>
      </c>
      <c r="AD56" s="5">
        <v>45221</v>
      </c>
      <c r="AE56" s="7"/>
      <c r="AF56" s="7"/>
      <c r="AG56" s="6">
        <f t="shared" si="18"/>
        <v>0</v>
      </c>
      <c r="AH56" s="7">
        <f>SUMIFS(مصنعيات!AF:AF,مصنعيات!X:X,$AF$2,مصنعيات!V:V,AD56)</f>
        <v>0</v>
      </c>
      <c r="AI56" s="66" t="str">
        <f t="shared" si="7"/>
        <v/>
      </c>
      <c r="AL56" s="4" t="s">
        <v>9</v>
      </c>
      <c r="AM56" s="5">
        <v>45221</v>
      </c>
      <c r="AN56" s="7"/>
      <c r="AO56" s="7"/>
      <c r="AP56" s="6">
        <f t="shared" si="19"/>
        <v>0</v>
      </c>
      <c r="AQ56" s="7">
        <f>SUMIFS(مصنعيات!AO:AO,مصنعيات!AG:AG,$AO$2,مصنعيات!AE:AE,AM56)</f>
        <v>0</v>
      </c>
      <c r="AR56" s="66" t="str">
        <f t="shared" si="9"/>
        <v/>
      </c>
      <c r="AT56" s="4" t="s">
        <v>9</v>
      </c>
      <c r="AU56" s="5">
        <v>45221</v>
      </c>
      <c r="AV56" s="7"/>
      <c r="AW56" s="7"/>
      <c r="AX56" s="6">
        <f t="shared" si="20"/>
        <v>0</v>
      </c>
      <c r="AY56" s="7">
        <f ca="1">SUMIFS(مصنعيات!AW:AW,مصنعيات!AO:AO,$AO$2,مصنعيات!AM:AM,AU56)</f>
        <v>0</v>
      </c>
      <c r="AZ56" s="66" t="str">
        <f t="shared" si="11"/>
        <v/>
      </c>
      <c r="BB56" s="4" t="s">
        <v>9</v>
      </c>
      <c r="BC56" s="5">
        <v>45221</v>
      </c>
      <c r="BD56" s="7"/>
      <c r="BE56" s="7"/>
      <c r="BF56" s="6">
        <f t="shared" si="21"/>
        <v>0</v>
      </c>
      <c r="BG56" s="7">
        <f ca="1">SUMIFS(مصنعيات!BE:BE,مصنعيات!AW:AW,$AO$2,مصنعيات!AU:AU,BC56)</f>
        <v>0</v>
      </c>
      <c r="BH56" s="66" t="str">
        <f t="shared" si="13"/>
        <v/>
      </c>
      <c r="BJ56" s="4" t="s">
        <v>9</v>
      </c>
      <c r="BK56" s="5">
        <v>45221</v>
      </c>
      <c r="BL56" s="7"/>
      <c r="BM56" s="7"/>
      <c r="BN56" s="6">
        <f t="shared" si="22"/>
        <v>0</v>
      </c>
      <c r="BO56" s="7">
        <f ca="1">SUMIFS(مصنعيات!BM:BM,مصنعيات!BE:BE,$AO$2,مصنعيات!BC:BC,BK56)</f>
        <v>0</v>
      </c>
      <c r="BP56" s="66" t="str">
        <f t="shared" si="15"/>
        <v/>
      </c>
    </row>
    <row r="57" spans="2:68" x14ac:dyDescent="0.2">
      <c r="B57" s="4" t="s">
        <v>10</v>
      </c>
      <c r="C57" s="5">
        <v>45222</v>
      </c>
      <c r="D57" s="7"/>
      <c r="E57" s="7"/>
      <c r="F57" s="6">
        <f t="shared" si="24"/>
        <v>0</v>
      </c>
      <c r="G57" s="7">
        <f>SUMIFS(مصنعيات!N:N,مصنعيات!F:F,$E$2,مصنعيات!D:D,C57)</f>
        <v>0</v>
      </c>
      <c r="H57" s="66" t="str">
        <f t="shared" si="1"/>
        <v/>
      </c>
      <c r="K57" s="4" t="s">
        <v>10</v>
      </c>
      <c r="L57" s="5">
        <v>45222</v>
      </c>
      <c r="M57" s="7"/>
      <c r="N57" s="7"/>
      <c r="O57" s="6">
        <f t="shared" si="16"/>
        <v>0</v>
      </c>
      <c r="P57" s="7">
        <f>SUMIFS(مصنعيات!N:N,مصنعيات!F:F,$N$2,مصنعيات!D:D,L57)</f>
        <v>0</v>
      </c>
      <c r="Q57" s="66" t="str">
        <f t="shared" si="3"/>
        <v/>
      </c>
      <c r="T57" s="4" t="s">
        <v>10</v>
      </c>
      <c r="U57" s="5">
        <v>45222</v>
      </c>
      <c r="V57" s="7"/>
      <c r="W57" s="7"/>
      <c r="X57" s="6">
        <f t="shared" si="17"/>
        <v>0</v>
      </c>
      <c r="Y57" s="7">
        <f>SUMIFS(مصنعيات!W:W,مصنعيات!O:O,$W$2,مصنعيات!M:M,U57)</f>
        <v>0</v>
      </c>
      <c r="Z57" s="66" t="str">
        <f t="shared" si="5"/>
        <v/>
      </c>
      <c r="AC57" s="4" t="s">
        <v>10</v>
      </c>
      <c r="AD57" s="5">
        <v>45222</v>
      </c>
      <c r="AE57" s="7"/>
      <c r="AF57" s="7"/>
      <c r="AG57" s="6">
        <f t="shared" si="18"/>
        <v>0</v>
      </c>
      <c r="AH57" s="7">
        <f>SUMIFS(مصنعيات!AF:AF,مصنعيات!X:X,$AF$2,مصنعيات!V:V,AD57)</f>
        <v>0</v>
      </c>
      <c r="AI57" s="66" t="str">
        <f t="shared" si="7"/>
        <v/>
      </c>
      <c r="AL57" s="4" t="s">
        <v>10</v>
      </c>
      <c r="AM57" s="5">
        <v>45222</v>
      </c>
      <c r="AN57" s="7"/>
      <c r="AO57" s="7"/>
      <c r="AP57" s="6">
        <f t="shared" si="19"/>
        <v>0</v>
      </c>
      <c r="AQ57" s="7">
        <f>SUMIFS(مصنعيات!AO:AO,مصنعيات!AG:AG,$AO$2,مصنعيات!AE:AE,AM57)</f>
        <v>0</v>
      </c>
      <c r="AR57" s="66" t="str">
        <f t="shared" si="9"/>
        <v/>
      </c>
      <c r="AT57" s="4" t="s">
        <v>10</v>
      </c>
      <c r="AU57" s="5">
        <v>45222</v>
      </c>
      <c r="AV57" s="7"/>
      <c r="AW57" s="7"/>
      <c r="AX57" s="6">
        <f t="shared" si="20"/>
        <v>0</v>
      </c>
      <c r="AY57" s="7">
        <f ca="1">SUMIFS(مصنعيات!AW:AW,مصنعيات!AO:AO,$AO$2,مصنعيات!AM:AM,AU57)</f>
        <v>0</v>
      </c>
      <c r="AZ57" s="66" t="str">
        <f t="shared" si="11"/>
        <v/>
      </c>
      <c r="BB57" s="4" t="s">
        <v>10</v>
      </c>
      <c r="BC57" s="5">
        <v>45222</v>
      </c>
      <c r="BD57" s="7"/>
      <c r="BE57" s="7"/>
      <c r="BF57" s="6">
        <f t="shared" si="21"/>
        <v>0</v>
      </c>
      <c r="BG57" s="7">
        <f ca="1">SUMIFS(مصنعيات!BE:BE,مصنعيات!AW:AW,$AO$2,مصنعيات!AU:AU,BC57)</f>
        <v>0</v>
      </c>
      <c r="BH57" s="66" t="str">
        <f t="shared" si="13"/>
        <v/>
      </c>
      <c r="BJ57" s="4" t="s">
        <v>10</v>
      </c>
      <c r="BK57" s="5">
        <v>45222</v>
      </c>
      <c r="BL57" s="7"/>
      <c r="BM57" s="7"/>
      <c r="BN57" s="6">
        <f t="shared" si="22"/>
        <v>0</v>
      </c>
      <c r="BO57" s="7">
        <f ca="1">SUMIFS(مصنعيات!BM:BM,مصنعيات!BE:BE,$AO$2,مصنعيات!BC:BC,BK57)</f>
        <v>0</v>
      </c>
      <c r="BP57" s="66" t="str">
        <f t="shared" si="15"/>
        <v/>
      </c>
    </row>
    <row r="58" spans="2:68" x14ac:dyDescent="0.2">
      <c r="B58" s="4" t="s">
        <v>11</v>
      </c>
      <c r="C58" s="5">
        <v>45223</v>
      </c>
      <c r="D58" s="7"/>
      <c r="E58" s="7"/>
      <c r="F58" s="6">
        <f t="shared" si="24"/>
        <v>0</v>
      </c>
      <c r="G58" s="7">
        <f>SUMIFS(مصنعيات!N:N,مصنعيات!F:F,$E$2,مصنعيات!D:D,C58)</f>
        <v>0</v>
      </c>
      <c r="H58" s="66" t="str">
        <f t="shared" si="1"/>
        <v/>
      </c>
      <c r="K58" s="4" t="s">
        <v>11</v>
      </c>
      <c r="L58" s="5">
        <v>45223</v>
      </c>
      <c r="M58" s="7"/>
      <c r="N58" s="7"/>
      <c r="O58" s="6">
        <f t="shared" si="16"/>
        <v>0</v>
      </c>
      <c r="P58" s="7">
        <f>SUMIFS(مصنعيات!N:N,مصنعيات!F:F,$N$2,مصنعيات!D:D,L58)</f>
        <v>0</v>
      </c>
      <c r="Q58" s="66" t="str">
        <f t="shared" si="3"/>
        <v/>
      </c>
      <c r="T58" s="4" t="s">
        <v>11</v>
      </c>
      <c r="U58" s="5">
        <v>45223</v>
      </c>
      <c r="V58" s="7"/>
      <c r="W58" s="7"/>
      <c r="X58" s="6">
        <f t="shared" si="17"/>
        <v>0</v>
      </c>
      <c r="Y58" s="7">
        <f>SUMIFS(مصنعيات!W:W,مصنعيات!O:O,$W$2,مصنعيات!M:M,U58)</f>
        <v>0</v>
      </c>
      <c r="Z58" s="66" t="str">
        <f t="shared" si="5"/>
        <v/>
      </c>
      <c r="AC58" s="4" t="s">
        <v>11</v>
      </c>
      <c r="AD58" s="5">
        <v>45223</v>
      </c>
      <c r="AE58" s="7"/>
      <c r="AF58" s="7"/>
      <c r="AG58" s="6">
        <f t="shared" si="18"/>
        <v>0</v>
      </c>
      <c r="AH58" s="7">
        <f>SUMIFS(مصنعيات!AF:AF,مصنعيات!X:X,$AF$2,مصنعيات!V:V,AD58)</f>
        <v>0</v>
      </c>
      <c r="AI58" s="66" t="str">
        <f t="shared" si="7"/>
        <v/>
      </c>
      <c r="AL58" s="4" t="s">
        <v>11</v>
      </c>
      <c r="AM58" s="5">
        <v>45223</v>
      </c>
      <c r="AN58" s="7"/>
      <c r="AO58" s="7"/>
      <c r="AP58" s="6">
        <f t="shared" si="19"/>
        <v>0</v>
      </c>
      <c r="AQ58" s="7">
        <f>SUMIFS(مصنعيات!AO:AO,مصنعيات!AG:AG,$AO$2,مصنعيات!AE:AE,AM58)</f>
        <v>0</v>
      </c>
      <c r="AR58" s="66" t="str">
        <f t="shared" si="9"/>
        <v/>
      </c>
      <c r="AT58" s="4" t="s">
        <v>11</v>
      </c>
      <c r="AU58" s="5">
        <v>45223</v>
      </c>
      <c r="AV58" s="7"/>
      <c r="AW58" s="7"/>
      <c r="AX58" s="6">
        <f t="shared" si="20"/>
        <v>0</v>
      </c>
      <c r="AY58" s="7">
        <f ca="1">SUMIFS(مصنعيات!AW:AW,مصنعيات!AO:AO,$AO$2,مصنعيات!AM:AM,AU58)</f>
        <v>0</v>
      </c>
      <c r="AZ58" s="66" t="str">
        <f t="shared" si="11"/>
        <v/>
      </c>
      <c r="BB58" s="4" t="s">
        <v>11</v>
      </c>
      <c r="BC58" s="5">
        <v>45223</v>
      </c>
      <c r="BD58" s="7"/>
      <c r="BE58" s="7"/>
      <c r="BF58" s="6">
        <f t="shared" si="21"/>
        <v>0</v>
      </c>
      <c r="BG58" s="7">
        <f ca="1">SUMIFS(مصنعيات!BE:BE,مصنعيات!AW:AW,$AO$2,مصنعيات!AU:AU,BC58)</f>
        <v>0</v>
      </c>
      <c r="BH58" s="66" t="str">
        <f t="shared" si="13"/>
        <v/>
      </c>
      <c r="BJ58" s="4" t="s">
        <v>11</v>
      </c>
      <c r="BK58" s="5">
        <v>45223</v>
      </c>
      <c r="BL58" s="7"/>
      <c r="BM58" s="7"/>
      <c r="BN58" s="6">
        <f t="shared" si="22"/>
        <v>0</v>
      </c>
      <c r="BO58" s="7">
        <f ca="1">SUMIFS(مصنعيات!BM:BM,مصنعيات!BE:BE,$AO$2,مصنعيات!BC:BC,BK58)</f>
        <v>0</v>
      </c>
      <c r="BP58" s="66" t="str">
        <f t="shared" si="15"/>
        <v/>
      </c>
    </row>
    <row r="59" spans="2:68" x14ac:dyDescent="0.2">
      <c r="B59" s="4" t="s">
        <v>12</v>
      </c>
      <c r="C59" s="5">
        <v>45224</v>
      </c>
      <c r="D59" s="7"/>
      <c r="E59" s="7"/>
      <c r="F59" s="6">
        <f t="shared" si="24"/>
        <v>0</v>
      </c>
      <c r="G59" s="7">
        <f>SUMIFS(مصنعيات!N:N,مصنعيات!F:F,$E$2,مصنعيات!D:D,C59)</f>
        <v>0</v>
      </c>
      <c r="H59" s="66" t="str">
        <f t="shared" si="1"/>
        <v/>
      </c>
      <c r="K59" s="4" t="s">
        <v>12</v>
      </c>
      <c r="L59" s="5">
        <v>45224</v>
      </c>
      <c r="M59" s="7"/>
      <c r="N59" s="7"/>
      <c r="O59" s="6">
        <f t="shared" si="16"/>
        <v>0</v>
      </c>
      <c r="P59" s="7">
        <f>SUMIFS(مصنعيات!N:N,مصنعيات!F:F,$N$2,مصنعيات!D:D,L59)</f>
        <v>0</v>
      </c>
      <c r="Q59" s="66" t="str">
        <f t="shared" si="3"/>
        <v/>
      </c>
      <c r="T59" s="4" t="s">
        <v>12</v>
      </c>
      <c r="U59" s="5">
        <v>45224</v>
      </c>
      <c r="V59" s="7"/>
      <c r="W59" s="7"/>
      <c r="X59" s="6">
        <f t="shared" si="17"/>
        <v>0</v>
      </c>
      <c r="Y59" s="7">
        <f>SUMIFS(مصنعيات!W:W,مصنعيات!O:O,$W$2,مصنعيات!M:M,U59)</f>
        <v>0</v>
      </c>
      <c r="Z59" s="66" t="str">
        <f t="shared" si="5"/>
        <v/>
      </c>
      <c r="AC59" s="4" t="s">
        <v>12</v>
      </c>
      <c r="AD59" s="5">
        <v>45224</v>
      </c>
      <c r="AE59" s="7"/>
      <c r="AF59" s="7"/>
      <c r="AG59" s="6">
        <f t="shared" si="18"/>
        <v>0</v>
      </c>
      <c r="AH59" s="7">
        <f>SUMIFS(مصنعيات!AF:AF,مصنعيات!X:X,$AF$2,مصنعيات!V:V,AD59)</f>
        <v>0</v>
      </c>
      <c r="AI59" s="66" t="str">
        <f t="shared" si="7"/>
        <v/>
      </c>
      <c r="AL59" s="4" t="s">
        <v>12</v>
      </c>
      <c r="AM59" s="5">
        <v>45224</v>
      </c>
      <c r="AN59" s="7"/>
      <c r="AO59" s="7"/>
      <c r="AP59" s="6">
        <f t="shared" si="19"/>
        <v>0</v>
      </c>
      <c r="AQ59" s="7">
        <f>SUMIFS(مصنعيات!AO:AO,مصنعيات!AG:AG,$AO$2,مصنعيات!AE:AE,AM59)</f>
        <v>0</v>
      </c>
      <c r="AR59" s="66" t="str">
        <f t="shared" si="9"/>
        <v/>
      </c>
      <c r="AT59" s="4" t="s">
        <v>12</v>
      </c>
      <c r="AU59" s="5">
        <v>45224</v>
      </c>
      <c r="AV59" s="7"/>
      <c r="AW59" s="7"/>
      <c r="AX59" s="6">
        <f t="shared" si="20"/>
        <v>0</v>
      </c>
      <c r="AY59" s="7">
        <f ca="1">SUMIFS(مصنعيات!AW:AW,مصنعيات!AO:AO,$AO$2,مصنعيات!AM:AM,AU59)</f>
        <v>0</v>
      </c>
      <c r="AZ59" s="66" t="str">
        <f t="shared" si="11"/>
        <v/>
      </c>
      <c r="BB59" s="4" t="s">
        <v>12</v>
      </c>
      <c r="BC59" s="5">
        <v>45224</v>
      </c>
      <c r="BD59" s="7"/>
      <c r="BE59" s="7"/>
      <c r="BF59" s="6">
        <f t="shared" si="21"/>
        <v>0</v>
      </c>
      <c r="BG59" s="7">
        <f ca="1">SUMIFS(مصنعيات!BE:BE,مصنعيات!AW:AW,$AO$2,مصنعيات!AU:AU,BC59)</f>
        <v>0</v>
      </c>
      <c r="BH59" s="66" t="str">
        <f t="shared" si="13"/>
        <v/>
      </c>
      <c r="BJ59" s="4" t="s">
        <v>12</v>
      </c>
      <c r="BK59" s="5">
        <v>45224</v>
      </c>
      <c r="BL59" s="7"/>
      <c r="BM59" s="7"/>
      <c r="BN59" s="6">
        <f t="shared" si="22"/>
        <v>0</v>
      </c>
      <c r="BO59" s="7">
        <f ca="1">SUMIFS(مصنعيات!BM:BM,مصنعيات!BE:BE,$AO$2,مصنعيات!BC:BC,BK59)</f>
        <v>0</v>
      </c>
      <c r="BP59" s="66" t="str">
        <f t="shared" si="15"/>
        <v/>
      </c>
    </row>
    <row r="60" spans="2:68" x14ac:dyDescent="0.2">
      <c r="B60" s="4" t="s">
        <v>13</v>
      </c>
      <c r="C60" s="5">
        <v>45225</v>
      </c>
      <c r="D60" s="7"/>
      <c r="E60" s="7"/>
      <c r="F60" s="6">
        <f t="shared" si="24"/>
        <v>0</v>
      </c>
      <c r="G60" s="7">
        <f>SUMIFS(مصنعيات!N:N,مصنعيات!F:F,$E$2,مصنعيات!D:D,C60)</f>
        <v>0</v>
      </c>
      <c r="H60" s="66" t="str">
        <f t="shared" si="1"/>
        <v/>
      </c>
      <c r="K60" s="4" t="s">
        <v>13</v>
      </c>
      <c r="L60" s="5">
        <v>45225</v>
      </c>
      <c r="M60" s="7"/>
      <c r="N60" s="7"/>
      <c r="O60" s="6">
        <f t="shared" si="16"/>
        <v>0</v>
      </c>
      <c r="P60" s="7">
        <f>SUMIFS(مصنعيات!N:N,مصنعيات!F:F,$N$2,مصنعيات!D:D,L60)</f>
        <v>0</v>
      </c>
      <c r="Q60" s="66" t="str">
        <f t="shared" si="3"/>
        <v/>
      </c>
      <c r="T60" s="4" t="s">
        <v>13</v>
      </c>
      <c r="U60" s="5">
        <v>45225</v>
      </c>
      <c r="V60" s="7"/>
      <c r="W60" s="7"/>
      <c r="X60" s="6">
        <f t="shared" si="17"/>
        <v>0</v>
      </c>
      <c r="Y60" s="7">
        <f>SUMIFS(مصنعيات!W:W,مصنعيات!O:O,$W$2,مصنعيات!M:M,U60)</f>
        <v>0</v>
      </c>
      <c r="Z60" s="66" t="str">
        <f t="shared" si="5"/>
        <v/>
      </c>
      <c r="AC60" s="4" t="s">
        <v>13</v>
      </c>
      <c r="AD60" s="5">
        <v>45225</v>
      </c>
      <c r="AE60" s="7"/>
      <c r="AF60" s="7"/>
      <c r="AG60" s="6">
        <f t="shared" si="18"/>
        <v>0</v>
      </c>
      <c r="AH60" s="7">
        <f>SUMIFS(مصنعيات!AF:AF,مصنعيات!X:X,$AF$2,مصنعيات!V:V,AD60)</f>
        <v>0</v>
      </c>
      <c r="AI60" s="66" t="str">
        <f t="shared" si="7"/>
        <v/>
      </c>
      <c r="AL60" s="4" t="s">
        <v>13</v>
      </c>
      <c r="AM60" s="5">
        <v>45225</v>
      </c>
      <c r="AN60" s="7"/>
      <c r="AO60" s="7"/>
      <c r="AP60" s="6">
        <f t="shared" si="19"/>
        <v>0</v>
      </c>
      <c r="AQ60" s="7">
        <f>SUMIFS(مصنعيات!AO:AO,مصنعيات!AG:AG,$AO$2,مصنعيات!AE:AE,AM60)</f>
        <v>0</v>
      </c>
      <c r="AR60" s="66" t="str">
        <f t="shared" si="9"/>
        <v/>
      </c>
      <c r="AT60" s="4" t="s">
        <v>13</v>
      </c>
      <c r="AU60" s="5">
        <v>45225</v>
      </c>
      <c r="AV60" s="7"/>
      <c r="AW60" s="7"/>
      <c r="AX60" s="6">
        <f t="shared" si="20"/>
        <v>0</v>
      </c>
      <c r="AY60" s="7">
        <f ca="1">SUMIFS(مصنعيات!AW:AW,مصنعيات!AO:AO,$AO$2,مصنعيات!AM:AM,AU60)</f>
        <v>0</v>
      </c>
      <c r="AZ60" s="66" t="str">
        <f t="shared" si="11"/>
        <v/>
      </c>
      <c r="BB60" s="4" t="s">
        <v>13</v>
      </c>
      <c r="BC60" s="5">
        <v>45225</v>
      </c>
      <c r="BD60" s="7"/>
      <c r="BE60" s="7"/>
      <c r="BF60" s="6">
        <f t="shared" si="21"/>
        <v>0</v>
      </c>
      <c r="BG60" s="7">
        <f ca="1">SUMIFS(مصنعيات!BE:BE,مصنعيات!AW:AW,$AO$2,مصنعيات!AU:AU,BC60)</f>
        <v>0</v>
      </c>
      <c r="BH60" s="66" t="str">
        <f t="shared" si="13"/>
        <v/>
      </c>
      <c r="BJ60" s="4" t="s">
        <v>13</v>
      </c>
      <c r="BK60" s="5">
        <v>45225</v>
      </c>
      <c r="BL60" s="7"/>
      <c r="BM60" s="7"/>
      <c r="BN60" s="6">
        <f t="shared" si="22"/>
        <v>0</v>
      </c>
      <c r="BO60" s="7">
        <f ca="1">SUMIFS(مصنعيات!BM:BM,مصنعيات!BE:BE,$AO$2,مصنعيات!BC:BC,BK60)</f>
        <v>0</v>
      </c>
      <c r="BP60" s="66" t="str">
        <f t="shared" si="15"/>
        <v/>
      </c>
    </row>
    <row r="61" spans="2:68" x14ac:dyDescent="0.2">
      <c r="B61" s="4" t="s">
        <v>30</v>
      </c>
      <c r="C61" s="5">
        <v>45226</v>
      </c>
      <c r="D61" s="7"/>
      <c r="E61" s="7"/>
      <c r="F61" s="6">
        <f t="shared" si="24"/>
        <v>0</v>
      </c>
      <c r="G61" s="7">
        <f>SUMIFS(مصنعيات!N:N,مصنعيات!F:F,$E$2,مصنعيات!D:D,C61)</f>
        <v>0</v>
      </c>
      <c r="H61" s="66" t="str">
        <f t="shared" si="1"/>
        <v/>
      </c>
      <c r="K61" s="4" t="s">
        <v>30</v>
      </c>
      <c r="L61" s="5">
        <v>45226</v>
      </c>
      <c r="M61" s="7"/>
      <c r="N61" s="7"/>
      <c r="O61" s="6">
        <f t="shared" si="16"/>
        <v>0</v>
      </c>
      <c r="P61" s="7">
        <f>SUMIFS(مصنعيات!N:N,مصنعيات!F:F,$N$2,مصنعيات!D:D,L61)</f>
        <v>0</v>
      </c>
      <c r="Q61" s="66" t="str">
        <f t="shared" si="3"/>
        <v/>
      </c>
      <c r="T61" s="4" t="s">
        <v>30</v>
      </c>
      <c r="U61" s="5">
        <v>45226</v>
      </c>
      <c r="V61" s="7"/>
      <c r="W61" s="7"/>
      <c r="X61" s="6">
        <f t="shared" si="17"/>
        <v>0</v>
      </c>
      <c r="Y61" s="7">
        <f>SUMIFS(مصنعيات!W:W,مصنعيات!O:O,$W$2,مصنعيات!M:M,U61)</f>
        <v>0</v>
      </c>
      <c r="Z61" s="66" t="str">
        <f t="shared" si="5"/>
        <v/>
      </c>
      <c r="AC61" s="4" t="s">
        <v>30</v>
      </c>
      <c r="AD61" s="5">
        <v>45226</v>
      </c>
      <c r="AE61" s="7"/>
      <c r="AF61" s="7"/>
      <c r="AG61" s="6">
        <f t="shared" si="18"/>
        <v>0</v>
      </c>
      <c r="AH61" s="7">
        <f>SUMIFS(مصنعيات!AF:AF,مصنعيات!X:X,$AF$2,مصنعيات!V:V,AD61)</f>
        <v>0</v>
      </c>
      <c r="AI61" s="66" t="str">
        <f t="shared" si="7"/>
        <v/>
      </c>
      <c r="AL61" s="4" t="s">
        <v>30</v>
      </c>
      <c r="AM61" s="5">
        <v>45226</v>
      </c>
      <c r="AN61" s="7"/>
      <c r="AO61" s="7"/>
      <c r="AP61" s="6">
        <f t="shared" si="19"/>
        <v>0</v>
      </c>
      <c r="AQ61" s="7">
        <f>SUMIFS(مصنعيات!AO:AO,مصنعيات!AG:AG,$AO$2,مصنعيات!AE:AE,AM61)</f>
        <v>0</v>
      </c>
      <c r="AR61" s="66" t="str">
        <f t="shared" si="9"/>
        <v/>
      </c>
      <c r="AT61" s="4" t="s">
        <v>30</v>
      </c>
      <c r="AU61" s="5">
        <v>45226</v>
      </c>
      <c r="AV61" s="7"/>
      <c r="AW61" s="7"/>
      <c r="AX61" s="6">
        <f t="shared" si="20"/>
        <v>0</v>
      </c>
      <c r="AY61" s="7">
        <f ca="1">SUMIFS(مصنعيات!AW:AW,مصنعيات!AO:AO,$AO$2,مصنعيات!AM:AM,AU61)</f>
        <v>0</v>
      </c>
      <c r="AZ61" s="66" t="str">
        <f t="shared" si="11"/>
        <v/>
      </c>
      <c r="BB61" s="4" t="s">
        <v>30</v>
      </c>
      <c r="BC61" s="5">
        <v>45226</v>
      </c>
      <c r="BD61" s="7"/>
      <c r="BE61" s="7"/>
      <c r="BF61" s="6">
        <f t="shared" si="21"/>
        <v>0</v>
      </c>
      <c r="BG61" s="7">
        <f ca="1">SUMIFS(مصنعيات!BE:BE,مصنعيات!AW:AW,$AO$2,مصنعيات!AU:AU,BC61)</f>
        <v>0</v>
      </c>
      <c r="BH61" s="66" t="str">
        <f t="shared" si="13"/>
        <v/>
      </c>
      <c r="BJ61" s="4" t="s">
        <v>30</v>
      </c>
      <c r="BK61" s="5">
        <v>45226</v>
      </c>
      <c r="BL61" s="7"/>
      <c r="BM61" s="7"/>
      <c r="BN61" s="6">
        <f t="shared" si="22"/>
        <v>0</v>
      </c>
      <c r="BO61" s="7">
        <f ca="1">SUMIFS(مصنعيات!BM:BM,مصنعيات!BE:BE,$AO$2,مصنعيات!BC:BC,BK61)</f>
        <v>0</v>
      </c>
      <c r="BP61" s="66" t="str">
        <f t="shared" si="15"/>
        <v/>
      </c>
    </row>
    <row r="62" spans="2:68" x14ac:dyDescent="0.2">
      <c r="B62" s="4" t="s">
        <v>8</v>
      </c>
      <c r="C62" s="5">
        <v>45227</v>
      </c>
      <c r="D62" s="7"/>
      <c r="E62" s="7"/>
      <c r="F62" s="6">
        <f t="shared" si="24"/>
        <v>0</v>
      </c>
      <c r="G62" s="7">
        <f>SUMIFS(مصنعيات!N:N,مصنعيات!F:F,$E$2,مصنعيات!D:D,C62)</f>
        <v>0</v>
      </c>
      <c r="H62" s="66" t="str">
        <f t="shared" si="1"/>
        <v/>
      </c>
      <c r="K62" s="4" t="s">
        <v>8</v>
      </c>
      <c r="L62" s="5">
        <v>45227</v>
      </c>
      <c r="M62" s="7"/>
      <c r="N62" s="7"/>
      <c r="O62" s="6">
        <f t="shared" si="16"/>
        <v>0</v>
      </c>
      <c r="P62" s="7">
        <f>SUMIFS(مصنعيات!N:N,مصنعيات!F:F,$N$2,مصنعيات!D:D,L62)</f>
        <v>0</v>
      </c>
      <c r="Q62" s="66" t="str">
        <f t="shared" si="3"/>
        <v/>
      </c>
      <c r="T62" s="4" t="s">
        <v>8</v>
      </c>
      <c r="U62" s="5">
        <v>45227</v>
      </c>
      <c r="V62" s="7"/>
      <c r="W62" s="7"/>
      <c r="X62" s="6">
        <f t="shared" si="17"/>
        <v>0</v>
      </c>
      <c r="Y62" s="7">
        <f>SUMIFS(مصنعيات!W:W,مصنعيات!O:O,$W$2,مصنعيات!M:M,U62)</f>
        <v>0</v>
      </c>
      <c r="Z62" s="66" t="str">
        <f t="shared" si="5"/>
        <v/>
      </c>
      <c r="AC62" s="4" t="s">
        <v>8</v>
      </c>
      <c r="AD62" s="5">
        <v>45227</v>
      </c>
      <c r="AE62" s="7"/>
      <c r="AF62" s="7"/>
      <c r="AG62" s="6">
        <f t="shared" si="18"/>
        <v>0</v>
      </c>
      <c r="AH62" s="7">
        <f>SUMIFS(مصنعيات!AF:AF,مصنعيات!X:X,$AF$2,مصنعيات!V:V,AD62)</f>
        <v>0</v>
      </c>
      <c r="AI62" s="66" t="str">
        <f t="shared" si="7"/>
        <v/>
      </c>
      <c r="AL62" s="4" t="s">
        <v>8</v>
      </c>
      <c r="AM62" s="5">
        <v>45227</v>
      </c>
      <c r="AN62" s="7"/>
      <c r="AO62" s="7"/>
      <c r="AP62" s="6">
        <f t="shared" si="19"/>
        <v>0</v>
      </c>
      <c r="AQ62" s="7">
        <f>SUMIFS(مصنعيات!AO:AO,مصنعيات!AG:AG,$AO$2,مصنعيات!AE:AE,AM62)</f>
        <v>0</v>
      </c>
      <c r="AR62" s="66" t="str">
        <f t="shared" si="9"/>
        <v/>
      </c>
      <c r="AT62" s="4" t="s">
        <v>8</v>
      </c>
      <c r="AU62" s="5">
        <v>45227</v>
      </c>
      <c r="AV62" s="7"/>
      <c r="AW62" s="7"/>
      <c r="AX62" s="6">
        <f t="shared" si="20"/>
        <v>0</v>
      </c>
      <c r="AY62" s="7">
        <f ca="1">SUMIFS(مصنعيات!AW:AW,مصنعيات!AO:AO,$AO$2,مصنعيات!AM:AM,AU62)</f>
        <v>0</v>
      </c>
      <c r="AZ62" s="66" t="str">
        <f t="shared" si="11"/>
        <v/>
      </c>
      <c r="BB62" s="4" t="s">
        <v>8</v>
      </c>
      <c r="BC62" s="5">
        <v>45227</v>
      </c>
      <c r="BD62" s="7"/>
      <c r="BE62" s="7"/>
      <c r="BF62" s="6">
        <f t="shared" si="21"/>
        <v>0</v>
      </c>
      <c r="BG62" s="7">
        <f ca="1">SUMIFS(مصنعيات!BE:BE,مصنعيات!AW:AW,$AO$2,مصنعيات!AU:AU,BC62)</f>
        <v>0</v>
      </c>
      <c r="BH62" s="66" t="str">
        <f t="shared" si="13"/>
        <v/>
      </c>
      <c r="BJ62" s="4" t="s">
        <v>8</v>
      </c>
      <c r="BK62" s="5">
        <v>45227</v>
      </c>
      <c r="BL62" s="7"/>
      <c r="BM62" s="7"/>
      <c r="BN62" s="6">
        <f t="shared" si="22"/>
        <v>0</v>
      </c>
      <c r="BO62" s="7">
        <f ca="1">SUMIFS(مصنعيات!BM:BM,مصنعيات!BE:BE,$AO$2,مصنعيات!BC:BC,BK62)</f>
        <v>0</v>
      </c>
      <c r="BP62" s="66" t="str">
        <f t="shared" si="15"/>
        <v/>
      </c>
    </row>
    <row r="63" spans="2:68" x14ac:dyDescent="0.2">
      <c r="B63" s="4" t="s">
        <v>9</v>
      </c>
      <c r="C63" s="5">
        <v>45228</v>
      </c>
      <c r="D63" s="7"/>
      <c r="E63" s="7"/>
      <c r="F63" s="6">
        <f t="shared" si="24"/>
        <v>0</v>
      </c>
      <c r="G63" s="7">
        <f>SUMIFS(مصنعيات!N:N,مصنعيات!F:F,$E$2,مصنعيات!D:D,C63)</f>
        <v>0</v>
      </c>
      <c r="H63" s="66" t="str">
        <f t="shared" si="1"/>
        <v/>
      </c>
      <c r="K63" s="4" t="s">
        <v>9</v>
      </c>
      <c r="L63" s="5">
        <v>45228</v>
      </c>
      <c r="M63" s="7"/>
      <c r="N63" s="7"/>
      <c r="O63" s="6">
        <f t="shared" si="16"/>
        <v>0</v>
      </c>
      <c r="P63" s="7">
        <f>SUMIFS(مصنعيات!N:N,مصنعيات!F:F,$N$2,مصنعيات!D:D,L63)</f>
        <v>0</v>
      </c>
      <c r="Q63" s="66" t="str">
        <f t="shared" si="3"/>
        <v/>
      </c>
      <c r="T63" s="4" t="s">
        <v>9</v>
      </c>
      <c r="U63" s="5">
        <v>45228</v>
      </c>
      <c r="V63" s="7"/>
      <c r="W63" s="7"/>
      <c r="X63" s="6">
        <f t="shared" si="17"/>
        <v>0</v>
      </c>
      <c r="Y63" s="7">
        <f>SUMIFS(مصنعيات!W:W,مصنعيات!O:O,$W$2,مصنعيات!M:M,U63)</f>
        <v>0</v>
      </c>
      <c r="Z63" s="66" t="str">
        <f t="shared" si="5"/>
        <v/>
      </c>
      <c r="AC63" s="4" t="s">
        <v>9</v>
      </c>
      <c r="AD63" s="5">
        <v>45228</v>
      </c>
      <c r="AE63" s="7"/>
      <c r="AF63" s="7"/>
      <c r="AG63" s="6">
        <f t="shared" si="18"/>
        <v>0</v>
      </c>
      <c r="AH63" s="7">
        <f>SUMIFS(مصنعيات!AF:AF,مصنعيات!X:X,$AF$2,مصنعيات!V:V,AD63)</f>
        <v>0</v>
      </c>
      <c r="AI63" s="66" t="str">
        <f t="shared" si="7"/>
        <v/>
      </c>
      <c r="AL63" s="4" t="s">
        <v>9</v>
      </c>
      <c r="AM63" s="5">
        <v>45228</v>
      </c>
      <c r="AN63" s="7"/>
      <c r="AO63" s="7"/>
      <c r="AP63" s="6">
        <f t="shared" si="19"/>
        <v>0</v>
      </c>
      <c r="AQ63" s="7">
        <f>SUMIFS(مصنعيات!AO:AO,مصنعيات!AG:AG,$AO$2,مصنعيات!AE:AE,AM63)</f>
        <v>0</v>
      </c>
      <c r="AR63" s="66" t="str">
        <f t="shared" si="9"/>
        <v/>
      </c>
      <c r="AT63" s="4" t="s">
        <v>9</v>
      </c>
      <c r="AU63" s="5">
        <v>45228</v>
      </c>
      <c r="AV63" s="7"/>
      <c r="AW63" s="7"/>
      <c r="AX63" s="6">
        <f t="shared" si="20"/>
        <v>0</v>
      </c>
      <c r="AY63" s="7">
        <f ca="1">SUMIFS(مصنعيات!AW:AW,مصنعيات!AO:AO,$AO$2,مصنعيات!AM:AM,AU63)</f>
        <v>0</v>
      </c>
      <c r="AZ63" s="66" t="str">
        <f t="shared" si="11"/>
        <v/>
      </c>
      <c r="BB63" s="4" t="s">
        <v>9</v>
      </c>
      <c r="BC63" s="5">
        <v>45228</v>
      </c>
      <c r="BD63" s="7"/>
      <c r="BE63" s="7"/>
      <c r="BF63" s="6">
        <f t="shared" si="21"/>
        <v>0</v>
      </c>
      <c r="BG63" s="7">
        <f ca="1">SUMIFS(مصنعيات!BE:BE,مصنعيات!AW:AW,$AO$2,مصنعيات!AU:AU,BC63)</f>
        <v>0</v>
      </c>
      <c r="BH63" s="66" t="str">
        <f t="shared" si="13"/>
        <v/>
      </c>
      <c r="BJ63" s="4" t="s">
        <v>9</v>
      </c>
      <c r="BK63" s="5">
        <v>45228</v>
      </c>
      <c r="BL63" s="7"/>
      <c r="BM63" s="7"/>
      <c r="BN63" s="6">
        <f t="shared" si="22"/>
        <v>0</v>
      </c>
      <c r="BO63" s="7">
        <f ca="1">SUMIFS(مصنعيات!BM:BM,مصنعيات!BE:BE,$AO$2,مصنعيات!BC:BC,BK63)</f>
        <v>0</v>
      </c>
      <c r="BP63" s="66" t="str">
        <f t="shared" si="15"/>
        <v/>
      </c>
    </row>
    <row r="64" spans="2:68" x14ac:dyDescent="0.2">
      <c r="B64" s="4" t="s">
        <v>10</v>
      </c>
      <c r="C64" s="5">
        <v>45229</v>
      </c>
      <c r="D64" s="7"/>
      <c r="E64" s="7"/>
      <c r="F64" s="6">
        <f t="shared" si="24"/>
        <v>0</v>
      </c>
      <c r="G64" s="7">
        <f>SUMIFS(مصنعيات!N:N,مصنعيات!F:F,$E$2,مصنعيات!D:D,C64)</f>
        <v>0</v>
      </c>
      <c r="H64" s="66" t="str">
        <f t="shared" si="1"/>
        <v/>
      </c>
      <c r="K64" s="4" t="s">
        <v>10</v>
      </c>
      <c r="L64" s="5">
        <v>45229</v>
      </c>
      <c r="M64" s="7"/>
      <c r="N64" s="7"/>
      <c r="O64" s="6">
        <f t="shared" si="16"/>
        <v>0</v>
      </c>
      <c r="P64" s="7">
        <f>SUMIFS(مصنعيات!N:N,مصنعيات!F:F,$N$2,مصنعيات!D:D,L64)</f>
        <v>0</v>
      </c>
      <c r="Q64" s="66" t="str">
        <f t="shared" si="3"/>
        <v/>
      </c>
      <c r="T64" s="4" t="s">
        <v>10</v>
      </c>
      <c r="U64" s="5">
        <v>45229</v>
      </c>
      <c r="V64" s="7"/>
      <c r="W64" s="7"/>
      <c r="X64" s="6">
        <f t="shared" si="17"/>
        <v>0</v>
      </c>
      <c r="Y64" s="7">
        <f>SUMIFS(مصنعيات!W:W,مصنعيات!O:O,$W$2,مصنعيات!M:M,U64)</f>
        <v>0</v>
      </c>
      <c r="Z64" s="66" t="str">
        <f t="shared" si="5"/>
        <v/>
      </c>
      <c r="AC64" s="4" t="s">
        <v>10</v>
      </c>
      <c r="AD64" s="5">
        <v>45229</v>
      </c>
      <c r="AE64" s="7"/>
      <c r="AF64" s="7"/>
      <c r="AG64" s="6">
        <f t="shared" si="18"/>
        <v>0</v>
      </c>
      <c r="AH64" s="7">
        <f>SUMIFS(مصنعيات!AF:AF,مصنعيات!X:X,$AF$2,مصنعيات!V:V,AD64)</f>
        <v>0</v>
      </c>
      <c r="AI64" s="66" t="str">
        <f t="shared" si="7"/>
        <v/>
      </c>
      <c r="AL64" s="4" t="s">
        <v>10</v>
      </c>
      <c r="AM64" s="5">
        <v>45229</v>
      </c>
      <c r="AN64" s="7"/>
      <c r="AO64" s="7"/>
      <c r="AP64" s="6">
        <f t="shared" si="19"/>
        <v>0</v>
      </c>
      <c r="AQ64" s="7">
        <f>SUMIFS(مصنعيات!AO:AO,مصنعيات!AG:AG,$AO$2,مصنعيات!AE:AE,AM64)</f>
        <v>0</v>
      </c>
      <c r="AR64" s="66" t="str">
        <f t="shared" si="9"/>
        <v/>
      </c>
      <c r="AT64" s="4" t="s">
        <v>10</v>
      </c>
      <c r="AU64" s="5">
        <v>45229</v>
      </c>
      <c r="AV64" s="7"/>
      <c r="AW64" s="7"/>
      <c r="AX64" s="6">
        <f t="shared" si="20"/>
        <v>0</v>
      </c>
      <c r="AY64" s="7">
        <f ca="1">SUMIFS(مصنعيات!AW:AW,مصنعيات!AO:AO,$AO$2,مصنعيات!AM:AM,AU64)</f>
        <v>0</v>
      </c>
      <c r="AZ64" s="66" t="str">
        <f t="shared" si="11"/>
        <v/>
      </c>
      <c r="BB64" s="4" t="s">
        <v>10</v>
      </c>
      <c r="BC64" s="5">
        <v>45229</v>
      </c>
      <c r="BD64" s="7"/>
      <c r="BE64" s="7"/>
      <c r="BF64" s="6">
        <f t="shared" si="21"/>
        <v>0</v>
      </c>
      <c r="BG64" s="7">
        <f ca="1">SUMIFS(مصنعيات!BE:BE,مصنعيات!AW:AW,$AO$2,مصنعيات!AU:AU,BC64)</f>
        <v>0</v>
      </c>
      <c r="BH64" s="66" t="str">
        <f t="shared" si="13"/>
        <v/>
      </c>
      <c r="BJ64" s="4" t="s">
        <v>10</v>
      </c>
      <c r="BK64" s="5">
        <v>45229</v>
      </c>
      <c r="BL64" s="7"/>
      <c r="BM64" s="7"/>
      <c r="BN64" s="6">
        <f t="shared" si="22"/>
        <v>0</v>
      </c>
      <c r="BO64" s="7">
        <f ca="1">SUMIFS(مصنعيات!BM:BM,مصنعيات!BE:BE,$AO$2,مصنعيات!BC:BC,BK64)</f>
        <v>0</v>
      </c>
      <c r="BP64" s="66" t="str">
        <f t="shared" si="15"/>
        <v/>
      </c>
    </row>
    <row r="65" spans="2:68" x14ac:dyDescent="0.2">
      <c r="B65" s="4" t="s">
        <v>11</v>
      </c>
      <c r="C65" s="5">
        <v>45230</v>
      </c>
      <c r="D65" s="7"/>
      <c r="E65" s="7"/>
      <c r="F65" s="6">
        <f t="shared" si="24"/>
        <v>0</v>
      </c>
      <c r="G65" s="7">
        <f>SUMIFS(مصنعيات!N:N,مصنعيات!F:F,$E$2,مصنعيات!D:D,C65)</f>
        <v>0</v>
      </c>
      <c r="H65" s="66" t="str">
        <f t="shared" si="1"/>
        <v/>
      </c>
      <c r="K65" s="4" t="s">
        <v>11</v>
      </c>
      <c r="L65" s="5">
        <v>45230</v>
      </c>
      <c r="M65" s="7"/>
      <c r="N65" s="7"/>
      <c r="O65" s="6">
        <f t="shared" si="16"/>
        <v>0</v>
      </c>
      <c r="P65" s="7">
        <f>SUMIFS(مصنعيات!N:N,مصنعيات!F:F,$N$2,مصنعيات!D:D,L65)</f>
        <v>0</v>
      </c>
      <c r="Q65" s="66" t="str">
        <f t="shared" si="3"/>
        <v/>
      </c>
      <c r="T65" s="4" t="s">
        <v>11</v>
      </c>
      <c r="U65" s="5">
        <v>45230</v>
      </c>
      <c r="V65" s="7"/>
      <c r="W65" s="7"/>
      <c r="X65" s="6">
        <f t="shared" si="17"/>
        <v>0</v>
      </c>
      <c r="Y65" s="7">
        <f>SUMIFS(مصنعيات!W:W,مصنعيات!O:O,$W$2,مصنعيات!M:M,U65)</f>
        <v>0</v>
      </c>
      <c r="Z65" s="66" t="str">
        <f t="shared" si="5"/>
        <v/>
      </c>
      <c r="AC65" s="4" t="s">
        <v>11</v>
      </c>
      <c r="AD65" s="5">
        <v>45230</v>
      </c>
      <c r="AE65" s="7"/>
      <c r="AF65" s="7"/>
      <c r="AG65" s="6">
        <f t="shared" si="18"/>
        <v>0</v>
      </c>
      <c r="AH65" s="7">
        <f>SUMIFS(مصنعيات!AF:AF,مصنعيات!X:X,$AF$2,مصنعيات!V:V,AD65)</f>
        <v>0</v>
      </c>
      <c r="AI65" s="66" t="str">
        <f t="shared" si="7"/>
        <v/>
      </c>
      <c r="AL65" s="4" t="s">
        <v>11</v>
      </c>
      <c r="AM65" s="5">
        <v>45230</v>
      </c>
      <c r="AN65" s="7"/>
      <c r="AO65" s="7"/>
      <c r="AP65" s="6">
        <f t="shared" si="19"/>
        <v>0</v>
      </c>
      <c r="AQ65" s="7">
        <f>SUMIFS(مصنعيات!AO:AO,مصنعيات!AG:AG,$AO$2,مصنعيات!AE:AE,AM65)</f>
        <v>0</v>
      </c>
      <c r="AR65" s="66" t="str">
        <f t="shared" si="9"/>
        <v/>
      </c>
      <c r="AT65" s="4" t="s">
        <v>11</v>
      </c>
      <c r="AU65" s="5">
        <v>45230</v>
      </c>
      <c r="AV65" s="7"/>
      <c r="AW65" s="7"/>
      <c r="AX65" s="6">
        <f t="shared" si="20"/>
        <v>0</v>
      </c>
      <c r="AY65" s="7">
        <f ca="1">SUMIFS(مصنعيات!AW:AW,مصنعيات!AO:AO,$AO$2,مصنعيات!AM:AM,AU65)</f>
        <v>0</v>
      </c>
      <c r="AZ65" s="66" t="str">
        <f t="shared" si="11"/>
        <v/>
      </c>
      <c r="BB65" s="4" t="s">
        <v>11</v>
      </c>
      <c r="BC65" s="5">
        <v>45230</v>
      </c>
      <c r="BD65" s="7"/>
      <c r="BE65" s="7"/>
      <c r="BF65" s="6">
        <f t="shared" si="21"/>
        <v>0</v>
      </c>
      <c r="BG65" s="7">
        <f ca="1">SUMIFS(مصنعيات!BE:BE,مصنعيات!AW:AW,$AO$2,مصنعيات!AU:AU,BC65)</f>
        <v>0</v>
      </c>
      <c r="BH65" s="66" t="str">
        <f t="shared" si="13"/>
        <v/>
      </c>
      <c r="BJ65" s="4" t="s">
        <v>11</v>
      </c>
      <c r="BK65" s="5">
        <v>45230</v>
      </c>
      <c r="BL65" s="7"/>
      <c r="BM65" s="7"/>
      <c r="BN65" s="6">
        <f t="shared" si="22"/>
        <v>0</v>
      </c>
      <c r="BO65" s="7">
        <f ca="1">SUMIFS(مصنعيات!BM:BM,مصنعيات!BE:BE,$AO$2,مصنعيات!BC:BC,BK65)</f>
        <v>0</v>
      </c>
      <c r="BP65" s="66" t="str">
        <f t="shared" si="15"/>
        <v/>
      </c>
    </row>
    <row r="66" spans="2:68" x14ac:dyDescent="0.2">
      <c r="B66" s="4" t="s">
        <v>12</v>
      </c>
      <c r="C66" s="5">
        <v>45231</v>
      </c>
      <c r="D66" s="7"/>
      <c r="E66" s="7"/>
      <c r="F66" s="6">
        <f t="shared" si="24"/>
        <v>0</v>
      </c>
      <c r="G66" s="7">
        <f>SUMIFS(مصنعيات!N:N,مصنعيات!F:F,$E$2,مصنعيات!D:D,C66)</f>
        <v>0</v>
      </c>
      <c r="H66" s="66" t="str">
        <f t="shared" si="1"/>
        <v/>
      </c>
      <c r="K66" s="4" t="s">
        <v>12</v>
      </c>
      <c r="L66" s="5">
        <v>45231</v>
      </c>
      <c r="M66" s="7"/>
      <c r="N66" s="7"/>
      <c r="O66" s="6">
        <f t="shared" si="16"/>
        <v>0</v>
      </c>
      <c r="P66" s="7">
        <f>SUMIFS(مصنعيات!N:N,مصنعيات!F:F,$N$2,مصنعيات!D:D,L66)</f>
        <v>0</v>
      </c>
      <c r="Q66" s="66" t="str">
        <f t="shared" si="3"/>
        <v/>
      </c>
      <c r="T66" s="4" t="s">
        <v>12</v>
      </c>
      <c r="U66" s="5">
        <v>45231</v>
      </c>
      <c r="V66" s="7"/>
      <c r="W66" s="7"/>
      <c r="X66" s="6">
        <f t="shared" si="17"/>
        <v>0</v>
      </c>
      <c r="Y66" s="7">
        <f>SUMIFS(مصنعيات!W:W,مصنعيات!O:O,$W$2,مصنعيات!M:M,U66)</f>
        <v>0</v>
      </c>
      <c r="Z66" s="66" t="str">
        <f t="shared" si="5"/>
        <v/>
      </c>
      <c r="AC66" s="4" t="s">
        <v>12</v>
      </c>
      <c r="AD66" s="5">
        <v>45231</v>
      </c>
      <c r="AE66" s="7"/>
      <c r="AF66" s="7"/>
      <c r="AG66" s="6">
        <f t="shared" si="18"/>
        <v>0</v>
      </c>
      <c r="AH66" s="7">
        <f>SUMIFS(مصنعيات!AF:AF,مصنعيات!X:X,$AF$2,مصنعيات!V:V,AD66)</f>
        <v>0</v>
      </c>
      <c r="AI66" s="66" t="str">
        <f t="shared" si="7"/>
        <v/>
      </c>
      <c r="AL66" s="4" t="s">
        <v>12</v>
      </c>
      <c r="AM66" s="5">
        <v>45231</v>
      </c>
      <c r="AN66" s="7"/>
      <c r="AO66" s="7"/>
      <c r="AP66" s="6">
        <f t="shared" si="19"/>
        <v>0</v>
      </c>
      <c r="AQ66" s="7">
        <f>SUMIFS(مصنعيات!AO:AO,مصنعيات!AG:AG,$AO$2,مصنعيات!AE:AE,AM66)</f>
        <v>0</v>
      </c>
      <c r="AR66" s="66" t="str">
        <f t="shared" si="9"/>
        <v/>
      </c>
      <c r="AT66" s="4" t="s">
        <v>12</v>
      </c>
      <c r="AU66" s="5">
        <v>45231</v>
      </c>
      <c r="AV66" s="7"/>
      <c r="AW66" s="7"/>
      <c r="AX66" s="6">
        <f t="shared" si="20"/>
        <v>0</v>
      </c>
      <c r="AY66" s="7">
        <f ca="1">SUMIFS(مصنعيات!AW:AW,مصنعيات!AO:AO,$AO$2,مصنعيات!AM:AM,AU66)</f>
        <v>0</v>
      </c>
      <c r="AZ66" s="66" t="str">
        <f t="shared" si="11"/>
        <v/>
      </c>
      <c r="BB66" s="4" t="s">
        <v>12</v>
      </c>
      <c r="BC66" s="5">
        <v>45231</v>
      </c>
      <c r="BD66" s="7"/>
      <c r="BE66" s="7"/>
      <c r="BF66" s="6">
        <f t="shared" si="21"/>
        <v>0</v>
      </c>
      <c r="BG66" s="7">
        <f ca="1">SUMIFS(مصنعيات!BE:BE,مصنعيات!AW:AW,$AO$2,مصنعيات!AU:AU,BC66)</f>
        <v>0</v>
      </c>
      <c r="BH66" s="66" t="str">
        <f t="shared" si="13"/>
        <v/>
      </c>
      <c r="BJ66" s="4" t="s">
        <v>12</v>
      </c>
      <c r="BK66" s="5">
        <v>45231</v>
      </c>
      <c r="BL66" s="7"/>
      <c r="BM66" s="7"/>
      <c r="BN66" s="6">
        <f t="shared" si="22"/>
        <v>0</v>
      </c>
      <c r="BO66" s="7">
        <f ca="1">SUMIFS(مصنعيات!BM:BM,مصنعيات!BE:BE,$AO$2,مصنعيات!BC:BC,BK66)</f>
        <v>0</v>
      </c>
      <c r="BP66" s="66" t="str">
        <f t="shared" si="15"/>
        <v/>
      </c>
    </row>
    <row r="67" spans="2:68" x14ac:dyDescent="0.2">
      <c r="B67" s="4" t="s">
        <v>13</v>
      </c>
      <c r="C67" s="5">
        <v>45232</v>
      </c>
      <c r="D67" s="7"/>
      <c r="E67" s="7"/>
      <c r="F67" s="6">
        <f t="shared" si="24"/>
        <v>0</v>
      </c>
      <c r="G67" s="7">
        <f>SUMIFS(مصنعيات!N:N,مصنعيات!F:F,$E$2,مصنعيات!D:D,C67)</f>
        <v>0</v>
      </c>
      <c r="H67" s="66" t="str">
        <f t="shared" si="1"/>
        <v/>
      </c>
      <c r="K67" s="4" t="s">
        <v>13</v>
      </c>
      <c r="L67" s="5">
        <v>45232</v>
      </c>
      <c r="M67" s="7"/>
      <c r="N67" s="7"/>
      <c r="O67" s="6">
        <f t="shared" si="16"/>
        <v>0</v>
      </c>
      <c r="P67" s="7">
        <f>SUMIFS(مصنعيات!N:N,مصنعيات!F:F,$N$2,مصنعيات!D:D,L67)</f>
        <v>0</v>
      </c>
      <c r="Q67" s="66" t="str">
        <f t="shared" si="3"/>
        <v/>
      </c>
      <c r="T67" s="4" t="s">
        <v>13</v>
      </c>
      <c r="U67" s="5">
        <v>45232</v>
      </c>
      <c r="V67" s="7"/>
      <c r="W67" s="7"/>
      <c r="X67" s="6">
        <f t="shared" si="17"/>
        <v>0</v>
      </c>
      <c r="Y67" s="7">
        <f>SUMIFS(مصنعيات!W:W,مصنعيات!O:O,$W$2,مصنعيات!M:M,U67)</f>
        <v>0</v>
      </c>
      <c r="Z67" s="66" t="str">
        <f t="shared" si="5"/>
        <v/>
      </c>
      <c r="AC67" s="4" t="s">
        <v>13</v>
      </c>
      <c r="AD67" s="5">
        <v>45232</v>
      </c>
      <c r="AE67" s="7"/>
      <c r="AF67" s="7"/>
      <c r="AG67" s="6">
        <f t="shared" si="18"/>
        <v>0</v>
      </c>
      <c r="AH67" s="7">
        <f>SUMIFS(مصنعيات!AF:AF,مصنعيات!X:X,$AF$2,مصنعيات!V:V,AD67)</f>
        <v>0</v>
      </c>
      <c r="AI67" s="66" t="str">
        <f t="shared" si="7"/>
        <v/>
      </c>
      <c r="AL67" s="4" t="s">
        <v>13</v>
      </c>
      <c r="AM67" s="5">
        <v>45232</v>
      </c>
      <c r="AN67" s="7"/>
      <c r="AO67" s="7"/>
      <c r="AP67" s="6">
        <f t="shared" si="19"/>
        <v>0</v>
      </c>
      <c r="AQ67" s="7">
        <f>SUMIFS(مصنعيات!AO:AO,مصنعيات!AG:AG,$AO$2,مصنعيات!AE:AE,AM67)</f>
        <v>0</v>
      </c>
      <c r="AR67" s="66" t="str">
        <f t="shared" si="9"/>
        <v/>
      </c>
      <c r="AT67" s="4" t="s">
        <v>13</v>
      </c>
      <c r="AU67" s="5">
        <v>45232</v>
      </c>
      <c r="AV67" s="7"/>
      <c r="AW67" s="7"/>
      <c r="AX67" s="6">
        <f t="shared" si="20"/>
        <v>0</v>
      </c>
      <c r="AY67" s="7">
        <f ca="1">SUMIFS(مصنعيات!AW:AW,مصنعيات!AO:AO,$AO$2,مصنعيات!AM:AM,AU67)</f>
        <v>0</v>
      </c>
      <c r="AZ67" s="66" t="str">
        <f t="shared" si="11"/>
        <v/>
      </c>
      <c r="BB67" s="4" t="s">
        <v>13</v>
      </c>
      <c r="BC67" s="5">
        <v>45232</v>
      </c>
      <c r="BD67" s="7"/>
      <c r="BE67" s="7"/>
      <c r="BF67" s="6">
        <f t="shared" si="21"/>
        <v>0</v>
      </c>
      <c r="BG67" s="7">
        <f ca="1">SUMIFS(مصنعيات!BE:BE,مصنعيات!AW:AW,$AO$2,مصنعيات!AU:AU,BC67)</f>
        <v>0</v>
      </c>
      <c r="BH67" s="66" t="str">
        <f t="shared" si="13"/>
        <v/>
      </c>
      <c r="BJ67" s="4" t="s">
        <v>13</v>
      </c>
      <c r="BK67" s="5">
        <v>45232</v>
      </c>
      <c r="BL67" s="7"/>
      <c r="BM67" s="7"/>
      <c r="BN67" s="6">
        <f t="shared" si="22"/>
        <v>0</v>
      </c>
      <c r="BO67" s="7">
        <f ca="1">SUMIFS(مصنعيات!BM:BM,مصنعيات!BE:BE,$AO$2,مصنعيات!BC:BC,BK67)</f>
        <v>0</v>
      </c>
      <c r="BP67" s="66" t="str">
        <f t="shared" si="15"/>
        <v/>
      </c>
    </row>
    <row r="68" spans="2:68" x14ac:dyDescent="0.2">
      <c r="B68" s="4" t="s">
        <v>30</v>
      </c>
      <c r="C68" s="5">
        <v>45233</v>
      </c>
      <c r="D68" s="7"/>
      <c r="E68" s="7"/>
      <c r="F68" s="6">
        <f t="shared" si="24"/>
        <v>0</v>
      </c>
      <c r="G68" s="7">
        <f>SUMIFS(مصنعيات!N:N,مصنعيات!F:F,$E$2,مصنعيات!D:D,C68)</f>
        <v>0</v>
      </c>
      <c r="H68" s="66" t="str">
        <f t="shared" si="1"/>
        <v/>
      </c>
      <c r="K68" s="4" t="s">
        <v>30</v>
      </c>
      <c r="L68" s="5">
        <v>45233</v>
      </c>
      <c r="M68" s="7"/>
      <c r="N68" s="7"/>
      <c r="O68" s="6">
        <f t="shared" si="16"/>
        <v>0</v>
      </c>
      <c r="P68" s="7">
        <f>SUMIFS(مصنعيات!N:N,مصنعيات!F:F,$N$2,مصنعيات!D:D,L68)</f>
        <v>0</v>
      </c>
      <c r="Q68" s="66" t="str">
        <f t="shared" si="3"/>
        <v/>
      </c>
      <c r="T68" s="4" t="s">
        <v>30</v>
      </c>
      <c r="U68" s="5">
        <v>45233</v>
      </c>
      <c r="V68" s="7"/>
      <c r="W68" s="7"/>
      <c r="X68" s="6">
        <f t="shared" si="17"/>
        <v>0</v>
      </c>
      <c r="Y68" s="7">
        <f>SUMIFS(مصنعيات!W:W,مصنعيات!O:O,$W$2,مصنعيات!M:M,U68)</f>
        <v>0</v>
      </c>
      <c r="Z68" s="66" t="str">
        <f t="shared" si="5"/>
        <v/>
      </c>
      <c r="AC68" s="4" t="s">
        <v>30</v>
      </c>
      <c r="AD68" s="5">
        <v>45233</v>
      </c>
      <c r="AE68" s="7"/>
      <c r="AF68" s="7"/>
      <c r="AG68" s="6">
        <f t="shared" si="18"/>
        <v>0</v>
      </c>
      <c r="AH68" s="7">
        <f>SUMIFS(مصنعيات!AF:AF,مصنعيات!X:X,$AF$2,مصنعيات!V:V,AD68)</f>
        <v>0</v>
      </c>
      <c r="AI68" s="66" t="str">
        <f t="shared" si="7"/>
        <v/>
      </c>
      <c r="AL68" s="4" t="s">
        <v>30</v>
      </c>
      <c r="AM68" s="5">
        <v>45233</v>
      </c>
      <c r="AN68" s="7"/>
      <c r="AO68" s="7"/>
      <c r="AP68" s="6">
        <f t="shared" si="19"/>
        <v>0</v>
      </c>
      <c r="AQ68" s="7">
        <f>SUMIFS(مصنعيات!AO:AO,مصنعيات!AG:AG,$AO$2,مصنعيات!AE:AE,AM68)</f>
        <v>0</v>
      </c>
      <c r="AR68" s="66" t="str">
        <f t="shared" si="9"/>
        <v/>
      </c>
      <c r="AT68" s="4" t="s">
        <v>30</v>
      </c>
      <c r="AU68" s="5">
        <v>45233</v>
      </c>
      <c r="AV68" s="7"/>
      <c r="AW68" s="7"/>
      <c r="AX68" s="6">
        <f t="shared" si="20"/>
        <v>0</v>
      </c>
      <c r="AY68" s="7">
        <f ca="1">SUMIFS(مصنعيات!AW:AW,مصنعيات!AO:AO,$AO$2,مصنعيات!AM:AM,AU68)</f>
        <v>0</v>
      </c>
      <c r="AZ68" s="66" t="str">
        <f t="shared" si="11"/>
        <v/>
      </c>
      <c r="BB68" s="4" t="s">
        <v>30</v>
      </c>
      <c r="BC68" s="5">
        <v>45233</v>
      </c>
      <c r="BD68" s="7"/>
      <c r="BE68" s="7"/>
      <c r="BF68" s="6">
        <f t="shared" si="21"/>
        <v>0</v>
      </c>
      <c r="BG68" s="7">
        <f ca="1">SUMIFS(مصنعيات!BE:BE,مصنعيات!AW:AW,$AO$2,مصنعيات!AU:AU,BC68)</f>
        <v>0</v>
      </c>
      <c r="BH68" s="66" t="str">
        <f t="shared" si="13"/>
        <v/>
      </c>
      <c r="BJ68" s="4" t="s">
        <v>30</v>
      </c>
      <c r="BK68" s="5">
        <v>45233</v>
      </c>
      <c r="BL68" s="7"/>
      <c r="BM68" s="7"/>
      <c r="BN68" s="6">
        <f t="shared" si="22"/>
        <v>0</v>
      </c>
      <c r="BO68" s="7">
        <f ca="1">SUMIFS(مصنعيات!BM:BM,مصنعيات!BE:BE,$AO$2,مصنعيات!BC:BC,BK68)</f>
        <v>0</v>
      </c>
      <c r="BP68" s="66" t="str">
        <f t="shared" si="15"/>
        <v/>
      </c>
    </row>
    <row r="69" spans="2:68" x14ac:dyDescent="0.2">
      <c r="B69" s="4" t="s">
        <v>8</v>
      </c>
      <c r="C69" s="5">
        <v>45234</v>
      </c>
      <c r="D69" s="7"/>
      <c r="E69" s="7"/>
      <c r="F69" s="6">
        <f t="shared" si="24"/>
        <v>0</v>
      </c>
      <c r="G69" s="7">
        <f>SUMIFS(مصنعيات!N:N,مصنعيات!F:F,$E$2,مصنعيات!D:D,C69)</f>
        <v>0</v>
      </c>
      <c r="H69" s="66" t="str">
        <f t="shared" si="1"/>
        <v/>
      </c>
      <c r="K69" s="4" t="s">
        <v>8</v>
      </c>
      <c r="L69" s="5">
        <v>45234</v>
      </c>
      <c r="M69" s="7"/>
      <c r="N69" s="7"/>
      <c r="O69" s="6">
        <f t="shared" si="16"/>
        <v>0</v>
      </c>
      <c r="P69" s="7">
        <f>SUMIFS(مصنعيات!N:N,مصنعيات!F:F,$N$2,مصنعيات!D:D,L69)</f>
        <v>0</v>
      </c>
      <c r="Q69" s="66" t="str">
        <f t="shared" si="3"/>
        <v/>
      </c>
      <c r="T69" s="4" t="s">
        <v>8</v>
      </c>
      <c r="U69" s="5">
        <v>45234</v>
      </c>
      <c r="V69" s="7"/>
      <c r="W69" s="7"/>
      <c r="X69" s="6">
        <f t="shared" si="17"/>
        <v>0</v>
      </c>
      <c r="Y69" s="7">
        <f>SUMIFS(مصنعيات!W:W,مصنعيات!O:O,$W$2,مصنعيات!M:M,U69)</f>
        <v>0</v>
      </c>
      <c r="Z69" s="66" t="str">
        <f t="shared" si="5"/>
        <v/>
      </c>
      <c r="AC69" s="4" t="s">
        <v>8</v>
      </c>
      <c r="AD69" s="5">
        <v>45234</v>
      </c>
      <c r="AE69" s="7"/>
      <c r="AF69" s="7"/>
      <c r="AG69" s="6">
        <f t="shared" si="18"/>
        <v>0</v>
      </c>
      <c r="AH69" s="7">
        <f>SUMIFS(مصنعيات!AF:AF,مصنعيات!X:X,$AF$2,مصنعيات!V:V,AD69)</f>
        <v>0</v>
      </c>
      <c r="AI69" s="66" t="str">
        <f t="shared" si="7"/>
        <v/>
      </c>
      <c r="AL69" s="4" t="s">
        <v>8</v>
      </c>
      <c r="AM69" s="5">
        <v>45234</v>
      </c>
      <c r="AN69" s="7"/>
      <c r="AO69" s="7"/>
      <c r="AP69" s="6">
        <f t="shared" si="19"/>
        <v>0</v>
      </c>
      <c r="AQ69" s="7">
        <f>SUMIFS(مصنعيات!AO:AO,مصنعيات!AG:AG,$AO$2,مصنعيات!AE:AE,AM69)</f>
        <v>0</v>
      </c>
      <c r="AR69" s="66" t="str">
        <f t="shared" si="9"/>
        <v/>
      </c>
      <c r="AT69" s="4" t="s">
        <v>8</v>
      </c>
      <c r="AU69" s="5">
        <v>45234</v>
      </c>
      <c r="AV69" s="7"/>
      <c r="AW69" s="7"/>
      <c r="AX69" s="6">
        <f t="shared" si="20"/>
        <v>0</v>
      </c>
      <c r="AY69" s="7">
        <f ca="1">SUMIFS(مصنعيات!AW:AW,مصنعيات!AO:AO,$AO$2,مصنعيات!AM:AM,AU69)</f>
        <v>0</v>
      </c>
      <c r="AZ69" s="66" t="str">
        <f t="shared" si="11"/>
        <v/>
      </c>
      <c r="BB69" s="4" t="s">
        <v>8</v>
      </c>
      <c r="BC69" s="5">
        <v>45234</v>
      </c>
      <c r="BD69" s="7"/>
      <c r="BE69" s="7"/>
      <c r="BF69" s="6">
        <f t="shared" si="21"/>
        <v>0</v>
      </c>
      <c r="BG69" s="7">
        <f ca="1">SUMIFS(مصنعيات!BE:BE,مصنعيات!AW:AW,$AO$2,مصنعيات!AU:AU,BC69)</f>
        <v>0</v>
      </c>
      <c r="BH69" s="66" t="str">
        <f t="shared" si="13"/>
        <v/>
      </c>
      <c r="BJ69" s="4" t="s">
        <v>8</v>
      </c>
      <c r="BK69" s="5">
        <v>45234</v>
      </c>
      <c r="BL69" s="7"/>
      <c r="BM69" s="7"/>
      <c r="BN69" s="6">
        <f t="shared" si="22"/>
        <v>0</v>
      </c>
      <c r="BO69" s="7">
        <f ca="1">SUMIFS(مصنعيات!BM:BM,مصنعيات!BE:BE,$AO$2,مصنعيات!BC:BC,BK69)</f>
        <v>0</v>
      </c>
      <c r="BP69" s="66" t="str">
        <f t="shared" si="15"/>
        <v/>
      </c>
    </row>
    <row r="70" spans="2:68" x14ac:dyDescent="0.2">
      <c r="B70" s="4" t="s">
        <v>9</v>
      </c>
      <c r="C70" s="5">
        <v>45235</v>
      </c>
      <c r="D70" s="7"/>
      <c r="E70" s="7"/>
      <c r="F70" s="6">
        <f t="shared" si="24"/>
        <v>0</v>
      </c>
      <c r="G70" s="7">
        <f>SUMIFS(مصنعيات!N:N,مصنعيات!F:F,$E$2,مصنعيات!D:D,C70)</f>
        <v>0</v>
      </c>
      <c r="H70" s="66" t="str">
        <f t="shared" ref="H70:H133" si="25">IF(D70="","",F70-G70-$I$2)</f>
        <v/>
      </c>
      <c r="K70" s="4" t="s">
        <v>9</v>
      </c>
      <c r="L70" s="5">
        <v>45235</v>
      </c>
      <c r="M70" s="7"/>
      <c r="N70" s="7"/>
      <c r="O70" s="6">
        <f t="shared" si="16"/>
        <v>0</v>
      </c>
      <c r="P70" s="7">
        <f>SUMIFS(مصنعيات!N:N,مصنعيات!F:F,$N$2,مصنعيات!D:D,L70)</f>
        <v>0</v>
      </c>
      <c r="Q70" s="66" t="str">
        <f t="shared" ref="Q70:Q133" si="26">IF(M70="","",O70-P70-$I$2)</f>
        <v/>
      </c>
      <c r="T70" s="4" t="s">
        <v>9</v>
      </c>
      <c r="U70" s="5">
        <v>45235</v>
      </c>
      <c r="V70" s="7"/>
      <c r="W70" s="7"/>
      <c r="X70" s="6">
        <f t="shared" si="17"/>
        <v>0</v>
      </c>
      <c r="Y70" s="7">
        <f>SUMIFS(مصنعيات!W:W,مصنعيات!O:O,$W$2,مصنعيات!M:M,U70)</f>
        <v>0</v>
      </c>
      <c r="Z70" s="66" t="str">
        <f t="shared" ref="Z70:Z133" si="27">IF(V70="","",X70-Y70-$I$2)</f>
        <v/>
      </c>
      <c r="AC70" s="4" t="s">
        <v>9</v>
      </c>
      <c r="AD70" s="5">
        <v>45235</v>
      </c>
      <c r="AE70" s="7"/>
      <c r="AF70" s="7"/>
      <c r="AG70" s="6">
        <f t="shared" si="18"/>
        <v>0</v>
      </c>
      <c r="AH70" s="7">
        <f>SUMIFS(مصنعيات!AF:AF,مصنعيات!X:X,$AF$2,مصنعيات!V:V,AD70)</f>
        <v>0</v>
      </c>
      <c r="AI70" s="66" t="str">
        <f t="shared" ref="AI70:AI133" si="28">IF(AE70="","",AG70-AH70-$I$2)</f>
        <v/>
      </c>
      <c r="AL70" s="4" t="s">
        <v>9</v>
      </c>
      <c r="AM70" s="5">
        <v>45235</v>
      </c>
      <c r="AN70" s="7"/>
      <c r="AO70" s="7"/>
      <c r="AP70" s="6">
        <f t="shared" si="19"/>
        <v>0</v>
      </c>
      <c r="AQ70" s="7">
        <f>SUMIFS(مصنعيات!AO:AO,مصنعيات!AG:AG,$AO$2,مصنعيات!AE:AE,AM70)</f>
        <v>0</v>
      </c>
      <c r="AR70" s="66" t="str">
        <f t="shared" ref="AR70:AR133" si="29">IF(AN70="","",AP70-AQ70-$I$2)</f>
        <v/>
      </c>
      <c r="AT70" s="4" t="s">
        <v>9</v>
      </c>
      <c r="AU70" s="5">
        <v>45235</v>
      </c>
      <c r="AV70" s="7"/>
      <c r="AW70" s="7"/>
      <c r="AX70" s="6">
        <f t="shared" si="20"/>
        <v>0</v>
      </c>
      <c r="AY70" s="7">
        <f ca="1">SUMIFS(مصنعيات!AW:AW,مصنعيات!AO:AO,$AO$2,مصنعيات!AM:AM,AU70)</f>
        <v>0</v>
      </c>
      <c r="AZ70" s="66" t="str">
        <f t="shared" ref="AZ70:AZ133" si="30">IF(AV70="","",AX70-AY70-$I$2)</f>
        <v/>
      </c>
      <c r="BB70" s="4" t="s">
        <v>9</v>
      </c>
      <c r="BC70" s="5">
        <v>45235</v>
      </c>
      <c r="BD70" s="7"/>
      <c r="BE70" s="7"/>
      <c r="BF70" s="6">
        <f t="shared" si="21"/>
        <v>0</v>
      </c>
      <c r="BG70" s="7">
        <f ca="1">SUMIFS(مصنعيات!BE:BE,مصنعيات!AW:AW,$AO$2,مصنعيات!AU:AU,BC70)</f>
        <v>0</v>
      </c>
      <c r="BH70" s="66" t="str">
        <f t="shared" ref="BH70:BH133" si="31">IF(BD70="","",BF70-BG70-$I$2)</f>
        <v/>
      </c>
      <c r="BJ70" s="4" t="s">
        <v>9</v>
      </c>
      <c r="BK70" s="5">
        <v>45235</v>
      </c>
      <c r="BL70" s="7"/>
      <c r="BM70" s="7"/>
      <c r="BN70" s="6">
        <f t="shared" si="22"/>
        <v>0</v>
      </c>
      <c r="BO70" s="7">
        <f ca="1">SUMIFS(مصنعيات!BM:BM,مصنعيات!BE:BE,$AO$2,مصنعيات!BC:BC,BK70)</f>
        <v>0</v>
      </c>
      <c r="BP70" s="66" t="str">
        <f t="shared" ref="BP70:BP133" si="32">IF(BL70="","",BN70-BO70-$I$2)</f>
        <v/>
      </c>
    </row>
    <row r="71" spans="2:68" x14ac:dyDescent="0.2">
      <c r="B71" s="4" t="s">
        <v>10</v>
      </c>
      <c r="C71" s="5">
        <v>45236</v>
      </c>
      <c r="D71" s="7"/>
      <c r="E71" s="7"/>
      <c r="F71" s="6">
        <f t="shared" si="24"/>
        <v>0</v>
      </c>
      <c r="G71" s="7">
        <f>SUMIFS(مصنعيات!N:N,مصنعيات!F:F,$E$2,مصنعيات!D:D,C71)</f>
        <v>0</v>
      </c>
      <c r="H71" s="66" t="str">
        <f t="shared" si="25"/>
        <v/>
      </c>
      <c r="K71" s="4" t="s">
        <v>10</v>
      </c>
      <c r="L71" s="5">
        <v>45236</v>
      </c>
      <c r="M71" s="7"/>
      <c r="N71" s="7"/>
      <c r="O71" s="6">
        <f t="shared" si="16"/>
        <v>0</v>
      </c>
      <c r="P71" s="7">
        <f>SUMIFS(مصنعيات!N:N,مصنعيات!F:F,$N$2,مصنعيات!D:D,L71)</f>
        <v>0</v>
      </c>
      <c r="Q71" s="66" t="str">
        <f t="shared" si="26"/>
        <v/>
      </c>
      <c r="T71" s="4" t="s">
        <v>10</v>
      </c>
      <c r="U71" s="5">
        <v>45236</v>
      </c>
      <c r="V71" s="7"/>
      <c r="W71" s="7"/>
      <c r="X71" s="6">
        <f t="shared" si="17"/>
        <v>0</v>
      </c>
      <c r="Y71" s="7">
        <f>SUMIFS(مصنعيات!W:W,مصنعيات!O:O,$W$2,مصنعيات!M:M,U71)</f>
        <v>0</v>
      </c>
      <c r="Z71" s="66" t="str">
        <f t="shared" si="27"/>
        <v/>
      </c>
      <c r="AC71" s="4" t="s">
        <v>10</v>
      </c>
      <c r="AD71" s="5">
        <v>45236</v>
      </c>
      <c r="AE71" s="7"/>
      <c r="AF71" s="7"/>
      <c r="AG71" s="6">
        <f t="shared" si="18"/>
        <v>0</v>
      </c>
      <c r="AH71" s="7">
        <f>SUMIFS(مصنعيات!AF:AF,مصنعيات!X:X,$AF$2,مصنعيات!V:V,AD71)</f>
        <v>0</v>
      </c>
      <c r="AI71" s="66" t="str">
        <f t="shared" si="28"/>
        <v/>
      </c>
      <c r="AL71" s="4" t="s">
        <v>10</v>
      </c>
      <c r="AM71" s="5">
        <v>45236</v>
      </c>
      <c r="AN71" s="7"/>
      <c r="AO71" s="7"/>
      <c r="AP71" s="6">
        <f t="shared" si="19"/>
        <v>0</v>
      </c>
      <c r="AQ71" s="7">
        <f>SUMIFS(مصنعيات!AO:AO,مصنعيات!AG:AG,$AO$2,مصنعيات!AE:AE,AM71)</f>
        <v>0</v>
      </c>
      <c r="AR71" s="66" t="str">
        <f t="shared" si="29"/>
        <v/>
      </c>
      <c r="AT71" s="4" t="s">
        <v>10</v>
      </c>
      <c r="AU71" s="5">
        <v>45236</v>
      </c>
      <c r="AV71" s="7"/>
      <c r="AW71" s="7"/>
      <c r="AX71" s="6">
        <f t="shared" si="20"/>
        <v>0</v>
      </c>
      <c r="AY71" s="7">
        <f ca="1">SUMIFS(مصنعيات!AW:AW,مصنعيات!AO:AO,$AO$2,مصنعيات!AM:AM,AU71)</f>
        <v>0</v>
      </c>
      <c r="AZ71" s="66" t="str">
        <f t="shared" si="30"/>
        <v/>
      </c>
      <c r="BB71" s="4" t="s">
        <v>10</v>
      </c>
      <c r="BC71" s="5">
        <v>45236</v>
      </c>
      <c r="BD71" s="7"/>
      <c r="BE71" s="7"/>
      <c r="BF71" s="6">
        <f t="shared" si="21"/>
        <v>0</v>
      </c>
      <c r="BG71" s="7">
        <f ca="1">SUMIFS(مصنعيات!BE:BE,مصنعيات!AW:AW,$AO$2,مصنعيات!AU:AU,BC71)</f>
        <v>0</v>
      </c>
      <c r="BH71" s="66" t="str">
        <f t="shared" si="31"/>
        <v/>
      </c>
      <c r="BJ71" s="4" t="s">
        <v>10</v>
      </c>
      <c r="BK71" s="5">
        <v>45236</v>
      </c>
      <c r="BL71" s="7"/>
      <c r="BM71" s="7"/>
      <c r="BN71" s="6">
        <f t="shared" si="22"/>
        <v>0</v>
      </c>
      <c r="BO71" s="7">
        <f ca="1">SUMIFS(مصنعيات!BM:BM,مصنعيات!BE:BE,$AO$2,مصنعيات!BC:BC,BK71)</f>
        <v>0</v>
      </c>
      <c r="BP71" s="66" t="str">
        <f t="shared" si="32"/>
        <v/>
      </c>
    </row>
    <row r="72" spans="2:68" x14ac:dyDescent="0.2">
      <c r="B72" s="4" t="s">
        <v>11</v>
      </c>
      <c r="C72" s="5">
        <v>45237</v>
      </c>
      <c r="D72" s="7"/>
      <c r="E72" s="7"/>
      <c r="F72" s="6">
        <f t="shared" si="24"/>
        <v>0</v>
      </c>
      <c r="G72" s="7">
        <f>SUMIFS(مصنعيات!N:N,مصنعيات!F:F,$E$2,مصنعيات!D:D,C72)</f>
        <v>0</v>
      </c>
      <c r="H72" s="66" t="str">
        <f t="shared" si="25"/>
        <v/>
      </c>
      <c r="K72" s="4" t="s">
        <v>11</v>
      </c>
      <c r="L72" s="5">
        <v>45237</v>
      </c>
      <c r="M72" s="7"/>
      <c r="N72" s="7"/>
      <c r="O72" s="6">
        <f t="shared" si="16"/>
        <v>0</v>
      </c>
      <c r="P72" s="7">
        <f>SUMIFS(مصنعيات!N:N,مصنعيات!F:F,$N$2,مصنعيات!D:D,L72)</f>
        <v>0</v>
      </c>
      <c r="Q72" s="66" t="str">
        <f t="shared" si="26"/>
        <v/>
      </c>
      <c r="T72" s="4" t="s">
        <v>11</v>
      </c>
      <c r="U72" s="5">
        <v>45237</v>
      </c>
      <c r="V72" s="7"/>
      <c r="W72" s="7"/>
      <c r="X72" s="6">
        <f t="shared" si="17"/>
        <v>0</v>
      </c>
      <c r="Y72" s="7">
        <f>SUMIFS(مصنعيات!W:W,مصنعيات!O:O,$W$2,مصنعيات!M:M,U72)</f>
        <v>0</v>
      </c>
      <c r="Z72" s="66" t="str">
        <f t="shared" si="27"/>
        <v/>
      </c>
      <c r="AC72" s="4" t="s">
        <v>11</v>
      </c>
      <c r="AD72" s="5">
        <v>45237</v>
      </c>
      <c r="AE72" s="7"/>
      <c r="AF72" s="7"/>
      <c r="AG72" s="6">
        <f t="shared" si="18"/>
        <v>0</v>
      </c>
      <c r="AH72" s="7">
        <f>SUMIFS(مصنعيات!AF:AF,مصنعيات!X:X,$AF$2,مصنعيات!V:V,AD72)</f>
        <v>0</v>
      </c>
      <c r="AI72" s="66" t="str">
        <f t="shared" si="28"/>
        <v/>
      </c>
      <c r="AL72" s="4" t="s">
        <v>11</v>
      </c>
      <c r="AM72" s="5">
        <v>45237</v>
      </c>
      <c r="AN72" s="7"/>
      <c r="AO72" s="7"/>
      <c r="AP72" s="6">
        <f t="shared" si="19"/>
        <v>0</v>
      </c>
      <c r="AQ72" s="7">
        <f>SUMIFS(مصنعيات!AO:AO,مصنعيات!AG:AG,$AO$2,مصنعيات!AE:AE,AM72)</f>
        <v>0</v>
      </c>
      <c r="AR72" s="66" t="str">
        <f t="shared" si="29"/>
        <v/>
      </c>
      <c r="AT72" s="4" t="s">
        <v>11</v>
      </c>
      <c r="AU72" s="5">
        <v>45237</v>
      </c>
      <c r="AV72" s="7"/>
      <c r="AW72" s="7"/>
      <c r="AX72" s="6">
        <f t="shared" si="20"/>
        <v>0</v>
      </c>
      <c r="AY72" s="7">
        <f ca="1">SUMIFS(مصنعيات!AW:AW,مصنعيات!AO:AO,$AO$2,مصنعيات!AM:AM,AU72)</f>
        <v>0</v>
      </c>
      <c r="AZ72" s="66" t="str">
        <f t="shared" si="30"/>
        <v/>
      </c>
      <c r="BB72" s="4" t="s">
        <v>11</v>
      </c>
      <c r="BC72" s="5">
        <v>45237</v>
      </c>
      <c r="BD72" s="7"/>
      <c r="BE72" s="7"/>
      <c r="BF72" s="6">
        <f t="shared" si="21"/>
        <v>0</v>
      </c>
      <c r="BG72" s="7">
        <f ca="1">SUMIFS(مصنعيات!BE:BE,مصنعيات!AW:AW,$AO$2,مصنعيات!AU:AU,BC72)</f>
        <v>0</v>
      </c>
      <c r="BH72" s="66" t="str">
        <f t="shared" si="31"/>
        <v/>
      </c>
      <c r="BJ72" s="4" t="s">
        <v>11</v>
      </c>
      <c r="BK72" s="5">
        <v>45237</v>
      </c>
      <c r="BL72" s="7"/>
      <c r="BM72" s="7"/>
      <c r="BN72" s="6">
        <f t="shared" si="22"/>
        <v>0</v>
      </c>
      <c r="BO72" s="7">
        <f ca="1">SUMIFS(مصنعيات!BM:BM,مصنعيات!BE:BE,$AO$2,مصنعيات!BC:BC,BK72)</f>
        <v>0</v>
      </c>
      <c r="BP72" s="66" t="str">
        <f t="shared" si="32"/>
        <v/>
      </c>
    </row>
    <row r="73" spans="2:68" x14ac:dyDescent="0.2">
      <c r="B73" s="4" t="s">
        <v>12</v>
      </c>
      <c r="C73" s="5">
        <v>45238</v>
      </c>
      <c r="D73" s="7"/>
      <c r="E73" s="7"/>
      <c r="F73" s="6">
        <f t="shared" si="24"/>
        <v>0</v>
      </c>
      <c r="G73" s="7">
        <f>SUMIFS(مصنعيات!N:N,مصنعيات!F:F,$E$2,مصنعيات!D:D,C73)</f>
        <v>0</v>
      </c>
      <c r="H73" s="66" t="str">
        <f t="shared" si="25"/>
        <v/>
      </c>
      <c r="K73" s="4" t="s">
        <v>12</v>
      </c>
      <c r="L73" s="5">
        <v>45238</v>
      </c>
      <c r="M73" s="7"/>
      <c r="N73" s="7"/>
      <c r="O73" s="6">
        <f t="shared" si="16"/>
        <v>0</v>
      </c>
      <c r="P73" s="7">
        <f>SUMIFS(مصنعيات!N:N,مصنعيات!F:F,$N$2,مصنعيات!D:D,L73)</f>
        <v>0</v>
      </c>
      <c r="Q73" s="66" t="str">
        <f t="shared" si="26"/>
        <v/>
      </c>
      <c r="T73" s="4" t="s">
        <v>12</v>
      </c>
      <c r="U73" s="5">
        <v>45238</v>
      </c>
      <c r="V73" s="7"/>
      <c r="W73" s="7"/>
      <c r="X73" s="6">
        <f t="shared" si="17"/>
        <v>0</v>
      </c>
      <c r="Y73" s="7">
        <f>SUMIFS(مصنعيات!W:W,مصنعيات!O:O,$W$2,مصنعيات!M:M,U73)</f>
        <v>0</v>
      </c>
      <c r="Z73" s="66" t="str">
        <f t="shared" si="27"/>
        <v/>
      </c>
      <c r="AC73" s="4" t="s">
        <v>12</v>
      </c>
      <c r="AD73" s="5">
        <v>45238</v>
      </c>
      <c r="AE73" s="7"/>
      <c r="AF73" s="7"/>
      <c r="AG73" s="6">
        <f t="shared" si="18"/>
        <v>0</v>
      </c>
      <c r="AH73" s="7">
        <f>SUMIFS(مصنعيات!AF:AF,مصنعيات!X:X,$AF$2,مصنعيات!V:V,AD73)</f>
        <v>0</v>
      </c>
      <c r="AI73" s="66" t="str">
        <f t="shared" si="28"/>
        <v/>
      </c>
      <c r="AL73" s="4" t="s">
        <v>12</v>
      </c>
      <c r="AM73" s="5">
        <v>45238</v>
      </c>
      <c r="AN73" s="7"/>
      <c r="AO73" s="7"/>
      <c r="AP73" s="6">
        <f t="shared" si="19"/>
        <v>0</v>
      </c>
      <c r="AQ73" s="7">
        <f>SUMIFS(مصنعيات!AO:AO,مصنعيات!AG:AG,$AO$2,مصنعيات!AE:AE,AM73)</f>
        <v>0</v>
      </c>
      <c r="AR73" s="66" t="str">
        <f t="shared" si="29"/>
        <v/>
      </c>
      <c r="AT73" s="4" t="s">
        <v>12</v>
      </c>
      <c r="AU73" s="5">
        <v>45238</v>
      </c>
      <c r="AV73" s="7"/>
      <c r="AW73" s="7"/>
      <c r="AX73" s="6">
        <f t="shared" si="20"/>
        <v>0</v>
      </c>
      <c r="AY73" s="7">
        <f ca="1">SUMIFS(مصنعيات!AW:AW,مصنعيات!AO:AO,$AO$2,مصنعيات!AM:AM,AU73)</f>
        <v>0</v>
      </c>
      <c r="AZ73" s="66" t="str">
        <f t="shared" si="30"/>
        <v/>
      </c>
      <c r="BB73" s="4" t="s">
        <v>12</v>
      </c>
      <c r="BC73" s="5">
        <v>45238</v>
      </c>
      <c r="BD73" s="7"/>
      <c r="BE73" s="7"/>
      <c r="BF73" s="6">
        <f t="shared" si="21"/>
        <v>0</v>
      </c>
      <c r="BG73" s="7">
        <f ca="1">SUMIFS(مصنعيات!BE:BE,مصنعيات!AW:AW,$AO$2,مصنعيات!AU:AU,BC73)</f>
        <v>0</v>
      </c>
      <c r="BH73" s="66" t="str">
        <f t="shared" si="31"/>
        <v/>
      </c>
      <c r="BJ73" s="4" t="s">
        <v>12</v>
      </c>
      <c r="BK73" s="5">
        <v>45238</v>
      </c>
      <c r="BL73" s="7"/>
      <c r="BM73" s="7"/>
      <c r="BN73" s="6">
        <f t="shared" si="22"/>
        <v>0</v>
      </c>
      <c r="BO73" s="7">
        <f ca="1">SUMIFS(مصنعيات!BM:BM,مصنعيات!BE:BE,$AO$2,مصنعيات!BC:BC,BK73)</f>
        <v>0</v>
      </c>
      <c r="BP73" s="66" t="str">
        <f t="shared" si="32"/>
        <v/>
      </c>
    </row>
    <row r="74" spans="2:68" x14ac:dyDescent="0.2">
      <c r="B74" s="4" t="s">
        <v>13</v>
      </c>
      <c r="C74" s="5">
        <v>45239</v>
      </c>
      <c r="D74" s="7"/>
      <c r="E74" s="7"/>
      <c r="F74" s="6">
        <f t="shared" si="24"/>
        <v>0</v>
      </c>
      <c r="G74" s="7">
        <f>SUMIFS(مصنعيات!N:N,مصنعيات!F:F,$E$2,مصنعيات!D:D,C74)</f>
        <v>0</v>
      </c>
      <c r="H74" s="66" t="str">
        <f t="shared" si="25"/>
        <v/>
      </c>
      <c r="K74" s="4" t="s">
        <v>13</v>
      </c>
      <c r="L74" s="5">
        <v>45239</v>
      </c>
      <c r="M74" s="7"/>
      <c r="N74" s="7"/>
      <c r="O74" s="6">
        <f t="shared" si="16"/>
        <v>0</v>
      </c>
      <c r="P74" s="7">
        <f>SUMIFS(مصنعيات!N:N,مصنعيات!F:F,$N$2,مصنعيات!D:D,L74)</f>
        <v>0</v>
      </c>
      <c r="Q74" s="66" t="str">
        <f t="shared" si="26"/>
        <v/>
      </c>
      <c r="T74" s="4" t="s">
        <v>13</v>
      </c>
      <c r="U74" s="5">
        <v>45239</v>
      </c>
      <c r="V74" s="7"/>
      <c r="W74" s="7"/>
      <c r="X74" s="6">
        <f t="shared" si="17"/>
        <v>0</v>
      </c>
      <c r="Y74" s="7">
        <f>SUMIFS(مصنعيات!W:W,مصنعيات!O:O,$W$2,مصنعيات!M:M,U74)</f>
        <v>0</v>
      </c>
      <c r="Z74" s="66" t="str">
        <f t="shared" si="27"/>
        <v/>
      </c>
      <c r="AC74" s="4" t="s">
        <v>13</v>
      </c>
      <c r="AD74" s="5">
        <v>45239</v>
      </c>
      <c r="AE74" s="7"/>
      <c r="AF74" s="7"/>
      <c r="AG74" s="6">
        <f t="shared" si="18"/>
        <v>0</v>
      </c>
      <c r="AH74" s="7">
        <f>SUMIFS(مصنعيات!AF:AF,مصنعيات!X:X,$AF$2,مصنعيات!V:V,AD74)</f>
        <v>0</v>
      </c>
      <c r="AI74" s="66" t="str">
        <f t="shared" si="28"/>
        <v/>
      </c>
      <c r="AL74" s="4" t="s">
        <v>13</v>
      </c>
      <c r="AM74" s="5">
        <v>45239</v>
      </c>
      <c r="AN74" s="7"/>
      <c r="AO74" s="7"/>
      <c r="AP74" s="6">
        <f t="shared" si="19"/>
        <v>0</v>
      </c>
      <c r="AQ74" s="7">
        <f>SUMIFS(مصنعيات!AO:AO,مصنعيات!AG:AG,$AO$2,مصنعيات!AE:AE,AM74)</f>
        <v>0</v>
      </c>
      <c r="AR74" s="66" t="str">
        <f t="shared" si="29"/>
        <v/>
      </c>
      <c r="AT74" s="4" t="s">
        <v>13</v>
      </c>
      <c r="AU74" s="5">
        <v>45239</v>
      </c>
      <c r="AV74" s="7"/>
      <c r="AW74" s="7"/>
      <c r="AX74" s="6">
        <f t="shared" si="20"/>
        <v>0</v>
      </c>
      <c r="AY74" s="7">
        <f ca="1">SUMIFS(مصنعيات!AW:AW,مصنعيات!AO:AO,$AO$2,مصنعيات!AM:AM,AU74)</f>
        <v>0</v>
      </c>
      <c r="AZ74" s="66" t="str">
        <f t="shared" si="30"/>
        <v/>
      </c>
      <c r="BB74" s="4" t="s">
        <v>13</v>
      </c>
      <c r="BC74" s="5">
        <v>45239</v>
      </c>
      <c r="BD74" s="7"/>
      <c r="BE74" s="7"/>
      <c r="BF74" s="6">
        <f t="shared" si="21"/>
        <v>0</v>
      </c>
      <c r="BG74" s="7">
        <f ca="1">SUMIFS(مصنعيات!BE:BE,مصنعيات!AW:AW,$AO$2,مصنعيات!AU:AU,BC74)</f>
        <v>0</v>
      </c>
      <c r="BH74" s="66" t="str">
        <f t="shared" si="31"/>
        <v/>
      </c>
      <c r="BJ74" s="4" t="s">
        <v>13</v>
      </c>
      <c r="BK74" s="5">
        <v>45239</v>
      </c>
      <c r="BL74" s="7"/>
      <c r="BM74" s="7"/>
      <c r="BN74" s="6">
        <f t="shared" si="22"/>
        <v>0</v>
      </c>
      <c r="BO74" s="7">
        <f ca="1">SUMIFS(مصنعيات!BM:BM,مصنعيات!BE:BE,$AO$2,مصنعيات!BC:BC,BK74)</f>
        <v>0</v>
      </c>
      <c r="BP74" s="66" t="str">
        <f t="shared" si="32"/>
        <v/>
      </c>
    </row>
    <row r="75" spans="2:68" x14ac:dyDescent="0.2">
      <c r="B75" s="4" t="s">
        <v>30</v>
      </c>
      <c r="C75" s="5">
        <v>45240</v>
      </c>
      <c r="D75" s="7"/>
      <c r="E75" s="7"/>
      <c r="F75" s="6">
        <f t="shared" si="24"/>
        <v>0</v>
      </c>
      <c r="G75" s="7">
        <f>SUMIFS(مصنعيات!N:N,مصنعيات!F:F,$E$2,مصنعيات!D:D,C75)</f>
        <v>0</v>
      </c>
      <c r="H75" s="66" t="str">
        <f t="shared" si="25"/>
        <v/>
      </c>
      <c r="K75" s="4" t="s">
        <v>30</v>
      </c>
      <c r="L75" s="5">
        <v>45240</v>
      </c>
      <c r="M75" s="7"/>
      <c r="N75" s="7"/>
      <c r="O75" s="6">
        <f t="shared" si="16"/>
        <v>0</v>
      </c>
      <c r="P75" s="7">
        <f>SUMIFS(مصنعيات!N:N,مصنعيات!F:F,$N$2,مصنعيات!D:D,L75)</f>
        <v>0</v>
      </c>
      <c r="Q75" s="66" t="str">
        <f t="shared" si="26"/>
        <v/>
      </c>
      <c r="T75" s="4" t="s">
        <v>30</v>
      </c>
      <c r="U75" s="5">
        <v>45240</v>
      </c>
      <c r="V75" s="7"/>
      <c r="W75" s="7"/>
      <c r="X75" s="6">
        <f t="shared" si="17"/>
        <v>0</v>
      </c>
      <c r="Y75" s="7">
        <f>SUMIFS(مصنعيات!W:W,مصنعيات!O:O,$W$2,مصنعيات!M:M,U75)</f>
        <v>0</v>
      </c>
      <c r="Z75" s="66" t="str">
        <f t="shared" si="27"/>
        <v/>
      </c>
      <c r="AC75" s="4" t="s">
        <v>30</v>
      </c>
      <c r="AD75" s="5">
        <v>45240</v>
      </c>
      <c r="AE75" s="7"/>
      <c r="AF75" s="7"/>
      <c r="AG75" s="6">
        <f t="shared" si="18"/>
        <v>0</v>
      </c>
      <c r="AH75" s="7">
        <f>SUMIFS(مصنعيات!AF:AF,مصنعيات!X:X,$AF$2,مصنعيات!V:V,AD75)</f>
        <v>0</v>
      </c>
      <c r="AI75" s="66" t="str">
        <f t="shared" si="28"/>
        <v/>
      </c>
      <c r="AL75" s="4" t="s">
        <v>30</v>
      </c>
      <c r="AM75" s="5">
        <v>45240</v>
      </c>
      <c r="AN75" s="7"/>
      <c r="AO75" s="7"/>
      <c r="AP75" s="6">
        <f t="shared" si="19"/>
        <v>0</v>
      </c>
      <c r="AQ75" s="7">
        <f>SUMIFS(مصنعيات!AO:AO,مصنعيات!AG:AG,$AO$2,مصنعيات!AE:AE,AM75)</f>
        <v>0</v>
      </c>
      <c r="AR75" s="66" t="str">
        <f t="shared" si="29"/>
        <v/>
      </c>
      <c r="AT75" s="4" t="s">
        <v>30</v>
      </c>
      <c r="AU75" s="5">
        <v>45240</v>
      </c>
      <c r="AV75" s="7"/>
      <c r="AW75" s="7"/>
      <c r="AX75" s="6">
        <f t="shared" si="20"/>
        <v>0</v>
      </c>
      <c r="AY75" s="7">
        <f ca="1">SUMIFS(مصنعيات!AW:AW,مصنعيات!AO:AO,$AO$2,مصنعيات!AM:AM,AU75)</f>
        <v>0</v>
      </c>
      <c r="AZ75" s="66" t="str">
        <f t="shared" si="30"/>
        <v/>
      </c>
      <c r="BB75" s="4" t="s">
        <v>30</v>
      </c>
      <c r="BC75" s="5">
        <v>45240</v>
      </c>
      <c r="BD75" s="7"/>
      <c r="BE75" s="7"/>
      <c r="BF75" s="6">
        <f t="shared" si="21"/>
        <v>0</v>
      </c>
      <c r="BG75" s="7">
        <f ca="1">SUMIFS(مصنعيات!BE:BE,مصنعيات!AW:AW,$AO$2,مصنعيات!AU:AU,BC75)</f>
        <v>0</v>
      </c>
      <c r="BH75" s="66" t="str">
        <f t="shared" si="31"/>
        <v/>
      </c>
      <c r="BJ75" s="4" t="s">
        <v>30</v>
      </c>
      <c r="BK75" s="5">
        <v>45240</v>
      </c>
      <c r="BL75" s="7"/>
      <c r="BM75" s="7"/>
      <c r="BN75" s="6">
        <f t="shared" si="22"/>
        <v>0</v>
      </c>
      <c r="BO75" s="7">
        <f ca="1">SUMIFS(مصنعيات!BM:BM,مصنعيات!BE:BE,$AO$2,مصنعيات!BC:BC,BK75)</f>
        <v>0</v>
      </c>
      <c r="BP75" s="66" t="str">
        <f t="shared" si="32"/>
        <v/>
      </c>
    </row>
    <row r="76" spans="2:68" x14ac:dyDescent="0.2">
      <c r="B76" s="4" t="s">
        <v>8</v>
      </c>
      <c r="C76" s="5">
        <v>45241</v>
      </c>
      <c r="D76" s="7"/>
      <c r="E76" s="7"/>
      <c r="F76" s="6">
        <f t="shared" si="24"/>
        <v>0</v>
      </c>
      <c r="G76" s="7">
        <f>SUMIFS(مصنعيات!N:N,مصنعيات!F:F,$E$2,مصنعيات!D:D,C76)</f>
        <v>0</v>
      </c>
      <c r="H76" s="66" t="str">
        <f t="shared" si="25"/>
        <v/>
      </c>
      <c r="K76" s="4" t="s">
        <v>8</v>
      </c>
      <c r="L76" s="5">
        <v>45241</v>
      </c>
      <c r="M76" s="7"/>
      <c r="N76" s="7"/>
      <c r="O76" s="6">
        <f t="shared" si="16"/>
        <v>0</v>
      </c>
      <c r="P76" s="7">
        <f>SUMIFS(مصنعيات!N:N,مصنعيات!F:F,$N$2,مصنعيات!D:D,L76)</f>
        <v>0</v>
      </c>
      <c r="Q76" s="66" t="str">
        <f t="shared" si="26"/>
        <v/>
      </c>
      <c r="T76" s="4" t="s">
        <v>8</v>
      </c>
      <c r="U76" s="5">
        <v>45241</v>
      </c>
      <c r="V76" s="7"/>
      <c r="W76" s="7"/>
      <c r="X76" s="6">
        <f t="shared" si="17"/>
        <v>0</v>
      </c>
      <c r="Y76" s="7">
        <f>SUMIFS(مصنعيات!W:W,مصنعيات!O:O,$W$2,مصنعيات!M:M,U76)</f>
        <v>0</v>
      </c>
      <c r="Z76" s="66" t="str">
        <f t="shared" si="27"/>
        <v/>
      </c>
      <c r="AC76" s="4" t="s">
        <v>8</v>
      </c>
      <c r="AD76" s="5">
        <v>45241</v>
      </c>
      <c r="AE76" s="7"/>
      <c r="AF76" s="7"/>
      <c r="AG76" s="6">
        <f t="shared" si="18"/>
        <v>0</v>
      </c>
      <c r="AH76" s="7">
        <f>SUMIFS(مصنعيات!AF:AF,مصنعيات!X:X,$AF$2,مصنعيات!V:V,AD76)</f>
        <v>0</v>
      </c>
      <c r="AI76" s="66" t="str">
        <f t="shared" si="28"/>
        <v/>
      </c>
      <c r="AL76" s="4" t="s">
        <v>8</v>
      </c>
      <c r="AM76" s="5">
        <v>45241</v>
      </c>
      <c r="AN76" s="7"/>
      <c r="AO76" s="7"/>
      <c r="AP76" s="6">
        <f t="shared" si="19"/>
        <v>0</v>
      </c>
      <c r="AQ76" s="7">
        <f>SUMIFS(مصنعيات!AO:AO,مصنعيات!AG:AG,$AO$2,مصنعيات!AE:AE,AM76)</f>
        <v>0</v>
      </c>
      <c r="AR76" s="66" t="str">
        <f t="shared" si="29"/>
        <v/>
      </c>
      <c r="AT76" s="4" t="s">
        <v>8</v>
      </c>
      <c r="AU76" s="5">
        <v>45241</v>
      </c>
      <c r="AV76" s="7"/>
      <c r="AW76" s="7"/>
      <c r="AX76" s="6">
        <f t="shared" si="20"/>
        <v>0</v>
      </c>
      <c r="AY76" s="7">
        <f ca="1">SUMIFS(مصنعيات!AW:AW,مصنعيات!AO:AO,$AO$2,مصنعيات!AM:AM,AU76)</f>
        <v>0</v>
      </c>
      <c r="AZ76" s="66" t="str">
        <f t="shared" si="30"/>
        <v/>
      </c>
      <c r="BB76" s="4" t="s">
        <v>8</v>
      </c>
      <c r="BC76" s="5">
        <v>45241</v>
      </c>
      <c r="BD76" s="7"/>
      <c r="BE76" s="7"/>
      <c r="BF76" s="6">
        <f t="shared" si="21"/>
        <v>0</v>
      </c>
      <c r="BG76" s="7">
        <f ca="1">SUMIFS(مصنعيات!BE:BE,مصنعيات!AW:AW,$AO$2,مصنعيات!AU:AU,BC76)</f>
        <v>0</v>
      </c>
      <c r="BH76" s="66" t="str">
        <f t="shared" si="31"/>
        <v/>
      </c>
      <c r="BJ76" s="4" t="s">
        <v>8</v>
      </c>
      <c r="BK76" s="5">
        <v>45241</v>
      </c>
      <c r="BL76" s="7"/>
      <c r="BM76" s="7"/>
      <c r="BN76" s="6">
        <f t="shared" si="22"/>
        <v>0</v>
      </c>
      <c r="BO76" s="7">
        <f ca="1">SUMIFS(مصنعيات!BM:BM,مصنعيات!BE:BE,$AO$2,مصنعيات!BC:BC,BK76)</f>
        <v>0</v>
      </c>
      <c r="BP76" s="66" t="str">
        <f t="shared" si="32"/>
        <v/>
      </c>
    </row>
    <row r="77" spans="2:68" x14ac:dyDescent="0.2">
      <c r="B77" s="4" t="s">
        <v>9</v>
      </c>
      <c r="C77" s="5">
        <v>45242</v>
      </c>
      <c r="D77" s="7"/>
      <c r="E77" s="7"/>
      <c r="F77" s="6">
        <f t="shared" si="24"/>
        <v>0</v>
      </c>
      <c r="G77" s="7">
        <f>SUMIFS(مصنعيات!N:N,مصنعيات!F:F,$E$2,مصنعيات!D:D,C77)</f>
        <v>0</v>
      </c>
      <c r="H77" s="66" t="str">
        <f t="shared" si="25"/>
        <v/>
      </c>
      <c r="K77" s="4" t="s">
        <v>9</v>
      </c>
      <c r="L77" s="5">
        <v>45242</v>
      </c>
      <c r="M77" s="7"/>
      <c r="N77" s="7"/>
      <c r="O77" s="6">
        <f t="shared" si="16"/>
        <v>0</v>
      </c>
      <c r="P77" s="7">
        <f>SUMIFS(مصنعيات!N:N,مصنعيات!F:F,$N$2,مصنعيات!D:D,L77)</f>
        <v>0</v>
      </c>
      <c r="Q77" s="66" t="str">
        <f t="shared" si="26"/>
        <v/>
      </c>
      <c r="T77" s="4" t="s">
        <v>9</v>
      </c>
      <c r="U77" s="5">
        <v>45242</v>
      </c>
      <c r="V77" s="7"/>
      <c r="W77" s="7"/>
      <c r="X77" s="6">
        <f t="shared" si="17"/>
        <v>0</v>
      </c>
      <c r="Y77" s="7">
        <f>SUMIFS(مصنعيات!W:W,مصنعيات!O:O,$W$2,مصنعيات!M:M,U77)</f>
        <v>0</v>
      </c>
      <c r="Z77" s="66" t="str">
        <f t="shared" si="27"/>
        <v/>
      </c>
      <c r="AC77" s="4" t="s">
        <v>9</v>
      </c>
      <c r="AD77" s="5">
        <v>45242</v>
      </c>
      <c r="AE77" s="7"/>
      <c r="AF77" s="7"/>
      <c r="AG77" s="6">
        <f t="shared" si="18"/>
        <v>0</v>
      </c>
      <c r="AH77" s="7">
        <f>SUMIFS(مصنعيات!AF:AF,مصنعيات!X:X,$AF$2,مصنعيات!V:V,AD77)</f>
        <v>0</v>
      </c>
      <c r="AI77" s="66" t="str">
        <f t="shared" si="28"/>
        <v/>
      </c>
      <c r="AL77" s="4" t="s">
        <v>9</v>
      </c>
      <c r="AM77" s="5">
        <v>45242</v>
      </c>
      <c r="AN77" s="7"/>
      <c r="AO77" s="7"/>
      <c r="AP77" s="6">
        <f t="shared" si="19"/>
        <v>0</v>
      </c>
      <c r="AQ77" s="7">
        <f>SUMIFS(مصنعيات!AO:AO,مصنعيات!AG:AG,$AO$2,مصنعيات!AE:AE,AM77)</f>
        <v>0</v>
      </c>
      <c r="AR77" s="66" t="str">
        <f t="shared" si="29"/>
        <v/>
      </c>
      <c r="AT77" s="4" t="s">
        <v>9</v>
      </c>
      <c r="AU77" s="5">
        <v>45242</v>
      </c>
      <c r="AV77" s="7"/>
      <c r="AW77" s="7"/>
      <c r="AX77" s="6">
        <f t="shared" si="20"/>
        <v>0</v>
      </c>
      <c r="AY77" s="7">
        <f ca="1">SUMIFS(مصنعيات!AW:AW,مصنعيات!AO:AO,$AO$2,مصنعيات!AM:AM,AU77)</f>
        <v>0</v>
      </c>
      <c r="AZ77" s="66" t="str">
        <f t="shared" si="30"/>
        <v/>
      </c>
      <c r="BB77" s="4" t="s">
        <v>9</v>
      </c>
      <c r="BC77" s="5">
        <v>45242</v>
      </c>
      <c r="BD77" s="7"/>
      <c r="BE77" s="7"/>
      <c r="BF77" s="6">
        <f t="shared" si="21"/>
        <v>0</v>
      </c>
      <c r="BG77" s="7">
        <f ca="1">SUMIFS(مصنعيات!BE:BE,مصنعيات!AW:AW,$AO$2,مصنعيات!AU:AU,BC77)</f>
        <v>0</v>
      </c>
      <c r="BH77" s="66" t="str">
        <f t="shared" si="31"/>
        <v/>
      </c>
      <c r="BJ77" s="4" t="s">
        <v>9</v>
      </c>
      <c r="BK77" s="5">
        <v>45242</v>
      </c>
      <c r="BL77" s="7"/>
      <c r="BM77" s="7"/>
      <c r="BN77" s="6">
        <f t="shared" si="22"/>
        <v>0</v>
      </c>
      <c r="BO77" s="7">
        <f ca="1">SUMIFS(مصنعيات!BM:BM,مصنعيات!BE:BE,$AO$2,مصنعيات!BC:BC,BK77)</f>
        <v>0</v>
      </c>
      <c r="BP77" s="66" t="str">
        <f t="shared" si="32"/>
        <v/>
      </c>
    </row>
    <row r="78" spans="2:68" x14ac:dyDescent="0.2">
      <c r="B78" s="4" t="s">
        <v>10</v>
      </c>
      <c r="C78" s="5">
        <v>45243</v>
      </c>
      <c r="D78" s="7"/>
      <c r="E78" s="7"/>
      <c r="F78" s="6">
        <f t="shared" si="24"/>
        <v>0</v>
      </c>
      <c r="G78" s="7">
        <f>SUMIFS(مصنعيات!N:N,مصنعيات!F:F,$E$2,مصنعيات!D:D,C78)</f>
        <v>0</v>
      </c>
      <c r="H78" s="66" t="str">
        <f t="shared" si="25"/>
        <v/>
      </c>
      <c r="K78" s="4" t="s">
        <v>10</v>
      </c>
      <c r="L78" s="5">
        <v>45243</v>
      </c>
      <c r="M78" s="7"/>
      <c r="N78" s="7"/>
      <c r="O78" s="6">
        <f t="shared" si="16"/>
        <v>0</v>
      </c>
      <c r="P78" s="7">
        <f>SUMIFS(مصنعيات!N:N,مصنعيات!F:F,$N$2,مصنعيات!D:D,L78)</f>
        <v>0</v>
      </c>
      <c r="Q78" s="66" t="str">
        <f t="shared" si="26"/>
        <v/>
      </c>
      <c r="T78" s="4" t="s">
        <v>10</v>
      </c>
      <c r="U78" s="5">
        <v>45243</v>
      </c>
      <c r="V78" s="7"/>
      <c r="W78" s="7"/>
      <c r="X78" s="6">
        <f t="shared" si="17"/>
        <v>0</v>
      </c>
      <c r="Y78" s="7">
        <f>SUMIFS(مصنعيات!W:W,مصنعيات!O:O,$W$2,مصنعيات!M:M,U78)</f>
        <v>0</v>
      </c>
      <c r="Z78" s="66" t="str">
        <f t="shared" si="27"/>
        <v/>
      </c>
      <c r="AC78" s="4" t="s">
        <v>10</v>
      </c>
      <c r="AD78" s="5">
        <v>45243</v>
      </c>
      <c r="AE78" s="7"/>
      <c r="AF78" s="7"/>
      <c r="AG78" s="6">
        <f t="shared" si="18"/>
        <v>0</v>
      </c>
      <c r="AH78" s="7">
        <f>SUMIFS(مصنعيات!AF:AF,مصنعيات!X:X,$AF$2,مصنعيات!V:V,AD78)</f>
        <v>0</v>
      </c>
      <c r="AI78" s="66" t="str">
        <f t="shared" si="28"/>
        <v/>
      </c>
      <c r="AL78" s="4" t="s">
        <v>10</v>
      </c>
      <c r="AM78" s="5">
        <v>45243</v>
      </c>
      <c r="AN78" s="7"/>
      <c r="AO78" s="7"/>
      <c r="AP78" s="6">
        <f t="shared" si="19"/>
        <v>0</v>
      </c>
      <c r="AQ78" s="7">
        <f>SUMIFS(مصنعيات!AO:AO,مصنعيات!AG:AG,$AO$2,مصنعيات!AE:AE,AM78)</f>
        <v>0</v>
      </c>
      <c r="AR78" s="66" t="str">
        <f t="shared" si="29"/>
        <v/>
      </c>
      <c r="AT78" s="4" t="s">
        <v>10</v>
      </c>
      <c r="AU78" s="5">
        <v>45243</v>
      </c>
      <c r="AV78" s="7"/>
      <c r="AW78" s="7"/>
      <c r="AX78" s="6">
        <f t="shared" si="20"/>
        <v>0</v>
      </c>
      <c r="AY78" s="7">
        <f ca="1">SUMIFS(مصنعيات!AW:AW,مصنعيات!AO:AO,$AO$2,مصنعيات!AM:AM,AU78)</f>
        <v>0</v>
      </c>
      <c r="AZ78" s="66" t="str">
        <f t="shared" si="30"/>
        <v/>
      </c>
      <c r="BB78" s="4" t="s">
        <v>10</v>
      </c>
      <c r="BC78" s="5">
        <v>45243</v>
      </c>
      <c r="BD78" s="7"/>
      <c r="BE78" s="7"/>
      <c r="BF78" s="6">
        <f t="shared" si="21"/>
        <v>0</v>
      </c>
      <c r="BG78" s="7">
        <f ca="1">SUMIFS(مصنعيات!BE:BE,مصنعيات!AW:AW,$AO$2,مصنعيات!AU:AU,BC78)</f>
        <v>0</v>
      </c>
      <c r="BH78" s="66" t="str">
        <f t="shared" si="31"/>
        <v/>
      </c>
      <c r="BJ78" s="4" t="s">
        <v>10</v>
      </c>
      <c r="BK78" s="5">
        <v>45243</v>
      </c>
      <c r="BL78" s="7"/>
      <c r="BM78" s="7"/>
      <c r="BN78" s="6">
        <f t="shared" si="22"/>
        <v>0</v>
      </c>
      <c r="BO78" s="7">
        <f ca="1">SUMIFS(مصنعيات!BM:BM,مصنعيات!BE:BE,$AO$2,مصنعيات!BC:BC,BK78)</f>
        <v>0</v>
      </c>
      <c r="BP78" s="66" t="str">
        <f t="shared" si="32"/>
        <v/>
      </c>
    </row>
    <row r="79" spans="2:68" x14ac:dyDescent="0.2">
      <c r="B79" s="4" t="s">
        <v>11</v>
      </c>
      <c r="C79" s="5">
        <v>45244</v>
      </c>
      <c r="D79" s="7"/>
      <c r="E79" s="7"/>
      <c r="F79" s="6">
        <f t="shared" si="24"/>
        <v>0</v>
      </c>
      <c r="G79" s="7">
        <f>SUMIFS(مصنعيات!N:N,مصنعيات!F:F,$E$2,مصنعيات!D:D,C79)</f>
        <v>0</v>
      </c>
      <c r="H79" s="66" t="str">
        <f t="shared" si="25"/>
        <v/>
      </c>
      <c r="K79" s="4" t="s">
        <v>11</v>
      </c>
      <c r="L79" s="5">
        <v>45244</v>
      </c>
      <c r="M79" s="7"/>
      <c r="N79" s="7"/>
      <c r="O79" s="6">
        <f t="shared" si="16"/>
        <v>0</v>
      </c>
      <c r="P79" s="7">
        <f>SUMIFS(مصنعيات!N:N,مصنعيات!F:F,$N$2,مصنعيات!D:D,L79)</f>
        <v>0</v>
      </c>
      <c r="Q79" s="66" t="str">
        <f t="shared" si="26"/>
        <v/>
      </c>
      <c r="T79" s="4" t="s">
        <v>11</v>
      </c>
      <c r="U79" s="5">
        <v>45244</v>
      </c>
      <c r="V79" s="7"/>
      <c r="W79" s="7"/>
      <c r="X79" s="6">
        <f t="shared" si="17"/>
        <v>0</v>
      </c>
      <c r="Y79" s="7">
        <f>SUMIFS(مصنعيات!W:W,مصنعيات!O:O,$W$2,مصنعيات!M:M,U79)</f>
        <v>0</v>
      </c>
      <c r="Z79" s="66" t="str">
        <f t="shared" si="27"/>
        <v/>
      </c>
      <c r="AC79" s="4" t="s">
        <v>11</v>
      </c>
      <c r="AD79" s="5">
        <v>45244</v>
      </c>
      <c r="AE79" s="7"/>
      <c r="AF79" s="7"/>
      <c r="AG79" s="6">
        <f t="shared" si="18"/>
        <v>0</v>
      </c>
      <c r="AH79" s="7">
        <f>SUMIFS(مصنعيات!AF:AF,مصنعيات!X:X,$AF$2,مصنعيات!V:V,AD79)</f>
        <v>0</v>
      </c>
      <c r="AI79" s="66" t="str">
        <f t="shared" si="28"/>
        <v/>
      </c>
      <c r="AL79" s="4" t="s">
        <v>11</v>
      </c>
      <c r="AM79" s="5">
        <v>45244</v>
      </c>
      <c r="AN79" s="7"/>
      <c r="AO79" s="7"/>
      <c r="AP79" s="6">
        <f t="shared" si="19"/>
        <v>0</v>
      </c>
      <c r="AQ79" s="7">
        <f>SUMIFS(مصنعيات!AO:AO,مصنعيات!AG:AG,$AO$2,مصنعيات!AE:AE,AM79)</f>
        <v>0</v>
      </c>
      <c r="AR79" s="66" t="str">
        <f t="shared" si="29"/>
        <v/>
      </c>
      <c r="AT79" s="4" t="s">
        <v>11</v>
      </c>
      <c r="AU79" s="5">
        <v>45244</v>
      </c>
      <c r="AV79" s="7"/>
      <c r="AW79" s="7"/>
      <c r="AX79" s="6">
        <f t="shared" si="20"/>
        <v>0</v>
      </c>
      <c r="AY79" s="7">
        <f ca="1">SUMIFS(مصنعيات!AW:AW,مصنعيات!AO:AO,$AO$2,مصنعيات!AM:AM,AU79)</f>
        <v>0</v>
      </c>
      <c r="AZ79" s="66" t="str">
        <f t="shared" si="30"/>
        <v/>
      </c>
      <c r="BB79" s="4" t="s">
        <v>11</v>
      </c>
      <c r="BC79" s="5">
        <v>45244</v>
      </c>
      <c r="BD79" s="7"/>
      <c r="BE79" s="7"/>
      <c r="BF79" s="6">
        <f t="shared" si="21"/>
        <v>0</v>
      </c>
      <c r="BG79" s="7">
        <f ca="1">SUMIFS(مصنعيات!BE:BE,مصنعيات!AW:AW,$AO$2,مصنعيات!AU:AU,BC79)</f>
        <v>0</v>
      </c>
      <c r="BH79" s="66" t="str">
        <f t="shared" si="31"/>
        <v/>
      </c>
      <c r="BJ79" s="4" t="s">
        <v>11</v>
      </c>
      <c r="BK79" s="5">
        <v>45244</v>
      </c>
      <c r="BL79" s="7"/>
      <c r="BM79" s="7"/>
      <c r="BN79" s="6">
        <f t="shared" si="22"/>
        <v>0</v>
      </c>
      <c r="BO79" s="7">
        <f ca="1">SUMIFS(مصنعيات!BM:BM,مصنعيات!BE:BE,$AO$2,مصنعيات!BC:BC,BK79)</f>
        <v>0</v>
      </c>
      <c r="BP79" s="66" t="str">
        <f t="shared" si="32"/>
        <v/>
      </c>
    </row>
    <row r="80" spans="2:68" x14ac:dyDescent="0.2">
      <c r="B80" s="4" t="s">
        <v>12</v>
      </c>
      <c r="C80" s="5">
        <v>45245</v>
      </c>
      <c r="D80" s="7"/>
      <c r="E80" s="7"/>
      <c r="F80" s="6">
        <f t="shared" si="24"/>
        <v>0</v>
      </c>
      <c r="G80" s="7">
        <f>SUMIFS(مصنعيات!N:N,مصنعيات!F:F,$E$2,مصنعيات!D:D,C80)</f>
        <v>0</v>
      </c>
      <c r="H80" s="66" t="str">
        <f t="shared" si="25"/>
        <v/>
      </c>
      <c r="K80" s="4" t="s">
        <v>12</v>
      </c>
      <c r="L80" s="5">
        <v>45245</v>
      </c>
      <c r="M80" s="7"/>
      <c r="N80" s="7"/>
      <c r="O80" s="6">
        <f t="shared" si="16"/>
        <v>0</v>
      </c>
      <c r="P80" s="7">
        <f>SUMIFS(مصنعيات!N:N,مصنعيات!F:F,$N$2,مصنعيات!D:D,L80)</f>
        <v>0</v>
      </c>
      <c r="Q80" s="66" t="str">
        <f t="shared" si="26"/>
        <v/>
      </c>
      <c r="T80" s="4" t="s">
        <v>12</v>
      </c>
      <c r="U80" s="5">
        <v>45245</v>
      </c>
      <c r="V80" s="7"/>
      <c r="W80" s="7"/>
      <c r="X80" s="6">
        <f t="shared" si="17"/>
        <v>0</v>
      </c>
      <c r="Y80" s="7">
        <f>SUMIFS(مصنعيات!W:W,مصنعيات!O:O,$W$2,مصنعيات!M:M,U80)</f>
        <v>0</v>
      </c>
      <c r="Z80" s="66" t="str">
        <f t="shared" si="27"/>
        <v/>
      </c>
      <c r="AC80" s="4" t="s">
        <v>12</v>
      </c>
      <c r="AD80" s="5">
        <v>45245</v>
      </c>
      <c r="AE80" s="7"/>
      <c r="AF80" s="7"/>
      <c r="AG80" s="6">
        <f t="shared" si="18"/>
        <v>0</v>
      </c>
      <c r="AH80" s="7">
        <f>SUMIFS(مصنعيات!AF:AF,مصنعيات!X:X,$AF$2,مصنعيات!V:V,AD80)</f>
        <v>0</v>
      </c>
      <c r="AI80" s="66" t="str">
        <f t="shared" si="28"/>
        <v/>
      </c>
      <c r="AL80" s="4" t="s">
        <v>12</v>
      </c>
      <c r="AM80" s="5">
        <v>45245</v>
      </c>
      <c r="AN80" s="7"/>
      <c r="AO80" s="7"/>
      <c r="AP80" s="6">
        <f t="shared" si="19"/>
        <v>0</v>
      </c>
      <c r="AQ80" s="7">
        <f>SUMIFS(مصنعيات!AO:AO,مصنعيات!AG:AG,$AO$2,مصنعيات!AE:AE,AM80)</f>
        <v>0</v>
      </c>
      <c r="AR80" s="66" t="str">
        <f t="shared" si="29"/>
        <v/>
      </c>
      <c r="AT80" s="4" t="s">
        <v>12</v>
      </c>
      <c r="AU80" s="5">
        <v>45245</v>
      </c>
      <c r="AV80" s="7"/>
      <c r="AW80" s="7"/>
      <c r="AX80" s="6">
        <f t="shared" si="20"/>
        <v>0</v>
      </c>
      <c r="AY80" s="7">
        <f ca="1">SUMIFS(مصنعيات!AW:AW,مصنعيات!AO:AO,$AO$2,مصنعيات!AM:AM,AU80)</f>
        <v>0</v>
      </c>
      <c r="AZ80" s="66" t="str">
        <f t="shared" si="30"/>
        <v/>
      </c>
      <c r="BB80" s="4" t="s">
        <v>12</v>
      </c>
      <c r="BC80" s="5">
        <v>45245</v>
      </c>
      <c r="BD80" s="7"/>
      <c r="BE80" s="7"/>
      <c r="BF80" s="6">
        <f t="shared" si="21"/>
        <v>0</v>
      </c>
      <c r="BG80" s="7">
        <f ca="1">SUMIFS(مصنعيات!BE:BE,مصنعيات!AW:AW,$AO$2,مصنعيات!AU:AU,BC80)</f>
        <v>0</v>
      </c>
      <c r="BH80" s="66" t="str">
        <f t="shared" si="31"/>
        <v/>
      </c>
      <c r="BJ80" s="4" t="s">
        <v>12</v>
      </c>
      <c r="BK80" s="5">
        <v>45245</v>
      </c>
      <c r="BL80" s="7"/>
      <c r="BM80" s="7"/>
      <c r="BN80" s="6">
        <f t="shared" si="22"/>
        <v>0</v>
      </c>
      <c r="BO80" s="7">
        <f ca="1">SUMIFS(مصنعيات!BM:BM,مصنعيات!BE:BE,$AO$2,مصنعيات!BC:BC,BK80)</f>
        <v>0</v>
      </c>
      <c r="BP80" s="66" t="str">
        <f t="shared" si="32"/>
        <v/>
      </c>
    </row>
    <row r="81" spans="2:68" x14ac:dyDescent="0.2">
      <c r="B81" s="4" t="s">
        <v>13</v>
      </c>
      <c r="C81" s="5">
        <v>45246</v>
      </c>
      <c r="D81" s="7"/>
      <c r="E81" s="7"/>
      <c r="F81" s="6">
        <f t="shared" si="24"/>
        <v>0</v>
      </c>
      <c r="G81" s="7">
        <f>SUMIFS(مصنعيات!N:N,مصنعيات!F:F,$E$2,مصنعيات!D:D,C81)</f>
        <v>0</v>
      </c>
      <c r="H81" s="66" t="str">
        <f t="shared" si="25"/>
        <v/>
      </c>
      <c r="K81" s="4" t="s">
        <v>13</v>
      </c>
      <c r="L81" s="5">
        <v>45246</v>
      </c>
      <c r="M81" s="7"/>
      <c r="N81" s="7"/>
      <c r="O81" s="6">
        <f t="shared" si="16"/>
        <v>0</v>
      </c>
      <c r="P81" s="7">
        <f>SUMIFS(مصنعيات!N:N,مصنعيات!F:F,$N$2,مصنعيات!D:D,L81)</f>
        <v>0</v>
      </c>
      <c r="Q81" s="66" t="str">
        <f t="shared" si="26"/>
        <v/>
      </c>
      <c r="T81" s="4" t="s">
        <v>13</v>
      </c>
      <c r="U81" s="5">
        <v>45246</v>
      </c>
      <c r="V81" s="7"/>
      <c r="W81" s="7"/>
      <c r="X81" s="6">
        <f t="shared" si="17"/>
        <v>0</v>
      </c>
      <c r="Y81" s="7">
        <f>SUMIFS(مصنعيات!W:W,مصنعيات!O:O,$W$2,مصنعيات!M:M,U81)</f>
        <v>0</v>
      </c>
      <c r="Z81" s="66" t="str">
        <f t="shared" si="27"/>
        <v/>
      </c>
      <c r="AC81" s="4" t="s">
        <v>13</v>
      </c>
      <c r="AD81" s="5">
        <v>45246</v>
      </c>
      <c r="AE81" s="7"/>
      <c r="AF81" s="7"/>
      <c r="AG81" s="6">
        <f t="shared" si="18"/>
        <v>0</v>
      </c>
      <c r="AH81" s="7">
        <f>SUMIFS(مصنعيات!AF:AF,مصنعيات!X:X,$AF$2,مصنعيات!V:V,AD81)</f>
        <v>0</v>
      </c>
      <c r="AI81" s="66" t="str">
        <f t="shared" si="28"/>
        <v/>
      </c>
      <c r="AL81" s="4" t="s">
        <v>13</v>
      </c>
      <c r="AM81" s="5">
        <v>45246</v>
      </c>
      <c r="AN81" s="7"/>
      <c r="AO81" s="7"/>
      <c r="AP81" s="6">
        <f t="shared" si="19"/>
        <v>0</v>
      </c>
      <c r="AQ81" s="7">
        <f>SUMIFS(مصنعيات!AO:AO,مصنعيات!AG:AG,$AO$2,مصنعيات!AE:AE,AM81)</f>
        <v>0</v>
      </c>
      <c r="AR81" s="66" t="str">
        <f t="shared" si="29"/>
        <v/>
      </c>
      <c r="AT81" s="4" t="s">
        <v>13</v>
      </c>
      <c r="AU81" s="5">
        <v>45246</v>
      </c>
      <c r="AV81" s="7"/>
      <c r="AW81" s="7"/>
      <c r="AX81" s="6">
        <f t="shared" si="20"/>
        <v>0</v>
      </c>
      <c r="AY81" s="7">
        <f ca="1">SUMIFS(مصنعيات!AW:AW,مصنعيات!AO:AO,$AO$2,مصنعيات!AM:AM,AU81)</f>
        <v>0</v>
      </c>
      <c r="AZ81" s="66" t="str">
        <f t="shared" si="30"/>
        <v/>
      </c>
      <c r="BB81" s="4" t="s">
        <v>13</v>
      </c>
      <c r="BC81" s="5">
        <v>45246</v>
      </c>
      <c r="BD81" s="7"/>
      <c r="BE81" s="7"/>
      <c r="BF81" s="6">
        <f t="shared" si="21"/>
        <v>0</v>
      </c>
      <c r="BG81" s="7">
        <f ca="1">SUMIFS(مصنعيات!BE:BE,مصنعيات!AW:AW,$AO$2,مصنعيات!AU:AU,BC81)</f>
        <v>0</v>
      </c>
      <c r="BH81" s="66" t="str">
        <f t="shared" si="31"/>
        <v/>
      </c>
      <c r="BJ81" s="4" t="s">
        <v>13</v>
      </c>
      <c r="BK81" s="5">
        <v>45246</v>
      </c>
      <c r="BL81" s="7"/>
      <c r="BM81" s="7"/>
      <c r="BN81" s="6">
        <f t="shared" si="22"/>
        <v>0</v>
      </c>
      <c r="BO81" s="7">
        <f ca="1">SUMIFS(مصنعيات!BM:BM,مصنعيات!BE:BE,$AO$2,مصنعيات!BC:BC,BK81)</f>
        <v>0</v>
      </c>
      <c r="BP81" s="66" t="str">
        <f t="shared" si="32"/>
        <v/>
      </c>
    </row>
    <row r="82" spans="2:68" x14ac:dyDescent="0.2">
      <c r="B82" s="4" t="s">
        <v>30</v>
      </c>
      <c r="C82" s="5">
        <v>45247</v>
      </c>
      <c r="D82" s="7"/>
      <c r="E82" s="7"/>
      <c r="F82" s="6">
        <f t="shared" si="24"/>
        <v>0</v>
      </c>
      <c r="G82" s="7">
        <f>SUMIFS(مصنعيات!N:N,مصنعيات!F:F,$E$2,مصنعيات!D:D,C82)</f>
        <v>0</v>
      </c>
      <c r="H82" s="66" t="str">
        <f t="shared" si="25"/>
        <v/>
      </c>
      <c r="K82" s="4" t="s">
        <v>30</v>
      </c>
      <c r="L82" s="5">
        <v>45247</v>
      </c>
      <c r="M82" s="7"/>
      <c r="N82" s="7"/>
      <c r="O82" s="6">
        <f t="shared" si="16"/>
        <v>0</v>
      </c>
      <c r="P82" s="7">
        <f>SUMIFS(مصنعيات!N:N,مصنعيات!F:F,$N$2,مصنعيات!D:D,L82)</f>
        <v>0</v>
      </c>
      <c r="Q82" s="66" t="str">
        <f t="shared" si="26"/>
        <v/>
      </c>
      <c r="T82" s="4" t="s">
        <v>30</v>
      </c>
      <c r="U82" s="5">
        <v>45247</v>
      </c>
      <c r="V82" s="7"/>
      <c r="W82" s="7"/>
      <c r="X82" s="6">
        <f t="shared" si="17"/>
        <v>0</v>
      </c>
      <c r="Y82" s="7">
        <f>SUMIFS(مصنعيات!W:W,مصنعيات!O:O,$W$2,مصنعيات!M:M,U82)</f>
        <v>0</v>
      </c>
      <c r="Z82" s="66" t="str">
        <f t="shared" si="27"/>
        <v/>
      </c>
      <c r="AC82" s="4" t="s">
        <v>30</v>
      </c>
      <c r="AD82" s="5">
        <v>45247</v>
      </c>
      <c r="AE82" s="7"/>
      <c r="AF82" s="7"/>
      <c r="AG82" s="6">
        <f t="shared" si="18"/>
        <v>0</v>
      </c>
      <c r="AH82" s="7">
        <f>SUMIFS(مصنعيات!AF:AF,مصنعيات!X:X,$AF$2,مصنعيات!V:V,AD82)</f>
        <v>0</v>
      </c>
      <c r="AI82" s="66" t="str">
        <f t="shared" si="28"/>
        <v/>
      </c>
      <c r="AL82" s="4" t="s">
        <v>30</v>
      </c>
      <c r="AM82" s="5">
        <v>45247</v>
      </c>
      <c r="AN82" s="7"/>
      <c r="AO82" s="7"/>
      <c r="AP82" s="6">
        <f t="shared" si="19"/>
        <v>0</v>
      </c>
      <c r="AQ82" s="7">
        <f>SUMIFS(مصنعيات!AO:AO,مصنعيات!AG:AG,$AO$2,مصنعيات!AE:AE,AM82)</f>
        <v>0</v>
      </c>
      <c r="AR82" s="66" t="str">
        <f t="shared" si="29"/>
        <v/>
      </c>
      <c r="AT82" s="4" t="s">
        <v>30</v>
      </c>
      <c r="AU82" s="5">
        <v>45247</v>
      </c>
      <c r="AV82" s="7"/>
      <c r="AW82" s="7"/>
      <c r="AX82" s="6">
        <f t="shared" si="20"/>
        <v>0</v>
      </c>
      <c r="AY82" s="7">
        <f ca="1">SUMIFS(مصنعيات!AW:AW,مصنعيات!AO:AO,$AO$2,مصنعيات!AM:AM,AU82)</f>
        <v>0</v>
      </c>
      <c r="AZ82" s="66" t="str">
        <f t="shared" si="30"/>
        <v/>
      </c>
      <c r="BB82" s="4" t="s">
        <v>30</v>
      </c>
      <c r="BC82" s="5">
        <v>45247</v>
      </c>
      <c r="BD82" s="7"/>
      <c r="BE82" s="7"/>
      <c r="BF82" s="6">
        <f t="shared" si="21"/>
        <v>0</v>
      </c>
      <c r="BG82" s="7">
        <f ca="1">SUMIFS(مصنعيات!BE:BE,مصنعيات!AW:AW,$AO$2,مصنعيات!AU:AU,BC82)</f>
        <v>0</v>
      </c>
      <c r="BH82" s="66" t="str">
        <f t="shared" si="31"/>
        <v/>
      </c>
      <c r="BJ82" s="4" t="s">
        <v>30</v>
      </c>
      <c r="BK82" s="5">
        <v>45247</v>
      </c>
      <c r="BL82" s="7"/>
      <c r="BM82" s="7"/>
      <c r="BN82" s="6">
        <f t="shared" si="22"/>
        <v>0</v>
      </c>
      <c r="BO82" s="7">
        <f ca="1">SUMIFS(مصنعيات!BM:BM,مصنعيات!BE:BE,$AO$2,مصنعيات!BC:BC,BK82)</f>
        <v>0</v>
      </c>
      <c r="BP82" s="66" t="str">
        <f t="shared" si="32"/>
        <v/>
      </c>
    </row>
    <row r="83" spans="2:68" x14ac:dyDescent="0.2">
      <c r="B83" s="4" t="s">
        <v>8</v>
      </c>
      <c r="C83" s="5">
        <v>45248</v>
      </c>
      <c r="D83" s="7"/>
      <c r="E83" s="7"/>
      <c r="F83" s="6">
        <f t="shared" si="24"/>
        <v>0</v>
      </c>
      <c r="G83" s="7">
        <f>SUMIFS(مصنعيات!N:N,مصنعيات!F:F,$E$2,مصنعيات!D:D,C83)</f>
        <v>0</v>
      </c>
      <c r="H83" s="66" t="str">
        <f t="shared" si="25"/>
        <v/>
      </c>
      <c r="K83" s="4" t="s">
        <v>8</v>
      </c>
      <c r="L83" s="5">
        <v>45248</v>
      </c>
      <c r="M83" s="7"/>
      <c r="N83" s="7"/>
      <c r="O83" s="6">
        <f t="shared" si="16"/>
        <v>0</v>
      </c>
      <c r="P83" s="7">
        <f>SUMIFS(مصنعيات!N:N,مصنعيات!F:F,$N$2,مصنعيات!D:D,L83)</f>
        <v>0</v>
      </c>
      <c r="Q83" s="66" t="str">
        <f t="shared" si="26"/>
        <v/>
      </c>
      <c r="T83" s="4" t="s">
        <v>8</v>
      </c>
      <c r="U83" s="5">
        <v>45248</v>
      </c>
      <c r="V83" s="7"/>
      <c r="W83" s="7"/>
      <c r="X83" s="6">
        <f t="shared" si="17"/>
        <v>0</v>
      </c>
      <c r="Y83" s="7">
        <f>SUMIFS(مصنعيات!W:W,مصنعيات!O:O,$W$2,مصنعيات!M:M,U83)</f>
        <v>0</v>
      </c>
      <c r="Z83" s="66" t="str">
        <f t="shared" si="27"/>
        <v/>
      </c>
      <c r="AC83" s="4" t="s">
        <v>8</v>
      </c>
      <c r="AD83" s="5">
        <v>45248</v>
      </c>
      <c r="AE83" s="7"/>
      <c r="AF83" s="7"/>
      <c r="AG83" s="6">
        <f t="shared" si="18"/>
        <v>0</v>
      </c>
      <c r="AH83" s="7">
        <f>SUMIFS(مصنعيات!AF:AF,مصنعيات!X:X,$AF$2,مصنعيات!V:V,AD83)</f>
        <v>0</v>
      </c>
      <c r="AI83" s="66" t="str">
        <f t="shared" si="28"/>
        <v/>
      </c>
      <c r="AL83" s="4" t="s">
        <v>8</v>
      </c>
      <c r="AM83" s="5">
        <v>45248</v>
      </c>
      <c r="AN83" s="7"/>
      <c r="AO83" s="7"/>
      <c r="AP83" s="6">
        <f t="shared" si="19"/>
        <v>0</v>
      </c>
      <c r="AQ83" s="7">
        <f>SUMIFS(مصنعيات!AO:AO,مصنعيات!AG:AG,$AO$2,مصنعيات!AE:AE,AM83)</f>
        <v>0</v>
      </c>
      <c r="AR83" s="66" t="str">
        <f t="shared" si="29"/>
        <v/>
      </c>
      <c r="AT83" s="4" t="s">
        <v>8</v>
      </c>
      <c r="AU83" s="5">
        <v>45248</v>
      </c>
      <c r="AV83" s="7"/>
      <c r="AW83" s="7"/>
      <c r="AX83" s="6">
        <f t="shared" si="20"/>
        <v>0</v>
      </c>
      <c r="AY83" s="7">
        <f ca="1">SUMIFS(مصنعيات!AW:AW,مصنعيات!AO:AO,$AO$2,مصنعيات!AM:AM,AU83)</f>
        <v>0</v>
      </c>
      <c r="AZ83" s="66" t="str">
        <f t="shared" si="30"/>
        <v/>
      </c>
      <c r="BB83" s="4" t="s">
        <v>8</v>
      </c>
      <c r="BC83" s="5">
        <v>45248</v>
      </c>
      <c r="BD83" s="7"/>
      <c r="BE83" s="7"/>
      <c r="BF83" s="6">
        <f t="shared" si="21"/>
        <v>0</v>
      </c>
      <c r="BG83" s="7">
        <f ca="1">SUMIFS(مصنعيات!BE:BE,مصنعيات!AW:AW,$AO$2,مصنعيات!AU:AU,BC83)</f>
        <v>0</v>
      </c>
      <c r="BH83" s="66" t="str">
        <f t="shared" si="31"/>
        <v/>
      </c>
      <c r="BJ83" s="4" t="s">
        <v>8</v>
      </c>
      <c r="BK83" s="5">
        <v>45248</v>
      </c>
      <c r="BL83" s="7"/>
      <c r="BM83" s="7"/>
      <c r="BN83" s="6">
        <f t="shared" si="22"/>
        <v>0</v>
      </c>
      <c r="BO83" s="7">
        <f ca="1">SUMIFS(مصنعيات!BM:BM,مصنعيات!BE:BE,$AO$2,مصنعيات!BC:BC,BK83)</f>
        <v>0</v>
      </c>
      <c r="BP83" s="66" t="str">
        <f t="shared" si="32"/>
        <v/>
      </c>
    </row>
    <row r="84" spans="2:68" x14ac:dyDescent="0.2">
      <c r="B84" s="4" t="s">
        <v>9</v>
      </c>
      <c r="C84" s="5">
        <v>45249</v>
      </c>
      <c r="D84" s="7"/>
      <c r="E84" s="7"/>
      <c r="F84" s="6">
        <f t="shared" si="24"/>
        <v>0</v>
      </c>
      <c r="G84" s="7">
        <f>SUMIFS(مصنعيات!N:N,مصنعيات!F:F,$E$2,مصنعيات!D:D,C84)</f>
        <v>0</v>
      </c>
      <c r="H84" s="66" t="str">
        <f t="shared" si="25"/>
        <v/>
      </c>
      <c r="K84" s="4" t="s">
        <v>9</v>
      </c>
      <c r="L84" s="5">
        <v>45249</v>
      </c>
      <c r="M84" s="7"/>
      <c r="N84" s="7"/>
      <c r="O84" s="6">
        <f t="shared" si="16"/>
        <v>0</v>
      </c>
      <c r="P84" s="7">
        <f>SUMIFS(مصنعيات!N:N,مصنعيات!F:F,$N$2,مصنعيات!D:D,L84)</f>
        <v>0</v>
      </c>
      <c r="Q84" s="66" t="str">
        <f t="shared" si="26"/>
        <v/>
      </c>
      <c r="T84" s="4" t="s">
        <v>9</v>
      </c>
      <c r="U84" s="5">
        <v>45249</v>
      </c>
      <c r="V84" s="7"/>
      <c r="W84" s="7"/>
      <c r="X84" s="6">
        <f t="shared" si="17"/>
        <v>0</v>
      </c>
      <c r="Y84" s="7">
        <f>SUMIFS(مصنعيات!W:W,مصنعيات!O:O,$W$2,مصنعيات!M:M,U84)</f>
        <v>0</v>
      </c>
      <c r="Z84" s="66" t="str">
        <f t="shared" si="27"/>
        <v/>
      </c>
      <c r="AC84" s="4" t="s">
        <v>9</v>
      </c>
      <c r="AD84" s="5">
        <v>45249</v>
      </c>
      <c r="AE84" s="7"/>
      <c r="AF84" s="7"/>
      <c r="AG84" s="6">
        <f t="shared" si="18"/>
        <v>0</v>
      </c>
      <c r="AH84" s="7">
        <f>SUMIFS(مصنعيات!AF:AF,مصنعيات!X:X,$AF$2,مصنعيات!V:V,AD84)</f>
        <v>0</v>
      </c>
      <c r="AI84" s="66" t="str">
        <f t="shared" si="28"/>
        <v/>
      </c>
      <c r="AL84" s="4" t="s">
        <v>9</v>
      </c>
      <c r="AM84" s="5">
        <v>45249</v>
      </c>
      <c r="AN84" s="7"/>
      <c r="AO84" s="7"/>
      <c r="AP84" s="6">
        <f t="shared" si="19"/>
        <v>0</v>
      </c>
      <c r="AQ84" s="7">
        <f>SUMIFS(مصنعيات!AO:AO,مصنعيات!AG:AG,$AO$2,مصنعيات!AE:AE,AM84)</f>
        <v>0</v>
      </c>
      <c r="AR84" s="66" t="str">
        <f t="shared" si="29"/>
        <v/>
      </c>
      <c r="AT84" s="4" t="s">
        <v>9</v>
      </c>
      <c r="AU84" s="5">
        <v>45249</v>
      </c>
      <c r="AV84" s="7"/>
      <c r="AW84" s="7"/>
      <c r="AX84" s="6">
        <f t="shared" si="20"/>
        <v>0</v>
      </c>
      <c r="AY84" s="7">
        <f ca="1">SUMIFS(مصنعيات!AW:AW,مصنعيات!AO:AO,$AO$2,مصنعيات!AM:AM,AU84)</f>
        <v>0</v>
      </c>
      <c r="AZ84" s="66" t="str">
        <f t="shared" si="30"/>
        <v/>
      </c>
      <c r="BB84" s="4" t="s">
        <v>9</v>
      </c>
      <c r="BC84" s="5">
        <v>45249</v>
      </c>
      <c r="BD84" s="7"/>
      <c r="BE84" s="7"/>
      <c r="BF84" s="6">
        <f t="shared" si="21"/>
        <v>0</v>
      </c>
      <c r="BG84" s="7">
        <f ca="1">SUMIFS(مصنعيات!BE:BE,مصنعيات!AW:AW,$AO$2,مصنعيات!AU:AU,BC84)</f>
        <v>0</v>
      </c>
      <c r="BH84" s="66" t="str">
        <f t="shared" si="31"/>
        <v/>
      </c>
      <c r="BJ84" s="4" t="s">
        <v>9</v>
      </c>
      <c r="BK84" s="5">
        <v>45249</v>
      </c>
      <c r="BL84" s="7"/>
      <c r="BM84" s="7"/>
      <c r="BN84" s="6">
        <f t="shared" si="22"/>
        <v>0</v>
      </c>
      <c r="BO84" s="7">
        <f ca="1">SUMIFS(مصنعيات!BM:BM,مصنعيات!BE:BE,$AO$2,مصنعيات!BC:BC,BK84)</f>
        <v>0</v>
      </c>
      <c r="BP84" s="66" t="str">
        <f t="shared" si="32"/>
        <v/>
      </c>
    </row>
    <row r="85" spans="2:68" x14ac:dyDescent="0.2">
      <c r="B85" s="4" t="s">
        <v>10</v>
      </c>
      <c r="C85" s="5">
        <v>45250</v>
      </c>
      <c r="D85" s="7"/>
      <c r="E85" s="7"/>
      <c r="F85" s="6">
        <f t="shared" si="24"/>
        <v>0</v>
      </c>
      <c r="G85" s="7">
        <f>SUMIFS(مصنعيات!N:N,مصنعيات!F:F,$E$2,مصنعيات!D:D,C85)</f>
        <v>0</v>
      </c>
      <c r="H85" s="66" t="str">
        <f t="shared" si="25"/>
        <v/>
      </c>
      <c r="K85" s="4" t="s">
        <v>10</v>
      </c>
      <c r="L85" s="5">
        <v>45250</v>
      </c>
      <c r="M85" s="7"/>
      <c r="N85" s="7"/>
      <c r="O85" s="6">
        <f t="shared" si="16"/>
        <v>0</v>
      </c>
      <c r="P85" s="7">
        <f>SUMIFS(مصنعيات!N:N,مصنعيات!F:F,$N$2,مصنعيات!D:D,L85)</f>
        <v>0</v>
      </c>
      <c r="Q85" s="66" t="str">
        <f t="shared" si="26"/>
        <v/>
      </c>
      <c r="T85" s="4" t="s">
        <v>10</v>
      </c>
      <c r="U85" s="5">
        <v>45250</v>
      </c>
      <c r="V85" s="7"/>
      <c r="W85" s="7"/>
      <c r="X85" s="6">
        <f t="shared" si="17"/>
        <v>0</v>
      </c>
      <c r="Y85" s="7">
        <f>SUMIFS(مصنعيات!W:W,مصنعيات!O:O,$W$2,مصنعيات!M:M,U85)</f>
        <v>0</v>
      </c>
      <c r="Z85" s="66" t="str">
        <f t="shared" si="27"/>
        <v/>
      </c>
      <c r="AC85" s="4" t="s">
        <v>10</v>
      </c>
      <c r="AD85" s="5">
        <v>45250</v>
      </c>
      <c r="AE85" s="7"/>
      <c r="AF85" s="7"/>
      <c r="AG85" s="6">
        <f t="shared" si="18"/>
        <v>0</v>
      </c>
      <c r="AH85" s="7">
        <f>SUMIFS(مصنعيات!AF:AF,مصنعيات!X:X,$AF$2,مصنعيات!V:V,AD85)</f>
        <v>0</v>
      </c>
      <c r="AI85" s="66" t="str">
        <f t="shared" si="28"/>
        <v/>
      </c>
      <c r="AL85" s="4" t="s">
        <v>10</v>
      </c>
      <c r="AM85" s="5">
        <v>45250</v>
      </c>
      <c r="AN85" s="7"/>
      <c r="AO85" s="7"/>
      <c r="AP85" s="6">
        <f t="shared" si="19"/>
        <v>0</v>
      </c>
      <c r="AQ85" s="7">
        <f>SUMIFS(مصنعيات!AO:AO,مصنعيات!AG:AG,$AO$2,مصنعيات!AE:AE,AM85)</f>
        <v>0</v>
      </c>
      <c r="AR85" s="66" t="str">
        <f t="shared" si="29"/>
        <v/>
      </c>
      <c r="AT85" s="4" t="s">
        <v>10</v>
      </c>
      <c r="AU85" s="5">
        <v>45250</v>
      </c>
      <c r="AV85" s="7"/>
      <c r="AW85" s="7"/>
      <c r="AX85" s="6">
        <f t="shared" si="20"/>
        <v>0</v>
      </c>
      <c r="AY85" s="7">
        <f ca="1">SUMIFS(مصنعيات!AW:AW,مصنعيات!AO:AO,$AO$2,مصنعيات!AM:AM,AU85)</f>
        <v>0</v>
      </c>
      <c r="AZ85" s="66" t="str">
        <f t="shared" si="30"/>
        <v/>
      </c>
      <c r="BB85" s="4" t="s">
        <v>10</v>
      </c>
      <c r="BC85" s="5">
        <v>45250</v>
      </c>
      <c r="BD85" s="7"/>
      <c r="BE85" s="7"/>
      <c r="BF85" s="6">
        <f t="shared" si="21"/>
        <v>0</v>
      </c>
      <c r="BG85" s="7">
        <f ca="1">SUMIFS(مصنعيات!BE:BE,مصنعيات!AW:AW,$AO$2,مصنعيات!AU:AU,BC85)</f>
        <v>0</v>
      </c>
      <c r="BH85" s="66" t="str">
        <f t="shared" si="31"/>
        <v/>
      </c>
      <c r="BJ85" s="4" t="s">
        <v>10</v>
      </c>
      <c r="BK85" s="5">
        <v>45250</v>
      </c>
      <c r="BL85" s="7"/>
      <c r="BM85" s="7"/>
      <c r="BN85" s="6">
        <f t="shared" si="22"/>
        <v>0</v>
      </c>
      <c r="BO85" s="7">
        <f ca="1">SUMIFS(مصنعيات!BM:BM,مصنعيات!BE:BE,$AO$2,مصنعيات!BC:BC,BK85)</f>
        <v>0</v>
      </c>
      <c r="BP85" s="66" t="str">
        <f t="shared" si="32"/>
        <v/>
      </c>
    </row>
    <row r="86" spans="2:68" x14ac:dyDescent="0.2">
      <c r="B86" s="4" t="s">
        <v>11</v>
      </c>
      <c r="C86" s="5">
        <v>45251</v>
      </c>
      <c r="D86" s="7"/>
      <c r="E86" s="7"/>
      <c r="F86" s="6">
        <f t="shared" si="24"/>
        <v>0</v>
      </c>
      <c r="G86" s="7">
        <f>SUMIFS(مصنعيات!N:N,مصنعيات!F:F,$E$2,مصنعيات!D:D,C86)</f>
        <v>0</v>
      </c>
      <c r="H86" s="66" t="str">
        <f t="shared" si="25"/>
        <v/>
      </c>
      <c r="K86" s="4" t="s">
        <v>11</v>
      </c>
      <c r="L86" s="5">
        <v>45251</v>
      </c>
      <c r="M86" s="7"/>
      <c r="N86" s="7"/>
      <c r="O86" s="6">
        <f t="shared" ref="O86:O149" si="33">N86-M86</f>
        <v>0</v>
      </c>
      <c r="P86" s="7">
        <f>SUMIFS(مصنعيات!N:N,مصنعيات!F:F,$N$2,مصنعيات!D:D,L86)</f>
        <v>0</v>
      </c>
      <c r="Q86" s="66" t="str">
        <f t="shared" si="26"/>
        <v/>
      </c>
      <c r="T86" s="4" t="s">
        <v>11</v>
      </c>
      <c r="U86" s="5">
        <v>45251</v>
      </c>
      <c r="V86" s="7"/>
      <c r="W86" s="7"/>
      <c r="X86" s="6">
        <f t="shared" ref="X86:X149" si="34">W86-V86</f>
        <v>0</v>
      </c>
      <c r="Y86" s="7">
        <f>SUMIFS(مصنعيات!W:W,مصنعيات!O:O,$W$2,مصنعيات!M:M,U86)</f>
        <v>0</v>
      </c>
      <c r="Z86" s="66" t="str">
        <f t="shared" si="27"/>
        <v/>
      </c>
      <c r="AC86" s="4" t="s">
        <v>11</v>
      </c>
      <c r="AD86" s="5">
        <v>45251</v>
      </c>
      <c r="AE86" s="7"/>
      <c r="AF86" s="7"/>
      <c r="AG86" s="6">
        <f t="shared" ref="AG86:AG149" si="35">AF86-AE86</f>
        <v>0</v>
      </c>
      <c r="AH86" s="7">
        <f>SUMIFS(مصنعيات!AF:AF,مصنعيات!X:X,$AF$2,مصنعيات!V:V,AD86)</f>
        <v>0</v>
      </c>
      <c r="AI86" s="66" t="str">
        <f t="shared" si="28"/>
        <v/>
      </c>
      <c r="AL86" s="4" t="s">
        <v>11</v>
      </c>
      <c r="AM86" s="5">
        <v>45251</v>
      </c>
      <c r="AN86" s="7"/>
      <c r="AO86" s="7"/>
      <c r="AP86" s="6">
        <f t="shared" ref="AP86:AP149" si="36">AO86-AN86</f>
        <v>0</v>
      </c>
      <c r="AQ86" s="7">
        <f>SUMIFS(مصنعيات!AO:AO,مصنعيات!AG:AG,$AO$2,مصنعيات!AE:AE,AM86)</f>
        <v>0</v>
      </c>
      <c r="AR86" s="66" t="str">
        <f t="shared" si="29"/>
        <v/>
      </c>
      <c r="AT86" s="4" t="s">
        <v>11</v>
      </c>
      <c r="AU86" s="5">
        <v>45251</v>
      </c>
      <c r="AV86" s="7"/>
      <c r="AW86" s="7"/>
      <c r="AX86" s="6">
        <f t="shared" ref="AX86:AX149" si="37">AW86-AV86</f>
        <v>0</v>
      </c>
      <c r="AY86" s="7">
        <f ca="1">SUMIFS(مصنعيات!AW:AW,مصنعيات!AO:AO,$AO$2,مصنعيات!AM:AM,AU86)</f>
        <v>0</v>
      </c>
      <c r="AZ86" s="66" t="str">
        <f t="shared" si="30"/>
        <v/>
      </c>
      <c r="BB86" s="4" t="s">
        <v>11</v>
      </c>
      <c r="BC86" s="5">
        <v>45251</v>
      </c>
      <c r="BD86" s="7"/>
      <c r="BE86" s="7"/>
      <c r="BF86" s="6">
        <f t="shared" ref="BF86:BF149" si="38">BE86-BD86</f>
        <v>0</v>
      </c>
      <c r="BG86" s="7">
        <f ca="1">SUMIFS(مصنعيات!BE:BE,مصنعيات!AW:AW,$AO$2,مصنعيات!AU:AU,BC86)</f>
        <v>0</v>
      </c>
      <c r="BH86" s="66" t="str">
        <f t="shared" si="31"/>
        <v/>
      </c>
      <c r="BJ86" s="4" t="s">
        <v>11</v>
      </c>
      <c r="BK86" s="5">
        <v>45251</v>
      </c>
      <c r="BL86" s="7"/>
      <c r="BM86" s="7"/>
      <c r="BN86" s="6">
        <f t="shared" ref="BN86:BN149" si="39">BM86-BL86</f>
        <v>0</v>
      </c>
      <c r="BO86" s="7">
        <f ca="1">SUMIFS(مصنعيات!BM:BM,مصنعيات!BE:BE,$AO$2,مصنعيات!BC:BC,BK86)</f>
        <v>0</v>
      </c>
      <c r="BP86" s="66" t="str">
        <f t="shared" si="32"/>
        <v/>
      </c>
    </row>
    <row r="87" spans="2:68" x14ac:dyDescent="0.2">
      <c r="B87" s="4" t="s">
        <v>12</v>
      </c>
      <c r="C87" s="5">
        <v>45252</v>
      </c>
      <c r="D87" s="7"/>
      <c r="E87" s="7"/>
      <c r="F87" s="6">
        <f t="shared" si="24"/>
        <v>0</v>
      </c>
      <c r="G87" s="7">
        <f>SUMIFS(مصنعيات!N:N,مصنعيات!F:F,$E$2,مصنعيات!D:D,C87)</f>
        <v>0</v>
      </c>
      <c r="H87" s="66" t="str">
        <f t="shared" si="25"/>
        <v/>
      </c>
      <c r="K87" s="4" t="s">
        <v>12</v>
      </c>
      <c r="L87" s="5">
        <v>45252</v>
      </c>
      <c r="M87" s="7"/>
      <c r="N87" s="7"/>
      <c r="O87" s="6">
        <f t="shared" si="33"/>
        <v>0</v>
      </c>
      <c r="P87" s="7">
        <f>SUMIFS(مصنعيات!N:N,مصنعيات!F:F,$N$2,مصنعيات!D:D,L87)</f>
        <v>0</v>
      </c>
      <c r="Q87" s="66" t="str">
        <f t="shared" si="26"/>
        <v/>
      </c>
      <c r="T87" s="4" t="s">
        <v>12</v>
      </c>
      <c r="U87" s="5">
        <v>45252</v>
      </c>
      <c r="V87" s="7"/>
      <c r="W87" s="7"/>
      <c r="X87" s="6">
        <f t="shared" si="34"/>
        <v>0</v>
      </c>
      <c r="Y87" s="7">
        <f>SUMIFS(مصنعيات!W:W,مصنعيات!O:O,$W$2,مصنعيات!M:M,U87)</f>
        <v>0</v>
      </c>
      <c r="Z87" s="66" t="str">
        <f t="shared" si="27"/>
        <v/>
      </c>
      <c r="AC87" s="4" t="s">
        <v>12</v>
      </c>
      <c r="AD87" s="5">
        <v>45252</v>
      </c>
      <c r="AE87" s="7"/>
      <c r="AF87" s="7"/>
      <c r="AG87" s="6">
        <f t="shared" si="35"/>
        <v>0</v>
      </c>
      <c r="AH87" s="7">
        <f>SUMIFS(مصنعيات!AF:AF,مصنعيات!X:X,$AF$2,مصنعيات!V:V,AD87)</f>
        <v>0</v>
      </c>
      <c r="AI87" s="66" t="str">
        <f t="shared" si="28"/>
        <v/>
      </c>
      <c r="AL87" s="4" t="s">
        <v>12</v>
      </c>
      <c r="AM87" s="5">
        <v>45252</v>
      </c>
      <c r="AN87" s="7"/>
      <c r="AO87" s="7"/>
      <c r="AP87" s="6">
        <f t="shared" si="36"/>
        <v>0</v>
      </c>
      <c r="AQ87" s="7">
        <f>SUMIFS(مصنعيات!AO:AO,مصنعيات!AG:AG,$AO$2,مصنعيات!AE:AE,AM87)</f>
        <v>0</v>
      </c>
      <c r="AR87" s="66" t="str">
        <f t="shared" si="29"/>
        <v/>
      </c>
      <c r="AT87" s="4" t="s">
        <v>12</v>
      </c>
      <c r="AU87" s="5">
        <v>45252</v>
      </c>
      <c r="AV87" s="7"/>
      <c r="AW87" s="7"/>
      <c r="AX87" s="6">
        <f t="shared" si="37"/>
        <v>0</v>
      </c>
      <c r="AY87" s="7">
        <f ca="1">SUMIFS(مصنعيات!AW:AW,مصنعيات!AO:AO,$AO$2,مصنعيات!AM:AM,AU87)</f>
        <v>0</v>
      </c>
      <c r="AZ87" s="66" t="str">
        <f t="shared" si="30"/>
        <v/>
      </c>
      <c r="BB87" s="4" t="s">
        <v>12</v>
      </c>
      <c r="BC87" s="5">
        <v>45252</v>
      </c>
      <c r="BD87" s="7"/>
      <c r="BE87" s="7"/>
      <c r="BF87" s="6">
        <f t="shared" si="38"/>
        <v>0</v>
      </c>
      <c r="BG87" s="7">
        <f ca="1">SUMIFS(مصنعيات!BE:BE,مصنعيات!AW:AW,$AO$2,مصنعيات!AU:AU,BC87)</f>
        <v>0</v>
      </c>
      <c r="BH87" s="66" t="str">
        <f t="shared" si="31"/>
        <v/>
      </c>
      <c r="BJ87" s="4" t="s">
        <v>12</v>
      </c>
      <c r="BK87" s="5">
        <v>45252</v>
      </c>
      <c r="BL87" s="7"/>
      <c r="BM87" s="7"/>
      <c r="BN87" s="6">
        <f t="shared" si="39"/>
        <v>0</v>
      </c>
      <c r="BO87" s="7">
        <f ca="1">SUMIFS(مصنعيات!BM:BM,مصنعيات!BE:BE,$AO$2,مصنعيات!BC:BC,BK87)</f>
        <v>0</v>
      </c>
      <c r="BP87" s="66" t="str">
        <f t="shared" si="32"/>
        <v/>
      </c>
    </row>
    <row r="88" spans="2:68" x14ac:dyDescent="0.2">
      <c r="B88" s="4" t="s">
        <v>13</v>
      </c>
      <c r="C88" s="5">
        <v>45253</v>
      </c>
      <c r="D88" s="7"/>
      <c r="E88" s="7"/>
      <c r="F88" s="6">
        <f t="shared" si="24"/>
        <v>0</v>
      </c>
      <c r="G88" s="7">
        <f>SUMIFS(مصنعيات!N:N,مصنعيات!F:F,$E$2,مصنعيات!D:D,C88)</f>
        <v>0</v>
      </c>
      <c r="H88" s="66" t="str">
        <f t="shared" si="25"/>
        <v/>
      </c>
      <c r="K88" s="4" t="s">
        <v>13</v>
      </c>
      <c r="L88" s="5">
        <v>45253</v>
      </c>
      <c r="M88" s="7"/>
      <c r="N88" s="7"/>
      <c r="O88" s="6">
        <f t="shared" si="33"/>
        <v>0</v>
      </c>
      <c r="P88" s="7">
        <f>SUMIFS(مصنعيات!N:N,مصنعيات!F:F,$N$2,مصنعيات!D:D,L88)</f>
        <v>0</v>
      </c>
      <c r="Q88" s="66" t="str">
        <f t="shared" si="26"/>
        <v/>
      </c>
      <c r="T88" s="4" t="s">
        <v>13</v>
      </c>
      <c r="U88" s="5">
        <v>45253</v>
      </c>
      <c r="V88" s="7"/>
      <c r="W88" s="7"/>
      <c r="X88" s="6">
        <f t="shared" si="34"/>
        <v>0</v>
      </c>
      <c r="Y88" s="7">
        <f>SUMIFS(مصنعيات!W:W,مصنعيات!O:O,$W$2,مصنعيات!M:M,U88)</f>
        <v>0</v>
      </c>
      <c r="Z88" s="66" t="str">
        <f t="shared" si="27"/>
        <v/>
      </c>
      <c r="AC88" s="4" t="s">
        <v>13</v>
      </c>
      <c r="AD88" s="5">
        <v>45253</v>
      </c>
      <c r="AE88" s="7"/>
      <c r="AF88" s="7"/>
      <c r="AG88" s="6">
        <f t="shared" si="35"/>
        <v>0</v>
      </c>
      <c r="AH88" s="7">
        <f>SUMIFS(مصنعيات!AF:AF,مصنعيات!X:X,$AF$2,مصنعيات!V:V,AD88)</f>
        <v>0</v>
      </c>
      <c r="AI88" s="66" t="str">
        <f t="shared" si="28"/>
        <v/>
      </c>
      <c r="AL88" s="4" t="s">
        <v>13</v>
      </c>
      <c r="AM88" s="5">
        <v>45253</v>
      </c>
      <c r="AN88" s="7"/>
      <c r="AO88" s="7"/>
      <c r="AP88" s="6">
        <f t="shared" si="36"/>
        <v>0</v>
      </c>
      <c r="AQ88" s="7">
        <f>SUMIFS(مصنعيات!AO:AO,مصنعيات!AG:AG,$AO$2,مصنعيات!AE:AE,AM88)</f>
        <v>0</v>
      </c>
      <c r="AR88" s="66" t="str">
        <f t="shared" si="29"/>
        <v/>
      </c>
      <c r="AT88" s="4" t="s">
        <v>13</v>
      </c>
      <c r="AU88" s="5">
        <v>45253</v>
      </c>
      <c r="AV88" s="7"/>
      <c r="AW88" s="7"/>
      <c r="AX88" s="6">
        <f t="shared" si="37"/>
        <v>0</v>
      </c>
      <c r="AY88" s="7">
        <f ca="1">SUMIFS(مصنعيات!AW:AW,مصنعيات!AO:AO,$AO$2,مصنعيات!AM:AM,AU88)</f>
        <v>0</v>
      </c>
      <c r="AZ88" s="66" t="str">
        <f t="shared" si="30"/>
        <v/>
      </c>
      <c r="BB88" s="4" t="s">
        <v>13</v>
      </c>
      <c r="BC88" s="5">
        <v>45253</v>
      </c>
      <c r="BD88" s="7"/>
      <c r="BE88" s="7"/>
      <c r="BF88" s="6">
        <f t="shared" si="38"/>
        <v>0</v>
      </c>
      <c r="BG88" s="7">
        <f ca="1">SUMIFS(مصنعيات!BE:BE,مصنعيات!AW:AW,$AO$2,مصنعيات!AU:AU,BC88)</f>
        <v>0</v>
      </c>
      <c r="BH88" s="66" t="str">
        <f t="shared" si="31"/>
        <v/>
      </c>
      <c r="BJ88" s="4" t="s">
        <v>13</v>
      </c>
      <c r="BK88" s="5">
        <v>45253</v>
      </c>
      <c r="BL88" s="7"/>
      <c r="BM88" s="7"/>
      <c r="BN88" s="6">
        <f t="shared" si="39"/>
        <v>0</v>
      </c>
      <c r="BO88" s="7">
        <f ca="1">SUMIFS(مصنعيات!BM:BM,مصنعيات!BE:BE,$AO$2,مصنعيات!BC:BC,BK88)</f>
        <v>0</v>
      </c>
      <c r="BP88" s="66" t="str">
        <f t="shared" si="32"/>
        <v/>
      </c>
    </row>
    <row r="89" spans="2:68" x14ac:dyDescent="0.2">
      <c r="B89" s="4" t="s">
        <v>30</v>
      </c>
      <c r="C89" s="5">
        <v>45254</v>
      </c>
      <c r="D89" s="7"/>
      <c r="E89" s="7"/>
      <c r="F89" s="6">
        <f t="shared" si="24"/>
        <v>0</v>
      </c>
      <c r="G89" s="7">
        <f>SUMIFS(مصنعيات!N:N,مصنعيات!F:F,$E$2,مصنعيات!D:D,C89)</f>
        <v>0</v>
      </c>
      <c r="H89" s="66" t="str">
        <f t="shared" si="25"/>
        <v/>
      </c>
      <c r="K89" s="4" t="s">
        <v>30</v>
      </c>
      <c r="L89" s="5">
        <v>45254</v>
      </c>
      <c r="M89" s="7"/>
      <c r="N89" s="7"/>
      <c r="O89" s="6">
        <f t="shared" si="33"/>
        <v>0</v>
      </c>
      <c r="P89" s="7">
        <f>SUMIFS(مصنعيات!N:N,مصنعيات!F:F,$N$2,مصنعيات!D:D,L89)</f>
        <v>0</v>
      </c>
      <c r="Q89" s="66" t="str">
        <f t="shared" si="26"/>
        <v/>
      </c>
      <c r="T89" s="4" t="s">
        <v>30</v>
      </c>
      <c r="U89" s="5">
        <v>45254</v>
      </c>
      <c r="V89" s="7"/>
      <c r="W89" s="7"/>
      <c r="X89" s="6">
        <f t="shared" si="34"/>
        <v>0</v>
      </c>
      <c r="Y89" s="7">
        <f>SUMIFS(مصنعيات!W:W,مصنعيات!O:O,$W$2,مصنعيات!M:M,U89)</f>
        <v>0</v>
      </c>
      <c r="Z89" s="66" t="str">
        <f t="shared" si="27"/>
        <v/>
      </c>
      <c r="AC89" s="4" t="s">
        <v>30</v>
      </c>
      <c r="AD89" s="5">
        <v>45254</v>
      </c>
      <c r="AE89" s="7"/>
      <c r="AF89" s="7"/>
      <c r="AG89" s="6">
        <f t="shared" si="35"/>
        <v>0</v>
      </c>
      <c r="AH89" s="7">
        <f>SUMIFS(مصنعيات!AF:AF,مصنعيات!X:X,$AF$2,مصنعيات!V:V,AD89)</f>
        <v>0</v>
      </c>
      <c r="AI89" s="66" t="str">
        <f t="shared" si="28"/>
        <v/>
      </c>
      <c r="AL89" s="4" t="s">
        <v>30</v>
      </c>
      <c r="AM89" s="5">
        <v>45254</v>
      </c>
      <c r="AN89" s="7"/>
      <c r="AO89" s="7"/>
      <c r="AP89" s="6">
        <f t="shared" si="36"/>
        <v>0</v>
      </c>
      <c r="AQ89" s="7">
        <f>SUMIFS(مصنعيات!AO:AO,مصنعيات!AG:AG,$AO$2,مصنعيات!AE:AE,AM89)</f>
        <v>0</v>
      </c>
      <c r="AR89" s="66" t="str">
        <f t="shared" si="29"/>
        <v/>
      </c>
      <c r="AT89" s="4" t="s">
        <v>30</v>
      </c>
      <c r="AU89" s="5">
        <v>45254</v>
      </c>
      <c r="AV89" s="7"/>
      <c r="AW89" s="7"/>
      <c r="AX89" s="6">
        <f t="shared" si="37"/>
        <v>0</v>
      </c>
      <c r="AY89" s="7">
        <f ca="1">SUMIFS(مصنعيات!AW:AW,مصنعيات!AO:AO,$AO$2,مصنعيات!AM:AM,AU89)</f>
        <v>0</v>
      </c>
      <c r="AZ89" s="66" t="str">
        <f t="shared" si="30"/>
        <v/>
      </c>
      <c r="BB89" s="4" t="s">
        <v>30</v>
      </c>
      <c r="BC89" s="5">
        <v>45254</v>
      </c>
      <c r="BD89" s="7"/>
      <c r="BE89" s="7"/>
      <c r="BF89" s="6">
        <f t="shared" si="38"/>
        <v>0</v>
      </c>
      <c r="BG89" s="7">
        <f ca="1">SUMIFS(مصنعيات!BE:BE,مصنعيات!AW:AW,$AO$2,مصنعيات!AU:AU,BC89)</f>
        <v>0</v>
      </c>
      <c r="BH89" s="66" t="str">
        <f t="shared" si="31"/>
        <v/>
      </c>
      <c r="BJ89" s="4" t="s">
        <v>30</v>
      </c>
      <c r="BK89" s="5">
        <v>45254</v>
      </c>
      <c r="BL89" s="7"/>
      <c r="BM89" s="7"/>
      <c r="BN89" s="6">
        <f t="shared" si="39"/>
        <v>0</v>
      </c>
      <c r="BO89" s="7">
        <f ca="1">SUMIFS(مصنعيات!BM:BM,مصنعيات!BE:BE,$AO$2,مصنعيات!BC:BC,BK89)</f>
        <v>0</v>
      </c>
      <c r="BP89" s="66" t="str">
        <f t="shared" si="32"/>
        <v/>
      </c>
    </row>
    <row r="90" spans="2:68" x14ac:dyDescent="0.2">
      <c r="B90" s="4" t="s">
        <v>8</v>
      </c>
      <c r="C90" s="5">
        <v>45255</v>
      </c>
      <c r="D90" s="7"/>
      <c r="E90" s="7"/>
      <c r="F90" s="6">
        <f t="shared" si="24"/>
        <v>0</v>
      </c>
      <c r="G90" s="7">
        <f>SUMIFS(مصنعيات!N:N,مصنعيات!F:F,$E$2,مصنعيات!D:D,C90)</f>
        <v>0</v>
      </c>
      <c r="H90" s="66" t="str">
        <f t="shared" si="25"/>
        <v/>
      </c>
      <c r="K90" s="4" t="s">
        <v>8</v>
      </c>
      <c r="L90" s="5">
        <v>45255</v>
      </c>
      <c r="M90" s="7"/>
      <c r="N90" s="7"/>
      <c r="O90" s="6">
        <f t="shared" si="33"/>
        <v>0</v>
      </c>
      <c r="P90" s="7">
        <f>SUMIFS(مصنعيات!N:N,مصنعيات!F:F,$N$2,مصنعيات!D:D,L90)</f>
        <v>0</v>
      </c>
      <c r="Q90" s="66" t="str">
        <f t="shared" si="26"/>
        <v/>
      </c>
      <c r="T90" s="4" t="s">
        <v>8</v>
      </c>
      <c r="U90" s="5">
        <v>45255</v>
      </c>
      <c r="V90" s="7"/>
      <c r="W90" s="7"/>
      <c r="X90" s="6">
        <f t="shared" si="34"/>
        <v>0</v>
      </c>
      <c r="Y90" s="7">
        <f>SUMIFS(مصنعيات!W:W,مصنعيات!O:O,$W$2,مصنعيات!M:M,U90)</f>
        <v>0</v>
      </c>
      <c r="Z90" s="66" t="str">
        <f t="shared" si="27"/>
        <v/>
      </c>
      <c r="AC90" s="4" t="s">
        <v>8</v>
      </c>
      <c r="AD90" s="5">
        <v>45255</v>
      </c>
      <c r="AE90" s="7"/>
      <c r="AF90" s="7"/>
      <c r="AG90" s="6">
        <f t="shared" si="35"/>
        <v>0</v>
      </c>
      <c r="AH90" s="7">
        <f>SUMIFS(مصنعيات!AF:AF,مصنعيات!X:X,$AF$2,مصنعيات!V:V,AD90)</f>
        <v>0</v>
      </c>
      <c r="AI90" s="66" t="str">
        <f t="shared" si="28"/>
        <v/>
      </c>
      <c r="AL90" s="4" t="s">
        <v>8</v>
      </c>
      <c r="AM90" s="5">
        <v>45255</v>
      </c>
      <c r="AN90" s="7"/>
      <c r="AO90" s="7"/>
      <c r="AP90" s="6">
        <f t="shared" si="36"/>
        <v>0</v>
      </c>
      <c r="AQ90" s="7">
        <f>SUMIFS(مصنعيات!AO:AO,مصنعيات!AG:AG,$AO$2,مصنعيات!AE:AE,AM90)</f>
        <v>0</v>
      </c>
      <c r="AR90" s="66" t="str">
        <f t="shared" si="29"/>
        <v/>
      </c>
      <c r="AT90" s="4" t="s">
        <v>8</v>
      </c>
      <c r="AU90" s="5">
        <v>45255</v>
      </c>
      <c r="AV90" s="7"/>
      <c r="AW90" s="7"/>
      <c r="AX90" s="6">
        <f t="shared" si="37"/>
        <v>0</v>
      </c>
      <c r="AY90" s="7">
        <f ca="1">SUMIFS(مصنعيات!AW:AW,مصنعيات!AO:AO,$AO$2,مصنعيات!AM:AM,AU90)</f>
        <v>0</v>
      </c>
      <c r="AZ90" s="66" t="str">
        <f t="shared" si="30"/>
        <v/>
      </c>
      <c r="BB90" s="4" t="s">
        <v>8</v>
      </c>
      <c r="BC90" s="5">
        <v>45255</v>
      </c>
      <c r="BD90" s="7"/>
      <c r="BE90" s="7"/>
      <c r="BF90" s="6">
        <f t="shared" si="38"/>
        <v>0</v>
      </c>
      <c r="BG90" s="7">
        <f ca="1">SUMIFS(مصنعيات!BE:BE,مصنعيات!AW:AW,$AO$2,مصنعيات!AU:AU,BC90)</f>
        <v>0</v>
      </c>
      <c r="BH90" s="66" t="str">
        <f t="shared" si="31"/>
        <v/>
      </c>
      <c r="BJ90" s="4" t="s">
        <v>8</v>
      </c>
      <c r="BK90" s="5">
        <v>45255</v>
      </c>
      <c r="BL90" s="7"/>
      <c r="BM90" s="7"/>
      <c r="BN90" s="6">
        <f t="shared" si="39"/>
        <v>0</v>
      </c>
      <c r="BO90" s="7">
        <f ca="1">SUMIFS(مصنعيات!BM:BM,مصنعيات!BE:BE,$AO$2,مصنعيات!BC:BC,BK90)</f>
        <v>0</v>
      </c>
      <c r="BP90" s="66" t="str">
        <f t="shared" si="32"/>
        <v/>
      </c>
    </row>
    <row r="91" spans="2:68" x14ac:dyDescent="0.2">
      <c r="B91" s="4" t="s">
        <v>9</v>
      </c>
      <c r="C91" s="5">
        <v>45256</v>
      </c>
      <c r="D91" s="7"/>
      <c r="E91" s="7"/>
      <c r="F91" s="6">
        <f t="shared" si="24"/>
        <v>0</v>
      </c>
      <c r="G91" s="7">
        <f>SUMIFS(مصنعيات!N:N,مصنعيات!F:F,$E$2,مصنعيات!D:D,C91)</f>
        <v>0</v>
      </c>
      <c r="H91" s="66" t="str">
        <f t="shared" si="25"/>
        <v/>
      </c>
      <c r="K91" s="4" t="s">
        <v>9</v>
      </c>
      <c r="L91" s="5">
        <v>45256</v>
      </c>
      <c r="M91" s="7"/>
      <c r="N91" s="7"/>
      <c r="O91" s="6">
        <f t="shared" si="33"/>
        <v>0</v>
      </c>
      <c r="P91" s="7">
        <f>SUMIFS(مصنعيات!N:N,مصنعيات!F:F,$N$2,مصنعيات!D:D,L91)</f>
        <v>0</v>
      </c>
      <c r="Q91" s="66" t="str">
        <f t="shared" si="26"/>
        <v/>
      </c>
      <c r="T91" s="4" t="s">
        <v>9</v>
      </c>
      <c r="U91" s="5">
        <v>45256</v>
      </c>
      <c r="V91" s="7"/>
      <c r="W91" s="7"/>
      <c r="X91" s="6">
        <f t="shared" si="34"/>
        <v>0</v>
      </c>
      <c r="Y91" s="7">
        <f>SUMIFS(مصنعيات!W:W,مصنعيات!O:O,$W$2,مصنعيات!M:M,U91)</f>
        <v>0</v>
      </c>
      <c r="Z91" s="66" t="str">
        <f t="shared" si="27"/>
        <v/>
      </c>
      <c r="AC91" s="4" t="s">
        <v>9</v>
      </c>
      <c r="AD91" s="5">
        <v>45256</v>
      </c>
      <c r="AE91" s="7"/>
      <c r="AF91" s="7"/>
      <c r="AG91" s="6">
        <f t="shared" si="35"/>
        <v>0</v>
      </c>
      <c r="AH91" s="7">
        <f>SUMIFS(مصنعيات!AF:AF,مصنعيات!X:X,$AF$2,مصنعيات!V:V,AD91)</f>
        <v>0</v>
      </c>
      <c r="AI91" s="66" t="str">
        <f t="shared" si="28"/>
        <v/>
      </c>
      <c r="AL91" s="4" t="s">
        <v>9</v>
      </c>
      <c r="AM91" s="5">
        <v>45256</v>
      </c>
      <c r="AN91" s="7"/>
      <c r="AO91" s="7"/>
      <c r="AP91" s="6">
        <f t="shared" si="36"/>
        <v>0</v>
      </c>
      <c r="AQ91" s="7">
        <f>SUMIFS(مصنعيات!AO:AO,مصنعيات!AG:AG,$AO$2,مصنعيات!AE:AE,AM91)</f>
        <v>0</v>
      </c>
      <c r="AR91" s="66" t="str">
        <f t="shared" si="29"/>
        <v/>
      </c>
      <c r="AT91" s="4" t="s">
        <v>9</v>
      </c>
      <c r="AU91" s="5">
        <v>45256</v>
      </c>
      <c r="AV91" s="7"/>
      <c r="AW91" s="7"/>
      <c r="AX91" s="6">
        <f t="shared" si="37"/>
        <v>0</v>
      </c>
      <c r="AY91" s="7">
        <f ca="1">SUMIFS(مصنعيات!AW:AW,مصنعيات!AO:AO,$AO$2,مصنعيات!AM:AM,AU91)</f>
        <v>0</v>
      </c>
      <c r="AZ91" s="66" t="str">
        <f t="shared" si="30"/>
        <v/>
      </c>
      <c r="BB91" s="4" t="s">
        <v>9</v>
      </c>
      <c r="BC91" s="5">
        <v>45256</v>
      </c>
      <c r="BD91" s="7"/>
      <c r="BE91" s="7"/>
      <c r="BF91" s="6">
        <f t="shared" si="38"/>
        <v>0</v>
      </c>
      <c r="BG91" s="7">
        <f ca="1">SUMIFS(مصنعيات!BE:BE,مصنعيات!AW:AW,$AO$2,مصنعيات!AU:AU,BC91)</f>
        <v>0</v>
      </c>
      <c r="BH91" s="66" t="str">
        <f t="shared" si="31"/>
        <v/>
      </c>
      <c r="BJ91" s="4" t="s">
        <v>9</v>
      </c>
      <c r="BK91" s="5">
        <v>45256</v>
      </c>
      <c r="BL91" s="7"/>
      <c r="BM91" s="7"/>
      <c r="BN91" s="6">
        <f t="shared" si="39"/>
        <v>0</v>
      </c>
      <c r="BO91" s="7">
        <f ca="1">SUMIFS(مصنعيات!BM:BM,مصنعيات!BE:BE,$AO$2,مصنعيات!BC:BC,BK91)</f>
        <v>0</v>
      </c>
      <c r="BP91" s="66" t="str">
        <f t="shared" si="32"/>
        <v/>
      </c>
    </row>
    <row r="92" spans="2:68" x14ac:dyDescent="0.2">
      <c r="B92" s="4" t="s">
        <v>10</v>
      </c>
      <c r="C92" s="5">
        <v>45257</v>
      </c>
      <c r="D92" s="7"/>
      <c r="E92" s="7"/>
      <c r="F92" s="6">
        <f t="shared" si="24"/>
        <v>0</v>
      </c>
      <c r="G92" s="7">
        <f>SUMIFS(مصنعيات!N:N,مصنعيات!F:F,$E$2,مصنعيات!D:D,C92)</f>
        <v>0</v>
      </c>
      <c r="H92" s="66" t="str">
        <f t="shared" si="25"/>
        <v/>
      </c>
      <c r="K92" s="4" t="s">
        <v>10</v>
      </c>
      <c r="L92" s="5">
        <v>45257</v>
      </c>
      <c r="M92" s="7"/>
      <c r="N92" s="7"/>
      <c r="O92" s="6">
        <f t="shared" si="33"/>
        <v>0</v>
      </c>
      <c r="P92" s="7">
        <f>SUMIFS(مصنعيات!N:N,مصنعيات!F:F,$N$2,مصنعيات!D:D,L92)</f>
        <v>0</v>
      </c>
      <c r="Q92" s="66" t="str">
        <f t="shared" si="26"/>
        <v/>
      </c>
      <c r="T92" s="4" t="s">
        <v>10</v>
      </c>
      <c r="U92" s="5">
        <v>45257</v>
      </c>
      <c r="V92" s="7"/>
      <c r="W92" s="7"/>
      <c r="X92" s="6">
        <f t="shared" si="34"/>
        <v>0</v>
      </c>
      <c r="Y92" s="7">
        <f>SUMIFS(مصنعيات!W:W,مصنعيات!O:O,$W$2,مصنعيات!M:M,U92)</f>
        <v>0</v>
      </c>
      <c r="Z92" s="66" t="str">
        <f t="shared" si="27"/>
        <v/>
      </c>
      <c r="AC92" s="4" t="s">
        <v>10</v>
      </c>
      <c r="AD92" s="5">
        <v>45257</v>
      </c>
      <c r="AE92" s="7"/>
      <c r="AF92" s="7"/>
      <c r="AG92" s="6">
        <f t="shared" si="35"/>
        <v>0</v>
      </c>
      <c r="AH92" s="7">
        <f>SUMIFS(مصنعيات!AF:AF,مصنعيات!X:X,$AF$2,مصنعيات!V:V,AD92)</f>
        <v>0</v>
      </c>
      <c r="AI92" s="66" t="str">
        <f t="shared" si="28"/>
        <v/>
      </c>
      <c r="AL92" s="4" t="s">
        <v>10</v>
      </c>
      <c r="AM92" s="5">
        <v>45257</v>
      </c>
      <c r="AN92" s="7"/>
      <c r="AO92" s="7"/>
      <c r="AP92" s="6">
        <f t="shared" si="36"/>
        <v>0</v>
      </c>
      <c r="AQ92" s="7">
        <f>SUMIFS(مصنعيات!AO:AO,مصنعيات!AG:AG,$AO$2,مصنعيات!AE:AE,AM92)</f>
        <v>0</v>
      </c>
      <c r="AR92" s="66" t="str">
        <f t="shared" si="29"/>
        <v/>
      </c>
      <c r="AT92" s="4" t="s">
        <v>10</v>
      </c>
      <c r="AU92" s="5">
        <v>45257</v>
      </c>
      <c r="AV92" s="7"/>
      <c r="AW92" s="7"/>
      <c r="AX92" s="6">
        <f t="shared" si="37"/>
        <v>0</v>
      </c>
      <c r="AY92" s="7">
        <f ca="1">SUMIFS(مصنعيات!AW:AW,مصنعيات!AO:AO,$AO$2,مصنعيات!AM:AM,AU92)</f>
        <v>0</v>
      </c>
      <c r="AZ92" s="66" t="str">
        <f t="shared" si="30"/>
        <v/>
      </c>
      <c r="BB92" s="4" t="s">
        <v>10</v>
      </c>
      <c r="BC92" s="5">
        <v>45257</v>
      </c>
      <c r="BD92" s="7"/>
      <c r="BE92" s="7"/>
      <c r="BF92" s="6">
        <f t="shared" si="38"/>
        <v>0</v>
      </c>
      <c r="BG92" s="7">
        <f ca="1">SUMIFS(مصنعيات!BE:BE,مصنعيات!AW:AW,$AO$2,مصنعيات!AU:AU,BC92)</f>
        <v>0</v>
      </c>
      <c r="BH92" s="66" t="str">
        <f t="shared" si="31"/>
        <v/>
      </c>
      <c r="BJ92" s="4" t="s">
        <v>10</v>
      </c>
      <c r="BK92" s="5">
        <v>45257</v>
      </c>
      <c r="BL92" s="7"/>
      <c r="BM92" s="7"/>
      <c r="BN92" s="6">
        <f t="shared" si="39"/>
        <v>0</v>
      </c>
      <c r="BO92" s="7">
        <f ca="1">SUMIFS(مصنعيات!BM:BM,مصنعيات!BE:BE,$AO$2,مصنعيات!BC:BC,BK92)</f>
        <v>0</v>
      </c>
      <c r="BP92" s="66" t="str">
        <f t="shared" si="32"/>
        <v/>
      </c>
    </row>
    <row r="93" spans="2:68" x14ac:dyDescent="0.2">
      <c r="B93" s="4" t="s">
        <v>11</v>
      </c>
      <c r="C93" s="5">
        <v>45258</v>
      </c>
      <c r="D93" s="7"/>
      <c r="E93" s="7"/>
      <c r="F93" s="6">
        <f t="shared" si="24"/>
        <v>0</v>
      </c>
      <c r="G93" s="7">
        <f>SUMIFS(مصنعيات!N:N,مصنعيات!F:F,$E$2,مصنعيات!D:D,C93)</f>
        <v>0</v>
      </c>
      <c r="H93" s="66" t="str">
        <f t="shared" si="25"/>
        <v/>
      </c>
      <c r="K93" s="4" t="s">
        <v>11</v>
      </c>
      <c r="L93" s="5">
        <v>45258</v>
      </c>
      <c r="M93" s="7"/>
      <c r="N93" s="7"/>
      <c r="O93" s="6">
        <f t="shared" si="33"/>
        <v>0</v>
      </c>
      <c r="P93" s="7">
        <f>SUMIFS(مصنعيات!N:N,مصنعيات!F:F,$N$2,مصنعيات!D:D,L93)</f>
        <v>0</v>
      </c>
      <c r="Q93" s="66" t="str">
        <f t="shared" si="26"/>
        <v/>
      </c>
      <c r="T93" s="4" t="s">
        <v>11</v>
      </c>
      <c r="U93" s="5">
        <v>45258</v>
      </c>
      <c r="V93" s="7"/>
      <c r="W93" s="7"/>
      <c r="X93" s="6">
        <f t="shared" si="34"/>
        <v>0</v>
      </c>
      <c r="Y93" s="7">
        <f>SUMIFS(مصنعيات!W:W,مصنعيات!O:O,$W$2,مصنعيات!M:M,U93)</f>
        <v>0</v>
      </c>
      <c r="Z93" s="66" t="str">
        <f t="shared" si="27"/>
        <v/>
      </c>
      <c r="AC93" s="4" t="s">
        <v>11</v>
      </c>
      <c r="AD93" s="5">
        <v>45258</v>
      </c>
      <c r="AE93" s="7"/>
      <c r="AF93" s="7"/>
      <c r="AG93" s="6">
        <f t="shared" si="35"/>
        <v>0</v>
      </c>
      <c r="AH93" s="7">
        <f>SUMIFS(مصنعيات!AF:AF,مصنعيات!X:X,$AF$2,مصنعيات!V:V,AD93)</f>
        <v>0</v>
      </c>
      <c r="AI93" s="66" t="str">
        <f t="shared" si="28"/>
        <v/>
      </c>
      <c r="AL93" s="4" t="s">
        <v>11</v>
      </c>
      <c r="AM93" s="5">
        <v>45258</v>
      </c>
      <c r="AN93" s="7"/>
      <c r="AO93" s="7"/>
      <c r="AP93" s="6">
        <f t="shared" si="36"/>
        <v>0</v>
      </c>
      <c r="AQ93" s="7">
        <f>SUMIFS(مصنعيات!AO:AO,مصنعيات!AG:AG,$AO$2,مصنعيات!AE:AE,AM93)</f>
        <v>0</v>
      </c>
      <c r="AR93" s="66" t="str">
        <f t="shared" si="29"/>
        <v/>
      </c>
      <c r="AT93" s="4" t="s">
        <v>11</v>
      </c>
      <c r="AU93" s="5">
        <v>45258</v>
      </c>
      <c r="AV93" s="7"/>
      <c r="AW93" s="7"/>
      <c r="AX93" s="6">
        <f t="shared" si="37"/>
        <v>0</v>
      </c>
      <c r="AY93" s="7">
        <f ca="1">SUMIFS(مصنعيات!AW:AW,مصنعيات!AO:AO,$AO$2,مصنعيات!AM:AM,AU93)</f>
        <v>0</v>
      </c>
      <c r="AZ93" s="66" t="str">
        <f t="shared" si="30"/>
        <v/>
      </c>
      <c r="BB93" s="4" t="s">
        <v>11</v>
      </c>
      <c r="BC93" s="5">
        <v>45258</v>
      </c>
      <c r="BD93" s="7"/>
      <c r="BE93" s="7"/>
      <c r="BF93" s="6">
        <f t="shared" si="38"/>
        <v>0</v>
      </c>
      <c r="BG93" s="7">
        <f ca="1">SUMIFS(مصنعيات!BE:BE,مصنعيات!AW:AW,$AO$2,مصنعيات!AU:AU,BC93)</f>
        <v>0</v>
      </c>
      <c r="BH93" s="66" t="str">
        <f t="shared" si="31"/>
        <v/>
      </c>
      <c r="BJ93" s="4" t="s">
        <v>11</v>
      </c>
      <c r="BK93" s="5">
        <v>45258</v>
      </c>
      <c r="BL93" s="7"/>
      <c r="BM93" s="7"/>
      <c r="BN93" s="6">
        <f t="shared" si="39"/>
        <v>0</v>
      </c>
      <c r="BO93" s="7">
        <f ca="1">SUMIFS(مصنعيات!BM:BM,مصنعيات!BE:BE,$AO$2,مصنعيات!BC:BC,BK93)</f>
        <v>0</v>
      </c>
      <c r="BP93" s="66" t="str">
        <f t="shared" si="32"/>
        <v/>
      </c>
    </row>
    <row r="94" spans="2:68" x14ac:dyDescent="0.2">
      <c r="B94" s="4" t="s">
        <v>12</v>
      </c>
      <c r="C94" s="5">
        <v>45259</v>
      </c>
      <c r="D94" s="7"/>
      <c r="E94" s="7"/>
      <c r="F94" s="6">
        <f t="shared" si="24"/>
        <v>0</v>
      </c>
      <c r="G94" s="7">
        <f>SUMIFS(مصنعيات!N:N,مصنعيات!F:F,$E$2,مصنعيات!D:D,C94)</f>
        <v>0</v>
      </c>
      <c r="H94" s="66" t="str">
        <f t="shared" si="25"/>
        <v/>
      </c>
      <c r="K94" s="4" t="s">
        <v>12</v>
      </c>
      <c r="L94" s="5">
        <v>45259</v>
      </c>
      <c r="M94" s="7"/>
      <c r="N94" s="7"/>
      <c r="O94" s="6">
        <f t="shared" si="33"/>
        <v>0</v>
      </c>
      <c r="P94" s="7">
        <f>SUMIFS(مصنعيات!N:N,مصنعيات!F:F,$N$2,مصنعيات!D:D,L94)</f>
        <v>0</v>
      </c>
      <c r="Q94" s="66" t="str">
        <f t="shared" si="26"/>
        <v/>
      </c>
      <c r="T94" s="4" t="s">
        <v>12</v>
      </c>
      <c r="U94" s="5">
        <v>45259</v>
      </c>
      <c r="V94" s="7"/>
      <c r="W94" s="7"/>
      <c r="X94" s="6">
        <f t="shared" si="34"/>
        <v>0</v>
      </c>
      <c r="Y94" s="7">
        <f>SUMIFS(مصنعيات!W:W,مصنعيات!O:O,$W$2,مصنعيات!M:M,U94)</f>
        <v>0</v>
      </c>
      <c r="Z94" s="66" t="str">
        <f t="shared" si="27"/>
        <v/>
      </c>
      <c r="AC94" s="4" t="s">
        <v>12</v>
      </c>
      <c r="AD94" s="5">
        <v>45259</v>
      </c>
      <c r="AE94" s="7"/>
      <c r="AF94" s="7"/>
      <c r="AG94" s="6">
        <f t="shared" si="35"/>
        <v>0</v>
      </c>
      <c r="AH94" s="7">
        <f>SUMIFS(مصنعيات!AF:AF,مصنعيات!X:X,$AF$2,مصنعيات!V:V,AD94)</f>
        <v>0</v>
      </c>
      <c r="AI94" s="66" t="str">
        <f t="shared" si="28"/>
        <v/>
      </c>
      <c r="AL94" s="4" t="s">
        <v>12</v>
      </c>
      <c r="AM94" s="5">
        <v>45259</v>
      </c>
      <c r="AN94" s="7"/>
      <c r="AO94" s="7"/>
      <c r="AP94" s="6">
        <f t="shared" si="36"/>
        <v>0</v>
      </c>
      <c r="AQ94" s="7">
        <f>SUMIFS(مصنعيات!AO:AO,مصنعيات!AG:AG,$AO$2,مصنعيات!AE:AE,AM94)</f>
        <v>0</v>
      </c>
      <c r="AR94" s="66" t="str">
        <f t="shared" si="29"/>
        <v/>
      </c>
      <c r="AT94" s="4" t="s">
        <v>12</v>
      </c>
      <c r="AU94" s="5">
        <v>45259</v>
      </c>
      <c r="AV94" s="7"/>
      <c r="AW94" s="7"/>
      <c r="AX94" s="6">
        <f t="shared" si="37"/>
        <v>0</v>
      </c>
      <c r="AY94" s="7">
        <f ca="1">SUMIFS(مصنعيات!AW:AW,مصنعيات!AO:AO,$AO$2,مصنعيات!AM:AM,AU94)</f>
        <v>0</v>
      </c>
      <c r="AZ94" s="66" t="str">
        <f t="shared" si="30"/>
        <v/>
      </c>
      <c r="BB94" s="4" t="s">
        <v>12</v>
      </c>
      <c r="BC94" s="5">
        <v>45259</v>
      </c>
      <c r="BD94" s="7"/>
      <c r="BE94" s="7"/>
      <c r="BF94" s="6">
        <f t="shared" si="38"/>
        <v>0</v>
      </c>
      <c r="BG94" s="7">
        <f ca="1">SUMIFS(مصنعيات!BE:BE,مصنعيات!AW:AW,$AO$2,مصنعيات!AU:AU,BC94)</f>
        <v>0</v>
      </c>
      <c r="BH94" s="66" t="str">
        <f t="shared" si="31"/>
        <v/>
      </c>
      <c r="BJ94" s="4" t="s">
        <v>12</v>
      </c>
      <c r="BK94" s="5">
        <v>45259</v>
      </c>
      <c r="BL94" s="7"/>
      <c r="BM94" s="7"/>
      <c r="BN94" s="6">
        <f t="shared" si="39"/>
        <v>0</v>
      </c>
      <c r="BO94" s="7">
        <f ca="1">SUMIFS(مصنعيات!BM:BM,مصنعيات!BE:BE,$AO$2,مصنعيات!BC:BC,BK94)</f>
        <v>0</v>
      </c>
      <c r="BP94" s="66" t="str">
        <f t="shared" si="32"/>
        <v/>
      </c>
    </row>
    <row r="95" spans="2:68" x14ac:dyDescent="0.2">
      <c r="B95" s="4" t="s">
        <v>13</v>
      </c>
      <c r="C95" s="5">
        <v>45260</v>
      </c>
      <c r="D95" s="7"/>
      <c r="E95" s="7"/>
      <c r="F95" s="6">
        <f t="shared" si="24"/>
        <v>0</v>
      </c>
      <c r="G95" s="7">
        <f>SUMIFS(مصنعيات!N:N,مصنعيات!F:F,$E$2,مصنعيات!D:D,C95)</f>
        <v>0</v>
      </c>
      <c r="H95" s="66" t="str">
        <f t="shared" si="25"/>
        <v/>
      </c>
      <c r="K95" s="4" t="s">
        <v>13</v>
      </c>
      <c r="L95" s="5">
        <v>45260</v>
      </c>
      <c r="M95" s="7"/>
      <c r="N95" s="7"/>
      <c r="O95" s="6">
        <f t="shared" si="33"/>
        <v>0</v>
      </c>
      <c r="P95" s="7">
        <f>SUMIFS(مصنعيات!N:N,مصنعيات!F:F,$N$2,مصنعيات!D:D,L95)</f>
        <v>0</v>
      </c>
      <c r="Q95" s="66" t="str">
        <f t="shared" si="26"/>
        <v/>
      </c>
      <c r="T95" s="4" t="s">
        <v>13</v>
      </c>
      <c r="U95" s="5">
        <v>45260</v>
      </c>
      <c r="V95" s="7"/>
      <c r="W95" s="7"/>
      <c r="X95" s="6">
        <f t="shared" si="34"/>
        <v>0</v>
      </c>
      <c r="Y95" s="7">
        <f>SUMIFS(مصنعيات!W:W,مصنعيات!O:O,$W$2,مصنعيات!M:M,U95)</f>
        <v>0</v>
      </c>
      <c r="Z95" s="66" t="str">
        <f t="shared" si="27"/>
        <v/>
      </c>
      <c r="AC95" s="4" t="s">
        <v>13</v>
      </c>
      <c r="AD95" s="5">
        <v>45260</v>
      </c>
      <c r="AE95" s="7"/>
      <c r="AF95" s="7"/>
      <c r="AG95" s="6">
        <f t="shared" si="35"/>
        <v>0</v>
      </c>
      <c r="AH95" s="7">
        <f>SUMIFS(مصنعيات!AF:AF,مصنعيات!X:X,$AF$2,مصنعيات!V:V,AD95)</f>
        <v>0</v>
      </c>
      <c r="AI95" s="66" t="str">
        <f t="shared" si="28"/>
        <v/>
      </c>
      <c r="AL95" s="4" t="s">
        <v>13</v>
      </c>
      <c r="AM95" s="5">
        <v>45260</v>
      </c>
      <c r="AN95" s="7"/>
      <c r="AO95" s="7"/>
      <c r="AP95" s="6">
        <f t="shared" si="36"/>
        <v>0</v>
      </c>
      <c r="AQ95" s="7">
        <f>SUMIFS(مصنعيات!AO:AO,مصنعيات!AG:AG,$AO$2,مصنعيات!AE:AE,AM95)</f>
        <v>0</v>
      </c>
      <c r="AR95" s="66" t="str">
        <f t="shared" si="29"/>
        <v/>
      </c>
      <c r="AT95" s="4" t="s">
        <v>13</v>
      </c>
      <c r="AU95" s="5">
        <v>45260</v>
      </c>
      <c r="AV95" s="7"/>
      <c r="AW95" s="7"/>
      <c r="AX95" s="6">
        <f t="shared" si="37"/>
        <v>0</v>
      </c>
      <c r="AY95" s="7">
        <f ca="1">SUMIFS(مصنعيات!AW:AW,مصنعيات!AO:AO,$AO$2,مصنعيات!AM:AM,AU95)</f>
        <v>0</v>
      </c>
      <c r="AZ95" s="66" t="str">
        <f t="shared" si="30"/>
        <v/>
      </c>
      <c r="BB95" s="4" t="s">
        <v>13</v>
      </c>
      <c r="BC95" s="5">
        <v>45260</v>
      </c>
      <c r="BD95" s="7"/>
      <c r="BE95" s="7"/>
      <c r="BF95" s="6">
        <f t="shared" si="38"/>
        <v>0</v>
      </c>
      <c r="BG95" s="7">
        <f ca="1">SUMIFS(مصنعيات!BE:BE,مصنعيات!AW:AW,$AO$2,مصنعيات!AU:AU,BC95)</f>
        <v>0</v>
      </c>
      <c r="BH95" s="66" t="str">
        <f t="shared" si="31"/>
        <v/>
      </c>
      <c r="BJ95" s="4" t="s">
        <v>13</v>
      </c>
      <c r="BK95" s="5">
        <v>45260</v>
      </c>
      <c r="BL95" s="7"/>
      <c r="BM95" s="7"/>
      <c r="BN95" s="6">
        <f t="shared" si="39"/>
        <v>0</v>
      </c>
      <c r="BO95" s="7">
        <f ca="1">SUMIFS(مصنعيات!BM:BM,مصنعيات!BE:BE,$AO$2,مصنعيات!BC:BC,BK95)</f>
        <v>0</v>
      </c>
      <c r="BP95" s="66" t="str">
        <f t="shared" si="32"/>
        <v/>
      </c>
    </row>
    <row r="96" spans="2:68" x14ac:dyDescent="0.2">
      <c r="B96" s="4" t="s">
        <v>30</v>
      </c>
      <c r="C96" s="5">
        <v>45261</v>
      </c>
      <c r="D96" s="7"/>
      <c r="E96" s="7"/>
      <c r="F96" s="6">
        <f t="shared" si="24"/>
        <v>0</v>
      </c>
      <c r="G96" s="7">
        <f>SUMIFS(مصنعيات!N:N,مصنعيات!F:F,$E$2,مصنعيات!D:D,C96)</f>
        <v>0</v>
      </c>
      <c r="H96" s="66" t="str">
        <f t="shared" si="25"/>
        <v/>
      </c>
      <c r="K96" s="4" t="s">
        <v>30</v>
      </c>
      <c r="L96" s="5">
        <v>45261</v>
      </c>
      <c r="M96" s="7"/>
      <c r="N96" s="7"/>
      <c r="O96" s="6">
        <f t="shared" si="33"/>
        <v>0</v>
      </c>
      <c r="P96" s="7">
        <f>SUMIFS(مصنعيات!N:N,مصنعيات!F:F,$N$2,مصنعيات!D:D,L96)</f>
        <v>0</v>
      </c>
      <c r="Q96" s="66" t="str">
        <f t="shared" si="26"/>
        <v/>
      </c>
      <c r="T96" s="4" t="s">
        <v>30</v>
      </c>
      <c r="U96" s="5">
        <v>45261</v>
      </c>
      <c r="V96" s="7"/>
      <c r="W96" s="7"/>
      <c r="X96" s="6">
        <f t="shared" si="34"/>
        <v>0</v>
      </c>
      <c r="Y96" s="7">
        <f>SUMIFS(مصنعيات!W:W,مصنعيات!O:O,$W$2,مصنعيات!M:M,U96)</f>
        <v>0</v>
      </c>
      <c r="Z96" s="66" t="str">
        <f t="shared" si="27"/>
        <v/>
      </c>
      <c r="AC96" s="4" t="s">
        <v>30</v>
      </c>
      <c r="AD96" s="5">
        <v>45261</v>
      </c>
      <c r="AE96" s="7"/>
      <c r="AF96" s="7"/>
      <c r="AG96" s="6">
        <f t="shared" si="35"/>
        <v>0</v>
      </c>
      <c r="AH96" s="7">
        <f>SUMIFS(مصنعيات!AF:AF,مصنعيات!X:X,$AF$2,مصنعيات!V:V,AD96)</f>
        <v>0</v>
      </c>
      <c r="AI96" s="66" t="str">
        <f t="shared" si="28"/>
        <v/>
      </c>
      <c r="AL96" s="4" t="s">
        <v>30</v>
      </c>
      <c r="AM96" s="5">
        <v>45261</v>
      </c>
      <c r="AN96" s="7"/>
      <c r="AO96" s="7"/>
      <c r="AP96" s="6">
        <f t="shared" si="36"/>
        <v>0</v>
      </c>
      <c r="AQ96" s="7">
        <f>SUMIFS(مصنعيات!AO:AO,مصنعيات!AG:AG,$AO$2,مصنعيات!AE:AE,AM96)</f>
        <v>0</v>
      </c>
      <c r="AR96" s="66" t="str">
        <f t="shared" si="29"/>
        <v/>
      </c>
      <c r="AT96" s="4" t="s">
        <v>30</v>
      </c>
      <c r="AU96" s="5">
        <v>45261</v>
      </c>
      <c r="AV96" s="7"/>
      <c r="AW96" s="7"/>
      <c r="AX96" s="6">
        <f t="shared" si="37"/>
        <v>0</v>
      </c>
      <c r="AY96" s="7">
        <f ca="1">SUMIFS(مصنعيات!AW:AW,مصنعيات!AO:AO,$AO$2,مصنعيات!AM:AM,AU96)</f>
        <v>0</v>
      </c>
      <c r="AZ96" s="66" t="str">
        <f t="shared" si="30"/>
        <v/>
      </c>
      <c r="BB96" s="4" t="s">
        <v>30</v>
      </c>
      <c r="BC96" s="5">
        <v>45261</v>
      </c>
      <c r="BD96" s="7"/>
      <c r="BE96" s="7"/>
      <c r="BF96" s="6">
        <f t="shared" si="38"/>
        <v>0</v>
      </c>
      <c r="BG96" s="7">
        <f ca="1">SUMIFS(مصنعيات!BE:BE,مصنعيات!AW:AW,$AO$2,مصنعيات!AU:AU,BC96)</f>
        <v>0</v>
      </c>
      <c r="BH96" s="66" t="str">
        <f t="shared" si="31"/>
        <v/>
      </c>
      <c r="BJ96" s="4" t="s">
        <v>30</v>
      </c>
      <c r="BK96" s="5">
        <v>45261</v>
      </c>
      <c r="BL96" s="7"/>
      <c r="BM96" s="7"/>
      <c r="BN96" s="6">
        <f t="shared" si="39"/>
        <v>0</v>
      </c>
      <c r="BO96" s="7">
        <f ca="1">SUMIFS(مصنعيات!BM:BM,مصنعيات!BE:BE,$AO$2,مصنعيات!BC:BC,BK96)</f>
        <v>0</v>
      </c>
      <c r="BP96" s="66" t="str">
        <f t="shared" si="32"/>
        <v/>
      </c>
    </row>
    <row r="97" spans="2:68" x14ac:dyDescent="0.2">
      <c r="B97" s="4" t="s">
        <v>8</v>
      </c>
      <c r="C97" s="5">
        <v>45262</v>
      </c>
      <c r="D97" s="7"/>
      <c r="E97" s="7"/>
      <c r="F97" s="6">
        <f t="shared" si="24"/>
        <v>0</v>
      </c>
      <c r="G97" s="7">
        <f>SUMIFS(مصنعيات!N:N,مصنعيات!F:F,$E$2,مصنعيات!D:D,C97)</f>
        <v>0</v>
      </c>
      <c r="H97" s="66" t="str">
        <f t="shared" si="25"/>
        <v/>
      </c>
      <c r="K97" s="4" t="s">
        <v>8</v>
      </c>
      <c r="L97" s="5">
        <v>45262</v>
      </c>
      <c r="M97" s="7"/>
      <c r="N97" s="7"/>
      <c r="O97" s="6">
        <f t="shared" si="33"/>
        <v>0</v>
      </c>
      <c r="P97" s="7">
        <f>SUMIFS(مصنعيات!N:N,مصنعيات!F:F,$N$2,مصنعيات!D:D,L97)</f>
        <v>0</v>
      </c>
      <c r="Q97" s="66" t="str">
        <f t="shared" si="26"/>
        <v/>
      </c>
      <c r="T97" s="4" t="s">
        <v>8</v>
      </c>
      <c r="U97" s="5">
        <v>45262</v>
      </c>
      <c r="V97" s="7"/>
      <c r="W97" s="7"/>
      <c r="X97" s="6">
        <f t="shared" si="34"/>
        <v>0</v>
      </c>
      <c r="Y97" s="7">
        <f>SUMIFS(مصنعيات!W:W,مصنعيات!O:O,$W$2,مصنعيات!M:M,U97)</f>
        <v>0</v>
      </c>
      <c r="Z97" s="66" t="str">
        <f t="shared" si="27"/>
        <v/>
      </c>
      <c r="AC97" s="4" t="s">
        <v>8</v>
      </c>
      <c r="AD97" s="5">
        <v>45262</v>
      </c>
      <c r="AE97" s="7"/>
      <c r="AF97" s="7"/>
      <c r="AG97" s="6">
        <f t="shared" si="35"/>
        <v>0</v>
      </c>
      <c r="AH97" s="7">
        <f>SUMIFS(مصنعيات!AF:AF,مصنعيات!X:X,$AF$2,مصنعيات!V:V,AD97)</f>
        <v>0</v>
      </c>
      <c r="AI97" s="66" t="str">
        <f t="shared" si="28"/>
        <v/>
      </c>
      <c r="AL97" s="4" t="s">
        <v>8</v>
      </c>
      <c r="AM97" s="5">
        <v>45262</v>
      </c>
      <c r="AN97" s="7"/>
      <c r="AO97" s="7"/>
      <c r="AP97" s="6">
        <f t="shared" si="36"/>
        <v>0</v>
      </c>
      <c r="AQ97" s="7">
        <f>SUMIFS(مصنعيات!AO:AO,مصنعيات!AG:AG,$AO$2,مصنعيات!AE:AE,AM97)</f>
        <v>0</v>
      </c>
      <c r="AR97" s="66" t="str">
        <f t="shared" si="29"/>
        <v/>
      </c>
      <c r="AT97" s="4" t="s">
        <v>8</v>
      </c>
      <c r="AU97" s="5">
        <v>45262</v>
      </c>
      <c r="AV97" s="7"/>
      <c r="AW97" s="7"/>
      <c r="AX97" s="6">
        <f t="shared" si="37"/>
        <v>0</v>
      </c>
      <c r="AY97" s="7">
        <f ca="1">SUMIFS(مصنعيات!AW:AW,مصنعيات!AO:AO,$AO$2,مصنعيات!AM:AM,AU97)</f>
        <v>0</v>
      </c>
      <c r="AZ97" s="66" t="str">
        <f t="shared" si="30"/>
        <v/>
      </c>
      <c r="BB97" s="4" t="s">
        <v>8</v>
      </c>
      <c r="BC97" s="5">
        <v>45262</v>
      </c>
      <c r="BD97" s="7"/>
      <c r="BE97" s="7"/>
      <c r="BF97" s="6">
        <f t="shared" si="38"/>
        <v>0</v>
      </c>
      <c r="BG97" s="7">
        <f ca="1">SUMIFS(مصنعيات!BE:BE,مصنعيات!AW:AW,$AO$2,مصنعيات!AU:AU,BC97)</f>
        <v>0</v>
      </c>
      <c r="BH97" s="66" t="str">
        <f t="shared" si="31"/>
        <v/>
      </c>
      <c r="BJ97" s="4" t="s">
        <v>8</v>
      </c>
      <c r="BK97" s="5">
        <v>45262</v>
      </c>
      <c r="BL97" s="7"/>
      <c r="BM97" s="7"/>
      <c r="BN97" s="6">
        <f t="shared" si="39"/>
        <v>0</v>
      </c>
      <c r="BO97" s="7">
        <f ca="1">SUMIFS(مصنعيات!BM:BM,مصنعيات!BE:BE,$AO$2,مصنعيات!BC:BC,BK97)</f>
        <v>0</v>
      </c>
      <c r="BP97" s="66" t="str">
        <f t="shared" si="32"/>
        <v/>
      </c>
    </row>
    <row r="98" spans="2:68" x14ac:dyDescent="0.2">
      <c r="B98" s="4" t="s">
        <v>9</v>
      </c>
      <c r="C98" s="5">
        <v>45263</v>
      </c>
      <c r="D98" s="7"/>
      <c r="E98" s="7"/>
      <c r="F98" s="6">
        <f t="shared" si="24"/>
        <v>0</v>
      </c>
      <c r="G98" s="7">
        <f>SUMIFS(مصنعيات!N:N,مصنعيات!F:F,$E$2,مصنعيات!D:D,C98)</f>
        <v>0</v>
      </c>
      <c r="H98" s="66" t="str">
        <f t="shared" si="25"/>
        <v/>
      </c>
      <c r="K98" s="4" t="s">
        <v>9</v>
      </c>
      <c r="L98" s="5">
        <v>45263</v>
      </c>
      <c r="M98" s="7"/>
      <c r="N98" s="7"/>
      <c r="O98" s="6">
        <f t="shared" si="33"/>
        <v>0</v>
      </c>
      <c r="P98" s="7">
        <f>SUMIFS(مصنعيات!N:N,مصنعيات!F:F,$N$2,مصنعيات!D:D,L98)</f>
        <v>0</v>
      </c>
      <c r="Q98" s="66" t="str">
        <f t="shared" si="26"/>
        <v/>
      </c>
      <c r="T98" s="4" t="s">
        <v>9</v>
      </c>
      <c r="U98" s="5">
        <v>45263</v>
      </c>
      <c r="V98" s="7"/>
      <c r="W98" s="7"/>
      <c r="X98" s="6">
        <f t="shared" si="34"/>
        <v>0</v>
      </c>
      <c r="Y98" s="7">
        <f>SUMIFS(مصنعيات!W:W,مصنعيات!O:O,$W$2,مصنعيات!M:M,U98)</f>
        <v>0</v>
      </c>
      <c r="Z98" s="66" t="str">
        <f t="shared" si="27"/>
        <v/>
      </c>
      <c r="AC98" s="4" t="s">
        <v>9</v>
      </c>
      <c r="AD98" s="5">
        <v>45263</v>
      </c>
      <c r="AE98" s="7"/>
      <c r="AF98" s="7"/>
      <c r="AG98" s="6">
        <f t="shared" si="35"/>
        <v>0</v>
      </c>
      <c r="AH98" s="7">
        <f>SUMIFS(مصنعيات!AF:AF,مصنعيات!X:X,$AF$2,مصنعيات!V:V,AD98)</f>
        <v>0</v>
      </c>
      <c r="AI98" s="66" t="str">
        <f t="shared" si="28"/>
        <v/>
      </c>
      <c r="AL98" s="4" t="s">
        <v>9</v>
      </c>
      <c r="AM98" s="5">
        <v>45263</v>
      </c>
      <c r="AN98" s="7"/>
      <c r="AO98" s="7"/>
      <c r="AP98" s="6">
        <f t="shared" si="36"/>
        <v>0</v>
      </c>
      <c r="AQ98" s="7">
        <f>SUMIFS(مصنعيات!AO:AO,مصنعيات!AG:AG,$AO$2,مصنعيات!AE:AE,AM98)</f>
        <v>0</v>
      </c>
      <c r="AR98" s="66" t="str">
        <f t="shared" si="29"/>
        <v/>
      </c>
      <c r="AT98" s="4" t="s">
        <v>9</v>
      </c>
      <c r="AU98" s="5">
        <v>45263</v>
      </c>
      <c r="AV98" s="7"/>
      <c r="AW98" s="7"/>
      <c r="AX98" s="6">
        <f t="shared" si="37"/>
        <v>0</v>
      </c>
      <c r="AY98" s="7">
        <f ca="1">SUMIFS(مصنعيات!AW:AW,مصنعيات!AO:AO,$AO$2,مصنعيات!AM:AM,AU98)</f>
        <v>0</v>
      </c>
      <c r="AZ98" s="66" t="str">
        <f t="shared" si="30"/>
        <v/>
      </c>
      <c r="BB98" s="4" t="s">
        <v>9</v>
      </c>
      <c r="BC98" s="5">
        <v>45263</v>
      </c>
      <c r="BD98" s="7"/>
      <c r="BE98" s="7"/>
      <c r="BF98" s="6">
        <f t="shared" si="38"/>
        <v>0</v>
      </c>
      <c r="BG98" s="7">
        <f ca="1">SUMIFS(مصنعيات!BE:BE,مصنعيات!AW:AW,$AO$2,مصنعيات!AU:AU,BC98)</f>
        <v>0</v>
      </c>
      <c r="BH98" s="66" t="str">
        <f t="shared" si="31"/>
        <v/>
      </c>
      <c r="BJ98" s="4" t="s">
        <v>9</v>
      </c>
      <c r="BK98" s="5">
        <v>45263</v>
      </c>
      <c r="BL98" s="7"/>
      <c r="BM98" s="7"/>
      <c r="BN98" s="6">
        <f t="shared" si="39"/>
        <v>0</v>
      </c>
      <c r="BO98" s="7">
        <f ca="1">SUMIFS(مصنعيات!BM:BM,مصنعيات!BE:BE,$AO$2,مصنعيات!BC:BC,BK98)</f>
        <v>0</v>
      </c>
      <c r="BP98" s="66" t="str">
        <f t="shared" si="32"/>
        <v/>
      </c>
    </row>
    <row r="99" spans="2:68" x14ac:dyDescent="0.2">
      <c r="B99" s="4" t="s">
        <v>10</v>
      </c>
      <c r="C99" s="5">
        <v>45264</v>
      </c>
      <c r="D99" s="7"/>
      <c r="E99" s="7"/>
      <c r="F99" s="6">
        <f t="shared" si="24"/>
        <v>0</v>
      </c>
      <c r="G99" s="7">
        <f>SUMIFS(مصنعيات!N:N,مصنعيات!F:F,$E$2,مصنعيات!D:D,C99)</f>
        <v>0</v>
      </c>
      <c r="H99" s="66" t="str">
        <f t="shared" si="25"/>
        <v/>
      </c>
      <c r="K99" s="4" t="s">
        <v>10</v>
      </c>
      <c r="L99" s="5">
        <v>45264</v>
      </c>
      <c r="M99" s="7"/>
      <c r="N99" s="7"/>
      <c r="O99" s="6">
        <f t="shared" si="33"/>
        <v>0</v>
      </c>
      <c r="P99" s="7">
        <f>SUMIFS(مصنعيات!N:N,مصنعيات!F:F,$N$2,مصنعيات!D:D,L99)</f>
        <v>0</v>
      </c>
      <c r="Q99" s="66" t="str">
        <f t="shared" si="26"/>
        <v/>
      </c>
      <c r="T99" s="4" t="s">
        <v>10</v>
      </c>
      <c r="U99" s="5">
        <v>45264</v>
      </c>
      <c r="V99" s="7"/>
      <c r="W99" s="7"/>
      <c r="X99" s="6">
        <f t="shared" si="34"/>
        <v>0</v>
      </c>
      <c r="Y99" s="7">
        <f>SUMIFS(مصنعيات!W:W,مصنعيات!O:O,$W$2,مصنعيات!M:M,U99)</f>
        <v>0</v>
      </c>
      <c r="Z99" s="66" t="str">
        <f t="shared" si="27"/>
        <v/>
      </c>
      <c r="AC99" s="4" t="s">
        <v>10</v>
      </c>
      <c r="AD99" s="5">
        <v>45264</v>
      </c>
      <c r="AE99" s="7"/>
      <c r="AF99" s="7"/>
      <c r="AG99" s="6">
        <f t="shared" si="35"/>
        <v>0</v>
      </c>
      <c r="AH99" s="7">
        <f>SUMIFS(مصنعيات!AF:AF,مصنعيات!X:X,$AF$2,مصنعيات!V:V,AD99)</f>
        <v>0</v>
      </c>
      <c r="AI99" s="66" t="str">
        <f t="shared" si="28"/>
        <v/>
      </c>
      <c r="AL99" s="4" t="s">
        <v>10</v>
      </c>
      <c r="AM99" s="5">
        <v>45264</v>
      </c>
      <c r="AN99" s="7"/>
      <c r="AO99" s="7"/>
      <c r="AP99" s="6">
        <f t="shared" si="36"/>
        <v>0</v>
      </c>
      <c r="AQ99" s="7">
        <f>SUMIFS(مصنعيات!AO:AO,مصنعيات!AG:AG,$AO$2,مصنعيات!AE:AE,AM99)</f>
        <v>0</v>
      </c>
      <c r="AR99" s="66" t="str">
        <f t="shared" si="29"/>
        <v/>
      </c>
      <c r="AT99" s="4" t="s">
        <v>10</v>
      </c>
      <c r="AU99" s="5">
        <v>45264</v>
      </c>
      <c r="AV99" s="7"/>
      <c r="AW99" s="7"/>
      <c r="AX99" s="6">
        <f t="shared" si="37"/>
        <v>0</v>
      </c>
      <c r="AY99" s="7">
        <f ca="1">SUMIFS(مصنعيات!AW:AW,مصنعيات!AO:AO,$AO$2,مصنعيات!AM:AM,AU99)</f>
        <v>0</v>
      </c>
      <c r="AZ99" s="66" t="str">
        <f t="shared" si="30"/>
        <v/>
      </c>
      <c r="BB99" s="4" t="s">
        <v>10</v>
      </c>
      <c r="BC99" s="5">
        <v>45264</v>
      </c>
      <c r="BD99" s="7"/>
      <c r="BE99" s="7"/>
      <c r="BF99" s="6">
        <f t="shared" si="38"/>
        <v>0</v>
      </c>
      <c r="BG99" s="7">
        <f ca="1">SUMIFS(مصنعيات!BE:BE,مصنعيات!AW:AW,$AO$2,مصنعيات!AU:AU,BC99)</f>
        <v>0</v>
      </c>
      <c r="BH99" s="66" t="str">
        <f t="shared" si="31"/>
        <v/>
      </c>
      <c r="BJ99" s="4" t="s">
        <v>10</v>
      </c>
      <c r="BK99" s="5">
        <v>45264</v>
      </c>
      <c r="BL99" s="7"/>
      <c r="BM99" s="7"/>
      <c r="BN99" s="6">
        <f t="shared" si="39"/>
        <v>0</v>
      </c>
      <c r="BO99" s="7">
        <f ca="1">SUMIFS(مصنعيات!BM:BM,مصنعيات!BE:BE,$AO$2,مصنعيات!BC:BC,BK99)</f>
        <v>0</v>
      </c>
      <c r="BP99" s="66" t="str">
        <f t="shared" si="32"/>
        <v/>
      </c>
    </row>
    <row r="100" spans="2:68" x14ac:dyDescent="0.2">
      <c r="B100" s="4" t="s">
        <v>11</v>
      </c>
      <c r="C100" s="5">
        <v>45265</v>
      </c>
      <c r="D100" s="7"/>
      <c r="E100" s="7"/>
      <c r="F100" s="6">
        <f t="shared" si="24"/>
        <v>0</v>
      </c>
      <c r="G100" s="7">
        <f>SUMIFS(مصنعيات!N:N,مصنعيات!F:F,$E$2,مصنعيات!D:D,C100)</f>
        <v>0</v>
      </c>
      <c r="H100" s="66" t="str">
        <f t="shared" si="25"/>
        <v/>
      </c>
      <c r="K100" s="4" t="s">
        <v>11</v>
      </c>
      <c r="L100" s="5">
        <v>45265</v>
      </c>
      <c r="M100" s="7"/>
      <c r="N100" s="7"/>
      <c r="O100" s="6">
        <f t="shared" si="33"/>
        <v>0</v>
      </c>
      <c r="P100" s="7">
        <f>SUMIFS(مصنعيات!N:N,مصنعيات!F:F,$N$2,مصنعيات!D:D,L100)</f>
        <v>0</v>
      </c>
      <c r="Q100" s="66" t="str">
        <f t="shared" si="26"/>
        <v/>
      </c>
      <c r="T100" s="4" t="s">
        <v>11</v>
      </c>
      <c r="U100" s="5">
        <v>45265</v>
      </c>
      <c r="V100" s="7"/>
      <c r="W100" s="7"/>
      <c r="X100" s="6">
        <f t="shared" si="34"/>
        <v>0</v>
      </c>
      <c r="Y100" s="7">
        <f>SUMIFS(مصنعيات!W:W,مصنعيات!O:O,$W$2,مصنعيات!M:M,U100)</f>
        <v>0</v>
      </c>
      <c r="Z100" s="66" t="str">
        <f t="shared" si="27"/>
        <v/>
      </c>
      <c r="AC100" s="4" t="s">
        <v>11</v>
      </c>
      <c r="AD100" s="5">
        <v>45265</v>
      </c>
      <c r="AE100" s="7"/>
      <c r="AF100" s="7"/>
      <c r="AG100" s="6">
        <f t="shared" si="35"/>
        <v>0</v>
      </c>
      <c r="AH100" s="7">
        <f>SUMIFS(مصنعيات!AF:AF,مصنعيات!X:X,$AF$2,مصنعيات!V:V,AD100)</f>
        <v>0</v>
      </c>
      <c r="AI100" s="66" t="str">
        <f t="shared" si="28"/>
        <v/>
      </c>
      <c r="AL100" s="4" t="s">
        <v>11</v>
      </c>
      <c r="AM100" s="5">
        <v>45265</v>
      </c>
      <c r="AN100" s="7"/>
      <c r="AO100" s="7"/>
      <c r="AP100" s="6">
        <f t="shared" si="36"/>
        <v>0</v>
      </c>
      <c r="AQ100" s="7">
        <f>SUMIFS(مصنعيات!AO:AO,مصنعيات!AG:AG,$AO$2,مصنعيات!AE:AE,AM100)</f>
        <v>0</v>
      </c>
      <c r="AR100" s="66" t="str">
        <f t="shared" si="29"/>
        <v/>
      </c>
      <c r="AT100" s="4" t="s">
        <v>11</v>
      </c>
      <c r="AU100" s="5">
        <v>45265</v>
      </c>
      <c r="AV100" s="7"/>
      <c r="AW100" s="7"/>
      <c r="AX100" s="6">
        <f t="shared" si="37"/>
        <v>0</v>
      </c>
      <c r="AY100" s="7">
        <f ca="1">SUMIFS(مصنعيات!AW:AW,مصنعيات!AO:AO,$AO$2,مصنعيات!AM:AM,AU100)</f>
        <v>0</v>
      </c>
      <c r="AZ100" s="66" t="str">
        <f t="shared" si="30"/>
        <v/>
      </c>
      <c r="BB100" s="4" t="s">
        <v>11</v>
      </c>
      <c r="BC100" s="5">
        <v>45265</v>
      </c>
      <c r="BD100" s="7"/>
      <c r="BE100" s="7"/>
      <c r="BF100" s="6">
        <f t="shared" si="38"/>
        <v>0</v>
      </c>
      <c r="BG100" s="7">
        <f ca="1">SUMIFS(مصنعيات!BE:BE,مصنعيات!AW:AW,$AO$2,مصنعيات!AU:AU,BC100)</f>
        <v>0</v>
      </c>
      <c r="BH100" s="66" t="str">
        <f t="shared" si="31"/>
        <v/>
      </c>
      <c r="BJ100" s="4" t="s">
        <v>11</v>
      </c>
      <c r="BK100" s="5">
        <v>45265</v>
      </c>
      <c r="BL100" s="7"/>
      <c r="BM100" s="7"/>
      <c r="BN100" s="6">
        <f t="shared" si="39"/>
        <v>0</v>
      </c>
      <c r="BO100" s="7">
        <f ca="1">SUMIFS(مصنعيات!BM:BM,مصنعيات!BE:BE,$AO$2,مصنعيات!BC:BC,BK100)</f>
        <v>0</v>
      </c>
      <c r="BP100" s="66" t="str">
        <f t="shared" si="32"/>
        <v/>
      </c>
    </row>
    <row r="101" spans="2:68" x14ac:dyDescent="0.2">
      <c r="B101" s="4" t="s">
        <v>12</v>
      </c>
      <c r="C101" s="5">
        <v>45266</v>
      </c>
      <c r="D101" s="7"/>
      <c r="E101" s="7"/>
      <c r="F101" s="6">
        <f t="shared" si="24"/>
        <v>0</v>
      </c>
      <c r="G101" s="7">
        <f>SUMIFS(مصنعيات!N:N,مصنعيات!F:F,$E$2,مصنعيات!D:D,C101)</f>
        <v>0</v>
      </c>
      <c r="H101" s="66" t="str">
        <f t="shared" si="25"/>
        <v/>
      </c>
      <c r="K101" s="4" t="s">
        <v>12</v>
      </c>
      <c r="L101" s="5">
        <v>45266</v>
      </c>
      <c r="M101" s="7"/>
      <c r="N101" s="7"/>
      <c r="O101" s="6">
        <f t="shared" si="33"/>
        <v>0</v>
      </c>
      <c r="P101" s="7">
        <f>SUMIFS(مصنعيات!N:N,مصنعيات!F:F,$N$2,مصنعيات!D:D,L101)</f>
        <v>0</v>
      </c>
      <c r="Q101" s="66" t="str">
        <f t="shared" si="26"/>
        <v/>
      </c>
      <c r="T101" s="4" t="s">
        <v>12</v>
      </c>
      <c r="U101" s="5">
        <v>45266</v>
      </c>
      <c r="V101" s="7"/>
      <c r="W101" s="7"/>
      <c r="X101" s="6">
        <f t="shared" si="34"/>
        <v>0</v>
      </c>
      <c r="Y101" s="7">
        <f>SUMIFS(مصنعيات!W:W,مصنعيات!O:O,$W$2,مصنعيات!M:M,U101)</f>
        <v>0</v>
      </c>
      <c r="Z101" s="66" t="str">
        <f t="shared" si="27"/>
        <v/>
      </c>
      <c r="AC101" s="4" t="s">
        <v>12</v>
      </c>
      <c r="AD101" s="5">
        <v>45266</v>
      </c>
      <c r="AE101" s="7"/>
      <c r="AF101" s="7"/>
      <c r="AG101" s="6">
        <f t="shared" si="35"/>
        <v>0</v>
      </c>
      <c r="AH101" s="7">
        <f>SUMIFS(مصنعيات!AF:AF,مصنعيات!X:X,$AF$2,مصنعيات!V:V,AD101)</f>
        <v>0</v>
      </c>
      <c r="AI101" s="66" t="str">
        <f t="shared" si="28"/>
        <v/>
      </c>
      <c r="AL101" s="4" t="s">
        <v>12</v>
      </c>
      <c r="AM101" s="5">
        <v>45266</v>
      </c>
      <c r="AN101" s="7"/>
      <c r="AO101" s="7"/>
      <c r="AP101" s="6">
        <f t="shared" si="36"/>
        <v>0</v>
      </c>
      <c r="AQ101" s="7">
        <f>SUMIFS(مصنعيات!AO:AO,مصنعيات!AG:AG,$AO$2,مصنعيات!AE:AE,AM101)</f>
        <v>0</v>
      </c>
      <c r="AR101" s="66" t="str">
        <f t="shared" si="29"/>
        <v/>
      </c>
      <c r="AT101" s="4" t="s">
        <v>12</v>
      </c>
      <c r="AU101" s="5">
        <v>45266</v>
      </c>
      <c r="AV101" s="7"/>
      <c r="AW101" s="7"/>
      <c r="AX101" s="6">
        <f t="shared" si="37"/>
        <v>0</v>
      </c>
      <c r="AY101" s="7">
        <f ca="1">SUMIFS(مصنعيات!AW:AW,مصنعيات!AO:AO,$AO$2,مصنعيات!AM:AM,AU101)</f>
        <v>0</v>
      </c>
      <c r="AZ101" s="66" t="str">
        <f t="shared" si="30"/>
        <v/>
      </c>
      <c r="BB101" s="4" t="s">
        <v>12</v>
      </c>
      <c r="BC101" s="5">
        <v>45266</v>
      </c>
      <c r="BD101" s="7"/>
      <c r="BE101" s="7"/>
      <c r="BF101" s="6">
        <f t="shared" si="38"/>
        <v>0</v>
      </c>
      <c r="BG101" s="7">
        <f ca="1">SUMIFS(مصنعيات!BE:BE,مصنعيات!AW:AW,$AO$2,مصنعيات!AU:AU,BC101)</f>
        <v>0</v>
      </c>
      <c r="BH101" s="66" t="str">
        <f t="shared" si="31"/>
        <v/>
      </c>
      <c r="BJ101" s="4" t="s">
        <v>12</v>
      </c>
      <c r="BK101" s="5">
        <v>45266</v>
      </c>
      <c r="BL101" s="7"/>
      <c r="BM101" s="7"/>
      <c r="BN101" s="6">
        <f t="shared" si="39"/>
        <v>0</v>
      </c>
      <c r="BO101" s="7">
        <f ca="1">SUMIFS(مصنعيات!BM:BM,مصنعيات!BE:BE,$AO$2,مصنعيات!BC:BC,BK101)</f>
        <v>0</v>
      </c>
      <c r="BP101" s="66" t="str">
        <f t="shared" si="32"/>
        <v/>
      </c>
    </row>
    <row r="102" spans="2:68" x14ac:dyDescent="0.2">
      <c r="B102" s="4" t="s">
        <v>13</v>
      </c>
      <c r="C102" s="5">
        <v>45267</v>
      </c>
      <c r="D102" s="7"/>
      <c r="E102" s="7"/>
      <c r="F102" s="6">
        <f t="shared" si="24"/>
        <v>0</v>
      </c>
      <c r="G102" s="7">
        <f>SUMIFS(مصنعيات!N:N,مصنعيات!F:F,$E$2,مصنعيات!D:D,C102)</f>
        <v>0</v>
      </c>
      <c r="H102" s="66" t="str">
        <f t="shared" si="25"/>
        <v/>
      </c>
      <c r="K102" s="4" t="s">
        <v>13</v>
      </c>
      <c r="L102" s="5">
        <v>45267</v>
      </c>
      <c r="M102" s="7"/>
      <c r="N102" s="7"/>
      <c r="O102" s="6">
        <f t="shared" si="33"/>
        <v>0</v>
      </c>
      <c r="P102" s="7">
        <f>SUMIFS(مصنعيات!N:N,مصنعيات!F:F,$N$2,مصنعيات!D:D,L102)</f>
        <v>0</v>
      </c>
      <c r="Q102" s="66" t="str">
        <f t="shared" si="26"/>
        <v/>
      </c>
      <c r="T102" s="4" t="s">
        <v>13</v>
      </c>
      <c r="U102" s="5">
        <v>45267</v>
      </c>
      <c r="V102" s="7"/>
      <c r="W102" s="7"/>
      <c r="X102" s="6">
        <f t="shared" si="34"/>
        <v>0</v>
      </c>
      <c r="Y102" s="7">
        <f>SUMIFS(مصنعيات!W:W,مصنعيات!O:O,$W$2,مصنعيات!M:M,U102)</f>
        <v>0</v>
      </c>
      <c r="Z102" s="66" t="str">
        <f t="shared" si="27"/>
        <v/>
      </c>
      <c r="AC102" s="4" t="s">
        <v>13</v>
      </c>
      <c r="AD102" s="5">
        <v>45267</v>
      </c>
      <c r="AE102" s="7"/>
      <c r="AF102" s="7"/>
      <c r="AG102" s="6">
        <f t="shared" si="35"/>
        <v>0</v>
      </c>
      <c r="AH102" s="7">
        <f>SUMIFS(مصنعيات!AF:AF,مصنعيات!X:X,$AF$2,مصنعيات!V:V,AD102)</f>
        <v>0</v>
      </c>
      <c r="AI102" s="66" t="str">
        <f t="shared" si="28"/>
        <v/>
      </c>
      <c r="AL102" s="4" t="s">
        <v>13</v>
      </c>
      <c r="AM102" s="5">
        <v>45267</v>
      </c>
      <c r="AN102" s="7"/>
      <c r="AO102" s="7"/>
      <c r="AP102" s="6">
        <f t="shared" si="36"/>
        <v>0</v>
      </c>
      <c r="AQ102" s="7">
        <f>SUMIFS(مصنعيات!AO:AO,مصنعيات!AG:AG,$AO$2,مصنعيات!AE:AE,AM102)</f>
        <v>0</v>
      </c>
      <c r="AR102" s="66" t="str">
        <f t="shared" si="29"/>
        <v/>
      </c>
      <c r="AT102" s="4" t="s">
        <v>13</v>
      </c>
      <c r="AU102" s="5">
        <v>45267</v>
      </c>
      <c r="AV102" s="7"/>
      <c r="AW102" s="7"/>
      <c r="AX102" s="6">
        <f t="shared" si="37"/>
        <v>0</v>
      </c>
      <c r="AY102" s="7">
        <f ca="1">SUMIFS(مصنعيات!AW:AW,مصنعيات!AO:AO,$AO$2,مصنعيات!AM:AM,AU102)</f>
        <v>0</v>
      </c>
      <c r="AZ102" s="66" t="str">
        <f t="shared" si="30"/>
        <v/>
      </c>
      <c r="BB102" s="4" t="s">
        <v>13</v>
      </c>
      <c r="BC102" s="5">
        <v>45267</v>
      </c>
      <c r="BD102" s="7"/>
      <c r="BE102" s="7"/>
      <c r="BF102" s="6">
        <f t="shared" si="38"/>
        <v>0</v>
      </c>
      <c r="BG102" s="7">
        <f ca="1">SUMIFS(مصنعيات!BE:BE,مصنعيات!AW:AW,$AO$2,مصنعيات!AU:AU,BC102)</f>
        <v>0</v>
      </c>
      <c r="BH102" s="66" t="str">
        <f t="shared" si="31"/>
        <v/>
      </c>
      <c r="BJ102" s="4" t="s">
        <v>13</v>
      </c>
      <c r="BK102" s="5">
        <v>45267</v>
      </c>
      <c r="BL102" s="7"/>
      <c r="BM102" s="7"/>
      <c r="BN102" s="6">
        <f t="shared" si="39"/>
        <v>0</v>
      </c>
      <c r="BO102" s="7">
        <f ca="1">SUMIFS(مصنعيات!BM:BM,مصنعيات!BE:BE,$AO$2,مصنعيات!BC:BC,BK102)</f>
        <v>0</v>
      </c>
      <c r="BP102" s="66" t="str">
        <f t="shared" si="32"/>
        <v/>
      </c>
    </row>
    <row r="103" spans="2:68" x14ac:dyDescent="0.2">
      <c r="B103" s="4" t="s">
        <v>30</v>
      </c>
      <c r="C103" s="5">
        <v>45268</v>
      </c>
      <c r="D103" s="7"/>
      <c r="E103" s="7"/>
      <c r="F103" s="6">
        <f t="shared" si="24"/>
        <v>0</v>
      </c>
      <c r="G103" s="7">
        <f>SUMIFS(مصنعيات!N:N,مصنعيات!F:F,$E$2,مصنعيات!D:D,C103)</f>
        <v>0</v>
      </c>
      <c r="H103" s="66" t="str">
        <f t="shared" si="25"/>
        <v/>
      </c>
      <c r="K103" s="4" t="s">
        <v>30</v>
      </c>
      <c r="L103" s="5">
        <v>45268</v>
      </c>
      <c r="M103" s="7"/>
      <c r="N103" s="7"/>
      <c r="O103" s="6">
        <f t="shared" si="33"/>
        <v>0</v>
      </c>
      <c r="P103" s="7">
        <f>SUMIFS(مصنعيات!N:N,مصنعيات!F:F,$N$2,مصنعيات!D:D,L103)</f>
        <v>0</v>
      </c>
      <c r="Q103" s="66" t="str">
        <f t="shared" si="26"/>
        <v/>
      </c>
      <c r="T103" s="4" t="s">
        <v>30</v>
      </c>
      <c r="U103" s="5">
        <v>45268</v>
      </c>
      <c r="V103" s="7"/>
      <c r="W103" s="7"/>
      <c r="X103" s="6">
        <f t="shared" si="34"/>
        <v>0</v>
      </c>
      <c r="Y103" s="7">
        <f>SUMIFS(مصنعيات!W:W,مصنعيات!O:O,$W$2,مصنعيات!M:M,U103)</f>
        <v>0</v>
      </c>
      <c r="Z103" s="66" t="str">
        <f t="shared" si="27"/>
        <v/>
      </c>
      <c r="AC103" s="4" t="s">
        <v>30</v>
      </c>
      <c r="AD103" s="5">
        <v>45268</v>
      </c>
      <c r="AE103" s="7"/>
      <c r="AF103" s="7"/>
      <c r="AG103" s="6">
        <f t="shared" si="35"/>
        <v>0</v>
      </c>
      <c r="AH103" s="7">
        <f>SUMIFS(مصنعيات!AF:AF,مصنعيات!X:X,$AF$2,مصنعيات!V:V,AD103)</f>
        <v>0</v>
      </c>
      <c r="AI103" s="66" t="str">
        <f t="shared" si="28"/>
        <v/>
      </c>
      <c r="AL103" s="4" t="s">
        <v>30</v>
      </c>
      <c r="AM103" s="5">
        <v>45268</v>
      </c>
      <c r="AN103" s="7"/>
      <c r="AO103" s="7"/>
      <c r="AP103" s="6">
        <f t="shared" si="36"/>
        <v>0</v>
      </c>
      <c r="AQ103" s="7">
        <f>SUMIFS(مصنعيات!AO:AO,مصنعيات!AG:AG,$AO$2,مصنعيات!AE:AE,AM103)</f>
        <v>0</v>
      </c>
      <c r="AR103" s="66" t="str">
        <f t="shared" si="29"/>
        <v/>
      </c>
      <c r="AT103" s="4" t="s">
        <v>30</v>
      </c>
      <c r="AU103" s="5">
        <v>45268</v>
      </c>
      <c r="AV103" s="7"/>
      <c r="AW103" s="7"/>
      <c r="AX103" s="6">
        <f t="shared" si="37"/>
        <v>0</v>
      </c>
      <c r="AY103" s="7">
        <f ca="1">SUMIFS(مصنعيات!AW:AW,مصنعيات!AO:AO,$AO$2,مصنعيات!AM:AM,AU103)</f>
        <v>0</v>
      </c>
      <c r="AZ103" s="66" t="str">
        <f t="shared" si="30"/>
        <v/>
      </c>
      <c r="BB103" s="4" t="s">
        <v>30</v>
      </c>
      <c r="BC103" s="5">
        <v>45268</v>
      </c>
      <c r="BD103" s="7"/>
      <c r="BE103" s="7"/>
      <c r="BF103" s="6">
        <f t="shared" si="38"/>
        <v>0</v>
      </c>
      <c r="BG103" s="7">
        <f ca="1">SUMIFS(مصنعيات!BE:BE,مصنعيات!AW:AW,$AO$2,مصنعيات!AU:AU,BC103)</f>
        <v>0</v>
      </c>
      <c r="BH103" s="66" t="str">
        <f t="shared" si="31"/>
        <v/>
      </c>
      <c r="BJ103" s="4" t="s">
        <v>30</v>
      </c>
      <c r="BK103" s="5">
        <v>45268</v>
      </c>
      <c r="BL103" s="7"/>
      <c r="BM103" s="7"/>
      <c r="BN103" s="6">
        <f t="shared" si="39"/>
        <v>0</v>
      </c>
      <c r="BO103" s="7">
        <f ca="1">SUMIFS(مصنعيات!BM:BM,مصنعيات!BE:BE,$AO$2,مصنعيات!BC:BC,BK103)</f>
        <v>0</v>
      </c>
      <c r="BP103" s="66" t="str">
        <f t="shared" si="32"/>
        <v/>
      </c>
    </row>
    <row r="104" spans="2:68" x14ac:dyDescent="0.2">
      <c r="B104" s="4" t="s">
        <v>8</v>
      </c>
      <c r="C104" s="5">
        <v>45269</v>
      </c>
      <c r="D104" s="7"/>
      <c r="E104" s="7"/>
      <c r="F104" s="6">
        <f t="shared" si="24"/>
        <v>0</v>
      </c>
      <c r="G104" s="7">
        <f>SUMIFS(مصنعيات!N:N,مصنعيات!F:F,$E$2,مصنعيات!D:D,C104)</f>
        <v>0</v>
      </c>
      <c r="H104" s="66" t="str">
        <f t="shared" si="25"/>
        <v/>
      </c>
      <c r="K104" s="4" t="s">
        <v>8</v>
      </c>
      <c r="L104" s="5">
        <v>45269</v>
      </c>
      <c r="M104" s="7"/>
      <c r="N104" s="7"/>
      <c r="O104" s="6">
        <f t="shared" si="33"/>
        <v>0</v>
      </c>
      <c r="P104" s="7">
        <f>SUMIFS(مصنعيات!N:N,مصنعيات!F:F,$N$2,مصنعيات!D:D,L104)</f>
        <v>0</v>
      </c>
      <c r="Q104" s="66" t="str">
        <f t="shared" si="26"/>
        <v/>
      </c>
      <c r="T104" s="4" t="s">
        <v>8</v>
      </c>
      <c r="U104" s="5">
        <v>45269</v>
      </c>
      <c r="V104" s="7"/>
      <c r="W104" s="7"/>
      <c r="X104" s="6">
        <f t="shared" si="34"/>
        <v>0</v>
      </c>
      <c r="Y104" s="7">
        <f>SUMIFS(مصنعيات!W:W,مصنعيات!O:O,$W$2,مصنعيات!M:M,U104)</f>
        <v>0</v>
      </c>
      <c r="Z104" s="66" t="str">
        <f t="shared" si="27"/>
        <v/>
      </c>
      <c r="AC104" s="4" t="s">
        <v>8</v>
      </c>
      <c r="AD104" s="5">
        <v>45269</v>
      </c>
      <c r="AE104" s="7"/>
      <c r="AF104" s="7"/>
      <c r="AG104" s="6">
        <f t="shared" si="35"/>
        <v>0</v>
      </c>
      <c r="AH104" s="7">
        <f>SUMIFS(مصنعيات!AF:AF,مصنعيات!X:X,$AF$2,مصنعيات!V:V,AD104)</f>
        <v>0</v>
      </c>
      <c r="AI104" s="66" t="str">
        <f t="shared" si="28"/>
        <v/>
      </c>
      <c r="AL104" s="4" t="s">
        <v>8</v>
      </c>
      <c r="AM104" s="5">
        <v>45269</v>
      </c>
      <c r="AN104" s="7"/>
      <c r="AO104" s="7"/>
      <c r="AP104" s="6">
        <f t="shared" si="36"/>
        <v>0</v>
      </c>
      <c r="AQ104" s="7">
        <f>SUMIFS(مصنعيات!AO:AO,مصنعيات!AG:AG,$AO$2,مصنعيات!AE:AE,AM104)</f>
        <v>0</v>
      </c>
      <c r="AR104" s="66" t="str">
        <f t="shared" si="29"/>
        <v/>
      </c>
      <c r="AT104" s="4" t="s">
        <v>8</v>
      </c>
      <c r="AU104" s="5">
        <v>45269</v>
      </c>
      <c r="AV104" s="7"/>
      <c r="AW104" s="7"/>
      <c r="AX104" s="6">
        <f t="shared" si="37"/>
        <v>0</v>
      </c>
      <c r="AY104" s="7">
        <f ca="1">SUMIFS(مصنعيات!AW:AW,مصنعيات!AO:AO,$AO$2,مصنعيات!AM:AM,AU104)</f>
        <v>0</v>
      </c>
      <c r="AZ104" s="66" t="str">
        <f t="shared" si="30"/>
        <v/>
      </c>
      <c r="BB104" s="4" t="s">
        <v>8</v>
      </c>
      <c r="BC104" s="5">
        <v>45269</v>
      </c>
      <c r="BD104" s="7"/>
      <c r="BE104" s="7"/>
      <c r="BF104" s="6">
        <f t="shared" si="38"/>
        <v>0</v>
      </c>
      <c r="BG104" s="7">
        <f ca="1">SUMIFS(مصنعيات!BE:BE,مصنعيات!AW:AW,$AO$2,مصنعيات!AU:AU,BC104)</f>
        <v>0</v>
      </c>
      <c r="BH104" s="66" t="str">
        <f t="shared" si="31"/>
        <v/>
      </c>
      <c r="BJ104" s="4" t="s">
        <v>8</v>
      </c>
      <c r="BK104" s="5">
        <v>45269</v>
      </c>
      <c r="BL104" s="7"/>
      <c r="BM104" s="7"/>
      <c r="BN104" s="6">
        <f t="shared" si="39"/>
        <v>0</v>
      </c>
      <c r="BO104" s="7">
        <f ca="1">SUMIFS(مصنعيات!BM:BM,مصنعيات!BE:BE,$AO$2,مصنعيات!BC:BC,BK104)</f>
        <v>0</v>
      </c>
      <c r="BP104" s="66" t="str">
        <f t="shared" si="32"/>
        <v/>
      </c>
    </row>
    <row r="105" spans="2:68" x14ac:dyDescent="0.2">
      <c r="B105" s="4" t="s">
        <v>9</v>
      </c>
      <c r="C105" s="5">
        <v>45270</v>
      </c>
      <c r="D105" s="7"/>
      <c r="E105" s="7"/>
      <c r="F105" s="6">
        <f t="shared" si="24"/>
        <v>0</v>
      </c>
      <c r="G105" s="7">
        <f>SUMIFS(مصنعيات!N:N,مصنعيات!F:F,$E$2,مصنعيات!D:D,C105)</f>
        <v>0</v>
      </c>
      <c r="H105" s="66" t="str">
        <f t="shared" si="25"/>
        <v/>
      </c>
      <c r="K105" s="4" t="s">
        <v>9</v>
      </c>
      <c r="L105" s="5">
        <v>45270</v>
      </c>
      <c r="M105" s="7"/>
      <c r="N105" s="7"/>
      <c r="O105" s="6">
        <f t="shared" si="33"/>
        <v>0</v>
      </c>
      <c r="P105" s="7">
        <f>SUMIFS(مصنعيات!N:N,مصنعيات!F:F,$N$2,مصنعيات!D:D,L105)</f>
        <v>0</v>
      </c>
      <c r="Q105" s="66" t="str">
        <f t="shared" si="26"/>
        <v/>
      </c>
      <c r="T105" s="4" t="s">
        <v>9</v>
      </c>
      <c r="U105" s="5">
        <v>45270</v>
      </c>
      <c r="V105" s="7"/>
      <c r="W105" s="7"/>
      <c r="X105" s="6">
        <f t="shared" si="34"/>
        <v>0</v>
      </c>
      <c r="Y105" s="7">
        <f>SUMIFS(مصنعيات!W:W,مصنعيات!O:O,$W$2,مصنعيات!M:M,U105)</f>
        <v>0</v>
      </c>
      <c r="Z105" s="66" t="str">
        <f t="shared" si="27"/>
        <v/>
      </c>
      <c r="AC105" s="4" t="s">
        <v>9</v>
      </c>
      <c r="AD105" s="5">
        <v>45270</v>
      </c>
      <c r="AE105" s="7"/>
      <c r="AF105" s="7"/>
      <c r="AG105" s="6">
        <f t="shared" si="35"/>
        <v>0</v>
      </c>
      <c r="AH105" s="7">
        <f>SUMIFS(مصنعيات!AF:AF,مصنعيات!X:X,$AF$2,مصنعيات!V:V,AD105)</f>
        <v>0</v>
      </c>
      <c r="AI105" s="66" t="str">
        <f t="shared" si="28"/>
        <v/>
      </c>
      <c r="AL105" s="4" t="s">
        <v>9</v>
      </c>
      <c r="AM105" s="5">
        <v>45270</v>
      </c>
      <c r="AN105" s="7"/>
      <c r="AO105" s="7"/>
      <c r="AP105" s="6">
        <f t="shared" si="36"/>
        <v>0</v>
      </c>
      <c r="AQ105" s="7">
        <f>SUMIFS(مصنعيات!AO:AO,مصنعيات!AG:AG,$AO$2,مصنعيات!AE:AE,AM105)</f>
        <v>0</v>
      </c>
      <c r="AR105" s="66" t="str">
        <f t="shared" si="29"/>
        <v/>
      </c>
      <c r="AT105" s="4" t="s">
        <v>9</v>
      </c>
      <c r="AU105" s="5">
        <v>45270</v>
      </c>
      <c r="AV105" s="7"/>
      <c r="AW105" s="7"/>
      <c r="AX105" s="6">
        <f t="shared" si="37"/>
        <v>0</v>
      </c>
      <c r="AY105" s="7">
        <f ca="1">SUMIFS(مصنعيات!AW:AW,مصنعيات!AO:AO,$AO$2,مصنعيات!AM:AM,AU105)</f>
        <v>0</v>
      </c>
      <c r="AZ105" s="66" t="str">
        <f t="shared" si="30"/>
        <v/>
      </c>
      <c r="BB105" s="4" t="s">
        <v>9</v>
      </c>
      <c r="BC105" s="5">
        <v>45270</v>
      </c>
      <c r="BD105" s="7"/>
      <c r="BE105" s="7"/>
      <c r="BF105" s="6">
        <f t="shared" si="38"/>
        <v>0</v>
      </c>
      <c r="BG105" s="7">
        <f ca="1">SUMIFS(مصنعيات!BE:BE,مصنعيات!AW:AW,$AO$2,مصنعيات!AU:AU,BC105)</f>
        <v>0</v>
      </c>
      <c r="BH105" s="66" t="str">
        <f t="shared" si="31"/>
        <v/>
      </c>
      <c r="BJ105" s="4" t="s">
        <v>9</v>
      </c>
      <c r="BK105" s="5">
        <v>45270</v>
      </c>
      <c r="BL105" s="7"/>
      <c r="BM105" s="7"/>
      <c r="BN105" s="6">
        <f t="shared" si="39"/>
        <v>0</v>
      </c>
      <c r="BO105" s="7">
        <f ca="1">SUMIFS(مصنعيات!BM:BM,مصنعيات!BE:BE,$AO$2,مصنعيات!BC:BC,BK105)</f>
        <v>0</v>
      </c>
      <c r="BP105" s="66" t="str">
        <f t="shared" si="32"/>
        <v/>
      </c>
    </row>
    <row r="106" spans="2:68" x14ac:dyDescent="0.2">
      <c r="B106" s="4" t="s">
        <v>10</v>
      </c>
      <c r="C106" s="5">
        <v>45271</v>
      </c>
      <c r="D106" s="7"/>
      <c r="E106" s="7"/>
      <c r="F106" s="6">
        <f t="shared" si="24"/>
        <v>0</v>
      </c>
      <c r="G106" s="7">
        <f>SUMIFS(مصنعيات!N:N,مصنعيات!F:F,$E$2,مصنعيات!D:D,C106)</f>
        <v>0</v>
      </c>
      <c r="H106" s="66" t="str">
        <f t="shared" si="25"/>
        <v/>
      </c>
      <c r="K106" s="4" t="s">
        <v>10</v>
      </c>
      <c r="L106" s="5">
        <v>45271</v>
      </c>
      <c r="M106" s="7"/>
      <c r="N106" s="7"/>
      <c r="O106" s="6">
        <f t="shared" si="33"/>
        <v>0</v>
      </c>
      <c r="P106" s="7">
        <f>SUMIFS(مصنعيات!N:N,مصنعيات!F:F,$N$2,مصنعيات!D:D,L106)</f>
        <v>0</v>
      </c>
      <c r="Q106" s="66" t="str">
        <f t="shared" si="26"/>
        <v/>
      </c>
      <c r="T106" s="4" t="s">
        <v>10</v>
      </c>
      <c r="U106" s="5">
        <v>45271</v>
      </c>
      <c r="V106" s="7"/>
      <c r="W106" s="7"/>
      <c r="X106" s="6">
        <f t="shared" si="34"/>
        <v>0</v>
      </c>
      <c r="Y106" s="7">
        <f>SUMIFS(مصنعيات!W:W,مصنعيات!O:O,$W$2,مصنعيات!M:M,U106)</f>
        <v>0</v>
      </c>
      <c r="Z106" s="66" t="str">
        <f t="shared" si="27"/>
        <v/>
      </c>
      <c r="AC106" s="4" t="s">
        <v>10</v>
      </c>
      <c r="AD106" s="5">
        <v>45271</v>
      </c>
      <c r="AE106" s="7"/>
      <c r="AF106" s="7"/>
      <c r="AG106" s="6">
        <f t="shared" si="35"/>
        <v>0</v>
      </c>
      <c r="AH106" s="7">
        <f>SUMIFS(مصنعيات!AF:AF,مصنعيات!X:X,$AF$2,مصنعيات!V:V,AD106)</f>
        <v>0</v>
      </c>
      <c r="AI106" s="66" t="str">
        <f t="shared" si="28"/>
        <v/>
      </c>
      <c r="AL106" s="4" t="s">
        <v>10</v>
      </c>
      <c r="AM106" s="5">
        <v>45271</v>
      </c>
      <c r="AN106" s="7"/>
      <c r="AO106" s="7"/>
      <c r="AP106" s="6">
        <f t="shared" si="36"/>
        <v>0</v>
      </c>
      <c r="AQ106" s="7">
        <f>SUMIFS(مصنعيات!AO:AO,مصنعيات!AG:AG,$AO$2,مصنعيات!AE:AE,AM106)</f>
        <v>0</v>
      </c>
      <c r="AR106" s="66" t="str">
        <f t="shared" si="29"/>
        <v/>
      </c>
      <c r="AT106" s="4" t="s">
        <v>10</v>
      </c>
      <c r="AU106" s="5">
        <v>45271</v>
      </c>
      <c r="AV106" s="7"/>
      <c r="AW106" s="7"/>
      <c r="AX106" s="6">
        <f t="shared" si="37"/>
        <v>0</v>
      </c>
      <c r="AY106" s="7">
        <f ca="1">SUMIFS(مصنعيات!AW:AW,مصنعيات!AO:AO,$AO$2,مصنعيات!AM:AM,AU106)</f>
        <v>0</v>
      </c>
      <c r="AZ106" s="66" t="str">
        <f t="shared" si="30"/>
        <v/>
      </c>
      <c r="BB106" s="4" t="s">
        <v>10</v>
      </c>
      <c r="BC106" s="5">
        <v>45271</v>
      </c>
      <c r="BD106" s="7"/>
      <c r="BE106" s="7"/>
      <c r="BF106" s="6">
        <f t="shared" si="38"/>
        <v>0</v>
      </c>
      <c r="BG106" s="7">
        <f ca="1">SUMIFS(مصنعيات!BE:BE,مصنعيات!AW:AW,$AO$2,مصنعيات!AU:AU,BC106)</f>
        <v>0</v>
      </c>
      <c r="BH106" s="66" t="str">
        <f t="shared" si="31"/>
        <v/>
      </c>
      <c r="BJ106" s="4" t="s">
        <v>10</v>
      </c>
      <c r="BK106" s="5">
        <v>45271</v>
      </c>
      <c r="BL106" s="7"/>
      <c r="BM106" s="7"/>
      <c r="BN106" s="6">
        <f t="shared" si="39"/>
        <v>0</v>
      </c>
      <c r="BO106" s="7">
        <f ca="1">SUMIFS(مصنعيات!BM:BM,مصنعيات!BE:BE,$AO$2,مصنعيات!BC:BC,BK106)</f>
        <v>0</v>
      </c>
      <c r="BP106" s="66" t="str">
        <f t="shared" si="32"/>
        <v/>
      </c>
    </row>
    <row r="107" spans="2:68" x14ac:dyDescent="0.2">
      <c r="B107" s="4" t="s">
        <v>11</v>
      </c>
      <c r="C107" s="5">
        <v>45272</v>
      </c>
      <c r="D107" s="7"/>
      <c r="E107" s="7"/>
      <c r="F107" s="6">
        <f t="shared" si="24"/>
        <v>0</v>
      </c>
      <c r="G107" s="7">
        <f>SUMIFS(مصنعيات!N:N,مصنعيات!F:F,$E$2,مصنعيات!D:D,C107)</f>
        <v>0</v>
      </c>
      <c r="H107" s="66" t="str">
        <f t="shared" si="25"/>
        <v/>
      </c>
      <c r="K107" s="4" t="s">
        <v>11</v>
      </c>
      <c r="L107" s="5">
        <v>45272</v>
      </c>
      <c r="M107" s="7"/>
      <c r="N107" s="7"/>
      <c r="O107" s="6">
        <f t="shared" si="33"/>
        <v>0</v>
      </c>
      <c r="P107" s="7">
        <f>SUMIFS(مصنعيات!N:N,مصنعيات!F:F,$N$2,مصنعيات!D:D,L107)</f>
        <v>0</v>
      </c>
      <c r="Q107" s="66" t="str">
        <f t="shared" si="26"/>
        <v/>
      </c>
      <c r="T107" s="4" t="s">
        <v>11</v>
      </c>
      <c r="U107" s="5">
        <v>45272</v>
      </c>
      <c r="V107" s="7"/>
      <c r="W107" s="7"/>
      <c r="X107" s="6">
        <f t="shared" si="34"/>
        <v>0</v>
      </c>
      <c r="Y107" s="7">
        <f>SUMIFS(مصنعيات!W:W,مصنعيات!O:O,$W$2,مصنعيات!M:M,U107)</f>
        <v>0</v>
      </c>
      <c r="Z107" s="66" t="str">
        <f t="shared" si="27"/>
        <v/>
      </c>
      <c r="AC107" s="4" t="s">
        <v>11</v>
      </c>
      <c r="AD107" s="5">
        <v>45272</v>
      </c>
      <c r="AE107" s="7"/>
      <c r="AF107" s="7"/>
      <c r="AG107" s="6">
        <f t="shared" si="35"/>
        <v>0</v>
      </c>
      <c r="AH107" s="7">
        <f>SUMIFS(مصنعيات!AF:AF,مصنعيات!X:X,$AF$2,مصنعيات!V:V,AD107)</f>
        <v>0</v>
      </c>
      <c r="AI107" s="66" t="str">
        <f t="shared" si="28"/>
        <v/>
      </c>
      <c r="AL107" s="4" t="s">
        <v>11</v>
      </c>
      <c r="AM107" s="5">
        <v>45272</v>
      </c>
      <c r="AN107" s="7"/>
      <c r="AO107" s="7"/>
      <c r="AP107" s="6">
        <f t="shared" si="36"/>
        <v>0</v>
      </c>
      <c r="AQ107" s="7">
        <f>SUMIFS(مصنعيات!AO:AO,مصنعيات!AG:AG,$AO$2,مصنعيات!AE:AE,AM107)</f>
        <v>0</v>
      </c>
      <c r="AR107" s="66" t="str">
        <f t="shared" si="29"/>
        <v/>
      </c>
      <c r="AT107" s="4" t="s">
        <v>11</v>
      </c>
      <c r="AU107" s="5">
        <v>45272</v>
      </c>
      <c r="AV107" s="7"/>
      <c r="AW107" s="7"/>
      <c r="AX107" s="6">
        <f t="shared" si="37"/>
        <v>0</v>
      </c>
      <c r="AY107" s="7">
        <f ca="1">SUMIFS(مصنعيات!AW:AW,مصنعيات!AO:AO,$AO$2,مصنعيات!AM:AM,AU107)</f>
        <v>0</v>
      </c>
      <c r="AZ107" s="66" t="str">
        <f t="shared" si="30"/>
        <v/>
      </c>
      <c r="BB107" s="4" t="s">
        <v>11</v>
      </c>
      <c r="BC107" s="5">
        <v>45272</v>
      </c>
      <c r="BD107" s="7"/>
      <c r="BE107" s="7"/>
      <c r="BF107" s="6">
        <f t="shared" si="38"/>
        <v>0</v>
      </c>
      <c r="BG107" s="7">
        <f ca="1">SUMIFS(مصنعيات!BE:BE,مصنعيات!AW:AW,$AO$2,مصنعيات!AU:AU,BC107)</f>
        <v>0</v>
      </c>
      <c r="BH107" s="66" t="str">
        <f t="shared" si="31"/>
        <v/>
      </c>
      <c r="BJ107" s="4" t="s">
        <v>11</v>
      </c>
      <c r="BK107" s="5">
        <v>45272</v>
      </c>
      <c r="BL107" s="7"/>
      <c r="BM107" s="7"/>
      <c r="BN107" s="6">
        <f t="shared" si="39"/>
        <v>0</v>
      </c>
      <c r="BO107" s="7">
        <f ca="1">SUMIFS(مصنعيات!BM:BM,مصنعيات!BE:BE,$AO$2,مصنعيات!BC:BC,BK107)</f>
        <v>0</v>
      </c>
      <c r="BP107" s="66" t="str">
        <f t="shared" si="32"/>
        <v/>
      </c>
    </row>
    <row r="108" spans="2:68" x14ac:dyDescent="0.2">
      <c r="B108" s="4" t="s">
        <v>12</v>
      </c>
      <c r="C108" s="5">
        <v>45273</v>
      </c>
      <c r="D108" s="7"/>
      <c r="E108" s="7"/>
      <c r="F108" s="6">
        <f t="shared" ref="F108:F171" si="40">E108-D108</f>
        <v>0</v>
      </c>
      <c r="G108" s="7">
        <f>SUMIFS(مصنعيات!N:N,مصنعيات!F:F,$E$2,مصنعيات!D:D,C108)</f>
        <v>0</v>
      </c>
      <c r="H108" s="66" t="str">
        <f t="shared" si="25"/>
        <v/>
      </c>
      <c r="K108" s="4" t="s">
        <v>12</v>
      </c>
      <c r="L108" s="5">
        <v>45273</v>
      </c>
      <c r="M108" s="7"/>
      <c r="N108" s="7"/>
      <c r="O108" s="6">
        <f t="shared" si="33"/>
        <v>0</v>
      </c>
      <c r="P108" s="7">
        <f>SUMIFS(مصنعيات!N:N,مصنعيات!F:F,$N$2,مصنعيات!D:D,L108)</f>
        <v>0</v>
      </c>
      <c r="Q108" s="66" t="str">
        <f t="shared" si="26"/>
        <v/>
      </c>
      <c r="T108" s="4" t="s">
        <v>12</v>
      </c>
      <c r="U108" s="5">
        <v>45273</v>
      </c>
      <c r="V108" s="7"/>
      <c r="W108" s="7"/>
      <c r="X108" s="6">
        <f t="shared" si="34"/>
        <v>0</v>
      </c>
      <c r="Y108" s="7">
        <f>SUMIFS(مصنعيات!W:W,مصنعيات!O:O,$W$2,مصنعيات!M:M,U108)</f>
        <v>0</v>
      </c>
      <c r="Z108" s="66" t="str">
        <f t="shared" si="27"/>
        <v/>
      </c>
      <c r="AC108" s="4" t="s">
        <v>12</v>
      </c>
      <c r="AD108" s="5">
        <v>45273</v>
      </c>
      <c r="AE108" s="7"/>
      <c r="AF108" s="7"/>
      <c r="AG108" s="6">
        <f t="shared" si="35"/>
        <v>0</v>
      </c>
      <c r="AH108" s="7">
        <f>SUMIFS(مصنعيات!AF:AF,مصنعيات!X:X,$AF$2,مصنعيات!V:V,AD108)</f>
        <v>0</v>
      </c>
      <c r="AI108" s="66" t="str">
        <f t="shared" si="28"/>
        <v/>
      </c>
      <c r="AL108" s="4" t="s">
        <v>12</v>
      </c>
      <c r="AM108" s="5">
        <v>45273</v>
      </c>
      <c r="AN108" s="7"/>
      <c r="AO108" s="7"/>
      <c r="AP108" s="6">
        <f t="shared" si="36"/>
        <v>0</v>
      </c>
      <c r="AQ108" s="7">
        <f>SUMIFS(مصنعيات!AO:AO,مصنعيات!AG:AG,$AO$2,مصنعيات!AE:AE,AM108)</f>
        <v>0</v>
      </c>
      <c r="AR108" s="66" t="str">
        <f t="shared" si="29"/>
        <v/>
      </c>
      <c r="AT108" s="4" t="s">
        <v>12</v>
      </c>
      <c r="AU108" s="5">
        <v>45273</v>
      </c>
      <c r="AV108" s="7"/>
      <c r="AW108" s="7"/>
      <c r="AX108" s="6">
        <f t="shared" si="37"/>
        <v>0</v>
      </c>
      <c r="AY108" s="7">
        <f ca="1">SUMIFS(مصنعيات!AW:AW,مصنعيات!AO:AO,$AO$2,مصنعيات!AM:AM,AU108)</f>
        <v>0</v>
      </c>
      <c r="AZ108" s="66" t="str">
        <f t="shared" si="30"/>
        <v/>
      </c>
      <c r="BB108" s="4" t="s">
        <v>12</v>
      </c>
      <c r="BC108" s="5">
        <v>45273</v>
      </c>
      <c r="BD108" s="7"/>
      <c r="BE108" s="7"/>
      <c r="BF108" s="6">
        <f t="shared" si="38"/>
        <v>0</v>
      </c>
      <c r="BG108" s="7">
        <f ca="1">SUMIFS(مصنعيات!BE:BE,مصنعيات!AW:AW,$AO$2,مصنعيات!AU:AU,BC108)</f>
        <v>0</v>
      </c>
      <c r="BH108" s="66" t="str">
        <f t="shared" si="31"/>
        <v/>
      </c>
      <c r="BJ108" s="4" t="s">
        <v>12</v>
      </c>
      <c r="BK108" s="5">
        <v>45273</v>
      </c>
      <c r="BL108" s="7"/>
      <c r="BM108" s="7"/>
      <c r="BN108" s="6">
        <f t="shared" si="39"/>
        <v>0</v>
      </c>
      <c r="BO108" s="7">
        <f ca="1">SUMIFS(مصنعيات!BM:BM,مصنعيات!BE:BE,$AO$2,مصنعيات!BC:BC,BK108)</f>
        <v>0</v>
      </c>
      <c r="BP108" s="66" t="str">
        <f t="shared" si="32"/>
        <v/>
      </c>
    </row>
    <row r="109" spans="2:68" x14ac:dyDescent="0.2">
      <c r="B109" s="4" t="s">
        <v>13</v>
      </c>
      <c r="C109" s="5">
        <v>45274</v>
      </c>
      <c r="D109" s="7"/>
      <c r="E109" s="7"/>
      <c r="F109" s="6">
        <f t="shared" si="40"/>
        <v>0</v>
      </c>
      <c r="G109" s="7">
        <f>SUMIFS(مصنعيات!N:N,مصنعيات!F:F,$E$2,مصنعيات!D:D,C109)</f>
        <v>0</v>
      </c>
      <c r="H109" s="66" t="str">
        <f t="shared" si="25"/>
        <v/>
      </c>
      <c r="K109" s="4" t="s">
        <v>13</v>
      </c>
      <c r="L109" s="5">
        <v>45274</v>
      </c>
      <c r="M109" s="7"/>
      <c r="N109" s="7"/>
      <c r="O109" s="6">
        <f t="shared" si="33"/>
        <v>0</v>
      </c>
      <c r="P109" s="7">
        <f>SUMIFS(مصنعيات!N:N,مصنعيات!F:F,$N$2,مصنعيات!D:D,L109)</f>
        <v>0</v>
      </c>
      <c r="Q109" s="66" t="str">
        <f t="shared" si="26"/>
        <v/>
      </c>
      <c r="T109" s="4" t="s">
        <v>13</v>
      </c>
      <c r="U109" s="5">
        <v>45274</v>
      </c>
      <c r="V109" s="7"/>
      <c r="W109" s="7"/>
      <c r="X109" s="6">
        <f t="shared" si="34"/>
        <v>0</v>
      </c>
      <c r="Y109" s="7">
        <f>SUMIFS(مصنعيات!W:W,مصنعيات!O:O,$W$2,مصنعيات!M:M,U109)</f>
        <v>0</v>
      </c>
      <c r="Z109" s="66" t="str">
        <f t="shared" si="27"/>
        <v/>
      </c>
      <c r="AC109" s="4" t="s">
        <v>13</v>
      </c>
      <c r="AD109" s="5">
        <v>45274</v>
      </c>
      <c r="AE109" s="7"/>
      <c r="AF109" s="7"/>
      <c r="AG109" s="6">
        <f t="shared" si="35"/>
        <v>0</v>
      </c>
      <c r="AH109" s="7">
        <f>SUMIFS(مصنعيات!AF:AF,مصنعيات!X:X,$AF$2,مصنعيات!V:V,AD109)</f>
        <v>0</v>
      </c>
      <c r="AI109" s="66" t="str">
        <f t="shared" si="28"/>
        <v/>
      </c>
      <c r="AL109" s="4" t="s">
        <v>13</v>
      </c>
      <c r="AM109" s="5">
        <v>45274</v>
      </c>
      <c r="AN109" s="7"/>
      <c r="AO109" s="7"/>
      <c r="AP109" s="6">
        <f t="shared" si="36"/>
        <v>0</v>
      </c>
      <c r="AQ109" s="7">
        <f>SUMIFS(مصنعيات!AO:AO,مصنعيات!AG:AG,$AO$2,مصنعيات!AE:AE,AM109)</f>
        <v>0</v>
      </c>
      <c r="AR109" s="66" t="str">
        <f t="shared" si="29"/>
        <v/>
      </c>
      <c r="AT109" s="4" t="s">
        <v>13</v>
      </c>
      <c r="AU109" s="5">
        <v>45274</v>
      </c>
      <c r="AV109" s="7"/>
      <c r="AW109" s="7"/>
      <c r="AX109" s="6">
        <f t="shared" si="37"/>
        <v>0</v>
      </c>
      <c r="AY109" s="7">
        <f ca="1">SUMIFS(مصنعيات!AW:AW,مصنعيات!AO:AO,$AO$2,مصنعيات!AM:AM,AU109)</f>
        <v>0</v>
      </c>
      <c r="AZ109" s="66" t="str">
        <f t="shared" si="30"/>
        <v/>
      </c>
      <c r="BB109" s="4" t="s">
        <v>13</v>
      </c>
      <c r="BC109" s="5">
        <v>45274</v>
      </c>
      <c r="BD109" s="7"/>
      <c r="BE109" s="7"/>
      <c r="BF109" s="6">
        <f t="shared" si="38"/>
        <v>0</v>
      </c>
      <c r="BG109" s="7">
        <f ca="1">SUMIFS(مصنعيات!BE:BE,مصنعيات!AW:AW,$AO$2,مصنعيات!AU:AU,BC109)</f>
        <v>0</v>
      </c>
      <c r="BH109" s="66" t="str">
        <f t="shared" si="31"/>
        <v/>
      </c>
      <c r="BJ109" s="4" t="s">
        <v>13</v>
      </c>
      <c r="BK109" s="5">
        <v>45274</v>
      </c>
      <c r="BL109" s="7"/>
      <c r="BM109" s="7"/>
      <c r="BN109" s="6">
        <f t="shared" si="39"/>
        <v>0</v>
      </c>
      <c r="BO109" s="7">
        <f ca="1">SUMIFS(مصنعيات!BM:BM,مصنعيات!BE:BE,$AO$2,مصنعيات!BC:BC,BK109)</f>
        <v>0</v>
      </c>
      <c r="BP109" s="66" t="str">
        <f t="shared" si="32"/>
        <v/>
      </c>
    </row>
    <row r="110" spans="2:68" x14ac:dyDescent="0.2">
      <c r="B110" s="4" t="s">
        <v>30</v>
      </c>
      <c r="C110" s="5">
        <v>45275</v>
      </c>
      <c r="D110" s="7"/>
      <c r="E110" s="7"/>
      <c r="F110" s="6">
        <f t="shared" si="40"/>
        <v>0</v>
      </c>
      <c r="G110" s="7">
        <f>SUMIFS(مصنعيات!N:N,مصنعيات!F:F,$E$2,مصنعيات!D:D,C110)</f>
        <v>0</v>
      </c>
      <c r="H110" s="66" t="str">
        <f t="shared" si="25"/>
        <v/>
      </c>
      <c r="K110" s="4" t="s">
        <v>30</v>
      </c>
      <c r="L110" s="5">
        <v>45275</v>
      </c>
      <c r="M110" s="7"/>
      <c r="N110" s="7"/>
      <c r="O110" s="6">
        <f t="shared" si="33"/>
        <v>0</v>
      </c>
      <c r="P110" s="7">
        <f>SUMIFS(مصنعيات!N:N,مصنعيات!F:F,$N$2,مصنعيات!D:D,L110)</f>
        <v>0</v>
      </c>
      <c r="Q110" s="66" t="str">
        <f t="shared" si="26"/>
        <v/>
      </c>
      <c r="T110" s="4" t="s">
        <v>30</v>
      </c>
      <c r="U110" s="5">
        <v>45275</v>
      </c>
      <c r="V110" s="7"/>
      <c r="W110" s="7"/>
      <c r="X110" s="6">
        <f t="shared" si="34"/>
        <v>0</v>
      </c>
      <c r="Y110" s="7">
        <f>SUMIFS(مصنعيات!W:W,مصنعيات!O:O,$W$2,مصنعيات!M:M,U110)</f>
        <v>0</v>
      </c>
      <c r="Z110" s="66" t="str">
        <f t="shared" si="27"/>
        <v/>
      </c>
      <c r="AC110" s="4" t="s">
        <v>30</v>
      </c>
      <c r="AD110" s="5">
        <v>45275</v>
      </c>
      <c r="AE110" s="7"/>
      <c r="AF110" s="7"/>
      <c r="AG110" s="6">
        <f t="shared" si="35"/>
        <v>0</v>
      </c>
      <c r="AH110" s="7">
        <f>SUMIFS(مصنعيات!AF:AF,مصنعيات!X:X,$AF$2,مصنعيات!V:V,AD110)</f>
        <v>0</v>
      </c>
      <c r="AI110" s="66" t="str">
        <f t="shared" si="28"/>
        <v/>
      </c>
      <c r="AL110" s="4" t="s">
        <v>30</v>
      </c>
      <c r="AM110" s="5">
        <v>45275</v>
      </c>
      <c r="AN110" s="7"/>
      <c r="AO110" s="7"/>
      <c r="AP110" s="6">
        <f t="shared" si="36"/>
        <v>0</v>
      </c>
      <c r="AQ110" s="7">
        <f>SUMIFS(مصنعيات!AO:AO,مصنعيات!AG:AG,$AO$2,مصنعيات!AE:AE,AM110)</f>
        <v>0</v>
      </c>
      <c r="AR110" s="66" t="str">
        <f t="shared" si="29"/>
        <v/>
      </c>
      <c r="AT110" s="4" t="s">
        <v>30</v>
      </c>
      <c r="AU110" s="5">
        <v>45275</v>
      </c>
      <c r="AV110" s="7"/>
      <c r="AW110" s="7"/>
      <c r="AX110" s="6">
        <f t="shared" si="37"/>
        <v>0</v>
      </c>
      <c r="AY110" s="7">
        <f ca="1">SUMIFS(مصنعيات!AW:AW,مصنعيات!AO:AO,$AO$2,مصنعيات!AM:AM,AU110)</f>
        <v>0</v>
      </c>
      <c r="AZ110" s="66" t="str">
        <f t="shared" si="30"/>
        <v/>
      </c>
      <c r="BB110" s="4" t="s">
        <v>30</v>
      </c>
      <c r="BC110" s="5">
        <v>45275</v>
      </c>
      <c r="BD110" s="7"/>
      <c r="BE110" s="7"/>
      <c r="BF110" s="6">
        <f t="shared" si="38"/>
        <v>0</v>
      </c>
      <c r="BG110" s="7">
        <f ca="1">SUMIFS(مصنعيات!BE:BE,مصنعيات!AW:AW,$AO$2,مصنعيات!AU:AU,BC110)</f>
        <v>0</v>
      </c>
      <c r="BH110" s="66" t="str">
        <f t="shared" si="31"/>
        <v/>
      </c>
      <c r="BJ110" s="4" t="s">
        <v>30</v>
      </c>
      <c r="BK110" s="5">
        <v>45275</v>
      </c>
      <c r="BL110" s="7"/>
      <c r="BM110" s="7"/>
      <c r="BN110" s="6">
        <f t="shared" si="39"/>
        <v>0</v>
      </c>
      <c r="BO110" s="7">
        <f ca="1">SUMIFS(مصنعيات!BM:BM,مصنعيات!BE:BE,$AO$2,مصنعيات!BC:BC,BK110)</f>
        <v>0</v>
      </c>
      <c r="BP110" s="66" t="str">
        <f t="shared" si="32"/>
        <v/>
      </c>
    </row>
    <row r="111" spans="2:68" x14ac:dyDescent="0.2">
      <c r="B111" s="4" t="s">
        <v>8</v>
      </c>
      <c r="C111" s="5">
        <v>45276</v>
      </c>
      <c r="D111" s="7"/>
      <c r="E111" s="7"/>
      <c r="F111" s="6">
        <f t="shared" si="40"/>
        <v>0</v>
      </c>
      <c r="G111" s="7">
        <f>SUMIFS(مصنعيات!N:N,مصنعيات!F:F,$E$2,مصنعيات!D:D,C111)</f>
        <v>0</v>
      </c>
      <c r="H111" s="66" t="str">
        <f t="shared" si="25"/>
        <v/>
      </c>
      <c r="K111" s="4" t="s">
        <v>8</v>
      </c>
      <c r="L111" s="5">
        <v>45276</v>
      </c>
      <c r="M111" s="7"/>
      <c r="N111" s="7"/>
      <c r="O111" s="6">
        <f t="shared" si="33"/>
        <v>0</v>
      </c>
      <c r="P111" s="7">
        <f>SUMIFS(مصنعيات!N:N,مصنعيات!F:F,$N$2,مصنعيات!D:D,L111)</f>
        <v>0</v>
      </c>
      <c r="Q111" s="66" t="str">
        <f t="shared" si="26"/>
        <v/>
      </c>
      <c r="T111" s="4" t="s">
        <v>8</v>
      </c>
      <c r="U111" s="5">
        <v>45276</v>
      </c>
      <c r="V111" s="7"/>
      <c r="W111" s="7"/>
      <c r="X111" s="6">
        <f t="shared" si="34"/>
        <v>0</v>
      </c>
      <c r="Y111" s="7">
        <f>SUMIFS(مصنعيات!W:W,مصنعيات!O:O,$W$2,مصنعيات!M:M,U111)</f>
        <v>0</v>
      </c>
      <c r="Z111" s="66" t="str">
        <f t="shared" si="27"/>
        <v/>
      </c>
      <c r="AC111" s="4" t="s">
        <v>8</v>
      </c>
      <c r="AD111" s="5">
        <v>45276</v>
      </c>
      <c r="AE111" s="7"/>
      <c r="AF111" s="7"/>
      <c r="AG111" s="6">
        <f t="shared" si="35"/>
        <v>0</v>
      </c>
      <c r="AH111" s="7">
        <f>SUMIFS(مصنعيات!AF:AF,مصنعيات!X:X,$AF$2,مصنعيات!V:V,AD111)</f>
        <v>0</v>
      </c>
      <c r="AI111" s="66" t="str">
        <f t="shared" si="28"/>
        <v/>
      </c>
      <c r="AL111" s="4" t="s">
        <v>8</v>
      </c>
      <c r="AM111" s="5">
        <v>45276</v>
      </c>
      <c r="AN111" s="7"/>
      <c r="AO111" s="7"/>
      <c r="AP111" s="6">
        <f t="shared" si="36"/>
        <v>0</v>
      </c>
      <c r="AQ111" s="7">
        <f>SUMIFS(مصنعيات!AO:AO,مصنعيات!AG:AG,$AO$2,مصنعيات!AE:AE,AM111)</f>
        <v>0</v>
      </c>
      <c r="AR111" s="66" t="str">
        <f t="shared" si="29"/>
        <v/>
      </c>
      <c r="AT111" s="4" t="s">
        <v>8</v>
      </c>
      <c r="AU111" s="5">
        <v>45276</v>
      </c>
      <c r="AV111" s="7"/>
      <c r="AW111" s="7"/>
      <c r="AX111" s="6">
        <f t="shared" si="37"/>
        <v>0</v>
      </c>
      <c r="AY111" s="7">
        <f ca="1">SUMIFS(مصنعيات!AW:AW,مصنعيات!AO:AO,$AO$2,مصنعيات!AM:AM,AU111)</f>
        <v>0</v>
      </c>
      <c r="AZ111" s="66" t="str">
        <f t="shared" si="30"/>
        <v/>
      </c>
      <c r="BB111" s="4" t="s">
        <v>8</v>
      </c>
      <c r="BC111" s="5">
        <v>45276</v>
      </c>
      <c r="BD111" s="7"/>
      <c r="BE111" s="7"/>
      <c r="BF111" s="6">
        <f t="shared" si="38"/>
        <v>0</v>
      </c>
      <c r="BG111" s="7">
        <f ca="1">SUMIFS(مصنعيات!BE:BE,مصنعيات!AW:AW,$AO$2,مصنعيات!AU:AU,BC111)</f>
        <v>0</v>
      </c>
      <c r="BH111" s="66" t="str">
        <f t="shared" si="31"/>
        <v/>
      </c>
      <c r="BJ111" s="4" t="s">
        <v>8</v>
      </c>
      <c r="BK111" s="5">
        <v>45276</v>
      </c>
      <c r="BL111" s="7"/>
      <c r="BM111" s="7"/>
      <c r="BN111" s="6">
        <f t="shared" si="39"/>
        <v>0</v>
      </c>
      <c r="BO111" s="7">
        <f ca="1">SUMIFS(مصنعيات!BM:BM,مصنعيات!BE:BE,$AO$2,مصنعيات!BC:BC,BK111)</f>
        <v>0</v>
      </c>
      <c r="BP111" s="66" t="str">
        <f t="shared" si="32"/>
        <v/>
      </c>
    </row>
    <row r="112" spans="2:68" x14ac:dyDescent="0.2">
      <c r="B112" s="4" t="s">
        <v>9</v>
      </c>
      <c r="C112" s="5">
        <v>45277</v>
      </c>
      <c r="D112" s="7"/>
      <c r="E112" s="7"/>
      <c r="F112" s="6">
        <f t="shared" si="40"/>
        <v>0</v>
      </c>
      <c r="G112" s="7">
        <f>SUMIFS(مصنعيات!N:N,مصنعيات!F:F,$E$2,مصنعيات!D:D,C112)</f>
        <v>0</v>
      </c>
      <c r="H112" s="66" t="str">
        <f t="shared" si="25"/>
        <v/>
      </c>
      <c r="K112" s="4" t="s">
        <v>9</v>
      </c>
      <c r="L112" s="5">
        <v>45277</v>
      </c>
      <c r="M112" s="7"/>
      <c r="N112" s="7"/>
      <c r="O112" s="6">
        <f t="shared" si="33"/>
        <v>0</v>
      </c>
      <c r="P112" s="7">
        <f>SUMIFS(مصنعيات!N:N,مصنعيات!F:F,$N$2,مصنعيات!D:D,L112)</f>
        <v>0</v>
      </c>
      <c r="Q112" s="66" t="str">
        <f t="shared" si="26"/>
        <v/>
      </c>
      <c r="T112" s="4" t="s">
        <v>9</v>
      </c>
      <c r="U112" s="5">
        <v>45277</v>
      </c>
      <c r="V112" s="7"/>
      <c r="W112" s="7"/>
      <c r="X112" s="6">
        <f t="shared" si="34"/>
        <v>0</v>
      </c>
      <c r="Y112" s="7">
        <f>SUMIFS(مصنعيات!W:W,مصنعيات!O:O,$W$2,مصنعيات!M:M,U112)</f>
        <v>0</v>
      </c>
      <c r="Z112" s="66" t="str">
        <f t="shared" si="27"/>
        <v/>
      </c>
      <c r="AC112" s="4" t="s">
        <v>9</v>
      </c>
      <c r="AD112" s="5">
        <v>45277</v>
      </c>
      <c r="AE112" s="7"/>
      <c r="AF112" s="7"/>
      <c r="AG112" s="6">
        <f t="shared" si="35"/>
        <v>0</v>
      </c>
      <c r="AH112" s="7">
        <f>SUMIFS(مصنعيات!AF:AF,مصنعيات!X:X,$AF$2,مصنعيات!V:V,AD112)</f>
        <v>0</v>
      </c>
      <c r="AI112" s="66" t="str">
        <f t="shared" si="28"/>
        <v/>
      </c>
      <c r="AL112" s="4" t="s">
        <v>9</v>
      </c>
      <c r="AM112" s="5">
        <v>45277</v>
      </c>
      <c r="AN112" s="7"/>
      <c r="AO112" s="7"/>
      <c r="AP112" s="6">
        <f t="shared" si="36"/>
        <v>0</v>
      </c>
      <c r="AQ112" s="7">
        <f>SUMIFS(مصنعيات!AO:AO,مصنعيات!AG:AG,$AO$2,مصنعيات!AE:AE,AM112)</f>
        <v>0</v>
      </c>
      <c r="AR112" s="66" t="str">
        <f t="shared" si="29"/>
        <v/>
      </c>
      <c r="AT112" s="4" t="s">
        <v>9</v>
      </c>
      <c r="AU112" s="5">
        <v>45277</v>
      </c>
      <c r="AV112" s="7"/>
      <c r="AW112" s="7"/>
      <c r="AX112" s="6">
        <f t="shared" si="37"/>
        <v>0</v>
      </c>
      <c r="AY112" s="7">
        <f ca="1">SUMIFS(مصنعيات!AW:AW,مصنعيات!AO:AO,$AO$2,مصنعيات!AM:AM,AU112)</f>
        <v>0</v>
      </c>
      <c r="AZ112" s="66" t="str">
        <f t="shared" si="30"/>
        <v/>
      </c>
      <c r="BB112" s="4" t="s">
        <v>9</v>
      </c>
      <c r="BC112" s="5">
        <v>45277</v>
      </c>
      <c r="BD112" s="7"/>
      <c r="BE112" s="7"/>
      <c r="BF112" s="6">
        <f t="shared" si="38"/>
        <v>0</v>
      </c>
      <c r="BG112" s="7">
        <f ca="1">SUMIFS(مصنعيات!BE:BE,مصنعيات!AW:AW,$AO$2,مصنعيات!AU:AU,BC112)</f>
        <v>0</v>
      </c>
      <c r="BH112" s="66" t="str">
        <f t="shared" si="31"/>
        <v/>
      </c>
      <c r="BJ112" s="4" t="s">
        <v>9</v>
      </c>
      <c r="BK112" s="5">
        <v>45277</v>
      </c>
      <c r="BL112" s="7"/>
      <c r="BM112" s="7"/>
      <c r="BN112" s="6">
        <f t="shared" si="39"/>
        <v>0</v>
      </c>
      <c r="BO112" s="7">
        <f ca="1">SUMIFS(مصنعيات!BM:BM,مصنعيات!BE:BE,$AO$2,مصنعيات!BC:BC,BK112)</f>
        <v>0</v>
      </c>
      <c r="BP112" s="66" t="str">
        <f t="shared" si="32"/>
        <v/>
      </c>
    </row>
    <row r="113" spans="2:68" x14ac:dyDescent="0.2">
      <c r="B113" s="4" t="s">
        <v>10</v>
      </c>
      <c r="C113" s="5">
        <v>45278</v>
      </c>
      <c r="D113" s="7"/>
      <c r="E113" s="7"/>
      <c r="F113" s="6">
        <f t="shared" si="40"/>
        <v>0</v>
      </c>
      <c r="G113" s="7">
        <f>SUMIFS(مصنعيات!N:N,مصنعيات!F:F,$E$2,مصنعيات!D:D,C113)</f>
        <v>0</v>
      </c>
      <c r="H113" s="66" t="str">
        <f t="shared" si="25"/>
        <v/>
      </c>
      <c r="K113" s="4" t="s">
        <v>10</v>
      </c>
      <c r="L113" s="5">
        <v>45278</v>
      </c>
      <c r="M113" s="7"/>
      <c r="N113" s="7"/>
      <c r="O113" s="6">
        <f t="shared" si="33"/>
        <v>0</v>
      </c>
      <c r="P113" s="7">
        <f>SUMIFS(مصنعيات!N:N,مصنعيات!F:F,$N$2,مصنعيات!D:D,L113)</f>
        <v>0</v>
      </c>
      <c r="Q113" s="66" t="str">
        <f t="shared" si="26"/>
        <v/>
      </c>
      <c r="T113" s="4" t="s">
        <v>10</v>
      </c>
      <c r="U113" s="5">
        <v>45278</v>
      </c>
      <c r="V113" s="7"/>
      <c r="W113" s="7"/>
      <c r="X113" s="6">
        <f t="shared" si="34"/>
        <v>0</v>
      </c>
      <c r="Y113" s="7">
        <f>SUMIFS(مصنعيات!W:W,مصنعيات!O:O,$W$2,مصنعيات!M:M,U113)</f>
        <v>0</v>
      </c>
      <c r="Z113" s="66" t="str">
        <f t="shared" si="27"/>
        <v/>
      </c>
      <c r="AC113" s="4" t="s">
        <v>10</v>
      </c>
      <c r="AD113" s="5">
        <v>45278</v>
      </c>
      <c r="AE113" s="7"/>
      <c r="AF113" s="7"/>
      <c r="AG113" s="6">
        <f t="shared" si="35"/>
        <v>0</v>
      </c>
      <c r="AH113" s="7">
        <f>SUMIFS(مصنعيات!AF:AF,مصنعيات!X:X,$AF$2,مصنعيات!V:V,AD113)</f>
        <v>0</v>
      </c>
      <c r="AI113" s="66" t="str">
        <f t="shared" si="28"/>
        <v/>
      </c>
      <c r="AL113" s="4" t="s">
        <v>10</v>
      </c>
      <c r="AM113" s="5">
        <v>45278</v>
      </c>
      <c r="AN113" s="7"/>
      <c r="AO113" s="7"/>
      <c r="AP113" s="6">
        <f t="shared" si="36"/>
        <v>0</v>
      </c>
      <c r="AQ113" s="7">
        <f>SUMIFS(مصنعيات!AO:AO,مصنعيات!AG:AG,$AO$2,مصنعيات!AE:AE,AM113)</f>
        <v>0</v>
      </c>
      <c r="AR113" s="66" t="str">
        <f t="shared" si="29"/>
        <v/>
      </c>
      <c r="AT113" s="4" t="s">
        <v>10</v>
      </c>
      <c r="AU113" s="5">
        <v>45278</v>
      </c>
      <c r="AV113" s="7"/>
      <c r="AW113" s="7"/>
      <c r="AX113" s="6">
        <f t="shared" si="37"/>
        <v>0</v>
      </c>
      <c r="AY113" s="7">
        <f ca="1">SUMIFS(مصنعيات!AW:AW,مصنعيات!AO:AO,$AO$2,مصنعيات!AM:AM,AU113)</f>
        <v>0</v>
      </c>
      <c r="AZ113" s="66" t="str">
        <f t="shared" si="30"/>
        <v/>
      </c>
      <c r="BB113" s="4" t="s">
        <v>10</v>
      </c>
      <c r="BC113" s="5">
        <v>45278</v>
      </c>
      <c r="BD113" s="7"/>
      <c r="BE113" s="7"/>
      <c r="BF113" s="6">
        <f t="shared" si="38"/>
        <v>0</v>
      </c>
      <c r="BG113" s="7">
        <f ca="1">SUMIFS(مصنعيات!BE:BE,مصنعيات!AW:AW,$AO$2,مصنعيات!AU:AU,BC113)</f>
        <v>0</v>
      </c>
      <c r="BH113" s="66" t="str">
        <f t="shared" si="31"/>
        <v/>
      </c>
      <c r="BJ113" s="4" t="s">
        <v>10</v>
      </c>
      <c r="BK113" s="5">
        <v>45278</v>
      </c>
      <c r="BL113" s="7"/>
      <c r="BM113" s="7"/>
      <c r="BN113" s="6">
        <f t="shared" si="39"/>
        <v>0</v>
      </c>
      <c r="BO113" s="7">
        <f ca="1">SUMIFS(مصنعيات!BM:BM,مصنعيات!BE:BE,$AO$2,مصنعيات!BC:BC,BK113)</f>
        <v>0</v>
      </c>
      <c r="BP113" s="66" t="str">
        <f t="shared" si="32"/>
        <v/>
      </c>
    </row>
    <row r="114" spans="2:68" x14ac:dyDescent="0.2">
      <c r="B114" s="4" t="s">
        <v>11</v>
      </c>
      <c r="C114" s="5">
        <v>45279</v>
      </c>
      <c r="D114" s="7"/>
      <c r="E114" s="7"/>
      <c r="F114" s="6">
        <f t="shared" si="40"/>
        <v>0</v>
      </c>
      <c r="G114" s="7">
        <f>SUMIFS(مصنعيات!N:N,مصنعيات!F:F,$E$2,مصنعيات!D:D,C114)</f>
        <v>0</v>
      </c>
      <c r="H114" s="66" t="str">
        <f t="shared" si="25"/>
        <v/>
      </c>
      <c r="K114" s="4" t="s">
        <v>11</v>
      </c>
      <c r="L114" s="5">
        <v>45279</v>
      </c>
      <c r="M114" s="7"/>
      <c r="N114" s="7"/>
      <c r="O114" s="6">
        <f t="shared" si="33"/>
        <v>0</v>
      </c>
      <c r="P114" s="7">
        <f>SUMIFS(مصنعيات!N:N,مصنعيات!F:F,$N$2,مصنعيات!D:D,L114)</f>
        <v>0</v>
      </c>
      <c r="Q114" s="66" t="str">
        <f t="shared" si="26"/>
        <v/>
      </c>
      <c r="T114" s="4" t="s">
        <v>11</v>
      </c>
      <c r="U114" s="5">
        <v>45279</v>
      </c>
      <c r="V114" s="7"/>
      <c r="W114" s="7"/>
      <c r="X114" s="6">
        <f t="shared" si="34"/>
        <v>0</v>
      </c>
      <c r="Y114" s="7">
        <f>SUMIFS(مصنعيات!W:W,مصنعيات!O:O,$W$2,مصنعيات!M:M,U114)</f>
        <v>0</v>
      </c>
      <c r="Z114" s="66" t="str">
        <f t="shared" si="27"/>
        <v/>
      </c>
      <c r="AC114" s="4" t="s">
        <v>11</v>
      </c>
      <c r="AD114" s="5">
        <v>45279</v>
      </c>
      <c r="AE114" s="7"/>
      <c r="AF114" s="7"/>
      <c r="AG114" s="6">
        <f t="shared" si="35"/>
        <v>0</v>
      </c>
      <c r="AH114" s="7">
        <f>SUMIFS(مصنعيات!AF:AF,مصنعيات!X:X,$AF$2,مصنعيات!V:V,AD114)</f>
        <v>0</v>
      </c>
      <c r="AI114" s="66" t="str">
        <f t="shared" si="28"/>
        <v/>
      </c>
      <c r="AL114" s="4" t="s">
        <v>11</v>
      </c>
      <c r="AM114" s="5">
        <v>45279</v>
      </c>
      <c r="AN114" s="7"/>
      <c r="AO114" s="7"/>
      <c r="AP114" s="6">
        <f t="shared" si="36"/>
        <v>0</v>
      </c>
      <c r="AQ114" s="7">
        <f>SUMIFS(مصنعيات!AO:AO,مصنعيات!AG:AG,$AO$2,مصنعيات!AE:AE,AM114)</f>
        <v>0</v>
      </c>
      <c r="AR114" s="66" t="str">
        <f t="shared" si="29"/>
        <v/>
      </c>
      <c r="AT114" s="4" t="s">
        <v>11</v>
      </c>
      <c r="AU114" s="5">
        <v>45279</v>
      </c>
      <c r="AV114" s="7"/>
      <c r="AW114" s="7"/>
      <c r="AX114" s="6">
        <f t="shared" si="37"/>
        <v>0</v>
      </c>
      <c r="AY114" s="7">
        <f ca="1">SUMIFS(مصنعيات!AW:AW,مصنعيات!AO:AO,$AO$2,مصنعيات!AM:AM,AU114)</f>
        <v>0</v>
      </c>
      <c r="AZ114" s="66" t="str">
        <f t="shared" si="30"/>
        <v/>
      </c>
      <c r="BB114" s="4" t="s">
        <v>11</v>
      </c>
      <c r="BC114" s="5">
        <v>45279</v>
      </c>
      <c r="BD114" s="7"/>
      <c r="BE114" s="7"/>
      <c r="BF114" s="6">
        <f t="shared" si="38"/>
        <v>0</v>
      </c>
      <c r="BG114" s="7">
        <f ca="1">SUMIFS(مصنعيات!BE:BE,مصنعيات!AW:AW,$AO$2,مصنعيات!AU:AU,BC114)</f>
        <v>0</v>
      </c>
      <c r="BH114" s="66" t="str">
        <f t="shared" si="31"/>
        <v/>
      </c>
      <c r="BJ114" s="4" t="s">
        <v>11</v>
      </c>
      <c r="BK114" s="5">
        <v>45279</v>
      </c>
      <c r="BL114" s="7"/>
      <c r="BM114" s="7"/>
      <c r="BN114" s="6">
        <f t="shared" si="39"/>
        <v>0</v>
      </c>
      <c r="BO114" s="7">
        <f ca="1">SUMIFS(مصنعيات!BM:BM,مصنعيات!BE:BE,$AO$2,مصنعيات!BC:BC,BK114)</f>
        <v>0</v>
      </c>
      <c r="BP114" s="66" t="str">
        <f t="shared" si="32"/>
        <v/>
      </c>
    </row>
    <row r="115" spans="2:68" x14ac:dyDescent="0.2">
      <c r="B115" s="4" t="s">
        <v>12</v>
      </c>
      <c r="C115" s="5">
        <v>45280</v>
      </c>
      <c r="D115" s="7"/>
      <c r="E115" s="7"/>
      <c r="F115" s="6">
        <f t="shared" si="40"/>
        <v>0</v>
      </c>
      <c r="G115" s="7">
        <f>SUMIFS(مصنعيات!N:N,مصنعيات!F:F,$E$2,مصنعيات!D:D,C115)</f>
        <v>0</v>
      </c>
      <c r="H115" s="66" t="str">
        <f t="shared" si="25"/>
        <v/>
      </c>
      <c r="K115" s="4" t="s">
        <v>12</v>
      </c>
      <c r="L115" s="5">
        <v>45280</v>
      </c>
      <c r="M115" s="7"/>
      <c r="N115" s="7"/>
      <c r="O115" s="6">
        <f t="shared" si="33"/>
        <v>0</v>
      </c>
      <c r="P115" s="7">
        <f>SUMIFS(مصنعيات!N:N,مصنعيات!F:F,$N$2,مصنعيات!D:D,L115)</f>
        <v>0</v>
      </c>
      <c r="Q115" s="66" t="str">
        <f t="shared" si="26"/>
        <v/>
      </c>
      <c r="T115" s="4" t="s">
        <v>12</v>
      </c>
      <c r="U115" s="5">
        <v>45280</v>
      </c>
      <c r="V115" s="7"/>
      <c r="W115" s="7"/>
      <c r="X115" s="6">
        <f t="shared" si="34"/>
        <v>0</v>
      </c>
      <c r="Y115" s="7">
        <f>SUMIFS(مصنعيات!W:W,مصنعيات!O:O,$W$2,مصنعيات!M:M,U115)</f>
        <v>0</v>
      </c>
      <c r="Z115" s="66" t="str">
        <f t="shared" si="27"/>
        <v/>
      </c>
      <c r="AC115" s="4" t="s">
        <v>12</v>
      </c>
      <c r="AD115" s="5">
        <v>45280</v>
      </c>
      <c r="AE115" s="7"/>
      <c r="AF115" s="7"/>
      <c r="AG115" s="6">
        <f t="shared" si="35"/>
        <v>0</v>
      </c>
      <c r="AH115" s="7">
        <f>SUMIFS(مصنعيات!AF:AF,مصنعيات!X:X,$AF$2,مصنعيات!V:V,AD115)</f>
        <v>0</v>
      </c>
      <c r="AI115" s="66" t="str">
        <f t="shared" si="28"/>
        <v/>
      </c>
      <c r="AL115" s="4" t="s">
        <v>12</v>
      </c>
      <c r="AM115" s="5">
        <v>45280</v>
      </c>
      <c r="AN115" s="7"/>
      <c r="AO115" s="7"/>
      <c r="AP115" s="6">
        <f t="shared" si="36"/>
        <v>0</v>
      </c>
      <c r="AQ115" s="7">
        <f>SUMIFS(مصنعيات!AO:AO,مصنعيات!AG:AG,$AO$2,مصنعيات!AE:AE,AM115)</f>
        <v>0</v>
      </c>
      <c r="AR115" s="66" t="str">
        <f t="shared" si="29"/>
        <v/>
      </c>
      <c r="AT115" s="4" t="s">
        <v>12</v>
      </c>
      <c r="AU115" s="5">
        <v>45280</v>
      </c>
      <c r="AV115" s="7"/>
      <c r="AW115" s="7"/>
      <c r="AX115" s="6">
        <f t="shared" si="37"/>
        <v>0</v>
      </c>
      <c r="AY115" s="7">
        <f ca="1">SUMIFS(مصنعيات!AW:AW,مصنعيات!AO:AO,$AO$2,مصنعيات!AM:AM,AU115)</f>
        <v>0</v>
      </c>
      <c r="AZ115" s="66" t="str">
        <f t="shared" si="30"/>
        <v/>
      </c>
      <c r="BB115" s="4" t="s">
        <v>12</v>
      </c>
      <c r="BC115" s="5">
        <v>45280</v>
      </c>
      <c r="BD115" s="7"/>
      <c r="BE115" s="7"/>
      <c r="BF115" s="6">
        <f t="shared" si="38"/>
        <v>0</v>
      </c>
      <c r="BG115" s="7">
        <f ca="1">SUMIFS(مصنعيات!BE:BE,مصنعيات!AW:AW,$AO$2,مصنعيات!AU:AU,BC115)</f>
        <v>0</v>
      </c>
      <c r="BH115" s="66" t="str">
        <f t="shared" si="31"/>
        <v/>
      </c>
      <c r="BJ115" s="4" t="s">
        <v>12</v>
      </c>
      <c r="BK115" s="5">
        <v>45280</v>
      </c>
      <c r="BL115" s="7"/>
      <c r="BM115" s="7"/>
      <c r="BN115" s="6">
        <f t="shared" si="39"/>
        <v>0</v>
      </c>
      <c r="BO115" s="7">
        <f ca="1">SUMIFS(مصنعيات!BM:BM,مصنعيات!BE:BE,$AO$2,مصنعيات!BC:BC,BK115)</f>
        <v>0</v>
      </c>
      <c r="BP115" s="66" t="str">
        <f t="shared" si="32"/>
        <v/>
      </c>
    </row>
    <row r="116" spans="2:68" x14ac:dyDescent="0.2">
      <c r="B116" s="4" t="s">
        <v>13</v>
      </c>
      <c r="C116" s="5">
        <v>45281</v>
      </c>
      <c r="D116" s="7"/>
      <c r="E116" s="7"/>
      <c r="F116" s="6">
        <f t="shared" si="40"/>
        <v>0</v>
      </c>
      <c r="G116" s="7">
        <f>SUMIFS(مصنعيات!N:N,مصنعيات!F:F,$E$2,مصنعيات!D:D,C116)</f>
        <v>0</v>
      </c>
      <c r="H116" s="66" t="str">
        <f t="shared" si="25"/>
        <v/>
      </c>
      <c r="K116" s="4" t="s">
        <v>13</v>
      </c>
      <c r="L116" s="5">
        <v>45281</v>
      </c>
      <c r="M116" s="7"/>
      <c r="N116" s="7"/>
      <c r="O116" s="6">
        <f t="shared" si="33"/>
        <v>0</v>
      </c>
      <c r="P116" s="7">
        <f>SUMIFS(مصنعيات!N:N,مصنعيات!F:F,$N$2,مصنعيات!D:D,L116)</f>
        <v>0</v>
      </c>
      <c r="Q116" s="66" t="str">
        <f t="shared" si="26"/>
        <v/>
      </c>
      <c r="T116" s="4" t="s">
        <v>13</v>
      </c>
      <c r="U116" s="5">
        <v>45281</v>
      </c>
      <c r="V116" s="7"/>
      <c r="W116" s="7"/>
      <c r="X116" s="6">
        <f t="shared" si="34"/>
        <v>0</v>
      </c>
      <c r="Y116" s="7">
        <f>SUMIFS(مصنعيات!W:W,مصنعيات!O:O,$W$2,مصنعيات!M:M,U116)</f>
        <v>0</v>
      </c>
      <c r="Z116" s="66" t="str">
        <f t="shared" si="27"/>
        <v/>
      </c>
      <c r="AC116" s="4" t="s">
        <v>13</v>
      </c>
      <c r="AD116" s="5">
        <v>45281</v>
      </c>
      <c r="AE116" s="7"/>
      <c r="AF116" s="7"/>
      <c r="AG116" s="6">
        <f t="shared" si="35"/>
        <v>0</v>
      </c>
      <c r="AH116" s="7">
        <f>SUMIFS(مصنعيات!AF:AF,مصنعيات!X:X,$AF$2,مصنعيات!V:V,AD116)</f>
        <v>0</v>
      </c>
      <c r="AI116" s="66" t="str">
        <f t="shared" si="28"/>
        <v/>
      </c>
      <c r="AL116" s="4" t="s">
        <v>13</v>
      </c>
      <c r="AM116" s="5">
        <v>45281</v>
      </c>
      <c r="AN116" s="7"/>
      <c r="AO116" s="7"/>
      <c r="AP116" s="6">
        <f t="shared" si="36"/>
        <v>0</v>
      </c>
      <c r="AQ116" s="7">
        <f>SUMIFS(مصنعيات!AO:AO,مصنعيات!AG:AG,$AO$2,مصنعيات!AE:AE,AM116)</f>
        <v>0</v>
      </c>
      <c r="AR116" s="66" t="str">
        <f t="shared" si="29"/>
        <v/>
      </c>
      <c r="AT116" s="4" t="s">
        <v>13</v>
      </c>
      <c r="AU116" s="5">
        <v>45281</v>
      </c>
      <c r="AV116" s="7"/>
      <c r="AW116" s="7"/>
      <c r="AX116" s="6">
        <f t="shared" si="37"/>
        <v>0</v>
      </c>
      <c r="AY116" s="7">
        <f ca="1">SUMIFS(مصنعيات!AW:AW,مصنعيات!AO:AO,$AO$2,مصنعيات!AM:AM,AU116)</f>
        <v>0</v>
      </c>
      <c r="AZ116" s="66" t="str">
        <f t="shared" si="30"/>
        <v/>
      </c>
      <c r="BB116" s="4" t="s">
        <v>13</v>
      </c>
      <c r="BC116" s="5">
        <v>45281</v>
      </c>
      <c r="BD116" s="7"/>
      <c r="BE116" s="7"/>
      <c r="BF116" s="6">
        <f t="shared" si="38"/>
        <v>0</v>
      </c>
      <c r="BG116" s="7">
        <f ca="1">SUMIFS(مصنعيات!BE:BE,مصنعيات!AW:AW,$AO$2,مصنعيات!AU:AU,BC116)</f>
        <v>0</v>
      </c>
      <c r="BH116" s="66" t="str">
        <f t="shared" si="31"/>
        <v/>
      </c>
      <c r="BJ116" s="4" t="s">
        <v>13</v>
      </c>
      <c r="BK116" s="5">
        <v>45281</v>
      </c>
      <c r="BL116" s="7"/>
      <c r="BM116" s="7"/>
      <c r="BN116" s="6">
        <f t="shared" si="39"/>
        <v>0</v>
      </c>
      <c r="BO116" s="7">
        <f ca="1">SUMIFS(مصنعيات!BM:BM,مصنعيات!BE:BE,$AO$2,مصنعيات!BC:BC,BK116)</f>
        <v>0</v>
      </c>
      <c r="BP116" s="66" t="str">
        <f t="shared" si="32"/>
        <v/>
      </c>
    </row>
    <row r="117" spans="2:68" x14ac:dyDescent="0.2">
      <c r="B117" s="4" t="s">
        <v>30</v>
      </c>
      <c r="C117" s="5">
        <v>45282</v>
      </c>
      <c r="D117" s="7"/>
      <c r="E117" s="7"/>
      <c r="F117" s="6">
        <f t="shared" si="40"/>
        <v>0</v>
      </c>
      <c r="G117" s="7">
        <f>SUMIFS(مصنعيات!N:N,مصنعيات!F:F,$E$2,مصنعيات!D:D,C117)</f>
        <v>0</v>
      </c>
      <c r="H117" s="66" t="str">
        <f t="shared" si="25"/>
        <v/>
      </c>
      <c r="K117" s="4" t="s">
        <v>30</v>
      </c>
      <c r="L117" s="5">
        <v>45282</v>
      </c>
      <c r="M117" s="7"/>
      <c r="N117" s="7"/>
      <c r="O117" s="6">
        <f t="shared" si="33"/>
        <v>0</v>
      </c>
      <c r="P117" s="7">
        <f>SUMIFS(مصنعيات!N:N,مصنعيات!F:F,$N$2,مصنعيات!D:D,L117)</f>
        <v>0</v>
      </c>
      <c r="Q117" s="66" t="str">
        <f t="shared" si="26"/>
        <v/>
      </c>
      <c r="T117" s="4" t="s">
        <v>30</v>
      </c>
      <c r="U117" s="5">
        <v>45282</v>
      </c>
      <c r="V117" s="7"/>
      <c r="W117" s="7"/>
      <c r="X117" s="6">
        <f t="shared" si="34"/>
        <v>0</v>
      </c>
      <c r="Y117" s="7">
        <f>SUMIFS(مصنعيات!W:W,مصنعيات!O:O,$W$2,مصنعيات!M:M,U117)</f>
        <v>0</v>
      </c>
      <c r="Z117" s="66" t="str">
        <f t="shared" si="27"/>
        <v/>
      </c>
      <c r="AC117" s="4" t="s">
        <v>30</v>
      </c>
      <c r="AD117" s="5">
        <v>45282</v>
      </c>
      <c r="AE117" s="7"/>
      <c r="AF117" s="7"/>
      <c r="AG117" s="6">
        <f t="shared" si="35"/>
        <v>0</v>
      </c>
      <c r="AH117" s="7">
        <f>SUMIFS(مصنعيات!AF:AF,مصنعيات!X:X,$AF$2,مصنعيات!V:V,AD117)</f>
        <v>0</v>
      </c>
      <c r="AI117" s="66" t="str">
        <f t="shared" si="28"/>
        <v/>
      </c>
      <c r="AL117" s="4" t="s">
        <v>30</v>
      </c>
      <c r="AM117" s="5">
        <v>45282</v>
      </c>
      <c r="AN117" s="7"/>
      <c r="AO117" s="7"/>
      <c r="AP117" s="6">
        <f t="shared" si="36"/>
        <v>0</v>
      </c>
      <c r="AQ117" s="7">
        <f>SUMIFS(مصنعيات!AO:AO,مصنعيات!AG:AG,$AO$2,مصنعيات!AE:AE,AM117)</f>
        <v>0</v>
      </c>
      <c r="AR117" s="66" t="str">
        <f t="shared" si="29"/>
        <v/>
      </c>
      <c r="AT117" s="4" t="s">
        <v>30</v>
      </c>
      <c r="AU117" s="5">
        <v>45282</v>
      </c>
      <c r="AV117" s="7"/>
      <c r="AW117" s="7"/>
      <c r="AX117" s="6">
        <f t="shared" si="37"/>
        <v>0</v>
      </c>
      <c r="AY117" s="7">
        <f ca="1">SUMIFS(مصنعيات!AW:AW,مصنعيات!AO:AO,$AO$2,مصنعيات!AM:AM,AU117)</f>
        <v>0</v>
      </c>
      <c r="AZ117" s="66" t="str">
        <f t="shared" si="30"/>
        <v/>
      </c>
      <c r="BB117" s="4" t="s">
        <v>30</v>
      </c>
      <c r="BC117" s="5">
        <v>45282</v>
      </c>
      <c r="BD117" s="7"/>
      <c r="BE117" s="7"/>
      <c r="BF117" s="6">
        <f t="shared" si="38"/>
        <v>0</v>
      </c>
      <c r="BG117" s="7">
        <f ca="1">SUMIFS(مصنعيات!BE:BE,مصنعيات!AW:AW,$AO$2,مصنعيات!AU:AU,BC117)</f>
        <v>0</v>
      </c>
      <c r="BH117" s="66" t="str">
        <f t="shared" si="31"/>
        <v/>
      </c>
      <c r="BJ117" s="4" t="s">
        <v>30</v>
      </c>
      <c r="BK117" s="5">
        <v>45282</v>
      </c>
      <c r="BL117" s="7"/>
      <c r="BM117" s="7"/>
      <c r="BN117" s="6">
        <f t="shared" si="39"/>
        <v>0</v>
      </c>
      <c r="BO117" s="7">
        <f ca="1">SUMIFS(مصنعيات!BM:BM,مصنعيات!BE:BE,$AO$2,مصنعيات!BC:BC,BK117)</f>
        <v>0</v>
      </c>
      <c r="BP117" s="66" t="str">
        <f t="shared" si="32"/>
        <v/>
      </c>
    </row>
    <row r="118" spans="2:68" x14ac:dyDescent="0.2">
      <c r="B118" s="4" t="s">
        <v>8</v>
      </c>
      <c r="C118" s="5">
        <v>45283</v>
      </c>
      <c r="D118" s="7"/>
      <c r="E118" s="7"/>
      <c r="F118" s="6">
        <f t="shared" si="40"/>
        <v>0</v>
      </c>
      <c r="G118" s="7">
        <f>SUMIFS(مصنعيات!N:N,مصنعيات!F:F,$E$2,مصنعيات!D:D,C118)</f>
        <v>0</v>
      </c>
      <c r="H118" s="66" t="str">
        <f t="shared" si="25"/>
        <v/>
      </c>
      <c r="K118" s="4" t="s">
        <v>8</v>
      </c>
      <c r="L118" s="5">
        <v>45283</v>
      </c>
      <c r="M118" s="7"/>
      <c r="N118" s="7"/>
      <c r="O118" s="6">
        <f t="shared" si="33"/>
        <v>0</v>
      </c>
      <c r="P118" s="7">
        <f>SUMIFS(مصنعيات!N:N,مصنعيات!F:F,$N$2,مصنعيات!D:D,L118)</f>
        <v>0</v>
      </c>
      <c r="Q118" s="66" t="str">
        <f t="shared" si="26"/>
        <v/>
      </c>
      <c r="T118" s="4" t="s">
        <v>8</v>
      </c>
      <c r="U118" s="5">
        <v>45283</v>
      </c>
      <c r="V118" s="7"/>
      <c r="W118" s="7"/>
      <c r="X118" s="6">
        <f t="shared" si="34"/>
        <v>0</v>
      </c>
      <c r="Y118" s="7">
        <f>SUMIFS(مصنعيات!W:W,مصنعيات!O:O,$W$2,مصنعيات!M:M,U118)</f>
        <v>0</v>
      </c>
      <c r="Z118" s="66" t="str">
        <f t="shared" si="27"/>
        <v/>
      </c>
      <c r="AC118" s="4" t="s">
        <v>8</v>
      </c>
      <c r="AD118" s="5">
        <v>45283</v>
      </c>
      <c r="AE118" s="7"/>
      <c r="AF118" s="7"/>
      <c r="AG118" s="6">
        <f t="shared" si="35"/>
        <v>0</v>
      </c>
      <c r="AH118" s="7">
        <f>SUMIFS(مصنعيات!AF:AF,مصنعيات!X:X,$AF$2,مصنعيات!V:V,AD118)</f>
        <v>0</v>
      </c>
      <c r="AI118" s="66" t="str">
        <f t="shared" si="28"/>
        <v/>
      </c>
      <c r="AL118" s="4" t="s">
        <v>8</v>
      </c>
      <c r="AM118" s="5">
        <v>45283</v>
      </c>
      <c r="AN118" s="7"/>
      <c r="AO118" s="7"/>
      <c r="AP118" s="6">
        <f t="shared" si="36"/>
        <v>0</v>
      </c>
      <c r="AQ118" s="7">
        <f>SUMIFS(مصنعيات!AO:AO,مصنعيات!AG:AG,$AO$2,مصنعيات!AE:AE,AM118)</f>
        <v>0</v>
      </c>
      <c r="AR118" s="66" t="str">
        <f t="shared" si="29"/>
        <v/>
      </c>
      <c r="AT118" s="4" t="s">
        <v>8</v>
      </c>
      <c r="AU118" s="5">
        <v>45283</v>
      </c>
      <c r="AV118" s="7"/>
      <c r="AW118" s="7"/>
      <c r="AX118" s="6">
        <f t="shared" si="37"/>
        <v>0</v>
      </c>
      <c r="AY118" s="7">
        <f ca="1">SUMIFS(مصنعيات!AW:AW,مصنعيات!AO:AO,$AO$2,مصنعيات!AM:AM,AU118)</f>
        <v>0</v>
      </c>
      <c r="AZ118" s="66" t="str">
        <f t="shared" si="30"/>
        <v/>
      </c>
      <c r="BB118" s="4" t="s">
        <v>8</v>
      </c>
      <c r="BC118" s="5">
        <v>45283</v>
      </c>
      <c r="BD118" s="7"/>
      <c r="BE118" s="7"/>
      <c r="BF118" s="6">
        <f t="shared" si="38"/>
        <v>0</v>
      </c>
      <c r="BG118" s="7">
        <f ca="1">SUMIFS(مصنعيات!BE:BE,مصنعيات!AW:AW,$AO$2,مصنعيات!AU:AU,BC118)</f>
        <v>0</v>
      </c>
      <c r="BH118" s="66" t="str">
        <f t="shared" si="31"/>
        <v/>
      </c>
      <c r="BJ118" s="4" t="s">
        <v>8</v>
      </c>
      <c r="BK118" s="5">
        <v>45283</v>
      </c>
      <c r="BL118" s="7"/>
      <c r="BM118" s="7"/>
      <c r="BN118" s="6">
        <f t="shared" si="39"/>
        <v>0</v>
      </c>
      <c r="BO118" s="7">
        <f ca="1">SUMIFS(مصنعيات!BM:BM,مصنعيات!BE:BE,$AO$2,مصنعيات!BC:BC,BK118)</f>
        <v>0</v>
      </c>
      <c r="BP118" s="66" t="str">
        <f t="shared" si="32"/>
        <v/>
      </c>
    </row>
    <row r="119" spans="2:68" x14ac:dyDescent="0.2">
      <c r="B119" s="4" t="s">
        <v>9</v>
      </c>
      <c r="C119" s="5">
        <v>45284</v>
      </c>
      <c r="D119" s="7"/>
      <c r="E119" s="7"/>
      <c r="F119" s="6">
        <f t="shared" si="40"/>
        <v>0</v>
      </c>
      <c r="G119" s="7">
        <f>SUMIFS(مصنعيات!N:N,مصنعيات!F:F,$E$2,مصنعيات!D:D,C119)</f>
        <v>0</v>
      </c>
      <c r="H119" s="66" t="str">
        <f t="shared" si="25"/>
        <v/>
      </c>
      <c r="K119" s="4" t="s">
        <v>9</v>
      </c>
      <c r="L119" s="5">
        <v>45284</v>
      </c>
      <c r="M119" s="7"/>
      <c r="N119" s="7"/>
      <c r="O119" s="6">
        <f t="shared" si="33"/>
        <v>0</v>
      </c>
      <c r="P119" s="7">
        <f>SUMIFS(مصنعيات!N:N,مصنعيات!F:F,$N$2,مصنعيات!D:D,L119)</f>
        <v>0</v>
      </c>
      <c r="Q119" s="66" t="str">
        <f t="shared" si="26"/>
        <v/>
      </c>
      <c r="T119" s="4" t="s">
        <v>9</v>
      </c>
      <c r="U119" s="5">
        <v>45284</v>
      </c>
      <c r="V119" s="7"/>
      <c r="W119" s="7"/>
      <c r="X119" s="6">
        <f t="shared" si="34"/>
        <v>0</v>
      </c>
      <c r="Y119" s="7">
        <f>SUMIFS(مصنعيات!W:W,مصنعيات!O:O,$W$2,مصنعيات!M:M,U119)</f>
        <v>0</v>
      </c>
      <c r="Z119" s="66" t="str">
        <f t="shared" si="27"/>
        <v/>
      </c>
      <c r="AC119" s="4" t="s">
        <v>9</v>
      </c>
      <c r="AD119" s="5">
        <v>45284</v>
      </c>
      <c r="AE119" s="7"/>
      <c r="AF119" s="7"/>
      <c r="AG119" s="6">
        <f t="shared" si="35"/>
        <v>0</v>
      </c>
      <c r="AH119" s="7">
        <f>SUMIFS(مصنعيات!AF:AF,مصنعيات!X:X,$AF$2,مصنعيات!V:V,AD119)</f>
        <v>0</v>
      </c>
      <c r="AI119" s="66" t="str">
        <f t="shared" si="28"/>
        <v/>
      </c>
      <c r="AL119" s="4" t="s">
        <v>9</v>
      </c>
      <c r="AM119" s="5">
        <v>45284</v>
      </c>
      <c r="AN119" s="7"/>
      <c r="AO119" s="7"/>
      <c r="AP119" s="6">
        <f t="shared" si="36"/>
        <v>0</v>
      </c>
      <c r="AQ119" s="7">
        <f>SUMIFS(مصنعيات!AO:AO,مصنعيات!AG:AG,$AO$2,مصنعيات!AE:AE,AM119)</f>
        <v>0</v>
      </c>
      <c r="AR119" s="66" t="str">
        <f t="shared" si="29"/>
        <v/>
      </c>
      <c r="AT119" s="4" t="s">
        <v>9</v>
      </c>
      <c r="AU119" s="5">
        <v>45284</v>
      </c>
      <c r="AV119" s="7"/>
      <c r="AW119" s="7"/>
      <c r="AX119" s="6">
        <f t="shared" si="37"/>
        <v>0</v>
      </c>
      <c r="AY119" s="7">
        <f ca="1">SUMIFS(مصنعيات!AW:AW,مصنعيات!AO:AO,$AO$2,مصنعيات!AM:AM,AU119)</f>
        <v>0</v>
      </c>
      <c r="AZ119" s="66" t="str">
        <f t="shared" si="30"/>
        <v/>
      </c>
      <c r="BB119" s="4" t="s">
        <v>9</v>
      </c>
      <c r="BC119" s="5">
        <v>45284</v>
      </c>
      <c r="BD119" s="7"/>
      <c r="BE119" s="7"/>
      <c r="BF119" s="6">
        <f t="shared" si="38"/>
        <v>0</v>
      </c>
      <c r="BG119" s="7">
        <f ca="1">SUMIFS(مصنعيات!BE:BE,مصنعيات!AW:AW,$AO$2,مصنعيات!AU:AU,BC119)</f>
        <v>0</v>
      </c>
      <c r="BH119" s="66" t="str">
        <f t="shared" si="31"/>
        <v/>
      </c>
      <c r="BJ119" s="4" t="s">
        <v>9</v>
      </c>
      <c r="BK119" s="5">
        <v>45284</v>
      </c>
      <c r="BL119" s="7"/>
      <c r="BM119" s="7"/>
      <c r="BN119" s="6">
        <f t="shared" si="39"/>
        <v>0</v>
      </c>
      <c r="BO119" s="7">
        <f ca="1">SUMIFS(مصنعيات!BM:BM,مصنعيات!BE:BE,$AO$2,مصنعيات!BC:BC,BK119)</f>
        <v>0</v>
      </c>
      <c r="BP119" s="66" t="str">
        <f t="shared" si="32"/>
        <v/>
      </c>
    </row>
    <row r="120" spans="2:68" x14ac:dyDescent="0.2">
      <c r="B120" s="4" t="s">
        <v>10</v>
      </c>
      <c r="C120" s="5">
        <v>45285</v>
      </c>
      <c r="D120" s="7"/>
      <c r="E120" s="7"/>
      <c r="F120" s="6">
        <f t="shared" si="40"/>
        <v>0</v>
      </c>
      <c r="G120" s="7">
        <f>SUMIFS(مصنعيات!N:N,مصنعيات!F:F,$E$2,مصنعيات!D:D,C120)</f>
        <v>0</v>
      </c>
      <c r="H120" s="66" t="str">
        <f t="shared" si="25"/>
        <v/>
      </c>
      <c r="K120" s="4" t="s">
        <v>10</v>
      </c>
      <c r="L120" s="5">
        <v>45285</v>
      </c>
      <c r="M120" s="7"/>
      <c r="N120" s="7"/>
      <c r="O120" s="6">
        <f t="shared" si="33"/>
        <v>0</v>
      </c>
      <c r="P120" s="7">
        <f>SUMIFS(مصنعيات!N:N,مصنعيات!F:F,$N$2,مصنعيات!D:D,L120)</f>
        <v>0</v>
      </c>
      <c r="Q120" s="66" t="str">
        <f t="shared" si="26"/>
        <v/>
      </c>
      <c r="T120" s="4" t="s">
        <v>10</v>
      </c>
      <c r="U120" s="5">
        <v>45285</v>
      </c>
      <c r="V120" s="7"/>
      <c r="W120" s="7"/>
      <c r="X120" s="6">
        <f t="shared" si="34"/>
        <v>0</v>
      </c>
      <c r="Y120" s="7">
        <f>SUMIFS(مصنعيات!W:W,مصنعيات!O:O,$W$2,مصنعيات!M:M,U120)</f>
        <v>0</v>
      </c>
      <c r="Z120" s="66" t="str">
        <f t="shared" si="27"/>
        <v/>
      </c>
      <c r="AC120" s="4" t="s">
        <v>10</v>
      </c>
      <c r="AD120" s="5">
        <v>45285</v>
      </c>
      <c r="AE120" s="7"/>
      <c r="AF120" s="7"/>
      <c r="AG120" s="6">
        <f t="shared" si="35"/>
        <v>0</v>
      </c>
      <c r="AH120" s="7">
        <f>SUMIFS(مصنعيات!AF:AF,مصنعيات!X:X,$AF$2,مصنعيات!V:V,AD120)</f>
        <v>0</v>
      </c>
      <c r="AI120" s="66" t="str">
        <f t="shared" si="28"/>
        <v/>
      </c>
      <c r="AL120" s="4" t="s">
        <v>10</v>
      </c>
      <c r="AM120" s="5">
        <v>45285</v>
      </c>
      <c r="AN120" s="7"/>
      <c r="AO120" s="7"/>
      <c r="AP120" s="6">
        <f t="shared" si="36"/>
        <v>0</v>
      </c>
      <c r="AQ120" s="7">
        <f>SUMIFS(مصنعيات!AO:AO,مصنعيات!AG:AG,$AO$2,مصنعيات!AE:AE,AM120)</f>
        <v>0</v>
      </c>
      <c r="AR120" s="66" t="str">
        <f t="shared" si="29"/>
        <v/>
      </c>
      <c r="AT120" s="4" t="s">
        <v>10</v>
      </c>
      <c r="AU120" s="5">
        <v>45285</v>
      </c>
      <c r="AV120" s="7"/>
      <c r="AW120" s="7"/>
      <c r="AX120" s="6">
        <f t="shared" si="37"/>
        <v>0</v>
      </c>
      <c r="AY120" s="7">
        <f ca="1">SUMIFS(مصنعيات!AW:AW,مصنعيات!AO:AO,$AO$2,مصنعيات!AM:AM,AU120)</f>
        <v>0</v>
      </c>
      <c r="AZ120" s="66" t="str">
        <f t="shared" si="30"/>
        <v/>
      </c>
      <c r="BB120" s="4" t="s">
        <v>10</v>
      </c>
      <c r="BC120" s="5">
        <v>45285</v>
      </c>
      <c r="BD120" s="7"/>
      <c r="BE120" s="7"/>
      <c r="BF120" s="6">
        <f t="shared" si="38"/>
        <v>0</v>
      </c>
      <c r="BG120" s="7">
        <f ca="1">SUMIFS(مصنعيات!BE:BE,مصنعيات!AW:AW,$AO$2,مصنعيات!AU:AU,BC120)</f>
        <v>0</v>
      </c>
      <c r="BH120" s="66" t="str">
        <f t="shared" si="31"/>
        <v/>
      </c>
      <c r="BJ120" s="4" t="s">
        <v>10</v>
      </c>
      <c r="BK120" s="5">
        <v>45285</v>
      </c>
      <c r="BL120" s="7"/>
      <c r="BM120" s="7"/>
      <c r="BN120" s="6">
        <f t="shared" si="39"/>
        <v>0</v>
      </c>
      <c r="BO120" s="7">
        <f ca="1">SUMIFS(مصنعيات!BM:BM,مصنعيات!BE:BE,$AO$2,مصنعيات!BC:BC,BK120)</f>
        <v>0</v>
      </c>
      <c r="BP120" s="66" t="str">
        <f t="shared" si="32"/>
        <v/>
      </c>
    </row>
    <row r="121" spans="2:68" x14ac:dyDescent="0.2">
      <c r="B121" s="4" t="s">
        <v>11</v>
      </c>
      <c r="C121" s="5">
        <v>45286</v>
      </c>
      <c r="D121" s="7"/>
      <c r="E121" s="7"/>
      <c r="F121" s="6">
        <f t="shared" si="40"/>
        <v>0</v>
      </c>
      <c r="G121" s="7">
        <f>SUMIFS(مصنعيات!N:N,مصنعيات!F:F,$E$2,مصنعيات!D:D,C121)</f>
        <v>0</v>
      </c>
      <c r="H121" s="66" t="str">
        <f t="shared" si="25"/>
        <v/>
      </c>
      <c r="K121" s="4" t="s">
        <v>11</v>
      </c>
      <c r="L121" s="5">
        <v>45286</v>
      </c>
      <c r="M121" s="7"/>
      <c r="N121" s="7"/>
      <c r="O121" s="6">
        <f t="shared" si="33"/>
        <v>0</v>
      </c>
      <c r="P121" s="7">
        <f>SUMIFS(مصنعيات!N:N,مصنعيات!F:F,$N$2,مصنعيات!D:D,L121)</f>
        <v>0</v>
      </c>
      <c r="Q121" s="66" t="str">
        <f t="shared" si="26"/>
        <v/>
      </c>
      <c r="T121" s="4" t="s">
        <v>11</v>
      </c>
      <c r="U121" s="5">
        <v>45286</v>
      </c>
      <c r="V121" s="7"/>
      <c r="W121" s="7"/>
      <c r="X121" s="6">
        <f t="shared" si="34"/>
        <v>0</v>
      </c>
      <c r="Y121" s="7">
        <f>SUMIFS(مصنعيات!W:W,مصنعيات!O:O,$W$2,مصنعيات!M:M,U121)</f>
        <v>0</v>
      </c>
      <c r="Z121" s="66" t="str">
        <f t="shared" si="27"/>
        <v/>
      </c>
      <c r="AC121" s="4" t="s">
        <v>11</v>
      </c>
      <c r="AD121" s="5">
        <v>45286</v>
      </c>
      <c r="AE121" s="7"/>
      <c r="AF121" s="7"/>
      <c r="AG121" s="6">
        <f t="shared" si="35"/>
        <v>0</v>
      </c>
      <c r="AH121" s="7">
        <f>SUMIFS(مصنعيات!AF:AF,مصنعيات!X:X,$AF$2,مصنعيات!V:V,AD121)</f>
        <v>0</v>
      </c>
      <c r="AI121" s="66" t="str">
        <f t="shared" si="28"/>
        <v/>
      </c>
      <c r="AL121" s="4" t="s">
        <v>11</v>
      </c>
      <c r="AM121" s="5">
        <v>45286</v>
      </c>
      <c r="AN121" s="7"/>
      <c r="AO121" s="7"/>
      <c r="AP121" s="6">
        <f t="shared" si="36"/>
        <v>0</v>
      </c>
      <c r="AQ121" s="7">
        <f>SUMIFS(مصنعيات!AO:AO,مصنعيات!AG:AG,$AO$2,مصنعيات!AE:AE,AM121)</f>
        <v>0</v>
      </c>
      <c r="AR121" s="66" t="str">
        <f t="shared" si="29"/>
        <v/>
      </c>
      <c r="AT121" s="4" t="s">
        <v>11</v>
      </c>
      <c r="AU121" s="5">
        <v>45286</v>
      </c>
      <c r="AV121" s="7"/>
      <c r="AW121" s="7"/>
      <c r="AX121" s="6">
        <f t="shared" si="37"/>
        <v>0</v>
      </c>
      <c r="AY121" s="7">
        <f ca="1">SUMIFS(مصنعيات!AW:AW,مصنعيات!AO:AO,$AO$2,مصنعيات!AM:AM,AU121)</f>
        <v>0</v>
      </c>
      <c r="AZ121" s="66" t="str">
        <f t="shared" si="30"/>
        <v/>
      </c>
      <c r="BB121" s="4" t="s">
        <v>11</v>
      </c>
      <c r="BC121" s="5">
        <v>45286</v>
      </c>
      <c r="BD121" s="7"/>
      <c r="BE121" s="7"/>
      <c r="BF121" s="6">
        <f t="shared" si="38"/>
        <v>0</v>
      </c>
      <c r="BG121" s="7">
        <f ca="1">SUMIFS(مصنعيات!BE:BE,مصنعيات!AW:AW,$AO$2,مصنعيات!AU:AU,BC121)</f>
        <v>0</v>
      </c>
      <c r="BH121" s="66" t="str">
        <f t="shared" si="31"/>
        <v/>
      </c>
      <c r="BJ121" s="4" t="s">
        <v>11</v>
      </c>
      <c r="BK121" s="5">
        <v>45286</v>
      </c>
      <c r="BL121" s="7"/>
      <c r="BM121" s="7"/>
      <c r="BN121" s="6">
        <f t="shared" si="39"/>
        <v>0</v>
      </c>
      <c r="BO121" s="7">
        <f ca="1">SUMIFS(مصنعيات!BM:BM,مصنعيات!BE:BE,$AO$2,مصنعيات!BC:BC,BK121)</f>
        <v>0</v>
      </c>
      <c r="BP121" s="66" t="str">
        <f t="shared" si="32"/>
        <v/>
      </c>
    </row>
    <row r="122" spans="2:68" x14ac:dyDescent="0.2">
      <c r="B122" s="4" t="s">
        <v>12</v>
      </c>
      <c r="C122" s="5">
        <v>45287</v>
      </c>
      <c r="D122" s="7"/>
      <c r="E122" s="7"/>
      <c r="F122" s="6">
        <f t="shared" si="40"/>
        <v>0</v>
      </c>
      <c r="G122" s="7">
        <f>SUMIFS(مصنعيات!N:N,مصنعيات!F:F,$E$2,مصنعيات!D:D,C122)</f>
        <v>0</v>
      </c>
      <c r="H122" s="66" t="str">
        <f t="shared" si="25"/>
        <v/>
      </c>
      <c r="K122" s="4" t="s">
        <v>12</v>
      </c>
      <c r="L122" s="5">
        <v>45287</v>
      </c>
      <c r="M122" s="7"/>
      <c r="N122" s="7"/>
      <c r="O122" s="6">
        <f t="shared" si="33"/>
        <v>0</v>
      </c>
      <c r="P122" s="7">
        <f>SUMIFS(مصنعيات!N:N,مصنعيات!F:F,$N$2,مصنعيات!D:D,L122)</f>
        <v>0</v>
      </c>
      <c r="Q122" s="66" t="str">
        <f t="shared" si="26"/>
        <v/>
      </c>
      <c r="T122" s="4" t="s">
        <v>12</v>
      </c>
      <c r="U122" s="5">
        <v>45287</v>
      </c>
      <c r="V122" s="7"/>
      <c r="W122" s="7"/>
      <c r="X122" s="6">
        <f t="shared" si="34"/>
        <v>0</v>
      </c>
      <c r="Y122" s="7">
        <f>SUMIFS(مصنعيات!W:W,مصنعيات!O:O,$W$2,مصنعيات!M:M,U122)</f>
        <v>0</v>
      </c>
      <c r="Z122" s="66" t="str">
        <f t="shared" si="27"/>
        <v/>
      </c>
      <c r="AC122" s="4" t="s">
        <v>12</v>
      </c>
      <c r="AD122" s="5">
        <v>45287</v>
      </c>
      <c r="AE122" s="7"/>
      <c r="AF122" s="7"/>
      <c r="AG122" s="6">
        <f t="shared" si="35"/>
        <v>0</v>
      </c>
      <c r="AH122" s="7">
        <f>SUMIFS(مصنعيات!AF:AF,مصنعيات!X:X,$AF$2,مصنعيات!V:V,AD122)</f>
        <v>0</v>
      </c>
      <c r="AI122" s="66" t="str">
        <f t="shared" si="28"/>
        <v/>
      </c>
      <c r="AL122" s="4" t="s">
        <v>12</v>
      </c>
      <c r="AM122" s="5">
        <v>45287</v>
      </c>
      <c r="AN122" s="7"/>
      <c r="AO122" s="7"/>
      <c r="AP122" s="6">
        <f t="shared" si="36"/>
        <v>0</v>
      </c>
      <c r="AQ122" s="7">
        <f>SUMIFS(مصنعيات!AO:AO,مصنعيات!AG:AG,$AO$2,مصنعيات!AE:AE,AM122)</f>
        <v>0</v>
      </c>
      <c r="AR122" s="66" t="str">
        <f t="shared" si="29"/>
        <v/>
      </c>
      <c r="AT122" s="4" t="s">
        <v>12</v>
      </c>
      <c r="AU122" s="5">
        <v>45287</v>
      </c>
      <c r="AV122" s="7"/>
      <c r="AW122" s="7"/>
      <c r="AX122" s="6">
        <f t="shared" si="37"/>
        <v>0</v>
      </c>
      <c r="AY122" s="7">
        <f ca="1">SUMIFS(مصنعيات!AW:AW,مصنعيات!AO:AO,$AO$2,مصنعيات!AM:AM,AU122)</f>
        <v>0</v>
      </c>
      <c r="AZ122" s="66" t="str">
        <f t="shared" si="30"/>
        <v/>
      </c>
      <c r="BB122" s="4" t="s">
        <v>12</v>
      </c>
      <c r="BC122" s="5">
        <v>45287</v>
      </c>
      <c r="BD122" s="7"/>
      <c r="BE122" s="7"/>
      <c r="BF122" s="6">
        <f t="shared" si="38"/>
        <v>0</v>
      </c>
      <c r="BG122" s="7">
        <f ca="1">SUMIFS(مصنعيات!BE:BE,مصنعيات!AW:AW,$AO$2,مصنعيات!AU:AU,BC122)</f>
        <v>0</v>
      </c>
      <c r="BH122" s="66" t="str">
        <f t="shared" si="31"/>
        <v/>
      </c>
      <c r="BJ122" s="4" t="s">
        <v>12</v>
      </c>
      <c r="BK122" s="5">
        <v>45287</v>
      </c>
      <c r="BL122" s="7"/>
      <c r="BM122" s="7"/>
      <c r="BN122" s="6">
        <f t="shared" si="39"/>
        <v>0</v>
      </c>
      <c r="BO122" s="7">
        <f ca="1">SUMIFS(مصنعيات!BM:BM,مصنعيات!BE:BE,$AO$2,مصنعيات!BC:BC,BK122)</f>
        <v>0</v>
      </c>
      <c r="BP122" s="66" t="str">
        <f t="shared" si="32"/>
        <v/>
      </c>
    </row>
    <row r="123" spans="2:68" x14ac:dyDescent="0.2">
      <c r="B123" s="4" t="s">
        <v>13</v>
      </c>
      <c r="C123" s="5">
        <v>45288</v>
      </c>
      <c r="D123" s="7"/>
      <c r="E123" s="7"/>
      <c r="F123" s="6">
        <f t="shared" si="40"/>
        <v>0</v>
      </c>
      <c r="G123" s="7">
        <f>SUMIFS(مصنعيات!N:N,مصنعيات!F:F,$E$2,مصنعيات!D:D,C123)</f>
        <v>0</v>
      </c>
      <c r="H123" s="66" t="str">
        <f t="shared" si="25"/>
        <v/>
      </c>
      <c r="K123" s="4" t="s">
        <v>13</v>
      </c>
      <c r="L123" s="5">
        <v>45288</v>
      </c>
      <c r="M123" s="7"/>
      <c r="N123" s="7"/>
      <c r="O123" s="6">
        <f t="shared" si="33"/>
        <v>0</v>
      </c>
      <c r="P123" s="7">
        <f>SUMIFS(مصنعيات!N:N,مصنعيات!F:F,$N$2,مصنعيات!D:D,L123)</f>
        <v>0</v>
      </c>
      <c r="Q123" s="66" t="str">
        <f t="shared" si="26"/>
        <v/>
      </c>
      <c r="T123" s="4" t="s">
        <v>13</v>
      </c>
      <c r="U123" s="5">
        <v>45288</v>
      </c>
      <c r="V123" s="7"/>
      <c r="W123" s="7"/>
      <c r="X123" s="6">
        <f t="shared" si="34"/>
        <v>0</v>
      </c>
      <c r="Y123" s="7">
        <f>SUMIFS(مصنعيات!W:W,مصنعيات!O:O,$W$2,مصنعيات!M:M,U123)</f>
        <v>0</v>
      </c>
      <c r="Z123" s="66" t="str">
        <f t="shared" si="27"/>
        <v/>
      </c>
      <c r="AC123" s="4" t="s">
        <v>13</v>
      </c>
      <c r="AD123" s="5">
        <v>45288</v>
      </c>
      <c r="AE123" s="7"/>
      <c r="AF123" s="7"/>
      <c r="AG123" s="6">
        <f t="shared" si="35"/>
        <v>0</v>
      </c>
      <c r="AH123" s="7">
        <f>SUMIFS(مصنعيات!AF:AF,مصنعيات!X:X,$AF$2,مصنعيات!V:V,AD123)</f>
        <v>0</v>
      </c>
      <c r="AI123" s="66" t="str">
        <f t="shared" si="28"/>
        <v/>
      </c>
      <c r="AL123" s="4" t="s">
        <v>13</v>
      </c>
      <c r="AM123" s="5">
        <v>45288</v>
      </c>
      <c r="AN123" s="7"/>
      <c r="AO123" s="7"/>
      <c r="AP123" s="6">
        <f t="shared" si="36"/>
        <v>0</v>
      </c>
      <c r="AQ123" s="7">
        <f>SUMIFS(مصنعيات!AO:AO,مصنعيات!AG:AG,$AO$2,مصنعيات!AE:AE,AM123)</f>
        <v>0</v>
      </c>
      <c r="AR123" s="66" t="str">
        <f t="shared" si="29"/>
        <v/>
      </c>
      <c r="AT123" s="4" t="s">
        <v>13</v>
      </c>
      <c r="AU123" s="5">
        <v>45288</v>
      </c>
      <c r="AV123" s="7"/>
      <c r="AW123" s="7"/>
      <c r="AX123" s="6">
        <f t="shared" si="37"/>
        <v>0</v>
      </c>
      <c r="AY123" s="7">
        <f ca="1">SUMIFS(مصنعيات!AW:AW,مصنعيات!AO:AO,$AO$2,مصنعيات!AM:AM,AU123)</f>
        <v>0</v>
      </c>
      <c r="AZ123" s="66" t="str">
        <f t="shared" si="30"/>
        <v/>
      </c>
      <c r="BB123" s="4" t="s">
        <v>13</v>
      </c>
      <c r="BC123" s="5">
        <v>45288</v>
      </c>
      <c r="BD123" s="7"/>
      <c r="BE123" s="7"/>
      <c r="BF123" s="6">
        <f t="shared" si="38"/>
        <v>0</v>
      </c>
      <c r="BG123" s="7">
        <f ca="1">SUMIFS(مصنعيات!BE:BE,مصنعيات!AW:AW,$AO$2,مصنعيات!AU:AU,BC123)</f>
        <v>0</v>
      </c>
      <c r="BH123" s="66" t="str">
        <f t="shared" si="31"/>
        <v/>
      </c>
      <c r="BJ123" s="4" t="s">
        <v>13</v>
      </c>
      <c r="BK123" s="5">
        <v>45288</v>
      </c>
      <c r="BL123" s="7"/>
      <c r="BM123" s="7"/>
      <c r="BN123" s="6">
        <f t="shared" si="39"/>
        <v>0</v>
      </c>
      <c r="BO123" s="7">
        <f ca="1">SUMIFS(مصنعيات!BM:BM,مصنعيات!BE:BE,$AO$2,مصنعيات!BC:BC,BK123)</f>
        <v>0</v>
      </c>
      <c r="BP123" s="66" t="str">
        <f t="shared" si="32"/>
        <v/>
      </c>
    </row>
    <row r="124" spans="2:68" x14ac:dyDescent="0.2">
      <c r="B124" s="4" t="s">
        <v>30</v>
      </c>
      <c r="C124" s="5">
        <v>45289</v>
      </c>
      <c r="D124" s="7"/>
      <c r="E124" s="7"/>
      <c r="F124" s="6">
        <f t="shared" si="40"/>
        <v>0</v>
      </c>
      <c r="G124" s="7">
        <f>SUMIFS(مصنعيات!N:N,مصنعيات!F:F,$E$2,مصنعيات!D:D,C124)</f>
        <v>0</v>
      </c>
      <c r="H124" s="66" t="str">
        <f t="shared" si="25"/>
        <v/>
      </c>
      <c r="K124" s="4" t="s">
        <v>30</v>
      </c>
      <c r="L124" s="5">
        <v>45289</v>
      </c>
      <c r="M124" s="7"/>
      <c r="N124" s="7"/>
      <c r="O124" s="6">
        <f t="shared" si="33"/>
        <v>0</v>
      </c>
      <c r="P124" s="7">
        <f>SUMIFS(مصنعيات!N:N,مصنعيات!F:F,$N$2,مصنعيات!D:D,L124)</f>
        <v>0</v>
      </c>
      <c r="Q124" s="66" t="str">
        <f t="shared" si="26"/>
        <v/>
      </c>
      <c r="T124" s="4" t="s">
        <v>30</v>
      </c>
      <c r="U124" s="5">
        <v>45289</v>
      </c>
      <c r="V124" s="7"/>
      <c r="W124" s="7"/>
      <c r="X124" s="6">
        <f t="shared" si="34"/>
        <v>0</v>
      </c>
      <c r="Y124" s="7">
        <f>SUMIFS(مصنعيات!W:W,مصنعيات!O:O,$W$2,مصنعيات!M:M,U124)</f>
        <v>0</v>
      </c>
      <c r="Z124" s="66" t="str">
        <f t="shared" si="27"/>
        <v/>
      </c>
      <c r="AC124" s="4" t="s">
        <v>30</v>
      </c>
      <c r="AD124" s="5">
        <v>45289</v>
      </c>
      <c r="AE124" s="7"/>
      <c r="AF124" s="7"/>
      <c r="AG124" s="6">
        <f t="shared" si="35"/>
        <v>0</v>
      </c>
      <c r="AH124" s="7">
        <f>SUMIFS(مصنعيات!AF:AF,مصنعيات!X:X,$AF$2,مصنعيات!V:V,AD124)</f>
        <v>0</v>
      </c>
      <c r="AI124" s="66" t="str">
        <f t="shared" si="28"/>
        <v/>
      </c>
      <c r="AL124" s="4" t="s">
        <v>30</v>
      </c>
      <c r="AM124" s="5">
        <v>45289</v>
      </c>
      <c r="AN124" s="7"/>
      <c r="AO124" s="7"/>
      <c r="AP124" s="6">
        <f t="shared" si="36"/>
        <v>0</v>
      </c>
      <c r="AQ124" s="7">
        <f>SUMIFS(مصنعيات!AO:AO,مصنعيات!AG:AG,$AO$2,مصنعيات!AE:AE,AM124)</f>
        <v>0</v>
      </c>
      <c r="AR124" s="66" t="str">
        <f t="shared" si="29"/>
        <v/>
      </c>
      <c r="AT124" s="4" t="s">
        <v>30</v>
      </c>
      <c r="AU124" s="5">
        <v>45289</v>
      </c>
      <c r="AV124" s="7"/>
      <c r="AW124" s="7"/>
      <c r="AX124" s="6">
        <f t="shared" si="37"/>
        <v>0</v>
      </c>
      <c r="AY124" s="7">
        <f ca="1">SUMIFS(مصنعيات!AW:AW,مصنعيات!AO:AO,$AO$2,مصنعيات!AM:AM,AU124)</f>
        <v>0</v>
      </c>
      <c r="AZ124" s="66" t="str">
        <f t="shared" si="30"/>
        <v/>
      </c>
      <c r="BB124" s="4" t="s">
        <v>30</v>
      </c>
      <c r="BC124" s="5">
        <v>45289</v>
      </c>
      <c r="BD124" s="7"/>
      <c r="BE124" s="7"/>
      <c r="BF124" s="6">
        <f t="shared" si="38"/>
        <v>0</v>
      </c>
      <c r="BG124" s="7">
        <f ca="1">SUMIFS(مصنعيات!BE:BE,مصنعيات!AW:AW,$AO$2,مصنعيات!AU:AU,BC124)</f>
        <v>0</v>
      </c>
      <c r="BH124" s="66" t="str">
        <f t="shared" si="31"/>
        <v/>
      </c>
      <c r="BJ124" s="4" t="s">
        <v>30</v>
      </c>
      <c r="BK124" s="5">
        <v>45289</v>
      </c>
      <c r="BL124" s="7"/>
      <c r="BM124" s="7"/>
      <c r="BN124" s="6">
        <f t="shared" si="39"/>
        <v>0</v>
      </c>
      <c r="BO124" s="7">
        <f ca="1">SUMIFS(مصنعيات!BM:BM,مصنعيات!BE:BE,$AO$2,مصنعيات!BC:BC,BK124)</f>
        <v>0</v>
      </c>
      <c r="BP124" s="66" t="str">
        <f t="shared" si="32"/>
        <v/>
      </c>
    </row>
    <row r="125" spans="2:68" x14ac:dyDescent="0.2">
      <c r="B125" s="4" t="s">
        <v>8</v>
      </c>
      <c r="C125" s="5">
        <v>45290</v>
      </c>
      <c r="D125" s="7"/>
      <c r="E125" s="7"/>
      <c r="F125" s="6">
        <f t="shared" si="40"/>
        <v>0</v>
      </c>
      <c r="G125" s="7">
        <f>SUMIFS(مصنعيات!N:N,مصنعيات!F:F,$E$2,مصنعيات!D:D,C125)</f>
        <v>0</v>
      </c>
      <c r="H125" s="66" t="str">
        <f t="shared" si="25"/>
        <v/>
      </c>
      <c r="K125" s="4" t="s">
        <v>8</v>
      </c>
      <c r="L125" s="5">
        <v>45290</v>
      </c>
      <c r="M125" s="7"/>
      <c r="N125" s="7"/>
      <c r="O125" s="6">
        <f t="shared" si="33"/>
        <v>0</v>
      </c>
      <c r="P125" s="7">
        <f>SUMIFS(مصنعيات!N:N,مصنعيات!F:F,$N$2,مصنعيات!D:D,L125)</f>
        <v>0</v>
      </c>
      <c r="Q125" s="66" t="str">
        <f t="shared" si="26"/>
        <v/>
      </c>
      <c r="T125" s="4" t="s">
        <v>8</v>
      </c>
      <c r="U125" s="5">
        <v>45290</v>
      </c>
      <c r="V125" s="7"/>
      <c r="W125" s="7"/>
      <c r="X125" s="6">
        <f t="shared" si="34"/>
        <v>0</v>
      </c>
      <c r="Y125" s="7">
        <f>SUMIFS(مصنعيات!W:W,مصنعيات!O:O,$W$2,مصنعيات!M:M,U125)</f>
        <v>0</v>
      </c>
      <c r="Z125" s="66" t="str">
        <f t="shared" si="27"/>
        <v/>
      </c>
      <c r="AC125" s="4" t="s">
        <v>8</v>
      </c>
      <c r="AD125" s="5">
        <v>45290</v>
      </c>
      <c r="AE125" s="7"/>
      <c r="AF125" s="7"/>
      <c r="AG125" s="6">
        <f t="shared" si="35"/>
        <v>0</v>
      </c>
      <c r="AH125" s="7">
        <f>SUMIFS(مصنعيات!AF:AF,مصنعيات!X:X,$AF$2,مصنعيات!V:V,AD125)</f>
        <v>0</v>
      </c>
      <c r="AI125" s="66" t="str">
        <f t="shared" si="28"/>
        <v/>
      </c>
      <c r="AL125" s="4" t="s">
        <v>8</v>
      </c>
      <c r="AM125" s="5">
        <v>45290</v>
      </c>
      <c r="AN125" s="7"/>
      <c r="AO125" s="7"/>
      <c r="AP125" s="6">
        <f t="shared" si="36"/>
        <v>0</v>
      </c>
      <c r="AQ125" s="7">
        <f>SUMIFS(مصنعيات!AO:AO,مصنعيات!AG:AG,$AO$2,مصنعيات!AE:AE,AM125)</f>
        <v>0</v>
      </c>
      <c r="AR125" s="66" t="str">
        <f t="shared" si="29"/>
        <v/>
      </c>
      <c r="AT125" s="4" t="s">
        <v>8</v>
      </c>
      <c r="AU125" s="5">
        <v>45290</v>
      </c>
      <c r="AV125" s="7"/>
      <c r="AW125" s="7"/>
      <c r="AX125" s="6">
        <f t="shared" si="37"/>
        <v>0</v>
      </c>
      <c r="AY125" s="7">
        <f ca="1">SUMIFS(مصنعيات!AW:AW,مصنعيات!AO:AO,$AO$2,مصنعيات!AM:AM,AU125)</f>
        <v>0</v>
      </c>
      <c r="AZ125" s="66" t="str">
        <f t="shared" si="30"/>
        <v/>
      </c>
      <c r="BB125" s="4" t="s">
        <v>8</v>
      </c>
      <c r="BC125" s="5">
        <v>45290</v>
      </c>
      <c r="BD125" s="7"/>
      <c r="BE125" s="7"/>
      <c r="BF125" s="6">
        <f t="shared" si="38"/>
        <v>0</v>
      </c>
      <c r="BG125" s="7">
        <f ca="1">SUMIFS(مصنعيات!BE:BE,مصنعيات!AW:AW,$AO$2,مصنعيات!AU:AU,BC125)</f>
        <v>0</v>
      </c>
      <c r="BH125" s="66" t="str">
        <f t="shared" si="31"/>
        <v/>
      </c>
      <c r="BJ125" s="4" t="s">
        <v>8</v>
      </c>
      <c r="BK125" s="5">
        <v>45290</v>
      </c>
      <c r="BL125" s="7"/>
      <c r="BM125" s="7"/>
      <c r="BN125" s="6">
        <f t="shared" si="39"/>
        <v>0</v>
      </c>
      <c r="BO125" s="7">
        <f ca="1">SUMIFS(مصنعيات!BM:BM,مصنعيات!BE:BE,$AO$2,مصنعيات!BC:BC,BK125)</f>
        <v>0</v>
      </c>
      <c r="BP125" s="66" t="str">
        <f t="shared" si="32"/>
        <v/>
      </c>
    </row>
    <row r="126" spans="2:68" x14ac:dyDescent="0.2">
      <c r="B126" s="4" t="s">
        <v>9</v>
      </c>
      <c r="C126" s="5">
        <v>45291</v>
      </c>
      <c r="D126" s="7"/>
      <c r="E126" s="7"/>
      <c r="F126" s="6">
        <f t="shared" si="40"/>
        <v>0</v>
      </c>
      <c r="G126" s="7">
        <f>SUMIFS(مصنعيات!N:N,مصنعيات!F:F,$E$2,مصنعيات!D:D,C126)</f>
        <v>0</v>
      </c>
      <c r="H126" s="66" t="str">
        <f t="shared" si="25"/>
        <v/>
      </c>
      <c r="K126" s="4" t="s">
        <v>9</v>
      </c>
      <c r="L126" s="5">
        <v>45291</v>
      </c>
      <c r="M126" s="7"/>
      <c r="N126" s="7"/>
      <c r="O126" s="6">
        <f t="shared" si="33"/>
        <v>0</v>
      </c>
      <c r="P126" s="7">
        <f>SUMIFS(مصنعيات!N:N,مصنعيات!F:F,$N$2,مصنعيات!D:D,L126)</f>
        <v>0</v>
      </c>
      <c r="Q126" s="66" t="str">
        <f t="shared" si="26"/>
        <v/>
      </c>
      <c r="T126" s="4" t="s">
        <v>9</v>
      </c>
      <c r="U126" s="5">
        <v>45291</v>
      </c>
      <c r="V126" s="7"/>
      <c r="W126" s="7"/>
      <c r="X126" s="6">
        <f t="shared" si="34"/>
        <v>0</v>
      </c>
      <c r="Y126" s="7">
        <f>SUMIFS(مصنعيات!W:W,مصنعيات!O:O,$W$2,مصنعيات!M:M,U126)</f>
        <v>0</v>
      </c>
      <c r="Z126" s="66" t="str">
        <f t="shared" si="27"/>
        <v/>
      </c>
      <c r="AC126" s="4" t="s">
        <v>9</v>
      </c>
      <c r="AD126" s="5">
        <v>45291</v>
      </c>
      <c r="AE126" s="7"/>
      <c r="AF126" s="7"/>
      <c r="AG126" s="6">
        <f t="shared" si="35"/>
        <v>0</v>
      </c>
      <c r="AH126" s="7">
        <f>SUMIFS(مصنعيات!AF:AF,مصنعيات!X:X,$AF$2,مصنعيات!V:V,AD126)</f>
        <v>0</v>
      </c>
      <c r="AI126" s="66" t="str">
        <f t="shared" si="28"/>
        <v/>
      </c>
      <c r="AL126" s="4" t="s">
        <v>9</v>
      </c>
      <c r="AM126" s="5">
        <v>45291</v>
      </c>
      <c r="AN126" s="7"/>
      <c r="AO126" s="7"/>
      <c r="AP126" s="6">
        <f t="shared" si="36"/>
        <v>0</v>
      </c>
      <c r="AQ126" s="7">
        <f>SUMIFS(مصنعيات!AO:AO,مصنعيات!AG:AG,$AO$2,مصنعيات!AE:AE,AM126)</f>
        <v>0</v>
      </c>
      <c r="AR126" s="66" t="str">
        <f t="shared" si="29"/>
        <v/>
      </c>
      <c r="AT126" s="4" t="s">
        <v>9</v>
      </c>
      <c r="AU126" s="5">
        <v>45291</v>
      </c>
      <c r="AV126" s="7"/>
      <c r="AW126" s="7"/>
      <c r="AX126" s="6">
        <f t="shared" si="37"/>
        <v>0</v>
      </c>
      <c r="AY126" s="7">
        <f ca="1">SUMIFS(مصنعيات!AW:AW,مصنعيات!AO:AO,$AO$2,مصنعيات!AM:AM,AU126)</f>
        <v>0</v>
      </c>
      <c r="AZ126" s="66" t="str">
        <f t="shared" si="30"/>
        <v/>
      </c>
      <c r="BB126" s="4" t="s">
        <v>9</v>
      </c>
      <c r="BC126" s="5">
        <v>45291</v>
      </c>
      <c r="BD126" s="7"/>
      <c r="BE126" s="7"/>
      <c r="BF126" s="6">
        <f t="shared" si="38"/>
        <v>0</v>
      </c>
      <c r="BG126" s="7">
        <f ca="1">SUMIFS(مصنعيات!BE:BE,مصنعيات!AW:AW,$AO$2,مصنعيات!AU:AU,BC126)</f>
        <v>0</v>
      </c>
      <c r="BH126" s="66" t="str">
        <f t="shared" si="31"/>
        <v/>
      </c>
      <c r="BJ126" s="4" t="s">
        <v>9</v>
      </c>
      <c r="BK126" s="5">
        <v>45291</v>
      </c>
      <c r="BL126" s="7"/>
      <c r="BM126" s="7"/>
      <c r="BN126" s="6">
        <f t="shared" si="39"/>
        <v>0</v>
      </c>
      <c r="BO126" s="7">
        <f ca="1">SUMIFS(مصنعيات!BM:BM,مصنعيات!BE:BE,$AO$2,مصنعيات!BC:BC,BK126)</f>
        <v>0</v>
      </c>
      <c r="BP126" s="66" t="str">
        <f t="shared" si="32"/>
        <v/>
      </c>
    </row>
    <row r="127" spans="2:68" x14ac:dyDescent="0.2">
      <c r="B127" s="4" t="s">
        <v>10</v>
      </c>
      <c r="C127" s="5">
        <v>45292</v>
      </c>
      <c r="D127" s="7"/>
      <c r="E127" s="7"/>
      <c r="F127" s="6">
        <f t="shared" si="40"/>
        <v>0</v>
      </c>
      <c r="G127" s="7">
        <f>SUMIFS(مصنعيات!N:N,مصنعيات!F:F,$E$2,مصنعيات!D:D,C127)</f>
        <v>0</v>
      </c>
      <c r="H127" s="66" t="str">
        <f t="shared" si="25"/>
        <v/>
      </c>
      <c r="K127" s="4" t="s">
        <v>10</v>
      </c>
      <c r="L127" s="5">
        <v>45292</v>
      </c>
      <c r="M127" s="7"/>
      <c r="N127" s="7"/>
      <c r="O127" s="6">
        <f t="shared" si="33"/>
        <v>0</v>
      </c>
      <c r="P127" s="7">
        <f>SUMIFS(مصنعيات!N:N,مصنعيات!F:F,$N$2,مصنعيات!D:D,L127)</f>
        <v>0</v>
      </c>
      <c r="Q127" s="66" t="str">
        <f t="shared" si="26"/>
        <v/>
      </c>
      <c r="T127" s="4" t="s">
        <v>10</v>
      </c>
      <c r="U127" s="5">
        <v>45292</v>
      </c>
      <c r="V127" s="7"/>
      <c r="W127" s="7"/>
      <c r="X127" s="6">
        <f t="shared" si="34"/>
        <v>0</v>
      </c>
      <c r="Y127" s="7">
        <f>SUMIFS(مصنعيات!W:W,مصنعيات!O:O,$W$2,مصنعيات!M:M,U127)</f>
        <v>0</v>
      </c>
      <c r="Z127" s="66" t="str">
        <f t="shared" si="27"/>
        <v/>
      </c>
      <c r="AC127" s="4" t="s">
        <v>10</v>
      </c>
      <c r="AD127" s="5">
        <v>45292</v>
      </c>
      <c r="AE127" s="7"/>
      <c r="AF127" s="7"/>
      <c r="AG127" s="6">
        <f t="shared" si="35"/>
        <v>0</v>
      </c>
      <c r="AH127" s="7">
        <f>SUMIFS(مصنعيات!AF:AF,مصنعيات!X:X,$AF$2,مصنعيات!V:V,AD127)</f>
        <v>0</v>
      </c>
      <c r="AI127" s="66" t="str">
        <f t="shared" si="28"/>
        <v/>
      </c>
      <c r="AL127" s="4" t="s">
        <v>10</v>
      </c>
      <c r="AM127" s="5">
        <v>45292</v>
      </c>
      <c r="AN127" s="7"/>
      <c r="AO127" s="7"/>
      <c r="AP127" s="6">
        <f t="shared" si="36"/>
        <v>0</v>
      </c>
      <c r="AQ127" s="7">
        <f>SUMIFS(مصنعيات!AO:AO,مصنعيات!AG:AG,$AO$2,مصنعيات!AE:AE,AM127)</f>
        <v>0</v>
      </c>
      <c r="AR127" s="66" t="str">
        <f t="shared" si="29"/>
        <v/>
      </c>
      <c r="AT127" s="4" t="s">
        <v>10</v>
      </c>
      <c r="AU127" s="5">
        <v>45292</v>
      </c>
      <c r="AV127" s="7"/>
      <c r="AW127" s="7"/>
      <c r="AX127" s="6">
        <f t="shared" si="37"/>
        <v>0</v>
      </c>
      <c r="AY127" s="7">
        <f ca="1">SUMIFS(مصنعيات!AW:AW,مصنعيات!AO:AO,$AO$2,مصنعيات!AM:AM,AU127)</f>
        <v>0</v>
      </c>
      <c r="AZ127" s="66" t="str">
        <f t="shared" si="30"/>
        <v/>
      </c>
      <c r="BB127" s="4" t="s">
        <v>10</v>
      </c>
      <c r="BC127" s="5">
        <v>45292</v>
      </c>
      <c r="BD127" s="7"/>
      <c r="BE127" s="7"/>
      <c r="BF127" s="6">
        <f t="shared" si="38"/>
        <v>0</v>
      </c>
      <c r="BG127" s="7">
        <f ca="1">SUMIFS(مصنعيات!BE:BE,مصنعيات!AW:AW,$AO$2,مصنعيات!AU:AU,BC127)</f>
        <v>0</v>
      </c>
      <c r="BH127" s="66" t="str">
        <f t="shared" si="31"/>
        <v/>
      </c>
      <c r="BJ127" s="4" t="s">
        <v>10</v>
      </c>
      <c r="BK127" s="5">
        <v>45292</v>
      </c>
      <c r="BL127" s="7"/>
      <c r="BM127" s="7"/>
      <c r="BN127" s="6">
        <f t="shared" si="39"/>
        <v>0</v>
      </c>
      <c r="BO127" s="7">
        <f ca="1">SUMIFS(مصنعيات!BM:BM,مصنعيات!BE:BE,$AO$2,مصنعيات!BC:BC,BK127)</f>
        <v>0</v>
      </c>
      <c r="BP127" s="66" t="str">
        <f t="shared" si="32"/>
        <v/>
      </c>
    </row>
    <row r="128" spans="2:68" x14ac:dyDescent="0.2">
      <c r="B128" s="4" t="s">
        <v>11</v>
      </c>
      <c r="C128" s="5">
        <v>45293</v>
      </c>
      <c r="D128" s="7"/>
      <c r="E128" s="7"/>
      <c r="F128" s="6">
        <f t="shared" si="40"/>
        <v>0</v>
      </c>
      <c r="G128" s="7">
        <f>SUMIFS(مصنعيات!N:N,مصنعيات!F:F,$E$2,مصنعيات!D:D,C128)</f>
        <v>0</v>
      </c>
      <c r="H128" s="66" t="str">
        <f t="shared" si="25"/>
        <v/>
      </c>
      <c r="K128" s="4" t="s">
        <v>11</v>
      </c>
      <c r="L128" s="5">
        <v>45293</v>
      </c>
      <c r="M128" s="7"/>
      <c r="N128" s="7"/>
      <c r="O128" s="6">
        <f t="shared" si="33"/>
        <v>0</v>
      </c>
      <c r="P128" s="7">
        <f>SUMIFS(مصنعيات!N:N,مصنعيات!F:F,$N$2,مصنعيات!D:D,L128)</f>
        <v>0</v>
      </c>
      <c r="Q128" s="66" t="str">
        <f t="shared" si="26"/>
        <v/>
      </c>
      <c r="T128" s="4" t="s">
        <v>11</v>
      </c>
      <c r="U128" s="5">
        <v>45293</v>
      </c>
      <c r="V128" s="7"/>
      <c r="W128" s="7"/>
      <c r="X128" s="6">
        <f t="shared" si="34"/>
        <v>0</v>
      </c>
      <c r="Y128" s="7">
        <f>SUMIFS(مصنعيات!W:W,مصنعيات!O:O,$W$2,مصنعيات!M:M,U128)</f>
        <v>0</v>
      </c>
      <c r="Z128" s="66" t="str">
        <f t="shared" si="27"/>
        <v/>
      </c>
      <c r="AC128" s="4" t="s">
        <v>11</v>
      </c>
      <c r="AD128" s="5">
        <v>45293</v>
      </c>
      <c r="AE128" s="7"/>
      <c r="AF128" s="7"/>
      <c r="AG128" s="6">
        <f t="shared" si="35"/>
        <v>0</v>
      </c>
      <c r="AH128" s="7">
        <f>SUMIFS(مصنعيات!AF:AF,مصنعيات!X:X,$AF$2,مصنعيات!V:V,AD128)</f>
        <v>0</v>
      </c>
      <c r="AI128" s="66" t="str">
        <f t="shared" si="28"/>
        <v/>
      </c>
      <c r="AL128" s="4" t="s">
        <v>11</v>
      </c>
      <c r="AM128" s="5">
        <v>45293</v>
      </c>
      <c r="AN128" s="7"/>
      <c r="AO128" s="7"/>
      <c r="AP128" s="6">
        <f t="shared" si="36"/>
        <v>0</v>
      </c>
      <c r="AQ128" s="7">
        <f>SUMIFS(مصنعيات!AO:AO,مصنعيات!AG:AG,$AO$2,مصنعيات!AE:AE,AM128)</f>
        <v>0</v>
      </c>
      <c r="AR128" s="66" t="str">
        <f t="shared" si="29"/>
        <v/>
      </c>
      <c r="AT128" s="4" t="s">
        <v>11</v>
      </c>
      <c r="AU128" s="5">
        <v>45293</v>
      </c>
      <c r="AV128" s="7"/>
      <c r="AW128" s="7"/>
      <c r="AX128" s="6">
        <f t="shared" si="37"/>
        <v>0</v>
      </c>
      <c r="AY128" s="7">
        <f ca="1">SUMIFS(مصنعيات!AW:AW,مصنعيات!AO:AO,$AO$2,مصنعيات!AM:AM,AU128)</f>
        <v>0</v>
      </c>
      <c r="AZ128" s="66" t="str">
        <f t="shared" si="30"/>
        <v/>
      </c>
      <c r="BB128" s="4" t="s">
        <v>11</v>
      </c>
      <c r="BC128" s="5">
        <v>45293</v>
      </c>
      <c r="BD128" s="7"/>
      <c r="BE128" s="7"/>
      <c r="BF128" s="6">
        <f t="shared" si="38"/>
        <v>0</v>
      </c>
      <c r="BG128" s="7">
        <f ca="1">SUMIFS(مصنعيات!BE:BE,مصنعيات!AW:AW,$AO$2,مصنعيات!AU:AU,BC128)</f>
        <v>0</v>
      </c>
      <c r="BH128" s="66" t="str">
        <f t="shared" si="31"/>
        <v/>
      </c>
      <c r="BJ128" s="4" t="s">
        <v>11</v>
      </c>
      <c r="BK128" s="5">
        <v>45293</v>
      </c>
      <c r="BL128" s="7"/>
      <c r="BM128" s="7"/>
      <c r="BN128" s="6">
        <f t="shared" si="39"/>
        <v>0</v>
      </c>
      <c r="BO128" s="7">
        <f ca="1">SUMIFS(مصنعيات!BM:BM,مصنعيات!BE:BE,$AO$2,مصنعيات!BC:BC,BK128)</f>
        <v>0</v>
      </c>
      <c r="BP128" s="66" t="str">
        <f t="shared" si="32"/>
        <v/>
      </c>
    </row>
    <row r="129" spans="2:68" x14ac:dyDescent="0.2">
      <c r="B129" s="4" t="s">
        <v>12</v>
      </c>
      <c r="C129" s="5">
        <v>45294</v>
      </c>
      <c r="D129" s="7"/>
      <c r="E129" s="7"/>
      <c r="F129" s="6">
        <f t="shared" si="40"/>
        <v>0</v>
      </c>
      <c r="G129" s="7">
        <f>SUMIFS(مصنعيات!N:N,مصنعيات!F:F,$E$2,مصنعيات!D:D,C129)</f>
        <v>0</v>
      </c>
      <c r="H129" s="66" t="str">
        <f t="shared" si="25"/>
        <v/>
      </c>
      <c r="K129" s="4" t="s">
        <v>12</v>
      </c>
      <c r="L129" s="5">
        <v>45294</v>
      </c>
      <c r="M129" s="7"/>
      <c r="N129" s="7"/>
      <c r="O129" s="6">
        <f t="shared" si="33"/>
        <v>0</v>
      </c>
      <c r="P129" s="7">
        <f>SUMIFS(مصنعيات!N:N,مصنعيات!F:F,$N$2,مصنعيات!D:D,L129)</f>
        <v>0</v>
      </c>
      <c r="Q129" s="66" t="str">
        <f t="shared" si="26"/>
        <v/>
      </c>
      <c r="T129" s="4" t="s">
        <v>12</v>
      </c>
      <c r="U129" s="5">
        <v>45294</v>
      </c>
      <c r="V129" s="7"/>
      <c r="W129" s="7"/>
      <c r="X129" s="6">
        <f t="shared" si="34"/>
        <v>0</v>
      </c>
      <c r="Y129" s="7">
        <f>SUMIFS(مصنعيات!W:W,مصنعيات!O:O,$W$2,مصنعيات!M:M,U129)</f>
        <v>0</v>
      </c>
      <c r="Z129" s="66" t="str">
        <f t="shared" si="27"/>
        <v/>
      </c>
      <c r="AC129" s="4" t="s">
        <v>12</v>
      </c>
      <c r="AD129" s="5">
        <v>45294</v>
      </c>
      <c r="AE129" s="7"/>
      <c r="AF129" s="7"/>
      <c r="AG129" s="6">
        <f t="shared" si="35"/>
        <v>0</v>
      </c>
      <c r="AH129" s="7">
        <f>SUMIFS(مصنعيات!AF:AF,مصنعيات!X:X,$AF$2,مصنعيات!V:V,AD129)</f>
        <v>0</v>
      </c>
      <c r="AI129" s="66" t="str">
        <f t="shared" si="28"/>
        <v/>
      </c>
      <c r="AL129" s="4" t="s">
        <v>12</v>
      </c>
      <c r="AM129" s="5">
        <v>45294</v>
      </c>
      <c r="AN129" s="7"/>
      <c r="AO129" s="7"/>
      <c r="AP129" s="6">
        <f t="shared" si="36"/>
        <v>0</v>
      </c>
      <c r="AQ129" s="7">
        <f>SUMIFS(مصنعيات!AO:AO,مصنعيات!AG:AG,$AO$2,مصنعيات!AE:AE,AM129)</f>
        <v>0</v>
      </c>
      <c r="AR129" s="66" t="str">
        <f t="shared" si="29"/>
        <v/>
      </c>
      <c r="AT129" s="4" t="s">
        <v>12</v>
      </c>
      <c r="AU129" s="5">
        <v>45294</v>
      </c>
      <c r="AV129" s="7"/>
      <c r="AW129" s="7"/>
      <c r="AX129" s="6">
        <f t="shared" si="37"/>
        <v>0</v>
      </c>
      <c r="AY129" s="7">
        <f ca="1">SUMIFS(مصنعيات!AW:AW,مصنعيات!AO:AO,$AO$2,مصنعيات!AM:AM,AU129)</f>
        <v>0</v>
      </c>
      <c r="AZ129" s="66" t="str">
        <f t="shared" si="30"/>
        <v/>
      </c>
      <c r="BB129" s="4" t="s">
        <v>12</v>
      </c>
      <c r="BC129" s="5">
        <v>45294</v>
      </c>
      <c r="BD129" s="7"/>
      <c r="BE129" s="7"/>
      <c r="BF129" s="6">
        <f t="shared" si="38"/>
        <v>0</v>
      </c>
      <c r="BG129" s="7">
        <f ca="1">SUMIFS(مصنعيات!BE:BE,مصنعيات!AW:AW,$AO$2,مصنعيات!AU:AU,BC129)</f>
        <v>0</v>
      </c>
      <c r="BH129" s="66" t="str">
        <f t="shared" si="31"/>
        <v/>
      </c>
      <c r="BJ129" s="4" t="s">
        <v>12</v>
      </c>
      <c r="BK129" s="5">
        <v>45294</v>
      </c>
      <c r="BL129" s="7"/>
      <c r="BM129" s="7"/>
      <c r="BN129" s="6">
        <f t="shared" si="39"/>
        <v>0</v>
      </c>
      <c r="BO129" s="7">
        <f ca="1">SUMIFS(مصنعيات!BM:BM,مصنعيات!BE:BE,$AO$2,مصنعيات!BC:BC,BK129)</f>
        <v>0</v>
      </c>
      <c r="BP129" s="66" t="str">
        <f t="shared" si="32"/>
        <v/>
      </c>
    </row>
    <row r="130" spans="2:68" x14ac:dyDescent="0.2">
      <c r="B130" s="4" t="s">
        <v>13</v>
      </c>
      <c r="C130" s="5">
        <v>45295</v>
      </c>
      <c r="D130" s="7"/>
      <c r="E130" s="7"/>
      <c r="F130" s="6">
        <f t="shared" si="40"/>
        <v>0</v>
      </c>
      <c r="G130" s="7">
        <f>SUMIFS(مصنعيات!N:N,مصنعيات!F:F,$E$2,مصنعيات!D:D,C130)</f>
        <v>0</v>
      </c>
      <c r="H130" s="66" t="str">
        <f t="shared" si="25"/>
        <v/>
      </c>
      <c r="K130" s="4" t="s">
        <v>13</v>
      </c>
      <c r="L130" s="5">
        <v>45295</v>
      </c>
      <c r="M130" s="7"/>
      <c r="N130" s="7"/>
      <c r="O130" s="6">
        <f t="shared" si="33"/>
        <v>0</v>
      </c>
      <c r="P130" s="7">
        <f>SUMIFS(مصنعيات!N:N,مصنعيات!F:F,$N$2,مصنعيات!D:D,L130)</f>
        <v>0</v>
      </c>
      <c r="Q130" s="66" t="str">
        <f t="shared" si="26"/>
        <v/>
      </c>
      <c r="T130" s="4" t="s">
        <v>13</v>
      </c>
      <c r="U130" s="5">
        <v>45295</v>
      </c>
      <c r="V130" s="7"/>
      <c r="W130" s="7"/>
      <c r="X130" s="6">
        <f t="shared" si="34"/>
        <v>0</v>
      </c>
      <c r="Y130" s="7">
        <f>SUMIFS(مصنعيات!W:W,مصنعيات!O:O,$W$2,مصنعيات!M:M,U130)</f>
        <v>0</v>
      </c>
      <c r="Z130" s="66" t="str">
        <f t="shared" si="27"/>
        <v/>
      </c>
      <c r="AC130" s="4" t="s">
        <v>13</v>
      </c>
      <c r="AD130" s="5">
        <v>45295</v>
      </c>
      <c r="AE130" s="7"/>
      <c r="AF130" s="7"/>
      <c r="AG130" s="6">
        <f t="shared" si="35"/>
        <v>0</v>
      </c>
      <c r="AH130" s="7">
        <f>SUMIFS(مصنعيات!AF:AF,مصنعيات!X:X,$AF$2,مصنعيات!V:V,AD130)</f>
        <v>0</v>
      </c>
      <c r="AI130" s="66" t="str">
        <f t="shared" si="28"/>
        <v/>
      </c>
      <c r="AL130" s="4" t="s">
        <v>13</v>
      </c>
      <c r="AM130" s="5">
        <v>45295</v>
      </c>
      <c r="AN130" s="7"/>
      <c r="AO130" s="7"/>
      <c r="AP130" s="6">
        <f t="shared" si="36"/>
        <v>0</v>
      </c>
      <c r="AQ130" s="7">
        <f>SUMIFS(مصنعيات!AO:AO,مصنعيات!AG:AG,$AO$2,مصنعيات!AE:AE,AM130)</f>
        <v>0</v>
      </c>
      <c r="AR130" s="66" t="str">
        <f t="shared" si="29"/>
        <v/>
      </c>
      <c r="AT130" s="4" t="s">
        <v>13</v>
      </c>
      <c r="AU130" s="5">
        <v>45295</v>
      </c>
      <c r="AV130" s="7"/>
      <c r="AW130" s="7"/>
      <c r="AX130" s="6">
        <f t="shared" si="37"/>
        <v>0</v>
      </c>
      <c r="AY130" s="7">
        <f ca="1">SUMIFS(مصنعيات!AW:AW,مصنعيات!AO:AO,$AO$2,مصنعيات!AM:AM,AU130)</f>
        <v>0</v>
      </c>
      <c r="AZ130" s="66" t="str">
        <f t="shared" si="30"/>
        <v/>
      </c>
      <c r="BB130" s="4" t="s">
        <v>13</v>
      </c>
      <c r="BC130" s="5">
        <v>45295</v>
      </c>
      <c r="BD130" s="7"/>
      <c r="BE130" s="7"/>
      <c r="BF130" s="6">
        <f t="shared" si="38"/>
        <v>0</v>
      </c>
      <c r="BG130" s="7">
        <f ca="1">SUMIFS(مصنعيات!BE:BE,مصنعيات!AW:AW,$AO$2,مصنعيات!AU:AU,BC130)</f>
        <v>0</v>
      </c>
      <c r="BH130" s="66" t="str">
        <f t="shared" si="31"/>
        <v/>
      </c>
      <c r="BJ130" s="4" t="s">
        <v>13</v>
      </c>
      <c r="BK130" s="5">
        <v>45295</v>
      </c>
      <c r="BL130" s="7"/>
      <c r="BM130" s="7"/>
      <c r="BN130" s="6">
        <f t="shared" si="39"/>
        <v>0</v>
      </c>
      <c r="BO130" s="7">
        <f ca="1">SUMIFS(مصنعيات!BM:BM,مصنعيات!BE:BE,$AO$2,مصنعيات!BC:BC,BK130)</f>
        <v>0</v>
      </c>
      <c r="BP130" s="66" t="str">
        <f t="shared" si="32"/>
        <v/>
      </c>
    </row>
    <row r="131" spans="2:68" x14ac:dyDescent="0.2">
      <c r="B131" s="4" t="s">
        <v>30</v>
      </c>
      <c r="C131" s="5">
        <v>45296</v>
      </c>
      <c r="D131" s="7"/>
      <c r="E131" s="7"/>
      <c r="F131" s="6">
        <f t="shared" si="40"/>
        <v>0</v>
      </c>
      <c r="G131" s="7">
        <f>SUMIFS(مصنعيات!N:N,مصنعيات!F:F,$E$2,مصنعيات!D:D,C131)</f>
        <v>0</v>
      </c>
      <c r="H131" s="66" t="str">
        <f t="shared" si="25"/>
        <v/>
      </c>
      <c r="K131" s="4" t="s">
        <v>30</v>
      </c>
      <c r="L131" s="5">
        <v>45296</v>
      </c>
      <c r="M131" s="7"/>
      <c r="N131" s="7"/>
      <c r="O131" s="6">
        <f t="shared" si="33"/>
        <v>0</v>
      </c>
      <c r="P131" s="7">
        <f>SUMIFS(مصنعيات!N:N,مصنعيات!F:F,$N$2,مصنعيات!D:D,L131)</f>
        <v>0</v>
      </c>
      <c r="Q131" s="66" t="str">
        <f t="shared" si="26"/>
        <v/>
      </c>
      <c r="T131" s="4" t="s">
        <v>30</v>
      </c>
      <c r="U131" s="5">
        <v>45296</v>
      </c>
      <c r="V131" s="7"/>
      <c r="W131" s="7"/>
      <c r="X131" s="6">
        <f t="shared" si="34"/>
        <v>0</v>
      </c>
      <c r="Y131" s="7">
        <f>SUMIFS(مصنعيات!W:W,مصنعيات!O:O,$W$2,مصنعيات!M:M,U131)</f>
        <v>0</v>
      </c>
      <c r="Z131" s="66" t="str">
        <f t="shared" si="27"/>
        <v/>
      </c>
      <c r="AC131" s="4" t="s">
        <v>30</v>
      </c>
      <c r="AD131" s="5">
        <v>45296</v>
      </c>
      <c r="AE131" s="7"/>
      <c r="AF131" s="7"/>
      <c r="AG131" s="6">
        <f t="shared" si="35"/>
        <v>0</v>
      </c>
      <c r="AH131" s="7">
        <f>SUMIFS(مصنعيات!AF:AF,مصنعيات!X:X,$AF$2,مصنعيات!V:V,AD131)</f>
        <v>0</v>
      </c>
      <c r="AI131" s="66" t="str">
        <f t="shared" si="28"/>
        <v/>
      </c>
      <c r="AL131" s="4" t="s">
        <v>30</v>
      </c>
      <c r="AM131" s="5">
        <v>45296</v>
      </c>
      <c r="AN131" s="7"/>
      <c r="AO131" s="7"/>
      <c r="AP131" s="6">
        <f t="shared" si="36"/>
        <v>0</v>
      </c>
      <c r="AQ131" s="7">
        <f>SUMIFS(مصنعيات!AO:AO,مصنعيات!AG:AG,$AO$2,مصنعيات!AE:AE,AM131)</f>
        <v>0</v>
      </c>
      <c r="AR131" s="66" t="str">
        <f t="shared" si="29"/>
        <v/>
      </c>
      <c r="AT131" s="4" t="s">
        <v>30</v>
      </c>
      <c r="AU131" s="5">
        <v>45296</v>
      </c>
      <c r="AV131" s="7"/>
      <c r="AW131" s="7"/>
      <c r="AX131" s="6">
        <f t="shared" si="37"/>
        <v>0</v>
      </c>
      <c r="AY131" s="7">
        <f ca="1">SUMIFS(مصنعيات!AW:AW,مصنعيات!AO:AO,$AO$2,مصنعيات!AM:AM,AU131)</f>
        <v>0</v>
      </c>
      <c r="AZ131" s="66" t="str">
        <f t="shared" si="30"/>
        <v/>
      </c>
      <c r="BB131" s="4" t="s">
        <v>30</v>
      </c>
      <c r="BC131" s="5">
        <v>45296</v>
      </c>
      <c r="BD131" s="7"/>
      <c r="BE131" s="7"/>
      <c r="BF131" s="6">
        <f t="shared" si="38"/>
        <v>0</v>
      </c>
      <c r="BG131" s="7">
        <f ca="1">SUMIFS(مصنعيات!BE:BE,مصنعيات!AW:AW,$AO$2,مصنعيات!AU:AU,BC131)</f>
        <v>0</v>
      </c>
      <c r="BH131" s="66" t="str">
        <f t="shared" si="31"/>
        <v/>
      </c>
      <c r="BJ131" s="4" t="s">
        <v>30</v>
      </c>
      <c r="BK131" s="5">
        <v>45296</v>
      </c>
      <c r="BL131" s="7"/>
      <c r="BM131" s="7"/>
      <c r="BN131" s="6">
        <f t="shared" si="39"/>
        <v>0</v>
      </c>
      <c r="BO131" s="7">
        <f ca="1">SUMIFS(مصنعيات!BM:BM,مصنعيات!BE:BE,$AO$2,مصنعيات!BC:BC,BK131)</f>
        <v>0</v>
      </c>
      <c r="BP131" s="66" t="str">
        <f t="shared" si="32"/>
        <v/>
      </c>
    </row>
    <row r="132" spans="2:68" x14ac:dyDescent="0.2">
      <c r="B132" s="4" t="s">
        <v>8</v>
      </c>
      <c r="C132" s="5">
        <v>45297</v>
      </c>
      <c r="D132" s="7"/>
      <c r="E132" s="7"/>
      <c r="F132" s="6">
        <f t="shared" si="40"/>
        <v>0</v>
      </c>
      <c r="G132" s="7">
        <f>SUMIFS(مصنعيات!N:N,مصنعيات!F:F,$E$2,مصنعيات!D:D,C132)</f>
        <v>0</v>
      </c>
      <c r="H132" s="66" t="str">
        <f t="shared" si="25"/>
        <v/>
      </c>
      <c r="K132" s="4" t="s">
        <v>8</v>
      </c>
      <c r="L132" s="5">
        <v>45297</v>
      </c>
      <c r="M132" s="7"/>
      <c r="N132" s="7"/>
      <c r="O132" s="6">
        <f t="shared" si="33"/>
        <v>0</v>
      </c>
      <c r="P132" s="7">
        <f>SUMIFS(مصنعيات!N:N,مصنعيات!F:F,$N$2,مصنعيات!D:D,L132)</f>
        <v>0</v>
      </c>
      <c r="Q132" s="66" t="str">
        <f t="shared" si="26"/>
        <v/>
      </c>
      <c r="T132" s="4" t="s">
        <v>8</v>
      </c>
      <c r="U132" s="5">
        <v>45297</v>
      </c>
      <c r="V132" s="7"/>
      <c r="W132" s="7"/>
      <c r="X132" s="6">
        <f t="shared" si="34"/>
        <v>0</v>
      </c>
      <c r="Y132" s="7">
        <f>SUMIFS(مصنعيات!W:W,مصنعيات!O:O,$W$2,مصنعيات!M:M,U132)</f>
        <v>0</v>
      </c>
      <c r="Z132" s="66" t="str">
        <f t="shared" si="27"/>
        <v/>
      </c>
      <c r="AC132" s="4" t="s">
        <v>8</v>
      </c>
      <c r="AD132" s="5">
        <v>45297</v>
      </c>
      <c r="AE132" s="7"/>
      <c r="AF132" s="7"/>
      <c r="AG132" s="6">
        <f t="shared" si="35"/>
        <v>0</v>
      </c>
      <c r="AH132" s="7">
        <f>SUMIFS(مصنعيات!AF:AF,مصنعيات!X:X,$AF$2,مصنعيات!V:V,AD132)</f>
        <v>0</v>
      </c>
      <c r="AI132" s="66" t="str">
        <f t="shared" si="28"/>
        <v/>
      </c>
      <c r="AL132" s="4" t="s">
        <v>8</v>
      </c>
      <c r="AM132" s="5">
        <v>45297</v>
      </c>
      <c r="AN132" s="7"/>
      <c r="AO132" s="7"/>
      <c r="AP132" s="6">
        <f t="shared" si="36"/>
        <v>0</v>
      </c>
      <c r="AQ132" s="7">
        <f>SUMIFS(مصنعيات!AO:AO,مصنعيات!AG:AG,$AO$2,مصنعيات!AE:AE,AM132)</f>
        <v>0</v>
      </c>
      <c r="AR132" s="66" t="str">
        <f t="shared" si="29"/>
        <v/>
      </c>
      <c r="AT132" s="4" t="s">
        <v>8</v>
      </c>
      <c r="AU132" s="5">
        <v>45297</v>
      </c>
      <c r="AV132" s="7"/>
      <c r="AW132" s="7"/>
      <c r="AX132" s="6">
        <f t="shared" si="37"/>
        <v>0</v>
      </c>
      <c r="AY132" s="7">
        <f ca="1">SUMIFS(مصنعيات!AW:AW,مصنعيات!AO:AO,$AO$2,مصنعيات!AM:AM,AU132)</f>
        <v>0</v>
      </c>
      <c r="AZ132" s="66" t="str">
        <f t="shared" si="30"/>
        <v/>
      </c>
      <c r="BB132" s="4" t="s">
        <v>8</v>
      </c>
      <c r="BC132" s="5">
        <v>45297</v>
      </c>
      <c r="BD132" s="7"/>
      <c r="BE132" s="7"/>
      <c r="BF132" s="6">
        <f t="shared" si="38"/>
        <v>0</v>
      </c>
      <c r="BG132" s="7">
        <f ca="1">SUMIFS(مصنعيات!BE:BE,مصنعيات!AW:AW,$AO$2,مصنعيات!AU:AU,BC132)</f>
        <v>0</v>
      </c>
      <c r="BH132" s="66" t="str">
        <f t="shared" si="31"/>
        <v/>
      </c>
      <c r="BJ132" s="4" t="s">
        <v>8</v>
      </c>
      <c r="BK132" s="5">
        <v>45297</v>
      </c>
      <c r="BL132" s="7"/>
      <c r="BM132" s="7"/>
      <c r="BN132" s="6">
        <f t="shared" si="39"/>
        <v>0</v>
      </c>
      <c r="BO132" s="7">
        <f ca="1">SUMIFS(مصنعيات!BM:BM,مصنعيات!BE:BE,$AO$2,مصنعيات!BC:BC,BK132)</f>
        <v>0</v>
      </c>
      <c r="BP132" s="66" t="str">
        <f t="shared" si="32"/>
        <v/>
      </c>
    </row>
    <row r="133" spans="2:68" x14ac:dyDescent="0.2">
      <c r="B133" s="4" t="s">
        <v>9</v>
      </c>
      <c r="C133" s="5">
        <v>45298</v>
      </c>
      <c r="D133" s="7"/>
      <c r="E133" s="7"/>
      <c r="F133" s="6">
        <f t="shared" si="40"/>
        <v>0</v>
      </c>
      <c r="G133" s="7">
        <f>SUMIFS(مصنعيات!N:N,مصنعيات!F:F,$E$2,مصنعيات!D:D,C133)</f>
        <v>0</v>
      </c>
      <c r="H133" s="66" t="str">
        <f t="shared" si="25"/>
        <v/>
      </c>
      <c r="K133" s="4" t="s">
        <v>9</v>
      </c>
      <c r="L133" s="5">
        <v>45298</v>
      </c>
      <c r="M133" s="7"/>
      <c r="N133" s="7"/>
      <c r="O133" s="6">
        <f t="shared" si="33"/>
        <v>0</v>
      </c>
      <c r="P133" s="7">
        <f>SUMIFS(مصنعيات!N:N,مصنعيات!F:F,$N$2,مصنعيات!D:D,L133)</f>
        <v>0</v>
      </c>
      <c r="Q133" s="66" t="str">
        <f t="shared" si="26"/>
        <v/>
      </c>
      <c r="T133" s="4" t="s">
        <v>9</v>
      </c>
      <c r="U133" s="5">
        <v>45298</v>
      </c>
      <c r="V133" s="7"/>
      <c r="W133" s="7"/>
      <c r="X133" s="6">
        <f t="shared" si="34"/>
        <v>0</v>
      </c>
      <c r="Y133" s="7">
        <f>SUMIFS(مصنعيات!W:W,مصنعيات!O:O,$W$2,مصنعيات!M:M,U133)</f>
        <v>0</v>
      </c>
      <c r="Z133" s="66" t="str">
        <f t="shared" si="27"/>
        <v/>
      </c>
      <c r="AC133" s="4" t="s">
        <v>9</v>
      </c>
      <c r="AD133" s="5">
        <v>45298</v>
      </c>
      <c r="AE133" s="7"/>
      <c r="AF133" s="7"/>
      <c r="AG133" s="6">
        <f t="shared" si="35"/>
        <v>0</v>
      </c>
      <c r="AH133" s="7">
        <f>SUMIFS(مصنعيات!AF:AF,مصنعيات!X:X,$AF$2,مصنعيات!V:V,AD133)</f>
        <v>0</v>
      </c>
      <c r="AI133" s="66" t="str">
        <f t="shared" si="28"/>
        <v/>
      </c>
      <c r="AL133" s="4" t="s">
        <v>9</v>
      </c>
      <c r="AM133" s="5">
        <v>45298</v>
      </c>
      <c r="AN133" s="7"/>
      <c r="AO133" s="7"/>
      <c r="AP133" s="6">
        <f t="shared" si="36"/>
        <v>0</v>
      </c>
      <c r="AQ133" s="7">
        <f>SUMIFS(مصنعيات!AO:AO,مصنعيات!AG:AG,$AO$2,مصنعيات!AE:AE,AM133)</f>
        <v>0</v>
      </c>
      <c r="AR133" s="66" t="str">
        <f t="shared" si="29"/>
        <v/>
      </c>
      <c r="AT133" s="4" t="s">
        <v>9</v>
      </c>
      <c r="AU133" s="5">
        <v>45298</v>
      </c>
      <c r="AV133" s="7"/>
      <c r="AW133" s="7"/>
      <c r="AX133" s="6">
        <f t="shared" si="37"/>
        <v>0</v>
      </c>
      <c r="AY133" s="7">
        <f ca="1">SUMIFS(مصنعيات!AW:AW,مصنعيات!AO:AO,$AO$2,مصنعيات!AM:AM,AU133)</f>
        <v>0</v>
      </c>
      <c r="AZ133" s="66" t="str">
        <f t="shared" si="30"/>
        <v/>
      </c>
      <c r="BB133" s="4" t="s">
        <v>9</v>
      </c>
      <c r="BC133" s="5">
        <v>45298</v>
      </c>
      <c r="BD133" s="7"/>
      <c r="BE133" s="7"/>
      <c r="BF133" s="6">
        <f t="shared" si="38"/>
        <v>0</v>
      </c>
      <c r="BG133" s="7">
        <f ca="1">SUMIFS(مصنعيات!BE:BE,مصنعيات!AW:AW,$AO$2,مصنعيات!AU:AU,BC133)</f>
        <v>0</v>
      </c>
      <c r="BH133" s="66" t="str">
        <f t="shared" si="31"/>
        <v/>
      </c>
      <c r="BJ133" s="4" t="s">
        <v>9</v>
      </c>
      <c r="BK133" s="5">
        <v>45298</v>
      </c>
      <c r="BL133" s="7"/>
      <c r="BM133" s="7"/>
      <c r="BN133" s="6">
        <f t="shared" si="39"/>
        <v>0</v>
      </c>
      <c r="BO133" s="7">
        <f ca="1">SUMIFS(مصنعيات!BM:BM,مصنعيات!BE:BE,$AO$2,مصنعيات!BC:BC,BK133)</f>
        <v>0</v>
      </c>
      <c r="BP133" s="66" t="str">
        <f t="shared" si="32"/>
        <v/>
      </c>
    </row>
    <row r="134" spans="2:68" x14ac:dyDescent="0.2">
      <c r="B134" s="4" t="s">
        <v>10</v>
      </c>
      <c r="C134" s="5">
        <v>45299</v>
      </c>
      <c r="D134" s="7"/>
      <c r="E134" s="7"/>
      <c r="F134" s="6">
        <f t="shared" si="40"/>
        <v>0</v>
      </c>
      <c r="G134" s="7">
        <f>SUMIFS(مصنعيات!N:N,مصنعيات!F:F,$E$2,مصنعيات!D:D,C134)</f>
        <v>0</v>
      </c>
      <c r="H134" s="66" t="str">
        <f t="shared" ref="H134:H197" si="41">IF(D134="","",F134-G134-$I$2)</f>
        <v/>
      </c>
      <c r="K134" s="4" t="s">
        <v>10</v>
      </c>
      <c r="L134" s="5">
        <v>45299</v>
      </c>
      <c r="M134" s="7"/>
      <c r="N134" s="7"/>
      <c r="O134" s="6">
        <f t="shared" si="33"/>
        <v>0</v>
      </c>
      <c r="P134" s="7">
        <f>SUMIFS(مصنعيات!N:N,مصنعيات!F:F,$N$2,مصنعيات!D:D,L134)</f>
        <v>0</v>
      </c>
      <c r="Q134" s="66" t="str">
        <f t="shared" ref="Q134:Q197" si="42">IF(M134="","",O134-P134-$I$2)</f>
        <v/>
      </c>
      <c r="T134" s="4" t="s">
        <v>10</v>
      </c>
      <c r="U134" s="5">
        <v>45299</v>
      </c>
      <c r="V134" s="7"/>
      <c r="W134" s="7"/>
      <c r="X134" s="6">
        <f t="shared" si="34"/>
        <v>0</v>
      </c>
      <c r="Y134" s="7">
        <f>SUMIFS(مصنعيات!W:W,مصنعيات!O:O,$W$2,مصنعيات!M:M,U134)</f>
        <v>0</v>
      </c>
      <c r="Z134" s="66" t="str">
        <f t="shared" ref="Z134:Z197" si="43">IF(V134="","",X134-Y134-$I$2)</f>
        <v/>
      </c>
      <c r="AC134" s="4" t="s">
        <v>10</v>
      </c>
      <c r="AD134" s="5">
        <v>45299</v>
      </c>
      <c r="AE134" s="7"/>
      <c r="AF134" s="7"/>
      <c r="AG134" s="6">
        <f t="shared" si="35"/>
        <v>0</v>
      </c>
      <c r="AH134" s="7">
        <f>SUMIFS(مصنعيات!AF:AF,مصنعيات!X:X,$AF$2,مصنعيات!V:V,AD134)</f>
        <v>0</v>
      </c>
      <c r="AI134" s="66" t="str">
        <f t="shared" ref="AI134:AI197" si="44">IF(AE134="","",AG134-AH134-$I$2)</f>
        <v/>
      </c>
      <c r="AL134" s="4" t="s">
        <v>10</v>
      </c>
      <c r="AM134" s="5">
        <v>45299</v>
      </c>
      <c r="AN134" s="7"/>
      <c r="AO134" s="7"/>
      <c r="AP134" s="6">
        <f t="shared" si="36"/>
        <v>0</v>
      </c>
      <c r="AQ134" s="7">
        <f>SUMIFS(مصنعيات!AO:AO,مصنعيات!AG:AG,$AO$2,مصنعيات!AE:AE,AM134)</f>
        <v>0</v>
      </c>
      <c r="AR134" s="66" t="str">
        <f t="shared" ref="AR134:AR197" si="45">IF(AN134="","",AP134-AQ134-$I$2)</f>
        <v/>
      </c>
      <c r="AT134" s="4" t="s">
        <v>10</v>
      </c>
      <c r="AU134" s="5">
        <v>45299</v>
      </c>
      <c r="AV134" s="7"/>
      <c r="AW134" s="7"/>
      <c r="AX134" s="6">
        <f t="shared" si="37"/>
        <v>0</v>
      </c>
      <c r="AY134" s="7">
        <f ca="1">SUMIFS(مصنعيات!AW:AW,مصنعيات!AO:AO,$AO$2,مصنعيات!AM:AM,AU134)</f>
        <v>0</v>
      </c>
      <c r="AZ134" s="66" t="str">
        <f t="shared" ref="AZ134:AZ197" si="46">IF(AV134="","",AX134-AY134-$I$2)</f>
        <v/>
      </c>
      <c r="BB134" s="4" t="s">
        <v>10</v>
      </c>
      <c r="BC134" s="5">
        <v>45299</v>
      </c>
      <c r="BD134" s="7"/>
      <c r="BE134" s="7"/>
      <c r="BF134" s="6">
        <f t="shared" si="38"/>
        <v>0</v>
      </c>
      <c r="BG134" s="7">
        <f ca="1">SUMIFS(مصنعيات!BE:BE,مصنعيات!AW:AW,$AO$2,مصنعيات!AU:AU,BC134)</f>
        <v>0</v>
      </c>
      <c r="BH134" s="66" t="str">
        <f t="shared" ref="BH134:BH197" si="47">IF(BD134="","",BF134-BG134-$I$2)</f>
        <v/>
      </c>
      <c r="BJ134" s="4" t="s">
        <v>10</v>
      </c>
      <c r="BK134" s="5">
        <v>45299</v>
      </c>
      <c r="BL134" s="7"/>
      <c r="BM134" s="7"/>
      <c r="BN134" s="6">
        <f t="shared" si="39"/>
        <v>0</v>
      </c>
      <c r="BO134" s="7">
        <f ca="1">SUMIFS(مصنعيات!BM:BM,مصنعيات!BE:BE,$AO$2,مصنعيات!BC:BC,BK134)</f>
        <v>0</v>
      </c>
      <c r="BP134" s="66" t="str">
        <f t="shared" ref="BP134:BP197" si="48">IF(BL134="","",BN134-BO134-$I$2)</f>
        <v/>
      </c>
    </row>
    <row r="135" spans="2:68" x14ac:dyDescent="0.2">
      <c r="B135" s="4" t="s">
        <v>11</v>
      </c>
      <c r="C135" s="5">
        <v>45300</v>
      </c>
      <c r="D135" s="7"/>
      <c r="E135" s="7"/>
      <c r="F135" s="6">
        <f t="shared" si="40"/>
        <v>0</v>
      </c>
      <c r="G135" s="7">
        <f>SUMIFS(مصنعيات!N:N,مصنعيات!F:F,$E$2,مصنعيات!D:D,C135)</f>
        <v>0</v>
      </c>
      <c r="H135" s="66" t="str">
        <f t="shared" si="41"/>
        <v/>
      </c>
      <c r="K135" s="4" t="s">
        <v>11</v>
      </c>
      <c r="L135" s="5">
        <v>45300</v>
      </c>
      <c r="M135" s="7"/>
      <c r="N135" s="7"/>
      <c r="O135" s="6">
        <f t="shared" si="33"/>
        <v>0</v>
      </c>
      <c r="P135" s="7">
        <f>SUMIFS(مصنعيات!N:N,مصنعيات!F:F,$N$2,مصنعيات!D:D,L135)</f>
        <v>0</v>
      </c>
      <c r="Q135" s="66" t="str">
        <f t="shared" si="42"/>
        <v/>
      </c>
      <c r="T135" s="4" t="s">
        <v>11</v>
      </c>
      <c r="U135" s="5">
        <v>45300</v>
      </c>
      <c r="V135" s="7"/>
      <c r="W135" s="7"/>
      <c r="X135" s="6">
        <f t="shared" si="34"/>
        <v>0</v>
      </c>
      <c r="Y135" s="7">
        <f>SUMIFS(مصنعيات!W:W,مصنعيات!O:O,$W$2,مصنعيات!M:M,U135)</f>
        <v>0</v>
      </c>
      <c r="Z135" s="66" t="str">
        <f t="shared" si="43"/>
        <v/>
      </c>
      <c r="AC135" s="4" t="s">
        <v>11</v>
      </c>
      <c r="AD135" s="5">
        <v>45300</v>
      </c>
      <c r="AE135" s="7"/>
      <c r="AF135" s="7"/>
      <c r="AG135" s="6">
        <f t="shared" si="35"/>
        <v>0</v>
      </c>
      <c r="AH135" s="7">
        <f>SUMIFS(مصنعيات!AF:AF,مصنعيات!X:X,$AF$2,مصنعيات!V:V,AD135)</f>
        <v>0</v>
      </c>
      <c r="AI135" s="66" t="str">
        <f t="shared" si="44"/>
        <v/>
      </c>
      <c r="AL135" s="4" t="s">
        <v>11</v>
      </c>
      <c r="AM135" s="5">
        <v>45300</v>
      </c>
      <c r="AN135" s="7"/>
      <c r="AO135" s="7"/>
      <c r="AP135" s="6">
        <f t="shared" si="36"/>
        <v>0</v>
      </c>
      <c r="AQ135" s="7">
        <f>SUMIFS(مصنعيات!AO:AO,مصنعيات!AG:AG,$AO$2,مصنعيات!AE:AE,AM135)</f>
        <v>0</v>
      </c>
      <c r="AR135" s="66" t="str">
        <f t="shared" si="45"/>
        <v/>
      </c>
      <c r="AT135" s="4" t="s">
        <v>11</v>
      </c>
      <c r="AU135" s="5">
        <v>45300</v>
      </c>
      <c r="AV135" s="7"/>
      <c r="AW135" s="7"/>
      <c r="AX135" s="6">
        <f t="shared" si="37"/>
        <v>0</v>
      </c>
      <c r="AY135" s="7">
        <f ca="1">SUMIFS(مصنعيات!AW:AW,مصنعيات!AO:AO,$AO$2,مصنعيات!AM:AM,AU135)</f>
        <v>0</v>
      </c>
      <c r="AZ135" s="66" t="str">
        <f t="shared" si="46"/>
        <v/>
      </c>
      <c r="BB135" s="4" t="s">
        <v>11</v>
      </c>
      <c r="BC135" s="5">
        <v>45300</v>
      </c>
      <c r="BD135" s="7"/>
      <c r="BE135" s="7"/>
      <c r="BF135" s="6">
        <f t="shared" si="38"/>
        <v>0</v>
      </c>
      <c r="BG135" s="7">
        <f ca="1">SUMIFS(مصنعيات!BE:BE,مصنعيات!AW:AW,$AO$2,مصنعيات!AU:AU,BC135)</f>
        <v>0</v>
      </c>
      <c r="BH135" s="66" t="str">
        <f t="shared" si="47"/>
        <v/>
      </c>
      <c r="BJ135" s="4" t="s">
        <v>11</v>
      </c>
      <c r="BK135" s="5">
        <v>45300</v>
      </c>
      <c r="BL135" s="7"/>
      <c r="BM135" s="7"/>
      <c r="BN135" s="6">
        <f t="shared" si="39"/>
        <v>0</v>
      </c>
      <c r="BO135" s="7">
        <f ca="1">SUMIFS(مصنعيات!BM:BM,مصنعيات!BE:BE,$AO$2,مصنعيات!BC:BC,BK135)</f>
        <v>0</v>
      </c>
      <c r="BP135" s="66" t="str">
        <f t="shared" si="48"/>
        <v/>
      </c>
    </row>
    <row r="136" spans="2:68" x14ac:dyDescent="0.2">
      <c r="B136" s="4" t="s">
        <v>12</v>
      </c>
      <c r="C136" s="5">
        <v>45301</v>
      </c>
      <c r="D136" s="7"/>
      <c r="E136" s="7"/>
      <c r="F136" s="6">
        <f t="shared" si="40"/>
        <v>0</v>
      </c>
      <c r="G136" s="7">
        <f>SUMIFS(مصنعيات!N:N,مصنعيات!F:F,$E$2,مصنعيات!D:D,C136)</f>
        <v>0</v>
      </c>
      <c r="H136" s="66" t="str">
        <f t="shared" si="41"/>
        <v/>
      </c>
      <c r="K136" s="4" t="s">
        <v>12</v>
      </c>
      <c r="L136" s="5">
        <v>45301</v>
      </c>
      <c r="M136" s="7"/>
      <c r="N136" s="7"/>
      <c r="O136" s="6">
        <f t="shared" si="33"/>
        <v>0</v>
      </c>
      <c r="P136" s="7">
        <f>SUMIFS(مصنعيات!N:N,مصنعيات!F:F,$N$2,مصنعيات!D:D,L136)</f>
        <v>0</v>
      </c>
      <c r="Q136" s="66" t="str">
        <f t="shared" si="42"/>
        <v/>
      </c>
      <c r="T136" s="4" t="s">
        <v>12</v>
      </c>
      <c r="U136" s="5">
        <v>45301</v>
      </c>
      <c r="V136" s="7"/>
      <c r="W136" s="7"/>
      <c r="X136" s="6">
        <f t="shared" si="34"/>
        <v>0</v>
      </c>
      <c r="Y136" s="7">
        <f>SUMIFS(مصنعيات!W:W,مصنعيات!O:O,$W$2,مصنعيات!M:M,U136)</f>
        <v>0</v>
      </c>
      <c r="Z136" s="66" t="str">
        <f t="shared" si="43"/>
        <v/>
      </c>
      <c r="AC136" s="4" t="s">
        <v>12</v>
      </c>
      <c r="AD136" s="5">
        <v>45301</v>
      </c>
      <c r="AE136" s="7"/>
      <c r="AF136" s="7"/>
      <c r="AG136" s="6">
        <f t="shared" si="35"/>
        <v>0</v>
      </c>
      <c r="AH136" s="7">
        <f>SUMIFS(مصنعيات!AF:AF,مصنعيات!X:X,$AF$2,مصنعيات!V:V,AD136)</f>
        <v>0</v>
      </c>
      <c r="AI136" s="66" t="str">
        <f t="shared" si="44"/>
        <v/>
      </c>
      <c r="AL136" s="4" t="s">
        <v>12</v>
      </c>
      <c r="AM136" s="5">
        <v>45301</v>
      </c>
      <c r="AN136" s="7"/>
      <c r="AO136" s="7"/>
      <c r="AP136" s="6">
        <f t="shared" si="36"/>
        <v>0</v>
      </c>
      <c r="AQ136" s="7">
        <f>SUMIFS(مصنعيات!AO:AO,مصنعيات!AG:AG,$AO$2,مصنعيات!AE:AE,AM136)</f>
        <v>0</v>
      </c>
      <c r="AR136" s="66" t="str">
        <f t="shared" si="45"/>
        <v/>
      </c>
      <c r="AT136" s="4" t="s">
        <v>12</v>
      </c>
      <c r="AU136" s="5">
        <v>45301</v>
      </c>
      <c r="AV136" s="7"/>
      <c r="AW136" s="7"/>
      <c r="AX136" s="6">
        <f t="shared" si="37"/>
        <v>0</v>
      </c>
      <c r="AY136" s="7">
        <f ca="1">SUMIFS(مصنعيات!AW:AW,مصنعيات!AO:AO,$AO$2,مصنعيات!AM:AM,AU136)</f>
        <v>0</v>
      </c>
      <c r="AZ136" s="66" t="str">
        <f t="shared" si="46"/>
        <v/>
      </c>
      <c r="BB136" s="4" t="s">
        <v>12</v>
      </c>
      <c r="BC136" s="5">
        <v>45301</v>
      </c>
      <c r="BD136" s="7"/>
      <c r="BE136" s="7"/>
      <c r="BF136" s="6">
        <f t="shared" si="38"/>
        <v>0</v>
      </c>
      <c r="BG136" s="7">
        <f ca="1">SUMIFS(مصنعيات!BE:BE,مصنعيات!AW:AW,$AO$2,مصنعيات!AU:AU,BC136)</f>
        <v>0</v>
      </c>
      <c r="BH136" s="66" t="str">
        <f t="shared" si="47"/>
        <v/>
      </c>
      <c r="BJ136" s="4" t="s">
        <v>12</v>
      </c>
      <c r="BK136" s="5">
        <v>45301</v>
      </c>
      <c r="BL136" s="7"/>
      <c r="BM136" s="7"/>
      <c r="BN136" s="6">
        <f t="shared" si="39"/>
        <v>0</v>
      </c>
      <c r="BO136" s="7">
        <f ca="1">SUMIFS(مصنعيات!BM:BM,مصنعيات!BE:BE,$AO$2,مصنعيات!BC:BC,BK136)</f>
        <v>0</v>
      </c>
      <c r="BP136" s="66" t="str">
        <f t="shared" si="48"/>
        <v/>
      </c>
    </row>
    <row r="137" spans="2:68" x14ac:dyDescent="0.2">
      <c r="B137" s="4" t="s">
        <v>13</v>
      </c>
      <c r="C137" s="5">
        <v>45302</v>
      </c>
      <c r="D137" s="7"/>
      <c r="E137" s="7"/>
      <c r="F137" s="6">
        <f t="shared" si="40"/>
        <v>0</v>
      </c>
      <c r="G137" s="7">
        <f>SUMIFS(مصنعيات!N:N,مصنعيات!F:F,$E$2,مصنعيات!D:D,C137)</f>
        <v>0</v>
      </c>
      <c r="H137" s="66" t="str">
        <f t="shared" si="41"/>
        <v/>
      </c>
      <c r="K137" s="4" t="s">
        <v>13</v>
      </c>
      <c r="L137" s="5">
        <v>45302</v>
      </c>
      <c r="M137" s="7"/>
      <c r="N137" s="7"/>
      <c r="O137" s="6">
        <f t="shared" si="33"/>
        <v>0</v>
      </c>
      <c r="P137" s="7">
        <f>SUMIFS(مصنعيات!N:N,مصنعيات!F:F,$N$2,مصنعيات!D:D,L137)</f>
        <v>0</v>
      </c>
      <c r="Q137" s="66" t="str">
        <f t="shared" si="42"/>
        <v/>
      </c>
      <c r="T137" s="4" t="s">
        <v>13</v>
      </c>
      <c r="U137" s="5">
        <v>45302</v>
      </c>
      <c r="V137" s="7"/>
      <c r="W137" s="7"/>
      <c r="X137" s="6">
        <f t="shared" si="34"/>
        <v>0</v>
      </c>
      <c r="Y137" s="7">
        <f>SUMIFS(مصنعيات!W:W,مصنعيات!O:O,$W$2,مصنعيات!M:M,U137)</f>
        <v>0</v>
      </c>
      <c r="Z137" s="66" t="str">
        <f t="shared" si="43"/>
        <v/>
      </c>
      <c r="AC137" s="4" t="s">
        <v>13</v>
      </c>
      <c r="AD137" s="5">
        <v>45302</v>
      </c>
      <c r="AE137" s="7"/>
      <c r="AF137" s="7"/>
      <c r="AG137" s="6">
        <f t="shared" si="35"/>
        <v>0</v>
      </c>
      <c r="AH137" s="7">
        <f>SUMIFS(مصنعيات!AF:AF,مصنعيات!X:X,$AF$2,مصنعيات!V:V,AD137)</f>
        <v>0</v>
      </c>
      <c r="AI137" s="66" t="str">
        <f t="shared" si="44"/>
        <v/>
      </c>
      <c r="AL137" s="4" t="s">
        <v>13</v>
      </c>
      <c r="AM137" s="5">
        <v>45302</v>
      </c>
      <c r="AN137" s="7"/>
      <c r="AO137" s="7"/>
      <c r="AP137" s="6">
        <f t="shared" si="36"/>
        <v>0</v>
      </c>
      <c r="AQ137" s="7">
        <f>SUMIFS(مصنعيات!AO:AO,مصنعيات!AG:AG,$AO$2,مصنعيات!AE:AE,AM137)</f>
        <v>0</v>
      </c>
      <c r="AR137" s="66" t="str">
        <f t="shared" si="45"/>
        <v/>
      </c>
      <c r="AT137" s="4" t="s">
        <v>13</v>
      </c>
      <c r="AU137" s="5">
        <v>45302</v>
      </c>
      <c r="AV137" s="7"/>
      <c r="AW137" s="7"/>
      <c r="AX137" s="6">
        <f t="shared" si="37"/>
        <v>0</v>
      </c>
      <c r="AY137" s="7">
        <f ca="1">SUMIFS(مصنعيات!AW:AW,مصنعيات!AO:AO,$AO$2,مصنعيات!AM:AM,AU137)</f>
        <v>0</v>
      </c>
      <c r="AZ137" s="66" t="str">
        <f t="shared" si="46"/>
        <v/>
      </c>
      <c r="BB137" s="4" t="s">
        <v>13</v>
      </c>
      <c r="BC137" s="5">
        <v>45302</v>
      </c>
      <c r="BD137" s="7"/>
      <c r="BE137" s="7"/>
      <c r="BF137" s="6">
        <f t="shared" si="38"/>
        <v>0</v>
      </c>
      <c r="BG137" s="7">
        <f ca="1">SUMIFS(مصنعيات!BE:BE,مصنعيات!AW:AW,$AO$2,مصنعيات!AU:AU,BC137)</f>
        <v>0</v>
      </c>
      <c r="BH137" s="66" t="str">
        <f t="shared" si="47"/>
        <v/>
      </c>
      <c r="BJ137" s="4" t="s">
        <v>13</v>
      </c>
      <c r="BK137" s="5">
        <v>45302</v>
      </c>
      <c r="BL137" s="7"/>
      <c r="BM137" s="7"/>
      <c r="BN137" s="6">
        <f t="shared" si="39"/>
        <v>0</v>
      </c>
      <c r="BO137" s="7">
        <f ca="1">SUMIFS(مصنعيات!BM:BM,مصنعيات!BE:BE,$AO$2,مصنعيات!BC:BC,BK137)</f>
        <v>0</v>
      </c>
      <c r="BP137" s="66" t="str">
        <f t="shared" si="48"/>
        <v/>
      </c>
    </row>
    <row r="138" spans="2:68" x14ac:dyDescent="0.2">
      <c r="B138" s="4" t="s">
        <v>30</v>
      </c>
      <c r="C138" s="5">
        <v>45303</v>
      </c>
      <c r="D138" s="7"/>
      <c r="E138" s="7"/>
      <c r="F138" s="6">
        <f t="shared" si="40"/>
        <v>0</v>
      </c>
      <c r="G138" s="7">
        <f>SUMIFS(مصنعيات!N:N,مصنعيات!F:F,$E$2,مصنعيات!D:D,C138)</f>
        <v>0</v>
      </c>
      <c r="H138" s="66" t="str">
        <f t="shared" si="41"/>
        <v/>
      </c>
      <c r="K138" s="4" t="s">
        <v>30</v>
      </c>
      <c r="L138" s="5">
        <v>45303</v>
      </c>
      <c r="M138" s="7"/>
      <c r="N138" s="7"/>
      <c r="O138" s="6">
        <f t="shared" si="33"/>
        <v>0</v>
      </c>
      <c r="P138" s="7">
        <f>SUMIFS(مصنعيات!N:N,مصنعيات!F:F,$N$2,مصنعيات!D:D,L138)</f>
        <v>0</v>
      </c>
      <c r="Q138" s="66" t="str">
        <f t="shared" si="42"/>
        <v/>
      </c>
      <c r="T138" s="4" t="s">
        <v>30</v>
      </c>
      <c r="U138" s="5">
        <v>45303</v>
      </c>
      <c r="V138" s="7"/>
      <c r="W138" s="7"/>
      <c r="X138" s="6">
        <f t="shared" si="34"/>
        <v>0</v>
      </c>
      <c r="Y138" s="7">
        <f>SUMIFS(مصنعيات!W:W,مصنعيات!O:O,$W$2,مصنعيات!M:M,U138)</f>
        <v>0</v>
      </c>
      <c r="Z138" s="66" t="str">
        <f t="shared" si="43"/>
        <v/>
      </c>
      <c r="AC138" s="4" t="s">
        <v>30</v>
      </c>
      <c r="AD138" s="5">
        <v>45303</v>
      </c>
      <c r="AE138" s="7"/>
      <c r="AF138" s="7"/>
      <c r="AG138" s="6">
        <f t="shared" si="35"/>
        <v>0</v>
      </c>
      <c r="AH138" s="7">
        <f>SUMIFS(مصنعيات!AF:AF,مصنعيات!X:X,$AF$2,مصنعيات!V:V,AD138)</f>
        <v>0</v>
      </c>
      <c r="AI138" s="66" t="str">
        <f t="shared" si="44"/>
        <v/>
      </c>
      <c r="AL138" s="4" t="s">
        <v>30</v>
      </c>
      <c r="AM138" s="5">
        <v>45303</v>
      </c>
      <c r="AN138" s="7"/>
      <c r="AO138" s="7"/>
      <c r="AP138" s="6">
        <f t="shared" si="36"/>
        <v>0</v>
      </c>
      <c r="AQ138" s="7">
        <f>SUMIFS(مصنعيات!AO:AO,مصنعيات!AG:AG,$AO$2,مصنعيات!AE:AE,AM138)</f>
        <v>0</v>
      </c>
      <c r="AR138" s="66" t="str">
        <f t="shared" si="45"/>
        <v/>
      </c>
      <c r="AT138" s="4" t="s">
        <v>30</v>
      </c>
      <c r="AU138" s="5">
        <v>45303</v>
      </c>
      <c r="AV138" s="7"/>
      <c r="AW138" s="7"/>
      <c r="AX138" s="6">
        <f t="shared" si="37"/>
        <v>0</v>
      </c>
      <c r="AY138" s="7">
        <f ca="1">SUMIFS(مصنعيات!AW:AW,مصنعيات!AO:AO,$AO$2,مصنعيات!AM:AM,AU138)</f>
        <v>0</v>
      </c>
      <c r="AZ138" s="66" t="str">
        <f t="shared" si="46"/>
        <v/>
      </c>
      <c r="BB138" s="4" t="s">
        <v>30</v>
      </c>
      <c r="BC138" s="5">
        <v>45303</v>
      </c>
      <c r="BD138" s="7"/>
      <c r="BE138" s="7"/>
      <c r="BF138" s="6">
        <f t="shared" si="38"/>
        <v>0</v>
      </c>
      <c r="BG138" s="7">
        <f ca="1">SUMIFS(مصنعيات!BE:BE,مصنعيات!AW:AW,$AO$2,مصنعيات!AU:AU,BC138)</f>
        <v>0</v>
      </c>
      <c r="BH138" s="66" t="str">
        <f t="shared" si="47"/>
        <v/>
      </c>
      <c r="BJ138" s="4" t="s">
        <v>30</v>
      </c>
      <c r="BK138" s="5">
        <v>45303</v>
      </c>
      <c r="BL138" s="7"/>
      <c r="BM138" s="7"/>
      <c r="BN138" s="6">
        <f t="shared" si="39"/>
        <v>0</v>
      </c>
      <c r="BO138" s="7">
        <f ca="1">SUMIFS(مصنعيات!BM:BM,مصنعيات!BE:BE,$AO$2,مصنعيات!BC:BC,BK138)</f>
        <v>0</v>
      </c>
      <c r="BP138" s="66" t="str">
        <f t="shared" si="48"/>
        <v/>
      </c>
    </row>
    <row r="139" spans="2:68" x14ac:dyDescent="0.2">
      <c r="B139" s="4" t="s">
        <v>8</v>
      </c>
      <c r="C139" s="5">
        <v>45304</v>
      </c>
      <c r="D139" s="7"/>
      <c r="E139" s="7"/>
      <c r="F139" s="6">
        <f t="shared" si="40"/>
        <v>0</v>
      </c>
      <c r="G139" s="7">
        <f>SUMIFS(مصنعيات!N:N,مصنعيات!F:F,$E$2,مصنعيات!D:D,C139)</f>
        <v>0</v>
      </c>
      <c r="H139" s="66" t="str">
        <f t="shared" si="41"/>
        <v/>
      </c>
      <c r="K139" s="4" t="s">
        <v>8</v>
      </c>
      <c r="L139" s="5">
        <v>45304</v>
      </c>
      <c r="M139" s="7"/>
      <c r="N139" s="7"/>
      <c r="O139" s="6">
        <f t="shared" si="33"/>
        <v>0</v>
      </c>
      <c r="P139" s="7">
        <f>SUMIFS(مصنعيات!N:N,مصنعيات!F:F,$N$2,مصنعيات!D:D,L139)</f>
        <v>0</v>
      </c>
      <c r="Q139" s="66" t="str">
        <f t="shared" si="42"/>
        <v/>
      </c>
      <c r="T139" s="4" t="s">
        <v>8</v>
      </c>
      <c r="U139" s="5">
        <v>45304</v>
      </c>
      <c r="V139" s="7"/>
      <c r="W139" s="7"/>
      <c r="X139" s="6">
        <f t="shared" si="34"/>
        <v>0</v>
      </c>
      <c r="Y139" s="7">
        <f>SUMIFS(مصنعيات!W:W,مصنعيات!O:O,$W$2,مصنعيات!M:M,U139)</f>
        <v>0</v>
      </c>
      <c r="Z139" s="66" t="str">
        <f t="shared" si="43"/>
        <v/>
      </c>
      <c r="AC139" s="4" t="s">
        <v>8</v>
      </c>
      <c r="AD139" s="5">
        <v>45304</v>
      </c>
      <c r="AE139" s="7"/>
      <c r="AF139" s="7"/>
      <c r="AG139" s="6">
        <f t="shared" si="35"/>
        <v>0</v>
      </c>
      <c r="AH139" s="7">
        <f>SUMIFS(مصنعيات!AF:AF,مصنعيات!X:X,$AF$2,مصنعيات!V:V,AD139)</f>
        <v>0</v>
      </c>
      <c r="AI139" s="66" t="str">
        <f t="shared" si="44"/>
        <v/>
      </c>
      <c r="AL139" s="4" t="s">
        <v>8</v>
      </c>
      <c r="AM139" s="5">
        <v>45304</v>
      </c>
      <c r="AN139" s="7"/>
      <c r="AO139" s="7"/>
      <c r="AP139" s="6">
        <f t="shared" si="36"/>
        <v>0</v>
      </c>
      <c r="AQ139" s="7">
        <f>SUMIFS(مصنعيات!AO:AO,مصنعيات!AG:AG,$AO$2,مصنعيات!AE:AE,AM139)</f>
        <v>0</v>
      </c>
      <c r="AR139" s="66" t="str">
        <f t="shared" si="45"/>
        <v/>
      </c>
      <c r="AT139" s="4" t="s">
        <v>8</v>
      </c>
      <c r="AU139" s="5">
        <v>45304</v>
      </c>
      <c r="AV139" s="7"/>
      <c r="AW139" s="7"/>
      <c r="AX139" s="6">
        <f t="shared" si="37"/>
        <v>0</v>
      </c>
      <c r="AY139" s="7">
        <f ca="1">SUMIFS(مصنعيات!AW:AW,مصنعيات!AO:AO,$AO$2,مصنعيات!AM:AM,AU139)</f>
        <v>0</v>
      </c>
      <c r="AZ139" s="66" t="str">
        <f t="shared" si="46"/>
        <v/>
      </c>
      <c r="BB139" s="4" t="s">
        <v>8</v>
      </c>
      <c r="BC139" s="5">
        <v>45304</v>
      </c>
      <c r="BD139" s="7"/>
      <c r="BE139" s="7"/>
      <c r="BF139" s="6">
        <f t="shared" si="38"/>
        <v>0</v>
      </c>
      <c r="BG139" s="7">
        <f ca="1">SUMIFS(مصنعيات!BE:BE,مصنعيات!AW:AW,$AO$2,مصنعيات!AU:AU,BC139)</f>
        <v>0</v>
      </c>
      <c r="BH139" s="66" t="str">
        <f t="shared" si="47"/>
        <v/>
      </c>
      <c r="BJ139" s="4" t="s">
        <v>8</v>
      </c>
      <c r="BK139" s="5">
        <v>45304</v>
      </c>
      <c r="BL139" s="7"/>
      <c r="BM139" s="7"/>
      <c r="BN139" s="6">
        <f t="shared" si="39"/>
        <v>0</v>
      </c>
      <c r="BO139" s="7">
        <f ca="1">SUMIFS(مصنعيات!BM:BM,مصنعيات!BE:BE,$AO$2,مصنعيات!BC:BC,BK139)</f>
        <v>0</v>
      </c>
      <c r="BP139" s="66" t="str">
        <f t="shared" si="48"/>
        <v/>
      </c>
    </row>
    <row r="140" spans="2:68" x14ac:dyDescent="0.2">
      <c r="B140" s="4" t="s">
        <v>9</v>
      </c>
      <c r="C140" s="5">
        <v>45305</v>
      </c>
      <c r="D140" s="7"/>
      <c r="E140" s="7"/>
      <c r="F140" s="6">
        <f t="shared" si="40"/>
        <v>0</v>
      </c>
      <c r="G140" s="7">
        <f>SUMIFS(مصنعيات!N:N,مصنعيات!F:F,$E$2,مصنعيات!D:D,C140)</f>
        <v>0</v>
      </c>
      <c r="H140" s="66" t="str">
        <f t="shared" si="41"/>
        <v/>
      </c>
      <c r="K140" s="4" t="s">
        <v>9</v>
      </c>
      <c r="L140" s="5">
        <v>45305</v>
      </c>
      <c r="M140" s="7"/>
      <c r="N140" s="7"/>
      <c r="O140" s="6">
        <f t="shared" si="33"/>
        <v>0</v>
      </c>
      <c r="P140" s="7">
        <f>SUMIFS(مصنعيات!N:N,مصنعيات!F:F,$N$2,مصنعيات!D:D,L140)</f>
        <v>0</v>
      </c>
      <c r="Q140" s="66" t="str">
        <f t="shared" si="42"/>
        <v/>
      </c>
      <c r="T140" s="4" t="s">
        <v>9</v>
      </c>
      <c r="U140" s="5">
        <v>45305</v>
      </c>
      <c r="V140" s="7"/>
      <c r="W140" s="7"/>
      <c r="X140" s="6">
        <f t="shared" si="34"/>
        <v>0</v>
      </c>
      <c r="Y140" s="7">
        <f>SUMIFS(مصنعيات!W:W,مصنعيات!O:O,$W$2,مصنعيات!M:M,U140)</f>
        <v>0</v>
      </c>
      <c r="Z140" s="66" t="str">
        <f t="shared" si="43"/>
        <v/>
      </c>
      <c r="AC140" s="4" t="s">
        <v>9</v>
      </c>
      <c r="AD140" s="5">
        <v>45305</v>
      </c>
      <c r="AE140" s="7"/>
      <c r="AF140" s="7"/>
      <c r="AG140" s="6">
        <f t="shared" si="35"/>
        <v>0</v>
      </c>
      <c r="AH140" s="7">
        <f>SUMIFS(مصنعيات!AF:AF,مصنعيات!X:X,$AF$2,مصنعيات!V:V,AD140)</f>
        <v>0</v>
      </c>
      <c r="AI140" s="66" t="str">
        <f t="shared" si="44"/>
        <v/>
      </c>
      <c r="AL140" s="4" t="s">
        <v>9</v>
      </c>
      <c r="AM140" s="5">
        <v>45305</v>
      </c>
      <c r="AN140" s="7"/>
      <c r="AO140" s="7"/>
      <c r="AP140" s="6">
        <f t="shared" si="36"/>
        <v>0</v>
      </c>
      <c r="AQ140" s="7">
        <f>SUMIFS(مصنعيات!AO:AO,مصنعيات!AG:AG,$AO$2,مصنعيات!AE:AE,AM140)</f>
        <v>0</v>
      </c>
      <c r="AR140" s="66" t="str">
        <f t="shared" si="45"/>
        <v/>
      </c>
      <c r="AT140" s="4" t="s">
        <v>9</v>
      </c>
      <c r="AU140" s="5">
        <v>45305</v>
      </c>
      <c r="AV140" s="7"/>
      <c r="AW140" s="7"/>
      <c r="AX140" s="6">
        <f t="shared" si="37"/>
        <v>0</v>
      </c>
      <c r="AY140" s="7">
        <f ca="1">SUMIFS(مصنعيات!AW:AW,مصنعيات!AO:AO,$AO$2,مصنعيات!AM:AM,AU140)</f>
        <v>0</v>
      </c>
      <c r="AZ140" s="66" t="str">
        <f t="shared" si="46"/>
        <v/>
      </c>
      <c r="BB140" s="4" t="s">
        <v>9</v>
      </c>
      <c r="BC140" s="5">
        <v>45305</v>
      </c>
      <c r="BD140" s="7"/>
      <c r="BE140" s="7"/>
      <c r="BF140" s="6">
        <f t="shared" si="38"/>
        <v>0</v>
      </c>
      <c r="BG140" s="7">
        <f ca="1">SUMIFS(مصنعيات!BE:BE,مصنعيات!AW:AW,$AO$2,مصنعيات!AU:AU,BC140)</f>
        <v>0</v>
      </c>
      <c r="BH140" s="66" t="str">
        <f t="shared" si="47"/>
        <v/>
      </c>
      <c r="BJ140" s="4" t="s">
        <v>9</v>
      </c>
      <c r="BK140" s="5">
        <v>45305</v>
      </c>
      <c r="BL140" s="7"/>
      <c r="BM140" s="7"/>
      <c r="BN140" s="6">
        <f t="shared" si="39"/>
        <v>0</v>
      </c>
      <c r="BO140" s="7">
        <f ca="1">SUMIFS(مصنعيات!BM:BM,مصنعيات!BE:BE,$AO$2,مصنعيات!BC:BC,BK140)</f>
        <v>0</v>
      </c>
      <c r="BP140" s="66" t="str">
        <f t="shared" si="48"/>
        <v/>
      </c>
    </row>
    <row r="141" spans="2:68" x14ac:dyDescent="0.2">
      <c r="B141" s="4" t="s">
        <v>10</v>
      </c>
      <c r="C141" s="5">
        <v>45306</v>
      </c>
      <c r="D141" s="7"/>
      <c r="E141" s="7"/>
      <c r="F141" s="6">
        <f t="shared" si="40"/>
        <v>0</v>
      </c>
      <c r="G141" s="7">
        <f>SUMIFS(مصنعيات!N:N,مصنعيات!F:F,$E$2,مصنعيات!D:D,C141)</f>
        <v>0</v>
      </c>
      <c r="H141" s="66" t="str">
        <f t="shared" si="41"/>
        <v/>
      </c>
      <c r="K141" s="4" t="s">
        <v>10</v>
      </c>
      <c r="L141" s="5">
        <v>45306</v>
      </c>
      <c r="M141" s="7"/>
      <c r="N141" s="7"/>
      <c r="O141" s="6">
        <f t="shared" si="33"/>
        <v>0</v>
      </c>
      <c r="P141" s="7">
        <f>SUMIFS(مصنعيات!N:N,مصنعيات!F:F,$N$2,مصنعيات!D:D,L141)</f>
        <v>0</v>
      </c>
      <c r="Q141" s="66" t="str">
        <f t="shared" si="42"/>
        <v/>
      </c>
      <c r="T141" s="4" t="s">
        <v>10</v>
      </c>
      <c r="U141" s="5">
        <v>45306</v>
      </c>
      <c r="V141" s="7"/>
      <c r="W141" s="7"/>
      <c r="X141" s="6">
        <f t="shared" si="34"/>
        <v>0</v>
      </c>
      <c r="Y141" s="7">
        <f>SUMIFS(مصنعيات!W:W,مصنعيات!O:O,$W$2,مصنعيات!M:M,U141)</f>
        <v>0</v>
      </c>
      <c r="Z141" s="66" t="str">
        <f t="shared" si="43"/>
        <v/>
      </c>
      <c r="AC141" s="4" t="s">
        <v>10</v>
      </c>
      <c r="AD141" s="5">
        <v>45306</v>
      </c>
      <c r="AE141" s="7"/>
      <c r="AF141" s="7"/>
      <c r="AG141" s="6">
        <f t="shared" si="35"/>
        <v>0</v>
      </c>
      <c r="AH141" s="7">
        <f>SUMIFS(مصنعيات!AF:AF,مصنعيات!X:X,$AF$2,مصنعيات!V:V,AD141)</f>
        <v>0</v>
      </c>
      <c r="AI141" s="66" t="str">
        <f t="shared" si="44"/>
        <v/>
      </c>
      <c r="AL141" s="4" t="s">
        <v>10</v>
      </c>
      <c r="AM141" s="5">
        <v>45306</v>
      </c>
      <c r="AN141" s="7"/>
      <c r="AO141" s="7"/>
      <c r="AP141" s="6">
        <f t="shared" si="36"/>
        <v>0</v>
      </c>
      <c r="AQ141" s="7">
        <f>SUMIFS(مصنعيات!AO:AO,مصنعيات!AG:AG,$AO$2,مصنعيات!AE:AE,AM141)</f>
        <v>0</v>
      </c>
      <c r="AR141" s="66" t="str">
        <f t="shared" si="45"/>
        <v/>
      </c>
      <c r="AT141" s="4" t="s">
        <v>10</v>
      </c>
      <c r="AU141" s="5">
        <v>45306</v>
      </c>
      <c r="AV141" s="7"/>
      <c r="AW141" s="7"/>
      <c r="AX141" s="6">
        <f t="shared" si="37"/>
        <v>0</v>
      </c>
      <c r="AY141" s="7">
        <f ca="1">SUMIFS(مصنعيات!AW:AW,مصنعيات!AO:AO,$AO$2,مصنعيات!AM:AM,AU141)</f>
        <v>0</v>
      </c>
      <c r="AZ141" s="66" t="str">
        <f t="shared" si="46"/>
        <v/>
      </c>
      <c r="BB141" s="4" t="s">
        <v>10</v>
      </c>
      <c r="BC141" s="5">
        <v>45306</v>
      </c>
      <c r="BD141" s="7"/>
      <c r="BE141" s="7"/>
      <c r="BF141" s="6">
        <f t="shared" si="38"/>
        <v>0</v>
      </c>
      <c r="BG141" s="7">
        <f ca="1">SUMIFS(مصنعيات!BE:BE,مصنعيات!AW:AW,$AO$2,مصنعيات!AU:AU,BC141)</f>
        <v>0</v>
      </c>
      <c r="BH141" s="66" t="str">
        <f t="shared" si="47"/>
        <v/>
      </c>
      <c r="BJ141" s="4" t="s">
        <v>10</v>
      </c>
      <c r="BK141" s="5">
        <v>45306</v>
      </c>
      <c r="BL141" s="7"/>
      <c r="BM141" s="7"/>
      <c r="BN141" s="6">
        <f t="shared" si="39"/>
        <v>0</v>
      </c>
      <c r="BO141" s="7">
        <f ca="1">SUMIFS(مصنعيات!BM:BM,مصنعيات!BE:BE,$AO$2,مصنعيات!BC:BC,BK141)</f>
        <v>0</v>
      </c>
      <c r="BP141" s="66" t="str">
        <f t="shared" si="48"/>
        <v/>
      </c>
    </row>
    <row r="142" spans="2:68" x14ac:dyDescent="0.2">
      <c r="B142" s="4" t="s">
        <v>11</v>
      </c>
      <c r="C142" s="5">
        <v>45307</v>
      </c>
      <c r="D142" s="7"/>
      <c r="E142" s="7"/>
      <c r="F142" s="6">
        <f t="shared" si="40"/>
        <v>0</v>
      </c>
      <c r="G142" s="7">
        <f>SUMIFS(مصنعيات!N:N,مصنعيات!F:F,$E$2,مصنعيات!D:D,C142)</f>
        <v>0</v>
      </c>
      <c r="H142" s="66" t="str">
        <f t="shared" si="41"/>
        <v/>
      </c>
      <c r="K142" s="4" t="s">
        <v>11</v>
      </c>
      <c r="L142" s="5">
        <v>45307</v>
      </c>
      <c r="M142" s="7"/>
      <c r="N142" s="7"/>
      <c r="O142" s="6">
        <f t="shared" si="33"/>
        <v>0</v>
      </c>
      <c r="P142" s="7">
        <f>SUMIFS(مصنعيات!N:N,مصنعيات!F:F,$N$2,مصنعيات!D:D,L142)</f>
        <v>0</v>
      </c>
      <c r="Q142" s="66" t="str">
        <f t="shared" si="42"/>
        <v/>
      </c>
      <c r="T142" s="4" t="s">
        <v>11</v>
      </c>
      <c r="U142" s="5">
        <v>45307</v>
      </c>
      <c r="V142" s="7"/>
      <c r="W142" s="7"/>
      <c r="X142" s="6">
        <f t="shared" si="34"/>
        <v>0</v>
      </c>
      <c r="Y142" s="7">
        <f>SUMIFS(مصنعيات!W:W,مصنعيات!O:O,$W$2,مصنعيات!M:M,U142)</f>
        <v>0</v>
      </c>
      <c r="Z142" s="66" t="str">
        <f t="shared" si="43"/>
        <v/>
      </c>
      <c r="AC142" s="4" t="s">
        <v>11</v>
      </c>
      <c r="AD142" s="5">
        <v>45307</v>
      </c>
      <c r="AE142" s="7"/>
      <c r="AF142" s="7"/>
      <c r="AG142" s="6">
        <f t="shared" si="35"/>
        <v>0</v>
      </c>
      <c r="AH142" s="7">
        <f>SUMIFS(مصنعيات!AF:AF,مصنعيات!X:X,$AF$2,مصنعيات!V:V,AD142)</f>
        <v>0</v>
      </c>
      <c r="AI142" s="66" t="str">
        <f t="shared" si="44"/>
        <v/>
      </c>
      <c r="AL142" s="4" t="s">
        <v>11</v>
      </c>
      <c r="AM142" s="5">
        <v>45307</v>
      </c>
      <c r="AN142" s="7"/>
      <c r="AO142" s="7"/>
      <c r="AP142" s="6">
        <f t="shared" si="36"/>
        <v>0</v>
      </c>
      <c r="AQ142" s="7">
        <f>SUMIFS(مصنعيات!AO:AO,مصنعيات!AG:AG,$AO$2,مصنعيات!AE:AE,AM142)</f>
        <v>0</v>
      </c>
      <c r="AR142" s="66" t="str">
        <f t="shared" si="45"/>
        <v/>
      </c>
      <c r="AT142" s="4" t="s">
        <v>11</v>
      </c>
      <c r="AU142" s="5">
        <v>45307</v>
      </c>
      <c r="AV142" s="7"/>
      <c r="AW142" s="7"/>
      <c r="AX142" s="6">
        <f t="shared" si="37"/>
        <v>0</v>
      </c>
      <c r="AY142" s="7">
        <f ca="1">SUMIFS(مصنعيات!AW:AW,مصنعيات!AO:AO,$AO$2,مصنعيات!AM:AM,AU142)</f>
        <v>0</v>
      </c>
      <c r="AZ142" s="66" t="str">
        <f t="shared" si="46"/>
        <v/>
      </c>
      <c r="BB142" s="4" t="s">
        <v>11</v>
      </c>
      <c r="BC142" s="5">
        <v>45307</v>
      </c>
      <c r="BD142" s="7"/>
      <c r="BE142" s="7"/>
      <c r="BF142" s="6">
        <f t="shared" si="38"/>
        <v>0</v>
      </c>
      <c r="BG142" s="7">
        <f ca="1">SUMIFS(مصنعيات!BE:BE,مصنعيات!AW:AW,$AO$2,مصنعيات!AU:AU,BC142)</f>
        <v>0</v>
      </c>
      <c r="BH142" s="66" t="str">
        <f t="shared" si="47"/>
        <v/>
      </c>
      <c r="BJ142" s="4" t="s">
        <v>11</v>
      </c>
      <c r="BK142" s="5">
        <v>45307</v>
      </c>
      <c r="BL142" s="7"/>
      <c r="BM142" s="7"/>
      <c r="BN142" s="6">
        <f t="shared" si="39"/>
        <v>0</v>
      </c>
      <c r="BO142" s="7">
        <f ca="1">SUMIFS(مصنعيات!BM:BM,مصنعيات!BE:BE,$AO$2,مصنعيات!BC:BC,BK142)</f>
        <v>0</v>
      </c>
      <c r="BP142" s="66" t="str">
        <f t="shared" si="48"/>
        <v/>
      </c>
    </row>
    <row r="143" spans="2:68" x14ac:dyDescent="0.2">
      <c r="B143" s="4" t="s">
        <v>12</v>
      </c>
      <c r="C143" s="5">
        <v>45308</v>
      </c>
      <c r="D143" s="7"/>
      <c r="E143" s="7"/>
      <c r="F143" s="6">
        <f t="shared" si="40"/>
        <v>0</v>
      </c>
      <c r="G143" s="7">
        <f>SUMIFS(مصنعيات!N:N,مصنعيات!F:F,$E$2,مصنعيات!D:D,C143)</f>
        <v>0</v>
      </c>
      <c r="H143" s="66" t="str">
        <f t="shared" si="41"/>
        <v/>
      </c>
      <c r="K143" s="4" t="s">
        <v>12</v>
      </c>
      <c r="L143" s="5">
        <v>45308</v>
      </c>
      <c r="M143" s="7"/>
      <c r="N143" s="7"/>
      <c r="O143" s="6">
        <f t="shared" si="33"/>
        <v>0</v>
      </c>
      <c r="P143" s="7">
        <f>SUMIFS(مصنعيات!N:N,مصنعيات!F:F,$N$2,مصنعيات!D:D,L143)</f>
        <v>0</v>
      </c>
      <c r="Q143" s="66" t="str">
        <f t="shared" si="42"/>
        <v/>
      </c>
      <c r="T143" s="4" t="s">
        <v>12</v>
      </c>
      <c r="U143" s="5">
        <v>45308</v>
      </c>
      <c r="V143" s="7"/>
      <c r="W143" s="7"/>
      <c r="X143" s="6">
        <f t="shared" si="34"/>
        <v>0</v>
      </c>
      <c r="Y143" s="7">
        <f>SUMIFS(مصنعيات!W:W,مصنعيات!O:O,$W$2,مصنعيات!M:M,U143)</f>
        <v>0</v>
      </c>
      <c r="Z143" s="66" t="str">
        <f t="shared" si="43"/>
        <v/>
      </c>
      <c r="AC143" s="4" t="s">
        <v>12</v>
      </c>
      <c r="AD143" s="5">
        <v>45308</v>
      </c>
      <c r="AE143" s="7"/>
      <c r="AF143" s="7"/>
      <c r="AG143" s="6">
        <f t="shared" si="35"/>
        <v>0</v>
      </c>
      <c r="AH143" s="7">
        <f>SUMIFS(مصنعيات!AF:AF,مصنعيات!X:X,$AF$2,مصنعيات!V:V,AD143)</f>
        <v>0</v>
      </c>
      <c r="AI143" s="66" t="str">
        <f t="shared" si="44"/>
        <v/>
      </c>
      <c r="AL143" s="4" t="s">
        <v>12</v>
      </c>
      <c r="AM143" s="5">
        <v>45308</v>
      </c>
      <c r="AN143" s="7"/>
      <c r="AO143" s="7"/>
      <c r="AP143" s="6">
        <f t="shared" si="36"/>
        <v>0</v>
      </c>
      <c r="AQ143" s="7">
        <f>SUMIFS(مصنعيات!AO:AO,مصنعيات!AG:AG,$AO$2,مصنعيات!AE:AE,AM143)</f>
        <v>0</v>
      </c>
      <c r="AR143" s="66" t="str">
        <f t="shared" si="45"/>
        <v/>
      </c>
      <c r="AT143" s="4" t="s">
        <v>12</v>
      </c>
      <c r="AU143" s="5">
        <v>45308</v>
      </c>
      <c r="AV143" s="7"/>
      <c r="AW143" s="7"/>
      <c r="AX143" s="6">
        <f t="shared" si="37"/>
        <v>0</v>
      </c>
      <c r="AY143" s="7">
        <f ca="1">SUMIFS(مصنعيات!AW:AW,مصنعيات!AO:AO,$AO$2,مصنعيات!AM:AM,AU143)</f>
        <v>0</v>
      </c>
      <c r="AZ143" s="66" t="str">
        <f t="shared" si="46"/>
        <v/>
      </c>
      <c r="BB143" s="4" t="s">
        <v>12</v>
      </c>
      <c r="BC143" s="5">
        <v>45308</v>
      </c>
      <c r="BD143" s="7"/>
      <c r="BE143" s="7"/>
      <c r="BF143" s="6">
        <f t="shared" si="38"/>
        <v>0</v>
      </c>
      <c r="BG143" s="7">
        <f ca="1">SUMIFS(مصنعيات!BE:BE,مصنعيات!AW:AW,$AO$2,مصنعيات!AU:AU,BC143)</f>
        <v>0</v>
      </c>
      <c r="BH143" s="66" t="str">
        <f t="shared" si="47"/>
        <v/>
      </c>
      <c r="BJ143" s="4" t="s">
        <v>12</v>
      </c>
      <c r="BK143" s="5">
        <v>45308</v>
      </c>
      <c r="BL143" s="7"/>
      <c r="BM143" s="7"/>
      <c r="BN143" s="6">
        <f t="shared" si="39"/>
        <v>0</v>
      </c>
      <c r="BO143" s="7">
        <f ca="1">SUMIFS(مصنعيات!BM:BM,مصنعيات!BE:BE,$AO$2,مصنعيات!BC:BC,BK143)</f>
        <v>0</v>
      </c>
      <c r="BP143" s="66" t="str">
        <f t="shared" si="48"/>
        <v/>
      </c>
    </row>
    <row r="144" spans="2:68" x14ac:dyDescent="0.2">
      <c r="B144" s="4" t="s">
        <v>13</v>
      </c>
      <c r="C144" s="5">
        <v>45309</v>
      </c>
      <c r="D144" s="7"/>
      <c r="E144" s="7"/>
      <c r="F144" s="6">
        <f t="shared" si="40"/>
        <v>0</v>
      </c>
      <c r="G144" s="7">
        <f>SUMIFS(مصنعيات!N:N,مصنعيات!F:F,$E$2,مصنعيات!D:D,C144)</f>
        <v>0</v>
      </c>
      <c r="H144" s="66" t="str">
        <f t="shared" si="41"/>
        <v/>
      </c>
      <c r="K144" s="4" t="s">
        <v>13</v>
      </c>
      <c r="L144" s="5">
        <v>45309</v>
      </c>
      <c r="M144" s="7"/>
      <c r="N144" s="7"/>
      <c r="O144" s="6">
        <f t="shared" si="33"/>
        <v>0</v>
      </c>
      <c r="P144" s="7">
        <f>SUMIFS(مصنعيات!N:N,مصنعيات!F:F,$N$2,مصنعيات!D:D,L144)</f>
        <v>0</v>
      </c>
      <c r="Q144" s="66" t="str">
        <f t="shared" si="42"/>
        <v/>
      </c>
      <c r="T144" s="4" t="s">
        <v>13</v>
      </c>
      <c r="U144" s="5">
        <v>45309</v>
      </c>
      <c r="V144" s="7"/>
      <c r="W144" s="7"/>
      <c r="X144" s="6">
        <f t="shared" si="34"/>
        <v>0</v>
      </c>
      <c r="Y144" s="7">
        <f>SUMIFS(مصنعيات!W:W,مصنعيات!O:O,$W$2,مصنعيات!M:M,U144)</f>
        <v>0</v>
      </c>
      <c r="Z144" s="66" t="str">
        <f t="shared" si="43"/>
        <v/>
      </c>
      <c r="AC144" s="4" t="s">
        <v>13</v>
      </c>
      <c r="AD144" s="5">
        <v>45309</v>
      </c>
      <c r="AE144" s="7"/>
      <c r="AF144" s="7"/>
      <c r="AG144" s="6">
        <f t="shared" si="35"/>
        <v>0</v>
      </c>
      <c r="AH144" s="7">
        <f>SUMIFS(مصنعيات!AF:AF,مصنعيات!X:X,$AF$2,مصنعيات!V:V,AD144)</f>
        <v>0</v>
      </c>
      <c r="AI144" s="66" t="str">
        <f t="shared" si="44"/>
        <v/>
      </c>
      <c r="AL144" s="4" t="s">
        <v>13</v>
      </c>
      <c r="AM144" s="5">
        <v>45309</v>
      </c>
      <c r="AN144" s="7"/>
      <c r="AO144" s="7"/>
      <c r="AP144" s="6">
        <f t="shared" si="36"/>
        <v>0</v>
      </c>
      <c r="AQ144" s="7">
        <f>SUMIFS(مصنعيات!AO:AO,مصنعيات!AG:AG,$AO$2,مصنعيات!AE:AE,AM144)</f>
        <v>0</v>
      </c>
      <c r="AR144" s="66" t="str">
        <f t="shared" si="45"/>
        <v/>
      </c>
      <c r="AT144" s="4" t="s">
        <v>13</v>
      </c>
      <c r="AU144" s="5">
        <v>45309</v>
      </c>
      <c r="AV144" s="7"/>
      <c r="AW144" s="7"/>
      <c r="AX144" s="6">
        <f t="shared" si="37"/>
        <v>0</v>
      </c>
      <c r="AY144" s="7">
        <f ca="1">SUMIFS(مصنعيات!AW:AW,مصنعيات!AO:AO,$AO$2,مصنعيات!AM:AM,AU144)</f>
        <v>0</v>
      </c>
      <c r="AZ144" s="66" t="str">
        <f t="shared" si="46"/>
        <v/>
      </c>
      <c r="BB144" s="4" t="s">
        <v>13</v>
      </c>
      <c r="BC144" s="5">
        <v>45309</v>
      </c>
      <c r="BD144" s="7"/>
      <c r="BE144" s="7"/>
      <c r="BF144" s="6">
        <f t="shared" si="38"/>
        <v>0</v>
      </c>
      <c r="BG144" s="7">
        <f ca="1">SUMIFS(مصنعيات!BE:BE,مصنعيات!AW:AW,$AO$2,مصنعيات!AU:AU,BC144)</f>
        <v>0</v>
      </c>
      <c r="BH144" s="66" t="str">
        <f t="shared" si="47"/>
        <v/>
      </c>
      <c r="BJ144" s="4" t="s">
        <v>13</v>
      </c>
      <c r="BK144" s="5">
        <v>45309</v>
      </c>
      <c r="BL144" s="7"/>
      <c r="BM144" s="7"/>
      <c r="BN144" s="6">
        <f t="shared" si="39"/>
        <v>0</v>
      </c>
      <c r="BO144" s="7">
        <f ca="1">SUMIFS(مصنعيات!BM:BM,مصنعيات!BE:BE,$AO$2,مصنعيات!BC:BC,BK144)</f>
        <v>0</v>
      </c>
      <c r="BP144" s="66" t="str">
        <f t="shared" si="48"/>
        <v/>
      </c>
    </row>
    <row r="145" spans="2:68" x14ac:dyDescent="0.2">
      <c r="B145" s="4" t="s">
        <v>30</v>
      </c>
      <c r="C145" s="5">
        <v>45310</v>
      </c>
      <c r="D145" s="7"/>
      <c r="E145" s="7"/>
      <c r="F145" s="6">
        <f t="shared" si="40"/>
        <v>0</v>
      </c>
      <c r="G145" s="7">
        <f>SUMIFS(مصنعيات!N:N,مصنعيات!F:F,$E$2,مصنعيات!D:D,C145)</f>
        <v>0</v>
      </c>
      <c r="H145" s="66" t="str">
        <f t="shared" si="41"/>
        <v/>
      </c>
      <c r="K145" s="4" t="s">
        <v>30</v>
      </c>
      <c r="L145" s="5">
        <v>45310</v>
      </c>
      <c r="M145" s="7"/>
      <c r="N145" s="7"/>
      <c r="O145" s="6">
        <f t="shared" si="33"/>
        <v>0</v>
      </c>
      <c r="P145" s="7">
        <f>SUMIFS(مصنعيات!N:N,مصنعيات!F:F,$N$2,مصنعيات!D:D,L145)</f>
        <v>0</v>
      </c>
      <c r="Q145" s="66" t="str">
        <f t="shared" si="42"/>
        <v/>
      </c>
      <c r="T145" s="4" t="s">
        <v>30</v>
      </c>
      <c r="U145" s="5">
        <v>45310</v>
      </c>
      <c r="V145" s="7"/>
      <c r="W145" s="7"/>
      <c r="X145" s="6">
        <f t="shared" si="34"/>
        <v>0</v>
      </c>
      <c r="Y145" s="7">
        <f>SUMIFS(مصنعيات!W:W,مصنعيات!O:O,$W$2,مصنعيات!M:M,U145)</f>
        <v>0</v>
      </c>
      <c r="Z145" s="66" t="str">
        <f t="shared" si="43"/>
        <v/>
      </c>
      <c r="AC145" s="4" t="s">
        <v>30</v>
      </c>
      <c r="AD145" s="5">
        <v>45310</v>
      </c>
      <c r="AE145" s="7"/>
      <c r="AF145" s="7"/>
      <c r="AG145" s="6">
        <f t="shared" si="35"/>
        <v>0</v>
      </c>
      <c r="AH145" s="7">
        <f>SUMIFS(مصنعيات!AF:AF,مصنعيات!X:X,$AF$2,مصنعيات!V:V,AD145)</f>
        <v>0</v>
      </c>
      <c r="AI145" s="66" t="str">
        <f t="shared" si="44"/>
        <v/>
      </c>
      <c r="AL145" s="4" t="s">
        <v>30</v>
      </c>
      <c r="AM145" s="5">
        <v>45310</v>
      </c>
      <c r="AN145" s="7"/>
      <c r="AO145" s="7"/>
      <c r="AP145" s="6">
        <f t="shared" si="36"/>
        <v>0</v>
      </c>
      <c r="AQ145" s="7">
        <f>SUMIFS(مصنعيات!AO:AO,مصنعيات!AG:AG,$AO$2,مصنعيات!AE:AE,AM145)</f>
        <v>0</v>
      </c>
      <c r="AR145" s="66" t="str">
        <f t="shared" si="45"/>
        <v/>
      </c>
      <c r="AT145" s="4" t="s">
        <v>30</v>
      </c>
      <c r="AU145" s="5">
        <v>45310</v>
      </c>
      <c r="AV145" s="7"/>
      <c r="AW145" s="7"/>
      <c r="AX145" s="6">
        <f t="shared" si="37"/>
        <v>0</v>
      </c>
      <c r="AY145" s="7">
        <f ca="1">SUMIFS(مصنعيات!AW:AW,مصنعيات!AO:AO,$AO$2,مصنعيات!AM:AM,AU145)</f>
        <v>0</v>
      </c>
      <c r="AZ145" s="66" t="str">
        <f t="shared" si="46"/>
        <v/>
      </c>
      <c r="BB145" s="4" t="s">
        <v>30</v>
      </c>
      <c r="BC145" s="5">
        <v>45310</v>
      </c>
      <c r="BD145" s="7"/>
      <c r="BE145" s="7"/>
      <c r="BF145" s="6">
        <f t="shared" si="38"/>
        <v>0</v>
      </c>
      <c r="BG145" s="7">
        <f ca="1">SUMIFS(مصنعيات!BE:BE,مصنعيات!AW:AW,$AO$2,مصنعيات!AU:AU,BC145)</f>
        <v>0</v>
      </c>
      <c r="BH145" s="66" t="str">
        <f t="shared" si="47"/>
        <v/>
      </c>
      <c r="BJ145" s="4" t="s">
        <v>30</v>
      </c>
      <c r="BK145" s="5">
        <v>45310</v>
      </c>
      <c r="BL145" s="7"/>
      <c r="BM145" s="7"/>
      <c r="BN145" s="6">
        <f t="shared" si="39"/>
        <v>0</v>
      </c>
      <c r="BO145" s="7">
        <f ca="1">SUMIFS(مصنعيات!BM:BM,مصنعيات!BE:BE,$AO$2,مصنعيات!BC:BC,BK145)</f>
        <v>0</v>
      </c>
      <c r="BP145" s="66" t="str">
        <f t="shared" si="48"/>
        <v/>
      </c>
    </row>
    <row r="146" spans="2:68" x14ac:dyDescent="0.2">
      <c r="B146" s="4" t="s">
        <v>8</v>
      </c>
      <c r="C146" s="5">
        <v>45311</v>
      </c>
      <c r="D146" s="7"/>
      <c r="E146" s="7"/>
      <c r="F146" s="6">
        <f t="shared" si="40"/>
        <v>0</v>
      </c>
      <c r="G146" s="7">
        <f>SUMIFS(مصنعيات!N:N,مصنعيات!F:F,$E$2,مصنعيات!D:D,C146)</f>
        <v>0</v>
      </c>
      <c r="H146" s="66" t="str">
        <f t="shared" si="41"/>
        <v/>
      </c>
      <c r="K146" s="4" t="s">
        <v>8</v>
      </c>
      <c r="L146" s="5">
        <v>45311</v>
      </c>
      <c r="M146" s="7"/>
      <c r="N146" s="7"/>
      <c r="O146" s="6">
        <f t="shared" si="33"/>
        <v>0</v>
      </c>
      <c r="P146" s="7">
        <f>SUMIFS(مصنعيات!N:N,مصنعيات!F:F,$N$2,مصنعيات!D:D,L146)</f>
        <v>0</v>
      </c>
      <c r="Q146" s="66" t="str">
        <f t="shared" si="42"/>
        <v/>
      </c>
      <c r="T146" s="4" t="s">
        <v>8</v>
      </c>
      <c r="U146" s="5">
        <v>45311</v>
      </c>
      <c r="V146" s="7"/>
      <c r="W146" s="7"/>
      <c r="X146" s="6">
        <f t="shared" si="34"/>
        <v>0</v>
      </c>
      <c r="Y146" s="7">
        <f>SUMIFS(مصنعيات!W:W,مصنعيات!O:O,$W$2,مصنعيات!M:M,U146)</f>
        <v>0</v>
      </c>
      <c r="Z146" s="66" t="str">
        <f t="shared" si="43"/>
        <v/>
      </c>
      <c r="AC146" s="4" t="s">
        <v>8</v>
      </c>
      <c r="AD146" s="5">
        <v>45311</v>
      </c>
      <c r="AE146" s="7"/>
      <c r="AF146" s="7"/>
      <c r="AG146" s="6">
        <f t="shared" si="35"/>
        <v>0</v>
      </c>
      <c r="AH146" s="7">
        <f>SUMIFS(مصنعيات!AF:AF,مصنعيات!X:X,$AF$2,مصنعيات!V:V,AD146)</f>
        <v>0</v>
      </c>
      <c r="AI146" s="66" t="str">
        <f t="shared" si="44"/>
        <v/>
      </c>
      <c r="AL146" s="4" t="s">
        <v>8</v>
      </c>
      <c r="AM146" s="5">
        <v>45311</v>
      </c>
      <c r="AN146" s="7"/>
      <c r="AO146" s="7"/>
      <c r="AP146" s="6">
        <f t="shared" si="36"/>
        <v>0</v>
      </c>
      <c r="AQ146" s="7">
        <f>SUMIFS(مصنعيات!AO:AO,مصنعيات!AG:AG,$AO$2,مصنعيات!AE:AE,AM146)</f>
        <v>0</v>
      </c>
      <c r="AR146" s="66" t="str">
        <f t="shared" si="45"/>
        <v/>
      </c>
      <c r="AT146" s="4" t="s">
        <v>8</v>
      </c>
      <c r="AU146" s="5">
        <v>45311</v>
      </c>
      <c r="AV146" s="7"/>
      <c r="AW146" s="7"/>
      <c r="AX146" s="6">
        <f t="shared" si="37"/>
        <v>0</v>
      </c>
      <c r="AY146" s="7">
        <f ca="1">SUMIFS(مصنعيات!AW:AW,مصنعيات!AO:AO,$AO$2,مصنعيات!AM:AM,AU146)</f>
        <v>0</v>
      </c>
      <c r="AZ146" s="66" t="str">
        <f t="shared" si="46"/>
        <v/>
      </c>
      <c r="BB146" s="4" t="s">
        <v>8</v>
      </c>
      <c r="BC146" s="5">
        <v>45311</v>
      </c>
      <c r="BD146" s="7"/>
      <c r="BE146" s="7"/>
      <c r="BF146" s="6">
        <f t="shared" si="38"/>
        <v>0</v>
      </c>
      <c r="BG146" s="7">
        <f ca="1">SUMIFS(مصنعيات!BE:BE,مصنعيات!AW:AW,$AO$2,مصنعيات!AU:AU,BC146)</f>
        <v>0</v>
      </c>
      <c r="BH146" s="66" t="str">
        <f t="shared" si="47"/>
        <v/>
      </c>
      <c r="BJ146" s="4" t="s">
        <v>8</v>
      </c>
      <c r="BK146" s="5">
        <v>45311</v>
      </c>
      <c r="BL146" s="7"/>
      <c r="BM146" s="7"/>
      <c r="BN146" s="6">
        <f t="shared" si="39"/>
        <v>0</v>
      </c>
      <c r="BO146" s="7">
        <f ca="1">SUMIFS(مصنعيات!BM:BM,مصنعيات!BE:BE,$AO$2,مصنعيات!BC:BC,BK146)</f>
        <v>0</v>
      </c>
      <c r="BP146" s="66" t="str">
        <f t="shared" si="48"/>
        <v/>
      </c>
    </row>
    <row r="147" spans="2:68" x14ac:dyDescent="0.2">
      <c r="B147" s="4" t="s">
        <v>9</v>
      </c>
      <c r="C147" s="5">
        <v>45312</v>
      </c>
      <c r="D147" s="7"/>
      <c r="E147" s="7"/>
      <c r="F147" s="6">
        <f t="shared" si="40"/>
        <v>0</v>
      </c>
      <c r="G147" s="7">
        <f>SUMIFS(مصنعيات!N:N,مصنعيات!F:F,$E$2,مصنعيات!D:D,C147)</f>
        <v>0</v>
      </c>
      <c r="H147" s="66" t="str">
        <f t="shared" si="41"/>
        <v/>
      </c>
      <c r="K147" s="4" t="s">
        <v>9</v>
      </c>
      <c r="L147" s="5">
        <v>45312</v>
      </c>
      <c r="M147" s="7"/>
      <c r="N147" s="7"/>
      <c r="O147" s="6">
        <f t="shared" si="33"/>
        <v>0</v>
      </c>
      <c r="P147" s="7">
        <f>SUMIFS(مصنعيات!N:N,مصنعيات!F:F,$N$2,مصنعيات!D:D,L147)</f>
        <v>0</v>
      </c>
      <c r="Q147" s="66" t="str">
        <f t="shared" si="42"/>
        <v/>
      </c>
      <c r="T147" s="4" t="s">
        <v>9</v>
      </c>
      <c r="U147" s="5">
        <v>45312</v>
      </c>
      <c r="V147" s="7"/>
      <c r="W147" s="7"/>
      <c r="X147" s="6">
        <f t="shared" si="34"/>
        <v>0</v>
      </c>
      <c r="Y147" s="7">
        <f>SUMIFS(مصنعيات!W:W,مصنعيات!O:O,$W$2,مصنعيات!M:M,U147)</f>
        <v>0</v>
      </c>
      <c r="Z147" s="66" t="str">
        <f t="shared" si="43"/>
        <v/>
      </c>
      <c r="AC147" s="4" t="s">
        <v>9</v>
      </c>
      <c r="AD147" s="5">
        <v>45312</v>
      </c>
      <c r="AE147" s="7"/>
      <c r="AF147" s="7"/>
      <c r="AG147" s="6">
        <f t="shared" si="35"/>
        <v>0</v>
      </c>
      <c r="AH147" s="7">
        <f>SUMIFS(مصنعيات!AF:AF,مصنعيات!X:X,$AF$2,مصنعيات!V:V,AD147)</f>
        <v>0</v>
      </c>
      <c r="AI147" s="66" t="str">
        <f t="shared" si="44"/>
        <v/>
      </c>
      <c r="AL147" s="4" t="s">
        <v>9</v>
      </c>
      <c r="AM147" s="5">
        <v>45312</v>
      </c>
      <c r="AN147" s="7"/>
      <c r="AO147" s="7"/>
      <c r="AP147" s="6">
        <f t="shared" si="36"/>
        <v>0</v>
      </c>
      <c r="AQ147" s="7">
        <f>SUMIFS(مصنعيات!AO:AO,مصنعيات!AG:AG,$AO$2,مصنعيات!AE:AE,AM147)</f>
        <v>0</v>
      </c>
      <c r="AR147" s="66" t="str">
        <f t="shared" si="45"/>
        <v/>
      </c>
      <c r="AT147" s="4" t="s">
        <v>9</v>
      </c>
      <c r="AU147" s="5">
        <v>45312</v>
      </c>
      <c r="AV147" s="7"/>
      <c r="AW147" s="7"/>
      <c r="AX147" s="6">
        <f t="shared" si="37"/>
        <v>0</v>
      </c>
      <c r="AY147" s="7">
        <f ca="1">SUMIFS(مصنعيات!AW:AW,مصنعيات!AO:AO,$AO$2,مصنعيات!AM:AM,AU147)</f>
        <v>0</v>
      </c>
      <c r="AZ147" s="66" t="str">
        <f t="shared" si="46"/>
        <v/>
      </c>
      <c r="BB147" s="4" t="s">
        <v>9</v>
      </c>
      <c r="BC147" s="5">
        <v>45312</v>
      </c>
      <c r="BD147" s="7"/>
      <c r="BE147" s="7"/>
      <c r="BF147" s="6">
        <f t="shared" si="38"/>
        <v>0</v>
      </c>
      <c r="BG147" s="7">
        <f ca="1">SUMIFS(مصنعيات!BE:BE,مصنعيات!AW:AW,$AO$2,مصنعيات!AU:AU,BC147)</f>
        <v>0</v>
      </c>
      <c r="BH147" s="66" t="str">
        <f t="shared" si="47"/>
        <v/>
      </c>
      <c r="BJ147" s="4" t="s">
        <v>9</v>
      </c>
      <c r="BK147" s="5">
        <v>45312</v>
      </c>
      <c r="BL147" s="7"/>
      <c r="BM147" s="7"/>
      <c r="BN147" s="6">
        <f t="shared" si="39"/>
        <v>0</v>
      </c>
      <c r="BO147" s="7">
        <f ca="1">SUMIFS(مصنعيات!BM:BM,مصنعيات!BE:BE,$AO$2,مصنعيات!BC:BC,BK147)</f>
        <v>0</v>
      </c>
      <c r="BP147" s="66" t="str">
        <f t="shared" si="48"/>
        <v/>
      </c>
    </row>
    <row r="148" spans="2:68" x14ac:dyDescent="0.2">
      <c r="B148" s="4" t="s">
        <v>10</v>
      </c>
      <c r="C148" s="5">
        <v>45313</v>
      </c>
      <c r="D148" s="7"/>
      <c r="E148" s="7"/>
      <c r="F148" s="6">
        <f t="shared" si="40"/>
        <v>0</v>
      </c>
      <c r="G148" s="7">
        <f>SUMIFS(مصنعيات!N:N,مصنعيات!F:F,$E$2,مصنعيات!D:D,C148)</f>
        <v>0</v>
      </c>
      <c r="H148" s="66" t="str">
        <f t="shared" si="41"/>
        <v/>
      </c>
      <c r="K148" s="4" t="s">
        <v>10</v>
      </c>
      <c r="L148" s="5">
        <v>45313</v>
      </c>
      <c r="M148" s="7"/>
      <c r="N148" s="7"/>
      <c r="O148" s="6">
        <f t="shared" si="33"/>
        <v>0</v>
      </c>
      <c r="P148" s="7">
        <f>SUMIFS(مصنعيات!N:N,مصنعيات!F:F,$N$2,مصنعيات!D:D,L148)</f>
        <v>0</v>
      </c>
      <c r="Q148" s="66" t="str">
        <f t="shared" si="42"/>
        <v/>
      </c>
      <c r="T148" s="4" t="s">
        <v>10</v>
      </c>
      <c r="U148" s="5">
        <v>45313</v>
      </c>
      <c r="V148" s="7"/>
      <c r="W148" s="7"/>
      <c r="X148" s="6">
        <f t="shared" si="34"/>
        <v>0</v>
      </c>
      <c r="Y148" s="7">
        <f>SUMIFS(مصنعيات!W:W,مصنعيات!O:O,$W$2,مصنعيات!M:M,U148)</f>
        <v>0</v>
      </c>
      <c r="Z148" s="66" t="str">
        <f t="shared" si="43"/>
        <v/>
      </c>
      <c r="AC148" s="4" t="s">
        <v>10</v>
      </c>
      <c r="AD148" s="5">
        <v>45313</v>
      </c>
      <c r="AE148" s="7"/>
      <c r="AF148" s="7"/>
      <c r="AG148" s="6">
        <f t="shared" si="35"/>
        <v>0</v>
      </c>
      <c r="AH148" s="7">
        <f>SUMIFS(مصنعيات!AF:AF,مصنعيات!X:X,$AF$2,مصنعيات!V:V,AD148)</f>
        <v>0</v>
      </c>
      <c r="AI148" s="66" t="str">
        <f t="shared" si="44"/>
        <v/>
      </c>
      <c r="AL148" s="4" t="s">
        <v>10</v>
      </c>
      <c r="AM148" s="5">
        <v>45313</v>
      </c>
      <c r="AN148" s="7"/>
      <c r="AO148" s="7"/>
      <c r="AP148" s="6">
        <f t="shared" si="36"/>
        <v>0</v>
      </c>
      <c r="AQ148" s="7">
        <f>SUMIFS(مصنعيات!AO:AO,مصنعيات!AG:AG,$AO$2,مصنعيات!AE:AE,AM148)</f>
        <v>0</v>
      </c>
      <c r="AR148" s="66" t="str">
        <f t="shared" si="45"/>
        <v/>
      </c>
      <c r="AT148" s="4" t="s">
        <v>10</v>
      </c>
      <c r="AU148" s="5">
        <v>45313</v>
      </c>
      <c r="AV148" s="7"/>
      <c r="AW148" s="7"/>
      <c r="AX148" s="6">
        <f t="shared" si="37"/>
        <v>0</v>
      </c>
      <c r="AY148" s="7">
        <f ca="1">SUMIFS(مصنعيات!AW:AW,مصنعيات!AO:AO,$AO$2,مصنعيات!AM:AM,AU148)</f>
        <v>0</v>
      </c>
      <c r="AZ148" s="66" t="str">
        <f t="shared" si="46"/>
        <v/>
      </c>
      <c r="BB148" s="4" t="s">
        <v>10</v>
      </c>
      <c r="BC148" s="5">
        <v>45313</v>
      </c>
      <c r="BD148" s="7"/>
      <c r="BE148" s="7"/>
      <c r="BF148" s="6">
        <f t="shared" si="38"/>
        <v>0</v>
      </c>
      <c r="BG148" s="7">
        <f ca="1">SUMIFS(مصنعيات!BE:BE,مصنعيات!AW:AW,$AO$2,مصنعيات!AU:AU,BC148)</f>
        <v>0</v>
      </c>
      <c r="BH148" s="66" t="str">
        <f t="shared" si="47"/>
        <v/>
      </c>
      <c r="BJ148" s="4" t="s">
        <v>10</v>
      </c>
      <c r="BK148" s="5">
        <v>45313</v>
      </c>
      <c r="BL148" s="7"/>
      <c r="BM148" s="7"/>
      <c r="BN148" s="6">
        <f t="shared" si="39"/>
        <v>0</v>
      </c>
      <c r="BO148" s="7">
        <f ca="1">SUMIFS(مصنعيات!BM:BM,مصنعيات!BE:BE,$AO$2,مصنعيات!BC:BC,BK148)</f>
        <v>0</v>
      </c>
      <c r="BP148" s="66" t="str">
        <f t="shared" si="48"/>
        <v/>
      </c>
    </row>
    <row r="149" spans="2:68" x14ac:dyDescent="0.2">
      <c r="B149" s="4" t="s">
        <v>11</v>
      </c>
      <c r="C149" s="5">
        <v>45314</v>
      </c>
      <c r="D149" s="7"/>
      <c r="E149" s="7"/>
      <c r="F149" s="6">
        <f t="shared" si="40"/>
        <v>0</v>
      </c>
      <c r="G149" s="7">
        <f>SUMIFS(مصنعيات!N:N,مصنعيات!F:F,$E$2,مصنعيات!D:D,C149)</f>
        <v>0</v>
      </c>
      <c r="H149" s="66" t="str">
        <f t="shared" si="41"/>
        <v/>
      </c>
      <c r="K149" s="4" t="s">
        <v>11</v>
      </c>
      <c r="L149" s="5">
        <v>45314</v>
      </c>
      <c r="M149" s="7"/>
      <c r="N149" s="7"/>
      <c r="O149" s="6">
        <f t="shared" si="33"/>
        <v>0</v>
      </c>
      <c r="P149" s="7">
        <f>SUMIFS(مصنعيات!N:N,مصنعيات!F:F,$N$2,مصنعيات!D:D,L149)</f>
        <v>0</v>
      </c>
      <c r="Q149" s="66" t="str">
        <f t="shared" si="42"/>
        <v/>
      </c>
      <c r="T149" s="4" t="s">
        <v>11</v>
      </c>
      <c r="U149" s="5">
        <v>45314</v>
      </c>
      <c r="V149" s="7"/>
      <c r="W149" s="7"/>
      <c r="X149" s="6">
        <f t="shared" si="34"/>
        <v>0</v>
      </c>
      <c r="Y149" s="7">
        <f>SUMIFS(مصنعيات!W:W,مصنعيات!O:O,$W$2,مصنعيات!M:M,U149)</f>
        <v>0</v>
      </c>
      <c r="Z149" s="66" t="str">
        <f t="shared" si="43"/>
        <v/>
      </c>
      <c r="AC149" s="4" t="s">
        <v>11</v>
      </c>
      <c r="AD149" s="5">
        <v>45314</v>
      </c>
      <c r="AE149" s="7"/>
      <c r="AF149" s="7"/>
      <c r="AG149" s="6">
        <f t="shared" si="35"/>
        <v>0</v>
      </c>
      <c r="AH149" s="7">
        <f>SUMIFS(مصنعيات!AF:AF,مصنعيات!X:X,$AF$2,مصنعيات!V:V,AD149)</f>
        <v>0</v>
      </c>
      <c r="AI149" s="66" t="str">
        <f t="shared" si="44"/>
        <v/>
      </c>
      <c r="AL149" s="4" t="s">
        <v>11</v>
      </c>
      <c r="AM149" s="5">
        <v>45314</v>
      </c>
      <c r="AN149" s="7"/>
      <c r="AO149" s="7"/>
      <c r="AP149" s="6">
        <f t="shared" si="36"/>
        <v>0</v>
      </c>
      <c r="AQ149" s="7">
        <f>SUMIFS(مصنعيات!AO:AO,مصنعيات!AG:AG,$AO$2,مصنعيات!AE:AE,AM149)</f>
        <v>0</v>
      </c>
      <c r="AR149" s="66" t="str">
        <f t="shared" si="45"/>
        <v/>
      </c>
      <c r="AT149" s="4" t="s">
        <v>11</v>
      </c>
      <c r="AU149" s="5">
        <v>45314</v>
      </c>
      <c r="AV149" s="7"/>
      <c r="AW149" s="7"/>
      <c r="AX149" s="6">
        <f t="shared" si="37"/>
        <v>0</v>
      </c>
      <c r="AY149" s="7">
        <f ca="1">SUMIFS(مصنعيات!AW:AW,مصنعيات!AO:AO,$AO$2,مصنعيات!AM:AM,AU149)</f>
        <v>0</v>
      </c>
      <c r="AZ149" s="66" t="str">
        <f t="shared" si="46"/>
        <v/>
      </c>
      <c r="BB149" s="4" t="s">
        <v>11</v>
      </c>
      <c r="BC149" s="5">
        <v>45314</v>
      </c>
      <c r="BD149" s="7"/>
      <c r="BE149" s="7"/>
      <c r="BF149" s="6">
        <f t="shared" si="38"/>
        <v>0</v>
      </c>
      <c r="BG149" s="7">
        <f ca="1">SUMIFS(مصنعيات!BE:BE,مصنعيات!AW:AW,$AO$2,مصنعيات!AU:AU,BC149)</f>
        <v>0</v>
      </c>
      <c r="BH149" s="66" t="str">
        <f t="shared" si="47"/>
        <v/>
      </c>
      <c r="BJ149" s="4" t="s">
        <v>11</v>
      </c>
      <c r="BK149" s="5">
        <v>45314</v>
      </c>
      <c r="BL149" s="7"/>
      <c r="BM149" s="7"/>
      <c r="BN149" s="6">
        <f t="shared" si="39"/>
        <v>0</v>
      </c>
      <c r="BO149" s="7">
        <f ca="1">SUMIFS(مصنعيات!BM:BM,مصنعيات!BE:BE,$AO$2,مصنعيات!BC:BC,BK149)</f>
        <v>0</v>
      </c>
      <c r="BP149" s="66" t="str">
        <f t="shared" si="48"/>
        <v/>
      </c>
    </row>
    <row r="150" spans="2:68" x14ac:dyDescent="0.2">
      <c r="B150" s="4" t="s">
        <v>12</v>
      </c>
      <c r="C150" s="5">
        <v>45315</v>
      </c>
      <c r="D150" s="7"/>
      <c r="E150" s="7"/>
      <c r="F150" s="6">
        <f t="shared" si="40"/>
        <v>0</v>
      </c>
      <c r="G150" s="7">
        <f>SUMIFS(مصنعيات!N:N,مصنعيات!F:F,$E$2,مصنعيات!D:D,C150)</f>
        <v>0</v>
      </c>
      <c r="H150" s="66" t="str">
        <f t="shared" si="41"/>
        <v/>
      </c>
      <c r="K150" s="4" t="s">
        <v>12</v>
      </c>
      <c r="L150" s="5">
        <v>45315</v>
      </c>
      <c r="M150" s="7"/>
      <c r="N150" s="7"/>
      <c r="O150" s="6">
        <f t="shared" ref="O150:O213" si="49">N150-M150</f>
        <v>0</v>
      </c>
      <c r="P150" s="7">
        <f>SUMIFS(مصنعيات!N:N,مصنعيات!F:F,$N$2,مصنعيات!D:D,L150)</f>
        <v>0</v>
      </c>
      <c r="Q150" s="66" t="str">
        <f t="shared" si="42"/>
        <v/>
      </c>
      <c r="T150" s="4" t="s">
        <v>12</v>
      </c>
      <c r="U150" s="5">
        <v>45315</v>
      </c>
      <c r="V150" s="7"/>
      <c r="W150" s="7"/>
      <c r="X150" s="6">
        <f t="shared" ref="X150:X213" si="50">W150-V150</f>
        <v>0</v>
      </c>
      <c r="Y150" s="7">
        <f>SUMIFS(مصنعيات!W:W,مصنعيات!O:O,$W$2,مصنعيات!M:M,U150)</f>
        <v>0</v>
      </c>
      <c r="Z150" s="66" t="str">
        <f t="shared" si="43"/>
        <v/>
      </c>
      <c r="AC150" s="4" t="s">
        <v>12</v>
      </c>
      <c r="AD150" s="5">
        <v>45315</v>
      </c>
      <c r="AE150" s="7"/>
      <c r="AF150" s="7"/>
      <c r="AG150" s="6">
        <f t="shared" ref="AG150:AG213" si="51">AF150-AE150</f>
        <v>0</v>
      </c>
      <c r="AH150" s="7">
        <f>SUMIFS(مصنعيات!AF:AF,مصنعيات!X:X,$AF$2,مصنعيات!V:V,AD150)</f>
        <v>0</v>
      </c>
      <c r="AI150" s="66" t="str">
        <f t="shared" si="44"/>
        <v/>
      </c>
      <c r="AL150" s="4" t="s">
        <v>12</v>
      </c>
      <c r="AM150" s="5">
        <v>45315</v>
      </c>
      <c r="AN150" s="7"/>
      <c r="AO150" s="7"/>
      <c r="AP150" s="6">
        <f t="shared" ref="AP150:AP213" si="52">AO150-AN150</f>
        <v>0</v>
      </c>
      <c r="AQ150" s="7">
        <f>SUMIFS(مصنعيات!AO:AO,مصنعيات!AG:AG,$AO$2,مصنعيات!AE:AE,AM150)</f>
        <v>0</v>
      </c>
      <c r="AR150" s="66" t="str">
        <f t="shared" si="45"/>
        <v/>
      </c>
      <c r="AT150" s="4" t="s">
        <v>12</v>
      </c>
      <c r="AU150" s="5">
        <v>45315</v>
      </c>
      <c r="AV150" s="7"/>
      <c r="AW150" s="7"/>
      <c r="AX150" s="6">
        <f t="shared" ref="AX150:AX213" si="53">AW150-AV150</f>
        <v>0</v>
      </c>
      <c r="AY150" s="7">
        <f ca="1">SUMIFS(مصنعيات!AW:AW,مصنعيات!AO:AO,$AO$2,مصنعيات!AM:AM,AU150)</f>
        <v>0</v>
      </c>
      <c r="AZ150" s="66" t="str">
        <f t="shared" si="46"/>
        <v/>
      </c>
      <c r="BB150" s="4" t="s">
        <v>12</v>
      </c>
      <c r="BC150" s="5">
        <v>45315</v>
      </c>
      <c r="BD150" s="7"/>
      <c r="BE150" s="7"/>
      <c r="BF150" s="6">
        <f t="shared" ref="BF150:BF213" si="54">BE150-BD150</f>
        <v>0</v>
      </c>
      <c r="BG150" s="7">
        <f ca="1">SUMIFS(مصنعيات!BE:BE,مصنعيات!AW:AW,$AO$2,مصنعيات!AU:AU,BC150)</f>
        <v>0</v>
      </c>
      <c r="BH150" s="66" t="str">
        <f t="shared" si="47"/>
        <v/>
      </c>
      <c r="BJ150" s="4" t="s">
        <v>12</v>
      </c>
      <c r="BK150" s="5">
        <v>45315</v>
      </c>
      <c r="BL150" s="7"/>
      <c r="BM150" s="7"/>
      <c r="BN150" s="6">
        <f t="shared" ref="BN150:BN213" si="55">BM150-BL150</f>
        <v>0</v>
      </c>
      <c r="BO150" s="7">
        <f ca="1">SUMIFS(مصنعيات!BM:BM,مصنعيات!BE:BE,$AO$2,مصنعيات!BC:BC,BK150)</f>
        <v>0</v>
      </c>
      <c r="BP150" s="66" t="str">
        <f t="shared" si="48"/>
        <v/>
      </c>
    </row>
    <row r="151" spans="2:68" x14ac:dyDescent="0.2">
      <c r="B151" s="4" t="s">
        <v>13</v>
      </c>
      <c r="C151" s="5">
        <v>45316</v>
      </c>
      <c r="D151" s="7"/>
      <c r="E151" s="7"/>
      <c r="F151" s="6">
        <f t="shared" si="40"/>
        <v>0</v>
      </c>
      <c r="G151" s="7">
        <f>SUMIFS(مصنعيات!N:N,مصنعيات!F:F,$E$2,مصنعيات!D:D,C151)</f>
        <v>0</v>
      </c>
      <c r="H151" s="66" t="str">
        <f t="shared" si="41"/>
        <v/>
      </c>
      <c r="K151" s="4" t="s">
        <v>13</v>
      </c>
      <c r="L151" s="5">
        <v>45316</v>
      </c>
      <c r="M151" s="7"/>
      <c r="N151" s="7"/>
      <c r="O151" s="6">
        <f t="shared" si="49"/>
        <v>0</v>
      </c>
      <c r="P151" s="7">
        <f>SUMIFS(مصنعيات!N:N,مصنعيات!F:F,$N$2,مصنعيات!D:D,L151)</f>
        <v>0</v>
      </c>
      <c r="Q151" s="66" t="str">
        <f t="shared" si="42"/>
        <v/>
      </c>
      <c r="T151" s="4" t="s">
        <v>13</v>
      </c>
      <c r="U151" s="5">
        <v>45316</v>
      </c>
      <c r="V151" s="7"/>
      <c r="W151" s="7"/>
      <c r="X151" s="6">
        <f t="shared" si="50"/>
        <v>0</v>
      </c>
      <c r="Y151" s="7">
        <f>SUMIFS(مصنعيات!W:W,مصنعيات!O:O,$W$2,مصنعيات!M:M,U151)</f>
        <v>0</v>
      </c>
      <c r="Z151" s="66" t="str">
        <f t="shared" si="43"/>
        <v/>
      </c>
      <c r="AC151" s="4" t="s">
        <v>13</v>
      </c>
      <c r="AD151" s="5">
        <v>45316</v>
      </c>
      <c r="AE151" s="7"/>
      <c r="AF151" s="7"/>
      <c r="AG151" s="6">
        <f t="shared" si="51"/>
        <v>0</v>
      </c>
      <c r="AH151" s="7">
        <f>SUMIFS(مصنعيات!AF:AF,مصنعيات!X:X,$AF$2,مصنعيات!V:V,AD151)</f>
        <v>0</v>
      </c>
      <c r="AI151" s="66" t="str">
        <f t="shared" si="44"/>
        <v/>
      </c>
      <c r="AL151" s="4" t="s">
        <v>13</v>
      </c>
      <c r="AM151" s="5">
        <v>45316</v>
      </c>
      <c r="AN151" s="7"/>
      <c r="AO151" s="7"/>
      <c r="AP151" s="6">
        <f t="shared" si="52"/>
        <v>0</v>
      </c>
      <c r="AQ151" s="7">
        <f>SUMIFS(مصنعيات!AO:AO,مصنعيات!AG:AG,$AO$2,مصنعيات!AE:AE,AM151)</f>
        <v>0</v>
      </c>
      <c r="AR151" s="66" t="str">
        <f t="shared" si="45"/>
        <v/>
      </c>
      <c r="AT151" s="4" t="s">
        <v>13</v>
      </c>
      <c r="AU151" s="5">
        <v>45316</v>
      </c>
      <c r="AV151" s="7"/>
      <c r="AW151" s="7"/>
      <c r="AX151" s="6">
        <f t="shared" si="53"/>
        <v>0</v>
      </c>
      <c r="AY151" s="7">
        <f ca="1">SUMIFS(مصنعيات!AW:AW,مصنعيات!AO:AO,$AO$2,مصنعيات!AM:AM,AU151)</f>
        <v>0</v>
      </c>
      <c r="AZ151" s="66" t="str">
        <f t="shared" si="46"/>
        <v/>
      </c>
      <c r="BB151" s="4" t="s">
        <v>13</v>
      </c>
      <c r="BC151" s="5">
        <v>45316</v>
      </c>
      <c r="BD151" s="7"/>
      <c r="BE151" s="7"/>
      <c r="BF151" s="6">
        <f t="shared" si="54"/>
        <v>0</v>
      </c>
      <c r="BG151" s="7">
        <f ca="1">SUMIFS(مصنعيات!BE:BE,مصنعيات!AW:AW,$AO$2,مصنعيات!AU:AU,BC151)</f>
        <v>0</v>
      </c>
      <c r="BH151" s="66" t="str">
        <f t="shared" si="47"/>
        <v/>
      </c>
      <c r="BJ151" s="4" t="s">
        <v>13</v>
      </c>
      <c r="BK151" s="5">
        <v>45316</v>
      </c>
      <c r="BL151" s="7"/>
      <c r="BM151" s="7"/>
      <c r="BN151" s="6">
        <f t="shared" si="55"/>
        <v>0</v>
      </c>
      <c r="BO151" s="7">
        <f ca="1">SUMIFS(مصنعيات!BM:BM,مصنعيات!BE:BE,$AO$2,مصنعيات!BC:BC,BK151)</f>
        <v>0</v>
      </c>
      <c r="BP151" s="66" t="str">
        <f t="shared" si="48"/>
        <v/>
      </c>
    </row>
    <row r="152" spans="2:68" x14ac:dyDescent="0.2">
      <c r="B152" s="4" t="s">
        <v>30</v>
      </c>
      <c r="C152" s="5">
        <v>45317</v>
      </c>
      <c r="D152" s="7"/>
      <c r="E152" s="7"/>
      <c r="F152" s="6">
        <f t="shared" si="40"/>
        <v>0</v>
      </c>
      <c r="G152" s="7">
        <f>SUMIFS(مصنعيات!N:N,مصنعيات!F:F,$E$2,مصنعيات!D:D,C152)</f>
        <v>0</v>
      </c>
      <c r="H152" s="66" t="str">
        <f t="shared" si="41"/>
        <v/>
      </c>
      <c r="K152" s="4" t="s">
        <v>30</v>
      </c>
      <c r="L152" s="5">
        <v>45317</v>
      </c>
      <c r="M152" s="7"/>
      <c r="N152" s="7"/>
      <c r="O152" s="6">
        <f t="shared" si="49"/>
        <v>0</v>
      </c>
      <c r="P152" s="7">
        <f>SUMIFS(مصنعيات!N:N,مصنعيات!F:F,$N$2,مصنعيات!D:D,L152)</f>
        <v>0</v>
      </c>
      <c r="Q152" s="66" t="str">
        <f t="shared" si="42"/>
        <v/>
      </c>
      <c r="T152" s="4" t="s">
        <v>30</v>
      </c>
      <c r="U152" s="5">
        <v>45317</v>
      </c>
      <c r="V152" s="7"/>
      <c r="W152" s="7"/>
      <c r="X152" s="6">
        <f t="shared" si="50"/>
        <v>0</v>
      </c>
      <c r="Y152" s="7">
        <f>SUMIFS(مصنعيات!W:W,مصنعيات!O:O,$W$2,مصنعيات!M:M,U152)</f>
        <v>0</v>
      </c>
      <c r="Z152" s="66" t="str">
        <f t="shared" si="43"/>
        <v/>
      </c>
      <c r="AC152" s="4" t="s">
        <v>30</v>
      </c>
      <c r="AD152" s="5">
        <v>45317</v>
      </c>
      <c r="AE152" s="7"/>
      <c r="AF152" s="7"/>
      <c r="AG152" s="6">
        <f t="shared" si="51"/>
        <v>0</v>
      </c>
      <c r="AH152" s="7">
        <f>SUMIFS(مصنعيات!AF:AF,مصنعيات!X:X,$AF$2,مصنعيات!V:V,AD152)</f>
        <v>0</v>
      </c>
      <c r="AI152" s="66" t="str">
        <f t="shared" si="44"/>
        <v/>
      </c>
      <c r="AL152" s="4" t="s">
        <v>30</v>
      </c>
      <c r="AM152" s="5">
        <v>45317</v>
      </c>
      <c r="AN152" s="7"/>
      <c r="AO152" s="7"/>
      <c r="AP152" s="6">
        <f t="shared" si="52"/>
        <v>0</v>
      </c>
      <c r="AQ152" s="7">
        <f>SUMIFS(مصنعيات!AO:AO,مصنعيات!AG:AG,$AO$2,مصنعيات!AE:AE,AM152)</f>
        <v>0</v>
      </c>
      <c r="AR152" s="66" t="str">
        <f t="shared" si="45"/>
        <v/>
      </c>
      <c r="AT152" s="4" t="s">
        <v>30</v>
      </c>
      <c r="AU152" s="5">
        <v>45317</v>
      </c>
      <c r="AV152" s="7"/>
      <c r="AW152" s="7"/>
      <c r="AX152" s="6">
        <f t="shared" si="53"/>
        <v>0</v>
      </c>
      <c r="AY152" s="7">
        <f ca="1">SUMIFS(مصنعيات!AW:AW,مصنعيات!AO:AO,$AO$2,مصنعيات!AM:AM,AU152)</f>
        <v>0</v>
      </c>
      <c r="AZ152" s="66" t="str">
        <f t="shared" si="46"/>
        <v/>
      </c>
      <c r="BB152" s="4" t="s">
        <v>30</v>
      </c>
      <c r="BC152" s="5">
        <v>45317</v>
      </c>
      <c r="BD152" s="7"/>
      <c r="BE152" s="7"/>
      <c r="BF152" s="6">
        <f t="shared" si="54"/>
        <v>0</v>
      </c>
      <c r="BG152" s="7">
        <f ca="1">SUMIFS(مصنعيات!BE:BE,مصنعيات!AW:AW,$AO$2,مصنعيات!AU:AU,BC152)</f>
        <v>0</v>
      </c>
      <c r="BH152" s="66" t="str">
        <f t="shared" si="47"/>
        <v/>
      </c>
      <c r="BJ152" s="4" t="s">
        <v>30</v>
      </c>
      <c r="BK152" s="5">
        <v>45317</v>
      </c>
      <c r="BL152" s="7"/>
      <c r="BM152" s="7"/>
      <c r="BN152" s="6">
        <f t="shared" si="55"/>
        <v>0</v>
      </c>
      <c r="BO152" s="7">
        <f ca="1">SUMIFS(مصنعيات!BM:BM,مصنعيات!BE:BE,$AO$2,مصنعيات!BC:BC,BK152)</f>
        <v>0</v>
      </c>
      <c r="BP152" s="66" t="str">
        <f t="shared" si="48"/>
        <v/>
      </c>
    </row>
    <row r="153" spans="2:68" x14ac:dyDescent="0.2">
      <c r="B153" s="4" t="s">
        <v>8</v>
      </c>
      <c r="C153" s="5">
        <v>45318</v>
      </c>
      <c r="D153" s="7"/>
      <c r="E153" s="7"/>
      <c r="F153" s="6">
        <f t="shared" si="40"/>
        <v>0</v>
      </c>
      <c r="G153" s="7">
        <f>SUMIFS(مصنعيات!N:N,مصنعيات!F:F,$E$2,مصنعيات!D:D,C153)</f>
        <v>0</v>
      </c>
      <c r="H153" s="66" t="str">
        <f t="shared" si="41"/>
        <v/>
      </c>
      <c r="K153" s="4" t="s">
        <v>8</v>
      </c>
      <c r="L153" s="5">
        <v>45318</v>
      </c>
      <c r="M153" s="7"/>
      <c r="N153" s="7"/>
      <c r="O153" s="6">
        <f t="shared" si="49"/>
        <v>0</v>
      </c>
      <c r="P153" s="7">
        <f>SUMIFS(مصنعيات!N:N,مصنعيات!F:F,$N$2,مصنعيات!D:D,L153)</f>
        <v>0</v>
      </c>
      <c r="Q153" s="66" t="str">
        <f t="shared" si="42"/>
        <v/>
      </c>
      <c r="T153" s="4" t="s">
        <v>8</v>
      </c>
      <c r="U153" s="5">
        <v>45318</v>
      </c>
      <c r="V153" s="7"/>
      <c r="W153" s="7"/>
      <c r="X153" s="6">
        <f t="shared" si="50"/>
        <v>0</v>
      </c>
      <c r="Y153" s="7">
        <f>SUMIFS(مصنعيات!W:W,مصنعيات!O:O,$W$2,مصنعيات!M:M,U153)</f>
        <v>0</v>
      </c>
      <c r="Z153" s="66" t="str">
        <f t="shared" si="43"/>
        <v/>
      </c>
      <c r="AC153" s="4" t="s">
        <v>8</v>
      </c>
      <c r="AD153" s="5">
        <v>45318</v>
      </c>
      <c r="AE153" s="7"/>
      <c r="AF153" s="7"/>
      <c r="AG153" s="6">
        <f t="shared" si="51"/>
        <v>0</v>
      </c>
      <c r="AH153" s="7">
        <f>SUMIFS(مصنعيات!AF:AF,مصنعيات!X:X,$AF$2,مصنعيات!V:V,AD153)</f>
        <v>0</v>
      </c>
      <c r="AI153" s="66" t="str">
        <f t="shared" si="44"/>
        <v/>
      </c>
      <c r="AL153" s="4" t="s">
        <v>8</v>
      </c>
      <c r="AM153" s="5">
        <v>45318</v>
      </c>
      <c r="AN153" s="7"/>
      <c r="AO153" s="7"/>
      <c r="AP153" s="6">
        <f t="shared" si="52"/>
        <v>0</v>
      </c>
      <c r="AQ153" s="7">
        <f>SUMIFS(مصنعيات!AO:AO,مصنعيات!AG:AG,$AO$2,مصنعيات!AE:AE,AM153)</f>
        <v>0</v>
      </c>
      <c r="AR153" s="66" t="str">
        <f t="shared" si="45"/>
        <v/>
      </c>
      <c r="AT153" s="4" t="s">
        <v>8</v>
      </c>
      <c r="AU153" s="5">
        <v>45318</v>
      </c>
      <c r="AV153" s="7"/>
      <c r="AW153" s="7"/>
      <c r="AX153" s="6">
        <f t="shared" si="53"/>
        <v>0</v>
      </c>
      <c r="AY153" s="7">
        <f ca="1">SUMIFS(مصنعيات!AW:AW,مصنعيات!AO:AO,$AO$2,مصنعيات!AM:AM,AU153)</f>
        <v>0</v>
      </c>
      <c r="AZ153" s="66" t="str">
        <f t="shared" si="46"/>
        <v/>
      </c>
      <c r="BB153" s="4" t="s">
        <v>8</v>
      </c>
      <c r="BC153" s="5">
        <v>45318</v>
      </c>
      <c r="BD153" s="7"/>
      <c r="BE153" s="7"/>
      <c r="BF153" s="6">
        <f t="shared" si="54"/>
        <v>0</v>
      </c>
      <c r="BG153" s="7">
        <f ca="1">SUMIFS(مصنعيات!BE:BE,مصنعيات!AW:AW,$AO$2,مصنعيات!AU:AU,BC153)</f>
        <v>0</v>
      </c>
      <c r="BH153" s="66" t="str">
        <f t="shared" si="47"/>
        <v/>
      </c>
      <c r="BJ153" s="4" t="s">
        <v>8</v>
      </c>
      <c r="BK153" s="5">
        <v>45318</v>
      </c>
      <c r="BL153" s="7"/>
      <c r="BM153" s="7"/>
      <c r="BN153" s="6">
        <f t="shared" si="55"/>
        <v>0</v>
      </c>
      <c r="BO153" s="7">
        <f ca="1">SUMIFS(مصنعيات!BM:BM,مصنعيات!BE:BE,$AO$2,مصنعيات!BC:BC,BK153)</f>
        <v>0</v>
      </c>
      <c r="BP153" s="66" t="str">
        <f t="shared" si="48"/>
        <v/>
      </c>
    </row>
    <row r="154" spans="2:68" x14ac:dyDescent="0.2">
      <c r="B154" s="4" t="s">
        <v>9</v>
      </c>
      <c r="C154" s="5">
        <v>45319</v>
      </c>
      <c r="D154" s="7"/>
      <c r="E154" s="7"/>
      <c r="F154" s="6">
        <f t="shared" si="40"/>
        <v>0</v>
      </c>
      <c r="G154" s="7">
        <f>SUMIFS(مصنعيات!N:N,مصنعيات!F:F,$E$2,مصنعيات!D:D,C154)</f>
        <v>0</v>
      </c>
      <c r="H154" s="66" t="str">
        <f t="shared" si="41"/>
        <v/>
      </c>
      <c r="K154" s="4" t="s">
        <v>9</v>
      </c>
      <c r="L154" s="5">
        <v>45319</v>
      </c>
      <c r="M154" s="7"/>
      <c r="N154" s="7"/>
      <c r="O154" s="6">
        <f t="shared" si="49"/>
        <v>0</v>
      </c>
      <c r="P154" s="7">
        <f>SUMIFS(مصنعيات!N:N,مصنعيات!F:F,$N$2,مصنعيات!D:D,L154)</f>
        <v>0</v>
      </c>
      <c r="Q154" s="66" t="str">
        <f t="shared" si="42"/>
        <v/>
      </c>
      <c r="T154" s="4" t="s">
        <v>9</v>
      </c>
      <c r="U154" s="5">
        <v>45319</v>
      </c>
      <c r="V154" s="7"/>
      <c r="W154" s="7"/>
      <c r="X154" s="6">
        <f t="shared" si="50"/>
        <v>0</v>
      </c>
      <c r="Y154" s="7">
        <f>SUMIFS(مصنعيات!W:W,مصنعيات!O:O,$W$2,مصنعيات!M:M,U154)</f>
        <v>0</v>
      </c>
      <c r="Z154" s="66" t="str">
        <f t="shared" si="43"/>
        <v/>
      </c>
      <c r="AC154" s="4" t="s">
        <v>9</v>
      </c>
      <c r="AD154" s="5">
        <v>45319</v>
      </c>
      <c r="AE154" s="7"/>
      <c r="AF154" s="7"/>
      <c r="AG154" s="6">
        <f t="shared" si="51"/>
        <v>0</v>
      </c>
      <c r="AH154" s="7">
        <f>SUMIFS(مصنعيات!AF:AF,مصنعيات!X:X,$AF$2,مصنعيات!V:V,AD154)</f>
        <v>0</v>
      </c>
      <c r="AI154" s="66" t="str">
        <f t="shared" si="44"/>
        <v/>
      </c>
      <c r="AL154" s="4" t="s">
        <v>9</v>
      </c>
      <c r="AM154" s="5">
        <v>45319</v>
      </c>
      <c r="AN154" s="7"/>
      <c r="AO154" s="7"/>
      <c r="AP154" s="6">
        <f t="shared" si="52"/>
        <v>0</v>
      </c>
      <c r="AQ154" s="7">
        <f>SUMIFS(مصنعيات!AO:AO,مصنعيات!AG:AG,$AO$2,مصنعيات!AE:AE,AM154)</f>
        <v>0</v>
      </c>
      <c r="AR154" s="66" t="str">
        <f t="shared" si="45"/>
        <v/>
      </c>
      <c r="AT154" s="4" t="s">
        <v>9</v>
      </c>
      <c r="AU154" s="5">
        <v>45319</v>
      </c>
      <c r="AV154" s="7"/>
      <c r="AW154" s="7"/>
      <c r="AX154" s="6">
        <f t="shared" si="53"/>
        <v>0</v>
      </c>
      <c r="AY154" s="7">
        <f ca="1">SUMIFS(مصنعيات!AW:AW,مصنعيات!AO:AO,$AO$2,مصنعيات!AM:AM,AU154)</f>
        <v>0</v>
      </c>
      <c r="AZ154" s="66" t="str">
        <f t="shared" si="46"/>
        <v/>
      </c>
      <c r="BB154" s="4" t="s">
        <v>9</v>
      </c>
      <c r="BC154" s="5">
        <v>45319</v>
      </c>
      <c r="BD154" s="7"/>
      <c r="BE154" s="7"/>
      <c r="BF154" s="6">
        <f t="shared" si="54"/>
        <v>0</v>
      </c>
      <c r="BG154" s="7">
        <f ca="1">SUMIFS(مصنعيات!BE:BE,مصنعيات!AW:AW,$AO$2,مصنعيات!AU:AU,BC154)</f>
        <v>0</v>
      </c>
      <c r="BH154" s="66" t="str">
        <f t="shared" si="47"/>
        <v/>
      </c>
      <c r="BJ154" s="4" t="s">
        <v>9</v>
      </c>
      <c r="BK154" s="5">
        <v>45319</v>
      </c>
      <c r="BL154" s="7"/>
      <c r="BM154" s="7"/>
      <c r="BN154" s="6">
        <f t="shared" si="55"/>
        <v>0</v>
      </c>
      <c r="BO154" s="7">
        <f ca="1">SUMIFS(مصنعيات!BM:BM,مصنعيات!BE:BE,$AO$2,مصنعيات!BC:BC,BK154)</f>
        <v>0</v>
      </c>
      <c r="BP154" s="66" t="str">
        <f t="shared" si="48"/>
        <v/>
      </c>
    </row>
    <row r="155" spans="2:68" x14ac:dyDescent="0.2">
      <c r="B155" s="4" t="s">
        <v>10</v>
      </c>
      <c r="C155" s="5">
        <v>45320</v>
      </c>
      <c r="D155" s="7"/>
      <c r="E155" s="7"/>
      <c r="F155" s="6">
        <f t="shared" si="40"/>
        <v>0</v>
      </c>
      <c r="G155" s="7">
        <f>SUMIFS(مصنعيات!N:N,مصنعيات!F:F,$E$2,مصنعيات!D:D,C155)</f>
        <v>0</v>
      </c>
      <c r="H155" s="66" t="str">
        <f t="shared" si="41"/>
        <v/>
      </c>
      <c r="K155" s="4" t="s">
        <v>10</v>
      </c>
      <c r="L155" s="5">
        <v>45320</v>
      </c>
      <c r="M155" s="7"/>
      <c r="N155" s="7"/>
      <c r="O155" s="6">
        <f t="shared" si="49"/>
        <v>0</v>
      </c>
      <c r="P155" s="7">
        <f>SUMIFS(مصنعيات!N:N,مصنعيات!F:F,$N$2,مصنعيات!D:D,L155)</f>
        <v>0</v>
      </c>
      <c r="Q155" s="66" t="str">
        <f t="shared" si="42"/>
        <v/>
      </c>
      <c r="T155" s="4" t="s">
        <v>10</v>
      </c>
      <c r="U155" s="5">
        <v>45320</v>
      </c>
      <c r="V155" s="7"/>
      <c r="W155" s="7"/>
      <c r="X155" s="6">
        <f t="shared" si="50"/>
        <v>0</v>
      </c>
      <c r="Y155" s="7">
        <f>SUMIFS(مصنعيات!W:W,مصنعيات!O:O,$W$2,مصنعيات!M:M,U155)</f>
        <v>0</v>
      </c>
      <c r="Z155" s="66" t="str">
        <f t="shared" si="43"/>
        <v/>
      </c>
      <c r="AC155" s="4" t="s">
        <v>10</v>
      </c>
      <c r="AD155" s="5">
        <v>45320</v>
      </c>
      <c r="AE155" s="7"/>
      <c r="AF155" s="7"/>
      <c r="AG155" s="6">
        <f t="shared" si="51"/>
        <v>0</v>
      </c>
      <c r="AH155" s="7">
        <f>SUMIFS(مصنعيات!AF:AF,مصنعيات!X:X,$AF$2,مصنعيات!V:V,AD155)</f>
        <v>0</v>
      </c>
      <c r="AI155" s="66" t="str">
        <f t="shared" si="44"/>
        <v/>
      </c>
      <c r="AL155" s="4" t="s">
        <v>10</v>
      </c>
      <c r="AM155" s="5">
        <v>45320</v>
      </c>
      <c r="AN155" s="7"/>
      <c r="AO155" s="7"/>
      <c r="AP155" s="6">
        <f t="shared" si="52"/>
        <v>0</v>
      </c>
      <c r="AQ155" s="7">
        <f>SUMIFS(مصنعيات!AO:AO,مصنعيات!AG:AG,$AO$2,مصنعيات!AE:AE,AM155)</f>
        <v>0</v>
      </c>
      <c r="AR155" s="66" t="str">
        <f t="shared" si="45"/>
        <v/>
      </c>
      <c r="AT155" s="4" t="s">
        <v>10</v>
      </c>
      <c r="AU155" s="5">
        <v>45320</v>
      </c>
      <c r="AV155" s="7"/>
      <c r="AW155" s="7"/>
      <c r="AX155" s="6">
        <f t="shared" si="53"/>
        <v>0</v>
      </c>
      <c r="AY155" s="7">
        <f ca="1">SUMIFS(مصنعيات!AW:AW,مصنعيات!AO:AO,$AO$2,مصنعيات!AM:AM,AU155)</f>
        <v>0</v>
      </c>
      <c r="AZ155" s="66" t="str">
        <f t="shared" si="46"/>
        <v/>
      </c>
      <c r="BB155" s="4" t="s">
        <v>10</v>
      </c>
      <c r="BC155" s="5">
        <v>45320</v>
      </c>
      <c r="BD155" s="7"/>
      <c r="BE155" s="7"/>
      <c r="BF155" s="6">
        <f t="shared" si="54"/>
        <v>0</v>
      </c>
      <c r="BG155" s="7">
        <f ca="1">SUMIFS(مصنعيات!BE:BE,مصنعيات!AW:AW,$AO$2,مصنعيات!AU:AU,BC155)</f>
        <v>0</v>
      </c>
      <c r="BH155" s="66" t="str">
        <f t="shared" si="47"/>
        <v/>
      </c>
      <c r="BJ155" s="4" t="s">
        <v>10</v>
      </c>
      <c r="BK155" s="5">
        <v>45320</v>
      </c>
      <c r="BL155" s="7"/>
      <c r="BM155" s="7"/>
      <c r="BN155" s="6">
        <f t="shared" si="55"/>
        <v>0</v>
      </c>
      <c r="BO155" s="7">
        <f ca="1">SUMIFS(مصنعيات!BM:BM,مصنعيات!BE:BE,$AO$2,مصنعيات!BC:BC,BK155)</f>
        <v>0</v>
      </c>
      <c r="BP155" s="66" t="str">
        <f t="shared" si="48"/>
        <v/>
      </c>
    </row>
    <row r="156" spans="2:68" x14ac:dyDescent="0.2">
      <c r="B156" s="4" t="s">
        <v>11</v>
      </c>
      <c r="C156" s="5">
        <v>45321</v>
      </c>
      <c r="D156" s="7"/>
      <c r="E156" s="7"/>
      <c r="F156" s="6">
        <f t="shared" si="40"/>
        <v>0</v>
      </c>
      <c r="G156" s="7">
        <f>SUMIFS(مصنعيات!N:N,مصنعيات!F:F,$E$2,مصنعيات!D:D,C156)</f>
        <v>0</v>
      </c>
      <c r="H156" s="66" t="str">
        <f t="shared" si="41"/>
        <v/>
      </c>
      <c r="K156" s="4" t="s">
        <v>11</v>
      </c>
      <c r="L156" s="5">
        <v>45321</v>
      </c>
      <c r="M156" s="7"/>
      <c r="N156" s="7"/>
      <c r="O156" s="6">
        <f t="shared" si="49"/>
        <v>0</v>
      </c>
      <c r="P156" s="7">
        <f>SUMIFS(مصنعيات!N:N,مصنعيات!F:F,$N$2,مصنعيات!D:D,L156)</f>
        <v>0</v>
      </c>
      <c r="Q156" s="66" t="str">
        <f t="shared" si="42"/>
        <v/>
      </c>
      <c r="T156" s="4" t="s">
        <v>11</v>
      </c>
      <c r="U156" s="5">
        <v>45321</v>
      </c>
      <c r="V156" s="7"/>
      <c r="W156" s="7"/>
      <c r="X156" s="6">
        <f t="shared" si="50"/>
        <v>0</v>
      </c>
      <c r="Y156" s="7">
        <f>SUMIFS(مصنعيات!W:W,مصنعيات!O:O,$W$2,مصنعيات!M:M,U156)</f>
        <v>0</v>
      </c>
      <c r="Z156" s="66" t="str">
        <f t="shared" si="43"/>
        <v/>
      </c>
      <c r="AC156" s="4" t="s">
        <v>11</v>
      </c>
      <c r="AD156" s="5">
        <v>45321</v>
      </c>
      <c r="AE156" s="7"/>
      <c r="AF156" s="7"/>
      <c r="AG156" s="6">
        <f t="shared" si="51"/>
        <v>0</v>
      </c>
      <c r="AH156" s="7">
        <f>SUMIFS(مصنعيات!AF:AF,مصنعيات!X:X,$AF$2,مصنعيات!V:V,AD156)</f>
        <v>0</v>
      </c>
      <c r="AI156" s="66" t="str">
        <f t="shared" si="44"/>
        <v/>
      </c>
      <c r="AL156" s="4" t="s">
        <v>11</v>
      </c>
      <c r="AM156" s="5">
        <v>45321</v>
      </c>
      <c r="AN156" s="7"/>
      <c r="AO156" s="7"/>
      <c r="AP156" s="6">
        <f t="shared" si="52"/>
        <v>0</v>
      </c>
      <c r="AQ156" s="7">
        <f>SUMIFS(مصنعيات!AO:AO,مصنعيات!AG:AG,$AO$2,مصنعيات!AE:AE,AM156)</f>
        <v>0</v>
      </c>
      <c r="AR156" s="66" t="str">
        <f t="shared" si="45"/>
        <v/>
      </c>
      <c r="AT156" s="4" t="s">
        <v>11</v>
      </c>
      <c r="AU156" s="5">
        <v>45321</v>
      </c>
      <c r="AV156" s="7"/>
      <c r="AW156" s="7"/>
      <c r="AX156" s="6">
        <f t="shared" si="53"/>
        <v>0</v>
      </c>
      <c r="AY156" s="7">
        <f ca="1">SUMIFS(مصنعيات!AW:AW,مصنعيات!AO:AO,$AO$2,مصنعيات!AM:AM,AU156)</f>
        <v>0</v>
      </c>
      <c r="AZ156" s="66" t="str">
        <f t="shared" si="46"/>
        <v/>
      </c>
      <c r="BB156" s="4" t="s">
        <v>11</v>
      </c>
      <c r="BC156" s="5">
        <v>45321</v>
      </c>
      <c r="BD156" s="7"/>
      <c r="BE156" s="7"/>
      <c r="BF156" s="6">
        <f t="shared" si="54"/>
        <v>0</v>
      </c>
      <c r="BG156" s="7">
        <f ca="1">SUMIFS(مصنعيات!BE:BE,مصنعيات!AW:AW,$AO$2,مصنعيات!AU:AU,BC156)</f>
        <v>0</v>
      </c>
      <c r="BH156" s="66" t="str">
        <f t="shared" si="47"/>
        <v/>
      </c>
      <c r="BJ156" s="4" t="s">
        <v>11</v>
      </c>
      <c r="BK156" s="5">
        <v>45321</v>
      </c>
      <c r="BL156" s="7"/>
      <c r="BM156" s="7"/>
      <c r="BN156" s="6">
        <f t="shared" si="55"/>
        <v>0</v>
      </c>
      <c r="BO156" s="7">
        <f ca="1">SUMIFS(مصنعيات!BM:BM,مصنعيات!BE:BE,$AO$2,مصنعيات!BC:BC,BK156)</f>
        <v>0</v>
      </c>
      <c r="BP156" s="66" t="str">
        <f t="shared" si="48"/>
        <v/>
      </c>
    </row>
    <row r="157" spans="2:68" x14ac:dyDescent="0.2">
      <c r="B157" s="4" t="s">
        <v>12</v>
      </c>
      <c r="C157" s="5">
        <v>45322</v>
      </c>
      <c r="D157" s="7"/>
      <c r="E157" s="7"/>
      <c r="F157" s="6">
        <f t="shared" si="40"/>
        <v>0</v>
      </c>
      <c r="G157" s="7">
        <f>SUMIFS(مصنعيات!N:N,مصنعيات!F:F,$E$2,مصنعيات!D:D,C157)</f>
        <v>0</v>
      </c>
      <c r="H157" s="66" t="str">
        <f t="shared" si="41"/>
        <v/>
      </c>
      <c r="K157" s="4" t="s">
        <v>12</v>
      </c>
      <c r="L157" s="5">
        <v>45322</v>
      </c>
      <c r="M157" s="7"/>
      <c r="N157" s="7"/>
      <c r="O157" s="6">
        <f t="shared" si="49"/>
        <v>0</v>
      </c>
      <c r="P157" s="7">
        <f>SUMIFS(مصنعيات!N:N,مصنعيات!F:F,$N$2,مصنعيات!D:D,L157)</f>
        <v>0</v>
      </c>
      <c r="Q157" s="66" t="str">
        <f t="shared" si="42"/>
        <v/>
      </c>
      <c r="T157" s="4" t="s">
        <v>12</v>
      </c>
      <c r="U157" s="5">
        <v>45322</v>
      </c>
      <c r="V157" s="7"/>
      <c r="W157" s="7"/>
      <c r="X157" s="6">
        <f t="shared" si="50"/>
        <v>0</v>
      </c>
      <c r="Y157" s="7">
        <f>SUMIFS(مصنعيات!W:W,مصنعيات!O:O,$W$2,مصنعيات!M:M,U157)</f>
        <v>0</v>
      </c>
      <c r="Z157" s="66" t="str">
        <f t="shared" si="43"/>
        <v/>
      </c>
      <c r="AC157" s="4" t="s">
        <v>12</v>
      </c>
      <c r="AD157" s="5">
        <v>45322</v>
      </c>
      <c r="AE157" s="7"/>
      <c r="AF157" s="7"/>
      <c r="AG157" s="6">
        <f t="shared" si="51"/>
        <v>0</v>
      </c>
      <c r="AH157" s="7">
        <f>SUMIFS(مصنعيات!AF:AF,مصنعيات!X:X,$AF$2,مصنعيات!V:V,AD157)</f>
        <v>0</v>
      </c>
      <c r="AI157" s="66" t="str">
        <f t="shared" si="44"/>
        <v/>
      </c>
      <c r="AL157" s="4" t="s">
        <v>12</v>
      </c>
      <c r="AM157" s="5">
        <v>45322</v>
      </c>
      <c r="AN157" s="7"/>
      <c r="AO157" s="7"/>
      <c r="AP157" s="6">
        <f t="shared" si="52"/>
        <v>0</v>
      </c>
      <c r="AQ157" s="7">
        <f>SUMIFS(مصنعيات!AO:AO,مصنعيات!AG:AG,$AO$2,مصنعيات!AE:AE,AM157)</f>
        <v>0</v>
      </c>
      <c r="AR157" s="66" t="str">
        <f t="shared" si="45"/>
        <v/>
      </c>
      <c r="AT157" s="4" t="s">
        <v>12</v>
      </c>
      <c r="AU157" s="5">
        <v>45322</v>
      </c>
      <c r="AV157" s="7"/>
      <c r="AW157" s="7"/>
      <c r="AX157" s="6">
        <f t="shared" si="53"/>
        <v>0</v>
      </c>
      <c r="AY157" s="7">
        <f ca="1">SUMIFS(مصنعيات!AW:AW,مصنعيات!AO:AO,$AO$2,مصنعيات!AM:AM,AU157)</f>
        <v>0</v>
      </c>
      <c r="AZ157" s="66" t="str">
        <f t="shared" si="46"/>
        <v/>
      </c>
      <c r="BB157" s="4" t="s">
        <v>12</v>
      </c>
      <c r="BC157" s="5">
        <v>45322</v>
      </c>
      <c r="BD157" s="7"/>
      <c r="BE157" s="7"/>
      <c r="BF157" s="6">
        <f t="shared" si="54"/>
        <v>0</v>
      </c>
      <c r="BG157" s="7">
        <f ca="1">SUMIFS(مصنعيات!BE:BE,مصنعيات!AW:AW,$AO$2,مصنعيات!AU:AU,BC157)</f>
        <v>0</v>
      </c>
      <c r="BH157" s="66" t="str">
        <f t="shared" si="47"/>
        <v/>
      </c>
      <c r="BJ157" s="4" t="s">
        <v>12</v>
      </c>
      <c r="BK157" s="5">
        <v>45322</v>
      </c>
      <c r="BL157" s="7"/>
      <c r="BM157" s="7"/>
      <c r="BN157" s="6">
        <f t="shared" si="55"/>
        <v>0</v>
      </c>
      <c r="BO157" s="7">
        <f ca="1">SUMIFS(مصنعيات!BM:BM,مصنعيات!BE:BE,$AO$2,مصنعيات!BC:BC,BK157)</f>
        <v>0</v>
      </c>
      <c r="BP157" s="66" t="str">
        <f t="shared" si="48"/>
        <v/>
      </c>
    </row>
    <row r="158" spans="2:68" x14ac:dyDescent="0.2">
      <c r="B158" s="4" t="s">
        <v>13</v>
      </c>
      <c r="C158" s="5">
        <v>45323</v>
      </c>
      <c r="D158" s="7"/>
      <c r="E158" s="7"/>
      <c r="F158" s="6">
        <f t="shared" si="40"/>
        <v>0</v>
      </c>
      <c r="G158" s="7">
        <f>SUMIFS(مصنعيات!N:N,مصنعيات!F:F,$E$2,مصنعيات!D:D,C158)</f>
        <v>0</v>
      </c>
      <c r="H158" s="66" t="str">
        <f t="shared" si="41"/>
        <v/>
      </c>
      <c r="K158" s="4" t="s">
        <v>13</v>
      </c>
      <c r="L158" s="5">
        <v>45323</v>
      </c>
      <c r="M158" s="7"/>
      <c r="N158" s="7"/>
      <c r="O158" s="6">
        <f t="shared" si="49"/>
        <v>0</v>
      </c>
      <c r="P158" s="7">
        <f>SUMIFS(مصنعيات!N:N,مصنعيات!F:F,$N$2,مصنعيات!D:D,L158)</f>
        <v>0</v>
      </c>
      <c r="Q158" s="66" t="str">
        <f t="shared" si="42"/>
        <v/>
      </c>
      <c r="T158" s="4" t="s">
        <v>13</v>
      </c>
      <c r="U158" s="5">
        <v>45323</v>
      </c>
      <c r="V158" s="7"/>
      <c r="W158" s="7"/>
      <c r="X158" s="6">
        <f t="shared" si="50"/>
        <v>0</v>
      </c>
      <c r="Y158" s="7">
        <f>SUMIFS(مصنعيات!W:W,مصنعيات!O:O,$W$2,مصنعيات!M:M,U158)</f>
        <v>0</v>
      </c>
      <c r="Z158" s="66" t="str">
        <f t="shared" si="43"/>
        <v/>
      </c>
      <c r="AC158" s="4" t="s">
        <v>13</v>
      </c>
      <c r="AD158" s="5">
        <v>45323</v>
      </c>
      <c r="AE158" s="7"/>
      <c r="AF158" s="7"/>
      <c r="AG158" s="6">
        <f t="shared" si="51"/>
        <v>0</v>
      </c>
      <c r="AH158" s="7">
        <f>SUMIFS(مصنعيات!AF:AF,مصنعيات!X:X,$AF$2,مصنعيات!V:V,AD158)</f>
        <v>0</v>
      </c>
      <c r="AI158" s="66" t="str">
        <f t="shared" si="44"/>
        <v/>
      </c>
      <c r="AL158" s="4" t="s">
        <v>13</v>
      </c>
      <c r="AM158" s="5">
        <v>45323</v>
      </c>
      <c r="AN158" s="7"/>
      <c r="AO158" s="7"/>
      <c r="AP158" s="6">
        <f t="shared" si="52"/>
        <v>0</v>
      </c>
      <c r="AQ158" s="7">
        <f>SUMIFS(مصنعيات!AO:AO,مصنعيات!AG:AG,$AO$2,مصنعيات!AE:AE,AM158)</f>
        <v>0</v>
      </c>
      <c r="AR158" s="66" t="str">
        <f t="shared" si="45"/>
        <v/>
      </c>
      <c r="AT158" s="4" t="s">
        <v>13</v>
      </c>
      <c r="AU158" s="5">
        <v>45323</v>
      </c>
      <c r="AV158" s="7"/>
      <c r="AW158" s="7"/>
      <c r="AX158" s="6">
        <f t="shared" si="53"/>
        <v>0</v>
      </c>
      <c r="AY158" s="7">
        <f ca="1">SUMIFS(مصنعيات!AW:AW,مصنعيات!AO:AO,$AO$2,مصنعيات!AM:AM,AU158)</f>
        <v>0</v>
      </c>
      <c r="AZ158" s="66" t="str">
        <f t="shared" si="46"/>
        <v/>
      </c>
      <c r="BB158" s="4" t="s">
        <v>13</v>
      </c>
      <c r="BC158" s="5">
        <v>45323</v>
      </c>
      <c r="BD158" s="7"/>
      <c r="BE158" s="7"/>
      <c r="BF158" s="6">
        <f t="shared" si="54"/>
        <v>0</v>
      </c>
      <c r="BG158" s="7">
        <f ca="1">SUMIFS(مصنعيات!BE:BE,مصنعيات!AW:AW,$AO$2,مصنعيات!AU:AU,BC158)</f>
        <v>0</v>
      </c>
      <c r="BH158" s="66" t="str">
        <f t="shared" si="47"/>
        <v/>
      </c>
      <c r="BJ158" s="4" t="s">
        <v>13</v>
      </c>
      <c r="BK158" s="5">
        <v>45323</v>
      </c>
      <c r="BL158" s="7"/>
      <c r="BM158" s="7"/>
      <c r="BN158" s="6">
        <f t="shared" si="55"/>
        <v>0</v>
      </c>
      <c r="BO158" s="7">
        <f ca="1">SUMIFS(مصنعيات!BM:BM,مصنعيات!BE:BE,$AO$2,مصنعيات!BC:BC,BK158)</f>
        <v>0</v>
      </c>
      <c r="BP158" s="66" t="str">
        <f t="shared" si="48"/>
        <v/>
      </c>
    </row>
    <row r="159" spans="2:68" x14ac:dyDescent="0.2">
      <c r="B159" s="4" t="s">
        <v>30</v>
      </c>
      <c r="C159" s="5">
        <v>45324</v>
      </c>
      <c r="D159" s="7"/>
      <c r="E159" s="7"/>
      <c r="F159" s="6">
        <f t="shared" si="40"/>
        <v>0</v>
      </c>
      <c r="G159" s="7">
        <f>SUMIFS(مصنعيات!N:N,مصنعيات!F:F,$E$2,مصنعيات!D:D,C159)</f>
        <v>0</v>
      </c>
      <c r="H159" s="66" t="str">
        <f t="shared" si="41"/>
        <v/>
      </c>
      <c r="K159" s="4" t="s">
        <v>30</v>
      </c>
      <c r="L159" s="5">
        <v>45324</v>
      </c>
      <c r="M159" s="7"/>
      <c r="N159" s="7"/>
      <c r="O159" s="6">
        <f t="shared" si="49"/>
        <v>0</v>
      </c>
      <c r="P159" s="7">
        <f>SUMIFS(مصنعيات!N:N,مصنعيات!F:F,$N$2,مصنعيات!D:D,L159)</f>
        <v>0</v>
      </c>
      <c r="Q159" s="66" t="str">
        <f t="shared" si="42"/>
        <v/>
      </c>
      <c r="T159" s="4" t="s">
        <v>30</v>
      </c>
      <c r="U159" s="5">
        <v>45324</v>
      </c>
      <c r="V159" s="7"/>
      <c r="W159" s="7"/>
      <c r="X159" s="6">
        <f t="shared" si="50"/>
        <v>0</v>
      </c>
      <c r="Y159" s="7">
        <f>SUMIFS(مصنعيات!W:W,مصنعيات!O:O,$W$2,مصنعيات!M:M,U159)</f>
        <v>0</v>
      </c>
      <c r="Z159" s="66" t="str">
        <f t="shared" si="43"/>
        <v/>
      </c>
      <c r="AC159" s="4" t="s">
        <v>30</v>
      </c>
      <c r="AD159" s="5">
        <v>45324</v>
      </c>
      <c r="AE159" s="7"/>
      <c r="AF159" s="7"/>
      <c r="AG159" s="6">
        <f t="shared" si="51"/>
        <v>0</v>
      </c>
      <c r="AH159" s="7">
        <f>SUMIFS(مصنعيات!AF:AF,مصنعيات!X:X,$AF$2,مصنعيات!V:V,AD159)</f>
        <v>0</v>
      </c>
      <c r="AI159" s="66" t="str">
        <f t="shared" si="44"/>
        <v/>
      </c>
      <c r="AL159" s="4" t="s">
        <v>30</v>
      </c>
      <c r="AM159" s="5">
        <v>45324</v>
      </c>
      <c r="AN159" s="7"/>
      <c r="AO159" s="7"/>
      <c r="AP159" s="6">
        <f t="shared" si="52"/>
        <v>0</v>
      </c>
      <c r="AQ159" s="7">
        <f>SUMIFS(مصنعيات!AO:AO,مصنعيات!AG:AG,$AO$2,مصنعيات!AE:AE,AM159)</f>
        <v>0</v>
      </c>
      <c r="AR159" s="66" t="str">
        <f t="shared" si="45"/>
        <v/>
      </c>
      <c r="AT159" s="4" t="s">
        <v>30</v>
      </c>
      <c r="AU159" s="5">
        <v>45324</v>
      </c>
      <c r="AV159" s="7"/>
      <c r="AW159" s="7"/>
      <c r="AX159" s="6">
        <f t="shared" si="53"/>
        <v>0</v>
      </c>
      <c r="AY159" s="7">
        <f ca="1">SUMIFS(مصنعيات!AW:AW,مصنعيات!AO:AO,$AO$2,مصنعيات!AM:AM,AU159)</f>
        <v>0</v>
      </c>
      <c r="AZ159" s="66" t="str">
        <f t="shared" si="46"/>
        <v/>
      </c>
      <c r="BB159" s="4" t="s">
        <v>30</v>
      </c>
      <c r="BC159" s="5">
        <v>45324</v>
      </c>
      <c r="BD159" s="7"/>
      <c r="BE159" s="7"/>
      <c r="BF159" s="6">
        <f t="shared" si="54"/>
        <v>0</v>
      </c>
      <c r="BG159" s="7">
        <f ca="1">SUMIFS(مصنعيات!BE:BE,مصنعيات!AW:AW,$AO$2,مصنعيات!AU:AU,BC159)</f>
        <v>0</v>
      </c>
      <c r="BH159" s="66" t="str">
        <f t="shared" si="47"/>
        <v/>
      </c>
      <c r="BJ159" s="4" t="s">
        <v>30</v>
      </c>
      <c r="BK159" s="5">
        <v>45324</v>
      </c>
      <c r="BL159" s="7"/>
      <c r="BM159" s="7"/>
      <c r="BN159" s="6">
        <f t="shared" si="55"/>
        <v>0</v>
      </c>
      <c r="BO159" s="7">
        <f ca="1">SUMIFS(مصنعيات!BM:BM,مصنعيات!BE:BE,$AO$2,مصنعيات!BC:BC,BK159)</f>
        <v>0</v>
      </c>
      <c r="BP159" s="66" t="str">
        <f t="shared" si="48"/>
        <v/>
      </c>
    </row>
    <row r="160" spans="2:68" x14ac:dyDescent="0.2">
      <c r="B160" s="4" t="s">
        <v>8</v>
      </c>
      <c r="C160" s="5">
        <v>45325</v>
      </c>
      <c r="D160" s="7"/>
      <c r="E160" s="7"/>
      <c r="F160" s="6">
        <f t="shared" si="40"/>
        <v>0</v>
      </c>
      <c r="G160" s="7">
        <f>SUMIFS(مصنعيات!N:N,مصنعيات!F:F,$E$2,مصنعيات!D:D,C160)</f>
        <v>0</v>
      </c>
      <c r="H160" s="66" t="str">
        <f t="shared" si="41"/>
        <v/>
      </c>
      <c r="K160" s="4" t="s">
        <v>8</v>
      </c>
      <c r="L160" s="5">
        <v>45325</v>
      </c>
      <c r="M160" s="7"/>
      <c r="N160" s="7"/>
      <c r="O160" s="6">
        <f t="shared" si="49"/>
        <v>0</v>
      </c>
      <c r="P160" s="7">
        <f>SUMIFS(مصنعيات!N:N,مصنعيات!F:F,$N$2,مصنعيات!D:D,L160)</f>
        <v>0</v>
      </c>
      <c r="Q160" s="66" t="str">
        <f t="shared" si="42"/>
        <v/>
      </c>
      <c r="T160" s="4" t="s">
        <v>8</v>
      </c>
      <c r="U160" s="5">
        <v>45325</v>
      </c>
      <c r="V160" s="7"/>
      <c r="W160" s="7"/>
      <c r="X160" s="6">
        <f t="shared" si="50"/>
        <v>0</v>
      </c>
      <c r="Y160" s="7">
        <f>SUMIFS(مصنعيات!W:W,مصنعيات!O:O,$W$2,مصنعيات!M:M,U160)</f>
        <v>0</v>
      </c>
      <c r="Z160" s="66" t="str">
        <f t="shared" si="43"/>
        <v/>
      </c>
      <c r="AC160" s="4" t="s">
        <v>8</v>
      </c>
      <c r="AD160" s="5">
        <v>45325</v>
      </c>
      <c r="AE160" s="7"/>
      <c r="AF160" s="7"/>
      <c r="AG160" s="6">
        <f t="shared" si="51"/>
        <v>0</v>
      </c>
      <c r="AH160" s="7">
        <f>SUMIFS(مصنعيات!AF:AF,مصنعيات!X:X,$AF$2,مصنعيات!V:V,AD160)</f>
        <v>0</v>
      </c>
      <c r="AI160" s="66" t="str">
        <f t="shared" si="44"/>
        <v/>
      </c>
      <c r="AL160" s="4" t="s">
        <v>8</v>
      </c>
      <c r="AM160" s="5">
        <v>45325</v>
      </c>
      <c r="AN160" s="7"/>
      <c r="AO160" s="7"/>
      <c r="AP160" s="6">
        <f t="shared" si="52"/>
        <v>0</v>
      </c>
      <c r="AQ160" s="7">
        <f>SUMIFS(مصنعيات!AO:AO,مصنعيات!AG:AG,$AO$2,مصنعيات!AE:AE,AM160)</f>
        <v>0</v>
      </c>
      <c r="AR160" s="66" t="str">
        <f t="shared" si="45"/>
        <v/>
      </c>
      <c r="AT160" s="4" t="s">
        <v>8</v>
      </c>
      <c r="AU160" s="5">
        <v>45325</v>
      </c>
      <c r="AV160" s="7"/>
      <c r="AW160" s="7"/>
      <c r="AX160" s="6">
        <f t="shared" si="53"/>
        <v>0</v>
      </c>
      <c r="AY160" s="7">
        <f ca="1">SUMIFS(مصنعيات!AW:AW,مصنعيات!AO:AO,$AO$2,مصنعيات!AM:AM,AU160)</f>
        <v>0</v>
      </c>
      <c r="AZ160" s="66" t="str">
        <f t="shared" si="46"/>
        <v/>
      </c>
      <c r="BB160" s="4" t="s">
        <v>8</v>
      </c>
      <c r="BC160" s="5">
        <v>45325</v>
      </c>
      <c r="BD160" s="7"/>
      <c r="BE160" s="7"/>
      <c r="BF160" s="6">
        <f t="shared" si="54"/>
        <v>0</v>
      </c>
      <c r="BG160" s="7">
        <f ca="1">SUMIFS(مصنعيات!BE:BE,مصنعيات!AW:AW,$AO$2,مصنعيات!AU:AU,BC160)</f>
        <v>0</v>
      </c>
      <c r="BH160" s="66" t="str">
        <f t="shared" si="47"/>
        <v/>
      </c>
      <c r="BJ160" s="4" t="s">
        <v>8</v>
      </c>
      <c r="BK160" s="5">
        <v>45325</v>
      </c>
      <c r="BL160" s="7"/>
      <c r="BM160" s="7"/>
      <c r="BN160" s="6">
        <f t="shared" si="55"/>
        <v>0</v>
      </c>
      <c r="BO160" s="7">
        <f ca="1">SUMIFS(مصنعيات!BM:BM,مصنعيات!BE:BE,$AO$2,مصنعيات!BC:BC,BK160)</f>
        <v>0</v>
      </c>
      <c r="BP160" s="66" t="str">
        <f t="shared" si="48"/>
        <v/>
      </c>
    </row>
    <row r="161" spans="2:68" x14ac:dyDescent="0.2">
      <c r="B161" s="4" t="s">
        <v>9</v>
      </c>
      <c r="C161" s="5">
        <v>45326</v>
      </c>
      <c r="D161" s="7"/>
      <c r="E161" s="7"/>
      <c r="F161" s="6">
        <f t="shared" si="40"/>
        <v>0</v>
      </c>
      <c r="G161" s="7">
        <f>SUMIFS(مصنعيات!N:N,مصنعيات!F:F,$E$2,مصنعيات!D:D,C161)</f>
        <v>0</v>
      </c>
      <c r="H161" s="66" t="str">
        <f t="shared" si="41"/>
        <v/>
      </c>
      <c r="K161" s="4" t="s">
        <v>9</v>
      </c>
      <c r="L161" s="5">
        <v>45326</v>
      </c>
      <c r="M161" s="7"/>
      <c r="N161" s="7"/>
      <c r="O161" s="6">
        <f t="shared" si="49"/>
        <v>0</v>
      </c>
      <c r="P161" s="7">
        <f>SUMIFS(مصنعيات!N:N,مصنعيات!F:F,$N$2,مصنعيات!D:D,L161)</f>
        <v>0</v>
      </c>
      <c r="Q161" s="66" t="str">
        <f t="shared" si="42"/>
        <v/>
      </c>
      <c r="T161" s="4" t="s">
        <v>9</v>
      </c>
      <c r="U161" s="5">
        <v>45326</v>
      </c>
      <c r="V161" s="7"/>
      <c r="W161" s="7"/>
      <c r="X161" s="6">
        <f t="shared" si="50"/>
        <v>0</v>
      </c>
      <c r="Y161" s="7">
        <f>SUMIFS(مصنعيات!W:W,مصنعيات!O:O,$W$2,مصنعيات!M:M,U161)</f>
        <v>0</v>
      </c>
      <c r="Z161" s="66" t="str">
        <f t="shared" si="43"/>
        <v/>
      </c>
      <c r="AC161" s="4" t="s">
        <v>9</v>
      </c>
      <c r="AD161" s="5">
        <v>45326</v>
      </c>
      <c r="AE161" s="7"/>
      <c r="AF161" s="7"/>
      <c r="AG161" s="6">
        <f t="shared" si="51"/>
        <v>0</v>
      </c>
      <c r="AH161" s="7">
        <f>SUMIFS(مصنعيات!AF:AF,مصنعيات!X:X,$AF$2,مصنعيات!V:V,AD161)</f>
        <v>0</v>
      </c>
      <c r="AI161" s="66" t="str">
        <f t="shared" si="44"/>
        <v/>
      </c>
      <c r="AL161" s="4" t="s">
        <v>9</v>
      </c>
      <c r="AM161" s="5">
        <v>45326</v>
      </c>
      <c r="AN161" s="7"/>
      <c r="AO161" s="7"/>
      <c r="AP161" s="6">
        <f t="shared" si="52"/>
        <v>0</v>
      </c>
      <c r="AQ161" s="7">
        <f>SUMIFS(مصنعيات!AO:AO,مصنعيات!AG:AG,$AO$2,مصنعيات!AE:AE,AM161)</f>
        <v>0</v>
      </c>
      <c r="AR161" s="66" t="str">
        <f t="shared" si="45"/>
        <v/>
      </c>
      <c r="AT161" s="4" t="s">
        <v>9</v>
      </c>
      <c r="AU161" s="5">
        <v>45326</v>
      </c>
      <c r="AV161" s="7"/>
      <c r="AW161" s="7"/>
      <c r="AX161" s="6">
        <f t="shared" si="53"/>
        <v>0</v>
      </c>
      <c r="AY161" s="7">
        <f ca="1">SUMIFS(مصنعيات!AW:AW,مصنعيات!AO:AO,$AO$2,مصنعيات!AM:AM,AU161)</f>
        <v>0</v>
      </c>
      <c r="AZ161" s="66" t="str">
        <f t="shared" si="46"/>
        <v/>
      </c>
      <c r="BB161" s="4" t="s">
        <v>9</v>
      </c>
      <c r="BC161" s="5">
        <v>45326</v>
      </c>
      <c r="BD161" s="7"/>
      <c r="BE161" s="7"/>
      <c r="BF161" s="6">
        <f t="shared" si="54"/>
        <v>0</v>
      </c>
      <c r="BG161" s="7">
        <f ca="1">SUMIFS(مصنعيات!BE:BE,مصنعيات!AW:AW,$AO$2,مصنعيات!AU:AU,BC161)</f>
        <v>0</v>
      </c>
      <c r="BH161" s="66" t="str">
        <f t="shared" si="47"/>
        <v/>
      </c>
      <c r="BJ161" s="4" t="s">
        <v>9</v>
      </c>
      <c r="BK161" s="5">
        <v>45326</v>
      </c>
      <c r="BL161" s="7"/>
      <c r="BM161" s="7"/>
      <c r="BN161" s="6">
        <f t="shared" si="55"/>
        <v>0</v>
      </c>
      <c r="BO161" s="7">
        <f ca="1">SUMIFS(مصنعيات!BM:BM,مصنعيات!BE:BE,$AO$2,مصنعيات!BC:BC,BK161)</f>
        <v>0</v>
      </c>
      <c r="BP161" s="66" t="str">
        <f t="shared" si="48"/>
        <v/>
      </c>
    </row>
    <row r="162" spans="2:68" x14ac:dyDescent="0.2">
      <c r="B162" s="4" t="s">
        <v>10</v>
      </c>
      <c r="C162" s="5">
        <v>45327</v>
      </c>
      <c r="D162" s="7"/>
      <c r="E162" s="7"/>
      <c r="F162" s="6">
        <f t="shared" si="40"/>
        <v>0</v>
      </c>
      <c r="G162" s="7">
        <f>SUMIFS(مصنعيات!N:N,مصنعيات!F:F,$E$2,مصنعيات!D:D,C162)</f>
        <v>0</v>
      </c>
      <c r="H162" s="66" t="str">
        <f t="shared" si="41"/>
        <v/>
      </c>
      <c r="K162" s="4" t="s">
        <v>10</v>
      </c>
      <c r="L162" s="5">
        <v>45327</v>
      </c>
      <c r="M162" s="7"/>
      <c r="N162" s="7"/>
      <c r="O162" s="6">
        <f t="shared" si="49"/>
        <v>0</v>
      </c>
      <c r="P162" s="7">
        <f>SUMIFS(مصنعيات!N:N,مصنعيات!F:F,$N$2,مصنعيات!D:D,L162)</f>
        <v>0</v>
      </c>
      <c r="Q162" s="66" t="str">
        <f t="shared" si="42"/>
        <v/>
      </c>
      <c r="T162" s="4" t="s">
        <v>10</v>
      </c>
      <c r="U162" s="5">
        <v>45327</v>
      </c>
      <c r="V162" s="7"/>
      <c r="W162" s="7"/>
      <c r="X162" s="6">
        <f t="shared" si="50"/>
        <v>0</v>
      </c>
      <c r="Y162" s="7">
        <f>SUMIFS(مصنعيات!W:W,مصنعيات!O:O,$W$2,مصنعيات!M:M,U162)</f>
        <v>0</v>
      </c>
      <c r="Z162" s="66" t="str">
        <f t="shared" si="43"/>
        <v/>
      </c>
      <c r="AC162" s="4" t="s">
        <v>10</v>
      </c>
      <c r="AD162" s="5">
        <v>45327</v>
      </c>
      <c r="AE162" s="7"/>
      <c r="AF162" s="7"/>
      <c r="AG162" s="6">
        <f t="shared" si="51"/>
        <v>0</v>
      </c>
      <c r="AH162" s="7">
        <f>SUMIFS(مصنعيات!AF:AF,مصنعيات!X:X,$AF$2,مصنعيات!V:V,AD162)</f>
        <v>0</v>
      </c>
      <c r="AI162" s="66" t="str">
        <f t="shared" si="44"/>
        <v/>
      </c>
      <c r="AL162" s="4" t="s">
        <v>10</v>
      </c>
      <c r="AM162" s="5">
        <v>45327</v>
      </c>
      <c r="AN162" s="7"/>
      <c r="AO162" s="7"/>
      <c r="AP162" s="6">
        <f t="shared" si="52"/>
        <v>0</v>
      </c>
      <c r="AQ162" s="7">
        <f>SUMIFS(مصنعيات!AO:AO,مصنعيات!AG:AG,$AO$2,مصنعيات!AE:AE,AM162)</f>
        <v>0</v>
      </c>
      <c r="AR162" s="66" t="str">
        <f t="shared" si="45"/>
        <v/>
      </c>
      <c r="AT162" s="4" t="s">
        <v>10</v>
      </c>
      <c r="AU162" s="5">
        <v>45327</v>
      </c>
      <c r="AV162" s="7"/>
      <c r="AW162" s="7"/>
      <c r="AX162" s="6">
        <f t="shared" si="53"/>
        <v>0</v>
      </c>
      <c r="AY162" s="7">
        <f ca="1">SUMIFS(مصنعيات!AW:AW,مصنعيات!AO:AO,$AO$2,مصنعيات!AM:AM,AU162)</f>
        <v>0</v>
      </c>
      <c r="AZ162" s="66" t="str">
        <f t="shared" si="46"/>
        <v/>
      </c>
      <c r="BB162" s="4" t="s">
        <v>10</v>
      </c>
      <c r="BC162" s="5">
        <v>45327</v>
      </c>
      <c r="BD162" s="7"/>
      <c r="BE162" s="7"/>
      <c r="BF162" s="6">
        <f t="shared" si="54"/>
        <v>0</v>
      </c>
      <c r="BG162" s="7">
        <f ca="1">SUMIFS(مصنعيات!BE:BE,مصنعيات!AW:AW,$AO$2,مصنعيات!AU:AU,BC162)</f>
        <v>0</v>
      </c>
      <c r="BH162" s="66" t="str">
        <f t="shared" si="47"/>
        <v/>
      </c>
      <c r="BJ162" s="4" t="s">
        <v>10</v>
      </c>
      <c r="BK162" s="5">
        <v>45327</v>
      </c>
      <c r="BL162" s="7"/>
      <c r="BM162" s="7"/>
      <c r="BN162" s="6">
        <f t="shared" si="55"/>
        <v>0</v>
      </c>
      <c r="BO162" s="7">
        <f ca="1">SUMIFS(مصنعيات!BM:BM,مصنعيات!BE:BE,$AO$2,مصنعيات!BC:BC,BK162)</f>
        <v>0</v>
      </c>
      <c r="BP162" s="66" t="str">
        <f t="shared" si="48"/>
        <v/>
      </c>
    </row>
    <row r="163" spans="2:68" x14ac:dyDescent="0.2">
      <c r="B163" s="4" t="s">
        <v>11</v>
      </c>
      <c r="C163" s="5">
        <v>45328</v>
      </c>
      <c r="D163" s="7"/>
      <c r="E163" s="7"/>
      <c r="F163" s="6">
        <f t="shared" si="40"/>
        <v>0</v>
      </c>
      <c r="G163" s="7">
        <f>SUMIFS(مصنعيات!N:N,مصنعيات!F:F,$E$2,مصنعيات!D:D,C163)</f>
        <v>0</v>
      </c>
      <c r="H163" s="66" t="str">
        <f t="shared" si="41"/>
        <v/>
      </c>
      <c r="K163" s="4" t="s">
        <v>11</v>
      </c>
      <c r="L163" s="5">
        <v>45328</v>
      </c>
      <c r="M163" s="7"/>
      <c r="N163" s="7"/>
      <c r="O163" s="6">
        <f t="shared" si="49"/>
        <v>0</v>
      </c>
      <c r="P163" s="7">
        <f>SUMIFS(مصنعيات!N:N,مصنعيات!F:F,$N$2,مصنعيات!D:D,L163)</f>
        <v>0</v>
      </c>
      <c r="Q163" s="66" t="str">
        <f t="shared" si="42"/>
        <v/>
      </c>
      <c r="T163" s="4" t="s">
        <v>11</v>
      </c>
      <c r="U163" s="5">
        <v>45328</v>
      </c>
      <c r="V163" s="7"/>
      <c r="W163" s="7"/>
      <c r="X163" s="6">
        <f t="shared" si="50"/>
        <v>0</v>
      </c>
      <c r="Y163" s="7">
        <f>SUMIFS(مصنعيات!W:W,مصنعيات!O:O,$W$2,مصنعيات!M:M,U163)</f>
        <v>0</v>
      </c>
      <c r="Z163" s="66" t="str">
        <f t="shared" si="43"/>
        <v/>
      </c>
      <c r="AC163" s="4" t="s">
        <v>11</v>
      </c>
      <c r="AD163" s="5">
        <v>45328</v>
      </c>
      <c r="AE163" s="7"/>
      <c r="AF163" s="7"/>
      <c r="AG163" s="6">
        <f t="shared" si="51"/>
        <v>0</v>
      </c>
      <c r="AH163" s="7">
        <f>SUMIFS(مصنعيات!AF:AF,مصنعيات!X:X,$AF$2,مصنعيات!V:V,AD163)</f>
        <v>0</v>
      </c>
      <c r="AI163" s="66" t="str">
        <f t="shared" si="44"/>
        <v/>
      </c>
      <c r="AL163" s="4" t="s">
        <v>11</v>
      </c>
      <c r="AM163" s="5">
        <v>45328</v>
      </c>
      <c r="AN163" s="7"/>
      <c r="AO163" s="7"/>
      <c r="AP163" s="6">
        <f t="shared" si="52"/>
        <v>0</v>
      </c>
      <c r="AQ163" s="7">
        <f>SUMIFS(مصنعيات!AO:AO,مصنعيات!AG:AG,$AO$2,مصنعيات!AE:AE,AM163)</f>
        <v>0</v>
      </c>
      <c r="AR163" s="66" t="str">
        <f t="shared" si="45"/>
        <v/>
      </c>
      <c r="AT163" s="4" t="s">
        <v>11</v>
      </c>
      <c r="AU163" s="5">
        <v>45328</v>
      </c>
      <c r="AV163" s="7"/>
      <c r="AW163" s="7"/>
      <c r="AX163" s="6">
        <f t="shared" si="53"/>
        <v>0</v>
      </c>
      <c r="AY163" s="7">
        <f ca="1">SUMIFS(مصنعيات!AW:AW,مصنعيات!AO:AO,$AO$2,مصنعيات!AM:AM,AU163)</f>
        <v>0</v>
      </c>
      <c r="AZ163" s="66" t="str">
        <f t="shared" si="46"/>
        <v/>
      </c>
      <c r="BB163" s="4" t="s">
        <v>11</v>
      </c>
      <c r="BC163" s="5">
        <v>45328</v>
      </c>
      <c r="BD163" s="7"/>
      <c r="BE163" s="7"/>
      <c r="BF163" s="6">
        <f t="shared" si="54"/>
        <v>0</v>
      </c>
      <c r="BG163" s="7">
        <f ca="1">SUMIFS(مصنعيات!BE:BE,مصنعيات!AW:AW,$AO$2,مصنعيات!AU:AU,BC163)</f>
        <v>0</v>
      </c>
      <c r="BH163" s="66" t="str">
        <f t="shared" si="47"/>
        <v/>
      </c>
      <c r="BJ163" s="4" t="s">
        <v>11</v>
      </c>
      <c r="BK163" s="5">
        <v>45328</v>
      </c>
      <c r="BL163" s="7"/>
      <c r="BM163" s="7"/>
      <c r="BN163" s="6">
        <f t="shared" si="55"/>
        <v>0</v>
      </c>
      <c r="BO163" s="7">
        <f ca="1">SUMIFS(مصنعيات!BM:BM,مصنعيات!BE:BE,$AO$2,مصنعيات!BC:BC,BK163)</f>
        <v>0</v>
      </c>
      <c r="BP163" s="66" t="str">
        <f t="shared" si="48"/>
        <v/>
      </c>
    </row>
    <row r="164" spans="2:68" x14ac:dyDescent="0.2">
      <c r="B164" s="4" t="s">
        <v>12</v>
      </c>
      <c r="C164" s="5">
        <v>45329</v>
      </c>
      <c r="D164" s="7"/>
      <c r="E164" s="7"/>
      <c r="F164" s="6">
        <f t="shared" si="40"/>
        <v>0</v>
      </c>
      <c r="G164" s="7">
        <f>SUMIFS(مصنعيات!N:N,مصنعيات!F:F,$E$2,مصنعيات!D:D,C164)</f>
        <v>0</v>
      </c>
      <c r="H164" s="66" t="str">
        <f t="shared" si="41"/>
        <v/>
      </c>
      <c r="K164" s="4" t="s">
        <v>12</v>
      </c>
      <c r="L164" s="5">
        <v>45329</v>
      </c>
      <c r="M164" s="7"/>
      <c r="N164" s="7"/>
      <c r="O164" s="6">
        <f t="shared" si="49"/>
        <v>0</v>
      </c>
      <c r="P164" s="7">
        <f>SUMIFS(مصنعيات!N:N,مصنعيات!F:F,$N$2,مصنعيات!D:D,L164)</f>
        <v>0</v>
      </c>
      <c r="Q164" s="66" t="str">
        <f t="shared" si="42"/>
        <v/>
      </c>
      <c r="T164" s="4" t="s">
        <v>12</v>
      </c>
      <c r="U164" s="5">
        <v>45329</v>
      </c>
      <c r="V164" s="7"/>
      <c r="W164" s="7"/>
      <c r="X164" s="6">
        <f t="shared" si="50"/>
        <v>0</v>
      </c>
      <c r="Y164" s="7">
        <f>SUMIFS(مصنعيات!W:W,مصنعيات!O:O,$W$2,مصنعيات!M:M,U164)</f>
        <v>0</v>
      </c>
      <c r="Z164" s="66" t="str">
        <f t="shared" si="43"/>
        <v/>
      </c>
      <c r="AC164" s="4" t="s">
        <v>12</v>
      </c>
      <c r="AD164" s="5">
        <v>45329</v>
      </c>
      <c r="AE164" s="7"/>
      <c r="AF164" s="7"/>
      <c r="AG164" s="6">
        <f t="shared" si="51"/>
        <v>0</v>
      </c>
      <c r="AH164" s="7">
        <f>SUMIFS(مصنعيات!AF:AF,مصنعيات!X:X,$AF$2,مصنعيات!V:V,AD164)</f>
        <v>0</v>
      </c>
      <c r="AI164" s="66" t="str">
        <f t="shared" si="44"/>
        <v/>
      </c>
      <c r="AL164" s="4" t="s">
        <v>12</v>
      </c>
      <c r="AM164" s="5">
        <v>45329</v>
      </c>
      <c r="AN164" s="7"/>
      <c r="AO164" s="7"/>
      <c r="AP164" s="6">
        <f t="shared" si="52"/>
        <v>0</v>
      </c>
      <c r="AQ164" s="7">
        <f>SUMIFS(مصنعيات!AO:AO,مصنعيات!AG:AG,$AO$2,مصنعيات!AE:AE,AM164)</f>
        <v>0</v>
      </c>
      <c r="AR164" s="66" t="str">
        <f t="shared" si="45"/>
        <v/>
      </c>
      <c r="AT164" s="4" t="s">
        <v>12</v>
      </c>
      <c r="AU164" s="5">
        <v>45329</v>
      </c>
      <c r="AV164" s="7"/>
      <c r="AW164" s="7"/>
      <c r="AX164" s="6">
        <f t="shared" si="53"/>
        <v>0</v>
      </c>
      <c r="AY164" s="7">
        <f ca="1">SUMIFS(مصنعيات!AW:AW,مصنعيات!AO:AO,$AO$2,مصنعيات!AM:AM,AU164)</f>
        <v>0</v>
      </c>
      <c r="AZ164" s="66" t="str">
        <f t="shared" si="46"/>
        <v/>
      </c>
      <c r="BB164" s="4" t="s">
        <v>12</v>
      </c>
      <c r="BC164" s="5">
        <v>45329</v>
      </c>
      <c r="BD164" s="7"/>
      <c r="BE164" s="7"/>
      <c r="BF164" s="6">
        <f t="shared" si="54"/>
        <v>0</v>
      </c>
      <c r="BG164" s="7">
        <f ca="1">SUMIFS(مصنعيات!BE:BE,مصنعيات!AW:AW,$AO$2,مصنعيات!AU:AU,BC164)</f>
        <v>0</v>
      </c>
      <c r="BH164" s="66" t="str">
        <f t="shared" si="47"/>
        <v/>
      </c>
      <c r="BJ164" s="4" t="s">
        <v>12</v>
      </c>
      <c r="BK164" s="5">
        <v>45329</v>
      </c>
      <c r="BL164" s="7"/>
      <c r="BM164" s="7"/>
      <c r="BN164" s="6">
        <f t="shared" si="55"/>
        <v>0</v>
      </c>
      <c r="BO164" s="7">
        <f ca="1">SUMIFS(مصنعيات!BM:BM,مصنعيات!BE:BE,$AO$2,مصنعيات!BC:BC,BK164)</f>
        <v>0</v>
      </c>
      <c r="BP164" s="66" t="str">
        <f t="shared" si="48"/>
        <v/>
      </c>
    </row>
    <row r="165" spans="2:68" x14ac:dyDescent="0.2">
      <c r="B165" s="4" t="s">
        <v>13</v>
      </c>
      <c r="C165" s="5">
        <v>45330</v>
      </c>
      <c r="D165" s="7"/>
      <c r="E165" s="7"/>
      <c r="F165" s="6">
        <f t="shared" si="40"/>
        <v>0</v>
      </c>
      <c r="G165" s="7">
        <f>SUMIFS(مصنعيات!N:N,مصنعيات!F:F,$E$2,مصنعيات!D:D,C165)</f>
        <v>0</v>
      </c>
      <c r="H165" s="66" t="str">
        <f t="shared" si="41"/>
        <v/>
      </c>
      <c r="K165" s="4" t="s">
        <v>13</v>
      </c>
      <c r="L165" s="5">
        <v>45330</v>
      </c>
      <c r="M165" s="7"/>
      <c r="N165" s="7"/>
      <c r="O165" s="6">
        <f t="shared" si="49"/>
        <v>0</v>
      </c>
      <c r="P165" s="7">
        <f>SUMIFS(مصنعيات!N:N,مصنعيات!F:F,$N$2,مصنعيات!D:D,L165)</f>
        <v>0</v>
      </c>
      <c r="Q165" s="66" t="str">
        <f t="shared" si="42"/>
        <v/>
      </c>
      <c r="T165" s="4" t="s">
        <v>13</v>
      </c>
      <c r="U165" s="5">
        <v>45330</v>
      </c>
      <c r="V165" s="7"/>
      <c r="W165" s="7"/>
      <c r="X165" s="6">
        <f t="shared" si="50"/>
        <v>0</v>
      </c>
      <c r="Y165" s="7">
        <f>SUMIFS(مصنعيات!W:W,مصنعيات!O:O,$W$2,مصنعيات!M:M,U165)</f>
        <v>0</v>
      </c>
      <c r="Z165" s="66" t="str">
        <f t="shared" si="43"/>
        <v/>
      </c>
      <c r="AC165" s="4" t="s">
        <v>13</v>
      </c>
      <c r="AD165" s="5">
        <v>45330</v>
      </c>
      <c r="AE165" s="7"/>
      <c r="AF165" s="7"/>
      <c r="AG165" s="6">
        <f t="shared" si="51"/>
        <v>0</v>
      </c>
      <c r="AH165" s="7">
        <f>SUMIFS(مصنعيات!AF:AF,مصنعيات!X:X,$AF$2,مصنعيات!V:V,AD165)</f>
        <v>0</v>
      </c>
      <c r="AI165" s="66" t="str">
        <f t="shared" si="44"/>
        <v/>
      </c>
      <c r="AL165" s="4" t="s">
        <v>13</v>
      </c>
      <c r="AM165" s="5">
        <v>45330</v>
      </c>
      <c r="AN165" s="7"/>
      <c r="AO165" s="7"/>
      <c r="AP165" s="6">
        <f t="shared" si="52"/>
        <v>0</v>
      </c>
      <c r="AQ165" s="7">
        <f>SUMIFS(مصنعيات!AO:AO,مصنعيات!AG:AG,$AO$2,مصنعيات!AE:AE,AM165)</f>
        <v>0</v>
      </c>
      <c r="AR165" s="66" t="str">
        <f t="shared" si="45"/>
        <v/>
      </c>
      <c r="AT165" s="4" t="s">
        <v>13</v>
      </c>
      <c r="AU165" s="5">
        <v>45330</v>
      </c>
      <c r="AV165" s="7"/>
      <c r="AW165" s="7"/>
      <c r="AX165" s="6">
        <f t="shared" si="53"/>
        <v>0</v>
      </c>
      <c r="AY165" s="7">
        <f ca="1">SUMIFS(مصنعيات!AW:AW,مصنعيات!AO:AO,$AO$2,مصنعيات!AM:AM,AU165)</f>
        <v>0</v>
      </c>
      <c r="AZ165" s="66" t="str">
        <f t="shared" si="46"/>
        <v/>
      </c>
      <c r="BB165" s="4" t="s">
        <v>13</v>
      </c>
      <c r="BC165" s="5">
        <v>45330</v>
      </c>
      <c r="BD165" s="7"/>
      <c r="BE165" s="7"/>
      <c r="BF165" s="6">
        <f t="shared" si="54"/>
        <v>0</v>
      </c>
      <c r="BG165" s="7">
        <f ca="1">SUMIFS(مصنعيات!BE:BE,مصنعيات!AW:AW,$AO$2,مصنعيات!AU:AU,BC165)</f>
        <v>0</v>
      </c>
      <c r="BH165" s="66" t="str">
        <f t="shared" si="47"/>
        <v/>
      </c>
      <c r="BJ165" s="4" t="s">
        <v>13</v>
      </c>
      <c r="BK165" s="5">
        <v>45330</v>
      </c>
      <c r="BL165" s="7"/>
      <c r="BM165" s="7"/>
      <c r="BN165" s="6">
        <f t="shared" si="55"/>
        <v>0</v>
      </c>
      <c r="BO165" s="7">
        <f ca="1">SUMIFS(مصنعيات!BM:BM,مصنعيات!BE:BE,$AO$2,مصنعيات!BC:BC,BK165)</f>
        <v>0</v>
      </c>
      <c r="BP165" s="66" t="str">
        <f t="shared" si="48"/>
        <v/>
      </c>
    </row>
    <row r="166" spans="2:68" x14ac:dyDescent="0.2">
      <c r="B166" s="4" t="s">
        <v>30</v>
      </c>
      <c r="C166" s="5">
        <v>45331</v>
      </c>
      <c r="D166" s="7"/>
      <c r="E166" s="7"/>
      <c r="F166" s="6">
        <f t="shared" si="40"/>
        <v>0</v>
      </c>
      <c r="G166" s="7">
        <f>SUMIFS(مصنعيات!N:N,مصنعيات!F:F,$E$2,مصنعيات!D:D,C166)</f>
        <v>0</v>
      </c>
      <c r="H166" s="66" t="str">
        <f t="shared" si="41"/>
        <v/>
      </c>
      <c r="K166" s="4" t="s">
        <v>30</v>
      </c>
      <c r="L166" s="5">
        <v>45331</v>
      </c>
      <c r="M166" s="7"/>
      <c r="N166" s="7"/>
      <c r="O166" s="6">
        <f t="shared" si="49"/>
        <v>0</v>
      </c>
      <c r="P166" s="7">
        <f>SUMIFS(مصنعيات!N:N,مصنعيات!F:F,$N$2,مصنعيات!D:D,L166)</f>
        <v>0</v>
      </c>
      <c r="Q166" s="66" t="str">
        <f t="shared" si="42"/>
        <v/>
      </c>
      <c r="T166" s="4" t="s">
        <v>30</v>
      </c>
      <c r="U166" s="5">
        <v>45331</v>
      </c>
      <c r="V166" s="7"/>
      <c r="W166" s="7"/>
      <c r="X166" s="6">
        <f t="shared" si="50"/>
        <v>0</v>
      </c>
      <c r="Y166" s="7">
        <f>SUMIFS(مصنعيات!W:W,مصنعيات!O:O,$W$2,مصنعيات!M:M,U166)</f>
        <v>0</v>
      </c>
      <c r="Z166" s="66" t="str">
        <f t="shared" si="43"/>
        <v/>
      </c>
      <c r="AC166" s="4" t="s">
        <v>30</v>
      </c>
      <c r="AD166" s="5">
        <v>45331</v>
      </c>
      <c r="AE166" s="7"/>
      <c r="AF166" s="7"/>
      <c r="AG166" s="6">
        <f t="shared" si="51"/>
        <v>0</v>
      </c>
      <c r="AH166" s="7">
        <f>SUMIFS(مصنعيات!AF:AF,مصنعيات!X:X,$AF$2,مصنعيات!V:V,AD166)</f>
        <v>0</v>
      </c>
      <c r="AI166" s="66" t="str">
        <f t="shared" si="44"/>
        <v/>
      </c>
      <c r="AL166" s="4" t="s">
        <v>30</v>
      </c>
      <c r="AM166" s="5">
        <v>45331</v>
      </c>
      <c r="AN166" s="7"/>
      <c r="AO166" s="7"/>
      <c r="AP166" s="6">
        <f t="shared" si="52"/>
        <v>0</v>
      </c>
      <c r="AQ166" s="7">
        <f>SUMIFS(مصنعيات!AO:AO,مصنعيات!AG:AG,$AO$2,مصنعيات!AE:AE,AM166)</f>
        <v>0</v>
      </c>
      <c r="AR166" s="66" t="str">
        <f t="shared" si="45"/>
        <v/>
      </c>
      <c r="AT166" s="4" t="s">
        <v>30</v>
      </c>
      <c r="AU166" s="5">
        <v>45331</v>
      </c>
      <c r="AV166" s="7"/>
      <c r="AW166" s="7"/>
      <c r="AX166" s="6">
        <f t="shared" si="53"/>
        <v>0</v>
      </c>
      <c r="AY166" s="7">
        <f ca="1">SUMIFS(مصنعيات!AW:AW,مصنعيات!AO:AO,$AO$2,مصنعيات!AM:AM,AU166)</f>
        <v>0</v>
      </c>
      <c r="AZ166" s="66" t="str">
        <f t="shared" si="46"/>
        <v/>
      </c>
      <c r="BB166" s="4" t="s">
        <v>30</v>
      </c>
      <c r="BC166" s="5">
        <v>45331</v>
      </c>
      <c r="BD166" s="7"/>
      <c r="BE166" s="7"/>
      <c r="BF166" s="6">
        <f t="shared" si="54"/>
        <v>0</v>
      </c>
      <c r="BG166" s="7">
        <f ca="1">SUMIFS(مصنعيات!BE:BE,مصنعيات!AW:AW,$AO$2,مصنعيات!AU:AU,BC166)</f>
        <v>0</v>
      </c>
      <c r="BH166" s="66" t="str">
        <f t="shared" si="47"/>
        <v/>
      </c>
      <c r="BJ166" s="4" t="s">
        <v>30</v>
      </c>
      <c r="BK166" s="5">
        <v>45331</v>
      </c>
      <c r="BL166" s="7"/>
      <c r="BM166" s="7"/>
      <c r="BN166" s="6">
        <f t="shared" si="55"/>
        <v>0</v>
      </c>
      <c r="BO166" s="7">
        <f ca="1">SUMIFS(مصنعيات!BM:BM,مصنعيات!BE:BE,$AO$2,مصنعيات!BC:BC,BK166)</f>
        <v>0</v>
      </c>
      <c r="BP166" s="66" t="str">
        <f t="shared" si="48"/>
        <v/>
      </c>
    </row>
    <row r="167" spans="2:68" x14ac:dyDescent="0.2">
      <c r="B167" s="4" t="s">
        <v>8</v>
      </c>
      <c r="C167" s="5">
        <v>45332</v>
      </c>
      <c r="D167" s="7"/>
      <c r="E167" s="7"/>
      <c r="F167" s="6">
        <f t="shared" si="40"/>
        <v>0</v>
      </c>
      <c r="G167" s="7">
        <f>SUMIFS(مصنعيات!N:N,مصنعيات!F:F,$E$2,مصنعيات!D:D,C167)</f>
        <v>0</v>
      </c>
      <c r="H167" s="66" t="str">
        <f t="shared" si="41"/>
        <v/>
      </c>
      <c r="K167" s="4" t="s">
        <v>8</v>
      </c>
      <c r="L167" s="5">
        <v>45332</v>
      </c>
      <c r="M167" s="7"/>
      <c r="N167" s="7"/>
      <c r="O167" s="6">
        <f t="shared" si="49"/>
        <v>0</v>
      </c>
      <c r="P167" s="7">
        <f>SUMIFS(مصنعيات!N:N,مصنعيات!F:F,$N$2,مصنعيات!D:D,L167)</f>
        <v>0</v>
      </c>
      <c r="Q167" s="66" t="str">
        <f t="shared" si="42"/>
        <v/>
      </c>
      <c r="T167" s="4" t="s">
        <v>8</v>
      </c>
      <c r="U167" s="5">
        <v>45332</v>
      </c>
      <c r="V167" s="7"/>
      <c r="W167" s="7"/>
      <c r="X167" s="6">
        <f t="shared" si="50"/>
        <v>0</v>
      </c>
      <c r="Y167" s="7">
        <f>SUMIFS(مصنعيات!W:W,مصنعيات!O:O,$W$2,مصنعيات!M:M,U167)</f>
        <v>0</v>
      </c>
      <c r="Z167" s="66" t="str">
        <f t="shared" si="43"/>
        <v/>
      </c>
      <c r="AC167" s="4" t="s">
        <v>8</v>
      </c>
      <c r="AD167" s="5">
        <v>45332</v>
      </c>
      <c r="AE167" s="7"/>
      <c r="AF167" s="7"/>
      <c r="AG167" s="6">
        <f t="shared" si="51"/>
        <v>0</v>
      </c>
      <c r="AH167" s="7">
        <f>SUMIFS(مصنعيات!AF:AF,مصنعيات!X:X,$AF$2,مصنعيات!V:V,AD167)</f>
        <v>0</v>
      </c>
      <c r="AI167" s="66" t="str">
        <f t="shared" si="44"/>
        <v/>
      </c>
      <c r="AL167" s="4" t="s">
        <v>8</v>
      </c>
      <c r="AM167" s="5">
        <v>45332</v>
      </c>
      <c r="AN167" s="7"/>
      <c r="AO167" s="7"/>
      <c r="AP167" s="6">
        <f t="shared" si="52"/>
        <v>0</v>
      </c>
      <c r="AQ167" s="7">
        <f>SUMIFS(مصنعيات!AO:AO,مصنعيات!AG:AG,$AO$2,مصنعيات!AE:AE,AM167)</f>
        <v>0</v>
      </c>
      <c r="AR167" s="66" t="str">
        <f t="shared" si="45"/>
        <v/>
      </c>
      <c r="AT167" s="4" t="s">
        <v>8</v>
      </c>
      <c r="AU167" s="5">
        <v>45332</v>
      </c>
      <c r="AV167" s="7"/>
      <c r="AW167" s="7"/>
      <c r="AX167" s="6">
        <f t="shared" si="53"/>
        <v>0</v>
      </c>
      <c r="AY167" s="7">
        <f ca="1">SUMIFS(مصنعيات!AW:AW,مصنعيات!AO:AO,$AO$2,مصنعيات!AM:AM,AU167)</f>
        <v>0</v>
      </c>
      <c r="AZ167" s="66" t="str">
        <f t="shared" si="46"/>
        <v/>
      </c>
      <c r="BB167" s="4" t="s">
        <v>8</v>
      </c>
      <c r="BC167" s="5">
        <v>45332</v>
      </c>
      <c r="BD167" s="7"/>
      <c r="BE167" s="7"/>
      <c r="BF167" s="6">
        <f t="shared" si="54"/>
        <v>0</v>
      </c>
      <c r="BG167" s="7">
        <f ca="1">SUMIFS(مصنعيات!BE:BE,مصنعيات!AW:AW,$AO$2,مصنعيات!AU:AU,BC167)</f>
        <v>0</v>
      </c>
      <c r="BH167" s="66" t="str">
        <f t="shared" si="47"/>
        <v/>
      </c>
      <c r="BJ167" s="4" t="s">
        <v>8</v>
      </c>
      <c r="BK167" s="5">
        <v>45332</v>
      </c>
      <c r="BL167" s="7"/>
      <c r="BM167" s="7"/>
      <c r="BN167" s="6">
        <f t="shared" si="55"/>
        <v>0</v>
      </c>
      <c r="BO167" s="7">
        <f ca="1">SUMIFS(مصنعيات!BM:BM,مصنعيات!BE:BE,$AO$2,مصنعيات!BC:BC,BK167)</f>
        <v>0</v>
      </c>
      <c r="BP167" s="66" t="str">
        <f t="shared" si="48"/>
        <v/>
      </c>
    </row>
    <row r="168" spans="2:68" x14ac:dyDescent="0.2">
      <c r="B168" s="4" t="s">
        <v>9</v>
      </c>
      <c r="C168" s="5">
        <v>45333</v>
      </c>
      <c r="D168" s="7"/>
      <c r="E168" s="7"/>
      <c r="F168" s="6">
        <f t="shared" si="40"/>
        <v>0</v>
      </c>
      <c r="G168" s="7">
        <f>SUMIFS(مصنعيات!N:N,مصنعيات!F:F,$E$2,مصنعيات!D:D,C168)</f>
        <v>0</v>
      </c>
      <c r="H168" s="66" t="str">
        <f t="shared" si="41"/>
        <v/>
      </c>
      <c r="K168" s="4" t="s">
        <v>9</v>
      </c>
      <c r="L168" s="5">
        <v>45333</v>
      </c>
      <c r="M168" s="7"/>
      <c r="N168" s="7"/>
      <c r="O168" s="6">
        <f t="shared" si="49"/>
        <v>0</v>
      </c>
      <c r="P168" s="7">
        <f>SUMIFS(مصنعيات!N:N,مصنعيات!F:F,$N$2,مصنعيات!D:D,L168)</f>
        <v>0</v>
      </c>
      <c r="Q168" s="66" t="str">
        <f t="shared" si="42"/>
        <v/>
      </c>
      <c r="T168" s="4" t="s">
        <v>9</v>
      </c>
      <c r="U168" s="5">
        <v>45333</v>
      </c>
      <c r="V168" s="7"/>
      <c r="W168" s="7"/>
      <c r="X168" s="6">
        <f t="shared" si="50"/>
        <v>0</v>
      </c>
      <c r="Y168" s="7">
        <f>SUMIFS(مصنعيات!W:W,مصنعيات!O:O,$W$2,مصنعيات!M:M,U168)</f>
        <v>0</v>
      </c>
      <c r="Z168" s="66" t="str">
        <f t="shared" si="43"/>
        <v/>
      </c>
      <c r="AC168" s="4" t="s">
        <v>9</v>
      </c>
      <c r="AD168" s="5">
        <v>45333</v>
      </c>
      <c r="AE168" s="7"/>
      <c r="AF168" s="7"/>
      <c r="AG168" s="6">
        <f t="shared" si="51"/>
        <v>0</v>
      </c>
      <c r="AH168" s="7">
        <f>SUMIFS(مصنعيات!AF:AF,مصنعيات!X:X,$AF$2,مصنعيات!V:V,AD168)</f>
        <v>0</v>
      </c>
      <c r="AI168" s="66" t="str">
        <f t="shared" si="44"/>
        <v/>
      </c>
      <c r="AL168" s="4" t="s">
        <v>9</v>
      </c>
      <c r="AM168" s="5">
        <v>45333</v>
      </c>
      <c r="AN168" s="7"/>
      <c r="AO168" s="7"/>
      <c r="AP168" s="6">
        <f t="shared" si="52"/>
        <v>0</v>
      </c>
      <c r="AQ168" s="7">
        <f>SUMIFS(مصنعيات!AO:AO,مصنعيات!AG:AG,$AO$2,مصنعيات!AE:AE,AM168)</f>
        <v>0</v>
      </c>
      <c r="AR168" s="66" t="str">
        <f t="shared" si="45"/>
        <v/>
      </c>
      <c r="AT168" s="4" t="s">
        <v>9</v>
      </c>
      <c r="AU168" s="5">
        <v>45333</v>
      </c>
      <c r="AV168" s="7"/>
      <c r="AW168" s="7"/>
      <c r="AX168" s="6">
        <f t="shared" si="53"/>
        <v>0</v>
      </c>
      <c r="AY168" s="7">
        <f ca="1">SUMIFS(مصنعيات!AW:AW,مصنعيات!AO:AO,$AO$2,مصنعيات!AM:AM,AU168)</f>
        <v>0</v>
      </c>
      <c r="AZ168" s="66" t="str">
        <f t="shared" si="46"/>
        <v/>
      </c>
      <c r="BB168" s="4" t="s">
        <v>9</v>
      </c>
      <c r="BC168" s="5">
        <v>45333</v>
      </c>
      <c r="BD168" s="7"/>
      <c r="BE168" s="7"/>
      <c r="BF168" s="6">
        <f t="shared" si="54"/>
        <v>0</v>
      </c>
      <c r="BG168" s="7">
        <f ca="1">SUMIFS(مصنعيات!BE:BE,مصنعيات!AW:AW,$AO$2,مصنعيات!AU:AU,BC168)</f>
        <v>0</v>
      </c>
      <c r="BH168" s="66" t="str">
        <f t="shared" si="47"/>
        <v/>
      </c>
      <c r="BJ168" s="4" t="s">
        <v>9</v>
      </c>
      <c r="BK168" s="5">
        <v>45333</v>
      </c>
      <c r="BL168" s="7"/>
      <c r="BM168" s="7"/>
      <c r="BN168" s="6">
        <f t="shared" si="55"/>
        <v>0</v>
      </c>
      <c r="BO168" s="7">
        <f ca="1">SUMIFS(مصنعيات!BM:BM,مصنعيات!BE:BE,$AO$2,مصنعيات!BC:BC,BK168)</f>
        <v>0</v>
      </c>
      <c r="BP168" s="66" t="str">
        <f t="shared" si="48"/>
        <v/>
      </c>
    </row>
    <row r="169" spans="2:68" x14ac:dyDescent="0.2">
      <c r="B169" s="4" t="s">
        <v>10</v>
      </c>
      <c r="C169" s="5">
        <v>45334</v>
      </c>
      <c r="D169" s="7"/>
      <c r="E169" s="7"/>
      <c r="F169" s="6">
        <f t="shared" si="40"/>
        <v>0</v>
      </c>
      <c r="G169" s="7">
        <f>SUMIFS(مصنعيات!N:N,مصنعيات!F:F,$E$2,مصنعيات!D:D,C169)</f>
        <v>0</v>
      </c>
      <c r="H169" s="66" t="str">
        <f t="shared" si="41"/>
        <v/>
      </c>
      <c r="K169" s="4" t="s">
        <v>10</v>
      </c>
      <c r="L169" s="5">
        <v>45334</v>
      </c>
      <c r="M169" s="7"/>
      <c r="N169" s="7"/>
      <c r="O169" s="6">
        <f t="shared" si="49"/>
        <v>0</v>
      </c>
      <c r="P169" s="7">
        <f>SUMIFS(مصنعيات!N:N,مصنعيات!F:F,$N$2,مصنعيات!D:D,L169)</f>
        <v>0</v>
      </c>
      <c r="Q169" s="66" t="str">
        <f t="shared" si="42"/>
        <v/>
      </c>
      <c r="T169" s="4" t="s">
        <v>10</v>
      </c>
      <c r="U169" s="5">
        <v>45334</v>
      </c>
      <c r="V169" s="7"/>
      <c r="W169" s="7"/>
      <c r="X169" s="6">
        <f t="shared" si="50"/>
        <v>0</v>
      </c>
      <c r="Y169" s="7">
        <f>SUMIFS(مصنعيات!W:W,مصنعيات!O:O,$W$2,مصنعيات!M:M,U169)</f>
        <v>0</v>
      </c>
      <c r="Z169" s="66" t="str">
        <f t="shared" si="43"/>
        <v/>
      </c>
      <c r="AC169" s="4" t="s">
        <v>10</v>
      </c>
      <c r="AD169" s="5">
        <v>45334</v>
      </c>
      <c r="AE169" s="7"/>
      <c r="AF169" s="7"/>
      <c r="AG169" s="6">
        <f t="shared" si="51"/>
        <v>0</v>
      </c>
      <c r="AH169" s="7">
        <f>SUMIFS(مصنعيات!AF:AF,مصنعيات!X:X,$AF$2,مصنعيات!V:V,AD169)</f>
        <v>0</v>
      </c>
      <c r="AI169" s="66" t="str">
        <f t="shared" si="44"/>
        <v/>
      </c>
      <c r="AL169" s="4" t="s">
        <v>10</v>
      </c>
      <c r="AM169" s="5">
        <v>45334</v>
      </c>
      <c r="AN169" s="7"/>
      <c r="AO169" s="7"/>
      <c r="AP169" s="6">
        <f t="shared" si="52"/>
        <v>0</v>
      </c>
      <c r="AQ169" s="7">
        <f>SUMIFS(مصنعيات!AO:AO,مصنعيات!AG:AG,$AO$2,مصنعيات!AE:AE,AM169)</f>
        <v>0</v>
      </c>
      <c r="AR169" s="66" t="str">
        <f t="shared" si="45"/>
        <v/>
      </c>
      <c r="AT169" s="4" t="s">
        <v>10</v>
      </c>
      <c r="AU169" s="5">
        <v>45334</v>
      </c>
      <c r="AV169" s="7"/>
      <c r="AW169" s="7"/>
      <c r="AX169" s="6">
        <f t="shared" si="53"/>
        <v>0</v>
      </c>
      <c r="AY169" s="7">
        <f ca="1">SUMIFS(مصنعيات!AW:AW,مصنعيات!AO:AO,$AO$2,مصنعيات!AM:AM,AU169)</f>
        <v>0</v>
      </c>
      <c r="AZ169" s="66" t="str">
        <f t="shared" si="46"/>
        <v/>
      </c>
      <c r="BB169" s="4" t="s">
        <v>10</v>
      </c>
      <c r="BC169" s="5">
        <v>45334</v>
      </c>
      <c r="BD169" s="7"/>
      <c r="BE169" s="7"/>
      <c r="BF169" s="6">
        <f t="shared" si="54"/>
        <v>0</v>
      </c>
      <c r="BG169" s="7">
        <f ca="1">SUMIFS(مصنعيات!BE:BE,مصنعيات!AW:AW,$AO$2,مصنعيات!AU:AU,BC169)</f>
        <v>0</v>
      </c>
      <c r="BH169" s="66" t="str">
        <f t="shared" si="47"/>
        <v/>
      </c>
      <c r="BJ169" s="4" t="s">
        <v>10</v>
      </c>
      <c r="BK169" s="5">
        <v>45334</v>
      </c>
      <c r="BL169" s="7"/>
      <c r="BM169" s="7"/>
      <c r="BN169" s="6">
        <f t="shared" si="55"/>
        <v>0</v>
      </c>
      <c r="BO169" s="7">
        <f ca="1">SUMIFS(مصنعيات!BM:BM,مصنعيات!BE:BE,$AO$2,مصنعيات!BC:BC,BK169)</f>
        <v>0</v>
      </c>
      <c r="BP169" s="66" t="str">
        <f t="shared" si="48"/>
        <v/>
      </c>
    </row>
    <row r="170" spans="2:68" x14ac:dyDescent="0.2">
      <c r="B170" s="4" t="s">
        <v>11</v>
      </c>
      <c r="C170" s="5">
        <v>45335</v>
      </c>
      <c r="D170" s="7"/>
      <c r="E170" s="7"/>
      <c r="F170" s="6">
        <f t="shared" si="40"/>
        <v>0</v>
      </c>
      <c r="G170" s="7">
        <f>SUMIFS(مصنعيات!N:N,مصنعيات!F:F,$E$2,مصنعيات!D:D,C170)</f>
        <v>0</v>
      </c>
      <c r="H170" s="66" t="str">
        <f t="shared" si="41"/>
        <v/>
      </c>
      <c r="K170" s="4" t="s">
        <v>11</v>
      </c>
      <c r="L170" s="5">
        <v>45335</v>
      </c>
      <c r="M170" s="7"/>
      <c r="N170" s="7"/>
      <c r="O170" s="6">
        <f t="shared" si="49"/>
        <v>0</v>
      </c>
      <c r="P170" s="7">
        <f>SUMIFS(مصنعيات!N:N,مصنعيات!F:F,$N$2,مصنعيات!D:D,L170)</f>
        <v>0</v>
      </c>
      <c r="Q170" s="66" t="str">
        <f t="shared" si="42"/>
        <v/>
      </c>
      <c r="T170" s="4" t="s">
        <v>11</v>
      </c>
      <c r="U170" s="5">
        <v>45335</v>
      </c>
      <c r="V170" s="7"/>
      <c r="W170" s="7"/>
      <c r="X170" s="6">
        <f t="shared" si="50"/>
        <v>0</v>
      </c>
      <c r="Y170" s="7">
        <f>SUMIFS(مصنعيات!W:W,مصنعيات!O:O,$W$2,مصنعيات!M:M,U170)</f>
        <v>0</v>
      </c>
      <c r="Z170" s="66" t="str">
        <f t="shared" si="43"/>
        <v/>
      </c>
      <c r="AC170" s="4" t="s">
        <v>11</v>
      </c>
      <c r="AD170" s="5">
        <v>45335</v>
      </c>
      <c r="AE170" s="7"/>
      <c r="AF170" s="7"/>
      <c r="AG170" s="6">
        <f t="shared" si="51"/>
        <v>0</v>
      </c>
      <c r="AH170" s="7">
        <f>SUMIFS(مصنعيات!AF:AF,مصنعيات!X:X,$AF$2,مصنعيات!V:V,AD170)</f>
        <v>0</v>
      </c>
      <c r="AI170" s="66" t="str">
        <f t="shared" si="44"/>
        <v/>
      </c>
      <c r="AL170" s="4" t="s">
        <v>11</v>
      </c>
      <c r="AM170" s="5">
        <v>45335</v>
      </c>
      <c r="AN170" s="7"/>
      <c r="AO170" s="7"/>
      <c r="AP170" s="6">
        <f t="shared" si="52"/>
        <v>0</v>
      </c>
      <c r="AQ170" s="7">
        <f>SUMIFS(مصنعيات!AO:AO,مصنعيات!AG:AG,$AO$2,مصنعيات!AE:AE,AM170)</f>
        <v>0</v>
      </c>
      <c r="AR170" s="66" t="str">
        <f t="shared" si="45"/>
        <v/>
      </c>
      <c r="AT170" s="4" t="s">
        <v>11</v>
      </c>
      <c r="AU170" s="5">
        <v>45335</v>
      </c>
      <c r="AV170" s="7"/>
      <c r="AW170" s="7"/>
      <c r="AX170" s="6">
        <f t="shared" si="53"/>
        <v>0</v>
      </c>
      <c r="AY170" s="7">
        <f ca="1">SUMIFS(مصنعيات!AW:AW,مصنعيات!AO:AO,$AO$2,مصنعيات!AM:AM,AU170)</f>
        <v>0</v>
      </c>
      <c r="AZ170" s="66" t="str">
        <f t="shared" si="46"/>
        <v/>
      </c>
      <c r="BB170" s="4" t="s">
        <v>11</v>
      </c>
      <c r="BC170" s="5">
        <v>45335</v>
      </c>
      <c r="BD170" s="7"/>
      <c r="BE170" s="7"/>
      <c r="BF170" s="6">
        <f t="shared" si="54"/>
        <v>0</v>
      </c>
      <c r="BG170" s="7">
        <f ca="1">SUMIFS(مصنعيات!BE:BE,مصنعيات!AW:AW,$AO$2,مصنعيات!AU:AU,BC170)</f>
        <v>0</v>
      </c>
      <c r="BH170" s="66" t="str">
        <f t="shared" si="47"/>
        <v/>
      </c>
      <c r="BJ170" s="4" t="s">
        <v>11</v>
      </c>
      <c r="BK170" s="5">
        <v>45335</v>
      </c>
      <c r="BL170" s="7"/>
      <c r="BM170" s="7"/>
      <c r="BN170" s="6">
        <f t="shared" si="55"/>
        <v>0</v>
      </c>
      <c r="BO170" s="7">
        <f ca="1">SUMIFS(مصنعيات!BM:BM,مصنعيات!BE:BE,$AO$2,مصنعيات!BC:BC,BK170)</f>
        <v>0</v>
      </c>
      <c r="BP170" s="66" t="str">
        <f t="shared" si="48"/>
        <v/>
      </c>
    </row>
    <row r="171" spans="2:68" x14ac:dyDescent="0.2">
      <c r="B171" s="4" t="s">
        <v>12</v>
      </c>
      <c r="C171" s="5">
        <v>45336</v>
      </c>
      <c r="D171" s="7"/>
      <c r="E171" s="7"/>
      <c r="F171" s="6">
        <f t="shared" si="40"/>
        <v>0</v>
      </c>
      <c r="G171" s="7">
        <f>SUMIFS(مصنعيات!N:N,مصنعيات!F:F,$E$2,مصنعيات!D:D,C171)</f>
        <v>0</v>
      </c>
      <c r="H171" s="66" t="str">
        <f t="shared" si="41"/>
        <v/>
      </c>
      <c r="K171" s="4" t="s">
        <v>12</v>
      </c>
      <c r="L171" s="5">
        <v>45336</v>
      </c>
      <c r="M171" s="7"/>
      <c r="N171" s="7"/>
      <c r="O171" s="6">
        <f t="shared" si="49"/>
        <v>0</v>
      </c>
      <c r="P171" s="7">
        <f>SUMIFS(مصنعيات!N:N,مصنعيات!F:F,$N$2,مصنعيات!D:D,L171)</f>
        <v>0</v>
      </c>
      <c r="Q171" s="66" t="str">
        <f t="shared" si="42"/>
        <v/>
      </c>
      <c r="T171" s="4" t="s">
        <v>12</v>
      </c>
      <c r="U171" s="5">
        <v>45336</v>
      </c>
      <c r="V171" s="7"/>
      <c r="W171" s="7"/>
      <c r="X171" s="6">
        <f t="shared" si="50"/>
        <v>0</v>
      </c>
      <c r="Y171" s="7">
        <f>SUMIFS(مصنعيات!W:W,مصنعيات!O:O,$W$2,مصنعيات!M:M,U171)</f>
        <v>0</v>
      </c>
      <c r="Z171" s="66" t="str">
        <f t="shared" si="43"/>
        <v/>
      </c>
      <c r="AC171" s="4" t="s">
        <v>12</v>
      </c>
      <c r="AD171" s="5">
        <v>45336</v>
      </c>
      <c r="AE171" s="7"/>
      <c r="AF171" s="7"/>
      <c r="AG171" s="6">
        <f t="shared" si="51"/>
        <v>0</v>
      </c>
      <c r="AH171" s="7">
        <f>SUMIFS(مصنعيات!AF:AF,مصنعيات!X:X,$AF$2,مصنعيات!V:V,AD171)</f>
        <v>0</v>
      </c>
      <c r="AI171" s="66" t="str">
        <f t="shared" si="44"/>
        <v/>
      </c>
      <c r="AL171" s="4" t="s">
        <v>12</v>
      </c>
      <c r="AM171" s="5">
        <v>45336</v>
      </c>
      <c r="AN171" s="7"/>
      <c r="AO171" s="7"/>
      <c r="AP171" s="6">
        <f t="shared" si="52"/>
        <v>0</v>
      </c>
      <c r="AQ171" s="7">
        <f>SUMIFS(مصنعيات!AO:AO,مصنعيات!AG:AG,$AO$2,مصنعيات!AE:AE,AM171)</f>
        <v>0</v>
      </c>
      <c r="AR171" s="66" t="str">
        <f t="shared" si="45"/>
        <v/>
      </c>
      <c r="AT171" s="4" t="s">
        <v>12</v>
      </c>
      <c r="AU171" s="5">
        <v>45336</v>
      </c>
      <c r="AV171" s="7"/>
      <c r="AW171" s="7"/>
      <c r="AX171" s="6">
        <f t="shared" si="53"/>
        <v>0</v>
      </c>
      <c r="AY171" s="7">
        <f ca="1">SUMIFS(مصنعيات!AW:AW,مصنعيات!AO:AO,$AO$2,مصنعيات!AM:AM,AU171)</f>
        <v>0</v>
      </c>
      <c r="AZ171" s="66" t="str">
        <f t="shared" si="46"/>
        <v/>
      </c>
      <c r="BB171" s="4" t="s">
        <v>12</v>
      </c>
      <c r="BC171" s="5">
        <v>45336</v>
      </c>
      <c r="BD171" s="7"/>
      <c r="BE171" s="7"/>
      <c r="BF171" s="6">
        <f t="shared" si="54"/>
        <v>0</v>
      </c>
      <c r="BG171" s="7">
        <f ca="1">SUMIFS(مصنعيات!BE:BE,مصنعيات!AW:AW,$AO$2,مصنعيات!AU:AU,BC171)</f>
        <v>0</v>
      </c>
      <c r="BH171" s="66" t="str">
        <f t="shared" si="47"/>
        <v/>
      </c>
      <c r="BJ171" s="4" t="s">
        <v>12</v>
      </c>
      <c r="BK171" s="5">
        <v>45336</v>
      </c>
      <c r="BL171" s="7"/>
      <c r="BM171" s="7"/>
      <c r="BN171" s="6">
        <f t="shared" si="55"/>
        <v>0</v>
      </c>
      <c r="BO171" s="7">
        <f ca="1">SUMIFS(مصنعيات!BM:BM,مصنعيات!BE:BE,$AO$2,مصنعيات!BC:BC,BK171)</f>
        <v>0</v>
      </c>
      <c r="BP171" s="66" t="str">
        <f t="shared" si="48"/>
        <v/>
      </c>
    </row>
    <row r="172" spans="2:68" x14ac:dyDescent="0.2">
      <c r="B172" s="4" t="s">
        <v>13</v>
      </c>
      <c r="C172" s="5">
        <v>45337</v>
      </c>
      <c r="D172" s="7"/>
      <c r="E172" s="7"/>
      <c r="F172" s="6">
        <f t="shared" ref="F172:F235" si="56">E172-D172</f>
        <v>0</v>
      </c>
      <c r="G172" s="7">
        <f>SUMIFS(مصنعيات!N:N,مصنعيات!F:F,$E$2,مصنعيات!D:D,C172)</f>
        <v>0</v>
      </c>
      <c r="H172" s="66" t="str">
        <f t="shared" si="41"/>
        <v/>
      </c>
      <c r="K172" s="4" t="s">
        <v>13</v>
      </c>
      <c r="L172" s="5">
        <v>45337</v>
      </c>
      <c r="M172" s="7"/>
      <c r="N172" s="7"/>
      <c r="O172" s="6">
        <f t="shared" si="49"/>
        <v>0</v>
      </c>
      <c r="P172" s="7">
        <f>SUMIFS(مصنعيات!N:N,مصنعيات!F:F,$N$2,مصنعيات!D:D,L172)</f>
        <v>0</v>
      </c>
      <c r="Q172" s="66" t="str">
        <f t="shared" si="42"/>
        <v/>
      </c>
      <c r="T172" s="4" t="s">
        <v>13</v>
      </c>
      <c r="U172" s="5">
        <v>45337</v>
      </c>
      <c r="V172" s="7"/>
      <c r="W172" s="7"/>
      <c r="X172" s="6">
        <f t="shared" si="50"/>
        <v>0</v>
      </c>
      <c r="Y172" s="7">
        <f>SUMIFS(مصنعيات!W:W,مصنعيات!O:O,$W$2,مصنعيات!M:M,U172)</f>
        <v>0</v>
      </c>
      <c r="Z172" s="66" t="str">
        <f t="shared" si="43"/>
        <v/>
      </c>
      <c r="AC172" s="4" t="s">
        <v>13</v>
      </c>
      <c r="AD172" s="5">
        <v>45337</v>
      </c>
      <c r="AE172" s="7"/>
      <c r="AF172" s="7"/>
      <c r="AG172" s="6">
        <f t="shared" si="51"/>
        <v>0</v>
      </c>
      <c r="AH172" s="7">
        <f>SUMIFS(مصنعيات!AF:AF,مصنعيات!X:X,$AF$2,مصنعيات!V:V,AD172)</f>
        <v>0</v>
      </c>
      <c r="AI172" s="66" t="str">
        <f t="shared" si="44"/>
        <v/>
      </c>
      <c r="AL172" s="4" t="s">
        <v>13</v>
      </c>
      <c r="AM172" s="5">
        <v>45337</v>
      </c>
      <c r="AN172" s="7"/>
      <c r="AO172" s="7"/>
      <c r="AP172" s="6">
        <f t="shared" si="52"/>
        <v>0</v>
      </c>
      <c r="AQ172" s="7">
        <f>SUMIFS(مصنعيات!AO:AO,مصنعيات!AG:AG,$AO$2,مصنعيات!AE:AE,AM172)</f>
        <v>0</v>
      </c>
      <c r="AR172" s="66" t="str">
        <f t="shared" si="45"/>
        <v/>
      </c>
      <c r="AT172" s="4" t="s">
        <v>13</v>
      </c>
      <c r="AU172" s="5">
        <v>45337</v>
      </c>
      <c r="AV172" s="7"/>
      <c r="AW172" s="7"/>
      <c r="AX172" s="6">
        <f t="shared" si="53"/>
        <v>0</v>
      </c>
      <c r="AY172" s="7">
        <f ca="1">SUMIFS(مصنعيات!AW:AW,مصنعيات!AO:AO,$AO$2,مصنعيات!AM:AM,AU172)</f>
        <v>0</v>
      </c>
      <c r="AZ172" s="66" t="str">
        <f t="shared" si="46"/>
        <v/>
      </c>
      <c r="BB172" s="4" t="s">
        <v>13</v>
      </c>
      <c r="BC172" s="5">
        <v>45337</v>
      </c>
      <c r="BD172" s="7"/>
      <c r="BE172" s="7"/>
      <c r="BF172" s="6">
        <f t="shared" si="54"/>
        <v>0</v>
      </c>
      <c r="BG172" s="7">
        <f ca="1">SUMIFS(مصنعيات!BE:BE,مصنعيات!AW:AW,$AO$2,مصنعيات!AU:AU,BC172)</f>
        <v>0</v>
      </c>
      <c r="BH172" s="66" t="str">
        <f t="shared" si="47"/>
        <v/>
      </c>
      <c r="BJ172" s="4" t="s">
        <v>13</v>
      </c>
      <c r="BK172" s="5">
        <v>45337</v>
      </c>
      <c r="BL172" s="7"/>
      <c r="BM172" s="7"/>
      <c r="BN172" s="6">
        <f t="shared" si="55"/>
        <v>0</v>
      </c>
      <c r="BO172" s="7">
        <f ca="1">SUMIFS(مصنعيات!BM:BM,مصنعيات!BE:BE,$AO$2,مصنعيات!BC:BC,BK172)</f>
        <v>0</v>
      </c>
      <c r="BP172" s="66" t="str">
        <f t="shared" si="48"/>
        <v/>
      </c>
    </row>
    <row r="173" spans="2:68" x14ac:dyDescent="0.2">
      <c r="B173" s="4" t="s">
        <v>30</v>
      </c>
      <c r="C173" s="5">
        <v>45338</v>
      </c>
      <c r="D173" s="7"/>
      <c r="E173" s="7"/>
      <c r="F173" s="6">
        <f t="shared" si="56"/>
        <v>0</v>
      </c>
      <c r="G173" s="7">
        <f>SUMIFS(مصنعيات!N:N,مصنعيات!F:F,$E$2,مصنعيات!D:D,C173)</f>
        <v>0</v>
      </c>
      <c r="H173" s="66" t="str">
        <f t="shared" si="41"/>
        <v/>
      </c>
      <c r="K173" s="4" t="s">
        <v>30</v>
      </c>
      <c r="L173" s="5">
        <v>45338</v>
      </c>
      <c r="M173" s="7"/>
      <c r="N173" s="7"/>
      <c r="O173" s="6">
        <f t="shared" si="49"/>
        <v>0</v>
      </c>
      <c r="P173" s="7">
        <f>SUMIFS(مصنعيات!N:N,مصنعيات!F:F,$N$2,مصنعيات!D:D,L173)</f>
        <v>0</v>
      </c>
      <c r="Q173" s="66" t="str">
        <f t="shared" si="42"/>
        <v/>
      </c>
      <c r="T173" s="4" t="s">
        <v>30</v>
      </c>
      <c r="U173" s="5">
        <v>45338</v>
      </c>
      <c r="V173" s="7"/>
      <c r="W173" s="7"/>
      <c r="X173" s="6">
        <f t="shared" si="50"/>
        <v>0</v>
      </c>
      <c r="Y173" s="7">
        <f>SUMIFS(مصنعيات!W:W,مصنعيات!O:O,$W$2,مصنعيات!M:M,U173)</f>
        <v>0</v>
      </c>
      <c r="Z173" s="66" t="str">
        <f t="shared" si="43"/>
        <v/>
      </c>
      <c r="AC173" s="4" t="s">
        <v>30</v>
      </c>
      <c r="AD173" s="5">
        <v>45338</v>
      </c>
      <c r="AE173" s="7"/>
      <c r="AF173" s="7"/>
      <c r="AG173" s="6">
        <f t="shared" si="51"/>
        <v>0</v>
      </c>
      <c r="AH173" s="7">
        <f>SUMIFS(مصنعيات!AF:AF,مصنعيات!X:X,$AF$2,مصنعيات!V:V,AD173)</f>
        <v>0</v>
      </c>
      <c r="AI173" s="66" t="str">
        <f t="shared" si="44"/>
        <v/>
      </c>
      <c r="AL173" s="4" t="s">
        <v>30</v>
      </c>
      <c r="AM173" s="5">
        <v>45338</v>
      </c>
      <c r="AN173" s="7"/>
      <c r="AO173" s="7"/>
      <c r="AP173" s="6">
        <f t="shared" si="52"/>
        <v>0</v>
      </c>
      <c r="AQ173" s="7">
        <f>SUMIFS(مصنعيات!AO:AO,مصنعيات!AG:AG,$AO$2,مصنعيات!AE:AE,AM173)</f>
        <v>0</v>
      </c>
      <c r="AR173" s="66" t="str">
        <f t="shared" si="45"/>
        <v/>
      </c>
      <c r="AT173" s="4" t="s">
        <v>30</v>
      </c>
      <c r="AU173" s="5">
        <v>45338</v>
      </c>
      <c r="AV173" s="7"/>
      <c r="AW173" s="7"/>
      <c r="AX173" s="6">
        <f t="shared" si="53"/>
        <v>0</v>
      </c>
      <c r="AY173" s="7">
        <f ca="1">SUMIFS(مصنعيات!AW:AW,مصنعيات!AO:AO,$AO$2,مصنعيات!AM:AM,AU173)</f>
        <v>0</v>
      </c>
      <c r="AZ173" s="66" t="str">
        <f t="shared" si="46"/>
        <v/>
      </c>
      <c r="BB173" s="4" t="s">
        <v>30</v>
      </c>
      <c r="BC173" s="5">
        <v>45338</v>
      </c>
      <c r="BD173" s="7"/>
      <c r="BE173" s="7"/>
      <c r="BF173" s="6">
        <f t="shared" si="54"/>
        <v>0</v>
      </c>
      <c r="BG173" s="7">
        <f ca="1">SUMIFS(مصنعيات!BE:BE,مصنعيات!AW:AW,$AO$2,مصنعيات!AU:AU,BC173)</f>
        <v>0</v>
      </c>
      <c r="BH173" s="66" t="str">
        <f t="shared" si="47"/>
        <v/>
      </c>
      <c r="BJ173" s="4" t="s">
        <v>30</v>
      </c>
      <c r="BK173" s="5">
        <v>45338</v>
      </c>
      <c r="BL173" s="7"/>
      <c r="BM173" s="7"/>
      <c r="BN173" s="6">
        <f t="shared" si="55"/>
        <v>0</v>
      </c>
      <c r="BO173" s="7">
        <f ca="1">SUMIFS(مصنعيات!BM:BM,مصنعيات!BE:BE,$AO$2,مصنعيات!BC:BC,BK173)</f>
        <v>0</v>
      </c>
      <c r="BP173" s="66" t="str">
        <f t="shared" si="48"/>
        <v/>
      </c>
    </row>
    <row r="174" spans="2:68" x14ac:dyDescent="0.2">
      <c r="B174" s="4" t="s">
        <v>8</v>
      </c>
      <c r="C174" s="5">
        <v>45339</v>
      </c>
      <c r="D174" s="7"/>
      <c r="E174" s="7"/>
      <c r="F174" s="6">
        <f t="shared" si="56"/>
        <v>0</v>
      </c>
      <c r="G174" s="7">
        <f>SUMIFS(مصنعيات!N:N,مصنعيات!F:F,$E$2,مصنعيات!D:D,C174)</f>
        <v>0</v>
      </c>
      <c r="H174" s="66" t="str">
        <f t="shared" si="41"/>
        <v/>
      </c>
      <c r="K174" s="4" t="s">
        <v>8</v>
      </c>
      <c r="L174" s="5">
        <v>45339</v>
      </c>
      <c r="M174" s="7"/>
      <c r="N174" s="7"/>
      <c r="O174" s="6">
        <f t="shared" si="49"/>
        <v>0</v>
      </c>
      <c r="P174" s="7">
        <f>SUMIFS(مصنعيات!N:N,مصنعيات!F:F,$N$2,مصنعيات!D:D,L174)</f>
        <v>0</v>
      </c>
      <c r="Q174" s="66" t="str">
        <f t="shared" si="42"/>
        <v/>
      </c>
      <c r="T174" s="4" t="s">
        <v>8</v>
      </c>
      <c r="U174" s="5">
        <v>45339</v>
      </c>
      <c r="V174" s="7"/>
      <c r="W174" s="7"/>
      <c r="X174" s="6">
        <f t="shared" si="50"/>
        <v>0</v>
      </c>
      <c r="Y174" s="7">
        <f>SUMIFS(مصنعيات!W:W,مصنعيات!O:O,$W$2,مصنعيات!M:M,U174)</f>
        <v>0</v>
      </c>
      <c r="Z174" s="66" t="str">
        <f t="shared" si="43"/>
        <v/>
      </c>
      <c r="AC174" s="4" t="s">
        <v>8</v>
      </c>
      <c r="AD174" s="5">
        <v>45339</v>
      </c>
      <c r="AE174" s="7"/>
      <c r="AF174" s="7"/>
      <c r="AG174" s="6">
        <f t="shared" si="51"/>
        <v>0</v>
      </c>
      <c r="AH174" s="7">
        <f>SUMIFS(مصنعيات!AF:AF,مصنعيات!X:X,$AF$2,مصنعيات!V:V,AD174)</f>
        <v>0</v>
      </c>
      <c r="AI174" s="66" t="str">
        <f t="shared" si="44"/>
        <v/>
      </c>
      <c r="AL174" s="4" t="s">
        <v>8</v>
      </c>
      <c r="AM174" s="5">
        <v>45339</v>
      </c>
      <c r="AN174" s="7"/>
      <c r="AO174" s="7"/>
      <c r="AP174" s="6">
        <f t="shared" si="52"/>
        <v>0</v>
      </c>
      <c r="AQ174" s="7">
        <f>SUMIFS(مصنعيات!AO:AO,مصنعيات!AG:AG,$AO$2,مصنعيات!AE:AE,AM174)</f>
        <v>0</v>
      </c>
      <c r="AR174" s="66" t="str">
        <f t="shared" si="45"/>
        <v/>
      </c>
      <c r="AT174" s="4" t="s">
        <v>8</v>
      </c>
      <c r="AU174" s="5">
        <v>45339</v>
      </c>
      <c r="AV174" s="7"/>
      <c r="AW174" s="7"/>
      <c r="AX174" s="6">
        <f t="shared" si="53"/>
        <v>0</v>
      </c>
      <c r="AY174" s="7">
        <f ca="1">SUMIFS(مصنعيات!AW:AW,مصنعيات!AO:AO,$AO$2,مصنعيات!AM:AM,AU174)</f>
        <v>0</v>
      </c>
      <c r="AZ174" s="66" t="str">
        <f t="shared" si="46"/>
        <v/>
      </c>
      <c r="BB174" s="4" t="s">
        <v>8</v>
      </c>
      <c r="BC174" s="5">
        <v>45339</v>
      </c>
      <c r="BD174" s="7"/>
      <c r="BE174" s="7"/>
      <c r="BF174" s="6">
        <f t="shared" si="54"/>
        <v>0</v>
      </c>
      <c r="BG174" s="7">
        <f ca="1">SUMIFS(مصنعيات!BE:BE,مصنعيات!AW:AW,$AO$2,مصنعيات!AU:AU,BC174)</f>
        <v>0</v>
      </c>
      <c r="BH174" s="66" t="str">
        <f t="shared" si="47"/>
        <v/>
      </c>
      <c r="BJ174" s="4" t="s">
        <v>8</v>
      </c>
      <c r="BK174" s="5">
        <v>45339</v>
      </c>
      <c r="BL174" s="7"/>
      <c r="BM174" s="7"/>
      <c r="BN174" s="6">
        <f t="shared" si="55"/>
        <v>0</v>
      </c>
      <c r="BO174" s="7">
        <f ca="1">SUMIFS(مصنعيات!BM:BM,مصنعيات!BE:BE,$AO$2,مصنعيات!BC:BC,BK174)</f>
        <v>0</v>
      </c>
      <c r="BP174" s="66" t="str">
        <f t="shared" si="48"/>
        <v/>
      </c>
    </row>
    <row r="175" spans="2:68" x14ac:dyDescent="0.2">
      <c r="B175" s="4" t="s">
        <v>9</v>
      </c>
      <c r="C175" s="5">
        <v>45340</v>
      </c>
      <c r="D175" s="7"/>
      <c r="E175" s="7"/>
      <c r="F175" s="6">
        <f t="shared" si="56"/>
        <v>0</v>
      </c>
      <c r="G175" s="7">
        <f>SUMIFS(مصنعيات!N:N,مصنعيات!F:F,$E$2,مصنعيات!D:D,C175)</f>
        <v>0</v>
      </c>
      <c r="H175" s="66" t="str">
        <f t="shared" si="41"/>
        <v/>
      </c>
      <c r="K175" s="4" t="s">
        <v>9</v>
      </c>
      <c r="L175" s="5">
        <v>45340</v>
      </c>
      <c r="M175" s="7"/>
      <c r="N175" s="7"/>
      <c r="O175" s="6">
        <f t="shared" si="49"/>
        <v>0</v>
      </c>
      <c r="P175" s="7">
        <f>SUMIFS(مصنعيات!N:N,مصنعيات!F:F,$N$2,مصنعيات!D:D,L175)</f>
        <v>0</v>
      </c>
      <c r="Q175" s="66" t="str">
        <f t="shared" si="42"/>
        <v/>
      </c>
      <c r="T175" s="4" t="s">
        <v>9</v>
      </c>
      <c r="U175" s="5">
        <v>45340</v>
      </c>
      <c r="V175" s="7"/>
      <c r="W175" s="7"/>
      <c r="X175" s="6">
        <f t="shared" si="50"/>
        <v>0</v>
      </c>
      <c r="Y175" s="7">
        <f>SUMIFS(مصنعيات!W:W,مصنعيات!O:O,$W$2,مصنعيات!M:M,U175)</f>
        <v>0</v>
      </c>
      <c r="Z175" s="66" t="str">
        <f t="shared" si="43"/>
        <v/>
      </c>
      <c r="AC175" s="4" t="s">
        <v>9</v>
      </c>
      <c r="AD175" s="5">
        <v>45340</v>
      </c>
      <c r="AE175" s="7"/>
      <c r="AF175" s="7"/>
      <c r="AG175" s="6">
        <f t="shared" si="51"/>
        <v>0</v>
      </c>
      <c r="AH175" s="7">
        <f>SUMIFS(مصنعيات!AF:AF,مصنعيات!X:X,$AF$2,مصنعيات!V:V,AD175)</f>
        <v>0</v>
      </c>
      <c r="AI175" s="66" t="str">
        <f t="shared" si="44"/>
        <v/>
      </c>
      <c r="AL175" s="4" t="s">
        <v>9</v>
      </c>
      <c r="AM175" s="5">
        <v>45340</v>
      </c>
      <c r="AN175" s="7"/>
      <c r="AO175" s="7"/>
      <c r="AP175" s="6">
        <f t="shared" si="52"/>
        <v>0</v>
      </c>
      <c r="AQ175" s="7">
        <f>SUMIFS(مصنعيات!AO:AO,مصنعيات!AG:AG,$AO$2,مصنعيات!AE:AE,AM175)</f>
        <v>0</v>
      </c>
      <c r="AR175" s="66" t="str">
        <f t="shared" si="45"/>
        <v/>
      </c>
      <c r="AT175" s="4" t="s">
        <v>9</v>
      </c>
      <c r="AU175" s="5">
        <v>45340</v>
      </c>
      <c r="AV175" s="7"/>
      <c r="AW175" s="7"/>
      <c r="AX175" s="6">
        <f t="shared" si="53"/>
        <v>0</v>
      </c>
      <c r="AY175" s="7">
        <f ca="1">SUMIFS(مصنعيات!AW:AW,مصنعيات!AO:AO,$AO$2,مصنعيات!AM:AM,AU175)</f>
        <v>0</v>
      </c>
      <c r="AZ175" s="66" t="str">
        <f t="shared" si="46"/>
        <v/>
      </c>
      <c r="BB175" s="4" t="s">
        <v>9</v>
      </c>
      <c r="BC175" s="5">
        <v>45340</v>
      </c>
      <c r="BD175" s="7"/>
      <c r="BE175" s="7"/>
      <c r="BF175" s="6">
        <f t="shared" si="54"/>
        <v>0</v>
      </c>
      <c r="BG175" s="7">
        <f ca="1">SUMIFS(مصنعيات!BE:BE,مصنعيات!AW:AW,$AO$2,مصنعيات!AU:AU,BC175)</f>
        <v>0</v>
      </c>
      <c r="BH175" s="66" t="str">
        <f t="shared" si="47"/>
        <v/>
      </c>
      <c r="BJ175" s="4" t="s">
        <v>9</v>
      </c>
      <c r="BK175" s="5">
        <v>45340</v>
      </c>
      <c r="BL175" s="7"/>
      <c r="BM175" s="7"/>
      <c r="BN175" s="6">
        <f t="shared" si="55"/>
        <v>0</v>
      </c>
      <c r="BO175" s="7">
        <f ca="1">SUMIFS(مصنعيات!BM:BM,مصنعيات!BE:BE,$AO$2,مصنعيات!BC:BC,BK175)</f>
        <v>0</v>
      </c>
      <c r="BP175" s="66" t="str">
        <f t="shared" si="48"/>
        <v/>
      </c>
    </row>
    <row r="176" spans="2:68" x14ac:dyDescent="0.2">
      <c r="B176" s="4" t="s">
        <v>10</v>
      </c>
      <c r="C176" s="5">
        <v>45341</v>
      </c>
      <c r="D176" s="7"/>
      <c r="E176" s="7"/>
      <c r="F176" s="6">
        <f t="shared" si="56"/>
        <v>0</v>
      </c>
      <c r="G176" s="7">
        <f>SUMIFS(مصنعيات!N:N,مصنعيات!F:F,$E$2,مصنعيات!D:D,C176)</f>
        <v>0</v>
      </c>
      <c r="H176" s="66" t="str">
        <f t="shared" si="41"/>
        <v/>
      </c>
      <c r="K176" s="4" t="s">
        <v>10</v>
      </c>
      <c r="L176" s="5">
        <v>45341</v>
      </c>
      <c r="M176" s="7"/>
      <c r="N176" s="7"/>
      <c r="O176" s="6">
        <f t="shared" si="49"/>
        <v>0</v>
      </c>
      <c r="P176" s="7">
        <f>SUMIFS(مصنعيات!N:N,مصنعيات!F:F,$N$2,مصنعيات!D:D,L176)</f>
        <v>0</v>
      </c>
      <c r="Q176" s="66" t="str">
        <f t="shared" si="42"/>
        <v/>
      </c>
      <c r="T176" s="4" t="s">
        <v>10</v>
      </c>
      <c r="U176" s="5">
        <v>45341</v>
      </c>
      <c r="V176" s="7"/>
      <c r="W176" s="7"/>
      <c r="X176" s="6">
        <f t="shared" si="50"/>
        <v>0</v>
      </c>
      <c r="Y176" s="7">
        <f>SUMIFS(مصنعيات!W:W,مصنعيات!O:O,$W$2,مصنعيات!M:M,U176)</f>
        <v>0</v>
      </c>
      <c r="Z176" s="66" t="str">
        <f t="shared" si="43"/>
        <v/>
      </c>
      <c r="AC176" s="4" t="s">
        <v>10</v>
      </c>
      <c r="AD176" s="5">
        <v>45341</v>
      </c>
      <c r="AE176" s="7"/>
      <c r="AF176" s="7"/>
      <c r="AG176" s="6">
        <f t="shared" si="51"/>
        <v>0</v>
      </c>
      <c r="AH176" s="7">
        <f>SUMIFS(مصنعيات!AF:AF,مصنعيات!X:X,$AF$2,مصنعيات!V:V,AD176)</f>
        <v>0</v>
      </c>
      <c r="AI176" s="66" t="str">
        <f t="shared" si="44"/>
        <v/>
      </c>
      <c r="AL176" s="4" t="s">
        <v>10</v>
      </c>
      <c r="AM176" s="5">
        <v>45341</v>
      </c>
      <c r="AN176" s="7"/>
      <c r="AO176" s="7"/>
      <c r="AP176" s="6">
        <f t="shared" si="52"/>
        <v>0</v>
      </c>
      <c r="AQ176" s="7">
        <f>SUMIFS(مصنعيات!AO:AO,مصنعيات!AG:AG,$AO$2,مصنعيات!AE:AE,AM176)</f>
        <v>0</v>
      </c>
      <c r="AR176" s="66" t="str">
        <f t="shared" si="45"/>
        <v/>
      </c>
      <c r="AT176" s="4" t="s">
        <v>10</v>
      </c>
      <c r="AU176" s="5">
        <v>45341</v>
      </c>
      <c r="AV176" s="7"/>
      <c r="AW176" s="7"/>
      <c r="AX176" s="6">
        <f t="shared" si="53"/>
        <v>0</v>
      </c>
      <c r="AY176" s="7">
        <f ca="1">SUMIFS(مصنعيات!AW:AW,مصنعيات!AO:AO,$AO$2,مصنعيات!AM:AM,AU176)</f>
        <v>0</v>
      </c>
      <c r="AZ176" s="66" t="str">
        <f t="shared" si="46"/>
        <v/>
      </c>
      <c r="BB176" s="4" t="s">
        <v>10</v>
      </c>
      <c r="BC176" s="5">
        <v>45341</v>
      </c>
      <c r="BD176" s="7"/>
      <c r="BE176" s="7"/>
      <c r="BF176" s="6">
        <f t="shared" si="54"/>
        <v>0</v>
      </c>
      <c r="BG176" s="7">
        <f ca="1">SUMIFS(مصنعيات!BE:BE,مصنعيات!AW:AW,$AO$2,مصنعيات!AU:AU,BC176)</f>
        <v>0</v>
      </c>
      <c r="BH176" s="66" t="str">
        <f t="shared" si="47"/>
        <v/>
      </c>
      <c r="BJ176" s="4" t="s">
        <v>10</v>
      </c>
      <c r="BK176" s="5">
        <v>45341</v>
      </c>
      <c r="BL176" s="7"/>
      <c r="BM176" s="7"/>
      <c r="BN176" s="6">
        <f t="shared" si="55"/>
        <v>0</v>
      </c>
      <c r="BO176" s="7">
        <f ca="1">SUMIFS(مصنعيات!BM:BM,مصنعيات!BE:BE,$AO$2,مصنعيات!BC:BC,BK176)</f>
        <v>0</v>
      </c>
      <c r="BP176" s="66" t="str">
        <f t="shared" si="48"/>
        <v/>
      </c>
    </row>
    <row r="177" spans="2:68" x14ac:dyDescent="0.2">
      <c r="B177" s="4" t="s">
        <v>11</v>
      </c>
      <c r="C177" s="5">
        <v>45342</v>
      </c>
      <c r="D177" s="7"/>
      <c r="E177" s="7"/>
      <c r="F177" s="6">
        <f t="shared" si="56"/>
        <v>0</v>
      </c>
      <c r="G177" s="7">
        <f>SUMIFS(مصنعيات!N:N,مصنعيات!F:F,$E$2,مصنعيات!D:D,C177)</f>
        <v>0</v>
      </c>
      <c r="H177" s="66" t="str">
        <f t="shared" si="41"/>
        <v/>
      </c>
      <c r="K177" s="4" t="s">
        <v>11</v>
      </c>
      <c r="L177" s="5">
        <v>45342</v>
      </c>
      <c r="M177" s="7"/>
      <c r="N177" s="7"/>
      <c r="O177" s="6">
        <f t="shared" si="49"/>
        <v>0</v>
      </c>
      <c r="P177" s="7">
        <f>SUMIFS(مصنعيات!N:N,مصنعيات!F:F,$N$2,مصنعيات!D:D,L177)</f>
        <v>0</v>
      </c>
      <c r="Q177" s="66" t="str">
        <f t="shared" si="42"/>
        <v/>
      </c>
      <c r="T177" s="4" t="s">
        <v>11</v>
      </c>
      <c r="U177" s="5">
        <v>45342</v>
      </c>
      <c r="V177" s="7"/>
      <c r="W177" s="7"/>
      <c r="X177" s="6">
        <f t="shared" si="50"/>
        <v>0</v>
      </c>
      <c r="Y177" s="7">
        <f>SUMIFS(مصنعيات!W:W,مصنعيات!O:O,$W$2,مصنعيات!M:M,U177)</f>
        <v>0</v>
      </c>
      <c r="Z177" s="66" t="str">
        <f t="shared" si="43"/>
        <v/>
      </c>
      <c r="AC177" s="4" t="s">
        <v>11</v>
      </c>
      <c r="AD177" s="5">
        <v>45342</v>
      </c>
      <c r="AE177" s="7"/>
      <c r="AF177" s="7"/>
      <c r="AG177" s="6">
        <f t="shared" si="51"/>
        <v>0</v>
      </c>
      <c r="AH177" s="7">
        <f>SUMIFS(مصنعيات!AF:AF,مصنعيات!X:X,$AF$2,مصنعيات!V:V,AD177)</f>
        <v>0</v>
      </c>
      <c r="AI177" s="66" t="str">
        <f t="shared" si="44"/>
        <v/>
      </c>
      <c r="AL177" s="4" t="s">
        <v>11</v>
      </c>
      <c r="AM177" s="5">
        <v>45342</v>
      </c>
      <c r="AN177" s="7"/>
      <c r="AO177" s="7"/>
      <c r="AP177" s="6">
        <f t="shared" si="52"/>
        <v>0</v>
      </c>
      <c r="AQ177" s="7">
        <f>SUMIFS(مصنعيات!AO:AO,مصنعيات!AG:AG,$AO$2,مصنعيات!AE:AE,AM177)</f>
        <v>0</v>
      </c>
      <c r="AR177" s="66" t="str">
        <f t="shared" si="45"/>
        <v/>
      </c>
      <c r="AT177" s="4" t="s">
        <v>11</v>
      </c>
      <c r="AU177" s="5">
        <v>45342</v>
      </c>
      <c r="AV177" s="7"/>
      <c r="AW177" s="7"/>
      <c r="AX177" s="6">
        <f t="shared" si="53"/>
        <v>0</v>
      </c>
      <c r="AY177" s="7">
        <f ca="1">SUMIFS(مصنعيات!AW:AW,مصنعيات!AO:AO,$AO$2,مصنعيات!AM:AM,AU177)</f>
        <v>0</v>
      </c>
      <c r="AZ177" s="66" t="str">
        <f t="shared" si="46"/>
        <v/>
      </c>
      <c r="BB177" s="4" t="s">
        <v>11</v>
      </c>
      <c r="BC177" s="5">
        <v>45342</v>
      </c>
      <c r="BD177" s="7"/>
      <c r="BE177" s="7"/>
      <c r="BF177" s="6">
        <f t="shared" si="54"/>
        <v>0</v>
      </c>
      <c r="BG177" s="7">
        <f ca="1">SUMIFS(مصنعيات!BE:BE,مصنعيات!AW:AW,$AO$2,مصنعيات!AU:AU,BC177)</f>
        <v>0</v>
      </c>
      <c r="BH177" s="66" t="str">
        <f t="shared" si="47"/>
        <v/>
      </c>
      <c r="BJ177" s="4" t="s">
        <v>11</v>
      </c>
      <c r="BK177" s="5">
        <v>45342</v>
      </c>
      <c r="BL177" s="7"/>
      <c r="BM177" s="7"/>
      <c r="BN177" s="6">
        <f t="shared" si="55"/>
        <v>0</v>
      </c>
      <c r="BO177" s="7">
        <f ca="1">SUMIFS(مصنعيات!BM:BM,مصنعيات!BE:BE,$AO$2,مصنعيات!BC:BC,BK177)</f>
        <v>0</v>
      </c>
      <c r="BP177" s="66" t="str">
        <f t="shared" si="48"/>
        <v/>
      </c>
    </row>
    <row r="178" spans="2:68" x14ac:dyDescent="0.2">
      <c r="B178" s="4" t="s">
        <v>12</v>
      </c>
      <c r="C178" s="5">
        <v>45343</v>
      </c>
      <c r="D178" s="7"/>
      <c r="E178" s="7"/>
      <c r="F178" s="6">
        <f t="shared" si="56"/>
        <v>0</v>
      </c>
      <c r="G178" s="7">
        <f>SUMIFS(مصنعيات!N:N,مصنعيات!F:F,$E$2,مصنعيات!D:D,C178)</f>
        <v>0</v>
      </c>
      <c r="H178" s="66" t="str">
        <f t="shared" si="41"/>
        <v/>
      </c>
      <c r="K178" s="4" t="s">
        <v>12</v>
      </c>
      <c r="L178" s="5">
        <v>45343</v>
      </c>
      <c r="M178" s="7"/>
      <c r="N178" s="7"/>
      <c r="O178" s="6">
        <f t="shared" si="49"/>
        <v>0</v>
      </c>
      <c r="P178" s="7">
        <f>SUMIFS(مصنعيات!N:N,مصنعيات!F:F,$N$2,مصنعيات!D:D,L178)</f>
        <v>0</v>
      </c>
      <c r="Q178" s="66" t="str">
        <f t="shared" si="42"/>
        <v/>
      </c>
      <c r="T178" s="4" t="s">
        <v>12</v>
      </c>
      <c r="U178" s="5">
        <v>45343</v>
      </c>
      <c r="V178" s="7"/>
      <c r="W178" s="7"/>
      <c r="X178" s="6">
        <f t="shared" si="50"/>
        <v>0</v>
      </c>
      <c r="Y178" s="7">
        <f>SUMIFS(مصنعيات!W:W,مصنعيات!O:O,$W$2,مصنعيات!M:M,U178)</f>
        <v>0</v>
      </c>
      <c r="Z178" s="66" t="str">
        <f t="shared" si="43"/>
        <v/>
      </c>
      <c r="AC178" s="4" t="s">
        <v>12</v>
      </c>
      <c r="AD178" s="5">
        <v>45343</v>
      </c>
      <c r="AE178" s="7"/>
      <c r="AF178" s="7"/>
      <c r="AG178" s="6">
        <f t="shared" si="51"/>
        <v>0</v>
      </c>
      <c r="AH178" s="7">
        <f>SUMIFS(مصنعيات!AF:AF,مصنعيات!X:X,$AF$2,مصنعيات!V:V,AD178)</f>
        <v>0</v>
      </c>
      <c r="AI178" s="66" t="str">
        <f t="shared" si="44"/>
        <v/>
      </c>
      <c r="AL178" s="4" t="s">
        <v>12</v>
      </c>
      <c r="AM178" s="5">
        <v>45343</v>
      </c>
      <c r="AN178" s="7"/>
      <c r="AO178" s="7"/>
      <c r="AP178" s="6">
        <f t="shared" si="52"/>
        <v>0</v>
      </c>
      <c r="AQ178" s="7">
        <f>SUMIFS(مصنعيات!AO:AO,مصنعيات!AG:AG,$AO$2,مصنعيات!AE:AE,AM178)</f>
        <v>0</v>
      </c>
      <c r="AR178" s="66" t="str">
        <f t="shared" si="45"/>
        <v/>
      </c>
      <c r="AT178" s="4" t="s">
        <v>12</v>
      </c>
      <c r="AU178" s="5">
        <v>45343</v>
      </c>
      <c r="AV178" s="7"/>
      <c r="AW178" s="7"/>
      <c r="AX178" s="6">
        <f t="shared" si="53"/>
        <v>0</v>
      </c>
      <c r="AY178" s="7">
        <f ca="1">SUMIFS(مصنعيات!AW:AW,مصنعيات!AO:AO,$AO$2,مصنعيات!AM:AM,AU178)</f>
        <v>0</v>
      </c>
      <c r="AZ178" s="66" t="str">
        <f t="shared" si="46"/>
        <v/>
      </c>
      <c r="BB178" s="4" t="s">
        <v>12</v>
      </c>
      <c r="BC178" s="5">
        <v>45343</v>
      </c>
      <c r="BD178" s="7"/>
      <c r="BE178" s="7"/>
      <c r="BF178" s="6">
        <f t="shared" si="54"/>
        <v>0</v>
      </c>
      <c r="BG178" s="7">
        <f ca="1">SUMIFS(مصنعيات!BE:BE,مصنعيات!AW:AW,$AO$2,مصنعيات!AU:AU,BC178)</f>
        <v>0</v>
      </c>
      <c r="BH178" s="66" t="str">
        <f t="shared" si="47"/>
        <v/>
      </c>
      <c r="BJ178" s="4" t="s">
        <v>12</v>
      </c>
      <c r="BK178" s="5">
        <v>45343</v>
      </c>
      <c r="BL178" s="7"/>
      <c r="BM178" s="7"/>
      <c r="BN178" s="6">
        <f t="shared" si="55"/>
        <v>0</v>
      </c>
      <c r="BO178" s="7">
        <f ca="1">SUMIFS(مصنعيات!BM:BM,مصنعيات!BE:BE,$AO$2,مصنعيات!BC:BC,BK178)</f>
        <v>0</v>
      </c>
      <c r="BP178" s="66" t="str">
        <f t="shared" si="48"/>
        <v/>
      </c>
    </row>
    <row r="179" spans="2:68" x14ac:dyDescent="0.2">
      <c r="B179" s="4" t="s">
        <v>13</v>
      </c>
      <c r="C179" s="5">
        <v>45344</v>
      </c>
      <c r="D179" s="7"/>
      <c r="E179" s="7"/>
      <c r="F179" s="6">
        <f t="shared" si="56"/>
        <v>0</v>
      </c>
      <c r="G179" s="7">
        <f>SUMIFS(مصنعيات!N:N,مصنعيات!F:F,$E$2,مصنعيات!D:D,C179)</f>
        <v>0</v>
      </c>
      <c r="H179" s="66" t="str">
        <f t="shared" si="41"/>
        <v/>
      </c>
      <c r="K179" s="4" t="s">
        <v>13</v>
      </c>
      <c r="L179" s="5">
        <v>45344</v>
      </c>
      <c r="M179" s="7"/>
      <c r="N179" s="7"/>
      <c r="O179" s="6">
        <f t="shared" si="49"/>
        <v>0</v>
      </c>
      <c r="P179" s="7">
        <f>SUMIFS(مصنعيات!N:N,مصنعيات!F:F,$N$2,مصنعيات!D:D,L179)</f>
        <v>0</v>
      </c>
      <c r="Q179" s="66" t="str">
        <f t="shared" si="42"/>
        <v/>
      </c>
      <c r="T179" s="4" t="s">
        <v>13</v>
      </c>
      <c r="U179" s="5">
        <v>45344</v>
      </c>
      <c r="V179" s="7"/>
      <c r="W179" s="7"/>
      <c r="X179" s="6">
        <f t="shared" si="50"/>
        <v>0</v>
      </c>
      <c r="Y179" s="7">
        <f>SUMIFS(مصنعيات!W:W,مصنعيات!O:O,$W$2,مصنعيات!M:M,U179)</f>
        <v>0</v>
      </c>
      <c r="Z179" s="66" t="str">
        <f t="shared" si="43"/>
        <v/>
      </c>
      <c r="AC179" s="4" t="s">
        <v>13</v>
      </c>
      <c r="AD179" s="5">
        <v>45344</v>
      </c>
      <c r="AE179" s="7"/>
      <c r="AF179" s="7"/>
      <c r="AG179" s="6">
        <f t="shared" si="51"/>
        <v>0</v>
      </c>
      <c r="AH179" s="7">
        <f>SUMIFS(مصنعيات!AF:AF,مصنعيات!X:X,$AF$2,مصنعيات!V:V,AD179)</f>
        <v>0</v>
      </c>
      <c r="AI179" s="66" t="str">
        <f t="shared" si="44"/>
        <v/>
      </c>
      <c r="AL179" s="4" t="s">
        <v>13</v>
      </c>
      <c r="AM179" s="5">
        <v>45344</v>
      </c>
      <c r="AN179" s="7"/>
      <c r="AO179" s="7"/>
      <c r="AP179" s="6">
        <f t="shared" si="52"/>
        <v>0</v>
      </c>
      <c r="AQ179" s="7">
        <f>SUMIFS(مصنعيات!AO:AO,مصنعيات!AG:AG,$AO$2,مصنعيات!AE:AE,AM179)</f>
        <v>0</v>
      </c>
      <c r="AR179" s="66" t="str">
        <f t="shared" si="45"/>
        <v/>
      </c>
      <c r="AT179" s="4" t="s">
        <v>13</v>
      </c>
      <c r="AU179" s="5">
        <v>45344</v>
      </c>
      <c r="AV179" s="7"/>
      <c r="AW179" s="7"/>
      <c r="AX179" s="6">
        <f t="shared" si="53"/>
        <v>0</v>
      </c>
      <c r="AY179" s="7">
        <f ca="1">SUMIFS(مصنعيات!AW:AW,مصنعيات!AO:AO,$AO$2,مصنعيات!AM:AM,AU179)</f>
        <v>0</v>
      </c>
      <c r="AZ179" s="66" t="str">
        <f t="shared" si="46"/>
        <v/>
      </c>
      <c r="BB179" s="4" t="s">
        <v>13</v>
      </c>
      <c r="BC179" s="5">
        <v>45344</v>
      </c>
      <c r="BD179" s="7"/>
      <c r="BE179" s="7"/>
      <c r="BF179" s="6">
        <f t="shared" si="54"/>
        <v>0</v>
      </c>
      <c r="BG179" s="7">
        <f ca="1">SUMIFS(مصنعيات!BE:BE,مصنعيات!AW:AW,$AO$2,مصنعيات!AU:AU,BC179)</f>
        <v>0</v>
      </c>
      <c r="BH179" s="66" t="str">
        <f t="shared" si="47"/>
        <v/>
      </c>
      <c r="BJ179" s="4" t="s">
        <v>13</v>
      </c>
      <c r="BK179" s="5">
        <v>45344</v>
      </c>
      <c r="BL179" s="7"/>
      <c r="BM179" s="7"/>
      <c r="BN179" s="6">
        <f t="shared" si="55"/>
        <v>0</v>
      </c>
      <c r="BO179" s="7">
        <f ca="1">SUMIFS(مصنعيات!BM:BM,مصنعيات!BE:BE,$AO$2,مصنعيات!BC:BC,BK179)</f>
        <v>0</v>
      </c>
      <c r="BP179" s="66" t="str">
        <f t="shared" si="48"/>
        <v/>
      </c>
    </row>
    <row r="180" spans="2:68" x14ac:dyDescent="0.2">
      <c r="B180" s="4" t="s">
        <v>30</v>
      </c>
      <c r="C180" s="5">
        <v>45345</v>
      </c>
      <c r="D180" s="7"/>
      <c r="E180" s="7"/>
      <c r="F180" s="6">
        <f t="shared" si="56"/>
        <v>0</v>
      </c>
      <c r="G180" s="7">
        <f>SUMIFS(مصنعيات!N:N,مصنعيات!F:F,$E$2,مصنعيات!D:D,C180)</f>
        <v>0</v>
      </c>
      <c r="H180" s="66" t="str">
        <f t="shared" si="41"/>
        <v/>
      </c>
      <c r="K180" s="4" t="s">
        <v>30</v>
      </c>
      <c r="L180" s="5">
        <v>45345</v>
      </c>
      <c r="M180" s="7"/>
      <c r="N180" s="7"/>
      <c r="O180" s="6">
        <f t="shared" si="49"/>
        <v>0</v>
      </c>
      <c r="P180" s="7">
        <f>SUMIFS(مصنعيات!N:N,مصنعيات!F:F,$N$2,مصنعيات!D:D,L180)</f>
        <v>0</v>
      </c>
      <c r="Q180" s="66" t="str">
        <f t="shared" si="42"/>
        <v/>
      </c>
      <c r="T180" s="4" t="s">
        <v>30</v>
      </c>
      <c r="U180" s="5">
        <v>45345</v>
      </c>
      <c r="V180" s="7"/>
      <c r="W180" s="7"/>
      <c r="X180" s="6">
        <f t="shared" si="50"/>
        <v>0</v>
      </c>
      <c r="Y180" s="7">
        <f>SUMIFS(مصنعيات!W:W,مصنعيات!O:O,$W$2,مصنعيات!M:M,U180)</f>
        <v>0</v>
      </c>
      <c r="Z180" s="66" t="str">
        <f t="shared" si="43"/>
        <v/>
      </c>
      <c r="AC180" s="4" t="s">
        <v>30</v>
      </c>
      <c r="AD180" s="5">
        <v>45345</v>
      </c>
      <c r="AE180" s="7"/>
      <c r="AF180" s="7"/>
      <c r="AG180" s="6">
        <f t="shared" si="51"/>
        <v>0</v>
      </c>
      <c r="AH180" s="7">
        <f>SUMIFS(مصنعيات!AF:AF,مصنعيات!X:X,$AF$2,مصنعيات!V:V,AD180)</f>
        <v>0</v>
      </c>
      <c r="AI180" s="66" t="str">
        <f t="shared" si="44"/>
        <v/>
      </c>
      <c r="AL180" s="4" t="s">
        <v>30</v>
      </c>
      <c r="AM180" s="5">
        <v>45345</v>
      </c>
      <c r="AN180" s="7"/>
      <c r="AO180" s="7"/>
      <c r="AP180" s="6">
        <f t="shared" si="52"/>
        <v>0</v>
      </c>
      <c r="AQ180" s="7">
        <f>SUMIFS(مصنعيات!AO:AO,مصنعيات!AG:AG,$AO$2,مصنعيات!AE:AE,AM180)</f>
        <v>0</v>
      </c>
      <c r="AR180" s="66" t="str">
        <f t="shared" si="45"/>
        <v/>
      </c>
      <c r="AT180" s="4" t="s">
        <v>30</v>
      </c>
      <c r="AU180" s="5">
        <v>45345</v>
      </c>
      <c r="AV180" s="7"/>
      <c r="AW180" s="7"/>
      <c r="AX180" s="6">
        <f t="shared" si="53"/>
        <v>0</v>
      </c>
      <c r="AY180" s="7">
        <f ca="1">SUMIFS(مصنعيات!AW:AW,مصنعيات!AO:AO,$AO$2,مصنعيات!AM:AM,AU180)</f>
        <v>0</v>
      </c>
      <c r="AZ180" s="66" t="str">
        <f t="shared" si="46"/>
        <v/>
      </c>
      <c r="BB180" s="4" t="s">
        <v>30</v>
      </c>
      <c r="BC180" s="5">
        <v>45345</v>
      </c>
      <c r="BD180" s="7"/>
      <c r="BE180" s="7"/>
      <c r="BF180" s="6">
        <f t="shared" si="54"/>
        <v>0</v>
      </c>
      <c r="BG180" s="7">
        <f ca="1">SUMIFS(مصنعيات!BE:BE,مصنعيات!AW:AW,$AO$2,مصنعيات!AU:AU,BC180)</f>
        <v>0</v>
      </c>
      <c r="BH180" s="66" t="str">
        <f t="shared" si="47"/>
        <v/>
      </c>
      <c r="BJ180" s="4" t="s">
        <v>30</v>
      </c>
      <c r="BK180" s="5">
        <v>45345</v>
      </c>
      <c r="BL180" s="7"/>
      <c r="BM180" s="7"/>
      <c r="BN180" s="6">
        <f t="shared" si="55"/>
        <v>0</v>
      </c>
      <c r="BO180" s="7">
        <f ca="1">SUMIFS(مصنعيات!BM:BM,مصنعيات!BE:BE,$AO$2,مصنعيات!BC:BC,BK180)</f>
        <v>0</v>
      </c>
      <c r="BP180" s="66" t="str">
        <f t="shared" si="48"/>
        <v/>
      </c>
    </row>
    <row r="181" spans="2:68" x14ac:dyDescent="0.2">
      <c r="B181" s="4" t="s">
        <v>8</v>
      </c>
      <c r="C181" s="5">
        <v>45346</v>
      </c>
      <c r="D181" s="7"/>
      <c r="E181" s="7"/>
      <c r="F181" s="6">
        <f t="shared" si="56"/>
        <v>0</v>
      </c>
      <c r="G181" s="7">
        <f>SUMIFS(مصنعيات!N:N,مصنعيات!F:F,$E$2,مصنعيات!D:D,C181)</f>
        <v>0</v>
      </c>
      <c r="H181" s="66" t="str">
        <f t="shared" si="41"/>
        <v/>
      </c>
      <c r="K181" s="4" t="s">
        <v>8</v>
      </c>
      <c r="L181" s="5">
        <v>45346</v>
      </c>
      <c r="M181" s="7"/>
      <c r="N181" s="7"/>
      <c r="O181" s="6">
        <f t="shared" si="49"/>
        <v>0</v>
      </c>
      <c r="P181" s="7">
        <f>SUMIFS(مصنعيات!N:N,مصنعيات!F:F,$N$2,مصنعيات!D:D,L181)</f>
        <v>0</v>
      </c>
      <c r="Q181" s="66" t="str">
        <f t="shared" si="42"/>
        <v/>
      </c>
      <c r="T181" s="4" t="s">
        <v>8</v>
      </c>
      <c r="U181" s="5">
        <v>45346</v>
      </c>
      <c r="V181" s="7"/>
      <c r="W181" s="7"/>
      <c r="X181" s="6">
        <f t="shared" si="50"/>
        <v>0</v>
      </c>
      <c r="Y181" s="7">
        <f>SUMIFS(مصنعيات!W:W,مصنعيات!O:O,$W$2,مصنعيات!M:M,U181)</f>
        <v>0</v>
      </c>
      <c r="Z181" s="66" t="str">
        <f t="shared" si="43"/>
        <v/>
      </c>
      <c r="AC181" s="4" t="s">
        <v>8</v>
      </c>
      <c r="AD181" s="5">
        <v>45346</v>
      </c>
      <c r="AE181" s="7"/>
      <c r="AF181" s="7"/>
      <c r="AG181" s="6">
        <f t="shared" si="51"/>
        <v>0</v>
      </c>
      <c r="AH181" s="7">
        <f>SUMIFS(مصنعيات!AF:AF,مصنعيات!X:X,$AF$2,مصنعيات!V:V,AD181)</f>
        <v>0</v>
      </c>
      <c r="AI181" s="66" t="str">
        <f t="shared" si="44"/>
        <v/>
      </c>
      <c r="AL181" s="4" t="s">
        <v>8</v>
      </c>
      <c r="AM181" s="5">
        <v>45346</v>
      </c>
      <c r="AN181" s="7"/>
      <c r="AO181" s="7"/>
      <c r="AP181" s="6">
        <f t="shared" si="52"/>
        <v>0</v>
      </c>
      <c r="AQ181" s="7">
        <f>SUMIFS(مصنعيات!AO:AO,مصنعيات!AG:AG,$AO$2,مصنعيات!AE:AE,AM181)</f>
        <v>0</v>
      </c>
      <c r="AR181" s="66" t="str">
        <f t="shared" si="45"/>
        <v/>
      </c>
      <c r="AT181" s="4" t="s">
        <v>8</v>
      </c>
      <c r="AU181" s="5">
        <v>45346</v>
      </c>
      <c r="AV181" s="7"/>
      <c r="AW181" s="7"/>
      <c r="AX181" s="6">
        <f t="shared" si="53"/>
        <v>0</v>
      </c>
      <c r="AY181" s="7">
        <f ca="1">SUMIFS(مصنعيات!AW:AW,مصنعيات!AO:AO,$AO$2,مصنعيات!AM:AM,AU181)</f>
        <v>0</v>
      </c>
      <c r="AZ181" s="66" t="str">
        <f t="shared" si="46"/>
        <v/>
      </c>
      <c r="BB181" s="4" t="s">
        <v>8</v>
      </c>
      <c r="BC181" s="5">
        <v>45346</v>
      </c>
      <c r="BD181" s="7"/>
      <c r="BE181" s="7"/>
      <c r="BF181" s="6">
        <f t="shared" si="54"/>
        <v>0</v>
      </c>
      <c r="BG181" s="7">
        <f ca="1">SUMIFS(مصنعيات!BE:BE,مصنعيات!AW:AW,$AO$2,مصنعيات!AU:AU,BC181)</f>
        <v>0</v>
      </c>
      <c r="BH181" s="66" t="str">
        <f t="shared" si="47"/>
        <v/>
      </c>
      <c r="BJ181" s="4" t="s">
        <v>8</v>
      </c>
      <c r="BK181" s="5">
        <v>45346</v>
      </c>
      <c r="BL181" s="7"/>
      <c r="BM181" s="7"/>
      <c r="BN181" s="6">
        <f t="shared" si="55"/>
        <v>0</v>
      </c>
      <c r="BO181" s="7">
        <f ca="1">SUMIFS(مصنعيات!BM:BM,مصنعيات!BE:BE,$AO$2,مصنعيات!BC:BC,BK181)</f>
        <v>0</v>
      </c>
      <c r="BP181" s="66" t="str">
        <f t="shared" si="48"/>
        <v/>
      </c>
    </row>
    <row r="182" spans="2:68" x14ac:dyDescent="0.2">
      <c r="B182" s="4" t="s">
        <v>9</v>
      </c>
      <c r="C182" s="5">
        <v>45347</v>
      </c>
      <c r="D182" s="7"/>
      <c r="E182" s="7"/>
      <c r="F182" s="6">
        <f t="shared" si="56"/>
        <v>0</v>
      </c>
      <c r="G182" s="7">
        <f>SUMIFS(مصنعيات!N:N,مصنعيات!F:F,$E$2,مصنعيات!D:D,C182)</f>
        <v>0</v>
      </c>
      <c r="H182" s="66" t="str">
        <f t="shared" si="41"/>
        <v/>
      </c>
      <c r="K182" s="4" t="s">
        <v>9</v>
      </c>
      <c r="L182" s="5">
        <v>45347</v>
      </c>
      <c r="M182" s="7"/>
      <c r="N182" s="7"/>
      <c r="O182" s="6">
        <f t="shared" si="49"/>
        <v>0</v>
      </c>
      <c r="P182" s="7">
        <f>SUMIFS(مصنعيات!N:N,مصنعيات!F:F,$N$2,مصنعيات!D:D,L182)</f>
        <v>0</v>
      </c>
      <c r="Q182" s="66" t="str">
        <f t="shared" si="42"/>
        <v/>
      </c>
      <c r="T182" s="4" t="s">
        <v>9</v>
      </c>
      <c r="U182" s="5">
        <v>45347</v>
      </c>
      <c r="V182" s="7"/>
      <c r="W182" s="7"/>
      <c r="X182" s="6">
        <f t="shared" si="50"/>
        <v>0</v>
      </c>
      <c r="Y182" s="7">
        <f>SUMIFS(مصنعيات!W:W,مصنعيات!O:O,$W$2,مصنعيات!M:M,U182)</f>
        <v>0</v>
      </c>
      <c r="Z182" s="66" t="str">
        <f t="shared" si="43"/>
        <v/>
      </c>
      <c r="AC182" s="4" t="s">
        <v>9</v>
      </c>
      <c r="AD182" s="5">
        <v>45347</v>
      </c>
      <c r="AE182" s="7"/>
      <c r="AF182" s="7"/>
      <c r="AG182" s="6">
        <f t="shared" si="51"/>
        <v>0</v>
      </c>
      <c r="AH182" s="7">
        <f>SUMIFS(مصنعيات!AF:AF,مصنعيات!X:X,$AF$2,مصنعيات!V:V,AD182)</f>
        <v>0</v>
      </c>
      <c r="AI182" s="66" t="str">
        <f t="shared" si="44"/>
        <v/>
      </c>
      <c r="AL182" s="4" t="s">
        <v>9</v>
      </c>
      <c r="AM182" s="5">
        <v>45347</v>
      </c>
      <c r="AN182" s="7"/>
      <c r="AO182" s="7"/>
      <c r="AP182" s="6">
        <f t="shared" si="52"/>
        <v>0</v>
      </c>
      <c r="AQ182" s="7">
        <f>SUMIFS(مصنعيات!AO:AO,مصنعيات!AG:AG,$AO$2,مصنعيات!AE:AE,AM182)</f>
        <v>0</v>
      </c>
      <c r="AR182" s="66" t="str">
        <f t="shared" si="45"/>
        <v/>
      </c>
      <c r="AT182" s="4" t="s">
        <v>9</v>
      </c>
      <c r="AU182" s="5">
        <v>45347</v>
      </c>
      <c r="AV182" s="7"/>
      <c r="AW182" s="7"/>
      <c r="AX182" s="6">
        <f t="shared" si="53"/>
        <v>0</v>
      </c>
      <c r="AY182" s="7">
        <f ca="1">SUMIFS(مصنعيات!AW:AW,مصنعيات!AO:AO,$AO$2,مصنعيات!AM:AM,AU182)</f>
        <v>0</v>
      </c>
      <c r="AZ182" s="66" t="str">
        <f t="shared" si="46"/>
        <v/>
      </c>
      <c r="BB182" s="4" t="s">
        <v>9</v>
      </c>
      <c r="BC182" s="5">
        <v>45347</v>
      </c>
      <c r="BD182" s="7"/>
      <c r="BE182" s="7"/>
      <c r="BF182" s="6">
        <f t="shared" si="54"/>
        <v>0</v>
      </c>
      <c r="BG182" s="7">
        <f ca="1">SUMIFS(مصنعيات!BE:BE,مصنعيات!AW:AW,$AO$2,مصنعيات!AU:AU,BC182)</f>
        <v>0</v>
      </c>
      <c r="BH182" s="66" t="str">
        <f t="shared" si="47"/>
        <v/>
      </c>
      <c r="BJ182" s="4" t="s">
        <v>9</v>
      </c>
      <c r="BK182" s="5">
        <v>45347</v>
      </c>
      <c r="BL182" s="7"/>
      <c r="BM182" s="7"/>
      <c r="BN182" s="6">
        <f t="shared" si="55"/>
        <v>0</v>
      </c>
      <c r="BO182" s="7">
        <f ca="1">SUMIFS(مصنعيات!BM:BM,مصنعيات!BE:BE,$AO$2,مصنعيات!BC:BC,BK182)</f>
        <v>0</v>
      </c>
      <c r="BP182" s="66" t="str">
        <f t="shared" si="48"/>
        <v/>
      </c>
    </row>
    <row r="183" spans="2:68" x14ac:dyDescent="0.2">
      <c r="B183" s="4" t="s">
        <v>10</v>
      </c>
      <c r="C183" s="5">
        <v>45348</v>
      </c>
      <c r="D183" s="7"/>
      <c r="E183" s="7"/>
      <c r="F183" s="6">
        <f t="shared" si="56"/>
        <v>0</v>
      </c>
      <c r="G183" s="7">
        <f>SUMIFS(مصنعيات!N:N,مصنعيات!F:F,$E$2,مصنعيات!D:D,C183)</f>
        <v>0</v>
      </c>
      <c r="H183" s="66" t="str">
        <f t="shared" si="41"/>
        <v/>
      </c>
      <c r="K183" s="4" t="s">
        <v>10</v>
      </c>
      <c r="L183" s="5">
        <v>45348</v>
      </c>
      <c r="M183" s="7"/>
      <c r="N183" s="7"/>
      <c r="O183" s="6">
        <f t="shared" si="49"/>
        <v>0</v>
      </c>
      <c r="P183" s="7">
        <f>SUMIFS(مصنعيات!N:N,مصنعيات!F:F,$N$2,مصنعيات!D:D,L183)</f>
        <v>0</v>
      </c>
      <c r="Q183" s="66" t="str">
        <f t="shared" si="42"/>
        <v/>
      </c>
      <c r="T183" s="4" t="s">
        <v>10</v>
      </c>
      <c r="U183" s="5">
        <v>45348</v>
      </c>
      <c r="V183" s="7"/>
      <c r="W183" s="7"/>
      <c r="X183" s="6">
        <f t="shared" si="50"/>
        <v>0</v>
      </c>
      <c r="Y183" s="7">
        <f>SUMIFS(مصنعيات!W:W,مصنعيات!O:O,$W$2,مصنعيات!M:M,U183)</f>
        <v>0</v>
      </c>
      <c r="Z183" s="66" t="str">
        <f t="shared" si="43"/>
        <v/>
      </c>
      <c r="AC183" s="4" t="s">
        <v>10</v>
      </c>
      <c r="AD183" s="5">
        <v>45348</v>
      </c>
      <c r="AE183" s="7"/>
      <c r="AF183" s="7"/>
      <c r="AG183" s="6">
        <f t="shared" si="51"/>
        <v>0</v>
      </c>
      <c r="AH183" s="7">
        <f>SUMIFS(مصنعيات!AF:AF,مصنعيات!X:X,$AF$2,مصنعيات!V:V,AD183)</f>
        <v>0</v>
      </c>
      <c r="AI183" s="66" t="str">
        <f t="shared" si="44"/>
        <v/>
      </c>
      <c r="AL183" s="4" t="s">
        <v>10</v>
      </c>
      <c r="AM183" s="5">
        <v>45348</v>
      </c>
      <c r="AN183" s="7"/>
      <c r="AO183" s="7"/>
      <c r="AP183" s="6">
        <f t="shared" si="52"/>
        <v>0</v>
      </c>
      <c r="AQ183" s="7">
        <f>SUMIFS(مصنعيات!AO:AO,مصنعيات!AG:AG,$AO$2,مصنعيات!AE:AE,AM183)</f>
        <v>0</v>
      </c>
      <c r="AR183" s="66" t="str">
        <f t="shared" si="45"/>
        <v/>
      </c>
      <c r="AT183" s="4" t="s">
        <v>10</v>
      </c>
      <c r="AU183" s="5">
        <v>45348</v>
      </c>
      <c r="AV183" s="7"/>
      <c r="AW183" s="7"/>
      <c r="AX183" s="6">
        <f t="shared" si="53"/>
        <v>0</v>
      </c>
      <c r="AY183" s="7">
        <f ca="1">SUMIFS(مصنعيات!AW:AW,مصنعيات!AO:AO,$AO$2,مصنعيات!AM:AM,AU183)</f>
        <v>0</v>
      </c>
      <c r="AZ183" s="66" t="str">
        <f t="shared" si="46"/>
        <v/>
      </c>
      <c r="BB183" s="4" t="s">
        <v>10</v>
      </c>
      <c r="BC183" s="5">
        <v>45348</v>
      </c>
      <c r="BD183" s="7"/>
      <c r="BE183" s="7"/>
      <c r="BF183" s="6">
        <f t="shared" si="54"/>
        <v>0</v>
      </c>
      <c r="BG183" s="7">
        <f ca="1">SUMIFS(مصنعيات!BE:BE,مصنعيات!AW:AW,$AO$2,مصنعيات!AU:AU,BC183)</f>
        <v>0</v>
      </c>
      <c r="BH183" s="66" t="str">
        <f t="shared" si="47"/>
        <v/>
      </c>
      <c r="BJ183" s="4" t="s">
        <v>10</v>
      </c>
      <c r="BK183" s="5">
        <v>45348</v>
      </c>
      <c r="BL183" s="7"/>
      <c r="BM183" s="7"/>
      <c r="BN183" s="6">
        <f t="shared" si="55"/>
        <v>0</v>
      </c>
      <c r="BO183" s="7">
        <f ca="1">SUMIFS(مصنعيات!BM:BM,مصنعيات!BE:BE,$AO$2,مصنعيات!BC:BC,BK183)</f>
        <v>0</v>
      </c>
      <c r="BP183" s="66" t="str">
        <f t="shared" si="48"/>
        <v/>
      </c>
    </row>
    <row r="184" spans="2:68" x14ac:dyDescent="0.2">
      <c r="B184" s="4" t="s">
        <v>11</v>
      </c>
      <c r="C184" s="5">
        <v>45349</v>
      </c>
      <c r="D184" s="7"/>
      <c r="E184" s="7"/>
      <c r="F184" s="6">
        <f t="shared" si="56"/>
        <v>0</v>
      </c>
      <c r="G184" s="7">
        <f>SUMIFS(مصنعيات!N:N,مصنعيات!F:F,$E$2,مصنعيات!D:D,C184)</f>
        <v>0</v>
      </c>
      <c r="H184" s="66" t="str">
        <f t="shared" si="41"/>
        <v/>
      </c>
      <c r="K184" s="4" t="s">
        <v>11</v>
      </c>
      <c r="L184" s="5">
        <v>45349</v>
      </c>
      <c r="M184" s="7"/>
      <c r="N184" s="7"/>
      <c r="O184" s="6">
        <f t="shared" si="49"/>
        <v>0</v>
      </c>
      <c r="P184" s="7">
        <f>SUMIFS(مصنعيات!N:N,مصنعيات!F:F,$N$2,مصنعيات!D:D,L184)</f>
        <v>0</v>
      </c>
      <c r="Q184" s="66" t="str">
        <f t="shared" si="42"/>
        <v/>
      </c>
      <c r="T184" s="4" t="s">
        <v>11</v>
      </c>
      <c r="U184" s="5">
        <v>45349</v>
      </c>
      <c r="V184" s="7"/>
      <c r="W184" s="7"/>
      <c r="X184" s="6">
        <f t="shared" si="50"/>
        <v>0</v>
      </c>
      <c r="Y184" s="7">
        <f>SUMIFS(مصنعيات!W:W,مصنعيات!O:O,$W$2,مصنعيات!M:M,U184)</f>
        <v>0</v>
      </c>
      <c r="Z184" s="66" t="str">
        <f t="shared" si="43"/>
        <v/>
      </c>
      <c r="AC184" s="4" t="s">
        <v>11</v>
      </c>
      <c r="AD184" s="5">
        <v>45349</v>
      </c>
      <c r="AE184" s="7"/>
      <c r="AF184" s="7"/>
      <c r="AG184" s="6">
        <f t="shared" si="51"/>
        <v>0</v>
      </c>
      <c r="AH184" s="7">
        <f>SUMIFS(مصنعيات!AF:AF,مصنعيات!X:X,$AF$2,مصنعيات!V:V,AD184)</f>
        <v>0</v>
      </c>
      <c r="AI184" s="66" t="str">
        <f t="shared" si="44"/>
        <v/>
      </c>
      <c r="AL184" s="4" t="s">
        <v>11</v>
      </c>
      <c r="AM184" s="5">
        <v>45349</v>
      </c>
      <c r="AN184" s="7"/>
      <c r="AO184" s="7"/>
      <c r="AP184" s="6">
        <f t="shared" si="52"/>
        <v>0</v>
      </c>
      <c r="AQ184" s="7">
        <f>SUMIFS(مصنعيات!AO:AO,مصنعيات!AG:AG,$AO$2,مصنعيات!AE:AE,AM184)</f>
        <v>0</v>
      </c>
      <c r="AR184" s="66" t="str">
        <f t="shared" si="45"/>
        <v/>
      </c>
      <c r="AT184" s="4" t="s">
        <v>11</v>
      </c>
      <c r="AU184" s="5">
        <v>45349</v>
      </c>
      <c r="AV184" s="7"/>
      <c r="AW184" s="7"/>
      <c r="AX184" s="6">
        <f t="shared" si="53"/>
        <v>0</v>
      </c>
      <c r="AY184" s="7">
        <f ca="1">SUMIFS(مصنعيات!AW:AW,مصنعيات!AO:AO,$AO$2,مصنعيات!AM:AM,AU184)</f>
        <v>0</v>
      </c>
      <c r="AZ184" s="66" t="str">
        <f t="shared" si="46"/>
        <v/>
      </c>
      <c r="BB184" s="4" t="s">
        <v>11</v>
      </c>
      <c r="BC184" s="5">
        <v>45349</v>
      </c>
      <c r="BD184" s="7"/>
      <c r="BE184" s="7"/>
      <c r="BF184" s="6">
        <f t="shared" si="54"/>
        <v>0</v>
      </c>
      <c r="BG184" s="7">
        <f ca="1">SUMIFS(مصنعيات!BE:BE,مصنعيات!AW:AW,$AO$2,مصنعيات!AU:AU,BC184)</f>
        <v>0</v>
      </c>
      <c r="BH184" s="66" t="str">
        <f t="shared" si="47"/>
        <v/>
      </c>
      <c r="BJ184" s="4" t="s">
        <v>11</v>
      </c>
      <c r="BK184" s="5">
        <v>45349</v>
      </c>
      <c r="BL184" s="7"/>
      <c r="BM184" s="7"/>
      <c r="BN184" s="6">
        <f t="shared" si="55"/>
        <v>0</v>
      </c>
      <c r="BO184" s="7">
        <f ca="1">SUMIFS(مصنعيات!BM:BM,مصنعيات!BE:BE,$AO$2,مصنعيات!BC:BC,BK184)</f>
        <v>0</v>
      </c>
      <c r="BP184" s="66" t="str">
        <f t="shared" si="48"/>
        <v/>
      </c>
    </row>
    <row r="185" spans="2:68" x14ac:dyDescent="0.2">
      <c r="B185" s="4" t="s">
        <v>12</v>
      </c>
      <c r="C185" s="5">
        <v>45350</v>
      </c>
      <c r="D185" s="7"/>
      <c r="E185" s="7"/>
      <c r="F185" s="6">
        <f t="shared" si="56"/>
        <v>0</v>
      </c>
      <c r="G185" s="7">
        <f>SUMIFS(مصنعيات!N:N,مصنعيات!F:F,$E$2,مصنعيات!D:D,C185)</f>
        <v>0</v>
      </c>
      <c r="H185" s="66" t="str">
        <f t="shared" si="41"/>
        <v/>
      </c>
      <c r="K185" s="4" t="s">
        <v>12</v>
      </c>
      <c r="L185" s="5">
        <v>45350</v>
      </c>
      <c r="M185" s="7"/>
      <c r="N185" s="7"/>
      <c r="O185" s="6">
        <f t="shared" si="49"/>
        <v>0</v>
      </c>
      <c r="P185" s="7">
        <f>SUMIFS(مصنعيات!N:N,مصنعيات!F:F,$N$2,مصنعيات!D:D,L185)</f>
        <v>0</v>
      </c>
      <c r="Q185" s="66" t="str">
        <f t="shared" si="42"/>
        <v/>
      </c>
      <c r="T185" s="4" t="s">
        <v>12</v>
      </c>
      <c r="U185" s="5">
        <v>45350</v>
      </c>
      <c r="V185" s="7"/>
      <c r="W185" s="7"/>
      <c r="X185" s="6">
        <f t="shared" si="50"/>
        <v>0</v>
      </c>
      <c r="Y185" s="7">
        <f>SUMIFS(مصنعيات!W:W,مصنعيات!O:O,$W$2,مصنعيات!M:M,U185)</f>
        <v>0</v>
      </c>
      <c r="Z185" s="66" t="str">
        <f t="shared" si="43"/>
        <v/>
      </c>
      <c r="AC185" s="4" t="s">
        <v>12</v>
      </c>
      <c r="AD185" s="5">
        <v>45350</v>
      </c>
      <c r="AE185" s="7"/>
      <c r="AF185" s="7"/>
      <c r="AG185" s="6">
        <f t="shared" si="51"/>
        <v>0</v>
      </c>
      <c r="AH185" s="7">
        <f>SUMIFS(مصنعيات!AF:AF,مصنعيات!X:X,$AF$2,مصنعيات!V:V,AD185)</f>
        <v>0</v>
      </c>
      <c r="AI185" s="66" t="str">
        <f t="shared" si="44"/>
        <v/>
      </c>
      <c r="AL185" s="4" t="s">
        <v>12</v>
      </c>
      <c r="AM185" s="5">
        <v>45350</v>
      </c>
      <c r="AN185" s="7"/>
      <c r="AO185" s="7"/>
      <c r="AP185" s="6">
        <f t="shared" si="52"/>
        <v>0</v>
      </c>
      <c r="AQ185" s="7">
        <f>SUMIFS(مصنعيات!AO:AO,مصنعيات!AG:AG,$AO$2,مصنعيات!AE:AE,AM185)</f>
        <v>0</v>
      </c>
      <c r="AR185" s="66" t="str">
        <f t="shared" si="45"/>
        <v/>
      </c>
      <c r="AT185" s="4" t="s">
        <v>12</v>
      </c>
      <c r="AU185" s="5">
        <v>45350</v>
      </c>
      <c r="AV185" s="7"/>
      <c r="AW185" s="7"/>
      <c r="AX185" s="6">
        <f t="shared" si="53"/>
        <v>0</v>
      </c>
      <c r="AY185" s="7">
        <f ca="1">SUMIFS(مصنعيات!AW:AW,مصنعيات!AO:AO,$AO$2,مصنعيات!AM:AM,AU185)</f>
        <v>0</v>
      </c>
      <c r="AZ185" s="66" t="str">
        <f t="shared" si="46"/>
        <v/>
      </c>
      <c r="BB185" s="4" t="s">
        <v>12</v>
      </c>
      <c r="BC185" s="5">
        <v>45350</v>
      </c>
      <c r="BD185" s="7"/>
      <c r="BE185" s="7"/>
      <c r="BF185" s="6">
        <f t="shared" si="54"/>
        <v>0</v>
      </c>
      <c r="BG185" s="7">
        <f ca="1">SUMIFS(مصنعيات!BE:BE,مصنعيات!AW:AW,$AO$2,مصنعيات!AU:AU,BC185)</f>
        <v>0</v>
      </c>
      <c r="BH185" s="66" t="str">
        <f t="shared" si="47"/>
        <v/>
      </c>
      <c r="BJ185" s="4" t="s">
        <v>12</v>
      </c>
      <c r="BK185" s="5">
        <v>45350</v>
      </c>
      <c r="BL185" s="7"/>
      <c r="BM185" s="7"/>
      <c r="BN185" s="6">
        <f t="shared" si="55"/>
        <v>0</v>
      </c>
      <c r="BO185" s="7">
        <f ca="1">SUMIFS(مصنعيات!BM:BM,مصنعيات!BE:BE,$AO$2,مصنعيات!BC:BC,BK185)</f>
        <v>0</v>
      </c>
      <c r="BP185" s="66" t="str">
        <f t="shared" si="48"/>
        <v/>
      </c>
    </row>
    <row r="186" spans="2:68" x14ac:dyDescent="0.2">
      <c r="B186" s="4" t="s">
        <v>13</v>
      </c>
      <c r="C186" s="5">
        <v>45351</v>
      </c>
      <c r="D186" s="7"/>
      <c r="E186" s="7"/>
      <c r="F186" s="6">
        <f t="shared" si="56"/>
        <v>0</v>
      </c>
      <c r="G186" s="7">
        <f>SUMIFS(مصنعيات!N:N,مصنعيات!F:F,$E$2,مصنعيات!D:D,C186)</f>
        <v>0</v>
      </c>
      <c r="H186" s="66" t="str">
        <f t="shared" si="41"/>
        <v/>
      </c>
      <c r="K186" s="4" t="s">
        <v>13</v>
      </c>
      <c r="L186" s="5">
        <v>45351</v>
      </c>
      <c r="M186" s="7"/>
      <c r="N186" s="7"/>
      <c r="O186" s="6">
        <f t="shared" si="49"/>
        <v>0</v>
      </c>
      <c r="P186" s="7">
        <f>SUMIFS(مصنعيات!N:N,مصنعيات!F:F,$N$2,مصنعيات!D:D,L186)</f>
        <v>0</v>
      </c>
      <c r="Q186" s="66" t="str">
        <f t="shared" si="42"/>
        <v/>
      </c>
      <c r="T186" s="4" t="s">
        <v>13</v>
      </c>
      <c r="U186" s="5">
        <v>45351</v>
      </c>
      <c r="V186" s="7"/>
      <c r="W186" s="7"/>
      <c r="X186" s="6">
        <f t="shared" si="50"/>
        <v>0</v>
      </c>
      <c r="Y186" s="7">
        <f>SUMIFS(مصنعيات!W:W,مصنعيات!O:O,$W$2,مصنعيات!M:M,U186)</f>
        <v>0</v>
      </c>
      <c r="Z186" s="66" t="str">
        <f t="shared" si="43"/>
        <v/>
      </c>
      <c r="AC186" s="4" t="s">
        <v>13</v>
      </c>
      <c r="AD186" s="5">
        <v>45351</v>
      </c>
      <c r="AE186" s="7"/>
      <c r="AF186" s="7"/>
      <c r="AG186" s="6">
        <f t="shared" si="51"/>
        <v>0</v>
      </c>
      <c r="AH186" s="7">
        <f>SUMIFS(مصنعيات!AF:AF,مصنعيات!X:X,$AF$2,مصنعيات!V:V,AD186)</f>
        <v>0</v>
      </c>
      <c r="AI186" s="66" t="str">
        <f t="shared" si="44"/>
        <v/>
      </c>
      <c r="AL186" s="4" t="s">
        <v>13</v>
      </c>
      <c r="AM186" s="5">
        <v>45351</v>
      </c>
      <c r="AN186" s="7"/>
      <c r="AO186" s="7"/>
      <c r="AP186" s="6">
        <f t="shared" si="52"/>
        <v>0</v>
      </c>
      <c r="AQ186" s="7">
        <f>SUMIFS(مصنعيات!AO:AO,مصنعيات!AG:AG,$AO$2,مصنعيات!AE:AE,AM186)</f>
        <v>0</v>
      </c>
      <c r="AR186" s="66" t="str">
        <f t="shared" si="45"/>
        <v/>
      </c>
      <c r="AT186" s="4" t="s">
        <v>13</v>
      </c>
      <c r="AU186" s="5">
        <v>45351</v>
      </c>
      <c r="AV186" s="7"/>
      <c r="AW186" s="7"/>
      <c r="AX186" s="6">
        <f t="shared" si="53"/>
        <v>0</v>
      </c>
      <c r="AY186" s="7">
        <f ca="1">SUMIFS(مصنعيات!AW:AW,مصنعيات!AO:AO,$AO$2,مصنعيات!AM:AM,AU186)</f>
        <v>0</v>
      </c>
      <c r="AZ186" s="66" t="str">
        <f t="shared" si="46"/>
        <v/>
      </c>
      <c r="BB186" s="4" t="s">
        <v>13</v>
      </c>
      <c r="BC186" s="5">
        <v>45351</v>
      </c>
      <c r="BD186" s="7"/>
      <c r="BE186" s="7"/>
      <c r="BF186" s="6">
        <f t="shared" si="54"/>
        <v>0</v>
      </c>
      <c r="BG186" s="7">
        <f ca="1">SUMIFS(مصنعيات!BE:BE,مصنعيات!AW:AW,$AO$2,مصنعيات!AU:AU,BC186)</f>
        <v>0</v>
      </c>
      <c r="BH186" s="66" t="str">
        <f t="shared" si="47"/>
        <v/>
      </c>
      <c r="BJ186" s="4" t="s">
        <v>13</v>
      </c>
      <c r="BK186" s="5">
        <v>45351</v>
      </c>
      <c r="BL186" s="7"/>
      <c r="BM186" s="7"/>
      <c r="BN186" s="6">
        <f t="shared" si="55"/>
        <v>0</v>
      </c>
      <c r="BO186" s="7">
        <f ca="1">SUMIFS(مصنعيات!BM:BM,مصنعيات!BE:BE,$AO$2,مصنعيات!BC:BC,BK186)</f>
        <v>0</v>
      </c>
      <c r="BP186" s="66" t="str">
        <f t="shared" si="48"/>
        <v/>
      </c>
    </row>
    <row r="187" spans="2:68" x14ac:dyDescent="0.2">
      <c r="B187" s="4" t="s">
        <v>30</v>
      </c>
      <c r="C187" s="5">
        <v>45352</v>
      </c>
      <c r="D187" s="7"/>
      <c r="E187" s="7"/>
      <c r="F187" s="6">
        <f t="shared" si="56"/>
        <v>0</v>
      </c>
      <c r="G187" s="7">
        <f>SUMIFS(مصنعيات!N:N,مصنعيات!F:F,$E$2,مصنعيات!D:D,C187)</f>
        <v>0</v>
      </c>
      <c r="H187" s="66" t="str">
        <f t="shared" si="41"/>
        <v/>
      </c>
      <c r="K187" s="4" t="s">
        <v>30</v>
      </c>
      <c r="L187" s="5">
        <v>45352</v>
      </c>
      <c r="M187" s="7"/>
      <c r="N187" s="7"/>
      <c r="O187" s="6">
        <f t="shared" si="49"/>
        <v>0</v>
      </c>
      <c r="P187" s="7">
        <f>SUMIFS(مصنعيات!N:N,مصنعيات!F:F,$N$2,مصنعيات!D:D,L187)</f>
        <v>0</v>
      </c>
      <c r="Q187" s="66" t="str">
        <f t="shared" si="42"/>
        <v/>
      </c>
      <c r="T187" s="4" t="s">
        <v>30</v>
      </c>
      <c r="U187" s="5">
        <v>45352</v>
      </c>
      <c r="V187" s="7"/>
      <c r="W187" s="7"/>
      <c r="X187" s="6">
        <f t="shared" si="50"/>
        <v>0</v>
      </c>
      <c r="Y187" s="7">
        <f>SUMIFS(مصنعيات!W:W,مصنعيات!O:O,$W$2,مصنعيات!M:M,U187)</f>
        <v>0</v>
      </c>
      <c r="Z187" s="66" t="str">
        <f t="shared" si="43"/>
        <v/>
      </c>
      <c r="AC187" s="4" t="s">
        <v>30</v>
      </c>
      <c r="AD187" s="5">
        <v>45352</v>
      </c>
      <c r="AE187" s="7"/>
      <c r="AF187" s="7"/>
      <c r="AG187" s="6">
        <f t="shared" si="51"/>
        <v>0</v>
      </c>
      <c r="AH187" s="7">
        <f>SUMIFS(مصنعيات!AF:AF,مصنعيات!X:X,$AF$2,مصنعيات!V:V,AD187)</f>
        <v>0</v>
      </c>
      <c r="AI187" s="66" t="str">
        <f t="shared" si="44"/>
        <v/>
      </c>
      <c r="AL187" s="4" t="s">
        <v>30</v>
      </c>
      <c r="AM187" s="5">
        <v>45352</v>
      </c>
      <c r="AN187" s="7"/>
      <c r="AO187" s="7"/>
      <c r="AP187" s="6">
        <f t="shared" si="52"/>
        <v>0</v>
      </c>
      <c r="AQ187" s="7">
        <f>SUMIFS(مصنعيات!AO:AO,مصنعيات!AG:AG,$AO$2,مصنعيات!AE:AE,AM187)</f>
        <v>0</v>
      </c>
      <c r="AR187" s="66" t="str">
        <f t="shared" si="45"/>
        <v/>
      </c>
      <c r="AT187" s="4" t="s">
        <v>30</v>
      </c>
      <c r="AU187" s="5">
        <v>45352</v>
      </c>
      <c r="AV187" s="7"/>
      <c r="AW187" s="7"/>
      <c r="AX187" s="6">
        <f t="shared" si="53"/>
        <v>0</v>
      </c>
      <c r="AY187" s="7">
        <f ca="1">SUMIFS(مصنعيات!AW:AW,مصنعيات!AO:AO,$AO$2,مصنعيات!AM:AM,AU187)</f>
        <v>0</v>
      </c>
      <c r="AZ187" s="66" t="str">
        <f t="shared" si="46"/>
        <v/>
      </c>
      <c r="BB187" s="4" t="s">
        <v>30</v>
      </c>
      <c r="BC187" s="5">
        <v>45352</v>
      </c>
      <c r="BD187" s="7"/>
      <c r="BE187" s="7"/>
      <c r="BF187" s="6">
        <f t="shared" si="54"/>
        <v>0</v>
      </c>
      <c r="BG187" s="7">
        <f ca="1">SUMIFS(مصنعيات!BE:BE,مصنعيات!AW:AW,$AO$2,مصنعيات!AU:AU,BC187)</f>
        <v>0</v>
      </c>
      <c r="BH187" s="66" t="str">
        <f t="shared" si="47"/>
        <v/>
      </c>
      <c r="BJ187" s="4" t="s">
        <v>30</v>
      </c>
      <c r="BK187" s="5">
        <v>45352</v>
      </c>
      <c r="BL187" s="7"/>
      <c r="BM187" s="7"/>
      <c r="BN187" s="6">
        <f t="shared" si="55"/>
        <v>0</v>
      </c>
      <c r="BO187" s="7">
        <f ca="1">SUMIFS(مصنعيات!BM:BM,مصنعيات!BE:BE,$AO$2,مصنعيات!BC:BC,BK187)</f>
        <v>0</v>
      </c>
      <c r="BP187" s="66" t="str">
        <f t="shared" si="48"/>
        <v/>
      </c>
    </row>
    <row r="188" spans="2:68" x14ac:dyDescent="0.2">
      <c r="B188" s="4" t="s">
        <v>8</v>
      </c>
      <c r="C188" s="5">
        <v>45353</v>
      </c>
      <c r="D188" s="7"/>
      <c r="E188" s="7"/>
      <c r="F188" s="6">
        <f t="shared" si="56"/>
        <v>0</v>
      </c>
      <c r="G188" s="7">
        <f>SUMIFS(مصنعيات!N:N,مصنعيات!F:F,$E$2,مصنعيات!D:D,C188)</f>
        <v>0</v>
      </c>
      <c r="H188" s="66" t="str">
        <f t="shared" si="41"/>
        <v/>
      </c>
      <c r="K188" s="4" t="s">
        <v>8</v>
      </c>
      <c r="L188" s="5">
        <v>45353</v>
      </c>
      <c r="M188" s="7"/>
      <c r="N188" s="7"/>
      <c r="O188" s="6">
        <f t="shared" si="49"/>
        <v>0</v>
      </c>
      <c r="P188" s="7">
        <f>SUMIFS(مصنعيات!N:N,مصنعيات!F:F,$N$2,مصنعيات!D:D,L188)</f>
        <v>0</v>
      </c>
      <c r="Q188" s="66" t="str">
        <f t="shared" si="42"/>
        <v/>
      </c>
      <c r="T188" s="4" t="s">
        <v>8</v>
      </c>
      <c r="U188" s="5">
        <v>45353</v>
      </c>
      <c r="V188" s="7"/>
      <c r="W188" s="7"/>
      <c r="X188" s="6">
        <f t="shared" si="50"/>
        <v>0</v>
      </c>
      <c r="Y188" s="7">
        <f>SUMIFS(مصنعيات!W:W,مصنعيات!O:O,$W$2,مصنعيات!M:M,U188)</f>
        <v>0</v>
      </c>
      <c r="Z188" s="66" t="str">
        <f t="shared" si="43"/>
        <v/>
      </c>
      <c r="AC188" s="4" t="s">
        <v>8</v>
      </c>
      <c r="AD188" s="5">
        <v>45353</v>
      </c>
      <c r="AE188" s="7"/>
      <c r="AF188" s="7"/>
      <c r="AG188" s="6">
        <f t="shared" si="51"/>
        <v>0</v>
      </c>
      <c r="AH188" s="7">
        <f>SUMIFS(مصنعيات!AF:AF,مصنعيات!X:X,$AF$2,مصنعيات!V:V,AD188)</f>
        <v>0</v>
      </c>
      <c r="AI188" s="66" t="str">
        <f t="shared" si="44"/>
        <v/>
      </c>
      <c r="AL188" s="4" t="s">
        <v>8</v>
      </c>
      <c r="AM188" s="5">
        <v>45353</v>
      </c>
      <c r="AN188" s="7"/>
      <c r="AO188" s="7"/>
      <c r="AP188" s="6">
        <f t="shared" si="52"/>
        <v>0</v>
      </c>
      <c r="AQ188" s="7">
        <f>SUMIFS(مصنعيات!AO:AO,مصنعيات!AG:AG,$AO$2,مصنعيات!AE:AE,AM188)</f>
        <v>0</v>
      </c>
      <c r="AR188" s="66" t="str">
        <f t="shared" si="45"/>
        <v/>
      </c>
      <c r="AT188" s="4" t="s">
        <v>8</v>
      </c>
      <c r="AU188" s="5">
        <v>45353</v>
      </c>
      <c r="AV188" s="7"/>
      <c r="AW188" s="7"/>
      <c r="AX188" s="6">
        <f t="shared" si="53"/>
        <v>0</v>
      </c>
      <c r="AY188" s="7">
        <f ca="1">SUMIFS(مصنعيات!AW:AW,مصنعيات!AO:AO,$AO$2,مصنعيات!AM:AM,AU188)</f>
        <v>0</v>
      </c>
      <c r="AZ188" s="66" t="str">
        <f t="shared" si="46"/>
        <v/>
      </c>
      <c r="BB188" s="4" t="s">
        <v>8</v>
      </c>
      <c r="BC188" s="5">
        <v>45353</v>
      </c>
      <c r="BD188" s="7"/>
      <c r="BE188" s="7"/>
      <c r="BF188" s="6">
        <f t="shared" si="54"/>
        <v>0</v>
      </c>
      <c r="BG188" s="7">
        <f ca="1">SUMIFS(مصنعيات!BE:BE,مصنعيات!AW:AW,$AO$2,مصنعيات!AU:AU,BC188)</f>
        <v>0</v>
      </c>
      <c r="BH188" s="66" t="str">
        <f t="shared" si="47"/>
        <v/>
      </c>
      <c r="BJ188" s="4" t="s">
        <v>8</v>
      </c>
      <c r="BK188" s="5">
        <v>45353</v>
      </c>
      <c r="BL188" s="7"/>
      <c r="BM188" s="7"/>
      <c r="BN188" s="6">
        <f t="shared" si="55"/>
        <v>0</v>
      </c>
      <c r="BO188" s="7">
        <f ca="1">SUMIFS(مصنعيات!BM:BM,مصنعيات!BE:BE,$AO$2,مصنعيات!BC:BC,BK188)</f>
        <v>0</v>
      </c>
      <c r="BP188" s="66" t="str">
        <f t="shared" si="48"/>
        <v/>
      </c>
    </row>
    <row r="189" spans="2:68" x14ac:dyDescent="0.2">
      <c r="B189" s="4" t="s">
        <v>9</v>
      </c>
      <c r="C189" s="5">
        <v>45354</v>
      </c>
      <c r="D189" s="7"/>
      <c r="E189" s="7"/>
      <c r="F189" s="6">
        <f t="shared" si="56"/>
        <v>0</v>
      </c>
      <c r="G189" s="7">
        <f>SUMIFS(مصنعيات!N:N,مصنعيات!F:F,$E$2,مصنعيات!D:D,C189)</f>
        <v>0</v>
      </c>
      <c r="H189" s="66" t="str">
        <f t="shared" si="41"/>
        <v/>
      </c>
      <c r="K189" s="4" t="s">
        <v>9</v>
      </c>
      <c r="L189" s="5">
        <v>45354</v>
      </c>
      <c r="M189" s="7"/>
      <c r="N189" s="7"/>
      <c r="O189" s="6">
        <f t="shared" si="49"/>
        <v>0</v>
      </c>
      <c r="P189" s="7">
        <f>SUMIFS(مصنعيات!N:N,مصنعيات!F:F,$N$2,مصنعيات!D:D,L189)</f>
        <v>0</v>
      </c>
      <c r="Q189" s="66" t="str">
        <f t="shared" si="42"/>
        <v/>
      </c>
      <c r="T189" s="4" t="s">
        <v>9</v>
      </c>
      <c r="U189" s="5">
        <v>45354</v>
      </c>
      <c r="V189" s="7"/>
      <c r="W189" s="7"/>
      <c r="X189" s="6">
        <f t="shared" si="50"/>
        <v>0</v>
      </c>
      <c r="Y189" s="7">
        <f>SUMIFS(مصنعيات!W:W,مصنعيات!O:O,$W$2,مصنعيات!M:M,U189)</f>
        <v>0</v>
      </c>
      <c r="Z189" s="66" t="str">
        <f t="shared" si="43"/>
        <v/>
      </c>
      <c r="AC189" s="4" t="s">
        <v>9</v>
      </c>
      <c r="AD189" s="5">
        <v>45354</v>
      </c>
      <c r="AE189" s="7"/>
      <c r="AF189" s="7"/>
      <c r="AG189" s="6">
        <f t="shared" si="51"/>
        <v>0</v>
      </c>
      <c r="AH189" s="7">
        <f>SUMIFS(مصنعيات!AF:AF,مصنعيات!X:X,$AF$2,مصنعيات!V:V,AD189)</f>
        <v>0</v>
      </c>
      <c r="AI189" s="66" t="str">
        <f t="shared" si="44"/>
        <v/>
      </c>
      <c r="AL189" s="4" t="s">
        <v>9</v>
      </c>
      <c r="AM189" s="5">
        <v>45354</v>
      </c>
      <c r="AN189" s="7"/>
      <c r="AO189" s="7"/>
      <c r="AP189" s="6">
        <f t="shared" si="52"/>
        <v>0</v>
      </c>
      <c r="AQ189" s="7">
        <f>SUMIFS(مصنعيات!AO:AO,مصنعيات!AG:AG,$AO$2,مصنعيات!AE:AE,AM189)</f>
        <v>0</v>
      </c>
      <c r="AR189" s="66" t="str">
        <f t="shared" si="45"/>
        <v/>
      </c>
      <c r="AT189" s="4" t="s">
        <v>9</v>
      </c>
      <c r="AU189" s="5">
        <v>45354</v>
      </c>
      <c r="AV189" s="7"/>
      <c r="AW189" s="7"/>
      <c r="AX189" s="6">
        <f t="shared" si="53"/>
        <v>0</v>
      </c>
      <c r="AY189" s="7">
        <f ca="1">SUMIFS(مصنعيات!AW:AW,مصنعيات!AO:AO,$AO$2,مصنعيات!AM:AM,AU189)</f>
        <v>0</v>
      </c>
      <c r="AZ189" s="66" t="str">
        <f t="shared" si="46"/>
        <v/>
      </c>
      <c r="BB189" s="4" t="s">
        <v>9</v>
      </c>
      <c r="BC189" s="5">
        <v>45354</v>
      </c>
      <c r="BD189" s="7"/>
      <c r="BE189" s="7"/>
      <c r="BF189" s="6">
        <f t="shared" si="54"/>
        <v>0</v>
      </c>
      <c r="BG189" s="7">
        <f ca="1">SUMIFS(مصنعيات!BE:BE,مصنعيات!AW:AW,$AO$2,مصنعيات!AU:AU,BC189)</f>
        <v>0</v>
      </c>
      <c r="BH189" s="66" t="str">
        <f t="shared" si="47"/>
        <v/>
      </c>
      <c r="BJ189" s="4" t="s">
        <v>9</v>
      </c>
      <c r="BK189" s="5">
        <v>45354</v>
      </c>
      <c r="BL189" s="7"/>
      <c r="BM189" s="7"/>
      <c r="BN189" s="6">
        <f t="shared" si="55"/>
        <v>0</v>
      </c>
      <c r="BO189" s="7">
        <f ca="1">SUMIFS(مصنعيات!BM:BM,مصنعيات!BE:BE,$AO$2,مصنعيات!BC:BC,BK189)</f>
        <v>0</v>
      </c>
      <c r="BP189" s="66" t="str">
        <f t="shared" si="48"/>
        <v/>
      </c>
    </row>
    <row r="190" spans="2:68" x14ac:dyDescent="0.2">
      <c r="B190" s="4" t="s">
        <v>10</v>
      </c>
      <c r="C190" s="5">
        <v>45355</v>
      </c>
      <c r="D190" s="7"/>
      <c r="E190" s="7"/>
      <c r="F190" s="6">
        <f t="shared" si="56"/>
        <v>0</v>
      </c>
      <c r="G190" s="7">
        <f>SUMIFS(مصنعيات!N:N,مصنعيات!F:F,$E$2,مصنعيات!D:D,C190)</f>
        <v>0</v>
      </c>
      <c r="H190" s="66" t="str">
        <f t="shared" si="41"/>
        <v/>
      </c>
      <c r="K190" s="4" t="s">
        <v>10</v>
      </c>
      <c r="L190" s="5">
        <v>45355</v>
      </c>
      <c r="M190" s="7"/>
      <c r="N190" s="7"/>
      <c r="O190" s="6">
        <f t="shared" si="49"/>
        <v>0</v>
      </c>
      <c r="P190" s="7">
        <f>SUMIFS(مصنعيات!N:N,مصنعيات!F:F,$N$2,مصنعيات!D:D,L190)</f>
        <v>0</v>
      </c>
      <c r="Q190" s="66" t="str">
        <f t="shared" si="42"/>
        <v/>
      </c>
      <c r="T190" s="4" t="s">
        <v>10</v>
      </c>
      <c r="U190" s="5">
        <v>45355</v>
      </c>
      <c r="V190" s="7"/>
      <c r="W190" s="7"/>
      <c r="X190" s="6">
        <f t="shared" si="50"/>
        <v>0</v>
      </c>
      <c r="Y190" s="7">
        <f>SUMIFS(مصنعيات!W:W,مصنعيات!O:O,$W$2,مصنعيات!M:M,U190)</f>
        <v>0</v>
      </c>
      <c r="Z190" s="66" t="str">
        <f t="shared" si="43"/>
        <v/>
      </c>
      <c r="AC190" s="4" t="s">
        <v>10</v>
      </c>
      <c r="AD190" s="5">
        <v>45355</v>
      </c>
      <c r="AE190" s="7"/>
      <c r="AF190" s="7"/>
      <c r="AG190" s="6">
        <f t="shared" si="51"/>
        <v>0</v>
      </c>
      <c r="AH190" s="7">
        <f>SUMIFS(مصنعيات!AF:AF,مصنعيات!X:X,$AF$2,مصنعيات!V:V,AD190)</f>
        <v>0</v>
      </c>
      <c r="AI190" s="66" t="str">
        <f t="shared" si="44"/>
        <v/>
      </c>
      <c r="AL190" s="4" t="s">
        <v>10</v>
      </c>
      <c r="AM190" s="5">
        <v>45355</v>
      </c>
      <c r="AN190" s="7"/>
      <c r="AO190" s="7"/>
      <c r="AP190" s="6">
        <f t="shared" si="52"/>
        <v>0</v>
      </c>
      <c r="AQ190" s="7">
        <f>SUMIFS(مصنعيات!AO:AO,مصنعيات!AG:AG,$AO$2,مصنعيات!AE:AE,AM190)</f>
        <v>0</v>
      </c>
      <c r="AR190" s="66" t="str">
        <f t="shared" si="45"/>
        <v/>
      </c>
      <c r="AT190" s="4" t="s">
        <v>10</v>
      </c>
      <c r="AU190" s="5">
        <v>45355</v>
      </c>
      <c r="AV190" s="7"/>
      <c r="AW190" s="7"/>
      <c r="AX190" s="6">
        <f t="shared" si="53"/>
        <v>0</v>
      </c>
      <c r="AY190" s="7">
        <f ca="1">SUMIFS(مصنعيات!AW:AW,مصنعيات!AO:AO,$AO$2,مصنعيات!AM:AM,AU190)</f>
        <v>0</v>
      </c>
      <c r="AZ190" s="66" t="str">
        <f t="shared" si="46"/>
        <v/>
      </c>
      <c r="BB190" s="4" t="s">
        <v>10</v>
      </c>
      <c r="BC190" s="5">
        <v>45355</v>
      </c>
      <c r="BD190" s="7"/>
      <c r="BE190" s="7"/>
      <c r="BF190" s="6">
        <f t="shared" si="54"/>
        <v>0</v>
      </c>
      <c r="BG190" s="7">
        <f ca="1">SUMIFS(مصنعيات!BE:BE,مصنعيات!AW:AW,$AO$2,مصنعيات!AU:AU,BC190)</f>
        <v>0</v>
      </c>
      <c r="BH190" s="66" t="str">
        <f t="shared" si="47"/>
        <v/>
      </c>
      <c r="BJ190" s="4" t="s">
        <v>10</v>
      </c>
      <c r="BK190" s="5">
        <v>45355</v>
      </c>
      <c r="BL190" s="7"/>
      <c r="BM190" s="7"/>
      <c r="BN190" s="6">
        <f t="shared" si="55"/>
        <v>0</v>
      </c>
      <c r="BO190" s="7">
        <f ca="1">SUMIFS(مصنعيات!BM:BM,مصنعيات!BE:BE,$AO$2,مصنعيات!BC:BC,BK190)</f>
        <v>0</v>
      </c>
      <c r="BP190" s="66" t="str">
        <f t="shared" si="48"/>
        <v/>
      </c>
    </row>
    <row r="191" spans="2:68" x14ac:dyDescent="0.2">
      <c r="B191" s="4" t="s">
        <v>11</v>
      </c>
      <c r="C191" s="5">
        <v>45356</v>
      </c>
      <c r="D191" s="7"/>
      <c r="E191" s="7"/>
      <c r="F191" s="6">
        <f t="shared" si="56"/>
        <v>0</v>
      </c>
      <c r="G191" s="7">
        <f>SUMIFS(مصنعيات!N:N,مصنعيات!F:F,$E$2,مصنعيات!D:D,C191)</f>
        <v>0</v>
      </c>
      <c r="H191" s="66" t="str">
        <f t="shared" si="41"/>
        <v/>
      </c>
      <c r="K191" s="4" t="s">
        <v>11</v>
      </c>
      <c r="L191" s="5">
        <v>45356</v>
      </c>
      <c r="M191" s="7"/>
      <c r="N191" s="7"/>
      <c r="O191" s="6">
        <f t="shared" si="49"/>
        <v>0</v>
      </c>
      <c r="P191" s="7">
        <f>SUMIFS(مصنعيات!N:N,مصنعيات!F:F,$N$2,مصنعيات!D:D,L191)</f>
        <v>0</v>
      </c>
      <c r="Q191" s="66" t="str">
        <f t="shared" si="42"/>
        <v/>
      </c>
      <c r="T191" s="4" t="s">
        <v>11</v>
      </c>
      <c r="U191" s="5">
        <v>45356</v>
      </c>
      <c r="V191" s="7"/>
      <c r="W191" s="7"/>
      <c r="X191" s="6">
        <f t="shared" si="50"/>
        <v>0</v>
      </c>
      <c r="Y191" s="7">
        <f>SUMIFS(مصنعيات!W:W,مصنعيات!O:O,$W$2,مصنعيات!M:M,U191)</f>
        <v>0</v>
      </c>
      <c r="Z191" s="66" t="str">
        <f t="shared" si="43"/>
        <v/>
      </c>
      <c r="AC191" s="4" t="s">
        <v>11</v>
      </c>
      <c r="AD191" s="5">
        <v>45356</v>
      </c>
      <c r="AE191" s="7"/>
      <c r="AF191" s="7"/>
      <c r="AG191" s="6">
        <f t="shared" si="51"/>
        <v>0</v>
      </c>
      <c r="AH191" s="7">
        <f>SUMIFS(مصنعيات!AF:AF,مصنعيات!X:X,$AF$2,مصنعيات!V:V,AD191)</f>
        <v>0</v>
      </c>
      <c r="AI191" s="66" t="str">
        <f t="shared" si="44"/>
        <v/>
      </c>
      <c r="AL191" s="4" t="s">
        <v>11</v>
      </c>
      <c r="AM191" s="5">
        <v>45356</v>
      </c>
      <c r="AN191" s="7"/>
      <c r="AO191" s="7"/>
      <c r="AP191" s="6">
        <f t="shared" si="52"/>
        <v>0</v>
      </c>
      <c r="AQ191" s="7">
        <f>SUMIFS(مصنعيات!AO:AO,مصنعيات!AG:AG,$AO$2,مصنعيات!AE:AE,AM191)</f>
        <v>0</v>
      </c>
      <c r="AR191" s="66" t="str">
        <f t="shared" si="45"/>
        <v/>
      </c>
      <c r="AT191" s="4" t="s">
        <v>11</v>
      </c>
      <c r="AU191" s="5">
        <v>45356</v>
      </c>
      <c r="AV191" s="7"/>
      <c r="AW191" s="7"/>
      <c r="AX191" s="6">
        <f t="shared" si="53"/>
        <v>0</v>
      </c>
      <c r="AY191" s="7">
        <f ca="1">SUMIFS(مصنعيات!AW:AW,مصنعيات!AO:AO,$AO$2,مصنعيات!AM:AM,AU191)</f>
        <v>0</v>
      </c>
      <c r="AZ191" s="66" t="str">
        <f t="shared" si="46"/>
        <v/>
      </c>
      <c r="BB191" s="4" t="s">
        <v>11</v>
      </c>
      <c r="BC191" s="5">
        <v>45356</v>
      </c>
      <c r="BD191" s="7"/>
      <c r="BE191" s="7"/>
      <c r="BF191" s="6">
        <f t="shared" si="54"/>
        <v>0</v>
      </c>
      <c r="BG191" s="7">
        <f ca="1">SUMIFS(مصنعيات!BE:BE,مصنعيات!AW:AW,$AO$2,مصنعيات!AU:AU,BC191)</f>
        <v>0</v>
      </c>
      <c r="BH191" s="66" t="str">
        <f t="shared" si="47"/>
        <v/>
      </c>
      <c r="BJ191" s="4" t="s">
        <v>11</v>
      </c>
      <c r="BK191" s="5">
        <v>45356</v>
      </c>
      <c r="BL191" s="7"/>
      <c r="BM191" s="7"/>
      <c r="BN191" s="6">
        <f t="shared" si="55"/>
        <v>0</v>
      </c>
      <c r="BO191" s="7">
        <f ca="1">SUMIFS(مصنعيات!BM:BM,مصنعيات!BE:BE,$AO$2,مصنعيات!BC:BC,BK191)</f>
        <v>0</v>
      </c>
      <c r="BP191" s="66" t="str">
        <f t="shared" si="48"/>
        <v/>
      </c>
    </row>
    <row r="192" spans="2:68" x14ac:dyDescent="0.2">
      <c r="B192" s="4" t="s">
        <v>12</v>
      </c>
      <c r="C192" s="5">
        <v>45357</v>
      </c>
      <c r="D192" s="7"/>
      <c r="E192" s="7"/>
      <c r="F192" s="6">
        <f t="shared" si="56"/>
        <v>0</v>
      </c>
      <c r="G192" s="7">
        <f>SUMIFS(مصنعيات!N:N,مصنعيات!F:F,$E$2,مصنعيات!D:D,C192)</f>
        <v>0</v>
      </c>
      <c r="H192" s="66" t="str">
        <f t="shared" si="41"/>
        <v/>
      </c>
      <c r="K192" s="4" t="s">
        <v>12</v>
      </c>
      <c r="L192" s="5">
        <v>45357</v>
      </c>
      <c r="M192" s="7"/>
      <c r="N192" s="7"/>
      <c r="O192" s="6">
        <f t="shared" si="49"/>
        <v>0</v>
      </c>
      <c r="P192" s="7">
        <f>SUMIFS(مصنعيات!N:N,مصنعيات!F:F,$N$2,مصنعيات!D:D,L192)</f>
        <v>0</v>
      </c>
      <c r="Q192" s="66" t="str">
        <f t="shared" si="42"/>
        <v/>
      </c>
      <c r="T192" s="4" t="s">
        <v>12</v>
      </c>
      <c r="U192" s="5">
        <v>45357</v>
      </c>
      <c r="V192" s="7"/>
      <c r="W192" s="7"/>
      <c r="X192" s="6">
        <f t="shared" si="50"/>
        <v>0</v>
      </c>
      <c r="Y192" s="7">
        <f>SUMIFS(مصنعيات!W:W,مصنعيات!O:O,$W$2,مصنعيات!M:M,U192)</f>
        <v>0</v>
      </c>
      <c r="Z192" s="66" t="str">
        <f t="shared" si="43"/>
        <v/>
      </c>
      <c r="AC192" s="4" t="s">
        <v>12</v>
      </c>
      <c r="AD192" s="5">
        <v>45357</v>
      </c>
      <c r="AE192" s="7"/>
      <c r="AF192" s="7"/>
      <c r="AG192" s="6">
        <f t="shared" si="51"/>
        <v>0</v>
      </c>
      <c r="AH192" s="7">
        <f>SUMIFS(مصنعيات!AF:AF,مصنعيات!X:X,$AF$2,مصنعيات!V:V,AD192)</f>
        <v>0</v>
      </c>
      <c r="AI192" s="66" t="str">
        <f t="shared" si="44"/>
        <v/>
      </c>
      <c r="AL192" s="4" t="s">
        <v>12</v>
      </c>
      <c r="AM192" s="5">
        <v>45357</v>
      </c>
      <c r="AN192" s="7"/>
      <c r="AO192" s="7"/>
      <c r="AP192" s="6">
        <f t="shared" si="52"/>
        <v>0</v>
      </c>
      <c r="AQ192" s="7">
        <f>SUMIFS(مصنعيات!AO:AO,مصنعيات!AG:AG,$AO$2,مصنعيات!AE:AE,AM192)</f>
        <v>0</v>
      </c>
      <c r="AR192" s="66" t="str">
        <f t="shared" si="45"/>
        <v/>
      </c>
      <c r="AT192" s="4" t="s">
        <v>12</v>
      </c>
      <c r="AU192" s="5">
        <v>45357</v>
      </c>
      <c r="AV192" s="7"/>
      <c r="AW192" s="7"/>
      <c r="AX192" s="6">
        <f t="shared" si="53"/>
        <v>0</v>
      </c>
      <c r="AY192" s="7">
        <f ca="1">SUMIFS(مصنعيات!AW:AW,مصنعيات!AO:AO,$AO$2,مصنعيات!AM:AM,AU192)</f>
        <v>0</v>
      </c>
      <c r="AZ192" s="66" t="str">
        <f t="shared" si="46"/>
        <v/>
      </c>
      <c r="BB192" s="4" t="s">
        <v>12</v>
      </c>
      <c r="BC192" s="5">
        <v>45357</v>
      </c>
      <c r="BD192" s="7"/>
      <c r="BE192" s="7"/>
      <c r="BF192" s="6">
        <f t="shared" si="54"/>
        <v>0</v>
      </c>
      <c r="BG192" s="7">
        <f ca="1">SUMIFS(مصنعيات!BE:BE,مصنعيات!AW:AW,$AO$2,مصنعيات!AU:AU,BC192)</f>
        <v>0</v>
      </c>
      <c r="BH192" s="66" t="str">
        <f t="shared" si="47"/>
        <v/>
      </c>
      <c r="BJ192" s="4" t="s">
        <v>12</v>
      </c>
      <c r="BK192" s="5">
        <v>45357</v>
      </c>
      <c r="BL192" s="7"/>
      <c r="BM192" s="7"/>
      <c r="BN192" s="6">
        <f t="shared" si="55"/>
        <v>0</v>
      </c>
      <c r="BO192" s="7">
        <f ca="1">SUMIFS(مصنعيات!BM:BM,مصنعيات!BE:BE,$AO$2,مصنعيات!BC:BC,BK192)</f>
        <v>0</v>
      </c>
      <c r="BP192" s="66" t="str">
        <f t="shared" si="48"/>
        <v/>
      </c>
    </row>
    <row r="193" spans="2:68" x14ac:dyDescent="0.2">
      <c r="B193" s="4" t="s">
        <v>13</v>
      </c>
      <c r="C193" s="5">
        <v>45358</v>
      </c>
      <c r="D193" s="7"/>
      <c r="E193" s="7"/>
      <c r="F193" s="6">
        <f t="shared" si="56"/>
        <v>0</v>
      </c>
      <c r="G193" s="7">
        <f>SUMIFS(مصنعيات!N:N,مصنعيات!F:F,$E$2,مصنعيات!D:D,C193)</f>
        <v>0</v>
      </c>
      <c r="H193" s="66" t="str">
        <f t="shared" si="41"/>
        <v/>
      </c>
      <c r="K193" s="4" t="s">
        <v>13</v>
      </c>
      <c r="L193" s="5">
        <v>45358</v>
      </c>
      <c r="M193" s="7"/>
      <c r="N193" s="7"/>
      <c r="O193" s="6">
        <f t="shared" si="49"/>
        <v>0</v>
      </c>
      <c r="P193" s="7">
        <f>SUMIFS(مصنعيات!N:N,مصنعيات!F:F,$N$2,مصنعيات!D:D,L193)</f>
        <v>0</v>
      </c>
      <c r="Q193" s="66" t="str">
        <f t="shared" si="42"/>
        <v/>
      </c>
      <c r="T193" s="4" t="s">
        <v>13</v>
      </c>
      <c r="U193" s="5">
        <v>45358</v>
      </c>
      <c r="V193" s="7"/>
      <c r="W193" s="7"/>
      <c r="X193" s="6">
        <f t="shared" si="50"/>
        <v>0</v>
      </c>
      <c r="Y193" s="7">
        <f>SUMIFS(مصنعيات!W:W,مصنعيات!O:O,$W$2,مصنعيات!M:M,U193)</f>
        <v>0</v>
      </c>
      <c r="Z193" s="66" t="str">
        <f t="shared" si="43"/>
        <v/>
      </c>
      <c r="AC193" s="4" t="s">
        <v>13</v>
      </c>
      <c r="AD193" s="5">
        <v>45358</v>
      </c>
      <c r="AE193" s="7"/>
      <c r="AF193" s="7"/>
      <c r="AG193" s="6">
        <f t="shared" si="51"/>
        <v>0</v>
      </c>
      <c r="AH193" s="7">
        <f>SUMIFS(مصنعيات!AF:AF,مصنعيات!X:X,$AF$2,مصنعيات!V:V,AD193)</f>
        <v>0</v>
      </c>
      <c r="AI193" s="66" t="str">
        <f t="shared" si="44"/>
        <v/>
      </c>
      <c r="AL193" s="4" t="s">
        <v>13</v>
      </c>
      <c r="AM193" s="5">
        <v>45358</v>
      </c>
      <c r="AN193" s="7"/>
      <c r="AO193" s="7"/>
      <c r="AP193" s="6">
        <f t="shared" si="52"/>
        <v>0</v>
      </c>
      <c r="AQ193" s="7">
        <f>SUMIFS(مصنعيات!AO:AO,مصنعيات!AG:AG,$AO$2,مصنعيات!AE:AE,AM193)</f>
        <v>0</v>
      </c>
      <c r="AR193" s="66" t="str">
        <f t="shared" si="45"/>
        <v/>
      </c>
      <c r="AT193" s="4" t="s">
        <v>13</v>
      </c>
      <c r="AU193" s="5">
        <v>45358</v>
      </c>
      <c r="AV193" s="7"/>
      <c r="AW193" s="7"/>
      <c r="AX193" s="6">
        <f t="shared" si="53"/>
        <v>0</v>
      </c>
      <c r="AY193" s="7">
        <f ca="1">SUMIFS(مصنعيات!AW:AW,مصنعيات!AO:AO,$AO$2,مصنعيات!AM:AM,AU193)</f>
        <v>0</v>
      </c>
      <c r="AZ193" s="66" t="str">
        <f t="shared" si="46"/>
        <v/>
      </c>
      <c r="BB193" s="4" t="s">
        <v>13</v>
      </c>
      <c r="BC193" s="5">
        <v>45358</v>
      </c>
      <c r="BD193" s="7"/>
      <c r="BE193" s="7"/>
      <c r="BF193" s="6">
        <f t="shared" si="54"/>
        <v>0</v>
      </c>
      <c r="BG193" s="7">
        <f ca="1">SUMIFS(مصنعيات!BE:BE,مصنعيات!AW:AW,$AO$2,مصنعيات!AU:AU,BC193)</f>
        <v>0</v>
      </c>
      <c r="BH193" s="66" t="str">
        <f t="shared" si="47"/>
        <v/>
      </c>
      <c r="BJ193" s="4" t="s">
        <v>13</v>
      </c>
      <c r="BK193" s="5">
        <v>45358</v>
      </c>
      <c r="BL193" s="7"/>
      <c r="BM193" s="7"/>
      <c r="BN193" s="6">
        <f t="shared" si="55"/>
        <v>0</v>
      </c>
      <c r="BO193" s="7">
        <f ca="1">SUMIFS(مصنعيات!BM:BM,مصنعيات!BE:BE,$AO$2,مصنعيات!BC:BC,BK193)</f>
        <v>0</v>
      </c>
      <c r="BP193" s="66" t="str">
        <f t="shared" si="48"/>
        <v/>
      </c>
    </row>
    <row r="194" spans="2:68" x14ac:dyDescent="0.2">
      <c r="B194" s="4" t="s">
        <v>30</v>
      </c>
      <c r="C194" s="5">
        <v>45359</v>
      </c>
      <c r="D194" s="7"/>
      <c r="E194" s="7"/>
      <c r="F194" s="6">
        <f t="shared" si="56"/>
        <v>0</v>
      </c>
      <c r="G194" s="7">
        <f>SUMIFS(مصنعيات!N:N,مصنعيات!F:F,$E$2,مصنعيات!D:D,C194)</f>
        <v>0</v>
      </c>
      <c r="H194" s="66" t="str">
        <f t="shared" si="41"/>
        <v/>
      </c>
      <c r="K194" s="4" t="s">
        <v>30</v>
      </c>
      <c r="L194" s="5">
        <v>45359</v>
      </c>
      <c r="M194" s="7"/>
      <c r="N194" s="7"/>
      <c r="O194" s="6">
        <f t="shared" si="49"/>
        <v>0</v>
      </c>
      <c r="P194" s="7">
        <f>SUMIFS(مصنعيات!N:N,مصنعيات!F:F,$N$2,مصنعيات!D:D,L194)</f>
        <v>0</v>
      </c>
      <c r="Q194" s="66" t="str">
        <f t="shared" si="42"/>
        <v/>
      </c>
      <c r="T194" s="4" t="s">
        <v>30</v>
      </c>
      <c r="U194" s="5">
        <v>45359</v>
      </c>
      <c r="V194" s="7"/>
      <c r="W194" s="7"/>
      <c r="X194" s="6">
        <f t="shared" si="50"/>
        <v>0</v>
      </c>
      <c r="Y194" s="7">
        <f>SUMIFS(مصنعيات!W:W,مصنعيات!O:O,$W$2,مصنعيات!M:M,U194)</f>
        <v>0</v>
      </c>
      <c r="Z194" s="66" t="str">
        <f t="shared" si="43"/>
        <v/>
      </c>
      <c r="AC194" s="4" t="s">
        <v>30</v>
      </c>
      <c r="AD194" s="5">
        <v>45359</v>
      </c>
      <c r="AE194" s="7"/>
      <c r="AF194" s="7"/>
      <c r="AG194" s="6">
        <f t="shared" si="51"/>
        <v>0</v>
      </c>
      <c r="AH194" s="7">
        <f>SUMIFS(مصنعيات!AF:AF,مصنعيات!X:X,$AF$2,مصنعيات!V:V,AD194)</f>
        <v>0</v>
      </c>
      <c r="AI194" s="66" t="str">
        <f t="shared" si="44"/>
        <v/>
      </c>
      <c r="AL194" s="4" t="s">
        <v>30</v>
      </c>
      <c r="AM194" s="5">
        <v>45359</v>
      </c>
      <c r="AN194" s="7"/>
      <c r="AO194" s="7"/>
      <c r="AP194" s="6">
        <f t="shared" si="52"/>
        <v>0</v>
      </c>
      <c r="AQ194" s="7">
        <f>SUMIFS(مصنعيات!AO:AO,مصنعيات!AG:AG,$AO$2,مصنعيات!AE:AE,AM194)</f>
        <v>0</v>
      </c>
      <c r="AR194" s="66" t="str">
        <f t="shared" si="45"/>
        <v/>
      </c>
      <c r="AT194" s="4" t="s">
        <v>30</v>
      </c>
      <c r="AU194" s="5">
        <v>45359</v>
      </c>
      <c r="AV194" s="7"/>
      <c r="AW194" s="7"/>
      <c r="AX194" s="6">
        <f t="shared" si="53"/>
        <v>0</v>
      </c>
      <c r="AY194" s="7">
        <f ca="1">SUMIFS(مصنعيات!AW:AW,مصنعيات!AO:AO,$AO$2,مصنعيات!AM:AM,AU194)</f>
        <v>0</v>
      </c>
      <c r="AZ194" s="66" t="str">
        <f t="shared" si="46"/>
        <v/>
      </c>
      <c r="BB194" s="4" t="s">
        <v>30</v>
      </c>
      <c r="BC194" s="5">
        <v>45359</v>
      </c>
      <c r="BD194" s="7"/>
      <c r="BE194" s="7"/>
      <c r="BF194" s="6">
        <f t="shared" si="54"/>
        <v>0</v>
      </c>
      <c r="BG194" s="7">
        <f ca="1">SUMIFS(مصنعيات!BE:BE,مصنعيات!AW:AW,$AO$2,مصنعيات!AU:AU,BC194)</f>
        <v>0</v>
      </c>
      <c r="BH194" s="66" t="str">
        <f t="shared" si="47"/>
        <v/>
      </c>
      <c r="BJ194" s="4" t="s">
        <v>30</v>
      </c>
      <c r="BK194" s="5">
        <v>45359</v>
      </c>
      <c r="BL194" s="7"/>
      <c r="BM194" s="7"/>
      <c r="BN194" s="6">
        <f t="shared" si="55"/>
        <v>0</v>
      </c>
      <c r="BO194" s="7">
        <f ca="1">SUMIFS(مصنعيات!BM:BM,مصنعيات!BE:BE,$AO$2,مصنعيات!BC:BC,BK194)</f>
        <v>0</v>
      </c>
      <c r="BP194" s="66" t="str">
        <f t="shared" si="48"/>
        <v/>
      </c>
    </row>
    <row r="195" spans="2:68" x14ac:dyDescent="0.2">
      <c r="B195" s="4" t="s">
        <v>8</v>
      </c>
      <c r="C195" s="5">
        <v>45360</v>
      </c>
      <c r="D195" s="7"/>
      <c r="E195" s="7"/>
      <c r="F195" s="6">
        <f t="shared" si="56"/>
        <v>0</v>
      </c>
      <c r="G195" s="7">
        <f>SUMIFS(مصنعيات!N:N,مصنعيات!F:F,$E$2,مصنعيات!D:D,C195)</f>
        <v>0</v>
      </c>
      <c r="H195" s="66" t="str">
        <f t="shared" si="41"/>
        <v/>
      </c>
      <c r="K195" s="4" t="s">
        <v>8</v>
      </c>
      <c r="L195" s="5">
        <v>45360</v>
      </c>
      <c r="M195" s="7"/>
      <c r="N195" s="7"/>
      <c r="O195" s="6">
        <f t="shared" si="49"/>
        <v>0</v>
      </c>
      <c r="P195" s="7">
        <f>SUMIFS(مصنعيات!N:N,مصنعيات!F:F,$N$2,مصنعيات!D:D,L195)</f>
        <v>0</v>
      </c>
      <c r="Q195" s="66" t="str">
        <f t="shared" si="42"/>
        <v/>
      </c>
      <c r="T195" s="4" t="s">
        <v>8</v>
      </c>
      <c r="U195" s="5">
        <v>45360</v>
      </c>
      <c r="V195" s="7"/>
      <c r="W195" s="7"/>
      <c r="X195" s="6">
        <f t="shared" si="50"/>
        <v>0</v>
      </c>
      <c r="Y195" s="7">
        <f>SUMIFS(مصنعيات!W:W,مصنعيات!O:O,$W$2,مصنعيات!M:M,U195)</f>
        <v>0</v>
      </c>
      <c r="Z195" s="66" t="str">
        <f t="shared" si="43"/>
        <v/>
      </c>
      <c r="AC195" s="4" t="s">
        <v>8</v>
      </c>
      <c r="AD195" s="5">
        <v>45360</v>
      </c>
      <c r="AE195" s="7"/>
      <c r="AF195" s="7"/>
      <c r="AG195" s="6">
        <f t="shared" si="51"/>
        <v>0</v>
      </c>
      <c r="AH195" s="7">
        <f>SUMIFS(مصنعيات!AF:AF,مصنعيات!X:X,$AF$2,مصنعيات!V:V,AD195)</f>
        <v>0</v>
      </c>
      <c r="AI195" s="66" t="str">
        <f t="shared" si="44"/>
        <v/>
      </c>
      <c r="AL195" s="4" t="s">
        <v>8</v>
      </c>
      <c r="AM195" s="5">
        <v>45360</v>
      </c>
      <c r="AN195" s="7"/>
      <c r="AO195" s="7"/>
      <c r="AP195" s="6">
        <f t="shared" si="52"/>
        <v>0</v>
      </c>
      <c r="AQ195" s="7">
        <f>SUMIFS(مصنعيات!AO:AO,مصنعيات!AG:AG,$AO$2,مصنعيات!AE:AE,AM195)</f>
        <v>0</v>
      </c>
      <c r="AR195" s="66" t="str">
        <f t="shared" si="45"/>
        <v/>
      </c>
      <c r="AT195" s="4" t="s">
        <v>8</v>
      </c>
      <c r="AU195" s="5">
        <v>45360</v>
      </c>
      <c r="AV195" s="7"/>
      <c r="AW195" s="7"/>
      <c r="AX195" s="6">
        <f t="shared" si="53"/>
        <v>0</v>
      </c>
      <c r="AY195" s="7">
        <f ca="1">SUMIFS(مصنعيات!AW:AW,مصنعيات!AO:AO,$AO$2,مصنعيات!AM:AM,AU195)</f>
        <v>0</v>
      </c>
      <c r="AZ195" s="66" t="str">
        <f t="shared" si="46"/>
        <v/>
      </c>
      <c r="BB195" s="4" t="s">
        <v>8</v>
      </c>
      <c r="BC195" s="5">
        <v>45360</v>
      </c>
      <c r="BD195" s="7"/>
      <c r="BE195" s="7"/>
      <c r="BF195" s="6">
        <f t="shared" si="54"/>
        <v>0</v>
      </c>
      <c r="BG195" s="7">
        <f ca="1">SUMIFS(مصنعيات!BE:BE,مصنعيات!AW:AW,$AO$2,مصنعيات!AU:AU,BC195)</f>
        <v>0</v>
      </c>
      <c r="BH195" s="66" t="str">
        <f t="shared" si="47"/>
        <v/>
      </c>
      <c r="BJ195" s="4" t="s">
        <v>8</v>
      </c>
      <c r="BK195" s="5">
        <v>45360</v>
      </c>
      <c r="BL195" s="7"/>
      <c r="BM195" s="7"/>
      <c r="BN195" s="6">
        <f t="shared" si="55"/>
        <v>0</v>
      </c>
      <c r="BO195" s="7">
        <f ca="1">SUMIFS(مصنعيات!BM:BM,مصنعيات!BE:BE,$AO$2,مصنعيات!BC:BC,BK195)</f>
        <v>0</v>
      </c>
      <c r="BP195" s="66" t="str">
        <f t="shared" si="48"/>
        <v/>
      </c>
    </row>
    <row r="196" spans="2:68" x14ac:dyDescent="0.2">
      <c r="B196" s="4" t="s">
        <v>9</v>
      </c>
      <c r="C196" s="5">
        <v>45361</v>
      </c>
      <c r="D196" s="7"/>
      <c r="E196" s="7"/>
      <c r="F196" s="6">
        <f t="shared" si="56"/>
        <v>0</v>
      </c>
      <c r="G196" s="7">
        <f>SUMIFS(مصنعيات!N:N,مصنعيات!F:F,$E$2,مصنعيات!D:D,C196)</f>
        <v>0</v>
      </c>
      <c r="H196" s="66" t="str">
        <f t="shared" si="41"/>
        <v/>
      </c>
      <c r="K196" s="4" t="s">
        <v>9</v>
      </c>
      <c r="L196" s="5">
        <v>45361</v>
      </c>
      <c r="M196" s="7"/>
      <c r="N196" s="7"/>
      <c r="O196" s="6">
        <f t="shared" si="49"/>
        <v>0</v>
      </c>
      <c r="P196" s="7">
        <f>SUMIFS(مصنعيات!N:N,مصنعيات!F:F,$N$2,مصنعيات!D:D,L196)</f>
        <v>0</v>
      </c>
      <c r="Q196" s="66" t="str">
        <f t="shared" si="42"/>
        <v/>
      </c>
      <c r="T196" s="4" t="s">
        <v>9</v>
      </c>
      <c r="U196" s="5">
        <v>45361</v>
      </c>
      <c r="V196" s="7"/>
      <c r="W196" s="7"/>
      <c r="X196" s="6">
        <f t="shared" si="50"/>
        <v>0</v>
      </c>
      <c r="Y196" s="7">
        <f>SUMIFS(مصنعيات!W:W,مصنعيات!O:O,$W$2,مصنعيات!M:M,U196)</f>
        <v>0</v>
      </c>
      <c r="Z196" s="66" t="str">
        <f t="shared" si="43"/>
        <v/>
      </c>
      <c r="AC196" s="4" t="s">
        <v>9</v>
      </c>
      <c r="AD196" s="5">
        <v>45361</v>
      </c>
      <c r="AE196" s="7"/>
      <c r="AF196" s="7"/>
      <c r="AG196" s="6">
        <f t="shared" si="51"/>
        <v>0</v>
      </c>
      <c r="AH196" s="7">
        <f>SUMIFS(مصنعيات!AF:AF,مصنعيات!X:X,$AF$2,مصنعيات!V:V,AD196)</f>
        <v>0</v>
      </c>
      <c r="AI196" s="66" t="str">
        <f t="shared" si="44"/>
        <v/>
      </c>
      <c r="AL196" s="4" t="s">
        <v>9</v>
      </c>
      <c r="AM196" s="5">
        <v>45361</v>
      </c>
      <c r="AN196" s="7"/>
      <c r="AO196" s="7"/>
      <c r="AP196" s="6">
        <f t="shared" si="52"/>
        <v>0</v>
      </c>
      <c r="AQ196" s="7">
        <f>SUMIFS(مصنعيات!AO:AO,مصنعيات!AG:AG,$AO$2,مصنعيات!AE:AE,AM196)</f>
        <v>0</v>
      </c>
      <c r="AR196" s="66" t="str">
        <f t="shared" si="45"/>
        <v/>
      </c>
      <c r="AT196" s="4" t="s">
        <v>9</v>
      </c>
      <c r="AU196" s="5">
        <v>45361</v>
      </c>
      <c r="AV196" s="7"/>
      <c r="AW196" s="7"/>
      <c r="AX196" s="6">
        <f t="shared" si="53"/>
        <v>0</v>
      </c>
      <c r="AY196" s="7">
        <f ca="1">SUMIFS(مصنعيات!AW:AW,مصنعيات!AO:AO,$AO$2,مصنعيات!AM:AM,AU196)</f>
        <v>0</v>
      </c>
      <c r="AZ196" s="66" t="str">
        <f t="shared" si="46"/>
        <v/>
      </c>
      <c r="BB196" s="4" t="s">
        <v>9</v>
      </c>
      <c r="BC196" s="5">
        <v>45361</v>
      </c>
      <c r="BD196" s="7"/>
      <c r="BE196" s="7"/>
      <c r="BF196" s="6">
        <f t="shared" si="54"/>
        <v>0</v>
      </c>
      <c r="BG196" s="7">
        <f ca="1">SUMIFS(مصنعيات!BE:BE,مصنعيات!AW:AW,$AO$2,مصنعيات!AU:AU,BC196)</f>
        <v>0</v>
      </c>
      <c r="BH196" s="66" t="str">
        <f t="shared" si="47"/>
        <v/>
      </c>
      <c r="BJ196" s="4" t="s">
        <v>9</v>
      </c>
      <c r="BK196" s="5">
        <v>45361</v>
      </c>
      <c r="BL196" s="7"/>
      <c r="BM196" s="7"/>
      <c r="BN196" s="6">
        <f t="shared" si="55"/>
        <v>0</v>
      </c>
      <c r="BO196" s="7">
        <f ca="1">SUMIFS(مصنعيات!BM:BM,مصنعيات!BE:BE,$AO$2,مصنعيات!BC:BC,BK196)</f>
        <v>0</v>
      </c>
      <c r="BP196" s="66" t="str">
        <f t="shared" si="48"/>
        <v/>
      </c>
    </row>
    <row r="197" spans="2:68" x14ac:dyDescent="0.2">
      <c r="B197" s="4" t="s">
        <v>10</v>
      </c>
      <c r="C197" s="5">
        <v>45362</v>
      </c>
      <c r="D197" s="7"/>
      <c r="E197" s="7"/>
      <c r="F197" s="6">
        <f t="shared" si="56"/>
        <v>0</v>
      </c>
      <c r="G197" s="7">
        <f>SUMIFS(مصنعيات!N:N,مصنعيات!F:F,$E$2,مصنعيات!D:D,C197)</f>
        <v>0</v>
      </c>
      <c r="H197" s="66" t="str">
        <f t="shared" si="41"/>
        <v/>
      </c>
      <c r="K197" s="4" t="s">
        <v>10</v>
      </c>
      <c r="L197" s="5">
        <v>45362</v>
      </c>
      <c r="M197" s="7"/>
      <c r="N197" s="7"/>
      <c r="O197" s="6">
        <f t="shared" si="49"/>
        <v>0</v>
      </c>
      <c r="P197" s="7">
        <f>SUMIFS(مصنعيات!N:N,مصنعيات!F:F,$N$2,مصنعيات!D:D,L197)</f>
        <v>0</v>
      </c>
      <c r="Q197" s="66" t="str">
        <f t="shared" si="42"/>
        <v/>
      </c>
      <c r="T197" s="4" t="s">
        <v>10</v>
      </c>
      <c r="U197" s="5">
        <v>45362</v>
      </c>
      <c r="V197" s="7"/>
      <c r="W197" s="7"/>
      <c r="X197" s="6">
        <f t="shared" si="50"/>
        <v>0</v>
      </c>
      <c r="Y197" s="7">
        <f>SUMIFS(مصنعيات!W:W,مصنعيات!O:O,$W$2,مصنعيات!M:M,U197)</f>
        <v>0</v>
      </c>
      <c r="Z197" s="66" t="str">
        <f t="shared" si="43"/>
        <v/>
      </c>
      <c r="AC197" s="4" t="s">
        <v>10</v>
      </c>
      <c r="AD197" s="5">
        <v>45362</v>
      </c>
      <c r="AE197" s="7"/>
      <c r="AF197" s="7"/>
      <c r="AG197" s="6">
        <f t="shared" si="51"/>
        <v>0</v>
      </c>
      <c r="AH197" s="7">
        <f>SUMIFS(مصنعيات!AF:AF,مصنعيات!X:X,$AF$2,مصنعيات!V:V,AD197)</f>
        <v>0</v>
      </c>
      <c r="AI197" s="66" t="str">
        <f t="shared" si="44"/>
        <v/>
      </c>
      <c r="AL197" s="4" t="s">
        <v>10</v>
      </c>
      <c r="AM197" s="5">
        <v>45362</v>
      </c>
      <c r="AN197" s="7"/>
      <c r="AO197" s="7"/>
      <c r="AP197" s="6">
        <f t="shared" si="52"/>
        <v>0</v>
      </c>
      <c r="AQ197" s="7">
        <f>SUMIFS(مصنعيات!AO:AO,مصنعيات!AG:AG,$AO$2,مصنعيات!AE:AE,AM197)</f>
        <v>0</v>
      </c>
      <c r="AR197" s="66" t="str">
        <f t="shared" si="45"/>
        <v/>
      </c>
      <c r="AT197" s="4" t="s">
        <v>10</v>
      </c>
      <c r="AU197" s="5">
        <v>45362</v>
      </c>
      <c r="AV197" s="7"/>
      <c r="AW197" s="7"/>
      <c r="AX197" s="6">
        <f t="shared" si="53"/>
        <v>0</v>
      </c>
      <c r="AY197" s="7">
        <f ca="1">SUMIFS(مصنعيات!AW:AW,مصنعيات!AO:AO,$AO$2,مصنعيات!AM:AM,AU197)</f>
        <v>0</v>
      </c>
      <c r="AZ197" s="66" t="str">
        <f t="shared" si="46"/>
        <v/>
      </c>
      <c r="BB197" s="4" t="s">
        <v>10</v>
      </c>
      <c r="BC197" s="5">
        <v>45362</v>
      </c>
      <c r="BD197" s="7"/>
      <c r="BE197" s="7"/>
      <c r="BF197" s="6">
        <f t="shared" si="54"/>
        <v>0</v>
      </c>
      <c r="BG197" s="7">
        <f ca="1">SUMIFS(مصنعيات!BE:BE,مصنعيات!AW:AW,$AO$2,مصنعيات!AU:AU,BC197)</f>
        <v>0</v>
      </c>
      <c r="BH197" s="66" t="str">
        <f t="shared" si="47"/>
        <v/>
      </c>
      <c r="BJ197" s="4" t="s">
        <v>10</v>
      </c>
      <c r="BK197" s="5">
        <v>45362</v>
      </c>
      <c r="BL197" s="7"/>
      <c r="BM197" s="7"/>
      <c r="BN197" s="6">
        <f t="shared" si="55"/>
        <v>0</v>
      </c>
      <c r="BO197" s="7">
        <f ca="1">SUMIFS(مصنعيات!BM:BM,مصنعيات!BE:BE,$AO$2,مصنعيات!BC:BC,BK197)</f>
        <v>0</v>
      </c>
      <c r="BP197" s="66" t="str">
        <f t="shared" si="48"/>
        <v/>
      </c>
    </row>
    <row r="198" spans="2:68" x14ac:dyDescent="0.2">
      <c r="B198" s="4" t="s">
        <v>11</v>
      </c>
      <c r="C198" s="5">
        <v>45363</v>
      </c>
      <c r="D198" s="7"/>
      <c r="E198" s="7"/>
      <c r="F198" s="6">
        <f t="shared" si="56"/>
        <v>0</v>
      </c>
      <c r="G198" s="7">
        <f>SUMIFS(مصنعيات!N:N,مصنعيات!F:F,$E$2,مصنعيات!D:D,C198)</f>
        <v>0</v>
      </c>
      <c r="H198" s="66" t="str">
        <f t="shared" ref="H198:H261" si="57">IF(D198="","",F198-G198-$I$2)</f>
        <v/>
      </c>
      <c r="K198" s="4" t="s">
        <v>11</v>
      </c>
      <c r="L198" s="5">
        <v>45363</v>
      </c>
      <c r="M198" s="7"/>
      <c r="N198" s="7"/>
      <c r="O198" s="6">
        <f t="shared" si="49"/>
        <v>0</v>
      </c>
      <c r="P198" s="7">
        <f>SUMIFS(مصنعيات!N:N,مصنعيات!F:F,$N$2,مصنعيات!D:D,L198)</f>
        <v>0</v>
      </c>
      <c r="Q198" s="66" t="str">
        <f t="shared" ref="Q198:Q261" si="58">IF(M198="","",O198-P198-$I$2)</f>
        <v/>
      </c>
      <c r="T198" s="4" t="s">
        <v>11</v>
      </c>
      <c r="U198" s="5">
        <v>45363</v>
      </c>
      <c r="V198" s="7"/>
      <c r="W198" s="7"/>
      <c r="X198" s="6">
        <f t="shared" si="50"/>
        <v>0</v>
      </c>
      <c r="Y198" s="7">
        <f>SUMIFS(مصنعيات!W:W,مصنعيات!O:O,$W$2,مصنعيات!M:M,U198)</f>
        <v>0</v>
      </c>
      <c r="Z198" s="66" t="str">
        <f t="shared" ref="Z198:Z261" si="59">IF(V198="","",X198-Y198-$I$2)</f>
        <v/>
      </c>
      <c r="AC198" s="4" t="s">
        <v>11</v>
      </c>
      <c r="AD198" s="5">
        <v>45363</v>
      </c>
      <c r="AE198" s="7"/>
      <c r="AF198" s="7"/>
      <c r="AG198" s="6">
        <f t="shared" si="51"/>
        <v>0</v>
      </c>
      <c r="AH198" s="7">
        <f>SUMIFS(مصنعيات!AF:AF,مصنعيات!X:X,$AF$2,مصنعيات!V:V,AD198)</f>
        <v>0</v>
      </c>
      <c r="AI198" s="66" t="str">
        <f t="shared" ref="AI198:AI261" si="60">IF(AE198="","",AG198-AH198-$I$2)</f>
        <v/>
      </c>
      <c r="AL198" s="4" t="s">
        <v>11</v>
      </c>
      <c r="AM198" s="5">
        <v>45363</v>
      </c>
      <c r="AN198" s="7"/>
      <c r="AO198" s="7"/>
      <c r="AP198" s="6">
        <f t="shared" si="52"/>
        <v>0</v>
      </c>
      <c r="AQ198" s="7">
        <f>SUMIFS(مصنعيات!AO:AO,مصنعيات!AG:AG,$AO$2,مصنعيات!AE:AE,AM198)</f>
        <v>0</v>
      </c>
      <c r="AR198" s="66" t="str">
        <f t="shared" ref="AR198:AR261" si="61">IF(AN198="","",AP198-AQ198-$I$2)</f>
        <v/>
      </c>
      <c r="AT198" s="4" t="s">
        <v>11</v>
      </c>
      <c r="AU198" s="5">
        <v>45363</v>
      </c>
      <c r="AV198" s="7"/>
      <c r="AW198" s="7"/>
      <c r="AX198" s="6">
        <f t="shared" si="53"/>
        <v>0</v>
      </c>
      <c r="AY198" s="7">
        <f ca="1">SUMIFS(مصنعيات!AW:AW,مصنعيات!AO:AO,$AO$2,مصنعيات!AM:AM,AU198)</f>
        <v>0</v>
      </c>
      <c r="AZ198" s="66" t="str">
        <f t="shared" ref="AZ198:AZ261" si="62">IF(AV198="","",AX198-AY198-$I$2)</f>
        <v/>
      </c>
      <c r="BB198" s="4" t="s">
        <v>11</v>
      </c>
      <c r="BC198" s="5">
        <v>45363</v>
      </c>
      <c r="BD198" s="7"/>
      <c r="BE198" s="7"/>
      <c r="BF198" s="6">
        <f t="shared" si="54"/>
        <v>0</v>
      </c>
      <c r="BG198" s="7">
        <f ca="1">SUMIFS(مصنعيات!BE:BE,مصنعيات!AW:AW,$AO$2,مصنعيات!AU:AU,BC198)</f>
        <v>0</v>
      </c>
      <c r="BH198" s="66" t="str">
        <f t="shared" ref="BH198:BH261" si="63">IF(BD198="","",BF198-BG198-$I$2)</f>
        <v/>
      </c>
      <c r="BJ198" s="4" t="s">
        <v>11</v>
      </c>
      <c r="BK198" s="5">
        <v>45363</v>
      </c>
      <c r="BL198" s="7"/>
      <c r="BM198" s="7"/>
      <c r="BN198" s="6">
        <f t="shared" si="55"/>
        <v>0</v>
      </c>
      <c r="BO198" s="7">
        <f ca="1">SUMIFS(مصنعيات!BM:BM,مصنعيات!BE:BE,$AO$2,مصنعيات!BC:BC,BK198)</f>
        <v>0</v>
      </c>
      <c r="BP198" s="66" t="str">
        <f t="shared" ref="BP198:BP261" si="64">IF(BL198="","",BN198-BO198-$I$2)</f>
        <v/>
      </c>
    </row>
    <row r="199" spans="2:68" x14ac:dyDescent="0.2">
      <c r="B199" s="4" t="s">
        <v>12</v>
      </c>
      <c r="C199" s="5">
        <v>45364</v>
      </c>
      <c r="D199" s="7"/>
      <c r="E199" s="7"/>
      <c r="F199" s="6">
        <f t="shared" si="56"/>
        <v>0</v>
      </c>
      <c r="G199" s="7">
        <f>SUMIFS(مصنعيات!N:N,مصنعيات!F:F,$E$2,مصنعيات!D:D,C199)</f>
        <v>0</v>
      </c>
      <c r="H199" s="66" t="str">
        <f t="shared" si="57"/>
        <v/>
      </c>
      <c r="K199" s="4" t="s">
        <v>12</v>
      </c>
      <c r="L199" s="5">
        <v>45364</v>
      </c>
      <c r="M199" s="7"/>
      <c r="N199" s="7"/>
      <c r="O199" s="6">
        <f t="shared" si="49"/>
        <v>0</v>
      </c>
      <c r="P199" s="7">
        <f>SUMIFS(مصنعيات!N:N,مصنعيات!F:F,$N$2,مصنعيات!D:D,L199)</f>
        <v>0</v>
      </c>
      <c r="Q199" s="66" t="str">
        <f t="shared" si="58"/>
        <v/>
      </c>
      <c r="T199" s="4" t="s">
        <v>12</v>
      </c>
      <c r="U199" s="5">
        <v>45364</v>
      </c>
      <c r="V199" s="7"/>
      <c r="W199" s="7"/>
      <c r="X199" s="6">
        <f t="shared" si="50"/>
        <v>0</v>
      </c>
      <c r="Y199" s="7">
        <f>SUMIFS(مصنعيات!W:W,مصنعيات!O:O,$W$2,مصنعيات!M:M,U199)</f>
        <v>0</v>
      </c>
      <c r="Z199" s="66" t="str">
        <f t="shared" si="59"/>
        <v/>
      </c>
      <c r="AC199" s="4" t="s">
        <v>12</v>
      </c>
      <c r="AD199" s="5">
        <v>45364</v>
      </c>
      <c r="AE199" s="7"/>
      <c r="AF199" s="7"/>
      <c r="AG199" s="6">
        <f t="shared" si="51"/>
        <v>0</v>
      </c>
      <c r="AH199" s="7">
        <f>SUMIFS(مصنعيات!AF:AF,مصنعيات!X:X,$AF$2,مصنعيات!V:V,AD199)</f>
        <v>0</v>
      </c>
      <c r="AI199" s="66" t="str">
        <f t="shared" si="60"/>
        <v/>
      </c>
      <c r="AL199" s="4" t="s">
        <v>12</v>
      </c>
      <c r="AM199" s="5">
        <v>45364</v>
      </c>
      <c r="AN199" s="7"/>
      <c r="AO199" s="7"/>
      <c r="AP199" s="6">
        <f t="shared" si="52"/>
        <v>0</v>
      </c>
      <c r="AQ199" s="7">
        <f>SUMIFS(مصنعيات!AO:AO,مصنعيات!AG:AG,$AO$2,مصنعيات!AE:AE,AM199)</f>
        <v>0</v>
      </c>
      <c r="AR199" s="66" t="str">
        <f t="shared" si="61"/>
        <v/>
      </c>
      <c r="AT199" s="4" t="s">
        <v>12</v>
      </c>
      <c r="AU199" s="5">
        <v>45364</v>
      </c>
      <c r="AV199" s="7"/>
      <c r="AW199" s="7"/>
      <c r="AX199" s="6">
        <f t="shared" si="53"/>
        <v>0</v>
      </c>
      <c r="AY199" s="7">
        <f ca="1">SUMIFS(مصنعيات!AW:AW,مصنعيات!AO:AO,$AO$2,مصنعيات!AM:AM,AU199)</f>
        <v>0</v>
      </c>
      <c r="AZ199" s="66" t="str">
        <f t="shared" si="62"/>
        <v/>
      </c>
      <c r="BB199" s="4" t="s">
        <v>12</v>
      </c>
      <c r="BC199" s="5">
        <v>45364</v>
      </c>
      <c r="BD199" s="7"/>
      <c r="BE199" s="7"/>
      <c r="BF199" s="6">
        <f t="shared" si="54"/>
        <v>0</v>
      </c>
      <c r="BG199" s="7">
        <f ca="1">SUMIFS(مصنعيات!BE:BE,مصنعيات!AW:AW,$AO$2,مصنعيات!AU:AU,BC199)</f>
        <v>0</v>
      </c>
      <c r="BH199" s="66" t="str">
        <f t="shared" si="63"/>
        <v/>
      </c>
      <c r="BJ199" s="4" t="s">
        <v>12</v>
      </c>
      <c r="BK199" s="5">
        <v>45364</v>
      </c>
      <c r="BL199" s="7"/>
      <c r="BM199" s="7"/>
      <c r="BN199" s="6">
        <f t="shared" si="55"/>
        <v>0</v>
      </c>
      <c r="BO199" s="7">
        <f ca="1">SUMIFS(مصنعيات!BM:BM,مصنعيات!BE:BE,$AO$2,مصنعيات!BC:BC,BK199)</f>
        <v>0</v>
      </c>
      <c r="BP199" s="66" t="str">
        <f t="shared" si="64"/>
        <v/>
      </c>
    </row>
    <row r="200" spans="2:68" x14ac:dyDescent="0.2">
      <c r="B200" s="4" t="s">
        <v>13</v>
      </c>
      <c r="C200" s="5">
        <v>45365</v>
      </c>
      <c r="D200" s="7"/>
      <c r="E200" s="7"/>
      <c r="F200" s="6">
        <f t="shared" si="56"/>
        <v>0</v>
      </c>
      <c r="G200" s="7">
        <f>SUMIFS(مصنعيات!N:N,مصنعيات!F:F,$E$2,مصنعيات!D:D,C200)</f>
        <v>0</v>
      </c>
      <c r="H200" s="66" t="str">
        <f t="shared" si="57"/>
        <v/>
      </c>
      <c r="K200" s="4" t="s">
        <v>13</v>
      </c>
      <c r="L200" s="5">
        <v>45365</v>
      </c>
      <c r="M200" s="7"/>
      <c r="N200" s="7"/>
      <c r="O200" s="6">
        <f t="shared" si="49"/>
        <v>0</v>
      </c>
      <c r="P200" s="7">
        <f>SUMIFS(مصنعيات!N:N,مصنعيات!F:F,$N$2,مصنعيات!D:D,L200)</f>
        <v>0</v>
      </c>
      <c r="Q200" s="66" t="str">
        <f t="shared" si="58"/>
        <v/>
      </c>
      <c r="T200" s="4" t="s">
        <v>13</v>
      </c>
      <c r="U200" s="5">
        <v>45365</v>
      </c>
      <c r="V200" s="7"/>
      <c r="W200" s="7"/>
      <c r="X200" s="6">
        <f t="shared" si="50"/>
        <v>0</v>
      </c>
      <c r="Y200" s="7">
        <f>SUMIFS(مصنعيات!W:W,مصنعيات!O:O,$W$2,مصنعيات!M:M,U200)</f>
        <v>0</v>
      </c>
      <c r="Z200" s="66" t="str">
        <f t="shared" si="59"/>
        <v/>
      </c>
      <c r="AC200" s="4" t="s">
        <v>13</v>
      </c>
      <c r="AD200" s="5">
        <v>45365</v>
      </c>
      <c r="AE200" s="7"/>
      <c r="AF200" s="7"/>
      <c r="AG200" s="6">
        <f t="shared" si="51"/>
        <v>0</v>
      </c>
      <c r="AH200" s="7">
        <f>SUMIFS(مصنعيات!AF:AF,مصنعيات!X:X,$AF$2,مصنعيات!V:V,AD200)</f>
        <v>0</v>
      </c>
      <c r="AI200" s="66" t="str">
        <f t="shared" si="60"/>
        <v/>
      </c>
      <c r="AL200" s="4" t="s">
        <v>13</v>
      </c>
      <c r="AM200" s="5">
        <v>45365</v>
      </c>
      <c r="AN200" s="7"/>
      <c r="AO200" s="7"/>
      <c r="AP200" s="6">
        <f t="shared" si="52"/>
        <v>0</v>
      </c>
      <c r="AQ200" s="7">
        <f>SUMIFS(مصنعيات!AO:AO,مصنعيات!AG:AG,$AO$2,مصنعيات!AE:AE,AM200)</f>
        <v>0</v>
      </c>
      <c r="AR200" s="66" t="str">
        <f t="shared" si="61"/>
        <v/>
      </c>
      <c r="AT200" s="4" t="s">
        <v>13</v>
      </c>
      <c r="AU200" s="5">
        <v>45365</v>
      </c>
      <c r="AV200" s="7"/>
      <c r="AW200" s="7"/>
      <c r="AX200" s="6">
        <f t="shared" si="53"/>
        <v>0</v>
      </c>
      <c r="AY200" s="7">
        <f ca="1">SUMIFS(مصنعيات!AW:AW,مصنعيات!AO:AO,$AO$2,مصنعيات!AM:AM,AU200)</f>
        <v>0</v>
      </c>
      <c r="AZ200" s="66" t="str">
        <f t="shared" si="62"/>
        <v/>
      </c>
      <c r="BB200" s="4" t="s">
        <v>13</v>
      </c>
      <c r="BC200" s="5">
        <v>45365</v>
      </c>
      <c r="BD200" s="7"/>
      <c r="BE200" s="7"/>
      <c r="BF200" s="6">
        <f t="shared" si="54"/>
        <v>0</v>
      </c>
      <c r="BG200" s="7">
        <f ca="1">SUMIFS(مصنعيات!BE:BE,مصنعيات!AW:AW,$AO$2,مصنعيات!AU:AU,BC200)</f>
        <v>0</v>
      </c>
      <c r="BH200" s="66" t="str">
        <f t="shared" si="63"/>
        <v/>
      </c>
      <c r="BJ200" s="4" t="s">
        <v>13</v>
      </c>
      <c r="BK200" s="5">
        <v>45365</v>
      </c>
      <c r="BL200" s="7"/>
      <c r="BM200" s="7"/>
      <c r="BN200" s="6">
        <f t="shared" si="55"/>
        <v>0</v>
      </c>
      <c r="BO200" s="7">
        <f ca="1">SUMIFS(مصنعيات!BM:BM,مصنعيات!BE:BE,$AO$2,مصنعيات!BC:BC,BK200)</f>
        <v>0</v>
      </c>
      <c r="BP200" s="66" t="str">
        <f t="shared" si="64"/>
        <v/>
      </c>
    </row>
    <row r="201" spans="2:68" x14ac:dyDescent="0.2">
      <c r="B201" s="4" t="s">
        <v>30</v>
      </c>
      <c r="C201" s="5">
        <v>45366</v>
      </c>
      <c r="D201" s="7"/>
      <c r="E201" s="7"/>
      <c r="F201" s="6">
        <f t="shared" si="56"/>
        <v>0</v>
      </c>
      <c r="G201" s="7">
        <f>SUMIFS(مصنعيات!N:N,مصنعيات!F:F,$E$2,مصنعيات!D:D,C201)</f>
        <v>0</v>
      </c>
      <c r="H201" s="66" t="str">
        <f t="shared" si="57"/>
        <v/>
      </c>
      <c r="K201" s="4" t="s">
        <v>30</v>
      </c>
      <c r="L201" s="5">
        <v>45366</v>
      </c>
      <c r="M201" s="7"/>
      <c r="N201" s="7"/>
      <c r="O201" s="6">
        <f t="shared" si="49"/>
        <v>0</v>
      </c>
      <c r="P201" s="7">
        <f>SUMIFS(مصنعيات!N:N,مصنعيات!F:F,$N$2,مصنعيات!D:D,L201)</f>
        <v>0</v>
      </c>
      <c r="Q201" s="66" t="str">
        <f t="shared" si="58"/>
        <v/>
      </c>
      <c r="T201" s="4" t="s">
        <v>30</v>
      </c>
      <c r="U201" s="5">
        <v>45366</v>
      </c>
      <c r="V201" s="7"/>
      <c r="W201" s="7"/>
      <c r="X201" s="6">
        <f t="shared" si="50"/>
        <v>0</v>
      </c>
      <c r="Y201" s="7">
        <f>SUMIFS(مصنعيات!W:W,مصنعيات!O:O,$W$2,مصنعيات!M:M,U201)</f>
        <v>0</v>
      </c>
      <c r="Z201" s="66" t="str">
        <f t="shared" si="59"/>
        <v/>
      </c>
      <c r="AC201" s="4" t="s">
        <v>30</v>
      </c>
      <c r="AD201" s="5">
        <v>45366</v>
      </c>
      <c r="AE201" s="7"/>
      <c r="AF201" s="7"/>
      <c r="AG201" s="6">
        <f t="shared" si="51"/>
        <v>0</v>
      </c>
      <c r="AH201" s="7">
        <f>SUMIFS(مصنعيات!AF:AF,مصنعيات!X:X,$AF$2,مصنعيات!V:V,AD201)</f>
        <v>0</v>
      </c>
      <c r="AI201" s="66" t="str">
        <f t="shared" si="60"/>
        <v/>
      </c>
      <c r="AL201" s="4" t="s">
        <v>30</v>
      </c>
      <c r="AM201" s="5">
        <v>45366</v>
      </c>
      <c r="AN201" s="7"/>
      <c r="AO201" s="7"/>
      <c r="AP201" s="6">
        <f t="shared" si="52"/>
        <v>0</v>
      </c>
      <c r="AQ201" s="7">
        <f>SUMIFS(مصنعيات!AO:AO,مصنعيات!AG:AG,$AO$2,مصنعيات!AE:AE,AM201)</f>
        <v>0</v>
      </c>
      <c r="AR201" s="66" t="str">
        <f t="shared" si="61"/>
        <v/>
      </c>
      <c r="AT201" s="4" t="s">
        <v>30</v>
      </c>
      <c r="AU201" s="5">
        <v>45366</v>
      </c>
      <c r="AV201" s="7"/>
      <c r="AW201" s="7"/>
      <c r="AX201" s="6">
        <f t="shared" si="53"/>
        <v>0</v>
      </c>
      <c r="AY201" s="7">
        <f ca="1">SUMIFS(مصنعيات!AW:AW,مصنعيات!AO:AO,$AO$2,مصنعيات!AM:AM,AU201)</f>
        <v>0</v>
      </c>
      <c r="AZ201" s="66" t="str">
        <f t="shared" si="62"/>
        <v/>
      </c>
      <c r="BB201" s="4" t="s">
        <v>30</v>
      </c>
      <c r="BC201" s="5">
        <v>45366</v>
      </c>
      <c r="BD201" s="7"/>
      <c r="BE201" s="7"/>
      <c r="BF201" s="6">
        <f t="shared" si="54"/>
        <v>0</v>
      </c>
      <c r="BG201" s="7">
        <f ca="1">SUMIFS(مصنعيات!BE:BE,مصنعيات!AW:AW,$AO$2,مصنعيات!AU:AU,BC201)</f>
        <v>0</v>
      </c>
      <c r="BH201" s="66" t="str">
        <f t="shared" si="63"/>
        <v/>
      </c>
      <c r="BJ201" s="4" t="s">
        <v>30</v>
      </c>
      <c r="BK201" s="5">
        <v>45366</v>
      </c>
      <c r="BL201" s="7"/>
      <c r="BM201" s="7"/>
      <c r="BN201" s="6">
        <f t="shared" si="55"/>
        <v>0</v>
      </c>
      <c r="BO201" s="7">
        <f ca="1">SUMIFS(مصنعيات!BM:BM,مصنعيات!BE:BE,$AO$2,مصنعيات!BC:BC,BK201)</f>
        <v>0</v>
      </c>
      <c r="BP201" s="66" t="str">
        <f t="shared" si="64"/>
        <v/>
      </c>
    </row>
    <row r="202" spans="2:68" x14ac:dyDescent="0.2">
      <c r="B202" s="4" t="s">
        <v>8</v>
      </c>
      <c r="C202" s="5">
        <v>45367</v>
      </c>
      <c r="D202" s="7"/>
      <c r="E202" s="7"/>
      <c r="F202" s="6">
        <f t="shared" si="56"/>
        <v>0</v>
      </c>
      <c r="G202" s="7">
        <f>SUMIFS(مصنعيات!N:N,مصنعيات!F:F,$E$2,مصنعيات!D:D,C202)</f>
        <v>0</v>
      </c>
      <c r="H202" s="66" t="str">
        <f t="shared" si="57"/>
        <v/>
      </c>
      <c r="K202" s="4" t="s">
        <v>8</v>
      </c>
      <c r="L202" s="5">
        <v>45367</v>
      </c>
      <c r="M202" s="7"/>
      <c r="N202" s="7"/>
      <c r="O202" s="6">
        <f t="shared" si="49"/>
        <v>0</v>
      </c>
      <c r="P202" s="7">
        <f>SUMIFS(مصنعيات!N:N,مصنعيات!F:F,$N$2,مصنعيات!D:D,L202)</f>
        <v>0</v>
      </c>
      <c r="Q202" s="66" t="str">
        <f t="shared" si="58"/>
        <v/>
      </c>
      <c r="T202" s="4" t="s">
        <v>8</v>
      </c>
      <c r="U202" s="5">
        <v>45367</v>
      </c>
      <c r="V202" s="7"/>
      <c r="W202" s="7"/>
      <c r="X202" s="6">
        <f t="shared" si="50"/>
        <v>0</v>
      </c>
      <c r="Y202" s="7">
        <f>SUMIFS(مصنعيات!W:W,مصنعيات!O:O,$W$2,مصنعيات!M:M,U202)</f>
        <v>0</v>
      </c>
      <c r="Z202" s="66" t="str">
        <f t="shared" si="59"/>
        <v/>
      </c>
      <c r="AC202" s="4" t="s">
        <v>8</v>
      </c>
      <c r="AD202" s="5">
        <v>45367</v>
      </c>
      <c r="AE202" s="7"/>
      <c r="AF202" s="7"/>
      <c r="AG202" s="6">
        <f t="shared" si="51"/>
        <v>0</v>
      </c>
      <c r="AH202" s="7">
        <f>SUMIFS(مصنعيات!AF:AF,مصنعيات!X:X,$AF$2,مصنعيات!V:V,AD202)</f>
        <v>0</v>
      </c>
      <c r="AI202" s="66" t="str">
        <f t="shared" si="60"/>
        <v/>
      </c>
      <c r="AL202" s="4" t="s">
        <v>8</v>
      </c>
      <c r="AM202" s="5">
        <v>45367</v>
      </c>
      <c r="AN202" s="7"/>
      <c r="AO202" s="7"/>
      <c r="AP202" s="6">
        <f t="shared" si="52"/>
        <v>0</v>
      </c>
      <c r="AQ202" s="7">
        <f>SUMIFS(مصنعيات!AO:AO,مصنعيات!AG:AG,$AO$2,مصنعيات!AE:AE,AM202)</f>
        <v>0</v>
      </c>
      <c r="AR202" s="66" t="str">
        <f t="shared" si="61"/>
        <v/>
      </c>
      <c r="AT202" s="4" t="s">
        <v>8</v>
      </c>
      <c r="AU202" s="5">
        <v>45367</v>
      </c>
      <c r="AV202" s="7"/>
      <c r="AW202" s="7"/>
      <c r="AX202" s="6">
        <f t="shared" si="53"/>
        <v>0</v>
      </c>
      <c r="AY202" s="7">
        <f ca="1">SUMIFS(مصنعيات!AW:AW,مصنعيات!AO:AO,$AO$2,مصنعيات!AM:AM,AU202)</f>
        <v>0</v>
      </c>
      <c r="AZ202" s="66" t="str">
        <f t="shared" si="62"/>
        <v/>
      </c>
      <c r="BB202" s="4" t="s">
        <v>8</v>
      </c>
      <c r="BC202" s="5">
        <v>45367</v>
      </c>
      <c r="BD202" s="7"/>
      <c r="BE202" s="7"/>
      <c r="BF202" s="6">
        <f t="shared" si="54"/>
        <v>0</v>
      </c>
      <c r="BG202" s="7">
        <f ca="1">SUMIFS(مصنعيات!BE:BE,مصنعيات!AW:AW,$AO$2,مصنعيات!AU:AU,BC202)</f>
        <v>0</v>
      </c>
      <c r="BH202" s="66" t="str">
        <f t="shared" si="63"/>
        <v/>
      </c>
      <c r="BJ202" s="4" t="s">
        <v>8</v>
      </c>
      <c r="BK202" s="5">
        <v>45367</v>
      </c>
      <c r="BL202" s="7"/>
      <c r="BM202" s="7"/>
      <c r="BN202" s="6">
        <f t="shared" si="55"/>
        <v>0</v>
      </c>
      <c r="BO202" s="7">
        <f ca="1">SUMIFS(مصنعيات!BM:BM,مصنعيات!BE:BE,$AO$2,مصنعيات!BC:BC,BK202)</f>
        <v>0</v>
      </c>
      <c r="BP202" s="66" t="str">
        <f t="shared" si="64"/>
        <v/>
      </c>
    </row>
    <row r="203" spans="2:68" x14ac:dyDescent="0.2">
      <c r="B203" s="4" t="s">
        <v>9</v>
      </c>
      <c r="C203" s="5">
        <v>45368</v>
      </c>
      <c r="D203" s="7"/>
      <c r="E203" s="7"/>
      <c r="F203" s="6">
        <f t="shared" si="56"/>
        <v>0</v>
      </c>
      <c r="G203" s="7">
        <f>SUMIFS(مصنعيات!N:N,مصنعيات!F:F,$E$2,مصنعيات!D:D,C203)</f>
        <v>0</v>
      </c>
      <c r="H203" s="66" t="str">
        <f t="shared" si="57"/>
        <v/>
      </c>
      <c r="K203" s="4" t="s">
        <v>9</v>
      </c>
      <c r="L203" s="5">
        <v>45368</v>
      </c>
      <c r="M203" s="7"/>
      <c r="N203" s="7"/>
      <c r="O203" s="6">
        <f t="shared" si="49"/>
        <v>0</v>
      </c>
      <c r="P203" s="7">
        <f>SUMIFS(مصنعيات!N:N,مصنعيات!F:F,$N$2,مصنعيات!D:D,L203)</f>
        <v>0</v>
      </c>
      <c r="Q203" s="66" t="str">
        <f t="shared" si="58"/>
        <v/>
      </c>
      <c r="T203" s="4" t="s">
        <v>9</v>
      </c>
      <c r="U203" s="5">
        <v>45368</v>
      </c>
      <c r="V203" s="7"/>
      <c r="W203" s="7"/>
      <c r="X203" s="6">
        <f t="shared" si="50"/>
        <v>0</v>
      </c>
      <c r="Y203" s="7">
        <f>SUMIFS(مصنعيات!W:W,مصنعيات!O:O,$W$2,مصنعيات!M:M,U203)</f>
        <v>0</v>
      </c>
      <c r="Z203" s="66" t="str">
        <f t="shared" si="59"/>
        <v/>
      </c>
      <c r="AC203" s="4" t="s">
        <v>9</v>
      </c>
      <c r="AD203" s="5">
        <v>45368</v>
      </c>
      <c r="AE203" s="7"/>
      <c r="AF203" s="7"/>
      <c r="AG203" s="6">
        <f t="shared" si="51"/>
        <v>0</v>
      </c>
      <c r="AH203" s="7">
        <f>SUMIFS(مصنعيات!AF:AF,مصنعيات!X:X,$AF$2,مصنعيات!V:V,AD203)</f>
        <v>0</v>
      </c>
      <c r="AI203" s="66" t="str">
        <f t="shared" si="60"/>
        <v/>
      </c>
      <c r="AL203" s="4" t="s">
        <v>9</v>
      </c>
      <c r="AM203" s="5">
        <v>45368</v>
      </c>
      <c r="AN203" s="7"/>
      <c r="AO203" s="7"/>
      <c r="AP203" s="6">
        <f t="shared" si="52"/>
        <v>0</v>
      </c>
      <c r="AQ203" s="7">
        <f>SUMIFS(مصنعيات!AO:AO,مصنعيات!AG:AG,$AO$2,مصنعيات!AE:AE,AM203)</f>
        <v>0</v>
      </c>
      <c r="AR203" s="66" t="str">
        <f t="shared" si="61"/>
        <v/>
      </c>
      <c r="AT203" s="4" t="s">
        <v>9</v>
      </c>
      <c r="AU203" s="5">
        <v>45368</v>
      </c>
      <c r="AV203" s="7"/>
      <c r="AW203" s="7"/>
      <c r="AX203" s="6">
        <f t="shared" si="53"/>
        <v>0</v>
      </c>
      <c r="AY203" s="7">
        <f ca="1">SUMIFS(مصنعيات!AW:AW,مصنعيات!AO:AO,$AO$2,مصنعيات!AM:AM,AU203)</f>
        <v>0</v>
      </c>
      <c r="AZ203" s="66" t="str">
        <f t="shared" si="62"/>
        <v/>
      </c>
      <c r="BB203" s="4" t="s">
        <v>9</v>
      </c>
      <c r="BC203" s="5">
        <v>45368</v>
      </c>
      <c r="BD203" s="7"/>
      <c r="BE203" s="7"/>
      <c r="BF203" s="6">
        <f t="shared" si="54"/>
        <v>0</v>
      </c>
      <c r="BG203" s="7">
        <f ca="1">SUMIFS(مصنعيات!BE:BE,مصنعيات!AW:AW,$AO$2,مصنعيات!AU:AU,BC203)</f>
        <v>0</v>
      </c>
      <c r="BH203" s="66" t="str">
        <f t="shared" si="63"/>
        <v/>
      </c>
      <c r="BJ203" s="4" t="s">
        <v>9</v>
      </c>
      <c r="BK203" s="5">
        <v>45368</v>
      </c>
      <c r="BL203" s="7"/>
      <c r="BM203" s="7"/>
      <c r="BN203" s="6">
        <f t="shared" si="55"/>
        <v>0</v>
      </c>
      <c r="BO203" s="7">
        <f ca="1">SUMIFS(مصنعيات!BM:BM,مصنعيات!BE:BE,$AO$2,مصنعيات!BC:BC,BK203)</f>
        <v>0</v>
      </c>
      <c r="BP203" s="66" t="str">
        <f t="shared" si="64"/>
        <v/>
      </c>
    </row>
    <row r="204" spans="2:68" x14ac:dyDescent="0.2">
      <c r="B204" s="4" t="s">
        <v>10</v>
      </c>
      <c r="C204" s="5">
        <v>45369</v>
      </c>
      <c r="D204" s="7"/>
      <c r="E204" s="7"/>
      <c r="F204" s="6">
        <f t="shared" si="56"/>
        <v>0</v>
      </c>
      <c r="G204" s="7">
        <f>SUMIFS(مصنعيات!N:N,مصنعيات!F:F,$E$2,مصنعيات!D:D,C204)</f>
        <v>0</v>
      </c>
      <c r="H204" s="66" t="str">
        <f t="shared" si="57"/>
        <v/>
      </c>
      <c r="K204" s="4" t="s">
        <v>10</v>
      </c>
      <c r="L204" s="5">
        <v>45369</v>
      </c>
      <c r="M204" s="7"/>
      <c r="N204" s="7"/>
      <c r="O204" s="6">
        <f t="shared" si="49"/>
        <v>0</v>
      </c>
      <c r="P204" s="7">
        <f>SUMIFS(مصنعيات!N:N,مصنعيات!F:F,$N$2,مصنعيات!D:D,L204)</f>
        <v>0</v>
      </c>
      <c r="Q204" s="66" t="str">
        <f t="shared" si="58"/>
        <v/>
      </c>
      <c r="T204" s="4" t="s">
        <v>10</v>
      </c>
      <c r="U204" s="5">
        <v>45369</v>
      </c>
      <c r="V204" s="7"/>
      <c r="W204" s="7"/>
      <c r="X204" s="6">
        <f t="shared" si="50"/>
        <v>0</v>
      </c>
      <c r="Y204" s="7">
        <f>SUMIFS(مصنعيات!W:W,مصنعيات!O:O,$W$2,مصنعيات!M:M,U204)</f>
        <v>0</v>
      </c>
      <c r="Z204" s="66" t="str">
        <f t="shared" si="59"/>
        <v/>
      </c>
      <c r="AC204" s="4" t="s">
        <v>10</v>
      </c>
      <c r="AD204" s="5">
        <v>45369</v>
      </c>
      <c r="AE204" s="7"/>
      <c r="AF204" s="7"/>
      <c r="AG204" s="6">
        <f t="shared" si="51"/>
        <v>0</v>
      </c>
      <c r="AH204" s="7">
        <f>SUMIFS(مصنعيات!AF:AF,مصنعيات!X:X,$AF$2,مصنعيات!V:V,AD204)</f>
        <v>0</v>
      </c>
      <c r="AI204" s="66" t="str">
        <f t="shared" si="60"/>
        <v/>
      </c>
      <c r="AL204" s="4" t="s">
        <v>10</v>
      </c>
      <c r="AM204" s="5">
        <v>45369</v>
      </c>
      <c r="AN204" s="7"/>
      <c r="AO204" s="7"/>
      <c r="AP204" s="6">
        <f t="shared" si="52"/>
        <v>0</v>
      </c>
      <c r="AQ204" s="7">
        <f>SUMIFS(مصنعيات!AO:AO,مصنعيات!AG:AG,$AO$2,مصنعيات!AE:AE,AM204)</f>
        <v>0</v>
      </c>
      <c r="AR204" s="66" t="str">
        <f t="shared" si="61"/>
        <v/>
      </c>
      <c r="AT204" s="4" t="s">
        <v>10</v>
      </c>
      <c r="AU204" s="5">
        <v>45369</v>
      </c>
      <c r="AV204" s="7"/>
      <c r="AW204" s="7"/>
      <c r="AX204" s="6">
        <f t="shared" si="53"/>
        <v>0</v>
      </c>
      <c r="AY204" s="7">
        <f ca="1">SUMIFS(مصنعيات!AW:AW,مصنعيات!AO:AO,$AO$2,مصنعيات!AM:AM,AU204)</f>
        <v>0</v>
      </c>
      <c r="AZ204" s="66" t="str">
        <f t="shared" si="62"/>
        <v/>
      </c>
      <c r="BB204" s="4" t="s">
        <v>10</v>
      </c>
      <c r="BC204" s="5">
        <v>45369</v>
      </c>
      <c r="BD204" s="7"/>
      <c r="BE204" s="7"/>
      <c r="BF204" s="6">
        <f t="shared" si="54"/>
        <v>0</v>
      </c>
      <c r="BG204" s="7">
        <f ca="1">SUMIFS(مصنعيات!BE:BE,مصنعيات!AW:AW,$AO$2,مصنعيات!AU:AU,BC204)</f>
        <v>0</v>
      </c>
      <c r="BH204" s="66" t="str">
        <f t="shared" si="63"/>
        <v/>
      </c>
      <c r="BJ204" s="4" t="s">
        <v>10</v>
      </c>
      <c r="BK204" s="5">
        <v>45369</v>
      </c>
      <c r="BL204" s="7"/>
      <c r="BM204" s="7"/>
      <c r="BN204" s="6">
        <f t="shared" si="55"/>
        <v>0</v>
      </c>
      <c r="BO204" s="7">
        <f ca="1">SUMIFS(مصنعيات!BM:BM,مصنعيات!BE:BE,$AO$2,مصنعيات!BC:BC,BK204)</f>
        <v>0</v>
      </c>
      <c r="BP204" s="66" t="str">
        <f t="shared" si="64"/>
        <v/>
      </c>
    </row>
    <row r="205" spans="2:68" x14ac:dyDescent="0.2">
      <c r="B205" s="4" t="s">
        <v>11</v>
      </c>
      <c r="C205" s="5">
        <v>45370</v>
      </c>
      <c r="D205" s="7"/>
      <c r="E205" s="7"/>
      <c r="F205" s="6">
        <f t="shared" si="56"/>
        <v>0</v>
      </c>
      <c r="G205" s="7">
        <f>SUMIFS(مصنعيات!N:N,مصنعيات!F:F,$E$2,مصنعيات!D:D,C205)</f>
        <v>0</v>
      </c>
      <c r="H205" s="66" t="str">
        <f t="shared" si="57"/>
        <v/>
      </c>
      <c r="K205" s="4" t="s">
        <v>11</v>
      </c>
      <c r="L205" s="5">
        <v>45370</v>
      </c>
      <c r="M205" s="7"/>
      <c r="N205" s="7"/>
      <c r="O205" s="6">
        <f t="shared" si="49"/>
        <v>0</v>
      </c>
      <c r="P205" s="7">
        <f>SUMIFS(مصنعيات!N:N,مصنعيات!F:F,$N$2,مصنعيات!D:D,L205)</f>
        <v>0</v>
      </c>
      <c r="Q205" s="66" t="str">
        <f t="shared" si="58"/>
        <v/>
      </c>
      <c r="T205" s="4" t="s">
        <v>11</v>
      </c>
      <c r="U205" s="5">
        <v>45370</v>
      </c>
      <c r="V205" s="7"/>
      <c r="W205" s="7"/>
      <c r="X205" s="6">
        <f t="shared" si="50"/>
        <v>0</v>
      </c>
      <c r="Y205" s="7">
        <f>SUMIFS(مصنعيات!W:W,مصنعيات!O:O,$W$2,مصنعيات!M:M,U205)</f>
        <v>0</v>
      </c>
      <c r="Z205" s="66" t="str">
        <f t="shared" si="59"/>
        <v/>
      </c>
      <c r="AC205" s="4" t="s">
        <v>11</v>
      </c>
      <c r="AD205" s="5">
        <v>45370</v>
      </c>
      <c r="AE205" s="7"/>
      <c r="AF205" s="7"/>
      <c r="AG205" s="6">
        <f t="shared" si="51"/>
        <v>0</v>
      </c>
      <c r="AH205" s="7">
        <f>SUMIFS(مصنعيات!AF:AF,مصنعيات!X:X,$AF$2,مصنعيات!V:V,AD205)</f>
        <v>0</v>
      </c>
      <c r="AI205" s="66" t="str">
        <f t="shared" si="60"/>
        <v/>
      </c>
      <c r="AL205" s="4" t="s">
        <v>11</v>
      </c>
      <c r="AM205" s="5">
        <v>45370</v>
      </c>
      <c r="AN205" s="7"/>
      <c r="AO205" s="7"/>
      <c r="AP205" s="6">
        <f t="shared" si="52"/>
        <v>0</v>
      </c>
      <c r="AQ205" s="7">
        <f>SUMIFS(مصنعيات!AO:AO,مصنعيات!AG:AG,$AO$2,مصنعيات!AE:AE,AM205)</f>
        <v>0</v>
      </c>
      <c r="AR205" s="66" t="str">
        <f t="shared" si="61"/>
        <v/>
      </c>
      <c r="AT205" s="4" t="s">
        <v>11</v>
      </c>
      <c r="AU205" s="5">
        <v>45370</v>
      </c>
      <c r="AV205" s="7"/>
      <c r="AW205" s="7"/>
      <c r="AX205" s="6">
        <f t="shared" si="53"/>
        <v>0</v>
      </c>
      <c r="AY205" s="7">
        <f ca="1">SUMIFS(مصنعيات!AW:AW,مصنعيات!AO:AO,$AO$2,مصنعيات!AM:AM,AU205)</f>
        <v>0</v>
      </c>
      <c r="AZ205" s="66" t="str">
        <f t="shared" si="62"/>
        <v/>
      </c>
      <c r="BB205" s="4" t="s">
        <v>11</v>
      </c>
      <c r="BC205" s="5">
        <v>45370</v>
      </c>
      <c r="BD205" s="7"/>
      <c r="BE205" s="7"/>
      <c r="BF205" s="6">
        <f t="shared" si="54"/>
        <v>0</v>
      </c>
      <c r="BG205" s="7">
        <f ca="1">SUMIFS(مصنعيات!BE:BE,مصنعيات!AW:AW,$AO$2,مصنعيات!AU:AU,BC205)</f>
        <v>0</v>
      </c>
      <c r="BH205" s="66" t="str">
        <f t="shared" si="63"/>
        <v/>
      </c>
      <c r="BJ205" s="4" t="s">
        <v>11</v>
      </c>
      <c r="BK205" s="5">
        <v>45370</v>
      </c>
      <c r="BL205" s="7"/>
      <c r="BM205" s="7"/>
      <c r="BN205" s="6">
        <f t="shared" si="55"/>
        <v>0</v>
      </c>
      <c r="BO205" s="7">
        <f ca="1">SUMIFS(مصنعيات!BM:BM,مصنعيات!BE:BE,$AO$2,مصنعيات!BC:BC,BK205)</f>
        <v>0</v>
      </c>
      <c r="BP205" s="66" t="str">
        <f t="shared" si="64"/>
        <v/>
      </c>
    </row>
    <row r="206" spans="2:68" x14ac:dyDescent="0.2">
      <c r="B206" s="4" t="s">
        <v>12</v>
      </c>
      <c r="C206" s="5">
        <v>45371</v>
      </c>
      <c r="D206" s="7"/>
      <c r="E206" s="7"/>
      <c r="F206" s="6">
        <f t="shared" si="56"/>
        <v>0</v>
      </c>
      <c r="G206" s="7">
        <f>SUMIFS(مصنعيات!N:N,مصنعيات!F:F,$E$2,مصنعيات!D:D,C206)</f>
        <v>0</v>
      </c>
      <c r="H206" s="66" t="str">
        <f t="shared" si="57"/>
        <v/>
      </c>
      <c r="K206" s="4" t="s">
        <v>12</v>
      </c>
      <c r="L206" s="5">
        <v>45371</v>
      </c>
      <c r="M206" s="7"/>
      <c r="N206" s="7"/>
      <c r="O206" s="6">
        <f t="shared" si="49"/>
        <v>0</v>
      </c>
      <c r="P206" s="7">
        <f>SUMIFS(مصنعيات!N:N,مصنعيات!F:F,$N$2,مصنعيات!D:D,L206)</f>
        <v>0</v>
      </c>
      <c r="Q206" s="66" t="str">
        <f t="shared" si="58"/>
        <v/>
      </c>
      <c r="T206" s="4" t="s">
        <v>12</v>
      </c>
      <c r="U206" s="5">
        <v>45371</v>
      </c>
      <c r="V206" s="7"/>
      <c r="W206" s="7"/>
      <c r="X206" s="6">
        <f t="shared" si="50"/>
        <v>0</v>
      </c>
      <c r="Y206" s="7">
        <f>SUMIFS(مصنعيات!W:W,مصنعيات!O:O,$W$2,مصنعيات!M:M,U206)</f>
        <v>0</v>
      </c>
      <c r="Z206" s="66" t="str">
        <f t="shared" si="59"/>
        <v/>
      </c>
      <c r="AC206" s="4" t="s">
        <v>12</v>
      </c>
      <c r="AD206" s="5">
        <v>45371</v>
      </c>
      <c r="AE206" s="7"/>
      <c r="AF206" s="7"/>
      <c r="AG206" s="6">
        <f t="shared" si="51"/>
        <v>0</v>
      </c>
      <c r="AH206" s="7">
        <f>SUMIFS(مصنعيات!AF:AF,مصنعيات!X:X,$AF$2,مصنعيات!V:V,AD206)</f>
        <v>0</v>
      </c>
      <c r="AI206" s="66" t="str">
        <f t="shared" si="60"/>
        <v/>
      </c>
      <c r="AL206" s="4" t="s">
        <v>12</v>
      </c>
      <c r="AM206" s="5">
        <v>45371</v>
      </c>
      <c r="AN206" s="7"/>
      <c r="AO206" s="7"/>
      <c r="AP206" s="6">
        <f t="shared" si="52"/>
        <v>0</v>
      </c>
      <c r="AQ206" s="7">
        <f>SUMIFS(مصنعيات!AO:AO,مصنعيات!AG:AG,$AO$2,مصنعيات!AE:AE,AM206)</f>
        <v>0</v>
      </c>
      <c r="AR206" s="66" t="str">
        <f t="shared" si="61"/>
        <v/>
      </c>
      <c r="AT206" s="4" t="s">
        <v>12</v>
      </c>
      <c r="AU206" s="5">
        <v>45371</v>
      </c>
      <c r="AV206" s="7"/>
      <c r="AW206" s="7"/>
      <c r="AX206" s="6">
        <f t="shared" si="53"/>
        <v>0</v>
      </c>
      <c r="AY206" s="7">
        <f ca="1">SUMIFS(مصنعيات!AW:AW,مصنعيات!AO:AO,$AO$2,مصنعيات!AM:AM,AU206)</f>
        <v>0</v>
      </c>
      <c r="AZ206" s="66" t="str">
        <f t="shared" si="62"/>
        <v/>
      </c>
      <c r="BB206" s="4" t="s">
        <v>12</v>
      </c>
      <c r="BC206" s="5">
        <v>45371</v>
      </c>
      <c r="BD206" s="7"/>
      <c r="BE206" s="7"/>
      <c r="BF206" s="6">
        <f t="shared" si="54"/>
        <v>0</v>
      </c>
      <c r="BG206" s="7">
        <f ca="1">SUMIFS(مصنعيات!BE:BE,مصنعيات!AW:AW,$AO$2,مصنعيات!AU:AU,BC206)</f>
        <v>0</v>
      </c>
      <c r="BH206" s="66" t="str">
        <f t="shared" si="63"/>
        <v/>
      </c>
      <c r="BJ206" s="4" t="s">
        <v>12</v>
      </c>
      <c r="BK206" s="5">
        <v>45371</v>
      </c>
      <c r="BL206" s="7"/>
      <c r="BM206" s="7"/>
      <c r="BN206" s="6">
        <f t="shared" si="55"/>
        <v>0</v>
      </c>
      <c r="BO206" s="7">
        <f ca="1">SUMIFS(مصنعيات!BM:BM,مصنعيات!BE:BE,$AO$2,مصنعيات!BC:BC,BK206)</f>
        <v>0</v>
      </c>
      <c r="BP206" s="66" t="str">
        <f t="shared" si="64"/>
        <v/>
      </c>
    </row>
    <row r="207" spans="2:68" x14ac:dyDescent="0.2">
      <c r="B207" s="4" t="s">
        <v>13</v>
      </c>
      <c r="C207" s="5">
        <v>45372</v>
      </c>
      <c r="D207" s="7"/>
      <c r="E207" s="7"/>
      <c r="F207" s="6">
        <f t="shared" si="56"/>
        <v>0</v>
      </c>
      <c r="G207" s="7">
        <f>SUMIFS(مصنعيات!N:N,مصنعيات!F:F,$E$2,مصنعيات!D:D,C207)</f>
        <v>0</v>
      </c>
      <c r="H207" s="66" t="str">
        <f t="shared" si="57"/>
        <v/>
      </c>
      <c r="K207" s="4" t="s">
        <v>13</v>
      </c>
      <c r="L207" s="5">
        <v>45372</v>
      </c>
      <c r="M207" s="7"/>
      <c r="N207" s="7"/>
      <c r="O207" s="6">
        <f t="shared" si="49"/>
        <v>0</v>
      </c>
      <c r="P207" s="7">
        <f>SUMIFS(مصنعيات!N:N,مصنعيات!F:F,$N$2,مصنعيات!D:D,L207)</f>
        <v>0</v>
      </c>
      <c r="Q207" s="66" t="str">
        <f t="shared" si="58"/>
        <v/>
      </c>
      <c r="T207" s="4" t="s">
        <v>13</v>
      </c>
      <c r="U207" s="5">
        <v>45372</v>
      </c>
      <c r="V207" s="7"/>
      <c r="W207" s="7"/>
      <c r="X207" s="6">
        <f t="shared" si="50"/>
        <v>0</v>
      </c>
      <c r="Y207" s="7">
        <f>SUMIFS(مصنعيات!W:W,مصنعيات!O:O,$W$2,مصنعيات!M:M,U207)</f>
        <v>0</v>
      </c>
      <c r="Z207" s="66" t="str">
        <f t="shared" si="59"/>
        <v/>
      </c>
      <c r="AC207" s="4" t="s">
        <v>13</v>
      </c>
      <c r="AD207" s="5">
        <v>45372</v>
      </c>
      <c r="AE207" s="7"/>
      <c r="AF207" s="7"/>
      <c r="AG207" s="6">
        <f t="shared" si="51"/>
        <v>0</v>
      </c>
      <c r="AH207" s="7">
        <f>SUMIFS(مصنعيات!AF:AF,مصنعيات!X:X,$AF$2,مصنعيات!V:V,AD207)</f>
        <v>0</v>
      </c>
      <c r="AI207" s="66" t="str">
        <f t="shared" si="60"/>
        <v/>
      </c>
      <c r="AL207" s="4" t="s">
        <v>13</v>
      </c>
      <c r="AM207" s="5">
        <v>45372</v>
      </c>
      <c r="AN207" s="7"/>
      <c r="AO207" s="7"/>
      <c r="AP207" s="6">
        <f t="shared" si="52"/>
        <v>0</v>
      </c>
      <c r="AQ207" s="7">
        <f>SUMIFS(مصنعيات!AO:AO,مصنعيات!AG:AG,$AO$2,مصنعيات!AE:AE,AM207)</f>
        <v>0</v>
      </c>
      <c r="AR207" s="66" t="str">
        <f t="shared" si="61"/>
        <v/>
      </c>
      <c r="AT207" s="4" t="s">
        <v>13</v>
      </c>
      <c r="AU207" s="5">
        <v>45372</v>
      </c>
      <c r="AV207" s="7"/>
      <c r="AW207" s="7"/>
      <c r="AX207" s="6">
        <f t="shared" si="53"/>
        <v>0</v>
      </c>
      <c r="AY207" s="7">
        <f ca="1">SUMIFS(مصنعيات!AW:AW,مصنعيات!AO:AO,$AO$2,مصنعيات!AM:AM,AU207)</f>
        <v>0</v>
      </c>
      <c r="AZ207" s="66" t="str">
        <f t="shared" si="62"/>
        <v/>
      </c>
      <c r="BB207" s="4" t="s">
        <v>13</v>
      </c>
      <c r="BC207" s="5">
        <v>45372</v>
      </c>
      <c r="BD207" s="7"/>
      <c r="BE207" s="7"/>
      <c r="BF207" s="6">
        <f t="shared" si="54"/>
        <v>0</v>
      </c>
      <c r="BG207" s="7">
        <f ca="1">SUMIFS(مصنعيات!BE:BE,مصنعيات!AW:AW,$AO$2,مصنعيات!AU:AU,BC207)</f>
        <v>0</v>
      </c>
      <c r="BH207" s="66" t="str">
        <f t="shared" si="63"/>
        <v/>
      </c>
      <c r="BJ207" s="4" t="s">
        <v>13</v>
      </c>
      <c r="BK207" s="5">
        <v>45372</v>
      </c>
      <c r="BL207" s="7"/>
      <c r="BM207" s="7"/>
      <c r="BN207" s="6">
        <f t="shared" si="55"/>
        <v>0</v>
      </c>
      <c r="BO207" s="7">
        <f ca="1">SUMIFS(مصنعيات!BM:BM,مصنعيات!BE:BE,$AO$2,مصنعيات!BC:BC,BK207)</f>
        <v>0</v>
      </c>
      <c r="BP207" s="66" t="str">
        <f t="shared" si="64"/>
        <v/>
      </c>
    </row>
    <row r="208" spans="2:68" x14ac:dyDescent="0.2">
      <c r="B208" s="4" t="s">
        <v>30</v>
      </c>
      <c r="C208" s="5">
        <v>45373</v>
      </c>
      <c r="D208" s="7"/>
      <c r="E208" s="7"/>
      <c r="F208" s="6">
        <f t="shared" si="56"/>
        <v>0</v>
      </c>
      <c r="G208" s="7">
        <f>SUMIFS(مصنعيات!N:N,مصنعيات!F:F,$E$2,مصنعيات!D:D,C208)</f>
        <v>0</v>
      </c>
      <c r="H208" s="66" t="str">
        <f t="shared" si="57"/>
        <v/>
      </c>
      <c r="K208" s="4" t="s">
        <v>30</v>
      </c>
      <c r="L208" s="5">
        <v>45373</v>
      </c>
      <c r="M208" s="7"/>
      <c r="N208" s="7"/>
      <c r="O208" s="6">
        <f t="shared" si="49"/>
        <v>0</v>
      </c>
      <c r="P208" s="7">
        <f>SUMIFS(مصنعيات!N:N,مصنعيات!F:F,$N$2,مصنعيات!D:D,L208)</f>
        <v>0</v>
      </c>
      <c r="Q208" s="66" t="str">
        <f t="shared" si="58"/>
        <v/>
      </c>
      <c r="T208" s="4" t="s">
        <v>30</v>
      </c>
      <c r="U208" s="5">
        <v>45373</v>
      </c>
      <c r="V208" s="7"/>
      <c r="W208" s="7"/>
      <c r="X208" s="6">
        <f t="shared" si="50"/>
        <v>0</v>
      </c>
      <c r="Y208" s="7">
        <f>SUMIFS(مصنعيات!W:W,مصنعيات!O:O,$W$2,مصنعيات!M:M,U208)</f>
        <v>0</v>
      </c>
      <c r="Z208" s="66" t="str">
        <f t="shared" si="59"/>
        <v/>
      </c>
      <c r="AC208" s="4" t="s">
        <v>30</v>
      </c>
      <c r="AD208" s="5">
        <v>45373</v>
      </c>
      <c r="AE208" s="7"/>
      <c r="AF208" s="7"/>
      <c r="AG208" s="6">
        <f t="shared" si="51"/>
        <v>0</v>
      </c>
      <c r="AH208" s="7">
        <f>SUMIFS(مصنعيات!AF:AF,مصنعيات!X:X,$AF$2,مصنعيات!V:V,AD208)</f>
        <v>0</v>
      </c>
      <c r="AI208" s="66" t="str">
        <f t="shared" si="60"/>
        <v/>
      </c>
      <c r="AL208" s="4" t="s">
        <v>30</v>
      </c>
      <c r="AM208" s="5">
        <v>45373</v>
      </c>
      <c r="AN208" s="7"/>
      <c r="AO208" s="7"/>
      <c r="AP208" s="6">
        <f t="shared" si="52"/>
        <v>0</v>
      </c>
      <c r="AQ208" s="7">
        <f>SUMIFS(مصنعيات!AO:AO,مصنعيات!AG:AG,$AO$2,مصنعيات!AE:AE,AM208)</f>
        <v>0</v>
      </c>
      <c r="AR208" s="66" t="str">
        <f t="shared" si="61"/>
        <v/>
      </c>
      <c r="AT208" s="4" t="s">
        <v>30</v>
      </c>
      <c r="AU208" s="5">
        <v>45373</v>
      </c>
      <c r="AV208" s="7"/>
      <c r="AW208" s="7"/>
      <c r="AX208" s="6">
        <f t="shared" si="53"/>
        <v>0</v>
      </c>
      <c r="AY208" s="7">
        <f ca="1">SUMIFS(مصنعيات!AW:AW,مصنعيات!AO:AO,$AO$2,مصنعيات!AM:AM,AU208)</f>
        <v>0</v>
      </c>
      <c r="AZ208" s="66" t="str">
        <f t="shared" si="62"/>
        <v/>
      </c>
      <c r="BB208" s="4" t="s">
        <v>30</v>
      </c>
      <c r="BC208" s="5">
        <v>45373</v>
      </c>
      <c r="BD208" s="7"/>
      <c r="BE208" s="7"/>
      <c r="BF208" s="6">
        <f t="shared" si="54"/>
        <v>0</v>
      </c>
      <c r="BG208" s="7">
        <f ca="1">SUMIFS(مصنعيات!BE:BE,مصنعيات!AW:AW,$AO$2,مصنعيات!AU:AU,BC208)</f>
        <v>0</v>
      </c>
      <c r="BH208" s="66" t="str">
        <f t="shared" si="63"/>
        <v/>
      </c>
      <c r="BJ208" s="4" t="s">
        <v>30</v>
      </c>
      <c r="BK208" s="5">
        <v>45373</v>
      </c>
      <c r="BL208" s="7"/>
      <c r="BM208" s="7"/>
      <c r="BN208" s="6">
        <f t="shared" si="55"/>
        <v>0</v>
      </c>
      <c r="BO208" s="7">
        <f ca="1">SUMIFS(مصنعيات!BM:BM,مصنعيات!BE:BE,$AO$2,مصنعيات!BC:BC,BK208)</f>
        <v>0</v>
      </c>
      <c r="BP208" s="66" t="str">
        <f t="shared" si="64"/>
        <v/>
      </c>
    </row>
    <row r="209" spans="2:68" x14ac:dyDescent="0.2">
      <c r="B209" s="4" t="s">
        <v>8</v>
      </c>
      <c r="C209" s="5">
        <v>45374</v>
      </c>
      <c r="D209" s="7"/>
      <c r="E209" s="7"/>
      <c r="F209" s="6">
        <f t="shared" si="56"/>
        <v>0</v>
      </c>
      <c r="G209" s="7">
        <f>SUMIFS(مصنعيات!N:N,مصنعيات!F:F,$E$2,مصنعيات!D:D,C209)</f>
        <v>0</v>
      </c>
      <c r="H209" s="66" t="str">
        <f t="shared" si="57"/>
        <v/>
      </c>
      <c r="K209" s="4" t="s">
        <v>8</v>
      </c>
      <c r="L209" s="5">
        <v>45374</v>
      </c>
      <c r="M209" s="7"/>
      <c r="N209" s="7"/>
      <c r="O209" s="6">
        <f t="shared" si="49"/>
        <v>0</v>
      </c>
      <c r="P209" s="7">
        <f>SUMIFS(مصنعيات!N:N,مصنعيات!F:F,$N$2,مصنعيات!D:D,L209)</f>
        <v>0</v>
      </c>
      <c r="Q209" s="66" t="str">
        <f t="shared" si="58"/>
        <v/>
      </c>
      <c r="T209" s="4" t="s">
        <v>8</v>
      </c>
      <c r="U209" s="5">
        <v>45374</v>
      </c>
      <c r="V209" s="7"/>
      <c r="W209" s="7"/>
      <c r="X209" s="6">
        <f t="shared" si="50"/>
        <v>0</v>
      </c>
      <c r="Y209" s="7">
        <f>SUMIFS(مصنعيات!W:W,مصنعيات!O:O,$W$2,مصنعيات!M:M,U209)</f>
        <v>0</v>
      </c>
      <c r="Z209" s="66" t="str">
        <f t="shared" si="59"/>
        <v/>
      </c>
      <c r="AC209" s="4" t="s">
        <v>8</v>
      </c>
      <c r="AD209" s="5">
        <v>45374</v>
      </c>
      <c r="AE209" s="7"/>
      <c r="AF209" s="7"/>
      <c r="AG209" s="6">
        <f t="shared" si="51"/>
        <v>0</v>
      </c>
      <c r="AH209" s="7">
        <f>SUMIFS(مصنعيات!AF:AF,مصنعيات!X:X,$AF$2,مصنعيات!V:V,AD209)</f>
        <v>0</v>
      </c>
      <c r="AI209" s="66" t="str">
        <f t="shared" si="60"/>
        <v/>
      </c>
      <c r="AL209" s="4" t="s">
        <v>8</v>
      </c>
      <c r="AM209" s="5">
        <v>45374</v>
      </c>
      <c r="AN209" s="7"/>
      <c r="AO209" s="7"/>
      <c r="AP209" s="6">
        <f t="shared" si="52"/>
        <v>0</v>
      </c>
      <c r="AQ209" s="7">
        <f>SUMIFS(مصنعيات!AO:AO,مصنعيات!AG:AG,$AO$2,مصنعيات!AE:AE,AM209)</f>
        <v>0</v>
      </c>
      <c r="AR209" s="66" t="str">
        <f t="shared" si="61"/>
        <v/>
      </c>
      <c r="AT209" s="4" t="s">
        <v>8</v>
      </c>
      <c r="AU209" s="5">
        <v>45374</v>
      </c>
      <c r="AV209" s="7"/>
      <c r="AW209" s="7"/>
      <c r="AX209" s="6">
        <f t="shared" si="53"/>
        <v>0</v>
      </c>
      <c r="AY209" s="7">
        <f ca="1">SUMIFS(مصنعيات!AW:AW,مصنعيات!AO:AO,$AO$2,مصنعيات!AM:AM,AU209)</f>
        <v>0</v>
      </c>
      <c r="AZ209" s="66" t="str">
        <f t="shared" si="62"/>
        <v/>
      </c>
      <c r="BB209" s="4" t="s">
        <v>8</v>
      </c>
      <c r="BC209" s="5">
        <v>45374</v>
      </c>
      <c r="BD209" s="7"/>
      <c r="BE209" s="7"/>
      <c r="BF209" s="6">
        <f t="shared" si="54"/>
        <v>0</v>
      </c>
      <c r="BG209" s="7">
        <f ca="1">SUMIFS(مصنعيات!BE:BE,مصنعيات!AW:AW,$AO$2,مصنعيات!AU:AU,BC209)</f>
        <v>0</v>
      </c>
      <c r="BH209" s="66" t="str">
        <f t="shared" si="63"/>
        <v/>
      </c>
      <c r="BJ209" s="4" t="s">
        <v>8</v>
      </c>
      <c r="BK209" s="5">
        <v>45374</v>
      </c>
      <c r="BL209" s="7"/>
      <c r="BM209" s="7"/>
      <c r="BN209" s="6">
        <f t="shared" si="55"/>
        <v>0</v>
      </c>
      <c r="BO209" s="7">
        <f ca="1">SUMIFS(مصنعيات!BM:BM,مصنعيات!BE:BE,$AO$2,مصنعيات!BC:BC,BK209)</f>
        <v>0</v>
      </c>
      <c r="BP209" s="66" t="str">
        <f t="shared" si="64"/>
        <v/>
      </c>
    </row>
    <row r="210" spans="2:68" x14ac:dyDescent="0.2">
      <c r="B210" s="4" t="s">
        <v>9</v>
      </c>
      <c r="C210" s="5">
        <v>45375</v>
      </c>
      <c r="D210" s="7"/>
      <c r="E210" s="7"/>
      <c r="F210" s="6">
        <f t="shared" si="56"/>
        <v>0</v>
      </c>
      <c r="G210" s="7">
        <f>SUMIFS(مصنعيات!N:N,مصنعيات!F:F,$E$2,مصنعيات!D:D,C210)</f>
        <v>0</v>
      </c>
      <c r="H210" s="66" t="str">
        <f t="shared" si="57"/>
        <v/>
      </c>
      <c r="K210" s="4" t="s">
        <v>9</v>
      </c>
      <c r="L210" s="5">
        <v>45375</v>
      </c>
      <c r="M210" s="7"/>
      <c r="N210" s="7"/>
      <c r="O210" s="6">
        <f t="shared" si="49"/>
        <v>0</v>
      </c>
      <c r="P210" s="7">
        <f>SUMIFS(مصنعيات!N:N,مصنعيات!F:F,$N$2,مصنعيات!D:D,L210)</f>
        <v>0</v>
      </c>
      <c r="Q210" s="66" t="str">
        <f t="shared" si="58"/>
        <v/>
      </c>
      <c r="T210" s="4" t="s">
        <v>9</v>
      </c>
      <c r="U210" s="5">
        <v>45375</v>
      </c>
      <c r="V210" s="7"/>
      <c r="W210" s="7"/>
      <c r="X210" s="6">
        <f t="shared" si="50"/>
        <v>0</v>
      </c>
      <c r="Y210" s="7">
        <f>SUMIFS(مصنعيات!W:W,مصنعيات!O:O,$W$2,مصنعيات!M:M,U210)</f>
        <v>0</v>
      </c>
      <c r="Z210" s="66" t="str">
        <f t="shared" si="59"/>
        <v/>
      </c>
      <c r="AC210" s="4" t="s">
        <v>9</v>
      </c>
      <c r="AD210" s="5">
        <v>45375</v>
      </c>
      <c r="AE210" s="7"/>
      <c r="AF210" s="7"/>
      <c r="AG210" s="6">
        <f t="shared" si="51"/>
        <v>0</v>
      </c>
      <c r="AH210" s="7">
        <f>SUMIFS(مصنعيات!AF:AF,مصنعيات!X:X,$AF$2,مصنعيات!V:V,AD210)</f>
        <v>0</v>
      </c>
      <c r="AI210" s="66" t="str">
        <f t="shared" si="60"/>
        <v/>
      </c>
      <c r="AL210" s="4" t="s">
        <v>9</v>
      </c>
      <c r="AM210" s="5">
        <v>45375</v>
      </c>
      <c r="AN210" s="7"/>
      <c r="AO210" s="7"/>
      <c r="AP210" s="6">
        <f t="shared" si="52"/>
        <v>0</v>
      </c>
      <c r="AQ210" s="7">
        <f>SUMIFS(مصنعيات!AO:AO,مصنعيات!AG:AG,$AO$2,مصنعيات!AE:AE,AM210)</f>
        <v>0</v>
      </c>
      <c r="AR210" s="66" t="str">
        <f t="shared" si="61"/>
        <v/>
      </c>
      <c r="AT210" s="4" t="s">
        <v>9</v>
      </c>
      <c r="AU210" s="5">
        <v>45375</v>
      </c>
      <c r="AV210" s="7"/>
      <c r="AW210" s="7"/>
      <c r="AX210" s="6">
        <f t="shared" si="53"/>
        <v>0</v>
      </c>
      <c r="AY210" s="7">
        <f ca="1">SUMIFS(مصنعيات!AW:AW,مصنعيات!AO:AO,$AO$2,مصنعيات!AM:AM,AU210)</f>
        <v>0</v>
      </c>
      <c r="AZ210" s="66" t="str">
        <f t="shared" si="62"/>
        <v/>
      </c>
      <c r="BB210" s="4" t="s">
        <v>9</v>
      </c>
      <c r="BC210" s="5">
        <v>45375</v>
      </c>
      <c r="BD210" s="7"/>
      <c r="BE210" s="7"/>
      <c r="BF210" s="6">
        <f t="shared" si="54"/>
        <v>0</v>
      </c>
      <c r="BG210" s="7">
        <f ca="1">SUMIFS(مصنعيات!BE:BE,مصنعيات!AW:AW,$AO$2,مصنعيات!AU:AU,BC210)</f>
        <v>0</v>
      </c>
      <c r="BH210" s="66" t="str">
        <f t="shared" si="63"/>
        <v/>
      </c>
      <c r="BJ210" s="4" t="s">
        <v>9</v>
      </c>
      <c r="BK210" s="5">
        <v>45375</v>
      </c>
      <c r="BL210" s="7"/>
      <c r="BM210" s="7"/>
      <c r="BN210" s="6">
        <f t="shared" si="55"/>
        <v>0</v>
      </c>
      <c r="BO210" s="7">
        <f ca="1">SUMIFS(مصنعيات!BM:BM,مصنعيات!BE:BE,$AO$2,مصنعيات!BC:BC,BK210)</f>
        <v>0</v>
      </c>
      <c r="BP210" s="66" t="str">
        <f t="shared" si="64"/>
        <v/>
      </c>
    </row>
    <row r="211" spans="2:68" x14ac:dyDescent="0.2">
      <c r="B211" s="4" t="s">
        <v>10</v>
      </c>
      <c r="C211" s="5">
        <v>45376</v>
      </c>
      <c r="D211" s="7"/>
      <c r="E211" s="7"/>
      <c r="F211" s="6">
        <f t="shared" si="56"/>
        <v>0</v>
      </c>
      <c r="G211" s="7">
        <f>SUMIFS(مصنعيات!N:N,مصنعيات!F:F,$E$2,مصنعيات!D:D,C211)</f>
        <v>0</v>
      </c>
      <c r="H211" s="66" t="str">
        <f t="shared" si="57"/>
        <v/>
      </c>
      <c r="K211" s="4" t="s">
        <v>10</v>
      </c>
      <c r="L211" s="5">
        <v>45376</v>
      </c>
      <c r="M211" s="7"/>
      <c r="N211" s="7"/>
      <c r="O211" s="6">
        <f t="shared" si="49"/>
        <v>0</v>
      </c>
      <c r="P211" s="7">
        <f>SUMIFS(مصنعيات!N:N,مصنعيات!F:F,$N$2,مصنعيات!D:D,L211)</f>
        <v>0</v>
      </c>
      <c r="Q211" s="66" t="str">
        <f t="shared" si="58"/>
        <v/>
      </c>
      <c r="T211" s="4" t="s">
        <v>10</v>
      </c>
      <c r="U211" s="5">
        <v>45376</v>
      </c>
      <c r="V211" s="7"/>
      <c r="W211" s="7"/>
      <c r="X211" s="6">
        <f t="shared" si="50"/>
        <v>0</v>
      </c>
      <c r="Y211" s="7">
        <f>SUMIFS(مصنعيات!W:W,مصنعيات!O:O,$W$2,مصنعيات!M:M,U211)</f>
        <v>0</v>
      </c>
      <c r="Z211" s="66" t="str">
        <f t="shared" si="59"/>
        <v/>
      </c>
      <c r="AC211" s="4" t="s">
        <v>10</v>
      </c>
      <c r="AD211" s="5">
        <v>45376</v>
      </c>
      <c r="AE211" s="7"/>
      <c r="AF211" s="7"/>
      <c r="AG211" s="6">
        <f t="shared" si="51"/>
        <v>0</v>
      </c>
      <c r="AH211" s="7">
        <f>SUMIFS(مصنعيات!AF:AF,مصنعيات!X:X,$AF$2,مصنعيات!V:V,AD211)</f>
        <v>0</v>
      </c>
      <c r="AI211" s="66" t="str">
        <f t="shared" si="60"/>
        <v/>
      </c>
      <c r="AL211" s="4" t="s">
        <v>10</v>
      </c>
      <c r="AM211" s="5">
        <v>45376</v>
      </c>
      <c r="AN211" s="7"/>
      <c r="AO211" s="7"/>
      <c r="AP211" s="6">
        <f t="shared" si="52"/>
        <v>0</v>
      </c>
      <c r="AQ211" s="7">
        <f>SUMIFS(مصنعيات!AO:AO,مصنعيات!AG:AG,$AO$2,مصنعيات!AE:AE,AM211)</f>
        <v>0</v>
      </c>
      <c r="AR211" s="66" t="str">
        <f t="shared" si="61"/>
        <v/>
      </c>
      <c r="AT211" s="4" t="s">
        <v>10</v>
      </c>
      <c r="AU211" s="5">
        <v>45376</v>
      </c>
      <c r="AV211" s="7"/>
      <c r="AW211" s="7"/>
      <c r="AX211" s="6">
        <f t="shared" si="53"/>
        <v>0</v>
      </c>
      <c r="AY211" s="7">
        <f ca="1">SUMIFS(مصنعيات!AW:AW,مصنعيات!AO:AO,$AO$2,مصنعيات!AM:AM,AU211)</f>
        <v>0</v>
      </c>
      <c r="AZ211" s="66" t="str">
        <f t="shared" si="62"/>
        <v/>
      </c>
      <c r="BB211" s="4" t="s">
        <v>10</v>
      </c>
      <c r="BC211" s="5">
        <v>45376</v>
      </c>
      <c r="BD211" s="7"/>
      <c r="BE211" s="7"/>
      <c r="BF211" s="6">
        <f t="shared" si="54"/>
        <v>0</v>
      </c>
      <c r="BG211" s="7">
        <f ca="1">SUMIFS(مصنعيات!BE:BE,مصنعيات!AW:AW,$AO$2,مصنعيات!AU:AU,BC211)</f>
        <v>0</v>
      </c>
      <c r="BH211" s="66" t="str">
        <f t="shared" si="63"/>
        <v/>
      </c>
      <c r="BJ211" s="4" t="s">
        <v>10</v>
      </c>
      <c r="BK211" s="5">
        <v>45376</v>
      </c>
      <c r="BL211" s="7"/>
      <c r="BM211" s="7"/>
      <c r="BN211" s="6">
        <f t="shared" si="55"/>
        <v>0</v>
      </c>
      <c r="BO211" s="7">
        <f ca="1">SUMIFS(مصنعيات!BM:BM,مصنعيات!BE:BE,$AO$2,مصنعيات!BC:BC,BK211)</f>
        <v>0</v>
      </c>
      <c r="BP211" s="66" t="str">
        <f t="shared" si="64"/>
        <v/>
      </c>
    </row>
    <row r="212" spans="2:68" x14ac:dyDescent="0.2">
      <c r="B212" s="4" t="s">
        <v>11</v>
      </c>
      <c r="C212" s="5">
        <v>45377</v>
      </c>
      <c r="D212" s="7"/>
      <c r="E212" s="7"/>
      <c r="F212" s="6">
        <f t="shared" si="56"/>
        <v>0</v>
      </c>
      <c r="G212" s="7">
        <f>SUMIFS(مصنعيات!N:N,مصنعيات!F:F,$E$2,مصنعيات!D:D,C212)</f>
        <v>0</v>
      </c>
      <c r="H212" s="66" t="str">
        <f t="shared" si="57"/>
        <v/>
      </c>
      <c r="K212" s="4" t="s">
        <v>11</v>
      </c>
      <c r="L212" s="5">
        <v>45377</v>
      </c>
      <c r="M212" s="7"/>
      <c r="N212" s="7"/>
      <c r="O212" s="6">
        <f t="shared" si="49"/>
        <v>0</v>
      </c>
      <c r="P212" s="7">
        <f>SUMIFS(مصنعيات!N:N,مصنعيات!F:F,$N$2,مصنعيات!D:D,L212)</f>
        <v>0</v>
      </c>
      <c r="Q212" s="66" t="str">
        <f t="shared" si="58"/>
        <v/>
      </c>
      <c r="T212" s="4" t="s">
        <v>11</v>
      </c>
      <c r="U212" s="5">
        <v>45377</v>
      </c>
      <c r="V212" s="7"/>
      <c r="W212" s="7"/>
      <c r="X212" s="6">
        <f t="shared" si="50"/>
        <v>0</v>
      </c>
      <c r="Y212" s="7">
        <f>SUMIFS(مصنعيات!W:W,مصنعيات!O:O,$W$2,مصنعيات!M:M,U212)</f>
        <v>0</v>
      </c>
      <c r="Z212" s="66" t="str">
        <f t="shared" si="59"/>
        <v/>
      </c>
      <c r="AC212" s="4" t="s">
        <v>11</v>
      </c>
      <c r="AD212" s="5">
        <v>45377</v>
      </c>
      <c r="AE212" s="7"/>
      <c r="AF212" s="7"/>
      <c r="AG212" s="6">
        <f t="shared" si="51"/>
        <v>0</v>
      </c>
      <c r="AH212" s="7">
        <f>SUMIFS(مصنعيات!AF:AF,مصنعيات!X:X,$AF$2,مصنعيات!V:V,AD212)</f>
        <v>0</v>
      </c>
      <c r="AI212" s="66" t="str">
        <f t="shared" si="60"/>
        <v/>
      </c>
      <c r="AL212" s="4" t="s">
        <v>11</v>
      </c>
      <c r="AM212" s="5">
        <v>45377</v>
      </c>
      <c r="AN212" s="7"/>
      <c r="AO212" s="7"/>
      <c r="AP212" s="6">
        <f t="shared" si="52"/>
        <v>0</v>
      </c>
      <c r="AQ212" s="7">
        <f>SUMIFS(مصنعيات!AO:AO,مصنعيات!AG:AG,$AO$2,مصنعيات!AE:AE,AM212)</f>
        <v>0</v>
      </c>
      <c r="AR212" s="66" t="str">
        <f t="shared" si="61"/>
        <v/>
      </c>
      <c r="AT212" s="4" t="s">
        <v>11</v>
      </c>
      <c r="AU212" s="5">
        <v>45377</v>
      </c>
      <c r="AV212" s="7"/>
      <c r="AW212" s="7"/>
      <c r="AX212" s="6">
        <f t="shared" si="53"/>
        <v>0</v>
      </c>
      <c r="AY212" s="7">
        <f ca="1">SUMIFS(مصنعيات!AW:AW,مصنعيات!AO:AO,$AO$2,مصنعيات!AM:AM,AU212)</f>
        <v>0</v>
      </c>
      <c r="AZ212" s="66" t="str">
        <f t="shared" si="62"/>
        <v/>
      </c>
      <c r="BB212" s="4" t="s">
        <v>11</v>
      </c>
      <c r="BC212" s="5">
        <v>45377</v>
      </c>
      <c r="BD212" s="7"/>
      <c r="BE212" s="7"/>
      <c r="BF212" s="6">
        <f t="shared" si="54"/>
        <v>0</v>
      </c>
      <c r="BG212" s="7">
        <f ca="1">SUMIFS(مصنعيات!BE:BE,مصنعيات!AW:AW,$AO$2,مصنعيات!AU:AU,BC212)</f>
        <v>0</v>
      </c>
      <c r="BH212" s="66" t="str">
        <f t="shared" si="63"/>
        <v/>
      </c>
      <c r="BJ212" s="4" t="s">
        <v>11</v>
      </c>
      <c r="BK212" s="5">
        <v>45377</v>
      </c>
      <c r="BL212" s="7"/>
      <c r="BM212" s="7"/>
      <c r="BN212" s="6">
        <f t="shared" si="55"/>
        <v>0</v>
      </c>
      <c r="BO212" s="7">
        <f ca="1">SUMIFS(مصنعيات!BM:BM,مصنعيات!BE:BE,$AO$2,مصنعيات!BC:BC,BK212)</f>
        <v>0</v>
      </c>
      <c r="BP212" s="66" t="str">
        <f t="shared" si="64"/>
        <v/>
      </c>
    </row>
    <row r="213" spans="2:68" x14ac:dyDescent="0.2">
      <c r="B213" s="4" t="s">
        <v>12</v>
      </c>
      <c r="C213" s="5">
        <v>45378</v>
      </c>
      <c r="D213" s="7"/>
      <c r="E213" s="7"/>
      <c r="F213" s="6">
        <f t="shared" si="56"/>
        <v>0</v>
      </c>
      <c r="G213" s="7">
        <f>SUMIFS(مصنعيات!N:N,مصنعيات!F:F,$E$2,مصنعيات!D:D,C213)</f>
        <v>0</v>
      </c>
      <c r="H213" s="66" t="str">
        <f t="shared" si="57"/>
        <v/>
      </c>
      <c r="K213" s="4" t="s">
        <v>12</v>
      </c>
      <c r="L213" s="5">
        <v>45378</v>
      </c>
      <c r="M213" s="7"/>
      <c r="N213" s="7"/>
      <c r="O213" s="6">
        <f t="shared" si="49"/>
        <v>0</v>
      </c>
      <c r="P213" s="7">
        <f>SUMIFS(مصنعيات!N:N,مصنعيات!F:F,$N$2,مصنعيات!D:D,L213)</f>
        <v>0</v>
      </c>
      <c r="Q213" s="66" t="str">
        <f t="shared" si="58"/>
        <v/>
      </c>
      <c r="T213" s="4" t="s">
        <v>12</v>
      </c>
      <c r="U213" s="5">
        <v>45378</v>
      </c>
      <c r="V213" s="7"/>
      <c r="W213" s="7"/>
      <c r="X213" s="6">
        <f t="shared" si="50"/>
        <v>0</v>
      </c>
      <c r="Y213" s="7">
        <f>SUMIFS(مصنعيات!W:W,مصنعيات!O:O,$W$2,مصنعيات!M:M,U213)</f>
        <v>0</v>
      </c>
      <c r="Z213" s="66" t="str">
        <f t="shared" si="59"/>
        <v/>
      </c>
      <c r="AC213" s="4" t="s">
        <v>12</v>
      </c>
      <c r="AD213" s="5">
        <v>45378</v>
      </c>
      <c r="AE213" s="7"/>
      <c r="AF213" s="7"/>
      <c r="AG213" s="6">
        <f t="shared" si="51"/>
        <v>0</v>
      </c>
      <c r="AH213" s="7">
        <f>SUMIFS(مصنعيات!AF:AF,مصنعيات!X:X,$AF$2,مصنعيات!V:V,AD213)</f>
        <v>0</v>
      </c>
      <c r="AI213" s="66" t="str">
        <f t="shared" si="60"/>
        <v/>
      </c>
      <c r="AL213" s="4" t="s">
        <v>12</v>
      </c>
      <c r="AM213" s="5">
        <v>45378</v>
      </c>
      <c r="AN213" s="7"/>
      <c r="AO213" s="7"/>
      <c r="AP213" s="6">
        <f t="shared" si="52"/>
        <v>0</v>
      </c>
      <c r="AQ213" s="7">
        <f>SUMIFS(مصنعيات!AO:AO,مصنعيات!AG:AG,$AO$2,مصنعيات!AE:AE,AM213)</f>
        <v>0</v>
      </c>
      <c r="AR213" s="66" t="str">
        <f t="shared" si="61"/>
        <v/>
      </c>
      <c r="AT213" s="4" t="s">
        <v>12</v>
      </c>
      <c r="AU213" s="5">
        <v>45378</v>
      </c>
      <c r="AV213" s="7"/>
      <c r="AW213" s="7"/>
      <c r="AX213" s="6">
        <f t="shared" si="53"/>
        <v>0</v>
      </c>
      <c r="AY213" s="7">
        <f ca="1">SUMIFS(مصنعيات!AW:AW,مصنعيات!AO:AO,$AO$2,مصنعيات!AM:AM,AU213)</f>
        <v>0</v>
      </c>
      <c r="AZ213" s="66" t="str">
        <f t="shared" si="62"/>
        <v/>
      </c>
      <c r="BB213" s="4" t="s">
        <v>12</v>
      </c>
      <c r="BC213" s="5">
        <v>45378</v>
      </c>
      <c r="BD213" s="7"/>
      <c r="BE213" s="7"/>
      <c r="BF213" s="6">
        <f t="shared" si="54"/>
        <v>0</v>
      </c>
      <c r="BG213" s="7">
        <f ca="1">SUMIFS(مصنعيات!BE:BE,مصنعيات!AW:AW,$AO$2,مصنعيات!AU:AU,BC213)</f>
        <v>0</v>
      </c>
      <c r="BH213" s="66" t="str">
        <f t="shared" si="63"/>
        <v/>
      </c>
      <c r="BJ213" s="4" t="s">
        <v>12</v>
      </c>
      <c r="BK213" s="5">
        <v>45378</v>
      </c>
      <c r="BL213" s="7"/>
      <c r="BM213" s="7"/>
      <c r="BN213" s="6">
        <f t="shared" si="55"/>
        <v>0</v>
      </c>
      <c r="BO213" s="7">
        <f ca="1">SUMIFS(مصنعيات!BM:BM,مصنعيات!BE:BE,$AO$2,مصنعيات!BC:BC,BK213)</f>
        <v>0</v>
      </c>
      <c r="BP213" s="66" t="str">
        <f t="shared" si="64"/>
        <v/>
      </c>
    </row>
    <row r="214" spans="2:68" x14ac:dyDescent="0.2">
      <c r="B214" s="4" t="s">
        <v>13</v>
      </c>
      <c r="C214" s="5">
        <v>45379</v>
      </c>
      <c r="D214" s="7"/>
      <c r="E214" s="7"/>
      <c r="F214" s="6">
        <f t="shared" si="56"/>
        <v>0</v>
      </c>
      <c r="G214" s="7">
        <f>SUMIFS(مصنعيات!N:N,مصنعيات!F:F,$E$2,مصنعيات!D:D,C214)</f>
        <v>0</v>
      </c>
      <c r="H214" s="66" t="str">
        <f t="shared" si="57"/>
        <v/>
      </c>
      <c r="K214" s="4" t="s">
        <v>13</v>
      </c>
      <c r="L214" s="5">
        <v>45379</v>
      </c>
      <c r="M214" s="7"/>
      <c r="N214" s="7"/>
      <c r="O214" s="6">
        <f t="shared" ref="O214:O277" si="65">N214-M214</f>
        <v>0</v>
      </c>
      <c r="P214" s="7">
        <f>SUMIFS(مصنعيات!N:N,مصنعيات!F:F,$N$2,مصنعيات!D:D,L214)</f>
        <v>0</v>
      </c>
      <c r="Q214" s="66" t="str">
        <f t="shared" si="58"/>
        <v/>
      </c>
      <c r="T214" s="4" t="s">
        <v>13</v>
      </c>
      <c r="U214" s="5">
        <v>45379</v>
      </c>
      <c r="V214" s="7"/>
      <c r="W214" s="7"/>
      <c r="X214" s="6">
        <f t="shared" ref="X214:X277" si="66">W214-V214</f>
        <v>0</v>
      </c>
      <c r="Y214" s="7">
        <f>SUMIFS(مصنعيات!W:W,مصنعيات!O:O,$W$2,مصنعيات!M:M,U214)</f>
        <v>0</v>
      </c>
      <c r="Z214" s="66" t="str">
        <f t="shared" si="59"/>
        <v/>
      </c>
      <c r="AC214" s="4" t="s">
        <v>13</v>
      </c>
      <c r="AD214" s="5">
        <v>45379</v>
      </c>
      <c r="AE214" s="7"/>
      <c r="AF214" s="7"/>
      <c r="AG214" s="6">
        <f t="shared" ref="AG214:AG277" si="67">AF214-AE214</f>
        <v>0</v>
      </c>
      <c r="AH214" s="7">
        <f>SUMIFS(مصنعيات!AF:AF,مصنعيات!X:X,$AF$2,مصنعيات!V:V,AD214)</f>
        <v>0</v>
      </c>
      <c r="AI214" s="66" t="str">
        <f t="shared" si="60"/>
        <v/>
      </c>
      <c r="AL214" s="4" t="s">
        <v>13</v>
      </c>
      <c r="AM214" s="5">
        <v>45379</v>
      </c>
      <c r="AN214" s="7"/>
      <c r="AO214" s="7"/>
      <c r="AP214" s="6">
        <f t="shared" ref="AP214:AP277" si="68">AO214-AN214</f>
        <v>0</v>
      </c>
      <c r="AQ214" s="7">
        <f>SUMIFS(مصنعيات!AO:AO,مصنعيات!AG:AG,$AO$2,مصنعيات!AE:AE,AM214)</f>
        <v>0</v>
      </c>
      <c r="AR214" s="66" t="str">
        <f t="shared" si="61"/>
        <v/>
      </c>
      <c r="AT214" s="4" t="s">
        <v>13</v>
      </c>
      <c r="AU214" s="5">
        <v>45379</v>
      </c>
      <c r="AV214" s="7"/>
      <c r="AW214" s="7"/>
      <c r="AX214" s="6">
        <f t="shared" ref="AX214:AX277" si="69">AW214-AV214</f>
        <v>0</v>
      </c>
      <c r="AY214" s="7">
        <f ca="1">SUMIFS(مصنعيات!AW:AW,مصنعيات!AO:AO,$AO$2,مصنعيات!AM:AM,AU214)</f>
        <v>0</v>
      </c>
      <c r="AZ214" s="66" t="str">
        <f t="shared" si="62"/>
        <v/>
      </c>
      <c r="BB214" s="4" t="s">
        <v>13</v>
      </c>
      <c r="BC214" s="5">
        <v>45379</v>
      </c>
      <c r="BD214" s="7"/>
      <c r="BE214" s="7"/>
      <c r="BF214" s="6">
        <f t="shared" ref="BF214:BF277" si="70">BE214-BD214</f>
        <v>0</v>
      </c>
      <c r="BG214" s="7">
        <f ca="1">SUMIFS(مصنعيات!BE:BE,مصنعيات!AW:AW,$AO$2,مصنعيات!AU:AU,BC214)</f>
        <v>0</v>
      </c>
      <c r="BH214" s="66" t="str">
        <f t="shared" si="63"/>
        <v/>
      </c>
      <c r="BJ214" s="4" t="s">
        <v>13</v>
      </c>
      <c r="BK214" s="5">
        <v>45379</v>
      </c>
      <c r="BL214" s="7"/>
      <c r="BM214" s="7"/>
      <c r="BN214" s="6">
        <f t="shared" ref="BN214:BN277" si="71">BM214-BL214</f>
        <v>0</v>
      </c>
      <c r="BO214" s="7">
        <f ca="1">SUMIFS(مصنعيات!BM:BM,مصنعيات!BE:BE,$AO$2,مصنعيات!BC:BC,BK214)</f>
        <v>0</v>
      </c>
      <c r="BP214" s="66" t="str">
        <f t="shared" si="64"/>
        <v/>
      </c>
    </row>
    <row r="215" spans="2:68" x14ac:dyDescent="0.2">
      <c r="B215" s="4" t="s">
        <v>30</v>
      </c>
      <c r="C215" s="5">
        <v>45380</v>
      </c>
      <c r="D215" s="7"/>
      <c r="E215" s="7"/>
      <c r="F215" s="6">
        <f t="shared" si="56"/>
        <v>0</v>
      </c>
      <c r="G215" s="7">
        <f>SUMIFS(مصنعيات!N:N,مصنعيات!F:F,$E$2,مصنعيات!D:D,C215)</f>
        <v>0</v>
      </c>
      <c r="H215" s="66" t="str">
        <f t="shared" si="57"/>
        <v/>
      </c>
      <c r="K215" s="4" t="s">
        <v>30</v>
      </c>
      <c r="L215" s="5">
        <v>45380</v>
      </c>
      <c r="M215" s="7"/>
      <c r="N215" s="7"/>
      <c r="O215" s="6">
        <f t="shared" si="65"/>
        <v>0</v>
      </c>
      <c r="P215" s="7">
        <f>SUMIFS(مصنعيات!N:N,مصنعيات!F:F,$N$2,مصنعيات!D:D,L215)</f>
        <v>0</v>
      </c>
      <c r="Q215" s="66" t="str">
        <f t="shared" si="58"/>
        <v/>
      </c>
      <c r="T215" s="4" t="s">
        <v>30</v>
      </c>
      <c r="U215" s="5">
        <v>45380</v>
      </c>
      <c r="V215" s="7"/>
      <c r="W215" s="7"/>
      <c r="X215" s="6">
        <f t="shared" si="66"/>
        <v>0</v>
      </c>
      <c r="Y215" s="7">
        <f>SUMIFS(مصنعيات!W:W,مصنعيات!O:O,$W$2,مصنعيات!M:M,U215)</f>
        <v>0</v>
      </c>
      <c r="Z215" s="66" t="str">
        <f t="shared" si="59"/>
        <v/>
      </c>
      <c r="AC215" s="4" t="s">
        <v>30</v>
      </c>
      <c r="AD215" s="5">
        <v>45380</v>
      </c>
      <c r="AE215" s="7"/>
      <c r="AF215" s="7"/>
      <c r="AG215" s="6">
        <f t="shared" si="67"/>
        <v>0</v>
      </c>
      <c r="AH215" s="7">
        <f>SUMIFS(مصنعيات!AF:AF,مصنعيات!X:X,$AF$2,مصنعيات!V:V,AD215)</f>
        <v>0</v>
      </c>
      <c r="AI215" s="66" t="str">
        <f t="shared" si="60"/>
        <v/>
      </c>
      <c r="AL215" s="4" t="s">
        <v>30</v>
      </c>
      <c r="AM215" s="5">
        <v>45380</v>
      </c>
      <c r="AN215" s="7"/>
      <c r="AO215" s="7"/>
      <c r="AP215" s="6">
        <f t="shared" si="68"/>
        <v>0</v>
      </c>
      <c r="AQ215" s="7">
        <f>SUMIFS(مصنعيات!AO:AO,مصنعيات!AG:AG,$AO$2,مصنعيات!AE:AE,AM215)</f>
        <v>0</v>
      </c>
      <c r="AR215" s="66" t="str">
        <f t="shared" si="61"/>
        <v/>
      </c>
      <c r="AT215" s="4" t="s">
        <v>30</v>
      </c>
      <c r="AU215" s="5">
        <v>45380</v>
      </c>
      <c r="AV215" s="7"/>
      <c r="AW215" s="7"/>
      <c r="AX215" s="6">
        <f t="shared" si="69"/>
        <v>0</v>
      </c>
      <c r="AY215" s="7">
        <f ca="1">SUMIFS(مصنعيات!AW:AW,مصنعيات!AO:AO,$AO$2,مصنعيات!AM:AM,AU215)</f>
        <v>0</v>
      </c>
      <c r="AZ215" s="66" t="str">
        <f t="shared" si="62"/>
        <v/>
      </c>
      <c r="BB215" s="4" t="s">
        <v>30</v>
      </c>
      <c r="BC215" s="5">
        <v>45380</v>
      </c>
      <c r="BD215" s="7"/>
      <c r="BE215" s="7"/>
      <c r="BF215" s="6">
        <f t="shared" si="70"/>
        <v>0</v>
      </c>
      <c r="BG215" s="7">
        <f ca="1">SUMIFS(مصنعيات!BE:BE,مصنعيات!AW:AW,$AO$2,مصنعيات!AU:AU,BC215)</f>
        <v>0</v>
      </c>
      <c r="BH215" s="66" t="str">
        <f t="shared" si="63"/>
        <v/>
      </c>
      <c r="BJ215" s="4" t="s">
        <v>30</v>
      </c>
      <c r="BK215" s="5">
        <v>45380</v>
      </c>
      <c r="BL215" s="7"/>
      <c r="BM215" s="7"/>
      <c r="BN215" s="6">
        <f t="shared" si="71"/>
        <v>0</v>
      </c>
      <c r="BO215" s="7">
        <f ca="1">SUMIFS(مصنعيات!BM:BM,مصنعيات!BE:BE,$AO$2,مصنعيات!BC:BC,BK215)</f>
        <v>0</v>
      </c>
      <c r="BP215" s="66" t="str">
        <f t="shared" si="64"/>
        <v/>
      </c>
    </row>
    <row r="216" spans="2:68" x14ac:dyDescent="0.2">
      <c r="B216" s="4" t="s">
        <v>8</v>
      </c>
      <c r="C216" s="5">
        <v>45381</v>
      </c>
      <c r="D216" s="7"/>
      <c r="E216" s="7"/>
      <c r="F216" s="6">
        <f t="shared" si="56"/>
        <v>0</v>
      </c>
      <c r="G216" s="7">
        <f>SUMIFS(مصنعيات!N:N,مصنعيات!F:F,$E$2,مصنعيات!D:D,C216)</f>
        <v>0</v>
      </c>
      <c r="H216" s="66" t="str">
        <f t="shared" si="57"/>
        <v/>
      </c>
      <c r="K216" s="4" t="s">
        <v>8</v>
      </c>
      <c r="L216" s="5">
        <v>45381</v>
      </c>
      <c r="M216" s="7"/>
      <c r="N216" s="7"/>
      <c r="O216" s="6">
        <f t="shared" si="65"/>
        <v>0</v>
      </c>
      <c r="P216" s="7">
        <f>SUMIFS(مصنعيات!N:N,مصنعيات!F:F,$N$2,مصنعيات!D:D,L216)</f>
        <v>0</v>
      </c>
      <c r="Q216" s="66" t="str">
        <f t="shared" si="58"/>
        <v/>
      </c>
      <c r="T216" s="4" t="s">
        <v>8</v>
      </c>
      <c r="U216" s="5">
        <v>45381</v>
      </c>
      <c r="V216" s="7"/>
      <c r="W216" s="7"/>
      <c r="X216" s="6">
        <f t="shared" si="66"/>
        <v>0</v>
      </c>
      <c r="Y216" s="7">
        <f>SUMIFS(مصنعيات!W:W,مصنعيات!O:O,$W$2,مصنعيات!M:M,U216)</f>
        <v>0</v>
      </c>
      <c r="Z216" s="66" t="str">
        <f t="shared" si="59"/>
        <v/>
      </c>
      <c r="AC216" s="4" t="s">
        <v>8</v>
      </c>
      <c r="AD216" s="5">
        <v>45381</v>
      </c>
      <c r="AE216" s="7"/>
      <c r="AF216" s="7"/>
      <c r="AG216" s="6">
        <f t="shared" si="67"/>
        <v>0</v>
      </c>
      <c r="AH216" s="7">
        <f>SUMIFS(مصنعيات!AF:AF,مصنعيات!X:X,$AF$2,مصنعيات!V:V,AD216)</f>
        <v>0</v>
      </c>
      <c r="AI216" s="66" t="str">
        <f t="shared" si="60"/>
        <v/>
      </c>
      <c r="AL216" s="4" t="s">
        <v>8</v>
      </c>
      <c r="AM216" s="5">
        <v>45381</v>
      </c>
      <c r="AN216" s="7"/>
      <c r="AO216" s="7"/>
      <c r="AP216" s="6">
        <f t="shared" si="68"/>
        <v>0</v>
      </c>
      <c r="AQ216" s="7">
        <f>SUMIFS(مصنعيات!AO:AO,مصنعيات!AG:AG,$AO$2,مصنعيات!AE:AE,AM216)</f>
        <v>0</v>
      </c>
      <c r="AR216" s="66" t="str">
        <f t="shared" si="61"/>
        <v/>
      </c>
      <c r="AT216" s="4" t="s">
        <v>8</v>
      </c>
      <c r="AU216" s="5">
        <v>45381</v>
      </c>
      <c r="AV216" s="7"/>
      <c r="AW216" s="7"/>
      <c r="AX216" s="6">
        <f t="shared" si="69"/>
        <v>0</v>
      </c>
      <c r="AY216" s="7">
        <f ca="1">SUMIFS(مصنعيات!AW:AW,مصنعيات!AO:AO,$AO$2,مصنعيات!AM:AM,AU216)</f>
        <v>0</v>
      </c>
      <c r="AZ216" s="66" t="str">
        <f t="shared" si="62"/>
        <v/>
      </c>
      <c r="BB216" s="4" t="s">
        <v>8</v>
      </c>
      <c r="BC216" s="5">
        <v>45381</v>
      </c>
      <c r="BD216" s="7"/>
      <c r="BE216" s="7"/>
      <c r="BF216" s="6">
        <f t="shared" si="70"/>
        <v>0</v>
      </c>
      <c r="BG216" s="7">
        <f ca="1">SUMIFS(مصنعيات!BE:BE,مصنعيات!AW:AW,$AO$2,مصنعيات!AU:AU,BC216)</f>
        <v>0</v>
      </c>
      <c r="BH216" s="66" t="str">
        <f t="shared" si="63"/>
        <v/>
      </c>
      <c r="BJ216" s="4" t="s">
        <v>8</v>
      </c>
      <c r="BK216" s="5">
        <v>45381</v>
      </c>
      <c r="BL216" s="7"/>
      <c r="BM216" s="7"/>
      <c r="BN216" s="6">
        <f t="shared" si="71"/>
        <v>0</v>
      </c>
      <c r="BO216" s="7">
        <f ca="1">SUMIFS(مصنعيات!BM:BM,مصنعيات!BE:BE,$AO$2,مصنعيات!BC:BC,BK216)</f>
        <v>0</v>
      </c>
      <c r="BP216" s="66" t="str">
        <f t="shared" si="64"/>
        <v/>
      </c>
    </row>
    <row r="217" spans="2:68" x14ac:dyDescent="0.2">
      <c r="B217" s="4" t="s">
        <v>9</v>
      </c>
      <c r="C217" s="5">
        <v>45382</v>
      </c>
      <c r="D217" s="7"/>
      <c r="E217" s="7"/>
      <c r="F217" s="6">
        <f t="shared" si="56"/>
        <v>0</v>
      </c>
      <c r="G217" s="7">
        <f>SUMIFS(مصنعيات!N:N,مصنعيات!F:F,$E$2,مصنعيات!D:D,C217)</f>
        <v>0</v>
      </c>
      <c r="H217" s="66" t="str">
        <f t="shared" si="57"/>
        <v/>
      </c>
      <c r="K217" s="4" t="s">
        <v>9</v>
      </c>
      <c r="L217" s="5">
        <v>45382</v>
      </c>
      <c r="M217" s="7"/>
      <c r="N217" s="7"/>
      <c r="O217" s="6">
        <f t="shared" si="65"/>
        <v>0</v>
      </c>
      <c r="P217" s="7">
        <f>SUMIFS(مصنعيات!N:N,مصنعيات!F:F,$N$2,مصنعيات!D:D,L217)</f>
        <v>0</v>
      </c>
      <c r="Q217" s="66" t="str">
        <f t="shared" si="58"/>
        <v/>
      </c>
      <c r="T217" s="4" t="s">
        <v>9</v>
      </c>
      <c r="U217" s="5">
        <v>45382</v>
      </c>
      <c r="V217" s="7"/>
      <c r="W217" s="7"/>
      <c r="X217" s="6">
        <f t="shared" si="66"/>
        <v>0</v>
      </c>
      <c r="Y217" s="7">
        <f>SUMIFS(مصنعيات!W:W,مصنعيات!O:O,$W$2,مصنعيات!M:M,U217)</f>
        <v>0</v>
      </c>
      <c r="Z217" s="66" t="str">
        <f t="shared" si="59"/>
        <v/>
      </c>
      <c r="AC217" s="4" t="s">
        <v>9</v>
      </c>
      <c r="AD217" s="5">
        <v>45382</v>
      </c>
      <c r="AE217" s="7"/>
      <c r="AF217" s="7"/>
      <c r="AG217" s="6">
        <f t="shared" si="67"/>
        <v>0</v>
      </c>
      <c r="AH217" s="7">
        <f>SUMIFS(مصنعيات!AF:AF,مصنعيات!X:X,$AF$2,مصنعيات!V:V,AD217)</f>
        <v>0</v>
      </c>
      <c r="AI217" s="66" t="str">
        <f t="shared" si="60"/>
        <v/>
      </c>
      <c r="AL217" s="4" t="s">
        <v>9</v>
      </c>
      <c r="AM217" s="5">
        <v>45382</v>
      </c>
      <c r="AN217" s="7"/>
      <c r="AO217" s="7"/>
      <c r="AP217" s="6">
        <f t="shared" si="68"/>
        <v>0</v>
      </c>
      <c r="AQ217" s="7">
        <f>SUMIFS(مصنعيات!AO:AO,مصنعيات!AG:AG,$AO$2,مصنعيات!AE:AE,AM217)</f>
        <v>0</v>
      </c>
      <c r="AR217" s="66" t="str">
        <f t="shared" si="61"/>
        <v/>
      </c>
      <c r="AT217" s="4" t="s">
        <v>9</v>
      </c>
      <c r="AU217" s="5">
        <v>45382</v>
      </c>
      <c r="AV217" s="7"/>
      <c r="AW217" s="7"/>
      <c r="AX217" s="6">
        <f t="shared" si="69"/>
        <v>0</v>
      </c>
      <c r="AY217" s="7">
        <f ca="1">SUMIFS(مصنعيات!AW:AW,مصنعيات!AO:AO,$AO$2,مصنعيات!AM:AM,AU217)</f>
        <v>0</v>
      </c>
      <c r="AZ217" s="66" t="str">
        <f t="shared" si="62"/>
        <v/>
      </c>
      <c r="BB217" s="4" t="s">
        <v>9</v>
      </c>
      <c r="BC217" s="5">
        <v>45382</v>
      </c>
      <c r="BD217" s="7"/>
      <c r="BE217" s="7"/>
      <c r="BF217" s="6">
        <f t="shared" si="70"/>
        <v>0</v>
      </c>
      <c r="BG217" s="7">
        <f ca="1">SUMIFS(مصنعيات!BE:BE,مصنعيات!AW:AW,$AO$2,مصنعيات!AU:AU,BC217)</f>
        <v>0</v>
      </c>
      <c r="BH217" s="66" t="str">
        <f t="shared" si="63"/>
        <v/>
      </c>
      <c r="BJ217" s="4" t="s">
        <v>9</v>
      </c>
      <c r="BK217" s="5">
        <v>45382</v>
      </c>
      <c r="BL217" s="7"/>
      <c r="BM217" s="7"/>
      <c r="BN217" s="6">
        <f t="shared" si="71"/>
        <v>0</v>
      </c>
      <c r="BO217" s="7">
        <f ca="1">SUMIFS(مصنعيات!BM:BM,مصنعيات!BE:BE,$AO$2,مصنعيات!BC:BC,BK217)</f>
        <v>0</v>
      </c>
      <c r="BP217" s="66" t="str">
        <f t="shared" si="64"/>
        <v/>
      </c>
    </row>
    <row r="218" spans="2:68" x14ac:dyDescent="0.2">
      <c r="B218" s="4" t="s">
        <v>10</v>
      </c>
      <c r="C218" s="5">
        <v>45383</v>
      </c>
      <c r="D218" s="7"/>
      <c r="E218" s="7"/>
      <c r="F218" s="6">
        <f t="shared" si="56"/>
        <v>0</v>
      </c>
      <c r="G218" s="7">
        <f>SUMIFS(مصنعيات!N:N,مصنعيات!F:F,$E$2,مصنعيات!D:D,C218)</f>
        <v>0</v>
      </c>
      <c r="H218" s="66" t="str">
        <f t="shared" si="57"/>
        <v/>
      </c>
      <c r="K218" s="4" t="s">
        <v>10</v>
      </c>
      <c r="L218" s="5">
        <v>45383</v>
      </c>
      <c r="M218" s="7"/>
      <c r="N218" s="7"/>
      <c r="O218" s="6">
        <f t="shared" si="65"/>
        <v>0</v>
      </c>
      <c r="P218" s="7">
        <f>SUMIFS(مصنعيات!N:N,مصنعيات!F:F,$N$2,مصنعيات!D:D,L218)</f>
        <v>0</v>
      </c>
      <c r="Q218" s="66" t="str">
        <f t="shared" si="58"/>
        <v/>
      </c>
      <c r="T218" s="4" t="s">
        <v>10</v>
      </c>
      <c r="U218" s="5">
        <v>45383</v>
      </c>
      <c r="V218" s="7"/>
      <c r="W218" s="7"/>
      <c r="X218" s="6">
        <f t="shared" si="66"/>
        <v>0</v>
      </c>
      <c r="Y218" s="7">
        <f>SUMIFS(مصنعيات!W:W,مصنعيات!O:O,$W$2,مصنعيات!M:M,U218)</f>
        <v>0</v>
      </c>
      <c r="Z218" s="66" t="str">
        <f t="shared" si="59"/>
        <v/>
      </c>
      <c r="AC218" s="4" t="s">
        <v>10</v>
      </c>
      <c r="AD218" s="5">
        <v>45383</v>
      </c>
      <c r="AE218" s="7"/>
      <c r="AF218" s="7"/>
      <c r="AG218" s="6">
        <f t="shared" si="67"/>
        <v>0</v>
      </c>
      <c r="AH218" s="7">
        <f>SUMIFS(مصنعيات!AF:AF,مصنعيات!X:X,$AF$2,مصنعيات!V:V,AD218)</f>
        <v>0</v>
      </c>
      <c r="AI218" s="66" t="str">
        <f t="shared" si="60"/>
        <v/>
      </c>
      <c r="AL218" s="4" t="s">
        <v>10</v>
      </c>
      <c r="AM218" s="5">
        <v>45383</v>
      </c>
      <c r="AN218" s="7"/>
      <c r="AO218" s="7"/>
      <c r="AP218" s="6">
        <f t="shared" si="68"/>
        <v>0</v>
      </c>
      <c r="AQ218" s="7">
        <f>SUMIFS(مصنعيات!AO:AO,مصنعيات!AG:AG,$AO$2,مصنعيات!AE:AE,AM218)</f>
        <v>0</v>
      </c>
      <c r="AR218" s="66" t="str">
        <f t="shared" si="61"/>
        <v/>
      </c>
      <c r="AT218" s="4" t="s">
        <v>10</v>
      </c>
      <c r="AU218" s="5">
        <v>45383</v>
      </c>
      <c r="AV218" s="7"/>
      <c r="AW218" s="7"/>
      <c r="AX218" s="6">
        <f t="shared" si="69"/>
        <v>0</v>
      </c>
      <c r="AY218" s="7">
        <f ca="1">SUMIFS(مصنعيات!AW:AW,مصنعيات!AO:AO,$AO$2,مصنعيات!AM:AM,AU218)</f>
        <v>0</v>
      </c>
      <c r="AZ218" s="66" t="str">
        <f t="shared" si="62"/>
        <v/>
      </c>
      <c r="BB218" s="4" t="s">
        <v>10</v>
      </c>
      <c r="BC218" s="5">
        <v>45383</v>
      </c>
      <c r="BD218" s="7"/>
      <c r="BE218" s="7"/>
      <c r="BF218" s="6">
        <f t="shared" si="70"/>
        <v>0</v>
      </c>
      <c r="BG218" s="7">
        <f ca="1">SUMIFS(مصنعيات!BE:BE,مصنعيات!AW:AW,$AO$2,مصنعيات!AU:AU,BC218)</f>
        <v>0</v>
      </c>
      <c r="BH218" s="66" t="str">
        <f t="shared" si="63"/>
        <v/>
      </c>
      <c r="BJ218" s="4" t="s">
        <v>10</v>
      </c>
      <c r="BK218" s="5">
        <v>45383</v>
      </c>
      <c r="BL218" s="7"/>
      <c r="BM218" s="7"/>
      <c r="BN218" s="6">
        <f t="shared" si="71"/>
        <v>0</v>
      </c>
      <c r="BO218" s="7">
        <f ca="1">SUMIFS(مصنعيات!BM:BM,مصنعيات!BE:BE,$AO$2,مصنعيات!BC:BC,BK218)</f>
        <v>0</v>
      </c>
      <c r="BP218" s="66" t="str">
        <f t="shared" si="64"/>
        <v/>
      </c>
    </row>
    <row r="219" spans="2:68" x14ac:dyDescent="0.2">
      <c r="B219" s="4" t="s">
        <v>11</v>
      </c>
      <c r="C219" s="5">
        <v>45384</v>
      </c>
      <c r="D219" s="7"/>
      <c r="E219" s="7"/>
      <c r="F219" s="6">
        <f t="shared" si="56"/>
        <v>0</v>
      </c>
      <c r="G219" s="7">
        <f>SUMIFS(مصنعيات!N:N,مصنعيات!F:F,$E$2,مصنعيات!D:D,C219)</f>
        <v>0</v>
      </c>
      <c r="H219" s="66" t="str">
        <f t="shared" si="57"/>
        <v/>
      </c>
      <c r="K219" s="4" t="s">
        <v>11</v>
      </c>
      <c r="L219" s="5">
        <v>45384</v>
      </c>
      <c r="M219" s="7"/>
      <c r="N219" s="7"/>
      <c r="O219" s="6">
        <f t="shared" si="65"/>
        <v>0</v>
      </c>
      <c r="P219" s="7">
        <f>SUMIFS(مصنعيات!N:N,مصنعيات!F:F,$N$2,مصنعيات!D:D,L219)</f>
        <v>0</v>
      </c>
      <c r="Q219" s="66" t="str">
        <f t="shared" si="58"/>
        <v/>
      </c>
      <c r="T219" s="4" t="s">
        <v>11</v>
      </c>
      <c r="U219" s="5">
        <v>45384</v>
      </c>
      <c r="V219" s="7"/>
      <c r="W219" s="7"/>
      <c r="X219" s="6">
        <f t="shared" si="66"/>
        <v>0</v>
      </c>
      <c r="Y219" s="7">
        <f>SUMIFS(مصنعيات!W:W,مصنعيات!O:O,$W$2,مصنعيات!M:M,U219)</f>
        <v>0</v>
      </c>
      <c r="Z219" s="66" t="str">
        <f t="shared" si="59"/>
        <v/>
      </c>
      <c r="AC219" s="4" t="s">
        <v>11</v>
      </c>
      <c r="AD219" s="5">
        <v>45384</v>
      </c>
      <c r="AE219" s="7"/>
      <c r="AF219" s="7"/>
      <c r="AG219" s="6">
        <f t="shared" si="67"/>
        <v>0</v>
      </c>
      <c r="AH219" s="7">
        <f>SUMIFS(مصنعيات!AF:AF,مصنعيات!X:X,$AF$2,مصنعيات!V:V,AD219)</f>
        <v>0</v>
      </c>
      <c r="AI219" s="66" t="str">
        <f t="shared" si="60"/>
        <v/>
      </c>
      <c r="AL219" s="4" t="s">
        <v>11</v>
      </c>
      <c r="AM219" s="5">
        <v>45384</v>
      </c>
      <c r="AN219" s="7"/>
      <c r="AO219" s="7"/>
      <c r="AP219" s="6">
        <f t="shared" si="68"/>
        <v>0</v>
      </c>
      <c r="AQ219" s="7">
        <f>SUMIFS(مصنعيات!AO:AO,مصنعيات!AG:AG,$AO$2,مصنعيات!AE:AE,AM219)</f>
        <v>0</v>
      </c>
      <c r="AR219" s="66" t="str">
        <f t="shared" si="61"/>
        <v/>
      </c>
      <c r="AT219" s="4" t="s">
        <v>11</v>
      </c>
      <c r="AU219" s="5">
        <v>45384</v>
      </c>
      <c r="AV219" s="7"/>
      <c r="AW219" s="7"/>
      <c r="AX219" s="6">
        <f t="shared" si="69"/>
        <v>0</v>
      </c>
      <c r="AY219" s="7">
        <f ca="1">SUMIFS(مصنعيات!AW:AW,مصنعيات!AO:AO,$AO$2,مصنعيات!AM:AM,AU219)</f>
        <v>0</v>
      </c>
      <c r="AZ219" s="66" t="str">
        <f t="shared" si="62"/>
        <v/>
      </c>
      <c r="BB219" s="4" t="s">
        <v>11</v>
      </c>
      <c r="BC219" s="5">
        <v>45384</v>
      </c>
      <c r="BD219" s="7"/>
      <c r="BE219" s="7"/>
      <c r="BF219" s="6">
        <f t="shared" si="70"/>
        <v>0</v>
      </c>
      <c r="BG219" s="7">
        <f ca="1">SUMIFS(مصنعيات!BE:BE,مصنعيات!AW:AW,$AO$2,مصنعيات!AU:AU,BC219)</f>
        <v>0</v>
      </c>
      <c r="BH219" s="66" t="str">
        <f t="shared" si="63"/>
        <v/>
      </c>
      <c r="BJ219" s="4" t="s">
        <v>11</v>
      </c>
      <c r="BK219" s="5">
        <v>45384</v>
      </c>
      <c r="BL219" s="7"/>
      <c r="BM219" s="7"/>
      <c r="BN219" s="6">
        <f t="shared" si="71"/>
        <v>0</v>
      </c>
      <c r="BO219" s="7">
        <f ca="1">SUMIFS(مصنعيات!BM:BM,مصنعيات!BE:BE,$AO$2,مصنعيات!BC:BC,BK219)</f>
        <v>0</v>
      </c>
      <c r="BP219" s="66" t="str">
        <f t="shared" si="64"/>
        <v/>
      </c>
    </row>
    <row r="220" spans="2:68" x14ac:dyDescent="0.2">
      <c r="B220" s="4" t="s">
        <v>12</v>
      </c>
      <c r="C220" s="5">
        <v>45385</v>
      </c>
      <c r="D220" s="7"/>
      <c r="E220" s="7"/>
      <c r="F220" s="6">
        <f t="shared" si="56"/>
        <v>0</v>
      </c>
      <c r="G220" s="7">
        <f>SUMIFS(مصنعيات!N:N,مصنعيات!F:F,$E$2,مصنعيات!D:D,C220)</f>
        <v>0</v>
      </c>
      <c r="H220" s="66" t="str">
        <f t="shared" si="57"/>
        <v/>
      </c>
      <c r="K220" s="4" t="s">
        <v>12</v>
      </c>
      <c r="L220" s="5">
        <v>45385</v>
      </c>
      <c r="M220" s="7"/>
      <c r="N220" s="7"/>
      <c r="O220" s="6">
        <f t="shared" si="65"/>
        <v>0</v>
      </c>
      <c r="P220" s="7">
        <f>SUMIFS(مصنعيات!N:N,مصنعيات!F:F,$N$2,مصنعيات!D:D,L220)</f>
        <v>0</v>
      </c>
      <c r="Q220" s="66" t="str">
        <f t="shared" si="58"/>
        <v/>
      </c>
      <c r="T220" s="4" t="s">
        <v>12</v>
      </c>
      <c r="U220" s="5">
        <v>45385</v>
      </c>
      <c r="V220" s="7"/>
      <c r="W220" s="7"/>
      <c r="X220" s="6">
        <f t="shared" si="66"/>
        <v>0</v>
      </c>
      <c r="Y220" s="7">
        <f>SUMIFS(مصنعيات!W:W,مصنعيات!O:O,$W$2,مصنعيات!M:M,U220)</f>
        <v>0</v>
      </c>
      <c r="Z220" s="66" t="str">
        <f t="shared" si="59"/>
        <v/>
      </c>
      <c r="AC220" s="4" t="s">
        <v>12</v>
      </c>
      <c r="AD220" s="5">
        <v>45385</v>
      </c>
      <c r="AE220" s="7"/>
      <c r="AF220" s="7"/>
      <c r="AG220" s="6">
        <f t="shared" si="67"/>
        <v>0</v>
      </c>
      <c r="AH220" s="7">
        <f>SUMIFS(مصنعيات!AF:AF,مصنعيات!X:X,$AF$2,مصنعيات!V:V,AD220)</f>
        <v>0</v>
      </c>
      <c r="AI220" s="66" t="str">
        <f t="shared" si="60"/>
        <v/>
      </c>
      <c r="AL220" s="4" t="s">
        <v>12</v>
      </c>
      <c r="AM220" s="5">
        <v>45385</v>
      </c>
      <c r="AN220" s="7"/>
      <c r="AO220" s="7"/>
      <c r="AP220" s="6">
        <f t="shared" si="68"/>
        <v>0</v>
      </c>
      <c r="AQ220" s="7">
        <f>SUMIFS(مصنعيات!AO:AO,مصنعيات!AG:AG,$AO$2,مصنعيات!AE:AE,AM220)</f>
        <v>0</v>
      </c>
      <c r="AR220" s="66" t="str">
        <f t="shared" si="61"/>
        <v/>
      </c>
      <c r="AT220" s="4" t="s">
        <v>12</v>
      </c>
      <c r="AU220" s="5">
        <v>45385</v>
      </c>
      <c r="AV220" s="7"/>
      <c r="AW220" s="7"/>
      <c r="AX220" s="6">
        <f t="shared" si="69"/>
        <v>0</v>
      </c>
      <c r="AY220" s="7">
        <f ca="1">SUMIFS(مصنعيات!AW:AW,مصنعيات!AO:AO,$AO$2,مصنعيات!AM:AM,AU220)</f>
        <v>0</v>
      </c>
      <c r="AZ220" s="66" t="str">
        <f t="shared" si="62"/>
        <v/>
      </c>
      <c r="BB220" s="4" t="s">
        <v>12</v>
      </c>
      <c r="BC220" s="5">
        <v>45385</v>
      </c>
      <c r="BD220" s="7"/>
      <c r="BE220" s="7"/>
      <c r="BF220" s="6">
        <f t="shared" si="70"/>
        <v>0</v>
      </c>
      <c r="BG220" s="7">
        <f ca="1">SUMIFS(مصنعيات!BE:BE,مصنعيات!AW:AW,$AO$2,مصنعيات!AU:AU,BC220)</f>
        <v>0</v>
      </c>
      <c r="BH220" s="66" t="str">
        <f t="shared" si="63"/>
        <v/>
      </c>
      <c r="BJ220" s="4" t="s">
        <v>12</v>
      </c>
      <c r="BK220" s="5">
        <v>45385</v>
      </c>
      <c r="BL220" s="7"/>
      <c r="BM220" s="7"/>
      <c r="BN220" s="6">
        <f t="shared" si="71"/>
        <v>0</v>
      </c>
      <c r="BO220" s="7">
        <f ca="1">SUMIFS(مصنعيات!BM:BM,مصنعيات!BE:BE,$AO$2,مصنعيات!BC:BC,BK220)</f>
        <v>0</v>
      </c>
      <c r="BP220" s="66" t="str">
        <f t="shared" si="64"/>
        <v/>
      </c>
    </row>
    <row r="221" spans="2:68" x14ac:dyDescent="0.2">
      <c r="B221" s="4" t="s">
        <v>13</v>
      </c>
      <c r="C221" s="5">
        <v>45386</v>
      </c>
      <c r="D221" s="7"/>
      <c r="E221" s="7"/>
      <c r="F221" s="6">
        <f t="shared" si="56"/>
        <v>0</v>
      </c>
      <c r="G221" s="7">
        <f>SUMIFS(مصنعيات!N:N,مصنعيات!F:F,$E$2,مصنعيات!D:D,C221)</f>
        <v>0</v>
      </c>
      <c r="H221" s="66" t="str">
        <f t="shared" si="57"/>
        <v/>
      </c>
      <c r="K221" s="4" t="s">
        <v>13</v>
      </c>
      <c r="L221" s="5">
        <v>45386</v>
      </c>
      <c r="M221" s="7"/>
      <c r="N221" s="7"/>
      <c r="O221" s="6">
        <f t="shared" si="65"/>
        <v>0</v>
      </c>
      <c r="P221" s="7">
        <f>SUMIFS(مصنعيات!N:N,مصنعيات!F:F,$N$2,مصنعيات!D:D,L221)</f>
        <v>0</v>
      </c>
      <c r="Q221" s="66" t="str">
        <f t="shared" si="58"/>
        <v/>
      </c>
      <c r="T221" s="4" t="s">
        <v>13</v>
      </c>
      <c r="U221" s="5">
        <v>45386</v>
      </c>
      <c r="V221" s="7"/>
      <c r="W221" s="7"/>
      <c r="X221" s="6">
        <f t="shared" si="66"/>
        <v>0</v>
      </c>
      <c r="Y221" s="7">
        <f>SUMIFS(مصنعيات!W:W,مصنعيات!O:O,$W$2,مصنعيات!M:M,U221)</f>
        <v>0</v>
      </c>
      <c r="Z221" s="66" t="str">
        <f t="shared" si="59"/>
        <v/>
      </c>
      <c r="AC221" s="4" t="s">
        <v>13</v>
      </c>
      <c r="AD221" s="5">
        <v>45386</v>
      </c>
      <c r="AE221" s="7"/>
      <c r="AF221" s="7"/>
      <c r="AG221" s="6">
        <f t="shared" si="67"/>
        <v>0</v>
      </c>
      <c r="AH221" s="7">
        <f>SUMIFS(مصنعيات!AF:AF,مصنعيات!X:X,$AF$2,مصنعيات!V:V,AD221)</f>
        <v>0</v>
      </c>
      <c r="AI221" s="66" t="str">
        <f t="shared" si="60"/>
        <v/>
      </c>
      <c r="AL221" s="4" t="s">
        <v>13</v>
      </c>
      <c r="AM221" s="5">
        <v>45386</v>
      </c>
      <c r="AN221" s="7"/>
      <c r="AO221" s="7"/>
      <c r="AP221" s="6">
        <f t="shared" si="68"/>
        <v>0</v>
      </c>
      <c r="AQ221" s="7">
        <f>SUMIFS(مصنعيات!AO:AO,مصنعيات!AG:AG,$AO$2,مصنعيات!AE:AE,AM221)</f>
        <v>0</v>
      </c>
      <c r="AR221" s="66" t="str">
        <f t="shared" si="61"/>
        <v/>
      </c>
      <c r="AT221" s="4" t="s">
        <v>13</v>
      </c>
      <c r="AU221" s="5">
        <v>45386</v>
      </c>
      <c r="AV221" s="7"/>
      <c r="AW221" s="7"/>
      <c r="AX221" s="6">
        <f t="shared" si="69"/>
        <v>0</v>
      </c>
      <c r="AY221" s="7">
        <f ca="1">SUMIFS(مصنعيات!AW:AW,مصنعيات!AO:AO,$AO$2,مصنعيات!AM:AM,AU221)</f>
        <v>0</v>
      </c>
      <c r="AZ221" s="66" t="str">
        <f t="shared" si="62"/>
        <v/>
      </c>
      <c r="BB221" s="4" t="s">
        <v>13</v>
      </c>
      <c r="BC221" s="5">
        <v>45386</v>
      </c>
      <c r="BD221" s="7"/>
      <c r="BE221" s="7"/>
      <c r="BF221" s="6">
        <f t="shared" si="70"/>
        <v>0</v>
      </c>
      <c r="BG221" s="7">
        <f ca="1">SUMIFS(مصنعيات!BE:BE,مصنعيات!AW:AW,$AO$2,مصنعيات!AU:AU,BC221)</f>
        <v>0</v>
      </c>
      <c r="BH221" s="66" t="str">
        <f t="shared" si="63"/>
        <v/>
      </c>
      <c r="BJ221" s="4" t="s">
        <v>13</v>
      </c>
      <c r="BK221" s="5">
        <v>45386</v>
      </c>
      <c r="BL221" s="7"/>
      <c r="BM221" s="7"/>
      <c r="BN221" s="6">
        <f t="shared" si="71"/>
        <v>0</v>
      </c>
      <c r="BO221" s="7">
        <f ca="1">SUMIFS(مصنعيات!BM:BM,مصنعيات!BE:BE,$AO$2,مصنعيات!BC:BC,BK221)</f>
        <v>0</v>
      </c>
      <c r="BP221" s="66" t="str">
        <f t="shared" si="64"/>
        <v/>
      </c>
    </row>
    <row r="222" spans="2:68" x14ac:dyDescent="0.2">
      <c r="B222" s="4" t="s">
        <v>30</v>
      </c>
      <c r="C222" s="5">
        <v>45387</v>
      </c>
      <c r="D222" s="7"/>
      <c r="E222" s="7"/>
      <c r="F222" s="6">
        <f t="shared" si="56"/>
        <v>0</v>
      </c>
      <c r="G222" s="7">
        <f>SUMIFS(مصنعيات!N:N,مصنعيات!F:F,$E$2,مصنعيات!D:D,C222)</f>
        <v>0</v>
      </c>
      <c r="H222" s="66" t="str">
        <f t="shared" si="57"/>
        <v/>
      </c>
      <c r="K222" s="4" t="s">
        <v>30</v>
      </c>
      <c r="L222" s="5">
        <v>45387</v>
      </c>
      <c r="M222" s="7"/>
      <c r="N222" s="7"/>
      <c r="O222" s="6">
        <f t="shared" si="65"/>
        <v>0</v>
      </c>
      <c r="P222" s="7">
        <f>SUMIFS(مصنعيات!N:N,مصنعيات!F:F,$N$2,مصنعيات!D:D,L222)</f>
        <v>0</v>
      </c>
      <c r="Q222" s="66" t="str">
        <f t="shared" si="58"/>
        <v/>
      </c>
      <c r="T222" s="4" t="s">
        <v>30</v>
      </c>
      <c r="U222" s="5">
        <v>45387</v>
      </c>
      <c r="V222" s="7"/>
      <c r="W222" s="7"/>
      <c r="X222" s="6">
        <f t="shared" si="66"/>
        <v>0</v>
      </c>
      <c r="Y222" s="7">
        <f>SUMIFS(مصنعيات!W:W,مصنعيات!O:O,$W$2,مصنعيات!M:M,U222)</f>
        <v>0</v>
      </c>
      <c r="Z222" s="66" t="str">
        <f t="shared" si="59"/>
        <v/>
      </c>
      <c r="AC222" s="4" t="s">
        <v>30</v>
      </c>
      <c r="AD222" s="5">
        <v>45387</v>
      </c>
      <c r="AE222" s="7"/>
      <c r="AF222" s="7"/>
      <c r="AG222" s="6">
        <f t="shared" si="67"/>
        <v>0</v>
      </c>
      <c r="AH222" s="7">
        <f>SUMIFS(مصنعيات!AF:AF,مصنعيات!X:X,$AF$2,مصنعيات!V:V,AD222)</f>
        <v>0</v>
      </c>
      <c r="AI222" s="66" t="str">
        <f t="shared" si="60"/>
        <v/>
      </c>
      <c r="AL222" s="4" t="s">
        <v>30</v>
      </c>
      <c r="AM222" s="5">
        <v>45387</v>
      </c>
      <c r="AN222" s="7"/>
      <c r="AO222" s="7"/>
      <c r="AP222" s="6">
        <f t="shared" si="68"/>
        <v>0</v>
      </c>
      <c r="AQ222" s="7">
        <f>SUMIFS(مصنعيات!AO:AO,مصنعيات!AG:AG,$AO$2,مصنعيات!AE:AE,AM222)</f>
        <v>0</v>
      </c>
      <c r="AR222" s="66" t="str">
        <f t="shared" si="61"/>
        <v/>
      </c>
      <c r="AT222" s="4" t="s">
        <v>30</v>
      </c>
      <c r="AU222" s="5">
        <v>45387</v>
      </c>
      <c r="AV222" s="7"/>
      <c r="AW222" s="7"/>
      <c r="AX222" s="6">
        <f t="shared" si="69"/>
        <v>0</v>
      </c>
      <c r="AY222" s="7">
        <f ca="1">SUMIFS(مصنعيات!AW:AW,مصنعيات!AO:AO,$AO$2,مصنعيات!AM:AM,AU222)</f>
        <v>0</v>
      </c>
      <c r="AZ222" s="66" t="str">
        <f t="shared" si="62"/>
        <v/>
      </c>
      <c r="BB222" s="4" t="s">
        <v>30</v>
      </c>
      <c r="BC222" s="5">
        <v>45387</v>
      </c>
      <c r="BD222" s="7"/>
      <c r="BE222" s="7"/>
      <c r="BF222" s="6">
        <f t="shared" si="70"/>
        <v>0</v>
      </c>
      <c r="BG222" s="7">
        <f ca="1">SUMIFS(مصنعيات!BE:BE,مصنعيات!AW:AW,$AO$2,مصنعيات!AU:AU,BC222)</f>
        <v>0</v>
      </c>
      <c r="BH222" s="66" t="str">
        <f t="shared" si="63"/>
        <v/>
      </c>
      <c r="BJ222" s="4" t="s">
        <v>30</v>
      </c>
      <c r="BK222" s="5">
        <v>45387</v>
      </c>
      <c r="BL222" s="7"/>
      <c r="BM222" s="7"/>
      <c r="BN222" s="6">
        <f t="shared" si="71"/>
        <v>0</v>
      </c>
      <c r="BO222" s="7">
        <f ca="1">SUMIFS(مصنعيات!BM:BM,مصنعيات!BE:BE,$AO$2,مصنعيات!BC:BC,BK222)</f>
        <v>0</v>
      </c>
      <c r="BP222" s="66" t="str">
        <f t="shared" si="64"/>
        <v/>
      </c>
    </row>
    <row r="223" spans="2:68" x14ac:dyDescent="0.2">
      <c r="B223" s="4" t="s">
        <v>8</v>
      </c>
      <c r="C223" s="5">
        <v>45388</v>
      </c>
      <c r="D223" s="7"/>
      <c r="E223" s="7"/>
      <c r="F223" s="6">
        <f t="shared" si="56"/>
        <v>0</v>
      </c>
      <c r="G223" s="7">
        <f>SUMIFS(مصنعيات!N:N,مصنعيات!F:F,$E$2,مصنعيات!D:D,C223)</f>
        <v>0</v>
      </c>
      <c r="H223" s="66" t="str">
        <f t="shared" si="57"/>
        <v/>
      </c>
      <c r="K223" s="4" t="s">
        <v>8</v>
      </c>
      <c r="L223" s="5">
        <v>45388</v>
      </c>
      <c r="M223" s="7"/>
      <c r="N223" s="7"/>
      <c r="O223" s="6">
        <f t="shared" si="65"/>
        <v>0</v>
      </c>
      <c r="P223" s="7">
        <f>SUMIFS(مصنعيات!N:N,مصنعيات!F:F,$N$2,مصنعيات!D:D,L223)</f>
        <v>0</v>
      </c>
      <c r="Q223" s="66" t="str">
        <f t="shared" si="58"/>
        <v/>
      </c>
      <c r="T223" s="4" t="s">
        <v>8</v>
      </c>
      <c r="U223" s="5">
        <v>45388</v>
      </c>
      <c r="V223" s="7"/>
      <c r="W223" s="7"/>
      <c r="X223" s="6">
        <f t="shared" si="66"/>
        <v>0</v>
      </c>
      <c r="Y223" s="7">
        <f>SUMIFS(مصنعيات!W:W,مصنعيات!O:O,$W$2,مصنعيات!M:M,U223)</f>
        <v>0</v>
      </c>
      <c r="Z223" s="66" t="str">
        <f t="shared" si="59"/>
        <v/>
      </c>
      <c r="AC223" s="4" t="s">
        <v>8</v>
      </c>
      <c r="AD223" s="5">
        <v>45388</v>
      </c>
      <c r="AE223" s="7"/>
      <c r="AF223" s="7"/>
      <c r="AG223" s="6">
        <f t="shared" si="67"/>
        <v>0</v>
      </c>
      <c r="AH223" s="7">
        <f>SUMIFS(مصنعيات!AF:AF,مصنعيات!X:X,$AF$2,مصنعيات!V:V,AD223)</f>
        <v>0</v>
      </c>
      <c r="AI223" s="66" t="str">
        <f t="shared" si="60"/>
        <v/>
      </c>
      <c r="AL223" s="4" t="s">
        <v>8</v>
      </c>
      <c r="AM223" s="5">
        <v>45388</v>
      </c>
      <c r="AN223" s="7"/>
      <c r="AO223" s="7"/>
      <c r="AP223" s="6">
        <f t="shared" si="68"/>
        <v>0</v>
      </c>
      <c r="AQ223" s="7">
        <f>SUMIFS(مصنعيات!AO:AO,مصنعيات!AG:AG,$AO$2,مصنعيات!AE:AE,AM223)</f>
        <v>0</v>
      </c>
      <c r="AR223" s="66" t="str">
        <f t="shared" si="61"/>
        <v/>
      </c>
      <c r="AT223" s="4" t="s">
        <v>8</v>
      </c>
      <c r="AU223" s="5">
        <v>45388</v>
      </c>
      <c r="AV223" s="7"/>
      <c r="AW223" s="7"/>
      <c r="AX223" s="6">
        <f t="shared" si="69"/>
        <v>0</v>
      </c>
      <c r="AY223" s="7">
        <f ca="1">SUMIFS(مصنعيات!AW:AW,مصنعيات!AO:AO,$AO$2,مصنعيات!AM:AM,AU223)</f>
        <v>0</v>
      </c>
      <c r="AZ223" s="66" t="str">
        <f t="shared" si="62"/>
        <v/>
      </c>
      <c r="BB223" s="4" t="s">
        <v>8</v>
      </c>
      <c r="BC223" s="5">
        <v>45388</v>
      </c>
      <c r="BD223" s="7"/>
      <c r="BE223" s="7"/>
      <c r="BF223" s="6">
        <f t="shared" si="70"/>
        <v>0</v>
      </c>
      <c r="BG223" s="7">
        <f ca="1">SUMIFS(مصنعيات!BE:BE,مصنعيات!AW:AW,$AO$2,مصنعيات!AU:AU,BC223)</f>
        <v>0</v>
      </c>
      <c r="BH223" s="66" t="str">
        <f t="shared" si="63"/>
        <v/>
      </c>
      <c r="BJ223" s="4" t="s">
        <v>8</v>
      </c>
      <c r="BK223" s="5">
        <v>45388</v>
      </c>
      <c r="BL223" s="7"/>
      <c r="BM223" s="7"/>
      <c r="BN223" s="6">
        <f t="shared" si="71"/>
        <v>0</v>
      </c>
      <c r="BO223" s="7">
        <f ca="1">SUMIFS(مصنعيات!BM:BM,مصنعيات!BE:BE,$AO$2,مصنعيات!BC:BC,BK223)</f>
        <v>0</v>
      </c>
      <c r="BP223" s="66" t="str">
        <f t="shared" si="64"/>
        <v/>
      </c>
    </row>
    <row r="224" spans="2:68" x14ac:dyDescent="0.2">
      <c r="B224" s="4" t="s">
        <v>9</v>
      </c>
      <c r="C224" s="5">
        <v>45389</v>
      </c>
      <c r="D224" s="7"/>
      <c r="E224" s="7"/>
      <c r="F224" s="6">
        <f t="shared" si="56"/>
        <v>0</v>
      </c>
      <c r="G224" s="7">
        <f>SUMIFS(مصنعيات!N:N,مصنعيات!F:F,$E$2,مصنعيات!D:D,C224)</f>
        <v>0</v>
      </c>
      <c r="H224" s="66" t="str">
        <f t="shared" si="57"/>
        <v/>
      </c>
      <c r="K224" s="4" t="s">
        <v>9</v>
      </c>
      <c r="L224" s="5">
        <v>45389</v>
      </c>
      <c r="M224" s="7"/>
      <c r="N224" s="7"/>
      <c r="O224" s="6">
        <f t="shared" si="65"/>
        <v>0</v>
      </c>
      <c r="P224" s="7">
        <f>SUMIFS(مصنعيات!N:N,مصنعيات!F:F,$N$2,مصنعيات!D:D,L224)</f>
        <v>0</v>
      </c>
      <c r="Q224" s="66" t="str">
        <f t="shared" si="58"/>
        <v/>
      </c>
      <c r="T224" s="4" t="s">
        <v>9</v>
      </c>
      <c r="U224" s="5">
        <v>45389</v>
      </c>
      <c r="V224" s="7"/>
      <c r="W224" s="7"/>
      <c r="X224" s="6">
        <f t="shared" si="66"/>
        <v>0</v>
      </c>
      <c r="Y224" s="7">
        <f>SUMIFS(مصنعيات!W:W,مصنعيات!O:O,$W$2,مصنعيات!M:M,U224)</f>
        <v>0</v>
      </c>
      <c r="Z224" s="66" t="str">
        <f t="shared" si="59"/>
        <v/>
      </c>
      <c r="AC224" s="4" t="s">
        <v>9</v>
      </c>
      <c r="AD224" s="5">
        <v>45389</v>
      </c>
      <c r="AE224" s="7"/>
      <c r="AF224" s="7"/>
      <c r="AG224" s="6">
        <f t="shared" si="67"/>
        <v>0</v>
      </c>
      <c r="AH224" s="7">
        <f>SUMIFS(مصنعيات!AF:AF,مصنعيات!X:X,$AF$2,مصنعيات!V:V,AD224)</f>
        <v>0</v>
      </c>
      <c r="AI224" s="66" t="str">
        <f t="shared" si="60"/>
        <v/>
      </c>
      <c r="AL224" s="4" t="s">
        <v>9</v>
      </c>
      <c r="AM224" s="5">
        <v>45389</v>
      </c>
      <c r="AN224" s="7"/>
      <c r="AO224" s="7"/>
      <c r="AP224" s="6">
        <f t="shared" si="68"/>
        <v>0</v>
      </c>
      <c r="AQ224" s="7">
        <f>SUMIFS(مصنعيات!AO:AO,مصنعيات!AG:AG,$AO$2,مصنعيات!AE:AE,AM224)</f>
        <v>0</v>
      </c>
      <c r="AR224" s="66" t="str">
        <f t="shared" si="61"/>
        <v/>
      </c>
      <c r="AT224" s="4" t="s">
        <v>9</v>
      </c>
      <c r="AU224" s="5">
        <v>45389</v>
      </c>
      <c r="AV224" s="7"/>
      <c r="AW224" s="7"/>
      <c r="AX224" s="6">
        <f t="shared" si="69"/>
        <v>0</v>
      </c>
      <c r="AY224" s="7">
        <f ca="1">SUMIFS(مصنعيات!AW:AW,مصنعيات!AO:AO,$AO$2,مصنعيات!AM:AM,AU224)</f>
        <v>0</v>
      </c>
      <c r="AZ224" s="66" t="str">
        <f t="shared" si="62"/>
        <v/>
      </c>
      <c r="BB224" s="4" t="s">
        <v>9</v>
      </c>
      <c r="BC224" s="5">
        <v>45389</v>
      </c>
      <c r="BD224" s="7"/>
      <c r="BE224" s="7"/>
      <c r="BF224" s="6">
        <f t="shared" si="70"/>
        <v>0</v>
      </c>
      <c r="BG224" s="7">
        <f ca="1">SUMIFS(مصنعيات!BE:BE,مصنعيات!AW:AW,$AO$2,مصنعيات!AU:AU,BC224)</f>
        <v>0</v>
      </c>
      <c r="BH224" s="66" t="str">
        <f t="shared" si="63"/>
        <v/>
      </c>
      <c r="BJ224" s="4" t="s">
        <v>9</v>
      </c>
      <c r="BK224" s="5">
        <v>45389</v>
      </c>
      <c r="BL224" s="7"/>
      <c r="BM224" s="7"/>
      <c r="BN224" s="6">
        <f t="shared" si="71"/>
        <v>0</v>
      </c>
      <c r="BO224" s="7">
        <f ca="1">SUMIFS(مصنعيات!BM:BM,مصنعيات!BE:BE,$AO$2,مصنعيات!BC:BC,BK224)</f>
        <v>0</v>
      </c>
      <c r="BP224" s="66" t="str">
        <f t="shared" si="64"/>
        <v/>
      </c>
    </row>
    <row r="225" spans="2:68" x14ac:dyDescent="0.2">
      <c r="B225" s="4" t="s">
        <v>10</v>
      </c>
      <c r="C225" s="5">
        <v>45390</v>
      </c>
      <c r="D225" s="7"/>
      <c r="E225" s="7"/>
      <c r="F225" s="6">
        <f t="shared" si="56"/>
        <v>0</v>
      </c>
      <c r="G225" s="7">
        <f>SUMIFS(مصنعيات!N:N,مصنعيات!F:F,$E$2,مصنعيات!D:D,C225)</f>
        <v>0</v>
      </c>
      <c r="H225" s="66" t="str">
        <f t="shared" si="57"/>
        <v/>
      </c>
      <c r="K225" s="4" t="s">
        <v>10</v>
      </c>
      <c r="L225" s="5">
        <v>45390</v>
      </c>
      <c r="M225" s="7"/>
      <c r="N225" s="7"/>
      <c r="O225" s="6">
        <f t="shared" si="65"/>
        <v>0</v>
      </c>
      <c r="P225" s="7">
        <f>SUMIFS(مصنعيات!N:N,مصنعيات!F:F,$N$2,مصنعيات!D:D,L225)</f>
        <v>0</v>
      </c>
      <c r="Q225" s="66" t="str">
        <f t="shared" si="58"/>
        <v/>
      </c>
      <c r="T225" s="4" t="s">
        <v>10</v>
      </c>
      <c r="U225" s="5">
        <v>45390</v>
      </c>
      <c r="V225" s="7"/>
      <c r="W225" s="7"/>
      <c r="X225" s="6">
        <f t="shared" si="66"/>
        <v>0</v>
      </c>
      <c r="Y225" s="7">
        <f>SUMIFS(مصنعيات!W:W,مصنعيات!O:O,$W$2,مصنعيات!M:M,U225)</f>
        <v>0</v>
      </c>
      <c r="Z225" s="66" t="str">
        <f t="shared" si="59"/>
        <v/>
      </c>
      <c r="AC225" s="4" t="s">
        <v>10</v>
      </c>
      <c r="AD225" s="5">
        <v>45390</v>
      </c>
      <c r="AE225" s="7"/>
      <c r="AF225" s="7"/>
      <c r="AG225" s="6">
        <f t="shared" si="67"/>
        <v>0</v>
      </c>
      <c r="AH225" s="7">
        <f>SUMIFS(مصنعيات!AF:AF,مصنعيات!X:X,$AF$2,مصنعيات!V:V,AD225)</f>
        <v>0</v>
      </c>
      <c r="AI225" s="66" t="str">
        <f t="shared" si="60"/>
        <v/>
      </c>
      <c r="AL225" s="4" t="s">
        <v>10</v>
      </c>
      <c r="AM225" s="5">
        <v>45390</v>
      </c>
      <c r="AN225" s="7"/>
      <c r="AO225" s="7"/>
      <c r="AP225" s="6">
        <f t="shared" si="68"/>
        <v>0</v>
      </c>
      <c r="AQ225" s="7">
        <f>SUMIFS(مصنعيات!AO:AO,مصنعيات!AG:AG,$AO$2,مصنعيات!AE:AE,AM225)</f>
        <v>0</v>
      </c>
      <c r="AR225" s="66" t="str">
        <f t="shared" si="61"/>
        <v/>
      </c>
      <c r="AT225" s="4" t="s">
        <v>10</v>
      </c>
      <c r="AU225" s="5">
        <v>45390</v>
      </c>
      <c r="AV225" s="7"/>
      <c r="AW225" s="7"/>
      <c r="AX225" s="6">
        <f t="shared" si="69"/>
        <v>0</v>
      </c>
      <c r="AY225" s="7">
        <f ca="1">SUMIFS(مصنعيات!AW:AW,مصنعيات!AO:AO,$AO$2,مصنعيات!AM:AM,AU225)</f>
        <v>0</v>
      </c>
      <c r="AZ225" s="66" t="str">
        <f t="shared" si="62"/>
        <v/>
      </c>
      <c r="BB225" s="4" t="s">
        <v>10</v>
      </c>
      <c r="BC225" s="5">
        <v>45390</v>
      </c>
      <c r="BD225" s="7"/>
      <c r="BE225" s="7"/>
      <c r="BF225" s="6">
        <f t="shared" si="70"/>
        <v>0</v>
      </c>
      <c r="BG225" s="7">
        <f ca="1">SUMIFS(مصنعيات!BE:BE,مصنعيات!AW:AW,$AO$2,مصنعيات!AU:AU,BC225)</f>
        <v>0</v>
      </c>
      <c r="BH225" s="66" t="str">
        <f t="shared" si="63"/>
        <v/>
      </c>
      <c r="BJ225" s="4" t="s">
        <v>10</v>
      </c>
      <c r="BK225" s="5">
        <v>45390</v>
      </c>
      <c r="BL225" s="7"/>
      <c r="BM225" s="7"/>
      <c r="BN225" s="6">
        <f t="shared" si="71"/>
        <v>0</v>
      </c>
      <c r="BO225" s="7">
        <f ca="1">SUMIFS(مصنعيات!BM:BM,مصنعيات!BE:BE,$AO$2,مصنعيات!BC:BC,BK225)</f>
        <v>0</v>
      </c>
      <c r="BP225" s="66" t="str">
        <f t="shared" si="64"/>
        <v/>
      </c>
    </row>
    <row r="226" spans="2:68" x14ac:dyDescent="0.2">
      <c r="B226" s="4" t="s">
        <v>11</v>
      </c>
      <c r="C226" s="5">
        <v>45391</v>
      </c>
      <c r="D226" s="7"/>
      <c r="E226" s="7"/>
      <c r="F226" s="6">
        <f t="shared" si="56"/>
        <v>0</v>
      </c>
      <c r="G226" s="7">
        <f>SUMIFS(مصنعيات!N:N,مصنعيات!F:F,$E$2,مصنعيات!D:D,C226)</f>
        <v>0</v>
      </c>
      <c r="H226" s="66" t="str">
        <f t="shared" si="57"/>
        <v/>
      </c>
      <c r="K226" s="4" t="s">
        <v>11</v>
      </c>
      <c r="L226" s="5">
        <v>45391</v>
      </c>
      <c r="M226" s="7"/>
      <c r="N226" s="7"/>
      <c r="O226" s="6">
        <f t="shared" si="65"/>
        <v>0</v>
      </c>
      <c r="P226" s="7">
        <f>SUMIFS(مصنعيات!N:N,مصنعيات!F:F,$N$2,مصنعيات!D:D,L226)</f>
        <v>0</v>
      </c>
      <c r="Q226" s="66" t="str">
        <f t="shared" si="58"/>
        <v/>
      </c>
      <c r="T226" s="4" t="s">
        <v>11</v>
      </c>
      <c r="U226" s="5">
        <v>45391</v>
      </c>
      <c r="V226" s="7"/>
      <c r="W226" s="7"/>
      <c r="X226" s="6">
        <f t="shared" si="66"/>
        <v>0</v>
      </c>
      <c r="Y226" s="7">
        <f>SUMIFS(مصنعيات!W:W,مصنعيات!O:O,$W$2,مصنعيات!M:M,U226)</f>
        <v>0</v>
      </c>
      <c r="Z226" s="66" t="str">
        <f t="shared" si="59"/>
        <v/>
      </c>
      <c r="AC226" s="4" t="s">
        <v>11</v>
      </c>
      <c r="AD226" s="5">
        <v>45391</v>
      </c>
      <c r="AE226" s="7"/>
      <c r="AF226" s="7"/>
      <c r="AG226" s="6">
        <f t="shared" si="67"/>
        <v>0</v>
      </c>
      <c r="AH226" s="7">
        <f>SUMIFS(مصنعيات!AF:AF,مصنعيات!X:X,$AF$2,مصنعيات!V:V,AD226)</f>
        <v>0</v>
      </c>
      <c r="AI226" s="66" t="str">
        <f t="shared" si="60"/>
        <v/>
      </c>
      <c r="AL226" s="4" t="s">
        <v>11</v>
      </c>
      <c r="AM226" s="5">
        <v>45391</v>
      </c>
      <c r="AN226" s="7"/>
      <c r="AO226" s="7"/>
      <c r="AP226" s="6">
        <f t="shared" si="68"/>
        <v>0</v>
      </c>
      <c r="AQ226" s="7">
        <f>SUMIFS(مصنعيات!AO:AO,مصنعيات!AG:AG,$AO$2,مصنعيات!AE:AE,AM226)</f>
        <v>0</v>
      </c>
      <c r="AR226" s="66" t="str">
        <f t="shared" si="61"/>
        <v/>
      </c>
      <c r="AT226" s="4" t="s">
        <v>11</v>
      </c>
      <c r="AU226" s="5">
        <v>45391</v>
      </c>
      <c r="AV226" s="7"/>
      <c r="AW226" s="7"/>
      <c r="AX226" s="6">
        <f t="shared" si="69"/>
        <v>0</v>
      </c>
      <c r="AY226" s="7">
        <f ca="1">SUMIFS(مصنعيات!AW:AW,مصنعيات!AO:AO,$AO$2,مصنعيات!AM:AM,AU226)</f>
        <v>0</v>
      </c>
      <c r="AZ226" s="66" t="str">
        <f t="shared" si="62"/>
        <v/>
      </c>
      <c r="BB226" s="4" t="s">
        <v>11</v>
      </c>
      <c r="BC226" s="5">
        <v>45391</v>
      </c>
      <c r="BD226" s="7"/>
      <c r="BE226" s="7"/>
      <c r="BF226" s="6">
        <f t="shared" si="70"/>
        <v>0</v>
      </c>
      <c r="BG226" s="7">
        <f ca="1">SUMIFS(مصنعيات!BE:BE,مصنعيات!AW:AW,$AO$2,مصنعيات!AU:AU,BC226)</f>
        <v>0</v>
      </c>
      <c r="BH226" s="66" t="str">
        <f t="shared" si="63"/>
        <v/>
      </c>
      <c r="BJ226" s="4" t="s">
        <v>11</v>
      </c>
      <c r="BK226" s="5">
        <v>45391</v>
      </c>
      <c r="BL226" s="7"/>
      <c r="BM226" s="7"/>
      <c r="BN226" s="6">
        <f t="shared" si="71"/>
        <v>0</v>
      </c>
      <c r="BO226" s="7">
        <f ca="1">SUMIFS(مصنعيات!BM:BM,مصنعيات!BE:BE,$AO$2,مصنعيات!BC:BC,BK226)</f>
        <v>0</v>
      </c>
      <c r="BP226" s="66" t="str">
        <f t="shared" si="64"/>
        <v/>
      </c>
    </row>
    <row r="227" spans="2:68" x14ac:dyDescent="0.2">
      <c r="B227" s="4" t="s">
        <v>12</v>
      </c>
      <c r="C227" s="5">
        <v>45392</v>
      </c>
      <c r="D227" s="7"/>
      <c r="E227" s="7"/>
      <c r="F227" s="6">
        <f t="shared" si="56"/>
        <v>0</v>
      </c>
      <c r="G227" s="7">
        <f>SUMIFS(مصنعيات!N:N,مصنعيات!F:F,$E$2,مصنعيات!D:D,C227)</f>
        <v>0</v>
      </c>
      <c r="H227" s="66" t="str">
        <f t="shared" si="57"/>
        <v/>
      </c>
      <c r="K227" s="4" t="s">
        <v>12</v>
      </c>
      <c r="L227" s="5">
        <v>45392</v>
      </c>
      <c r="M227" s="7"/>
      <c r="N227" s="7"/>
      <c r="O227" s="6">
        <f t="shared" si="65"/>
        <v>0</v>
      </c>
      <c r="P227" s="7">
        <f>SUMIFS(مصنعيات!N:N,مصنعيات!F:F,$N$2,مصنعيات!D:D,L227)</f>
        <v>0</v>
      </c>
      <c r="Q227" s="66" t="str">
        <f t="shared" si="58"/>
        <v/>
      </c>
      <c r="T227" s="4" t="s">
        <v>12</v>
      </c>
      <c r="U227" s="5">
        <v>45392</v>
      </c>
      <c r="V227" s="7"/>
      <c r="W227" s="7"/>
      <c r="X227" s="6">
        <f t="shared" si="66"/>
        <v>0</v>
      </c>
      <c r="Y227" s="7">
        <f>SUMIFS(مصنعيات!W:W,مصنعيات!O:O,$W$2,مصنعيات!M:M,U227)</f>
        <v>0</v>
      </c>
      <c r="Z227" s="66" t="str">
        <f t="shared" si="59"/>
        <v/>
      </c>
      <c r="AC227" s="4" t="s">
        <v>12</v>
      </c>
      <c r="AD227" s="5">
        <v>45392</v>
      </c>
      <c r="AE227" s="7"/>
      <c r="AF227" s="7"/>
      <c r="AG227" s="6">
        <f t="shared" si="67"/>
        <v>0</v>
      </c>
      <c r="AH227" s="7">
        <f>SUMIFS(مصنعيات!AF:AF,مصنعيات!X:X,$AF$2,مصنعيات!V:V,AD227)</f>
        <v>0</v>
      </c>
      <c r="AI227" s="66" t="str">
        <f t="shared" si="60"/>
        <v/>
      </c>
      <c r="AL227" s="4" t="s">
        <v>12</v>
      </c>
      <c r="AM227" s="5">
        <v>45392</v>
      </c>
      <c r="AN227" s="7"/>
      <c r="AO227" s="7"/>
      <c r="AP227" s="6">
        <f t="shared" si="68"/>
        <v>0</v>
      </c>
      <c r="AQ227" s="7">
        <f>SUMIFS(مصنعيات!AO:AO,مصنعيات!AG:AG,$AO$2,مصنعيات!AE:AE,AM227)</f>
        <v>0</v>
      </c>
      <c r="AR227" s="66" t="str">
        <f t="shared" si="61"/>
        <v/>
      </c>
      <c r="AT227" s="4" t="s">
        <v>12</v>
      </c>
      <c r="AU227" s="5">
        <v>45392</v>
      </c>
      <c r="AV227" s="7"/>
      <c r="AW227" s="7"/>
      <c r="AX227" s="6">
        <f t="shared" si="69"/>
        <v>0</v>
      </c>
      <c r="AY227" s="7">
        <f ca="1">SUMIFS(مصنعيات!AW:AW,مصنعيات!AO:AO,$AO$2,مصنعيات!AM:AM,AU227)</f>
        <v>0</v>
      </c>
      <c r="AZ227" s="66" t="str">
        <f t="shared" si="62"/>
        <v/>
      </c>
      <c r="BB227" s="4" t="s">
        <v>12</v>
      </c>
      <c r="BC227" s="5">
        <v>45392</v>
      </c>
      <c r="BD227" s="7"/>
      <c r="BE227" s="7"/>
      <c r="BF227" s="6">
        <f t="shared" si="70"/>
        <v>0</v>
      </c>
      <c r="BG227" s="7">
        <f ca="1">SUMIFS(مصنعيات!BE:BE,مصنعيات!AW:AW,$AO$2,مصنعيات!AU:AU,BC227)</f>
        <v>0</v>
      </c>
      <c r="BH227" s="66" t="str">
        <f t="shared" si="63"/>
        <v/>
      </c>
      <c r="BJ227" s="4" t="s">
        <v>12</v>
      </c>
      <c r="BK227" s="5">
        <v>45392</v>
      </c>
      <c r="BL227" s="7"/>
      <c r="BM227" s="7"/>
      <c r="BN227" s="6">
        <f t="shared" si="71"/>
        <v>0</v>
      </c>
      <c r="BO227" s="7">
        <f ca="1">SUMIFS(مصنعيات!BM:BM,مصنعيات!BE:BE,$AO$2,مصنعيات!BC:BC,BK227)</f>
        <v>0</v>
      </c>
      <c r="BP227" s="66" t="str">
        <f t="shared" si="64"/>
        <v/>
      </c>
    </row>
    <row r="228" spans="2:68" x14ac:dyDescent="0.2">
      <c r="B228" s="4" t="s">
        <v>13</v>
      </c>
      <c r="C228" s="5">
        <v>45393</v>
      </c>
      <c r="D228" s="7"/>
      <c r="E228" s="7"/>
      <c r="F228" s="6">
        <f t="shared" si="56"/>
        <v>0</v>
      </c>
      <c r="G228" s="7">
        <f>SUMIFS(مصنعيات!N:N,مصنعيات!F:F,$E$2,مصنعيات!D:D,C228)</f>
        <v>0</v>
      </c>
      <c r="H228" s="66" t="str">
        <f t="shared" si="57"/>
        <v/>
      </c>
      <c r="K228" s="4" t="s">
        <v>13</v>
      </c>
      <c r="L228" s="5">
        <v>45393</v>
      </c>
      <c r="M228" s="7"/>
      <c r="N228" s="7"/>
      <c r="O228" s="6">
        <f t="shared" si="65"/>
        <v>0</v>
      </c>
      <c r="P228" s="7">
        <f>SUMIFS(مصنعيات!N:N,مصنعيات!F:F,$N$2,مصنعيات!D:D,L228)</f>
        <v>0</v>
      </c>
      <c r="Q228" s="66" t="str">
        <f t="shared" si="58"/>
        <v/>
      </c>
      <c r="T228" s="4" t="s">
        <v>13</v>
      </c>
      <c r="U228" s="5">
        <v>45393</v>
      </c>
      <c r="V228" s="7"/>
      <c r="W228" s="7"/>
      <c r="X228" s="6">
        <f t="shared" si="66"/>
        <v>0</v>
      </c>
      <c r="Y228" s="7">
        <f>SUMIFS(مصنعيات!W:W,مصنعيات!O:O,$W$2,مصنعيات!M:M,U228)</f>
        <v>0</v>
      </c>
      <c r="Z228" s="66" t="str">
        <f t="shared" si="59"/>
        <v/>
      </c>
      <c r="AC228" s="4" t="s">
        <v>13</v>
      </c>
      <c r="AD228" s="5">
        <v>45393</v>
      </c>
      <c r="AE228" s="7"/>
      <c r="AF228" s="7"/>
      <c r="AG228" s="6">
        <f t="shared" si="67"/>
        <v>0</v>
      </c>
      <c r="AH228" s="7">
        <f>SUMIFS(مصنعيات!AF:AF,مصنعيات!X:X,$AF$2,مصنعيات!V:V,AD228)</f>
        <v>0</v>
      </c>
      <c r="AI228" s="66" t="str">
        <f t="shared" si="60"/>
        <v/>
      </c>
      <c r="AL228" s="4" t="s">
        <v>13</v>
      </c>
      <c r="AM228" s="5">
        <v>45393</v>
      </c>
      <c r="AN228" s="7"/>
      <c r="AO228" s="7"/>
      <c r="AP228" s="6">
        <f t="shared" si="68"/>
        <v>0</v>
      </c>
      <c r="AQ228" s="7">
        <f>SUMIFS(مصنعيات!AO:AO,مصنعيات!AG:AG,$AO$2,مصنعيات!AE:AE,AM228)</f>
        <v>0</v>
      </c>
      <c r="AR228" s="66" t="str">
        <f t="shared" si="61"/>
        <v/>
      </c>
      <c r="AT228" s="4" t="s">
        <v>13</v>
      </c>
      <c r="AU228" s="5">
        <v>45393</v>
      </c>
      <c r="AV228" s="7"/>
      <c r="AW228" s="7"/>
      <c r="AX228" s="6">
        <f t="shared" si="69"/>
        <v>0</v>
      </c>
      <c r="AY228" s="7">
        <f ca="1">SUMIFS(مصنعيات!AW:AW,مصنعيات!AO:AO,$AO$2,مصنعيات!AM:AM,AU228)</f>
        <v>0</v>
      </c>
      <c r="AZ228" s="66" t="str">
        <f t="shared" si="62"/>
        <v/>
      </c>
      <c r="BB228" s="4" t="s">
        <v>13</v>
      </c>
      <c r="BC228" s="5">
        <v>45393</v>
      </c>
      <c r="BD228" s="7"/>
      <c r="BE228" s="7"/>
      <c r="BF228" s="6">
        <f t="shared" si="70"/>
        <v>0</v>
      </c>
      <c r="BG228" s="7">
        <f ca="1">SUMIFS(مصنعيات!BE:BE,مصنعيات!AW:AW,$AO$2,مصنعيات!AU:AU,BC228)</f>
        <v>0</v>
      </c>
      <c r="BH228" s="66" t="str">
        <f t="shared" si="63"/>
        <v/>
      </c>
      <c r="BJ228" s="4" t="s">
        <v>13</v>
      </c>
      <c r="BK228" s="5">
        <v>45393</v>
      </c>
      <c r="BL228" s="7"/>
      <c r="BM228" s="7"/>
      <c r="BN228" s="6">
        <f t="shared" si="71"/>
        <v>0</v>
      </c>
      <c r="BO228" s="7">
        <f ca="1">SUMIFS(مصنعيات!BM:BM,مصنعيات!BE:BE,$AO$2,مصنعيات!BC:BC,BK228)</f>
        <v>0</v>
      </c>
      <c r="BP228" s="66" t="str">
        <f t="shared" si="64"/>
        <v/>
      </c>
    </row>
    <row r="229" spans="2:68" x14ac:dyDescent="0.2">
      <c r="B229" s="4" t="s">
        <v>30</v>
      </c>
      <c r="C229" s="5">
        <v>45394</v>
      </c>
      <c r="D229" s="7"/>
      <c r="E229" s="7"/>
      <c r="F229" s="6">
        <f t="shared" si="56"/>
        <v>0</v>
      </c>
      <c r="G229" s="7">
        <f>SUMIFS(مصنعيات!N:N,مصنعيات!F:F,$E$2,مصنعيات!D:D,C229)</f>
        <v>0</v>
      </c>
      <c r="H229" s="66" t="str">
        <f t="shared" si="57"/>
        <v/>
      </c>
      <c r="K229" s="4" t="s">
        <v>30</v>
      </c>
      <c r="L229" s="5">
        <v>45394</v>
      </c>
      <c r="M229" s="7"/>
      <c r="N229" s="7"/>
      <c r="O229" s="6">
        <f t="shared" si="65"/>
        <v>0</v>
      </c>
      <c r="P229" s="7">
        <f>SUMIFS(مصنعيات!N:N,مصنعيات!F:F,$N$2,مصنعيات!D:D,L229)</f>
        <v>0</v>
      </c>
      <c r="Q229" s="66" t="str">
        <f t="shared" si="58"/>
        <v/>
      </c>
      <c r="T229" s="4" t="s">
        <v>30</v>
      </c>
      <c r="U229" s="5">
        <v>45394</v>
      </c>
      <c r="V229" s="7"/>
      <c r="W229" s="7"/>
      <c r="X229" s="6">
        <f t="shared" si="66"/>
        <v>0</v>
      </c>
      <c r="Y229" s="7">
        <f>SUMIFS(مصنعيات!W:W,مصنعيات!O:O,$W$2,مصنعيات!M:M,U229)</f>
        <v>0</v>
      </c>
      <c r="Z229" s="66" t="str">
        <f t="shared" si="59"/>
        <v/>
      </c>
      <c r="AC229" s="4" t="s">
        <v>30</v>
      </c>
      <c r="AD229" s="5">
        <v>45394</v>
      </c>
      <c r="AE229" s="7"/>
      <c r="AF229" s="7"/>
      <c r="AG229" s="6">
        <f t="shared" si="67"/>
        <v>0</v>
      </c>
      <c r="AH229" s="7">
        <f>SUMIFS(مصنعيات!AF:AF,مصنعيات!X:X,$AF$2,مصنعيات!V:V,AD229)</f>
        <v>0</v>
      </c>
      <c r="AI229" s="66" t="str">
        <f t="shared" si="60"/>
        <v/>
      </c>
      <c r="AL229" s="4" t="s">
        <v>30</v>
      </c>
      <c r="AM229" s="5">
        <v>45394</v>
      </c>
      <c r="AN229" s="7"/>
      <c r="AO229" s="7"/>
      <c r="AP229" s="6">
        <f t="shared" si="68"/>
        <v>0</v>
      </c>
      <c r="AQ229" s="7">
        <f>SUMIFS(مصنعيات!AO:AO,مصنعيات!AG:AG,$AO$2,مصنعيات!AE:AE,AM229)</f>
        <v>0</v>
      </c>
      <c r="AR229" s="66" t="str">
        <f t="shared" si="61"/>
        <v/>
      </c>
      <c r="AT229" s="4" t="s">
        <v>30</v>
      </c>
      <c r="AU229" s="5">
        <v>45394</v>
      </c>
      <c r="AV229" s="7"/>
      <c r="AW229" s="7"/>
      <c r="AX229" s="6">
        <f t="shared" si="69"/>
        <v>0</v>
      </c>
      <c r="AY229" s="7">
        <f ca="1">SUMIFS(مصنعيات!AW:AW,مصنعيات!AO:AO,$AO$2,مصنعيات!AM:AM,AU229)</f>
        <v>0</v>
      </c>
      <c r="AZ229" s="66" t="str">
        <f t="shared" si="62"/>
        <v/>
      </c>
      <c r="BB229" s="4" t="s">
        <v>30</v>
      </c>
      <c r="BC229" s="5">
        <v>45394</v>
      </c>
      <c r="BD229" s="7"/>
      <c r="BE229" s="7"/>
      <c r="BF229" s="6">
        <f t="shared" si="70"/>
        <v>0</v>
      </c>
      <c r="BG229" s="7">
        <f ca="1">SUMIFS(مصنعيات!BE:BE,مصنعيات!AW:AW,$AO$2,مصنعيات!AU:AU,BC229)</f>
        <v>0</v>
      </c>
      <c r="BH229" s="66" t="str">
        <f t="shared" si="63"/>
        <v/>
      </c>
      <c r="BJ229" s="4" t="s">
        <v>30</v>
      </c>
      <c r="BK229" s="5">
        <v>45394</v>
      </c>
      <c r="BL229" s="7"/>
      <c r="BM229" s="7"/>
      <c r="BN229" s="6">
        <f t="shared" si="71"/>
        <v>0</v>
      </c>
      <c r="BO229" s="7">
        <f ca="1">SUMIFS(مصنعيات!BM:BM,مصنعيات!BE:BE,$AO$2,مصنعيات!BC:BC,BK229)</f>
        <v>0</v>
      </c>
      <c r="BP229" s="66" t="str">
        <f t="shared" si="64"/>
        <v/>
      </c>
    </row>
    <row r="230" spans="2:68" x14ac:dyDescent="0.2">
      <c r="B230" s="4" t="s">
        <v>8</v>
      </c>
      <c r="C230" s="5">
        <v>45395</v>
      </c>
      <c r="D230" s="7"/>
      <c r="E230" s="7"/>
      <c r="F230" s="6">
        <f t="shared" si="56"/>
        <v>0</v>
      </c>
      <c r="G230" s="7">
        <f>SUMIFS(مصنعيات!N:N,مصنعيات!F:F,$E$2,مصنعيات!D:D,C230)</f>
        <v>0</v>
      </c>
      <c r="H230" s="66" t="str">
        <f t="shared" si="57"/>
        <v/>
      </c>
      <c r="K230" s="4" t="s">
        <v>8</v>
      </c>
      <c r="L230" s="5">
        <v>45395</v>
      </c>
      <c r="M230" s="7"/>
      <c r="N230" s="7"/>
      <c r="O230" s="6">
        <f t="shared" si="65"/>
        <v>0</v>
      </c>
      <c r="P230" s="7">
        <f>SUMIFS(مصنعيات!N:N,مصنعيات!F:F,$N$2,مصنعيات!D:D,L230)</f>
        <v>0</v>
      </c>
      <c r="Q230" s="66" t="str">
        <f t="shared" si="58"/>
        <v/>
      </c>
      <c r="T230" s="4" t="s">
        <v>8</v>
      </c>
      <c r="U230" s="5">
        <v>45395</v>
      </c>
      <c r="V230" s="7"/>
      <c r="W230" s="7"/>
      <c r="X230" s="6">
        <f t="shared" si="66"/>
        <v>0</v>
      </c>
      <c r="Y230" s="7">
        <f>SUMIFS(مصنعيات!W:W,مصنعيات!O:O,$W$2,مصنعيات!M:M,U230)</f>
        <v>0</v>
      </c>
      <c r="Z230" s="66" t="str">
        <f t="shared" si="59"/>
        <v/>
      </c>
      <c r="AC230" s="4" t="s">
        <v>8</v>
      </c>
      <c r="AD230" s="5">
        <v>45395</v>
      </c>
      <c r="AE230" s="7"/>
      <c r="AF230" s="7"/>
      <c r="AG230" s="6">
        <f t="shared" si="67"/>
        <v>0</v>
      </c>
      <c r="AH230" s="7">
        <f>SUMIFS(مصنعيات!AF:AF,مصنعيات!X:X,$AF$2,مصنعيات!V:V,AD230)</f>
        <v>0</v>
      </c>
      <c r="AI230" s="66" t="str">
        <f t="shared" si="60"/>
        <v/>
      </c>
      <c r="AL230" s="4" t="s">
        <v>8</v>
      </c>
      <c r="AM230" s="5">
        <v>45395</v>
      </c>
      <c r="AN230" s="7"/>
      <c r="AO230" s="7"/>
      <c r="AP230" s="6">
        <f t="shared" si="68"/>
        <v>0</v>
      </c>
      <c r="AQ230" s="7">
        <f>SUMIFS(مصنعيات!AO:AO,مصنعيات!AG:AG,$AO$2,مصنعيات!AE:AE,AM230)</f>
        <v>0</v>
      </c>
      <c r="AR230" s="66" t="str">
        <f t="shared" si="61"/>
        <v/>
      </c>
      <c r="AT230" s="4" t="s">
        <v>8</v>
      </c>
      <c r="AU230" s="5">
        <v>45395</v>
      </c>
      <c r="AV230" s="7"/>
      <c r="AW230" s="7"/>
      <c r="AX230" s="6">
        <f t="shared" si="69"/>
        <v>0</v>
      </c>
      <c r="AY230" s="7">
        <f ca="1">SUMIFS(مصنعيات!AW:AW,مصنعيات!AO:AO,$AO$2,مصنعيات!AM:AM,AU230)</f>
        <v>0</v>
      </c>
      <c r="AZ230" s="66" t="str">
        <f t="shared" si="62"/>
        <v/>
      </c>
      <c r="BB230" s="4" t="s">
        <v>8</v>
      </c>
      <c r="BC230" s="5">
        <v>45395</v>
      </c>
      <c r="BD230" s="7"/>
      <c r="BE230" s="7"/>
      <c r="BF230" s="6">
        <f t="shared" si="70"/>
        <v>0</v>
      </c>
      <c r="BG230" s="7">
        <f ca="1">SUMIFS(مصنعيات!BE:BE,مصنعيات!AW:AW,$AO$2,مصنعيات!AU:AU,BC230)</f>
        <v>0</v>
      </c>
      <c r="BH230" s="66" t="str">
        <f t="shared" si="63"/>
        <v/>
      </c>
      <c r="BJ230" s="4" t="s">
        <v>8</v>
      </c>
      <c r="BK230" s="5">
        <v>45395</v>
      </c>
      <c r="BL230" s="7"/>
      <c r="BM230" s="7"/>
      <c r="BN230" s="6">
        <f t="shared" si="71"/>
        <v>0</v>
      </c>
      <c r="BO230" s="7">
        <f ca="1">SUMIFS(مصنعيات!BM:BM,مصنعيات!BE:BE,$AO$2,مصنعيات!BC:BC,BK230)</f>
        <v>0</v>
      </c>
      <c r="BP230" s="66" t="str">
        <f t="shared" si="64"/>
        <v/>
      </c>
    </row>
    <row r="231" spans="2:68" x14ac:dyDescent="0.2">
      <c r="B231" s="4" t="s">
        <v>9</v>
      </c>
      <c r="C231" s="5">
        <v>45396</v>
      </c>
      <c r="D231" s="7"/>
      <c r="E231" s="7"/>
      <c r="F231" s="6">
        <f t="shared" si="56"/>
        <v>0</v>
      </c>
      <c r="G231" s="7">
        <f>SUMIFS(مصنعيات!N:N,مصنعيات!F:F,$E$2,مصنعيات!D:D,C231)</f>
        <v>0</v>
      </c>
      <c r="H231" s="66" t="str">
        <f t="shared" si="57"/>
        <v/>
      </c>
      <c r="K231" s="4" t="s">
        <v>9</v>
      </c>
      <c r="L231" s="5">
        <v>45396</v>
      </c>
      <c r="M231" s="7"/>
      <c r="N231" s="7"/>
      <c r="O231" s="6">
        <f t="shared" si="65"/>
        <v>0</v>
      </c>
      <c r="P231" s="7">
        <f>SUMIFS(مصنعيات!N:N,مصنعيات!F:F,$N$2,مصنعيات!D:D,L231)</f>
        <v>0</v>
      </c>
      <c r="Q231" s="66" t="str">
        <f t="shared" si="58"/>
        <v/>
      </c>
      <c r="T231" s="4" t="s">
        <v>9</v>
      </c>
      <c r="U231" s="5">
        <v>45396</v>
      </c>
      <c r="V231" s="7"/>
      <c r="W231" s="7"/>
      <c r="X231" s="6">
        <f t="shared" si="66"/>
        <v>0</v>
      </c>
      <c r="Y231" s="7">
        <f>SUMIFS(مصنعيات!W:W,مصنعيات!O:O,$W$2,مصنعيات!M:M,U231)</f>
        <v>0</v>
      </c>
      <c r="Z231" s="66" t="str">
        <f t="shared" si="59"/>
        <v/>
      </c>
      <c r="AC231" s="4" t="s">
        <v>9</v>
      </c>
      <c r="AD231" s="5">
        <v>45396</v>
      </c>
      <c r="AE231" s="7"/>
      <c r="AF231" s="7"/>
      <c r="AG231" s="6">
        <f t="shared" si="67"/>
        <v>0</v>
      </c>
      <c r="AH231" s="7">
        <f>SUMIFS(مصنعيات!AF:AF,مصنعيات!X:X,$AF$2,مصنعيات!V:V,AD231)</f>
        <v>0</v>
      </c>
      <c r="AI231" s="66" t="str">
        <f t="shared" si="60"/>
        <v/>
      </c>
      <c r="AL231" s="4" t="s">
        <v>9</v>
      </c>
      <c r="AM231" s="5">
        <v>45396</v>
      </c>
      <c r="AN231" s="7"/>
      <c r="AO231" s="7"/>
      <c r="AP231" s="6">
        <f t="shared" si="68"/>
        <v>0</v>
      </c>
      <c r="AQ231" s="7">
        <f>SUMIFS(مصنعيات!AO:AO,مصنعيات!AG:AG,$AO$2,مصنعيات!AE:AE,AM231)</f>
        <v>0</v>
      </c>
      <c r="AR231" s="66" t="str">
        <f t="shared" si="61"/>
        <v/>
      </c>
      <c r="AT231" s="4" t="s">
        <v>9</v>
      </c>
      <c r="AU231" s="5">
        <v>45396</v>
      </c>
      <c r="AV231" s="7"/>
      <c r="AW231" s="7"/>
      <c r="AX231" s="6">
        <f t="shared" si="69"/>
        <v>0</v>
      </c>
      <c r="AY231" s="7">
        <f ca="1">SUMIFS(مصنعيات!AW:AW,مصنعيات!AO:AO,$AO$2,مصنعيات!AM:AM,AU231)</f>
        <v>0</v>
      </c>
      <c r="AZ231" s="66" t="str">
        <f t="shared" si="62"/>
        <v/>
      </c>
      <c r="BB231" s="4" t="s">
        <v>9</v>
      </c>
      <c r="BC231" s="5">
        <v>45396</v>
      </c>
      <c r="BD231" s="7"/>
      <c r="BE231" s="7"/>
      <c r="BF231" s="6">
        <f t="shared" si="70"/>
        <v>0</v>
      </c>
      <c r="BG231" s="7">
        <f ca="1">SUMIFS(مصنعيات!BE:BE,مصنعيات!AW:AW,$AO$2,مصنعيات!AU:AU,BC231)</f>
        <v>0</v>
      </c>
      <c r="BH231" s="66" t="str">
        <f t="shared" si="63"/>
        <v/>
      </c>
      <c r="BJ231" s="4" t="s">
        <v>9</v>
      </c>
      <c r="BK231" s="5">
        <v>45396</v>
      </c>
      <c r="BL231" s="7"/>
      <c r="BM231" s="7"/>
      <c r="BN231" s="6">
        <f t="shared" si="71"/>
        <v>0</v>
      </c>
      <c r="BO231" s="7">
        <f ca="1">SUMIFS(مصنعيات!BM:BM,مصنعيات!BE:BE,$AO$2,مصنعيات!BC:BC,BK231)</f>
        <v>0</v>
      </c>
      <c r="BP231" s="66" t="str">
        <f t="shared" si="64"/>
        <v/>
      </c>
    </row>
    <row r="232" spans="2:68" x14ac:dyDescent="0.2">
      <c r="B232" s="4" t="s">
        <v>10</v>
      </c>
      <c r="C232" s="5">
        <v>45397</v>
      </c>
      <c r="D232" s="7"/>
      <c r="E232" s="7"/>
      <c r="F232" s="6">
        <f t="shared" si="56"/>
        <v>0</v>
      </c>
      <c r="G232" s="7">
        <f>SUMIFS(مصنعيات!N:N,مصنعيات!F:F,$E$2,مصنعيات!D:D,C232)</f>
        <v>0</v>
      </c>
      <c r="H232" s="66" t="str">
        <f t="shared" si="57"/>
        <v/>
      </c>
      <c r="K232" s="4" t="s">
        <v>10</v>
      </c>
      <c r="L232" s="5">
        <v>45397</v>
      </c>
      <c r="M232" s="7"/>
      <c r="N232" s="7"/>
      <c r="O232" s="6">
        <f t="shared" si="65"/>
        <v>0</v>
      </c>
      <c r="P232" s="7">
        <f>SUMIFS(مصنعيات!N:N,مصنعيات!F:F,$N$2,مصنعيات!D:D,L232)</f>
        <v>0</v>
      </c>
      <c r="Q232" s="66" t="str">
        <f t="shared" si="58"/>
        <v/>
      </c>
      <c r="T232" s="4" t="s">
        <v>10</v>
      </c>
      <c r="U232" s="5">
        <v>45397</v>
      </c>
      <c r="V232" s="7"/>
      <c r="W232" s="7"/>
      <c r="X232" s="6">
        <f t="shared" si="66"/>
        <v>0</v>
      </c>
      <c r="Y232" s="7">
        <f>SUMIFS(مصنعيات!W:W,مصنعيات!O:O,$W$2,مصنعيات!M:M,U232)</f>
        <v>0</v>
      </c>
      <c r="Z232" s="66" t="str">
        <f t="shared" si="59"/>
        <v/>
      </c>
      <c r="AC232" s="4" t="s">
        <v>10</v>
      </c>
      <c r="AD232" s="5">
        <v>45397</v>
      </c>
      <c r="AE232" s="7"/>
      <c r="AF232" s="7"/>
      <c r="AG232" s="6">
        <f t="shared" si="67"/>
        <v>0</v>
      </c>
      <c r="AH232" s="7">
        <f>SUMIFS(مصنعيات!AF:AF,مصنعيات!X:X,$AF$2,مصنعيات!V:V,AD232)</f>
        <v>0</v>
      </c>
      <c r="AI232" s="66" t="str">
        <f t="shared" si="60"/>
        <v/>
      </c>
      <c r="AL232" s="4" t="s">
        <v>10</v>
      </c>
      <c r="AM232" s="5">
        <v>45397</v>
      </c>
      <c r="AN232" s="7"/>
      <c r="AO232" s="7"/>
      <c r="AP232" s="6">
        <f t="shared" si="68"/>
        <v>0</v>
      </c>
      <c r="AQ232" s="7">
        <f>SUMIFS(مصنعيات!AO:AO,مصنعيات!AG:AG,$AO$2,مصنعيات!AE:AE,AM232)</f>
        <v>0</v>
      </c>
      <c r="AR232" s="66" t="str">
        <f t="shared" si="61"/>
        <v/>
      </c>
      <c r="AT232" s="4" t="s">
        <v>10</v>
      </c>
      <c r="AU232" s="5">
        <v>45397</v>
      </c>
      <c r="AV232" s="7"/>
      <c r="AW232" s="7"/>
      <c r="AX232" s="6">
        <f t="shared" si="69"/>
        <v>0</v>
      </c>
      <c r="AY232" s="7">
        <f ca="1">SUMIFS(مصنعيات!AW:AW,مصنعيات!AO:AO,$AO$2,مصنعيات!AM:AM,AU232)</f>
        <v>0</v>
      </c>
      <c r="AZ232" s="66" t="str">
        <f t="shared" si="62"/>
        <v/>
      </c>
      <c r="BB232" s="4" t="s">
        <v>10</v>
      </c>
      <c r="BC232" s="5">
        <v>45397</v>
      </c>
      <c r="BD232" s="7"/>
      <c r="BE232" s="7"/>
      <c r="BF232" s="6">
        <f t="shared" si="70"/>
        <v>0</v>
      </c>
      <c r="BG232" s="7">
        <f ca="1">SUMIFS(مصنعيات!BE:BE,مصنعيات!AW:AW,$AO$2,مصنعيات!AU:AU,BC232)</f>
        <v>0</v>
      </c>
      <c r="BH232" s="66" t="str">
        <f t="shared" si="63"/>
        <v/>
      </c>
      <c r="BJ232" s="4" t="s">
        <v>10</v>
      </c>
      <c r="BK232" s="5">
        <v>45397</v>
      </c>
      <c r="BL232" s="7"/>
      <c r="BM232" s="7"/>
      <c r="BN232" s="6">
        <f t="shared" si="71"/>
        <v>0</v>
      </c>
      <c r="BO232" s="7">
        <f ca="1">SUMIFS(مصنعيات!BM:BM,مصنعيات!BE:BE,$AO$2,مصنعيات!BC:BC,BK232)</f>
        <v>0</v>
      </c>
      <c r="BP232" s="66" t="str">
        <f t="shared" si="64"/>
        <v/>
      </c>
    </row>
    <row r="233" spans="2:68" x14ac:dyDescent="0.2">
      <c r="B233" s="4" t="s">
        <v>11</v>
      </c>
      <c r="C233" s="5">
        <v>45398</v>
      </c>
      <c r="D233" s="7"/>
      <c r="E233" s="7"/>
      <c r="F233" s="6">
        <f t="shared" si="56"/>
        <v>0</v>
      </c>
      <c r="G233" s="7">
        <f>SUMIFS(مصنعيات!N:N,مصنعيات!F:F,$E$2,مصنعيات!D:D,C233)</f>
        <v>0</v>
      </c>
      <c r="H233" s="66" t="str">
        <f t="shared" si="57"/>
        <v/>
      </c>
      <c r="K233" s="4" t="s">
        <v>11</v>
      </c>
      <c r="L233" s="5">
        <v>45398</v>
      </c>
      <c r="M233" s="7"/>
      <c r="N233" s="7"/>
      <c r="O233" s="6">
        <f t="shared" si="65"/>
        <v>0</v>
      </c>
      <c r="P233" s="7">
        <f>SUMIFS(مصنعيات!N:N,مصنعيات!F:F,$N$2,مصنعيات!D:D,L233)</f>
        <v>0</v>
      </c>
      <c r="Q233" s="66" t="str">
        <f t="shared" si="58"/>
        <v/>
      </c>
      <c r="T233" s="4" t="s">
        <v>11</v>
      </c>
      <c r="U233" s="5">
        <v>45398</v>
      </c>
      <c r="V233" s="7"/>
      <c r="W233" s="7"/>
      <c r="X233" s="6">
        <f t="shared" si="66"/>
        <v>0</v>
      </c>
      <c r="Y233" s="7">
        <f>SUMIFS(مصنعيات!W:W,مصنعيات!O:O,$W$2,مصنعيات!M:M,U233)</f>
        <v>0</v>
      </c>
      <c r="Z233" s="66" t="str">
        <f t="shared" si="59"/>
        <v/>
      </c>
      <c r="AC233" s="4" t="s">
        <v>11</v>
      </c>
      <c r="AD233" s="5">
        <v>45398</v>
      </c>
      <c r="AE233" s="7"/>
      <c r="AF233" s="7"/>
      <c r="AG233" s="6">
        <f t="shared" si="67"/>
        <v>0</v>
      </c>
      <c r="AH233" s="7">
        <f>SUMIFS(مصنعيات!AF:AF,مصنعيات!X:X,$AF$2,مصنعيات!V:V,AD233)</f>
        <v>0</v>
      </c>
      <c r="AI233" s="66" t="str">
        <f t="shared" si="60"/>
        <v/>
      </c>
      <c r="AL233" s="4" t="s">
        <v>11</v>
      </c>
      <c r="AM233" s="5">
        <v>45398</v>
      </c>
      <c r="AN233" s="7"/>
      <c r="AO233" s="7"/>
      <c r="AP233" s="6">
        <f t="shared" si="68"/>
        <v>0</v>
      </c>
      <c r="AQ233" s="7">
        <f>SUMIFS(مصنعيات!AO:AO,مصنعيات!AG:AG,$AO$2,مصنعيات!AE:AE,AM233)</f>
        <v>0</v>
      </c>
      <c r="AR233" s="66" t="str">
        <f t="shared" si="61"/>
        <v/>
      </c>
      <c r="AT233" s="4" t="s">
        <v>11</v>
      </c>
      <c r="AU233" s="5">
        <v>45398</v>
      </c>
      <c r="AV233" s="7"/>
      <c r="AW233" s="7"/>
      <c r="AX233" s="6">
        <f t="shared" si="69"/>
        <v>0</v>
      </c>
      <c r="AY233" s="7">
        <f ca="1">SUMIFS(مصنعيات!AW:AW,مصنعيات!AO:AO,$AO$2,مصنعيات!AM:AM,AU233)</f>
        <v>0</v>
      </c>
      <c r="AZ233" s="66" t="str">
        <f t="shared" si="62"/>
        <v/>
      </c>
      <c r="BB233" s="4" t="s">
        <v>11</v>
      </c>
      <c r="BC233" s="5">
        <v>45398</v>
      </c>
      <c r="BD233" s="7"/>
      <c r="BE233" s="7"/>
      <c r="BF233" s="6">
        <f t="shared" si="70"/>
        <v>0</v>
      </c>
      <c r="BG233" s="7">
        <f ca="1">SUMIFS(مصنعيات!BE:BE,مصنعيات!AW:AW,$AO$2,مصنعيات!AU:AU,BC233)</f>
        <v>0</v>
      </c>
      <c r="BH233" s="66" t="str">
        <f t="shared" si="63"/>
        <v/>
      </c>
      <c r="BJ233" s="4" t="s">
        <v>11</v>
      </c>
      <c r="BK233" s="5">
        <v>45398</v>
      </c>
      <c r="BL233" s="7"/>
      <c r="BM233" s="7"/>
      <c r="BN233" s="6">
        <f t="shared" si="71"/>
        <v>0</v>
      </c>
      <c r="BO233" s="7">
        <f ca="1">SUMIFS(مصنعيات!BM:BM,مصنعيات!BE:BE,$AO$2,مصنعيات!BC:BC,BK233)</f>
        <v>0</v>
      </c>
      <c r="BP233" s="66" t="str">
        <f t="shared" si="64"/>
        <v/>
      </c>
    </row>
    <row r="234" spans="2:68" x14ac:dyDescent="0.2">
      <c r="B234" s="4" t="s">
        <v>12</v>
      </c>
      <c r="C234" s="5">
        <v>45399</v>
      </c>
      <c r="D234" s="7"/>
      <c r="E234" s="7"/>
      <c r="F234" s="6">
        <f t="shared" si="56"/>
        <v>0</v>
      </c>
      <c r="G234" s="7">
        <f>SUMIFS(مصنعيات!N:N,مصنعيات!F:F,$E$2,مصنعيات!D:D,C234)</f>
        <v>0</v>
      </c>
      <c r="H234" s="66" t="str">
        <f t="shared" si="57"/>
        <v/>
      </c>
      <c r="K234" s="4" t="s">
        <v>12</v>
      </c>
      <c r="L234" s="5">
        <v>45399</v>
      </c>
      <c r="M234" s="7"/>
      <c r="N234" s="7"/>
      <c r="O234" s="6">
        <f t="shared" si="65"/>
        <v>0</v>
      </c>
      <c r="P234" s="7">
        <f>SUMIFS(مصنعيات!N:N,مصنعيات!F:F,$N$2,مصنعيات!D:D,L234)</f>
        <v>0</v>
      </c>
      <c r="Q234" s="66" t="str">
        <f t="shared" si="58"/>
        <v/>
      </c>
      <c r="T234" s="4" t="s">
        <v>12</v>
      </c>
      <c r="U234" s="5">
        <v>45399</v>
      </c>
      <c r="V234" s="7"/>
      <c r="W234" s="7"/>
      <c r="X234" s="6">
        <f t="shared" si="66"/>
        <v>0</v>
      </c>
      <c r="Y234" s="7">
        <f>SUMIFS(مصنعيات!W:W,مصنعيات!O:O,$W$2,مصنعيات!M:M,U234)</f>
        <v>0</v>
      </c>
      <c r="Z234" s="66" t="str">
        <f t="shared" si="59"/>
        <v/>
      </c>
      <c r="AC234" s="4" t="s">
        <v>12</v>
      </c>
      <c r="AD234" s="5">
        <v>45399</v>
      </c>
      <c r="AE234" s="7"/>
      <c r="AF234" s="7"/>
      <c r="AG234" s="6">
        <f t="shared" si="67"/>
        <v>0</v>
      </c>
      <c r="AH234" s="7">
        <f>SUMIFS(مصنعيات!AF:AF,مصنعيات!X:X,$AF$2,مصنعيات!V:V,AD234)</f>
        <v>0</v>
      </c>
      <c r="AI234" s="66" t="str">
        <f t="shared" si="60"/>
        <v/>
      </c>
      <c r="AL234" s="4" t="s">
        <v>12</v>
      </c>
      <c r="AM234" s="5">
        <v>45399</v>
      </c>
      <c r="AN234" s="7"/>
      <c r="AO234" s="7"/>
      <c r="AP234" s="6">
        <f t="shared" si="68"/>
        <v>0</v>
      </c>
      <c r="AQ234" s="7">
        <f>SUMIFS(مصنعيات!AO:AO,مصنعيات!AG:AG,$AO$2,مصنعيات!AE:AE,AM234)</f>
        <v>0</v>
      </c>
      <c r="AR234" s="66" t="str">
        <f t="shared" si="61"/>
        <v/>
      </c>
      <c r="AT234" s="4" t="s">
        <v>12</v>
      </c>
      <c r="AU234" s="5">
        <v>45399</v>
      </c>
      <c r="AV234" s="7"/>
      <c r="AW234" s="7"/>
      <c r="AX234" s="6">
        <f t="shared" si="69"/>
        <v>0</v>
      </c>
      <c r="AY234" s="7">
        <f ca="1">SUMIFS(مصنعيات!AW:AW,مصنعيات!AO:AO,$AO$2,مصنعيات!AM:AM,AU234)</f>
        <v>0</v>
      </c>
      <c r="AZ234" s="66" t="str">
        <f t="shared" si="62"/>
        <v/>
      </c>
      <c r="BB234" s="4" t="s">
        <v>12</v>
      </c>
      <c r="BC234" s="5">
        <v>45399</v>
      </c>
      <c r="BD234" s="7"/>
      <c r="BE234" s="7"/>
      <c r="BF234" s="6">
        <f t="shared" si="70"/>
        <v>0</v>
      </c>
      <c r="BG234" s="7">
        <f ca="1">SUMIFS(مصنعيات!BE:BE,مصنعيات!AW:AW,$AO$2,مصنعيات!AU:AU,BC234)</f>
        <v>0</v>
      </c>
      <c r="BH234" s="66" t="str">
        <f t="shared" si="63"/>
        <v/>
      </c>
      <c r="BJ234" s="4" t="s">
        <v>12</v>
      </c>
      <c r="BK234" s="5">
        <v>45399</v>
      </c>
      <c r="BL234" s="7"/>
      <c r="BM234" s="7"/>
      <c r="BN234" s="6">
        <f t="shared" si="71"/>
        <v>0</v>
      </c>
      <c r="BO234" s="7">
        <f ca="1">SUMIFS(مصنعيات!BM:BM,مصنعيات!BE:BE,$AO$2,مصنعيات!BC:BC,BK234)</f>
        <v>0</v>
      </c>
      <c r="BP234" s="66" t="str">
        <f t="shared" si="64"/>
        <v/>
      </c>
    </row>
    <row r="235" spans="2:68" x14ac:dyDescent="0.2">
      <c r="B235" s="4" t="s">
        <v>13</v>
      </c>
      <c r="C235" s="5">
        <v>45400</v>
      </c>
      <c r="D235" s="7"/>
      <c r="E235" s="7"/>
      <c r="F235" s="6">
        <f t="shared" si="56"/>
        <v>0</v>
      </c>
      <c r="G235" s="7">
        <f>SUMIFS(مصنعيات!N:N,مصنعيات!F:F,$E$2,مصنعيات!D:D,C235)</f>
        <v>0</v>
      </c>
      <c r="H235" s="66" t="str">
        <f t="shared" si="57"/>
        <v/>
      </c>
      <c r="K235" s="4" t="s">
        <v>13</v>
      </c>
      <c r="L235" s="5">
        <v>45400</v>
      </c>
      <c r="M235" s="7"/>
      <c r="N235" s="7"/>
      <c r="O235" s="6">
        <f t="shared" si="65"/>
        <v>0</v>
      </c>
      <c r="P235" s="7">
        <f>SUMIFS(مصنعيات!N:N,مصنعيات!F:F,$N$2,مصنعيات!D:D,L235)</f>
        <v>0</v>
      </c>
      <c r="Q235" s="66" t="str">
        <f t="shared" si="58"/>
        <v/>
      </c>
      <c r="T235" s="4" t="s">
        <v>13</v>
      </c>
      <c r="U235" s="5">
        <v>45400</v>
      </c>
      <c r="V235" s="7"/>
      <c r="W235" s="7"/>
      <c r="X235" s="6">
        <f t="shared" si="66"/>
        <v>0</v>
      </c>
      <c r="Y235" s="7">
        <f>SUMIFS(مصنعيات!W:W,مصنعيات!O:O,$W$2,مصنعيات!M:M,U235)</f>
        <v>0</v>
      </c>
      <c r="Z235" s="66" t="str">
        <f t="shared" si="59"/>
        <v/>
      </c>
      <c r="AC235" s="4" t="s">
        <v>13</v>
      </c>
      <c r="AD235" s="5">
        <v>45400</v>
      </c>
      <c r="AE235" s="7"/>
      <c r="AF235" s="7"/>
      <c r="AG235" s="6">
        <f t="shared" si="67"/>
        <v>0</v>
      </c>
      <c r="AH235" s="7">
        <f>SUMIFS(مصنعيات!AF:AF,مصنعيات!X:X,$AF$2,مصنعيات!V:V,AD235)</f>
        <v>0</v>
      </c>
      <c r="AI235" s="66" t="str">
        <f t="shared" si="60"/>
        <v/>
      </c>
      <c r="AL235" s="4" t="s">
        <v>13</v>
      </c>
      <c r="AM235" s="5">
        <v>45400</v>
      </c>
      <c r="AN235" s="7"/>
      <c r="AO235" s="7"/>
      <c r="AP235" s="6">
        <f t="shared" si="68"/>
        <v>0</v>
      </c>
      <c r="AQ235" s="7">
        <f>SUMIFS(مصنعيات!AO:AO,مصنعيات!AG:AG,$AO$2,مصنعيات!AE:AE,AM235)</f>
        <v>0</v>
      </c>
      <c r="AR235" s="66" t="str">
        <f t="shared" si="61"/>
        <v/>
      </c>
      <c r="AT235" s="4" t="s">
        <v>13</v>
      </c>
      <c r="AU235" s="5">
        <v>45400</v>
      </c>
      <c r="AV235" s="7"/>
      <c r="AW235" s="7"/>
      <c r="AX235" s="6">
        <f t="shared" si="69"/>
        <v>0</v>
      </c>
      <c r="AY235" s="7">
        <f ca="1">SUMIFS(مصنعيات!AW:AW,مصنعيات!AO:AO,$AO$2,مصنعيات!AM:AM,AU235)</f>
        <v>0</v>
      </c>
      <c r="AZ235" s="66" t="str">
        <f t="shared" si="62"/>
        <v/>
      </c>
      <c r="BB235" s="4" t="s">
        <v>13</v>
      </c>
      <c r="BC235" s="5">
        <v>45400</v>
      </c>
      <c r="BD235" s="7"/>
      <c r="BE235" s="7"/>
      <c r="BF235" s="6">
        <f t="shared" si="70"/>
        <v>0</v>
      </c>
      <c r="BG235" s="7">
        <f ca="1">SUMIFS(مصنعيات!BE:BE,مصنعيات!AW:AW,$AO$2,مصنعيات!AU:AU,BC235)</f>
        <v>0</v>
      </c>
      <c r="BH235" s="66" t="str">
        <f t="shared" si="63"/>
        <v/>
      </c>
      <c r="BJ235" s="4" t="s">
        <v>13</v>
      </c>
      <c r="BK235" s="5">
        <v>45400</v>
      </c>
      <c r="BL235" s="7"/>
      <c r="BM235" s="7"/>
      <c r="BN235" s="6">
        <f t="shared" si="71"/>
        <v>0</v>
      </c>
      <c r="BO235" s="7">
        <f ca="1">SUMIFS(مصنعيات!BM:BM,مصنعيات!BE:BE,$AO$2,مصنعيات!BC:BC,BK235)</f>
        <v>0</v>
      </c>
      <c r="BP235" s="66" t="str">
        <f t="shared" si="64"/>
        <v/>
      </c>
    </row>
    <row r="236" spans="2:68" x14ac:dyDescent="0.2">
      <c r="B236" s="4" t="s">
        <v>30</v>
      </c>
      <c r="C236" s="5">
        <v>45401</v>
      </c>
      <c r="D236" s="7"/>
      <c r="E236" s="7"/>
      <c r="F236" s="6">
        <f t="shared" ref="F236:F299" si="72">E236-D236</f>
        <v>0</v>
      </c>
      <c r="G236" s="7">
        <f>SUMIFS(مصنعيات!N:N,مصنعيات!F:F,$E$2,مصنعيات!D:D,C236)</f>
        <v>0</v>
      </c>
      <c r="H236" s="66" t="str">
        <f t="shared" si="57"/>
        <v/>
      </c>
      <c r="K236" s="4" t="s">
        <v>30</v>
      </c>
      <c r="L236" s="5">
        <v>45401</v>
      </c>
      <c r="M236" s="7"/>
      <c r="N236" s="7"/>
      <c r="O236" s="6">
        <f t="shared" si="65"/>
        <v>0</v>
      </c>
      <c r="P236" s="7">
        <f>SUMIFS(مصنعيات!N:N,مصنعيات!F:F,$N$2,مصنعيات!D:D,L236)</f>
        <v>0</v>
      </c>
      <c r="Q236" s="66" t="str">
        <f t="shared" si="58"/>
        <v/>
      </c>
      <c r="T236" s="4" t="s">
        <v>30</v>
      </c>
      <c r="U236" s="5">
        <v>45401</v>
      </c>
      <c r="V236" s="7"/>
      <c r="W236" s="7"/>
      <c r="X236" s="6">
        <f t="shared" si="66"/>
        <v>0</v>
      </c>
      <c r="Y236" s="7">
        <f>SUMIFS(مصنعيات!W:W,مصنعيات!O:O,$W$2,مصنعيات!M:M,U236)</f>
        <v>0</v>
      </c>
      <c r="Z236" s="66" t="str">
        <f t="shared" si="59"/>
        <v/>
      </c>
      <c r="AC236" s="4" t="s">
        <v>30</v>
      </c>
      <c r="AD236" s="5">
        <v>45401</v>
      </c>
      <c r="AE236" s="7"/>
      <c r="AF236" s="7"/>
      <c r="AG236" s="6">
        <f t="shared" si="67"/>
        <v>0</v>
      </c>
      <c r="AH236" s="7">
        <f>SUMIFS(مصنعيات!AF:AF,مصنعيات!X:X,$AF$2,مصنعيات!V:V,AD236)</f>
        <v>0</v>
      </c>
      <c r="AI236" s="66" t="str">
        <f t="shared" si="60"/>
        <v/>
      </c>
      <c r="AL236" s="4" t="s">
        <v>30</v>
      </c>
      <c r="AM236" s="5">
        <v>45401</v>
      </c>
      <c r="AN236" s="7"/>
      <c r="AO236" s="7"/>
      <c r="AP236" s="6">
        <f t="shared" si="68"/>
        <v>0</v>
      </c>
      <c r="AQ236" s="7">
        <f>SUMIFS(مصنعيات!AO:AO,مصنعيات!AG:AG,$AO$2,مصنعيات!AE:AE,AM236)</f>
        <v>0</v>
      </c>
      <c r="AR236" s="66" t="str">
        <f t="shared" si="61"/>
        <v/>
      </c>
      <c r="AT236" s="4" t="s">
        <v>30</v>
      </c>
      <c r="AU236" s="5">
        <v>45401</v>
      </c>
      <c r="AV236" s="7"/>
      <c r="AW236" s="7"/>
      <c r="AX236" s="6">
        <f t="shared" si="69"/>
        <v>0</v>
      </c>
      <c r="AY236" s="7">
        <f ca="1">SUMIFS(مصنعيات!AW:AW,مصنعيات!AO:AO,$AO$2,مصنعيات!AM:AM,AU236)</f>
        <v>0</v>
      </c>
      <c r="AZ236" s="66" t="str">
        <f t="shared" si="62"/>
        <v/>
      </c>
      <c r="BB236" s="4" t="s">
        <v>30</v>
      </c>
      <c r="BC236" s="5">
        <v>45401</v>
      </c>
      <c r="BD236" s="7"/>
      <c r="BE236" s="7"/>
      <c r="BF236" s="6">
        <f t="shared" si="70"/>
        <v>0</v>
      </c>
      <c r="BG236" s="7">
        <f ca="1">SUMIFS(مصنعيات!BE:BE,مصنعيات!AW:AW,$AO$2,مصنعيات!AU:AU,BC236)</f>
        <v>0</v>
      </c>
      <c r="BH236" s="66" t="str">
        <f t="shared" si="63"/>
        <v/>
      </c>
      <c r="BJ236" s="4" t="s">
        <v>30</v>
      </c>
      <c r="BK236" s="5">
        <v>45401</v>
      </c>
      <c r="BL236" s="7"/>
      <c r="BM236" s="7"/>
      <c r="BN236" s="6">
        <f t="shared" si="71"/>
        <v>0</v>
      </c>
      <c r="BO236" s="7">
        <f ca="1">SUMIFS(مصنعيات!BM:BM,مصنعيات!BE:BE,$AO$2,مصنعيات!BC:BC,BK236)</f>
        <v>0</v>
      </c>
      <c r="BP236" s="66" t="str">
        <f t="shared" si="64"/>
        <v/>
      </c>
    </row>
    <row r="237" spans="2:68" x14ac:dyDescent="0.2">
      <c r="B237" s="4" t="s">
        <v>8</v>
      </c>
      <c r="C237" s="5">
        <v>45402</v>
      </c>
      <c r="D237" s="7"/>
      <c r="E237" s="7"/>
      <c r="F237" s="6">
        <f t="shared" si="72"/>
        <v>0</v>
      </c>
      <c r="G237" s="7">
        <f>SUMIFS(مصنعيات!N:N,مصنعيات!F:F,$E$2,مصنعيات!D:D,C237)</f>
        <v>0</v>
      </c>
      <c r="H237" s="66" t="str">
        <f t="shared" si="57"/>
        <v/>
      </c>
      <c r="K237" s="4" t="s">
        <v>8</v>
      </c>
      <c r="L237" s="5">
        <v>45402</v>
      </c>
      <c r="M237" s="7"/>
      <c r="N237" s="7"/>
      <c r="O237" s="6">
        <f t="shared" si="65"/>
        <v>0</v>
      </c>
      <c r="P237" s="7">
        <f>SUMIFS(مصنعيات!N:N,مصنعيات!F:F,$N$2,مصنعيات!D:D,L237)</f>
        <v>0</v>
      </c>
      <c r="Q237" s="66" t="str">
        <f t="shared" si="58"/>
        <v/>
      </c>
      <c r="T237" s="4" t="s">
        <v>8</v>
      </c>
      <c r="U237" s="5">
        <v>45402</v>
      </c>
      <c r="V237" s="7"/>
      <c r="W237" s="7"/>
      <c r="X237" s="6">
        <f t="shared" si="66"/>
        <v>0</v>
      </c>
      <c r="Y237" s="7">
        <f>SUMIFS(مصنعيات!W:W,مصنعيات!O:O,$W$2,مصنعيات!M:M,U237)</f>
        <v>0</v>
      </c>
      <c r="Z237" s="66" t="str">
        <f t="shared" si="59"/>
        <v/>
      </c>
      <c r="AC237" s="4" t="s">
        <v>8</v>
      </c>
      <c r="AD237" s="5">
        <v>45402</v>
      </c>
      <c r="AE237" s="7"/>
      <c r="AF237" s="7"/>
      <c r="AG237" s="6">
        <f t="shared" si="67"/>
        <v>0</v>
      </c>
      <c r="AH237" s="7">
        <f>SUMIFS(مصنعيات!AF:AF,مصنعيات!X:X,$AF$2,مصنعيات!V:V,AD237)</f>
        <v>0</v>
      </c>
      <c r="AI237" s="66" t="str">
        <f t="shared" si="60"/>
        <v/>
      </c>
      <c r="AL237" s="4" t="s">
        <v>8</v>
      </c>
      <c r="AM237" s="5">
        <v>45402</v>
      </c>
      <c r="AN237" s="7"/>
      <c r="AO237" s="7"/>
      <c r="AP237" s="6">
        <f t="shared" si="68"/>
        <v>0</v>
      </c>
      <c r="AQ237" s="7">
        <f>SUMIFS(مصنعيات!AO:AO,مصنعيات!AG:AG,$AO$2,مصنعيات!AE:AE,AM237)</f>
        <v>0</v>
      </c>
      <c r="AR237" s="66" t="str">
        <f t="shared" si="61"/>
        <v/>
      </c>
      <c r="AT237" s="4" t="s">
        <v>8</v>
      </c>
      <c r="AU237" s="5">
        <v>45402</v>
      </c>
      <c r="AV237" s="7"/>
      <c r="AW237" s="7"/>
      <c r="AX237" s="6">
        <f t="shared" si="69"/>
        <v>0</v>
      </c>
      <c r="AY237" s="7">
        <f ca="1">SUMIFS(مصنعيات!AW:AW,مصنعيات!AO:AO,$AO$2,مصنعيات!AM:AM,AU237)</f>
        <v>0</v>
      </c>
      <c r="AZ237" s="66" t="str">
        <f t="shared" si="62"/>
        <v/>
      </c>
      <c r="BB237" s="4" t="s">
        <v>8</v>
      </c>
      <c r="BC237" s="5">
        <v>45402</v>
      </c>
      <c r="BD237" s="7"/>
      <c r="BE237" s="7"/>
      <c r="BF237" s="6">
        <f t="shared" si="70"/>
        <v>0</v>
      </c>
      <c r="BG237" s="7">
        <f ca="1">SUMIFS(مصنعيات!BE:BE,مصنعيات!AW:AW,$AO$2,مصنعيات!AU:AU,BC237)</f>
        <v>0</v>
      </c>
      <c r="BH237" s="66" t="str">
        <f t="shared" si="63"/>
        <v/>
      </c>
      <c r="BJ237" s="4" t="s">
        <v>8</v>
      </c>
      <c r="BK237" s="5">
        <v>45402</v>
      </c>
      <c r="BL237" s="7"/>
      <c r="BM237" s="7"/>
      <c r="BN237" s="6">
        <f t="shared" si="71"/>
        <v>0</v>
      </c>
      <c r="BO237" s="7">
        <f ca="1">SUMIFS(مصنعيات!BM:BM,مصنعيات!BE:BE,$AO$2,مصنعيات!BC:BC,BK237)</f>
        <v>0</v>
      </c>
      <c r="BP237" s="66" t="str">
        <f t="shared" si="64"/>
        <v/>
      </c>
    </row>
    <row r="238" spans="2:68" x14ac:dyDescent="0.2">
      <c r="B238" s="4" t="s">
        <v>9</v>
      </c>
      <c r="C238" s="5">
        <v>45403</v>
      </c>
      <c r="D238" s="7"/>
      <c r="E238" s="7"/>
      <c r="F238" s="6">
        <f t="shared" si="72"/>
        <v>0</v>
      </c>
      <c r="G238" s="7">
        <f>SUMIFS(مصنعيات!N:N,مصنعيات!F:F,$E$2,مصنعيات!D:D,C238)</f>
        <v>0</v>
      </c>
      <c r="H238" s="66" t="str">
        <f t="shared" si="57"/>
        <v/>
      </c>
      <c r="K238" s="4" t="s">
        <v>9</v>
      </c>
      <c r="L238" s="5">
        <v>45403</v>
      </c>
      <c r="M238" s="7"/>
      <c r="N238" s="7"/>
      <c r="O238" s="6">
        <f t="shared" si="65"/>
        <v>0</v>
      </c>
      <c r="P238" s="7">
        <f>SUMIFS(مصنعيات!N:N,مصنعيات!F:F,$N$2,مصنعيات!D:D,L238)</f>
        <v>0</v>
      </c>
      <c r="Q238" s="66" t="str">
        <f t="shared" si="58"/>
        <v/>
      </c>
      <c r="T238" s="4" t="s">
        <v>9</v>
      </c>
      <c r="U238" s="5">
        <v>45403</v>
      </c>
      <c r="V238" s="7"/>
      <c r="W238" s="7"/>
      <c r="X238" s="6">
        <f t="shared" si="66"/>
        <v>0</v>
      </c>
      <c r="Y238" s="7">
        <f>SUMIFS(مصنعيات!W:W,مصنعيات!O:O,$W$2,مصنعيات!M:M,U238)</f>
        <v>0</v>
      </c>
      <c r="Z238" s="66" t="str">
        <f t="shared" si="59"/>
        <v/>
      </c>
      <c r="AC238" s="4" t="s">
        <v>9</v>
      </c>
      <c r="AD238" s="5">
        <v>45403</v>
      </c>
      <c r="AE238" s="7"/>
      <c r="AF238" s="7"/>
      <c r="AG238" s="6">
        <f t="shared" si="67"/>
        <v>0</v>
      </c>
      <c r="AH238" s="7">
        <f>SUMIFS(مصنعيات!AF:AF,مصنعيات!X:X,$AF$2,مصنعيات!V:V,AD238)</f>
        <v>0</v>
      </c>
      <c r="AI238" s="66" t="str">
        <f t="shared" si="60"/>
        <v/>
      </c>
      <c r="AL238" s="4" t="s">
        <v>9</v>
      </c>
      <c r="AM238" s="5">
        <v>45403</v>
      </c>
      <c r="AN238" s="7"/>
      <c r="AO238" s="7"/>
      <c r="AP238" s="6">
        <f t="shared" si="68"/>
        <v>0</v>
      </c>
      <c r="AQ238" s="7">
        <f>SUMIFS(مصنعيات!AO:AO,مصنعيات!AG:AG,$AO$2,مصنعيات!AE:AE,AM238)</f>
        <v>0</v>
      </c>
      <c r="AR238" s="66" t="str">
        <f t="shared" si="61"/>
        <v/>
      </c>
      <c r="AT238" s="4" t="s">
        <v>9</v>
      </c>
      <c r="AU238" s="5">
        <v>45403</v>
      </c>
      <c r="AV238" s="7"/>
      <c r="AW238" s="7"/>
      <c r="AX238" s="6">
        <f t="shared" si="69"/>
        <v>0</v>
      </c>
      <c r="AY238" s="7">
        <f ca="1">SUMIFS(مصنعيات!AW:AW,مصنعيات!AO:AO,$AO$2,مصنعيات!AM:AM,AU238)</f>
        <v>0</v>
      </c>
      <c r="AZ238" s="66" t="str">
        <f t="shared" si="62"/>
        <v/>
      </c>
      <c r="BB238" s="4" t="s">
        <v>9</v>
      </c>
      <c r="BC238" s="5">
        <v>45403</v>
      </c>
      <c r="BD238" s="7"/>
      <c r="BE238" s="7"/>
      <c r="BF238" s="6">
        <f t="shared" si="70"/>
        <v>0</v>
      </c>
      <c r="BG238" s="7">
        <f ca="1">SUMIFS(مصنعيات!BE:BE,مصنعيات!AW:AW,$AO$2,مصنعيات!AU:AU,BC238)</f>
        <v>0</v>
      </c>
      <c r="BH238" s="66" t="str">
        <f t="shared" si="63"/>
        <v/>
      </c>
      <c r="BJ238" s="4" t="s">
        <v>9</v>
      </c>
      <c r="BK238" s="5">
        <v>45403</v>
      </c>
      <c r="BL238" s="7"/>
      <c r="BM238" s="7"/>
      <c r="BN238" s="6">
        <f t="shared" si="71"/>
        <v>0</v>
      </c>
      <c r="BO238" s="7">
        <f ca="1">SUMIFS(مصنعيات!BM:BM,مصنعيات!BE:BE,$AO$2,مصنعيات!BC:BC,BK238)</f>
        <v>0</v>
      </c>
      <c r="BP238" s="66" t="str">
        <f t="shared" si="64"/>
        <v/>
      </c>
    </row>
    <row r="239" spans="2:68" x14ac:dyDescent="0.2">
      <c r="B239" s="4" t="s">
        <v>10</v>
      </c>
      <c r="C239" s="5">
        <v>45404</v>
      </c>
      <c r="D239" s="7"/>
      <c r="E239" s="7"/>
      <c r="F239" s="6">
        <f t="shared" si="72"/>
        <v>0</v>
      </c>
      <c r="G239" s="7">
        <f>SUMIFS(مصنعيات!N:N,مصنعيات!F:F,$E$2,مصنعيات!D:D,C239)</f>
        <v>0</v>
      </c>
      <c r="H239" s="66" t="str">
        <f t="shared" si="57"/>
        <v/>
      </c>
      <c r="K239" s="4" t="s">
        <v>10</v>
      </c>
      <c r="L239" s="5">
        <v>45404</v>
      </c>
      <c r="M239" s="7"/>
      <c r="N239" s="7"/>
      <c r="O239" s="6">
        <f t="shared" si="65"/>
        <v>0</v>
      </c>
      <c r="P239" s="7">
        <f>SUMIFS(مصنعيات!N:N,مصنعيات!F:F,$N$2,مصنعيات!D:D,L239)</f>
        <v>0</v>
      </c>
      <c r="Q239" s="66" t="str">
        <f t="shared" si="58"/>
        <v/>
      </c>
      <c r="T239" s="4" t="s">
        <v>10</v>
      </c>
      <c r="U239" s="5">
        <v>45404</v>
      </c>
      <c r="V239" s="7"/>
      <c r="W239" s="7"/>
      <c r="X239" s="6">
        <f t="shared" si="66"/>
        <v>0</v>
      </c>
      <c r="Y239" s="7">
        <f>SUMIFS(مصنعيات!W:W,مصنعيات!O:O,$W$2,مصنعيات!M:M,U239)</f>
        <v>0</v>
      </c>
      <c r="Z239" s="66" t="str">
        <f t="shared" si="59"/>
        <v/>
      </c>
      <c r="AC239" s="4" t="s">
        <v>10</v>
      </c>
      <c r="AD239" s="5">
        <v>45404</v>
      </c>
      <c r="AE239" s="7"/>
      <c r="AF239" s="7"/>
      <c r="AG239" s="6">
        <f t="shared" si="67"/>
        <v>0</v>
      </c>
      <c r="AH239" s="7">
        <f>SUMIFS(مصنعيات!AF:AF,مصنعيات!X:X,$AF$2,مصنعيات!V:V,AD239)</f>
        <v>0</v>
      </c>
      <c r="AI239" s="66" t="str">
        <f t="shared" si="60"/>
        <v/>
      </c>
      <c r="AL239" s="4" t="s">
        <v>10</v>
      </c>
      <c r="AM239" s="5">
        <v>45404</v>
      </c>
      <c r="AN239" s="7"/>
      <c r="AO239" s="7"/>
      <c r="AP239" s="6">
        <f t="shared" si="68"/>
        <v>0</v>
      </c>
      <c r="AQ239" s="7">
        <f>SUMIFS(مصنعيات!AO:AO,مصنعيات!AG:AG,$AO$2,مصنعيات!AE:AE,AM239)</f>
        <v>0</v>
      </c>
      <c r="AR239" s="66" t="str">
        <f t="shared" si="61"/>
        <v/>
      </c>
      <c r="AT239" s="4" t="s">
        <v>10</v>
      </c>
      <c r="AU239" s="5">
        <v>45404</v>
      </c>
      <c r="AV239" s="7"/>
      <c r="AW239" s="7"/>
      <c r="AX239" s="6">
        <f t="shared" si="69"/>
        <v>0</v>
      </c>
      <c r="AY239" s="7">
        <f ca="1">SUMIFS(مصنعيات!AW:AW,مصنعيات!AO:AO,$AO$2,مصنعيات!AM:AM,AU239)</f>
        <v>0</v>
      </c>
      <c r="AZ239" s="66" t="str">
        <f t="shared" si="62"/>
        <v/>
      </c>
      <c r="BB239" s="4" t="s">
        <v>10</v>
      </c>
      <c r="BC239" s="5">
        <v>45404</v>
      </c>
      <c r="BD239" s="7"/>
      <c r="BE239" s="7"/>
      <c r="BF239" s="6">
        <f t="shared" si="70"/>
        <v>0</v>
      </c>
      <c r="BG239" s="7">
        <f ca="1">SUMIFS(مصنعيات!BE:BE,مصنعيات!AW:AW,$AO$2,مصنعيات!AU:AU,BC239)</f>
        <v>0</v>
      </c>
      <c r="BH239" s="66" t="str">
        <f t="shared" si="63"/>
        <v/>
      </c>
      <c r="BJ239" s="4" t="s">
        <v>10</v>
      </c>
      <c r="BK239" s="5">
        <v>45404</v>
      </c>
      <c r="BL239" s="7"/>
      <c r="BM239" s="7"/>
      <c r="BN239" s="6">
        <f t="shared" si="71"/>
        <v>0</v>
      </c>
      <c r="BO239" s="7">
        <f ca="1">SUMIFS(مصنعيات!BM:BM,مصنعيات!BE:BE,$AO$2,مصنعيات!BC:BC,BK239)</f>
        <v>0</v>
      </c>
      <c r="BP239" s="66" t="str">
        <f t="shared" si="64"/>
        <v/>
      </c>
    </row>
    <row r="240" spans="2:68" x14ac:dyDescent="0.2">
      <c r="B240" s="4" t="s">
        <v>11</v>
      </c>
      <c r="C240" s="5">
        <v>45405</v>
      </c>
      <c r="D240" s="7"/>
      <c r="E240" s="7"/>
      <c r="F240" s="6">
        <f t="shared" si="72"/>
        <v>0</v>
      </c>
      <c r="G240" s="7">
        <f>SUMIFS(مصنعيات!N:N,مصنعيات!F:F,$E$2,مصنعيات!D:D,C240)</f>
        <v>0</v>
      </c>
      <c r="H240" s="66" t="str">
        <f t="shared" si="57"/>
        <v/>
      </c>
      <c r="K240" s="4" t="s">
        <v>11</v>
      </c>
      <c r="L240" s="5">
        <v>45405</v>
      </c>
      <c r="M240" s="7"/>
      <c r="N240" s="7"/>
      <c r="O240" s="6">
        <f t="shared" si="65"/>
        <v>0</v>
      </c>
      <c r="P240" s="7">
        <f>SUMIFS(مصنعيات!N:N,مصنعيات!F:F,$N$2,مصنعيات!D:D,L240)</f>
        <v>0</v>
      </c>
      <c r="Q240" s="66" t="str">
        <f t="shared" si="58"/>
        <v/>
      </c>
      <c r="T240" s="4" t="s">
        <v>11</v>
      </c>
      <c r="U240" s="5">
        <v>45405</v>
      </c>
      <c r="V240" s="7"/>
      <c r="W240" s="7"/>
      <c r="X240" s="6">
        <f t="shared" si="66"/>
        <v>0</v>
      </c>
      <c r="Y240" s="7">
        <f>SUMIFS(مصنعيات!W:W,مصنعيات!O:O,$W$2,مصنعيات!M:M,U240)</f>
        <v>0</v>
      </c>
      <c r="Z240" s="66" t="str">
        <f t="shared" si="59"/>
        <v/>
      </c>
      <c r="AC240" s="4" t="s">
        <v>11</v>
      </c>
      <c r="AD240" s="5">
        <v>45405</v>
      </c>
      <c r="AE240" s="7"/>
      <c r="AF240" s="7"/>
      <c r="AG240" s="6">
        <f t="shared" si="67"/>
        <v>0</v>
      </c>
      <c r="AH240" s="7">
        <f>SUMIFS(مصنعيات!AF:AF,مصنعيات!X:X,$AF$2,مصنعيات!V:V,AD240)</f>
        <v>0</v>
      </c>
      <c r="AI240" s="66" t="str">
        <f t="shared" si="60"/>
        <v/>
      </c>
      <c r="AL240" s="4" t="s">
        <v>11</v>
      </c>
      <c r="AM240" s="5">
        <v>45405</v>
      </c>
      <c r="AN240" s="7"/>
      <c r="AO240" s="7"/>
      <c r="AP240" s="6">
        <f t="shared" si="68"/>
        <v>0</v>
      </c>
      <c r="AQ240" s="7">
        <f>SUMIFS(مصنعيات!AO:AO,مصنعيات!AG:AG,$AO$2,مصنعيات!AE:AE,AM240)</f>
        <v>0</v>
      </c>
      <c r="AR240" s="66" t="str">
        <f t="shared" si="61"/>
        <v/>
      </c>
      <c r="AT240" s="4" t="s">
        <v>11</v>
      </c>
      <c r="AU240" s="5">
        <v>45405</v>
      </c>
      <c r="AV240" s="7"/>
      <c r="AW240" s="7"/>
      <c r="AX240" s="6">
        <f t="shared" si="69"/>
        <v>0</v>
      </c>
      <c r="AY240" s="7">
        <f ca="1">SUMIFS(مصنعيات!AW:AW,مصنعيات!AO:AO,$AO$2,مصنعيات!AM:AM,AU240)</f>
        <v>0</v>
      </c>
      <c r="AZ240" s="66" t="str">
        <f t="shared" si="62"/>
        <v/>
      </c>
      <c r="BB240" s="4" t="s">
        <v>11</v>
      </c>
      <c r="BC240" s="5">
        <v>45405</v>
      </c>
      <c r="BD240" s="7"/>
      <c r="BE240" s="7"/>
      <c r="BF240" s="6">
        <f t="shared" si="70"/>
        <v>0</v>
      </c>
      <c r="BG240" s="7">
        <f ca="1">SUMIFS(مصنعيات!BE:BE,مصنعيات!AW:AW,$AO$2,مصنعيات!AU:AU,BC240)</f>
        <v>0</v>
      </c>
      <c r="BH240" s="66" t="str">
        <f t="shared" si="63"/>
        <v/>
      </c>
      <c r="BJ240" s="4" t="s">
        <v>11</v>
      </c>
      <c r="BK240" s="5">
        <v>45405</v>
      </c>
      <c r="BL240" s="7"/>
      <c r="BM240" s="7"/>
      <c r="BN240" s="6">
        <f t="shared" si="71"/>
        <v>0</v>
      </c>
      <c r="BO240" s="7">
        <f ca="1">SUMIFS(مصنعيات!BM:BM,مصنعيات!BE:BE,$AO$2,مصنعيات!BC:BC,BK240)</f>
        <v>0</v>
      </c>
      <c r="BP240" s="66" t="str">
        <f t="shared" si="64"/>
        <v/>
      </c>
    </row>
    <row r="241" spans="2:68" x14ac:dyDescent="0.2">
      <c r="B241" s="4" t="s">
        <v>12</v>
      </c>
      <c r="C241" s="5">
        <v>45406</v>
      </c>
      <c r="D241" s="7"/>
      <c r="E241" s="7"/>
      <c r="F241" s="6">
        <f t="shared" si="72"/>
        <v>0</v>
      </c>
      <c r="G241" s="7">
        <f>SUMIFS(مصنعيات!N:N,مصنعيات!F:F,$E$2,مصنعيات!D:D,C241)</f>
        <v>0</v>
      </c>
      <c r="H241" s="66" t="str">
        <f t="shared" si="57"/>
        <v/>
      </c>
      <c r="K241" s="4" t="s">
        <v>12</v>
      </c>
      <c r="L241" s="5">
        <v>45406</v>
      </c>
      <c r="M241" s="7"/>
      <c r="N241" s="7"/>
      <c r="O241" s="6">
        <f t="shared" si="65"/>
        <v>0</v>
      </c>
      <c r="P241" s="7">
        <f>SUMIFS(مصنعيات!N:N,مصنعيات!F:F,$N$2,مصنعيات!D:D,L241)</f>
        <v>0</v>
      </c>
      <c r="Q241" s="66" t="str">
        <f t="shared" si="58"/>
        <v/>
      </c>
      <c r="T241" s="4" t="s">
        <v>12</v>
      </c>
      <c r="U241" s="5">
        <v>45406</v>
      </c>
      <c r="V241" s="7"/>
      <c r="W241" s="7"/>
      <c r="X241" s="6">
        <f t="shared" si="66"/>
        <v>0</v>
      </c>
      <c r="Y241" s="7">
        <f>SUMIFS(مصنعيات!W:W,مصنعيات!O:O,$W$2,مصنعيات!M:M,U241)</f>
        <v>0</v>
      </c>
      <c r="Z241" s="66" t="str">
        <f t="shared" si="59"/>
        <v/>
      </c>
      <c r="AC241" s="4" t="s">
        <v>12</v>
      </c>
      <c r="AD241" s="5">
        <v>45406</v>
      </c>
      <c r="AE241" s="7"/>
      <c r="AF241" s="7"/>
      <c r="AG241" s="6">
        <f t="shared" si="67"/>
        <v>0</v>
      </c>
      <c r="AH241" s="7">
        <f>SUMIFS(مصنعيات!AF:AF,مصنعيات!X:X,$AF$2,مصنعيات!V:V,AD241)</f>
        <v>0</v>
      </c>
      <c r="AI241" s="66" t="str">
        <f t="shared" si="60"/>
        <v/>
      </c>
      <c r="AL241" s="4" t="s">
        <v>12</v>
      </c>
      <c r="AM241" s="5">
        <v>45406</v>
      </c>
      <c r="AN241" s="7"/>
      <c r="AO241" s="7"/>
      <c r="AP241" s="6">
        <f t="shared" si="68"/>
        <v>0</v>
      </c>
      <c r="AQ241" s="7">
        <f>SUMIFS(مصنعيات!AO:AO,مصنعيات!AG:AG,$AO$2,مصنعيات!AE:AE,AM241)</f>
        <v>0</v>
      </c>
      <c r="AR241" s="66" t="str">
        <f t="shared" si="61"/>
        <v/>
      </c>
      <c r="AT241" s="4" t="s">
        <v>12</v>
      </c>
      <c r="AU241" s="5">
        <v>45406</v>
      </c>
      <c r="AV241" s="7"/>
      <c r="AW241" s="7"/>
      <c r="AX241" s="6">
        <f t="shared" si="69"/>
        <v>0</v>
      </c>
      <c r="AY241" s="7">
        <f ca="1">SUMIFS(مصنعيات!AW:AW,مصنعيات!AO:AO,$AO$2,مصنعيات!AM:AM,AU241)</f>
        <v>0</v>
      </c>
      <c r="AZ241" s="66" t="str">
        <f t="shared" si="62"/>
        <v/>
      </c>
      <c r="BB241" s="4" t="s">
        <v>12</v>
      </c>
      <c r="BC241" s="5">
        <v>45406</v>
      </c>
      <c r="BD241" s="7"/>
      <c r="BE241" s="7"/>
      <c r="BF241" s="6">
        <f t="shared" si="70"/>
        <v>0</v>
      </c>
      <c r="BG241" s="7">
        <f ca="1">SUMIFS(مصنعيات!BE:BE,مصنعيات!AW:AW,$AO$2,مصنعيات!AU:AU,BC241)</f>
        <v>0</v>
      </c>
      <c r="BH241" s="66" t="str">
        <f t="shared" si="63"/>
        <v/>
      </c>
      <c r="BJ241" s="4" t="s">
        <v>12</v>
      </c>
      <c r="BK241" s="5">
        <v>45406</v>
      </c>
      <c r="BL241" s="7"/>
      <c r="BM241" s="7"/>
      <c r="BN241" s="6">
        <f t="shared" si="71"/>
        <v>0</v>
      </c>
      <c r="BO241" s="7">
        <f ca="1">SUMIFS(مصنعيات!BM:BM,مصنعيات!BE:BE,$AO$2,مصنعيات!BC:BC,BK241)</f>
        <v>0</v>
      </c>
      <c r="BP241" s="66" t="str">
        <f t="shared" si="64"/>
        <v/>
      </c>
    </row>
    <row r="242" spans="2:68" x14ac:dyDescent="0.2">
      <c r="B242" s="4" t="s">
        <v>13</v>
      </c>
      <c r="C242" s="5">
        <v>45407</v>
      </c>
      <c r="D242" s="7"/>
      <c r="E242" s="7"/>
      <c r="F242" s="6">
        <f t="shared" si="72"/>
        <v>0</v>
      </c>
      <c r="G242" s="7">
        <f>SUMIFS(مصنعيات!N:N,مصنعيات!F:F,$E$2,مصنعيات!D:D,C242)</f>
        <v>0</v>
      </c>
      <c r="H242" s="66" t="str">
        <f t="shared" si="57"/>
        <v/>
      </c>
      <c r="K242" s="4" t="s">
        <v>13</v>
      </c>
      <c r="L242" s="5">
        <v>45407</v>
      </c>
      <c r="M242" s="7"/>
      <c r="N242" s="7"/>
      <c r="O242" s="6">
        <f t="shared" si="65"/>
        <v>0</v>
      </c>
      <c r="P242" s="7">
        <f>SUMIFS(مصنعيات!N:N,مصنعيات!F:F,$N$2,مصنعيات!D:D,L242)</f>
        <v>0</v>
      </c>
      <c r="Q242" s="66" t="str">
        <f t="shared" si="58"/>
        <v/>
      </c>
      <c r="T242" s="4" t="s">
        <v>13</v>
      </c>
      <c r="U242" s="5">
        <v>45407</v>
      </c>
      <c r="V242" s="7"/>
      <c r="W242" s="7"/>
      <c r="X242" s="6">
        <f t="shared" si="66"/>
        <v>0</v>
      </c>
      <c r="Y242" s="7">
        <f>SUMIFS(مصنعيات!W:W,مصنعيات!O:O,$W$2,مصنعيات!M:M,U242)</f>
        <v>0</v>
      </c>
      <c r="Z242" s="66" t="str">
        <f t="shared" si="59"/>
        <v/>
      </c>
      <c r="AC242" s="4" t="s">
        <v>13</v>
      </c>
      <c r="AD242" s="5">
        <v>45407</v>
      </c>
      <c r="AE242" s="7"/>
      <c r="AF242" s="7"/>
      <c r="AG242" s="6">
        <f t="shared" si="67"/>
        <v>0</v>
      </c>
      <c r="AH242" s="7">
        <f>SUMIFS(مصنعيات!AF:AF,مصنعيات!X:X,$AF$2,مصنعيات!V:V,AD242)</f>
        <v>0</v>
      </c>
      <c r="AI242" s="66" t="str">
        <f t="shared" si="60"/>
        <v/>
      </c>
      <c r="AL242" s="4" t="s">
        <v>13</v>
      </c>
      <c r="AM242" s="5">
        <v>45407</v>
      </c>
      <c r="AN242" s="7"/>
      <c r="AO242" s="7"/>
      <c r="AP242" s="6">
        <f t="shared" si="68"/>
        <v>0</v>
      </c>
      <c r="AQ242" s="7">
        <f>SUMIFS(مصنعيات!AO:AO,مصنعيات!AG:AG,$AO$2,مصنعيات!AE:AE,AM242)</f>
        <v>0</v>
      </c>
      <c r="AR242" s="66" t="str">
        <f t="shared" si="61"/>
        <v/>
      </c>
      <c r="AT242" s="4" t="s">
        <v>13</v>
      </c>
      <c r="AU242" s="5">
        <v>45407</v>
      </c>
      <c r="AV242" s="7"/>
      <c r="AW242" s="7"/>
      <c r="AX242" s="6">
        <f t="shared" si="69"/>
        <v>0</v>
      </c>
      <c r="AY242" s="7">
        <f ca="1">SUMIFS(مصنعيات!AW:AW,مصنعيات!AO:AO,$AO$2,مصنعيات!AM:AM,AU242)</f>
        <v>0</v>
      </c>
      <c r="AZ242" s="66" t="str">
        <f t="shared" si="62"/>
        <v/>
      </c>
      <c r="BB242" s="4" t="s">
        <v>13</v>
      </c>
      <c r="BC242" s="5">
        <v>45407</v>
      </c>
      <c r="BD242" s="7"/>
      <c r="BE242" s="7"/>
      <c r="BF242" s="6">
        <f t="shared" si="70"/>
        <v>0</v>
      </c>
      <c r="BG242" s="7">
        <f ca="1">SUMIFS(مصنعيات!BE:BE,مصنعيات!AW:AW,$AO$2,مصنعيات!AU:AU,BC242)</f>
        <v>0</v>
      </c>
      <c r="BH242" s="66" t="str">
        <f t="shared" si="63"/>
        <v/>
      </c>
      <c r="BJ242" s="4" t="s">
        <v>13</v>
      </c>
      <c r="BK242" s="5">
        <v>45407</v>
      </c>
      <c r="BL242" s="7"/>
      <c r="BM242" s="7"/>
      <c r="BN242" s="6">
        <f t="shared" si="71"/>
        <v>0</v>
      </c>
      <c r="BO242" s="7">
        <f ca="1">SUMIFS(مصنعيات!BM:BM,مصنعيات!BE:BE,$AO$2,مصنعيات!BC:BC,BK242)</f>
        <v>0</v>
      </c>
      <c r="BP242" s="66" t="str">
        <f t="shared" si="64"/>
        <v/>
      </c>
    </row>
    <row r="243" spans="2:68" x14ac:dyDescent="0.2">
      <c r="B243" s="4" t="s">
        <v>30</v>
      </c>
      <c r="C243" s="5">
        <v>45408</v>
      </c>
      <c r="D243" s="7"/>
      <c r="E243" s="7"/>
      <c r="F243" s="6">
        <f t="shared" si="72"/>
        <v>0</v>
      </c>
      <c r="G243" s="7">
        <f>SUMIFS(مصنعيات!N:N,مصنعيات!F:F,$E$2,مصنعيات!D:D,C243)</f>
        <v>0</v>
      </c>
      <c r="H243" s="66" t="str">
        <f t="shared" si="57"/>
        <v/>
      </c>
      <c r="K243" s="4" t="s">
        <v>30</v>
      </c>
      <c r="L243" s="5">
        <v>45408</v>
      </c>
      <c r="M243" s="7"/>
      <c r="N243" s="7"/>
      <c r="O243" s="6">
        <f t="shared" si="65"/>
        <v>0</v>
      </c>
      <c r="P243" s="7">
        <f>SUMIFS(مصنعيات!N:N,مصنعيات!F:F,$N$2,مصنعيات!D:D,L243)</f>
        <v>0</v>
      </c>
      <c r="Q243" s="66" t="str">
        <f t="shared" si="58"/>
        <v/>
      </c>
      <c r="T243" s="4" t="s">
        <v>30</v>
      </c>
      <c r="U243" s="5">
        <v>45408</v>
      </c>
      <c r="V243" s="7"/>
      <c r="W243" s="7"/>
      <c r="X243" s="6">
        <f t="shared" si="66"/>
        <v>0</v>
      </c>
      <c r="Y243" s="7">
        <f>SUMIFS(مصنعيات!W:W,مصنعيات!O:O,$W$2,مصنعيات!M:M,U243)</f>
        <v>0</v>
      </c>
      <c r="Z243" s="66" t="str">
        <f t="shared" si="59"/>
        <v/>
      </c>
      <c r="AC243" s="4" t="s">
        <v>30</v>
      </c>
      <c r="AD243" s="5">
        <v>45408</v>
      </c>
      <c r="AE243" s="7"/>
      <c r="AF243" s="7"/>
      <c r="AG243" s="6">
        <f t="shared" si="67"/>
        <v>0</v>
      </c>
      <c r="AH243" s="7">
        <f>SUMIFS(مصنعيات!AF:AF,مصنعيات!X:X,$AF$2,مصنعيات!V:V,AD243)</f>
        <v>0</v>
      </c>
      <c r="AI243" s="66" t="str">
        <f t="shared" si="60"/>
        <v/>
      </c>
      <c r="AL243" s="4" t="s">
        <v>30</v>
      </c>
      <c r="AM243" s="5">
        <v>45408</v>
      </c>
      <c r="AN243" s="7"/>
      <c r="AO243" s="7"/>
      <c r="AP243" s="6">
        <f t="shared" si="68"/>
        <v>0</v>
      </c>
      <c r="AQ243" s="7">
        <f>SUMIFS(مصنعيات!AO:AO,مصنعيات!AG:AG,$AO$2,مصنعيات!AE:AE,AM243)</f>
        <v>0</v>
      </c>
      <c r="AR243" s="66" t="str">
        <f t="shared" si="61"/>
        <v/>
      </c>
      <c r="AT243" s="4" t="s">
        <v>30</v>
      </c>
      <c r="AU243" s="5">
        <v>45408</v>
      </c>
      <c r="AV243" s="7"/>
      <c r="AW243" s="7"/>
      <c r="AX243" s="6">
        <f t="shared" si="69"/>
        <v>0</v>
      </c>
      <c r="AY243" s="7">
        <f ca="1">SUMIFS(مصنعيات!AW:AW,مصنعيات!AO:AO,$AO$2,مصنعيات!AM:AM,AU243)</f>
        <v>0</v>
      </c>
      <c r="AZ243" s="66" t="str">
        <f t="shared" si="62"/>
        <v/>
      </c>
      <c r="BB243" s="4" t="s">
        <v>30</v>
      </c>
      <c r="BC243" s="5">
        <v>45408</v>
      </c>
      <c r="BD243" s="7"/>
      <c r="BE243" s="7"/>
      <c r="BF243" s="6">
        <f t="shared" si="70"/>
        <v>0</v>
      </c>
      <c r="BG243" s="7">
        <f ca="1">SUMIFS(مصنعيات!BE:BE,مصنعيات!AW:AW,$AO$2,مصنعيات!AU:AU,BC243)</f>
        <v>0</v>
      </c>
      <c r="BH243" s="66" t="str">
        <f t="shared" si="63"/>
        <v/>
      </c>
      <c r="BJ243" s="4" t="s">
        <v>30</v>
      </c>
      <c r="BK243" s="5">
        <v>45408</v>
      </c>
      <c r="BL243" s="7"/>
      <c r="BM243" s="7"/>
      <c r="BN243" s="6">
        <f t="shared" si="71"/>
        <v>0</v>
      </c>
      <c r="BO243" s="7">
        <f ca="1">SUMIFS(مصنعيات!BM:BM,مصنعيات!BE:BE,$AO$2,مصنعيات!BC:BC,BK243)</f>
        <v>0</v>
      </c>
      <c r="BP243" s="66" t="str">
        <f t="shared" si="64"/>
        <v/>
      </c>
    </row>
    <row r="244" spans="2:68" x14ac:dyDescent="0.2">
      <c r="B244" s="4" t="s">
        <v>8</v>
      </c>
      <c r="C244" s="5">
        <v>45409</v>
      </c>
      <c r="D244" s="7"/>
      <c r="E244" s="7"/>
      <c r="F244" s="6">
        <f t="shared" si="72"/>
        <v>0</v>
      </c>
      <c r="G244" s="7">
        <f>SUMIFS(مصنعيات!N:N,مصنعيات!F:F,$E$2,مصنعيات!D:D,C244)</f>
        <v>0</v>
      </c>
      <c r="H244" s="66" t="str">
        <f t="shared" si="57"/>
        <v/>
      </c>
      <c r="K244" s="4" t="s">
        <v>8</v>
      </c>
      <c r="L244" s="5">
        <v>45409</v>
      </c>
      <c r="M244" s="7"/>
      <c r="N244" s="7"/>
      <c r="O244" s="6">
        <f t="shared" si="65"/>
        <v>0</v>
      </c>
      <c r="P244" s="7">
        <f>SUMIFS(مصنعيات!N:N,مصنعيات!F:F,$N$2,مصنعيات!D:D,L244)</f>
        <v>0</v>
      </c>
      <c r="Q244" s="66" t="str">
        <f t="shared" si="58"/>
        <v/>
      </c>
      <c r="T244" s="4" t="s">
        <v>8</v>
      </c>
      <c r="U244" s="5">
        <v>45409</v>
      </c>
      <c r="V244" s="7"/>
      <c r="W244" s="7"/>
      <c r="X244" s="6">
        <f t="shared" si="66"/>
        <v>0</v>
      </c>
      <c r="Y244" s="7">
        <f>SUMIFS(مصنعيات!W:W,مصنعيات!O:O,$W$2,مصنعيات!M:M,U244)</f>
        <v>0</v>
      </c>
      <c r="Z244" s="66" t="str">
        <f t="shared" si="59"/>
        <v/>
      </c>
      <c r="AC244" s="4" t="s">
        <v>8</v>
      </c>
      <c r="AD244" s="5">
        <v>45409</v>
      </c>
      <c r="AE244" s="7"/>
      <c r="AF244" s="7"/>
      <c r="AG244" s="6">
        <f t="shared" si="67"/>
        <v>0</v>
      </c>
      <c r="AH244" s="7">
        <f>SUMIFS(مصنعيات!AF:AF,مصنعيات!X:X,$AF$2,مصنعيات!V:V,AD244)</f>
        <v>0</v>
      </c>
      <c r="AI244" s="66" t="str">
        <f t="shared" si="60"/>
        <v/>
      </c>
      <c r="AL244" s="4" t="s">
        <v>8</v>
      </c>
      <c r="AM244" s="5">
        <v>45409</v>
      </c>
      <c r="AN244" s="7"/>
      <c r="AO244" s="7"/>
      <c r="AP244" s="6">
        <f t="shared" si="68"/>
        <v>0</v>
      </c>
      <c r="AQ244" s="7">
        <f>SUMIFS(مصنعيات!AO:AO,مصنعيات!AG:AG,$AO$2,مصنعيات!AE:AE,AM244)</f>
        <v>0</v>
      </c>
      <c r="AR244" s="66" t="str">
        <f t="shared" si="61"/>
        <v/>
      </c>
      <c r="AT244" s="4" t="s">
        <v>8</v>
      </c>
      <c r="AU244" s="5">
        <v>45409</v>
      </c>
      <c r="AV244" s="7"/>
      <c r="AW244" s="7"/>
      <c r="AX244" s="6">
        <f t="shared" si="69"/>
        <v>0</v>
      </c>
      <c r="AY244" s="7">
        <f ca="1">SUMIFS(مصنعيات!AW:AW,مصنعيات!AO:AO,$AO$2,مصنعيات!AM:AM,AU244)</f>
        <v>0</v>
      </c>
      <c r="AZ244" s="66" t="str">
        <f t="shared" si="62"/>
        <v/>
      </c>
      <c r="BB244" s="4" t="s">
        <v>8</v>
      </c>
      <c r="BC244" s="5">
        <v>45409</v>
      </c>
      <c r="BD244" s="7"/>
      <c r="BE244" s="7"/>
      <c r="BF244" s="6">
        <f t="shared" si="70"/>
        <v>0</v>
      </c>
      <c r="BG244" s="7">
        <f ca="1">SUMIFS(مصنعيات!BE:BE,مصنعيات!AW:AW,$AO$2,مصنعيات!AU:AU,BC244)</f>
        <v>0</v>
      </c>
      <c r="BH244" s="66" t="str">
        <f t="shared" si="63"/>
        <v/>
      </c>
      <c r="BJ244" s="4" t="s">
        <v>8</v>
      </c>
      <c r="BK244" s="5">
        <v>45409</v>
      </c>
      <c r="BL244" s="7"/>
      <c r="BM244" s="7"/>
      <c r="BN244" s="6">
        <f t="shared" si="71"/>
        <v>0</v>
      </c>
      <c r="BO244" s="7">
        <f ca="1">SUMIFS(مصنعيات!BM:BM,مصنعيات!BE:BE,$AO$2,مصنعيات!BC:BC,BK244)</f>
        <v>0</v>
      </c>
      <c r="BP244" s="66" t="str">
        <f t="shared" si="64"/>
        <v/>
      </c>
    </row>
    <row r="245" spans="2:68" x14ac:dyDescent="0.2">
      <c r="B245" s="4" t="s">
        <v>9</v>
      </c>
      <c r="C245" s="5">
        <v>45410</v>
      </c>
      <c r="D245" s="7"/>
      <c r="E245" s="7"/>
      <c r="F245" s="6">
        <f t="shared" si="72"/>
        <v>0</v>
      </c>
      <c r="G245" s="7">
        <f>SUMIFS(مصنعيات!N:N,مصنعيات!F:F,$E$2,مصنعيات!D:D,C245)</f>
        <v>0</v>
      </c>
      <c r="H245" s="66" t="str">
        <f t="shared" si="57"/>
        <v/>
      </c>
      <c r="K245" s="4" t="s">
        <v>9</v>
      </c>
      <c r="L245" s="5">
        <v>45410</v>
      </c>
      <c r="M245" s="7"/>
      <c r="N245" s="7"/>
      <c r="O245" s="6">
        <f t="shared" si="65"/>
        <v>0</v>
      </c>
      <c r="P245" s="7">
        <f>SUMIFS(مصنعيات!N:N,مصنعيات!F:F,$N$2,مصنعيات!D:D,L245)</f>
        <v>0</v>
      </c>
      <c r="Q245" s="66" t="str">
        <f t="shared" si="58"/>
        <v/>
      </c>
      <c r="T245" s="4" t="s">
        <v>9</v>
      </c>
      <c r="U245" s="5">
        <v>45410</v>
      </c>
      <c r="V245" s="7"/>
      <c r="W245" s="7"/>
      <c r="X245" s="6">
        <f t="shared" si="66"/>
        <v>0</v>
      </c>
      <c r="Y245" s="7">
        <f>SUMIFS(مصنعيات!W:W,مصنعيات!O:O,$W$2,مصنعيات!M:M,U245)</f>
        <v>0</v>
      </c>
      <c r="Z245" s="66" t="str">
        <f t="shared" si="59"/>
        <v/>
      </c>
      <c r="AC245" s="4" t="s">
        <v>9</v>
      </c>
      <c r="AD245" s="5">
        <v>45410</v>
      </c>
      <c r="AE245" s="7"/>
      <c r="AF245" s="7"/>
      <c r="AG245" s="6">
        <f t="shared" si="67"/>
        <v>0</v>
      </c>
      <c r="AH245" s="7">
        <f>SUMIFS(مصنعيات!AF:AF,مصنعيات!X:X,$AF$2,مصنعيات!V:V,AD245)</f>
        <v>0</v>
      </c>
      <c r="AI245" s="66" t="str">
        <f t="shared" si="60"/>
        <v/>
      </c>
      <c r="AL245" s="4" t="s">
        <v>9</v>
      </c>
      <c r="AM245" s="5">
        <v>45410</v>
      </c>
      <c r="AN245" s="7"/>
      <c r="AO245" s="7"/>
      <c r="AP245" s="6">
        <f t="shared" si="68"/>
        <v>0</v>
      </c>
      <c r="AQ245" s="7">
        <f>SUMIFS(مصنعيات!AO:AO,مصنعيات!AG:AG,$AO$2,مصنعيات!AE:AE,AM245)</f>
        <v>0</v>
      </c>
      <c r="AR245" s="66" t="str">
        <f t="shared" si="61"/>
        <v/>
      </c>
      <c r="AT245" s="4" t="s">
        <v>9</v>
      </c>
      <c r="AU245" s="5">
        <v>45410</v>
      </c>
      <c r="AV245" s="7"/>
      <c r="AW245" s="7"/>
      <c r="AX245" s="6">
        <f t="shared" si="69"/>
        <v>0</v>
      </c>
      <c r="AY245" s="7">
        <f ca="1">SUMIFS(مصنعيات!AW:AW,مصنعيات!AO:AO,$AO$2,مصنعيات!AM:AM,AU245)</f>
        <v>0</v>
      </c>
      <c r="AZ245" s="66" t="str">
        <f t="shared" si="62"/>
        <v/>
      </c>
      <c r="BB245" s="4" t="s">
        <v>9</v>
      </c>
      <c r="BC245" s="5">
        <v>45410</v>
      </c>
      <c r="BD245" s="7"/>
      <c r="BE245" s="7"/>
      <c r="BF245" s="6">
        <f t="shared" si="70"/>
        <v>0</v>
      </c>
      <c r="BG245" s="7">
        <f ca="1">SUMIFS(مصنعيات!BE:BE,مصنعيات!AW:AW,$AO$2,مصنعيات!AU:AU,BC245)</f>
        <v>0</v>
      </c>
      <c r="BH245" s="66" t="str">
        <f t="shared" si="63"/>
        <v/>
      </c>
      <c r="BJ245" s="4" t="s">
        <v>9</v>
      </c>
      <c r="BK245" s="5">
        <v>45410</v>
      </c>
      <c r="BL245" s="7"/>
      <c r="BM245" s="7"/>
      <c r="BN245" s="6">
        <f t="shared" si="71"/>
        <v>0</v>
      </c>
      <c r="BO245" s="7">
        <f ca="1">SUMIFS(مصنعيات!BM:BM,مصنعيات!BE:BE,$AO$2,مصنعيات!BC:BC,BK245)</f>
        <v>0</v>
      </c>
      <c r="BP245" s="66" t="str">
        <f t="shared" si="64"/>
        <v/>
      </c>
    </row>
    <row r="246" spans="2:68" x14ac:dyDescent="0.2">
      <c r="B246" s="4" t="s">
        <v>10</v>
      </c>
      <c r="C246" s="5">
        <v>45411</v>
      </c>
      <c r="D246" s="7"/>
      <c r="E246" s="7"/>
      <c r="F246" s="6">
        <f t="shared" si="72"/>
        <v>0</v>
      </c>
      <c r="G246" s="7">
        <f>SUMIFS(مصنعيات!N:N,مصنعيات!F:F,$E$2,مصنعيات!D:D,C246)</f>
        <v>0</v>
      </c>
      <c r="H246" s="66" t="str">
        <f t="shared" si="57"/>
        <v/>
      </c>
      <c r="K246" s="4" t="s">
        <v>10</v>
      </c>
      <c r="L246" s="5">
        <v>45411</v>
      </c>
      <c r="M246" s="7"/>
      <c r="N246" s="7"/>
      <c r="O246" s="6">
        <f t="shared" si="65"/>
        <v>0</v>
      </c>
      <c r="P246" s="7">
        <f>SUMIFS(مصنعيات!N:N,مصنعيات!F:F,$N$2,مصنعيات!D:D,L246)</f>
        <v>0</v>
      </c>
      <c r="Q246" s="66" t="str">
        <f t="shared" si="58"/>
        <v/>
      </c>
      <c r="T246" s="4" t="s">
        <v>10</v>
      </c>
      <c r="U246" s="5">
        <v>45411</v>
      </c>
      <c r="V246" s="7"/>
      <c r="W246" s="7"/>
      <c r="X246" s="6">
        <f t="shared" si="66"/>
        <v>0</v>
      </c>
      <c r="Y246" s="7">
        <f>SUMIFS(مصنعيات!W:W,مصنعيات!O:O,$W$2,مصنعيات!M:M,U246)</f>
        <v>0</v>
      </c>
      <c r="Z246" s="66" t="str">
        <f t="shared" si="59"/>
        <v/>
      </c>
      <c r="AC246" s="4" t="s">
        <v>10</v>
      </c>
      <c r="AD246" s="5">
        <v>45411</v>
      </c>
      <c r="AE246" s="7"/>
      <c r="AF246" s="7"/>
      <c r="AG246" s="6">
        <f t="shared" si="67"/>
        <v>0</v>
      </c>
      <c r="AH246" s="7">
        <f>SUMIFS(مصنعيات!AF:AF,مصنعيات!X:X,$AF$2,مصنعيات!V:V,AD246)</f>
        <v>0</v>
      </c>
      <c r="AI246" s="66" t="str">
        <f t="shared" si="60"/>
        <v/>
      </c>
      <c r="AL246" s="4" t="s">
        <v>10</v>
      </c>
      <c r="AM246" s="5">
        <v>45411</v>
      </c>
      <c r="AN246" s="7"/>
      <c r="AO246" s="7"/>
      <c r="AP246" s="6">
        <f t="shared" si="68"/>
        <v>0</v>
      </c>
      <c r="AQ246" s="7">
        <f>SUMIFS(مصنعيات!AO:AO,مصنعيات!AG:AG,$AO$2,مصنعيات!AE:AE,AM246)</f>
        <v>0</v>
      </c>
      <c r="AR246" s="66" t="str">
        <f t="shared" si="61"/>
        <v/>
      </c>
      <c r="AT246" s="4" t="s">
        <v>10</v>
      </c>
      <c r="AU246" s="5">
        <v>45411</v>
      </c>
      <c r="AV246" s="7"/>
      <c r="AW246" s="7"/>
      <c r="AX246" s="6">
        <f t="shared" si="69"/>
        <v>0</v>
      </c>
      <c r="AY246" s="7">
        <f ca="1">SUMIFS(مصنعيات!AW:AW,مصنعيات!AO:AO,$AO$2,مصنعيات!AM:AM,AU246)</f>
        <v>0</v>
      </c>
      <c r="AZ246" s="66" t="str">
        <f t="shared" si="62"/>
        <v/>
      </c>
      <c r="BB246" s="4" t="s">
        <v>10</v>
      </c>
      <c r="BC246" s="5">
        <v>45411</v>
      </c>
      <c r="BD246" s="7"/>
      <c r="BE246" s="7"/>
      <c r="BF246" s="6">
        <f t="shared" si="70"/>
        <v>0</v>
      </c>
      <c r="BG246" s="7">
        <f ca="1">SUMIFS(مصنعيات!BE:BE,مصنعيات!AW:AW,$AO$2,مصنعيات!AU:AU,BC246)</f>
        <v>0</v>
      </c>
      <c r="BH246" s="66" t="str">
        <f t="shared" si="63"/>
        <v/>
      </c>
      <c r="BJ246" s="4" t="s">
        <v>10</v>
      </c>
      <c r="BK246" s="5">
        <v>45411</v>
      </c>
      <c r="BL246" s="7"/>
      <c r="BM246" s="7"/>
      <c r="BN246" s="6">
        <f t="shared" si="71"/>
        <v>0</v>
      </c>
      <c r="BO246" s="7">
        <f ca="1">SUMIFS(مصنعيات!BM:BM,مصنعيات!BE:BE,$AO$2,مصنعيات!BC:BC,BK246)</f>
        <v>0</v>
      </c>
      <c r="BP246" s="66" t="str">
        <f t="shared" si="64"/>
        <v/>
      </c>
    </row>
    <row r="247" spans="2:68" x14ac:dyDescent="0.2">
      <c r="B247" s="4" t="s">
        <v>11</v>
      </c>
      <c r="C247" s="5">
        <v>45412</v>
      </c>
      <c r="D247" s="7"/>
      <c r="E247" s="7"/>
      <c r="F247" s="6">
        <f t="shared" si="72"/>
        <v>0</v>
      </c>
      <c r="G247" s="7">
        <f>SUMIFS(مصنعيات!N:N,مصنعيات!F:F,$E$2,مصنعيات!D:D,C247)</f>
        <v>0</v>
      </c>
      <c r="H247" s="66" t="str">
        <f t="shared" si="57"/>
        <v/>
      </c>
      <c r="K247" s="4" t="s">
        <v>11</v>
      </c>
      <c r="L247" s="5">
        <v>45412</v>
      </c>
      <c r="M247" s="7"/>
      <c r="N247" s="7"/>
      <c r="O247" s="6">
        <f t="shared" si="65"/>
        <v>0</v>
      </c>
      <c r="P247" s="7">
        <f>SUMIFS(مصنعيات!N:N,مصنعيات!F:F,$N$2,مصنعيات!D:D,L247)</f>
        <v>0</v>
      </c>
      <c r="Q247" s="66" t="str">
        <f t="shared" si="58"/>
        <v/>
      </c>
      <c r="T247" s="4" t="s">
        <v>11</v>
      </c>
      <c r="U247" s="5">
        <v>45412</v>
      </c>
      <c r="V247" s="7"/>
      <c r="W247" s="7"/>
      <c r="X247" s="6">
        <f t="shared" si="66"/>
        <v>0</v>
      </c>
      <c r="Y247" s="7">
        <f>SUMIFS(مصنعيات!W:W,مصنعيات!O:O,$W$2,مصنعيات!M:M,U247)</f>
        <v>0</v>
      </c>
      <c r="Z247" s="66" t="str">
        <f t="shared" si="59"/>
        <v/>
      </c>
      <c r="AC247" s="4" t="s">
        <v>11</v>
      </c>
      <c r="AD247" s="5">
        <v>45412</v>
      </c>
      <c r="AE247" s="7"/>
      <c r="AF247" s="7"/>
      <c r="AG247" s="6">
        <f t="shared" si="67"/>
        <v>0</v>
      </c>
      <c r="AH247" s="7">
        <f>SUMIFS(مصنعيات!AF:AF,مصنعيات!X:X,$AF$2,مصنعيات!V:V,AD247)</f>
        <v>0</v>
      </c>
      <c r="AI247" s="66" t="str">
        <f t="shared" si="60"/>
        <v/>
      </c>
      <c r="AL247" s="4" t="s">
        <v>11</v>
      </c>
      <c r="AM247" s="5">
        <v>45412</v>
      </c>
      <c r="AN247" s="7"/>
      <c r="AO247" s="7"/>
      <c r="AP247" s="6">
        <f t="shared" si="68"/>
        <v>0</v>
      </c>
      <c r="AQ247" s="7">
        <f>SUMIFS(مصنعيات!AO:AO,مصنعيات!AG:AG,$AO$2,مصنعيات!AE:AE,AM247)</f>
        <v>0</v>
      </c>
      <c r="AR247" s="66" t="str">
        <f t="shared" si="61"/>
        <v/>
      </c>
      <c r="AT247" s="4" t="s">
        <v>11</v>
      </c>
      <c r="AU247" s="5">
        <v>45412</v>
      </c>
      <c r="AV247" s="7"/>
      <c r="AW247" s="7"/>
      <c r="AX247" s="6">
        <f t="shared" si="69"/>
        <v>0</v>
      </c>
      <c r="AY247" s="7">
        <f ca="1">SUMIFS(مصنعيات!AW:AW,مصنعيات!AO:AO,$AO$2,مصنعيات!AM:AM,AU247)</f>
        <v>0</v>
      </c>
      <c r="AZ247" s="66" t="str">
        <f t="shared" si="62"/>
        <v/>
      </c>
      <c r="BB247" s="4" t="s">
        <v>11</v>
      </c>
      <c r="BC247" s="5">
        <v>45412</v>
      </c>
      <c r="BD247" s="7"/>
      <c r="BE247" s="7"/>
      <c r="BF247" s="6">
        <f t="shared" si="70"/>
        <v>0</v>
      </c>
      <c r="BG247" s="7">
        <f ca="1">SUMIFS(مصنعيات!BE:BE,مصنعيات!AW:AW,$AO$2,مصنعيات!AU:AU,BC247)</f>
        <v>0</v>
      </c>
      <c r="BH247" s="66" t="str">
        <f t="shared" si="63"/>
        <v/>
      </c>
      <c r="BJ247" s="4" t="s">
        <v>11</v>
      </c>
      <c r="BK247" s="5">
        <v>45412</v>
      </c>
      <c r="BL247" s="7"/>
      <c r="BM247" s="7"/>
      <c r="BN247" s="6">
        <f t="shared" si="71"/>
        <v>0</v>
      </c>
      <c r="BO247" s="7">
        <f ca="1">SUMIFS(مصنعيات!BM:BM,مصنعيات!BE:BE,$AO$2,مصنعيات!BC:BC,BK247)</f>
        <v>0</v>
      </c>
      <c r="BP247" s="66" t="str">
        <f t="shared" si="64"/>
        <v/>
      </c>
    </row>
    <row r="248" spans="2:68" x14ac:dyDescent="0.2">
      <c r="B248" s="4" t="s">
        <v>12</v>
      </c>
      <c r="C248" s="5">
        <v>45413</v>
      </c>
      <c r="D248" s="7"/>
      <c r="E248" s="7"/>
      <c r="F248" s="6">
        <f t="shared" si="72"/>
        <v>0</v>
      </c>
      <c r="G248" s="7">
        <f>SUMIFS(مصنعيات!N:N,مصنعيات!F:F,$E$2,مصنعيات!D:D,C248)</f>
        <v>0</v>
      </c>
      <c r="H248" s="66" t="str">
        <f t="shared" si="57"/>
        <v/>
      </c>
      <c r="K248" s="4" t="s">
        <v>12</v>
      </c>
      <c r="L248" s="5">
        <v>45413</v>
      </c>
      <c r="M248" s="7"/>
      <c r="N248" s="7"/>
      <c r="O248" s="6">
        <f t="shared" si="65"/>
        <v>0</v>
      </c>
      <c r="P248" s="7">
        <f>SUMIFS(مصنعيات!N:N,مصنعيات!F:F,$N$2,مصنعيات!D:D,L248)</f>
        <v>0</v>
      </c>
      <c r="Q248" s="66" t="str">
        <f t="shared" si="58"/>
        <v/>
      </c>
      <c r="T248" s="4" t="s">
        <v>12</v>
      </c>
      <c r="U248" s="5">
        <v>45413</v>
      </c>
      <c r="V248" s="7"/>
      <c r="W248" s="7"/>
      <c r="X248" s="6">
        <f t="shared" si="66"/>
        <v>0</v>
      </c>
      <c r="Y248" s="7">
        <f>SUMIFS(مصنعيات!W:W,مصنعيات!O:O,$W$2,مصنعيات!M:M,U248)</f>
        <v>0</v>
      </c>
      <c r="Z248" s="66" t="str">
        <f t="shared" si="59"/>
        <v/>
      </c>
      <c r="AC248" s="4" t="s">
        <v>12</v>
      </c>
      <c r="AD248" s="5">
        <v>45413</v>
      </c>
      <c r="AE248" s="7"/>
      <c r="AF248" s="7"/>
      <c r="AG248" s="6">
        <f t="shared" si="67"/>
        <v>0</v>
      </c>
      <c r="AH248" s="7">
        <f>SUMIFS(مصنعيات!AF:AF,مصنعيات!X:X,$AF$2,مصنعيات!V:V,AD248)</f>
        <v>0</v>
      </c>
      <c r="AI248" s="66" t="str">
        <f t="shared" si="60"/>
        <v/>
      </c>
      <c r="AL248" s="4" t="s">
        <v>12</v>
      </c>
      <c r="AM248" s="5">
        <v>45413</v>
      </c>
      <c r="AN248" s="7"/>
      <c r="AO248" s="7"/>
      <c r="AP248" s="6">
        <f t="shared" si="68"/>
        <v>0</v>
      </c>
      <c r="AQ248" s="7">
        <f>SUMIFS(مصنعيات!AO:AO,مصنعيات!AG:AG,$AO$2,مصنعيات!AE:AE,AM248)</f>
        <v>0</v>
      </c>
      <c r="AR248" s="66" t="str">
        <f t="shared" si="61"/>
        <v/>
      </c>
      <c r="AT248" s="4" t="s">
        <v>12</v>
      </c>
      <c r="AU248" s="5">
        <v>45413</v>
      </c>
      <c r="AV248" s="7"/>
      <c r="AW248" s="7"/>
      <c r="AX248" s="6">
        <f t="shared" si="69"/>
        <v>0</v>
      </c>
      <c r="AY248" s="7">
        <f ca="1">SUMIFS(مصنعيات!AW:AW,مصنعيات!AO:AO,$AO$2,مصنعيات!AM:AM,AU248)</f>
        <v>0</v>
      </c>
      <c r="AZ248" s="66" t="str">
        <f t="shared" si="62"/>
        <v/>
      </c>
      <c r="BB248" s="4" t="s">
        <v>12</v>
      </c>
      <c r="BC248" s="5">
        <v>45413</v>
      </c>
      <c r="BD248" s="7"/>
      <c r="BE248" s="7"/>
      <c r="BF248" s="6">
        <f t="shared" si="70"/>
        <v>0</v>
      </c>
      <c r="BG248" s="7">
        <f ca="1">SUMIFS(مصنعيات!BE:BE,مصنعيات!AW:AW,$AO$2,مصنعيات!AU:AU,BC248)</f>
        <v>0</v>
      </c>
      <c r="BH248" s="66" t="str">
        <f t="shared" si="63"/>
        <v/>
      </c>
      <c r="BJ248" s="4" t="s">
        <v>12</v>
      </c>
      <c r="BK248" s="5">
        <v>45413</v>
      </c>
      <c r="BL248" s="7"/>
      <c r="BM248" s="7"/>
      <c r="BN248" s="6">
        <f t="shared" si="71"/>
        <v>0</v>
      </c>
      <c r="BO248" s="7">
        <f ca="1">SUMIFS(مصنعيات!BM:BM,مصنعيات!BE:BE,$AO$2,مصنعيات!BC:BC,BK248)</f>
        <v>0</v>
      </c>
      <c r="BP248" s="66" t="str">
        <f t="shared" si="64"/>
        <v/>
      </c>
    </row>
    <row r="249" spans="2:68" x14ac:dyDescent="0.2">
      <c r="B249" s="4" t="s">
        <v>13</v>
      </c>
      <c r="C249" s="5">
        <v>45414</v>
      </c>
      <c r="D249" s="7"/>
      <c r="E249" s="7"/>
      <c r="F249" s="6">
        <f t="shared" si="72"/>
        <v>0</v>
      </c>
      <c r="G249" s="7">
        <f>SUMIFS(مصنعيات!N:N,مصنعيات!F:F,$E$2,مصنعيات!D:D,C249)</f>
        <v>0</v>
      </c>
      <c r="H249" s="66" t="str">
        <f t="shared" si="57"/>
        <v/>
      </c>
      <c r="K249" s="4" t="s">
        <v>13</v>
      </c>
      <c r="L249" s="5">
        <v>45414</v>
      </c>
      <c r="M249" s="7"/>
      <c r="N249" s="7"/>
      <c r="O249" s="6">
        <f t="shared" si="65"/>
        <v>0</v>
      </c>
      <c r="P249" s="7">
        <f>SUMIFS(مصنعيات!N:N,مصنعيات!F:F,$N$2,مصنعيات!D:D,L249)</f>
        <v>0</v>
      </c>
      <c r="Q249" s="66" t="str">
        <f t="shared" si="58"/>
        <v/>
      </c>
      <c r="T249" s="4" t="s">
        <v>13</v>
      </c>
      <c r="U249" s="5">
        <v>45414</v>
      </c>
      <c r="V249" s="7"/>
      <c r="W249" s="7"/>
      <c r="X249" s="6">
        <f t="shared" si="66"/>
        <v>0</v>
      </c>
      <c r="Y249" s="7">
        <f>SUMIFS(مصنعيات!W:W,مصنعيات!O:O,$W$2,مصنعيات!M:M,U249)</f>
        <v>0</v>
      </c>
      <c r="Z249" s="66" t="str">
        <f t="shared" si="59"/>
        <v/>
      </c>
      <c r="AC249" s="4" t="s">
        <v>13</v>
      </c>
      <c r="AD249" s="5">
        <v>45414</v>
      </c>
      <c r="AE249" s="7"/>
      <c r="AF249" s="7"/>
      <c r="AG249" s="6">
        <f t="shared" si="67"/>
        <v>0</v>
      </c>
      <c r="AH249" s="7">
        <f>SUMIFS(مصنعيات!AF:AF,مصنعيات!X:X,$AF$2,مصنعيات!V:V,AD249)</f>
        <v>0</v>
      </c>
      <c r="AI249" s="66" t="str">
        <f t="shared" si="60"/>
        <v/>
      </c>
      <c r="AL249" s="4" t="s">
        <v>13</v>
      </c>
      <c r="AM249" s="5">
        <v>45414</v>
      </c>
      <c r="AN249" s="7"/>
      <c r="AO249" s="7"/>
      <c r="AP249" s="6">
        <f t="shared" si="68"/>
        <v>0</v>
      </c>
      <c r="AQ249" s="7">
        <f>SUMIFS(مصنعيات!AO:AO,مصنعيات!AG:AG,$AO$2,مصنعيات!AE:AE,AM249)</f>
        <v>0</v>
      </c>
      <c r="AR249" s="66" t="str">
        <f t="shared" si="61"/>
        <v/>
      </c>
      <c r="AT249" s="4" t="s">
        <v>13</v>
      </c>
      <c r="AU249" s="5">
        <v>45414</v>
      </c>
      <c r="AV249" s="7"/>
      <c r="AW249" s="7"/>
      <c r="AX249" s="6">
        <f t="shared" si="69"/>
        <v>0</v>
      </c>
      <c r="AY249" s="7">
        <f ca="1">SUMIFS(مصنعيات!AW:AW,مصنعيات!AO:AO,$AO$2,مصنعيات!AM:AM,AU249)</f>
        <v>0</v>
      </c>
      <c r="AZ249" s="66" t="str">
        <f t="shared" si="62"/>
        <v/>
      </c>
      <c r="BB249" s="4" t="s">
        <v>13</v>
      </c>
      <c r="BC249" s="5">
        <v>45414</v>
      </c>
      <c r="BD249" s="7"/>
      <c r="BE249" s="7"/>
      <c r="BF249" s="6">
        <f t="shared" si="70"/>
        <v>0</v>
      </c>
      <c r="BG249" s="7">
        <f ca="1">SUMIFS(مصنعيات!BE:BE,مصنعيات!AW:AW,$AO$2,مصنعيات!AU:AU,BC249)</f>
        <v>0</v>
      </c>
      <c r="BH249" s="66" t="str">
        <f t="shared" si="63"/>
        <v/>
      </c>
      <c r="BJ249" s="4" t="s">
        <v>13</v>
      </c>
      <c r="BK249" s="5">
        <v>45414</v>
      </c>
      <c r="BL249" s="7"/>
      <c r="BM249" s="7"/>
      <c r="BN249" s="6">
        <f t="shared" si="71"/>
        <v>0</v>
      </c>
      <c r="BO249" s="7">
        <f ca="1">SUMIFS(مصنعيات!BM:BM,مصنعيات!BE:BE,$AO$2,مصنعيات!BC:BC,BK249)</f>
        <v>0</v>
      </c>
      <c r="BP249" s="66" t="str">
        <f t="shared" si="64"/>
        <v/>
      </c>
    </row>
    <row r="250" spans="2:68" x14ac:dyDescent="0.2">
      <c r="B250" s="4" t="s">
        <v>30</v>
      </c>
      <c r="C250" s="5">
        <v>45415</v>
      </c>
      <c r="D250" s="7"/>
      <c r="E250" s="7"/>
      <c r="F250" s="6">
        <f t="shared" si="72"/>
        <v>0</v>
      </c>
      <c r="G250" s="7">
        <f>SUMIFS(مصنعيات!N:N,مصنعيات!F:F,$E$2,مصنعيات!D:D,C250)</f>
        <v>0</v>
      </c>
      <c r="H250" s="66" t="str">
        <f t="shared" si="57"/>
        <v/>
      </c>
      <c r="K250" s="4" t="s">
        <v>30</v>
      </c>
      <c r="L250" s="5">
        <v>45415</v>
      </c>
      <c r="M250" s="7"/>
      <c r="N250" s="7"/>
      <c r="O250" s="6">
        <f t="shared" si="65"/>
        <v>0</v>
      </c>
      <c r="P250" s="7">
        <f>SUMIFS(مصنعيات!N:N,مصنعيات!F:F,$N$2,مصنعيات!D:D,L250)</f>
        <v>0</v>
      </c>
      <c r="Q250" s="66" t="str">
        <f t="shared" si="58"/>
        <v/>
      </c>
      <c r="T250" s="4" t="s">
        <v>30</v>
      </c>
      <c r="U250" s="5">
        <v>45415</v>
      </c>
      <c r="V250" s="7"/>
      <c r="W250" s="7"/>
      <c r="X250" s="6">
        <f t="shared" si="66"/>
        <v>0</v>
      </c>
      <c r="Y250" s="7">
        <f>SUMIFS(مصنعيات!W:W,مصنعيات!O:O,$W$2,مصنعيات!M:M,U250)</f>
        <v>0</v>
      </c>
      <c r="Z250" s="66" t="str">
        <f t="shared" si="59"/>
        <v/>
      </c>
      <c r="AC250" s="4" t="s">
        <v>30</v>
      </c>
      <c r="AD250" s="5">
        <v>45415</v>
      </c>
      <c r="AE250" s="7"/>
      <c r="AF250" s="7"/>
      <c r="AG250" s="6">
        <f t="shared" si="67"/>
        <v>0</v>
      </c>
      <c r="AH250" s="7">
        <f>SUMIFS(مصنعيات!AF:AF,مصنعيات!X:X,$AF$2,مصنعيات!V:V,AD250)</f>
        <v>0</v>
      </c>
      <c r="AI250" s="66" t="str">
        <f t="shared" si="60"/>
        <v/>
      </c>
      <c r="AL250" s="4" t="s">
        <v>30</v>
      </c>
      <c r="AM250" s="5">
        <v>45415</v>
      </c>
      <c r="AN250" s="7"/>
      <c r="AO250" s="7"/>
      <c r="AP250" s="6">
        <f t="shared" si="68"/>
        <v>0</v>
      </c>
      <c r="AQ250" s="7">
        <f>SUMIFS(مصنعيات!AO:AO,مصنعيات!AG:AG,$AO$2,مصنعيات!AE:AE,AM250)</f>
        <v>0</v>
      </c>
      <c r="AR250" s="66" t="str">
        <f t="shared" si="61"/>
        <v/>
      </c>
      <c r="AT250" s="4" t="s">
        <v>30</v>
      </c>
      <c r="AU250" s="5">
        <v>45415</v>
      </c>
      <c r="AV250" s="7"/>
      <c r="AW250" s="7"/>
      <c r="AX250" s="6">
        <f t="shared" si="69"/>
        <v>0</v>
      </c>
      <c r="AY250" s="7">
        <f ca="1">SUMIFS(مصنعيات!AW:AW,مصنعيات!AO:AO,$AO$2,مصنعيات!AM:AM,AU250)</f>
        <v>0</v>
      </c>
      <c r="AZ250" s="66" t="str">
        <f t="shared" si="62"/>
        <v/>
      </c>
      <c r="BB250" s="4" t="s">
        <v>30</v>
      </c>
      <c r="BC250" s="5">
        <v>45415</v>
      </c>
      <c r="BD250" s="7"/>
      <c r="BE250" s="7"/>
      <c r="BF250" s="6">
        <f t="shared" si="70"/>
        <v>0</v>
      </c>
      <c r="BG250" s="7">
        <f ca="1">SUMIFS(مصنعيات!BE:BE,مصنعيات!AW:AW,$AO$2,مصنعيات!AU:AU,BC250)</f>
        <v>0</v>
      </c>
      <c r="BH250" s="66" t="str">
        <f t="shared" si="63"/>
        <v/>
      </c>
      <c r="BJ250" s="4" t="s">
        <v>30</v>
      </c>
      <c r="BK250" s="5">
        <v>45415</v>
      </c>
      <c r="BL250" s="7"/>
      <c r="BM250" s="7"/>
      <c r="BN250" s="6">
        <f t="shared" si="71"/>
        <v>0</v>
      </c>
      <c r="BO250" s="7">
        <f ca="1">SUMIFS(مصنعيات!BM:BM,مصنعيات!BE:BE,$AO$2,مصنعيات!BC:BC,BK250)</f>
        <v>0</v>
      </c>
      <c r="BP250" s="66" t="str">
        <f t="shared" si="64"/>
        <v/>
      </c>
    </row>
    <row r="251" spans="2:68" x14ac:dyDescent="0.2">
      <c r="B251" s="4" t="s">
        <v>8</v>
      </c>
      <c r="C251" s="5">
        <v>45416</v>
      </c>
      <c r="D251" s="7"/>
      <c r="E251" s="7"/>
      <c r="F251" s="6">
        <f t="shared" si="72"/>
        <v>0</v>
      </c>
      <c r="G251" s="7">
        <f>SUMIFS(مصنعيات!N:N,مصنعيات!F:F,$E$2,مصنعيات!D:D,C251)</f>
        <v>0</v>
      </c>
      <c r="H251" s="66" t="str">
        <f t="shared" si="57"/>
        <v/>
      </c>
      <c r="K251" s="4" t="s">
        <v>8</v>
      </c>
      <c r="L251" s="5">
        <v>45416</v>
      </c>
      <c r="M251" s="7"/>
      <c r="N251" s="7"/>
      <c r="O251" s="6">
        <f t="shared" si="65"/>
        <v>0</v>
      </c>
      <c r="P251" s="7">
        <f>SUMIFS(مصنعيات!N:N,مصنعيات!F:F,$N$2,مصنعيات!D:D,L251)</f>
        <v>0</v>
      </c>
      <c r="Q251" s="66" t="str">
        <f t="shared" si="58"/>
        <v/>
      </c>
      <c r="T251" s="4" t="s">
        <v>8</v>
      </c>
      <c r="U251" s="5">
        <v>45416</v>
      </c>
      <c r="V251" s="7"/>
      <c r="W251" s="7"/>
      <c r="X251" s="6">
        <f t="shared" si="66"/>
        <v>0</v>
      </c>
      <c r="Y251" s="7">
        <f>SUMIFS(مصنعيات!W:W,مصنعيات!O:O,$W$2,مصنعيات!M:M,U251)</f>
        <v>0</v>
      </c>
      <c r="Z251" s="66" t="str">
        <f t="shared" si="59"/>
        <v/>
      </c>
      <c r="AC251" s="4" t="s">
        <v>8</v>
      </c>
      <c r="AD251" s="5">
        <v>45416</v>
      </c>
      <c r="AE251" s="7"/>
      <c r="AF251" s="7"/>
      <c r="AG251" s="6">
        <f t="shared" si="67"/>
        <v>0</v>
      </c>
      <c r="AH251" s="7">
        <f>SUMIFS(مصنعيات!AF:AF,مصنعيات!X:X,$AF$2,مصنعيات!V:V,AD251)</f>
        <v>0</v>
      </c>
      <c r="AI251" s="66" t="str">
        <f t="shared" si="60"/>
        <v/>
      </c>
      <c r="AL251" s="4" t="s">
        <v>8</v>
      </c>
      <c r="AM251" s="5">
        <v>45416</v>
      </c>
      <c r="AN251" s="7"/>
      <c r="AO251" s="7"/>
      <c r="AP251" s="6">
        <f t="shared" si="68"/>
        <v>0</v>
      </c>
      <c r="AQ251" s="7">
        <f>SUMIFS(مصنعيات!AO:AO,مصنعيات!AG:AG,$AO$2,مصنعيات!AE:AE,AM251)</f>
        <v>0</v>
      </c>
      <c r="AR251" s="66" t="str">
        <f t="shared" si="61"/>
        <v/>
      </c>
      <c r="AT251" s="4" t="s">
        <v>8</v>
      </c>
      <c r="AU251" s="5">
        <v>45416</v>
      </c>
      <c r="AV251" s="7"/>
      <c r="AW251" s="7"/>
      <c r="AX251" s="6">
        <f t="shared" si="69"/>
        <v>0</v>
      </c>
      <c r="AY251" s="7">
        <f ca="1">SUMIFS(مصنعيات!AW:AW,مصنعيات!AO:AO,$AO$2,مصنعيات!AM:AM,AU251)</f>
        <v>0</v>
      </c>
      <c r="AZ251" s="66" t="str">
        <f t="shared" si="62"/>
        <v/>
      </c>
      <c r="BB251" s="4" t="s">
        <v>8</v>
      </c>
      <c r="BC251" s="5">
        <v>45416</v>
      </c>
      <c r="BD251" s="7"/>
      <c r="BE251" s="7"/>
      <c r="BF251" s="6">
        <f t="shared" si="70"/>
        <v>0</v>
      </c>
      <c r="BG251" s="7">
        <f ca="1">SUMIFS(مصنعيات!BE:BE,مصنعيات!AW:AW,$AO$2,مصنعيات!AU:AU,BC251)</f>
        <v>0</v>
      </c>
      <c r="BH251" s="66" t="str">
        <f t="shared" si="63"/>
        <v/>
      </c>
      <c r="BJ251" s="4" t="s">
        <v>8</v>
      </c>
      <c r="BK251" s="5">
        <v>45416</v>
      </c>
      <c r="BL251" s="7"/>
      <c r="BM251" s="7"/>
      <c r="BN251" s="6">
        <f t="shared" si="71"/>
        <v>0</v>
      </c>
      <c r="BO251" s="7">
        <f ca="1">SUMIFS(مصنعيات!BM:BM,مصنعيات!BE:BE,$AO$2,مصنعيات!BC:BC,BK251)</f>
        <v>0</v>
      </c>
      <c r="BP251" s="66" t="str">
        <f t="shared" si="64"/>
        <v/>
      </c>
    </row>
    <row r="252" spans="2:68" x14ac:dyDescent="0.2">
      <c r="B252" s="4" t="s">
        <v>9</v>
      </c>
      <c r="C252" s="5">
        <v>45417</v>
      </c>
      <c r="D252" s="7"/>
      <c r="E252" s="7"/>
      <c r="F252" s="6">
        <f t="shared" si="72"/>
        <v>0</v>
      </c>
      <c r="G252" s="7">
        <f>SUMIFS(مصنعيات!N:N,مصنعيات!F:F,$E$2,مصنعيات!D:D,C252)</f>
        <v>0</v>
      </c>
      <c r="H252" s="66" t="str">
        <f t="shared" si="57"/>
        <v/>
      </c>
      <c r="K252" s="4" t="s">
        <v>9</v>
      </c>
      <c r="L252" s="5">
        <v>45417</v>
      </c>
      <c r="M252" s="7"/>
      <c r="N252" s="7"/>
      <c r="O252" s="6">
        <f t="shared" si="65"/>
        <v>0</v>
      </c>
      <c r="P252" s="7">
        <f>SUMIFS(مصنعيات!N:N,مصنعيات!F:F,$N$2,مصنعيات!D:D,L252)</f>
        <v>0</v>
      </c>
      <c r="Q252" s="66" t="str">
        <f t="shared" si="58"/>
        <v/>
      </c>
      <c r="T252" s="4" t="s">
        <v>9</v>
      </c>
      <c r="U252" s="5">
        <v>45417</v>
      </c>
      <c r="V252" s="7"/>
      <c r="W252" s="7"/>
      <c r="X252" s="6">
        <f t="shared" si="66"/>
        <v>0</v>
      </c>
      <c r="Y252" s="7">
        <f>SUMIFS(مصنعيات!W:W,مصنعيات!O:O,$W$2,مصنعيات!M:M,U252)</f>
        <v>0</v>
      </c>
      <c r="Z252" s="66" t="str">
        <f t="shared" si="59"/>
        <v/>
      </c>
      <c r="AC252" s="4" t="s">
        <v>9</v>
      </c>
      <c r="AD252" s="5">
        <v>45417</v>
      </c>
      <c r="AE252" s="7"/>
      <c r="AF252" s="7"/>
      <c r="AG252" s="6">
        <f t="shared" si="67"/>
        <v>0</v>
      </c>
      <c r="AH252" s="7">
        <f>SUMIFS(مصنعيات!AF:AF,مصنعيات!X:X,$AF$2,مصنعيات!V:V,AD252)</f>
        <v>0</v>
      </c>
      <c r="AI252" s="66" t="str">
        <f t="shared" si="60"/>
        <v/>
      </c>
      <c r="AL252" s="4" t="s">
        <v>9</v>
      </c>
      <c r="AM252" s="5">
        <v>45417</v>
      </c>
      <c r="AN252" s="7"/>
      <c r="AO252" s="7"/>
      <c r="AP252" s="6">
        <f t="shared" si="68"/>
        <v>0</v>
      </c>
      <c r="AQ252" s="7">
        <f>SUMIFS(مصنعيات!AO:AO,مصنعيات!AG:AG,$AO$2,مصنعيات!AE:AE,AM252)</f>
        <v>0</v>
      </c>
      <c r="AR252" s="66" t="str">
        <f t="shared" si="61"/>
        <v/>
      </c>
      <c r="AT252" s="4" t="s">
        <v>9</v>
      </c>
      <c r="AU252" s="5">
        <v>45417</v>
      </c>
      <c r="AV252" s="7"/>
      <c r="AW252" s="7"/>
      <c r="AX252" s="6">
        <f t="shared" si="69"/>
        <v>0</v>
      </c>
      <c r="AY252" s="7">
        <f ca="1">SUMIFS(مصنعيات!AW:AW,مصنعيات!AO:AO,$AO$2,مصنعيات!AM:AM,AU252)</f>
        <v>0</v>
      </c>
      <c r="AZ252" s="66" t="str">
        <f t="shared" si="62"/>
        <v/>
      </c>
      <c r="BB252" s="4" t="s">
        <v>9</v>
      </c>
      <c r="BC252" s="5">
        <v>45417</v>
      </c>
      <c r="BD252" s="7"/>
      <c r="BE252" s="7"/>
      <c r="BF252" s="6">
        <f t="shared" si="70"/>
        <v>0</v>
      </c>
      <c r="BG252" s="7">
        <f ca="1">SUMIFS(مصنعيات!BE:BE,مصنعيات!AW:AW,$AO$2,مصنعيات!AU:AU,BC252)</f>
        <v>0</v>
      </c>
      <c r="BH252" s="66" t="str">
        <f t="shared" si="63"/>
        <v/>
      </c>
      <c r="BJ252" s="4" t="s">
        <v>9</v>
      </c>
      <c r="BK252" s="5">
        <v>45417</v>
      </c>
      <c r="BL252" s="7"/>
      <c r="BM252" s="7"/>
      <c r="BN252" s="6">
        <f t="shared" si="71"/>
        <v>0</v>
      </c>
      <c r="BO252" s="7">
        <f ca="1">SUMIFS(مصنعيات!BM:BM,مصنعيات!BE:BE,$AO$2,مصنعيات!BC:BC,BK252)</f>
        <v>0</v>
      </c>
      <c r="BP252" s="66" t="str">
        <f t="shared" si="64"/>
        <v/>
      </c>
    </row>
    <row r="253" spans="2:68" x14ac:dyDescent="0.2">
      <c r="B253" s="4" t="s">
        <v>10</v>
      </c>
      <c r="C253" s="5">
        <v>45418</v>
      </c>
      <c r="D253" s="7"/>
      <c r="E253" s="7"/>
      <c r="F253" s="6">
        <f t="shared" si="72"/>
        <v>0</v>
      </c>
      <c r="G253" s="7">
        <f>SUMIFS(مصنعيات!N:N,مصنعيات!F:F,$E$2,مصنعيات!D:D,C253)</f>
        <v>0</v>
      </c>
      <c r="H253" s="66" t="str">
        <f t="shared" si="57"/>
        <v/>
      </c>
      <c r="K253" s="4" t="s">
        <v>10</v>
      </c>
      <c r="L253" s="5">
        <v>45418</v>
      </c>
      <c r="M253" s="7"/>
      <c r="N253" s="7"/>
      <c r="O253" s="6">
        <f t="shared" si="65"/>
        <v>0</v>
      </c>
      <c r="P253" s="7">
        <f>SUMIFS(مصنعيات!N:N,مصنعيات!F:F,$N$2,مصنعيات!D:D,L253)</f>
        <v>0</v>
      </c>
      <c r="Q253" s="66" t="str">
        <f t="shared" si="58"/>
        <v/>
      </c>
      <c r="T253" s="4" t="s">
        <v>10</v>
      </c>
      <c r="U253" s="5">
        <v>45418</v>
      </c>
      <c r="V253" s="7"/>
      <c r="W253" s="7"/>
      <c r="X253" s="6">
        <f t="shared" si="66"/>
        <v>0</v>
      </c>
      <c r="Y253" s="7">
        <f>SUMIFS(مصنعيات!W:W,مصنعيات!O:O,$W$2,مصنعيات!M:M,U253)</f>
        <v>0</v>
      </c>
      <c r="Z253" s="66" t="str">
        <f t="shared" si="59"/>
        <v/>
      </c>
      <c r="AC253" s="4" t="s">
        <v>10</v>
      </c>
      <c r="AD253" s="5">
        <v>45418</v>
      </c>
      <c r="AE253" s="7"/>
      <c r="AF253" s="7"/>
      <c r="AG253" s="6">
        <f t="shared" si="67"/>
        <v>0</v>
      </c>
      <c r="AH253" s="7">
        <f>SUMIFS(مصنعيات!AF:AF,مصنعيات!X:X,$AF$2,مصنعيات!V:V,AD253)</f>
        <v>0</v>
      </c>
      <c r="AI253" s="66" t="str">
        <f t="shared" si="60"/>
        <v/>
      </c>
      <c r="AL253" s="4" t="s">
        <v>10</v>
      </c>
      <c r="AM253" s="5">
        <v>45418</v>
      </c>
      <c r="AN253" s="7"/>
      <c r="AO253" s="7"/>
      <c r="AP253" s="6">
        <f t="shared" si="68"/>
        <v>0</v>
      </c>
      <c r="AQ253" s="7">
        <f>SUMIFS(مصنعيات!AO:AO,مصنعيات!AG:AG,$AO$2,مصنعيات!AE:AE,AM253)</f>
        <v>0</v>
      </c>
      <c r="AR253" s="66" t="str">
        <f t="shared" si="61"/>
        <v/>
      </c>
      <c r="AT253" s="4" t="s">
        <v>10</v>
      </c>
      <c r="AU253" s="5">
        <v>45418</v>
      </c>
      <c r="AV253" s="7"/>
      <c r="AW253" s="7"/>
      <c r="AX253" s="6">
        <f t="shared" si="69"/>
        <v>0</v>
      </c>
      <c r="AY253" s="7">
        <f ca="1">SUMIFS(مصنعيات!AW:AW,مصنعيات!AO:AO,$AO$2,مصنعيات!AM:AM,AU253)</f>
        <v>0</v>
      </c>
      <c r="AZ253" s="66" t="str">
        <f t="shared" si="62"/>
        <v/>
      </c>
      <c r="BB253" s="4" t="s">
        <v>10</v>
      </c>
      <c r="BC253" s="5">
        <v>45418</v>
      </c>
      <c r="BD253" s="7"/>
      <c r="BE253" s="7"/>
      <c r="BF253" s="6">
        <f t="shared" si="70"/>
        <v>0</v>
      </c>
      <c r="BG253" s="7">
        <f ca="1">SUMIFS(مصنعيات!BE:BE,مصنعيات!AW:AW,$AO$2,مصنعيات!AU:AU,BC253)</f>
        <v>0</v>
      </c>
      <c r="BH253" s="66" t="str">
        <f t="shared" si="63"/>
        <v/>
      </c>
      <c r="BJ253" s="4" t="s">
        <v>10</v>
      </c>
      <c r="BK253" s="5">
        <v>45418</v>
      </c>
      <c r="BL253" s="7"/>
      <c r="BM253" s="7"/>
      <c r="BN253" s="6">
        <f t="shared" si="71"/>
        <v>0</v>
      </c>
      <c r="BO253" s="7">
        <f ca="1">SUMIFS(مصنعيات!BM:BM,مصنعيات!BE:BE,$AO$2,مصنعيات!BC:BC,BK253)</f>
        <v>0</v>
      </c>
      <c r="BP253" s="66" t="str">
        <f t="shared" si="64"/>
        <v/>
      </c>
    </row>
    <row r="254" spans="2:68" x14ac:dyDescent="0.2">
      <c r="B254" s="4" t="s">
        <v>11</v>
      </c>
      <c r="C254" s="5">
        <v>45419</v>
      </c>
      <c r="D254" s="7"/>
      <c r="E254" s="7"/>
      <c r="F254" s="6">
        <f t="shared" si="72"/>
        <v>0</v>
      </c>
      <c r="G254" s="7">
        <f>SUMIFS(مصنعيات!N:N,مصنعيات!F:F,$E$2,مصنعيات!D:D,C254)</f>
        <v>0</v>
      </c>
      <c r="H254" s="66" t="str">
        <f t="shared" si="57"/>
        <v/>
      </c>
      <c r="K254" s="4" t="s">
        <v>11</v>
      </c>
      <c r="L254" s="5">
        <v>45419</v>
      </c>
      <c r="M254" s="7"/>
      <c r="N254" s="7"/>
      <c r="O254" s="6">
        <f t="shared" si="65"/>
        <v>0</v>
      </c>
      <c r="P254" s="7">
        <f>SUMIFS(مصنعيات!N:N,مصنعيات!F:F,$N$2,مصنعيات!D:D,L254)</f>
        <v>0</v>
      </c>
      <c r="Q254" s="66" t="str">
        <f t="shared" si="58"/>
        <v/>
      </c>
      <c r="T254" s="4" t="s">
        <v>11</v>
      </c>
      <c r="U254" s="5">
        <v>45419</v>
      </c>
      <c r="V254" s="7"/>
      <c r="W254" s="7"/>
      <c r="X254" s="6">
        <f t="shared" si="66"/>
        <v>0</v>
      </c>
      <c r="Y254" s="7">
        <f>SUMIFS(مصنعيات!W:W,مصنعيات!O:O,$W$2,مصنعيات!M:M,U254)</f>
        <v>0</v>
      </c>
      <c r="Z254" s="66" t="str">
        <f t="shared" si="59"/>
        <v/>
      </c>
      <c r="AC254" s="4" t="s">
        <v>11</v>
      </c>
      <c r="AD254" s="5">
        <v>45419</v>
      </c>
      <c r="AE254" s="7"/>
      <c r="AF254" s="7"/>
      <c r="AG254" s="6">
        <f t="shared" si="67"/>
        <v>0</v>
      </c>
      <c r="AH254" s="7">
        <f>SUMIFS(مصنعيات!AF:AF,مصنعيات!X:X,$AF$2,مصنعيات!V:V,AD254)</f>
        <v>0</v>
      </c>
      <c r="AI254" s="66" t="str">
        <f t="shared" si="60"/>
        <v/>
      </c>
      <c r="AL254" s="4" t="s">
        <v>11</v>
      </c>
      <c r="AM254" s="5">
        <v>45419</v>
      </c>
      <c r="AN254" s="7"/>
      <c r="AO254" s="7"/>
      <c r="AP254" s="6">
        <f t="shared" si="68"/>
        <v>0</v>
      </c>
      <c r="AQ254" s="7">
        <f>SUMIFS(مصنعيات!AO:AO,مصنعيات!AG:AG,$AO$2,مصنعيات!AE:AE,AM254)</f>
        <v>0</v>
      </c>
      <c r="AR254" s="66" t="str">
        <f t="shared" si="61"/>
        <v/>
      </c>
      <c r="AT254" s="4" t="s">
        <v>11</v>
      </c>
      <c r="AU254" s="5">
        <v>45419</v>
      </c>
      <c r="AV254" s="7"/>
      <c r="AW254" s="7"/>
      <c r="AX254" s="6">
        <f t="shared" si="69"/>
        <v>0</v>
      </c>
      <c r="AY254" s="7">
        <f ca="1">SUMIFS(مصنعيات!AW:AW,مصنعيات!AO:AO,$AO$2,مصنعيات!AM:AM,AU254)</f>
        <v>0</v>
      </c>
      <c r="AZ254" s="66" t="str">
        <f t="shared" si="62"/>
        <v/>
      </c>
      <c r="BB254" s="4" t="s">
        <v>11</v>
      </c>
      <c r="BC254" s="5">
        <v>45419</v>
      </c>
      <c r="BD254" s="7"/>
      <c r="BE254" s="7"/>
      <c r="BF254" s="6">
        <f t="shared" si="70"/>
        <v>0</v>
      </c>
      <c r="BG254" s="7">
        <f ca="1">SUMIFS(مصنعيات!BE:BE,مصنعيات!AW:AW,$AO$2,مصنعيات!AU:AU,BC254)</f>
        <v>0</v>
      </c>
      <c r="BH254" s="66" t="str">
        <f t="shared" si="63"/>
        <v/>
      </c>
      <c r="BJ254" s="4" t="s">
        <v>11</v>
      </c>
      <c r="BK254" s="5">
        <v>45419</v>
      </c>
      <c r="BL254" s="7"/>
      <c r="BM254" s="7"/>
      <c r="BN254" s="6">
        <f t="shared" si="71"/>
        <v>0</v>
      </c>
      <c r="BO254" s="7">
        <f ca="1">SUMIFS(مصنعيات!BM:BM,مصنعيات!BE:BE,$AO$2,مصنعيات!BC:BC,BK254)</f>
        <v>0</v>
      </c>
      <c r="BP254" s="66" t="str">
        <f t="shared" si="64"/>
        <v/>
      </c>
    </row>
    <row r="255" spans="2:68" x14ac:dyDescent="0.2">
      <c r="B255" s="4" t="s">
        <v>12</v>
      </c>
      <c r="C255" s="5">
        <v>45420</v>
      </c>
      <c r="D255" s="7"/>
      <c r="E255" s="7"/>
      <c r="F255" s="6">
        <f t="shared" si="72"/>
        <v>0</v>
      </c>
      <c r="G255" s="7">
        <f>SUMIFS(مصنعيات!N:N,مصنعيات!F:F,$E$2,مصنعيات!D:D,C255)</f>
        <v>0</v>
      </c>
      <c r="H255" s="66" t="str">
        <f t="shared" si="57"/>
        <v/>
      </c>
      <c r="K255" s="4" t="s">
        <v>12</v>
      </c>
      <c r="L255" s="5">
        <v>45420</v>
      </c>
      <c r="M255" s="7"/>
      <c r="N255" s="7"/>
      <c r="O255" s="6">
        <f t="shared" si="65"/>
        <v>0</v>
      </c>
      <c r="P255" s="7">
        <f>SUMIFS(مصنعيات!N:N,مصنعيات!F:F,$N$2,مصنعيات!D:D,L255)</f>
        <v>0</v>
      </c>
      <c r="Q255" s="66" t="str">
        <f t="shared" si="58"/>
        <v/>
      </c>
      <c r="T255" s="4" t="s">
        <v>12</v>
      </c>
      <c r="U255" s="5">
        <v>45420</v>
      </c>
      <c r="V255" s="7"/>
      <c r="W255" s="7"/>
      <c r="X255" s="6">
        <f t="shared" si="66"/>
        <v>0</v>
      </c>
      <c r="Y255" s="7">
        <f>SUMIFS(مصنعيات!W:W,مصنعيات!O:O,$W$2,مصنعيات!M:M,U255)</f>
        <v>0</v>
      </c>
      <c r="Z255" s="66" t="str">
        <f t="shared" si="59"/>
        <v/>
      </c>
      <c r="AC255" s="4" t="s">
        <v>12</v>
      </c>
      <c r="AD255" s="5">
        <v>45420</v>
      </c>
      <c r="AE255" s="7"/>
      <c r="AF255" s="7"/>
      <c r="AG255" s="6">
        <f t="shared" si="67"/>
        <v>0</v>
      </c>
      <c r="AH255" s="7">
        <f>SUMIFS(مصنعيات!AF:AF,مصنعيات!X:X,$AF$2,مصنعيات!V:V,AD255)</f>
        <v>0</v>
      </c>
      <c r="AI255" s="66" t="str">
        <f t="shared" si="60"/>
        <v/>
      </c>
      <c r="AL255" s="4" t="s">
        <v>12</v>
      </c>
      <c r="AM255" s="5">
        <v>45420</v>
      </c>
      <c r="AN255" s="7"/>
      <c r="AO255" s="7"/>
      <c r="AP255" s="6">
        <f t="shared" si="68"/>
        <v>0</v>
      </c>
      <c r="AQ255" s="7">
        <f>SUMIFS(مصنعيات!AO:AO,مصنعيات!AG:AG,$AO$2,مصنعيات!AE:AE,AM255)</f>
        <v>0</v>
      </c>
      <c r="AR255" s="66" t="str">
        <f t="shared" si="61"/>
        <v/>
      </c>
      <c r="AT255" s="4" t="s">
        <v>12</v>
      </c>
      <c r="AU255" s="5">
        <v>45420</v>
      </c>
      <c r="AV255" s="7"/>
      <c r="AW255" s="7"/>
      <c r="AX255" s="6">
        <f t="shared" si="69"/>
        <v>0</v>
      </c>
      <c r="AY255" s="7">
        <f ca="1">SUMIFS(مصنعيات!AW:AW,مصنعيات!AO:AO,$AO$2,مصنعيات!AM:AM,AU255)</f>
        <v>0</v>
      </c>
      <c r="AZ255" s="66" t="str">
        <f t="shared" si="62"/>
        <v/>
      </c>
      <c r="BB255" s="4" t="s">
        <v>12</v>
      </c>
      <c r="BC255" s="5">
        <v>45420</v>
      </c>
      <c r="BD255" s="7"/>
      <c r="BE255" s="7"/>
      <c r="BF255" s="6">
        <f t="shared" si="70"/>
        <v>0</v>
      </c>
      <c r="BG255" s="7">
        <f ca="1">SUMIFS(مصنعيات!BE:BE,مصنعيات!AW:AW,$AO$2,مصنعيات!AU:AU,BC255)</f>
        <v>0</v>
      </c>
      <c r="BH255" s="66" t="str">
        <f t="shared" si="63"/>
        <v/>
      </c>
      <c r="BJ255" s="4" t="s">
        <v>12</v>
      </c>
      <c r="BK255" s="5">
        <v>45420</v>
      </c>
      <c r="BL255" s="7"/>
      <c r="BM255" s="7"/>
      <c r="BN255" s="6">
        <f t="shared" si="71"/>
        <v>0</v>
      </c>
      <c r="BO255" s="7">
        <f ca="1">SUMIFS(مصنعيات!BM:BM,مصنعيات!BE:BE,$AO$2,مصنعيات!BC:BC,BK255)</f>
        <v>0</v>
      </c>
      <c r="BP255" s="66" t="str">
        <f t="shared" si="64"/>
        <v/>
      </c>
    </row>
    <row r="256" spans="2:68" x14ac:dyDescent="0.2">
      <c r="B256" s="4" t="s">
        <v>13</v>
      </c>
      <c r="C256" s="5">
        <v>45421</v>
      </c>
      <c r="D256" s="7"/>
      <c r="E256" s="7"/>
      <c r="F256" s="6">
        <f t="shared" si="72"/>
        <v>0</v>
      </c>
      <c r="G256" s="7">
        <f>SUMIFS(مصنعيات!N:N,مصنعيات!F:F,$E$2,مصنعيات!D:D,C256)</f>
        <v>0</v>
      </c>
      <c r="H256" s="66" t="str">
        <f t="shared" si="57"/>
        <v/>
      </c>
      <c r="K256" s="4" t="s">
        <v>13</v>
      </c>
      <c r="L256" s="5">
        <v>45421</v>
      </c>
      <c r="M256" s="7"/>
      <c r="N256" s="7"/>
      <c r="O256" s="6">
        <f t="shared" si="65"/>
        <v>0</v>
      </c>
      <c r="P256" s="7">
        <f>SUMIFS(مصنعيات!N:N,مصنعيات!F:F,$N$2,مصنعيات!D:D,L256)</f>
        <v>0</v>
      </c>
      <c r="Q256" s="66" t="str">
        <f t="shared" si="58"/>
        <v/>
      </c>
      <c r="T256" s="4" t="s">
        <v>13</v>
      </c>
      <c r="U256" s="5">
        <v>45421</v>
      </c>
      <c r="V256" s="7"/>
      <c r="W256" s="7"/>
      <c r="X256" s="6">
        <f t="shared" si="66"/>
        <v>0</v>
      </c>
      <c r="Y256" s="7">
        <f>SUMIFS(مصنعيات!W:W,مصنعيات!O:O,$W$2,مصنعيات!M:M,U256)</f>
        <v>0</v>
      </c>
      <c r="Z256" s="66" t="str">
        <f t="shared" si="59"/>
        <v/>
      </c>
      <c r="AC256" s="4" t="s">
        <v>13</v>
      </c>
      <c r="AD256" s="5">
        <v>45421</v>
      </c>
      <c r="AE256" s="7"/>
      <c r="AF256" s="7"/>
      <c r="AG256" s="6">
        <f t="shared" si="67"/>
        <v>0</v>
      </c>
      <c r="AH256" s="7">
        <f>SUMIFS(مصنعيات!AF:AF,مصنعيات!X:X,$AF$2,مصنعيات!V:V,AD256)</f>
        <v>0</v>
      </c>
      <c r="AI256" s="66" t="str">
        <f t="shared" si="60"/>
        <v/>
      </c>
      <c r="AL256" s="4" t="s">
        <v>13</v>
      </c>
      <c r="AM256" s="5">
        <v>45421</v>
      </c>
      <c r="AN256" s="7"/>
      <c r="AO256" s="7"/>
      <c r="AP256" s="6">
        <f t="shared" si="68"/>
        <v>0</v>
      </c>
      <c r="AQ256" s="7">
        <f>SUMIFS(مصنعيات!AO:AO,مصنعيات!AG:AG,$AO$2,مصنعيات!AE:AE,AM256)</f>
        <v>0</v>
      </c>
      <c r="AR256" s="66" t="str">
        <f t="shared" si="61"/>
        <v/>
      </c>
      <c r="AT256" s="4" t="s">
        <v>13</v>
      </c>
      <c r="AU256" s="5">
        <v>45421</v>
      </c>
      <c r="AV256" s="7"/>
      <c r="AW256" s="7"/>
      <c r="AX256" s="6">
        <f t="shared" si="69"/>
        <v>0</v>
      </c>
      <c r="AY256" s="7">
        <f ca="1">SUMIFS(مصنعيات!AW:AW,مصنعيات!AO:AO,$AO$2,مصنعيات!AM:AM,AU256)</f>
        <v>0</v>
      </c>
      <c r="AZ256" s="66" t="str">
        <f t="shared" si="62"/>
        <v/>
      </c>
      <c r="BB256" s="4" t="s">
        <v>13</v>
      </c>
      <c r="BC256" s="5">
        <v>45421</v>
      </c>
      <c r="BD256" s="7"/>
      <c r="BE256" s="7"/>
      <c r="BF256" s="6">
        <f t="shared" si="70"/>
        <v>0</v>
      </c>
      <c r="BG256" s="7">
        <f ca="1">SUMIFS(مصنعيات!BE:BE,مصنعيات!AW:AW,$AO$2,مصنعيات!AU:AU,BC256)</f>
        <v>0</v>
      </c>
      <c r="BH256" s="66" t="str">
        <f t="shared" si="63"/>
        <v/>
      </c>
      <c r="BJ256" s="4" t="s">
        <v>13</v>
      </c>
      <c r="BK256" s="5">
        <v>45421</v>
      </c>
      <c r="BL256" s="7"/>
      <c r="BM256" s="7"/>
      <c r="BN256" s="6">
        <f t="shared" si="71"/>
        <v>0</v>
      </c>
      <c r="BO256" s="7">
        <f ca="1">SUMIFS(مصنعيات!BM:BM,مصنعيات!BE:BE,$AO$2,مصنعيات!BC:BC,BK256)</f>
        <v>0</v>
      </c>
      <c r="BP256" s="66" t="str">
        <f t="shared" si="64"/>
        <v/>
      </c>
    </row>
    <row r="257" spans="2:68" x14ac:dyDescent="0.2">
      <c r="B257" s="4" t="s">
        <v>30</v>
      </c>
      <c r="C257" s="5">
        <v>45422</v>
      </c>
      <c r="D257" s="7"/>
      <c r="E257" s="7"/>
      <c r="F257" s="6">
        <f t="shared" si="72"/>
        <v>0</v>
      </c>
      <c r="G257" s="7">
        <f>SUMIFS(مصنعيات!N:N,مصنعيات!F:F,$E$2,مصنعيات!D:D,C257)</f>
        <v>0</v>
      </c>
      <c r="H257" s="66" t="str">
        <f t="shared" si="57"/>
        <v/>
      </c>
      <c r="K257" s="4" t="s">
        <v>30</v>
      </c>
      <c r="L257" s="5">
        <v>45422</v>
      </c>
      <c r="M257" s="7"/>
      <c r="N257" s="7"/>
      <c r="O257" s="6">
        <f t="shared" si="65"/>
        <v>0</v>
      </c>
      <c r="P257" s="7">
        <f>SUMIFS(مصنعيات!N:N,مصنعيات!F:F,$N$2,مصنعيات!D:D,L257)</f>
        <v>0</v>
      </c>
      <c r="Q257" s="66" t="str">
        <f t="shared" si="58"/>
        <v/>
      </c>
      <c r="T257" s="4" t="s">
        <v>30</v>
      </c>
      <c r="U257" s="5">
        <v>45422</v>
      </c>
      <c r="V257" s="7"/>
      <c r="W257" s="7"/>
      <c r="X257" s="6">
        <f t="shared" si="66"/>
        <v>0</v>
      </c>
      <c r="Y257" s="7">
        <f>SUMIFS(مصنعيات!W:W,مصنعيات!O:O,$W$2,مصنعيات!M:M,U257)</f>
        <v>0</v>
      </c>
      <c r="Z257" s="66" t="str">
        <f t="shared" si="59"/>
        <v/>
      </c>
      <c r="AC257" s="4" t="s">
        <v>30</v>
      </c>
      <c r="AD257" s="5">
        <v>45422</v>
      </c>
      <c r="AE257" s="7"/>
      <c r="AF257" s="7"/>
      <c r="AG257" s="6">
        <f t="shared" si="67"/>
        <v>0</v>
      </c>
      <c r="AH257" s="7">
        <f>SUMIFS(مصنعيات!AF:AF,مصنعيات!X:X,$AF$2,مصنعيات!V:V,AD257)</f>
        <v>0</v>
      </c>
      <c r="AI257" s="66" t="str">
        <f t="shared" si="60"/>
        <v/>
      </c>
      <c r="AL257" s="4" t="s">
        <v>30</v>
      </c>
      <c r="AM257" s="5">
        <v>45422</v>
      </c>
      <c r="AN257" s="7"/>
      <c r="AO257" s="7"/>
      <c r="AP257" s="6">
        <f t="shared" si="68"/>
        <v>0</v>
      </c>
      <c r="AQ257" s="7">
        <f>SUMIFS(مصنعيات!AO:AO,مصنعيات!AG:AG,$AO$2,مصنعيات!AE:AE,AM257)</f>
        <v>0</v>
      </c>
      <c r="AR257" s="66" t="str">
        <f t="shared" si="61"/>
        <v/>
      </c>
      <c r="AT257" s="4" t="s">
        <v>30</v>
      </c>
      <c r="AU257" s="5">
        <v>45422</v>
      </c>
      <c r="AV257" s="7"/>
      <c r="AW257" s="7"/>
      <c r="AX257" s="6">
        <f t="shared" si="69"/>
        <v>0</v>
      </c>
      <c r="AY257" s="7">
        <f ca="1">SUMIFS(مصنعيات!AW:AW,مصنعيات!AO:AO,$AO$2,مصنعيات!AM:AM,AU257)</f>
        <v>0</v>
      </c>
      <c r="AZ257" s="66" t="str">
        <f t="shared" si="62"/>
        <v/>
      </c>
      <c r="BB257" s="4" t="s">
        <v>30</v>
      </c>
      <c r="BC257" s="5">
        <v>45422</v>
      </c>
      <c r="BD257" s="7"/>
      <c r="BE257" s="7"/>
      <c r="BF257" s="6">
        <f t="shared" si="70"/>
        <v>0</v>
      </c>
      <c r="BG257" s="7">
        <f ca="1">SUMIFS(مصنعيات!BE:BE,مصنعيات!AW:AW,$AO$2,مصنعيات!AU:AU,BC257)</f>
        <v>0</v>
      </c>
      <c r="BH257" s="66" t="str">
        <f t="shared" si="63"/>
        <v/>
      </c>
      <c r="BJ257" s="4" t="s">
        <v>30</v>
      </c>
      <c r="BK257" s="5">
        <v>45422</v>
      </c>
      <c r="BL257" s="7"/>
      <c r="BM257" s="7"/>
      <c r="BN257" s="6">
        <f t="shared" si="71"/>
        <v>0</v>
      </c>
      <c r="BO257" s="7">
        <f ca="1">SUMIFS(مصنعيات!BM:BM,مصنعيات!BE:BE,$AO$2,مصنعيات!BC:BC,BK257)</f>
        <v>0</v>
      </c>
      <c r="BP257" s="66" t="str">
        <f t="shared" si="64"/>
        <v/>
      </c>
    </row>
    <row r="258" spans="2:68" x14ac:dyDescent="0.2">
      <c r="B258" s="4" t="s">
        <v>8</v>
      </c>
      <c r="C258" s="5">
        <v>45423</v>
      </c>
      <c r="D258" s="7"/>
      <c r="E258" s="7"/>
      <c r="F258" s="6">
        <f t="shared" si="72"/>
        <v>0</v>
      </c>
      <c r="G258" s="7">
        <f>SUMIFS(مصنعيات!N:N,مصنعيات!F:F,$E$2,مصنعيات!D:D,C258)</f>
        <v>0</v>
      </c>
      <c r="H258" s="66" t="str">
        <f t="shared" si="57"/>
        <v/>
      </c>
      <c r="K258" s="4" t="s">
        <v>8</v>
      </c>
      <c r="L258" s="5">
        <v>45423</v>
      </c>
      <c r="M258" s="7"/>
      <c r="N258" s="7"/>
      <c r="O258" s="6">
        <f t="shared" si="65"/>
        <v>0</v>
      </c>
      <c r="P258" s="7">
        <f>SUMIFS(مصنعيات!N:N,مصنعيات!F:F,$N$2,مصنعيات!D:D,L258)</f>
        <v>0</v>
      </c>
      <c r="Q258" s="66" t="str">
        <f t="shared" si="58"/>
        <v/>
      </c>
      <c r="T258" s="4" t="s">
        <v>8</v>
      </c>
      <c r="U258" s="5">
        <v>45423</v>
      </c>
      <c r="V258" s="7"/>
      <c r="W258" s="7"/>
      <c r="X258" s="6">
        <f t="shared" si="66"/>
        <v>0</v>
      </c>
      <c r="Y258" s="7">
        <f>SUMIFS(مصنعيات!W:W,مصنعيات!O:O,$W$2,مصنعيات!M:M,U258)</f>
        <v>0</v>
      </c>
      <c r="Z258" s="66" t="str">
        <f t="shared" si="59"/>
        <v/>
      </c>
      <c r="AC258" s="4" t="s">
        <v>8</v>
      </c>
      <c r="AD258" s="5">
        <v>45423</v>
      </c>
      <c r="AE258" s="7"/>
      <c r="AF258" s="7"/>
      <c r="AG258" s="6">
        <f t="shared" si="67"/>
        <v>0</v>
      </c>
      <c r="AH258" s="7">
        <f>SUMIFS(مصنعيات!AF:AF,مصنعيات!X:X,$AF$2,مصنعيات!V:V,AD258)</f>
        <v>0</v>
      </c>
      <c r="AI258" s="66" t="str">
        <f t="shared" si="60"/>
        <v/>
      </c>
      <c r="AL258" s="4" t="s">
        <v>8</v>
      </c>
      <c r="AM258" s="5">
        <v>45423</v>
      </c>
      <c r="AN258" s="7"/>
      <c r="AO258" s="7"/>
      <c r="AP258" s="6">
        <f t="shared" si="68"/>
        <v>0</v>
      </c>
      <c r="AQ258" s="7">
        <f>SUMIFS(مصنعيات!AO:AO,مصنعيات!AG:AG,$AO$2,مصنعيات!AE:AE,AM258)</f>
        <v>0</v>
      </c>
      <c r="AR258" s="66" t="str">
        <f t="shared" si="61"/>
        <v/>
      </c>
      <c r="AT258" s="4" t="s">
        <v>8</v>
      </c>
      <c r="AU258" s="5">
        <v>45423</v>
      </c>
      <c r="AV258" s="7"/>
      <c r="AW258" s="7"/>
      <c r="AX258" s="6">
        <f t="shared" si="69"/>
        <v>0</v>
      </c>
      <c r="AY258" s="7">
        <f ca="1">SUMIFS(مصنعيات!AW:AW,مصنعيات!AO:AO,$AO$2,مصنعيات!AM:AM,AU258)</f>
        <v>0</v>
      </c>
      <c r="AZ258" s="66" t="str">
        <f t="shared" si="62"/>
        <v/>
      </c>
      <c r="BB258" s="4" t="s">
        <v>8</v>
      </c>
      <c r="BC258" s="5">
        <v>45423</v>
      </c>
      <c r="BD258" s="7"/>
      <c r="BE258" s="7"/>
      <c r="BF258" s="6">
        <f t="shared" si="70"/>
        <v>0</v>
      </c>
      <c r="BG258" s="7">
        <f ca="1">SUMIFS(مصنعيات!BE:BE,مصنعيات!AW:AW,$AO$2,مصنعيات!AU:AU,BC258)</f>
        <v>0</v>
      </c>
      <c r="BH258" s="66" t="str">
        <f t="shared" si="63"/>
        <v/>
      </c>
      <c r="BJ258" s="4" t="s">
        <v>8</v>
      </c>
      <c r="BK258" s="5">
        <v>45423</v>
      </c>
      <c r="BL258" s="7"/>
      <c r="BM258" s="7"/>
      <c r="BN258" s="6">
        <f t="shared" si="71"/>
        <v>0</v>
      </c>
      <c r="BO258" s="7">
        <f ca="1">SUMIFS(مصنعيات!BM:BM,مصنعيات!BE:BE,$AO$2,مصنعيات!BC:BC,BK258)</f>
        <v>0</v>
      </c>
      <c r="BP258" s="66" t="str">
        <f t="shared" si="64"/>
        <v/>
      </c>
    </row>
    <row r="259" spans="2:68" x14ac:dyDescent="0.2">
      <c r="B259" s="4" t="s">
        <v>9</v>
      </c>
      <c r="C259" s="5">
        <v>45424</v>
      </c>
      <c r="D259" s="7"/>
      <c r="E259" s="7"/>
      <c r="F259" s="6">
        <f t="shared" si="72"/>
        <v>0</v>
      </c>
      <c r="G259" s="7">
        <f>SUMIFS(مصنعيات!N:N,مصنعيات!F:F,$E$2,مصنعيات!D:D,C259)</f>
        <v>0</v>
      </c>
      <c r="H259" s="66" t="str">
        <f t="shared" si="57"/>
        <v/>
      </c>
      <c r="K259" s="4" t="s">
        <v>9</v>
      </c>
      <c r="L259" s="5">
        <v>45424</v>
      </c>
      <c r="M259" s="7"/>
      <c r="N259" s="7"/>
      <c r="O259" s="6">
        <f t="shared" si="65"/>
        <v>0</v>
      </c>
      <c r="P259" s="7">
        <f>SUMIFS(مصنعيات!N:N,مصنعيات!F:F,$N$2,مصنعيات!D:D,L259)</f>
        <v>0</v>
      </c>
      <c r="Q259" s="66" t="str">
        <f t="shared" si="58"/>
        <v/>
      </c>
      <c r="T259" s="4" t="s">
        <v>9</v>
      </c>
      <c r="U259" s="5">
        <v>45424</v>
      </c>
      <c r="V259" s="7"/>
      <c r="W259" s="7"/>
      <c r="X259" s="6">
        <f t="shared" si="66"/>
        <v>0</v>
      </c>
      <c r="Y259" s="7">
        <f>SUMIFS(مصنعيات!W:W,مصنعيات!O:O,$W$2,مصنعيات!M:M,U259)</f>
        <v>0</v>
      </c>
      <c r="Z259" s="66" t="str">
        <f t="shared" si="59"/>
        <v/>
      </c>
      <c r="AC259" s="4" t="s">
        <v>9</v>
      </c>
      <c r="AD259" s="5">
        <v>45424</v>
      </c>
      <c r="AE259" s="7"/>
      <c r="AF259" s="7"/>
      <c r="AG259" s="6">
        <f t="shared" si="67"/>
        <v>0</v>
      </c>
      <c r="AH259" s="7">
        <f>SUMIFS(مصنعيات!AF:AF,مصنعيات!X:X,$AF$2,مصنعيات!V:V,AD259)</f>
        <v>0</v>
      </c>
      <c r="AI259" s="66" t="str">
        <f t="shared" si="60"/>
        <v/>
      </c>
      <c r="AL259" s="4" t="s">
        <v>9</v>
      </c>
      <c r="AM259" s="5">
        <v>45424</v>
      </c>
      <c r="AN259" s="7"/>
      <c r="AO259" s="7"/>
      <c r="AP259" s="6">
        <f t="shared" si="68"/>
        <v>0</v>
      </c>
      <c r="AQ259" s="7">
        <f>SUMIFS(مصنعيات!AO:AO,مصنعيات!AG:AG,$AO$2,مصنعيات!AE:AE,AM259)</f>
        <v>0</v>
      </c>
      <c r="AR259" s="66" t="str">
        <f t="shared" si="61"/>
        <v/>
      </c>
      <c r="AT259" s="4" t="s">
        <v>9</v>
      </c>
      <c r="AU259" s="5">
        <v>45424</v>
      </c>
      <c r="AV259" s="7"/>
      <c r="AW259" s="7"/>
      <c r="AX259" s="6">
        <f t="shared" si="69"/>
        <v>0</v>
      </c>
      <c r="AY259" s="7">
        <f ca="1">SUMIFS(مصنعيات!AW:AW,مصنعيات!AO:AO,$AO$2,مصنعيات!AM:AM,AU259)</f>
        <v>0</v>
      </c>
      <c r="AZ259" s="66" t="str">
        <f t="shared" si="62"/>
        <v/>
      </c>
      <c r="BB259" s="4" t="s">
        <v>9</v>
      </c>
      <c r="BC259" s="5">
        <v>45424</v>
      </c>
      <c r="BD259" s="7"/>
      <c r="BE259" s="7"/>
      <c r="BF259" s="6">
        <f t="shared" si="70"/>
        <v>0</v>
      </c>
      <c r="BG259" s="7">
        <f ca="1">SUMIFS(مصنعيات!BE:BE,مصنعيات!AW:AW,$AO$2,مصنعيات!AU:AU,BC259)</f>
        <v>0</v>
      </c>
      <c r="BH259" s="66" t="str">
        <f t="shared" si="63"/>
        <v/>
      </c>
      <c r="BJ259" s="4" t="s">
        <v>9</v>
      </c>
      <c r="BK259" s="5">
        <v>45424</v>
      </c>
      <c r="BL259" s="7"/>
      <c r="BM259" s="7"/>
      <c r="BN259" s="6">
        <f t="shared" si="71"/>
        <v>0</v>
      </c>
      <c r="BO259" s="7">
        <f ca="1">SUMIFS(مصنعيات!BM:BM,مصنعيات!BE:BE,$AO$2,مصنعيات!BC:BC,BK259)</f>
        <v>0</v>
      </c>
      <c r="BP259" s="66" t="str">
        <f t="shared" si="64"/>
        <v/>
      </c>
    </row>
    <row r="260" spans="2:68" x14ac:dyDescent="0.2">
      <c r="B260" s="4" t="s">
        <v>10</v>
      </c>
      <c r="C260" s="5">
        <v>45425</v>
      </c>
      <c r="D260" s="7"/>
      <c r="E260" s="7"/>
      <c r="F260" s="6">
        <f t="shared" si="72"/>
        <v>0</v>
      </c>
      <c r="G260" s="7">
        <f>SUMIFS(مصنعيات!N:N,مصنعيات!F:F,$E$2,مصنعيات!D:D,C260)</f>
        <v>0</v>
      </c>
      <c r="H260" s="66" t="str">
        <f t="shared" si="57"/>
        <v/>
      </c>
      <c r="K260" s="4" t="s">
        <v>10</v>
      </c>
      <c r="L260" s="5">
        <v>45425</v>
      </c>
      <c r="M260" s="7"/>
      <c r="N260" s="7"/>
      <c r="O260" s="6">
        <f t="shared" si="65"/>
        <v>0</v>
      </c>
      <c r="P260" s="7">
        <f>SUMIFS(مصنعيات!N:N,مصنعيات!F:F,$N$2,مصنعيات!D:D,L260)</f>
        <v>0</v>
      </c>
      <c r="Q260" s="66" t="str">
        <f t="shared" si="58"/>
        <v/>
      </c>
      <c r="T260" s="4" t="s">
        <v>10</v>
      </c>
      <c r="U260" s="5">
        <v>45425</v>
      </c>
      <c r="V260" s="7"/>
      <c r="W260" s="7"/>
      <c r="X260" s="6">
        <f t="shared" si="66"/>
        <v>0</v>
      </c>
      <c r="Y260" s="7">
        <f>SUMIFS(مصنعيات!W:W,مصنعيات!O:O,$W$2,مصنعيات!M:M,U260)</f>
        <v>0</v>
      </c>
      <c r="Z260" s="66" t="str">
        <f t="shared" si="59"/>
        <v/>
      </c>
      <c r="AC260" s="4" t="s">
        <v>10</v>
      </c>
      <c r="AD260" s="5">
        <v>45425</v>
      </c>
      <c r="AE260" s="7"/>
      <c r="AF260" s="7"/>
      <c r="AG260" s="6">
        <f t="shared" si="67"/>
        <v>0</v>
      </c>
      <c r="AH260" s="7">
        <f>SUMIFS(مصنعيات!AF:AF,مصنعيات!X:X,$AF$2,مصنعيات!V:V,AD260)</f>
        <v>0</v>
      </c>
      <c r="AI260" s="66" t="str">
        <f t="shared" si="60"/>
        <v/>
      </c>
      <c r="AL260" s="4" t="s">
        <v>10</v>
      </c>
      <c r="AM260" s="5">
        <v>45425</v>
      </c>
      <c r="AN260" s="7"/>
      <c r="AO260" s="7"/>
      <c r="AP260" s="6">
        <f t="shared" si="68"/>
        <v>0</v>
      </c>
      <c r="AQ260" s="7">
        <f>SUMIFS(مصنعيات!AO:AO,مصنعيات!AG:AG,$AO$2,مصنعيات!AE:AE,AM260)</f>
        <v>0</v>
      </c>
      <c r="AR260" s="66" t="str">
        <f t="shared" si="61"/>
        <v/>
      </c>
      <c r="AT260" s="4" t="s">
        <v>10</v>
      </c>
      <c r="AU260" s="5">
        <v>45425</v>
      </c>
      <c r="AV260" s="7"/>
      <c r="AW260" s="7"/>
      <c r="AX260" s="6">
        <f t="shared" si="69"/>
        <v>0</v>
      </c>
      <c r="AY260" s="7">
        <f ca="1">SUMIFS(مصنعيات!AW:AW,مصنعيات!AO:AO,$AO$2,مصنعيات!AM:AM,AU260)</f>
        <v>0</v>
      </c>
      <c r="AZ260" s="66" t="str">
        <f t="shared" si="62"/>
        <v/>
      </c>
      <c r="BB260" s="4" t="s">
        <v>10</v>
      </c>
      <c r="BC260" s="5">
        <v>45425</v>
      </c>
      <c r="BD260" s="7"/>
      <c r="BE260" s="7"/>
      <c r="BF260" s="6">
        <f t="shared" si="70"/>
        <v>0</v>
      </c>
      <c r="BG260" s="7">
        <f ca="1">SUMIFS(مصنعيات!BE:BE,مصنعيات!AW:AW,$AO$2,مصنعيات!AU:AU,BC260)</f>
        <v>0</v>
      </c>
      <c r="BH260" s="66" t="str">
        <f t="shared" si="63"/>
        <v/>
      </c>
      <c r="BJ260" s="4" t="s">
        <v>10</v>
      </c>
      <c r="BK260" s="5">
        <v>45425</v>
      </c>
      <c r="BL260" s="7"/>
      <c r="BM260" s="7"/>
      <c r="BN260" s="6">
        <f t="shared" si="71"/>
        <v>0</v>
      </c>
      <c r="BO260" s="7">
        <f ca="1">SUMIFS(مصنعيات!BM:BM,مصنعيات!BE:BE,$AO$2,مصنعيات!BC:BC,BK260)</f>
        <v>0</v>
      </c>
      <c r="BP260" s="66" t="str">
        <f t="shared" si="64"/>
        <v/>
      </c>
    </row>
    <row r="261" spans="2:68" x14ac:dyDescent="0.2">
      <c r="B261" s="4" t="s">
        <v>11</v>
      </c>
      <c r="C261" s="5">
        <v>45426</v>
      </c>
      <c r="D261" s="7"/>
      <c r="E261" s="7"/>
      <c r="F261" s="6">
        <f t="shared" si="72"/>
        <v>0</v>
      </c>
      <c r="G261" s="7">
        <f>SUMIFS(مصنعيات!N:N,مصنعيات!F:F,$E$2,مصنعيات!D:D,C261)</f>
        <v>0</v>
      </c>
      <c r="H261" s="66" t="str">
        <f t="shared" si="57"/>
        <v/>
      </c>
      <c r="K261" s="4" t="s">
        <v>11</v>
      </c>
      <c r="L261" s="5">
        <v>45426</v>
      </c>
      <c r="M261" s="7"/>
      <c r="N261" s="7"/>
      <c r="O261" s="6">
        <f t="shared" si="65"/>
        <v>0</v>
      </c>
      <c r="P261" s="7">
        <f>SUMIFS(مصنعيات!N:N,مصنعيات!F:F,$N$2,مصنعيات!D:D,L261)</f>
        <v>0</v>
      </c>
      <c r="Q261" s="66" t="str">
        <f t="shared" si="58"/>
        <v/>
      </c>
      <c r="T261" s="4" t="s">
        <v>11</v>
      </c>
      <c r="U261" s="5">
        <v>45426</v>
      </c>
      <c r="V261" s="7"/>
      <c r="W261" s="7"/>
      <c r="X261" s="6">
        <f t="shared" si="66"/>
        <v>0</v>
      </c>
      <c r="Y261" s="7">
        <f>SUMIFS(مصنعيات!W:W,مصنعيات!O:O,$W$2,مصنعيات!M:M,U261)</f>
        <v>0</v>
      </c>
      <c r="Z261" s="66" t="str">
        <f t="shared" si="59"/>
        <v/>
      </c>
      <c r="AC261" s="4" t="s">
        <v>11</v>
      </c>
      <c r="AD261" s="5">
        <v>45426</v>
      </c>
      <c r="AE261" s="7"/>
      <c r="AF261" s="7"/>
      <c r="AG261" s="6">
        <f t="shared" si="67"/>
        <v>0</v>
      </c>
      <c r="AH261" s="7">
        <f>SUMIFS(مصنعيات!AF:AF,مصنعيات!X:X,$AF$2,مصنعيات!V:V,AD261)</f>
        <v>0</v>
      </c>
      <c r="AI261" s="66" t="str">
        <f t="shared" si="60"/>
        <v/>
      </c>
      <c r="AL261" s="4" t="s">
        <v>11</v>
      </c>
      <c r="AM261" s="5">
        <v>45426</v>
      </c>
      <c r="AN261" s="7"/>
      <c r="AO261" s="7"/>
      <c r="AP261" s="6">
        <f t="shared" si="68"/>
        <v>0</v>
      </c>
      <c r="AQ261" s="7">
        <f>SUMIFS(مصنعيات!AO:AO,مصنعيات!AG:AG,$AO$2,مصنعيات!AE:AE,AM261)</f>
        <v>0</v>
      </c>
      <c r="AR261" s="66" t="str">
        <f t="shared" si="61"/>
        <v/>
      </c>
      <c r="AT261" s="4" t="s">
        <v>11</v>
      </c>
      <c r="AU261" s="5">
        <v>45426</v>
      </c>
      <c r="AV261" s="7"/>
      <c r="AW261" s="7"/>
      <c r="AX261" s="6">
        <f t="shared" si="69"/>
        <v>0</v>
      </c>
      <c r="AY261" s="7">
        <f ca="1">SUMIFS(مصنعيات!AW:AW,مصنعيات!AO:AO,$AO$2,مصنعيات!AM:AM,AU261)</f>
        <v>0</v>
      </c>
      <c r="AZ261" s="66" t="str">
        <f t="shared" si="62"/>
        <v/>
      </c>
      <c r="BB261" s="4" t="s">
        <v>11</v>
      </c>
      <c r="BC261" s="5">
        <v>45426</v>
      </c>
      <c r="BD261" s="7"/>
      <c r="BE261" s="7"/>
      <c r="BF261" s="6">
        <f t="shared" si="70"/>
        <v>0</v>
      </c>
      <c r="BG261" s="7">
        <f ca="1">SUMIFS(مصنعيات!BE:BE,مصنعيات!AW:AW,$AO$2,مصنعيات!AU:AU,BC261)</f>
        <v>0</v>
      </c>
      <c r="BH261" s="66" t="str">
        <f t="shared" si="63"/>
        <v/>
      </c>
      <c r="BJ261" s="4" t="s">
        <v>11</v>
      </c>
      <c r="BK261" s="5">
        <v>45426</v>
      </c>
      <c r="BL261" s="7"/>
      <c r="BM261" s="7"/>
      <c r="BN261" s="6">
        <f t="shared" si="71"/>
        <v>0</v>
      </c>
      <c r="BO261" s="7">
        <f ca="1">SUMIFS(مصنعيات!BM:BM,مصنعيات!BE:BE,$AO$2,مصنعيات!BC:BC,BK261)</f>
        <v>0</v>
      </c>
      <c r="BP261" s="66" t="str">
        <f t="shared" si="64"/>
        <v/>
      </c>
    </row>
    <row r="262" spans="2:68" x14ac:dyDescent="0.2">
      <c r="B262" s="4" t="s">
        <v>12</v>
      </c>
      <c r="C262" s="5">
        <v>45427</v>
      </c>
      <c r="D262" s="7"/>
      <c r="E262" s="7"/>
      <c r="F262" s="6">
        <f t="shared" si="72"/>
        <v>0</v>
      </c>
      <c r="G262" s="7">
        <f>SUMIFS(مصنعيات!N:N,مصنعيات!F:F,$E$2,مصنعيات!D:D,C262)</f>
        <v>0</v>
      </c>
      <c r="H262" s="66" t="str">
        <f t="shared" ref="H262:H325" si="73">IF(D262="","",F262-G262-$I$2)</f>
        <v/>
      </c>
      <c r="K262" s="4" t="s">
        <v>12</v>
      </c>
      <c r="L262" s="5">
        <v>45427</v>
      </c>
      <c r="M262" s="7"/>
      <c r="N262" s="7"/>
      <c r="O262" s="6">
        <f t="shared" si="65"/>
        <v>0</v>
      </c>
      <c r="P262" s="7">
        <f>SUMIFS(مصنعيات!N:N,مصنعيات!F:F,$N$2,مصنعيات!D:D,L262)</f>
        <v>0</v>
      </c>
      <c r="Q262" s="66" t="str">
        <f t="shared" ref="Q262:Q325" si="74">IF(M262="","",O262-P262-$I$2)</f>
        <v/>
      </c>
      <c r="T262" s="4" t="s">
        <v>12</v>
      </c>
      <c r="U262" s="5">
        <v>45427</v>
      </c>
      <c r="V262" s="7"/>
      <c r="W262" s="7"/>
      <c r="X262" s="6">
        <f t="shared" si="66"/>
        <v>0</v>
      </c>
      <c r="Y262" s="7">
        <f>SUMIFS(مصنعيات!W:W,مصنعيات!O:O,$W$2,مصنعيات!M:M,U262)</f>
        <v>0</v>
      </c>
      <c r="Z262" s="66" t="str">
        <f t="shared" ref="Z262:Z325" si="75">IF(V262="","",X262-Y262-$I$2)</f>
        <v/>
      </c>
      <c r="AC262" s="4" t="s">
        <v>12</v>
      </c>
      <c r="AD262" s="5">
        <v>45427</v>
      </c>
      <c r="AE262" s="7"/>
      <c r="AF262" s="7"/>
      <c r="AG262" s="6">
        <f t="shared" si="67"/>
        <v>0</v>
      </c>
      <c r="AH262" s="7">
        <f>SUMIFS(مصنعيات!AF:AF,مصنعيات!X:X,$AF$2,مصنعيات!V:V,AD262)</f>
        <v>0</v>
      </c>
      <c r="AI262" s="66" t="str">
        <f t="shared" ref="AI262:AI325" si="76">IF(AE262="","",AG262-AH262-$I$2)</f>
        <v/>
      </c>
      <c r="AL262" s="4" t="s">
        <v>12</v>
      </c>
      <c r="AM262" s="5">
        <v>45427</v>
      </c>
      <c r="AN262" s="7"/>
      <c r="AO262" s="7"/>
      <c r="AP262" s="6">
        <f t="shared" si="68"/>
        <v>0</v>
      </c>
      <c r="AQ262" s="7">
        <f>SUMIFS(مصنعيات!AO:AO,مصنعيات!AG:AG,$AO$2,مصنعيات!AE:AE,AM262)</f>
        <v>0</v>
      </c>
      <c r="AR262" s="66" t="str">
        <f t="shared" ref="AR262:AR325" si="77">IF(AN262="","",AP262-AQ262-$I$2)</f>
        <v/>
      </c>
      <c r="AT262" s="4" t="s">
        <v>12</v>
      </c>
      <c r="AU262" s="5">
        <v>45427</v>
      </c>
      <c r="AV262" s="7"/>
      <c r="AW262" s="7"/>
      <c r="AX262" s="6">
        <f t="shared" si="69"/>
        <v>0</v>
      </c>
      <c r="AY262" s="7">
        <f ca="1">SUMIFS(مصنعيات!AW:AW,مصنعيات!AO:AO,$AO$2,مصنعيات!AM:AM,AU262)</f>
        <v>0</v>
      </c>
      <c r="AZ262" s="66" t="str">
        <f t="shared" ref="AZ262:AZ325" si="78">IF(AV262="","",AX262-AY262-$I$2)</f>
        <v/>
      </c>
      <c r="BB262" s="4" t="s">
        <v>12</v>
      </c>
      <c r="BC262" s="5">
        <v>45427</v>
      </c>
      <c r="BD262" s="7"/>
      <c r="BE262" s="7"/>
      <c r="BF262" s="6">
        <f t="shared" si="70"/>
        <v>0</v>
      </c>
      <c r="BG262" s="7">
        <f ca="1">SUMIFS(مصنعيات!BE:BE,مصنعيات!AW:AW,$AO$2,مصنعيات!AU:AU,BC262)</f>
        <v>0</v>
      </c>
      <c r="BH262" s="66" t="str">
        <f t="shared" ref="BH262:BH325" si="79">IF(BD262="","",BF262-BG262-$I$2)</f>
        <v/>
      </c>
      <c r="BJ262" s="4" t="s">
        <v>12</v>
      </c>
      <c r="BK262" s="5">
        <v>45427</v>
      </c>
      <c r="BL262" s="7"/>
      <c r="BM262" s="7"/>
      <c r="BN262" s="6">
        <f t="shared" si="71"/>
        <v>0</v>
      </c>
      <c r="BO262" s="7">
        <f ca="1">SUMIFS(مصنعيات!BM:BM,مصنعيات!BE:BE,$AO$2,مصنعيات!BC:BC,BK262)</f>
        <v>0</v>
      </c>
      <c r="BP262" s="66" t="str">
        <f t="shared" ref="BP262:BP325" si="80">IF(BL262="","",BN262-BO262-$I$2)</f>
        <v/>
      </c>
    </row>
    <row r="263" spans="2:68" x14ac:dyDescent="0.2">
      <c r="B263" s="4" t="s">
        <v>13</v>
      </c>
      <c r="C263" s="5">
        <v>45428</v>
      </c>
      <c r="D263" s="7"/>
      <c r="E263" s="7"/>
      <c r="F263" s="6">
        <f t="shared" si="72"/>
        <v>0</v>
      </c>
      <c r="G263" s="7">
        <f>SUMIFS(مصنعيات!N:N,مصنعيات!F:F,$E$2,مصنعيات!D:D,C263)</f>
        <v>0</v>
      </c>
      <c r="H263" s="66" t="str">
        <f t="shared" si="73"/>
        <v/>
      </c>
      <c r="K263" s="4" t="s">
        <v>13</v>
      </c>
      <c r="L263" s="5">
        <v>45428</v>
      </c>
      <c r="M263" s="7"/>
      <c r="N263" s="7"/>
      <c r="O263" s="6">
        <f t="shared" si="65"/>
        <v>0</v>
      </c>
      <c r="P263" s="7">
        <f>SUMIFS(مصنعيات!N:N,مصنعيات!F:F,$N$2,مصنعيات!D:D,L263)</f>
        <v>0</v>
      </c>
      <c r="Q263" s="66" t="str">
        <f t="shared" si="74"/>
        <v/>
      </c>
      <c r="T263" s="4" t="s">
        <v>13</v>
      </c>
      <c r="U263" s="5">
        <v>45428</v>
      </c>
      <c r="V263" s="7"/>
      <c r="W263" s="7"/>
      <c r="X263" s="6">
        <f t="shared" si="66"/>
        <v>0</v>
      </c>
      <c r="Y263" s="7">
        <f>SUMIFS(مصنعيات!W:W,مصنعيات!O:O,$W$2,مصنعيات!M:M,U263)</f>
        <v>0</v>
      </c>
      <c r="Z263" s="66" t="str">
        <f t="shared" si="75"/>
        <v/>
      </c>
      <c r="AC263" s="4" t="s">
        <v>13</v>
      </c>
      <c r="AD263" s="5">
        <v>45428</v>
      </c>
      <c r="AE263" s="7"/>
      <c r="AF263" s="7"/>
      <c r="AG263" s="6">
        <f t="shared" si="67"/>
        <v>0</v>
      </c>
      <c r="AH263" s="7">
        <f>SUMIFS(مصنعيات!AF:AF,مصنعيات!X:X,$AF$2,مصنعيات!V:V,AD263)</f>
        <v>0</v>
      </c>
      <c r="AI263" s="66" t="str">
        <f t="shared" si="76"/>
        <v/>
      </c>
      <c r="AL263" s="4" t="s">
        <v>13</v>
      </c>
      <c r="AM263" s="5">
        <v>45428</v>
      </c>
      <c r="AN263" s="7"/>
      <c r="AO263" s="7"/>
      <c r="AP263" s="6">
        <f t="shared" si="68"/>
        <v>0</v>
      </c>
      <c r="AQ263" s="7">
        <f>SUMIFS(مصنعيات!AO:AO,مصنعيات!AG:AG,$AO$2,مصنعيات!AE:AE,AM263)</f>
        <v>0</v>
      </c>
      <c r="AR263" s="66" t="str">
        <f t="shared" si="77"/>
        <v/>
      </c>
      <c r="AT263" s="4" t="s">
        <v>13</v>
      </c>
      <c r="AU263" s="5">
        <v>45428</v>
      </c>
      <c r="AV263" s="7"/>
      <c r="AW263" s="7"/>
      <c r="AX263" s="6">
        <f t="shared" si="69"/>
        <v>0</v>
      </c>
      <c r="AY263" s="7">
        <f ca="1">SUMIFS(مصنعيات!AW:AW,مصنعيات!AO:AO,$AO$2,مصنعيات!AM:AM,AU263)</f>
        <v>0</v>
      </c>
      <c r="AZ263" s="66" t="str">
        <f t="shared" si="78"/>
        <v/>
      </c>
      <c r="BB263" s="4" t="s">
        <v>13</v>
      </c>
      <c r="BC263" s="5">
        <v>45428</v>
      </c>
      <c r="BD263" s="7"/>
      <c r="BE263" s="7"/>
      <c r="BF263" s="6">
        <f t="shared" si="70"/>
        <v>0</v>
      </c>
      <c r="BG263" s="7">
        <f ca="1">SUMIFS(مصنعيات!BE:BE,مصنعيات!AW:AW,$AO$2,مصنعيات!AU:AU,BC263)</f>
        <v>0</v>
      </c>
      <c r="BH263" s="66" t="str">
        <f t="shared" si="79"/>
        <v/>
      </c>
      <c r="BJ263" s="4" t="s">
        <v>13</v>
      </c>
      <c r="BK263" s="5">
        <v>45428</v>
      </c>
      <c r="BL263" s="7"/>
      <c r="BM263" s="7"/>
      <c r="BN263" s="6">
        <f t="shared" si="71"/>
        <v>0</v>
      </c>
      <c r="BO263" s="7">
        <f ca="1">SUMIFS(مصنعيات!BM:BM,مصنعيات!BE:BE,$AO$2,مصنعيات!BC:BC,BK263)</f>
        <v>0</v>
      </c>
      <c r="BP263" s="66" t="str">
        <f t="shared" si="80"/>
        <v/>
      </c>
    </row>
    <row r="264" spans="2:68" x14ac:dyDescent="0.2">
      <c r="B264" s="4" t="s">
        <v>30</v>
      </c>
      <c r="C264" s="5">
        <v>45429</v>
      </c>
      <c r="D264" s="7"/>
      <c r="E264" s="7"/>
      <c r="F264" s="6">
        <f t="shared" si="72"/>
        <v>0</v>
      </c>
      <c r="G264" s="7">
        <f>SUMIFS(مصنعيات!N:N,مصنعيات!F:F,$E$2,مصنعيات!D:D,C264)</f>
        <v>0</v>
      </c>
      <c r="H264" s="66" t="str">
        <f t="shared" si="73"/>
        <v/>
      </c>
      <c r="K264" s="4" t="s">
        <v>30</v>
      </c>
      <c r="L264" s="5">
        <v>45429</v>
      </c>
      <c r="M264" s="7"/>
      <c r="N264" s="7"/>
      <c r="O264" s="6">
        <f t="shared" si="65"/>
        <v>0</v>
      </c>
      <c r="P264" s="7">
        <f>SUMIFS(مصنعيات!N:N,مصنعيات!F:F,$N$2,مصنعيات!D:D,L264)</f>
        <v>0</v>
      </c>
      <c r="Q264" s="66" t="str">
        <f t="shared" si="74"/>
        <v/>
      </c>
      <c r="T264" s="4" t="s">
        <v>30</v>
      </c>
      <c r="U264" s="5">
        <v>45429</v>
      </c>
      <c r="V264" s="7"/>
      <c r="W264" s="7"/>
      <c r="X264" s="6">
        <f t="shared" si="66"/>
        <v>0</v>
      </c>
      <c r="Y264" s="7">
        <f>SUMIFS(مصنعيات!W:W,مصنعيات!O:O,$W$2,مصنعيات!M:M,U264)</f>
        <v>0</v>
      </c>
      <c r="Z264" s="66" t="str">
        <f t="shared" si="75"/>
        <v/>
      </c>
      <c r="AC264" s="4" t="s">
        <v>30</v>
      </c>
      <c r="AD264" s="5">
        <v>45429</v>
      </c>
      <c r="AE264" s="7"/>
      <c r="AF264" s="7"/>
      <c r="AG264" s="6">
        <f t="shared" si="67"/>
        <v>0</v>
      </c>
      <c r="AH264" s="7">
        <f>SUMIFS(مصنعيات!AF:AF,مصنعيات!X:X,$AF$2,مصنعيات!V:V,AD264)</f>
        <v>0</v>
      </c>
      <c r="AI264" s="66" t="str">
        <f t="shared" si="76"/>
        <v/>
      </c>
      <c r="AL264" s="4" t="s">
        <v>30</v>
      </c>
      <c r="AM264" s="5">
        <v>45429</v>
      </c>
      <c r="AN264" s="7"/>
      <c r="AO264" s="7"/>
      <c r="AP264" s="6">
        <f t="shared" si="68"/>
        <v>0</v>
      </c>
      <c r="AQ264" s="7">
        <f>SUMIFS(مصنعيات!AO:AO,مصنعيات!AG:AG,$AO$2,مصنعيات!AE:AE,AM264)</f>
        <v>0</v>
      </c>
      <c r="AR264" s="66" t="str">
        <f t="shared" si="77"/>
        <v/>
      </c>
      <c r="AT264" s="4" t="s">
        <v>30</v>
      </c>
      <c r="AU264" s="5">
        <v>45429</v>
      </c>
      <c r="AV264" s="7"/>
      <c r="AW264" s="7"/>
      <c r="AX264" s="6">
        <f t="shared" si="69"/>
        <v>0</v>
      </c>
      <c r="AY264" s="7">
        <f ca="1">SUMIFS(مصنعيات!AW:AW,مصنعيات!AO:AO,$AO$2,مصنعيات!AM:AM,AU264)</f>
        <v>0</v>
      </c>
      <c r="AZ264" s="66" t="str">
        <f t="shared" si="78"/>
        <v/>
      </c>
      <c r="BB264" s="4" t="s">
        <v>30</v>
      </c>
      <c r="BC264" s="5">
        <v>45429</v>
      </c>
      <c r="BD264" s="7"/>
      <c r="BE264" s="7"/>
      <c r="BF264" s="6">
        <f t="shared" si="70"/>
        <v>0</v>
      </c>
      <c r="BG264" s="7">
        <f ca="1">SUMIFS(مصنعيات!BE:BE,مصنعيات!AW:AW,$AO$2,مصنعيات!AU:AU,BC264)</f>
        <v>0</v>
      </c>
      <c r="BH264" s="66" t="str">
        <f t="shared" si="79"/>
        <v/>
      </c>
      <c r="BJ264" s="4" t="s">
        <v>30</v>
      </c>
      <c r="BK264" s="5">
        <v>45429</v>
      </c>
      <c r="BL264" s="7"/>
      <c r="BM264" s="7"/>
      <c r="BN264" s="6">
        <f t="shared" si="71"/>
        <v>0</v>
      </c>
      <c r="BO264" s="7">
        <f ca="1">SUMIFS(مصنعيات!BM:BM,مصنعيات!BE:BE,$AO$2,مصنعيات!BC:BC,BK264)</f>
        <v>0</v>
      </c>
      <c r="BP264" s="66" t="str">
        <f t="shared" si="80"/>
        <v/>
      </c>
    </row>
    <row r="265" spans="2:68" x14ac:dyDescent="0.2">
      <c r="B265" s="4" t="s">
        <v>8</v>
      </c>
      <c r="C265" s="5">
        <v>45430</v>
      </c>
      <c r="D265" s="7"/>
      <c r="E265" s="7"/>
      <c r="F265" s="6">
        <f t="shared" si="72"/>
        <v>0</v>
      </c>
      <c r="G265" s="7">
        <f>SUMIFS(مصنعيات!N:N,مصنعيات!F:F,$E$2,مصنعيات!D:D,C265)</f>
        <v>0</v>
      </c>
      <c r="H265" s="66" t="str">
        <f t="shared" si="73"/>
        <v/>
      </c>
      <c r="K265" s="4" t="s">
        <v>8</v>
      </c>
      <c r="L265" s="5">
        <v>45430</v>
      </c>
      <c r="M265" s="7"/>
      <c r="N265" s="7"/>
      <c r="O265" s="6">
        <f t="shared" si="65"/>
        <v>0</v>
      </c>
      <c r="P265" s="7">
        <f>SUMIFS(مصنعيات!N:N,مصنعيات!F:F,$N$2,مصنعيات!D:D,L265)</f>
        <v>0</v>
      </c>
      <c r="Q265" s="66" t="str">
        <f t="shared" si="74"/>
        <v/>
      </c>
      <c r="T265" s="4" t="s">
        <v>8</v>
      </c>
      <c r="U265" s="5">
        <v>45430</v>
      </c>
      <c r="V265" s="7"/>
      <c r="W265" s="7"/>
      <c r="X265" s="6">
        <f t="shared" si="66"/>
        <v>0</v>
      </c>
      <c r="Y265" s="7">
        <f>SUMIFS(مصنعيات!W:W,مصنعيات!O:O,$W$2,مصنعيات!M:M,U265)</f>
        <v>0</v>
      </c>
      <c r="Z265" s="66" t="str">
        <f t="shared" si="75"/>
        <v/>
      </c>
      <c r="AC265" s="4" t="s">
        <v>8</v>
      </c>
      <c r="AD265" s="5">
        <v>45430</v>
      </c>
      <c r="AE265" s="7"/>
      <c r="AF265" s="7"/>
      <c r="AG265" s="6">
        <f t="shared" si="67"/>
        <v>0</v>
      </c>
      <c r="AH265" s="7">
        <f>SUMIFS(مصنعيات!AF:AF,مصنعيات!X:X,$AF$2,مصنعيات!V:V,AD265)</f>
        <v>0</v>
      </c>
      <c r="AI265" s="66" t="str">
        <f t="shared" si="76"/>
        <v/>
      </c>
      <c r="AL265" s="4" t="s">
        <v>8</v>
      </c>
      <c r="AM265" s="5">
        <v>45430</v>
      </c>
      <c r="AN265" s="7"/>
      <c r="AO265" s="7"/>
      <c r="AP265" s="6">
        <f t="shared" si="68"/>
        <v>0</v>
      </c>
      <c r="AQ265" s="7">
        <f>SUMIFS(مصنعيات!AO:AO,مصنعيات!AG:AG,$AO$2,مصنعيات!AE:AE,AM265)</f>
        <v>0</v>
      </c>
      <c r="AR265" s="66" t="str">
        <f t="shared" si="77"/>
        <v/>
      </c>
      <c r="AT265" s="4" t="s">
        <v>8</v>
      </c>
      <c r="AU265" s="5">
        <v>45430</v>
      </c>
      <c r="AV265" s="7"/>
      <c r="AW265" s="7"/>
      <c r="AX265" s="6">
        <f t="shared" si="69"/>
        <v>0</v>
      </c>
      <c r="AY265" s="7">
        <f ca="1">SUMIFS(مصنعيات!AW:AW,مصنعيات!AO:AO,$AO$2,مصنعيات!AM:AM,AU265)</f>
        <v>0</v>
      </c>
      <c r="AZ265" s="66" t="str">
        <f t="shared" si="78"/>
        <v/>
      </c>
      <c r="BB265" s="4" t="s">
        <v>8</v>
      </c>
      <c r="BC265" s="5">
        <v>45430</v>
      </c>
      <c r="BD265" s="7"/>
      <c r="BE265" s="7"/>
      <c r="BF265" s="6">
        <f t="shared" si="70"/>
        <v>0</v>
      </c>
      <c r="BG265" s="7">
        <f ca="1">SUMIFS(مصنعيات!BE:BE,مصنعيات!AW:AW,$AO$2,مصنعيات!AU:AU,BC265)</f>
        <v>0</v>
      </c>
      <c r="BH265" s="66" t="str">
        <f t="shared" si="79"/>
        <v/>
      </c>
      <c r="BJ265" s="4" t="s">
        <v>8</v>
      </c>
      <c r="BK265" s="5">
        <v>45430</v>
      </c>
      <c r="BL265" s="7"/>
      <c r="BM265" s="7"/>
      <c r="BN265" s="6">
        <f t="shared" si="71"/>
        <v>0</v>
      </c>
      <c r="BO265" s="7">
        <f ca="1">SUMIFS(مصنعيات!BM:BM,مصنعيات!BE:BE,$AO$2,مصنعيات!BC:BC,BK265)</f>
        <v>0</v>
      </c>
      <c r="BP265" s="66" t="str">
        <f t="shared" si="80"/>
        <v/>
      </c>
    </row>
    <row r="266" spans="2:68" x14ac:dyDescent="0.2">
      <c r="B266" s="4" t="s">
        <v>9</v>
      </c>
      <c r="C266" s="5">
        <v>45431</v>
      </c>
      <c r="D266" s="7"/>
      <c r="E266" s="7"/>
      <c r="F266" s="6">
        <f t="shared" si="72"/>
        <v>0</v>
      </c>
      <c r="G266" s="7">
        <f>SUMIFS(مصنعيات!N:N,مصنعيات!F:F,$E$2,مصنعيات!D:D,C266)</f>
        <v>0</v>
      </c>
      <c r="H266" s="66" t="str">
        <f t="shared" si="73"/>
        <v/>
      </c>
      <c r="K266" s="4" t="s">
        <v>9</v>
      </c>
      <c r="L266" s="5">
        <v>45431</v>
      </c>
      <c r="M266" s="7"/>
      <c r="N266" s="7"/>
      <c r="O266" s="6">
        <f t="shared" si="65"/>
        <v>0</v>
      </c>
      <c r="P266" s="7">
        <f>SUMIFS(مصنعيات!N:N,مصنعيات!F:F,$N$2,مصنعيات!D:D,L266)</f>
        <v>0</v>
      </c>
      <c r="Q266" s="66" t="str">
        <f t="shared" si="74"/>
        <v/>
      </c>
      <c r="T266" s="4" t="s">
        <v>9</v>
      </c>
      <c r="U266" s="5">
        <v>45431</v>
      </c>
      <c r="V266" s="7"/>
      <c r="W266" s="7"/>
      <c r="X266" s="6">
        <f t="shared" si="66"/>
        <v>0</v>
      </c>
      <c r="Y266" s="7">
        <f>SUMIFS(مصنعيات!W:W,مصنعيات!O:O,$W$2,مصنعيات!M:M,U266)</f>
        <v>0</v>
      </c>
      <c r="Z266" s="66" t="str">
        <f t="shared" si="75"/>
        <v/>
      </c>
      <c r="AC266" s="4" t="s">
        <v>9</v>
      </c>
      <c r="AD266" s="5">
        <v>45431</v>
      </c>
      <c r="AE266" s="7"/>
      <c r="AF266" s="7"/>
      <c r="AG266" s="6">
        <f t="shared" si="67"/>
        <v>0</v>
      </c>
      <c r="AH266" s="7">
        <f>SUMIFS(مصنعيات!AF:AF,مصنعيات!X:X,$AF$2,مصنعيات!V:V,AD266)</f>
        <v>0</v>
      </c>
      <c r="AI266" s="66" t="str">
        <f t="shared" si="76"/>
        <v/>
      </c>
      <c r="AL266" s="4" t="s">
        <v>9</v>
      </c>
      <c r="AM266" s="5">
        <v>45431</v>
      </c>
      <c r="AN266" s="7"/>
      <c r="AO266" s="7"/>
      <c r="AP266" s="6">
        <f t="shared" si="68"/>
        <v>0</v>
      </c>
      <c r="AQ266" s="7">
        <f>SUMIFS(مصنعيات!AO:AO,مصنعيات!AG:AG,$AO$2,مصنعيات!AE:AE,AM266)</f>
        <v>0</v>
      </c>
      <c r="AR266" s="66" t="str">
        <f t="shared" si="77"/>
        <v/>
      </c>
      <c r="AT266" s="4" t="s">
        <v>9</v>
      </c>
      <c r="AU266" s="5">
        <v>45431</v>
      </c>
      <c r="AV266" s="7"/>
      <c r="AW266" s="7"/>
      <c r="AX266" s="6">
        <f t="shared" si="69"/>
        <v>0</v>
      </c>
      <c r="AY266" s="7">
        <f ca="1">SUMIFS(مصنعيات!AW:AW,مصنعيات!AO:AO,$AO$2,مصنعيات!AM:AM,AU266)</f>
        <v>0</v>
      </c>
      <c r="AZ266" s="66" t="str">
        <f t="shared" si="78"/>
        <v/>
      </c>
      <c r="BB266" s="4" t="s">
        <v>9</v>
      </c>
      <c r="BC266" s="5">
        <v>45431</v>
      </c>
      <c r="BD266" s="7"/>
      <c r="BE266" s="7"/>
      <c r="BF266" s="6">
        <f t="shared" si="70"/>
        <v>0</v>
      </c>
      <c r="BG266" s="7">
        <f ca="1">SUMIFS(مصنعيات!BE:BE,مصنعيات!AW:AW,$AO$2,مصنعيات!AU:AU,BC266)</f>
        <v>0</v>
      </c>
      <c r="BH266" s="66" t="str">
        <f t="shared" si="79"/>
        <v/>
      </c>
      <c r="BJ266" s="4" t="s">
        <v>9</v>
      </c>
      <c r="BK266" s="5">
        <v>45431</v>
      </c>
      <c r="BL266" s="7"/>
      <c r="BM266" s="7"/>
      <c r="BN266" s="6">
        <f t="shared" si="71"/>
        <v>0</v>
      </c>
      <c r="BO266" s="7">
        <f ca="1">SUMIFS(مصنعيات!BM:BM,مصنعيات!BE:BE,$AO$2,مصنعيات!BC:BC,BK266)</f>
        <v>0</v>
      </c>
      <c r="BP266" s="66" t="str">
        <f t="shared" si="80"/>
        <v/>
      </c>
    </row>
    <row r="267" spans="2:68" x14ac:dyDescent="0.2">
      <c r="B267" s="4" t="s">
        <v>10</v>
      </c>
      <c r="C267" s="5">
        <v>45432</v>
      </c>
      <c r="D267" s="7"/>
      <c r="E267" s="7"/>
      <c r="F267" s="6">
        <f t="shared" si="72"/>
        <v>0</v>
      </c>
      <c r="G267" s="7">
        <f>SUMIFS(مصنعيات!N:N,مصنعيات!F:F,$E$2,مصنعيات!D:D,C267)</f>
        <v>0</v>
      </c>
      <c r="H267" s="66" t="str">
        <f t="shared" si="73"/>
        <v/>
      </c>
      <c r="K267" s="4" t="s">
        <v>10</v>
      </c>
      <c r="L267" s="5">
        <v>45432</v>
      </c>
      <c r="M267" s="7"/>
      <c r="N267" s="7"/>
      <c r="O267" s="6">
        <f t="shared" si="65"/>
        <v>0</v>
      </c>
      <c r="P267" s="7">
        <f>SUMIFS(مصنعيات!N:N,مصنعيات!F:F,$N$2,مصنعيات!D:D,L267)</f>
        <v>0</v>
      </c>
      <c r="Q267" s="66" t="str">
        <f t="shared" si="74"/>
        <v/>
      </c>
      <c r="T267" s="4" t="s">
        <v>10</v>
      </c>
      <c r="U267" s="5">
        <v>45432</v>
      </c>
      <c r="V267" s="7"/>
      <c r="W267" s="7"/>
      <c r="X267" s="6">
        <f t="shared" si="66"/>
        <v>0</v>
      </c>
      <c r="Y267" s="7">
        <f>SUMIFS(مصنعيات!W:W,مصنعيات!O:O,$W$2,مصنعيات!M:M,U267)</f>
        <v>0</v>
      </c>
      <c r="Z267" s="66" t="str">
        <f t="shared" si="75"/>
        <v/>
      </c>
      <c r="AC267" s="4" t="s">
        <v>10</v>
      </c>
      <c r="AD267" s="5">
        <v>45432</v>
      </c>
      <c r="AE267" s="7"/>
      <c r="AF267" s="7"/>
      <c r="AG267" s="6">
        <f t="shared" si="67"/>
        <v>0</v>
      </c>
      <c r="AH267" s="7">
        <f>SUMIFS(مصنعيات!AF:AF,مصنعيات!X:X,$AF$2,مصنعيات!V:V,AD267)</f>
        <v>0</v>
      </c>
      <c r="AI267" s="66" t="str">
        <f t="shared" si="76"/>
        <v/>
      </c>
      <c r="AL267" s="4" t="s">
        <v>10</v>
      </c>
      <c r="AM267" s="5">
        <v>45432</v>
      </c>
      <c r="AN267" s="7"/>
      <c r="AO267" s="7"/>
      <c r="AP267" s="6">
        <f t="shared" si="68"/>
        <v>0</v>
      </c>
      <c r="AQ267" s="7">
        <f>SUMIFS(مصنعيات!AO:AO,مصنعيات!AG:AG,$AO$2,مصنعيات!AE:AE,AM267)</f>
        <v>0</v>
      </c>
      <c r="AR267" s="66" t="str">
        <f t="shared" si="77"/>
        <v/>
      </c>
      <c r="AT267" s="4" t="s">
        <v>10</v>
      </c>
      <c r="AU267" s="5">
        <v>45432</v>
      </c>
      <c r="AV267" s="7"/>
      <c r="AW267" s="7"/>
      <c r="AX267" s="6">
        <f t="shared" si="69"/>
        <v>0</v>
      </c>
      <c r="AY267" s="7">
        <f ca="1">SUMIFS(مصنعيات!AW:AW,مصنعيات!AO:AO,$AO$2,مصنعيات!AM:AM,AU267)</f>
        <v>0</v>
      </c>
      <c r="AZ267" s="66" t="str">
        <f t="shared" si="78"/>
        <v/>
      </c>
      <c r="BB267" s="4" t="s">
        <v>10</v>
      </c>
      <c r="BC267" s="5">
        <v>45432</v>
      </c>
      <c r="BD267" s="7"/>
      <c r="BE267" s="7"/>
      <c r="BF267" s="6">
        <f t="shared" si="70"/>
        <v>0</v>
      </c>
      <c r="BG267" s="7">
        <f ca="1">SUMIFS(مصنعيات!BE:BE,مصنعيات!AW:AW,$AO$2,مصنعيات!AU:AU,BC267)</f>
        <v>0</v>
      </c>
      <c r="BH267" s="66" t="str">
        <f t="shared" si="79"/>
        <v/>
      </c>
      <c r="BJ267" s="4" t="s">
        <v>10</v>
      </c>
      <c r="BK267" s="5">
        <v>45432</v>
      </c>
      <c r="BL267" s="7"/>
      <c r="BM267" s="7"/>
      <c r="BN267" s="6">
        <f t="shared" si="71"/>
        <v>0</v>
      </c>
      <c r="BO267" s="7">
        <f ca="1">SUMIFS(مصنعيات!BM:BM,مصنعيات!BE:BE,$AO$2,مصنعيات!BC:BC,BK267)</f>
        <v>0</v>
      </c>
      <c r="BP267" s="66" t="str">
        <f t="shared" si="80"/>
        <v/>
      </c>
    </row>
    <row r="268" spans="2:68" x14ac:dyDescent="0.2">
      <c r="B268" s="4" t="s">
        <v>11</v>
      </c>
      <c r="C268" s="5">
        <v>45433</v>
      </c>
      <c r="D268" s="7"/>
      <c r="E268" s="7"/>
      <c r="F268" s="6">
        <f t="shared" si="72"/>
        <v>0</v>
      </c>
      <c r="G268" s="7">
        <f>SUMIFS(مصنعيات!N:N,مصنعيات!F:F,$E$2,مصنعيات!D:D,C268)</f>
        <v>0</v>
      </c>
      <c r="H268" s="66" t="str">
        <f t="shared" si="73"/>
        <v/>
      </c>
      <c r="K268" s="4" t="s">
        <v>11</v>
      </c>
      <c r="L268" s="5">
        <v>45433</v>
      </c>
      <c r="M268" s="7"/>
      <c r="N268" s="7"/>
      <c r="O268" s="6">
        <f t="shared" si="65"/>
        <v>0</v>
      </c>
      <c r="P268" s="7">
        <f>SUMIFS(مصنعيات!N:N,مصنعيات!F:F,$N$2,مصنعيات!D:D,L268)</f>
        <v>0</v>
      </c>
      <c r="Q268" s="66" t="str">
        <f t="shared" si="74"/>
        <v/>
      </c>
      <c r="T268" s="4" t="s">
        <v>11</v>
      </c>
      <c r="U268" s="5">
        <v>45433</v>
      </c>
      <c r="V268" s="7"/>
      <c r="W268" s="7"/>
      <c r="X268" s="6">
        <f t="shared" si="66"/>
        <v>0</v>
      </c>
      <c r="Y268" s="7">
        <f>SUMIFS(مصنعيات!W:W,مصنعيات!O:O,$W$2,مصنعيات!M:M,U268)</f>
        <v>0</v>
      </c>
      <c r="Z268" s="66" t="str">
        <f t="shared" si="75"/>
        <v/>
      </c>
      <c r="AC268" s="4" t="s">
        <v>11</v>
      </c>
      <c r="AD268" s="5">
        <v>45433</v>
      </c>
      <c r="AE268" s="7"/>
      <c r="AF268" s="7"/>
      <c r="AG268" s="6">
        <f t="shared" si="67"/>
        <v>0</v>
      </c>
      <c r="AH268" s="7">
        <f>SUMIFS(مصنعيات!AF:AF,مصنعيات!X:X,$AF$2,مصنعيات!V:V,AD268)</f>
        <v>0</v>
      </c>
      <c r="AI268" s="66" t="str">
        <f t="shared" si="76"/>
        <v/>
      </c>
      <c r="AL268" s="4" t="s">
        <v>11</v>
      </c>
      <c r="AM268" s="5">
        <v>45433</v>
      </c>
      <c r="AN268" s="7"/>
      <c r="AO268" s="7"/>
      <c r="AP268" s="6">
        <f t="shared" si="68"/>
        <v>0</v>
      </c>
      <c r="AQ268" s="7">
        <f>SUMIFS(مصنعيات!AO:AO,مصنعيات!AG:AG,$AO$2,مصنعيات!AE:AE,AM268)</f>
        <v>0</v>
      </c>
      <c r="AR268" s="66" t="str">
        <f t="shared" si="77"/>
        <v/>
      </c>
      <c r="AT268" s="4" t="s">
        <v>11</v>
      </c>
      <c r="AU268" s="5">
        <v>45433</v>
      </c>
      <c r="AV268" s="7"/>
      <c r="AW268" s="7"/>
      <c r="AX268" s="6">
        <f t="shared" si="69"/>
        <v>0</v>
      </c>
      <c r="AY268" s="7">
        <f ca="1">SUMIFS(مصنعيات!AW:AW,مصنعيات!AO:AO,$AO$2,مصنعيات!AM:AM,AU268)</f>
        <v>0</v>
      </c>
      <c r="AZ268" s="66" t="str">
        <f t="shared" si="78"/>
        <v/>
      </c>
      <c r="BB268" s="4" t="s">
        <v>11</v>
      </c>
      <c r="BC268" s="5">
        <v>45433</v>
      </c>
      <c r="BD268" s="7"/>
      <c r="BE268" s="7"/>
      <c r="BF268" s="6">
        <f t="shared" si="70"/>
        <v>0</v>
      </c>
      <c r="BG268" s="7">
        <f ca="1">SUMIFS(مصنعيات!BE:BE,مصنعيات!AW:AW,$AO$2,مصنعيات!AU:AU,BC268)</f>
        <v>0</v>
      </c>
      <c r="BH268" s="66" t="str">
        <f t="shared" si="79"/>
        <v/>
      </c>
      <c r="BJ268" s="4" t="s">
        <v>11</v>
      </c>
      <c r="BK268" s="5">
        <v>45433</v>
      </c>
      <c r="BL268" s="7"/>
      <c r="BM268" s="7"/>
      <c r="BN268" s="6">
        <f t="shared" si="71"/>
        <v>0</v>
      </c>
      <c r="BO268" s="7">
        <f ca="1">SUMIFS(مصنعيات!BM:BM,مصنعيات!BE:BE,$AO$2,مصنعيات!BC:BC,BK268)</f>
        <v>0</v>
      </c>
      <c r="BP268" s="66" t="str">
        <f t="shared" si="80"/>
        <v/>
      </c>
    </row>
    <row r="269" spans="2:68" x14ac:dyDescent="0.2">
      <c r="B269" s="4" t="s">
        <v>12</v>
      </c>
      <c r="C269" s="5">
        <v>45434</v>
      </c>
      <c r="D269" s="7"/>
      <c r="E269" s="7"/>
      <c r="F269" s="6">
        <f t="shared" si="72"/>
        <v>0</v>
      </c>
      <c r="G269" s="7">
        <f>SUMIFS(مصنعيات!N:N,مصنعيات!F:F,$E$2,مصنعيات!D:D,C269)</f>
        <v>0</v>
      </c>
      <c r="H269" s="66" t="str">
        <f t="shared" si="73"/>
        <v/>
      </c>
      <c r="K269" s="4" t="s">
        <v>12</v>
      </c>
      <c r="L269" s="5">
        <v>45434</v>
      </c>
      <c r="M269" s="7"/>
      <c r="N269" s="7"/>
      <c r="O269" s="6">
        <f t="shared" si="65"/>
        <v>0</v>
      </c>
      <c r="P269" s="7">
        <f>SUMIFS(مصنعيات!N:N,مصنعيات!F:F,$N$2,مصنعيات!D:D,L269)</f>
        <v>0</v>
      </c>
      <c r="Q269" s="66" t="str">
        <f t="shared" si="74"/>
        <v/>
      </c>
      <c r="T269" s="4" t="s">
        <v>12</v>
      </c>
      <c r="U269" s="5">
        <v>45434</v>
      </c>
      <c r="V269" s="7"/>
      <c r="W269" s="7"/>
      <c r="X269" s="6">
        <f t="shared" si="66"/>
        <v>0</v>
      </c>
      <c r="Y269" s="7">
        <f>SUMIFS(مصنعيات!W:W,مصنعيات!O:O,$W$2,مصنعيات!M:M,U269)</f>
        <v>0</v>
      </c>
      <c r="Z269" s="66" t="str">
        <f t="shared" si="75"/>
        <v/>
      </c>
      <c r="AC269" s="4" t="s">
        <v>12</v>
      </c>
      <c r="AD269" s="5">
        <v>45434</v>
      </c>
      <c r="AE269" s="7"/>
      <c r="AF269" s="7"/>
      <c r="AG269" s="6">
        <f t="shared" si="67"/>
        <v>0</v>
      </c>
      <c r="AH269" s="7">
        <f>SUMIFS(مصنعيات!AF:AF,مصنعيات!X:X,$AF$2,مصنعيات!V:V,AD269)</f>
        <v>0</v>
      </c>
      <c r="AI269" s="66" t="str">
        <f t="shared" si="76"/>
        <v/>
      </c>
      <c r="AL269" s="4" t="s">
        <v>12</v>
      </c>
      <c r="AM269" s="5">
        <v>45434</v>
      </c>
      <c r="AN269" s="7"/>
      <c r="AO269" s="7"/>
      <c r="AP269" s="6">
        <f t="shared" si="68"/>
        <v>0</v>
      </c>
      <c r="AQ269" s="7">
        <f>SUMIFS(مصنعيات!AO:AO,مصنعيات!AG:AG,$AO$2,مصنعيات!AE:AE,AM269)</f>
        <v>0</v>
      </c>
      <c r="AR269" s="66" t="str">
        <f t="shared" si="77"/>
        <v/>
      </c>
      <c r="AT269" s="4" t="s">
        <v>12</v>
      </c>
      <c r="AU269" s="5">
        <v>45434</v>
      </c>
      <c r="AV269" s="7"/>
      <c r="AW269" s="7"/>
      <c r="AX269" s="6">
        <f t="shared" si="69"/>
        <v>0</v>
      </c>
      <c r="AY269" s="7">
        <f ca="1">SUMIFS(مصنعيات!AW:AW,مصنعيات!AO:AO,$AO$2,مصنعيات!AM:AM,AU269)</f>
        <v>0</v>
      </c>
      <c r="AZ269" s="66" t="str">
        <f t="shared" si="78"/>
        <v/>
      </c>
      <c r="BB269" s="4" t="s">
        <v>12</v>
      </c>
      <c r="BC269" s="5">
        <v>45434</v>
      </c>
      <c r="BD269" s="7"/>
      <c r="BE269" s="7"/>
      <c r="BF269" s="6">
        <f t="shared" si="70"/>
        <v>0</v>
      </c>
      <c r="BG269" s="7">
        <f ca="1">SUMIFS(مصنعيات!BE:BE,مصنعيات!AW:AW,$AO$2,مصنعيات!AU:AU,BC269)</f>
        <v>0</v>
      </c>
      <c r="BH269" s="66" t="str">
        <f t="shared" si="79"/>
        <v/>
      </c>
      <c r="BJ269" s="4" t="s">
        <v>12</v>
      </c>
      <c r="BK269" s="5">
        <v>45434</v>
      </c>
      <c r="BL269" s="7"/>
      <c r="BM269" s="7"/>
      <c r="BN269" s="6">
        <f t="shared" si="71"/>
        <v>0</v>
      </c>
      <c r="BO269" s="7">
        <f ca="1">SUMIFS(مصنعيات!BM:BM,مصنعيات!BE:BE,$AO$2,مصنعيات!BC:BC,BK269)</f>
        <v>0</v>
      </c>
      <c r="BP269" s="66" t="str">
        <f t="shared" si="80"/>
        <v/>
      </c>
    </row>
    <row r="270" spans="2:68" x14ac:dyDescent="0.2">
      <c r="B270" s="4" t="s">
        <v>13</v>
      </c>
      <c r="C270" s="5">
        <v>45435</v>
      </c>
      <c r="D270" s="7"/>
      <c r="E270" s="7"/>
      <c r="F270" s="6">
        <f t="shared" si="72"/>
        <v>0</v>
      </c>
      <c r="G270" s="7">
        <f>SUMIFS(مصنعيات!N:N,مصنعيات!F:F,$E$2,مصنعيات!D:D,C270)</f>
        <v>0</v>
      </c>
      <c r="H270" s="66" t="str">
        <f t="shared" si="73"/>
        <v/>
      </c>
      <c r="K270" s="4" t="s">
        <v>13</v>
      </c>
      <c r="L270" s="5">
        <v>45435</v>
      </c>
      <c r="M270" s="7"/>
      <c r="N270" s="7"/>
      <c r="O270" s="6">
        <f t="shared" si="65"/>
        <v>0</v>
      </c>
      <c r="P270" s="7">
        <f>SUMIFS(مصنعيات!N:N,مصنعيات!F:F,$N$2,مصنعيات!D:D,L270)</f>
        <v>0</v>
      </c>
      <c r="Q270" s="66" t="str">
        <f t="shared" si="74"/>
        <v/>
      </c>
      <c r="T270" s="4" t="s">
        <v>13</v>
      </c>
      <c r="U270" s="5">
        <v>45435</v>
      </c>
      <c r="V270" s="7"/>
      <c r="W270" s="7"/>
      <c r="X270" s="6">
        <f t="shared" si="66"/>
        <v>0</v>
      </c>
      <c r="Y270" s="7">
        <f>SUMIFS(مصنعيات!W:W,مصنعيات!O:O,$W$2,مصنعيات!M:M,U270)</f>
        <v>0</v>
      </c>
      <c r="Z270" s="66" t="str">
        <f t="shared" si="75"/>
        <v/>
      </c>
      <c r="AC270" s="4" t="s">
        <v>13</v>
      </c>
      <c r="AD270" s="5">
        <v>45435</v>
      </c>
      <c r="AE270" s="7"/>
      <c r="AF270" s="7"/>
      <c r="AG270" s="6">
        <f t="shared" si="67"/>
        <v>0</v>
      </c>
      <c r="AH270" s="7">
        <f>SUMIFS(مصنعيات!AF:AF,مصنعيات!X:X,$AF$2,مصنعيات!V:V,AD270)</f>
        <v>0</v>
      </c>
      <c r="AI270" s="66" t="str">
        <f t="shared" si="76"/>
        <v/>
      </c>
      <c r="AL270" s="4" t="s">
        <v>13</v>
      </c>
      <c r="AM270" s="5">
        <v>45435</v>
      </c>
      <c r="AN270" s="7"/>
      <c r="AO270" s="7"/>
      <c r="AP270" s="6">
        <f t="shared" si="68"/>
        <v>0</v>
      </c>
      <c r="AQ270" s="7">
        <f>SUMIFS(مصنعيات!AO:AO,مصنعيات!AG:AG,$AO$2,مصنعيات!AE:AE,AM270)</f>
        <v>0</v>
      </c>
      <c r="AR270" s="66" t="str">
        <f t="shared" si="77"/>
        <v/>
      </c>
      <c r="AT270" s="4" t="s">
        <v>13</v>
      </c>
      <c r="AU270" s="5">
        <v>45435</v>
      </c>
      <c r="AV270" s="7"/>
      <c r="AW270" s="7"/>
      <c r="AX270" s="6">
        <f t="shared" si="69"/>
        <v>0</v>
      </c>
      <c r="AY270" s="7">
        <f ca="1">SUMIFS(مصنعيات!AW:AW,مصنعيات!AO:AO,$AO$2,مصنعيات!AM:AM,AU270)</f>
        <v>0</v>
      </c>
      <c r="AZ270" s="66" t="str">
        <f t="shared" si="78"/>
        <v/>
      </c>
      <c r="BB270" s="4" t="s">
        <v>13</v>
      </c>
      <c r="BC270" s="5">
        <v>45435</v>
      </c>
      <c r="BD270" s="7"/>
      <c r="BE270" s="7"/>
      <c r="BF270" s="6">
        <f t="shared" si="70"/>
        <v>0</v>
      </c>
      <c r="BG270" s="7">
        <f ca="1">SUMIFS(مصنعيات!BE:BE,مصنعيات!AW:AW,$AO$2,مصنعيات!AU:AU,BC270)</f>
        <v>0</v>
      </c>
      <c r="BH270" s="66" t="str">
        <f t="shared" si="79"/>
        <v/>
      </c>
      <c r="BJ270" s="4" t="s">
        <v>13</v>
      </c>
      <c r="BK270" s="5">
        <v>45435</v>
      </c>
      <c r="BL270" s="7"/>
      <c r="BM270" s="7"/>
      <c r="BN270" s="6">
        <f t="shared" si="71"/>
        <v>0</v>
      </c>
      <c r="BO270" s="7">
        <f ca="1">SUMIFS(مصنعيات!BM:BM,مصنعيات!BE:BE,$AO$2,مصنعيات!BC:BC,BK270)</f>
        <v>0</v>
      </c>
      <c r="BP270" s="66" t="str">
        <f t="shared" si="80"/>
        <v/>
      </c>
    </row>
    <row r="271" spans="2:68" x14ac:dyDescent="0.2">
      <c r="B271" s="4" t="s">
        <v>30</v>
      </c>
      <c r="C271" s="5">
        <v>45436</v>
      </c>
      <c r="D271" s="7"/>
      <c r="E271" s="7"/>
      <c r="F271" s="6">
        <f t="shared" si="72"/>
        <v>0</v>
      </c>
      <c r="G271" s="7">
        <f>SUMIFS(مصنعيات!N:N,مصنعيات!F:F,$E$2,مصنعيات!D:D,C271)</f>
        <v>0</v>
      </c>
      <c r="H271" s="66" t="str">
        <f t="shared" si="73"/>
        <v/>
      </c>
      <c r="K271" s="4" t="s">
        <v>30</v>
      </c>
      <c r="L271" s="5">
        <v>45436</v>
      </c>
      <c r="M271" s="7"/>
      <c r="N271" s="7"/>
      <c r="O271" s="6">
        <f t="shared" si="65"/>
        <v>0</v>
      </c>
      <c r="P271" s="7">
        <f>SUMIFS(مصنعيات!N:N,مصنعيات!F:F,$N$2,مصنعيات!D:D,L271)</f>
        <v>0</v>
      </c>
      <c r="Q271" s="66" t="str">
        <f t="shared" si="74"/>
        <v/>
      </c>
      <c r="T271" s="4" t="s">
        <v>30</v>
      </c>
      <c r="U271" s="5">
        <v>45436</v>
      </c>
      <c r="V271" s="7"/>
      <c r="W271" s="7"/>
      <c r="X271" s="6">
        <f t="shared" si="66"/>
        <v>0</v>
      </c>
      <c r="Y271" s="7">
        <f>SUMIFS(مصنعيات!W:W,مصنعيات!O:O,$W$2,مصنعيات!M:M,U271)</f>
        <v>0</v>
      </c>
      <c r="Z271" s="66" t="str">
        <f t="shared" si="75"/>
        <v/>
      </c>
      <c r="AC271" s="4" t="s">
        <v>30</v>
      </c>
      <c r="AD271" s="5">
        <v>45436</v>
      </c>
      <c r="AE271" s="7"/>
      <c r="AF271" s="7"/>
      <c r="AG271" s="6">
        <f t="shared" si="67"/>
        <v>0</v>
      </c>
      <c r="AH271" s="7">
        <f>SUMIFS(مصنعيات!AF:AF,مصنعيات!X:X,$AF$2,مصنعيات!V:V,AD271)</f>
        <v>0</v>
      </c>
      <c r="AI271" s="66" t="str">
        <f t="shared" si="76"/>
        <v/>
      </c>
      <c r="AL271" s="4" t="s">
        <v>30</v>
      </c>
      <c r="AM271" s="5">
        <v>45436</v>
      </c>
      <c r="AN271" s="7"/>
      <c r="AO271" s="7"/>
      <c r="AP271" s="6">
        <f t="shared" si="68"/>
        <v>0</v>
      </c>
      <c r="AQ271" s="7">
        <f>SUMIFS(مصنعيات!AO:AO,مصنعيات!AG:AG,$AO$2,مصنعيات!AE:AE,AM271)</f>
        <v>0</v>
      </c>
      <c r="AR271" s="66" t="str">
        <f t="shared" si="77"/>
        <v/>
      </c>
      <c r="AT271" s="4" t="s">
        <v>30</v>
      </c>
      <c r="AU271" s="5">
        <v>45436</v>
      </c>
      <c r="AV271" s="7"/>
      <c r="AW271" s="7"/>
      <c r="AX271" s="6">
        <f t="shared" si="69"/>
        <v>0</v>
      </c>
      <c r="AY271" s="7">
        <f ca="1">SUMIFS(مصنعيات!AW:AW,مصنعيات!AO:AO,$AO$2,مصنعيات!AM:AM,AU271)</f>
        <v>0</v>
      </c>
      <c r="AZ271" s="66" t="str">
        <f t="shared" si="78"/>
        <v/>
      </c>
      <c r="BB271" s="4" t="s">
        <v>30</v>
      </c>
      <c r="BC271" s="5">
        <v>45436</v>
      </c>
      <c r="BD271" s="7"/>
      <c r="BE271" s="7"/>
      <c r="BF271" s="6">
        <f t="shared" si="70"/>
        <v>0</v>
      </c>
      <c r="BG271" s="7">
        <f ca="1">SUMIFS(مصنعيات!BE:BE,مصنعيات!AW:AW,$AO$2,مصنعيات!AU:AU,BC271)</f>
        <v>0</v>
      </c>
      <c r="BH271" s="66" t="str">
        <f t="shared" si="79"/>
        <v/>
      </c>
      <c r="BJ271" s="4" t="s">
        <v>30</v>
      </c>
      <c r="BK271" s="5">
        <v>45436</v>
      </c>
      <c r="BL271" s="7"/>
      <c r="BM271" s="7"/>
      <c r="BN271" s="6">
        <f t="shared" si="71"/>
        <v>0</v>
      </c>
      <c r="BO271" s="7">
        <f ca="1">SUMIFS(مصنعيات!BM:BM,مصنعيات!BE:BE,$AO$2,مصنعيات!BC:BC,BK271)</f>
        <v>0</v>
      </c>
      <c r="BP271" s="66" t="str">
        <f t="shared" si="80"/>
        <v/>
      </c>
    </row>
    <row r="272" spans="2:68" x14ac:dyDescent="0.2">
      <c r="B272" s="4" t="s">
        <v>8</v>
      </c>
      <c r="C272" s="5">
        <v>45437</v>
      </c>
      <c r="D272" s="7"/>
      <c r="E272" s="7"/>
      <c r="F272" s="6">
        <f t="shared" si="72"/>
        <v>0</v>
      </c>
      <c r="G272" s="7">
        <f>SUMIFS(مصنعيات!N:N,مصنعيات!F:F,$E$2,مصنعيات!D:D,C272)</f>
        <v>0</v>
      </c>
      <c r="H272" s="66" t="str">
        <f t="shared" si="73"/>
        <v/>
      </c>
      <c r="K272" s="4" t="s">
        <v>8</v>
      </c>
      <c r="L272" s="5">
        <v>45437</v>
      </c>
      <c r="M272" s="7"/>
      <c r="N272" s="7"/>
      <c r="O272" s="6">
        <f t="shared" si="65"/>
        <v>0</v>
      </c>
      <c r="P272" s="7">
        <f>SUMIFS(مصنعيات!N:N,مصنعيات!F:F,$N$2,مصنعيات!D:D,L272)</f>
        <v>0</v>
      </c>
      <c r="Q272" s="66" t="str">
        <f t="shared" si="74"/>
        <v/>
      </c>
      <c r="T272" s="4" t="s">
        <v>8</v>
      </c>
      <c r="U272" s="5">
        <v>45437</v>
      </c>
      <c r="V272" s="7"/>
      <c r="W272" s="7"/>
      <c r="X272" s="6">
        <f t="shared" si="66"/>
        <v>0</v>
      </c>
      <c r="Y272" s="7">
        <f>SUMIFS(مصنعيات!W:W,مصنعيات!O:O,$W$2,مصنعيات!M:M,U272)</f>
        <v>0</v>
      </c>
      <c r="Z272" s="66" t="str">
        <f t="shared" si="75"/>
        <v/>
      </c>
      <c r="AC272" s="4" t="s">
        <v>8</v>
      </c>
      <c r="AD272" s="5">
        <v>45437</v>
      </c>
      <c r="AE272" s="7"/>
      <c r="AF272" s="7"/>
      <c r="AG272" s="6">
        <f t="shared" si="67"/>
        <v>0</v>
      </c>
      <c r="AH272" s="7">
        <f>SUMIFS(مصنعيات!AF:AF,مصنعيات!X:X,$AF$2,مصنعيات!V:V,AD272)</f>
        <v>0</v>
      </c>
      <c r="AI272" s="66" t="str">
        <f t="shared" si="76"/>
        <v/>
      </c>
      <c r="AL272" s="4" t="s">
        <v>8</v>
      </c>
      <c r="AM272" s="5">
        <v>45437</v>
      </c>
      <c r="AN272" s="7"/>
      <c r="AO272" s="7"/>
      <c r="AP272" s="6">
        <f t="shared" si="68"/>
        <v>0</v>
      </c>
      <c r="AQ272" s="7">
        <f>SUMIFS(مصنعيات!AO:AO,مصنعيات!AG:AG,$AO$2,مصنعيات!AE:AE,AM272)</f>
        <v>0</v>
      </c>
      <c r="AR272" s="66" t="str">
        <f t="shared" si="77"/>
        <v/>
      </c>
      <c r="AT272" s="4" t="s">
        <v>8</v>
      </c>
      <c r="AU272" s="5">
        <v>45437</v>
      </c>
      <c r="AV272" s="7"/>
      <c r="AW272" s="7"/>
      <c r="AX272" s="6">
        <f t="shared" si="69"/>
        <v>0</v>
      </c>
      <c r="AY272" s="7">
        <f ca="1">SUMIFS(مصنعيات!AW:AW,مصنعيات!AO:AO,$AO$2,مصنعيات!AM:AM,AU272)</f>
        <v>0</v>
      </c>
      <c r="AZ272" s="66" t="str">
        <f t="shared" si="78"/>
        <v/>
      </c>
      <c r="BB272" s="4" t="s">
        <v>8</v>
      </c>
      <c r="BC272" s="5">
        <v>45437</v>
      </c>
      <c r="BD272" s="7"/>
      <c r="BE272" s="7"/>
      <c r="BF272" s="6">
        <f t="shared" si="70"/>
        <v>0</v>
      </c>
      <c r="BG272" s="7">
        <f ca="1">SUMIFS(مصنعيات!BE:BE,مصنعيات!AW:AW,$AO$2,مصنعيات!AU:AU,BC272)</f>
        <v>0</v>
      </c>
      <c r="BH272" s="66" t="str">
        <f t="shared" si="79"/>
        <v/>
      </c>
      <c r="BJ272" s="4" t="s">
        <v>8</v>
      </c>
      <c r="BK272" s="5">
        <v>45437</v>
      </c>
      <c r="BL272" s="7"/>
      <c r="BM272" s="7"/>
      <c r="BN272" s="6">
        <f t="shared" si="71"/>
        <v>0</v>
      </c>
      <c r="BO272" s="7">
        <f ca="1">SUMIFS(مصنعيات!BM:BM,مصنعيات!BE:BE,$AO$2,مصنعيات!BC:BC,BK272)</f>
        <v>0</v>
      </c>
      <c r="BP272" s="66" t="str">
        <f t="shared" si="80"/>
        <v/>
      </c>
    </row>
    <row r="273" spans="2:68" x14ac:dyDescent="0.2">
      <c r="B273" s="4" t="s">
        <v>9</v>
      </c>
      <c r="C273" s="5">
        <v>45438</v>
      </c>
      <c r="D273" s="7"/>
      <c r="E273" s="7"/>
      <c r="F273" s="6">
        <f t="shared" si="72"/>
        <v>0</v>
      </c>
      <c r="G273" s="7">
        <f>SUMIFS(مصنعيات!N:N,مصنعيات!F:F,$E$2,مصنعيات!D:D,C273)</f>
        <v>0</v>
      </c>
      <c r="H273" s="66" t="str">
        <f t="shared" si="73"/>
        <v/>
      </c>
      <c r="K273" s="4" t="s">
        <v>9</v>
      </c>
      <c r="L273" s="5">
        <v>45438</v>
      </c>
      <c r="M273" s="7"/>
      <c r="N273" s="7"/>
      <c r="O273" s="6">
        <f t="shared" si="65"/>
        <v>0</v>
      </c>
      <c r="P273" s="7">
        <f>SUMIFS(مصنعيات!N:N,مصنعيات!F:F,$N$2,مصنعيات!D:D,L273)</f>
        <v>0</v>
      </c>
      <c r="Q273" s="66" t="str">
        <f t="shared" si="74"/>
        <v/>
      </c>
      <c r="T273" s="4" t="s">
        <v>9</v>
      </c>
      <c r="U273" s="5">
        <v>45438</v>
      </c>
      <c r="V273" s="7"/>
      <c r="W273" s="7"/>
      <c r="X273" s="6">
        <f t="shared" si="66"/>
        <v>0</v>
      </c>
      <c r="Y273" s="7">
        <f>SUMIFS(مصنعيات!W:W,مصنعيات!O:O,$W$2,مصنعيات!M:M,U273)</f>
        <v>0</v>
      </c>
      <c r="Z273" s="66" t="str">
        <f t="shared" si="75"/>
        <v/>
      </c>
      <c r="AC273" s="4" t="s">
        <v>9</v>
      </c>
      <c r="AD273" s="5">
        <v>45438</v>
      </c>
      <c r="AE273" s="7"/>
      <c r="AF273" s="7"/>
      <c r="AG273" s="6">
        <f t="shared" si="67"/>
        <v>0</v>
      </c>
      <c r="AH273" s="7">
        <f>SUMIFS(مصنعيات!AF:AF,مصنعيات!X:X,$AF$2,مصنعيات!V:V,AD273)</f>
        <v>0</v>
      </c>
      <c r="AI273" s="66" t="str">
        <f t="shared" si="76"/>
        <v/>
      </c>
      <c r="AL273" s="4" t="s">
        <v>9</v>
      </c>
      <c r="AM273" s="5">
        <v>45438</v>
      </c>
      <c r="AN273" s="7"/>
      <c r="AO273" s="7"/>
      <c r="AP273" s="6">
        <f t="shared" si="68"/>
        <v>0</v>
      </c>
      <c r="AQ273" s="7">
        <f>SUMIFS(مصنعيات!AO:AO,مصنعيات!AG:AG,$AO$2,مصنعيات!AE:AE,AM273)</f>
        <v>0</v>
      </c>
      <c r="AR273" s="66" t="str">
        <f t="shared" si="77"/>
        <v/>
      </c>
      <c r="AT273" s="4" t="s">
        <v>9</v>
      </c>
      <c r="AU273" s="5">
        <v>45438</v>
      </c>
      <c r="AV273" s="7"/>
      <c r="AW273" s="7"/>
      <c r="AX273" s="6">
        <f t="shared" si="69"/>
        <v>0</v>
      </c>
      <c r="AY273" s="7">
        <f ca="1">SUMIFS(مصنعيات!AW:AW,مصنعيات!AO:AO,$AO$2,مصنعيات!AM:AM,AU273)</f>
        <v>0</v>
      </c>
      <c r="AZ273" s="66" t="str">
        <f t="shared" si="78"/>
        <v/>
      </c>
      <c r="BB273" s="4" t="s">
        <v>9</v>
      </c>
      <c r="BC273" s="5">
        <v>45438</v>
      </c>
      <c r="BD273" s="7"/>
      <c r="BE273" s="7"/>
      <c r="BF273" s="6">
        <f t="shared" si="70"/>
        <v>0</v>
      </c>
      <c r="BG273" s="7">
        <f ca="1">SUMIFS(مصنعيات!BE:BE,مصنعيات!AW:AW,$AO$2,مصنعيات!AU:AU,BC273)</f>
        <v>0</v>
      </c>
      <c r="BH273" s="66" t="str">
        <f t="shared" si="79"/>
        <v/>
      </c>
      <c r="BJ273" s="4" t="s">
        <v>9</v>
      </c>
      <c r="BK273" s="5">
        <v>45438</v>
      </c>
      <c r="BL273" s="7"/>
      <c r="BM273" s="7"/>
      <c r="BN273" s="6">
        <f t="shared" si="71"/>
        <v>0</v>
      </c>
      <c r="BO273" s="7">
        <f ca="1">SUMIFS(مصنعيات!BM:BM,مصنعيات!BE:BE,$AO$2,مصنعيات!BC:BC,BK273)</f>
        <v>0</v>
      </c>
      <c r="BP273" s="66" t="str">
        <f t="shared" si="80"/>
        <v/>
      </c>
    </row>
    <row r="274" spans="2:68" x14ac:dyDescent="0.2">
      <c r="B274" s="4" t="s">
        <v>10</v>
      </c>
      <c r="C274" s="5">
        <v>45439</v>
      </c>
      <c r="D274" s="7"/>
      <c r="E274" s="7"/>
      <c r="F274" s="6">
        <f t="shared" si="72"/>
        <v>0</v>
      </c>
      <c r="G274" s="7">
        <f>SUMIFS(مصنعيات!N:N,مصنعيات!F:F,$E$2,مصنعيات!D:D,C274)</f>
        <v>0</v>
      </c>
      <c r="H274" s="66" t="str">
        <f t="shared" si="73"/>
        <v/>
      </c>
      <c r="K274" s="4" t="s">
        <v>10</v>
      </c>
      <c r="L274" s="5">
        <v>45439</v>
      </c>
      <c r="M274" s="7"/>
      <c r="N274" s="7"/>
      <c r="O274" s="6">
        <f t="shared" si="65"/>
        <v>0</v>
      </c>
      <c r="P274" s="7">
        <f>SUMIFS(مصنعيات!N:N,مصنعيات!F:F,$N$2,مصنعيات!D:D,L274)</f>
        <v>0</v>
      </c>
      <c r="Q274" s="66" t="str">
        <f t="shared" si="74"/>
        <v/>
      </c>
      <c r="T274" s="4" t="s">
        <v>10</v>
      </c>
      <c r="U274" s="5">
        <v>45439</v>
      </c>
      <c r="V274" s="7"/>
      <c r="W274" s="7"/>
      <c r="X274" s="6">
        <f t="shared" si="66"/>
        <v>0</v>
      </c>
      <c r="Y274" s="7">
        <f>SUMIFS(مصنعيات!W:W,مصنعيات!O:O,$W$2,مصنعيات!M:M,U274)</f>
        <v>0</v>
      </c>
      <c r="Z274" s="66" t="str">
        <f t="shared" si="75"/>
        <v/>
      </c>
      <c r="AC274" s="4" t="s">
        <v>10</v>
      </c>
      <c r="AD274" s="5">
        <v>45439</v>
      </c>
      <c r="AE274" s="7"/>
      <c r="AF274" s="7"/>
      <c r="AG274" s="6">
        <f t="shared" si="67"/>
        <v>0</v>
      </c>
      <c r="AH274" s="7">
        <f>SUMIFS(مصنعيات!AF:AF,مصنعيات!X:X,$AF$2,مصنعيات!V:V,AD274)</f>
        <v>0</v>
      </c>
      <c r="AI274" s="66" t="str">
        <f t="shared" si="76"/>
        <v/>
      </c>
      <c r="AL274" s="4" t="s">
        <v>10</v>
      </c>
      <c r="AM274" s="5">
        <v>45439</v>
      </c>
      <c r="AN274" s="7"/>
      <c r="AO274" s="7"/>
      <c r="AP274" s="6">
        <f t="shared" si="68"/>
        <v>0</v>
      </c>
      <c r="AQ274" s="7">
        <f>SUMIFS(مصنعيات!AO:AO,مصنعيات!AG:AG,$AO$2,مصنعيات!AE:AE,AM274)</f>
        <v>0</v>
      </c>
      <c r="AR274" s="66" t="str">
        <f t="shared" si="77"/>
        <v/>
      </c>
      <c r="AT274" s="4" t="s">
        <v>10</v>
      </c>
      <c r="AU274" s="5">
        <v>45439</v>
      </c>
      <c r="AV274" s="7"/>
      <c r="AW274" s="7"/>
      <c r="AX274" s="6">
        <f t="shared" si="69"/>
        <v>0</v>
      </c>
      <c r="AY274" s="7">
        <f ca="1">SUMIFS(مصنعيات!AW:AW,مصنعيات!AO:AO,$AO$2,مصنعيات!AM:AM,AU274)</f>
        <v>0</v>
      </c>
      <c r="AZ274" s="66" t="str">
        <f t="shared" si="78"/>
        <v/>
      </c>
      <c r="BB274" s="4" t="s">
        <v>10</v>
      </c>
      <c r="BC274" s="5">
        <v>45439</v>
      </c>
      <c r="BD274" s="7"/>
      <c r="BE274" s="7"/>
      <c r="BF274" s="6">
        <f t="shared" si="70"/>
        <v>0</v>
      </c>
      <c r="BG274" s="7">
        <f ca="1">SUMIFS(مصنعيات!BE:BE,مصنعيات!AW:AW,$AO$2,مصنعيات!AU:AU,BC274)</f>
        <v>0</v>
      </c>
      <c r="BH274" s="66" t="str">
        <f t="shared" si="79"/>
        <v/>
      </c>
      <c r="BJ274" s="4" t="s">
        <v>10</v>
      </c>
      <c r="BK274" s="5">
        <v>45439</v>
      </c>
      <c r="BL274" s="7"/>
      <c r="BM274" s="7"/>
      <c r="BN274" s="6">
        <f t="shared" si="71"/>
        <v>0</v>
      </c>
      <c r="BO274" s="7">
        <f ca="1">SUMIFS(مصنعيات!BM:BM,مصنعيات!BE:BE,$AO$2,مصنعيات!BC:BC,BK274)</f>
        <v>0</v>
      </c>
      <c r="BP274" s="66" t="str">
        <f t="shared" si="80"/>
        <v/>
      </c>
    </row>
    <row r="275" spans="2:68" x14ac:dyDescent="0.2">
      <c r="B275" s="4" t="s">
        <v>11</v>
      </c>
      <c r="C275" s="5">
        <v>45440</v>
      </c>
      <c r="D275" s="7"/>
      <c r="E275" s="7"/>
      <c r="F275" s="6">
        <f t="shared" si="72"/>
        <v>0</v>
      </c>
      <c r="G275" s="7">
        <f>SUMIFS(مصنعيات!N:N,مصنعيات!F:F,$E$2,مصنعيات!D:D,C275)</f>
        <v>0</v>
      </c>
      <c r="H275" s="66" t="str">
        <f t="shared" si="73"/>
        <v/>
      </c>
      <c r="K275" s="4" t="s">
        <v>11</v>
      </c>
      <c r="L275" s="5">
        <v>45440</v>
      </c>
      <c r="M275" s="7"/>
      <c r="N275" s="7"/>
      <c r="O275" s="6">
        <f t="shared" si="65"/>
        <v>0</v>
      </c>
      <c r="P275" s="7">
        <f>SUMIFS(مصنعيات!N:N,مصنعيات!F:F,$N$2,مصنعيات!D:D,L275)</f>
        <v>0</v>
      </c>
      <c r="Q275" s="66" t="str">
        <f t="shared" si="74"/>
        <v/>
      </c>
      <c r="T275" s="4" t="s">
        <v>11</v>
      </c>
      <c r="U275" s="5">
        <v>45440</v>
      </c>
      <c r="V275" s="7"/>
      <c r="W275" s="7"/>
      <c r="X275" s="6">
        <f t="shared" si="66"/>
        <v>0</v>
      </c>
      <c r="Y275" s="7">
        <f>SUMIFS(مصنعيات!W:W,مصنعيات!O:O,$W$2,مصنعيات!M:M,U275)</f>
        <v>0</v>
      </c>
      <c r="Z275" s="66" t="str">
        <f t="shared" si="75"/>
        <v/>
      </c>
      <c r="AC275" s="4" t="s">
        <v>11</v>
      </c>
      <c r="AD275" s="5">
        <v>45440</v>
      </c>
      <c r="AE275" s="7"/>
      <c r="AF275" s="7"/>
      <c r="AG275" s="6">
        <f t="shared" si="67"/>
        <v>0</v>
      </c>
      <c r="AH275" s="7">
        <f>SUMIFS(مصنعيات!AF:AF,مصنعيات!X:X,$AF$2,مصنعيات!V:V,AD275)</f>
        <v>0</v>
      </c>
      <c r="AI275" s="66" t="str">
        <f t="shared" si="76"/>
        <v/>
      </c>
      <c r="AL275" s="4" t="s">
        <v>11</v>
      </c>
      <c r="AM275" s="5">
        <v>45440</v>
      </c>
      <c r="AN275" s="7"/>
      <c r="AO275" s="7"/>
      <c r="AP275" s="6">
        <f t="shared" si="68"/>
        <v>0</v>
      </c>
      <c r="AQ275" s="7">
        <f>SUMIFS(مصنعيات!AO:AO,مصنعيات!AG:AG,$AO$2,مصنعيات!AE:AE,AM275)</f>
        <v>0</v>
      </c>
      <c r="AR275" s="66" t="str">
        <f t="shared" si="77"/>
        <v/>
      </c>
      <c r="AT275" s="4" t="s">
        <v>11</v>
      </c>
      <c r="AU275" s="5">
        <v>45440</v>
      </c>
      <c r="AV275" s="7"/>
      <c r="AW275" s="7"/>
      <c r="AX275" s="6">
        <f t="shared" si="69"/>
        <v>0</v>
      </c>
      <c r="AY275" s="7">
        <f ca="1">SUMIFS(مصنعيات!AW:AW,مصنعيات!AO:AO,$AO$2,مصنعيات!AM:AM,AU275)</f>
        <v>0</v>
      </c>
      <c r="AZ275" s="66" t="str">
        <f t="shared" si="78"/>
        <v/>
      </c>
      <c r="BB275" s="4" t="s">
        <v>11</v>
      </c>
      <c r="BC275" s="5">
        <v>45440</v>
      </c>
      <c r="BD275" s="7"/>
      <c r="BE275" s="7"/>
      <c r="BF275" s="6">
        <f t="shared" si="70"/>
        <v>0</v>
      </c>
      <c r="BG275" s="7">
        <f ca="1">SUMIFS(مصنعيات!BE:BE,مصنعيات!AW:AW,$AO$2,مصنعيات!AU:AU,BC275)</f>
        <v>0</v>
      </c>
      <c r="BH275" s="66" t="str">
        <f t="shared" si="79"/>
        <v/>
      </c>
      <c r="BJ275" s="4" t="s">
        <v>11</v>
      </c>
      <c r="BK275" s="5">
        <v>45440</v>
      </c>
      <c r="BL275" s="7"/>
      <c r="BM275" s="7"/>
      <c r="BN275" s="6">
        <f t="shared" si="71"/>
        <v>0</v>
      </c>
      <c r="BO275" s="7">
        <f ca="1">SUMIFS(مصنعيات!BM:BM,مصنعيات!BE:BE,$AO$2,مصنعيات!BC:BC,BK275)</f>
        <v>0</v>
      </c>
      <c r="BP275" s="66" t="str">
        <f t="shared" si="80"/>
        <v/>
      </c>
    </row>
    <row r="276" spans="2:68" x14ac:dyDescent="0.2">
      <c r="B276" s="4" t="s">
        <v>12</v>
      </c>
      <c r="C276" s="5">
        <v>45441</v>
      </c>
      <c r="D276" s="7"/>
      <c r="E276" s="7"/>
      <c r="F276" s="6">
        <f t="shared" si="72"/>
        <v>0</v>
      </c>
      <c r="G276" s="7">
        <f>SUMIFS(مصنعيات!N:N,مصنعيات!F:F,$E$2,مصنعيات!D:D,C276)</f>
        <v>0</v>
      </c>
      <c r="H276" s="66" t="str">
        <f t="shared" si="73"/>
        <v/>
      </c>
      <c r="K276" s="4" t="s">
        <v>12</v>
      </c>
      <c r="L276" s="5">
        <v>45441</v>
      </c>
      <c r="M276" s="7"/>
      <c r="N276" s="7"/>
      <c r="O276" s="6">
        <f t="shared" si="65"/>
        <v>0</v>
      </c>
      <c r="P276" s="7">
        <f>SUMIFS(مصنعيات!N:N,مصنعيات!F:F,$N$2,مصنعيات!D:D,L276)</f>
        <v>0</v>
      </c>
      <c r="Q276" s="66" t="str">
        <f t="shared" si="74"/>
        <v/>
      </c>
      <c r="T276" s="4" t="s">
        <v>12</v>
      </c>
      <c r="U276" s="5">
        <v>45441</v>
      </c>
      <c r="V276" s="7"/>
      <c r="W276" s="7"/>
      <c r="X276" s="6">
        <f t="shared" si="66"/>
        <v>0</v>
      </c>
      <c r="Y276" s="7">
        <f>SUMIFS(مصنعيات!W:W,مصنعيات!O:O,$W$2,مصنعيات!M:M,U276)</f>
        <v>0</v>
      </c>
      <c r="Z276" s="66" t="str">
        <f t="shared" si="75"/>
        <v/>
      </c>
      <c r="AC276" s="4" t="s">
        <v>12</v>
      </c>
      <c r="AD276" s="5">
        <v>45441</v>
      </c>
      <c r="AE276" s="7"/>
      <c r="AF276" s="7"/>
      <c r="AG276" s="6">
        <f t="shared" si="67"/>
        <v>0</v>
      </c>
      <c r="AH276" s="7">
        <f>SUMIFS(مصنعيات!AF:AF,مصنعيات!X:X,$AF$2,مصنعيات!V:V,AD276)</f>
        <v>0</v>
      </c>
      <c r="AI276" s="66" t="str">
        <f t="shared" si="76"/>
        <v/>
      </c>
      <c r="AL276" s="4" t="s">
        <v>12</v>
      </c>
      <c r="AM276" s="5">
        <v>45441</v>
      </c>
      <c r="AN276" s="7"/>
      <c r="AO276" s="7"/>
      <c r="AP276" s="6">
        <f t="shared" si="68"/>
        <v>0</v>
      </c>
      <c r="AQ276" s="7">
        <f>SUMIFS(مصنعيات!AO:AO,مصنعيات!AG:AG,$AO$2,مصنعيات!AE:AE,AM276)</f>
        <v>0</v>
      </c>
      <c r="AR276" s="66" t="str">
        <f t="shared" si="77"/>
        <v/>
      </c>
      <c r="AT276" s="4" t="s">
        <v>12</v>
      </c>
      <c r="AU276" s="5">
        <v>45441</v>
      </c>
      <c r="AV276" s="7"/>
      <c r="AW276" s="7"/>
      <c r="AX276" s="6">
        <f t="shared" si="69"/>
        <v>0</v>
      </c>
      <c r="AY276" s="7">
        <f ca="1">SUMIFS(مصنعيات!AW:AW,مصنعيات!AO:AO,$AO$2,مصنعيات!AM:AM,AU276)</f>
        <v>0</v>
      </c>
      <c r="AZ276" s="66" t="str">
        <f t="shared" si="78"/>
        <v/>
      </c>
      <c r="BB276" s="4" t="s">
        <v>12</v>
      </c>
      <c r="BC276" s="5">
        <v>45441</v>
      </c>
      <c r="BD276" s="7"/>
      <c r="BE276" s="7"/>
      <c r="BF276" s="6">
        <f t="shared" si="70"/>
        <v>0</v>
      </c>
      <c r="BG276" s="7">
        <f ca="1">SUMIFS(مصنعيات!BE:BE,مصنعيات!AW:AW,$AO$2,مصنعيات!AU:AU,BC276)</f>
        <v>0</v>
      </c>
      <c r="BH276" s="66" t="str">
        <f t="shared" si="79"/>
        <v/>
      </c>
      <c r="BJ276" s="4" t="s">
        <v>12</v>
      </c>
      <c r="BK276" s="5">
        <v>45441</v>
      </c>
      <c r="BL276" s="7"/>
      <c r="BM276" s="7"/>
      <c r="BN276" s="6">
        <f t="shared" si="71"/>
        <v>0</v>
      </c>
      <c r="BO276" s="7">
        <f ca="1">SUMIFS(مصنعيات!BM:BM,مصنعيات!BE:BE,$AO$2,مصنعيات!BC:BC,BK276)</f>
        <v>0</v>
      </c>
      <c r="BP276" s="66" t="str">
        <f t="shared" si="80"/>
        <v/>
      </c>
    </row>
    <row r="277" spans="2:68" x14ac:dyDescent="0.2">
      <c r="B277" s="4" t="s">
        <v>13</v>
      </c>
      <c r="C277" s="5">
        <v>45442</v>
      </c>
      <c r="D277" s="7"/>
      <c r="E277" s="7"/>
      <c r="F277" s="6">
        <f t="shared" si="72"/>
        <v>0</v>
      </c>
      <c r="G277" s="7">
        <f>SUMIFS(مصنعيات!N:N,مصنعيات!F:F,$E$2,مصنعيات!D:D,C277)</f>
        <v>0</v>
      </c>
      <c r="H277" s="66" t="str">
        <f t="shared" si="73"/>
        <v/>
      </c>
      <c r="K277" s="4" t="s">
        <v>13</v>
      </c>
      <c r="L277" s="5">
        <v>45442</v>
      </c>
      <c r="M277" s="7"/>
      <c r="N277" s="7"/>
      <c r="O277" s="6">
        <f t="shared" si="65"/>
        <v>0</v>
      </c>
      <c r="P277" s="7">
        <f>SUMIFS(مصنعيات!N:N,مصنعيات!F:F,$N$2,مصنعيات!D:D,L277)</f>
        <v>0</v>
      </c>
      <c r="Q277" s="66" t="str">
        <f t="shared" si="74"/>
        <v/>
      </c>
      <c r="T277" s="4" t="s">
        <v>13</v>
      </c>
      <c r="U277" s="5">
        <v>45442</v>
      </c>
      <c r="V277" s="7"/>
      <c r="W277" s="7"/>
      <c r="X277" s="6">
        <f t="shared" si="66"/>
        <v>0</v>
      </c>
      <c r="Y277" s="7">
        <f>SUMIFS(مصنعيات!W:W,مصنعيات!O:O,$W$2,مصنعيات!M:M,U277)</f>
        <v>0</v>
      </c>
      <c r="Z277" s="66" t="str">
        <f t="shared" si="75"/>
        <v/>
      </c>
      <c r="AC277" s="4" t="s">
        <v>13</v>
      </c>
      <c r="AD277" s="5">
        <v>45442</v>
      </c>
      <c r="AE277" s="7"/>
      <c r="AF277" s="7"/>
      <c r="AG277" s="6">
        <f t="shared" si="67"/>
        <v>0</v>
      </c>
      <c r="AH277" s="7">
        <f>SUMIFS(مصنعيات!AF:AF,مصنعيات!X:X,$AF$2,مصنعيات!V:V,AD277)</f>
        <v>0</v>
      </c>
      <c r="AI277" s="66" t="str">
        <f t="shared" si="76"/>
        <v/>
      </c>
      <c r="AL277" s="4" t="s">
        <v>13</v>
      </c>
      <c r="AM277" s="5">
        <v>45442</v>
      </c>
      <c r="AN277" s="7"/>
      <c r="AO277" s="7"/>
      <c r="AP277" s="6">
        <f t="shared" si="68"/>
        <v>0</v>
      </c>
      <c r="AQ277" s="7">
        <f>SUMIFS(مصنعيات!AO:AO,مصنعيات!AG:AG,$AO$2,مصنعيات!AE:AE,AM277)</f>
        <v>0</v>
      </c>
      <c r="AR277" s="66" t="str">
        <f t="shared" si="77"/>
        <v/>
      </c>
      <c r="AT277" s="4" t="s">
        <v>13</v>
      </c>
      <c r="AU277" s="5">
        <v>45442</v>
      </c>
      <c r="AV277" s="7"/>
      <c r="AW277" s="7"/>
      <c r="AX277" s="6">
        <f t="shared" si="69"/>
        <v>0</v>
      </c>
      <c r="AY277" s="7">
        <f ca="1">SUMIFS(مصنعيات!AW:AW,مصنعيات!AO:AO,$AO$2,مصنعيات!AM:AM,AU277)</f>
        <v>0</v>
      </c>
      <c r="AZ277" s="66" t="str">
        <f t="shared" si="78"/>
        <v/>
      </c>
      <c r="BB277" s="4" t="s">
        <v>13</v>
      </c>
      <c r="BC277" s="5">
        <v>45442</v>
      </c>
      <c r="BD277" s="7"/>
      <c r="BE277" s="7"/>
      <c r="BF277" s="6">
        <f t="shared" si="70"/>
        <v>0</v>
      </c>
      <c r="BG277" s="7">
        <f ca="1">SUMIFS(مصنعيات!BE:BE,مصنعيات!AW:AW,$AO$2,مصنعيات!AU:AU,BC277)</f>
        <v>0</v>
      </c>
      <c r="BH277" s="66" t="str">
        <f t="shared" si="79"/>
        <v/>
      </c>
      <c r="BJ277" s="4" t="s">
        <v>13</v>
      </c>
      <c r="BK277" s="5">
        <v>45442</v>
      </c>
      <c r="BL277" s="7"/>
      <c r="BM277" s="7"/>
      <c r="BN277" s="6">
        <f t="shared" si="71"/>
        <v>0</v>
      </c>
      <c r="BO277" s="7">
        <f ca="1">SUMIFS(مصنعيات!BM:BM,مصنعيات!BE:BE,$AO$2,مصنعيات!BC:BC,BK277)</f>
        <v>0</v>
      </c>
      <c r="BP277" s="66" t="str">
        <f t="shared" si="80"/>
        <v/>
      </c>
    </row>
    <row r="278" spans="2:68" x14ac:dyDescent="0.2">
      <c r="B278" s="4" t="s">
        <v>30</v>
      </c>
      <c r="C278" s="5">
        <v>45443</v>
      </c>
      <c r="D278" s="7"/>
      <c r="E278" s="7"/>
      <c r="F278" s="6">
        <f t="shared" si="72"/>
        <v>0</v>
      </c>
      <c r="G278" s="7">
        <f>SUMIFS(مصنعيات!N:N,مصنعيات!F:F,$E$2,مصنعيات!D:D,C278)</f>
        <v>0</v>
      </c>
      <c r="H278" s="66" t="str">
        <f t="shared" si="73"/>
        <v/>
      </c>
      <c r="K278" s="4" t="s">
        <v>30</v>
      </c>
      <c r="L278" s="5">
        <v>45443</v>
      </c>
      <c r="M278" s="7"/>
      <c r="N278" s="7"/>
      <c r="O278" s="6">
        <f t="shared" ref="O278:O341" si="81">N278-M278</f>
        <v>0</v>
      </c>
      <c r="P278" s="7">
        <f>SUMIFS(مصنعيات!N:N,مصنعيات!F:F,$N$2,مصنعيات!D:D,L278)</f>
        <v>0</v>
      </c>
      <c r="Q278" s="66" t="str">
        <f t="shared" si="74"/>
        <v/>
      </c>
      <c r="T278" s="4" t="s">
        <v>30</v>
      </c>
      <c r="U278" s="5">
        <v>45443</v>
      </c>
      <c r="V278" s="7"/>
      <c r="W278" s="7"/>
      <c r="X278" s="6">
        <f t="shared" ref="X278:X341" si="82">W278-V278</f>
        <v>0</v>
      </c>
      <c r="Y278" s="7">
        <f>SUMIFS(مصنعيات!W:W,مصنعيات!O:O,$W$2,مصنعيات!M:M,U278)</f>
        <v>0</v>
      </c>
      <c r="Z278" s="66" t="str">
        <f t="shared" si="75"/>
        <v/>
      </c>
      <c r="AC278" s="4" t="s">
        <v>30</v>
      </c>
      <c r="AD278" s="5">
        <v>45443</v>
      </c>
      <c r="AE278" s="7"/>
      <c r="AF278" s="7"/>
      <c r="AG278" s="6">
        <f t="shared" ref="AG278:AG341" si="83">AF278-AE278</f>
        <v>0</v>
      </c>
      <c r="AH278" s="7">
        <f>SUMIFS(مصنعيات!AF:AF,مصنعيات!X:X,$AF$2,مصنعيات!V:V,AD278)</f>
        <v>0</v>
      </c>
      <c r="AI278" s="66" t="str">
        <f t="shared" si="76"/>
        <v/>
      </c>
      <c r="AL278" s="4" t="s">
        <v>30</v>
      </c>
      <c r="AM278" s="5">
        <v>45443</v>
      </c>
      <c r="AN278" s="7"/>
      <c r="AO278" s="7"/>
      <c r="AP278" s="6">
        <f t="shared" ref="AP278:AP341" si="84">AO278-AN278</f>
        <v>0</v>
      </c>
      <c r="AQ278" s="7">
        <f>SUMIFS(مصنعيات!AO:AO,مصنعيات!AG:AG,$AO$2,مصنعيات!AE:AE,AM278)</f>
        <v>0</v>
      </c>
      <c r="AR278" s="66" t="str">
        <f t="shared" si="77"/>
        <v/>
      </c>
      <c r="AT278" s="4" t="s">
        <v>30</v>
      </c>
      <c r="AU278" s="5">
        <v>45443</v>
      </c>
      <c r="AV278" s="7"/>
      <c r="AW278" s="7"/>
      <c r="AX278" s="6">
        <f t="shared" ref="AX278:AX341" si="85">AW278-AV278</f>
        <v>0</v>
      </c>
      <c r="AY278" s="7">
        <f ca="1">SUMIFS(مصنعيات!AW:AW,مصنعيات!AO:AO,$AO$2,مصنعيات!AM:AM,AU278)</f>
        <v>0</v>
      </c>
      <c r="AZ278" s="66" t="str">
        <f t="shared" si="78"/>
        <v/>
      </c>
      <c r="BB278" s="4" t="s">
        <v>30</v>
      </c>
      <c r="BC278" s="5">
        <v>45443</v>
      </c>
      <c r="BD278" s="7"/>
      <c r="BE278" s="7"/>
      <c r="BF278" s="6">
        <f t="shared" ref="BF278:BF341" si="86">BE278-BD278</f>
        <v>0</v>
      </c>
      <c r="BG278" s="7">
        <f ca="1">SUMIFS(مصنعيات!BE:BE,مصنعيات!AW:AW,$AO$2,مصنعيات!AU:AU,BC278)</f>
        <v>0</v>
      </c>
      <c r="BH278" s="66" t="str">
        <f t="shared" si="79"/>
        <v/>
      </c>
      <c r="BJ278" s="4" t="s">
        <v>30</v>
      </c>
      <c r="BK278" s="5">
        <v>45443</v>
      </c>
      <c r="BL278" s="7"/>
      <c r="BM278" s="7"/>
      <c r="BN278" s="6">
        <f t="shared" ref="BN278:BN341" si="87">BM278-BL278</f>
        <v>0</v>
      </c>
      <c r="BO278" s="7">
        <f ca="1">SUMIFS(مصنعيات!BM:BM,مصنعيات!BE:BE,$AO$2,مصنعيات!BC:BC,BK278)</f>
        <v>0</v>
      </c>
      <c r="BP278" s="66" t="str">
        <f t="shared" si="80"/>
        <v/>
      </c>
    </row>
    <row r="279" spans="2:68" x14ac:dyDescent="0.2">
      <c r="B279" s="4" t="s">
        <v>8</v>
      </c>
      <c r="C279" s="5">
        <v>45444</v>
      </c>
      <c r="D279" s="7"/>
      <c r="E279" s="7"/>
      <c r="F279" s="6">
        <f t="shared" si="72"/>
        <v>0</v>
      </c>
      <c r="G279" s="7">
        <f>SUMIFS(مصنعيات!N:N,مصنعيات!F:F,$E$2,مصنعيات!D:D,C279)</f>
        <v>0</v>
      </c>
      <c r="H279" s="66" t="str">
        <f t="shared" si="73"/>
        <v/>
      </c>
      <c r="K279" s="4" t="s">
        <v>8</v>
      </c>
      <c r="L279" s="5">
        <v>45444</v>
      </c>
      <c r="M279" s="7"/>
      <c r="N279" s="7"/>
      <c r="O279" s="6">
        <f t="shared" si="81"/>
        <v>0</v>
      </c>
      <c r="P279" s="7">
        <f>SUMIFS(مصنعيات!N:N,مصنعيات!F:F,$N$2,مصنعيات!D:D,L279)</f>
        <v>0</v>
      </c>
      <c r="Q279" s="66" t="str">
        <f t="shared" si="74"/>
        <v/>
      </c>
      <c r="T279" s="4" t="s">
        <v>8</v>
      </c>
      <c r="U279" s="5">
        <v>45444</v>
      </c>
      <c r="V279" s="7"/>
      <c r="W279" s="7"/>
      <c r="X279" s="6">
        <f t="shared" si="82"/>
        <v>0</v>
      </c>
      <c r="Y279" s="7">
        <f>SUMIFS(مصنعيات!W:W,مصنعيات!O:O,$W$2,مصنعيات!M:M,U279)</f>
        <v>0</v>
      </c>
      <c r="Z279" s="66" t="str">
        <f t="shared" si="75"/>
        <v/>
      </c>
      <c r="AC279" s="4" t="s">
        <v>8</v>
      </c>
      <c r="AD279" s="5">
        <v>45444</v>
      </c>
      <c r="AE279" s="7"/>
      <c r="AF279" s="7"/>
      <c r="AG279" s="6">
        <f t="shared" si="83"/>
        <v>0</v>
      </c>
      <c r="AH279" s="7">
        <f>SUMIFS(مصنعيات!AF:AF,مصنعيات!X:X,$AF$2,مصنعيات!V:V,AD279)</f>
        <v>0</v>
      </c>
      <c r="AI279" s="66" t="str">
        <f t="shared" si="76"/>
        <v/>
      </c>
      <c r="AL279" s="4" t="s">
        <v>8</v>
      </c>
      <c r="AM279" s="5">
        <v>45444</v>
      </c>
      <c r="AN279" s="7"/>
      <c r="AO279" s="7"/>
      <c r="AP279" s="6">
        <f t="shared" si="84"/>
        <v>0</v>
      </c>
      <c r="AQ279" s="7">
        <f>SUMIFS(مصنعيات!AO:AO,مصنعيات!AG:AG,$AO$2,مصنعيات!AE:AE,AM279)</f>
        <v>0</v>
      </c>
      <c r="AR279" s="66" t="str">
        <f t="shared" si="77"/>
        <v/>
      </c>
      <c r="AT279" s="4" t="s">
        <v>8</v>
      </c>
      <c r="AU279" s="5">
        <v>45444</v>
      </c>
      <c r="AV279" s="7"/>
      <c r="AW279" s="7"/>
      <c r="AX279" s="6">
        <f t="shared" si="85"/>
        <v>0</v>
      </c>
      <c r="AY279" s="7">
        <f ca="1">SUMIFS(مصنعيات!AW:AW,مصنعيات!AO:AO,$AO$2,مصنعيات!AM:AM,AU279)</f>
        <v>0</v>
      </c>
      <c r="AZ279" s="66" t="str">
        <f t="shared" si="78"/>
        <v/>
      </c>
      <c r="BB279" s="4" t="s">
        <v>8</v>
      </c>
      <c r="BC279" s="5">
        <v>45444</v>
      </c>
      <c r="BD279" s="7"/>
      <c r="BE279" s="7"/>
      <c r="BF279" s="6">
        <f t="shared" si="86"/>
        <v>0</v>
      </c>
      <c r="BG279" s="7">
        <f ca="1">SUMIFS(مصنعيات!BE:BE,مصنعيات!AW:AW,$AO$2,مصنعيات!AU:AU,BC279)</f>
        <v>0</v>
      </c>
      <c r="BH279" s="66" t="str">
        <f t="shared" si="79"/>
        <v/>
      </c>
      <c r="BJ279" s="4" t="s">
        <v>8</v>
      </c>
      <c r="BK279" s="5">
        <v>45444</v>
      </c>
      <c r="BL279" s="7"/>
      <c r="BM279" s="7"/>
      <c r="BN279" s="6">
        <f t="shared" si="87"/>
        <v>0</v>
      </c>
      <c r="BO279" s="7">
        <f ca="1">SUMIFS(مصنعيات!BM:BM,مصنعيات!BE:BE,$AO$2,مصنعيات!BC:BC,BK279)</f>
        <v>0</v>
      </c>
      <c r="BP279" s="66" t="str">
        <f t="shared" si="80"/>
        <v/>
      </c>
    </row>
    <row r="280" spans="2:68" x14ac:dyDescent="0.2">
      <c r="B280" s="4" t="s">
        <v>9</v>
      </c>
      <c r="C280" s="5">
        <v>45445</v>
      </c>
      <c r="D280" s="7"/>
      <c r="E280" s="7"/>
      <c r="F280" s="6">
        <f t="shared" si="72"/>
        <v>0</v>
      </c>
      <c r="G280" s="7">
        <f>SUMIFS(مصنعيات!N:N,مصنعيات!F:F,$E$2,مصنعيات!D:D,C280)</f>
        <v>0</v>
      </c>
      <c r="H280" s="66" t="str">
        <f t="shared" si="73"/>
        <v/>
      </c>
      <c r="K280" s="4" t="s">
        <v>9</v>
      </c>
      <c r="L280" s="5">
        <v>45445</v>
      </c>
      <c r="M280" s="7"/>
      <c r="N280" s="7"/>
      <c r="O280" s="6">
        <f t="shared" si="81"/>
        <v>0</v>
      </c>
      <c r="P280" s="7">
        <f>SUMIFS(مصنعيات!N:N,مصنعيات!F:F,$N$2,مصنعيات!D:D,L280)</f>
        <v>0</v>
      </c>
      <c r="Q280" s="66" t="str">
        <f t="shared" si="74"/>
        <v/>
      </c>
      <c r="T280" s="4" t="s">
        <v>9</v>
      </c>
      <c r="U280" s="5">
        <v>45445</v>
      </c>
      <c r="V280" s="7"/>
      <c r="W280" s="7"/>
      <c r="X280" s="6">
        <f t="shared" si="82"/>
        <v>0</v>
      </c>
      <c r="Y280" s="7">
        <f>SUMIFS(مصنعيات!W:W,مصنعيات!O:O,$W$2,مصنعيات!M:M,U280)</f>
        <v>0</v>
      </c>
      <c r="Z280" s="66" t="str">
        <f t="shared" si="75"/>
        <v/>
      </c>
      <c r="AC280" s="4" t="s">
        <v>9</v>
      </c>
      <c r="AD280" s="5">
        <v>45445</v>
      </c>
      <c r="AE280" s="7"/>
      <c r="AF280" s="7"/>
      <c r="AG280" s="6">
        <f t="shared" si="83"/>
        <v>0</v>
      </c>
      <c r="AH280" s="7">
        <f>SUMIFS(مصنعيات!AF:AF,مصنعيات!X:X,$AF$2,مصنعيات!V:V,AD280)</f>
        <v>0</v>
      </c>
      <c r="AI280" s="66" t="str">
        <f t="shared" si="76"/>
        <v/>
      </c>
      <c r="AL280" s="4" t="s">
        <v>9</v>
      </c>
      <c r="AM280" s="5">
        <v>45445</v>
      </c>
      <c r="AN280" s="7"/>
      <c r="AO280" s="7"/>
      <c r="AP280" s="6">
        <f t="shared" si="84"/>
        <v>0</v>
      </c>
      <c r="AQ280" s="7">
        <f>SUMIFS(مصنعيات!AO:AO,مصنعيات!AG:AG,$AO$2,مصنعيات!AE:AE,AM280)</f>
        <v>0</v>
      </c>
      <c r="AR280" s="66" t="str">
        <f t="shared" si="77"/>
        <v/>
      </c>
      <c r="AT280" s="4" t="s">
        <v>9</v>
      </c>
      <c r="AU280" s="5">
        <v>45445</v>
      </c>
      <c r="AV280" s="7"/>
      <c r="AW280" s="7"/>
      <c r="AX280" s="6">
        <f t="shared" si="85"/>
        <v>0</v>
      </c>
      <c r="AY280" s="7">
        <f ca="1">SUMIFS(مصنعيات!AW:AW,مصنعيات!AO:AO,$AO$2,مصنعيات!AM:AM,AU280)</f>
        <v>0</v>
      </c>
      <c r="AZ280" s="66" t="str">
        <f t="shared" si="78"/>
        <v/>
      </c>
      <c r="BB280" s="4" t="s">
        <v>9</v>
      </c>
      <c r="BC280" s="5">
        <v>45445</v>
      </c>
      <c r="BD280" s="7"/>
      <c r="BE280" s="7"/>
      <c r="BF280" s="6">
        <f t="shared" si="86"/>
        <v>0</v>
      </c>
      <c r="BG280" s="7">
        <f ca="1">SUMIFS(مصنعيات!BE:BE,مصنعيات!AW:AW,$AO$2,مصنعيات!AU:AU,BC280)</f>
        <v>0</v>
      </c>
      <c r="BH280" s="66" t="str">
        <f t="shared" si="79"/>
        <v/>
      </c>
      <c r="BJ280" s="4" t="s">
        <v>9</v>
      </c>
      <c r="BK280" s="5">
        <v>45445</v>
      </c>
      <c r="BL280" s="7"/>
      <c r="BM280" s="7"/>
      <c r="BN280" s="6">
        <f t="shared" si="87"/>
        <v>0</v>
      </c>
      <c r="BO280" s="7">
        <f ca="1">SUMIFS(مصنعيات!BM:BM,مصنعيات!BE:BE,$AO$2,مصنعيات!BC:BC,BK280)</f>
        <v>0</v>
      </c>
      <c r="BP280" s="66" t="str">
        <f t="shared" si="80"/>
        <v/>
      </c>
    </row>
    <row r="281" spans="2:68" x14ac:dyDescent="0.2">
      <c r="B281" s="4" t="s">
        <v>10</v>
      </c>
      <c r="C281" s="5">
        <v>45446</v>
      </c>
      <c r="D281" s="7"/>
      <c r="E281" s="7"/>
      <c r="F281" s="6">
        <f t="shared" si="72"/>
        <v>0</v>
      </c>
      <c r="G281" s="7">
        <f>SUMIFS(مصنعيات!N:N,مصنعيات!F:F,$E$2,مصنعيات!D:D,C281)</f>
        <v>0</v>
      </c>
      <c r="H281" s="66" t="str">
        <f t="shared" si="73"/>
        <v/>
      </c>
      <c r="K281" s="4" t="s">
        <v>10</v>
      </c>
      <c r="L281" s="5">
        <v>45446</v>
      </c>
      <c r="M281" s="7"/>
      <c r="N281" s="7"/>
      <c r="O281" s="6">
        <f t="shared" si="81"/>
        <v>0</v>
      </c>
      <c r="P281" s="7">
        <f>SUMIFS(مصنعيات!N:N,مصنعيات!F:F,$N$2,مصنعيات!D:D,L281)</f>
        <v>0</v>
      </c>
      <c r="Q281" s="66" t="str">
        <f t="shared" si="74"/>
        <v/>
      </c>
      <c r="T281" s="4" t="s">
        <v>10</v>
      </c>
      <c r="U281" s="5">
        <v>45446</v>
      </c>
      <c r="V281" s="7"/>
      <c r="W281" s="7"/>
      <c r="X281" s="6">
        <f t="shared" si="82"/>
        <v>0</v>
      </c>
      <c r="Y281" s="7">
        <f>SUMIFS(مصنعيات!W:W,مصنعيات!O:O,$W$2,مصنعيات!M:M,U281)</f>
        <v>0</v>
      </c>
      <c r="Z281" s="66" t="str">
        <f t="shared" si="75"/>
        <v/>
      </c>
      <c r="AC281" s="4" t="s">
        <v>10</v>
      </c>
      <c r="AD281" s="5">
        <v>45446</v>
      </c>
      <c r="AE281" s="7"/>
      <c r="AF281" s="7"/>
      <c r="AG281" s="6">
        <f t="shared" si="83"/>
        <v>0</v>
      </c>
      <c r="AH281" s="7">
        <f>SUMIFS(مصنعيات!AF:AF,مصنعيات!X:X,$AF$2,مصنعيات!V:V,AD281)</f>
        <v>0</v>
      </c>
      <c r="AI281" s="66" t="str">
        <f t="shared" si="76"/>
        <v/>
      </c>
      <c r="AL281" s="4" t="s">
        <v>10</v>
      </c>
      <c r="AM281" s="5">
        <v>45446</v>
      </c>
      <c r="AN281" s="7"/>
      <c r="AO281" s="7"/>
      <c r="AP281" s="6">
        <f t="shared" si="84"/>
        <v>0</v>
      </c>
      <c r="AQ281" s="7">
        <f>SUMIFS(مصنعيات!AO:AO,مصنعيات!AG:AG,$AO$2,مصنعيات!AE:AE,AM281)</f>
        <v>0</v>
      </c>
      <c r="AR281" s="66" t="str">
        <f t="shared" si="77"/>
        <v/>
      </c>
      <c r="AT281" s="4" t="s">
        <v>10</v>
      </c>
      <c r="AU281" s="5">
        <v>45446</v>
      </c>
      <c r="AV281" s="7"/>
      <c r="AW281" s="7"/>
      <c r="AX281" s="6">
        <f t="shared" si="85"/>
        <v>0</v>
      </c>
      <c r="AY281" s="7">
        <f ca="1">SUMIFS(مصنعيات!AW:AW,مصنعيات!AO:AO,$AO$2,مصنعيات!AM:AM,AU281)</f>
        <v>0</v>
      </c>
      <c r="AZ281" s="66" t="str">
        <f t="shared" si="78"/>
        <v/>
      </c>
      <c r="BB281" s="4" t="s">
        <v>10</v>
      </c>
      <c r="BC281" s="5">
        <v>45446</v>
      </c>
      <c r="BD281" s="7"/>
      <c r="BE281" s="7"/>
      <c r="BF281" s="6">
        <f t="shared" si="86"/>
        <v>0</v>
      </c>
      <c r="BG281" s="7">
        <f ca="1">SUMIFS(مصنعيات!BE:BE,مصنعيات!AW:AW,$AO$2,مصنعيات!AU:AU,BC281)</f>
        <v>0</v>
      </c>
      <c r="BH281" s="66" t="str">
        <f t="shared" si="79"/>
        <v/>
      </c>
      <c r="BJ281" s="4" t="s">
        <v>10</v>
      </c>
      <c r="BK281" s="5">
        <v>45446</v>
      </c>
      <c r="BL281" s="7"/>
      <c r="BM281" s="7"/>
      <c r="BN281" s="6">
        <f t="shared" si="87"/>
        <v>0</v>
      </c>
      <c r="BO281" s="7">
        <f ca="1">SUMIFS(مصنعيات!BM:BM,مصنعيات!BE:BE,$AO$2,مصنعيات!BC:BC,BK281)</f>
        <v>0</v>
      </c>
      <c r="BP281" s="66" t="str">
        <f t="shared" si="80"/>
        <v/>
      </c>
    </row>
    <row r="282" spans="2:68" x14ac:dyDescent="0.2">
      <c r="B282" s="4" t="s">
        <v>11</v>
      </c>
      <c r="C282" s="5">
        <v>45447</v>
      </c>
      <c r="D282" s="7"/>
      <c r="E282" s="7"/>
      <c r="F282" s="6">
        <f t="shared" si="72"/>
        <v>0</v>
      </c>
      <c r="G282" s="7">
        <f>SUMIFS(مصنعيات!N:N,مصنعيات!F:F,$E$2,مصنعيات!D:D,C282)</f>
        <v>0</v>
      </c>
      <c r="H282" s="66" t="str">
        <f t="shared" si="73"/>
        <v/>
      </c>
      <c r="K282" s="4" t="s">
        <v>11</v>
      </c>
      <c r="L282" s="5">
        <v>45447</v>
      </c>
      <c r="M282" s="7"/>
      <c r="N282" s="7"/>
      <c r="O282" s="6">
        <f t="shared" si="81"/>
        <v>0</v>
      </c>
      <c r="P282" s="7">
        <f>SUMIFS(مصنعيات!N:N,مصنعيات!F:F,$N$2,مصنعيات!D:D,L282)</f>
        <v>0</v>
      </c>
      <c r="Q282" s="66" t="str">
        <f t="shared" si="74"/>
        <v/>
      </c>
      <c r="T282" s="4" t="s">
        <v>11</v>
      </c>
      <c r="U282" s="5">
        <v>45447</v>
      </c>
      <c r="V282" s="7"/>
      <c r="W282" s="7"/>
      <c r="X282" s="6">
        <f t="shared" si="82"/>
        <v>0</v>
      </c>
      <c r="Y282" s="7">
        <f>SUMIFS(مصنعيات!W:W,مصنعيات!O:O,$W$2,مصنعيات!M:M,U282)</f>
        <v>0</v>
      </c>
      <c r="Z282" s="66" t="str">
        <f t="shared" si="75"/>
        <v/>
      </c>
      <c r="AC282" s="4" t="s">
        <v>11</v>
      </c>
      <c r="AD282" s="5">
        <v>45447</v>
      </c>
      <c r="AE282" s="7"/>
      <c r="AF282" s="7"/>
      <c r="AG282" s="6">
        <f t="shared" si="83"/>
        <v>0</v>
      </c>
      <c r="AH282" s="7">
        <f>SUMIFS(مصنعيات!AF:AF,مصنعيات!X:X,$AF$2,مصنعيات!V:V,AD282)</f>
        <v>0</v>
      </c>
      <c r="AI282" s="66" t="str">
        <f t="shared" si="76"/>
        <v/>
      </c>
      <c r="AL282" s="4" t="s">
        <v>11</v>
      </c>
      <c r="AM282" s="5">
        <v>45447</v>
      </c>
      <c r="AN282" s="7"/>
      <c r="AO282" s="7"/>
      <c r="AP282" s="6">
        <f t="shared" si="84"/>
        <v>0</v>
      </c>
      <c r="AQ282" s="7">
        <f>SUMIFS(مصنعيات!AO:AO,مصنعيات!AG:AG,$AO$2,مصنعيات!AE:AE,AM282)</f>
        <v>0</v>
      </c>
      <c r="AR282" s="66" t="str">
        <f t="shared" si="77"/>
        <v/>
      </c>
      <c r="AT282" s="4" t="s">
        <v>11</v>
      </c>
      <c r="AU282" s="5">
        <v>45447</v>
      </c>
      <c r="AV282" s="7"/>
      <c r="AW282" s="7"/>
      <c r="AX282" s="6">
        <f t="shared" si="85"/>
        <v>0</v>
      </c>
      <c r="AY282" s="7">
        <f ca="1">SUMIFS(مصنعيات!AW:AW,مصنعيات!AO:AO,$AO$2,مصنعيات!AM:AM,AU282)</f>
        <v>0</v>
      </c>
      <c r="AZ282" s="66" t="str">
        <f t="shared" si="78"/>
        <v/>
      </c>
      <c r="BB282" s="4" t="s">
        <v>11</v>
      </c>
      <c r="BC282" s="5">
        <v>45447</v>
      </c>
      <c r="BD282" s="7"/>
      <c r="BE282" s="7"/>
      <c r="BF282" s="6">
        <f t="shared" si="86"/>
        <v>0</v>
      </c>
      <c r="BG282" s="7">
        <f ca="1">SUMIFS(مصنعيات!BE:BE,مصنعيات!AW:AW,$AO$2,مصنعيات!AU:AU,BC282)</f>
        <v>0</v>
      </c>
      <c r="BH282" s="66" t="str">
        <f t="shared" si="79"/>
        <v/>
      </c>
      <c r="BJ282" s="4" t="s">
        <v>11</v>
      </c>
      <c r="BK282" s="5">
        <v>45447</v>
      </c>
      <c r="BL282" s="7"/>
      <c r="BM282" s="7"/>
      <c r="BN282" s="6">
        <f t="shared" si="87"/>
        <v>0</v>
      </c>
      <c r="BO282" s="7">
        <f ca="1">SUMIFS(مصنعيات!BM:BM,مصنعيات!BE:BE,$AO$2,مصنعيات!BC:BC,BK282)</f>
        <v>0</v>
      </c>
      <c r="BP282" s="66" t="str">
        <f t="shared" si="80"/>
        <v/>
      </c>
    </row>
    <row r="283" spans="2:68" x14ac:dyDescent="0.2">
      <c r="B283" s="4" t="s">
        <v>12</v>
      </c>
      <c r="C283" s="5">
        <v>45448</v>
      </c>
      <c r="D283" s="7"/>
      <c r="E283" s="7"/>
      <c r="F283" s="6">
        <f t="shared" si="72"/>
        <v>0</v>
      </c>
      <c r="G283" s="7">
        <f>SUMIFS(مصنعيات!N:N,مصنعيات!F:F,$E$2,مصنعيات!D:D,C283)</f>
        <v>0</v>
      </c>
      <c r="H283" s="66" t="str">
        <f t="shared" si="73"/>
        <v/>
      </c>
      <c r="K283" s="4" t="s">
        <v>12</v>
      </c>
      <c r="L283" s="5">
        <v>45448</v>
      </c>
      <c r="M283" s="7"/>
      <c r="N283" s="7"/>
      <c r="O283" s="6">
        <f t="shared" si="81"/>
        <v>0</v>
      </c>
      <c r="P283" s="7">
        <f>SUMIFS(مصنعيات!N:N,مصنعيات!F:F,$N$2,مصنعيات!D:D,L283)</f>
        <v>0</v>
      </c>
      <c r="Q283" s="66" t="str">
        <f t="shared" si="74"/>
        <v/>
      </c>
      <c r="T283" s="4" t="s">
        <v>12</v>
      </c>
      <c r="U283" s="5">
        <v>45448</v>
      </c>
      <c r="V283" s="7"/>
      <c r="W283" s="7"/>
      <c r="X283" s="6">
        <f t="shared" si="82"/>
        <v>0</v>
      </c>
      <c r="Y283" s="7">
        <f>SUMIFS(مصنعيات!W:W,مصنعيات!O:O,$W$2,مصنعيات!M:M,U283)</f>
        <v>0</v>
      </c>
      <c r="Z283" s="66" t="str">
        <f t="shared" si="75"/>
        <v/>
      </c>
      <c r="AC283" s="4" t="s">
        <v>12</v>
      </c>
      <c r="AD283" s="5">
        <v>45448</v>
      </c>
      <c r="AE283" s="7"/>
      <c r="AF283" s="7"/>
      <c r="AG283" s="6">
        <f t="shared" si="83"/>
        <v>0</v>
      </c>
      <c r="AH283" s="7">
        <f>SUMIFS(مصنعيات!AF:AF,مصنعيات!X:X,$AF$2,مصنعيات!V:V,AD283)</f>
        <v>0</v>
      </c>
      <c r="AI283" s="66" t="str">
        <f t="shared" si="76"/>
        <v/>
      </c>
      <c r="AL283" s="4" t="s">
        <v>12</v>
      </c>
      <c r="AM283" s="5">
        <v>45448</v>
      </c>
      <c r="AN283" s="7"/>
      <c r="AO283" s="7"/>
      <c r="AP283" s="6">
        <f t="shared" si="84"/>
        <v>0</v>
      </c>
      <c r="AQ283" s="7">
        <f>SUMIFS(مصنعيات!AO:AO,مصنعيات!AG:AG,$AO$2,مصنعيات!AE:AE,AM283)</f>
        <v>0</v>
      </c>
      <c r="AR283" s="66" t="str">
        <f t="shared" si="77"/>
        <v/>
      </c>
      <c r="AT283" s="4" t="s">
        <v>12</v>
      </c>
      <c r="AU283" s="5">
        <v>45448</v>
      </c>
      <c r="AV283" s="7"/>
      <c r="AW283" s="7"/>
      <c r="AX283" s="6">
        <f t="shared" si="85"/>
        <v>0</v>
      </c>
      <c r="AY283" s="7">
        <f ca="1">SUMIFS(مصنعيات!AW:AW,مصنعيات!AO:AO,$AO$2,مصنعيات!AM:AM,AU283)</f>
        <v>0</v>
      </c>
      <c r="AZ283" s="66" t="str">
        <f t="shared" si="78"/>
        <v/>
      </c>
      <c r="BB283" s="4" t="s">
        <v>12</v>
      </c>
      <c r="BC283" s="5">
        <v>45448</v>
      </c>
      <c r="BD283" s="7"/>
      <c r="BE283" s="7"/>
      <c r="BF283" s="6">
        <f t="shared" si="86"/>
        <v>0</v>
      </c>
      <c r="BG283" s="7">
        <f ca="1">SUMIFS(مصنعيات!BE:BE,مصنعيات!AW:AW,$AO$2,مصنعيات!AU:AU,BC283)</f>
        <v>0</v>
      </c>
      <c r="BH283" s="66" t="str">
        <f t="shared" si="79"/>
        <v/>
      </c>
      <c r="BJ283" s="4" t="s">
        <v>12</v>
      </c>
      <c r="BK283" s="5">
        <v>45448</v>
      </c>
      <c r="BL283" s="7"/>
      <c r="BM283" s="7"/>
      <c r="BN283" s="6">
        <f t="shared" si="87"/>
        <v>0</v>
      </c>
      <c r="BO283" s="7">
        <f ca="1">SUMIFS(مصنعيات!BM:BM,مصنعيات!BE:BE,$AO$2,مصنعيات!BC:BC,BK283)</f>
        <v>0</v>
      </c>
      <c r="BP283" s="66" t="str">
        <f t="shared" si="80"/>
        <v/>
      </c>
    </row>
    <row r="284" spans="2:68" x14ac:dyDescent="0.2">
      <c r="B284" s="4" t="s">
        <v>13</v>
      </c>
      <c r="C284" s="5">
        <v>45449</v>
      </c>
      <c r="D284" s="7"/>
      <c r="E284" s="7"/>
      <c r="F284" s="6">
        <f t="shared" si="72"/>
        <v>0</v>
      </c>
      <c r="G284" s="7">
        <f>SUMIFS(مصنعيات!N:N,مصنعيات!F:F,$E$2,مصنعيات!D:D,C284)</f>
        <v>0</v>
      </c>
      <c r="H284" s="66" t="str">
        <f t="shared" si="73"/>
        <v/>
      </c>
      <c r="K284" s="4" t="s">
        <v>13</v>
      </c>
      <c r="L284" s="5">
        <v>45449</v>
      </c>
      <c r="M284" s="7"/>
      <c r="N284" s="7"/>
      <c r="O284" s="6">
        <f t="shared" si="81"/>
        <v>0</v>
      </c>
      <c r="P284" s="7">
        <f>SUMIFS(مصنعيات!N:N,مصنعيات!F:F,$N$2,مصنعيات!D:D,L284)</f>
        <v>0</v>
      </c>
      <c r="Q284" s="66" t="str">
        <f t="shared" si="74"/>
        <v/>
      </c>
      <c r="T284" s="4" t="s">
        <v>13</v>
      </c>
      <c r="U284" s="5">
        <v>45449</v>
      </c>
      <c r="V284" s="7"/>
      <c r="W284" s="7"/>
      <c r="X284" s="6">
        <f t="shared" si="82"/>
        <v>0</v>
      </c>
      <c r="Y284" s="7">
        <f>SUMIFS(مصنعيات!W:W,مصنعيات!O:O,$W$2,مصنعيات!M:M,U284)</f>
        <v>0</v>
      </c>
      <c r="Z284" s="66" t="str">
        <f t="shared" si="75"/>
        <v/>
      </c>
      <c r="AC284" s="4" t="s">
        <v>13</v>
      </c>
      <c r="AD284" s="5">
        <v>45449</v>
      </c>
      <c r="AE284" s="7"/>
      <c r="AF284" s="7"/>
      <c r="AG284" s="6">
        <f t="shared" si="83"/>
        <v>0</v>
      </c>
      <c r="AH284" s="7">
        <f>SUMIFS(مصنعيات!AF:AF,مصنعيات!X:X,$AF$2,مصنعيات!V:V,AD284)</f>
        <v>0</v>
      </c>
      <c r="AI284" s="66" t="str">
        <f t="shared" si="76"/>
        <v/>
      </c>
      <c r="AL284" s="4" t="s">
        <v>13</v>
      </c>
      <c r="AM284" s="5">
        <v>45449</v>
      </c>
      <c r="AN284" s="7"/>
      <c r="AO284" s="7"/>
      <c r="AP284" s="6">
        <f t="shared" si="84"/>
        <v>0</v>
      </c>
      <c r="AQ284" s="7">
        <f>SUMIFS(مصنعيات!AO:AO,مصنعيات!AG:AG,$AO$2,مصنعيات!AE:AE,AM284)</f>
        <v>0</v>
      </c>
      <c r="AR284" s="66" t="str">
        <f t="shared" si="77"/>
        <v/>
      </c>
      <c r="AT284" s="4" t="s">
        <v>13</v>
      </c>
      <c r="AU284" s="5">
        <v>45449</v>
      </c>
      <c r="AV284" s="7"/>
      <c r="AW284" s="7"/>
      <c r="AX284" s="6">
        <f t="shared" si="85"/>
        <v>0</v>
      </c>
      <c r="AY284" s="7">
        <f ca="1">SUMIFS(مصنعيات!AW:AW,مصنعيات!AO:AO,$AO$2,مصنعيات!AM:AM,AU284)</f>
        <v>0</v>
      </c>
      <c r="AZ284" s="66" t="str">
        <f t="shared" si="78"/>
        <v/>
      </c>
      <c r="BB284" s="4" t="s">
        <v>13</v>
      </c>
      <c r="BC284" s="5">
        <v>45449</v>
      </c>
      <c r="BD284" s="7"/>
      <c r="BE284" s="7"/>
      <c r="BF284" s="6">
        <f t="shared" si="86"/>
        <v>0</v>
      </c>
      <c r="BG284" s="7">
        <f ca="1">SUMIFS(مصنعيات!BE:BE,مصنعيات!AW:AW,$AO$2,مصنعيات!AU:AU,BC284)</f>
        <v>0</v>
      </c>
      <c r="BH284" s="66" t="str">
        <f t="shared" si="79"/>
        <v/>
      </c>
      <c r="BJ284" s="4" t="s">
        <v>13</v>
      </c>
      <c r="BK284" s="5">
        <v>45449</v>
      </c>
      <c r="BL284" s="7"/>
      <c r="BM284" s="7"/>
      <c r="BN284" s="6">
        <f t="shared" si="87"/>
        <v>0</v>
      </c>
      <c r="BO284" s="7">
        <f ca="1">SUMIFS(مصنعيات!BM:BM,مصنعيات!BE:BE,$AO$2,مصنعيات!BC:BC,BK284)</f>
        <v>0</v>
      </c>
      <c r="BP284" s="66" t="str">
        <f t="shared" si="80"/>
        <v/>
      </c>
    </row>
    <row r="285" spans="2:68" x14ac:dyDescent="0.2">
      <c r="B285" s="4" t="s">
        <v>30</v>
      </c>
      <c r="C285" s="5">
        <v>45450</v>
      </c>
      <c r="D285" s="7"/>
      <c r="E285" s="7"/>
      <c r="F285" s="6">
        <f t="shared" si="72"/>
        <v>0</v>
      </c>
      <c r="G285" s="7">
        <f>SUMIFS(مصنعيات!N:N,مصنعيات!F:F,$E$2,مصنعيات!D:D,C285)</f>
        <v>0</v>
      </c>
      <c r="H285" s="66" t="str">
        <f t="shared" si="73"/>
        <v/>
      </c>
      <c r="K285" s="4" t="s">
        <v>30</v>
      </c>
      <c r="L285" s="5">
        <v>45450</v>
      </c>
      <c r="M285" s="7"/>
      <c r="N285" s="7"/>
      <c r="O285" s="6">
        <f t="shared" si="81"/>
        <v>0</v>
      </c>
      <c r="P285" s="7">
        <f>SUMIFS(مصنعيات!N:N,مصنعيات!F:F,$N$2,مصنعيات!D:D,L285)</f>
        <v>0</v>
      </c>
      <c r="Q285" s="66" t="str">
        <f t="shared" si="74"/>
        <v/>
      </c>
      <c r="T285" s="4" t="s">
        <v>30</v>
      </c>
      <c r="U285" s="5">
        <v>45450</v>
      </c>
      <c r="V285" s="7"/>
      <c r="W285" s="7"/>
      <c r="X285" s="6">
        <f t="shared" si="82"/>
        <v>0</v>
      </c>
      <c r="Y285" s="7">
        <f>SUMIFS(مصنعيات!W:W,مصنعيات!O:O,$W$2,مصنعيات!M:M,U285)</f>
        <v>0</v>
      </c>
      <c r="Z285" s="66" t="str">
        <f t="shared" si="75"/>
        <v/>
      </c>
      <c r="AC285" s="4" t="s">
        <v>30</v>
      </c>
      <c r="AD285" s="5">
        <v>45450</v>
      </c>
      <c r="AE285" s="7"/>
      <c r="AF285" s="7"/>
      <c r="AG285" s="6">
        <f t="shared" si="83"/>
        <v>0</v>
      </c>
      <c r="AH285" s="7">
        <f>SUMIFS(مصنعيات!AF:AF,مصنعيات!X:X,$AF$2,مصنعيات!V:V,AD285)</f>
        <v>0</v>
      </c>
      <c r="AI285" s="66" t="str">
        <f t="shared" si="76"/>
        <v/>
      </c>
      <c r="AL285" s="4" t="s">
        <v>30</v>
      </c>
      <c r="AM285" s="5">
        <v>45450</v>
      </c>
      <c r="AN285" s="7"/>
      <c r="AO285" s="7"/>
      <c r="AP285" s="6">
        <f t="shared" si="84"/>
        <v>0</v>
      </c>
      <c r="AQ285" s="7">
        <f>SUMIFS(مصنعيات!AO:AO,مصنعيات!AG:AG,$AO$2,مصنعيات!AE:AE,AM285)</f>
        <v>0</v>
      </c>
      <c r="AR285" s="66" t="str">
        <f t="shared" si="77"/>
        <v/>
      </c>
      <c r="AT285" s="4" t="s">
        <v>30</v>
      </c>
      <c r="AU285" s="5">
        <v>45450</v>
      </c>
      <c r="AV285" s="7"/>
      <c r="AW285" s="7"/>
      <c r="AX285" s="6">
        <f t="shared" si="85"/>
        <v>0</v>
      </c>
      <c r="AY285" s="7">
        <f ca="1">SUMIFS(مصنعيات!AW:AW,مصنعيات!AO:AO,$AO$2,مصنعيات!AM:AM,AU285)</f>
        <v>0</v>
      </c>
      <c r="AZ285" s="66" t="str">
        <f t="shared" si="78"/>
        <v/>
      </c>
      <c r="BB285" s="4" t="s">
        <v>30</v>
      </c>
      <c r="BC285" s="5">
        <v>45450</v>
      </c>
      <c r="BD285" s="7"/>
      <c r="BE285" s="7"/>
      <c r="BF285" s="6">
        <f t="shared" si="86"/>
        <v>0</v>
      </c>
      <c r="BG285" s="7">
        <f ca="1">SUMIFS(مصنعيات!BE:BE,مصنعيات!AW:AW,$AO$2,مصنعيات!AU:AU,BC285)</f>
        <v>0</v>
      </c>
      <c r="BH285" s="66" t="str">
        <f t="shared" si="79"/>
        <v/>
      </c>
      <c r="BJ285" s="4" t="s">
        <v>30</v>
      </c>
      <c r="BK285" s="5">
        <v>45450</v>
      </c>
      <c r="BL285" s="7"/>
      <c r="BM285" s="7"/>
      <c r="BN285" s="6">
        <f t="shared" si="87"/>
        <v>0</v>
      </c>
      <c r="BO285" s="7">
        <f ca="1">SUMIFS(مصنعيات!BM:BM,مصنعيات!BE:BE,$AO$2,مصنعيات!BC:BC,BK285)</f>
        <v>0</v>
      </c>
      <c r="BP285" s="66" t="str">
        <f t="shared" si="80"/>
        <v/>
      </c>
    </row>
    <row r="286" spans="2:68" x14ac:dyDescent="0.2">
      <c r="B286" s="4" t="s">
        <v>8</v>
      </c>
      <c r="C286" s="5">
        <v>45451</v>
      </c>
      <c r="D286" s="7"/>
      <c r="E286" s="7"/>
      <c r="F286" s="6">
        <f t="shared" si="72"/>
        <v>0</v>
      </c>
      <c r="G286" s="7">
        <f>SUMIFS(مصنعيات!N:N,مصنعيات!F:F,$E$2,مصنعيات!D:D,C286)</f>
        <v>0</v>
      </c>
      <c r="H286" s="66" t="str">
        <f t="shared" si="73"/>
        <v/>
      </c>
      <c r="K286" s="4" t="s">
        <v>8</v>
      </c>
      <c r="L286" s="5">
        <v>45451</v>
      </c>
      <c r="M286" s="7"/>
      <c r="N286" s="7"/>
      <c r="O286" s="6">
        <f t="shared" si="81"/>
        <v>0</v>
      </c>
      <c r="P286" s="7">
        <f>SUMIFS(مصنعيات!N:N,مصنعيات!F:F,$N$2,مصنعيات!D:D,L286)</f>
        <v>0</v>
      </c>
      <c r="Q286" s="66" t="str">
        <f t="shared" si="74"/>
        <v/>
      </c>
      <c r="T286" s="4" t="s">
        <v>8</v>
      </c>
      <c r="U286" s="5">
        <v>45451</v>
      </c>
      <c r="V286" s="7"/>
      <c r="W286" s="7"/>
      <c r="X286" s="6">
        <f t="shared" si="82"/>
        <v>0</v>
      </c>
      <c r="Y286" s="7">
        <f>SUMIFS(مصنعيات!W:W,مصنعيات!O:O,$W$2,مصنعيات!M:M,U286)</f>
        <v>0</v>
      </c>
      <c r="Z286" s="66" t="str">
        <f t="shared" si="75"/>
        <v/>
      </c>
      <c r="AC286" s="4" t="s">
        <v>8</v>
      </c>
      <c r="AD286" s="5">
        <v>45451</v>
      </c>
      <c r="AE286" s="7"/>
      <c r="AF286" s="7"/>
      <c r="AG286" s="6">
        <f t="shared" si="83"/>
        <v>0</v>
      </c>
      <c r="AH286" s="7">
        <f>SUMIFS(مصنعيات!AF:AF,مصنعيات!X:X,$AF$2,مصنعيات!V:V,AD286)</f>
        <v>0</v>
      </c>
      <c r="AI286" s="66" t="str">
        <f t="shared" si="76"/>
        <v/>
      </c>
      <c r="AL286" s="4" t="s">
        <v>8</v>
      </c>
      <c r="AM286" s="5">
        <v>45451</v>
      </c>
      <c r="AN286" s="7"/>
      <c r="AO286" s="7"/>
      <c r="AP286" s="6">
        <f t="shared" si="84"/>
        <v>0</v>
      </c>
      <c r="AQ286" s="7">
        <f>SUMIFS(مصنعيات!AO:AO,مصنعيات!AG:AG,$AO$2,مصنعيات!AE:AE,AM286)</f>
        <v>0</v>
      </c>
      <c r="AR286" s="66" t="str">
        <f t="shared" si="77"/>
        <v/>
      </c>
      <c r="AT286" s="4" t="s">
        <v>8</v>
      </c>
      <c r="AU286" s="5">
        <v>45451</v>
      </c>
      <c r="AV286" s="7"/>
      <c r="AW286" s="7"/>
      <c r="AX286" s="6">
        <f t="shared" si="85"/>
        <v>0</v>
      </c>
      <c r="AY286" s="7">
        <f ca="1">SUMIFS(مصنعيات!AW:AW,مصنعيات!AO:AO,$AO$2,مصنعيات!AM:AM,AU286)</f>
        <v>0</v>
      </c>
      <c r="AZ286" s="66" t="str">
        <f t="shared" si="78"/>
        <v/>
      </c>
      <c r="BB286" s="4" t="s">
        <v>8</v>
      </c>
      <c r="BC286" s="5">
        <v>45451</v>
      </c>
      <c r="BD286" s="7"/>
      <c r="BE286" s="7"/>
      <c r="BF286" s="6">
        <f t="shared" si="86"/>
        <v>0</v>
      </c>
      <c r="BG286" s="7">
        <f ca="1">SUMIFS(مصنعيات!BE:BE,مصنعيات!AW:AW,$AO$2,مصنعيات!AU:AU,BC286)</f>
        <v>0</v>
      </c>
      <c r="BH286" s="66" t="str">
        <f t="shared" si="79"/>
        <v/>
      </c>
      <c r="BJ286" s="4" t="s">
        <v>8</v>
      </c>
      <c r="BK286" s="5">
        <v>45451</v>
      </c>
      <c r="BL286" s="7"/>
      <c r="BM286" s="7"/>
      <c r="BN286" s="6">
        <f t="shared" si="87"/>
        <v>0</v>
      </c>
      <c r="BO286" s="7">
        <f ca="1">SUMIFS(مصنعيات!BM:BM,مصنعيات!BE:BE,$AO$2,مصنعيات!BC:BC,BK286)</f>
        <v>0</v>
      </c>
      <c r="BP286" s="66" t="str">
        <f t="shared" si="80"/>
        <v/>
      </c>
    </row>
    <row r="287" spans="2:68" x14ac:dyDescent="0.2">
      <c r="B287" s="4" t="s">
        <v>9</v>
      </c>
      <c r="C287" s="5">
        <v>45452</v>
      </c>
      <c r="D287" s="7"/>
      <c r="E287" s="7"/>
      <c r="F287" s="6">
        <f t="shared" si="72"/>
        <v>0</v>
      </c>
      <c r="G287" s="7">
        <f>SUMIFS(مصنعيات!N:N,مصنعيات!F:F,$E$2,مصنعيات!D:D,C287)</f>
        <v>0</v>
      </c>
      <c r="H287" s="66" t="str">
        <f t="shared" si="73"/>
        <v/>
      </c>
      <c r="K287" s="4" t="s">
        <v>9</v>
      </c>
      <c r="L287" s="5">
        <v>45452</v>
      </c>
      <c r="M287" s="7"/>
      <c r="N287" s="7"/>
      <c r="O287" s="6">
        <f t="shared" si="81"/>
        <v>0</v>
      </c>
      <c r="P287" s="7">
        <f>SUMIFS(مصنعيات!N:N,مصنعيات!F:F,$N$2,مصنعيات!D:D,L287)</f>
        <v>0</v>
      </c>
      <c r="Q287" s="66" t="str">
        <f t="shared" si="74"/>
        <v/>
      </c>
      <c r="T287" s="4" t="s">
        <v>9</v>
      </c>
      <c r="U287" s="5">
        <v>45452</v>
      </c>
      <c r="V287" s="7"/>
      <c r="W287" s="7"/>
      <c r="X287" s="6">
        <f t="shared" si="82"/>
        <v>0</v>
      </c>
      <c r="Y287" s="7">
        <f>SUMIFS(مصنعيات!W:W,مصنعيات!O:O,$W$2,مصنعيات!M:M,U287)</f>
        <v>0</v>
      </c>
      <c r="Z287" s="66" t="str">
        <f t="shared" si="75"/>
        <v/>
      </c>
      <c r="AC287" s="4" t="s">
        <v>9</v>
      </c>
      <c r="AD287" s="5">
        <v>45452</v>
      </c>
      <c r="AE287" s="7"/>
      <c r="AF287" s="7"/>
      <c r="AG287" s="6">
        <f t="shared" si="83"/>
        <v>0</v>
      </c>
      <c r="AH287" s="7">
        <f>SUMIFS(مصنعيات!AF:AF,مصنعيات!X:X,$AF$2,مصنعيات!V:V,AD287)</f>
        <v>0</v>
      </c>
      <c r="AI287" s="66" t="str">
        <f t="shared" si="76"/>
        <v/>
      </c>
      <c r="AL287" s="4" t="s">
        <v>9</v>
      </c>
      <c r="AM287" s="5">
        <v>45452</v>
      </c>
      <c r="AN287" s="7"/>
      <c r="AO287" s="7"/>
      <c r="AP287" s="6">
        <f t="shared" si="84"/>
        <v>0</v>
      </c>
      <c r="AQ287" s="7">
        <f>SUMIFS(مصنعيات!AO:AO,مصنعيات!AG:AG,$AO$2,مصنعيات!AE:AE,AM287)</f>
        <v>0</v>
      </c>
      <c r="AR287" s="66" t="str">
        <f t="shared" si="77"/>
        <v/>
      </c>
      <c r="AT287" s="4" t="s">
        <v>9</v>
      </c>
      <c r="AU287" s="5">
        <v>45452</v>
      </c>
      <c r="AV287" s="7"/>
      <c r="AW287" s="7"/>
      <c r="AX287" s="6">
        <f t="shared" si="85"/>
        <v>0</v>
      </c>
      <c r="AY287" s="7">
        <f ca="1">SUMIFS(مصنعيات!AW:AW,مصنعيات!AO:AO,$AO$2,مصنعيات!AM:AM,AU287)</f>
        <v>0</v>
      </c>
      <c r="AZ287" s="66" t="str">
        <f t="shared" si="78"/>
        <v/>
      </c>
      <c r="BB287" s="4" t="s">
        <v>9</v>
      </c>
      <c r="BC287" s="5">
        <v>45452</v>
      </c>
      <c r="BD287" s="7"/>
      <c r="BE287" s="7"/>
      <c r="BF287" s="6">
        <f t="shared" si="86"/>
        <v>0</v>
      </c>
      <c r="BG287" s="7">
        <f ca="1">SUMIFS(مصنعيات!BE:BE,مصنعيات!AW:AW,$AO$2,مصنعيات!AU:AU,BC287)</f>
        <v>0</v>
      </c>
      <c r="BH287" s="66" t="str">
        <f t="shared" si="79"/>
        <v/>
      </c>
      <c r="BJ287" s="4" t="s">
        <v>9</v>
      </c>
      <c r="BK287" s="5">
        <v>45452</v>
      </c>
      <c r="BL287" s="7"/>
      <c r="BM287" s="7"/>
      <c r="BN287" s="6">
        <f t="shared" si="87"/>
        <v>0</v>
      </c>
      <c r="BO287" s="7">
        <f ca="1">SUMIFS(مصنعيات!BM:BM,مصنعيات!BE:BE,$AO$2,مصنعيات!BC:BC,BK287)</f>
        <v>0</v>
      </c>
      <c r="BP287" s="66" t="str">
        <f t="shared" si="80"/>
        <v/>
      </c>
    </row>
    <row r="288" spans="2:68" x14ac:dyDescent="0.2">
      <c r="B288" s="4" t="s">
        <v>10</v>
      </c>
      <c r="C288" s="5">
        <v>45453</v>
      </c>
      <c r="D288" s="7"/>
      <c r="E288" s="7"/>
      <c r="F288" s="6">
        <f t="shared" si="72"/>
        <v>0</v>
      </c>
      <c r="G288" s="7">
        <f>SUMIFS(مصنعيات!N:N,مصنعيات!F:F,$E$2,مصنعيات!D:D,C288)</f>
        <v>0</v>
      </c>
      <c r="H288" s="66" t="str">
        <f t="shared" si="73"/>
        <v/>
      </c>
      <c r="K288" s="4" t="s">
        <v>10</v>
      </c>
      <c r="L288" s="5">
        <v>45453</v>
      </c>
      <c r="M288" s="7"/>
      <c r="N288" s="7"/>
      <c r="O288" s="6">
        <f t="shared" si="81"/>
        <v>0</v>
      </c>
      <c r="P288" s="7">
        <f>SUMIFS(مصنعيات!N:N,مصنعيات!F:F,$N$2,مصنعيات!D:D,L288)</f>
        <v>0</v>
      </c>
      <c r="Q288" s="66" t="str">
        <f t="shared" si="74"/>
        <v/>
      </c>
      <c r="T288" s="4" t="s">
        <v>10</v>
      </c>
      <c r="U288" s="5">
        <v>45453</v>
      </c>
      <c r="V288" s="7"/>
      <c r="W288" s="7"/>
      <c r="X288" s="6">
        <f t="shared" si="82"/>
        <v>0</v>
      </c>
      <c r="Y288" s="7">
        <f>SUMIFS(مصنعيات!W:W,مصنعيات!O:O,$W$2,مصنعيات!M:M,U288)</f>
        <v>0</v>
      </c>
      <c r="Z288" s="66" t="str">
        <f t="shared" si="75"/>
        <v/>
      </c>
      <c r="AC288" s="4" t="s">
        <v>10</v>
      </c>
      <c r="AD288" s="5">
        <v>45453</v>
      </c>
      <c r="AE288" s="7"/>
      <c r="AF288" s="7"/>
      <c r="AG288" s="6">
        <f t="shared" si="83"/>
        <v>0</v>
      </c>
      <c r="AH288" s="7">
        <f>SUMIFS(مصنعيات!AF:AF,مصنعيات!X:X,$AF$2,مصنعيات!V:V,AD288)</f>
        <v>0</v>
      </c>
      <c r="AI288" s="66" t="str">
        <f t="shared" si="76"/>
        <v/>
      </c>
      <c r="AL288" s="4" t="s">
        <v>10</v>
      </c>
      <c r="AM288" s="5">
        <v>45453</v>
      </c>
      <c r="AN288" s="7"/>
      <c r="AO288" s="7"/>
      <c r="AP288" s="6">
        <f t="shared" si="84"/>
        <v>0</v>
      </c>
      <c r="AQ288" s="7">
        <f>SUMIFS(مصنعيات!AO:AO,مصنعيات!AG:AG,$AO$2,مصنعيات!AE:AE,AM288)</f>
        <v>0</v>
      </c>
      <c r="AR288" s="66" t="str">
        <f t="shared" si="77"/>
        <v/>
      </c>
      <c r="AT288" s="4" t="s">
        <v>10</v>
      </c>
      <c r="AU288" s="5">
        <v>45453</v>
      </c>
      <c r="AV288" s="7"/>
      <c r="AW288" s="7"/>
      <c r="AX288" s="6">
        <f t="shared" si="85"/>
        <v>0</v>
      </c>
      <c r="AY288" s="7">
        <f ca="1">SUMIFS(مصنعيات!AW:AW,مصنعيات!AO:AO,$AO$2,مصنعيات!AM:AM,AU288)</f>
        <v>0</v>
      </c>
      <c r="AZ288" s="66" t="str">
        <f t="shared" si="78"/>
        <v/>
      </c>
      <c r="BB288" s="4" t="s">
        <v>10</v>
      </c>
      <c r="BC288" s="5">
        <v>45453</v>
      </c>
      <c r="BD288" s="7"/>
      <c r="BE288" s="7"/>
      <c r="BF288" s="6">
        <f t="shared" si="86"/>
        <v>0</v>
      </c>
      <c r="BG288" s="7">
        <f ca="1">SUMIFS(مصنعيات!BE:BE,مصنعيات!AW:AW,$AO$2,مصنعيات!AU:AU,BC288)</f>
        <v>0</v>
      </c>
      <c r="BH288" s="66" t="str">
        <f t="shared" si="79"/>
        <v/>
      </c>
      <c r="BJ288" s="4" t="s">
        <v>10</v>
      </c>
      <c r="BK288" s="5">
        <v>45453</v>
      </c>
      <c r="BL288" s="7"/>
      <c r="BM288" s="7"/>
      <c r="BN288" s="6">
        <f t="shared" si="87"/>
        <v>0</v>
      </c>
      <c r="BO288" s="7">
        <f ca="1">SUMIFS(مصنعيات!BM:BM,مصنعيات!BE:BE,$AO$2,مصنعيات!BC:BC,BK288)</f>
        <v>0</v>
      </c>
      <c r="BP288" s="66" t="str">
        <f t="shared" si="80"/>
        <v/>
      </c>
    </row>
    <row r="289" spans="2:68" x14ac:dyDescent="0.2">
      <c r="B289" s="4" t="s">
        <v>11</v>
      </c>
      <c r="C289" s="5">
        <v>45454</v>
      </c>
      <c r="D289" s="7"/>
      <c r="E289" s="7"/>
      <c r="F289" s="6">
        <f t="shared" si="72"/>
        <v>0</v>
      </c>
      <c r="G289" s="7">
        <f>SUMIFS(مصنعيات!N:N,مصنعيات!F:F,$E$2,مصنعيات!D:D,C289)</f>
        <v>0</v>
      </c>
      <c r="H289" s="66" t="str">
        <f t="shared" si="73"/>
        <v/>
      </c>
      <c r="K289" s="4" t="s">
        <v>11</v>
      </c>
      <c r="L289" s="5">
        <v>45454</v>
      </c>
      <c r="M289" s="7"/>
      <c r="N289" s="7"/>
      <c r="O289" s="6">
        <f t="shared" si="81"/>
        <v>0</v>
      </c>
      <c r="P289" s="7">
        <f>SUMIFS(مصنعيات!N:N,مصنعيات!F:F,$N$2,مصنعيات!D:D,L289)</f>
        <v>0</v>
      </c>
      <c r="Q289" s="66" t="str">
        <f t="shared" si="74"/>
        <v/>
      </c>
      <c r="T289" s="4" t="s">
        <v>11</v>
      </c>
      <c r="U289" s="5">
        <v>45454</v>
      </c>
      <c r="V289" s="7"/>
      <c r="W289" s="7"/>
      <c r="X289" s="6">
        <f t="shared" si="82"/>
        <v>0</v>
      </c>
      <c r="Y289" s="7">
        <f>SUMIFS(مصنعيات!W:W,مصنعيات!O:O,$W$2,مصنعيات!M:M,U289)</f>
        <v>0</v>
      </c>
      <c r="Z289" s="66" t="str">
        <f t="shared" si="75"/>
        <v/>
      </c>
      <c r="AC289" s="4" t="s">
        <v>11</v>
      </c>
      <c r="AD289" s="5">
        <v>45454</v>
      </c>
      <c r="AE289" s="7"/>
      <c r="AF289" s="7"/>
      <c r="AG289" s="6">
        <f t="shared" si="83"/>
        <v>0</v>
      </c>
      <c r="AH289" s="7">
        <f>SUMIFS(مصنعيات!AF:AF,مصنعيات!X:X,$AF$2,مصنعيات!V:V,AD289)</f>
        <v>0</v>
      </c>
      <c r="AI289" s="66" t="str">
        <f t="shared" si="76"/>
        <v/>
      </c>
      <c r="AL289" s="4" t="s">
        <v>11</v>
      </c>
      <c r="AM289" s="5">
        <v>45454</v>
      </c>
      <c r="AN289" s="7"/>
      <c r="AO289" s="7"/>
      <c r="AP289" s="6">
        <f t="shared" si="84"/>
        <v>0</v>
      </c>
      <c r="AQ289" s="7">
        <f>SUMIFS(مصنعيات!AO:AO,مصنعيات!AG:AG,$AO$2,مصنعيات!AE:AE,AM289)</f>
        <v>0</v>
      </c>
      <c r="AR289" s="66" t="str">
        <f t="shared" si="77"/>
        <v/>
      </c>
      <c r="AT289" s="4" t="s">
        <v>11</v>
      </c>
      <c r="AU289" s="5">
        <v>45454</v>
      </c>
      <c r="AV289" s="7"/>
      <c r="AW289" s="7"/>
      <c r="AX289" s="6">
        <f t="shared" si="85"/>
        <v>0</v>
      </c>
      <c r="AY289" s="7">
        <f ca="1">SUMIFS(مصنعيات!AW:AW,مصنعيات!AO:AO,$AO$2,مصنعيات!AM:AM,AU289)</f>
        <v>0</v>
      </c>
      <c r="AZ289" s="66" t="str">
        <f t="shared" si="78"/>
        <v/>
      </c>
      <c r="BB289" s="4" t="s">
        <v>11</v>
      </c>
      <c r="BC289" s="5">
        <v>45454</v>
      </c>
      <c r="BD289" s="7"/>
      <c r="BE289" s="7"/>
      <c r="BF289" s="6">
        <f t="shared" si="86"/>
        <v>0</v>
      </c>
      <c r="BG289" s="7">
        <f ca="1">SUMIFS(مصنعيات!BE:BE,مصنعيات!AW:AW,$AO$2,مصنعيات!AU:AU,BC289)</f>
        <v>0</v>
      </c>
      <c r="BH289" s="66" t="str">
        <f t="shared" si="79"/>
        <v/>
      </c>
      <c r="BJ289" s="4" t="s">
        <v>11</v>
      </c>
      <c r="BK289" s="5">
        <v>45454</v>
      </c>
      <c r="BL289" s="7"/>
      <c r="BM289" s="7"/>
      <c r="BN289" s="6">
        <f t="shared" si="87"/>
        <v>0</v>
      </c>
      <c r="BO289" s="7">
        <f ca="1">SUMIFS(مصنعيات!BM:BM,مصنعيات!BE:BE,$AO$2,مصنعيات!BC:BC,BK289)</f>
        <v>0</v>
      </c>
      <c r="BP289" s="66" t="str">
        <f t="shared" si="80"/>
        <v/>
      </c>
    </row>
    <row r="290" spans="2:68" x14ac:dyDescent="0.2">
      <c r="B290" s="4" t="s">
        <v>12</v>
      </c>
      <c r="C290" s="5">
        <v>45455</v>
      </c>
      <c r="D290" s="7"/>
      <c r="E290" s="7"/>
      <c r="F290" s="6">
        <f t="shared" si="72"/>
        <v>0</v>
      </c>
      <c r="G290" s="7">
        <f>SUMIFS(مصنعيات!N:N,مصنعيات!F:F,$E$2,مصنعيات!D:D,C290)</f>
        <v>0</v>
      </c>
      <c r="H290" s="66" t="str">
        <f t="shared" si="73"/>
        <v/>
      </c>
      <c r="K290" s="4" t="s">
        <v>12</v>
      </c>
      <c r="L290" s="5">
        <v>45455</v>
      </c>
      <c r="M290" s="7"/>
      <c r="N290" s="7"/>
      <c r="O290" s="6">
        <f t="shared" si="81"/>
        <v>0</v>
      </c>
      <c r="P290" s="7">
        <f>SUMIFS(مصنعيات!N:N,مصنعيات!F:F,$N$2,مصنعيات!D:D,L290)</f>
        <v>0</v>
      </c>
      <c r="Q290" s="66" t="str">
        <f t="shared" si="74"/>
        <v/>
      </c>
      <c r="T290" s="4" t="s">
        <v>12</v>
      </c>
      <c r="U290" s="5">
        <v>45455</v>
      </c>
      <c r="V290" s="7"/>
      <c r="W290" s="7"/>
      <c r="X290" s="6">
        <f t="shared" si="82"/>
        <v>0</v>
      </c>
      <c r="Y290" s="7">
        <f>SUMIFS(مصنعيات!W:W,مصنعيات!O:O,$W$2,مصنعيات!M:M,U290)</f>
        <v>0</v>
      </c>
      <c r="Z290" s="66" t="str">
        <f t="shared" si="75"/>
        <v/>
      </c>
      <c r="AC290" s="4" t="s">
        <v>12</v>
      </c>
      <c r="AD290" s="5">
        <v>45455</v>
      </c>
      <c r="AE290" s="7"/>
      <c r="AF290" s="7"/>
      <c r="AG290" s="6">
        <f t="shared" si="83"/>
        <v>0</v>
      </c>
      <c r="AH290" s="7">
        <f>SUMIFS(مصنعيات!AF:AF,مصنعيات!X:X,$AF$2,مصنعيات!V:V,AD290)</f>
        <v>0</v>
      </c>
      <c r="AI290" s="66" t="str">
        <f t="shared" si="76"/>
        <v/>
      </c>
      <c r="AL290" s="4" t="s">
        <v>12</v>
      </c>
      <c r="AM290" s="5">
        <v>45455</v>
      </c>
      <c r="AN290" s="7"/>
      <c r="AO290" s="7"/>
      <c r="AP290" s="6">
        <f t="shared" si="84"/>
        <v>0</v>
      </c>
      <c r="AQ290" s="7">
        <f>SUMIFS(مصنعيات!AO:AO,مصنعيات!AG:AG,$AO$2,مصنعيات!AE:AE,AM290)</f>
        <v>0</v>
      </c>
      <c r="AR290" s="66" t="str">
        <f t="shared" si="77"/>
        <v/>
      </c>
      <c r="AT290" s="4" t="s">
        <v>12</v>
      </c>
      <c r="AU290" s="5">
        <v>45455</v>
      </c>
      <c r="AV290" s="7"/>
      <c r="AW290" s="7"/>
      <c r="AX290" s="6">
        <f t="shared" si="85"/>
        <v>0</v>
      </c>
      <c r="AY290" s="7">
        <f ca="1">SUMIFS(مصنعيات!AW:AW,مصنعيات!AO:AO,$AO$2,مصنعيات!AM:AM,AU290)</f>
        <v>0</v>
      </c>
      <c r="AZ290" s="66" t="str">
        <f t="shared" si="78"/>
        <v/>
      </c>
      <c r="BB290" s="4" t="s">
        <v>12</v>
      </c>
      <c r="BC290" s="5">
        <v>45455</v>
      </c>
      <c r="BD290" s="7"/>
      <c r="BE290" s="7"/>
      <c r="BF290" s="6">
        <f t="shared" si="86"/>
        <v>0</v>
      </c>
      <c r="BG290" s="7">
        <f ca="1">SUMIFS(مصنعيات!BE:BE,مصنعيات!AW:AW,$AO$2,مصنعيات!AU:AU,BC290)</f>
        <v>0</v>
      </c>
      <c r="BH290" s="66" t="str">
        <f t="shared" si="79"/>
        <v/>
      </c>
      <c r="BJ290" s="4" t="s">
        <v>12</v>
      </c>
      <c r="BK290" s="5">
        <v>45455</v>
      </c>
      <c r="BL290" s="7"/>
      <c r="BM290" s="7"/>
      <c r="BN290" s="6">
        <f t="shared" si="87"/>
        <v>0</v>
      </c>
      <c r="BO290" s="7">
        <f ca="1">SUMIFS(مصنعيات!BM:BM,مصنعيات!BE:BE,$AO$2,مصنعيات!BC:BC,BK290)</f>
        <v>0</v>
      </c>
      <c r="BP290" s="66" t="str">
        <f t="shared" si="80"/>
        <v/>
      </c>
    </row>
    <row r="291" spans="2:68" x14ac:dyDescent="0.2">
      <c r="B291" s="4" t="s">
        <v>13</v>
      </c>
      <c r="C291" s="5">
        <v>45456</v>
      </c>
      <c r="D291" s="7"/>
      <c r="E291" s="7"/>
      <c r="F291" s="6">
        <f t="shared" si="72"/>
        <v>0</v>
      </c>
      <c r="G291" s="7">
        <f>SUMIFS(مصنعيات!N:N,مصنعيات!F:F,$E$2,مصنعيات!D:D,C291)</f>
        <v>0</v>
      </c>
      <c r="H291" s="66" t="str">
        <f t="shared" si="73"/>
        <v/>
      </c>
      <c r="K291" s="4" t="s">
        <v>13</v>
      </c>
      <c r="L291" s="5">
        <v>45456</v>
      </c>
      <c r="M291" s="7"/>
      <c r="N291" s="7"/>
      <c r="O291" s="6">
        <f t="shared" si="81"/>
        <v>0</v>
      </c>
      <c r="P291" s="7">
        <f>SUMIFS(مصنعيات!N:N,مصنعيات!F:F,$N$2,مصنعيات!D:D,L291)</f>
        <v>0</v>
      </c>
      <c r="Q291" s="66" t="str">
        <f t="shared" si="74"/>
        <v/>
      </c>
      <c r="T291" s="4" t="s">
        <v>13</v>
      </c>
      <c r="U291" s="5">
        <v>45456</v>
      </c>
      <c r="V291" s="7"/>
      <c r="W291" s="7"/>
      <c r="X291" s="6">
        <f t="shared" si="82"/>
        <v>0</v>
      </c>
      <c r="Y291" s="7">
        <f>SUMIFS(مصنعيات!W:W,مصنعيات!O:O,$W$2,مصنعيات!M:M,U291)</f>
        <v>0</v>
      </c>
      <c r="Z291" s="66" t="str">
        <f t="shared" si="75"/>
        <v/>
      </c>
      <c r="AC291" s="4" t="s">
        <v>13</v>
      </c>
      <c r="AD291" s="5">
        <v>45456</v>
      </c>
      <c r="AE291" s="7"/>
      <c r="AF291" s="7"/>
      <c r="AG291" s="6">
        <f t="shared" si="83"/>
        <v>0</v>
      </c>
      <c r="AH291" s="7">
        <f>SUMIFS(مصنعيات!AF:AF,مصنعيات!X:X,$AF$2,مصنعيات!V:V,AD291)</f>
        <v>0</v>
      </c>
      <c r="AI291" s="66" t="str">
        <f t="shared" si="76"/>
        <v/>
      </c>
      <c r="AL291" s="4" t="s">
        <v>13</v>
      </c>
      <c r="AM291" s="5">
        <v>45456</v>
      </c>
      <c r="AN291" s="7"/>
      <c r="AO291" s="7"/>
      <c r="AP291" s="6">
        <f t="shared" si="84"/>
        <v>0</v>
      </c>
      <c r="AQ291" s="7">
        <f>SUMIFS(مصنعيات!AO:AO,مصنعيات!AG:AG,$AO$2,مصنعيات!AE:AE,AM291)</f>
        <v>0</v>
      </c>
      <c r="AR291" s="66" t="str">
        <f t="shared" si="77"/>
        <v/>
      </c>
      <c r="AT291" s="4" t="s">
        <v>13</v>
      </c>
      <c r="AU291" s="5">
        <v>45456</v>
      </c>
      <c r="AV291" s="7"/>
      <c r="AW291" s="7"/>
      <c r="AX291" s="6">
        <f t="shared" si="85"/>
        <v>0</v>
      </c>
      <c r="AY291" s="7">
        <f ca="1">SUMIFS(مصنعيات!AW:AW,مصنعيات!AO:AO,$AO$2,مصنعيات!AM:AM,AU291)</f>
        <v>0</v>
      </c>
      <c r="AZ291" s="66" t="str">
        <f t="shared" si="78"/>
        <v/>
      </c>
      <c r="BB291" s="4" t="s">
        <v>13</v>
      </c>
      <c r="BC291" s="5">
        <v>45456</v>
      </c>
      <c r="BD291" s="7"/>
      <c r="BE291" s="7"/>
      <c r="BF291" s="6">
        <f t="shared" si="86"/>
        <v>0</v>
      </c>
      <c r="BG291" s="7">
        <f ca="1">SUMIFS(مصنعيات!BE:BE,مصنعيات!AW:AW,$AO$2,مصنعيات!AU:AU,BC291)</f>
        <v>0</v>
      </c>
      <c r="BH291" s="66" t="str">
        <f t="shared" si="79"/>
        <v/>
      </c>
      <c r="BJ291" s="4" t="s">
        <v>13</v>
      </c>
      <c r="BK291" s="5">
        <v>45456</v>
      </c>
      <c r="BL291" s="7"/>
      <c r="BM291" s="7"/>
      <c r="BN291" s="6">
        <f t="shared" si="87"/>
        <v>0</v>
      </c>
      <c r="BO291" s="7">
        <f ca="1">SUMIFS(مصنعيات!BM:BM,مصنعيات!BE:BE,$AO$2,مصنعيات!BC:BC,BK291)</f>
        <v>0</v>
      </c>
      <c r="BP291" s="66" t="str">
        <f t="shared" si="80"/>
        <v/>
      </c>
    </row>
    <row r="292" spans="2:68" x14ac:dyDescent="0.2">
      <c r="B292" s="4" t="s">
        <v>30</v>
      </c>
      <c r="C292" s="5">
        <v>45457</v>
      </c>
      <c r="D292" s="7"/>
      <c r="E292" s="7"/>
      <c r="F292" s="6">
        <f t="shared" si="72"/>
        <v>0</v>
      </c>
      <c r="G292" s="7">
        <f>SUMIFS(مصنعيات!N:N,مصنعيات!F:F,$E$2,مصنعيات!D:D,C292)</f>
        <v>0</v>
      </c>
      <c r="H292" s="66" t="str">
        <f t="shared" si="73"/>
        <v/>
      </c>
      <c r="K292" s="4" t="s">
        <v>30</v>
      </c>
      <c r="L292" s="5">
        <v>45457</v>
      </c>
      <c r="M292" s="7"/>
      <c r="N292" s="7"/>
      <c r="O292" s="6">
        <f t="shared" si="81"/>
        <v>0</v>
      </c>
      <c r="P292" s="7">
        <f>SUMIFS(مصنعيات!N:N,مصنعيات!F:F,$N$2,مصنعيات!D:D,L292)</f>
        <v>0</v>
      </c>
      <c r="Q292" s="66" t="str">
        <f t="shared" si="74"/>
        <v/>
      </c>
      <c r="T292" s="4" t="s">
        <v>30</v>
      </c>
      <c r="U292" s="5">
        <v>45457</v>
      </c>
      <c r="V292" s="7"/>
      <c r="W292" s="7"/>
      <c r="X292" s="6">
        <f t="shared" si="82"/>
        <v>0</v>
      </c>
      <c r="Y292" s="7">
        <f>SUMIFS(مصنعيات!W:W,مصنعيات!O:O,$W$2,مصنعيات!M:M,U292)</f>
        <v>0</v>
      </c>
      <c r="Z292" s="66" t="str">
        <f t="shared" si="75"/>
        <v/>
      </c>
      <c r="AC292" s="4" t="s">
        <v>30</v>
      </c>
      <c r="AD292" s="5">
        <v>45457</v>
      </c>
      <c r="AE292" s="7"/>
      <c r="AF292" s="7"/>
      <c r="AG292" s="6">
        <f t="shared" si="83"/>
        <v>0</v>
      </c>
      <c r="AH292" s="7">
        <f>SUMIFS(مصنعيات!AF:AF,مصنعيات!X:X,$AF$2,مصنعيات!V:V,AD292)</f>
        <v>0</v>
      </c>
      <c r="AI292" s="66" t="str">
        <f t="shared" si="76"/>
        <v/>
      </c>
      <c r="AL292" s="4" t="s">
        <v>30</v>
      </c>
      <c r="AM292" s="5">
        <v>45457</v>
      </c>
      <c r="AN292" s="7"/>
      <c r="AO292" s="7"/>
      <c r="AP292" s="6">
        <f t="shared" si="84"/>
        <v>0</v>
      </c>
      <c r="AQ292" s="7">
        <f>SUMIFS(مصنعيات!AO:AO,مصنعيات!AG:AG,$AO$2,مصنعيات!AE:AE,AM292)</f>
        <v>0</v>
      </c>
      <c r="AR292" s="66" t="str">
        <f t="shared" si="77"/>
        <v/>
      </c>
      <c r="AT292" s="4" t="s">
        <v>30</v>
      </c>
      <c r="AU292" s="5">
        <v>45457</v>
      </c>
      <c r="AV292" s="7"/>
      <c r="AW292" s="7"/>
      <c r="AX292" s="6">
        <f t="shared" si="85"/>
        <v>0</v>
      </c>
      <c r="AY292" s="7">
        <f ca="1">SUMIFS(مصنعيات!AW:AW,مصنعيات!AO:AO,$AO$2,مصنعيات!AM:AM,AU292)</f>
        <v>0</v>
      </c>
      <c r="AZ292" s="66" t="str">
        <f t="shared" si="78"/>
        <v/>
      </c>
      <c r="BB292" s="4" t="s">
        <v>30</v>
      </c>
      <c r="BC292" s="5">
        <v>45457</v>
      </c>
      <c r="BD292" s="7"/>
      <c r="BE292" s="7"/>
      <c r="BF292" s="6">
        <f t="shared" si="86"/>
        <v>0</v>
      </c>
      <c r="BG292" s="7">
        <f ca="1">SUMIFS(مصنعيات!BE:BE,مصنعيات!AW:AW,$AO$2,مصنعيات!AU:AU,BC292)</f>
        <v>0</v>
      </c>
      <c r="BH292" s="66" t="str">
        <f t="shared" si="79"/>
        <v/>
      </c>
      <c r="BJ292" s="4" t="s">
        <v>30</v>
      </c>
      <c r="BK292" s="5">
        <v>45457</v>
      </c>
      <c r="BL292" s="7"/>
      <c r="BM292" s="7"/>
      <c r="BN292" s="6">
        <f t="shared" si="87"/>
        <v>0</v>
      </c>
      <c r="BO292" s="7">
        <f ca="1">SUMIFS(مصنعيات!BM:BM,مصنعيات!BE:BE,$AO$2,مصنعيات!BC:BC,BK292)</f>
        <v>0</v>
      </c>
      <c r="BP292" s="66" t="str">
        <f t="shared" si="80"/>
        <v/>
      </c>
    </row>
    <row r="293" spans="2:68" x14ac:dyDescent="0.2">
      <c r="B293" s="4" t="s">
        <v>8</v>
      </c>
      <c r="C293" s="5">
        <v>45458</v>
      </c>
      <c r="D293" s="7"/>
      <c r="E293" s="7"/>
      <c r="F293" s="6">
        <f t="shared" si="72"/>
        <v>0</v>
      </c>
      <c r="G293" s="7">
        <f>SUMIFS(مصنعيات!N:N,مصنعيات!F:F,$E$2,مصنعيات!D:D,C293)</f>
        <v>0</v>
      </c>
      <c r="H293" s="66" t="str">
        <f t="shared" si="73"/>
        <v/>
      </c>
      <c r="K293" s="4" t="s">
        <v>8</v>
      </c>
      <c r="L293" s="5">
        <v>45458</v>
      </c>
      <c r="M293" s="7"/>
      <c r="N293" s="7"/>
      <c r="O293" s="6">
        <f t="shared" si="81"/>
        <v>0</v>
      </c>
      <c r="P293" s="7">
        <f>SUMIFS(مصنعيات!N:N,مصنعيات!F:F,$N$2,مصنعيات!D:D,L293)</f>
        <v>0</v>
      </c>
      <c r="Q293" s="66" t="str">
        <f t="shared" si="74"/>
        <v/>
      </c>
      <c r="T293" s="4" t="s">
        <v>8</v>
      </c>
      <c r="U293" s="5">
        <v>45458</v>
      </c>
      <c r="V293" s="7"/>
      <c r="W293" s="7"/>
      <c r="X293" s="6">
        <f t="shared" si="82"/>
        <v>0</v>
      </c>
      <c r="Y293" s="7">
        <f>SUMIFS(مصنعيات!W:W,مصنعيات!O:O,$W$2,مصنعيات!M:M,U293)</f>
        <v>0</v>
      </c>
      <c r="Z293" s="66" t="str">
        <f t="shared" si="75"/>
        <v/>
      </c>
      <c r="AC293" s="4" t="s">
        <v>8</v>
      </c>
      <c r="AD293" s="5">
        <v>45458</v>
      </c>
      <c r="AE293" s="7"/>
      <c r="AF293" s="7"/>
      <c r="AG293" s="6">
        <f t="shared" si="83"/>
        <v>0</v>
      </c>
      <c r="AH293" s="7">
        <f>SUMIFS(مصنعيات!AF:AF,مصنعيات!X:X,$AF$2,مصنعيات!V:V,AD293)</f>
        <v>0</v>
      </c>
      <c r="AI293" s="66" t="str">
        <f t="shared" si="76"/>
        <v/>
      </c>
      <c r="AL293" s="4" t="s">
        <v>8</v>
      </c>
      <c r="AM293" s="5">
        <v>45458</v>
      </c>
      <c r="AN293" s="7"/>
      <c r="AO293" s="7"/>
      <c r="AP293" s="6">
        <f t="shared" si="84"/>
        <v>0</v>
      </c>
      <c r="AQ293" s="7">
        <f>SUMIFS(مصنعيات!AO:AO,مصنعيات!AG:AG,$AO$2,مصنعيات!AE:AE,AM293)</f>
        <v>0</v>
      </c>
      <c r="AR293" s="66" t="str">
        <f t="shared" si="77"/>
        <v/>
      </c>
      <c r="AT293" s="4" t="s">
        <v>8</v>
      </c>
      <c r="AU293" s="5">
        <v>45458</v>
      </c>
      <c r="AV293" s="7"/>
      <c r="AW293" s="7"/>
      <c r="AX293" s="6">
        <f t="shared" si="85"/>
        <v>0</v>
      </c>
      <c r="AY293" s="7">
        <f ca="1">SUMIFS(مصنعيات!AW:AW,مصنعيات!AO:AO,$AO$2,مصنعيات!AM:AM,AU293)</f>
        <v>0</v>
      </c>
      <c r="AZ293" s="66" t="str">
        <f t="shared" si="78"/>
        <v/>
      </c>
      <c r="BB293" s="4" t="s">
        <v>8</v>
      </c>
      <c r="BC293" s="5">
        <v>45458</v>
      </c>
      <c r="BD293" s="7"/>
      <c r="BE293" s="7"/>
      <c r="BF293" s="6">
        <f t="shared" si="86"/>
        <v>0</v>
      </c>
      <c r="BG293" s="7">
        <f ca="1">SUMIFS(مصنعيات!BE:BE,مصنعيات!AW:AW,$AO$2,مصنعيات!AU:AU,BC293)</f>
        <v>0</v>
      </c>
      <c r="BH293" s="66" t="str">
        <f t="shared" si="79"/>
        <v/>
      </c>
      <c r="BJ293" s="4" t="s">
        <v>8</v>
      </c>
      <c r="BK293" s="5">
        <v>45458</v>
      </c>
      <c r="BL293" s="7"/>
      <c r="BM293" s="7"/>
      <c r="BN293" s="6">
        <f t="shared" si="87"/>
        <v>0</v>
      </c>
      <c r="BO293" s="7">
        <f ca="1">SUMIFS(مصنعيات!BM:BM,مصنعيات!BE:BE,$AO$2,مصنعيات!BC:BC,BK293)</f>
        <v>0</v>
      </c>
      <c r="BP293" s="66" t="str">
        <f t="shared" si="80"/>
        <v/>
      </c>
    </row>
    <row r="294" spans="2:68" x14ac:dyDescent="0.2">
      <c r="B294" s="4" t="s">
        <v>9</v>
      </c>
      <c r="C294" s="5">
        <v>45459</v>
      </c>
      <c r="D294" s="7"/>
      <c r="E294" s="7"/>
      <c r="F294" s="6">
        <f t="shared" si="72"/>
        <v>0</v>
      </c>
      <c r="G294" s="7">
        <f>SUMIFS(مصنعيات!N:N,مصنعيات!F:F,$E$2,مصنعيات!D:D,C294)</f>
        <v>0</v>
      </c>
      <c r="H294" s="66" t="str">
        <f t="shared" si="73"/>
        <v/>
      </c>
      <c r="K294" s="4" t="s">
        <v>9</v>
      </c>
      <c r="L294" s="5">
        <v>45459</v>
      </c>
      <c r="M294" s="7"/>
      <c r="N294" s="7"/>
      <c r="O294" s="6">
        <f t="shared" si="81"/>
        <v>0</v>
      </c>
      <c r="P294" s="7">
        <f>SUMIFS(مصنعيات!N:N,مصنعيات!F:F,$N$2,مصنعيات!D:D,L294)</f>
        <v>0</v>
      </c>
      <c r="Q294" s="66" t="str">
        <f t="shared" si="74"/>
        <v/>
      </c>
      <c r="T294" s="4" t="s">
        <v>9</v>
      </c>
      <c r="U294" s="5">
        <v>45459</v>
      </c>
      <c r="V294" s="7"/>
      <c r="W294" s="7"/>
      <c r="X294" s="6">
        <f t="shared" si="82"/>
        <v>0</v>
      </c>
      <c r="Y294" s="7">
        <f>SUMIFS(مصنعيات!W:W,مصنعيات!O:O,$W$2,مصنعيات!M:M,U294)</f>
        <v>0</v>
      </c>
      <c r="Z294" s="66" t="str">
        <f t="shared" si="75"/>
        <v/>
      </c>
      <c r="AC294" s="4" t="s">
        <v>9</v>
      </c>
      <c r="AD294" s="5">
        <v>45459</v>
      </c>
      <c r="AE294" s="7"/>
      <c r="AF294" s="7"/>
      <c r="AG294" s="6">
        <f t="shared" si="83"/>
        <v>0</v>
      </c>
      <c r="AH294" s="7">
        <f>SUMIFS(مصنعيات!AF:AF,مصنعيات!X:X,$AF$2,مصنعيات!V:V,AD294)</f>
        <v>0</v>
      </c>
      <c r="AI294" s="66" t="str">
        <f t="shared" si="76"/>
        <v/>
      </c>
      <c r="AL294" s="4" t="s">
        <v>9</v>
      </c>
      <c r="AM294" s="5">
        <v>45459</v>
      </c>
      <c r="AN294" s="7"/>
      <c r="AO294" s="7"/>
      <c r="AP294" s="6">
        <f t="shared" si="84"/>
        <v>0</v>
      </c>
      <c r="AQ294" s="7">
        <f>SUMIFS(مصنعيات!AO:AO,مصنعيات!AG:AG,$AO$2,مصنعيات!AE:AE,AM294)</f>
        <v>0</v>
      </c>
      <c r="AR294" s="66" t="str">
        <f t="shared" si="77"/>
        <v/>
      </c>
      <c r="AT294" s="4" t="s">
        <v>9</v>
      </c>
      <c r="AU294" s="5">
        <v>45459</v>
      </c>
      <c r="AV294" s="7"/>
      <c r="AW294" s="7"/>
      <c r="AX294" s="6">
        <f t="shared" si="85"/>
        <v>0</v>
      </c>
      <c r="AY294" s="7">
        <f ca="1">SUMIFS(مصنعيات!AW:AW,مصنعيات!AO:AO,$AO$2,مصنعيات!AM:AM,AU294)</f>
        <v>0</v>
      </c>
      <c r="AZ294" s="66" t="str">
        <f t="shared" si="78"/>
        <v/>
      </c>
      <c r="BB294" s="4" t="s">
        <v>9</v>
      </c>
      <c r="BC294" s="5">
        <v>45459</v>
      </c>
      <c r="BD294" s="7"/>
      <c r="BE294" s="7"/>
      <c r="BF294" s="6">
        <f t="shared" si="86"/>
        <v>0</v>
      </c>
      <c r="BG294" s="7">
        <f ca="1">SUMIFS(مصنعيات!BE:BE,مصنعيات!AW:AW,$AO$2,مصنعيات!AU:AU,BC294)</f>
        <v>0</v>
      </c>
      <c r="BH294" s="66" t="str">
        <f t="shared" si="79"/>
        <v/>
      </c>
      <c r="BJ294" s="4" t="s">
        <v>9</v>
      </c>
      <c r="BK294" s="5">
        <v>45459</v>
      </c>
      <c r="BL294" s="7"/>
      <c r="BM294" s="7"/>
      <c r="BN294" s="6">
        <f t="shared" si="87"/>
        <v>0</v>
      </c>
      <c r="BO294" s="7">
        <f ca="1">SUMIFS(مصنعيات!BM:BM,مصنعيات!BE:BE,$AO$2,مصنعيات!BC:BC,BK294)</f>
        <v>0</v>
      </c>
      <c r="BP294" s="66" t="str">
        <f t="shared" si="80"/>
        <v/>
      </c>
    </row>
    <row r="295" spans="2:68" x14ac:dyDescent="0.2">
      <c r="B295" s="4" t="s">
        <v>10</v>
      </c>
      <c r="C295" s="5">
        <v>45460</v>
      </c>
      <c r="D295" s="7"/>
      <c r="E295" s="7"/>
      <c r="F295" s="6">
        <f t="shared" si="72"/>
        <v>0</v>
      </c>
      <c r="G295" s="7">
        <f>SUMIFS(مصنعيات!N:N,مصنعيات!F:F,$E$2,مصنعيات!D:D,C295)</f>
        <v>0</v>
      </c>
      <c r="H295" s="66" t="str">
        <f t="shared" si="73"/>
        <v/>
      </c>
      <c r="K295" s="4" t="s">
        <v>10</v>
      </c>
      <c r="L295" s="5">
        <v>45460</v>
      </c>
      <c r="M295" s="7"/>
      <c r="N295" s="7"/>
      <c r="O295" s="6">
        <f t="shared" si="81"/>
        <v>0</v>
      </c>
      <c r="P295" s="7">
        <f>SUMIFS(مصنعيات!N:N,مصنعيات!F:F,$N$2,مصنعيات!D:D,L295)</f>
        <v>0</v>
      </c>
      <c r="Q295" s="66" t="str">
        <f t="shared" si="74"/>
        <v/>
      </c>
      <c r="T295" s="4" t="s">
        <v>10</v>
      </c>
      <c r="U295" s="5">
        <v>45460</v>
      </c>
      <c r="V295" s="7"/>
      <c r="W295" s="7"/>
      <c r="X295" s="6">
        <f t="shared" si="82"/>
        <v>0</v>
      </c>
      <c r="Y295" s="7">
        <f>SUMIFS(مصنعيات!W:W,مصنعيات!O:O,$W$2,مصنعيات!M:M,U295)</f>
        <v>0</v>
      </c>
      <c r="Z295" s="66" t="str">
        <f t="shared" si="75"/>
        <v/>
      </c>
      <c r="AC295" s="4" t="s">
        <v>10</v>
      </c>
      <c r="AD295" s="5">
        <v>45460</v>
      </c>
      <c r="AE295" s="7"/>
      <c r="AF295" s="7"/>
      <c r="AG295" s="6">
        <f t="shared" si="83"/>
        <v>0</v>
      </c>
      <c r="AH295" s="7">
        <f>SUMIFS(مصنعيات!AF:AF,مصنعيات!X:X,$AF$2,مصنعيات!V:V,AD295)</f>
        <v>0</v>
      </c>
      <c r="AI295" s="66" t="str">
        <f t="shared" si="76"/>
        <v/>
      </c>
      <c r="AL295" s="4" t="s">
        <v>10</v>
      </c>
      <c r="AM295" s="5">
        <v>45460</v>
      </c>
      <c r="AN295" s="7"/>
      <c r="AO295" s="7"/>
      <c r="AP295" s="6">
        <f t="shared" si="84"/>
        <v>0</v>
      </c>
      <c r="AQ295" s="7">
        <f>SUMIFS(مصنعيات!AO:AO,مصنعيات!AG:AG,$AO$2,مصنعيات!AE:AE,AM295)</f>
        <v>0</v>
      </c>
      <c r="AR295" s="66" t="str">
        <f t="shared" si="77"/>
        <v/>
      </c>
      <c r="AT295" s="4" t="s">
        <v>10</v>
      </c>
      <c r="AU295" s="5">
        <v>45460</v>
      </c>
      <c r="AV295" s="7"/>
      <c r="AW295" s="7"/>
      <c r="AX295" s="6">
        <f t="shared" si="85"/>
        <v>0</v>
      </c>
      <c r="AY295" s="7">
        <f ca="1">SUMIFS(مصنعيات!AW:AW,مصنعيات!AO:AO,$AO$2,مصنعيات!AM:AM,AU295)</f>
        <v>0</v>
      </c>
      <c r="AZ295" s="66" t="str">
        <f t="shared" si="78"/>
        <v/>
      </c>
      <c r="BB295" s="4" t="s">
        <v>10</v>
      </c>
      <c r="BC295" s="5">
        <v>45460</v>
      </c>
      <c r="BD295" s="7"/>
      <c r="BE295" s="7"/>
      <c r="BF295" s="6">
        <f t="shared" si="86"/>
        <v>0</v>
      </c>
      <c r="BG295" s="7">
        <f ca="1">SUMIFS(مصنعيات!BE:BE,مصنعيات!AW:AW,$AO$2,مصنعيات!AU:AU,BC295)</f>
        <v>0</v>
      </c>
      <c r="BH295" s="66" t="str">
        <f t="shared" si="79"/>
        <v/>
      </c>
      <c r="BJ295" s="4" t="s">
        <v>10</v>
      </c>
      <c r="BK295" s="5">
        <v>45460</v>
      </c>
      <c r="BL295" s="7"/>
      <c r="BM295" s="7"/>
      <c r="BN295" s="6">
        <f t="shared" si="87"/>
        <v>0</v>
      </c>
      <c r="BO295" s="7">
        <f ca="1">SUMIFS(مصنعيات!BM:BM,مصنعيات!BE:BE,$AO$2,مصنعيات!BC:BC,BK295)</f>
        <v>0</v>
      </c>
      <c r="BP295" s="66" t="str">
        <f t="shared" si="80"/>
        <v/>
      </c>
    </row>
    <row r="296" spans="2:68" x14ac:dyDescent="0.2">
      <c r="B296" s="4" t="s">
        <v>11</v>
      </c>
      <c r="C296" s="5">
        <v>45461</v>
      </c>
      <c r="D296" s="7"/>
      <c r="E296" s="7"/>
      <c r="F296" s="6">
        <f t="shared" si="72"/>
        <v>0</v>
      </c>
      <c r="G296" s="7">
        <f>SUMIFS(مصنعيات!N:N,مصنعيات!F:F,$E$2,مصنعيات!D:D,C296)</f>
        <v>0</v>
      </c>
      <c r="H296" s="66" t="str">
        <f t="shared" si="73"/>
        <v/>
      </c>
      <c r="K296" s="4" t="s">
        <v>11</v>
      </c>
      <c r="L296" s="5">
        <v>45461</v>
      </c>
      <c r="M296" s="7"/>
      <c r="N296" s="7"/>
      <c r="O296" s="6">
        <f t="shared" si="81"/>
        <v>0</v>
      </c>
      <c r="P296" s="7">
        <f>SUMIFS(مصنعيات!N:N,مصنعيات!F:F,$N$2,مصنعيات!D:D,L296)</f>
        <v>0</v>
      </c>
      <c r="Q296" s="66" t="str">
        <f t="shared" si="74"/>
        <v/>
      </c>
      <c r="T296" s="4" t="s">
        <v>11</v>
      </c>
      <c r="U296" s="5">
        <v>45461</v>
      </c>
      <c r="V296" s="7"/>
      <c r="W296" s="7"/>
      <c r="X296" s="6">
        <f t="shared" si="82"/>
        <v>0</v>
      </c>
      <c r="Y296" s="7">
        <f>SUMIFS(مصنعيات!W:W,مصنعيات!O:O,$W$2,مصنعيات!M:M,U296)</f>
        <v>0</v>
      </c>
      <c r="Z296" s="66" t="str">
        <f t="shared" si="75"/>
        <v/>
      </c>
      <c r="AC296" s="4" t="s">
        <v>11</v>
      </c>
      <c r="AD296" s="5">
        <v>45461</v>
      </c>
      <c r="AE296" s="7"/>
      <c r="AF296" s="7"/>
      <c r="AG296" s="6">
        <f t="shared" si="83"/>
        <v>0</v>
      </c>
      <c r="AH296" s="7">
        <f>SUMIFS(مصنعيات!AF:AF,مصنعيات!X:X,$AF$2,مصنعيات!V:V,AD296)</f>
        <v>0</v>
      </c>
      <c r="AI296" s="66" t="str">
        <f t="shared" si="76"/>
        <v/>
      </c>
      <c r="AL296" s="4" t="s">
        <v>11</v>
      </c>
      <c r="AM296" s="5">
        <v>45461</v>
      </c>
      <c r="AN296" s="7"/>
      <c r="AO296" s="7"/>
      <c r="AP296" s="6">
        <f t="shared" si="84"/>
        <v>0</v>
      </c>
      <c r="AQ296" s="7">
        <f>SUMIFS(مصنعيات!AO:AO,مصنعيات!AG:AG,$AO$2,مصنعيات!AE:AE,AM296)</f>
        <v>0</v>
      </c>
      <c r="AR296" s="66" t="str">
        <f t="shared" si="77"/>
        <v/>
      </c>
      <c r="AT296" s="4" t="s">
        <v>11</v>
      </c>
      <c r="AU296" s="5">
        <v>45461</v>
      </c>
      <c r="AV296" s="7"/>
      <c r="AW296" s="7"/>
      <c r="AX296" s="6">
        <f t="shared" si="85"/>
        <v>0</v>
      </c>
      <c r="AY296" s="7">
        <f ca="1">SUMIFS(مصنعيات!AW:AW,مصنعيات!AO:AO,$AO$2,مصنعيات!AM:AM,AU296)</f>
        <v>0</v>
      </c>
      <c r="AZ296" s="66" t="str">
        <f t="shared" si="78"/>
        <v/>
      </c>
      <c r="BB296" s="4" t="s">
        <v>11</v>
      </c>
      <c r="BC296" s="5">
        <v>45461</v>
      </c>
      <c r="BD296" s="7"/>
      <c r="BE296" s="7"/>
      <c r="BF296" s="6">
        <f t="shared" si="86"/>
        <v>0</v>
      </c>
      <c r="BG296" s="7">
        <f ca="1">SUMIFS(مصنعيات!BE:BE,مصنعيات!AW:AW,$AO$2,مصنعيات!AU:AU,BC296)</f>
        <v>0</v>
      </c>
      <c r="BH296" s="66" t="str">
        <f t="shared" si="79"/>
        <v/>
      </c>
      <c r="BJ296" s="4" t="s">
        <v>11</v>
      </c>
      <c r="BK296" s="5">
        <v>45461</v>
      </c>
      <c r="BL296" s="7"/>
      <c r="BM296" s="7"/>
      <c r="BN296" s="6">
        <f t="shared" si="87"/>
        <v>0</v>
      </c>
      <c r="BO296" s="7">
        <f ca="1">SUMIFS(مصنعيات!BM:BM,مصنعيات!BE:BE,$AO$2,مصنعيات!BC:BC,BK296)</f>
        <v>0</v>
      </c>
      <c r="BP296" s="66" t="str">
        <f t="shared" si="80"/>
        <v/>
      </c>
    </row>
    <row r="297" spans="2:68" x14ac:dyDescent="0.2">
      <c r="B297" s="4" t="s">
        <v>12</v>
      </c>
      <c r="C297" s="5">
        <v>45462</v>
      </c>
      <c r="D297" s="7"/>
      <c r="E297" s="7"/>
      <c r="F297" s="6">
        <f t="shared" si="72"/>
        <v>0</v>
      </c>
      <c r="G297" s="7">
        <f>SUMIFS(مصنعيات!N:N,مصنعيات!F:F,$E$2,مصنعيات!D:D,C297)</f>
        <v>0</v>
      </c>
      <c r="H297" s="66" t="str">
        <f t="shared" si="73"/>
        <v/>
      </c>
      <c r="K297" s="4" t="s">
        <v>12</v>
      </c>
      <c r="L297" s="5">
        <v>45462</v>
      </c>
      <c r="M297" s="7"/>
      <c r="N297" s="7"/>
      <c r="O297" s="6">
        <f t="shared" si="81"/>
        <v>0</v>
      </c>
      <c r="P297" s="7">
        <f>SUMIFS(مصنعيات!N:N,مصنعيات!F:F,$N$2,مصنعيات!D:D,L297)</f>
        <v>0</v>
      </c>
      <c r="Q297" s="66" t="str">
        <f t="shared" si="74"/>
        <v/>
      </c>
      <c r="T297" s="4" t="s">
        <v>12</v>
      </c>
      <c r="U297" s="5">
        <v>45462</v>
      </c>
      <c r="V297" s="7"/>
      <c r="W297" s="7"/>
      <c r="X297" s="6">
        <f t="shared" si="82"/>
        <v>0</v>
      </c>
      <c r="Y297" s="7">
        <f>SUMIFS(مصنعيات!W:W,مصنعيات!O:O,$W$2,مصنعيات!M:M,U297)</f>
        <v>0</v>
      </c>
      <c r="Z297" s="66" t="str">
        <f t="shared" si="75"/>
        <v/>
      </c>
      <c r="AC297" s="4" t="s">
        <v>12</v>
      </c>
      <c r="AD297" s="5">
        <v>45462</v>
      </c>
      <c r="AE297" s="7"/>
      <c r="AF297" s="7"/>
      <c r="AG297" s="6">
        <f t="shared" si="83"/>
        <v>0</v>
      </c>
      <c r="AH297" s="7">
        <f>SUMIFS(مصنعيات!AF:AF,مصنعيات!X:X,$AF$2,مصنعيات!V:V,AD297)</f>
        <v>0</v>
      </c>
      <c r="AI297" s="66" t="str">
        <f t="shared" si="76"/>
        <v/>
      </c>
      <c r="AL297" s="4" t="s">
        <v>12</v>
      </c>
      <c r="AM297" s="5">
        <v>45462</v>
      </c>
      <c r="AN297" s="7"/>
      <c r="AO297" s="7"/>
      <c r="AP297" s="6">
        <f t="shared" si="84"/>
        <v>0</v>
      </c>
      <c r="AQ297" s="7">
        <f>SUMIFS(مصنعيات!AO:AO,مصنعيات!AG:AG,$AO$2,مصنعيات!AE:AE,AM297)</f>
        <v>0</v>
      </c>
      <c r="AR297" s="66" t="str">
        <f t="shared" si="77"/>
        <v/>
      </c>
      <c r="AT297" s="4" t="s">
        <v>12</v>
      </c>
      <c r="AU297" s="5">
        <v>45462</v>
      </c>
      <c r="AV297" s="7"/>
      <c r="AW297" s="7"/>
      <c r="AX297" s="6">
        <f t="shared" si="85"/>
        <v>0</v>
      </c>
      <c r="AY297" s="7">
        <f ca="1">SUMIFS(مصنعيات!AW:AW,مصنعيات!AO:AO,$AO$2,مصنعيات!AM:AM,AU297)</f>
        <v>0</v>
      </c>
      <c r="AZ297" s="66" t="str">
        <f t="shared" si="78"/>
        <v/>
      </c>
      <c r="BB297" s="4" t="s">
        <v>12</v>
      </c>
      <c r="BC297" s="5">
        <v>45462</v>
      </c>
      <c r="BD297" s="7"/>
      <c r="BE297" s="7"/>
      <c r="BF297" s="6">
        <f t="shared" si="86"/>
        <v>0</v>
      </c>
      <c r="BG297" s="7">
        <f ca="1">SUMIFS(مصنعيات!BE:BE,مصنعيات!AW:AW,$AO$2,مصنعيات!AU:AU,BC297)</f>
        <v>0</v>
      </c>
      <c r="BH297" s="66" t="str">
        <f t="shared" si="79"/>
        <v/>
      </c>
      <c r="BJ297" s="4" t="s">
        <v>12</v>
      </c>
      <c r="BK297" s="5">
        <v>45462</v>
      </c>
      <c r="BL297" s="7"/>
      <c r="BM297" s="7"/>
      <c r="BN297" s="6">
        <f t="shared" si="87"/>
        <v>0</v>
      </c>
      <c r="BO297" s="7">
        <f ca="1">SUMIFS(مصنعيات!BM:BM,مصنعيات!BE:BE,$AO$2,مصنعيات!BC:BC,BK297)</f>
        <v>0</v>
      </c>
      <c r="BP297" s="66" t="str">
        <f t="shared" si="80"/>
        <v/>
      </c>
    </row>
    <row r="298" spans="2:68" x14ac:dyDescent="0.2">
      <c r="B298" s="4" t="s">
        <v>13</v>
      </c>
      <c r="C298" s="5">
        <v>45463</v>
      </c>
      <c r="D298" s="7"/>
      <c r="E298" s="7"/>
      <c r="F298" s="6">
        <f t="shared" si="72"/>
        <v>0</v>
      </c>
      <c r="G298" s="7">
        <f>SUMIFS(مصنعيات!N:N,مصنعيات!F:F,$E$2,مصنعيات!D:D,C298)</f>
        <v>0</v>
      </c>
      <c r="H298" s="66" t="str">
        <f t="shared" si="73"/>
        <v/>
      </c>
      <c r="K298" s="4" t="s">
        <v>13</v>
      </c>
      <c r="L298" s="5">
        <v>45463</v>
      </c>
      <c r="M298" s="7"/>
      <c r="N298" s="7"/>
      <c r="O298" s="6">
        <f t="shared" si="81"/>
        <v>0</v>
      </c>
      <c r="P298" s="7">
        <f>SUMIFS(مصنعيات!N:N,مصنعيات!F:F,$N$2,مصنعيات!D:D,L298)</f>
        <v>0</v>
      </c>
      <c r="Q298" s="66" t="str">
        <f t="shared" si="74"/>
        <v/>
      </c>
      <c r="T298" s="4" t="s">
        <v>13</v>
      </c>
      <c r="U298" s="5">
        <v>45463</v>
      </c>
      <c r="V298" s="7"/>
      <c r="W298" s="7"/>
      <c r="X298" s="6">
        <f t="shared" si="82"/>
        <v>0</v>
      </c>
      <c r="Y298" s="7">
        <f>SUMIFS(مصنعيات!W:W,مصنعيات!O:O,$W$2,مصنعيات!M:M,U298)</f>
        <v>0</v>
      </c>
      <c r="Z298" s="66" t="str">
        <f t="shared" si="75"/>
        <v/>
      </c>
      <c r="AC298" s="4" t="s">
        <v>13</v>
      </c>
      <c r="AD298" s="5">
        <v>45463</v>
      </c>
      <c r="AE298" s="7"/>
      <c r="AF298" s="7"/>
      <c r="AG298" s="6">
        <f t="shared" si="83"/>
        <v>0</v>
      </c>
      <c r="AH298" s="7">
        <f>SUMIFS(مصنعيات!AF:AF,مصنعيات!X:X,$AF$2,مصنعيات!V:V,AD298)</f>
        <v>0</v>
      </c>
      <c r="AI298" s="66" t="str">
        <f t="shared" si="76"/>
        <v/>
      </c>
      <c r="AL298" s="4" t="s">
        <v>13</v>
      </c>
      <c r="AM298" s="5">
        <v>45463</v>
      </c>
      <c r="AN298" s="7"/>
      <c r="AO298" s="7"/>
      <c r="AP298" s="6">
        <f t="shared" si="84"/>
        <v>0</v>
      </c>
      <c r="AQ298" s="7">
        <f>SUMIFS(مصنعيات!AO:AO,مصنعيات!AG:AG,$AO$2,مصنعيات!AE:AE,AM298)</f>
        <v>0</v>
      </c>
      <c r="AR298" s="66" t="str">
        <f t="shared" si="77"/>
        <v/>
      </c>
      <c r="AT298" s="4" t="s">
        <v>13</v>
      </c>
      <c r="AU298" s="5">
        <v>45463</v>
      </c>
      <c r="AV298" s="7"/>
      <c r="AW298" s="7"/>
      <c r="AX298" s="6">
        <f t="shared" si="85"/>
        <v>0</v>
      </c>
      <c r="AY298" s="7">
        <f ca="1">SUMIFS(مصنعيات!AW:AW,مصنعيات!AO:AO,$AO$2,مصنعيات!AM:AM,AU298)</f>
        <v>0</v>
      </c>
      <c r="AZ298" s="66" t="str">
        <f t="shared" si="78"/>
        <v/>
      </c>
      <c r="BB298" s="4" t="s">
        <v>13</v>
      </c>
      <c r="BC298" s="5">
        <v>45463</v>
      </c>
      <c r="BD298" s="7"/>
      <c r="BE298" s="7"/>
      <c r="BF298" s="6">
        <f t="shared" si="86"/>
        <v>0</v>
      </c>
      <c r="BG298" s="7">
        <f ca="1">SUMIFS(مصنعيات!BE:BE,مصنعيات!AW:AW,$AO$2,مصنعيات!AU:AU,BC298)</f>
        <v>0</v>
      </c>
      <c r="BH298" s="66" t="str">
        <f t="shared" si="79"/>
        <v/>
      </c>
      <c r="BJ298" s="4" t="s">
        <v>13</v>
      </c>
      <c r="BK298" s="5">
        <v>45463</v>
      </c>
      <c r="BL298" s="7"/>
      <c r="BM298" s="7"/>
      <c r="BN298" s="6">
        <f t="shared" si="87"/>
        <v>0</v>
      </c>
      <c r="BO298" s="7">
        <f ca="1">SUMIFS(مصنعيات!BM:BM,مصنعيات!BE:BE,$AO$2,مصنعيات!BC:BC,BK298)</f>
        <v>0</v>
      </c>
      <c r="BP298" s="66" t="str">
        <f t="shared" si="80"/>
        <v/>
      </c>
    </row>
    <row r="299" spans="2:68" x14ac:dyDescent="0.2">
      <c r="B299" s="4" t="s">
        <v>30</v>
      </c>
      <c r="C299" s="5">
        <v>45464</v>
      </c>
      <c r="D299" s="7"/>
      <c r="E299" s="7"/>
      <c r="F299" s="6">
        <f t="shared" si="72"/>
        <v>0</v>
      </c>
      <c r="G299" s="7">
        <f>SUMIFS(مصنعيات!N:N,مصنعيات!F:F,$E$2,مصنعيات!D:D,C299)</f>
        <v>0</v>
      </c>
      <c r="H299" s="66" t="str">
        <f t="shared" si="73"/>
        <v/>
      </c>
      <c r="K299" s="4" t="s">
        <v>30</v>
      </c>
      <c r="L299" s="5">
        <v>45464</v>
      </c>
      <c r="M299" s="7"/>
      <c r="N299" s="7"/>
      <c r="O299" s="6">
        <f t="shared" si="81"/>
        <v>0</v>
      </c>
      <c r="P299" s="7">
        <f>SUMIFS(مصنعيات!N:N,مصنعيات!F:F,$N$2,مصنعيات!D:D,L299)</f>
        <v>0</v>
      </c>
      <c r="Q299" s="66" t="str">
        <f t="shared" si="74"/>
        <v/>
      </c>
      <c r="T299" s="4" t="s">
        <v>30</v>
      </c>
      <c r="U299" s="5">
        <v>45464</v>
      </c>
      <c r="V299" s="7"/>
      <c r="W299" s="7"/>
      <c r="X299" s="6">
        <f t="shared" si="82"/>
        <v>0</v>
      </c>
      <c r="Y299" s="7">
        <f>SUMIFS(مصنعيات!W:W,مصنعيات!O:O,$W$2,مصنعيات!M:M,U299)</f>
        <v>0</v>
      </c>
      <c r="Z299" s="66" t="str">
        <f t="shared" si="75"/>
        <v/>
      </c>
      <c r="AC299" s="4" t="s">
        <v>30</v>
      </c>
      <c r="AD299" s="5">
        <v>45464</v>
      </c>
      <c r="AE299" s="7"/>
      <c r="AF299" s="7"/>
      <c r="AG299" s="6">
        <f t="shared" si="83"/>
        <v>0</v>
      </c>
      <c r="AH299" s="7">
        <f>SUMIFS(مصنعيات!AF:AF,مصنعيات!X:X,$AF$2,مصنعيات!V:V,AD299)</f>
        <v>0</v>
      </c>
      <c r="AI299" s="66" t="str">
        <f t="shared" si="76"/>
        <v/>
      </c>
      <c r="AL299" s="4" t="s">
        <v>30</v>
      </c>
      <c r="AM299" s="5">
        <v>45464</v>
      </c>
      <c r="AN299" s="7"/>
      <c r="AO299" s="7"/>
      <c r="AP299" s="6">
        <f t="shared" si="84"/>
        <v>0</v>
      </c>
      <c r="AQ299" s="7">
        <f>SUMIFS(مصنعيات!AO:AO,مصنعيات!AG:AG,$AO$2,مصنعيات!AE:AE,AM299)</f>
        <v>0</v>
      </c>
      <c r="AR299" s="66" t="str">
        <f t="shared" si="77"/>
        <v/>
      </c>
      <c r="AT299" s="4" t="s">
        <v>30</v>
      </c>
      <c r="AU299" s="5">
        <v>45464</v>
      </c>
      <c r="AV299" s="7"/>
      <c r="AW299" s="7"/>
      <c r="AX299" s="6">
        <f t="shared" si="85"/>
        <v>0</v>
      </c>
      <c r="AY299" s="7">
        <f ca="1">SUMIFS(مصنعيات!AW:AW,مصنعيات!AO:AO,$AO$2,مصنعيات!AM:AM,AU299)</f>
        <v>0</v>
      </c>
      <c r="AZ299" s="66" t="str">
        <f t="shared" si="78"/>
        <v/>
      </c>
      <c r="BB299" s="4" t="s">
        <v>30</v>
      </c>
      <c r="BC299" s="5">
        <v>45464</v>
      </c>
      <c r="BD299" s="7"/>
      <c r="BE299" s="7"/>
      <c r="BF299" s="6">
        <f t="shared" si="86"/>
        <v>0</v>
      </c>
      <c r="BG299" s="7">
        <f ca="1">SUMIFS(مصنعيات!BE:BE,مصنعيات!AW:AW,$AO$2,مصنعيات!AU:AU,BC299)</f>
        <v>0</v>
      </c>
      <c r="BH299" s="66" t="str">
        <f t="shared" si="79"/>
        <v/>
      </c>
      <c r="BJ299" s="4" t="s">
        <v>30</v>
      </c>
      <c r="BK299" s="5">
        <v>45464</v>
      </c>
      <c r="BL299" s="7"/>
      <c r="BM299" s="7"/>
      <c r="BN299" s="6">
        <f t="shared" si="87"/>
        <v>0</v>
      </c>
      <c r="BO299" s="7">
        <f ca="1">SUMIFS(مصنعيات!BM:BM,مصنعيات!BE:BE,$AO$2,مصنعيات!BC:BC,BK299)</f>
        <v>0</v>
      </c>
      <c r="BP299" s="66" t="str">
        <f t="shared" si="80"/>
        <v/>
      </c>
    </row>
    <row r="300" spans="2:68" x14ac:dyDescent="0.2">
      <c r="B300" s="4" t="s">
        <v>8</v>
      </c>
      <c r="C300" s="5">
        <v>45465</v>
      </c>
      <c r="D300" s="7"/>
      <c r="E300" s="7"/>
      <c r="F300" s="6">
        <f t="shared" ref="F300:F363" si="88">E300-D300</f>
        <v>0</v>
      </c>
      <c r="G300" s="7">
        <f>SUMIFS(مصنعيات!N:N,مصنعيات!F:F,$E$2,مصنعيات!D:D,C300)</f>
        <v>0</v>
      </c>
      <c r="H300" s="66" t="str">
        <f t="shared" si="73"/>
        <v/>
      </c>
      <c r="K300" s="4" t="s">
        <v>8</v>
      </c>
      <c r="L300" s="5">
        <v>45465</v>
      </c>
      <c r="M300" s="7"/>
      <c r="N300" s="7"/>
      <c r="O300" s="6">
        <f t="shared" si="81"/>
        <v>0</v>
      </c>
      <c r="P300" s="7">
        <f>SUMIFS(مصنعيات!N:N,مصنعيات!F:F,$N$2,مصنعيات!D:D,L300)</f>
        <v>0</v>
      </c>
      <c r="Q300" s="66" t="str">
        <f t="shared" si="74"/>
        <v/>
      </c>
      <c r="T300" s="4" t="s">
        <v>8</v>
      </c>
      <c r="U300" s="5">
        <v>45465</v>
      </c>
      <c r="V300" s="7"/>
      <c r="W300" s="7"/>
      <c r="X300" s="6">
        <f t="shared" si="82"/>
        <v>0</v>
      </c>
      <c r="Y300" s="7">
        <f>SUMIFS(مصنعيات!W:W,مصنعيات!O:O,$W$2,مصنعيات!M:M,U300)</f>
        <v>0</v>
      </c>
      <c r="Z300" s="66" t="str">
        <f t="shared" si="75"/>
        <v/>
      </c>
      <c r="AC300" s="4" t="s">
        <v>8</v>
      </c>
      <c r="AD300" s="5">
        <v>45465</v>
      </c>
      <c r="AE300" s="7"/>
      <c r="AF300" s="7"/>
      <c r="AG300" s="6">
        <f t="shared" si="83"/>
        <v>0</v>
      </c>
      <c r="AH300" s="7">
        <f>SUMIFS(مصنعيات!AF:AF,مصنعيات!X:X,$AF$2,مصنعيات!V:V,AD300)</f>
        <v>0</v>
      </c>
      <c r="AI300" s="66" t="str">
        <f t="shared" si="76"/>
        <v/>
      </c>
      <c r="AL300" s="4" t="s">
        <v>8</v>
      </c>
      <c r="AM300" s="5">
        <v>45465</v>
      </c>
      <c r="AN300" s="7"/>
      <c r="AO300" s="7"/>
      <c r="AP300" s="6">
        <f t="shared" si="84"/>
        <v>0</v>
      </c>
      <c r="AQ300" s="7">
        <f>SUMIFS(مصنعيات!AO:AO,مصنعيات!AG:AG,$AO$2,مصنعيات!AE:AE,AM300)</f>
        <v>0</v>
      </c>
      <c r="AR300" s="66" t="str">
        <f t="shared" si="77"/>
        <v/>
      </c>
      <c r="AT300" s="4" t="s">
        <v>8</v>
      </c>
      <c r="AU300" s="5">
        <v>45465</v>
      </c>
      <c r="AV300" s="7"/>
      <c r="AW300" s="7"/>
      <c r="AX300" s="6">
        <f t="shared" si="85"/>
        <v>0</v>
      </c>
      <c r="AY300" s="7">
        <f ca="1">SUMIFS(مصنعيات!AW:AW,مصنعيات!AO:AO,$AO$2,مصنعيات!AM:AM,AU300)</f>
        <v>0</v>
      </c>
      <c r="AZ300" s="66" t="str">
        <f t="shared" si="78"/>
        <v/>
      </c>
      <c r="BB300" s="4" t="s">
        <v>8</v>
      </c>
      <c r="BC300" s="5">
        <v>45465</v>
      </c>
      <c r="BD300" s="7"/>
      <c r="BE300" s="7"/>
      <c r="BF300" s="6">
        <f t="shared" si="86"/>
        <v>0</v>
      </c>
      <c r="BG300" s="7">
        <f ca="1">SUMIFS(مصنعيات!BE:BE,مصنعيات!AW:AW,$AO$2,مصنعيات!AU:AU,BC300)</f>
        <v>0</v>
      </c>
      <c r="BH300" s="66" t="str">
        <f t="shared" si="79"/>
        <v/>
      </c>
      <c r="BJ300" s="4" t="s">
        <v>8</v>
      </c>
      <c r="BK300" s="5">
        <v>45465</v>
      </c>
      <c r="BL300" s="7"/>
      <c r="BM300" s="7"/>
      <c r="BN300" s="6">
        <f t="shared" si="87"/>
        <v>0</v>
      </c>
      <c r="BO300" s="7">
        <f ca="1">SUMIFS(مصنعيات!BM:BM,مصنعيات!BE:BE,$AO$2,مصنعيات!BC:BC,BK300)</f>
        <v>0</v>
      </c>
      <c r="BP300" s="66" t="str">
        <f t="shared" si="80"/>
        <v/>
      </c>
    </row>
    <row r="301" spans="2:68" x14ac:dyDescent="0.2">
      <c r="B301" s="4" t="s">
        <v>9</v>
      </c>
      <c r="C301" s="5">
        <v>45466</v>
      </c>
      <c r="D301" s="7"/>
      <c r="E301" s="7"/>
      <c r="F301" s="6">
        <f t="shared" si="88"/>
        <v>0</v>
      </c>
      <c r="G301" s="7">
        <f>SUMIFS(مصنعيات!N:N,مصنعيات!F:F,$E$2,مصنعيات!D:D,C301)</f>
        <v>0</v>
      </c>
      <c r="H301" s="66" t="str">
        <f t="shared" si="73"/>
        <v/>
      </c>
      <c r="K301" s="4" t="s">
        <v>9</v>
      </c>
      <c r="L301" s="5">
        <v>45466</v>
      </c>
      <c r="M301" s="7"/>
      <c r="N301" s="7"/>
      <c r="O301" s="6">
        <f t="shared" si="81"/>
        <v>0</v>
      </c>
      <c r="P301" s="7">
        <f>SUMIFS(مصنعيات!N:N,مصنعيات!F:F,$N$2,مصنعيات!D:D,L301)</f>
        <v>0</v>
      </c>
      <c r="Q301" s="66" t="str">
        <f t="shared" si="74"/>
        <v/>
      </c>
      <c r="T301" s="4" t="s">
        <v>9</v>
      </c>
      <c r="U301" s="5">
        <v>45466</v>
      </c>
      <c r="V301" s="7"/>
      <c r="W301" s="7"/>
      <c r="X301" s="6">
        <f t="shared" si="82"/>
        <v>0</v>
      </c>
      <c r="Y301" s="7">
        <f>SUMIFS(مصنعيات!W:W,مصنعيات!O:O,$W$2,مصنعيات!M:M,U301)</f>
        <v>0</v>
      </c>
      <c r="Z301" s="66" t="str">
        <f t="shared" si="75"/>
        <v/>
      </c>
      <c r="AC301" s="4" t="s">
        <v>9</v>
      </c>
      <c r="AD301" s="5">
        <v>45466</v>
      </c>
      <c r="AE301" s="7"/>
      <c r="AF301" s="7"/>
      <c r="AG301" s="6">
        <f t="shared" si="83"/>
        <v>0</v>
      </c>
      <c r="AH301" s="7">
        <f>SUMIFS(مصنعيات!AF:AF,مصنعيات!X:X,$AF$2,مصنعيات!V:V,AD301)</f>
        <v>0</v>
      </c>
      <c r="AI301" s="66" t="str">
        <f t="shared" si="76"/>
        <v/>
      </c>
      <c r="AL301" s="4" t="s">
        <v>9</v>
      </c>
      <c r="AM301" s="5">
        <v>45466</v>
      </c>
      <c r="AN301" s="7"/>
      <c r="AO301" s="7"/>
      <c r="AP301" s="6">
        <f t="shared" si="84"/>
        <v>0</v>
      </c>
      <c r="AQ301" s="7">
        <f>SUMIFS(مصنعيات!AO:AO,مصنعيات!AG:AG,$AO$2,مصنعيات!AE:AE,AM301)</f>
        <v>0</v>
      </c>
      <c r="AR301" s="66" t="str">
        <f t="shared" si="77"/>
        <v/>
      </c>
      <c r="AT301" s="4" t="s">
        <v>9</v>
      </c>
      <c r="AU301" s="5">
        <v>45466</v>
      </c>
      <c r="AV301" s="7"/>
      <c r="AW301" s="7"/>
      <c r="AX301" s="6">
        <f t="shared" si="85"/>
        <v>0</v>
      </c>
      <c r="AY301" s="7">
        <f ca="1">SUMIFS(مصنعيات!AW:AW,مصنعيات!AO:AO,$AO$2,مصنعيات!AM:AM,AU301)</f>
        <v>0</v>
      </c>
      <c r="AZ301" s="66" t="str">
        <f t="shared" si="78"/>
        <v/>
      </c>
      <c r="BB301" s="4" t="s">
        <v>9</v>
      </c>
      <c r="BC301" s="5">
        <v>45466</v>
      </c>
      <c r="BD301" s="7"/>
      <c r="BE301" s="7"/>
      <c r="BF301" s="6">
        <f t="shared" si="86"/>
        <v>0</v>
      </c>
      <c r="BG301" s="7">
        <f ca="1">SUMIFS(مصنعيات!BE:BE,مصنعيات!AW:AW,$AO$2,مصنعيات!AU:AU,BC301)</f>
        <v>0</v>
      </c>
      <c r="BH301" s="66" t="str">
        <f t="shared" si="79"/>
        <v/>
      </c>
      <c r="BJ301" s="4" t="s">
        <v>9</v>
      </c>
      <c r="BK301" s="5">
        <v>45466</v>
      </c>
      <c r="BL301" s="7"/>
      <c r="BM301" s="7"/>
      <c r="BN301" s="6">
        <f t="shared" si="87"/>
        <v>0</v>
      </c>
      <c r="BO301" s="7">
        <f ca="1">SUMIFS(مصنعيات!BM:BM,مصنعيات!BE:BE,$AO$2,مصنعيات!BC:BC,BK301)</f>
        <v>0</v>
      </c>
      <c r="BP301" s="66" t="str">
        <f t="shared" si="80"/>
        <v/>
      </c>
    </row>
    <row r="302" spans="2:68" x14ac:dyDescent="0.2">
      <c r="B302" s="4" t="s">
        <v>10</v>
      </c>
      <c r="C302" s="5">
        <v>45467</v>
      </c>
      <c r="D302" s="7"/>
      <c r="E302" s="7"/>
      <c r="F302" s="6">
        <f t="shared" si="88"/>
        <v>0</v>
      </c>
      <c r="G302" s="7">
        <f>SUMIFS(مصنعيات!N:N,مصنعيات!F:F,$E$2,مصنعيات!D:D,C302)</f>
        <v>0</v>
      </c>
      <c r="H302" s="66" t="str">
        <f t="shared" si="73"/>
        <v/>
      </c>
      <c r="K302" s="4" t="s">
        <v>10</v>
      </c>
      <c r="L302" s="5">
        <v>45467</v>
      </c>
      <c r="M302" s="7"/>
      <c r="N302" s="7"/>
      <c r="O302" s="6">
        <f t="shared" si="81"/>
        <v>0</v>
      </c>
      <c r="P302" s="7">
        <f>SUMIFS(مصنعيات!N:N,مصنعيات!F:F,$N$2,مصنعيات!D:D,L302)</f>
        <v>0</v>
      </c>
      <c r="Q302" s="66" t="str">
        <f t="shared" si="74"/>
        <v/>
      </c>
      <c r="T302" s="4" t="s">
        <v>10</v>
      </c>
      <c r="U302" s="5">
        <v>45467</v>
      </c>
      <c r="V302" s="7"/>
      <c r="W302" s="7"/>
      <c r="X302" s="6">
        <f t="shared" si="82"/>
        <v>0</v>
      </c>
      <c r="Y302" s="7">
        <f>SUMIFS(مصنعيات!W:W,مصنعيات!O:O,$W$2,مصنعيات!M:M,U302)</f>
        <v>0</v>
      </c>
      <c r="Z302" s="66" t="str">
        <f t="shared" si="75"/>
        <v/>
      </c>
      <c r="AC302" s="4" t="s">
        <v>10</v>
      </c>
      <c r="AD302" s="5">
        <v>45467</v>
      </c>
      <c r="AE302" s="7"/>
      <c r="AF302" s="7"/>
      <c r="AG302" s="6">
        <f t="shared" si="83"/>
        <v>0</v>
      </c>
      <c r="AH302" s="7">
        <f>SUMIFS(مصنعيات!AF:AF,مصنعيات!X:X,$AF$2,مصنعيات!V:V,AD302)</f>
        <v>0</v>
      </c>
      <c r="AI302" s="66" t="str">
        <f t="shared" si="76"/>
        <v/>
      </c>
      <c r="AL302" s="4" t="s">
        <v>10</v>
      </c>
      <c r="AM302" s="5">
        <v>45467</v>
      </c>
      <c r="AN302" s="7"/>
      <c r="AO302" s="7"/>
      <c r="AP302" s="6">
        <f t="shared" si="84"/>
        <v>0</v>
      </c>
      <c r="AQ302" s="7">
        <f>SUMIFS(مصنعيات!AO:AO,مصنعيات!AG:AG,$AO$2,مصنعيات!AE:AE,AM302)</f>
        <v>0</v>
      </c>
      <c r="AR302" s="66" t="str">
        <f t="shared" si="77"/>
        <v/>
      </c>
      <c r="AT302" s="4" t="s">
        <v>10</v>
      </c>
      <c r="AU302" s="5">
        <v>45467</v>
      </c>
      <c r="AV302" s="7"/>
      <c r="AW302" s="7"/>
      <c r="AX302" s="6">
        <f t="shared" si="85"/>
        <v>0</v>
      </c>
      <c r="AY302" s="7">
        <f ca="1">SUMIFS(مصنعيات!AW:AW,مصنعيات!AO:AO,$AO$2,مصنعيات!AM:AM,AU302)</f>
        <v>0</v>
      </c>
      <c r="AZ302" s="66" t="str">
        <f t="shared" si="78"/>
        <v/>
      </c>
      <c r="BB302" s="4" t="s">
        <v>10</v>
      </c>
      <c r="BC302" s="5">
        <v>45467</v>
      </c>
      <c r="BD302" s="7"/>
      <c r="BE302" s="7"/>
      <c r="BF302" s="6">
        <f t="shared" si="86"/>
        <v>0</v>
      </c>
      <c r="BG302" s="7">
        <f ca="1">SUMIFS(مصنعيات!BE:BE,مصنعيات!AW:AW,$AO$2,مصنعيات!AU:AU,BC302)</f>
        <v>0</v>
      </c>
      <c r="BH302" s="66" t="str">
        <f t="shared" si="79"/>
        <v/>
      </c>
      <c r="BJ302" s="4" t="s">
        <v>10</v>
      </c>
      <c r="BK302" s="5">
        <v>45467</v>
      </c>
      <c r="BL302" s="7"/>
      <c r="BM302" s="7"/>
      <c r="BN302" s="6">
        <f t="shared" si="87"/>
        <v>0</v>
      </c>
      <c r="BO302" s="7">
        <f ca="1">SUMIFS(مصنعيات!BM:BM,مصنعيات!BE:BE,$AO$2,مصنعيات!BC:BC,BK302)</f>
        <v>0</v>
      </c>
      <c r="BP302" s="66" t="str">
        <f t="shared" si="80"/>
        <v/>
      </c>
    </row>
    <row r="303" spans="2:68" x14ac:dyDescent="0.2">
      <c r="B303" s="4" t="s">
        <v>11</v>
      </c>
      <c r="C303" s="5">
        <v>45468</v>
      </c>
      <c r="D303" s="7"/>
      <c r="E303" s="7"/>
      <c r="F303" s="6">
        <f t="shared" si="88"/>
        <v>0</v>
      </c>
      <c r="G303" s="7">
        <f>SUMIFS(مصنعيات!N:N,مصنعيات!F:F,$E$2,مصنعيات!D:D,C303)</f>
        <v>0</v>
      </c>
      <c r="H303" s="66" t="str">
        <f t="shared" si="73"/>
        <v/>
      </c>
      <c r="K303" s="4" t="s">
        <v>11</v>
      </c>
      <c r="L303" s="5">
        <v>45468</v>
      </c>
      <c r="M303" s="7"/>
      <c r="N303" s="7"/>
      <c r="O303" s="6">
        <f t="shared" si="81"/>
        <v>0</v>
      </c>
      <c r="P303" s="7">
        <f>SUMIFS(مصنعيات!N:N,مصنعيات!F:F,$N$2,مصنعيات!D:D,L303)</f>
        <v>0</v>
      </c>
      <c r="Q303" s="66" t="str">
        <f t="shared" si="74"/>
        <v/>
      </c>
      <c r="T303" s="4" t="s">
        <v>11</v>
      </c>
      <c r="U303" s="5">
        <v>45468</v>
      </c>
      <c r="V303" s="7"/>
      <c r="W303" s="7"/>
      <c r="X303" s="6">
        <f t="shared" si="82"/>
        <v>0</v>
      </c>
      <c r="Y303" s="7">
        <f>SUMIFS(مصنعيات!W:W,مصنعيات!O:O,$W$2,مصنعيات!M:M,U303)</f>
        <v>0</v>
      </c>
      <c r="Z303" s="66" t="str">
        <f t="shared" si="75"/>
        <v/>
      </c>
      <c r="AC303" s="4" t="s">
        <v>11</v>
      </c>
      <c r="AD303" s="5">
        <v>45468</v>
      </c>
      <c r="AE303" s="7"/>
      <c r="AF303" s="7"/>
      <c r="AG303" s="6">
        <f t="shared" si="83"/>
        <v>0</v>
      </c>
      <c r="AH303" s="7">
        <f>SUMIFS(مصنعيات!AF:AF,مصنعيات!X:X,$AF$2,مصنعيات!V:V,AD303)</f>
        <v>0</v>
      </c>
      <c r="AI303" s="66" t="str">
        <f t="shared" si="76"/>
        <v/>
      </c>
      <c r="AL303" s="4" t="s">
        <v>11</v>
      </c>
      <c r="AM303" s="5">
        <v>45468</v>
      </c>
      <c r="AN303" s="7"/>
      <c r="AO303" s="7"/>
      <c r="AP303" s="6">
        <f t="shared" si="84"/>
        <v>0</v>
      </c>
      <c r="AQ303" s="7">
        <f>SUMIFS(مصنعيات!AO:AO,مصنعيات!AG:AG,$AO$2,مصنعيات!AE:AE,AM303)</f>
        <v>0</v>
      </c>
      <c r="AR303" s="66" t="str">
        <f t="shared" si="77"/>
        <v/>
      </c>
      <c r="AT303" s="4" t="s">
        <v>11</v>
      </c>
      <c r="AU303" s="5">
        <v>45468</v>
      </c>
      <c r="AV303" s="7"/>
      <c r="AW303" s="7"/>
      <c r="AX303" s="6">
        <f t="shared" si="85"/>
        <v>0</v>
      </c>
      <c r="AY303" s="7">
        <f ca="1">SUMIFS(مصنعيات!AW:AW,مصنعيات!AO:AO,$AO$2,مصنعيات!AM:AM,AU303)</f>
        <v>0</v>
      </c>
      <c r="AZ303" s="66" t="str">
        <f t="shared" si="78"/>
        <v/>
      </c>
      <c r="BB303" s="4" t="s">
        <v>11</v>
      </c>
      <c r="BC303" s="5">
        <v>45468</v>
      </c>
      <c r="BD303" s="7"/>
      <c r="BE303" s="7"/>
      <c r="BF303" s="6">
        <f t="shared" si="86"/>
        <v>0</v>
      </c>
      <c r="BG303" s="7">
        <f ca="1">SUMIFS(مصنعيات!BE:BE,مصنعيات!AW:AW,$AO$2,مصنعيات!AU:AU,BC303)</f>
        <v>0</v>
      </c>
      <c r="BH303" s="66" t="str">
        <f t="shared" si="79"/>
        <v/>
      </c>
      <c r="BJ303" s="4" t="s">
        <v>11</v>
      </c>
      <c r="BK303" s="5">
        <v>45468</v>
      </c>
      <c r="BL303" s="7"/>
      <c r="BM303" s="7"/>
      <c r="BN303" s="6">
        <f t="shared" si="87"/>
        <v>0</v>
      </c>
      <c r="BO303" s="7">
        <f ca="1">SUMIFS(مصنعيات!BM:BM,مصنعيات!BE:BE,$AO$2,مصنعيات!BC:BC,BK303)</f>
        <v>0</v>
      </c>
      <c r="BP303" s="66" t="str">
        <f t="shared" si="80"/>
        <v/>
      </c>
    </row>
    <row r="304" spans="2:68" x14ac:dyDescent="0.2">
      <c r="B304" s="4" t="s">
        <v>12</v>
      </c>
      <c r="C304" s="5">
        <v>45469</v>
      </c>
      <c r="D304" s="7"/>
      <c r="E304" s="7"/>
      <c r="F304" s="6">
        <f t="shared" si="88"/>
        <v>0</v>
      </c>
      <c r="G304" s="7">
        <f>SUMIFS(مصنعيات!N:N,مصنعيات!F:F,$E$2,مصنعيات!D:D,C304)</f>
        <v>0</v>
      </c>
      <c r="H304" s="66" t="str">
        <f t="shared" si="73"/>
        <v/>
      </c>
      <c r="K304" s="4" t="s">
        <v>12</v>
      </c>
      <c r="L304" s="5">
        <v>45469</v>
      </c>
      <c r="M304" s="7"/>
      <c r="N304" s="7"/>
      <c r="O304" s="6">
        <f t="shared" si="81"/>
        <v>0</v>
      </c>
      <c r="P304" s="7">
        <f>SUMIFS(مصنعيات!N:N,مصنعيات!F:F,$N$2,مصنعيات!D:D,L304)</f>
        <v>0</v>
      </c>
      <c r="Q304" s="66" t="str">
        <f t="shared" si="74"/>
        <v/>
      </c>
      <c r="T304" s="4" t="s">
        <v>12</v>
      </c>
      <c r="U304" s="5">
        <v>45469</v>
      </c>
      <c r="V304" s="7"/>
      <c r="W304" s="7"/>
      <c r="X304" s="6">
        <f t="shared" si="82"/>
        <v>0</v>
      </c>
      <c r="Y304" s="7">
        <f>SUMIFS(مصنعيات!W:W,مصنعيات!O:O,$W$2,مصنعيات!M:M,U304)</f>
        <v>0</v>
      </c>
      <c r="Z304" s="66" t="str">
        <f t="shared" si="75"/>
        <v/>
      </c>
      <c r="AC304" s="4" t="s">
        <v>12</v>
      </c>
      <c r="AD304" s="5">
        <v>45469</v>
      </c>
      <c r="AE304" s="7"/>
      <c r="AF304" s="7"/>
      <c r="AG304" s="6">
        <f t="shared" si="83"/>
        <v>0</v>
      </c>
      <c r="AH304" s="7">
        <f>SUMIFS(مصنعيات!AF:AF,مصنعيات!X:X,$AF$2,مصنعيات!V:V,AD304)</f>
        <v>0</v>
      </c>
      <c r="AI304" s="66" t="str">
        <f t="shared" si="76"/>
        <v/>
      </c>
      <c r="AL304" s="4" t="s">
        <v>12</v>
      </c>
      <c r="AM304" s="5">
        <v>45469</v>
      </c>
      <c r="AN304" s="7"/>
      <c r="AO304" s="7"/>
      <c r="AP304" s="6">
        <f t="shared" si="84"/>
        <v>0</v>
      </c>
      <c r="AQ304" s="7">
        <f>SUMIFS(مصنعيات!AO:AO,مصنعيات!AG:AG,$AO$2,مصنعيات!AE:AE,AM304)</f>
        <v>0</v>
      </c>
      <c r="AR304" s="66" t="str">
        <f t="shared" si="77"/>
        <v/>
      </c>
      <c r="AT304" s="4" t="s">
        <v>12</v>
      </c>
      <c r="AU304" s="5">
        <v>45469</v>
      </c>
      <c r="AV304" s="7"/>
      <c r="AW304" s="7"/>
      <c r="AX304" s="6">
        <f t="shared" si="85"/>
        <v>0</v>
      </c>
      <c r="AY304" s="7">
        <f ca="1">SUMIFS(مصنعيات!AW:AW,مصنعيات!AO:AO,$AO$2,مصنعيات!AM:AM,AU304)</f>
        <v>0</v>
      </c>
      <c r="AZ304" s="66" t="str">
        <f t="shared" si="78"/>
        <v/>
      </c>
      <c r="BB304" s="4" t="s">
        <v>12</v>
      </c>
      <c r="BC304" s="5">
        <v>45469</v>
      </c>
      <c r="BD304" s="7"/>
      <c r="BE304" s="7"/>
      <c r="BF304" s="6">
        <f t="shared" si="86"/>
        <v>0</v>
      </c>
      <c r="BG304" s="7">
        <f ca="1">SUMIFS(مصنعيات!BE:BE,مصنعيات!AW:AW,$AO$2,مصنعيات!AU:AU,BC304)</f>
        <v>0</v>
      </c>
      <c r="BH304" s="66" t="str">
        <f t="shared" si="79"/>
        <v/>
      </c>
      <c r="BJ304" s="4" t="s">
        <v>12</v>
      </c>
      <c r="BK304" s="5">
        <v>45469</v>
      </c>
      <c r="BL304" s="7"/>
      <c r="BM304" s="7"/>
      <c r="BN304" s="6">
        <f t="shared" si="87"/>
        <v>0</v>
      </c>
      <c r="BO304" s="7">
        <f ca="1">SUMIFS(مصنعيات!BM:BM,مصنعيات!BE:BE,$AO$2,مصنعيات!BC:BC,BK304)</f>
        <v>0</v>
      </c>
      <c r="BP304" s="66" t="str">
        <f t="shared" si="80"/>
        <v/>
      </c>
    </row>
    <row r="305" spans="2:68" x14ac:dyDescent="0.2">
      <c r="B305" s="4" t="s">
        <v>13</v>
      </c>
      <c r="C305" s="5">
        <v>45470</v>
      </c>
      <c r="D305" s="7"/>
      <c r="E305" s="7"/>
      <c r="F305" s="6">
        <f t="shared" si="88"/>
        <v>0</v>
      </c>
      <c r="G305" s="7">
        <f>SUMIFS(مصنعيات!N:N,مصنعيات!F:F,$E$2,مصنعيات!D:D,C305)</f>
        <v>0</v>
      </c>
      <c r="H305" s="66" t="str">
        <f t="shared" si="73"/>
        <v/>
      </c>
      <c r="K305" s="4" t="s">
        <v>13</v>
      </c>
      <c r="L305" s="5">
        <v>45470</v>
      </c>
      <c r="M305" s="7"/>
      <c r="N305" s="7"/>
      <c r="O305" s="6">
        <f t="shared" si="81"/>
        <v>0</v>
      </c>
      <c r="P305" s="7">
        <f>SUMIFS(مصنعيات!N:N,مصنعيات!F:F,$N$2,مصنعيات!D:D,L305)</f>
        <v>0</v>
      </c>
      <c r="Q305" s="66" t="str">
        <f t="shared" si="74"/>
        <v/>
      </c>
      <c r="T305" s="4" t="s">
        <v>13</v>
      </c>
      <c r="U305" s="5">
        <v>45470</v>
      </c>
      <c r="V305" s="7"/>
      <c r="W305" s="7"/>
      <c r="X305" s="6">
        <f t="shared" si="82"/>
        <v>0</v>
      </c>
      <c r="Y305" s="7">
        <f>SUMIFS(مصنعيات!W:W,مصنعيات!O:O,$W$2,مصنعيات!M:M,U305)</f>
        <v>0</v>
      </c>
      <c r="Z305" s="66" t="str">
        <f t="shared" si="75"/>
        <v/>
      </c>
      <c r="AC305" s="4" t="s">
        <v>13</v>
      </c>
      <c r="AD305" s="5">
        <v>45470</v>
      </c>
      <c r="AE305" s="7"/>
      <c r="AF305" s="7"/>
      <c r="AG305" s="6">
        <f t="shared" si="83"/>
        <v>0</v>
      </c>
      <c r="AH305" s="7">
        <f>SUMIFS(مصنعيات!AF:AF,مصنعيات!X:X,$AF$2,مصنعيات!V:V,AD305)</f>
        <v>0</v>
      </c>
      <c r="AI305" s="66" t="str">
        <f t="shared" si="76"/>
        <v/>
      </c>
      <c r="AL305" s="4" t="s">
        <v>13</v>
      </c>
      <c r="AM305" s="5">
        <v>45470</v>
      </c>
      <c r="AN305" s="7"/>
      <c r="AO305" s="7"/>
      <c r="AP305" s="6">
        <f t="shared" si="84"/>
        <v>0</v>
      </c>
      <c r="AQ305" s="7">
        <f>SUMIFS(مصنعيات!AO:AO,مصنعيات!AG:AG,$AO$2,مصنعيات!AE:AE,AM305)</f>
        <v>0</v>
      </c>
      <c r="AR305" s="66" t="str">
        <f t="shared" si="77"/>
        <v/>
      </c>
      <c r="AT305" s="4" t="s">
        <v>13</v>
      </c>
      <c r="AU305" s="5">
        <v>45470</v>
      </c>
      <c r="AV305" s="7"/>
      <c r="AW305" s="7"/>
      <c r="AX305" s="6">
        <f t="shared" si="85"/>
        <v>0</v>
      </c>
      <c r="AY305" s="7">
        <f ca="1">SUMIFS(مصنعيات!AW:AW,مصنعيات!AO:AO,$AO$2,مصنعيات!AM:AM,AU305)</f>
        <v>0</v>
      </c>
      <c r="AZ305" s="66" t="str">
        <f t="shared" si="78"/>
        <v/>
      </c>
      <c r="BB305" s="4" t="s">
        <v>13</v>
      </c>
      <c r="BC305" s="5">
        <v>45470</v>
      </c>
      <c r="BD305" s="7"/>
      <c r="BE305" s="7"/>
      <c r="BF305" s="6">
        <f t="shared" si="86"/>
        <v>0</v>
      </c>
      <c r="BG305" s="7">
        <f ca="1">SUMIFS(مصنعيات!BE:BE,مصنعيات!AW:AW,$AO$2,مصنعيات!AU:AU,BC305)</f>
        <v>0</v>
      </c>
      <c r="BH305" s="66" t="str">
        <f t="shared" si="79"/>
        <v/>
      </c>
      <c r="BJ305" s="4" t="s">
        <v>13</v>
      </c>
      <c r="BK305" s="5">
        <v>45470</v>
      </c>
      <c r="BL305" s="7"/>
      <c r="BM305" s="7"/>
      <c r="BN305" s="6">
        <f t="shared" si="87"/>
        <v>0</v>
      </c>
      <c r="BO305" s="7">
        <f ca="1">SUMIFS(مصنعيات!BM:BM,مصنعيات!BE:BE,$AO$2,مصنعيات!BC:BC,BK305)</f>
        <v>0</v>
      </c>
      <c r="BP305" s="66" t="str">
        <f t="shared" si="80"/>
        <v/>
      </c>
    </row>
    <row r="306" spans="2:68" x14ac:dyDescent="0.2">
      <c r="B306" s="4" t="s">
        <v>30</v>
      </c>
      <c r="C306" s="5">
        <v>45471</v>
      </c>
      <c r="D306" s="7"/>
      <c r="E306" s="7"/>
      <c r="F306" s="6">
        <f t="shared" si="88"/>
        <v>0</v>
      </c>
      <c r="G306" s="7">
        <f>SUMIFS(مصنعيات!N:N,مصنعيات!F:F,$E$2,مصنعيات!D:D,C306)</f>
        <v>0</v>
      </c>
      <c r="H306" s="66" t="str">
        <f t="shared" si="73"/>
        <v/>
      </c>
      <c r="K306" s="4" t="s">
        <v>30</v>
      </c>
      <c r="L306" s="5">
        <v>45471</v>
      </c>
      <c r="M306" s="7"/>
      <c r="N306" s="7"/>
      <c r="O306" s="6">
        <f t="shared" si="81"/>
        <v>0</v>
      </c>
      <c r="P306" s="7">
        <f>SUMIFS(مصنعيات!N:N,مصنعيات!F:F,$N$2,مصنعيات!D:D,L306)</f>
        <v>0</v>
      </c>
      <c r="Q306" s="66" t="str">
        <f t="shared" si="74"/>
        <v/>
      </c>
      <c r="T306" s="4" t="s">
        <v>30</v>
      </c>
      <c r="U306" s="5">
        <v>45471</v>
      </c>
      <c r="V306" s="7"/>
      <c r="W306" s="7"/>
      <c r="X306" s="6">
        <f t="shared" si="82"/>
        <v>0</v>
      </c>
      <c r="Y306" s="7">
        <f>SUMIFS(مصنعيات!W:W,مصنعيات!O:O,$W$2,مصنعيات!M:M,U306)</f>
        <v>0</v>
      </c>
      <c r="Z306" s="66" t="str">
        <f t="shared" si="75"/>
        <v/>
      </c>
      <c r="AC306" s="4" t="s">
        <v>30</v>
      </c>
      <c r="AD306" s="5">
        <v>45471</v>
      </c>
      <c r="AE306" s="7"/>
      <c r="AF306" s="7"/>
      <c r="AG306" s="6">
        <f t="shared" si="83"/>
        <v>0</v>
      </c>
      <c r="AH306" s="7">
        <f>SUMIFS(مصنعيات!AF:AF,مصنعيات!X:X,$AF$2,مصنعيات!V:V,AD306)</f>
        <v>0</v>
      </c>
      <c r="AI306" s="66" t="str">
        <f t="shared" si="76"/>
        <v/>
      </c>
      <c r="AL306" s="4" t="s">
        <v>30</v>
      </c>
      <c r="AM306" s="5">
        <v>45471</v>
      </c>
      <c r="AN306" s="7"/>
      <c r="AO306" s="7"/>
      <c r="AP306" s="6">
        <f t="shared" si="84"/>
        <v>0</v>
      </c>
      <c r="AQ306" s="7">
        <f>SUMIFS(مصنعيات!AO:AO,مصنعيات!AG:AG,$AO$2,مصنعيات!AE:AE,AM306)</f>
        <v>0</v>
      </c>
      <c r="AR306" s="66" t="str">
        <f t="shared" si="77"/>
        <v/>
      </c>
      <c r="AT306" s="4" t="s">
        <v>30</v>
      </c>
      <c r="AU306" s="5">
        <v>45471</v>
      </c>
      <c r="AV306" s="7"/>
      <c r="AW306" s="7"/>
      <c r="AX306" s="6">
        <f t="shared" si="85"/>
        <v>0</v>
      </c>
      <c r="AY306" s="7">
        <f ca="1">SUMIFS(مصنعيات!AW:AW,مصنعيات!AO:AO,$AO$2,مصنعيات!AM:AM,AU306)</f>
        <v>0</v>
      </c>
      <c r="AZ306" s="66" t="str">
        <f t="shared" si="78"/>
        <v/>
      </c>
      <c r="BB306" s="4" t="s">
        <v>30</v>
      </c>
      <c r="BC306" s="5">
        <v>45471</v>
      </c>
      <c r="BD306" s="7"/>
      <c r="BE306" s="7"/>
      <c r="BF306" s="6">
        <f t="shared" si="86"/>
        <v>0</v>
      </c>
      <c r="BG306" s="7">
        <f ca="1">SUMIFS(مصنعيات!BE:BE,مصنعيات!AW:AW,$AO$2,مصنعيات!AU:AU,BC306)</f>
        <v>0</v>
      </c>
      <c r="BH306" s="66" t="str">
        <f t="shared" si="79"/>
        <v/>
      </c>
      <c r="BJ306" s="4" t="s">
        <v>30</v>
      </c>
      <c r="BK306" s="5">
        <v>45471</v>
      </c>
      <c r="BL306" s="7"/>
      <c r="BM306" s="7"/>
      <c r="BN306" s="6">
        <f t="shared" si="87"/>
        <v>0</v>
      </c>
      <c r="BO306" s="7">
        <f ca="1">SUMIFS(مصنعيات!BM:BM,مصنعيات!BE:BE,$AO$2,مصنعيات!BC:BC,BK306)</f>
        <v>0</v>
      </c>
      <c r="BP306" s="66" t="str">
        <f t="shared" si="80"/>
        <v/>
      </c>
    </row>
    <row r="307" spans="2:68" x14ac:dyDescent="0.2">
      <c r="B307" s="4" t="s">
        <v>8</v>
      </c>
      <c r="C307" s="5">
        <v>45472</v>
      </c>
      <c r="D307" s="7"/>
      <c r="E307" s="7"/>
      <c r="F307" s="6">
        <f t="shared" si="88"/>
        <v>0</v>
      </c>
      <c r="G307" s="7">
        <f>SUMIFS(مصنعيات!N:N,مصنعيات!F:F,$E$2,مصنعيات!D:D,C307)</f>
        <v>0</v>
      </c>
      <c r="H307" s="66" t="str">
        <f t="shared" si="73"/>
        <v/>
      </c>
      <c r="K307" s="4" t="s">
        <v>8</v>
      </c>
      <c r="L307" s="5">
        <v>45472</v>
      </c>
      <c r="M307" s="7"/>
      <c r="N307" s="7"/>
      <c r="O307" s="6">
        <f t="shared" si="81"/>
        <v>0</v>
      </c>
      <c r="P307" s="7">
        <f>SUMIFS(مصنعيات!N:N,مصنعيات!F:F,$N$2,مصنعيات!D:D,L307)</f>
        <v>0</v>
      </c>
      <c r="Q307" s="66" t="str">
        <f t="shared" si="74"/>
        <v/>
      </c>
      <c r="T307" s="4" t="s">
        <v>8</v>
      </c>
      <c r="U307" s="5">
        <v>45472</v>
      </c>
      <c r="V307" s="7"/>
      <c r="W307" s="7"/>
      <c r="X307" s="6">
        <f t="shared" si="82"/>
        <v>0</v>
      </c>
      <c r="Y307" s="7">
        <f>SUMIFS(مصنعيات!W:W,مصنعيات!O:O,$W$2,مصنعيات!M:M,U307)</f>
        <v>0</v>
      </c>
      <c r="Z307" s="66" t="str">
        <f t="shared" si="75"/>
        <v/>
      </c>
      <c r="AC307" s="4" t="s">
        <v>8</v>
      </c>
      <c r="AD307" s="5">
        <v>45472</v>
      </c>
      <c r="AE307" s="7"/>
      <c r="AF307" s="7"/>
      <c r="AG307" s="6">
        <f t="shared" si="83"/>
        <v>0</v>
      </c>
      <c r="AH307" s="7">
        <f>SUMIFS(مصنعيات!AF:AF,مصنعيات!X:X,$AF$2,مصنعيات!V:V,AD307)</f>
        <v>0</v>
      </c>
      <c r="AI307" s="66" t="str">
        <f t="shared" si="76"/>
        <v/>
      </c>
      <c r="AL307" s="4" t="s">
        <v>8</v>
      </c>
      <c r="AM307" s="5">
        <v>45472</v>
      </c>
      <c r="AN307" s="7"/>
      <c r="AO307" s="7"/>
      <c r="AP307" s="6">
        <f t="shared" si="84"/>
        <v>0</v>
      </c>
      <c r="AQ307" s="7">
        <f>SUMIFS(مصنعيات!AO:AO,مصنعيات!AG:AG,$AO$2,مصنعيات!AE:AE,AM307)</f>
        <v>0</v>
      </c>
      <c r="AR307" s="66" t="str">
        <f t="shared" si="77"/>
        <v/>
      </c>
      <c r="AT307" s="4" t="s">
        <v>8</v>
      </c>
      <c r="AU307" s="5">
        <v>45472</v>
      </c>
      <c r="AV307" s="7"/>
      <c r="AW307" s="7"/>
      <c r="AX307" s="6">
        <f t="shared" si="85"/>
        <v>0</v>
      </c>
      <c r="AY307" s="7">
        <f ca="1">SUMIFS(مصنعيات!AW:AW,مصنعيات!AO:AO,$AO$2,مصنعيات!AM:AM,AU307)</f>
        <v>0</v>
      </c>
      <c r="AZ307" s="66" t="str">
        <f t="shared" si="78"/>
        <v/>
      </c>
      <c r="BB307" s="4" t="s">
        <v>8</v>
      </c>
      <c r="BC307" s="5">
        <v>45472</v>
      </c>
      <c r="BD307" s="7"/>
      <c r="BE307" s="7"/>
      <c r="BF307" s="6">
        <f t="shared" si="86"/>
        <v>0</v>
      </c>
      <c r="BG307" s="7">
        <f ca="1">SUMIFS(مصنعيات!BE:BE,مصنعيات!AW:AW,$AO$2,مصنعيات!AU:AU,BC307)</f>
        <v>0</v>
      </c>
      <c r="BH307" s="66" t="str">
        <f t="shared" si="79"/>
        <v/>
      </c>
      <c r="BJ307" s="4" t="s">
        <v>8</v>
      </c>
      <c r="BK307" s="5">
        <v>45472</v>
      </c>
      <c r="BL307" s="7"/>
      <c r="BM307" s="7"/>
      <c r="BN307" s="6">
        <f t="shared" si="87"/>
        <v>0</v>
      </c>
      <c r="BO307" s="7">
        <f ca="1">SUMIFS(مصنعيات!BM:BM,مصنعيات!BE:BE,$AO$2,مصنعيات!BC:BC,BK307)</f>
        <v>0</v>
      </c>
      <c r="BP307" s="66" t="str">
        <f t="shared" si="80"/>
        <v/>
      </c>
    </row>
    <row r="308" spans="2:68" x14ac:dyDescent="0.2">
      <c r="B308" s="4" t="s">
        <v>9</v>
      </c>
      <c r="C308" s="5">
        <v>45473</v>
      </c>
      <c r="D308" s="7"/>
      <c r="E308" s="7"/>
      <c r="F308" s="6">
        <f t="shared" si="88"/>
        <v>0</v>
      </c>
      <c r="G308" s="7">
        <f>SUMIFS(مصنعيات!N:N,مصنعيات!F:F,$E$2,مصنعيات!D:D,C308)</f>
        <v>0</v>
      </c>
      <c r="H308" s="66" t="str">
        <f t="shared" si="73"/>
        <v/>
      </c>
      <c r="K308" s="4" t="s">
        <v>9</v>
      </c>
      <c r="L308" s="5">
        <v>45473</v>
      </c>
      <c r="M308" s="7"/>
      <c r="N308" s="7"/>
      <c r="O308" s="6">
        <f t="shared" si="81"/>
        <v>0</v>
      </c>
      <c r="P308" s="7">
        <f>SUMIFS(مصنعيات!N:N,مصنعيات!F:F,$N$2,مصنعيات!D:D,L308)</f>
        <v>0</v>
      </c>
      <c r="Q308" s="66" t="str">
        <f t="shared" si="74"/>
        <v/>
      </c>
      <c r="T308" s="4" t="s">
        <v>9</v>
      </c>
      <c r="U308" s="5">
        <v>45473</v>
      </c>
      <c r="V308" s="7"/>
      <c r="W308" s="7"/>
      <c r="X308" s="6">
        <f t="shared" si="82"/>
        <v>0</v>
      </c>
      <c r="Y308" s="7">
        <f>SUMIFS(مصنعيات!W:W,مصنعيات!O:O,$W$2,مصنعيات!M:M,U308)</f>
        <v>0</v>
      </c>
      <c r="Z308" s="66" t="str">
        <f t="shared" si="75"/>
        <v/>
      </c>
      <c r="AC308" s="4" t="s">
        <v>9</v>
      </c>
      <c r="AD308" s="5">
        <v>45473</v>
      </c>
      <c r="AE308" s="7"/>
      <c r="AF308" s="7"/>
      <c r="AG308" s="6">
        <f t="shared" si="83"/>
        <v>0</v>
      </c>
      <c r="AH308" s="7">
        <f>SUMIFS(مصنعيات!AF:AF,مصنعيات!X:X,$AF$2,مصنعيات!V:V,AD308)</f>
        <v>0</v>
      </c>
      <c r="AI308" s="66" t="str">
        <f t="shared" si="76"/>
        <v/>
      </c>
      <c r="AL308" s="4" t="s">
        <v>9</v>
      </c>
      <c r="AM308" s="5">
        <v>45473</v>
      </c>
      <c r="AN308" s="7"/>
      <c r="AO308" s="7"/>
      <c r="AP308" s="6">
        <f t="shared" si="84"/>
        <v>0</v>
      </c>
      <c r="AQ308" s="7">
        <f>SUMIFS(مصنعيات!AO:AO,مصنعيات!AG:AG,$AO$2,مصنعيات!AE:AE,AM308)</f>
        <v>0</v>
      </c>
      <c r="AR308" s="66" t="str">
        <f t="shared" si="77"/>
        <v/>
      </c>
      <c r="AT308" s="4" t="s">
        <v>9</v>
      </c>
      <c r="AU308" s="5">
        <v>45473</v>
      </c>
      <c r="AV308" s="7"/>
      <c r="AW308" s="7"/>
      <c r="AX308" s="6">
        <f t="shared" si="85"/>
        <v>0</v>
      </c>
      <c r="AY308" s="7">
        <f ca="1">SUMIFS(مصنعيات!AW:AW,مصنعيات!AO:AO,$AO$2,مصنعيات!AM:AM,AU308)</f>
        <v>0</v>
      </c>
      <c r="AZ308" s="66" t="str">
        <f t="shared" si="78"/>
        <v/>
      </c>
      <c r="BB308" s="4" t="s">
        <v>9</v>
      </c>
      <c r="BC308" s="5">
        <v>45473</v>
      </c>
      <c r="BD308" s="7"/>
      <c r="BE308" s="7"/>
      <c r="BF308" s="6">
        <f t="shared" si="86"/>
        <v>0</v>
      </c>
      <c r="BG308" s="7">
        <f ca="1">SUMIFS(مصنعيات!BE:BE,مصنعيات!AW:AW,$AO$2,مصنعيات!AU:AU,BC308)</f>
        <v>0</v>
      </c>
      <c r="BH308" s="66" t="str">
        <f t="shared" si="79"/>
        <v/>
      </c>
      <c r="BJ308" s="4" t="s">
        <v>9</v>
      </c>
      <c r="BK308" s="5">
        <v>45473</v>
      </c>
      <c r="BL308" s="7"/>
      <c r="BM308" s="7"/>
      <c r="BN308" s="6">
        <f t="shared" si="87"/>
        <v>0</v>
      </c>
      <c r="BO308" s="7">
        <f ca="1">SUMIFS(مصنعيات!BM:BM,مصنعيات!BE:BE,$AO$2,مصنعيات!BC:BC,BK308)</f>
        <v>0</v>
      </c>
      <c r="BP308" s="66" t="str">
        <f t="shared" si="80"/>
        <v/>
      </c>
    </row>
    <row r="309" spans="2:68" x14ac:dyDescent="0.2">
      <c r="B309" s="4" t="s">
        <v>10</v>
      </c>
      <c r="C309" s="5">
        <v>45474</v>
      </c>
      <c r="D309" s="7"/>
      <c r="E309" s="7"/>
      <c r="F309" s="6">
        <f t="shared" si="88"/>
        <v>0</v>
      </c>
      <c r="G309" s="7">
        <f>SUMIFS(مصنعيات!N:N,مصنعيات!F:F,$E$2,مصنعيات!D:D,C309)</f>
        <v>0</v>
      </c>
      <c r="H309" s="66" t="str">
        <f t="shared" si="73"/>
        <v/>
      </c>
      <c r="K309" s="4" t="s">
        <v>10</v>
      </c>
      <c r="L309" s="5">
        <v>45474</v>
      </c>
      <c r="M309" s="7"/>
      <c r="N309" s="7"/>
      <c r="O309" s="6">
        <f t="shared" si="81"/>
        <v>0</v>
      </c>
      <c r="P309" s="7">
        <f>SUMIFS(مصنعيات!N:N,مصنعيات!F:F,$N$2,مصنعيات!D:D,L309)</f>
        <v>0</v>
      </c>
      <c r="Q309" s="66" t="str">
        <f t="shared" si="74"/>
        <v/>
      </c>
      <c r="T309" s="4" t="s">
        <v>10</v>
      </c>
      <c r="U309" s="5">
        <v>45474</v>
      </c>
      <c r="V309" s="7"/>
      <c r="W309" s="7"/>
      <c r="X309" s="6">
        <f t="shared" si="82"/>
        <v>0</v>
      </c>
      <c r="Y309" s="7">
        <f>SUMIFS(مصنعيات!W:W,مصنعيات!O:O,$W$2,مصنعيات!M:M,U309)</f>
        <v>0</v>
      </c>
      <c r="Z309" s="66" t="str">
        <f t="shared" si="75"/>
        <v/>
      </c>
      <c r="AC309" s="4" t="s">
        <v>10</v>
      </c>
      <c r="AD309" s="5">
        <v>45474</v>
      </c>
      <c r="AE309" s="7"/>
      <c r="AF309" s="7"/>
      <c r="AG309" s="6">
        <f t="shared" si="83"/>
        <v>0</v>
      </c>
      <c r="AH309" s="7">
        <f>SUMIFS(مصنعيات!AF:AF,مصنعيات!X:X,$AF$2,مصنعيات!V:V,AD309)</f>
        <v>0</v>
      </c>
      <c r="AI309" s="66" t="str">
        <f t="shared" si="76"/>
        <v/>
      </c>
      <c r="AL309" s="4" t="s">
        <v>10</v>
      </c>
      <c r="AM309" s="5">
        <v>45474</v>
      </c>
      <c r="AN309" s="7"/>
      <c r="AO309" s="7"/>
      <c r="AP309" s="6">
        <f t="shared" si="84"/>
        <v>0</v>
      </c>
      <c r="AQ309" s="7">
        <f>SUMIFS(مصنعيات!AO:AO,مصنعيات!AG:AG,$AO$2,مصنعيات!AE:AE,AM309)</f>
        <v>0</v>
      </c>
      <c r="AR309" s="66" t="str">
        <f t="shared" si="77"/>
        <v/>
      </c>
      <c r="AT309" s="4" t="s">
        <v>10</v>
      </c>
      <c r="AU309" s="5">
        <v>45474</v>
      </c>
      <c r="AV309" s="7"/>
      <c r="AW309" s="7"/>
      <c r="AX309" s="6">
        <f t="shared" si="85"/>
        <v>0</v>
      </c>
      <c r="AY309" s="7">
        <f ca="1">SUMIFS(مصنعيات!AW:AW,مصنعيات!AO:AO,$AO$2,مصنعيات!AM:AM,AU309)</f>
        <v>0</v>
      </c>
      <c r="AZ309" s="66" t="str">
        <f t="shared" si="78"/>
        <v/>
      </c>
      <c r="BB309" s="4" t="s">
        <v>10</v>
      </c>
      <c r="BC309" s="5">
        <v>45474</v>
      </c>
      <c r="BD309" s="7"/>
      <c r="BE309" s="7"/>
      <c r="BF309" s="6">
        <f t="shared" si="86"/>
        <v>0</v>
      </c>
      <c r="BG309" s="7">
        <f ca="1">SUMIFS(مصنعيات!BE:BE,مصنعيات!AW:AW,$AO$2,مصنعيات!AU:AU,BC309)</f>
        <v>0</v>
      </c>
      <c r="BH309" s="66" t="str">
        <f t="shared" si="79"/>
        <v/>
      </c>
      <c r="BJ309" s="4" t="s">
        <v>10</v>
      </c>
      <c r="BK309" s="5">
        <v>45474</v>
      </c>
      <c r="BL309" s="7"/>
      <c r="BM309" s="7"/>
      <c r="BN309" s="6">
        <f t="shared" si="87"/>
        <v>0</v>
      </c>
      <c r="BO309" s="7">
        <f ca="1">SUMIFS(مصنعيات!BM:BM,مصنعيات!BE:BE,$AO$2,مصنعيات!BC:BC,BK309)</f>
        <v>0</v>
      </c>
      <c r="BP309" s="66" t="str">
        <f t="shared" si="80"/>
        <v/>
      </c>
    </row>
    <row r="310" spans="2:68" x14ac:dyDescent="0.2">
      <c r="B310" s="4" t="s">
        <v>11</v>
      </c>
      <c r="C310" s="5">
        <v>45475</v>
      </c>
      <c r="D310" s="7"/>
      <c r="E310" s="7"/>
      <c r="F310" s="6">
        <f t="shared" si="88"/>
        <v>0</v>
      </c>
      <c r="G310" s="7">
        <f>SUMIFS(مصنعيات!N:N,مصنعيات!F:F,$E$2,مصنعيات!D:D,C310)</f>
        <v>0</v>
      </c>
      <c r="H310" s="66" t="str">
        <f t="shared" si="73"/>
        <v/>
      </c>
      <c r="K310" s="4" t="s">
        <v>11</v>
      </c>
      <c r="L310" s="5">
        <v>45475</v>
      </c>
      <c r="M310" s="7"/>
      <c r="N310" s="7"/>
      <c r="O310" s="6">
        <f t="shared" si="81"/>
        <v>0</v>
      </c>
      <c r="P310" s="7">
        <f>SUMIFS(مصنعيات!N:N,مصنعيات!F:F,$N$2,مصنعيات!D:D,L310)</f>
        <v>0</v>
      </c>
      <c r="Q310" s="66" t="str">
        <f t="shared" si="74"/>
        <v/>
      </c>
      <c r="T310" s="4" t="s">
        <v>11</v>
      </c>
      <c r="U310" s="5">
        <v>45475</v>
      </c>
      <c r="V310" s="7"/>
      <c r="W310" s="7"/>
      <c r="X310" s="6">
        <f t="shared" si="82"/>
        <v>0</v>
      </c>
      <c r="Y310" s="7">
        <f>SUMIFS(مصنعيات!W:W,مصنعيات!O:O,$W$2,مصنعيات!M:M,U310)</f>
        <v>0</v>
      </c>
      <c r="Z310" s="66" t="str">
        <f t="shared" si="75"/>
        <v/>
      </c>
      <c r="AC310" s="4" t="s">
        <v>11</v>
      </c>
      <c r="AD310" s="5">
        <v>45475</v>
      </c>
      <c r="AE310" s="7"/>
      <c r="AF310" s="7"/>
      <c r="AG310" s="6">
        <f t="shared" si="83"/>
        <v>0</v>
      </c>
      <c r="AH310" s="7">
        <f>SUMIFS(مصنعيات!AF:AF,مصنعيات!X:X,$AF$2,مصنعيات!V:V,AD310)</f>
        <v>0</v>
      </c>
      <c r="AI310" s="66" t="str">
        <f t="shared" si="76"/>
        <v/>
      </c>
      <c r="AL310" s="4" t="s">
        <v>11</v>
      </c>
      <c r="AM310" s="5">
        <v>45475</v>
      </c>
      <c r="AN310" s="7"/>
      <c r="AO310" s="7"/>
      <c r="AP310" s="6">
        <f t="shared" si="84"/>
        <v>0</v>
      </c>
      <c r="AQ310" s="7">
        <f>SUMIFS(مصنعيات!AO:AO,مصنعيات!AG:AG,$AO$2,مصنعيات!AE:AE,AM310)</f>
        <v>0</v>
      </c>
      <c r="AR310" s="66" t="str">
        <f t="shared" si="77"/>
        <v/>
      </c>
      <c r="AT310" s="4" t="s">
        <v>11</v>
      </c>
      <c r="AU310" s="5">
        <v>45475</v>
      </c>
      <c r="AV310" s="7"/>
      <c r="AW310" s="7"/>
      <c r="AX310" s="6">
        <f t="shared" si="85"/>
        <v>0</v>
      </c>
      <c r="AY310" s="7">
        <f ca="1">SUMIFS(مصنعيات!AW:AW,مصنعيات!AO:AO,$AO$2,مصنعيات!AM:AM,AU310)</f>
        <v>0</v>
      </c>
      <c r="AZ310" s="66" t="str">
        <f t="shared" si="78"/>
        <v/>
      </c>
      <c r="BB310" s="4" t="s">
        <v>11</v>
      </c>
      <c r="BC310" s="5">
        <v>45475</v>
      </c>
      <c r="BD310" s="7"/>
      <c r="BE310" s="7"/>
      <c r="BF310" s="6">
        <f t="shared" si="86"/>
        <v>0</v>
      </c>
      <c r="BG310" s="7">
        <f ca="1">SUMIFS(مصنعيات!BE:BE,مصنعيات!AW:AW,$AO$2,مصنعيات!AU:AU,BC310)</f>
        <v>0</v>
      </c>
      <c r="BH310" s="66" t="str">
        <f t="shared" si="79"/>
        <v/>
      </c>
      <c r="BJ310" s="4" t="s">
        <v>11</v>
      </c>
      <c r="BK310" s="5">
        <v>45475</v>
      </c>
      <c r="BL310" s="7"/>
      <c r="BM310" s="7"/>
      <c r="BN310" s="6">
        <f t="shared" si="87"/>
        <v>0</v>
      </c>
      <c r="BO310" s="7">
        <f ca="1">SUMIFS(مصنعيات!BM:BM,مصنعيات!BE:BE,$AO$2,مصنعيات!BC:BC,BK310)</f>
        <v>0</v>
      </c>
      <c r="BP310" s="66" t="str">
        <f t="shared" si="80"/>
        <v/>
      </c>
    </row>
    <row r="311" spans="2:68" x14ac:dyDescent="0.2">
      <c r="B311" s="4" t="s">
        <v>12</v>
      </c>
      <c r="C311" s="5">
        <v>45476</v>
      </c>
      <c r="D311" s="7"/>
      <c r="E311" s="7"/>
      <c r="F311" s="6">
        <f t="shared" si="88"/>
        <v>0</v>
      </c>
      <c r="G311" s="7">
        <f>SUMIFS(مصنعيات!N:N,مصنعيات!F:F,$E$2,مصنعيات!D:D,C311)</f>
        <v>0</v>
      </c>
      <c r="H311" s="66" t="str">
        <f t="shared" si="73"/>
        <v/>
      </c>
      <c r="K311" s="4" t="s">
        <v>12</v>
      </c>
      <c r="L311" s="5">
        <v>45476</v>
      </c>
      <c r="M311" s="7"/>
      <c r="N311" s="7"/>
      <c r="O311" s="6">
        <f t="shared" si="81"/>
        <v>0</v>
      </c>
      <c r="P311" s="7">
        <f>SUMIFS(مصنعيات!N:N,مصنعيات!F:F,$N$2,مصنعيات!D:D,L311)</f>
        <v>0</v>
      </c>
      <c r="Q311" s="66" t="str">
        <f t="shared" si="74"/>
        <v/>
      </c>
      <c r="T311" s="4" t="s">
        <v>12</v>
      </c>
      <c r="U311" s="5">
        <v>45476</v>
      </c>
      <c r="V311" s="7"/>
      <c r="W311" s="7"/>
      <c r="X311" s="6">
        <f t="shared" si="82"/>
        <v>0</v>
      </c>
      <c r="Y311" s="7">
        <f>SUMIFS(مصنعيات!W:W,مصنعيات!O:O,$W$2,مصنعيات!M:M,U311)</f>
        <v>0</v>
      </c>
      <c r="Z311" s="66" t="str">
        <f t="shared" si="75"/>
        <v/>
      </c>
      <c r="AC311" s="4" t="s">
        <v>12</v>
      </c>
      <c r="AD311" s="5">
        <v>45476</v>
      </c>
      <c r="AE311" s="7"/>
      <c r="AF311" s="7"/>
      <c r="AG311" s="6">
        <f t="shared" si="83"/>
        <v>0</v>
      </c>
      <c r="AH311" s="7">
        <f>SUMIFS(مصنعيات!AF:AF,مصنعيات!X:X,$AF$2,مصنعيات!V:V,AD311)</f>
        <v>0</v>
      </c>
      <c r="AI311" s="66" t="str">
        <f t="shared" si="76"/>
        <v/>
      </c>
      <c r="AL311" s="4" t="s">
        <v>12</v>
      </c>
      <c r="AM311" s="5">
        <v>45476</v>
      </c>
      <c r="AN311" s="7"/>
      <c r="AO311" s="7"/>
      <c r="AP311" s="6">
        <f t="shared" si="84"/>
        <v>0</v>
      </c>
      <c r="AQ311" s="7">
        <f>SUMIFS(مصنعيات!AO:AO,مصنعيات!AG:AG,$AO$2,مصنعيات!AE:AE,AM311)</f>
        <v>0</v>
      </c>
      <c r="AR311" s="66" t="str">
        <f t="shared" si="77"/>
        <v/>
      </c>
      <c r="AT311" s="4" t="s">
        <v>12</v>
      </c>
      <c r="AU311" s="5">
        <v>45476</v>
      </c>
      <c r="AV311" s="7"/>
      <c r="AW311" s="7"/>
      <c r="AX311" s="6">
        <f t="shared" si="85"/>
        <v>0</v>
      </c>
      <c r="AY311" s="7">
        <f ca="1">SUMIFS(مصنعيات!AW:AW,مصنعيات!AO:AO,$AO$2,مصنعيات!AM:AM,AU311)</f>
        <v>0</v>
      </c>
      <c r="AZ311" s="66" t="str">
        <f t="shared" si="78"/>
        <v/>
      </c>
      <c r="BB311" s="4" t="s">
        <v>12</v>
      </c>
      <c r="BC311" s="5">
        <v>45476</v>
      </c>
      <c r="BD311" s="7"/>
      <c r="BE311" s="7"/>
      <c r="BF311" s="6">
        <f t="shared" si="86"/>
        <v>0</v>
      </c>
      <c r="BG311" s="7">
        <f ca="1">SUMIFS(مصنعيات!BE:BE,مصنعيات!AW:AW,$AO$2,مصنعيات!AU:AU,BC311)</f>
        <v>0</v>
      </c>
      <c r="BH311" s="66" t="str">
        <f t="shared" si="79"/>
        <v/>
      </c>
      <c r="BJ311" s="4" t="s">
        <v>12</v>
      </c>
      <c r="BK311" s="5">
        <v>45476</v>
      </c>
      <c r="BL311" s="7"/>
      <c r="BM311" s="7"/>
      <c r="BN311" s="6">
        <f t="shared" si="87"/>
        <v>0</v>
      </c>
      <c r="BO311" s="7">
        <f ca="1">SUMIFS(مصنعيات!BM:BM,مصنعيات!BE:BE,$AO$2,مصنعيات!BC:BC,BK311)</f>
        <v>0</v>
      </c>
      <c r="BP311" s="66" t="str">
        <f t="shared" si="80"/>
        <v/>
      </c>
    </row>
    <row r="312" spans="2:68" x14ac:dyDescent="0.2">
      <c r="B312" s="4" t="s">
        <v>13</v>
      </c>
      <c r="C312" s="5">
        <v>45477</v>
      </c>
      <c r="D312" s="7"/>
      <c r="E312" s="7"/>
      <c r="F312" s="6">
        <f t="shared" si="88"/>
        <v>0</v>
      </c>
      <c r="G312" s="7">
        <f>SUMIFS(مصنعيات!N:N,مصنعيات!F:F,$E$2,مصنعيات!D:D,C312)</f>
        <v>0</v>
      </c>
      <c r="H312" s="66" t="str">
        <f t="shared" si="73"/>
        <v/>
      </c>
      <c r="K312" s="4" t="s">
        <v>13</v>
      </c>
      <c r="L312" s="5">
        <v>45477</v>
      </c>
      <c r="M312" s="7"/>
      <c r="N312" s="7"/>
      <c r="O312" s="6">
        <f t="shared" si="81"/>
        <v>0</v>
      </c>
      <c r="P312" s="7">
        <f>SUMIFS(مصنعيات!N:N,مصنعيات!F:F,$N$2,مصنعيات!D:D,L312)</f>
        <v>0</v>
      </c>
      <c r="Q312" s="66" t="str">
        <f t="shared" si="74"/>
        <v/>
      </c>
      <c r="T312" s="4" t="s">
        <v>13</v>
      </c>
      <c r="U312" s="5">
        <v>45477</v>
      </c>
      <c r="V312" s="7"/>
      <c r="W312" s="7"/>
      <c r="X312" s="6">
        <f t="shared" si="82"/>
        <v>0</v>
      </c>
      <c r="Y312" s="7">
        <f>SUMIFS(مصنعيات!W:W,مصنعيات!O:O,$W$2,مصنعيات!M:M,U312)</f>
        <v>0</v>
      </c>
      <c r="Z312" s="66" t="str">
        <f t="shared" si="75"/>
        <v/>
      </c>
      <c r="AC312" s="4" t="s">
        <v>13</v>
      </c>
      <c r="AD312" s="5">
        <v>45477</v>
      </c>
      <c r="AE312" s="7"/>
      <c r="AF312" s="7"/>
      <c r="AG312" s="6">
        <f t="shared" si="83"/>
        <v>0</v>
      </c>
      <c r="AH312" s="7">
        <f>SUMIFS(مصنعيات!AF:AF,مصنعيات!X:X,$AF$2,مصنعيات!V:V,AD312)</f>
        <v>0</v>
      </c>
      <c r="AI312" s="66" t="str">
        <f t="shared" si="76"/>
        <v/>
      </c>
      <c r="AL312" s="4" t="s">
        <v>13</v>
      </c>
      <c r="AM312" s="5">
        <v>45477</v>
      </c>
      <c r="AN312" s="7"/>
      <c r="AO312" s="7"/>
      <c r="AP312" s="6">
        <f t="shared" si="84"/>
        <v>0</v>
      </c>
      <c r="AQ312" s="7">
        <f>SUMIFS(مصنعيات!AO:AO,مصنعيات!AG:AG,$AO$2,مصنعيات!AE:AE,AM312)</f>
        <v>0</v>
      </c>
      <c r="AR312" s="66" t="str">
        <f t="shared" si="77"/>
        <v/>
      </c>
      <c r="AT312" s="4" t="s">
        <v>13</v>
      </c>
      <c r="AU312" s="5">
        <v>45477</v>
      </c>
      <c r="AV312" s="7"/>
      <c r="AW312" s="7"/>
      <c r="AX312" s="6">
        <f t="shared" si="85"/>
        <v>0</v>
      </c>
      <c r="AY312" s="7">
        <f ca="1">SUMIFS(مصنعيات!AW:AW,مصنعيات!AO:AO,$AO$2,مصنعيات!AM:AM,AU312)</f>
        <v>0</v>
      </c>
      <c r="AZ312" s="66" t="str">
        <f t="shared" si="78"/>
        <v/>
      </c>
      <c r="BB312" s="4" t="s">
        <v>13</v>
      </c>
      <c r="BC312" s="5">
        <v>45477</v>
      </c>
      <c r="BD312" s="7"/>
      <c r="BE312" s="7"/>
      <c r="BF312" s="6">
        <f t="shared" si="86"/>
        <v>0</v>
      </c>
      <c r="BG312" s="7">
        <f ca="1">SUMIFS(مصنعيات!BE:BE,مصنعيات!AW:AW,$AO$2,مصنعيات!AU:AU,BC312)</f>
        <v>0</v>
      </c>
      <c r="BH312" s="66" t="str">
        <f t="shared" si="79"/>
        <v/>
      </c>
      <c r="BJ312" s="4" t="s">
        <v>13</v>
      </c>
      <c r="BK312" s="5">
        <v>45477</v>
      </c>
      <c r="BL312" s="7"/>
      <c r="BM312" s="7"/>
      <c r="BN312" s="6">
        <f t="shared" si="87"/>
        <v>0</v>
      </c>
      <c r="BO312" s="7">
        <f ca="1">SUMIFS(مصنعيات!BM:BM,مصنعيات!BE:BE,$AO$2,مصنعيات!BC:BC,BK312)</f>
        <v>0</v>
      </c>
      <c r="BP312" s="66" t="str">
        <f t="shared" si="80"/>
        <v/>
      </c>
    </row>
    <row r="313" spans="2:68" x14ac:dyDescent="0.2">
      <c r="B313" s="4" t="s">
        <v>30</v>
      </c>
      <c r="C313" s="5">
        <v>45478</v>
      </c>
      <c r="D313" s="7"/>
      <c r="E313" s="7"/>
      <c r="F313" s="6">
        <f t="shared" si="88"/>
        <v>0</v>
      </c>
      <c r="G313" s="7">
        <f>SUMIFS(مصنعيات!N:N,مصنعيات!F:F,$E$2,مصنعيات!D:D,C313)</f>
        <v>0</v>
      </c>
      <c r="H313" s="66" t="str">
        <f t="shared" si="73"/>
        <v/>
      </c>
      <c r="K313" s="4" t="s">
        <v>30</v>
      </c>
      <c r="L313" s="5">
        <v>45478</v>
      </c>
      <c r="M313" s="7"/>
      <c r="N313" s="7"/>
      <c r="O313" s="6">
        <f t="shared" si="81"/>
        <v>0</v>
      </c>
      <c r="P313" s="7">
        <f>SUMIFS(مصنعيات!N:N,مصنعيات!F:F,$N$2,مصنعيات!D:D,L313)</f>
        <v>0</v>
      </c>
      <c r="Q313" s="66" t="str">
        <f t="shared" si="74"/>
        <v/>
      </c>
      <c r="T313" s="4" t="s">
        <v>30</v>
      </c>
      <c r="U313" s="5">
        <v>45478</v>
      </c>
      <c r="V313" s="7"/>
      <c r="W313" s="7"/>
      <c r="X313" s="6">
        <f t="shared" si="82"/>
        <v>0</v>
      </c>
      <c r="Y313" s="7">
        <f>SUMIFS(مصنعيات!W:W,مصنعيات!O:O,$W$2,مصنعيات!M:M,U313)</f>
        <v>0</v>
      </c>
      <c r="Z313" s="66" t="str">
        <f t="shared" si="75"/>
        <v/>
      </c>
      <c r="AC313" s="4" t="s">
        <v>30</v>
      </c>
      <c r="AD313" s="5">
        <v>45478</v>
      </c>
      <c r="AE313" s="7"/>
      <c r="AF313" s="7"/>
      <c r="AG313" s="6">
        <f t="shared" si="83"/>
        <v>0</v>
      </c>
      <c r="AH313" s="7">
        <f>SUMIFS(مصنعيات!AF:AF,مصنعيات!X:X,$AF$2,مصنعيات!V:V,AD313)</f>
        <v>0</v>
      </c>
      <c r="AI313" s="66" t="str">
        <f t="shared" si="76"/>
        <v/>
      </c>
      <c r="AL313" s="4" t="s">
        <v>30</v>
      </c>
      <c r="AM313" s="5">
        <v>45478</v>
      </c>
      <c r="AN313" s="7"/>
      <c r="AO313" s="7"/>
      <c r="AP313" s="6">
        <f t="shared" si="84"/>
        <v>0</v>
      </c>
      <c r="AQ313" s="7">
        <f>SUMIFS(مصنعيات!AO:AO,مصنعيات!AG:AG,$AO$2,مصنعيات!AE:AE,AM313)</f>
        <v>0</v>
      </c>
      <c r="AR313" s="66" t="str">
        <f t="shared" si="77"/>
        <v/>
      </c>
      <c r="AT313" s="4" t="s">
        <v>30</v>
      </c>
      <c r="AU313" s="5">
        <v>45478</v>
      </c>
      <c r="AV313" s="7"/>
      <c r="AW313" s="7"/>
      <c r="AX313" s="6">
        <f t="shared" si="85"/>
        <v>0</v>
      </c>
      <c r="AY313" s="7">
        <f ca="1">SUMIFS(مصنعيات!AW:AW,مصنعيات!AO:AO,$AO$2,مصنعيات!AM:AM,AU313)</f>
        <v>0</v>
      </c>
      <c r="AZ313" s="66" t="str">
        <f t="shared" si="78"/>
        <v/>
      </c>
      <c r="BB313" s="4" t="s">
        <v>30</v>
      </c>
      <c r="BC313" s="5">
        <v>45478</v>
      </c>
      <c r="BD313" s="7"/>
      <c r="BE313" s="7"/>
      <c r="BF313" s="6">
        <f t="shared" si="86"/>
        <v>0</v>
      </c>
      <c r="BG313" s="7">
        <f ca="1">SUMIFS(مصنعيات!BE:BE,مصنعيات!AW:AW,$AO$2,مصنعيات!AU:AU,BC313)</f>
        <v>0</v>
      </c>
      <c r="BH313" s="66" t="str">
        <f t="shared" si="79"/>
        <v/>
      </c>
      <c r="BJ313" s="4" t="s">
        <v>30</v>
      </c>
      <c r="BK313" s="5">
        <v>45478</v>
      </c>
      <c r="BL313" s="7"/>
      <c r="BM313" s="7"/>
      <c r="BN313" s="6">
        <f t="shared" si="87"/>
        <v>0</v>
      </c>
      <c r="BO313" s="7">
        <f ca="1">SUMIFS(مصنعيات!BM:BM,مصنعيات!BE:BE,$AO$2,مصنعيات!BC:BC,BK313)</f>
        <v>0</v>
      </c>
      <c r="BP313" s="66" t="str">
        <f t="shared" si="80"/>
        <v/>
      </c>
    </row>
    <row r="314" spans="2:68" x14ac:dyDescent="0.2">
      <c r="B314" s="4" t="s">
        <v>8</v>
      </c>
      <c r="C314" s="5">
        <v>45479</v>
      </c>
      <c r="D314" s="7"/>
      <c r="E314" s="7"/>
      <c r="F314" s="6">
        <f t="shared" si="88"/>
        <v>0</v>
      </c>
      <c r="G314" s="7">
        <f>SUMIFS(مصنعيات!N:N,مصنعيات!F:F,$E$2,مصنعيات!D:D,C314)</f>
        <v>0</v>
      </c>
      <c r="H314" s="66" t="str">
        <f t="shared" si="73"/>
        <v/>
      </c>
      <c r="K314" s="4" t="s">
        <v>8</v>
      </c>
      <c r="L314" s="5">
        <v>45479</v>
      </c>
      <c r="M314" s="7"/>
      <c r="N314" s="7"/>
      <c r="O314" s="6">
        <f t="shared" si="81"/>
        <v>0</v>
      </c>
      <c r="P314" s="7">
        <f>SUMIFS(مصنعيات!N:N,مصنعيات!F:F,$N$2,مصنعيات!D:D,L314)</f>
        <v>0</v>
      </c>
      <c r="Q314" s="66" t="str">
        <f t="shared" si="74"/>
        <v/>
      </c>
      <c r="T314" s="4" t="s">
        <v>8</v>
      </c>
      <c r="U314" s="5">
        <v>45479</v>
      </c>
      <c r="V314" s="7"/>
      <c r="W314" s="7"/>
      <c r="X314" s="6">
        <f t="shared" si="82"/>
        <v>0</v>
      </c>
      <c r="Y314" s="7">
        <f>SUMIFS(مصنعيات!W:W,مصنعيات!O:O,$W$2,مصنعيات!M:M,U314)</f>
        <v>0</v>
      </c>
      <c r="Z314" s="66" t="str">
        <f t="shared" si="75"/>
        <v/>
      </c>
      <c r="AC314" s="4" t="s">
        <v>8</v>
      </c>
      <c r="AD314" s="5">
        <v>45479</v>
      </c>
      <c r="AE314" s="7"/>
      <c r="AF314" s="7"/>
      <c r="AG314" s="6">
        <f t="shared" si="83"/>
        <v>0</v>
      </c>
      <c r="AH314" s="7">
        <f>SUMIFS(مصنعيات!AF:AF,مصنعيات!X:X,$AF$2,مصنعيات!V:V,AD314)</f>
        <v>0</v>
      </c>
      <c r="AI314" s="66" t="str">
        <f t="shared" si="76"/>
        <v/>
      </c>
      <c r="AL314" s="4" t="s">
        <v>8</v>
      </c>
      <c r="AM314" s="5">
        <v>45479</v>
      </c>
      <c r="AN314" s="7"/>
      <c r="AO314" s="7"/>
      <c r="AP314" s="6">
        <f t="shared" si="84"/>
        <v>0</v>
      </c>
      <c r="AQ314" s="7">
        <f>SUMIFS(مصنعيات!AO:AO,مصنعيات!AG:AG,$AO$2,مصنعيات!AE:AE,AM314)</f>
        <v>0</v>
      </c>
      <c r="AR314" s="66" t="str">
        <f t="shared" si="77"/>
        <v/>
      </c>
      <c r="AT314" s="4" t="s">
        <v>8</v>
      </c>
      <c r="AU314" s="5">
        <v>45479</v>
      </c>
      <c r="AV314" s="7"/>
      <c r="AW314" s="7"/>
      <c r="AX314" s="6">
        <f t="shared" si="85"/>
        <v>0</v>
      </c>
      <c r="AY314" s="7">
        <f ca="1">SUMIFS(مصنعيات!AW:AW,مصنعيات!AO:AO,$AO$2,مصنعيات!AM:AM,AU314)</f>
        <v>0</v>
      </c>
      <c r="AZ314" s="66" t="str">
        <f t="shared" si="78"/>
        <v/>
      </c>
      <c r="BB314" s="4" t="s">
        <v>8</v>
      </c>
      <c r="BC314" s="5">
        <v>45479</v>
      </c>
      <c r="BD314" s="7"/>
      <c r="BE314" s="7"/>
      <c r="BF314" s="6">
        <f t="shared" si="86"/>
        <v>0</v>
      </c>
      <c r="BG314" s="7">
        <f ca="1">SUMIFS(مصنعيات!BE:BE,مصنعيات!AW:AW,$AO$2,مصنعيات!AU:AU,BC314)</f>
        <v>0</v>
      </c>
      <c r="BH314" s="66" t="str">
        <f t="shared" si="79"/>
        <v/>
      </c>
      <c r="BJ314" s="4" t="s">
        <v>8</v>
      </c>
      <c r="BK314" s="5">
        <v>45479</v>
      </c>
      <c r="BL314" s="7"/>
      <c r="BM314" s="7"/>
      <c r="BN314" s="6">
        <f t="shared" si="87"/>
        <v>0</v>
      </c>
      <c r="BO314" s="7">
        <f ca="1">SUMIFS(مصنعيات!BM:BM,مصنعيات!BE:BE,$AO$2,مصنعيات!BC:BC,BK314)</f>
        <v>0</v>
      </c>
      <c r="BP314" s="66" t="str">
        <f t="shared" si="80"/>
        <v/>
      </c>
    </row>
    <row r="315" spans="2:68" x14ac:dyDescent="0.2">
      <c r="B315" s="4" t="s">
        <v>9</v>
      </c>
      <c r="C315" s="5">
        <v>45480</v>
      </c>
      <c r="D315" s="7"/>
      <c r="E315" s="7"/>
      <c r="F315" s="6">
        <f t="shared" si="88"/>
        <v>0</v>
      </c>
      <c r="G315" s="7">
        <f>SUMIFS(مصنعيات!N:N,مصنعيات!F:F,$E$2,مصنعيات!D:D,C315)</f>
        <v>0</v>
      </c>
      <c r="H315" s="66" t="str">
        <f t="shared" si="73"/>
        <v/>
      </c>
      <c r="K315" s="4" t="s">
        <v>9</v>
      </c>
      <c r="L315" s="5">
        <v>45480</v>
      </c>
      <c r="M315" s="7"/>
      <c r="N315" s="7"/>
      <c r="O315" s="6">
        <f t="shared" si="81"/>
        <v>0</v>
      </c>
      <c r="P315" s="7">
        <f>SUMIFS(مصنعيات!N:N,مصنعيات!F:F,$N$2,مصنعيات!D:D,L315)</f>
        <v>0</v>
      </c>
      <c r="Q315" s="66" t="str">
        <f t="shared" si="74"/>
        <v/>
      </c>
      <c r="T315" s="4" t="s">
        <v>9</v>
      </c>
      <c r="U315" s="5">
        <v>45480</v>
      </c>
      <c r="V315" s="7"/>
      <c r="W315" s="7"/>
      <c r="X315" s="6">
        <f t="shared" si="82"/>
        <v>0</v>
      </c>
      <c r="Y315" s="7">
        <f>SUMIFS(مصنعيات!W:W,مصنعيات!O:O,$W$2,مصنعيات!M:M,U315)</f>
        <v>0</v>
      </c>
      <c r="Z315" s="66" t="str">
        <f t="shared" si="75"/>
        <v/>
      </c>
      <c r="AC315" s="4" t="s">
        <v>9</v>
      </c>
      <c r="AD315" s="5">
        <v>45480</v>
      </c>
      <c r="AE315" s="7"/>
      <c r="AF315" s="7"/>
      <c r="AG315" s="6">
        <f t="shared" si="83"/>
        <v>0</v>
      </c>
      <c r="AH315" s="7">
        <f>SUMIFS(مصنعيات!AF:AF,مصنعيات!X:X,$AF$2,مصنعيات!V:V,AD315)</f>
        <v>0</v>
      </c>
      <c r="AI315" s="66" t="str">
        <f t="shared" si="76"/>
        <v/>
      </c>
      <c r="AL315" s="4" t="s">
        <v>9</v>
      </c>
      <c r="AM315" s="5">
        <v>45480</v>
      </c>
      <c r="AN315" s="7"/>
      <c r="AO315" s="7"/>
      <c r="AP315" s="6">
        <f t="shared" si="84"/>
        <v>0</v>
      </c>
      <c r="AQ315" s="7">
        <f>SUMIFS(مصنعيات!AO:AO,مصنعيات!AG:AG,$AO$2,مصنعيات!AE:AE,AM315)</f>
        <v>0</v>
      </c>
      <c r="AR315" s="66" t="str">
        <f t="shared" si="77"/>
        <v/>
      </c>
      <c r="AT315" s="4" t="s">
        <v>9</v>
      </c>
      <c r="AU315" s="5">
        <v>45480</v>
      </c>
      <c r="AV315" s="7"/>
      <c r="AW315" s="7"/>
      <c r="AX315" s="6">
        <f t="shared" si="85"/>
        <v>0</v>
      </c>
      <c r="AY315" s="7">
        <f ca="1">SUMIFS(مصنعيات!AW:AW,مصنعيات!AO:AO,$AO$2,مصنعيات!AM:AM,AU315)</f>
        <v>0</v>
      </c>
      <c r="AZ315" s="66" t="str">
        <f t="shared" si="78"/>
        <v/>
      </c>
      <c r="BB315" s="4" t="s">
        <v>9</v>
      </c>
      <c r="BC315" s="5">
        <v>45480</v>
      </c>
      <c r="BD315" s="7"/>
      <c r="BE315" s="7"/>
      <c r="BF315" s="6">
        <f t="shared" si="86"/>
        <v>0</v>
      </c>
      <c r="BG315" s="7">
        <f ca="1">SUMIFS(مصنعيات!BE:BE,مصنعيات!AW:AW,$AO$2,مصنعيات!AU:AU,BC315)</f>
        <v>0</v>
      </c>
      <c r="BH315" s="66" t="str">
        <f t="shared" si="79"/>
        <v/>
      </c>
      <c r="BJ315" s="4" t="s">
        <v>9</v>
      </c>
      <c r="BK315" s="5">
        <v>45480</v>
      </c>
      <c r="BL315" s="7"/>
      <c r="BM315" s="7"/>
      <c r="BN315" s="6">
        <f t="shared" si="87"/>
        <v>0</v>
      </c>
      <c r="BO315" s="7">
        <f ca="1">SUMIFS(مصنعيات!BM:BM,مصنعيات!BE:BE,$AO$2,مصنعيات!BC:BC,BK315)</f>
        <v>0</v>
      </c>
      <c r="BP315" s="66" t="str">
        <f t="shared" si="80"/>
        <v/>
      </c>
    </row>
    <row r="316" spans="2:68" x14ac:dyDescent="0.2">
      <c r="B316" s="4" t="s">
        <v>10</v>
      </c>
      <c r="C316" s="5">
        <v>45481</v>
      </c>
      <c r="D316" s="7"/>
      <c r="E316" s="7"/>
      <c r="F316" s="6">
        <f t="shared" si="88"/>
        <v>0</v>
      </c>
      <c r="G316" s="7">
        <f>SUMIFS(مصنعيات!N:N,مصنعيات!F:F,$E$2,مصنعيات!D:D,C316)</f>
        <v>0</v>
      </c>
      <c r="H316" s="66" t="str">
        <f t="shared" si="73"/>
        <v/>
      </c>
      <c r="K316" s="4" t="s">
        <v>10</v>
      </c>
      <c r="L316" s="5">
        <v>45481</v>
      </c>
      <c r="M316" s="7"/>
      <c r="N316" s="7"/>
      <c r="O316" s="6">
        <f t="shared" si="81"/>
        <v>0</v>
      </c>
      <c r="P316" s="7">
        <f>SUMIFS(مصنعيات!N:N,مصنعيات!F:F,$N$2,مصنعيات!D:D,L316)</f>
        <v>0</v>
      </c>
      <c r="Q316" s="66" t="str">
        <f t="shared" si="74"/>
        <v/>
      </c>
      <c r="T316" s="4" t="s">
        <v>10</v>
      </c>
      <c r="U316" s="5">
        <v>45481</v>
      </c>
      <c r="V316" s="7"/>
      <c r="W316" s="7"/>
      <c r="X316" s="6">
        <f t="shared" si="82"/>
        <v>0</v>
      </c>
      <c r="Y316" s="7">
        <f>SUMIFS(مصنعيات!W:W,مصنعيات!O:O,$W$2,مصنعيات!M:M,U316)</f>
        <v>0</v>
      </c>
      <c r="Z316" s="66" t="str">
        <f t="shared" si="75"/>
        <v/>
      </c>
      <c r="AC316" s="4" t="s">
        <v>10</v>
      </c>
      <c r="AD316" s="5">
        <v>45481</v>
      </c>
      <c r="AE316" s="7"/>
      <c r="AF316" s="7"/>
      <c r="AG316" s="6">
        <f t="shared" si="83"/>
        <v>0</v>
      </c>
      <c r="AH316" s="7">
        <f>SUMIFS(مصنعيات!AF:AF,مصنعيات!X:X,$AF$2,مصنعيات!V:V,AD316)</f>
        <v>0</v>
      </c>
      <c r="AI316" s="66" t="str">
        <f t="shared" si="76"/>
        <v/>
      </c>
      <c r="AL316" s="4" t="s">
        <v>10</v>
      </c>
      <c r="AM316" s="5">
        <v>45481</v>
      </c>
      <c r="AN316" s="7"/>
      <c r="AO316" s="7"/>
      <c r="AP316" s="6">
        <f t="shared" si="84"/>
        <v>0</v>
      </c>
      <c r="AQ316" s="7">
        <f>SUMIFS(مصنعيات!AO:AO,مصنعيات!AG:AG,$AO$2,مصنعيات!AE:AE,AM316)</f>
        <v>0</v>
      </c>
      <c r="AR316" s="66" t="str">
        <f t="shared" si="77"/>
        <v/>
      </c>
      <c r="AT316" s="4" t="s">
        <v>10</v>
      </c>
      <c r="AU316" s="5">
        <v>45481</v>
      </c>
      <c r="AV316" s="7"/>
      <c r="AW316" s="7"/>
      <c r="AX316" s="6">
        <f t="shared" si="85"/>
        <v>0</v>
      </c>
      <c r="AY316" s="7">
        <f ca="1">SUMIFS(مصنعيات!AW:AW,مصنعيات!AO:AO,$AO$2,مصنعيات!AM:AM,AU316)</f>
        <v>0</v>
      </c>
      <c r="AZ316" s="66" t="str">
        <f t="shared" si="78"/>
        <v/>
      </c>
      <c r="BB316" s="4" t="s">
        <v>10</v>
      </c>
      <c r="BC316" s="5">
        <v>45481</v>
      </c>
      <c r="BD316" s="7"/>
      <c r="BE316" s="7"/>
      <c r="BF316" s="6">
        <f t="shared" si="86"/>
        <v>0</v>
      </c>
      <c r="BG316" s="7">
        <f ca="1">SUMIFS(مصنعيات!BE:BE,مصنعيات!AW:AW,$AO$2,مصنعيات!AU:AU,BC316)</f>
        <v>0</v>
      </c>
      <c r="BH316" s="66" t="str">
        <f t="shared" si="79"/>
        <v/>
      </c>
      <c r="BJ316" s="4" t="s">
        <v>10</v>
      </c>
      <c r="BK316" s="5">
        <v>45481</v>
      </c>
      <c r="BL316" s="7"/>
      <c r="BM316" s="7"/>
      <c r="BN316" s="6">
        <f t="shared" si="87"/>
        <v>0</v>
      </c>
      <c r="BO316" s="7">
        <f ca="1">SUMIFS(مصنعيات!BM:BM,مصنعيات!BE:BE,$AO$2,مصنعيات!BC:BC,BK316)</f>
        <v>0</v>
      </c>
      <c r="BP316" s="66" t="str">
        <f t="shared" si="80"/>
        <v/>
      </c>
    </row>
    <row r="317" spans="2:68" x14ac:dyDescent="0.2">
      <c r="B317" s="4" t="s">
        <v>11</v>
      </c>
      <c r="C317" s="5">
        <v>45482</v>
      </c>
      <c r="D317" s="7"/>
      <c r="E317" s="7"/>
      <c r="F317" s="6">
        <f t="shared" si="88"/>
        <v>0</v>
      </c>
      <c r="G317" s="7">
        <f>SUMIFS(مصنعيات!N:N,مصنعيات!F:F,$E$2,مصنعيات!D:D,C317)</f>
        <v>0</v>
      </c>
      <c r="H317" s="66" t="str">
        <f t="shared" si="73"/>
        <v/>
      </c>
      <c r="K317" s="4" t="s">
        <v>11</v>
      </c>
      <c r="L317" s="5">
        <v>45482</v>
      </c>
      <c r="M317" s="7"/>
      <c r="N317" s="7"/>
      <c r="O317" s="6">
        <f t="shared" si="81"/>
        <v>0</v>
      </c>
      <c r="P317" s="7">
        <f>SUMIFS(مصنعيات!N:N,مصنعيات!F:F,$N$2,مصنعيات!D:D,L317)</f>
        <v>0</v>
      </c>
      <c r="Q317" s="66" t="str">
        <f t="shared" si="74"/>
        <v/>
      </c>
      <c r="T317" s="4" t="s">
        <v>11</v>
      </c>
      <c r="U317" s="5">
        <v>45482</v>
      </c>
      <c r="V317" s="7"/>
      <c r="W317" s="7"/>
      <c r="X317" s="6">
        <f t="shared" si="82"/>
        <v>0</v>
      </c>
      <c r="Y317" s="7">
        <f>SUMIFS(مصنعيات!W:W,مصنعيات!O:O,$W$2,مصنعيات!M:M,U317)</f>
        <v>0</v>
      </c>
      <c r="Z317" s="66" t="str">
        <f t="shared" si="75"/>
        <v/>
      </c>
      <c r="AC317" s="4" t="s">
        <v>11</v>
      </c>
      <c r="AD317" s="5">
        <v>45482</v>
      </c>
      <c r="AE317" s="7"/>
      <c r="AF317" s="7"/>
      <c r="AG317" s="6">
        <f t="shared" si="83"/>
        <v>0</v>
      </c>
      <c r="AH317" s="7">
        <f>SUMIFS(مصنعيات!AF:AF,مصنعيات!X:X,$AF$2,مصنعيات!V:V,AD317)</f>
        <v>0</v>
      </c>
      <c r="AI317" s="66" t="str">
        <f t="shared" si="76"/>
        <v/>
      </c>
      <c r="AL317" s="4" t="s">
        <v>11</v>
      </c>
      <c r="AM317" s="5">
        <v>45482</v>
      </c>
      <c r="AN317" s="7"/>
      <c r="AO317" s="7"/>
      <c r="AP317" s="6">
        <f t="shared" si="84"/>
        <v>0</v>
      </c>
      <c r="AQ317" s="7">
        <f>SUMIFS(مصنعيات!AO:AO,مصنعيات!AG:AG,$AO$2,مصنعيات!AE:AE,AM317)</f>
        <v>0</v>
      </c>
      <c r="AR317" s="66" t="str">
        <f t="shared" si="77"/>
        <v/>
      </c>
      <c r="AT317" s="4" t="s">
        <v>11</v>
      </c>
      <c r="AU317" s="5">
        <v>45482</v>
      </c>
      <c r="AV317" s="7"/>
      <c r="AW317" s="7"/>
      <c r="AX317" s="6">
        <f t="shared" si="85"/>
        <v>0</v>
      </c>
      <c r="AY317" s="7">
        <f ca="1">SUMIFS(مصنعيات!AW:AW,مصنعيات!AO:AO,$AO$2,مصنعيات!AM:AM,AU317)</f>
        <v>0</v>
      </c>
      <c r="AZ317" s="66" t="str">
        <f t="shared" si="78"/>
        <v/>
      </c>
      <c r="BB317" s="4" t="s">
        <v>11</v>
      </c>
      <c r="BC317" s="5">
        <v>45482</v>
      </c>
      <c r="BD317" s="7"/>
      <c r="BE317" s="7"/>
      <c r="BF317" s="6">
        <f t="shared" si="86"/>
        <v>0</v>
      </c>
      <c r="BG317" s="7">
        <f ca="1">SUMIFS(مصنعيات!BE:BE,مصنعيات!AW:AW,$AO$2,مصنعيات!AU:AU,BC317)</f>
        <v>0</v>
      </c>
      <c r="BH317" s="66" t="str">
        <f t="shared" si="79"/>
        <v/>
      </c>
      <c r="BJ317" s="4" t="s">
        <v>11</v>
      </c>
      <c r="BK317" s="5">
        <v>45482</v>
      </c>
      <c r="BL317" s="7"/>
      <c r="BM317" s="7"/>
      <c r="BN317" s="6">
        <f t="shared" si="87"/>
        <v>0</v>
      </c>
      <c r="BO317" s="7">
        <f ca="1">SUMIFS(مصنعيات!BM:BM,مصنعيات!BE:BE,$AO$2,مصنعيات!BC:BC,BK317)</f>
        <v>0</v>
      </c>
      <c r="BP317" s="66" t="str">
        <f t="shared" si="80"/>
        <v/>
      </c>
    </row>
    <row r="318" spans="2:68" x14ac:dyDescent="0.2">
      <c r="B318" s="4" t="s">
        <v>12</v>
      </c>
      <c r="C318" s="5">
        <v>45483</v>
      </c>
      <c r="D318" s="7"/>
      <c r="E318" s="7"/>
      <c r="F318" s="6">
        <f t="shared" si="88"/>
        <v>0</v>
      </c>
      <c r="G318" s="7">
        <f>SUMIFS(مصنعيات!N:N,مصنعيات!F:F,$E$2,مصنعيات!D:D,C318)</f>
        <v>0</v>
      </c>
      <c r="H318" s="66" t="str">
        <f t="shared" si="73"/>
        <v/>
      </c>
      <c r="K318" s="4" t="s">
        <v>12</v>
      </c>
      <c r="L318" s="5">
        <v>45483</v>
      </c>
      <c r="M318" s="7"/>
      <c r="N318" s="7"/>
      <c r="O318" s="6">
        <f t="shared" si="81"/>
        <v>0</v>
      </c>
      <c r="P318" s="7">
        <f>SUMIFS(مصنعيات!N:N,مصنعيات!F:F,$N$2,مصنعيات!D:D,L318)</f>
        <v>0</v>
      </c>
      <c r="Q318" s="66" t="str">
        <f t="shared" si="74"/>
        <v/>
      </c>
      <c r="T318" s="4" t="s">
        <v>12</v>
      </c>
      <c r="U318" s="5">
        <v>45483</v>
      </c>
      <c r="V318" s="7"/>
      <c r="W318" s="7"/>
      <c r="X318" s="6">
        <f t="shared" si="82"/>
        <v>0</v>
      </c>
      <c r="Y318" s="7">
        <f>SUMIFS(مصنعيات!W:W,مصنعيات!O:O,$W$2,مصنعيات!M:M,U318)</f>
        <v>0</v>
      </c>
      <c r="Z318" s="66" t="str">
        <f t="shared" si="75"/>
        <v/>
      </c>
      <c r="AC318" s="4" t="s">
        <v>12</v>
      </c>
      <c r="AD318" s="5">
        <v>45483</v>
      </c>
      <c r="AE318" s="7"/>
      <c r="AF318" s="7"/>
      <c r="AG318" s="6">
        <f t="shared" si="83"/>
        <v>0</v>
      </c>
      <c r="AH318" s="7">
        <f>SUMIFS(مصنعيات!AF:AF,مصنعيات!X:X,$AF$2,مصنعيات!V:V,AD318)</f>
        <v>0</v>
      </c>
      <c r="AI318" s="66" t="str">
        <f t="shared" si="76"/>
        <v/>
      </c>
      <c r="AL318" s="4" t="s">
        <v>12</v>
      </c>
      <c r="AM318" s="5">
        <v>45483</v>
      </c>
      <c r="AN318" s="7"/>
      <c r="AO318" s="7"/>
      <c r="AP318" s="6">
        <f t="shared" si="84"/>
        <v>0</v>
      </c>
      <c r="AQ318" s="7">
        <f>SUMIFS(مصنعيات!AO:AO,مصنعيات!AG:AG,$AO$2,مصنعيات!AE:AE,AM318)</f>
        <v>0</v>
      </c>
      <c r="AR318" s="66" t="str">
        <f t="shared" si="77"/>
        <v/>
      </c>
      <c r="AT318" s="4" t="s">
        <v>12</v>
      </c>
      <c r="AU318" s="5">
        <v>45483</v>
      </c>
      <c r="AV318" s="7"/>
      <c r="AW318" s="7"/>
      <c r="AX318" s="6">
        <f t="shared" si="85"/>
        <v>0</v>
      </c>
      <c r="AY318" s="7">
        <f ca="1">SUMIFS(مصنعيات!AW:AW,مصنعيات!AO:AO,$AO$2,مصنعيات!AM:AM,AU318)</f>
        <v>0</v>
      </c>
      <c r="AZ318" s="66" t="str">
        <f t="shared" si="78"/>
        <v/>
      </c>
      <c r="BB318" s="4" t="s">
        <v>12</v>
      </c>
      <c r="BC318" s="5">
        <v>45483</v>
      </c>
      <c r="BD318" s="7"/>
      <c r="BE318" s="7"/>
      <c r="BF318" s="6">
        <f t="shared" si="86"/>
        <v>0</v>
      </c>
      <c r="BG318" s="7">
        <f ca="1">SUMIFS(مصنعيات!BE:BE,مصنعيات!AW:AW,$AO$2,مصنعيات!AU:AU,BC318)</f>
        <v>0</v>
      </c>
      <c r="BH318" s="66" t="str">
        <f t="shared" si="79"/>
        <v/>
      </c>
      <c r="BJ318" s="4" t="s">
        <v>12</v>
      </c>
      <c r="BK318" s="5">
        <v>45483</v>
      </c>
      <c r="BL318" s="7"/>
      <c r="BM318" s="7"/>
      <c r="BN318" s="6">
        <f t="shared" si="87"/>
        <v>0</v>
      </c>
      <c r="BO318" s="7">
        <f ca="1">SUMIFS(مصنعيات!BM:BM,مصنعيات!BE:BE,$AO$2,مصنعيات!BC:BC,BK318)</f>
        <v>0</v>
      </c>
      <c r="BP318" s="66" t="str">
        <f t="shared" si="80"/>
        <v/>
      </c>
    </row>
    <row r="319" spans="2:68" x14ac:dyDescent="0.2">
      <c r="B319" s="4" t="s">
        <v>13</v>
      </c>
      <c r="C319" s="5">
        <v>45484</v>
      </c>
      <c r="D319" s="7"/>
      <c r="E319" s="7"/>
      <c r="F319" s="6">
        <f t="shared" si="88"/>
        <v>0</v>
      </c>
      <c r="G319" s="7">
        <f>SUMIFS(مصنعيات!N:N,مصنعيات!F:F,$E$2,مصنعيات!D:D,C319)</f>
        <v>0</v>
      </c>
      <c r="H319" s="66" t="str">
        <f t="shared" si="73"/>
        <v/>
      </c>
      <c r="K319" s="4" t="s">
        <v>13</v>
      </c>
      <c r="L319" s="5">
        <v>45484</v>
      </c>
      <c r="M319" s="7"/>
      <c r="N319" s="7"/>
      <c r="O319" s="6">
        <f t="shared" si="81"/>
        <v>0</v>
      </c>
      <c r="P319" s="7">
        <f>SUMIFS(مصنعيات!N:N,مصنعيات!F:F,$N$2,مصنعيات!D:D,L319)</f>
        <v>0</v>
      </c>
      <c r="Q319" s="66" t="str">
        <f t="shared" si="74"/>
        <v/>
      </c>
      <c r="T319" s="4" t="s">
        <v>13</v>
      </c>
      <c r="U319" s="5">
        <v>45484</v>
      </c>
      <c r="V319" s="7"/>
      <c r="W319" s="7"/>
      <c r="X319" s="6">
        <f t="shared" si="82"/>
        <v>0</v>
      </c>
      <c r="Y319" s="7">
        <f>SUMIFS(مصنعيات!W:W,مصنعيات!O:O,$W$2,مصنعيات!M:M,U319)</f>
        <v>0</v>
      </c>
      <c r="Z319" s="66" t="str">
        <f t="shared" si="75"/>
        <v/>
      </c>
      <c r="AC319" s="4" t="s">
        <v>13</v>
      </c>
      <c r="AD319" s="5">
        <v>45484</v>
      </c>
      <c r="AE319" s="7"/>
      <c r="AF319" s="7"/>
      <c r="AG319" s="6">
        <f t="shared" si="83"/>
        <v>0</v>
      </c>
      <c r="AH319" s="7">
        <f>SUMIFS(مصنعيات!AF:AF,مصنعيات!X:X,$AF$2,مصنعيات!V:V,AD319)</f>
        <v>0</v>
      </c>
      <c r="AI319" s="66" t="str">
        <f t="shared" si="76"/>
        <v/>
      </c>
      <c r="AL319" s="4" t="s">
        <v>13</v>
      </c>
      <c r="AM319" s="5">
        <v>45484</v>
      </c>
      <c r="AN319" s="7"/>
      <c r="AO319" s="7"/>
      <c r="AP319" s="6">
        <f t="shared" si="84"/>
        <v>0</v>
      </c>
      <c r="AQ319" s="7">
        <f>SUMIFS(مصنعيات!AO:AO,مصنعيات!AG:AG,$AO$2,مصنعيات!AE:AE,AM319)</f>
        <v>0</v>
      </c>
      <c r="AR319" s="66" t="str">
        <f t="shared" si="77"/>
        <v/>
      </c>
      <c r="AT319" s="4" t="s">
        <v>13</v>
      </c>
      <c r="AU319" s="5">
        <v>45484</v>
      </c>
      <c r="AV319" s="7"/>
      <c r="AW319" s="7"/>
      <c r="AX319" s="6">
        <f t="shared" si="85"/>
        <v>0</v>
      </c>
      <c r="AY319" s="7">
        <f ca="1">SUMIFS(مصنعيات!AW:AW,مصنعيات!AO:AO,$AO$2,مصنعيات!AM:AM,AU319)</f>
        <v>0</v>
      </c>
      <c r="AZ319" s="66" t="str">
        <f t="shared" si="78"/>
        <v/>
      </c>
      <c r="BB319" s="4" t="s">
        <v>13</v>
      </c>
      <c r="BC319" s="5">
        <v>45484</v>
      </c>
      <c r="BD319" s="7"/>
      <c r="BE319" s="7"/>
      <c r="BF319" s="6">
        <f t="shared" si="86"/>
        <v>0</v>
      </c>
      <c r="BG319" s="7">
        <f ca="1">SUMIFS(مصنعيات!BE:BE,مصنعيات!AW:AW,$AO$2,مصنعيات!AU:AU,BC319)</f>
        <v>0</v>
      </c>
      <c r="BH319" s="66" t="str">
        <f t="shared" si="79"/>
        <v/>
      </c>
      <c r="BJ319" s="4" t="s">
        <v>13</v>
      </c>
      <c r="BK319" s="5">
        <v>45484</v>
      </c>
      <c r="BL319" s="7"/>
      <c r="BM319" s="7"/>
      <c r="BN319" s="6">
        <f t="shared" si="87"/>
        <v>0</v>
      </c>
      <c r="BO319" s="7">
        <f ca="1">SUMIFS(مصنعيات!BM:BM,مصنعيات!BE:BE,$AO$2,مصنعيات!BC:BC,BK319)</f>
        <v>0</v>
      </c>
      <c r="BP319" s="66" t="str">
        <f t="shared" si="80"/>
        <v/>
      </c>
    </row>
    <row r="320" spans="2:68" x14ac:dyDescent="0.2">
      <c r="B320" s="4" t="s">
        <v>30</v>
      </c>
      <c r="C320" s="5">
        <v>45485</v>
      </c>
      <c r="D320" s="7"/>
      <c r="E320" s="7"/>
      <c r="F320" s="6">
        <f t="shared" si="88"/>
        <v>0</v>
      </c>
      <c r="G320" s="7">
        <f>SUMIFS(مصنعيات!N:N,مصنعيات!F:F,$E$2,مصنعيات!D:D,C320)</f>
        <v>0</v>
      </c>
      <c r="H320" s="66" t="str">
        <f t="shared" si="73"/>
        <v/>
      </c>
      <c r="K320" s="4" t="s">
        <v>30</v>
      </c>
      <c r="L320" s="5">
        <v>45485</v>
      </c>
      <c r="M320" s="7"/>
      <c r="N320" s="7"/>
      <c r="O320" s="6">
        <f t="shared" si="81"/>
        <v>0</v>
      </c>
      <c r="P320" s="7">
        <f>SUMIFS(مصنعيات!N:N,مصنعيات!F:F,$N$2,مصنعيات!D:D,L320)</f>
        <v>0</v>
      </c>
      <c r="Q320" s="66" t="str">
        <f t="shared" si="74"/>
        <v/>
      </c>
      <c r="T320" s="4" t="s">
        <v>30</v>
      </c>
      <c r="U320" s="5">
        <v>45485</v>
      </c>
      <c r="V320" s="7"/>
      <c r="W320" s="7"/>
      <c r="X320" s="6">
        <f t="shared" si="82"/>
        <v>0</v>
      </c>
      <c r="Y320" s="7">
        <f>SUMIFS(مصنعيات!W:W,مصنعيات!O:O,$W$2,مصنعيات!M:M,U320)</f>
        <v>0</v>
      </c>
      <c r="Z320" s="66" t="str">
        <f t="shared" si="75"/>
        <v/>
      </c>
      <c r="AC320" s="4" t="s">
        <v>30</v>
      </c>
      <c r="AD320" s="5">
        <v>45485</v>
      </c>
      <c r="AE320" s="7"/>
      <c r="AF320" s="7"/>
      <c r="AG320" s="6">
        <f t="shared" si="83"/>
        <v>0</v>
      </c>
      <c r="AH320" s="7">
        <f>SUMIFS(مصنعيات!AF:AF,مصنعيات!X:X,$AF$2,مصنعيات!V:V,AD320)</f>
        <v>0</v>
      </c>
      <c r="AI320" s="66" t="str">
        <f t="shared" si="76"/>
        <v/>
      </c>
      <c r="AL320" s="4" t="s">
        <v>30</v>
      </c>
      <c r="AM320" s="5">
        <v>45485</v>
      </c>
      <c r="AN320" s="7"/>
      <c r="AO320" s="7"/>
      <c r="AP320" s="6">
        <f t="shared" si="84"/>
        <v>0</v>
      </c>
      <c r="AQ320" s="7">
        <f>SUMIFS(مصنعيات!AO:AO,مصنعيات!AG:AG,$AO$2,مصنعيات!AE:AE,AM320)</f>
        <v>0</v>
      </c>
      <c r="AR320" s="66" t="str">
        <f t="shared" si="77"/>
        <v/>
      </c>
      <c r="AT320" s="4" t="s">
        <v>30</v>
      </c>
      <c r="AU320" s="5">
        <v>45485</v>
      </c>
      <c r="AV320" s="7"/>
      <c r="AW320" s="7"/>
      <c r="AX320" s="6">
        <f t="shared" si="85"/>
        <v>0</v>
      </c>
      <c r="AY320" s="7">
        <f ca="1">SUMIFS(مصنعيات!AW:AW,مصنعيات!AO:AO,$AO$2,مصنعيات!AM:AM,AU320)</f>
        <v>0</v>
      </c>
      <c r="AZ320" s="66" t="str">
        <f t="shared" si="78"/>
        <v/>
      </c>
      <c r="BB320" s="4" t="s">
        <v>30</v>
      </c>
      <c r="BC320" s="5">
        <v>45485</v>
      </c>
      <c r="BD320" s="7"/>
      <c r="BE320" s="7"/>
      <c r="BF320" s="6">
        <f t="shared" si="86"/>
        <v>0</v>
      </c>
      <c r="BG320" s="7">
        <f ca="1">SUMIFS(مصنعيات!BE:BE,مصنعيات!AW:AW,$AO$2,مصنعيات!AU:AU,BC320)</f>
        <v>0</v>
      </c>
      <c r="BH320" s="66" t="str">
        <f t="shared" si="79"/>
        <v/>
      </c>
      <c r="BJ320" s="4" t="s">
        <v>30</v>
      </c>
      <c r="BK320" s="5">
        <v>45485</v>
      </c>
      <c r="BL320" s="7"/>
      <c r="BM320" s="7"/>
      <c r="BN320" s="6">
        <f t="shared" si="87"/>
        <v>0</v>
      </c>
      <c r="BO320" s="7">
        <f ca="1">SUMIFS(مصنعيات!BM:BM,مصنعيات!BE:BE,$AO$2,مصنعيات!BC:BC,BK320)</f>
        <v>0</v>
      </c>
      <c r="BP320" s="66" t="str">
        <f t="shared" si="80"/>
        <v/>
      </c>
    </row>
    <row r="321" spans="2:68" x14ac:dyDescent="0.2">
      <c r="B321" s="4" t="s">
        <v>8</v>
      </c>
      <c r="C321" s="5">
        <v>45486</v>
      </c>
      <c r="D321" s="7"/>
      <c r="E321" s="7"/>
      <c r="F321" s="6">
        <f t="shared" si="88"/>
        <v>0</v>
      </c>
      <c r="G321" s="7">
        <f>SUMIFS(مصنعيات!N:N,مصنعيات!F:F,$E$2,مصنعيات!D:D,C321)</f>
        <v>0</v>
      </c>
      <c r="H321" s="66" t="str">
        <f t="shared" si="73"/>
        <v/>
      </c>
      <c r="K321" s="4" t="s">
        <v>8</v>
      </c>
      <c r="L321" s="5">
        <v>45486</v>
      </c>
      <c r="M321" s="7"/>
      <c r="N321" s="7"/>
      <c r="O321" s="6">
        <f t="shared" si="81"/>
        <v>0</v>
      </c>
      <c r="P321" s="7">
        <f>SUMIFS(مصنعيات!N:N,مصنعيات!F:F,$N$2,مصنعيات!D:D,L321)</f>
        <v>0</v>
      </c>
      <c r="Q321" s="66" t="str">
        <f t="shared" si="74"/>
        <v/>
      </c>
      <c r="T321" s="4" t="s">
        <v>8</v>
      </c>
      <c r="U321" s="5">
        <v>45486</v>
      </c>
      <c r="V321" s="7"/>
      <c r="W321" s="7"/>
      <c r="X321" s="6">
        <f t="shared" si="82"/>
        <v>0</v>
      </c>
      <c r="Y321" s="7">
        <f>SUMIFS(مصنعيات!W:W,مصنعيات!O:O,$W$2,مصنعيات!M:M,U321)</f>
        <v>0</v>
      </c>
      <c r="Z321" s="66" t="str">
        <f t="shared" si="75"/>
        <v/>
      </c>
      <c r="AC321" s="4" t="s">
        <v>8</v>
      </c>
      <c r="AD321" s="5">
        <v>45486</v>
      </c>
      <c r="AE321" s="7"/>
      <c r="AF321" s="7"/>
      <c r="AG321" s="6">
        <f t="shared" si="83"/>
        <v>0</v>
      </c>
      <c r="AH321" s="7">
        <f>SUMIFS(مصنعيات!AF:AF,مصنعيات!X:X,$AF$2,مصنعيات!V:V,AD321)</f>
        <v>0</v>
      </c>
      <c r="AI321" s="66" t="str">
        <f t="shared" si="76"/>
        <v/>
      </c>
      <c r="AL321" s="4" t="s">
        <v>8</v>
      </c>
      <c r="AM321" s="5">
        <v>45486</v>
      </c>
      <c r="AN321" s="7"/>
      <c r="AO321" s="7"/>
      <c r="AP321" s="6">
        <f t="shared" si="84"/>
        <v>0</v>
      </c>
      <c r="AQ321" s="7">
        <f>SUMIFS(مصنعيات!AO:AO,مصنعيات!AG:AG,$AO$2,مصنعيات!AE:AE,AM321)</f>
        <v>0</v>
      </c>
      <c r="AR321" s="66" t="str">
        <f t="shared" si="77"/>
        <v/>
      </c>
      <c r="AT321" s="4" t="s">
        <v>8</v>
      </c>
      <c r="AU321" s="5">
        <v>45486</v>
      </c>
      <c r="AV321" s="7"/>
      <c r="AW321" s="7"/>
      <c r="AX321" s="6">
        <f t="shared" si="85"/>
        <v>0</v>
      </c>
      <c r="AY321" s="7">
        <f ca="1">SUMIFS(مصنعيات!AW:AW,مصنعيات!AO:AO,$AO$2,مصنعيات!AM:AM,AU321)</f>
        <v>0</v>
      </c>
      <c r="AZ321" s="66" t="str">
        <f t="shared" si="78"/>
        <v/>
      </c>
      <c r="BB321" s="4" t="s">
        <v>8</v>
      </c>
      <c r="BC321" s="5">
        <v>45486</v>
      </c>
      <c r="BD321" s="7"/>
      <c r="BE321" s="7"/>
      <c r="BF321" s="6">
        <f t="shared" si="86"/>
        <v>0</v>
      </c>
      <c r="BG321" s="7">
        <f ca="1">SUMIFS(مصنعيات!BE:BE,مصنعيات!AW:AW,$AO$2,مصنعيات!AU:AU,BC321)</f>
        <v>0</v>
      </c>
      <c r="BH321" s="66" t="str">
        <f t="shared" si="79"/>
        <v/>
      </c>
      <c r="BJ321" s="4" t="s">
        <v>8</v>
      </c>
      <c r="BK321" s="5">
        <v>45486</v>
      </c>
      <c r="BL321" s="7"/>
      <c r="BM321" s="7"/>
      <c r="BN321" s="6">
        <f t="shared" si="87"/>
        <v>0</v>
      </c>
      <c r="BO321" s="7">
        <f ca="1">SUMIFS(مصنعيات!BM:BM,مصنعيات!BE:BE,$AO$2,مصنعيات!BC:BC,BK321)</f>
        <v>0</v>
      </c>
      <c r="BP321" s="66" t="str">
        <f t="shared" si="80"/>
        <v/>
      </c>
    </row>
    <row r="322" spans="2:68" x14ac:dyDescent="0.2">
      <c r="B322" s="4" t="s">
        <v>9</v>
      </c>
      <c r="C322" s="5">
        <v>45487</v>
      </c>
      <c r="D322" s="7"/>
      <c r="E322" s="7"/>
      <c r="F322" s="6">
        <f t="shared" si="88"/>
        <v>0</v>
      </c>
      <c r="G322" s="7">
        <f>SUMIFS(مصنعيات!N:N,مصنعيات!F:F,$E$2,مصنعيات!D:D,C322)</f>
        <v>0</v>
      </c>
      <c r="H322" s="66" t="str">
        <f t="shared" si="73"/>
        <v/>
      </c>
      <c r="K322" s="4" t="s">
        <v>9</v>
      </c>
      <c r="L322" s="5">
        <v>45487</v>
      </c>
      <c r="M322" s="7"/>
      <c r="N322" s="7"/>
      <c r="O322" s="6">
        <f t="shared" si="81"/>
        <v>0</v>
      </c>
      <c r="P322" s="7">
        <f>SUMIFS(مصنعيات!N:N,مصنعيات!F:F,$N$2,مصنعيات!D:D,L322)</f>
        <v>0</v>
      </c>
      <c r="Q322" s="66" t="str">
        <f t="shared" si="74"/>
        <v/>
      </c>
      <c r="T322" s="4" t="s">
        <v>9</v>
      </c>
      <c r="U322" s="5">
        <v>45487</v>
      </c>
      <c r="V322" s="7"/>
      <c r="W322" s="7"/>
      <c r="X322" s="6">
        <f t="shared" si="82"/>
        <v>0</v>
      </c>
      <c r="Y322" s="7">
        <f>SUMIFS(مصنعيات!W:W,مصنعيات!O:O,$W$2,مصنعيات!M:M,U322)</f>
        <v>0</v>
      </c>
      <c r="Z322" s="66" t="str">
        <f t="shared" si="75"/>
        <v/>
      </c>
      <c r="AC322" s="4" t="s">
        <v>9</v>
      </c>
      <c r="AD322" s="5">
        <v>45487</v>
      </c>
      <c r="AE322" s="7"/>
      <c r="AF322" s="7"/>
      <c r="AG322" s="6">
        <f t="shared" si="83"/>
        <v>0</v>
      </c>
      <c r="AH322" s="7">
        <f>SUMIFS(مصنعيات!AF:AF,مصنعيات!X:X,$AF$2,مصنعيات!V:V,AD322)</f>
        <v>0</v>
      </c>
      <c r="AI322" s="66" t="str">
        <f t="shared" si="76"/>
        <v/>
      </c>
      <c r="AL322" s="4" t="s">
        <v>9</v>
      </c>
      <c r="AM322" s="5">
        <v>45487</v>
      </c>
      <c r="AN322" s="7"/>
      <c r="AO322" s="7"/>
      <c r="AP322" s="6">
        <f t="shared" si="84"/>
        <v>0</v>
      </c>
      <c r="AQ322" s="7">
        <f>SUMIFS(مصنعيات!AO:AO,مصنعيات!AG:AG,$AO$2,مصنعيات!AE:AE,AM322)</f>
        <v>0</v>
      </c>
      <c r="AR322" s="66" t="str">
        <f t="shared" si="77"/>
        <v/>
      </c>
      <c r="AT322" s="4" t="s">
        <v>9</v>
      </c>
      <c r="AU322" s="5">
        <v>45487</v>
      </c>
      <c r="AV322" s="7"/>
      <c r="AW322" s="7"/>
      <c r="AX322" s="6">
        <f t="shared" si="85"/>
        <v>0</v>
      </c>
      <c r="AY322" s="7">
        <f ca="1">SUMIFS(مصنعيات!AW:AW,مصنعيات!AO:AO,$AO$2,مصنعيات!AM:AM,AU322)</f>
        <v>0</v>
      </c>
      <c r="AZ322" s="66" t="str">
        <f t="shared" si="78"/>
        <v/>
      </c>
      <c r="BB322" s="4" t="s">
        <v>9</v>
      </c>
      <c r="BC322" s="5">
        <v>45487</v>
      </c>
      <c r="BD322" s="7"/>
      <c r="BE322" s="7"/>
      <c r="BF322" s="6">
        <f t="shared" si="86"/>
        <v>0</v>
      </c>
      <c r="BG322" s="7">
        <f ca="1">SUMIFS(مصنعيات!BE:BE,مصنعيات!AW:AW,$AO$2,مصنعيات!AU:AU,BC322)</f>
        <v>0</v>
      </c>
      <c r="BH322" s="66" t="str">
        <f t="shared" si="79"/>
        <v/>
      </c>
      <c r="BJ322" s="4" t="s">
        <v>9</v>
      </c>
      <c r="BK322" s="5">
        <v>45487</v>
      </c>
      <c r="BL322" s="7"/>
      <c r="BM322" s="7"/>
      <c r="BN322" s="6">
        <f t="shared" si="87"/>
        <v>0</v>
      </c>
      <c r="BO322" s="7">
        <f ca="1">SUMIFS(مصنعيات!BM:BM,مصنعيات!BE:BE,$AO$2,مصنعيات!BC:BC,BK322)</f>
        <v>0</v>
      </c>
      <c r="BP322" s="66" t="str">
        <f t="shared" si="80"/>
        <v/>
      </c>
    </row>
    <row r="323" spans="2:68" x14ac:dyDescent="0.2">
      <c r="B323" s="4" t="s">
        <v>10</v>
      </c>
      <c r="C323" s="5">
        <v>45488</v>
      </c>
      <c r="D323" s="7"/>
      <c r="E323" s="7"/>
      <c r="F323" s="6">
        <f t="shared" si="88"/>
        <v>0</v>
      </c>
      <c r="G323" s="7">
        <f>SUMIFS(مصنعيات!N:N,مصنعيات!F:F,$E$2,مصنعيات!D:D,C323)</f>
        <v>0</v>
      </c>
      <c r="H323" s="66" t="str">
        <f t="shared" si="73"/>
        <v/>
      </c>
      <c r="K323" s="4" t="s">
        <v>10</v>
      </c>
      <c r="L323" s="5">
        <v>45488</v>
      </c>
      <c r="M323" s="7"/>
      <c r="N323" s="7"/>
      <c r="O323" s="6">
        <f t="shared" si="81"/>
        <v>0</v>
      </c>
      <c r="P323" s="7">
        <f>SUMIFS(مصنعيات!N:N,مصنعيات!F:F,$N$2,مصنعيات!D:D,L323)</f>
        <v>0</v>
      </c>
      <c r="Q323" s="66" t="str">
        <f t="shared" si="74"/>
        <v/>
      </c>
      <c r="T323" s="4" t="s">
        <v>10</v>
      </c>
      <c r="U323" s="5">
        <v>45488</v>
      </c>
      <c r="V323" s="7"/>
      <c r="W323" s="7"/>
      <c r="X323" s="6">
        <f t="shared" si="82"/>
        <v>0</v>
      </c>
      <c r="Y323" s="7">
        <f>SUMIFS(مصنعيات!W:W,مصنعيات!O:O,$W$2,مصنعيات!M:M,U323)</f>
        <v>0</v>
      </c>
      <c r="Z323" s="66" t="str">
        <f t="shared" si="75"/>
        <v/>
      </c>
      <c r="AC323" s="4" t="s">
        <v>10</v>
      </c>
      <c r="AD323" s="5">
        <v>45488</v>
      </c>
      <c r="AE323" s="7"/>
      <c r="AF323" s="7"/>
      <c r="AG323" s="6">
        <f t="shared" si="83"/>
        <v>0</v>
      </c>
      <c r="AH323" s="7">
        <f>SUMIFS(مصنعيات!AF:AF,مصنعيات!X:X,$AF$2,مصنعيات!V:V,AD323)</f>
        <v>0</v>
      </c>
      <c r="AI323" s="66" t="str">
        <f t="shared" si="76"/>
        <v/>
      </c>
      <c r="AL323" s="4" t="s">
        <v>10</v>
      </c>
      <c r="AM323" s="5">
        <v>45488</v>
      </c>
      <c r="AN323" s="7"/>
      <c r="AO323" s="7"/>
      <c r="AP323" s="6">
        <f t="shared" si="84"/>
        <v>0</v>
      </c>
      <c r="AQ323" s="7">
        <f>SUMIFS(مصنعيات!AO:AO,مصنعيات!AG:AG,$AO$2,مصنعيات!AE:AE,AM323)</f>
        <v>0</v>
      </c>
      <c r="AR323" s="66" t="str">
        <f t="shared" si="77"/>
        <v/>
      </c>
      <c r="AT323" s="4" t="s">
        <v>10</v>
      </c>
      <c r="AU323" s="5">
        <v>45488</v>
      </c>
      <c r="AV323" s="7"/>
      <c r="AW323" s="7"/>
      <c r="AX323" s="6">
        <f t="shared" si="85"/>
        <v>0</v>
      </c>
      <c r="AY323" s="7">
        <f ca="1">SUMIFS(مصنعيات!AW:AW,مصنعيات!AO:AO,$AO$2,مصنعيات!AM:AM,AU323)</f>
        <v>0</v>
      </c>
      <c r="AZ323" s="66" t="str">
        <f t="shared" si="78"/>
        <v/>
      </c>
      <c r="BB323" s="4" t="s">
        <v>10</v>
      </c>
      <c r="BC323" s="5">
        <v>45488</v>
      </c>
      <c r="BD323" s="7"/>
      <c r="BE323" s="7"/>
      <c r="BF323" s="6">
        <f t="shared" si="86"/>
        <v>0</v>
      </c>
      <c r="BG323" s="7">
        <f ca="1">SUMIFS(مصنعيات!BE:BE,مصنعيات!AW:AW,$AO$2,مصنعيات!AU:AU,BC323)</f>
        <v>0</v>
      </c>
      <c r="BH323" s="66" t="str">
        <f t="shared" si="79"/>
        <v/>
      </c>
      <c r="BJ323" s="4" t="s">
        <v>10</v>
      </c>
      <c r="BK323" s="5">
        <v>45488</v>
      </c>
      <c r="BL323" s="7"/>
      <c r="BM323" s="7"/>
      <c r="BN323" s="6">
        <f t="shared" si="87"/>
        <v>0</v>
      </c>
      <c r="BO323" s="7">
        <f ca="1">SUMIFS(مصنعيات!BM:BM,مصنعيات!BE:BE,$AO$2,مصنعيات!BC:BC,BK323)</f>
        <v>0</v>
      </c>
      <c r="BP323" s="66" t="str">
        <f t="shared" si="80"/>
        <v/>
      </c>
    </row>
    <row r="324" spans="2:68" x14ac:dyDescent="0.2">
      <c r="B324" s="4" t="s">
        <v>11</v>
      </c>
      <c r="C324" s="5">
        <v>45489</v>
      </c>
      <c r="D324" s="7"/>
      <c r="E324" s="7"/>
      <c r="F324" s="6">
        <f t="shared" si="88"/>
        <v>0</v>
      </c>
      <c r="G324" s="7">
        <f>SUMIFS(مصنعيات!N:N,مصنعيات!F:F,$E$2,مصنعيات!D:D,C324)</f>
        <v>0</v>
      </c>
      <c r="H324" s="66" t="str">
        <f t="shared" si="73"/>
        <v/>
      </c>
      <c r="K324" s="4" t="s">
        <v>11</v>
      </c>
      <c r="L324" s="5">
        <v>45489</v>
      </c>
      <c r="M324" s="7"/>
      <c r="N324" s="7"/>
      <c r="O324" s="6">
        <f t="shared" si="81"/>
        <v>0</v>
      </c>
      <c r="P324" s="7">
        <f>SUMIFS(مصنعيات!N:N,مصنعيات!F:F,$N$2,مصنعيات!D:D,L324)</f>
        <v>0</v>
      </c>
      <c r="Q324" s="66" t="str">
        <f t="shared" si="74"/>
        <v/>
      </c>
      <c r="T324" s="4" t="s">
        <v>11</v>
      </c>
      <c r="U324" s="5">
        <v>45489</v>
      </c>
      <c r="V324" s="7"/>
      <c r="W324" s="7"/>
      <c r="X324" s="6">
        <f t="shared" si="82"/>
        <v>0</v>
      </c>
      <c r="Y324" s="7">
        <f>SUMIFS(مصنعيات!W:W,مصنعيات!O:O,$W$2,مصنعيات!M:M,U324)</f>
        <v>0</v>
      </c>
      <c r="Z324" s="66" t="str">
        <f t="shared" si="75"/>
        <v/>
      </c>
      <c r="AC324" s="4" t="s">
        <v>11</v>
      </c>
      <c r="AD324" s="5">
        <v>45489</v>
      </c>
      <c r="AE324" s="7"/>
      <c r="AF324" s="7"/>
      <c r="AG324" s="6">
        <f t="shared" si="83"/>
        <v>0</v>
      </c>
      <c r="AH324" s="7">
        <f>SUMIFS(مصنعيات!AF:AF,مصنعيات!X:X,$AF$2,مصنعيات!V:V,AD324)</f>
        <v>0</v>
      </c>
      <c r="AI324" s="66" t="str">
        <f t="shared" si="76"/>
        <v/>
      </c>
      <c r="AL324" s="4" t="s">
        <v>11</v>
      </c>
      <c r="AM324" s="5">
        <v>45489</v>
      </c>
      <c r="AN324" s="7"/>
      <c r="AO324" s="7"/>
      <c r="AP324" s="6">
        <f t="shared" si="84"/>
        <v>0</v>
      </c>
      <c r="AQ324" s="7">
        <f>SUMIFS(مصنعيات!AO:AO,مصنعيات!AG:AG,$AO$2,مصنعيات!AE:AE,AM324)</f>
        <v>0</v>
      </c>
      <c r="AR324" s="66" t="str">
        <f t="shared" si="77"/>
        <v/>
      </c>
      <c r="AT324" s="4" t="s">
        <v>11</v>
      </c>
      <c r="AU324" s="5">
        <v>45489</v>
      </c>
      <c r="AV324" s="7"/>
      <c r="AW324" s="7"/>
      <c r="AX324" s="6">
        <f t="shared" si="85"/>
        <v>0</v>
      </c>
      <c r="AY324" s="7">
        <f ca="1">SUMIFS(مصنعيات!AW:AW,مصنعيات!AO:AO,$AO$2,مصنعيات!AM:AM,AU324)</f>
        <v>0</v>
      </c>
      <c r="AZ324" s="66" t="str">
        <f t="shared" si="78"/>
        <v/>
      </c>
      <c r="BB324" s="4" t="s">
        <v>11</v>
      </c>
      <c r="BC324" s="5">
        <v>45489</v>
      </c>
      <c r="BD324" s="7"/>
      <c r="BE324" s="7"/>
      <c r="BF324" s="6">
        <f t="shared" si="86"/>
        <v>0</v>
      </c>
      <c r="BG324" s="7">
        <f ca="1">SUMIFS(مصنعيات!BE:BE,مصنعيات!AW:AW,$AO$2,مصنعيات!AU:AU,BC324)</f>
        <v>0</v>
      </c>
      <c r="BH324" s="66" t="str">
        <f t="shared" si="79"/>
        <v/>
      </c>
      <c r="BJ324" s="4" t="s">
        <v>11</v>
      </c>
      <c r="BK324" s="5">
        <v>45489</v>
      </c>
      <c r="BL324" s="7"/>
      <c r="BM324" s="7"/>
      <c r="BN324" s="6">
        <f t="shared" si="87"/>
        <v>0</v>
      </c>
      <c r="BO324" s="7">
        <f ca="1">SUMIFS(مصنعيات!BM:BM,مصنعيات!BE:BE,$AO$2,مصنعيات!BC:BC,BK324)</f>
        <v>0</v>
      </c>
      <c r="BP324" s="66" t="str">
        <f t="shared" si="80"/>
        <v/>
      </c>
    </row>
    <row r="325" spans="2:68" x14ac:dyDescent="0.2">
      <c r="B325" s="4" t="s">
        <v>12</v>
      </c>
      <c r="C325" s="5">
        <v>45490</v>
      </c>
      <c r="D325" s="7"/>
      <c r="E325" s="7"/>
      <c r="F325" s="6">
        <f t="shared" si="88"/>
        <v>0</v>
      </c>
      <c r="G325" s="7">
        <f>SUMIFS(مصنعيات!N:N,مصنعيات!F:F,$E$2,مصنعيات!D:D,C325)</f>
        <v>0</v>
      </c>
      <c r="H325" s="66" t="str">
        <f t="shared" si="73"/>
        <v/>
      </c>
      <c r="K325" s="4" t="s">
        <v>12</v>
      </c>
      <c r="L325" s="5">
        <v>45490</v>
      </c>
      <c r="M325" s="7"/>
      <c r="N325" s="7"/>
      <c r="O325" s="6">
        <f t="shared" si="81"/>
        <v>0</v>
      </c>
      <c r="P325" s="7">
        <f>SUMIFS(مصنعيات!N:N,مصنعيات!F:F,$N$2,مصنعيات!D:D,L325)</f>
        <v>0</v>
      </c>
      <c r="Q325" s="66" t="str">
        <f t="shared" si="74"/>
        <v/>
      </c>
      <c r="T325" s="4" t="s">
        <v>12</v>
      </c>
      <c r="U325" s="5">
        <v>45490</v>
      </c>
      <c r="V325" s="7"/>
      <c r="W325" s="7"/>
      <c r="X325" s="6">
        <f t="shared" si="82"/>
        <v>0</v>
      </c>
      <c r="Y325" s="7">
        <f>SUMIFS(مصنعيات!W:W,مصنعيات!O:O,$W$2,مصنعيات!M:M,U325)</f>
        <v>0</v>
      </c>
      <c r="Z325" s="66" t="str">
        <f t="shared" si="75"/>
        <v/>
      </c>
      <c r="AC325" s="4" t="s">
        <v>12</v>
      </c>
      <c r="AD325" s="5">
        <v>45490</v>
      </c>
      <c r="AE325" s="7"/>
      <c r="AF325" s="7"/>
      <c r="AG325" s="6">
        <f t="shared" si="83"/>
        <v>0</v>
      </c>
      <c r="AH325" s="7">
        <f>SUMIFS(مصنعيات!AF:AF,مصنعيات!X:X,$AF$2,مصنعيات!V:V,AD325)</f>
        <v>0</v>
      </c>
      <c r="AI325" s="66" t="str">
        <f t="shared" si="76"/>
        <v/>
      </c>
      <c r="AL325" s="4" t="s">
        <v>12</v>
      </c>
      <c r="AM325" s="5">
        <v>45490</v>
      </c>
      <c r="AN325" s="7"/>
      <c r="AO325" s="7"/>
      <c r="AP325" s="6">
        <f t="shared" si="84"/>
        <v>0</v>
      </c>
      <c r="AQ325" s="7">
        <f>SUMIFS(مصنعيات!AO:AO,مصنعيات!AG:AG,$AO$2,مصنعيات!AE:AE,AM325)</f>
        <v>0</v>
      </c>
      <c r="AR325" s="66" t="str">
        <f t="shared" si="77"/>
        <v/>
      </c>
      <c r="AT325" s="4" t="s">
        <v>12</v>
      </c>
      <c r="AU325" s="5">
        <v>45490</v>
      </c>
      <c r="AV325" s="7"/>
      <c r="AW325" s="7"/>
      <c r="AX325" s="6">
        <f t="shared" si="85"/>
        <v>0</v>
      </c>
      <c r="AY325" s="7">
        <f ca="1">SUMIFS(مصنعيات!AW:AW,مصنعيات!AO:AO,$AO$2,مصنعيات!AM:AM,AU325)</f>
        <v>0</v>
      </c>
      <c r="AZ325" s="66" t="str">
        <f t="shared" si="78"/>
        <v/>
      </c>
      <c r="BB325" s="4" t="s">
        <v>12</v>
      </c>
      <c r="BC325" s="5">
        <v>45490</v>
      </c>
      <c r="BD325" s="7"/>
      <c r="BE325" s="7"/>
      <c r="BF325" s="6">
        <f t="shared" si="86"/>
        <v>0</v>
      </c>
      <c r="BG325" s="7">
        <f ca="1">SUMIFS(مصنعيات!BE:BE,مصنعيات!AW:AW,$AO$2,مصنعيات!AU:AU,BC325)</f>
        <v>0</v>
      </c>
      <c r="BH325" s="66" t="str">
        <f t="shared" si="79"/>
        <v/>
      </c>
      <c r="BJ325" s="4" t="s">
        <v>12</v>
      </c>
      <c r="BK325" s="5">
        <v>45490</v>
      </c>
      <c r="BL325" s="7"/>
      <c r="BM325" s="7"/>
      <c r="BN325" s="6">
        <f t="shared" si="87"/>
        <v>0</v>
      </c>
      <c r="BO325" s="7">
        <f ca="1">SUMIFS(مصنعيات!BM:BM,مصنعيات!BE:BE,$AO$2,مصنعيات!BC:BC,BK325)</f>
        <v>0</v>
      </c>
      <c r="BP325" s="66" t="str">
        <f t="shared" si="80"/>
        <v/>
      </c>
    </row>
    <row r="326" spans="2:68" x14ac:dyDescent="0.2">
      <c r="B326" s="4" t="s">
        <v>13</v>
      </c>
      <c r="C326" s="5">
        <v>45491</v>
      </c>
      <c r="D326" s="7"/>
      <c r="E326" s="7"/>
      <c r="F326" s="6">
        <f t="shared" si="88"/>
        <v>0</v>
      </c>
      <c r="G326" s="7">
        <f>SUMIFS(مصنعيات!N:N,مصنعيات!F:F,$E$2,مصنعيات!D:D,C326)</f>
        <v>0</v>
      </c>
      <c r="H326" s="66" t="str">
        <f t="shared" ref="H326:H389" si="89">IF(D326="","",F326-G326-$I$2)</f>
        <v/>
      </c>
      <c r="K326" s="4" t="s">
        <v>13</v>
      </c>
      <c r="L326" s="5">
        <v>45491</v>
      </c>
      <c r="M326" s="7"/>
      <c r="N326" s="7"/>
      <c r="O326" s="6">
        <f t="shared" si="81"/>
        <v>0</v>
      </c>
      <c r="P326" s="7">
        <f>SUMIFS(مصنعيات!N:N,مصنعيات!F:F,$N$2,مصنعيات!D:D,L326)</f>
        <v>0</v>
      </c>
      <c r="Q326" s="66" t="str">
        <f t="shared" ref="Q326:Q389" si="90">IF(M326="","",O326-P326-$I$2)</f>
        <v/>
      </c>
      <c r="T326" s="4" t="s">
        <v>13</v>
      </c>
      <c r="U326" s="5">
        <v>45491</v>
      </c>
      <c r="V326" s="7"/>
      <c r="W326" s="7"/>
      <c r="X326" s="6">
        <f t="shared" si="82"/>
        <v>0</v>
      </c>
      <c r="Y326" s="7">
        <f>SUMIFS(مصنعيات!W:W,مصنعيات!O:O,$W$2,مصنعيات!M:M,U326)</f>
        <v>0</v>
      </c>
      <c r="Z326" s="66" t="str">
        <f t="shared" ref="Z326:Z389" si="91">IF(V326="","",X326-Y326-$I$2)</f>
        <v/>
      </c>
      <c r="AC326" s="4" t="s">
        <v>13</v>
      </c>
      <c r="AD326" s="5">
        <v>45491</v>
      </c>
      <c r="AE326" s="7"/>
      <c r="AF326" s="7"/>
      <c r="AG326" s="6">
        <f t="shared" si="83"/>
        <v>0</v>
      </c>
      <c r="AH326" s="7">
        <f>SUMIFS(مصنعيات!AF:AF,مصنعيات!X:X,$AF$2,مصنعيات!V:V,AD326)</f>
        <v>0</v>
      </c>
      <c r="AI326" s="66" t="str">
        <f t="shared" ref="AI326:AI389" si="92">IF(AE326="","",AG326-AH326-$I$2)</f>
        <v/>
      </c>
      <c r="AL326" s="4" t="s">
        <v>13</v>
      </c>
      <c r="AM326" s="5">
        <v>45491</v>
      </c>
      <c r="AN326" s="7"/>
      <c r="AO326" s="7"/>
      <c r="AP326" s="6">
        <f t="shared" si="84"/>
        <v>0</v>
      </c>
      <c r="AQ326" s="7">
        <f>SUMIFS(مصنعيات!AO:AO,مصنعيات!AG:AG,$AO$2,مصنعيات!AE:AE,AM326)</f>
        <v>0</v>
      </c>
      <c r="AR326" s="66" t="str">
        <f t="shared" ref="AR326:AR389" si="93">IF(AN326="","",AP326-AQ326-$I$2)</f>
        <v/>
      </c>
      <c r="AT326" s="4" t="s">
        <v>13</v>
      </c>
      <c r="AU326" s="5">
        <v>45491</v>
      </c>
      <c r="AV326" s="7"/>
      <c r="AW326" s="7"/>
      <c r="AX326" s="6">
        <f t="shared" si="85"/>
        <v>0</v>
      </c>
      <c r="AY326" s="7">
        <f ca="1">SUMIFS(مصنعيات!AW:AW,مصنعيات!AO:AO,$AO$2,مصنعيات!AM:AM,AU326)</f>
        <v>0</v>
      </c>
      <c r="AZ326" s="66" t="str">
        <f t="shared" ref="AZ326:AZ389" si="94">IF(AV326="","",AX326-AY326-$I$2)</f>
        <v/>
      </c>
      <c r="BB326" s="4" t="s">
        <v>13</v>
      </c>
      <c r="BC326" s="5">
        <v>45491</v>
      </c>
      <c r="BD326" s="7"/>
      <c r="BE326" s="7"/>
      <c r="BF326" s="6">
        <f t="shared" si="86"/>
        <v>0</v>
      </c>
      <c r="BG326" s="7">
        <f ca="1">SUMIFS(مصنعيات!BE:BE,مصنعيات!AW:AW,$AO$2,مصنعيات!AU:AU,BC326)</f>
        <v>0</v>
      </c>
      <c r="BH326" s="66" t="str">
        <f t="shared" ref="BH326:BH389" si="95">IF(BD326="","",BF326-BG326-$I$2)</f>
        <v/>
      </c>
      <c r="BJ326" s="4" t="s">
        <v>13</v>
      </c>
      <c r="BK326" s="5">
        <v>45491</v>
      </c>
      <c r="BL326" s="7"/>
      <c r="BM326" s="7"/>
      <c r="BN326" s="6">
        <f t="shared" si="87"/>
        <v>0</v>
      </c>
      <c r="BO326" s="7">
        <f ca="1">SUMIFS(مصنعيات!BM:BM,مصنعيات!BE:BE,$AO$2,مصنعيات!BC:BC,BK326)</f>
        <v>0</v>
      </c>
      <c r="BP326" s="66" t="str">
        <f t="shared" ref="BP326:BP389" si="96">IF(BL326="","",BN326-BO326-$I$2)</f>
        <v/>
      </c>
    </row>
    <row r="327" spans="2:68" x14ac:dyDescent="0.2">
      <c r="B327" s="4" t="s">
        <v>30</v>
      </c>
      <c r="C327" s="5">
        <v>45492</v>
      </c>
      <c r="D327" s="7"/>
      <c r="E327" s="7"/>
      <c r="F327" s="6">
        <f t="shared" si="88"/>
        <v>0</v>
      </c>
      <c r="G327" s="7">
        <f>SUMIFS(مصنعيات!N:N,مصنعيات!F:F,$E$2,مصنعيات!D:D,C327)</f>
        <v>0</v>
      </c>
      <c r="H327" s="66" t="str">
        <f t="shared" si="89"/>
        <v/>
      </c>
      <c r="K327" s="4" t="s">
        <v>30</v>
      </c>
      <c r="L327" s="5">
        <v>45492</v>
      </c>
      <c r="M327" s="7"/>
      <c r="N327" s="7"/>
      <c r="O327" s="6">
        <f t="shared" si="81"/>
        <v>0</v>
      </c>
      <c r="P327" s="7">
        <f>SUMIFS(مصنعيات!N:N,مصنعيات!F:F,$N$2,مصنعيات!D:D,L327)</f>
        <v>0</v>
      </c>
      <c r="Q327" s="66" t="str">
        <f t="shared" si="90"/>
        <v/>
      </c>
      <c r="T327" s="4" t="s">
        <v>30</v>
      </c>
      <c r="U327" s="5">
        <v>45492</v>
      </c>
      <c r="V327" s="7"/>
      <c r="W327" s="7"/>
      <c r="X327" s="6">
        <f t="shared" si="82"/>
        <v>0</v>
      </c>
      <c r="Y327" s="7">
        <f>SUMIFS(مصنعيات!W:W,مصنعيات!O:O,$W$2,مصنعيات!M:M,U327)</f>
        <v>0</v>
      </c>
      <c r="Z327" s="66" t="str">
        <f t="shared" si="91"/>
        <v/>
      </c>
      <c r="AC327" s="4" t="s">
        <v>30</v>
      </c>
      <c r="AD327" s="5">
        <v>45492</v>
      </c>
      <c r="AE327" s="7"/>
      <c r="AF327" s="7"/>
      <c r="AG327" s="6">
        <f t="shared" si="83"/>
        <v>0</v>
      </c>
      <c r="AH327" s="7">
        <f>SUMIFS(مصنعيات!AF:AF,مصنعيات!X:X,$AF$2,مصنعيات!V:V,AD327)</f>
        <v>0</v>
      </c>
      <c r="AI327" s="66" t="str">
        <f t="shared" si="92"/>
        <v/>
      </c>
      <c r="AL327" s="4" t="s">
        <v>30</v>
      </c>
      <c r="AM327" s="5">
        <v>45492</v>
      </c>
      <c r="AN327" s="7"/>
      <c r="AO327" s="7"/>
      <c r="AP327" s="6">
        <f t="shared" si="84"/>
        <v>0</v>
      </c>
      <c r="AQ327" s="7">
        <f>SUMIFS(مصنعيات!AO:AO,مصنعيات!AG:AG,$AO$2,مصنعيات!AE:AE,AM327)</f>
        <v>0</v>
      </c>
      <c r="AR327" s="66" t="str">
        <f t="shared" si="93"/>
        <v/>
      </c>
      <c r="AT327" s="4" t="s">
        <v>30</v>
      </c>
      <c r="AU327" s="5">
        <v>45492</v>
      </c>
      <c r="AV327" s="7"/>
      <c r="AW327" s="7"/>
      <c r="AX327" s="6">
        <f t="shared" si="85"/>
        <v>0</v>
      </c>
      <c r="AY327" s="7">
        <f ca="1">SUMIFS(مصنعيات!AW:AW,مصنعيات!AO:AO,$AO$2,مصنعيات!AM:AM,AU327)</f>
        <v>0</v>
      </c>
      <c r="AZ327" s="66" t="str">
        <f t="shared" si="94"/>
        <v/>
      </c>
      <c r="BB327" s="4" t="s">
        <v>30</v>
      </c>
      <c r="BC327" s="5">
        <v>45492</v>
      </c>
      <c r="BD327" s="7"/>
      <c r="BE327" s="7"/>
      <c r="BF327" s="6">
        <f t="shared" si="86"/>
        <v>0</v>
      </c>
      <c r="BG327" s="7">
        <f ca="1">SUMIFS(مصنعيات!BE:BE,مصنعيات!AW:AW,$AO$2,مصنعيات!AU:AU,BC327)</f>
        <v>0</v>
      </c>
      <c r="BH327" s="66" t="str">
        <f t="shared" si="95"/>
        <v/>
      </c>
      <c r="BJ327" s="4" t="s">
        <v>30</v>
      </c>
      <c r="BK327" s="5">
        <v>45492</v>
      </c>
      <c r="BL327" s="7"/>
      <c r="BM327" s="7"/>
      <c r="BN327" s="6">
        <f t="shared" si="87"/>
        <v>0</v>
      </c>
      <c r="BO327" s="7">
        <f ca="1">SUMIFS(مصنعيات!BM:BM,مصنعيات!BE:BE,$AO$2,مصنعيات!BC:BC,BK327)</f>
        <v>0</v>
      </c>
      <c r="BP327" s="66" t="str">
        <f t="shared" si="96"/>
        <v/>
      </c>
    </row>
    <row r="328" spans="2:68" x14ac:dyDescent="0.2">
      <c r="B328" s="4" t="s">
        <v>8</v>
      </c>
      <c r="C328" s="5">
        <v>45493</v>
      </c>
      <c r="D328" s="7"/>
      <c r="E328" s="7"/>
      <c r="F328" s="6">
        <f t="shared" si="88"/>
        <v>0</v>
      </c>
      <c r="G328" s="7">
        <f>SUMIFS(مصنعيات!N:N,مصنعيات!F:F,$E$2,مصنعيات!D:D,C328)</f>
        <v>0</v>
      </c>
      <c r="H328" s="66" t="str">
        <f t="shared" si="89"/>
        <v/>
      </c>
      <c r="K328" s="4" t="s">
        <v>8</v>
      </c>
      <c r="L328" s="5">
        <v>45493</v>
      </c>
      <c r="M328" s="7"/>
      <c r="N328" s="7"/>
      <c r="O328" s="6">
        <f t="shared" si="81"/>
        <v>0</v>
      </c>
      <c r="P328" s="7">
        <f>SUMIFS(مصنعيات!N:N,مصنعيات!F:F,$N$2,مصنعيات!D:D,L328)</f>
        <v>0</v>
      </c>
      <c r="Q328" s="66" t="str">
        <f t="shared" si="90"/>
        <v/>
      </c>
      <c r="T328" s="4" t="s">
        <v>8</v>
      </c>
      <c r="U328" s="5">
        <v>45493</v>
      </c>
      <c r="V328" s="7"/>
      <c r="W328" s="7"/>
      <c r="X328" s="6">
        <f t="shared" si="82"/>
        <v>0</v>
      </c>
      <c r="Y328" s="7">
        <f>SUMIFS(مصنعيات!W:W,مصنعيات!O:O,$W$2,مصنعيات!M:M,U328)</f>
        <v>0</v>
      </c>
      <c r="Z328" s="66" t="str">
        <f t="shared" si="91"/>
        <v/>
      </c>
      <c r="AC328" s="4" t="s">
        <v>8</v>
      </c>
      <c r="AD328" s="5">
        <v>45493</v>
      </c>
      <c r="AE328" s="7"/>
      <c r="AF328" s="7"/>
      <c r="AG328" s="6">
        <f t="shared" si="83"/>
        <v>0</v>
      </c>
      <c r="AH328" s="7">
        <f>SUMIFS(مصنعيات!AF:AF,مصنعيات!X:X,$AF$2,مصنعيات!V:V,AD328)</f>
        <v>0</v>
      </c>
      <c r="AI328" s="66" t="str">
        <f t="shared" si="92"/>
        <v/>
      </c>
      <c r="AL328" s="4" t="s">
        <v>8</v>
      </c>
      <c r="AM328" s="5">
        <v>45493</v>
      </c>
      <c r="AN328" s="7"/>
      <c r="AO328" s="7"/>
      <c r="AP328" s="6">
        <f t="shared" si="84"/>
        <v>0</v>
      </c>
      <c r="AQ328" s="7">
        <f>SUMIFS(مصنعيات!AO:AO,مصنعيات!AG:AG,$AO$2,مصنعيات!AE:AE,AM328)</f>
        <v>0</v>
      </c>
      <c r="AR328" s="66" t="str">
        <f t="shared" si="93"/>
        <v/>
      </c>
      <c r="AT328" s="4" t="s">
        <v>8</v>
      </c>
      <c r="AU328" s="5">
        <v>45493</v>
      </c>
      <c r="AV328" s="7"/>
      <c r="AW328" s="7"/>
      <c r="AX328" s="6">
        <f t="shared" si="85"/>
        <v>0</v>
      </c>
      <c r="AY328" s="7">
        <f ca="1">SUMIFS(مصنعيات!AW:AW,مصنعيات!AO:AO,$AO$2,مصنعيات!AM:AM,AU328)</f>
        <v>0</v>
      </c>
      <c r="AZ328" s="66" t="str">
        <f t="shared" si="94"/>
        <v/>
      </c>
      <c r="BB328" s="4" t="s">
        <v>8</v>
      </c>
      <c r="BC328" s="5">
        <v>45493</v>
      </c>
      <c r="BD328" s="7"/>
      <c r="BE328" s="7"/>
      <c r="BF328" s="6">
        <f t="shared" si="86"/>
        <v>0</v>
      </c>
      <c r="BG328" s="7">
        <f ca="1">SUMIFS(مصنعيات!BE:BE,مصنعيات!AW:AW,$AO$2,مصنعيات!AU:AU,BC328)</f>
        <v>0</v>
      </c>
      <c r="BH328" s="66" t="str">
        <f t="shared" si="95"/>
        <v/>
      </c>
      <c r="BJ328" s="4" t="s">
        <v>8</v>
      </c>
      <c r="BK328" s="5">
        <v>45493</v>
      </c>
      <c r="BL328" s="7"/>
      <c r="BM328" s="7"/>
      <c r="BN328" s="6">
        <f t="shared" si="87"/>
        <v>0</v>
      </c>
      <c r="BO328" s="7">
        <f ca="1">SUMIFS(مصنعيات!BM:BM,مصنعيات!BE:BE,$AO$2,مصنعيات!BC:BC,BK328)</f>
        <v>0</v>
      </c>
      <c r="BP328" s="66" t="str">
        <f t="shared" si="96"/>
        <v/>
      </c>
    </row>
    <row r="329" spans="2:68" x14ac:dyDescent="0.2">
      <c r="B329" s="4" t="s">
        <v>9</v>
      </c>
      <c r="C329" s="5">
        <v>45494</v>
      </c>
      <c r="D329" s="7"/>
      <c r="E329" s="7"/>
      <c r="F329" s="6">
        <f t="shared" si="88"/>
        <v>0</v>
      </c>
      <c r="G329" s="7">
        <f>SUMIFS(مصنعيات!N:N,مصنعيات!F:F,$E$2,مصنعيات!D:D,C329)</f>
        <v>0</v>
      </c>
      <c r="H329" s="66" t="str">
        <f t="shared" si="89"/>
        <v/>
      </c>
      <c r="K329" s="4" t="s">
        <v>9</v>
      </c>
      <c r="L329" s="5">
        <v>45494</v>
      </c>
      <c r="M329" s="7"/>
      <c r="N329" s="7"/>
      <c r="O329" s="6">
        <f t="shared" si="81"/>
        <v>0</v>
      </c>
      <c r="P329" s="7">
        <f>SUMIFS(مصنعيات!N:N,مصنعيات!F:F,$N$2,مصنعيات!D:D,L329)</f>
        <v>0</v>
      </c>
      <c r="Q329" s="66" t="str">
        <f t="shared" si="90"/>
        <v/>
      </c>
      <c r="T329" s="4" t="s">
        <v>9</v>
      </c>
      <c r="U329" s="5">
        <v>45494</v>
      </c>
      <c r="V329" s="7"/>
      <c r="W329" s="7"/>
      <c r="X329" s="6">
        <f t="shared" si="82"/>
        <v>0</v>
      </c>
      <c r="Y329" s="7">
        <f>SUMIFS(مصنعيات!W:W,مصنعيات!O:O,$W$2,مصنعيات!M:M,U329)</f>
        <v>0</v>
      </c>
      <c r="Z329" s="66" t="str">
        <f t="shared" si="91"/>
        <v/>
      </c>
      <c r="AC329" s="4" t="s">
        <v>9</v>
      </c>
      <c r="AD329" s="5">
        <v>45494</v>
      </c>
      <c r="AE329" s="7"/>
      <c r="AF329" s="7"/>
      <c r="AG329" s="6">
        <f t="shared" si="83"/>
        <v>0</v>
      </c>
      <c r="AH329" s="7">
        <f>SUMIFS(مصنعيات!AF:AF,مصنعيات!X:X,$AF$2,مصنعيات!V:V,AD329)</f>
        <v>0</v>
      </c>
      <c r="AI329" s="66" t="str">
        <f t="shared" si="92"/>
        <v/>
      </c>
      <c r="AL329" s="4" t="s">
        <v>9</v>
      </c>
      <c r="AM329" s="5">
        <v>45494</v>
      </c>
      <c r="AN329" s="7"/>
      <c r="AO329" s="7"/>
      <c r="AP329" s="6">
        <f t="shared" si="84"/>
        <v>0</v>
      </c>
      <c r="AQ329" s="7">
        <f>SUMIFS(مصنعيات!AO:AO,مصنعيات!AG:AG,$AO$2,مصنعيات!AE:AE,AM329)</f>
        <v>0</v>
      </c>
      <c r="AR329" s="66" t="str">
        <f t="shared" si="93"/>
        <v/>
      </c>
      <c r="AT329" s="4" t="s">
        <v>9</v>
      </c>
      <c r="AU329" s="5">
        <v>45494</v>
      </c>
      <c r="AV329" s="7"/>
      <c r="AW329" s="7"/>
      <c r="AX329" s="6">
        <f t="shared" si="85"/>
        <v>0</v>
      </c>
      <c r="AY329" s="7">
        <f ca="1">SUMIFS(مصنعيات!AW:AW,مصنعيات!AO:AO,$AO$2,مصنعيات!AM:AM,AU329)</f>
        <v>0</v>
      </c>
      <c r="AZ329" s="66" t="str">
        <f t="shared" si="94"/>
        <v/>
      </c>
      <c r="BB329" s="4" t="s">
        <v>9</v>
      </c>
      <c r="BC329" s="5">
        <v>45494</v>
      </c>
      <c r="BD329" s="7"/>
      <c r="BE329" s="7"/>
      <c r="BF329" s="6">
        <f t="shared" si="86"/>
        <v>0</v>
      </c>
      <c r="BG329" s="7">
        <f ca="1">SUMIFS(مصنعيات!BE:BE,مصنعيات!AW:AW,$AO$2,مصنعيات!AU:AU,BC329)</f>
        <v>0</v>
      </c>
      <c r="BH329" s="66" t="str">
        <f t="shared" si="95"/>
        <v/>
      </c>
      <c r="BJ329" s="4" t="s">
        <v>9</v>
      </c>
      <c r="BK329" s="5">
        <v>45494</v>
      </c>
      <c r="BL329" s="7"/>
      <c r="BM329" s="7"/>
      <c r="BN329" s="6">
        <f t="shared" si="87"/>
        <v>0</v>
      </c>
      <c r="BO329" s="7">
        <f ca="1">SUMIFS(مصنعيات!BM:BM,مصنعيات!BE:BE,$AO$2,مصنعيات!BC:BC,BK329)</f>
        <v>0</v>
      </c>
      <c r="BP329" s="66" t="str">
        <f t="shared" si="96"/>
        <v/>
      </c>
    </row>
    <row r="330" spans="2:68" x14ac:dyDescent="0.2">
      <c r="B330" s="4" t="s">
        <v>10</v>
      </c>
      <c r="C330" s="5">
        <v>45495</v>
      </c>
      <c r="D330" s="7"/>
      <c r="E330" s="7"/>
      <c r="F330" s="6">
        <f t="shared" si="88"/>
        <v>0</v>
      </c>
      <c r="G330" s="7">
        <f>SUMIFS(مصنعيات!N:N,مصنعيات!F:F,$E$2,مصنعيات!D:D,C330)</f>
        <v>0</v>
      </c>
      <c r="H330" s="66" t="str">
        <f t="shared" si="89"/>
        <v/>
      </c>
      <c r="K330" s="4" t="s">
        <v>10</v>
      </c>
      <c r="L330" s="5">
        <v>45495</v>
      </c>
      <c r="M330" s="7"/>
      <c r="N330" s="7"/>
      <c r="O330" s="6">
        <f t="shared" si="81"/>
        <v>0</v>
      </c>
      <c r="P330" s="7">
        <f>SUMIFS(مصنعيات!N:N,مصنعيات!F:F,$N$2,مصنعيات!D:D,L330)</f>
        <v>0</v>
      </c>
      <c r="Q330" s="66" t="str">
        <f t="shared" si="90"/>
        <v/>
      </c>
      <c r="T330" s="4" t="s">
        <v>10</v>
      </c>
      <c r="U330" s="5">
        <v>45495</v>
      </c>
      <c r="V330" s="7"/>
      <c r="W330" s="7"/>
      <c r="X330" s="6">
        <f t="shared" si="82"/>
        <v>0</v>
      </c>
      <c r="Y330" s="7">
        <f>SUMIFS(مصنعيات!W:W,مصنعيات!O:O,$W$2,مصنعيات!M:M,U330)</f>
        <v>0</v>
      </c>
      <c r="Z330" s="66" t="str">
        <f t="shared" si="91"/>
        <v/>
      </c>
      <c r="AC330" s="4" t="s">
        <v>10</v>
      </c>
      <c r="AD330" s="5">
        <v>45495</v>
      </c>
      <c r="AE330" s="7"/>
      <c r="AF330" s="7"/>
      <c r="AG330" s="6">
        <f t="shared" si="83"/>
        <v>0</v>
      </c>
      <c r="AH330" s="7">
        <f>SUMIFS(مصنعيات!AF:AF,مصنعيات!X:X,$AF$2,مصنعيات!V:V,AD330)</f>
        <v>0</v>
      </c>
      <c r="AI330" s="66" t="str">
        <f t="shared" si="92"/>
        <v/>
      </c>
      <c r="AL330" s="4" t="s">
        <v>10</v>
      </c>
      <c r="AM330" s="5">
        <v>45495</v>
      </c>
      <c r="AN330" s="7"/>
      <c r="AO330" s="7"/>
      <c r="AP330" s="6">
        <f t="shared" si="84"/>
        <v>0</v>
      </c>
      <c r="AQ330" s="7">
        <f>SUMIFS(مصنعيات!AO:AO,مصنعيات!AG:AG,$AO$2,مصنعيات!AE:AE,AM330)</f>
        <v>0</v>
      </c>
      <c r="AR330" s="66" t="str">
        <f t="shared" si="93"/>
        <v/>
      </c>
      <c r="AT330" s="4" t="s">
        <v>10</v>
      </c>
      <c r="AU330" s="5">
        <v>45495</v>
      </c>
      <c r="AV330" s="7"/>
      <c r="AW330" s="7"/>
      <c r="AX330" s="6">
        <f t="shared" si="85"/>
        <v>0</v>
      </c>
      <c r="AY330" s="7">
        <f ca="1">SUMIFS(مصنعيات!AW:AW,مصنعيات!AO:AO,$AO$2,مصنعيات!AM:AM,AU330)</f>
        <v>0</v>
      </c>
      <c r="AZ330" s="66" t="str">
        <f t="shared" si="94"/>
        <v/>
      </c>
      <c r="BB330" s="4" t="s">
        <v>10</v>
      </c>
      <c r="BC330" s="5">
        <v>45495</v>
      </c>
      <c r="BD330" s="7"/>
      <c r="BE330" s="7"/>
      <c r="BF330" s="6">
        <f t="shared" si="86"/>
        <v>0</v>
      </c>
      <c r="BG330" s="7">
        <f ca="1">SUMIFS(مصنعيات!BE:BE,مصنعيات!AW:AW,$AO$2,مصنعيات!AU:AU,BC330)</f>
        <v>0</v>
      </c>
      <c r="BH330" s="66" t="str">
        <f t="shared" si="95"/>
        <v/>
      </c>
      <c r="BJ330" s="4" t="s">
        <v>10</v>
      </c>
      <c r="BK330" s="5">
        <v>45495</v>
      </c>
      <c r="BL330" s="7"/>
      <c r="BM330" s="7"/>
      <c r="BN330" s="6">
        <f t="shared" si="87"/>
        <v>0</v>
      </c>
      <c r="BO330" s="7">
        <f ca="1">SUMIFS(مصنعيات!BM:BM,مصنعيات!BE:BE,$AO$2,مصنعيات!BC:BC,BK330)</f>
        <v>0</v>
      </c>
      <c r="BP330" s="66" t="str">
        <f t="shared" si="96"/>
        <v/>
      </c>
    </row>
    <row r="331" spans="2:68" x14ac:dyDescent="0.2">
      <c r="B331" s="4" t="s">
        <v>11</v>
      </c>
      <c r="C331" s="5">
        <v>45496</v>
      </c>
      <c r="D331" s="7"/>
      <c r="E331" s="7"/>
      <c r="F331" s="6">
        <f t="shared" si="88"/>
        <v>0</v>
      </c>
      <c r="G331" s="7">
        <f>SUMIFS(مصنعيات!N:N,مصنعيات!F:F,$E$2,مصنعيات!D:D,C331)</f>
        <v>0</v>
      </c>
      <c r="H331" s="66" t="str">
        <f t="shared" si="89"/>
        <v/>
      </c>
      <c r="K331" s="4" t="s">
        <v>11</v>
      </c>
      <c r="L331" s="5">
        <v>45496</v>
      </c>
      <c r="M331" s="7"/>
      <c r="N331" s="7"/>
      <c r="O331" s="6">
        <f t="shared" si="81"/>
        <v>0</v>
      </c>
      <c r="P331" s="7">
        <f>SUMIFS(مصنعيات!N:N,مصنعيات!F:F,$N$2,مصنعيات!D:D,L331)</f>
        <v>0</v>
      </c>
      <c r="Q331" s="66" t="str">
        <f t="shared" si="90"/>
        <v/>
      </c>
      <c r="T331" s="4" t="s">
        <v>11</v>
      </c>
      <c r="U331" s="5">
        <v>45496</v>
      </c>
      <c r="V331" s="7"/>
      <c r="W331" s="7"/>
      <c r="X331" s="6">
        <f t="shared" si="82"/>
        <v>0</v>
      </c>
      <c r="Y331" s="7">
        <f>SUMIFS(مصنعيات!W:W,مصنعيات!O:O,$W$2,مصنعيات!M:M,U331)</f>
        <v>0</v>
      </c>
      <c r="Z331" s="66" t="str">
        <f t="shared" si="91"/>
        <v/>
      </c>
      <c r="AC331" s="4" t="s">
        <v>11</v>
      </c>
      <c r="AD331" s="5">
        <v>45496</v>
      </c>
      <c r="AE331" s="7"/>
      <c r="AF331" s="7"/>
      <c r="AG331" s="6">
        <f t="shared" si="83"/>
        <v>0</v>
      </c>
      <c r="AH331" s="7">
        <f>SUMIFS(مصنعيات!AF:AF,مصنعيات!X:X,$AF$2,مصنعيات!V:V,AD331)</f>
        <v>0</v>
      </c>
      <c r="AI331" s="66" t="str">
        <f t="shared" si="92"/>
        <v/>
      </c>
      <c r="AL331" s="4" t="s">
        <v>11</v>
      </c>
      <c r="AM331" s="5">
        <v>45496</v>
      </c>
      <c r="AN331" s="7"/>
      <c r="AO331" s="7"/>
      <c r="AP331" s="6">
        <f t="shared" si="84"/>
        <v>0</v>
      </c>
      <c r="AQ331" s="7">
        <f>SUMIFS(مصنعيات!AO:AO,مصنعيات!AG:AG,$AO$2,مصنعيات!AE:AE,AM331)</f>
        <v>0</v>
      </c>
      <c r="AR331" s="66" t="str">
        <f t="shared" si="93"/>
        <v/>
      </c>
      <c r="AT331" s="4" t="s">
        <v>11</v>
      </c>
      <c r="AU331" s="5">
        <v>45496</v>
      </c>
      <c r="AV331" s="7"/>
      <c r="AW331" s="7"/>
      <c r="AX331" s="6">
        <f t="shared" si="85"/>
        <v>0</v>
      </c>
      <c r="AY331" s="7">
        <f ca="1">SUMIFS(مصنعيات!AW:AW,مصنعيات!AO:AO,$AO$2,مصنعيات!AM:AM,AU331)</f>
        <v>0</v>
      </c>
      <c r="AZ331" s="66" t="str">
        <f t="shared" si="94"/>
        <v/>
      </c>
      <c r="BB331" s="4" t="s">
        <v>11</v>
      </c>
      <c r="BC331" s="5">
        <v>45496</v>
      </c>
      <c r="BD331" s="7"/>
      <c r="BE331" s="7"/>
      <c r="BF331" s="6">
        <f t="shared" si="86"/>
        <v>0</v>
      </c>
      <c r="BG331" s="7">
        <f ca="1">SUMIFS(مصنعيات!BE:BE,مصنعيات!AW:AW,$AO$2,مصنعيات!AU:AU,BC331)</f>
        <v>0</v>
      </c>
      <c r="BH331" s="66" t="str">
        <f t="shared" si="95"/>
        <v/>
      </c>
      <c r="BJ331" s="4" t="s">
        <v>11</v>
      </c>
      <c r="BK331" s="5">
        <v>45496</v>
      </c>
      <c r="BL331" s="7"/>
      <c r="BM331" s="7"/>
      <c r="BN331" s="6">
        <f t="shared" si="87"/>
        <v>0</v>
      </c>
      <c r="BO331" s="7">
        <f ca="1">SUMIFS(مصنعيات!BM:BM,مصنعيات!BE:BE,$AO$2,مصنعيات!BC:BC,BK331)</f>
        <v>0</v>
      </c>
      <c r="BP331" s="66" t="str">
        <f t="shared" si="96"/>
        <v/>
      </c>
    </row>
    <row r="332" spans="2:68" x14ac:dyDescent="0.2">
      <c r="B332" s="4" t="s">
        <v>12</v>
      </c>
      <c r="C332" s="5">
        <v>45497</v>
      </c>
      <c r="D332" s="7"/>
      <c r="E332" s="7"/>
      <c r="F332" s="6">
        <f t="shared" si="88"/>
        <v>0</v>
      </c>
      <c r="G332" s="7">
        <f>SUMIFS(مصنعيات!N:N,مصنعيات!F:F,$E$2,مصنعيات!D:D,C332)</f>
        <v>0</v>
      </c>
      <c r="H332" s="66" t="str">
        <f t="shared" si="89"/>
        <v/>
      </c>
      <c r="K332" s="4" t="s">
        <v>12</v>
      </c>
      <c r="L332" s="5">
        <v>45497</v>
      </c>
      <c r="M332" s="7"/>
      <c r="N332" s="7"/>
      <c r="O332" s="6">
        <f t="shared" si="81"/>
        <v>0</v>
      </c>
      <c r="P332" s="7">
        <f>SUMIFS(مصنعيات!N:N,مصنعيات!F:F,$N$2,مصنعيات!D:D,L332)</f>
        <v>0</v>
      </c>
      <c r="Q332" s="66" t="str">
        <f t="shared" si="90"/>
        <v/>
      </c>
      <c r="T332" s="4" t="s">
        <v>12</v>
      </c>
      <c r="U332" s="5">
        <v>45497</v>
      </c>
      <c r="V332" s="7"/>
      <c r="W332" s="7"/>
      <c r="X332" s="6">
        <f t="shared" si="82"/>
        <v>0</v>
      </c>
      <c r="Y332" s="7">
        <f>SUMIFS(مصنعيات!W:W,مصنعيات!O:O,$W$2,مصنعيات!M:M,U332)</f>
        <v>0</v>
      </c>
      <c r="Z332" s="66" t="str">
        <f t="shared" si="91"/>
        <v/>
      </c>
      <c r="AC332" s="4" t="s">
        <v>12</v>
      </c>
      <c r="AD332" s="5">
        <v>45497</v>
      </c>
      <c r="AE332" s="7"/>
      <c r="AF332" s="7"/>
      <c r="AG332" s="6">
        <f t="shared" si="83"/>
        <v>0</v>
      </c>
      <c r="AH332" s="7">
        <f>SUMIFS(مصنعيات!AF:AF,مصنعيات!X:X,$AF$2,مصنعيات!V:V,AD332)</f>
        <v>0</v>
      </c>
      <c r="AI332" s="66" t="str">
        <f t="shared" si="92"/>
        <v/>
      </c>
      <c r="AL332" s="4" t="s">
        <v>12</v>
      </c>
      <c r="AM332" s="5">
        <v>45497</v>
      </c>
      <c r="AN332" s="7"/>
      <c r="AO332" s="7"/>
      <c r="AP332" s="6">
        <f t="shared" si="84"/>
        <v>0</v>
      </c>
      <c r="AQ332" s="7">
        <f>SUMIFS(مصنعيات!AO:AO,مصنعيات!AG:AG,$AO$2,مصنعيات!AE:AE,AM332)</f>
        <v>0</v>
      </c>
      <c r="AR332" s="66" t="str">
        <f t="shared" si="93"/>
        <v/>
      </c>
      <c r="AT332" s="4" t="s">
        <v>12</v>
      </c>
      <c r="AU332" s="5">
        <v>45497</v>
      </c>
      <c r="AV332" s="7"/>
      <c r="AW332" s="7"/>
      <c r="AX332" s="6">
        <f t="shared" si="85"/>
        <v>0</v>
      </c>
      <c r="AY332" s="7">
        <f ca="1">SUMIFS(مصنعيات!AW:AW,مصنعيات!AO:AO,$AO$2,مصنعيات!AM:AM,AU332)</f>
        <v>0</v>
      </c>
      <c r="AZ332" s="66" t="str">
        <f t="shared" si="94"/>
        <v/>
      </c>
      <c r="BB332" s="4" t="s">
        <v>12</v>
      </c>
      <c r="BC332" s="5">
        <v>45497</v>
      </c>
      <c r="BD332" s="7"/>
      <c r="BE332" s="7"/>
      <c r="BF332" s="6">
        <f t="shared" si="86"/>
        <v>0</v>
      </c>
      <c r="BG332" s="7">
        <f ca="1">SUMIFS(مصنعيات!BE:BE,مصنعيات!AW:AW,$AO$2,مصنعيات!AU:AU,BC332)</f>
        <v>0</v>
      </c>
      <c r="BH332" s="66" t="str">
        <f t="shared" si="95"/>
        <v/>
      </c>
      <c r="BJ332" s="4" t="s">
        <v>12</v>
      </c>
      <c r="BK332" s="5">
        <v>45497</v>
      </c>
      <c r="BL332" s="7"/>
      <c r="BM332" s="7"/>
      <c r="BN332" s="6">
        <f t="shared" si="87"/>
        <v>0</v>
      </c>
      <c r="BO332" s="7">
        <f ca="1">SUMIFS(مصنعيات!BM:BM,مصنعيات!BE:BE,$AO$2,مصنعيات!BC:BC,BK332)</f>
        <v>0</v>
      </c>
      <c r="BP332" s="66" t="str">
        <f t="shared" si="96"/>
        <v/>
      </c>
    </row>
    <row r="333" spans="2:68" x14ac:dyDescent="0.2">
      <c r="B333" s="4" t="s">
        <v>13</v>
      </c>
      <c r="C333" s="5">
        <v>45498</v>
      </c>
      <c r="D333" s="7"/>
      <c r="E333" s="7"/>
      <c r="F333" s="6">
        <f t="shared" si="88"/>
        <v>0</v>
      </c>
      <c r="G333" s="7">
        <f>SUMIFS(مصنعيات!N:N,مصنعيات!F:F,$E$2,مصنعيات!D:D,C333)</f>
        <v>0</v>
      </c>
      <c r="H333" s="66" t="str">
        <f t="shared" si="89"/>
        <v/>
      </c>
      <c r="K333" s="4" t="s">
        <v>13</v>
      </c>
      <c r="L333" s="5">
        <v>45498</v>
      </c>
      <c r="M333" s="7"/>
      <c r="N333" s="7"/>
      <c r="O333" s="6">
        <f t="shared" si="81"/>
        <v>0</v>
      </c>
      <c r="P333" s="7">
        <f>SUMIFS(مصنعيات!N:N,مصنعيات!F:F,$N$2,مصنعيات!D:D,L333)</f>
        <v>0</v>
      </c>
      <c r="Q333" s="66" t="str">
        <f t="shared" si="90"/>
        <v/>
      </c>
      <c r="T333" s="4" t="s">
        <v>13</v>
      </c>
      <c r="U333" s="5">
        <v>45498</v>
      </c>
      <c r="V333" s="7"/>
      <c r="W333" s="7"/>
      <c r="X333" s="6">
        <f t="shared" si="82"/>
        <v>0</v>
      </c>
      <c r="Y333" s="7">
        <f>SUMIFS(مصنعيات!W:W,مصنعيات!O:O,$W$2,مصنعيات!M:M,U333)</f>
        <v>0</v>
      </c>
      <c r="Z333" s="66" t="str">
        <f t="shared" si="91"/>
        <v/>
      </c>
      <c r="AC333" s="4" t="s">
        <v>13</v>
      </c>
      <c r="AD333" s="5">
        <v>45498</v>
      </c>
      <c r="AE333" s="7"/>
      <c r="AF333" s="7"/>
      <c r="AG333" s="6">
        <f t="shared" si="83"/>
        <v>0</v>
      </c>
      <c r="AH333" s="7">
        <f>SUMIFS(مصنعيات!AF:AF,مصنعيات!X:X,$AF$2,مصنعيات!V:V,AD333)</f>
        <v>0</v>
      </c>
      <c r="AI333" s="66" t="str">
        <f t="shared" si="92"/>
        <v/>
      </c>
      <c r="AL333" s="4" t="s">
        <v>13</v>
      </c>
      <c r="AM333" s="5">
        <v>45498</v>
      </c>
      <c r="AN333" s="7"/>
      <c r="AO333" s="7"/>
      <c r="AP333" s="6">
        <f t="shared" si="84"/>
        <v>0</v>
      </c>
      <c r="AQ333" s="7">
        <f>SUMIFS(مصنعيات!AO:AO,مصنعيات!AG:AG,$AO$2,مصنعيات!AE:AE,AM333)</f>
        <v>0</v>
      </c>
      <c r="AR333" s="66" t="str">
        <f t="shared" si="93"/>
        <v/>
      </c>
      <c r="AT333" s="4" t="s">
        <v>13</v>
      </c>
      <c r="AU333" s="5">
        <v>45498</v>
      </c>
      <c r="AV333" s="7"/>
      <c r="AW333" s="7"/>
      <c r="AX333" s="6">
        <f t="shared" si="85"/>
        <v>0</v>
      </c>
      <c r="AY333" s="7">
        <f ca="1">SUMIFS(مصنعيات!AW:AW,مصنعيات!AO:AO,$AO$2,مصنعيات!AM:AM,AU333)</f>
        <v>0</v>
      </c>
      <c r="AZ333" s="66" t="str">
        <f t="shared" si="94"/>
        <v/>
      </c>
      <c r="BB333" s="4" t="s">
        <v>13</v>
      </c>
      <c r="BC333" s="5">
        <v>45498</v>
      </c>
      <c r="BD333" s="7"/>
      <c r="BE333" s="7"/>
      <c r="BF333" s="6">
        <f t="shared" si="86"/>
        <v>0</v>
      </c>
      <c r="BG333" s="7">
        <f ca="1">SUMIFS(مصنعيات!BE:BE,مصنعيات!AW:AW,$AO$2,مصنعيات!AU:AU,BC333)</f>
        <v>0</v>
      </c>
      <c r="BH333" s="66" t="str">
        <f t="shared" si="95"/>
        <v/>
      </c>
      <c r="BJ333" s="4" t="s">
        <v>13</v>
      </c>
      <c r="BK333" s="5">
        <v>45498</v>
      </c>
      <c r="BL333" s="7"/>
      <c r="BM333" s="7"/>
      <c r="BN333" s="6">
        <f t="shared" si="87"/>
        <v>0</v>
      </c>
      <c r="BO333" s="7">
        <f ca="1">SUMIFS(مصنعيات!BM:BM,مصنعيات!BE:BE,$AO$2,مصنعيات!BC:BC,BK333)</f>
        <v>0</v>
      </c>
      <c r="BP333" s="66" t="str">
        <f t="shared" si="96"/>
        <v/>
      </c>
    </row>
    <row r="334" spans="2:68" x14ac:dyDescent="0.2">
      <c r="B334" s="4" t="s">
        <v>30</v>
      </c>
      <c r="C334" s="5">
        <v>45499</v>
      </c>
      <c r="D334" s="7"/>
      <c r="E334" s="7"/>
      <c r="F334" s="6">
        <f t="shared" si="88"/>
        <v>0</v>
      </c>
      <c r="G334" s="7">
        <f>SUMIFS(مصنعيات!N:N,مصنعيات!F:F,$E$2,مصنعيات!D:D,C334)</f>
        <v>0</v>
      </c>
      <c r="H334" s="66" t="str">
        <f t="shared" si="89"/>
        <v/>
      </c>
      <c r="K334" s="4" t="s">
        <v>30</v>
      </c>
      <c r="L334" s="5">
        <v>45499</v>
      </c>
      <c r="M334" s="7"/>
      <c r="N334" s="7"/>
      <c r="O334" s="6">
        <f t="shared" si="81"/>
        <v>0</v>
      </c>
      <c r="P334" s="7">
        <f>SUMIFS(مصنعيات!N:N,مصنعيات!F:F,$N$2,مصنعيات!D:D,L334)</f>
        <v>0</v>
      </c>
      <c r="Q334" s="66" t="str">
        <f t="shared" si="90"/>
        <v/>
      </c>
      <c r="T334" s="4" t="s">
        <v>30</v>
      </c>
      <c r="U334" s="5">
        <v>45499</v>
      </c>
      <c r="V334" s="7"/>
      <c r="W334" s="7"/>
      <c r="X334" s="6">
        <f t="shared" si="82"/>
        <v>0</v>
      </c>
      <c r="Y334" s="7">
        <f>SUMIFS(مصنعيات!W:W,مصنعيات!O:O,$W$2,مصنعيات!M:M,U334)</f>
        <v>0</v>
      </c>
      <c r="Z334" s="66" t="str">
        <f t="shared" si="91"/>
        <v/>
      </c>
      <c r="AC334" s="4" t="s">
        <v>30</v>
      </c>
      <c r="AD334" s="5">
        <v>45499</v>
      </c>
      <c r="AE334" s="7"/>
      <c r="AF334" s="7"/>
      <c r="AG334" s="6">
        <f t="shared" si="83"/>
        <v>0</v>
      </c>
      <c r="AH334" s="7">
        <f>SUMIFS(مصنعيات!AF:AF,مصنعيات!X:X,$AF$2,مصنعيات!V:V,AD334)</f>
        <v>0</v>
      </c>
      <c r="AI334" s="66" t="str">
        <f t="shared" si="92"/>
        <v/>
      </c>
      <c r="AL334" s="4" t="s">
        <v>30</v>
      </c>
      <c r="AM334" s="5">
        <v>45499</v>
      </c>
      <c r="AN334" s="7"/>
      <c r="AO334" s="7"/>
      <c r="AP334" s="6">
        <f t="shared" si="84"/>
        <v>0</v>
      </c>
      <c r="AQ334" s="7">
        <f>SUMIFS(مصنعيات!AO:AO,مصنعيات!AG:AG,$AO$2,مصنعيات!AE:AE,AM334)</f>
        <v>0</v>
      </c>
      <c r="AR334" s="66" t="str">
        <f t="shared" si="93"/>
        <v/>
      </c>
      <c r="AT334" s="4" t="s">
        <v>30</v>
      </c>
      <c r="AU334" s="5">
        <v>45499</v>
      </c>
      <c r="AV334" s="7"/>
      <c r="AW334" s="7"/>
      <c r="AX334" s="6">
        <f t="shared" si="85"/>
        <v>0</v>
      </c>
      <c r="AY334" s="7">
        <f ca="1">SUMIFS(مصنعيات!AW:AW,مصنعيات!AO:AO,$AO$2,مصنعيات!AM:AM,AU334)</f>
        <v>0</v>
      </c>
      <c r="AZ334" s="66" t="str">
        <f t="shared" si="94"/>
        <v/>
      </c>
      <c r="BB334" s="4" t="s">
        <v>30</v>
      </c>
      <c r="BC334" s="5">
        <v>45499</v>
      </c>
      <c r="BD334" s="7"/>
      <c r="BE334" s="7"/>
      <c r="BF334" s="6">
        <f t="shared" si="86"/>
        <v>0</v>
      </c>
      <c r="BG334" s="7">
        <f ca="1">SUMIFS(مصنعيات!BE:BE,مصنعيات!AW:AW,$AO$2,مصنعيات!AU:AU,BC334)</f>
        <v>0</v>
      </c>
      <c r="BH334" s="66" t="str">
        <f t="shared" si="95"/>
        <v/>
      </c>
      <c r="BJ334" s="4" t="s">
        <v>30</v>
      </c>
      <c r="BK334" s="5">
        <v>45499</v>
      </c>
      <c r="BL334" s="7"/>
      <c r="BM334" s="7"/>
      <c r="BN334" s="6">
        <f t="shared" si="87"/>
        <v>0</v>
      </c>
      <c r="BO334" s="7">
        <f ca="1">SUMIFS(مصنعيات!BM:BM,مصنعيات!BE:BE,$AO$2,مصنعيات!BC:BC,BK334)</f>
        <v>0</v>
      </c>
      <c r="BP334" s="66" t="str">
        <f t="shared" si="96"/>
        <v/>
      </c>
    </row>
    <row r="335" spans="2:68" x14ac:dyDescent="0.2">
      <c r="B335" s="4" t="s">
        <v>8</v>
      </c>
      <c r="C335" s="5">
        <v>45500</v>
      </c>
      <c r="D335" s="7"/>
      <c r="E335" s="7"/>
      <c r="F335" s="6">
        <f t="shared" si="88"/>
        <v>0</v>
      </c>
      <c r="G335" s="7">
        <f>SUMIFS(مصنعيات!N:N,مصنعيات!F:F,$E$2,مصنعيات!D:D,C335)</f>
        <v>0</v>
      </c>
      <c r="H335" s="66" t="str">
        <f t="shared" si="89"/>
        <v/>
      </c>
      <c r="K335" s="4" t="s">
        <v>8</v>
      </c>
      <c r="L335" s="5">
        <v>45500</v>
      </c>
      <c r="M335" s="7"/>
      <c r="N335" s="7"/>
      <c r="O335" s="6">
        <f t="shared" si="81"/>
        <v>0</v>
      </c>
      <c r="P335" s="7">
        <f>SUMIFS(مصنعيات!N:N,مصنعيات!F:F,$N$2,مصنعيات!D:D,L335)</f>
        <v>0</v>
      </c>
      <c r="Q335" s="66" t="str">
        <f t="shared" si="90"/>
        <v/>
      </c>
      <c r="T335" s="4" t="s">
        <v>8</v>
      </c>
      <c r="U335" s="5">
        <v>45500</v>
      </c>
      <c r="V335" s="7"/>
      <c r="W335" s="7"/>
      <c r="X335" s="6">
        <f t="shared" si="82"/>
        <v>0</v>
      </c>
      <c r="Y335" s="7">
        <f>SUMIFS(مصنعيات!W:W,مصنعيات!O:O,$W$2,مصنعيات!M:M,U335)</f>
        <v>0</v>
      </c>
      <c r="Z335" s="66" t="str">
        <f t="shared" si="91"/>
        <v/>
      </c>
      <c r="AC335" s="4" t="s">
        <v>8</v>
      </c>
      <c r="AD335" s="5">
        <v>45500</v>
      </c>
      <c r="AE335" s="7"/>
      <c r="AF335" s="7"/>
      <c r="AG335" s="6">
        <f t="shared" si="83"/>
        <v>0</v>
      </c>
      <c r="AH335" s="7">
        <f>SUMIFS(مصنعيات!AF:AF,مصنعيات!X:X,$AF$2,مصنعيات!V:V,AD335)</f>
        <v>0</v>
      </c>
      <c r="AI335" s="66" t="str">
        <f t="shared" si="92"/>
        <v/>
      </c>
      <c r="AL335" s="4" t="s">
        <v>8</v>
      </c>
      <c r="AM335" s="5">
        <v>45500</v>
      </c>
      <c r="AN335" s="7"/>
      <c r="AO335" s="7"/>
      <c r="AP335" s="6">
        <f t="shared" si="84"/>
        <v>0</v>
      </c>
      <c r="AQ335" s="7">
        <f>SUMIFS(مصنعيات!AO:AO,مصنعيات!AG:AG,$AO$2,مصنعيات!AE:AE,AM335)</f>
        <v>0</v>
      </c>
      <c r="AR335" s="66" t="str">
        <f t="shared" si="93"/>
        <v/>
      </c>
      <c r="AT335" s="4" t="s">
        <v>8</v>
      </c>
      <c r="AU335" s="5">
        <v>45500</v>
      </c>
      <c r="AV335" s="7"/>
      <c r="AW335" s="7"/>
      <c r="AX335" s="6">
        <f t="shared" si="85"/>
        <v>0</v>
      </c>
      <c r="AY335" s="7">
        <f ca="1">SUMIFS(مصنعيات!AW:AW,مصنعيات!AO:AO,$AO$2,مصنعيات!AM:AM,AU335)</f>
        <v>0</v>
      </c>
      <c r="AZ335" s="66" t="str">
        <f t="shared" si="94"/>
        <v/>
      </c>
      <c r="BB335" s="4" t="s">
        <v>8</v>
      </c>
      <c r="BC335" s="5">
        <v>45500</v>
      </c>
      <c r="BD335" s="7"/>
      <c r="BE335" s="7"/>
      <c r="BF335" s="6">
        <f t="shared" si="86"/>
        <v>0</v>
      </c>
      <c r="BG335" s="7">
        <f ca="1">SUMIFS(مصنعيات!BE:BE,مصنعيات!AW:AW,$AO$2,مصنعيات!AU:AU,BC335)</f>
        <v>0</v>
      </c>
      <c r="BH335" s="66" t="str">
        <f t="shared" si="95"/>
        <v/>
      </c>
      <c r="BJ335" s="4" t="s">
        <v>8</v>
      </c>
      <c r="BK335" s="5">
        <v>45500</v>
      </c>
      <c r="BL335" s="7"/>
      <c r="BM335" s="7"/>
      <c r="BN335" s="6">
        <f t="shared" si="87"/>
        <v>0</v>
      </c>
      <c r="BO335" s="7">
        <f ca="1">SUMIFS(مصنعيات!BM:BM,مصنعيات!BE:BE,$AO$2,مصنعيات!BC:BC,BK335)</f>
        <v>0</v>
      </c>
      <c r="BP335" s="66" t="str">
        <f t="shared" si="96"/>
        <v/>
      </c>
    </row>
    <row r="336" spans="2:68" x14ac:dyDescent="0.2">
      <c r="B336" s="4" t="s">
        <v>9</v>
      </c>
      <c r="C336" s="5">
        <v>45501</v>
      </c>
      <c r="D336" s="7"/>
      <c r="E336" s="7"/>
      <c r="F336" s="6">
        <f t="shared" si="88"/>
        <v>0</v>
      </c>
      <c r="G336" s="7">
        <f>SUMIFS(مصنعيات!N:N,مصنعيات!F:F,$E$2,مصنعيات!D:D,C336)</f>
        <v>0</v>
      </c>
      <c r="H336" s="66" t="str">
        <f t="shared" si="89"/>
        <v/>
      </c>
      <c r="K336" s="4" t="s">
        <v>9</v>
      </c>
      <c r="L336" s="5">
        <v>45501</v>
      </c>
      <c r="M336" s="7"/>
      <c r="N336" s="7"/>
      <c r="O336" s="6">
        <f t="shared" si="81"/>
        <v>0</v>
      </c>
      <c r="P336" s="7">
        <f>SUMIFS(مصنعيات!N:N,مصنعيات!F:F,$N$2,مصنعيات!D:D,L336)</f>
        <v>0</v>
      </c>
      <c r="Q336" s="66" t="str">
        <f t="shared" si="90"/>
        <v/>
      </c>
      <c r="T336" s="4" t="s">
        <v>9</v>
      </c>
      <c r="U336" s="5">
        <v>45501</v>
      </c>
      <c r="V336" s="7"/>
      <c r="W336" s="7"/>
      <c r="X336" s="6">
        <f t="shared" si="82"/>
        <v>0</v>
      </c>
      <c r="Y336" s="7">
        <f>SUMIFS(مصنعيات!W:W,مصنعيات!O:O,$W$2,مصنعيات!M:M,U336)</f>
        <v>0</v>
      </c>
      <c r="Z336" s="66" t="str">
        <f t="shared" si="91"/>
        <v/>
      </c>
      <c r="AC336" s="4" t="s">
        <v>9</v>
      </c>
      <c r="AD336" s="5">
        <v>45501</v>
      </c>
      <c r="AE336" s="7"/>
      <c r="AF336" s="7"/>
      <c r="AG336" s="6">
        <f t="shared" si="83"/>
        <v>0</v>
      </c>
      <c r="AH336" s="7">
        <f>SUMIFS(مصنعيات!AF:AF,مصنعيات!X:X,$AF$2,مصنعيات!V:V,AD336)</f>
        <v>0</v>
      </c>
      <c r="AI336" s="66" t="str">
        <f t="shared" si="92"/>
        <v/>
      </c>
      <c r="AL336" s="4" t="s">
        <v>9</v>
      </c>
      <c r="AM336" s="5">
        <v>45501</v>
      </c>
      <c r="AN336" s="7"/>
      <c r="AO336" s="7"/>
      <c r="AP336" s="6">
        <f t="shared" si="84"/>
        <v>0</v>
      </c>
      <c r="AQ336" s="7">
        <f>SUMIFS(مصنعيات!AO:AO,مصنعيات!AG:AG,$AO$2,مصنعيات!AE:AE,AM336)</f>
        <v>0</v>
      </c>
      <c r="AR336" s="66" t="str">
        <f t="shared" si="93"/>
        <v/>
      </c>
      <c r="AT336" s="4" t="s">
        <v>9</v>
      </c>
      <c r="AU336" s="5">
        <v>45501</v>
      </c>
      <c r="AV336" s="7"/>
      <c r="AW336" s="7"/>
      <c r="AX336" s="6">
        <f t="shared" si="85"/>
        <v>0</v>
      </c>
      <c r="AY336" s="7">
        <f ca="1">SUMIFS(مصنعيات!AW:AW,مصنعيات!AO:AO,$AO$2,مصنعيات!AM:AM,AU336)</f>
        <v>0</v>
      </c>
      <c r="AZ336" s="66" t="str">
        <f t="shared" si="94"/>
        <v/>
      </c>
      <c r="BB336" s="4" t="s">
        <v>9</v>
      </c>
      <c r="BC336" s="5">
        <v>45501</v>
      </c>
      <c r="BD336" s="7"/>
      <c r="BE336" s="7"/>
      <c r="BF336" s="6">
        <f t="shared" si="86"/>
        <v>0</v>
      </c>
      <c r="BG336" s="7">
        <f ca="1">SUMIFS(مصنعيات!BE:BE,مصنعيات!AW:AW,$AO$2,مصنعيات!AU:AU,BC336)</f>
        <v>0</v>
      </c>
      <c r="BH336" s="66" t="str">
        <f t="shared" si="95"/>
        <v/>
      </c>
      <c r="BJ336" s="4" t="s">
        <v>9</v>
      </c>
      <c r="BK336" s="5">
        <v>45501</v>
      </c>
      <c r="BL336" s="7"/>
      <c r="BM336" s="7"/>
      <c r="BN336" s="6">
        <f t="shared" si="87"/>
        <v>0</v>
      </c>
      <c r="BO336" s="7">
        <f ca="1">SUMIFS(مصنعيات!BM:BM,مصنعيات!BE:BE,$AO$2,مصنعيات!BC:BC,BK336)</f>
        <v>0</v>
      </c>
      <c r="BP336" s="66" t="str">
        <f t="shared" si="96"/>
        <v/>
      </c>
    </row>
    <row r="337" spans="2:68" x14ac:dyDescent="0.2">
      <c r="B337" s="4" t="s">
        <v>10</v>
      </c>
      <c r="C337" s="5">
        <v>45502</v>
      </c>
      <c r="D337" s="7"/>
      <c r="E337" s="7"/>
      <c r="F337" s="6">
        <f t="shared" si="88"/>
        <v>0</v>
      </c>
      <c r="G337" s="7">
        <f>SUMIFS(مصنعيات!N:N,مصنعيات!F:F,$E$2,مصنعيات!D:D,C337)</f>
        <v>0</v>
      </c>
      <c r="H337" s="66" t="str">
        <f t="shared" si="89"/>
        <v/>
      </c>
      <c r="K337" s="4" t="s">
        <v>10</v>
      </c>
      <c r="L337" s="5">
        <v>45502</v>
      </c>
      <c r="M337" s="7"/>
      <c r="N337" s="7"/>
      <c r="O337" s="6">
        <f t="shared" si="81"/>
        <v>0</v>
      </c>
      <c r="P337" s="7">
        <f>SUMIFS(مصنعيات!N:N,مصنعيات!F:F,$N$2,مصنعيات!D:D,L337)</f>
        <v>0</v>
      </c>
      <c r="Q337" s="66" t="str">
        <f t="shared" si="90"/>
        <v/>
      </c>
      <c r="T337" s="4" t="s">
        <v>10</v>
      </c>
      <c r="U337" s="5">
        <v>45502</v>
      </c>
      <c r="V337" s="7"/>
      <c r="W337" s="7"/>
      <c r="X337" s="6">
        <f t="shared" si="82"/>
        <v>0</v>
      </c>
      <c r="Y337" s="7">
        <f>SUMIFS(مصنعيات!W:W,مصنعيات!O:O,$W$2,مصنعيات!M:M,U337)</f>
        <v>0</v>
      </c>
      <c r="Z337" s="66" t="str">
        <f t="shared" si="91"/>
        <v/>
      </c>
      <c r="AC337" s="4" t="s">
        <v>10</v>
      </c>
      <c r="AD337" s="5">
        <v>45502</v>
      </c>
      <c r="AE337" s="7"/>
      <c r="AF337" s="7"/>
      <c r="AG337" s="6">
        <f t="shared" si="83"/>
        <v>0</v>
      </c>
      <c r="AH337" s="7">
        <f>SUMIFS(مصنعيات!AF:AF,مصنعيات!X:X,$AF$2,مصنعيات!V:V,AD337)</f>
        <v>0</v>
      </c>
      <c r="AI337" s="66" t="str">
        <f t="shared" si="92"/>
        <v/>
      </c>
      <c r="AL337" s="4" t="s">
        <v>10</v>
      </c>
      <c r="AM337" s="5">
        <v>45502</v>
      </c>
      <c r="AN337" s="7"/>
      <c r="AO337" s="7"/>
      <c r="AP337" s="6">
        <f t="shared" si="84"/>
        <v>0</v>
      </c>
      <c r="AQ337" s="7">
        <f>SUMIFS(مصنعيات!AO:AO,مصنعيات!AG:AG,$AO$2,مصنعيات!AE:AE,AM337)</f>
        <v>0</v>
      </c>
      <c r="AR337" s="66" t="str">
        <f t="shared" si="93"/>
        <v/>
      </c>
      <c r="AT337" s="4" t="s">
        <v>10</v>
      </c>
      <c r="AU337" s="5">
        <v>45502</v>
      </c>
      <c r="AV337" s="7"/>
      <c r="AW337" s="7"/>
      <c r="AX337" s="6">
        <f t="shared" si="85"/>
        <v>0</v>
      </c>
      <c r="AY337" s="7">
        <f ca="1">SUMIFS(مصنعيات!AW:AW,مصنعيات!AO:AO,$AO$2,مصنعيات!AM:AM,AU337)</f>
        <v>0</v>
      </c>
      <c r="AZ337" s="66" t="str">
        <f t="shared" si="94"/>
        <v/>
      </c>
      <c r="BB337" s="4" t="s">
        <v>10</v>
      </c>
      <c r="BC337" s="5">
        <v>45502</v>
      </c>
      <c r="BD337" s="7"/>
      <c r="BE337" s="7"/>
      <c r="BF337" s="6">
        <f t="shared" si="86"/>
        <v>0</v>
      </c>
      <c r="BG337" s="7">
        <f ca="1">SUMIFS(مصنعيات!BE:BE,مصنعيات!AW:AW,$AO$2,مصنعيات!AU:AU,BC337)</f>
        <v>0</v>
      </c>
      <c r="BH337" s="66" t="str">
        <f t="shared" si="95"/>
        <v/>
      </c>
      <c r="BJ337" s="4" t="s">
        <v>10</v>
      </c>
      <c r="BK337" s="5">
        <v>45502</v>
      </c>
      <c r="BL337" s="7"/>
      <c r="BM337" s="7"/>
      <c r="BN337" s="6">
        <f t="shared" si="87"/>
        <v>0</v>
      </c>
      <c r="BO337" s="7">
        <f ca="1">SUMIFS(مصنعيات!BM:BM,مصنعيات!BE:BE,$AO$2,مصنعيات!BC:BC,BK337)</f>
        <v>0</v>
      </c>
      <c r="BP337" s="66" t="str">
        <f t="shared" si="96"/>
        <v/>
      </c>
    </row>
    <row r="338" spans="2:68" x14ac:dyDescent="0.2">
      <c r="B338" s="4" t="s">
        <v>11</v>
      </c>
      <c r="C338" s="5">
        <v>45503</v>
      </c>
      <c r="D338" s="7"/>
      <c r="E338" s="7"/>
      <c r="F338" s="6">
        <f t="shared" si="88"/>
        <v>0</v>
      </c>
      <c r="G338" s="7">
        <f>SUMIFS(مصنعيات!N:N,مصنعيات!F:F,$E$2,مصنعيات!D:D,C338)</f>
        <v>0</v>
      </c>
      <c r="H338" s="66" t="str">
        <f t="shared" si="89"/>
        <v/>
      </c>
      <c r="K338" s="4" t="s">
        <v>11</v>
      </c>
      <c r="L338" s="5">
        <v>45503</v>
      </c>
      <c r="M338" s="7"/>
      <c r="N338" s="7"/>
      <c r="O338" s="6">
        <f t="shared" si="81"/>
        <v>0</v>
      </c>
      <c r="P338" s="7">
        <f>SUMIFS(مصنعيات!N:N,مصنعيات!F:F,$N$2,مصنعيات!D:D,L338)</f>
        <v>0</v>
      </c>
      <c r="Q338" s="66" t="str">
        <f t="shared" si="90"/>
        <v/>
      </c>
      <c r="T338" s="4" t="s">
        <v>11</v>
      </c>
      <c r="U338" s="5">
        <v>45503</v>
      </c>
      <c r="V338" s="7"/>
      <c r="W338" s="7"/>
      <c r="X338" s="6">
        <f t="shared" si="82"/>
        <v>0</v>
      </c>
      <c r="Y338" s="7">
        <f>SUMIFS(مصنعيات!W:W,مصنعيات!O:O,$W$2,مصنعيات!M:M,U338)</f>
        <v>0</v>
      </c>
      <c r="Z338" s="66" t="str">
        <f t="shared" si="91"/>
        <v/>
      </c>
      <c r="AC338" s="4" t="s">
        <v>11</v>
      </c>
      <c r="AD338" s="5">
        <v>45503</v>
      </c>
      <c r="AE338" s="7"/>
      <c r="AF338" s="7"/>
      <c r="AG338" s="6">
        <f t="shared" si="83"/>
        <v>0</v>
      </c>
      <c r="AH338" s="7">
        <f>SUMIFS(مصنعيات!AF:AF,مصنعيات!X:X,$AF$2,مصنعيات!V:V,AD338)</f>
        <v>0</v>
      </c>
      <c r="AI338" s="66" t="str">
        <f t="shared" si="92"/>
        <v/>
      </c>
      <c r="AL338" s="4" t="s">
        <v>11</v>
      </c>
      <c r="AM338" s="5">
        <v>45503</v>
      </c>
      <c r="AN338" s="7"/>
      <c r="AO338" s="7"/>
      <c r="AP338" s="6">
        <f t="shared" si="84"/>
        <v>0</v>
      </c>
      <c r="AQ338" s="7">
        <f>SUMIFS(مصنعيات!AO:AO,مصنعيات!AG:AG,$AO$2,مصنعيات!AE:AE,AM338)</f>
        <v>0</v>
      </c>
      <c r="AR338" s="66" t="str">
        <f t="shared" si="93"/>
        <v/>
      </c>
      <c r="AT338" s="4" t="s">
        <v>11</v>
      </c>
      <c r="AU338" s="5">
        <v>45503</v>
      </c>
      <c r="AV338" s="7"/>
      <c r="AW338" s="7"/>
      <c r="AX338" s="6">
        <f t="shared" si="85"/>
        <v>0</v>
      </c>
      <c r="AY338" s="7">
        <f ca="1">SUMIFS(مصنعيات!AW:AW,مصنعيات!AO:AO,$AO$2,مصنعيات!AM:AM,AU338)</f>
        <v>0</v>
      </c>
      <c r="AZ338" s="66" t="str">
        <f t="shared" si="94"/>
        <v/>
      </c>
      <c r="BB338" s="4" t="s">
        <v>11</v>
      </c>
      <c r="BC338" s="5">
        <v>45503</v>
      </c>
      <c r="BD338" s="7"/>
      <c r="BE338" s="7"/>
      <c r="BF338" s="6">
        <f t="shared" si="86"/>
        <v>0</v>
      </c>
      <c r="BG338" s="7">
        <f ca="1">SUMIFS(مصنعيات!BE:BE,مصنعيات!AW:AW,$AO$2,مصنعيات!AU:AU,BC338)</f>
        <v>0</v>
      </c>
      <c r="BH338" s="66" t="str">
        <f t="shared" si="95"/>
        <v/>
      </c>
      <c r="BJ338" s="4" t="s">
        <v>11</v>
      </c>
      <c r="BK338" s="5">
        <v>45503</v>
      </c>
      <c r="BL338" s="7"/>
      <c r="BM338" s="7"/>
      <c r="BN338" s="6">
        <f t="shared" si="87"/>
        <v>0</v>
      </c>
      <c r="BO338" s="7">
        <f ca="1">SUMIFS(مصنعيات!BM:BM,مصنعيات!BE:BE,$AO$2,مصنعيات!BC:BC,BK338)</f>
        <v>0</v>
      </c>
      <c r="BP338" s="66" t="str">
        <f t="shared" si="96"/>
        <v/>
      </c>
    </row>
    <row r="339" spans="2:68" x14ac:dyDescent="0.2">
      <c r="B339" s="4" t="s">
        <v>12</v>
      </c>
      <c r="C339" s="5">
        <v>45504</v>
      </c>
      <c r="D339" s="7"/>
      <c r="E339" s="7"/>
      <c r="F339" s="6">
        <f t="shared" si="88"/>
        <v>0</v>
      </c>
      <c r="G339" s="7">
        <f>SUMIFS(مصنعيات!N:N,مصنعيات!F:F,$E$2,مصنعيات!D:D,C339)</f>
        <v>0</v>
      </c>
      <c r="H339" s="66" t="str">
        <f t="shared" si="89"/>
        <v/>
      </c>
      <c r="K339" s="4" t="s">
        <v>12</v>
      </c>
      <c r="L339" s="5">
        <v>45504</v>
      </c>
      <c r="M339" s="7"/>
      <c r="N339" s="7"/>
      <c r="O339" s="6">
        <f t="shared" si="81"/>
        <v>0</v>
      </c>
      <c r="P339" s="7">
        <f>SUMIFS(مصنعيات!N:N,مصنعيات!F:F,$N$2,مصنعيات!D:D,L339)</f>
        <v>0</v>
      </c>
      <c r="Q339" s="66" t="str">
        <f t="shared" si="90"/>
        <v/>
      </c>
      <c r="T339" s="4" t="s">
        <v>12</v>
      </c>
      <c r="U339" s="5">
        <v>45504</v>
      </c>
      <c r="V339" s="7"/>
      <c r="W339" s="7"/>
      <c r="X339" s="6">
        <f t="shared" si="82"/>
        <v>0</v>
      </c>
      <c r="Y339" s="7">
        <f>SUMIFS(مصنعيات!W:W,مصنعيات!O:O,$W$2,مصنعيات!M:M,U339)</f>
        <v>0</v>
      </c>
      <c r="Z339" s="66" t="str">
        <f t="shared" si="91"/>
        <v/>
      </c>
      <c r="AC339" s="4" t="s">
        <v>12</v>
      </c>
      <c r="AD339" s="5">
        <v>45504</v>
      </c>
      <c r="AE339" s="7"/>
      <c r="AF339" s="7"/>
      <c r="AG339" s="6">
        <f t="shared" si="83"/>
        <v>0</v>
      </c>
      <c r="AH339" s="7">
        <f>SUMIFS(مصنعيات!AF:AF,مصنعيات!X:X,$AF$2,مصنعيات!V:V,AD339)</f>
        <v>0</v>
      </c>
      <c r="AI339" s="66" t="str">
        <f t="shared" si="92"/>
        <v/>
      </c>
      <c r="AL339" s="4" t="s">
        <v>12</v>
      </c>
      <c r="AM339" s="5">
        <v>45504</v>
      </c>
      <c r="AN339" s="7"/>
      <c r="AO339" s="7"/>
      <c r="AP339" s="6">
        <f t="shared" si="84"/>
        <v>0</v>
      </c>
      <c r="AQ339" s="7">
        <f>SUMIFS(مصنعيات!AO:AO,مصنعيات!AG:AG,$AO$2,مصنعيات!AE:AE,AM339)</f>
        <v>0</v>
      </c>
      <c r="AR339" s="66" t="str">
        <f t="shared" si="93"/>
        <v/>
      </c>
      <c r="AT339" s="4" t="s">
        <v>12</v>
      </c>
      <c r="AU339" s="5">
        <v>45504</v>
      </c>
      <c r="AV339" s="7"/>
      <c r="AW339" s="7"/>
      <c r="AX339" s="6">
        <f t="shared" si="85"/>
        <v>0</v>
      </c>
      <c r="AY339" s="7">
        <f ca="1">SUMIFS(مصنعيات!AW:AW,مصنعيات!AO:AO,$AO$2,مصنعيات!AM:AM,AU339)</f>
        <v>0</v>
      </c>
      <c r="AZ339" s="66" t="str">
        <f t="shared" si="94"/>
        <v/>
      </c>
      <c r="BB339" s="4" t="s">
        <v>12</v>
      </c>
      <c r="BC339" s="5">
        <v>45504</v>
      </c>
      <c r="BD339" s="7"/>
      <c r="BE339" s="7"/>
      <c r="BF339" s="6">
        <f t="shared" si="86"/>
        <v>0</v>
      </c>
      <c r="BG339" s="7">
        <f ca="1">SUMIFS(مصنعيات!BE:BE,مصنعيات!AW:AW,$AO$2,مصنعيات!AU:AU,BC339)</f>
        <v>0</v>
      </c>
      <c r="BH339" s="66" t="str">
        <f t="shared" si="95"/>
        <v/>
      </c>
      <c r="BJ339" s="4" t="s">
        <v>12</v>
      </c>
      <c r="BK339" s="5">
        <v>45504</v>
      </c>
      <c r="BL339" s="7"/>
      <c r="BM339" s="7"/>
      <c r="BN339" s="6">
        <f t="shared" si="87"/>
        <v>0</v>
      </c>
      <c r="BO339" s="7">
        <f ca="1">SUMIFS(مصنعيات!BM:BM,مصنعيات!BE:BE,$AO$2,مصنعيات!BC:BC,BK339)</f>
        <v>0</v>
      </c>
      <c r="BP339" s="66" t="str">
        <f t="shared" si="96"/>
        <v/>
      </c>
    </row>
    <row r="340" spans="2:68" x14ac:dyDescent="0.2">
      <c r="B340" s="4" t="s">
        <v>13</v>
      </c>
      <c r="C340" s="5">
        <v>45505</v>
      </c>
      <c r="D340" s="7"/>
      <c r="E340" s="7"/>
      <c r="F340" s="6">
        <f t="shared" si="88"/>
        <v>0</v>
      </c>
      <c r="G340" s="7">
        <f>SUMIFS(مصنعيات!N:N,مصنعيات!F:F,$E$2,مصنعيات!D:D,C340)</f>
        <v>0</v>
      </c>
      <c r="H340" s="66" t="str">
        <f t="shared" si="89"/>
        <v/>
      </c>
      <c r="K340" s="4" t="s">
        <v>13</v>
      </c>
      <c r="L340" s="5">
        <v>45505</v>
      </c>
      <c r="M340" s="7"/>
      <c r="N340" s="7"/>
      <c r="O340" s="6">
        <f t="shared" si="81"/>
        <v>0</v>
      </c>
      <c r="P340" s="7">
        <f>SUMIFS(مصنعيات!N:N,مصنعيات!F:F,$N$2,مصنعيات!D:D,L340)</f>
        <v>0</v>
      </c>
      <c r="Q340" s="66" t="str">
        <f t="shared" si="90"/>
        <v/>
      </c>
      <c r="T340" s="4" t="s">
        <v>13</v>
      </c>
      <c r="U340" s="5">
        <v>45505</v>
      </c>
      <c r="V340" s="7"/>
      <c r="W340" s="7"/>
      <c r="X340" s="6">
        <f t="shared" si="82"/>
        <v>0</v>
      </c>
      <c r="Y340" s="7">
        <f>SUMIFS(مصنعيات!W:W,مصنعيات!O:O,$W$2,مصنعيات!M:M,U340)</f>
        <v>0</v>
      </c>
      <c r="Z340" s="66" t="str">
        <f t="shared" si="91"/>
        <v/>
      </c>
      <c r="AC340" s="4" t="s">
        <v>13</v>
      </c>
      <c r="AD340" s="5">
        <v>45505</v>
      </c>
      <c r="AE340" s="7"/>
      <c r="AF340" s="7"/>
      <c r="AG340" s="6">
        <f t="shared" si="83"/>
        <v>0</v>
      </c>
      <c r="AH340" s="7">
        <f>SUMIFS(مصنعيات!AF:AF,مصنعيات!X:X,$AF$2,مصنعيات!V:V,AD340)</f>
        <v>0</v>
      </c>
      <c r="AI340" s="66" t="str">
        <f t="shared" si="92"/>
        <v/>
      </c>
      <c r="AL340" s="4" t="s">
        <v>13</v>
      </c>
      <c r="AM340" s="5">
        <v>45505</v>
      </c>
      <c r="AN340" s="7"/>
      <c r="AO340" s="7"/>
      <c r="AP340" s="6">
        <f t="shared" si="84"/>
        <v>0</v>
      </c>
      <c r="AQ340" s="7">
        <f>SUMIFS(مصنعيات!AO:AO,مصنعيات!AG:AG,$AO$2,مصنعيات!AE:AE,AM340)</f>
        <v>0</v>
      </c>
      <c r="AR340" s="66" t="str">
        <f t="shared" si="93"/>
        <v/>
      </c>
      <c r="AT340" s="4" t="s">
        <v>13</v>
      </c>
      <c r="AU340" s="5">
        <v>45505</v>
      </c>
      <c r="AV340" s="7"/>
      <c r="AW340" s="7"/>
      <c r="AX340" s="6">
        <f t="shared" si="85"/>
        <v>0</v>
      </c>
      <c r="AY340" s="7">
        <f ca="1">SUMIFS(مصنعيات!AW:AW,مصنعيات!AO:AO,$AO$2,مصنعيات!AM:AM,AU340)</f>
        <v>0</v>
      </c>
      <c r="AZ340" s="66" t="str">
        <f t="shared" si="94"/>
        <v/>
      </c>
      <c r="BB340" s="4" t="s">
        <v>13</v>
      </c>
      <c r="BC340" s="5">
        <v>45505</v>
      </c>
      <c r="BD340" s="7"/>
      <c r="BE340" s="7"/>
      <c r="BF340" s="6">
        <f t="shared" si="86"/>
        <v>0</v>
      </c>
      <c r="BG340" s="7">
        <f ca="1">SUMIFS(مصنعيات!BE:BE,مصنعيات!AW:AW,$AO$2,مصنعيات!AU:AU,BC340)</f>
        <v>0</v>
      </c>
      <c r="BH340" s="66" t="str">
        <f t="shared" si="95"/>
        <v/>
      </c>
      <c r="BJ340" s="4" t="s">
        <v>13</v>
      </c>
      <c r="BK340" s="5">
        <v>45505</v>
      </c>
      <c r="BL340" s="7"/>
      <c r="BM340" s="7"/>
      <c r="BN340" s="6">
        <f t="shared" si="87"/>
        <v>0</v>
      </c>
      <c r="BO340" s="7">
        <f ca="1">SUMIFS(مصنعيات!BM:BM,مصنعيات!BE:BE,$AO$2,مصنعيات!BC:BC,BK340)</f>
        <v>0</v>
      </c>
      <c r="BP340" s="66" t="str">
        <f t="shared" si="96"/>
        <v/>
      </c>
    </row>
    <row r="341" spans="2:68" x14ac:dyDescent="0.2">
      <c r="B341" s="4" t="s">
        <v>30</v>
      </c>
      <c r="C341" s="5">
        <v>45506</v>
      </c>
      <c r="D341" s="7"/>
      <c r="E341" s="7"/>
      <c r="F341" s="6">
        <f t="shared" si="88"/>
        <v>0</v>
      </c>
      <c r="G341" s="7">
        <f>SUMIFS(مصنعيات!N:N,مصنعيات!F:F,$E$2,مصنعيات!D:D,C341)</f>
        <v>0</v>
      </c>
      <c r="H341" s="66" t="str">
        <f t="shared" si="89"/>
        <v/>
      </c>
      <c r="K341" s="4" t="s">
        <v>30</v>
      </c>
      <c r="L341" s="5">
        <v>45506</v>
      </c>
      <c r="M341" s="7"/>
      <c r="N341" s="7"/>
      <c r="O341" s="6">
        <f t="shared" si="81"/>
        <v>0</v>
      </c>
      <c r="P341" s="7">
        <f>SUMIFS(مصنعيات!N:N,مصنعيات!F:F,$N$2,مصنعيات!D:D,L341)</f>
        <v>0</v>
      </c>
      <c r="Q341" s="66" t="str">
        <f t="shared" si="90"/>
        <v/>
      </c>
      <c r="T341" s="4" t="s">
        <v>30</v>
      </c>
      <c r="U341" s="5">
        <v>45506</v>
      </c>
      <c r="V341" s="7"/>
      <c r="W341" s="7"/>
      <c r="X341" s="6">
        <f t="shared" si="82"/>
        <v>0</v>
      </c>
      <c r="Y341" s="7">
        <f>SUMIFS(مصنعيات!W:W,مصنعيات!O:O,$W$2,مصنعيات!M:M,U341)</f>
        <v>0</v>
      </c>
      <c r="Z341" s="66" t="str">
        <f t="shared" si="91"/>
        <v/>
      </c>
      <c r="AC341" s="4" t="s">
        <v>30</v>
      </c>
      <c r="AD341" s="5">
        <v>45506</v>
      </c>
      <c r="AE341" s="7"/>
      <c r="AF341" s="7"/>
      <c r="AG341" s="6">
        <f t="shared" si="83"/>
        <v>0</v>
      </c>
      <c r="AH341" s="7">
        <f>SUMIFS(مصنعيات!AF:AF,مصنعيات!X:X,$AF$2,مصنعيات!V:V,AD341)</f>
        <v>0</v>
      </c>
      <c r="AI341" s="66" t="str">
        <f t="shared" si="92"/>
        <v/>
      </c>
      <c r="AL341" s="4" t="s">
        <v>30</v>
      </c>
      <c r="AM341" s="5">
        <v>45506</v>
      </c>
      <c r="AN341" s="7"/>
      <c r="AO341" s="7"/>
      <c r="AP341" s="6">
        <f t="shared" si="84"/>
        <v>0</v>
      </c>
      <c r="AQ341" s="7">
        <f>SUMIFS(مصنعيات!AO:AO,مصنعيات!AG:AG,$AO$2,مصنعيات!AE:AE,AM341)</f>
        <v>0</v>
      </c>
      <c r="AR341" s="66" t="str">
        <f t="shared" si="93"/>
        <v/>
      </c>
      <c r="AT341" s="4" t="s">
        <v>30</v>
      </c>
      <c r="AU341" s="5">
        <v>45506</v>
      </c>
      <c r="AV341" s="7"/>
      <c r="AW341" s="7"/>
      <c r="AX341" s="6">
        <f t="shared" si="85"/>
        <v>0</v>
      </c>
      <c r="AY341" s="7">
        <f ca="1">SUMIFS(مصنعيات!AW:AW,مصنعيات!AO:AO,$AO$2,مصنعيات!AM:AM,AU341)</f>
        <v>0</v>
      </c>
      <c r="AZ341" s="66" t="str">
        <f t="shared" si="94"/>
        <v/>
      </c>
      <c r="BB341" s="4" t="s">
        <v>30</v>
      </c>
      <c r="BC341" s="5">
        <v>45506</v>
      </c>
      <c r="BD341" s="7"/>
      <c r="BE341" s="7"/>
      <c r="BF341" s="6">
        <f t="shared" si="86"/>
        <v>0</v>
      </c>
      <c r="BG341" s="7">
        <f ca="1">SUMIFS(مصنعيات!BE:BE,مصنعيات!AW:AW,$AO$2,مصنعيات!AU:AU,BC341)</f>
        <v>0</v>
      </c>
      <c r="BH341" s="66" t="str">
        <f t="shared" si="95"/>
        <v/>
      </c>
      <c r="BJ341" s="4" t="s">
        <v>30</v>
      </c>
      <c r="BK341" s="5">
        <v>45506</v>
      </c>
      <c r="BL341" s="7"/>
      <c r="BM341" s="7"/>
      <c r="BN341" s="6">
        <f t="shared" si="87"/>
        <v>0</v>
      </c>
      <c r="BO341" s="7">
        <f ca="1">SUMIFS(مصنعيات!BM:BM,مصنعيات!BE:BE,$AO$2,مصنعيات!BC:BC,BK341)</f>
        <v>0</v>
      </c>
      <c r="BP341" s="66" t="str">
        <f t="shared" si="96"/>
        <v/>
      </c>
    </row>
    <row r="342" spans="2:68" x14ac:dyDescent="0.2">
      <c r="B342" s="4" t="s">
        <v>8</v>
      </c>
      <c r="C342" s="5">
        <v>45507</v>
      </c>
      <c r="D342" s="7"/>
      <c r="E342" s="7"/>
      <c r="F342" s="6">
        <f t="shared" si="88"/>
        <v>0</v>
      </c>
      <c r="G342" s="7">
        <f>SUMIFS(مصنعيات!N:N,مصنعيات!F:F,$E$2,مصنعيات!D:D,C342)</f>
        <v>0</v>
      </c>
      <c r="H342" s="66" t="str">
        <f t="shared" si="89"/>
        <v/>
      </c>
      <c r="K342" s="4" t="s">
        <v>8</v>
      </c>
      <c r="L342" s="5">
        <v>45507</v>
      </c>
      <c r="M342" s="7"/>
      <c r="N342" s="7"/>
      <c r="O342" s="6">
        <f t="shared" ref="O342:O405" si="97">N342-M342</f>
        <v>0</v>
      </c>
      <c r="P342" s="7">
        <f>SUMIFS(مصنعيات!N:N,مصنعيات!F:F,$N$2,مصنعيات!D:D,L342)</f>
        <v>0</v>
      </c>
      <c r="Q342" s="66" t="str">
        <f t="shared" si="90"/>
        <v/>
      </c>
      <c r="T342" s="4" t="s">
        <v>8</v>
      </c>
      <c r="U342" s="5">
        <v>45507</v>
      </c>
      <c r="V342" s="7"/>
      <c r="W342" s="7"/>
      <c r="X342" s="6">
        <f t="shared" ref="X342:X405" si="98">W342-V342</f>
        <v>0</v>
      </c>
      <c r="Y342" s="7">
        <f>SUMIFS(مصنعيات!W:W,مصنعيات!O:O,$W$2,مصنعيات!M:M,U342)</f>
        <v>0</v>
      </c>
      <c r="Z342" s="66" t="str">
        <f t="shared" si="91"/>
        <v/>
      </c>
      <c r="AC342" s="4" t="s">
        <v>8</v>
      </c>
      <c r="AD342" s="5">
        <v>45507</v>
      </c>
      <c r="AE342" s="7"/>
      <c r="AF342" s="7"/>
      <c r="AG342" s="6">
        <f t="shared" ref="AG342:AG405" si="99">AF342-AE342</f>
        <v>0</v>
      </c>
      <c r="AH342" s="7">
        <f>SUMIFS(مصنعيات!AF:AF,مصنعيات!X:X,$AF$2,مصنعيات!V:V,AD342)</f>
        <v>0</v>
      </c>
      <c r="AI342" s="66" t="str">
        <f t="shared" si="92"/>
        <v/>
      </c>
      <c r="AL342" s="4" t="s">
        <v>8</v>
      </c>
      <c r="AM342" s="5">
        <v>45507</v>
      </c>
      <c r="AN342" s="7"/>
      <c r="AO342" s="7"/>
      <c r="AP342" s="6">
        <f t="shared" ref="AP342:AP405" si="100">AO342-AN342</f>
        <v>0</v>
      </c>
      <c r="AQ342" s="7">
        <f>SUMIFS(مصنعيات!AO:AO,مصنعيات!AG:AG,$AO$2,مصنعيات!AE:AE,AM342)</f>
        <v>0</v>
      </c>
      <c r="AR342" s="66" t="str">
        <f t="shared" si="93"/>
        <v/>
      </c>
      <c r="AT342" s="4" t="s">
        <v>8</v>
      </c>
      <c r="AU342" s="5">
        <v>45507</v>
      </c>
      <c r="AV342" s="7"/>
      <c r="AW342" s="7"/>
      <c r="AX342" s="6">
        <f t="shared" ref="AX342:AX405" si="101">AW342-AV342</f>
        <v>0</v>
      </c>
      <c r="AY342" s="7">
        <f ca="1">SUMIFS(مصنعيات!AW:AW,مصنعيات!AO:AO,$AO$2,مصنعيات!AM:AM,AU342)</f>
        <v>0</v>
      </c>
      <c r="AZ342" s="66" t="str">
        <f t="shared" si="94"/>
        <v/>
      </c>
      <c r="BB342" s="4" t="s">
        <v>8</v>
      </c>
      <c r="BC342" s="5">
        <v>45507</v>
      </c>
      <c r="BD342" s="7"/>
      <c r="BE342" s="7"/>
      <c r="BF342" s="6">
        <f t="shared" ref="BF342:BF405" si="102">BE342-BD342</f>
        <v>0</v>
      </c>
      <c r="BG342" s="7">
        <f ca="1">SUMIFS(مصنعيات!BE:BE,مصنعيات!AW:AW,$AO$2,مصنعيات!AU:AU,BC342)</f>
        <v>0</v>
      </c>
      <c r="BH342" s="66" t="str">
        <f t="shared" si="95"/>
        <v/>
      </c>
      <c r="BJ342" s="4" t="s">
        <v>8</v>
      </c>
      <c r="BK342" s="5">
        <v>45507</v>
      </c>
      <c r="BL342" s="7"/>
      <c r="BM342" s="7"/>
      <c r="BN342" s="6">
        <f t="shared" ref="BN342:BN405" si="103">BM342-BL342</f>
        <v>0</v>
      </c>
      <c r="BO342" s="7">
        <f ca="1">SUMIFS(مصنعيات!BM:BM,مصنعيات!BE:BE,$AO$2,مصنعيات!BC:BC,BK342)</f>
        <v>0</v>
      </c>
      <c r="BP342" s="66" t="str">
        <f t="shared" si="96"/>
        <v/>
      </c>
    </row>
    <row r="343" spans="2:68" x14ac:dyDescent="0.2">
      <c r="B343" s="4" t="s">
        <v>9</v>
      </c>
      <c r="C343" s="5">
        <v>45508</v>
      </c>
      <c r="D343" s="7"/>
      <c r="E343" s="7"/>
      <c r="F343" s="6">
        <f t="shared" si="88"/>
        <v>0</v>
      </c>
      <c r="G343" s="7">
        <f>SUMIFS(مصنعيات!N:N,مصنعيات!F:F,$E$2,مصنعيات!D:D,C343)</f>
        <v>0</v>
      </c>
      <c r="H343" s="66" t="str">
        <f t="shared" si="89"/>
        <v/>
      </c>
      <c r="K343" s="4" t="s">
        <v>9</v>
      </c>
      <c r="L343" s="5">
        <v>45508</v>
      </c>
      <c r="M343" s="7"/>
      <c r="N343" s="7"/>
      <c r="O343" s="6">
        <f t="shared" si="97"/>
        <v>0</v>
      </c>
      <c r="P343" s="7">
        <f>SUMIFS(مصنعيات!N:N,مصنعيات!F:F,$N$2,مصنعيات!D:D,L343)</f>
        <v>0</v>
      </c>
      <c r="Q343" s="66" t="str">
        <f t="shared" si="90"/>
        <v/>
      </c>
      <c r="T343" s="4" t="s">
        <v>9</v>
      </c>
      <c r="U343" s="5">
        <v>45508</v>
      </c>
      <c r="V343" s="7"/>
      <c r="W343" s="7"/>
      <c r="X343" s="6">
        <f t="shared" si="98"/>
        <v>0</v>
      </c>
      <c r="Y343" s="7">
        <f>SUMIFS(مصنعيات!W:W,مصنعيات!O:O,$W$2,مصنعيات!M:M,U343)</f>
        <v>0</v>
      </c>
      <c r="Z343" s="66" t="str">
        <f t="shared" si="91"/>
        <v/>
      </c>
      <c r="AC343" s="4" t="s">
        <v>9</v>
      </c>
      <c r="AD343" s="5">
        <v>45508</v>
      </c>
      <c r="AE343" s="7"/>
      <c r="AF343" s="7"/>
      <c r="AG343" s="6">
        <f t="shared" si="99"/>
        <v>0</v>
      </c>
      <c r="AH343" s="7">
        <f>SUMIFS(مصنعيات!AF:AF,مصنعيات!X:X,$AF$2,مصنعيات!V:V,AD343)</f>
        <v>0</v>
      </c>
      <c r="AI343" s="66" t="str">
        <f t="shared" si="92"/>
        <v/>
      </c>
      <c r="AL343" s="4" t="s">
        <v>9</v>
      </c>
      <c r="AM343" s="5">
        <v>45508</v>
      </c>
      <c r="AN343" s="7"/>
      <c r="AO343" s="7"/>
      <c r="AP343" s="6">
        <f t="shared" si="100"/>
        <v>0</v>
      </c>
      <c r="AQ343" s="7">
        <f>SUMIFS(مصنعيات!AO:AO,مصنعيات!AG:AG,$AO$2,مصنعيات!AE:AE,AM343)</f>
        <v>0</v>
      </c>
      <c r="AR343" s="66" t="str">
        <f t="shared" si="93"/>
        <v/>
      </c>
      <c r="AT343" s="4" t="s">
        <v>9</v>
      </c>
      <c r="AU343" s="5">
        <v>45508</v>
      </c>
      <c r="AV343" s="7"/>
      <c r="AW343" s="7"/>
      <c r="AX343" s="6">
        <f t="shared" si="101"/>
        <v>0</v>
      </c>
      <c r="AY343" s="7">
        <f ca="1">SUMIFS(مصنعيات!AW:AW,مصنعيات!AO:AO,$AO$2,مصنعيات!AM:AM,AU343)</f>
        <v>0</v>
      </c>
      <c r="AZ343" s="66" t="str">
        <f t="shared" si="94"/>
        <v/>
      </c>
      <c r="BB343" s="4" t="s">
        <v>9</v>
      </c>
      <c r="BC343" s="5">
        <v>45508</v>
      </c>
      <c r="BD343" s="7"/>
      <c r="BE343" s="7"/>
      <c r="BF343" s="6">
        <f t="shared" si="102"/>
        <v>0</v>
      </c>
      <c r="BG343" s="7">
        <f ca="1">SUMIFS(مصنعيات!BE:BE,مصنعيات!AW:AW,$AO$2,مصنعيات!AU:AU,BC343)</f>
        <v>0</v>
      </c>
      <c r="BH343" s="66" t="str">
        <f t="shared" si="95"/>
        <v/>
      </c>
      <c r="BJ343" s="4" t="s">
        <v>9</v>
      </c>
      <c r="BK343" s="5">
        <v>45508</v>
      </c>
      <c r="BL343" s="7"/>
      <c r="BM343" s="7"/>
      <c r="BN343" s="6">
        <f t="shared" si="103"/>
        <v>0</v>
      </c>
      <c r="BO343" s="7">
        <f ca="1">SUMIFS(مصنعيات!BM:BM,مصنعيات!BE:BE,$AO$2,مصنعيات!BC:BC,BK343)</f>
        <v>0</v>
      </c>
      <c r="BP343" s="66" t="str">
        <f t="shared" si="96"/>
        <v/>
      </c>
    </row>
    <row r="344" spans="2:68" x14ac:dyDescent="0.2">
      <c r="B344" s="4" t="s">
        <v>10</v>
      </c>
      <c r="C344" s="5">
        <v>45509</v>
      </c>
      <c r="D344" s="7"/>
      <c r="E344" s="7"/>
      <c r="F344" s="6">
        <f t="shared" si="88"/>
        <v>0</v>
      </c>
      <c r="G344" s="7">
        <f>SUMIFS(مصنعيات!N:N,مصنعيات!F:F,$E$2,مصنعيات!D:D,C344)</f>
        <v>0</v>
      </c>
      <c r="H344" s="66" t="str">
        <f t="shared" si="89"/>
        <v/>
      </c>
      <c r="K344" s="4" t="s">
        <v>10</v>
      </c>
      <c r="L344" s="5">
        <v>45509</v>
      </c>
      <c r="M344" s="7"/>
      <c r="N344" s="7"/>
      <c r="O344" s="6">
        <f t="shared" si="97"/>
        <v>0</v>
      </c>
      <c r="P344" s="7">
        <f>SUMIFS(مصنعيات!N:N,مصنعيات!F:F,$N$2,مصنعيات!D:D,L344)</f>
        <v>0</v>
      </c>
      <c r="Q344" s="66" t="str">
        <f t="shared" si="90"/>
        <v/>
      </c>
      <c r="T344" s="4" t="s">
        <v>10</v>
      </c>
      <c r="U344" s="5">
        <v>45509</v>
      </c>
      <c r="V344" s="7"/>
      <c r="W344" s="7"/>
      <c r="X344" s="6">
        <f t="shared" si="98"/>
        <v>0</v>
      </c>
      <c r="Y344" s="7">
        <f>SUMIFS(مصنعيات!W:W,مصنعيات!O:O,$W$2,مصنعيات!M:M,U344)</f>
        <v>0</v>
      </c>
      <c r="Z344" s="66" t="str">
        <f t="shared" si="91"/>
        <v/>
      </c>
      <c r="AC344" s="4" t="s">
        <v>10</v>
      </c>
      <c r="AD344" s="5">
        <v>45509</v>
      </c>
      <c r="AE344" s="7"/>
      <c r="AF344" s="7"/>
      <c r="AG344" s="6">
        <f t="shared" si="99"/>
        <v>0</v>
      </c>
      <c r="AH344" s="7">
        <f>SUMIFS(مصنعيات!AF:AF,مصنعيات!X:X,$AF$2,مصنعيات!V:V,AD344)</f>
        <v>0</v>
      </c>
      <c r="AI344" s="66" t="str">
        <f t="shared" si="92"/>
        <v/>
      </c>
      <c r="AL344" s="4" t="s">
        <v>10</v>
      </c>
      <c r="AM344" s="5">
        <v>45509</v>
      </c>
      <c r="AN344" s="7"/>
      <c r="AO344" s="7"/>
      <c r="AP344" s="6">
        <f t="shared" si="100"/>
        <v>0</v>
      </c>
      <c r="AQ344" s="7">
        <f>SUMIFS(مصنعيات!AO:AO,مصنعيات!AG:AG,$AO$2,مصنعيات!AE:AE,AM344)</f>
        <v>0</v>
      </c>
      <c r="AR344" s="66" t="str">
        <f t="shared" si="93"/>
        <v/>
      </c>
      <c r="AT344" s="4" t="s">
        <v>10</v>
      </c>
      <c r="AU344" s="5">
        <v>45509</v>
      </c>
      <c r="AV344" s="7"/>
      <c r="AW344" s="7"/>
      <c r="AX344" s="6">
        <f t="shared" si="101"/>
        <v>0</v>
      </c>
      <c r="AY344" s="7">
        <f ca="1">SUMIFS(مصنعيات!AW:AW,مصنعيات!AO:AO,$AO$2,مصنعيات!AM:AM,AU344)</f>
        <v>0</v>
      </c>
      <c r="AZ344" s="66" t="str">
        <f t="shared" si="94"/>
        <v/>
      </c>
      <c r="BB344" s="4" t="s">
        <v>10</v>
      </c>
      <c r="BC344" s="5">
        <v>45509</v>
      </c>
      <c r="BD344" s="7"/>
      <c r="BE344" s="7"/>
      <c r="BF344" s="6">
        <f t="shared" si="102"/>
        <v>0</v>
      </c>
      <c r="BG344" s="7">
        <f ca="1">SUMIFS(مصنعيات!BE:BE,مصنعيات!AW:AW,$AO$2,مصنعيات!AU:AU,BC344)</f>
        <v>0</v>
      </c>
      <c r="BH344" s="66" t="str">
        <f t="shared" si="95"/>
        <v/>
      </c>
      <c r="BJ344" s="4" t="s">
        <v>10</v>
      </c>
      <c r="BK344" s="5">
        <v>45509</v>
      </c>
      <c r="BL344" s="7"/>
      <c r="BM344" s="7"/>
      <c r="BN344" s="6">
        <f t="shared" si="103"/>
        <v>0</v>
      </c>
      <c r="BO344" s="7">
        <f ca="1">SUMIFS(مصنعيات!BM:BM,مصنعيات!BE:BE,$AO$2,مصنعيات!BC:BC,BK344)</f>
        <v>0</v>
      </c>
      <c r="BP344" s="66" t="str">
        <f t="shared" si="96"/>
        <v/>
      </c>
    </row>
    <row r="345" spans="2:68" x14ac:dyDescent="0.2">
      <c r="B345" s="4" t="s">
        <v>11</v>
      </c>
      <c r="C345" s="5">
        <v>45510</v>
      </c>
      <c r="D345" s="7"/>
      <c r="E345" s="7"/>
      <c r="F345" s="6">
        <f t="shared" si="88"/>
        <v>0</v>
      </c>
      <c r="G345" s="7">
        <f>SUMIFS(مصنعيات!N:N,مصنعيات!F:F,$E$2,مصنعيات!D:D,C345)</f>
        <v>0</v>
      </c>
      <c r="H345" s="66" t="str">
        <f t="shared" si="89"/>
        <v/>
      </c>
      <c r="K345" s="4" t="s">
        <v>11</v>
      </c>
      <c r="L345" s="5">
        <v>45510</v>
      </c>
      <c r="M345" s="7"/>
      <c r="N345" s="7"/>
      <c r="O345" s="6">
        <f t="shared" si="97"/>
        <v>0</v>
      </c>
      <c r="P345" s="7">
        <f>SUMIFS(مصنعيات!N:N,مصنعيات!F:F,$N$2,مصنعيات!D:D,L345)</f>
        <v>0</v>
      </c>
      <c r="Q345" s="66" t="str">
        <f t="shared" si="90"/>
        <v/>
      </c>
      <c r="T345" s="4" t="s">
        <v>11</v>
      </c>
      <c r="U345" s="5">
        <v>45510</v>
      </c>
      <c r="V345" s="7"/>
      <c r="W345" s="7"/>
      <c r="X345" s="6">
        <f t="shared" si="98"/>
        <v>0</v>
      </c>
      <c r="Y345" s="7">
        <f>SUMIFS(مصنعيات!W:W,مصنعيات!O:O,$W$2,مصنعيات!M:M,U345)</f>
        <v>0</v>
      </c>
      <c r="Z345" s="66" t="str">
        <f t="shared" si="91"/>
        <v/>
      </c>
      <c r="AC345" s="4" t="s">
        <v>11</v>
      </c>
      <c r="AD345" s="5">
        <v>45510</v>
      </c>
      <c r="AE345" s="7"/>
      <c r="AF345" s="7"/>
      <c r="AG345" s="6">
        <f t="shared" si="99"/>
        <v>0</v>
      </c>
      <c r="AH345" s="7">
        <f>SUMIFS(مصنعيات!AF:AF,مصنعيات!X:X,$AF$2,مصنعيات!V:V,AD345)</f>
        <v>0</v>
      </c>
      <c r="AI345" s="66" t="str">
        <f t="shared" si="92"/>
        <v/>
      </c>
      <c r="AL345" s="4" t="s">
        <v>11</v>
      </c>
      <c r="AM345" s="5">
        <v>45510</v>
      </c>
      <c r="AN345" s="7"/>
      <c r="AO345" s="7"/>
      <c r="AP345" s="6">
        <f t="shared" si="100"/>
        <v>0</v>
      </c>
      <c r="AQ345" s="7">
        <f>SUMIFS(مصنعيات!AO:AO,مصنعيات!AG:AG,$AO$2,مصنعيات!AE:AE,AM345)</f>
        <v>0</v>
      </c>
      <c r="AR345" s="66" t="str">
        <f t="shared" si="93"/>
        <v/>
      </c>
      <c r="AT345" s="4" t="s">
        <v>11</v>
      </c>
      <c r="AU345" s="5">
        <v>45510</v>
      </c>
      <c r="AV345" s="7"/>
      <c r="AW345" s="7"/>
      <c r="AX345" s="6">
        <f t="shared" si="101"/>
        <v>0</v>
      </c>
      <c r="AY345" s="7">
        <f ca="1">SUMIFS(مصنعيات!AW:AW,مصنعيات!AO:AO,$AO$2,مصنعيات!AM:AM,AU345)</f>
        <v>0</v>
      </c>
      <c r="AZ345" s="66" t="str">
        <f t="shared" si="94"/>
        <v/>
      </c>
      <c r="BB345" s="4" t="s">
        <v>11</v>
      </c>
      <c r="BC345" s="5">
        <v>45510</v>
      </c>
      <c r="BD345" s="7"/>
      <c r="BE345" s="7"/>
      <c r="BF345" s="6">
        <f t="shared" si="102"/>
        <v>0</v>
      </c>
      <c r="BG345" s="7">
        <f ca="1">SUMIFS(مصنعيات!BE:BE,مصنعيات!AW:AW,$AO$2,مصنعيات!AU:AU,BC345)</f>
        <v>0</v>
      </c>
      <c r="BH345" s="66" t="str">
        <f t="shared" si="95"/>
        <v/>
      </c>
      <c r="BJ345" s="4" t="s">
        <v>11</v>
      </c>
      <c r="BK345" s="5">
        <v>45510</v>
      </c>
      <c r="BL345" s="7"/>
      <c r="BM345" s="7"/>
      <c r="BN345" s="6">
        <f t="shared" si="103"/>
        <v>0</v>
      </c>
      <c r="BO345" s="7">
        <f ca="1">SUMIFS(مصنعيات!BM:BM,مصنعيات!BE:BE,$AO$2,مصنعيات!BC:BC,BK345)</f>
        <v>0</v>
      </c>
      <c r="BP345" s="66" t="str">
        <f t="shared" si="96"/>
        <v/>
      </c>
    </row>
    <row r="346" spans="2:68" x14ac:dyDescent="0.2">
      <c r="B346" s="4" t="s">
        <v>12</v>
      </c>
      <c r="C346" s="5">
        <v>45511</v>
      </c>
      <c r="D346" s="7"/>
      <c r="E346" s="7"/>
      <c r="F346" s="6">
        <f t="shared" si="88"/>
        <v>0</v>
      </c>
      <c r="G346" s="7">
        <f>SUMIFS(مصنعيات!N:N,مصنعيات!F:F,$E$2,مصنعيات!D:D,C346)</f>
        <v>0</v>
      </c>
      <c r="H346" s="66" t="str">
        <f t="shared" si="89"/>
        <v/>
      </c>
      <c r="K346" s="4" t="s">
        <v>12</v>
      </c>
      <c r="L346" s="5">
        <v>45511</v>
      </c>
      <c r="M346" s="7"/>
      <c r="N346" s="7"/>
      <c r="O346" s="6">
        <f t="shared" si="97"/>
        <v>0</v>
      </c>
      <c r="P346" s="7">
        <f>SUMIFS(مصنعيات!N:N,مصنعيات!F:F,$N$2,مصنعيات!D:D,L346)</f>
        <v>0</v>
      </c>
      <c r="Q346" s="66" t="str">
        <f t="shared" si="90"/>
        <v/>
      </c>
      <c r="T346" s="4" t="s">
        <v>12</v>
      </c>
      <c r="U346" s="5">
        <v>45511</v>
      </c>
      <c r="V346" s="7"/>
      <c r="W346" s="7"/>
      <c r="X346" s="6">
        <f t="shared" si="98"/>
        <v>0</v>
      </c>
      <c r="Y346" s="7">
        <f>SUMIFS(مصنعيات!W:W,مصنعيات!O:O,$W$2,مصنعيات!M:M,U346)</f>
        <v>0</v>
      </c>
      <c r="Z346" s="66" t="str">
        <f t="shared" si="91"/>
        <v/>
      </c>
      <c r="AC346" s="4" t="s">
        <v>12</v>
      </c>
      <c r="AD346" s="5">
        <v>45511</v>
      </c>
      <c r="AE346" s="7"/>
      <c r="AF346" s="7"/>
      <c r="AG346" s="6">
        <f t="shared" si="99"/>
        <v>0</v>
      </c>
      <c r="AH346" s="7">
        <f>SUMIFS(مصنعيات!AF:AF,مصنعيات!X:X,$AF$2,مصنعيات!V:V,AD346)</f>
        <v>0</v>
      </c>
      <c r="AI346" s="66" t="str">
        <f t="shared" si="92"/>
        <v/>
      </c>
      <c r="AL346" s="4" t="s">
        <v>12</v>
      </c>
      <c r="AM346" s="5">
        <v>45511</v>
      </c>
      <c r="AN346" s="7"/>
      <c r="AO346" s="7"/>
      <c r="AP346" s="6">
        <f t="shared" si="100"/>
        <v>0</v>
      </c>
      <c r="AQ346" s="7">
        <f>SUMIFS(مصنعيات!AO:AO,مصنعيات!AG:AG,$AO$2,مصنعيات!AE:AE,AM346)</f>
        <v>0</v>
      </c>
      <c r="AR346" s="66" t="str">
        <f t="shared" si="93"/>
        <v/>
      </c>
      <c r="AT346" s="4" t="s">
        <v>12</v>
      </c>
      <c r="AU346" s="5">
        <v>45511</v>
      </c>
      <c r="AV346" s="7"/>
      <c r="AW346" s="7"/>
      <c r="AX346" s="6">
        <f t="shared" si="101"/>
        <v>0</v>
      </c>
      <c r="AY346" s="7">
        <f ca="1">SUMIFS(مصنعيات!AW:AW,مصنعيات!AO:AO,$AO$2,مصنعيات!AM:AM,AU346)</f>
        <v>0</v>
      </c>
      <c r="AZ346" s="66" t="str">
        <f t="shared" si="94"/>
        <v/>
      </c>
      <c r="BB346" s="4" t="s">
        <v>12</v>
      </c>
      <c r="BC346" s="5">
        <v>45511</v>
      </c>
      <c r="BD346" s="7"/>
      <c r="BE346" s="7"/>
      <c r="BF346" s="6">
        <f t="shared" si="102"/>
        <v>0</v>
      </c>
      <c r="BG346" s="7">
        <f ca="1">SUMIFS(مصنعيات!BE:BE,مصنعيات!AW:AW,$AO$2,مصنعيات!AU:AU,BC346)</f>
        <v>0</v>
      </c>
      <c r="BH346" s="66" t="str">
        <f t="shared" si="95"/>
        <v/>
      </c>
      <c r="BJ346" s="4" t="s">
        <v>12</v>
      </c>
      <c r="BK346" s="5">
        <v>45511</v>
      </c>
      <c r="BL346" s="7"/>
      <c r="BM346" s="7"/>
      <c r="BN346" s="6">
        <f t="shared" si="103"/>
        <v>0</v>
      </c>
      <c r="BO346" s="7">
        <f ca="1">SUMIFS(مصنعيات!BM:BM,مصنعيات!BE:BE,$AO$2,مصنعيات!BC:BC,BK346)</f>
        <v>0</v>
      </c>
      <c r="BP346" s="66" t="str">
        <f t="shared" si="96"/>
        <v/>
      </c>
    </row>
    <row r="347" spans="2:68" x14ac:dyDescent="0.2">
      <c r="B347" s="4" t="s">
        <v>13</v>
      </c>
      <c r="C347" s="5">
        <v>45512</v>
      </c>
      <c r="D347" s="7"/>
      <c r="E347" s="7"/>
      <c r="F347" s="6">
        <f t="shared" si="88"/>
        <v>0</v>
      </c>
      <c r="G347" s="7">
        <f>SUMIFS(مصنعيات!N:N,مصنعيات!F:F,$E$2,مصنعيات!D:D,C347)</f>
        <v>0</v>
      </c>
      <c r="H347" s="66" t="str">
        <f t="shared" si="89"/>
        <v/>
      </c>
      <c r="K347" s="4" t="s">
        <v>13</v>
      </c>
      <c r="L347" s="5">
        <v>45512</v>
      </c>
      <c r="M347" s="7"/>
      <c r="N347" s="7"/>
      <c r="O347" s="6">
        <f t="shared" si="97"/>
        <v>0</v>
      </c>
      <c r="P347" s="7">
        <f>SUMIFS(مصنعيات!N:N,مصنعيات!F:F,$N$2,مصنعيات!D:D,L347)</f>
        <v>0</v>
      </c>
      <c r="Q347" s="66" t="str">
        <f t="shared" si="90"/>
        <v/>
      </c>
      <c r="T347" s="4" t="s">
        <v>13</v>
      </c>
      <c r="U347" s="5">
        <v>45512</v>
      </c>
      <c r="V347" s="7"/>
      <c r="W347" s="7"/>
      <c r="X347" s="6">
        <f t="shared" si="98"/>
        <v>0</v>
      </c>
      <c r="Y347" s="7">
        <f>SUMIFS(مصنعيات!W:W,مصنعيات!O:O,$W$2,مصنعيات!M:M,U347)</f>
        <v>0</v>
      </c>
      <c r="Z347" s="66" t="str">
        <f t="shared" si="91"/>
        <v/>
      </c>
      <c r="AC347" s="4" t="s">
        <v>13</v>
      </c>
      <c r="AD347" s="5">
        <v>45512</v>
      </c>
      <c r="AE347" s="7"/>
      <c r="AF347" s="7"/>
      <c r="AG347" s="6">
        <f t="shared" si="99"/>
        <v>0</v>
      </c>
      <c r="AH347" s="7">
        <f>SUMIFS(مصنعيات!AF:AF,مصنعيات!X:X,$AF$2,مصنعيات!V:V,AD347)</f>
        <v>0</v>
      </c>
      <c r="AI347" s="66" t="str">
        <f t="shared" si="92"/>
        <v/>
      </c>
      <c r="AL347" s="4" t="s">
        <v>13</v>
      </c>
      <c r="AM347" s="5">
        <v>45512</v>
      </c>
      <c r="AN347" s="7"/>
      <c r="AO347" s="7"/>
      <c r="AP347" s="6">
        <f t="shared" si="100"/>
        <v>0</v>
      </c>
      <c r="AQ347" s="7">
        <f>SUMIFS(مصنعيات!AO:AO,مصنعيات!AG:AG,$AO$2,مصنعيات!AE:AE,AM347)</f>
        <v>0</v>
      </c>
      <c r="AR347" s="66" t="str">
        <f t="shared" si="93"/>
        <v/>
      </c>
      <c r="AT347" s="4" t="s">
        <v>13</v>
      </c>
      <c r="AU347" s="5">
        <v>45512</v>
      </c>
      <c r="AV347" s="7"/>
      <c r="AW347" s="7"/>
      <c r="AX347" s="6">
        <f t="shared" si="101"/>
        <v>0</v>
      </c>
      <c r="AY347" s="7">
        <f ca="1">SUMIFS(مصنعيات!AW:AW,مصنعيات!AO:AO,$AO$2,مصنعيات!AM:AM,AU347)</f>
        <v>0</v>
      </c>
      <c r="AZ347" s="66" t="str">
        <f t="shared" si="94"/>
        <v/>
      </c>
      <c r="BB347" s="4" t="s">
        <v>13</v>
      </c>
      <c r="BC347" s="5">
        <v>45512</v>
      </c>
      <c r="BD347" s="7"/>
      <c r="BE347" s="7"/>
      <c r="BF347" s="6">
        <f t="shared" si="102"/>
        <v>0</v>
      </c>
      <c r="BG347" s="7">
        <f ca="1">SUMIFS(مصنعيات!BE:BE,مصنعيات!AW:AW,$AO$2,مصنعيات!AU:AU,BC347)</f>
        <v>0</v>
      </c>
      <c r="BH347" s="66" t="str">
        <f t="shared" si="95"/>
        <v/>
      </c>
      <c r="BJ347" s="4" t="s">
        <v>13</v>
      </c>
      <c r="BK347" s="5">
        <v>45512</v>
      </c>
      <c r="BL347" s="7"/>
      <c r="BM347" s="7"/>
      <c r="BN347" s="6">
        <f t="shared" si="103"/>
        <v>0</v>
      </c>
      <c r="BO347" s="7">
        <f ca="1">SUMIFS(مصنعيات!BM:BM,مصنعيات!BE:BE,$AO$2,مصنعيات!BC:BC,BK347)</f>
        <v>0</v>
      </c>
      <c r="BP347" s="66" t="str">
        <f t="shared" si="96"/>
        <v/>
      </c>
    </row>
    <row r="348" spans="2:68" x14ac:dyDescent="0.2">
      <c r="B348" s="4" t="s">
        <v>30</v>
      </c>
      <c r="C348" s="5">
        <v>45513</v>
      </c>
      <c r="D348" s="7"/>
      <c r="E348" s="7"/>
      <c r="F348" s="6">
        <f t="shared" si="88"/>
        <v>0</v>
      </c>
      <c r="G348" s="7">
        <f>SUMIFS(مصنعيات!N:N,مصنعيات!F:F,$E$2,مصنعيات!D:D,C348)</f>
        <v>0</v>
      </c>
      <c r="H348" s="66" t="str">
        <f t="shared" si="89"/>
        <v/>
      </c>
      <c r="K348" s="4" t="s">
        <v>30</v>
      </c>
      <c r="L348" s="5">
        <v>45513</v>
      </c>
      <c r="M348" s="7"/>
      <c r="N348" s="7"/>
      <c r="O348" s="6">
        <f t="shared" si="97"/>
        <v>0</v>
      </c>
      <c r="P348" s="7">
        <f>SUMIFS(مصنعيات!N:N,مصنعيات!F:F,$N$2,مصنعيات!D:D,L348)</f>
        <v>0</v>
      </c>
      <c r="Q348" s="66" t="str">
        <f t="shared" si="90"/>
        <v/>
      </c>
      <c r="T348" s="4" t="s">
        <v>30</v>
      </c>
      <c r="U348" s="5">
        <v>45513</v>
      </c>
      <c r="V348" s="7"/>
      <c r="W348" s="7"/>
      <c r="X348" s="6">
        <f t="shared" si="98"/>
        <v>0</v>
      </c>
      <c r="Y348" s="7">
        <f>SUMIFS(مصنعيات!W:W,مصنعيات!O:O,$W$2,مصنعيات!M:M,U348)</f>
        <v>0</v>
      </c>
      <c r="Z348" s="66" t="str">
        <f t="shared" si="91"/>
        <v/>
      </c>
      <c r="AC348" s="4" t="s">
        <v>30</v>
      </c>
      <c r="AD348" s="5">
        <v>45513</v>
      </c>
      <c r="AE348" s="7"/>
      <c r="AF348" s="7"/>
      <c r="AG348" s="6">
        <f t="shared" si="99"/>
        <v>0</v>
      </c>
      <c r="AH348" s="7">
        <f>SUMIFS(مصنعيات!AF:AF,مصنعيات!X:X,$AF$2,مصنعيات!V:V,AD348)</f>
        <v>0</v>
      </c>
      <c r="AI348" s="66" t="str">
        <f t="shared" si="92"/>
        <v/>
      </c>
      <c r="AL348" s="4" t="s">
        <v>30</v>
      </c>
      <c r="AM348" s="5">
        <v>45513</v>
      </c>
      <c r="AN348" s="7"/>
      <c r="AO348" s="7"/>
      <c r="AP348" s="6">
        <f t="shared" si="100"/>
        <v>0</v>
      </c>
      <c r="AQ348" s="7">
        <f>SUMIFS(مصنعيات!AO:AO,مصنعيات!AG:AG,$AO$2,مصنعيات!AE:AE,AM348)</f>
        <v>0</v>
      </c>
      <c r="AR348" s="66" t="str">
        <f t="shared" si="93"/>
        <v/>
      </c>
      <c r="AT348" s="4" t="s">
        <v>30</v>
      </c>
      <c r="AU348" s="5">
        <v>45513</v>
      </c>
      <c r="AV348" s="7"/>
      <c r="AW348" s="7"/>
      <c r="AX348" s="6">
        <f t="shared" si="101"/>
        <v>0</v>
      </c>
      <c r="AY348" s="7">
        <f ca="1">SUMIFS(مصنعيات!AW:AW,مصنعيات!AO:AO,$AO$2,مصنعيات!AM:AM,AU348)</f>
        <v>0</v>
      </c>
      <c r="AZ348" s="66" t="str">
        <f t="shared" si="94"/>
        <v/>
      </c>
      <c r="BB348" s="4" t="s">
        <v>30</v>
      </c>
      <c r="BC348" s="5">
        <v>45513</v>
      </c>
      <c r="BD348" s="7"/>
      <c r="BE348" s="7"/>
      <c r="BF348" s="6">
        <f t="shared" si="102"/>
        <v>0</v>
      </c>
      <c r="BG348" s="7">
        <f ca="1">SUMIFS(مصنعيات!BE:BE,مصنعيات!AW:AW,$AO$2,مصنعيات!AU:AU,BC348)</f>
        <v>0</v>
      </c>
      <c r="BH348" s="66" t="str">
        <f t="shared" si="95"/>
        <v/>
      </c>
      <c r="BJ348" s="4" t="s">
        <v>30</v>
      </c>
      <c r="BK348" s="5">
        <v>45513</v>
      </c>
      <c r="BL348" s="7"/>
      <c r="BM348" s="7"/>
      <c r="BN348" s="6">
        <f t="shared" si="103"/>
        <v>0</v>
      </c>
      <c r="BO348" s="7">
        <f ca="1">SUMIFS(مصنعيات!BM:BM,مصنعيات!BE:BE,$AO$2,مصنعيات!BC:BC,BK348)</f>
        <v>0</v>
      </c>
      <c r="BP348" s="66" t="str">
        <f t="shared" si="96"/>
        <v/>
      </c>
    </row>
    <row r="349" spans="2:68" x14ac:dyDescent="0.2">
      <c r="B349" s="4" t="s">
        <v>8</v>
      </c>
      <c r="C349" s="5">
        <v>45514</v>
      </c>
      <c r="D349" s="7"/>
      <c r="E349" s="7"/>
      <c r="F349" s="6">
        <f t="shared" si="88"/>
        <v>0</v>
      </c>
      <c r="G349" s="7">
        <f>SUMIFS(مصنعيات!N:N,مصنعيات!F:F,$E$2,مصنعيات!D:D,C349)</f>
        <v>0</v>
      </c>
      <c r="H349" s="66" t="str">
        <f t="shared" si="89"/>
        <v/>
      </c>
      <c r="K349" s="4" t="s">
        <v>8</v>
      </c>
      <c r="L349" s="5">
        <v>45514</v>
      </c>
      <c r="M349" s="7"/>
      <c r="N349" s="7"/>
      <c r="O349" s="6">
        <f t="shared" si="97"/>
        <v>0</v>
      </c>
      <c r="P349" s="7">
        <f>SUMIFS(مصنعيات!N:N,مصنعيات!F:F,$N$2,مصنعيات!D:D,L349)</f>
        <v>0</v>
      </c>
      <c r="Q349" s="66" t="str">
        <f t="shared" si="90"/>
        <v/>
      </c>
      <c r="T349" s="4" t="s">
        <v>8</v>
      </c>
      <c r="U349" s="5">
        <v>45514</v>
      </c>
      <c r="V349" s="7"/>
      <c r="W349" s="7"/>
      <c r="X349" s="6">
        <f t="shared" si="98"/>
        <v>0</v>
      </c>
      <c r="Y349" s="7">
        <f>SUMIFS(مصنعيات!W:W,مصنعيات!O:O,$W$2,مصنعيات!M:M,U349)</f>
        <v>0</v>
      </c>
      <c r="Z349" s="66" t="str">
        <f t="shared" si="91"/>
        <v/>
      </c>
      <c r="AC349" s="4" t="s">
        <v>8</v>
      </c>
      <c r="AD349" s="5">
        <v>45514</v>
      </c>
      <c r="AE349" s="7"/>
      <c r="AF349" s="7"/>
      <c r="AG349" s="6">
        <f t="shared" si="99"/>
        <v>0</v>
      </c>
      <c r="AH349" s="7">
        <f>SUMIFS(مصنعيات!AF:AF,مصنعيات!X:X,$AF$2,مصنعيات!V:V,AD349)</f>
        <v>0</v>
      </c>
      <c r="AI349" s="66" t="str">
        <f t="shared" si="92"/>
        <v/>
      </c>
      <c r="AL349" s="4" t="s">
        <v>8</v>
      </c>
      <c r="AM349" s="5">
        <v>45514</v>
      </c>
      <c r="AN349" s="7"/>
      <c r="AO349" s="7"/>
      <c r="AP349" s="6">
        <f t="shared" si="100"/>
        <v>0</v>
      </c>
      <c r="AQ349" s="7">
        <f>SUMIFS(مصنعيات!AO:AO,مصنعيات!AG:AG,$AO$2,مصنعيات!AE:AE,AM349)</f>
        <v>0</v>
      </c>
      <c r="AR349" s="66" t="str">
        <f t="shared" si="93"/>
        <v/>
      </c>
      <c r="AT349" s="4" t="s">
        <v>8</v>
      </c>
      <c r="AU349" s="5">
        <v>45514</v>
      </c>
      <c r="AV349" s="7"/>
      <c r="AW349" s="7"/>
      <c r="AX349" s="6">
        <f t="shared" si="101"/>
        <v>0</v>
      </c>
      <c r="AY349" s="7">
        <f ca="1">SUMIFS(مصنعيات!AW:AW,مصنعيات!AO:AO,$AO$2,مصنعيات!AM:AM,AU349)</f>
        <v>0</v>
      </c>
      <c r="AZ349" s="66" t="str">
        <f t="shared" si="94"/>
        <v/>
      </c>
      <c r="BB349" s="4" t="s">
        <v>8</v>
      </c>
      <c r="BC349" s="5">
        <v>45514</v>
      </c>
      <c r="BD349" s="7"/>
      <c r="BE349" s="7"/>
      <c r="BF349" s="6">
        <f t="shared" si="102"/>
        <v>0</v>
      </c>
      <c r="BG349" s="7">
        <f ca="1">SUMIFS(مصنعيات!BE:BE,مصنعيات!AW:AW,$AO$2,مصنعيات!AU:AU,BC349)</f>
        <v>0</v>
      </c>
      <c r="BH349" s="66" t="str">
        <f t="shared" si="95"/>
        <v/>
      </c>
      <c r="BJ349" s="4" t="s">
        <v>8</v>
      </c>
      <c r="BK349" s="5">
        <v>45514</v>
      </c>
      <c r="BL349" s="7"/>
      <c r="BM349" s="7"/>
      <c r="BN349" s="6">
        <f t="shared" si="103"/>
        <v>0</v>
      </c>
      <c r="BO349" s="7">
        <f ca="1">SUMIFS(مصنعيات!BM:BM,مصنعيات!BE:BE,$AO$2,مصنعيات!BC:BC,BK349)</f>
        <v>0</v>
      </c>
      <c r="BP349" s="66" t="str">
        <f t="shared" si="96"/>
        <v/>
      </c>
    </row>
    <row r="350" spans="2:68" x14ac:dyDescent="0.2">
      <c r="B350" s="4" t="s">
        <v>9</v>
      </c>
      <c r="C350" s="5">
        <v>45515</v>
      </c>
      <c r="D350" s="7"/>
      <c r="E350" s="7"/>
      <c r="F350" s="6">
        <f t="shared" si="88"/>
        <v>0</v>
      </c>
      <c r="G350" s="7">
        <f>SUMIFS(مصنعيات!N:N,مصنعيات!F:F,$E$2,مصنعيات!D:D,C350)</f>
        <v>0</v>
      </c>
      <c r="H350" s="66" t="str">
        <f t="shared" si="89"/>
        <v/>
      </c>
      <c r="K350" s="4" t="s">
        <v>9</v>
      </c>
      <c r="L350" s="5">
        <v>45515</v>
      </c>
      <c r="M350" s="7"/>
      <c r="N350" s="7"/>
      <c r="O350" s="6">
        <f t="shared" si="97"/>
        <v>0</v>
      </c>
      <c r="P350" s="7">
        <f>SUMIFS(مصنعيات!N:N,مصنعيات!F:F,$N$2,مصنعيات!D:D,L350)</f>
        <v>0</v>
      </c>
      <c r="Q350" s="66" t="str">
        <f t="shared" si="90"/>
        <v/>
      </c>
      <c r="T350" s="4" t="s">
        <v>9</v>
      </c>
      <c r="U350" s="5">
        <v>45515</v>
      </c>
      <c r="V350" s="7"/>
      <c r="W350" s="7"/>
      <c r="X350" s="6">
        <f t="shared" si="98"/>
        <v>0</v>
      </c>
      <c r="Y350" s="7">
        <f>SUMIFS(مصنعيات!W:W,مصنعيات!O:O,$W$2,مصنعيات!M:M,U350)</f>
        <v>0</v>
      </c>
      <c r="Z350" s="66" t="str">
        <f t="shared" si="91"/>
        <v/>
      </c>
      <c r="AC350" s="4" t="s">
        <v>9</v>
      </c>
      <c r="AD350" s="5">
        <v>45515</v>
      </c>
      <c r="AE350" s="7"/>
      <c r="AF350" s="7"/>
      <c r="AG350" s="6">
        <f t="shared" si="99"/>
        <v>0</v>
      </c>
      <c r="AH350" s="7">
        <f>SUMIFS(مصنعيات!AF:AF,مصنعيات!X:X,$AF$2,مصنعيات!V:V,AD350)</f>
        <v>0</v>
      </c>
      <c r="AI350" s="66" t="str">
        <f t="shared" si="92"/>
        <v/>
      </c>
      <c r="AL350" s="4" t="s">
        <v>9</v>
      </c>
      <c r="AM350" s="5">
        <v>45515</v>
      </c>
      <c r="AN350" s="7"/>
      <c r="AO350" s="7"/>
      <c r="AP350" s="6">
        <f t="shared" si="100"/>
        <v>0</v>
      </c>
      <c r="AQ350" s="7">
        <f>SUMIFS(مصنعيات!AO:AO,مصنعيات!AG:AG,$AO$2,مصنعيات!AE:AE,AM350)</f>
        <v>0</v>
      </c>
      <c r="AR350" s="66" t="str">
        <f t="shared" si="93"/>
        <v/>
      </c>
      <c r="AT350" s="4" t="s">
        <v>9</v>
      </c>
      <c r="AU350" s="5">
        <v>45515</v>
      </c>
      <c r="AV350" s="7"/>
      <c r="AW350" s="7"/>
      <c r="AX350" s="6">
        <f t="shared" si="101"/>
        <v>0</v>
      </c>
      <c r="AY350" s="7">
        <f ca="1">SUMIFS(مصنعيات!AW:AW,مصنعيات!AO:AO,$AO$2,مصنعيات!AM:AM,AU350)</f>
        <v>0</v>
      </c>
      <c r="AZ350" s="66" t="str">
        <f t="shared" si="94"/>
        <v/>
      </c>
      <c r="BB350" s="4" t="s">
        <v>9</v>
      </c>
      <c r="BC350" s="5">
        <v>45515</v>
      </c>
      <c r="BD350" s="7"/>
      <c r="BE350" s="7"/>
      <c r="BF350" s="6">
        <f t="shared" si="102"/>
        <v>0</v>
      </c>
      <c r="BG350" s="7">
        <f ca="1">SUMIFS(مصنعيات!BE:BE,مصنعيات!AW:AW,$AO$2,مصنعيات!AU:AU,BC350)</f>
        <v>0</v>
      </c>
      <c r="BH350" s="66" t="str">
        <f t="shared" si="95"/>
        <v/>
      </c>
      <c r="BJ350" s="4" t="s">
        <v>9</v>
      </c>
      <c r="BK350" s="5">
        <v>45515</v>
      </c>
      <c r="BL350" s="7"/>
      <c r="BM350" s="7"/>
      <c r="BN350" s="6">
        <f t="shared" si="103"/>
        <v>0</v>
      </c>
      <c r="BO350" s="7">
        <f ca="1">SUMIFS(مصنعيات!BM:BM,مصنعيات!BE:BE,$AO$2,مصنعيات!BC:BC,BK350)</f>
        <v>0</v>
      </c>
      <c r="BP350" s="66" t="str">
        <f t="shared" si="96"/>
        <v/>
      </c>
    </row>
    <row r="351" spans="2:68" x14ac:dyDescent="0.2">
      <c r="B351" s="4" t="s">
        <v>10</v>
      </c>
      <c r="C351" s="5">
        <v>45516</v>
      </c>
      <c r="D351" s="7"/>
      <c r="E351" s="7"/>
      <c r="F351" s="6">
        <f t="shared" si="88"/>
        <v>0</v>
      </c>
      <c r="G351" s="7">
        <f>SUMIFS(مصنعيات!N:N,مصنعيات!F:F,$E$2,مصنعيات!D:D,C351)</f>
        <v>0</v>
      </c>
      <c r="H351" s="66" t="str">
        <f t="shared" si="89"/>
        <v/>
      </c>
      <c r="K351" s="4" t="s">
        <v>10</v>
      </c>
      <c r="L351" s="5">
        <v>45516</v>
      </c>
      <c r="M351" s="7"/>
      <c r="N351" s="7"/>
      <c r="O351" s="6">
        <f t="shared" si="97"/>
        <v>0</v>
      </c>
      <c r="P351" s="7">
        <f>SUMIFS(مصنعيات!N:N,مصنعيات!F:F,$N$2,مصنعيات!D:D,L351)</f>
        <v>0</v>
      </c>
      <c r="Q351" s="66" t="str">
        <f t="shared" si="90"/>
        <v/>
      </c>
      <c r="T351" s="4" t="s">
        <v>10</v>
      </c>
      <c r="U351" s="5">
        <v>45516</v>
      </c>
      <c r="V351" s="7"/>
      <c r="W351" s="7"/>
      <c r="X351" s="6">
        <f t="shared" si="98"/>
        <v>0</v>
      </c>
      <c r="Y351" s="7">
        <f>SUMIFS(مصنعيات!W:W,مصنعيات!O:O,$W$2,مصنعيات!M:M,U351)</f>
        <v>0</v>
      </c>
      <c r="Z351" s="66" t="str">
        <f t="shared" si="91"/>
        <v/>
      </c>
      <c r="AC351" s="4" t="s">
        <v>10</v>
      </c>
      <c r="AD351" s="5">
        <v>45516</v>
      </c>
      <c r="AE351" s="7"/>
      <c r="AF351" s="7"/>
      <c r="AG351" s="6">
        <f t="shared" si="99"/>
        <v>0</v>
      </c>
      <c r="AH351" s="7">
        <f>SUMIFS(مصنعيات!AF:AF,مصنعيات!X:X,$AF$2,مصنعيات!V:V,AD351)</f>
        <v>0</v>
      </c>
      <c r="AI351" s="66" t="str">
        <f t="shared" si="92"/>
        <v/>
      </c>
      <c r="AL351" s="4" t="s">
        <v>10</v>
      </c>
      <c r="AM351" s="5">
        <v>45516</v>
      </c>
      <c r="AN351" s="7"/>
      <c r="AO351" s="7"/>
      <c r="AP351" s="6">
        <f t="shared" si="100"/>
        <v>0</v>
      </c>
      <c r="AQ351" s="7">
        <f>SUMIFS(مصنعيات!AO:AO,مصنعيات!AG:AG,$AO$2,مصنعيات!AE:AE,AM351)</f>
        <v>0</v>
      </c>
      <c r="AR351" s="66" t="str">
        <f t="shared" si="93"/>
        <v/>
      </c>
      <c r="AT351" s="4" t="s">
        <v>10</v>
      </c>
      <c r="AU351" s="5">
        <v>45516</v>
      </c>
      <c r="AV351" s="7"/>
      <c r="AW351" s="7"/>
      <c r="AX351" s="6">
        <f t="shared" si="101"/>
        <v>0</v>
      </c>
      <c r="AY351" s="7">
        <f ca="1">SUMIFS(مصنعيات!AW:AW,مصنعيات!AO:AO,$AO$2,مصنعيات!AM:AM,AU351)</f>
        <v>0</v>
      </c>
      <c r="AZ351" s="66" t="str">
        <f t="shared" si="94"/>
        <v/>
      </c>
      <c r="BB351" s="4" t="s">
        <v>10</v>
      </c>
      <c r="BC351" s="5">
        <v>45516</v>
      </c>
      <c r="BD351" s="7"/>
      <c r="BE351" s="7"/>
      <c r="BF351" s="6">
        <f t="shared" si="102"/>
        <v>0</v>
      </c>
      <c r="BG351" s="7">
        <f ca="1">SUMIFS(مصنعيات!BE:BE,مصنعيات!AW:AW,$AO$2,مصنعيات!AU:AU,BC351)</f>
        <v>0</v>
      </c>
      <c r="BH351" s="66" t="str">
        <f t="shared" si="95"/>
        <v/>
      </c>
      <c r="BJ351" s="4" t="s">
        <v>10</v>
      </c>
      <c r="BK351" s="5">
        <v>45516</v>
      </c>
      <c r="BL351" s="7"/>
      <c r="BM351" s="7"/>
      <c r="BN351" s="6">
        <f t="shared" si="103"/>
        <v>0</v>
      </c>
      <c r="BO351" s="7">
        <f ca="1">SUMIFS(مصنعيات!BM:BM,مصنعيات!BE:BE,$AO$2,مصنعيات!BC:BC,BK351)</f>
        <v>0</v>
      </c>
      <c r="BP351" s="66" t="str">
        <f t="shared" si="96"/>
        <v/>
      </c>
    </row>
    <row r="352" spans="2:68" x14ac:dyDescent="0.2">
      <c r="B352" s="4" t="s">
        <v>11</v>
      </c>
      <c r="C352" s="5">
        <v>45517</v>
      </c>
      <c r="D352" s="7"/>
      <c r="E352" s="7"/>
      <c r="F352" s="6">
        <f t="shared" si="88"/>
        <v>0</v>
      </c>
      <c r="G352" s="7">
        <f>SUMIFS(مصنعيات!N:N,مصنعيات!F:F,$E$2,مصنعيات!D:D,C352)</f>
        <v>0</v>
      </c>
      <c r="H352" s="66" t="str">
        <f t="shared" si="89"/>
        <v/>
      </c>
      <c r="K352" s="4" t="s">
        <v>11</v>
      </c>
      <c r="L352" s="5">
        <v>45517</v>
      </c>
      <c r="M352" s="7"/>
      <c r="N352" s="7"/>
      <c r="O352" s="6">
        <f t="shared" si="97"/>
        <v>0</v>
      </c>
      <c r="P352" s="7">
        <f>SUMIFS(مصنعيات!N:N,مصنعيات!F:F,$N$2,مصنعيات!D:D,L352)</f>
        <v>0</v>
      </c>
      <c r="Q352" s="66" t="str">
        <f t="shared" si="90"/>
        <v/>
      </c>
      <c r="T352" s="4" t="s">
        <v>11</v>
      </c>
      <c r="U352" s="5">
        <v>45517</v>
      </c>
      <c r="V352" s="7"/>
      <c r="W352" s="7"/>
      <c r="X352" s="6">
        <f t="shared" si="98"/>
        <v>0</v>
      </c>
      <c r="Y352" s="7">
        <f>SUMIFS(مصنعيات!W:W,مصنعيات!O:O,$W$2,مصنعيات!M:M,U352)</f>
        <v>0</v>
      </c>
      <c r="Z352" s="66" t="str">
        <f t="shared" si="91"/>
        <v/>
      </c>
      <c r="AC352" s="4" t="s">
        <v>11</v>
      </c>
      <c r="AD352" s="5">
        <v>45517</v>
      </c>
      <c r="AE352" s="7"/>
      <c r="AF352" s="7"/>
      <c r="AG352" s="6">
        <f t="shared" si="99"/>
        <v>0</v>
      </c>
      <c r="AH352" s="7">
        <f>SUMIFS(مصنعيات!AF:AF,مصنعيات!X:X,$AF$2,مصنعيات!V:V,AD352)</f>
        <v>0</v>
      </c>
      <c r="AI352" s="66" t="str">
        <f t="shared" si="92"/>
        <v/>
      </c>
      <c r="AL352" s="4" t="s">
        <v>11</v>
      </c>
      <c r="AM352" s="5">
        <v>45517</v>
      </c>
      <c r="AN352" s="7"/>
      <c r="AO352" s="7"/>
      <c r="AP352" s="6">
        <f t="shared" si="100"/>
        <v>0</v>
      </c>
      <c r="AQ352" s="7">
        <f>SUMIFS(مصنعيات!AO:AO,مصنعيات!AG:AG,$AO$2,مصنعيات!AE:AE,AM352)</f>
        <v>0</v>
      </c>
      <c r="AR352" s="66" t="str">
        <f t="shared" si="93"/>
        <v/>
      </c>
      <c r="AT352" s="4" t="s">
        <v>11</v>
      </c>
      <c r="AU352" s="5">
        <v>45517</v>
      </c>
      <c r="AV352" s="7"/>
      <c r="AW352" s="7"/>
      <c r="AX352" s="6">
        <f t="shared" si="101"/>
        <v>0</v>
      </c>
      <c r="AY352" s="7">
        <f ca="1">SUMIFS(مصنعيات!AW:AW,مصنعيات!AO:AO,$AO$2,مصنعيات!AM:AM,AU352)</f>
        <v>0</v>
      </c>
      <c r="AZ352" s="66" t="str">
        <f t="shared" si="94"/>
        <v/>
      </c>
      <c r="BB352" s="4" t="s">
        <v>11</v>
      </c>
      <c r="BC352" s="5">
        <v>45517</v>
      </c>
      <c r="BD352" s="7"/>
      <c r="BE352" s="7"/>
      <c r="BF352" s="6">
        <f t="shared" si="102"/>
        <v>0</v>
      </c>
      <c r="BG352" s="7">
        <f ca="1">SUMIFS(مصنعيات!BE:BE,مصنعيات!AW:AW,$AO$2,مصنعيات!AU:AU,BC352)</f>
        <v>0</v>
      </c>
      <c r="BH352" s="66" t="str">
        <f t="shared" si="95"/>
        <v/>
      </c>
      <c r="BJ352" s="4" t="s">
        <v>11</v>
      </c>
      <c r="BK352" s="5">
        <v>45517</v>
      </c>
      <c r="BL352" s="7"/>
      <c r="BM352" s="7"/>
      <c r="BN352" s="6">
        <f t="shared" si="103"/>
        <v>0</v>
      </c>
      <c r="BO352" s="7">
        <f ca="1">SUMIFS(مصنعيات!BM:BM,مصنعيات!BE:BE,$AO$2,مصنعيات!BC:BC,BK352)</f>
        <v>0</v>
      </c>
      <c r="BP352" s="66" t="str">
        <f t="shared" si="96"/>
        <v/>
      </c>
    </row>
    <row r="353" spans="2:68" x14ac:dyDescent="0.2">
      <c r="B353" s="4" t="s">
        <v>12</v>
      </c>
      <c r="C353" s="5">
        <v>45518</v>
      </c>
      <c r="D353" s="7"/>
      <c r="E353" s="7"/>
      <c r="F353" s="6">
        <f t="shared" si="88"/>
        <v>0</v>
      </c>
      <c r="G353" s="7">
        <f>SUMIFS(مصنعيات!N:N,مصنعيات!F:F,$E$2,مصنعيات!D:D,C353)</f>
        <v>0</v>
      </c>
      <c r="H353" s="66" t="str">
        <f t="shared" si="89"/>
        <v/>
      </c>
      <c r="K353" s="4" t="s">
        <v>12</v>
      </c>
      <c r="L353" s="5">
        <v>45518</v>
      </c>
      <c r="M353" s="7"/>
      <c r="N353" s="7"/>
      <c r="O353" s="6">
        <f t="shared" si="97"/>
        <v>0</v>
      </c>
      <c r="P353" s="7">
        <f>SUMIFS(مصنعيات!N:N,مصنعيات!F:F,$N$2,مصنعيات!D:D,L353)</f>
        <v>0</v>
      </c>
      <c r="Q353" s="66" t="str">
        <f t="shared" si="90"/>
        <v/>
      </c>
      <c r="T353" s="4" t="s">
        <v>12</v>
      </c>
      <c r="U353" s="5">
        <v>45518</v>
      </c>
      <c r="V353" s="7"/>
      <c r="W353" s="7"/>
      <c r="X353" s="6">
        <f t="shared" si="98"/>
        <v>0</v>
      </c>
      <c r="Y353" s="7">
        <f>SUMIFS(مصنعيات!W:W,مصنعيات!O:O,$W$2,مصنعيات!M:M,U353)</f>
        <v>0</v>
      </c>
      <c r="Z353" s="66" t="str">
        <f t="shared" si="91"/>
        <v/>
      </c>
      <c r="AC353" s="4" t="s">
        <v>12</v>
      </c>
      <c r="AD353" s="5">
        <v>45518</v>
      </c>
      <c r="AE353" s="7"/>
      <c r="AF353" s="7"/>
      <c r="AG353" s="6">
        <f t="shared" si="99"/>
        <v>0</v>
      </c>
      <c r="AH353" s="7">
        <f>SUMIFS(مصنعيات!AF:AF,مصنعيات!X:X,$AF$2,مصنعيات!V:V,AD353)</f>
        <v>0</v>
      </c>
      <c r="AI353" s="66" t="str">
        <f t="shared" si="92"/>
        <v/>
      </c>
      <c r="AL353" s="4" t="s">
        <v>12</v>
      </c>
      <c r="AM353" s="5">
        <v>45518</v>
      </c>
      <c r="AN353" s="7"/>
      <c r="AO353" s="7"/>
      <c r="AP353" s="6">
        <f t="shared" si="100"/>
        <v>0</v>
      </c>
      <c r="AQ353" s="7">
        <f>SUMIFS(مصنعيات!AO:AO,مصنعيات!AG:AG,$AO$2,مصنعيات!AE:AE,AM353)</f>
        <v>0</v>
      </c>
      <c r="AR353" s="66" t="str">
        <f t="shared" si="93"/>
        <v/>
      </c>
      <c r="AT353" s="4" t="s">
        <v>12</v>
      </c>
      <c r="AU353" s="5">
        <v>45518</v>
      </c>
      <c r="AV353" s="7"/>
      <c r="AW353" s="7"/>
      <c r="AX353" s="6">
        <f t="shared" si="101"/>
        <v>0</v>
      </c>
      <c r="AY353" s="7">
        <f ca="1">SUMIFS(مصنعيات!AW:AW,مصنعيات!AO:AO,$AO$2,مصنعيات!AM:AM,AU353)</f>
        <v>0</v>
      </c>
      <c r="AZ353" s="66" t="str">
        <f t="shared" si="94"/>
        <v/>
      </c>
      <c r="BB353" s="4" t="s">
        <v>12</v>
      </c>
      <c r="BC353" s="5">
        <v>45518</v>
      </c>
      <c r="BD353" s="7"/>
      <c r="BE353" s="7"/>
      <c r="BF353" s="6">
        <f t="shared" si="102"/>
        <v>0</v>
      </c>
      <c r="BG353" s="7">
        <f ca="1">SUMIFS(مصنعيات!BE:BE,مصنعيات!AW:AW,$AO$2,مصنعيات!AU:AU,BC353)</f>
        <v>0</v>
      </c>
      <c r="BH353" s="66" t="str">
        <f t="shared" si="95"/>
        <v/>
      </c>
      <c r="BJ353" s="4" t="s">
        <v>12</v>
      </c>
      <c r="BK353" s="5">
        <v>45518</v>
      </c>
      <c r="BL353" s="7"/>
      <c r="BM353" s="7"/>
      <c r="BN353" s="6">
        <f t="shared" si="103"/>
        <v>0</v>
      </c>
      <c r="BO353" s="7">
        <f ca="1">SUMIFS(مصنعيات!BM:BM,مصنعيات!BE:BE,$AO$2,مصنعيات!BC:BC,BK353)</f>
        <v>0</v>
      </c>
      <c r="BP353" s="66" t="str">
        <f t="shared" si="96"/>
        <v/>
      </c>
    </row>
    <row r="354" spans="2:68" x14ac:dyDescent="0.2">
      <c r="B354" s="4" t="s">
        <v>13</v>
      </c>
      <c r="C354" s="5">
        <v>45519</v>
      </c>
      <c r="D354" s="7"/>
      <c r="E354" s="7"/>
      <c r="F354" s="6">
        <f t="shared" si="88"/>
        <v>0</v>
      </c>
      <c r="G354" s="7">
        <f>SUMIFS(مصنعيات!N:N,مصنعيات!F:F,$E$2,مصنعيات!D:D,C354)</f>
        <v>0</v>
      </c>
      <c r="H354" s="66" t="str">
        <f t="shared" si="89"/>
        <v/>
      </c>
      <c r="K354" s="4" t="s">
        <v>13</v>
      </c>
      <c r="L354" s="5">
        <v>45519</v>
      </c>
      <c r="M354" s="7"/>
      <c r="N354" s="7"/>
      <c r="O354" s="6">
        <f t="shared" si="97"/>
        <v>0</v>
      </c>
      <c r="P354" s="7">
        <f>SUMIFS(مصنعيات!N:N,مصنعيات!F:F,$N$2,مصنعيات!D:D,L354)</f>
        <v>0</v>
      </c>
      <c r="Q354" s="66" t="str">
        <f t="shared" si="90"/>
        <v/>
      </c>
      <c r="T354" s="4" t="s">
        <v>13</v>
      </c>
      <c r="U354" s="5">
        <v>45519</v>
      </c>
      <c r="V354" s="7"/>
      <c r="W354" s="7"/>
      <c r="X354" s="6">
        <f t="shared" si="98"/>
        <v>0</v>
      </c>
      <c r="Y354" s="7">
        <f>SUMIFS(مصنعيات!W:W,مصنعيات!O:O,$W$2,مصنعيات!M:M,U354)</f>
        <v>0</v>
      </c>
      <c r="Z354" s="66" t="str">
        <f t="shared" si="91"/>
        <v/>
      </c>
      <c r="AC354" s="4" t="s">
        <v>13</v>
      </c>
      <c r="AD354" s="5">
        <v>45519</v>
      </c>
      <c r="AE354" s="7"/>
      <c r="AF354" s="7"/>
      <c r="AG354" s="6">
        <f t="shared" si="99"/>
        <v>0</v>
      </c>
      <c r="AH354" s="7">
        <f>SUMIFS(مصنعيات!AF:AF,مصنعيات!X:X,$AF$2,مصنعيات!V:V,AD354)</f>
        <v>0</v>
      </c>
      <c r="AI354" s="66" t="str">
        <f t="shared" si="92"/>
        <v/>
      </c>
      <c r="AL354" s="4" t="s">
        <v>13</v>
      </c>
      <c r="AM354" s="5">
        <v>45519</v>
      </c>
      <c r="AN354" s="7"/>
      <c r="AO354" s="7"/>
      <c r="AP354" s="6">
        <f t="shared" si="100"/>
        <v>0</v>
      </c>
      <c r="AQ354" s="7">
        <f>SUMIFS(مصنعيات!AO:AO,مصنعيات!AG:AG,$AO$2,مصنعيات!AE:AE,AM354)</f>
        <v>0</v>
      </c>
      <c r="AR354" s="66" t="str">
        <f t="shared" si="93"/>
        <v/>
      </c>
      <c r="AT354" s="4" t="s">
        <v>13</v>
      </c>
      <c r="AU354" s="5">
        <v>45519</v>
      </c>
      <c r="AV354" s="7"/>
      <c r="AW354" s="7"/>
      <c r="AX354" s="6">
        <f t="shared" si="101"/>
        <v>0</v>
      </c>
      <c r="AY354" s="7">
        <f ca="1">SUMIFS(مصنعيات!AW:AW,مصنعيات!AO:AO,$AO$2,مصنعيات!AM:AM,AU354)</f>
        <v>0</v>
      </c>
      <c r="AZ354" s="66" t="str">
        <f t="shared" si="94"/>
        <v/>
      </c>
      <c r="BB354" s="4" t="s">
        <v>13</v>
      </c>
      <c r="BC354" s="5">
        <v>45519</v>
      </c>
      <c r="BD354" s="7"/>
      <c r="BE354" s="7"/>
      <c r="BF354" s="6">
        <f t="shared" si="102"/>
        <v>0</v>
      </c>
      <c r="BG354" s="7">
        <f ca="1">SUMIFS(مصنعيات!BE:BE,مصنعيات!AW:AW,$AO$2,مصنعيات!AU:AU,BC354)</f>
        <v>0</v>
      </c>
      <c r="BH354" s="66" t="str">
        <f t="shared" si="95"/>
        <v/>
      </c>
      <c r="BJ354" s="4" t="s">
        <v>13</v>
      </c>
      <c r="BK354" s="5">
        <v>45519</v>
      </c>
      <c r="BL354" s="7"/>
      <c r="BM354" s="7"/>
      <c r="BN354" s="6">
        <f t="shared" si="103"/>
        <v>0</v>
      </c>
      <c r="BO354" s="7">
        <f ca="1">SUMIFS(مصنعيات!BM:BM,مصنعيات!BE:BE,$AO$2,مصنعيات!BC:BC,BK354)</f>
        <v>0</v>
      </c>
      <c r="BP354" s="66" t="str">
        <f t="shared" si="96"/>
        <v/>
      </c>
    </row>
    <row r="355" spans="2:68" x14ac:dyDescent="0.2">
      <c r="B355" s="4" t="s">
        <v>30</v>
      </c>
      <c r="C355" s="5">
        <v>45520</v>
      </c>
      <c r="D355" s="7"/>
      <c r="E355" s="7"/>
      <c r="F355" s="6">
        <f t="shared" si="88"/>
        <v>0</v>
      </c>
      <c r="G355" s="7">
        <f>SUMIFS(مصنعيات!N:N,مصنعيات!F:F,$E$2,مصنعيات!D:D,C355)</f>
        <v>0</v>
      </c>
      <c r="H355" s="66" t="str">
        <f t="shared" si="89"/>
        <v/>
      </c>
      <c r="K355" s="4" t="s">
        <v>30</v>
      </c>
      <c r="L355" s="5">
        <v>45520</v>
      </c>
      <c r="M355" s="7"/>
      <c r="N355" s="7"/>
      <c r="O355" s="6">
        <f t="shared" si="97"/>
        <v>0</v>
      </c>
      <c r="P355" s="7">
        <f>SUMIFS(مصنعيات!N:N,مصنعيات!F:F,$N$2,مصنعيات!D:D,L355)</f>
        <v>0</v>
      </c>
      <c r="Q355" s="66" t="str">
        <f t="shared" si="90"/>
        <v/>
      </c>
      <c r="T355" s="4" t="s">
        <v>30</v>
      </c>
      <c r="U355" s="5">
        <v>45520</v>
      </c>
      <c r="V355" s="7"/>
      <c r="W355" s="7"/>
      <c r="X355" s="6">
        <f t="shared" si="98"/>
        <v>0</v>
      </c>
      <c r="Y355" s="7">
        <f>SUMIFS(مصنعيات!W:W,مصنعيات!O:O,$W$2,مصنعيات!M:M,U355)</f>
        <v>0</v>
      </c>
      <c r="Z355" s="66" t="str">
        <f t="shared" si="91"/>
        <v/>
      </c>
      <c r="AC355" s="4" t="s">
        <v>30</v>
      </c>
      <c r="AD355" s="5">
        <v>45520</v>
      </c>
      <c r="AE355" s="7"/>
      <c r="AF355" s="7"/>
      <c r="AG355" s="6">
        <f t="shared" si="99"/>
        <v>0</v>
      </c>
      <c r="AH355" s="7">
        <f>SUMIFS(مصنعيات!AF:AF,مصنعيات!X:X,$AF$2,مصنعيات!V:V,AD355)</f>
        <v>0</v>
      </c>
      <c r="AI355" s="66" t="str">
        <f t="shared" si="92"/>
        <v/>
      </c>
      <c r="AL355" s="4" t="s">
        <v>30</v>
      </c>
      <c r="AM355" s="5">
        <v>45520</v>
      </c>
      <c r="AN355" s="7"/>
      <c r="AO355" s="7"/>
      <c r="AP355" s="6">
        <f t="shared" si="100"/>
        <v>0</v>
      </c>
      <c r="AQ355" s="7">
        <f>SUMIFS(مصنعيات!AO:AO,مصنعيات!AG:AG,$AO$2,مصنعيات!AE:AE,AM355)</f>
        <v>0</v>
      </c>
      <c r="AR355" s="66" t="str">
        <f t="shared" si="93"/>
        <v/>
      </c>
      <c r="AT355" s="4" t="s">
        <v>30</v>
      </c>
      <c r="AU355" s="5">
        <v>45520</v>
      </c>
      <c r="AV355" s="7"/>
      <c r="AW355" s="7"/>
      <c r="AX355" s="6">
        <f t="shared" si="101"/>
        <v>0</v>
      </c>
      <c r="AY355" s="7">
        <f ca="1">SUMIFS(مصنعيات!AW:AW,مصنعيات!AO:AO,$AO$2,مصنعيات!AM:AM,AU355)</f>
        <v>0</v>
      </c>
      <c r="AZ355" s="66" t="str">
        <f t="shared" si="94"/>
        <v/>
      </c>
      <c r="BB355" s="4" t="s">
        <v>30</v>
      </c>
      <c r="BC355" s="5">
        <v>45520</v>
      </c>
      <c r="BD355" s="7"/>
      <c r="BE355" s="7"/>
      <c r="BF355" s="6">
        <f t="shared" si="102"/>
        <v>0</v>
      </c>
      <c r="BG355" s="7">
        <f ca="1">SUMIFS(مصنعيات!BE:BE,مصنعيات!AW:AW,$AO$2,مصنعيات!AU:AU,BC355)</f>
        <v>0</v>
      </c>
      <c r="BH355" s="66" t="str">
        <f t="shared" si="95"/>
        <v/>
      </c>
      <c r="BJ355" s="4" t="s">
        <v>30</v>
      </c>
      <c r="BK355" s="5">
        <v>45520</v>
      </c>
      <c r="BL355" s="7"/>
      <c r="BM355" s="7"/>
      <c r="BN355" s="6">
        <f t="shared" si="103"/>
        <v>0</v>
      </c>
      <c r="BO355" s="7">
        <f ca="1">SUMIFS(مصنعيات!BM:BM,مصنعيات!BE:BE,$AO$2,مصنعيات!BC:BC,BK355)</f>
        <v>0</v>
      </c>
      <c r="BP355" s="66" t="str">
        <f t="shared" si="96"/>
        <v/>
      </c>
    </row>
    <row r="356" spans="2:68" x14ac:dyDescent="0.2">
      <c r="B356" s="4" t="s">
        <v>8</v>
      </c>
      <c r="C356" s="5">
        <v>45521</v>
      </c>
      <c r="D356" s="7"/>
      <c r="E356" s="7"/>
      <c r="F356" s="6">
        <f t="shared" si="88"/>
        <v>0</v>
      </c>
      <c r="G356" s="7">
        <f>SUMIFS(مصنعيات!N:N,مصنعيات!F:F,$E$2,مصنعيات!D:D,C356)</f>
        <v>0</v>
      </c>
      <c r="H356" s="66" t="str">
        <f t="shared" si="89"/>
        <v/>
      </c>
      <c r="K356" s="4" t="s">
        <v>8</v>
      </c>
      <c r="L356" s="5">
        <v>45521</v>
      </c>
      <c r="M356" s="7"/>
      <c r="N356" s="7"/>
      <c r="O356" s="6">
        <f t="shared" si="97"/>
        <v>0</v>
      </c>
      <c r="P356" s="7">
        <f>SUMIFS(مصنعيات!N:N,مصنعيات!F:F,$N$2,مصنعيات!D:D,L356)</f>
        <v>0</v>
      </c>
      <c r="Q356" s="66" t="str">
        <f t="shared" si="90"/>
        <v/>
      </c>
      <c r="T356" s="4" t="s">
        <v>8</v>
      </c>
      <c r="U356" s="5">
        <v>45521</v>
      </c>
      <c r="V356" s="7"/>
      <c r="W356" s="7"/>
      <c r="X356" s="6">
        <f t="shared" si="98"/>
        <v>0</v>
      </c>
      <c r="Y356" s="7">
        <f>SUMIFS(مصنعيات!W:W,مصنعيات!O:O,$W$2,مصنعيات!M:M,U356)</f>
        <v>0</v>
      </c>
      <c r="Z356" s="66" t="str">
        <f t="shared" si="91"/>
        <v/>
      </c>
      <c r="AC356" s="4" t="s">
        <v>8</v>
      </c>
      <c r="AD356" s="5">
        <v>45521</v>
      </c>
      <c r="AE356" s="7"/>
      <c r="AF356" s="7"/>
      <c r="AG356" s="6">
        <f t="shared" si="99"/>
        <v>0</v>
      </c>
      <c r="AH356" s="7">
        <f>SUMIFS(مصنعيات!AF:AF,مصنعيات!X:X,$AF$2,مصنعيات!V:V,AD356)</f>
        <v>0</v>
      </c>
      <c r="AI356" s="66" t="str">
        <f t="shared" si="92"/>
        <v/>
      </c>
      <c r="AL356" s="4" t="s">
        <v>8</v>
      </c>
      <c r="AM356" s="5">
        <v>45521</v>
      </c>
      <c r="AN356" s="7"/>
      <c r="AO356" s="7"/>
      <c r="AP356" s="6">
        <f t="shared" si="100"/>
        <v>0</v>
      </c>
      <c r="AQ356" s="7">
        <f>SUMIFS(مصنعيات!AO:AO,مصنعيات!AG:AG,$AO$2,مصنعيات!AE:AE,AM356)</f>
        <v>0</v>
      </c>
      <c r="AR356" s="66" t="str">
        <f t="shared" si="93"/>
        <v/>
      </c>
      <c r="AT356" s="4" t="s">
        <v>8</v>
      </c>
      <c r="AU356" s="5">
        <v>45521</v>
      </c>
      <c r="AV356" s="7"/>
      <c r="AW356" s="7"/>
      <c r="AX356" s="6">
        <f t="shared" si="101"/>
        <v>0</v>
      </c>
      <c r="AY356" s="7">
        <f ca="1">SUMIFS(مصنعيات!AW:AW,مصنعيات!AO:AO,$AO$2,مصنعيات!AM:AM,AU356)</f>
        <v>0</v>
      </c>
      <c r="AZ356" s="66" t="str">
        <f t="shared" si="94"/>
        <v/>
      </c>
      <c r="BB356" s="4" t="s">
        <v>8</v>
      </c>
      <c r="BC356" s="5">
        <v>45521</v>
      </c>
      <c r="BD356" s="7"/>
      <c r="BE356" s="7"/>
      <c r="BF356" s="6">
        <f t="shared" si="102"/>
        <v>0</v>
      </c>
      <c r="BG356" s="7">
        <f ca="1">SUMIFS(مصنعيات!BE:BE,مصنعيات!AW:AW,$AO$2,مصنعيات!AU:AU,BC356)</f>
        <v>0</v>
      </c>
      <c r="BH356" s="66" t="str">
        <f t="shared" si="95"/>
        <v/>
      </c>
      <c r="BJ356" s="4" t="s">
        <v>8</v>
      </c>
      <c r="BK356" s="5">
        <v>45521</v>
      </c>
      <c r="BL356" s="7"/>
      <c r="BM356" s="7"/>
      <c r="BN356" s="6">
        <f t="shared" si="103"/>
        <v>0</v>
      </c>
      <c r="BO356" s="7">
        <f ca="1">SUMIFS(مصنعيات!BM:BM,مصنعيات!BE:BE,$AO$2,مصنعيات!BC:BC,BK356)</f>
        <v>0</v>
      </c>
      <c r="BP356" s="66" t="str">
        <f t="shared" si="96"/>
        <v/>
      </c>
    </row>
    <row r="357" spans="2:68" x14ac:dyDescent="0.2">
      <c r="B357" s="4" t="s">
        <v>9</v>
      </c>
      <c r="C357" s="5">
        <v>45522</v>
      </c>
      <c r="D357" s="7"/>
      <c r="E357" s="7"/>
      <c r="F357" s="6">
        <f t="shared" si="88"/>
        <v>0</v>
      </c>
      <c r="G357" s="7">
        <f>SUMIFS(مصنعيات!N:N,مصنعيات!F:F,$E$2,مصنعيات!D:D,C357)</f>
        <v>0</v>
      </c>
      <c r="H357" s="66" t="str">
        <f t="shared" si="89"/>
        <v/>
      </c>
      <c r="K357" s="4" t="s">
        <v>9</v>
      </c>
      <c r="L357" s="5">
        <v>45522</v>
      </c>
      <c r="M357" s="7"/>
      <c r="N357" s="7"/>
      <c r="O357" s="6">
        <f t="shared" si="97"/>
        <v>0</v>
      </c>
      <c r="P357" s="7">
        <f>SUMIFS(مصنعيات!N:N,مصنعيات!F:F,$N$2,مصنعيات!D:D,L357)</f>
        <v>0</v>
      </c>
      <c r="Q357" s="66" t="str">
        <f t="shared" si="90"/>
        <v/>
      </c>
      <c r="T357" s="4" t="s">
        <v>9</v>
      </c>
      <c r="U357" s="5">
        <v>45522</v>
      </c>
      <c r="V357" s="7"/>
      <c r="W357" s="7"/>
      <c r="X357" s="6">
        <f t="shared" si="98"/>
        <v>0</v>
      </c>
      <c r="Y357" s="7">
        <f>SUMIFS(مصنعيات!W:W,مصنعيات!O:O,$W$2,مصنعيات!M:M,U357)</f>
        <v>0</v>
      </c>
      <c r="Z357" s="66" t="str">
        <f t="shared" si="91"/>
        <v/>
      </c>
      <c r="AC357" s="4" t="s">
        <v>9</v>
      </c>
      <c r="AD357" s="5">
        <v>45522</v>
      </c>
      <c r="AE357" s="7"/>
      <c r="AF357" s="7"/>
      <c r="AG357" s="6">
        <f t="shared" si="99"/>
        <v>0</v>
      </c>
      <c r="AH357" s="7">
        <f>SUMIFS(مصنعيات!AF:AF,مصنعيات!X:X,$AF$2,مصنعيات!V:V,AD357)</f>
        <v>0</v>
      </c>
      <c r="AI357" s="66" t="str">
        <f t="shared" si="92"/>
        <v/>
      </c>
      <c r="AL357" s="4" t="s">
        <v>9</v>
      </c>
      <c r="AM357" s="5">
        <v>45522</v>
      </c>
      <c r="AN357" s="7"/>
      <c r="AO357" s="7"/>
      <c r="AP357" s="6">
        <f t="shared" si="100"/>
        <v>0</v>
      </c>
      <c r="AQ357" s="7">
        <f>SUMIFS(مصنعيات!AO:AO,مصنعيات!AG:AG,$AO$2,مصنعيات!AE:AE,AM357)</f>
        <v>0</v>
      </c>
      <c r="AR357" s="66" t="str">
        <f t="shared" si="93"/>
        <v/>
      </c>
      <c r="AT357" s="4" t="s">
        <v>9</v>
      </c>
      <c r="AU357" s="5">
        <v>45522</v>
      </c>
      <c r="AV357" s="7"/>
      <c r="AW357" s="7"/>
      <c r="AX357" s="6">
        <f t="shared" si="101"/>
        <v>0</v>
      </c>
      <c r="AY357" s="7">
        <f ca="1">SUMIFS(مصنعيات!AW:AW,مصنعيات!AO:AO,$AO$2,مصنعيات!AM:AM,AU357)</f>
        <v>0</v>
      </c>
      <c r="AZ357" s="66" t="str">
        <f t="shared" si="94"/>
        <v/>
      </c>
      <c r="BB357" s="4" t="s">
        <v>9</v>
      </c>
      <c r="BC357" s="5">
        <v>45522</v>
      </c>
      <c r="BD357" s="7"/>
      <c r="BE357" s="7"/>
      <c r="BF357" s="6">
        <f t="shared" si="102"/>
        <v>0</v>
      </c>
      <c r="BG357" s="7">
        <f ca="1">SUMIFS(مصنعيات!BE:BE,مصنعيات!AW:AW,$AO$2,مصنعيات!AU:AU,BC357)</f>
        <v>0</v>
      </c>
      <c r="BH357" s="66" t="str">
        <f t="shared" si="95"/>
        <v/>
      </c>
      <c r="BJ357" s="4" t="s">
        <v>9</v>
      </c>
      <c r="BK357" s="5">
        <v>45522</v>
      </c>
      <c r="BL357" s="7"/>
      <c r="BM357" s="7"/>
      <c r="BN357" s="6">
        <f t="shared" si="103"/>
        <v>0</v>
      </c>
      <c r="BO357" s="7">
        <f ca="1">SUMIFS(مصنعيات!BM:BM,مصنعيات!BE:BE,$AO$2,مصنعيات!BC:BC,BK357)</f>
        <v>0</v>
      </c>
      <c r="BP357" s="66" t="str">
        <f t="shared" si="96"/>
        <v/>
      </c>
    </row>
    <row r="358" spans="2:68" x14ac:dyDescent="0.2">
      <c r="B358" s="4" t="s">
        <v>10</v>
      </c>
      <c r="C358" s="5">
        <v>45523</v>
      </c>
      <c r="D358" s="7"/>
      <c r="E358" s="7"/>
      <c r="F358" s="6">
        <f t="shared" si="88"/>
        <v>0</v>
      </c>
      <c r="G358" s="7">
        <f>SUMIFS(مصنعيات!N:N,مصنعيات!F:F,$E$2,مصنعيات!D:D,C358)</f>
        <v>0</v>
      </c>
      <c r="H358" s="66" t="str">
        <f t="shared" si="89"/>
        <v/>
      </c>
      <c r="K358" s="4" t="s">
        <v>10</v>
      </c>
      <c r="L358" s="5">
        <v>45523</v>
      </c>
      <c r="M358" s="7"/>
      <c r="N358" s="7"/>
      <c r="O358" s="6">
        <f t="shared" si="97"/>
        <v>0</v>
      </c>
      <c r="P358" s="7">
        <f>SUMIFS(مصنعيات!N:N,مصنعيات!F:F,$N$2,مصنعيات!D:D,L358)</f>
        <v>0</v>
      </c>
      <c r="Q358" s="66" t="str">
        <f t="shared" si="90"/>
        <v/>
      </c>
      <c r="T358" s="4" t="s">
        <v>10</v>
      </c>
      <c r="U358" s="5">
        <v>45523</v>
      </c>
      <c r="V358" s="7"/>
      <c r="W358" s="7"/>
      <c r="X358" s="6">
        <f t="shared" si="98"/>
        <v>0</v>
      </c>
      <c r="Y358" s="7">
        <f>SUMIFS(مصنعيات!W:W,مصنعيات!O:O,$W$2,مصنعيات!M:M,U358)</f>
        <v>0</v>
      </c>
      <c r="Z358" s="66" t="str">
        <f t="shared" si="91"/>
        <v/>
      </c>
      <c r="AC358" s="4" t="s">
        <v>10</v>
      </c>
      <c r="AD358" s="5">
        <v>45523</v>
      </c>
      <c r="AE358" s="7"/>
      <c r="AF358" s="7"/>
      <c r="AG358" s="6">
        <f t="shared" si="99"/>
        <v>0</v>
      </c>
      <c r="AH358" s="7">
        <f>SUMIFS(مصنعيات!AF:AF,مصنعيات!X:X,$AF$2,مصنعيات!V:V,AD358)</f>
        <v>0</v>
      </c>
      <c r="AI358" s="66" t="str">
        <f t="shared" si="92"/>
        <v/>
      </c>
      <c r="AL358" s="4" t="s">
        <v>10</v>
      </c>
      <c r="AM358" s="5">
        <v>45523</v>
      </c>
      <c r="AN358" s="7"/>
      <c r="AO358" s="7"/>
      <c r="AP358" s="6">
        <f t="shared" si="100"/>
        <v>0</v>
      </c>
      <c r="AQ358" s="7">
        <f>SUMIFS(مصنعيات!AO:AO,مصنعيات!AG:AG,$AO$2,مصنعيات!AE:AE,AM358)</f>
        <v>0</v>
      </c>
      <c r="AR358" s="66" t="str">
        <f t="shared" si="93"/>
        <v/>
      </c>
      <c r="AT358" s="4" t="s">
        <v>10</v>
      </c>
      <c r="AU358" s="5">
        <v>45523</v>
      </c>
      <c r="AV358" s="7"/>
      <c r="AW358" s="7"/>
      <c r="AX358" s="6">
        <f t="shared" si="101"/>
        <v>0</v>
      </c>
      <c r="AY358" s="7">
        <f ca="1">SUMIFS(مصنعيات!AW:AW,مصنعيات!AO:AO,$AO$2,مصنعيات!AM:AM,AU358)</f>
        <v>0</v>
      </c>
      <c r="AZ358" s="66" t="str">
        <f t="shared" si="94"/>
        <v/>
      </c>
      <c r="BB358" s="4" t="s">
        <v>10</v>
      </c>
      <c r="BC358" s="5">
        <v>45523</v>
      </c>
      <c r="BD358" s="7"/>
      <c r="BE358" s="7"/>
      <c r="BF358" s="6">
        <f t="shared" si="102"/>
        <v>0</v>
      </c>
      <c r="BG358" s="7">
        <f ca="1">SUMIFS(مصنعيات!BE:BE,مصنعيات!AW:AW,$AO$2,مصنعيات!AU:AU,BC358)</f>
        <v>0</v>
      </c>
      <c r="BH358" s="66" t="str">
        <f t="shared" si="95"/>
        <v/>
      </c>
      <c r="BJ358" s="4" t="s">
        <v>10</v>
      </c>
      <c r="BK358" s="5">
        <v>45523</v>
      </c>
      <c r="BL358" s="7"/>
      <c r="BM358" s="7"/>
      <c r="BN358" s="6">
        <f t="shared" si="103"/>
        <v>0</v>
      </c>
      <c r="BO358" s="7">
        <f ca="1">SUMIFS(مصنعيات!BM:BM,مصنعيات!BE:BE,$AO$2,مصنعيات!BC:BC,BK358)</f>
        <v>0</v>
      </c>
      <c r="BP358" s="66" t="str">
        <f t="shared" si="96"/>
        <v/>
      </c>
    </row>
    <row r="359" spans="2:68" x14ac:dyDescent="0.2">
      <c r="B359" s="4" t="s">
        <v>11</v>
      </c>
      <c r="C359" s="5">
        <v>45524</v>
      </c>
      <c r="D359" s="7"/>
      <c r="E359" s="7"/>
      <c r="F359" s="6">
        <f t="shared" si="88"/>
        <v>0</v>
      </c>
      <c r="G359" s="7">
        <f>SUMIFS(مصنعيات!N:N,مصنعيات!F:F,$E$2,مصنعيات!D:D,C359)</f>
        <v>0</v>
      </c>
      <c r="H359" s="66" t="str">
        <f t="shared" si="89"/>
        <v/>
      </c>
      <c r="K359" s="4" t="s">
        <v>11</v>
      </c>
      <c r="L359" s="5">
        <v>45524</v>
      </c>
      <c r="M359" s="7"/>
      <c r="N359" s="7"/>
      <c r="O359" s="6">
        <f t="shared" si="97"/>
        <v>0</v>
      </c>
      <c r="P359" s="7">
        <f>SUMIFS(مصنعيات!N:N,مصنعيات!F:F,$N$2,مصنعيات!D:D,L359)</f>
        <v>0</v>
      </c>
      <c r="Q359" s="66" t="str">
        <f t="shared" si="90"/>
        <v/>
      </c>
      <c r="T359" s="4" t="s">
        <v>11</v>
      </c>
      <c r="U359" s="5">
        <v>45524</v>
      </c>
      <c r="V359" s="7"/>
      <c r="W359" s="7"/>
      <c r="X359" s="6">
        <f t="shared" si="98"/>
        <v>0</v>
      </c>
      <c r="Y359" s="7">
        <f>SUMIFS(مصنعيات!W:W,مصنعيات!O:O,$W$2,مصنعيات!M:M,U359)</f>
        <v>0</v>
      </c>
      <c r="Z359" s="66" t="str">
        <f t="shared" si="91"/>
        <v/>
      </c>
      <c r="AC359" s="4" t="s">
        <v>11</v>
      </c>
      <c r="AD359" s="5">
        <v>45524</v>
      </c>
      <c r="AE359" s="7"/>
      <c r="AF359" s="7"/>
      <c r="AG359" s="6">
        <f t="shared" si="99"/>
        <v>0</v>
      </c>
      <c r="AH359" s="7">
        <f>SUMIFS(مصنعيات!AF:AF,مصنعيات!X:X,$AF$2,مصنعيات!V:V,AD359)</f>
        <v>0</v>
      </c>
      <c r="AI359" s="66" t="str">
        <f t="shared" si="92"/>
        <v/>
      </c>
      <c r="AL359" s="4" t="s">
        <v>11</v>
      </c>
      <c r="AM359" s="5">
        <v>45524</v>
      </c>
      <c r="AN359" s="7"/>
      <c r="AO359" s="7"/>
      <c r="AP359" s="6">
        <f t="shared" si="100"/>
        <v>0</v>
      </c>
      <c r="AQ359" s="7">
        <f>SUMIFS(مصنعيات!AO:AO,مصنعيات!AG:AG,$AO$2,مصنعيات!AE:AE,AM359)</f>
        <v>0</v>
      </c>
      <c r="AR359" s="66" t="str">
        <f t="shared" si="93"/>
        <v/>
      </c>
      <c r="AT359" s="4" t="s">
        <v>11</v>
      </c>
      <c r="AU359" s="5">
        <v>45524</v>
      </c>
      <c r="AV359" s="7"/>
      <c r="AW359" s="7"/>
      <c r="AX359" s="6">
        <f t="shared" si="101"/>
        <v>0</v>
      </c>
      <c r="AY359" s="7">
        <f ca="1">SUMIFS(مصنعيات!AW:AW,مصنعيات!AO:AO,$AO$2,مصنعيات!AM:AM,AU359)</f>
        <v>0</v>
      </c>
      <c r="AZ359" s="66" t="str">
        <f t="shared" si="94"/>
        <v/>
      </c>
      <c r="BB359" s="4" t="s">
        <v>11</v>
      </c>
      <c r="BC359" s="5">
        <v>45524</v>
      </c>
      <c r="BD359" s="7"/>
      <c r="BE359" s="7"/>
      <c r="BF359" s="6">
        <f t="shared" si="102"/>
        <v>0</v>
      </c>
      <c r="BG359" s="7">
        <f ca="1">SUMIFS(مصنعيات!BE:BE,مصنعيات!AW:AW,$AO$2,مصنعيات!AU:AU,BC359)</f>
        <v>0</v>
      </c>
      <c r="BH359" s="66" t="str">
        <f t="shared" si="95"/>
        <v/>
      </c>
      <c r="BJ359" s="4" t="s">
        <v>11</v>
      </c>
      <c r="BK359" s="5">
        <v>45524</v>
      </c>
      <c r="BL359" s="7"/>
      <c r="BM359" s="7"/>
      <c r="BN359" s="6">
        <f t="shared" si="103"/>
        <v>0</v>
      </c>
      <c r="BO359" s="7">
        <f ca="1">SUMIFS(مصنعيات!BM:BM,مصنعيات!BE:BE,$AO$2,مصنعيات!BC:BC,BK359)</f>
        <v>0</v>
      </c>
      <c r="BP359" s="66" t="str">
        <f t="shared" si="96"/>
        <v/>
      </c>
    </row>
    <row r="360" spans="2:68" x14ac:dyDescent="0.2">
      <c r="B360" s="4" t="s">
        <v>12</v>
      </c>
      <c r="C360" s="5">
        <v>45525</v>
      </c>
      <c r="D360" s="7"/>
      <c r="E360" s="7"/>
      <c r="F360" s="6">
        <f t="shared" si="88"/>
        <v>0</v>
      </c>
      <c r="G360" s="7">
        <f>SUMIFS(مصنعيات!N:N,مصنعيات!F:F,$E$2,مصنعيات!D:D,C360)</f>
        <v>0</v>
      </c>
      <c r="H360" s="66" t="str">
        <f t="shared" si="89"/>
        <v/>
      </c>
      <c r="K360" s="4" t="s">
        <v>12</v>
      </c>
      <c r="L360" s="5">
        <v>45525</v>
      </c>
      <c r="M360" s="7"/>
      <c r="N360" s="7"/>
      <c r="O360" s="6">
        <f t="shared" si="97"/>
        <v>0</v>
      </c>
      <c r="P360" s="7">
        <f>SUMIFS(مصنعيات!N:N,مصنعيات!F:F,$N$2,مصنعيات!D:D,L360)</f>
        <v>0</v>
      </c>
      <c r="Q360" s="66" t="str">
        <f t="shared" si="90"/>
        <v/>
      </c>
      <c r="T360" s="4" t="s">
        <v>12</v>
      </c>
      <c r="U360" s="5">
        <v>45525</v>
      </c>
      <c r="V360" s="7"/>
      <c r="W360" s="7"/>
      <c r="X360" s="6">
        <f t="shared" si="98"/>
        <v>0</v>
      </c>
      <c r="Y360" s="7">
        <f>SUMIFS(مصنعيات!W:W,مصنعيات!O:O,$W$2,مصنعيات!M:M,U360)</f>
        <v>0</v>
      </c>
      <c r="Z360" s="66" t="str">
        <f t="shared" si="91"/>
        <v/>
      </c>
      <c r="AC360" s="4" t="s">
        <v>12</v>
      </c>
      <c r="AD360" s="5">
        <v>45525</v>
      </c>
      <c r="AE360" s="7"/>
      <c r="AF360" s="7"/>
      <c r="AG360" s="6">
        <f t="shared" si="99"/>
        <v>0</v>
      </c>
      <c r="AH360" s="7">
        <f>SUMIFS(مصنعيات!AF:AF,مصنعيات!X:X,$AF$2,مصنعيات!V:V,AD360)</f>
        <v>0</v>
      </c>
      <c r="AI360" s="66" t="str">
        <f t="shared" si="92"/>
        <v/>
      </c>
      <c r="AL360" s="4" t="s">
        <v>12</v>
      </c>
      <c r="AM360" s="5">
        <v>45525</v>
      </c>
      <c r="AN360" s="7"/>
      <c r="AO360" s="7"/>
      <c r="AP360" s="6">
        <f t="shared" si="100"/>
        <v>0</v>
      </c>
      <c r="AQ360" s="7">
        <f>SUMIFS(مصنعيات!AO:AO,مصنعيات!AG:AG,$AO$2,مصنعيات!AE:AE,AM360)</f>
        <v>0</v>
      </c>
      <c r="AR360" s="66" t="str">
        <f t="shared" si="93"/>
        <v/>
      </c>
      <c r="AT360" s="4" t="s">
        <v>12</v>
      </c>
      <c r="AU360" s="5">
        <v>45525</v>
      </c>
      <c r="AV360" s="7"/>
      <c r="AW360" s="7"/>
      <c r="AX360" s="6">
        <f t="shared" si="101"/>
        <v>0</v>
      </c>
      <c r="AY360" s="7">
        <f ca="1">SUMIFS(مصنعيات!AW:AW,مصنعيات!AO:AO,$AO$2,مصنعيات!AM:AM,AU360)</f>
        <v>0</v>
      </c>
      <c r="AZ360" s="66" t="str">
        <f t="shared" si="94"/>
        <v/>
      </c>
      <c r="BB360" s="4" t="s">
        <v>12</v>
      </c>
      <c r="BC360" s="5">
        <v>45525</v>
      </c>
      <c r="BD360" s="7"/>
      <c r="BE360" s="7"/>
      <c r="BF360" s="6">
        <f t="shared" si="102"/>
        <v>0</v>
      </c>
      <c r="BG360" s="7">
        <f ca="1">SUMIFS(مصنعيات!BE:BE,مصنعيات!AW:AW,$AO$2,مصنعيات!AU:AU,BC360)</f>
        <v>0</v>
      </c>
      <c r="BH360" s="66" t="str">
        <f t="shared" si="95"/>
        <v/>
      </c>
      <c r="BJ360" s="4" t="s">
        <v>12</v>
      </c>
      <c r="BK360" s="5">
        <v>45525</v>
      </c>
      <c r="BL360" s="7"/>
      <c r="BM360" s="7"/>
      <c r="BN360" s="6">
        <f t="shared" si="103"/>
        <v>0</v>
      </c>
      <c r="BO360" s="7">
        <f ca="1">SUMIFS(مصنعيات!BM:BM,مصنعيات!BE:BE,$AO$2,مصنعيات!BC:BC,BK360)</f>
        <v>0</v>
      </c>
      <c r="BP360" s="66" t="str">
        <f t="shared" si="96"/>
        <v/>
      </c>
    </row>
    <row r="361" spans="2:68" x14ac:dyDescent="0.2">
      <c r="B361" s="4" t="s">
        <v>13</v>
      </c>
      <c r="C361" s="5">
        <v>45526</v>
      </c>
      <c r="D361" s="7"/>
      <c r="E361" s="7"/>
      <c r="F361" s="6">
        <f t="shared" si="88"/>
        <v>0</v>
      </c>
      <c r="G361" s="7">
        <f>SUMIFS(مصنعيات!N:N,مصنعيات!F:F,$E$2,مصنعيات!D:D,C361)</f>
        <v>0</v>
      </c>
      <c r="H361" s="66" t="str">
        <f t="shared" si="89"/>
        <v/>
      </c>
      <c r="K361" s="4" t="s">
        <v>13</v>
      </c>
      <c r="L361" s="5">
        <v>45526</v>
      </c>
      <c r="M361" s="7"/>
      <c r="N361" s="7"/>
      <c r="O361" s="6">
        <f t="shared" si="97"/>
        <v>0</v>
      </c>
      <c r="P361" s="7">
        <f>SUMIFS(مصنعيات!N:N,مصنعيات!F:F,$N$2,مصنعيات!D:D,L361)</f>
        <v>0</v>
      </c>
      <c r="Q361" s="66" t="str">
        <f t="shared" si="90"/>
        <v/>
      </c>
      <c r="T361" s="4" t="s">
        <v>13</v>
      </c>
      <c r="U361" s="5">
        <v>45526</v>
      </c>
      <c r="V361" s="7"/>
      <c r="W361" s="7"/>
      <c r="X361" s="6">
        <f t="shared" si="98"/>
        <v>0</v>
      </c>
      <c r="Y361" s="7">
        <f>SUMIFS(مصنعيات!W:W,مصنعيات!O:O,$W$2,مصنعيات!M:M,U361)</f>
        <v>0</v>
      </c>
      <c r="Z361" s="66" t="str">
        <f t="shared" si="91"/>
        <v/>
      </c>
      <c r="AC361" s="4" t="s">
        <v>13</v>
      </c>
      <c r="AD361" s="5">
        <v>45526</v>
      </c>
      <c r="AE361" s="7"/>
      <c r="AF361" s="7"/>
      <c r="AG361" s="6">
        <f t="shared" si="99"/>
        <v>0</v>
      </c>
      <c r="AH361" s="7">
        <f>SUMIFS(مصنعيات!AF:AF,مصنعيات!X:X,$AF$2,مصنعيات!V:V,AD361)</f>
        <v>0</v>
      </c>
      <c r="AI361" s="66" t="str">
        <f t="shared" si="92"/>
        <v/>
      </c>
      <c r="AL361" s="4" t="s">
        <v>13</v>
      </c>
      <c r="AM361" s="5">
        <v>45526</v>
      </c>
      <c r="AN361" s="7"/>
      <c r="AO361" s="7"/>
      <c r="AP361" s="6">
        <f t="shared" si="100"/>
        <v>0</v>
      </c>
      <c r="AQ361" s="7">
        <f>SUMIFS(مصنعيات!AO:AO,مصنعيات!AG:AG,$AO$2,مصنعيات!AE:AE,AM361)</f>
        <v>0</v>
      </c>
      <c r="AR361" s="66" t="str">
        <f t="shared" si="93"/>
        <v/>
      </c>
      <c r="AT361" s="4" t="s">
        <v>13</v>
      </c>
      <c r="AU361" s="5">
        <v>45526</v>
      </c>
      <c r="AV361" s="7"/>
      <c r="AW361" s="7"/>
      <c r="AX361" s="6">
        <f t="shared" si="101"/>
        <v>0</v>
      </c>
      <c r="AY361" s="7">
        <f ca="1">SUMIFS(مصنعيات!AW:AW,مصنعيات!AO:AO,$AO$2,مصنعيات!AM:AM,AU361)</f>
        <v>0</v>
      </c>
      <c r="AZ361" s="66" t="str">
        <f t="shared" si="94"/>
        <v/>
      </c>
      <c r="BB361" s="4" t="s">
        <v>13</v>
      </c>
      <c r="BC361" s="5">
        <v>45526</v>
      </c>
      <c r="BD361" s="7"/>
      <c r="BE361" s="7"/>
      <c r="BF361" s="6">
        <f t="shared" si="102"/>
        <v>0</v>
      </c>
      <c r="BG361" s="7">
        <f ca="1">SUMIFS(مصنعيات!BE:BE,مصنعيات!AW:AW,$AO$2,مصنعيات!AU:AU,BC361)</f>
        <v>0</v>
      </c>
      <c r="BH361" s="66" t="str">
        <f t="shared" si="95"/>
        <v/>
      </c>
      <c r="BJ361" s="4" t="s">
        <v>13</v>
      </c>
      <c r="BK361" s="5">
        <v>45526</v>
      </c>
      <c r="BL361" s="7"/>
      <c r="BM361" s="7"/>
      <c r="BN361" s="6">
        <f t="shared" si="103"/>
        <v>0</v>
      </c>
      <c r="BO361" s="7">
        <f ca="1">SUMIFS(مصنعيات!BM:BM,مصنعيات!BE:BE,$AO$2,مصنعيات!BC:BC,BK361)</f>
        <v>0</v>
      </c>
      <c r="BP361" s="66" t="str">
        <f t="shared" si="96"/>
        <v/>
      </c>
    </row>
    <row r="362" spans="2:68" x14ac:dyDescent="0.2">
      <c r="B362" s="4" t="s">
        <v>30</v>
      </c>
      <c r="C362" s="5">
        <v>45527</v>
      </c>
      <c r="D362" s="7"/>
      <c r="E362" s="7"/>
      <c r="F362" s="6">
        <f t="shared" si="88"/>
        <v>0</v>
      </c>
      <c r="G362" s="7">
        <f>SUMIFS(مصنعيات!N:N,مصنعيات!F:F,$E$2,مصنعيات!D:D,C362)</f>
        <v>0</v>
      </c>
      <c r="H362" s="66" t="str">
        <f t="shared" si="89"/>
        <v/>
      </c>
      <c r="K362" s="4" t="s">
        <v>30</v>
      </c>
      <c r="L362" s="5">
        <v>45527</v>
      </c>
      <c r="M362" s="7"/>
      <c r="N362" s="7"/>
      <c r="O362" s="6">
        <f t="shared" si="97"/>
        <v>0</v>
      </c>
      <c r="P362" s="7">
        <f>SUMIFS(مصنعيات!N:N,مصنعيات!F:F,$N$2,مصنعيات!D:D,L362)</f>
        <v>0</v>
      </c>
      <c r="Q362" s="66" t="str">
        <f t="shared" si="90"/>
        <v/>
      </c>
      <c r="T362" s="4" t="s">
        <v>30</v>
      </c>
      <c r="U362" s="5">
        <v>45527</v>
      </c>
      <c r="V362" s="7"/>
      <c r="W362" s="7"/>
      <c r="X362" s="6">
        <f t="shared" si="98"/>
        <v>0</v>
      </c>
      <c r="Y362" s="7">
        <f>SUMIFS(مصنعيات!W:W,مصنعيات!O:O,$W$2,مصنعيات!M:M,U362)</f>
        <v>0</v>
      </c>
      <c r="Z362" s="66" t="str">
        <f t="shared" si="91"/>
        <v/>
      </c>
      <c r="AC362" s="4" t="s">
        <v>30</v>
      </c>
      <c r="AD362" s="5">
        <v>45527</v>
      </c>
      <c r="AE362" s="7"/>
      <c r="AF362" s="7"/>
      <c r="AG362" s="6">
        <f t="shared" si="99"/>
        <v>0</v>
      </c>
      <c r="AH362" s="7">
        <f>SUMIFS(مصنعيات!AF:AF,مصنعيات!X:X,$AF$2,مصنعيات!V:V,AD362)</f>
        <v>0</v>
      </c>
      <c r="AI362" s="66" t="str">
        <f t="shared" si="92"/>
        <v/>
      </c>
      <c r="AL362" s="4" t="s">
        <v>30</v>
      </c>
      <c r="AM362" s="5">
        <v>45527</v>
      </c>
      <c r="AN362" s="7"/>
      <c r="AO362" s="7"/>
      <c r="AP362" s="6">
        <f t="shared" si="100"/>
        <v>0</v>
      </c>
      <c r="AQ362" s="7">
        <f>SUMIFS(مصنعيات!AO:AO,مصنعيات!AG:AG,$AO$2,مصنعيات!AE:AE,AM362)</f>
        <v>0</v>
      </c>
      <c r="AR362" s="66" t="str">
        <f t="shared" si="93"/>
        <v/>
      </c>
      <c r="AT362" s="4" t="s">
        <v>30</v>
      </c>
      <c r="AU362" s="5">
        <v>45527</v>
      </c>
      <c r="AV362" s="7"/>
      <c r="AW362" s="7"/>
      <c r="AX362" s="6">
        <f t="shared" si="101"/>
        <v>0</v>
      </c>
      <c r="AY362" s="7">
        <f ca="1">SUMIFS(مصنعيات!AW:AW,مصنعيات!AO:AO,$AO$2,مصنعيات!AM:AM,AU362)</f>
        <v>0</v>
      </c>
      <c r="AZ362" s="66" t="str">
        <f t="shared" si="94"/>
        <v/>
      </c>
      <c r="BB362" s="4" t="s">
        <v>30</v>
      </c>
      <c r="BC362" s="5">
        <v>45527</v>
      </c>
      <c r="BD362" s="7"/>
      <c r="BE362" s="7"/>
      <c r="BF362" s="6">
        <f t="shared" si="102"/>
        <v>0</v>
      </c>
      <c r="BG362" s="7">
        <f ca="1">SUMIFS(مصنعيات!BE:BE,مصنعيات!AW:AW,$AO$2,مصنعيات!AU:AU,BC362)</f>
        <v>0</v>
      </c>
      <c r="BH362" s="66" t="str">
        <f t="shared" si="95"/>
        <v/>
      </c>
      <c r="BJ362" s="4" t="s">
        <v>30</v>
      </c>
      <c r="BK362" s="5">
        <v>45527</v>
      </c>
      <c r="BL362" s="7"/>
      <c r="BM362" s="7"/>
      <c r="BN362" s="6">
        <f t="shared" si="103"/>
        <v>0</v>
      </c>
      <c r="BO362" s="7">
        <f ca="1">SUMIFS(مصنعيات!BM:BM,مصنعيات!BE:BE,$AO$2,مصنعيات!BC:BC,BK362)</f>
        <v>0</v>
      </c>
      <c r="BP362" s="66" t="str">
        <f t="shared" si="96"/>
        <v/>
      </c>
    </row>
    <row r="363" spans="2:68" x14ac:dyDescent="0.2">
      <c r="B363" s="4" t="s">
        <v>8</v>
      </c>
      <c r="C363" s="5">
        <v>45528</v>
      </c>
      <c r="D363" s="7"/>
      <c r="E363" s="7"/>
      <c r="F363" s="6">
        <f t="shared" si="88"/>
        <v>0</v>
      </c>
      <c r="G363" s="7">
        <f>SUMIFS(مصنعيات!N:N,مصنعيات!F:F,$E$2,مصنعيات!D:D,C363)</f>
        <v>0</v>
      </c>
      <c r="H363" s="66" t="str">
        <f t="shared" si="89"/>
        <v/>
      </c>
      <c r="K363" s="4" t="s">
        <v>8</v>
      </c>
      <c r="L363" s="5">
        <v>45528</v>
      </c>
      <c r="M363" s="7"/>
      <c r="N363" s="7"/>
      <c r="O363" s="6">
        <f t="shared" si="97"/>
        <v>0</v>
      </c>
      <c r="P363" s="7">
        <f>SUMIFS(مصنعيات!N:N,مصنعيات!F:F,$N$2,مصنعيات!D:D,L363)</f>
        <v>0</v>
      </c>
      <c r="Q363" s="66" t="str">
        <f t="shared" si="90"/>
        <v/>
      </c>
      <c r="T363" s="4" t="s">
        <v>8</v>
      </c>
      <c r="U363" s="5">
        <v>45528</v>
      </c>
      <c r="V363" s="7"/>
      <c r="W363" s="7"/>
      <c r="X363" s="6">
        <f t="shared" si="98"/>
        <v>0</v>
      </c>
      <c r="Y363" s="7">
        <f>SUMIFS(مصنعيات!W:W,مصنعيات!O:O,$W$2,مصنعيات!M:M,U363)</f>
        <v>0</v>
      </c>
      <c r="Z363" s="66" t="str">
        <f t="shared" si="91"/>
        <v/>
      </c>
      <c r="AC363" s="4" t="s">
        <v>8</v>
      </c>
      <c r="AD363" s="5">
        <v>45528</v>
      </c>
      <c r="AE363" s="7"/>
      <c r="AF363" s="7"/>
      <c r="AG363" s="6">
        <f t="shared" si="99"/>
        <v>0</v>
      </c>
      <c r="AH363" s="7">
        <f>SUMIFS(مصنعيات!AF:AF,مصنعيات!X:X,$AF$2,مصنعيات!V:V,AD363)</f>
        <v>0</v>
      </c>
      <c r="AI363" s="66" t="str">
        <f t="shared" si="92"/>
        <v/>
      </c>
      <c r="AL363" s="4" t="s">
        <v>8</v>
      </c>
      <c r="AM363" s="5">
        <v>45528</v>
      </c>
      <c r="AN363" s="7"/>
      <c r="AO363" s="7"/>
      <c r="AP363" s="6">
        <f t="shared" si="100"/>
        <v>0</v>
      </c>
      <c r="AQ363" s="7">
        <f>SUMIFS(مصنعيات!AO:AO,مصنعيات!AG:AG,$AO$2,مصنعيات!AE:AE,AM363)</f>
        <v>0</v>
      </c>
      <c r="AR363" s="66" t="str">
        <f t="shared" si="93"/>
        <v/>
      </c>
      <c r="AT363" s="4" t="s">
        <v>8</v>
      </c>
      <c r="AU363" s="5">
        <v>45528</v>
      </c>
      <c r="AV363" s="7"/>
      <c r="AW363" s="7"/>
      <c r="AX363" s="6">
        <f t="shared" si="101"/>
        <v>0</v>
      </c>
      <c r="AY363" s="7">
        <f ca="1">SUMIFS(مصنعيات!AW:AW,مصنعيات!AO:AO,$AO$2,مصنعيات!AM:AM,AU363)</f>
        <v>0</v>
      </c>
      <c r="AZ363" s="66" t="str">
        <f t="shared" si="94"/>
        <v/>
      </c>
      <c r="BB363" s="4" t="s">
        <v>8</v>
      </c>
      <c r="BC363" s="5">
        <v>45528</v>
      </c>
      <c r="BD363" s="7"/>
      <c r="BE363" s="7"/>
      <c r="BF363" s="6">
        <f t="shared" si="102"/>
        <v>0</v>
      </c>
      <c r="BG363" s="7">
        <f ca="1">SUMIFS(مصنعيات!BE:BE,مصنعيات!AW:AW,$AO$2,مصنعيات!AU:AU,BC363)</f>
        <v>0</v>
      </c>
      <c r="BH363" s="66" t="str">
        <f t="shared" si="95"/>
        <v/>
      </c>
      <c r="BJ363" s="4" t="s">
        <v>8</v>
      </c>
      <c r="BK363" s="5">
        <v>45528</v>
      </c>
      <c r="BL363" s="7"/>
      <c r="BM363" s="7"/>
      <c r="BN363" s="6">
        <f t="shared" si="103"/>
        <v>0</v>
      </c>
      <c r="BO363" s="7">
        <f ca="1">SUMIFS(مصنعيات!BM:BM,مصنعيات!BE:BE,$AO$2,مصنعيات!BC:BC,BK363)</f>
        <v>0</v>
      </c>
      <c r="BP363" s="66" t="str">
        <f t="shared" si="96"/>
        <v/>
      </c>
    </row>
    <row r="364" spans="2:68" x14ac:dyDescent="0.2">
      <c r="B364" s="4" t="s">
        <v>9</v>
      </c>
      <c r="C364" s="5">
        <v>45529</v>
      </c>
      <c r="D364" s="7"/>
      <c r="E364" s="7"/>
      <c r="F364" s="6">
        <f t="shared" ref="F364:F427" si="104">E364-D364</f>
        <v>0</v>
      </c>
      <c r="G364" s="7">
        <f>SUMIFS(مصنعيات!N:N,مصنعيات!F:F,$E$2,مصنعيات!D:D,C364)</f>
        <v>0</v>
      </c>
      <c r="H364" s="66" t="str">
        <f t="shared" si="89"/>
        <v/>
      </c>
      <c r="K364" s="4" t="s">
        <v>9</v>
      </c>
      <c r="L364" s="5">
        <v>45529</v>
      </c>
      <c r="M364" s="7"/>
      <c r="N364" s="7"/>
      <c r="O364" s="6">
        <f t="shared" si="97"/>
        <v>0</v>
      </c>
      <c r="P364" s="7">
        <f>SUMIFS(مصنعيات!N:N,مصنعيات!F:F,$N$2,مصنعيات!D:D,L364)</f>
        <v>0</v>
      </c>
      <c r="Q364" s="66" t="str">
        <f t="shared" si="90"/>
        <v/>
      </c>
      <c r="T364" s="4" t="s">
        <v>9</v>
      </c>
      <c r="U364" s="5">
        <v>45529</v>
      </c>
      <c r="V364" s="7"/>
      <c r="W364" s="7"/>
      <c r="X364" s="6">
        <f t="shared" si="98"/>
        <v>0</v>
      </c>
      <c r="Y364" s="7">
        <f>SUMIFS(مصنعيات!W:W,مصنعيات!O:O,$W$2,مصنعيات!M:M,U364)</f>
        <v>0</v>
      </c>
      <c r="Z364" s="66" t="str">
        <f t="shared" si="91"/>
        <v/>
      </c>
      <c r="AC364" s="4" t="s">
        <v>9</v>
      </c>
      <c r="AD364" s="5">
        <v>45529</v>
      </c>
      <c r="AE364" s="7"/>
      <c r="AF364" s="7"/>
      <c r="AG364" s="6">
        <f t="shared" si="99"/>
        <v>0</v>
      </c>
      <c r="AH364" s="7">
        <f>SUMIFS(مصنعيات!AF:AF,مصنعيات!X:X,$AF$2,مصنعيات!V:V,AD364)</f>
        <v>0</v>
      </c>
      <c r="AI364" s="66" t="str">
        <f t="shared" si="92"/>
        <v/>
      </c>
      <c r="AL364" s="4" t="s">
        <v>9</v>
      </c>
      <c r="AM364" s="5">
        <v>45529</v>
      </c>
      <c r="AN364" s="7"/>
      <c r="AO364" s="7"/>
      <c r="AP364" s="6">
        <f t="shared" si="100"/>
        <v>0</v>
      </c>
      <c r="AQ364" s="7">
        <f>SUMIFS(مصنعيات!AO:AO,مصنعيات!AG:AG,$AO$2,مصنعيات!AE:AE,AM364)</f>
        <v>0</v>
      </c>
      <c r="AR364" s="66" t="str">
        <f t="shared" si="93"/>
        <v/>
      </c>
      <c r="AT364" s="4" t="s">
        <v>9</v>
      </c>
      <c r="AU364" s="5">
        <v>45529</v>
      </c>
      <c r="AV364" s="7"/>
      <c r="AW364" s="7"/>
      <c r="AX364" s="6">
        <f t="shared" si="101"/>
        <v>0</v>
      </c>
      <c r="AY364" s="7">
        <f ca="1">SUMIFS(مصنعيات!AW:AW,مصنعيات!AO:AO,$AO$2,مصنعيات!AM:AM,AU364)</f>
        <v>0</v>
      </c>
      <c r="AZ364" s="66" t="str">
        <f t="shared" si="94"/>
        <v/>
      </c>
      <c r="BB364" s="4" t="s">
        <v>9</v>
      </c>
      <c r="BC364" s="5">
        <v>45529</v>
      </c>
      <c r="BD364" s="7"/>
      <c r="BE364" s="7"/>
      <c r="BF364" s="6">
        <f t="shared" si="102"/>
        <v>0</v>
      </c>
      <c r="BG364" s="7">
        <f ca="1">SUMIFS(مصنعيات!BE:BE,مصنعيات!AW:AW,$AO$2,مصنعيات!AU:AU,BC364)</f>
        <v>0</v>
      </c>
      <c r="BH364" s="66" t="str">
        <f t="shared" si="95"/>
        <v/>
      </c>
      <c r="BJ364" s="4" t="s">
        <v>9</v>
      </c>
      <c r="BK364" s="5">
        <v>45529</v>
      </c>
      <c r="BL364" s="7"/>
      <c r="BM364" s="7"/>
      <c r="BN364" s="6">
        <f t="shared" si="103"/>
        <v>0</v>
      </c>
      <c r="BO364" s="7">
        <f ca="1">SUMIFS(مصنعيات!BM:BM,مصنعيات!BE:BE,$AO$2,مصنعيات!BC:BC,BK364)</f>
        <v>0</v>
      </c>
      <c r="BP364" s="66" t="str">
        <f t="shared" si="96"/>
        <v/>
      </c>
    </row>
    <row r="365" spans="2:68" x14ac:dyDescent="0.2">
      <c r="B365" s="4" t="s">
        <v>10</v>
      </c>
      <c r="C365" s="5">
        <v>45530</v>
      </c>
      <c r="D365" s="7"/>
      <c r="E365" s="7"/>
      <c r="F365" s="6">
        <f t="shared" si="104"/>
        <v>0</v>
      </c>
      <c r="G365" s="7">
        <f>SUMIFS(مصنعيات!N:N,مصنعيات!F:F,$E$2,مصنعيات!D:D,C365)</f>
        <v>0</v>
      </c>
      <c r="H365" s="66" t="str">
        <f t="shared" si="89"/>
        <v/>
      </c>
      <c r="K365" s="4" t="s">
        <v>10</v>
      </c>
      <c r="L365" s="5">
        <v>45530</v>
      </c>
      <c r="M365" s="7"/>
      <c r="N365" s="7"/>
      <c r="O365" s="6">
        <f t="shared" si="97"/>
        <v>0</v>
      </c>
      <c r="P365" s="7">
        <f>SUMIFS(مصنعيات!N:N,مصنعيات!F:F,$N$2,مصنعيات!D:D,L365)</f>
        <v>0</v>
      </c>
      <c r="Q365" s="66" t="str">
        <f t="shared" si="90"/>
        <v/>
      </c>
      <c r="T365" s="4" t="s">
        <v>10</v>
      </c>
      <c r="U365" s="5">
        <v>45530</v>
      </c>
      <c r="V365" s="7"/>
      <c r="W365" s="7"/>
      <c r="X365" s="6">
        <f t="shared" si="98"/>
        <v>0</v>
      </c>
      <c r="Y365" s="7">
        <f>SUMIFS(مصنعيات!W:W,مصنعيات!O:O,$W$2,مصنعيات!M:M,U365)</f>
        <v>0</v>
      </c>
      <c r="Z365" s="66" t="str">
        <f t="shared" si="91"/>
        <v/>
      </c>
      <c r="AC365" s="4" t="s">
        <v>10</v>
      </c>
      <c r="AD365" s="5">
        <v>45530</v>
      </c>
      <c r="AE365" s="7"/>
      <c r="AF365" s="7"/>
      <c r="AG365" s="6">
        <f t="shared" si="99"/>
        <v>0</v>
      </c>
      <c r="AH365" s="7">
        <f>SUMIFS(مصنعيات!AF:AF,مصنعيات!X:X,$AF$2,مصنعيات!V:V,AD365)</f>
        <v>0</v>
      </c>
      <c r="AI365" s="66" t="str">
        <f t="shared" si="92"/>
        <v/>
      </c>
      <c r="AL365" s="4" t="s">
        <v>10</v>
      </c>
      <c r="AM365" s="5">
        <v>45530</v>
      </c>
      <c r="AN365" s="7"/>
      <c r="AO365" s="7"/>
      <c r="AP365" s="6">
        <f t="shared" si="100"/>
        <v>0</v>
      </c>
      <c r="AQ365" s="7">
        <f>SUMIFS(مصنعيات!AO:AO,مصنعيات!AG:AG,$AO$2,مصنعيات!AE:AE,AM365)</f>
        <v>0</v>
      </c>
      <c r="AR365" s="66" t="str">
        <f t="shared" si="93"/>
        <v/>
      </c>
      <c r="AT365" s="4" t="s">
        <v>10</v>
      </c>
      <c r="AU365" s="5">
        <v>45530</v>
      </c>
      <c r="AV365" s="7"/>
      <c r="AW365" s="7"/>
      <c r="AX365" s="6">
        <f t="shared" si="101"/>
        <v>0</v>
      </c>
      <c r="AY365" s="7">
        <f ca="1">SUMIFS(مصنعيات!AW:AW,مصنعيات!AO:AO,$AO$2,مصنعيات!AM:AM,AU365)</f>
        <v>0</v>
      </c>
      <c r="AZ365" s="66" t="str">
        <f t="shared" si="94"/>
        <v/>
      </c>
      <c r="BB365" s="4" t="s">
        <v>10</v>
      </c>
      <c r="BC365" s="5">
        <v>45530</v>
      </c>
      <c r="BD365" s="7"/>
      <c r="BE365" s="7"/>
      <c r="BF365" s="6">
        <f t="shared" si="102"/>
        <v>0</v>
      </c>
      <c r="BG365" s="7">
        <f ca="1">SUMIFS(مصنعيات!BE:BE,مصنعيات!AW:AW,$AO$2,مصنعيات!AU:AU,BC365)</f>
        <v>0</v>
      </c>
      <c r="BH365" s="66" t="str">
        <f t="shared" si="95"/>
        <v/>
      </c>
      <c r="BJ365" s="4" t="s">
        <v>10</v>
      </c>
      <c r="BK365" s="5">
        <v>45530</v>
      </c>
      <c r="BL365" s="7"/>
      <c r="BM365" s="7"/>
      <c r="BN365" s="6">
        <f t="shared" si="103"/>
        <v>0</v>
      </c>
      <c r="BO365" s="7">
        <f ca="1">SUMIFS(مصنعيات!BM:BM,مصنعيات!BE:BE,$AO$2,مصنعيات!BC:BC,BK365)</f>
        <v>0</v>
      </c>
      <c r="BP365" s="66" t="str">
        <f t="shared" si="96"/>
        <v/>
      </c>
    </row>
    <row r="366" spans="2:68" x14ac:dyDescent="0.2">
      <c r="B366" s="4" t="s">
        <v>11</v>
      </c>
      <c r="C366" s="5">
        <v>45531</v>
      </c>
      <c r="D366" s="7"/>
      <c r="E366" s="7"/>
      <c r="F366" s="6">
        <f t="shared" si="104"/>
        <v>0</v>
      </c>
      <c r="G366" s="7">
        <f>SUMIFS(مصنعيات!N:N,مصنعيات!F:F,$E$2,مصنعيات!D:D,C366)</f>
        <v>0</v>
      </c>
      <c r="H366" s="66" t="str">
        <f t="shared" si="89"/>
        <v/>
      </c>
      <c r="K366" s="4" t="s">
        <v>11</v>
      </c>
      <c r="L366" s="5">
        <v>45531</v>
      </c>
      <c r="M366" s="7"/>
      <c r="N366" s="7"/>
      <c r="O366" s="6">
        <f t="shared" si="97"/>
        <v>0</v>
      </c>
      <c r="P366" s="7">
        <f>SUMIFS(مصنعيات!N:N,مصنعيات!F:F,$N$2,مصنعيات!D:D,L366)</f>
        <v>0</v>
      </c>
      <c r="Q366" s="66" t="str">
        <f t="shared" si="90"/>
        <v/>
      </c>
      <c r="T366" s="4" t="s">
        <v>11</v>
      </c>
      <c r="U366" s="5">
        <v>45531</v>
      </c>
      <c r="V366" s="7"/>
      <c r="W366" s="7"/>
      <c r="X366" s="6">
        <f t="shared" si="98"/>
        <v>0</v>
      </c>
      <c r="Y366" s="7">
        <f>SUMIFS(مصنعيات!W:W,مصنعيات!O:O,$W$2,مصنعيات!M:M,U366)</f>
        <v>0</v>
      </c>
      <c r="Z366" s="66" t="str">
        <f t="shared" si="91"/>
        <v/>
      </c>
      <c r="AC366" s="4" t="s">
        <v>11</v>
      </c>
      <c r="AD366" s="5">
        <v>45531</v>
      </c>
      <c r="AE366" s="7"/>
      <c r="AF366" s="7"/>
      <c r="AG366" s="6">
        <f t="shared" si="99"/>
        <v>0</v>
      </c>
      <c r="AH366" s="7">
        <f>SUMIFS(مصنعيات!AF:AF,مصنعيات!X:X,$AF$2,مصنعيات!V:V,AD366)</f>
        <v>0</v>
      </c>
      <c r="AI366" s="66" t="str">
        <f t="shared" si="92"/>
        <v/>
      </c>
      <c r="AL366" s="4" t="s">
        <v>11</v>
      </c>
      <c r="AM366" s="5">
        <v>45531</v>
      </c>
      <c r="AN366" s="7"/>
      <c r="AO366" s="7"/>
      <c r="AP366" s="6">
        <f t="shared" si="100"/>
        <v>0</v>
      </c>
      <c r="AQ366" s="7">
        <f>SUMIFS(مصنعيات!AO:AO,مصنعيات!AG:AG,$AO$2,مصنعيات!AE:AE,AM366)</f>
        <v>0</v>
      </c>
      <c r="AR366" s="66" t="str">
        <f t="shared" si="93"/>
        <v/>
      </c>
      <c r="AT366" s="4" t="s">
        <v>11</v>
      </c>
      <c r="AU366" s="5">
        <v>45531</v>
      </c>
      <c r="AV366" s="7"/>
      <c r="AW366" s="7"/>
      <c r="AX366" s="6">
        <f t="shared" si="101"/>
        <v>0</v>
      </c>
      <c r="AY366" s="7">
        <f ca="1">SUMIFS(مصنعيات!AW:AW,مصنعيات!AO:AO,$AO$2,مصنعيات!AM:AM,AU366)</f>
        <v>0</v>
      </c>
      <c r="AZ366" s="66" t="str">
        <f t="shared" si="94"/>
        <v/>
      </c>
      <c r="BB366" s="4" t="s">
        <v>11</v>
      </c>
      <c r="BC366" s="5">
        <v>45531</v>
      </c>
      <c r="BD366" s="7"/>
      <c r="BE366" s="7"/>
      <c r="BF366" s="6">
        <f t="shared" si="102"/>
        <v>0</v>
      </c>
      <c r="BG366" s="7">
        <f ca="1">SUMIFS(مصنعيات!BE:BE,مصنعيات!AW:AW,$AO$2,مصنعيات!AU:AU,BC366)</f>
        <v>0</v>
      </c>
      <c r="BH366" s="66" t="str">
        <f t="shared" si="95"/>
        <v/>
      </c>
      <c r="BJ366" s="4" t="s">
        <v>11</v>
      </c>
      <c r="BK366" s="5">
        <v>45531</v>
      </c>
      <c r="BL366" s="7"/>
      <c r="BM366" s="7"/>
      <c r="BN366" s="6">
        <f t="shared" si="103"/>
        <v>0</v>
      </c>
      <c r="BO366" s="7">
        <f ca="1">SUMIFS(مصنعيات!BM:BM,مصنعيات!BE:BE,$AO$2,مصنعيات!BC:BC,BK366)</f>
        <v>0</v>
      </c>
      <c r="BP366" s="66" t="str">
        <f t="shared" si="96"/>
        <v/>
      </c>
    </row>
    <row r="367" spans="2:68" x14ac:dyDescent="0.2">
      <c r="B367" s="4" t="s">
        <v>12</v>
      </c>
      <c r="C367" s="5">
        <v>45532</v>
      </c>
      <c r="D367" s="7"/>
      <c r="E367" s="7"/>
      <c r="F367" s="6">
        <f t="shared" si="104"/>
        <v>0</v>
      </c>
      <c r="G367" s="7">
        <f>SUMIFS(مصنعيات!N:N,مصنعيات!F:F,$E$2,مصنعيات!D:D,C367)</f>
        <v>0</v>
      </c>
      <c r="H367" s="66" t="str">
        <f t="shared" si="89"/>
        <v/>
      </c>
      <c r="K367" s="4" t="s">
        <v>12</v>
      </c>
      <c r="L367" s="5">
        <v>45532</v>
      </c>
      <c r="M367" s="7"/>
      <c r="N367" s="7"/>
      <c r="O367" s="6">
        <f t="shared" si="97"/>
        <v>0</v>
      </c>
      <c r="P367" s="7">
        <f>SUMIFS(مصنعيات!N:N,مصنعيات!F:F,$N$2,مصنعيات!D:D,L367)</f>
        <v>0</v>
      </c>
      <c r="Q367" s="66" t="str">
        <f t="shared" si="90"/>
        <v/>
      </c>
      <c r="T367" s="4" t="s">
        <v>12</v>
      </c>
      <c r="U367" s="5">
        <v>45532</v>
      </c>
      <c r="V367" s="7"/>
      <c r="W367" s="7"/>
      <c r="X367" s="6">
        <f t="shared" si="98"/>
        <v>0</v>
      </c>
      <c r="Y367" s="7">
        <f>SUMIFS(مصنعيات!W:W,مصنعيات!O:O,$W$2,مصنعيات!M:M,U367)</f>
        <v>0</v>
      </c>
      <c r="Z367" s="66" t="str">
        <f t="shared" si="91"/>
        <v/>
      </c>
      <c r="AC367" s="4" t="s">
        <v>12</v>
      </c>
      <c r="AD367" s="5">
        <v>45532</v>
      </c>
      <c r="AE367" s="7"/>
      <c r="AF367" s="7"/>
      <c r="AG367" s="6">
        <f t="shared" si="99"/>
        <v>0</v>
      </c>
      <c r="AH367" s="7">
        <f>SUMIFS(مصنعيات!AF:AF,مصنعيات!X:X,$AF$2,مصنعيات!V:V,AD367)</f>
        <v>0</v>
      </c>
      <c r="AI367" s="66" t="str">
        <f t="shared" si="92"/>
        <v/>
      </c>
      <c r="AL367" s="4" t="s">
        <v>12</v>
      </c>
      <c r="AM367" s="5">
        <v>45532</v>
      </c>
      <c r="AN367" s="7"/>
      <c r="AO367" s="7"/>
      <c r="AP367" s="6">
        <f t="shared" si="100"/>
        <v>0</v>
      </c>
      <c r="AQ367" s="7">
        <f>SUMIFS(مصنعيات!AO:AO,مصنعيات!AG:AG,$AO$2,مصنعيات!AE:AE,AM367)</f>
        <v>0</v>
      </c>
      <c r="AR367" s="66" t="str">
        <f t="shared" si="93"/>
        <v/>
      </c>
      <c r="AT367" s="4" t="s">
        <v>12</v>
      </c>
      <c r="AU367" s="5">
        <v>45532</v>
      </c>
      <c r="AV367" s="7"/>
      <c r="AW367" s="7"/>
      <c r="AX367" s="6">
        <f t="shared" si="101"/>
        <v>0</v>
      </c>
      <c r="AY367" s="7">
        <f ca="1">SUMIFS(مصنعيات!AW:AW,مصنعيات!AO:AO,$AO$2,مصنعيات!AM:AM,AU367)</f>
        <v>0</v>
      </c>
      <c r="AZ367" s="66" t="str">
        <f t="shared" si="94"/>
        <v/>
      </c>
      <c r="BB367" s="4" t="s">
        <v>12</v>
      </c>
      <c r="BC367" s="5">
        <v>45532</v>
      </c>
      <c r="BD367" s="7"/>
      <c r="BE367" s="7"/>
      <c r="BF367" s="6">
        <f t="shared" si="102"/>
        <v>0</v>
      </c>
      <c r="BG367" s="7">
        <f ca="1">SUMIFS(مصنعيات!BE:BE,مصنعيات!AW:AW,$AO$2,مصنعيات!AU:AU,BC367)</f>
        <v>0</v>
      </c>
      <c r="BH367" s="66" t="str">
        <f t="shared" si="95"/>
        <v/>
      </c>
      <c r="BJ367" s="4" t="s">
        <v>12</v>
      </c>
      <c r="BK367" s="5">
        <v>45532</v>
      </c>
      <c r="BL367" s="7"/>
      <c r="BM367" s="7"/>
      <c r="BN367" s="6">
        <f t="shared" si="103"/>
        <v>0</v>
      </c>
      <c r="BO367" s="7">
        <f ca="1">SUMIFS(مصنعيات!BM:BM,مصنعيات!BE:BE,$AO$2,مصنعيات!BC:BC,BK367)</f>
        <v>0</v>
      </c>
      <c r="BP367" s="66" t="str">
        <f t="shared" si="96"/>
        <v/>
      </c>
    </row>
    <row r="368" spans="2:68" x14ac:dyDescent="0.2">
      <c r="B368" s="4" t="s">
        <v>13</v>
      </c>
      <c r="C368" s="5">
        <v>45533</v>
      </c>
      <c r="D368" s="7"/>
      <c r="E368" s="7"/>
      <c r="F368" s="6">
        <f t="shared" si="104"/>
        <v>0</v>
      </c>
      <c r="G368" s="7">
        <f>SUMIFS(مصنعيات!N:N,مصنعيات!F:F,$E$2,مصنعيات!D:D,C368)</f>
        <v>0</v>
      </c>
      <c r="H368" s="66" t="str">
        <f t="shared" si="89"/>
        <v/>
      </c>
      <c r="K368" s="4" t="s">
        <v>13</v>
      </c>
      <c r="L368" s="5">
        <v>45533</v>
      </c>
      <c r="M368" s="7"/>
      <c r="N368" s="7"/>
      <c r="O368" s="6">
        <f t="shared" si="97"/>
        <v>0</v>
      </c>
      <c r="P368" s="7">
        <f>SUMIFS(مصنعيات!N:N,مصنعيات!F:F,$N$2,مصنعيات!D:D,L368)</f>
        <v>0</v>
      </c>
      <c r="Q368" s="66" t="str">
        <f t="shared" si="90"/>
        <v/>
      </c>
      <c r="T368" s="4" t="s">
        <v>13</v>
      </c>
      <c r="U368" s="5">
        <v>45533</v>
      </c>
      <c r="V368" s="7"/>
      <c r="W368" s="7"/>
      <c r="X368" s="6">
        <f t="shared" si="98"/>
        <v>0</v>
      </c>
      <c r="Y368" s="7">
        <f>SUMIFS(مصنعيات!W:W,مصنعيات!O:O,$W$2,مصنعيات!M:M,U368)</f>
        <v>0</v>
      </c>
      <c r="Z368" s="66" t="str">
        <f t="shared" si="91"/>
        <v/>
      </c>
      <c r="AC368" s="4" t="s">
        <v>13</v>
      </c>
      <c r="AD368" s="5">
        <v>45533</v>
      </c>
      <c r="AE368" s="7"/>
      <c r="AF368" s="7"/>
      <c r="AG368" s="6">
        <f t="shared" si="99"/>
        <v>0</v>
      </c>
      <c r="AH368" s="7">
        <f>SUMIFS(مصنعيات!AF:AF,مصنعيات!X:X,$AF$2,مصنعيات!V:V,AD368)</f>
        <v>0</v>
      </c>
      <c r="AI368" s="66" t="str">
        <f t="shared" si="92"/>
        <v/>
      </c>
      <c r="AL368" s="4" t="s">
        <v>13</v>
      </c>
      <c r="AM368" s="5">
        <v>45533</v>
      </c>
      <c r="AN368" s="7"/>
      <c r="AO368" s="7"/>
      <c r="AP368" s="6">
        <f t="shared" si="100"/>
        <v>0</v>
      </c>
      <c r="AQ368" s="7">
        <f>SUMIFS(مصنعيات!AO:AO,مصنعيات!AG:AG,$AO$2,مصنعيات!AE:AE,AM368)</f>
        <v>0</v>
      </c>
      <c r="AR368" s="66" t="str">
        <f t="shared" si="93"/>
        <v/>
      </c>
      <c r="AT368" s="4" t="s">
        <v>13</v>
      </c>
      <c r="AU368" s="5">
        <v>45533</v>
      </c>
      <c r="AV368" s="7"/>
      <c r="AW368" s="7"/>
      <c r="AX368" s="6">
        <f t="shared" si="101"/>
        <v>0</v>
      </c>
      <c r="AY368" s="7">
        <f ca="1">SUMIFS(مصنعيات!AW:AW,مصنعيات!AO:AO,$AO$2,مصنعيات!AM:AM,AU368)</f>
        <v>0</v>
      </c>
      <c r="AZ368" s="66" t="str">
        <f t="shared" si="94"/>
        <v/>
      </c>
      <c r="BB368" s="4" t="s">
        <v>13</v>
      </c>
      <c r="BC368" s="5">
        <v>45533</v>
      </c>
      <c r="BD368" s="7"/>
      <c r="BE368" s="7"/>
      <c r="BF368" s="6">
        <f t="shared" si="102"/>
        <v>0</v>
      </c>
      <c r="BG368" s="7">
        <f ca="1">SUMIFS(مصنعيات!BE:BE,مصنعيات!AW:AW,$AO$2,مصنعيات!AU:AU,BC368)</f>
        <v>0</v>
      </c>
      <c r="BH368" s="66" t="str">
        <f t="shared" si="95"/>
        <v/>
      </c>
      <c r="BJ368" s="4" t="s">
        <v>13</v>
      </c>
      <c r="BK368" s="5">
        <v>45533</v>
      </c>
      <c r="BL368" s="7"/>
      <c r="BM368" s="7"/>
      <c r="BN368" s="6">
        <f t="shared" si="103"/>
        <v>0</v>
      </c>
      <c r="BO368" s="7">
        <f ca="1">SUMIFS(مصنعيات!BM:BM,مصنعيات!BE:BE,$AO$2,مصنعيات!BC:BC,BK368)</f>
        <v>0</v>
      </c>
      <c r="BP368" s="66" t="str">
        <f t="shared" si="96"/>
        <v/>
      </c>
    </row>
    <row r="369" spans="2:68" x14ac:dyDescent="0.2">
      <c r="B369" s="4" t="s">
        <v>30</v>
      </c>
      <c r="C369" s="5">
        <v>45534</v>
      </c>
      <c r="D369" s="7"/>
      <c r="E369" s="7"/>
      <c r="F369" s="6">
        <f t="shared" si="104"/>
        <v>0</v>
      </c>
      <c r="G369" s="7">
        <f>SUMIFS(مصنعيات!N:N,مصنعيات!F:F,$E$2,مصنعيات!D:D,C369)</f>
        <v>0</v>
      </c>
      <c r="H369" s="66" t="str">
        <f t="shared" si="89"/>
        <v/>
      </c>
      <c r="K369" s="4" t="s">
        <v>30</v>
      </c>
      <c r="L369" s="5">
        <v>45534</v>
      </c>
      <c r="M369" s="7"/>
      <c r="N369" s="7"/>
      <c r="O369" s="6">
        <f t="shared" si="97"/>
        <v>0</v>
      </c>
      <c r="P369" s="7">
        <f>SUMIFS(مصنعيات!N:N,مصنعيات!F:F,$N$2,مصنعيات!D:D,L369)</f>
        <v>0</v>
      </c>
      <c r="Q369" s="66" t="str">
        <f t="shared" si="90"/>
        <v/>
      </c>
      <c r="T369" s="4" t="s">
        <v>30</v>
      </c>
      <c r="U369" s="5">
        <v>45534</v>
      </c>
      <c r="V369" s="7"/>
      <c r="W369" s="7"/>
      <c r="X369" s="6">
        <f t="shared" si="98"/>
        <v>0</v>
      </c>
      <c r="Y369" s="7">
        <f>SUMIFS(مصنعيات!W:W,مصنعيات!O:O,$W$2,مصنعيات!M:M,U369)</f>
        <v>0</v>
      </c>
      <c r="Z369" s="66" t="str">
        <f t="shared" si="91"/>
        <v/>
      </c>
      <c r="AC369" s="4" t="s">
        <v>30</v>
      </c>
      <c r="AD369" s="5">
        <v>45534</v>
      </c>
      <c r="AE369" s="7"/>
      <c r="AF369" s="7"/>
      <c r="AG369" s="6">
        <f t="shared" si="99"/>
        <v>0</v>
      </c>
      <c r="AH369" s="7">
        <f>SUMIFS(مصنعيات!AF:AF,مصنعيات!X:X,$AF$2,مصنعيات!V:V,AD369)</f>
        <v>0</v>
      </c>
      <c r="AI369" s="66" t="str">
        <f t="shared" si="92"/>
        <v/>
      </c>
      <c r="AL369" s="4" t="s">
        <v>30</v>
      </c>
      <c r="AM369" s="5">
        <v>45534</v>
      </c>
      <c r="AN369" s="7"/>
      <c r="AO369" s="7"/>
      <c r="AP369" s="6">
        <f t="shared" si="100"/>
        <v>0</v>
      </c>
      <c r="AQ369" s="7">
        <f>SUMIFS(مصنعيات!AO:AO,مصنعيات!AG:AG,$AO$2,مصنعيات!AE:AE,AM369)</f>
        <v>0</v>
      </c>
      <c r="AR369" s="66" t="str">
        <f t="shared" si="93"/>
        <v/>
      </c>
      <c r="AT369" s="4" t="s">
        <v>30</v>
      </c>
      <c r="AU369" s="5">
        <v>45534</v>
      </c>
      <c r="AV369" s="7"/>
      <c r="AW369" s="7"/>
      <c r="AX369" s="6">
        <f t="shared" si="101"/>
        <v>0</v>
      </c>
      <c r="AY369" s="7">
        <f ca="1">SUMIFS(مصنعيات!AW:AW,مصنعيات!AO:AO,$AO$2,مصنعيات!AM:AM,AU369)</f>
        <v>0</v>
      </c>
      <c r="AZ369" s="66" t="str">
        <f t="shared" si="94"/>
        <v/>
      </c>
      <c r="BB369" s="4" t="s">
        <v>30</v>
      </c>
      <c r="BC369" s="5">
        <v>45534</v>
      </c>
      <c r="BD369" s="7"/>
      <c r="BE369" s="7"/>
      <c r="BF369" s="6">
        <f t="shared" si="102"/>
        <v>0</v>
      </c>
      <c r="BG369" s="7">
        <f ca="1">SUMIFS(مصنعيات!BE:BE,مصنعيات!AW:AW,$AO$2,مصنعيات!AU:AU,BC369)</f>
        <v>0</v>
      </c>
      <c r="BH369" s="66" t="str">
        <f t="shared" si="95"/>
        <v/>
      </c>
      <c r="BJ369" s="4" t="s">
        <v>30</v>
      </c>
      <c r="BK369" s="5">
        <v>45534</v>
      </c>
      <c r="BL369" s="7"/>
      <c r="BM369" s="7"/>
      <c r="BN369" s="6">
        <f t="shared" si="103"/>
        <v>0</v>
      </c>
      <c r="BO369" s="7">
        <f ca="1">SUMIFS(مصنعيات!BM:BM,مصنعيات!BE:BE,$AO$2,مصنعيات!BC:BC,BK369)</f>
        <v>0</v>
      </c>
      <c r="BP369" s="66" t="str">
        <f t="shared" si="96"/>
        <v/>
      </c>
    </row>
    <row r="370" spans="2:68" x14ac:dyDescent="0.2">
      <c r="B370" s="4" t="s">
        <v>8</v>
      </c>
      <c r="C370" s="5">
        <v>45535</v>
      </c>
      <c r="D370" s="7"/>
      <c r="E370" s="7"/>
      <c r="F370" s="6">
        <f t="shared" si="104"/>
        <v>0</v>
      </c>
      <c r="G370" s="7">
        <f>SUMIFS(مصنعيات!N:N,مصنعيات!F:F,$E$2,مصنعيات!D:D,C370)</f>
        <v>0</v>
      </c>
      <c r="H370" s="66" t="str">
        <f t="shared" si="89"/>
        <v/>
      </c>
      <c r="K370" s="4" t="s">
        <v>8</v>
      </c>
      <c r="L370" s="5">
        <v>45535</v>
      </c>
      <c r="M370" s="7"/>
      <c r="N370" s="7"/>
      <c r="O370" s="6">
        <f t="shared" si="97"/>
        <v>0</v>
      </c>
      <c r="P370" s="7">
        <f>SUMIFS(مصنعيات!N:N,مصنعيات!F:F,$N$2,مصنعيات!D:D,L370)</f>
        <v>0</v>
      </c>
      <c r="Q370" s="66" t="str">
        <f t="shared" si="90"/>
        <v/>
      </c>
      <c r="T370" s="4" t="s">
        <v>8</v>
      </c>
      <c r="U370" s="5">
        <v>45535</v>
      </c>
      <c r="V370" s="7"/>
      <c r="W370" s="7"/>
      <c r="X370" s="6">
        <f t="shared" si="98"/>
        <v>0</v>
      </c>
      <c r="Y370" s="7">
        <f>SUMIFS(مصنعيات!W:W,مصنعيات!O:O,$W$2,مصنعيات!M:M,U370)</f>
        <v>0</v>
      </c>
      <c r="Z370" s="66" t="str">
        <f t="shared" si="91"/>
        <v/>
      </c>
      <c r="AC370" s="4" t="s">
        <v>8</v>
      </c>
      <c r="AD370" s="5">
        <v>45535</v>
      </c>
      <c r="AE370" s="7"/>
      <c r="AF370" s="7"/>
      <c r="AG370" s="6">
        <f t="shared" si="99"/>
        <v>0</v>
      </c>
      <c r="AH370" s="7">
        <f>SUMIFS(مصنعيات!AF:AF,مصنعيات!X:X,$AF$2,مصنعيات!V:V,AD370)</f>
        <v>0</v>
      </c>
      <c r="AI370" s="66" t="str">
        <f t="shared" si="92"/>
        <v/>
      </c>
      <c r="AL370" s="4" t="s">
        <v>8</v>
      </c>
      <c r="AM370" s="5">
        <v>45535</v>
      </c>
      <c r="AN370" s="7"/>
      <c r="AO370" s="7"/>
      <c r="AP370" s="6">
        <f t="shared" si="100"/>
        <v>0</v>
      </c>
      <c r="AQ370" s="7">
        <f>SUMIFS(مصنعيات!AO:AO,مصنعيات!AG:AG,$AO$2,مصنعيات!AE:AE,AM370)</f>
        <v>0</v>
      </c>
      <c r="AR370" s="66" t="str">
        <f t="shared" si="93"/>
        <v/>
      </c>
      <c r="AT370" s="4" t="s">
        <v>8</v>
      </c>
      <c r="AU370" s="5">
        <v>45535</v>
      </c>
      <c r="AV370" s="7"/>
      <c r="AW370" s="7"/>
      <c r="AX370" s="6">
        <f t="shared" si="101"/>
        <v>0</v>
      </c>
      <c r="AY370" s="7">
        <f ca="1">SUMIFS(مصنعيات!AW:AW,مصنعيات!AO:AO,$AO$2,مصنعيات!AM:AM,AU370)</f>
        <v>0</v>
      </c>
      <c r="AZ370" s="66" t="str">
        <f t="shared" si="94"/>
        <v/>
      </c>
      <c r="BB370" s="4" t="s">
        <v>8</v>
      </c>
      <c r="BC370" s="5">
        <v>45535</v>
      </c>
      <c r="BD370" s="7"/>
      <c r="BE370" s="7"/>
      <c r="BF370" s="6">
        <f t="shared" si="102"/>
        <v>0</v>
      </c>
      <c r="BG370" s="7">
        <f ca="1">SUMIFS(مصنعيات!BE:BE,مصنعيات!AW:AW,$AO$2,مصنعيات!AU:AU,BC370)</f>
        <v>0</v>
      </c>
      <c r="BH370" s="66" t="str">
        <f t="shared" si="95"/>
        <v/>
      </c>
      <c r="BJ370" s="4" t="s">
        <v>8</v>
      </c>
      <c r="BK370" s="5">
        <v>45535</v>
      </c>
      <c r="BL370" s="7"/>
      <c r="BM370" s="7"/>
      <c r="BN370" s="6">
        <f t="shared" si="103"/>
        <v>0</v>
      </c>
      <c r="BO370" s="7">
        <f ca="1">SUMIFS(مصنعيات!BM:BM,مصنعيات!BE:BE,$AO$2,مصنعيات!BC:BC,BK370)</f>
        <v>0</v>
      </c>
      <c r="BP370" s="66" t="str">
        <f t="shared" si="96"/>
        <v/>
      </c>
    </row>
    <row r="371" spans="2:68" x14ac:dyDescent="0.2">
      <c r="B371" s="4" t="s">
        <v>9</v>
      </c>
      <c r="C371" s="5">
        <v>45536</v>
      </c>
      <c r="D371" s="7"/>
      <c r="E371" s="7"/>
      <c r="F371" s="6">
        <f t="shared" si="104"/>
        <v>0</v>
      </c>
      <c r="G371" s="7">
        <f>SUMIFS(مصنعيات!N:N,مصنعيات!F:F,$E$2,مصنعيات!D:D,C371)</f>
        <v>0</v>
      </c>
      <c r="H371" s="66" t="str">
        <f t="shared" si="89"/>
        <v/>
      </c>
      <c r="K371" s="4" t="s">
        <v>9</v>
      </c>
      <c r="L371" s="5">
        <v>45536</v>
      </c>
      <c r="M371" s="7"/>
      <c r="N371" s="7"/>
      <c r="O371" s="6">
        <f t="shared" si="97"/>
        <v>0</v>
      </c>
      <c r="P371" s="7">
        <f>SUMIFS(مصنعيات!N:N,مصنعيات!F:F,$N$2,مصنعيات!D:D,L371)</f>
        <v>0</v>
      </c>
      <c r="Q371" s="66" t="str">
        <f t="shared" si="90"/>
        <v/>
      </c>
      <c r="T371" s="4" t="s">
        <v>9</v>
      </c>
      <c r="U371" s="5">
        <v>45536</v>
      </c>
      <c r="V371" s="7"/>
      <c r="W371" s="7"/>
      <c r="X371" s="6">
        <f t="shared" si="98"/>
        <v>0</v>
      </c>
      <c r="Y371" s="7">
        <f>SUMIFS(مصنعيات!W:W,مصنعيات!O:O,$W$2,مصنعيات!M:M,U371)</f>
        <v>0</v>
      </c>
      <c r="Z371" s="66" t="str">
        <f t="shared" si="91"/>
        <v/>
      </c>
      <c r="AC371" s="4" t="s">
        <v>9</v>
      </c>
      <c r="AD371" s="5">
        <v>45536</v>
      </c>
      <c r="AE371" s="7"/>
      <c r="AF371" s="7"/>
      <c r="AG371" s="6">
        <f t="shared" si="99"/>
        <v>0</v>
      </c>
      <c r="AH371" s="7">
        <f>SUMIFS(مصنعيات!AF:AF,مصنعيات!X:X,$AF$2,مصنعيات!V:V,AD371)</f>
        <v>0</v>
      </c>
      <c r="AI371" s="66" t="str">
        <f t="shared" si="92"/>
        <v/>
      </c>
      <c r="AL371" s="4" t="s">
        <v>9</v>
      </c>
      <c r="AM371" s="5">
        <v>45536</v>
      </c>
      <c r="AN371" s="7"/>
      <c r="AO371" s="7"/>
      <c r="AP371" s="6">
        <f t="shared" si="100"/>
        <v>0</v>
      </c>
      <c r="AQ371" s="7">
        <f>SUMIFS(مصنعيات!AO:AO,مصنعيات!AG:AG,$AO$2,مصنعيات!AE:AE,AM371)</f>
        <v>0</v>
      </c>
      <c r="AR371" s="66" t="str">
        <f t="shared" si="93"/>
        <v/>
      </c>
      <c r="AT371" s="4" t="s">
        <v>9</v>
      </c>
      <c r="AU371" s="5">
        <v>45536</v>
      </c>
      <c r="AV371" s="7"/>
      <c r="AW371" s="7"/>
      <c r="AX371" s="6">
        <f t="shared" si="101"/>
        <v>0</v>
      </c>
      <c r="AY371" s="7">
        <f ca="1">SUMIFS(مصنعيات!AW:AW,مصنعيات!AO:AO,$AO$2,مصنعيات!AM:AM,AU371)</f>
        <v>0</v>
      </c>
      <c r="AZ371" s="66" t="str">
        <f t="shared" si="94"/>
        <v/>
      </c>
      <c r="BB371" s="4" t="s">
        <v>9</v>
      </c>
      <c r="BC371" s="5">
        <v>45536</v>
      </c>
      <c r="BD371" s="7"/>
      <c r="BE371" s="7"/>
      <c r="BF371" s="6">
        <f t="shared" si="102"/>
        <v>0</v>
      </c>
      <c r="BG371" s="7">
        <f ca="1">SUMIFS(مصنعيات!BE:BE,مصنعيات!AW:AW,$AO$2,مصنعيات!AU:AU,BC371)</f>
        <v>0</v>
      </c>
      <c r="BH371" s="66" t="str">
        <f t="shared" si="95"/>
        <v/>
      </c>
      <c r="BJ371" s="4" t="s">
        <v>9</v>
      </c>
      <c r="BK371" s="5">
        <v>45536</v>
      </c>
      <c r="BL371" s="7"/>
      <c r="BM371" s="7"/>
      <c r="BN371" s="6">
        <f t="shared" si="103"/>
        <v>0</v>
      </c>
      <c r="BO371" s="7">
        <f ca="1">SUMIFS(مصنعيات!BM:BM,مصنعيات!BE:BE,$AO$2,مصنعيات!BC:BC,BK371)</f>
        <v>0</v>
      </c>
      <c r="BP371" s="66" t="str">
        <f t="shared" si="96"/>
        <v/>
      </c>
    </row>
    <row r="372" spans="2:68" x14ac:dyDescent="0.2">
      <c r="B372" s="4" t="s">
        <v>10</v>
      </c>
      <c r="C372" s="5">
        <v>45537</v>
      </c>
      <c r="D372" s="7"/>
      <c r="E372" s="7"/>
      <c r="F372" s="6">
        <f t="shared" si="104"/>
        <v>0</v>
      </c>
      <c r="G372" s="7">
        <f>SUMIFS(مصنعيات!N:N,مصنعيات!F:F,$E$2,مصنعيات!D:D,C372)</f>
        <v>0</v>
      </c>
      <c r="H372" s="66" t="str">
        <f t="shared" si="89"/>
        <v/>
      </c>
      <c r="K372" s="4" t="s">
        <v>10</v>
      </c>
      <c r="L372" s="5">
        <v>45537</v>
      </c>
      <c r="M372" s="7"/>
      <c r="N372" s="7"/>
      <c r="O372" s="6">
        <f t="shared" si="97"/>
        <v>0</v>
      </c>
      <c r="P372" s="7">
        <f>SUMIFS(مصنعيات!N:N,مصنعيات!F:F,$N$2,مصنعيات!D:D,L372)</f>
        <v>0</v>
      </c>
      <c r="Q372" s="66" t="str">
        <f t="shared" si="90"/>
        <v/>
      </c>
      <c r="T372" s="4" t="s">
        <v>10</v>
      </c>
      <c r="U372" s="5">
        <v>45537</v>
      </c>
      <c r="V372" s="7"/>
      <c r="W372" s="7"/>
      <c r="X372" s="6">
        <f t="shared" si="98"/>
        <v>0</v>
      </c>
      <c r="Y372" s="7">
        <f>SUMIFS(مصنعيات!W:W,مصنعيات!O:O,$W$2,مصنعيات!M:M,U372)</f>
        <v>0</v>
      </c>
      <c r="Z372" s="66" t="str">
        <f t="shared" si="91"/>
        <v/>
      </c>
      <c r="AC372" s="4" t="s">
        <v>10</v>
      </c>
      <c r="AD372" s="5">
        <v>45537</v>
      </c>
      <c r="AE372" s="7"/>
      <c r="AF372" s="7"/>
      <c r="AG372" s="6">
        <f t="shared" si="99"/>
        <v>0</v>
      </c>
      <c r="AH372" s="7">
        <f>SUMIFS(مصنعيات!AF:AF,مصنعيات!X:X,$AF$2,مصنعيات!V:V,AD372)</f>
        <v>0</v>
      </c>
      <c r="AI372" s="66" t="str">
        <f t="shared" si="92"/>
        <v/>
      </c>
      <c r="AL372" s="4" t="s">
        <v>10</v>
      </c>
      <c r="AM372" s="5">
        <v>45537</v>
      </c>
      <c r="AN372" s="7"/>
      <c r="AO372" s="7"/>
      <c r="AP372" s="6">
        <f t="shared" si="100"/>
        <v>0</v>
      </c>
      <c r="AQ372" s="7">
        <f>SUMIFS(مصنعيات!AO:AO,مصنعيات!AG:AG,$AO$2,مصنعيات!AE:AE,AM372)</f>
        <v>0</v>
      </c>
      <c r="AR372" s="66" t="str">
        <f t="shared" si="93"/>
        <v/>
      </c>
      <c r="AT372" s="4" t="s">
        <v>10</v>
      </c>
      <c r="AU372" s="5">
        <v>45537</v>
      </c>
      <c r="AV372" s="7"/>
      <c r="AW372" s="7"/>
      <c r="AX372" s="6">
        <f t="shared" si="101"/>
        <v>0</v>
      </c>
      <c r="AY372" s="7">
        <f ca="1">SUMIFS(مصنعيات!AW:AW,مصنعيات!AO:AO,$AO$2,مصنعيات!AM:AM,AU372)</f>
        <v>0</v>
      </c>
      <c r="AZ372" s="66" t="str">
        <f t="shared" si="94"/>
        <v/>
      </c>
      <c r="BB372" s="4" t="s">
        <v>10</v>
      </c>
      <c r="BC372" s="5">
        <v>45537</v>
      </c>
      <c r="BD372" s="7"/>
      <c r="BE372" s="7"/>
      <c r="BF372" s="6">
        <f t="shared" si="102"/>
        <v>0</v>
      </c>
      <c r="BG372" s="7">
        <f ca="1">SUMIFS(مصنعيات!BE:BE,مصنعيات!AW:AW,$AO$2,مصنعيات!AU:AU,BC372)</f>
        <v>0</v>
      </c>
      <c r="BH372" s="66" t="str">
        <f t="shared" si="95"/>
        <v/>
      </c>
      <c r="BJ372" s="4" t="s">
        <v>10</v>
      </c>
      <c r="BK372" s="5">
        <v>45537</v>
      </c>
      <c r="BL372" s="7"/>
      <c r="BM372" s="7"/>
      <c r="BN372" s="6">
        <f t="shared" si="103"/>
        <v>0</v>
      </c>
      <c r="BO372" s="7">
        <f ca="1">SUMIFS(مصنعيات!BM:BM,مصنعيات!BE:BE,$AO$2,مصنعيات!BC:BC,BK372)</f>
        <v>0</v>
      </c>
      <c r="BP372" s="66" t="str">
        <f t="shared" si="96"/>
        <v/>
      </c>
    </row>
    <row r="373" spans="2:68" x14ac:dyDescent="0.2">
      <c r="B373" s="4" t="s">
        <v>11</v>
      </c>
      <c r="C373" s="5">
        <v>45538</v>
      </c>
      <c r="D373" s="7"/>
      <c r="E373" s="7"/>
      <c r="F373" s="6">
        <f t="shared" si="104"/>
        <v>0</v>
      </c>
      <c r="G373" s="7">
        <f>SUMIFS(مصنعيات!N:N,مصنعيات!F:F,$E$2,مصنعيات!D:D,C373)</f>
        <v>0</v>
      </c>
      <c r="H373" s="66" t="str">
        <f t="shared" si="89"/>
        <v/>
      </c>
      <c r="K373" s="4" t="s">
        <v>11</v>
      </c>
      <c r="L373" s="5">
        <v>45538</v>
      </c>
      <c r="M373" s="7"/>
      <c r="N373" s="7"/>
      <c r="O373" s="6">
        <f t="shared" si="97"/>
        <v>0</v>
      </c>
      <c r="P373" s="7">
        <f>SUMIFS(مصنعيات!N:N,مصنعيات!F:F,$N$2,مصنعيات!D:D,L373)</f>
        <v>0</v>
      </c>
      <c r="Q373" s="66" t="str">
        <f t="shared" si="90"/>
        <v/>
      </c>
      <c r="T373" s="4" t="s">
        <v>11</v>
      </c>
      <c r="U373" s="5">
        <v>45538</v>
      </c>
      <c r="V373" s="7"/>
      <c r="W373" s="7"/>
      <c r="X373" s="6">
        <f t="shared" si="98"/>
        <v>0</v>
      </c>
      <c r="Y373" s="7">
        <f>SUMIFS(مصنعيات!W:W,مصنعيات!O:O,$W$2,مصنعيات!M:M,U373)</f>
        <v>0</v>
      </c>
      <c r="Z373" s="66" t="str">
        <f t="shared" si="91"/>
        <v/>
      </c>
      <c r="AC373" s="4" t="s">
        <v>11</v>
      </c>
      <c r="AD373" s="5">
        <v>45538</v>
      </c>
      <c r="AE373" s="7"/>
      <c r="AF373" s="7"/>
      <c r="AG373" s="6">
        <f t="shared" si="99"/>
        <v>0</v>
      </c>
      <c r="AH373" s="7">
        <f>SUMIFS(مصنعيات!AF:AF,مصنعيات!X:X,$AF$2,مصنعيات!V:V,AD373)</f>
        <v>0</v>
      </c>
      <c r="AI373" s="66" t="str">
        <f t="shared" si="92"/>
        <v/>
      </c>
      <c r="AL373" s="4" t="s">
        <v>11</v>
      </c>
      <c r="AM373" s="5">
        <v>45538</v>
      </c>
      <c r="AN373" s="7"/>
      <c r="AO373" s="7"/>
      <c r="AP373" s="6">
        <f t="shared" si="100"/>
        <v>0</v>
      </c>
      <c r="AQ373" s="7">
        <f>SUMIFS(مصنعيات!AO:AO,مصنعيات!AG:AG,$AO$2,مصنعيات!AE:AE,AM373)</f>
        <v>0</v>
      </c>
      <c r="AR373" s="66" t="str">
        <f t="shared" si="93"/>
        <v/>
      </c>
      <c r="AT373" s="4" t="s">
        <v>11</v>
      </c>
      <c r="AU373" s="5">
        <v>45538</v>
      </c>
      <c r="AV373" s="7"/>
      <c r="AW373" s="7"/>
      <c r="AX373" s="6">
        <f t="shared" si="101"/>
        <v>0</v>
      </c>
      <c r="AY373" s="7">
        <f ca="1">SUMIFS(مصنعيات!AW:AW,مصنعيات!AO:AO,$AO$2,مصنعيات!AM:AM,AU373)</f>
        <v>0</v>
      </c>
      <c r="AZ373" s="66" t="str">
        <f t="shared" si="94"/>
        <v/>
      </c>
      <c r="BB373" s="4" t="s">
        <v>11</v>
      </c>
      <c r="BC373" s="5">
        <v>45538</v>
      </c>
      <c r="BD373" s="7"/>
      <c r="BE373" s="7"/>
      <c r="BF373" s="6">
        <f t="shared" si="102"/>
        <v>0</v>
      </c>
      <c r="BG373" s="7">
        <f ca="1">SUMIFS(مصنعيات!BE:BE,مصنعيات!AW:AW,$AO$2,مصنعيات!AU:AU,BC373)</f>
        <v>0</v>
      </c>
      <c r="BH373" s="66" t="str">
        <f t="shared" si="95"/>
        <v/>
      </c>
      <c r="BJ373" s="4" t="s">
        <v>11</v>
      </c>
      <c r="BK373" s="5">
        <v>45538</v>
      </c>
      <c r="BL373" s="7"/>
      <c r="BM373" s="7"/>
      <c r="BN373" s="6">
        <f t="shared" si="103"/>
        <v>0</v>
      </c>
      <c r="BO373" s="7">
        <f ca="1">SUMIFS(مصنعيات!BM:BM,مصنعيات!BE:BE,$AO$2,مصنعيات!BC:BC,BK373)</f>
        <v>0</v>
      </c>
      <c r="BP373" s="66" t="str">
        <f t="shared" si="96"/>
        <v/>
      </c>
    </row>
    <row r="374" spans="2:68" x14ac:dyDescent="0.2">
      <c r="B374" s="4" t="s">
        <v>12</v>
      </c>
      <c r="C374" s="5">
        <v>45539</v>
      </c>
      <c r="D374" s="7"/>
      <c r="E374" s="7"/>
      <c r="F374" s="6">
        <f t="shared" si="104"/>
        <v>0</v>
      </c>
      <c r="G374" s="7">
        <f>SUMIFS(مصنعيات!N:N,مصنعيات!F:F,$E$2,مصنعيات!D:D,C374)</f>
        <v>0</v>
      </c>
      <c r="H374" s="66" t="str">
        <f t="shared" si="89"/>
        <v/>
      </c>
      <c r="K374" s="4" t="s">
        <v>12</v>
      </c>
      <c r="L374" s="5">
        <v>45539</v>
      </c>
      <c r="M374" s="7"/>
      <c r="N374" s="7"/>
      <c r="O374" s="6">
        <f t="shared" si="97"/>
        <v>0</v>
      </c>
      <c r="P374" s="7">
        <f>SUMIFS(مصنعيات!N:N,مصنعيات!F:F,$N$2,مصنعيات!D:D,L374)</f>
        <v>0</v>
      </c>
      <c r="Q374" s="66" t="str">
        <f t="shared" si="90"/>
        <v/>
      </c>
      <c r="T374" s="4" t="s">
        <v>12</v>
      </c>
      <c r="U374" s="5">
        <v>45539</v>
      </c>
      <c r="V374" s="7"/>
      <c r="W374" s="7"/>
      <c r="X374" s="6">
        <f t="shared" si="98"/>
        <v>0</v>
      </c>
      <c r="Y374" s="7">
        <f>SUMIFS(مصنعيات!W:W,مصنعيات!O:O,$W$2,مصنعيات!M:M,U374)</f>
        <v>0</v>
      </c>
      <c r="Z374" s="66" t="str">
        <f t="shared" si="91"/>
        <v/>
      </c>
      <c r="AC374" s="4" t="s">
        <v>12</v>
      </c>
      <c r="AD374" s="5">
        <v>45539</v>
      </c>
      <c r="AE374" s="7"/>
      <c r="AF374" s="7"/>
      <c r="AG374" s="6">
        <f t="shared" si="99"/>
        <v>0</v>
      </c>
      <c r="AH374" s="7">
        <f>SUMIFS(مصنعيات!AF:AF,مصنعيات!X:X,$AF$2,مصنعيات!V:V,AD374)</f>
        <v>0</v>
      </c>
      <c r="AI374" s="66" t="str">
        <f t="shared" si="92"/>
        <v/>
      </c>
      <c r="AL374" s="4" t="s">
        <v>12</v>
      </c>
      <c r="AM374" s="5">
        <v>45539</v>
      </c>
      <c r="AN374" s="7"/>
      <c r="AO374" s="7"/>
      <c r="AP374" s="6">
        <f t="shared" si="100"/>
        <v>0</v>
      </c>
      <c r="AQ374" s="7">
        <f>SUMIFS(مصنعيات!AO:AO,مصنعيات!AG:AG,$AO$2,مصنعيات!AE:AE,AM374)</f>
        <v>0</v>
      </c>
      <c r="AR374" s="66" t="str">
        <f t="shared" si="93"/>
        <v/>
      </c>
      <c r="AT374" s="4" t="s">
        <v>12</v>
      </c>
      <c r="AU374" s="5">
        <v>45539</v>
      </c>
      <c r="AV374" s="7"/>
      <c r="AW374" s="7"/>
      <c r="AX374" s="6">
        <f t="shared" si="101"/>
        <v>0</v>
      </c>
      <c r="AY374" s="7">
        <f ca="1">SUMIFS(مصنعيات!AW:AW,مصنعيات!AO:AO,$AO$2,مصنعيات!AM:AM,AU374)</f>
        <v>0</v>
      </c>
      <c r="AZ374" s="66" t="str">
        <f t="shared" si="94"/>
        <v/>
      </c>
      <c r="BB374" s="4" t="s">
        <v>12</v>
      </c>
      <c r="BC374" s="5">
        <v>45539</v>
      </c>
      <c r="BD374" s="7"/>
      <c r="BE374" s="7"/>
      <c r="BF374" s="6">
        <f t="shared" si="102"/>
        <v>0</v>
      </c>
      <c r="BG374" s="7">
        <f ca="1">SUMIFS(مصنعيات!BE:BE,مصنعيات!AW:AW,$AO$2,مصنعيات!AU:AU,BC374)</f>
        <v>0</v>
      </c>
      <c r="BH374" s="66" t="str">
        <f t="shared" si="95"/>
        <v/>
      </c>
      <c r="BJ374" s="4" t="s">
        <v>12</v>
      </c>
      <c r="BK374" s="5">
        <v>45539</v>
      </c>
      <c r="BL374" s="7"/>
      <c r="BM374" s="7"/>
      <c r="BN374" s="6">
        <f t="shared" si="103"/>
        <v>0</v>
      </c>
      <c r="BO374" s="7">
        <f ca="1">SUMIFS(مصنعيات!BM:BM,مصنعيات!BE:BE,$AO$2,مصنعيات!BC:BC,BK374)</f>
        <v>0</v>
      </c>
      <c r="BP374" s="66" t="str">
        <f t="shared" si="96"/>
        <v/>
      </c>
    </row>
    <row r="375" spans="2:68" x14ac:dyDescent="0.2">
      <c r="B375" s="4" t="s">
        <v>13</v>
      </c>
      <c r="C375" s="5">
        <v>45540</v>
      </c>
      <c r="D375" s="7"/>
      <c r="E375" s="7"/>
      <c r="F375" s="6">
        <f t="shared" si="104"/>
        <v>0</v>
      </c>
      <c r="G375" s="7">
        <f>SUMIFS(مصنعيات!N:N,مصنعيات!F:F,$E$2,مصنعيات!D:D,C375)</f>
        <v>0</v>
      </c>
      <c r="H375" s="66" t="str">
        <f t="shared" si="89"/>
        <v/>
      </c>
      <c r="K375" s="4" t="s">
        <v>13</v>
      </c>
      <c r="L375" s="5">
        <v>45540</v>
      </c>
      <c r="M375" s="7"/>
      <c r="N375" s="7"/>
      <c r="O375" s="6">
        <f t="shared" si="97"/>
        <v>0</v>
      </c>
      <c r="P375" s="7">
        <f>SUMIFS(مصنعيات!N:N,مصنعيات!F:F,$N$2,مصنعيات!D:D,L375)</f>
        <v>0</v>
      </c>
      <c r="Q375" s="66" t="str">
        <f t="shared" si="90"/>
        <v/>
      </c>
      <c r="T375" s="4" t="s">
        <v>13</v>
      </c>
      <c r="U375" s="5">
        <v>45540</v>
      </c>
      <c r="V375" s="7"/>
      <c r="W375" s="7"/>
      <c r="X375" s="6">
        <f t="shared" si="98"/>
        <v>0</v>
      </c>
      <c r="Y375" s="7">
        <f>SUMIFS(مصنعيات!W:W,مصنعيات!O:O,$W$2,مصنعيات!M:M,U375)</f>
        <v>0</v>
      </c>
      <c r="Z375" s="66" t="str">
        <f t="shared" si="91"/>
        <v/>
      </c>
      <c r="AC375" s="4" t="s">
        <v>13</v>
      </c>
      <c r="AD375" s="5">
        <v>45540</v>
      </c>
      <c r="AE375" s="7"/>
      <c r="AF375" s="7"/>
      <c r="AG375" s="6">
        <f t="shared" si="99"/>
        <v>0</v>
      </c>
      <c r="AH375" s="7">
        <f>SUMIFS(مصنعيات!AF:AF,مصنعيات!X:X,$AF$2,مصنعيات!V:V,AD375)</f>
        <v>0</v>
      </c>
      <c r="AI375" s="66" t="str">
        <f t="shared" si="92"/>
        <v/>
      </c>
      <c r="AL375" s="4" t="s">
        <v>13</v>
      </c>
      <c r="AM375" s="5">
        <v>45540</v>
      </c>
      <c r="AN375" s="7"/>
      <c r="AO375" s="7"/>
      <c r="AP375" s="6">
        <f t="shared" si="100"/>
        <v>0</v>
      </c>
      <c r="AQ375" s="7">
        <f>SUMIFS(مصنعيات!AO:AO,مصنعيات!AG:AG,$AO$2,مصنعيات!AE:AE,AM375)</f>
        <v>0</v>
      </c>
      <c r="AR375" s="66" t="str">
        <f t="shared" si="93"/>
        <v/>
      </c>
      <c r="AT375" s="4" t="s">
        <v>13</v>
      </c>
      <c r="AU375" s="5">
        <v>45540</v>
      </c>
      <c r="AV375" s="7"/>
      <c r="AW375" s="7"/>
      <c r="AX375" s="6">
        <f t="shared" si="101"/>
        <v>0</v>
      </c>
      <c r="AY375" s="7">
        <f ca="1">SUMIFS(مصنعيات!AW:AW,مصنعيات!AO:AO,$AO$2,مصنعيات!AM:AM,AU375)</f>
        <v>0</v>
      </c>
      <c r="AZ375" s="66" t="str">
        <f t="shared" si="94"/>
        <v/>
      </c>
      <c r="BB375" s="4" t="s">
        <v>13</v>
      </c>
      <c r="BC375" s="5">
        <v>45540</v>
      </c>
      <c r="BD375" s="7"/>
      <c r="BE375" s="7"/>
      <c r="BF375" s="6">
        <f t="shared" si="102"/>
        <v>0</v>
      </c>
      <c r="BG375" s="7">
        <f ca="1">SUMIFS(مصنعيات!BE:BE,مصنعيات!AW:AW,$AO$2,مصنعيات!AU:AU,BC375)</f>
        <v>0</v>
      </c>
      <c r="BH375" s="66" t="str">
        <f t="shared" si="95"/>
        <v/>
      </c>
      <c r="BJ375" s="4" t="s">
        <v>13</v>
      </c>
      <c r="BK375" s="5">
        <v>45540</v>
      </c>
      <c r="BL375" s="7"/>
      <c r="BM375" s="7"/>
      <c r="BN375" s="6">
        <f t="shared" si="103"/>
        <v>0</v>
      </c>
      <c r="BO375" s="7">
        <f ca="1">SUMIFS(مصنعيات!BM:BM,مصنعيات!BE:BE,$AO$2,مصنعيات!BC:BC,BK375)</f>
        <v>0</v>
      </c>
      <c r="BP375" s="66" t="str">
        <f t="shared" si="96"/>
        <v/>
      </c>
    </row>
    <row r="376" spans="2:68" x14ac:dyDescent="0.2">
      <c r="B376" s="4" t="s">
        <v>30</v>
      </c>
      <c r="C376" s="5">
        <v>45541</v>
      </c>
      <c r="D376" s="7"/>
      <c r="E376" s="7"/>
      <c r="F376" s="6">
        <f t="shared" si="104"/>
        <v>0</v>
      </c>
      <c r="G376" s="7">
        <f>SUMIFS(مصنعيات!N:N,مصنعيات!F:F,$E$2,مصنعيات!D:D,C376)</f>
        <v>0</v>
      </c>
      <c r="H376" s="66" t="str">
        <f t="shared" si="89"/>
        <v/>
      </c>
      <c r="K376" s="4" t="s">
        <v>30</v>
      </c>
      <c r="L376" s="5">
        <v>45541</v>
      </c>
      <c r="M376" s="7"/>
      <c r="N376" s="7"/>
      <c r="O376" s="6">
        <f t="shared" si="97"/>
        <v>0</v>
      </c>
      <c r="P376" s="7">
        <f>SUMIFS(مصنعيات!N:N,مصنعيات!F:F,$N$2,مصنعيات!D:D,L376)</f>
        <v>0</v>
      </c>
      <c r="Q376" s="66" t="str">
        <f t="shared" si="90"/>
        <v/>
      </c>
      <c r="T376" s="4" t="s">
        <v>30</v>
      </c>
      <c r="U376" s="5">
        <v>45541</v>
      </c>
      <c r="V376" s="7"/>
      <c r="W376" s="7"/>
      <c r="X376" s="6">
        <f t="shared" si="98"/>
        <v>0</v>
      </c>
      <c r="Y376" s="7">
        <f>SUMIFS(مصنعيات!W:W,مصنعيات!O:O,$W$2,مصنعيات!M:M,U376)</f>
        <v>0</v>
      </c>
      <c r="Z376" s="66" t="str">
        <f t="shared" si="91"/>
        <v/>
      </c>
      <c r="AC376" s="4" t="s">
        <v>30</v>
      </c>
      <c r="AD376" s="5">
        <v>45541</v>
      </c>
      <c r="AE376" s="7"/>
      <c r="AF376" s="7"/>
      <c r="AG376" s="6">
        <f t="shared" si="99"/>
        <v>0</v>
      </c>
      <c r="AH376" s="7">
        <f>SUMIFS(مصنعيات!AF:AF,مصنعيات!X:X,$AF$2,مصنعيات!V:V,AD376)</f>
        <v>0</v>
      </c>
      <c r="AI376" s="66" t="str">
        <f t="shared" si="92"/>
        <v/>
      </c>
      <c r="AL376" s="4" t="s">
        <v>30</v>
      </c>
      <c r="AM376" s="5">
        <v>45541</v>
      </c>
      <c r="AN376" s="7"/>
      <c r="AO376" s="7"/>
      <c r="AP376" s="6">
        <f t="shared" si="100"/>
        <v>0</v>
      </c>
      <c r="AQ376" s="7">
        <f>SUMIFS(مصنعيات!AO:AO,مصنعيات!AG:AG,$AO$2,مصنعيات!AE:AE,AM376)</f>
        <v>0</v>
      </c>
      <c r="AR376" s="66" t="str">
        <f t="shared" si="93"/>
        <v/>
      </c>
      <c r="AT376" s="4" t="s">
        <v>30</v>
      </c>
      <c r="AU376" s="5">
        <v>45541</v>
      </c>
      <c r="AV376" s="7"/>
      <c r="AW376" s="7"/>
      <c r="AX376" s="6">
        <f t="shared" si="101"/>
        <v>0</v>
      </c>
      <c r="AY376" s="7">
        <f ca="1">SUMIFS(مصنعيات!AW:AW,مصنعيات!AO:AO,$AO$2,مصنعيات!AM:AM,AU376)</f>
        <v>0</v>
      </c>
      <c r="AZ376" s="66" t="str">
        <f t="shared" si="94"/>
        <v/>
      </c>
      <c r="BB376" s="4" t="s">
        <v>30</v>
      </c>
      <c r="BC376" s="5">
        <v>45541</v>
      </c>
      <c r="BD376" s="7"/>
      <c r="BE376" s="7"/>
      <c r="BF376" s="6">
        <f t="shared" si="102"/>
        <v>0</v>
      </c>
      <c r="BG376" s="7">
        <f ca="1">SUMIFS(مصنعيات!BE:BE,مصنعيات!AW:AW,$AO$2,مصنعيات!AU:AU,BC376)</f>
        <v>0</v>
      </c>
      <c r="BH376" s="66" t="str">
        <f t="shared" si="95"/>
        <v/>
      </c>
      <c r="BJ376" s="4" t="s">
        <v>30</v>
      </c>
      <c r="BK376" s="5">
        <v>45541</v>
      </c>
      <c r="BL376" s="7"/>
      <c r="BM376" s="7"/>
      <c r="BN376" s="6">
        <f t="shared" si="103"/>
        <v>0</v>
      </c>
      <c r="BO376" s="7">
        <f ca="1">SUMIFS(مصنعيات!BM:BM,مصنعيات!BE:BE,$AO$2,مصنعيات!BC:BC,BK376)</f>
        <v>0</v>
      </c>
      <c r="BP376" s="66" t="str">
        <f t="shared" si="96"/>
        <v/>
      </c>
    </row>
    <row r="377" spans="2:68" x14ac:dyDescent="0.2">
      <c r="B377" s="4" t="s">
        <v>8</v>
      </c>
      <c r="C377" s="5">
        <v>45542</v>
      </c>
      <c r="D377" s="7"/>
      <c r="E377" s="7"/>
      <c r="F377" s="6">
        <f t="shared" si="104"/>
        <v>0</v>
      </c>
      <c r="G377" s="7">
        <f>SUMIFS(مصنعيات!N:N,مصنعيات!F:F,$E$2,مصنعيات!D:D,C377)</f>
        <v>0</v>
      </c>
      <c r="H377" s="66" t="str">
        <f t="shared" si="89"/>
        <v/>
      </c>
      <c r="K377" s="4" t="s">
        <v>8</v>
      </c>
      <c r="L377" s="5">
        <v>45542</v>
      </c>
      <c r="M377" s="7"/>
      <c r="N377" s="7"/>
      <c r="O377" s="6">
        <f t="shared" si="97"/>
        <v>0</v>
      </c>
      <c r="P377" s="7">
        <f>SUMIFS(مصنعيات!N:N,مصنعيات!F:F,$N$2,مصنعيات!D:D,L377)</f>
        <v>0</v>
      </c>
      <c r="Q377" s="66" t="str">
        <f t="shared" si="90"/>
        <v/>
      </c>
      <c r="T377" s="4" t="s">
        <v>8</v>
      </c>
      <c r="U377" s="5">
        <v>45542</v>
      </c>
      <c r="V377" s="7"/>
      <c r="W377" s="7"/>
      <c r="X377" s="6">
        <f t="shared" si="98"/>
        <v>0</v>
      </c>
      <c r="Y377" s="7">
        <f>SUMIFS(مصنعيات!W:W,مصنعيات!O:O,$W$2,مصنعيات!M:M,U377)</f>
        <v>0</v>
      </c>
      <c r="Z377" s="66" t="str">
        <f t="shared" si="91"/>
        <v/>
      </c>
      <c r="AC377" s="4" t="s">
        <v>8</v>
      </c>
      <c r="AD377" s="5">
        <v>45542</v>
      </c>
      <c r="AE377" s="7"/>
      <c r="AF377" s="7"/>
      <c r="AG377" s="6">
        <f t="shared" si="99"/>
        <v>0</v>
      </c>
      <c r="AH377" s="7">
        <f>SUMIFS(مصنعيات!AF:AF,مصنعيات!X:X,$AF$2,مصنعيات!V:V,AD377)</f>
        <v>0</v>
      </c>
      <c r="AI377" s="66" t="str">
        <f t="shared" si="92"/>
        <v/>
      </c>
      <c r="AL377" s="4" t="s">
        <v>8</v>
      </c>
      <c r="AM377" s="5">
        <v>45542</v>
      </c>
      <c r="AN377" s="7"/>
      <c r="AO377" s="7"/>
      <c r="AP377" s="6">
        <f t="shared" si="100"/>
        <v>0</v>
      </c>
      <c r="AQ377" s="7">
        <f>SUMIFS(مصنعيات!AO:AO,مصنعيات!AG:AG,$AO$2,مصنعيات!AE:AE,AM377)</f>
        <v>0</v>
      </c>
      <c r="AR377" s="66" t="str">
        <f t="shared" si="93"/>
        <v/>
      </c>
      <c r="AT377" s="4" t="s">
        <v>8</v>
      </c>
      <c r="AU377" s="5">
        <v>45542</v>
      </c>
      <c r="AV377" s="7"/>
      <c r="AW377" s="7"/>
      <c r="AX377" s="6">
        <f t="shared" si="101"/>
        <v>0</v>
      </c>
      <c r="AY377" s="7">
        <f ca="1">SUMIFS(مصنعيات!AW:AW,مصنعيات!AO:AO,$AO$2,مصنعيات!AM:AM,AU377)</f>
        <v>0</v>
      </c>
      <c r="AZ377" s="66" t="str">
        <f t="shared" si="94"/>
        <v/>
      </c>
      <c r="BB377" s="4" t="s">
        <v>8</v>
      </c>
      <c r="BC377" s="5">
        <v>45542</v>
      </c>
      <c r="BD377" s="7"/>
      <c r="BE377" s="7"/>
      <c r="BF377" s="6">
        <f t="shared" si="102"/>
        <v>0</v>
      </c>
      <c r="BG377" s="7">
        <f ca="1">SUMIFS(مصنعيات!BE:BE,مصنعيات!AW:AW,$AO$2,مصنعيات!AU:AU,BC377)</f>
        <v>0</v>
      </c>
      <c r="BH377" s="66" t="str">
        <f t="shared" si="95"/>
        <v/>
      </c>
      <c r="BJ377" s="4" t="s">
        <v>8</v>
      </c>
      <c r="BK377" s="5">
        <v>45542</v>
      </c>
      <c r="BL377" s="7"/>
      <c r="BM377" s="7"/>
      <c r="BN377" s="6">
        <f t="shared" si="103"/>
        <v>0</v>
      </c>
      <c r="BO377" s="7">
        <f ca="1">SUMIFS(مصنعيات!BM:BM,مصنعيات!BE:BE,$AO$2,مصنعيات!BC:BC,BK377)</f>
        <v>0</v>
      </c>
      <c r="BP377" s="66" t="str">
        <f t="shared" si="96"/>
        <v/>
      </c>
    </row>
    <row r="378" spans="2:68" x14ac:dyDescent="0.2">
      <c r="B378" s="4" t="s">
        <v>9</v>
      </c>
      <c r="C378" s="5">
        <v>45543</v>
      </c>
      <c r="D378" s="7"/>
      <c r="E378" s="7"/>
      <c r="F378" s="6">
        <f t="shared" si="104"/>
        <v>0</v>
      </c>
      <c r="G378" s="7">
        <f>SUMIFS(مصنعيات!N:N,مصنعيات!F:F,$E$2,مصنعيات!D:D,C378)</f>
        <v>0</v>
      </c>
      <c r="H378" s="66" t="str">
        <f t="shared" si="89"/>
        <v/>
      </c>
      <c r="K378" s="4" t="s">
        <v>9</v>
      </c>
      <c r="L378" s="5">
        <v>45543</v>
      </c>
      <c r="M378" s="7"/>
      <c r="N378" s="7"/>
      <c r="O378" s="6">
        <f t="shared" si="97"/>
        <v>0</v>
      </c>
      <c r="P378" s="7">
        <f>SUMIFS(مصنعيات!N:N,مصنعيات!F:F,$N$2,مصنعيات!D:D,L378)</f>
        <v>0</v>
      </c>
      <c r="Q378" s="66" t="str">
        <f t="shared" si="90"/>
        <v/>
      </c>
      <c r="T378" s="4" t="s">
        <v>9</v>
      </c>
      <c r="U378" s="5">
        <v>45543</v>
      </c>
      <c r="V378" s="7"/>
      <c r="W378" s="7"/>
      <c r="X378" s="6">
        <f t="shared" si="98"/>
        <v>0</v>
      </c>
      <c r="Y378" s="7">
        <f>SUMIFS(مصنعيات!W:W,مصنعيات!O:O,$W$2,مصنعيات!M:M,U378)</f>
        <v>0</v>
      </c>
      <c r="Z378" s="66" t="str">
        <f t="shared" si="91"/>
        <v/>
      </c>
      <c r="AC378" s="4" t="s">
        <v>9</v>
      </c>
      <c r="AD378" s="5">
        <v>45543</v>
      </c>
      <c r="AE378" s="7"/>
      <c r="AF378" s="7"/>
      <c r="AG378" s="6">
        <f t="shared" si="99"/>
        <v>0</v>
      </c>
      <c r="AH378" s="7">
        <f>SUMIFS(مصنعيات!AF:AF,مصنعيات!X:X,$AF$2,مصنعيات!V:V,AD378)</f>
        <v>0</v>
      </c>
      <c r="AI378" s="66" t="str">
        <f t="shared" si="92"/>
        <v/>
      </c>
      <c r="AL378" s="4" t="s">
        <v>9</v>
      </c>
      <c r="AM378" s="5">
        <v>45543</v>
      </c>
      <c r="AN378" s="7"/>
      <c r="AO378" s="7"/>
      <c r="AP378" s="6">
        <f t="shared" si="100"/>
        <v>0</v>
      </c>
      <c r="AQ378" s="7">
        <f>SUMIFS(مصنعيات!AO:AO,مصنعيات!AG:AG,$AO$2,مصنعيات!AE:AE,AM378)</f>
        <v>0</v>
      </c>
      <c r="AR378" s="66" t="str">
        <f t="shared" si="93"/>
        <v/>
      </c>
      <c r="AT378" s="4" t="s">
        <v>9</v>
      </c>
      <c r="AU378" s="5">
        <v>45543</v>
      </c>
      <c r="AV378" s="7"/>
      <c r="AW378" s="7"/>
      <c r="AX378" s="6">
        <f t="shared" si="101"/>
        <v>0</v>
      </c>
      <c r="AY378" s="7">
        <f ca="1">SUMIFS(مصنعيات!AW:AW,مصنعيات!AO:AO,$AO$2,مصنعيات!AM:AM,AU378)</f>
        <v>0</v>
      </c>
      <c r="AZ378" s="66" t="str">
        <f t="shared" si="94"/>
        <v/>
      </c>
      <c r="BB378" s="4" t="s">
        <v>9</v>
      </c>
      <c r="BC378" s="5">
        <v>45543</v>
      </c>
      <c r="BD378" s="7"/>
      <c r="BE378" s="7"/>
      <c r="BF378" s="6">
        <f t="shared" si="102"/>
        <v>0</v>
      </c>
      <c r="BG378" s="7">
        <f ca="1">SUMIFS(مصنعيات!BE:BE,مصنعيات!AW:AW,$AO$2,مصنعيات!AU:AU,BC378)</f>
        <v>0</v>
      </c>
      <c r="BH378" s="66" t="str">
        <f t="shared" si="95"/>
        <v/>
      </c>
      <c r="BJ378" s="4" t="s">
        <v>9</v>
      </c>
      <c r="BK378" s="5">
        <v>45543</v>
      </c>
      <c r="BL378" s="7"/>
      <c r="BM378" s="7"/>
      <c r="BN378" s="6">
        <f t="shared" si="103"/>
        <v>0</v>
      </c>
      <c r="BO378" s="7">
        <f ca="1">SUMIFS(مصنعيات!BM:BM,مصنعيات!BE:BE,$AO$2,مصنعيات!BC:BC,BK378)</f>
        <v>0</v>
      </c>
      <c r="BP378" s="66" t="str">
        <f t="shared" si="96"/>
        <v/>
      </c>
    </row>
    <row r="379" spans="2:68" x14ac:dyDescent="0.2">
      <c r="B379" s="4" t="s">
        <v>10</v>
      </c>
      <c r="C379" s="5">
        <v>45544</v>
      </c>
      <c r="D379" s="7"/>
      <c r="E379" s="7"/>
      <c r="F379" s="6">
        <f t="shared" si="104"/>
        <v>0</v>
      </c>
      <c r="G379" s="7">
        <f>SUMIFS(مصنعيات!N:N,مصنعيات!F:F,$E$2,مصنعيات!D:D,C379)</f>
        <v>0</v>
      </c>
      <c r="H379" s="66" t="str">
        <f t="shared" si="89"/>
        <v/>
      </c>
      <c r="K379" s="4" t="s">
        <v>10</v>
      </c>
      <c r="L379" s="5">
        <v>45544</v>
      </c>
      <c r="M379" s="7"/>
      <c r="N379" s="7"/>
      <c r="O379" s="6">
        <f t="shared" si="97"/>
        <v>0</v>
      </c>
      <c r="P379" s="7">
        <f>SUMIFS(مصنعيات!N:N,مصنعيات!F:F,$N$2,مصنعيات!D:D,L379)</f>
        <v>0</v>
      </c>
      <c r="Q379" s="66" t="str">
        <f t="shared" si="90"/>
        <v/>
      </c>
      <c r="T379" s="4" t="s">
        <v>10</v>
      </c>
      <c r="U379" s="5">
        <v>45544</v>
      </c>
      <c r="V379" s="7"/>
      <c r="W379" s="7"/>
      <c r="X379" s="6">
        <f t="shared" si="98"/>
        <v>0</v>
      </c>
      <c r="Y379" s="7">
        <f>SUMIFS(مصنعيات!W:W,مصنعيات!O:O,$W$2,مصنعيات!M:M,U379)</f>
        <v>0</v>
      </c>
      <c r="Z379" s="66" t="str">
        <f t="shared" si="91"/>
        <v/>
      </c>
      <c r="AC379" s="4" t="s">
        <v>10</v>
      </c>
      <c r="AD379" s="5">
        <v>45544</v>
      </c>
      <c r="AE379" s="7"/>
      <c r="AF379" s="7"/>
      <c r="AG379" s="6">
        <f t="shared" si="99"/>
        <v>0</v>
      </c>
      <c r="AH379" s="7">
        <f>SUMIFS(مصنعيات!AF:AF,مصنعيات!X:X,$AF$2,مصنعيات!V:V,AD379)</f>
        <v>0</v>
      </c>
      <c r="AI379" s="66" t="str">
        <f t="shared" si="92"/>
        <v/>
      </c>
      <c r="AL379" s="4" t="s">
        <v>10</v>
      </c>
      <c r="AM379" s="5">
        <v>45544</v>
      </c>
      <c r="AN379" s="7"/>
      <c r="AO379" s="7"/>
      <c r="AP379" s="6">
        <f t="shared" si="100"/>
        <v>0</v>
      </c>
      <c r="AQ379" s="7">
        <f>SUMIFS(مصنعيات!AO:AO,مصنعيات!AG:AG,$AO$2,مصنعيات!AE:AE,AM379)</f>
        <v>0</v>
      </c>
      <c r="AR379" s="66" t="str">
        <f t="shared" si="93"/>
        <v/>
      </c>
      <c r="AT379" s="4" t="s">
        <v>10</v>
      </c>
      <c r="AU379" s="5">
        <v>45544</v>
      </c>
      <c r="AV379" s="7"/>
      <c r="AW379" s="7"/>
      <c r="AX379" s="6">
        <f t="shared" si="101"/>
        <v>0</v>
      </c>
      <c r="AY379" s="7">
        <f ca="1">SUMIFS(مصنعيات!AW:AW,مصنعيات!AO:AO,$AO$2,مصنعيات!AM:AM,AU379)</f>
        <v>0</v>
      </c>
      <c r="AZ379" s="66" t="str">
        <f t="shared" si="94"/>
        <v/>
      </c>
      <c r="BB379" s="4" t="s">
        <v>10</v>
      </c>
      <c r="BC379" s="5">
        <v>45544</v>
      </c>
      <c r="BD379" s="7"/>
      <c r="BE379" s="7"/>
      <c r="BF379" s="6">
        <f t="shared" si="102"/>
        <v>0</v>
      </c>
      <c r="BG379" s="7">
        <f ca="1">SUMIFS(مصنعيات!BE:BE,مصنعيات!AW:AW,$AO$2,مصنعيات!AU:AU,BC379)</f>
        <v>0</v>
      </c>
      <c r="BH379" s="66" t="str">
        <f t="shared" si="95"/>
        <v/>
      </c>
      <c r="BJ379" s="4" t="s">
        <v>10</v>
      </c>
      <c r="BK379" s="5">
        <v>45544</v>
      </c>
      <c r="BL379" s="7"/>
      <c r="BM379" s="7"/>
      <c r="BN379" s="6">
        <f t="shared" si="103"/>
        <v>0</v>
      </c>
      <c r="BO379" s="7">
        <f ca="1">SUMIFS(مصنعيات!BM:BM,مصنعيات!BE:BE,$AO$2,مصنعيات!BC:BC,BK379)</f>
        <v>0</v>
      </c>
      <c r="BP379" s="66" t="str">
        <f t="shared" si="96"/>
        <v/>
      </c>
    </row>
    <row r="380" spans="2:68" x14ac:dyDescent="0.2">
      <c r="B380" s="4" t="s">
        <v>11</v>
      </c>
      <c r="C380" s="5">
        <v>45545</v>
      </c>
      <c r="D380" s="7"/>
      <c r="E380" s="7"/>
      <c r="F380" s="6">
        <f t="shared" si="104"/>
        <v>0</v>
      </c>
      <c r="G380" s="7">
        <f>SUMIFS(مصنعيات!N:N,مصنعيات!F:F,$E$2,مصنعيات!D:D,C380)</f>
        <v>0</v>
      </c>
      <c r="H380" s="66" t="str">
        <f t="shared" si="89"/>
        <v/>
      </c>
      <c r="K380" s="4" t="s">
        <v>11</v>
      </c>
      <c r="L380" s="5">
        <v>45545</v>
      </c>
      <c r="M380" s="7"/>
      <c r="N380" s="7"/>
      <c r="O380" s="6">
        <f t="shared" si="97"/>
        <v>0</v>
      </c>
      <c r="P380" s="7">
        <f>SUMIFS(مصنعيات!N:N,مصنعيات!F:F,$N$2,مصنعيات!D:D,L380)</f>
        <v>0</v>
      </c>
      <c r="Q380" s="66" t="str">
        <f t="shared" si="90"/>
        <v/>
      </c>
      <c r="T380" s="4" t="s">
        <v>11</v>
      </c>
      <c r="U380" s="5">
        <v>45545</v>
      </c>
      <c r="V380" s="7"/>
      <c r="W380" s="7"/>
      <c r="X380" s="6">
        <f t="shared" si="98"/>
        <v>0</v>
      </c>
      <c r="Y380" s="7">
        <f>SUMIFS(مصنعيات!W:W,مصنعيات!O:O,$W$2,مصنعيات!M:M,U380)</f>
        <v>0</v>
      </c>
      <c r="Z380" s="66" t="str">
        <f t="shared" si="91"/>
        <v/>
      </c>
      <c r="AC380" s="4" t="s">
        <v>11</v>
      </c>
      <c r="AD380" s="5">
        <v>45545</v>
      </c>
      <c r="AE380" s="7"/>
      <c r="AF380" s="7"/>
      <c r="AG380" s="6">
        <f t="shared" si="99"/>
        <v>0</v>
      </c>
      <c r="AH380" s="7">
        <f>SUMIFS(مصنعيات!AF:AF,مصنعيات!X:X,$AF$2,مصنعيات!V:V,AD380)</f>
        <v>0</v>
      </c>
      <c r="AI380" s="66" t="str">
        <f t="shared" si="92"/>
        <v/>
      </c>
      <c r="AL380" s="4" t="s">
        <v>11</v>
      </c>
      <c r="AM380" s="5">
        <v>45545</v>
      </c>
      <c r="AN380" s="7"/>
      <c r="AO380" s="7"/>
      <c r="AP380" s="6">
        <f t="shared" si="100"/>
        <v>0</v>
      </c>
      <c r="AQ380" s="7">
        <f>SUMIFS(مصنعيات!AO:AO,مصنعيات!AG:AG,$AO$2,مصنعيات!AE:AE,AM380)</f>
        <v>0</v>
      </c>
      <c r="AR380" s="66" t="str">
        <f t="shared" si="93"/>
        <v/>
      </c>
      <c r="AT380" s="4" t="s">
        <v>11</v>
      </c>
      <c r="AU380" s="5">
        <v>45545</v>
      </c>
      <c r="AV380" s="7"/>
      <c r="AW380" s="7"/>
      <c r="AX380" s="6">
        <f t="shared" si="101"/>
        <v>0</v>
      </c>
      <c r="AY380" s="7">
        <f ca="1">SUMIFS(مصنعيات!AW:AW,مصنعيات!AO:AO,$AO$2,مصنعيات!AM:AM,AU380)</f>
        <v>0</v>
      </c>
      <c r="AZ380" s="66" t="str">
        <f t="shared" si="94"/>
        <v/>
      </c>
      <c r="BB380" s="4" t="s">
        <v>11</v>
      </c>
      <c r="BC380" s="5">
        <v>45545</v>
      </c>
      <c r="BD380" s="7"/>
      <c r="BE380" s="7"/>
      <c r="BF380" s="6">
        <f t="shared" si="102"/>
        <v>0</v>
      </c>
      <c r="BG380" s="7">
        <f ca="1">SUMIFS(مصنعيات!BE:BE,مصنعيات!AW:AW,$AO$2,مصنعيات!AU:AU,BC380)</f>
        <v>0</v>
      </c>
      <c r="BH380" s="66" t="str">
        <f t="shared" si="95"/>
        <v/>
      </c>
      <c r="BJ380" s="4" t="s">
        <v>11</v>
      </c>
      <c r="BK380" s="5">
        <v>45545</v>
      </c>
      <c r="BL380" s="7"/>
      <c r="BM380" s="7"/>
      <c r="BN380" s="6">
        <f t="shared" si="103"/>
        <v>0</v>
      </c>
      <c r="BO380" s="7">
        <f ca="1">SUMIFS(مصنعيات!BM:BM,مصنعيات!BE:BE,$AO$2,مصنعيات!BC:BC,BK380)</f>
        <v>0</v>
      </c>
      <c r="BP380" s="66" t="str">
        <f t="shared" si="96"/>
        <v/>
      </c>
    </row>
    <row r="381" spans="2:68" x14ac:dyDescent="0.2">
      <c r="B381" s="4" t="s">
        <v>12</v>
      </c>
      <c r="C381" s="5">
        <v>45546</v>
      </c>
      <c r="D381" s="7"/>
      <c r="E381" s="7"/>
      <c r="F381" s="6">
        <f t="shared" si="104"/>
        <v>0</v>
      </c>
      <c r="G381" s="7">
        <f>SUMIFS(مصنعيات!N:N,مصنعيات!F:F,$E$2,مصنعيات!D:D,C381)</f>
        <v>0</v>
      </c>
      <c r="H381" s="66" t="str">
        <f t="shared" si="89"/>
        <v/>
      </c>
      <c r="K381" s="4" t="s">
        <v>12</v>
      </c>
      <c r="L381" s="5">
        <v>45546</v>
      </c>
      <c r="M381" s="7"/>
      <c r="N381" s="7"/>
      <c r="O381" s="6">
        <f t="shared" si="97"/>
        <v>0</v>
      </c>
      <c r="P381" s="7">
        <f>SUMIFS(مصنعيات!N:N,مصنعيات!F:F,$N$2,مصنعيات!D:D,L381)</f>
        <v>0</v>
      </c>
      <c r="Q381" s="66" t="str">
        <f t="shared" si="90"/>
        <v/>
      </c>
      <c r="T381" s="4" t="s">
        <v>12</v>
      </c>
      <c r="U381" s="5">
        <v>45546</v>
      </c>
      <c r="V381" s="7"/>
      <c r="W381" s="7"/>
      <c r="X381" s="6">
        <f t="shared" si="98"/>
        <v>0</v>
      </c>
      <c r="Y381" s="7">
        <f>SUMIFS(مصنعيات!W:W,مصنعيات!O:O,$W$2,مصنعيات!M:M,U381)</f>
        <v>0</v>
      </c>
      <c r="Z381" s="66" t="str">
        <f t="shared" si="91"/>
        <v/>
      </c>
      <c r="AC381" s="4" t="s">
        <v>12</v>
      </c>
      <c r="AD381" s="5">
        <v>45546</v>
      </c>
      <c r="AE381" s="7"/>
      <c r="AF381" s="7"/>
      <c r="AG381" s="6">
        <f t="shared" si="99"/>
        <v>0</v>
      </c>
      <c r="AH381" s="7">
        <f>SUMIFS(مصنعيات!AF:AF,مصنعيات!X:X,$AF$2,مصنعيات!V:V,AD381)</f>
        <v>0</v>
      </c>
      <c r="AI381" s="66" t="str">
        <f t="shared" si="92"/>
        <v/>
      </c>
      <c r="AL381" s="4" t="s">
        <v>12</v>
      </c>
      <c r="AM381" s="5">
        <v>45546</v>
      </c>
      <c r="AN381" s="7"/>
      <c r="AO381" s="7"/>
      <c r="AP381" s="6">
        <f t="shared" si="100"/>
        <v>0</v>
      </c>
      <c r="AQ381" s="7">
        <f>SUMIFS(مصنعيات!AO:AO,مصنعيات!AG:AG,$AO$2,مصنعيات!AE:AE,AM381)</f>
        <v>0</v>
      </c>
      <c r="AR381" s="66" t="str">
        <f t="shared" si="93"/>
        <v/>
      </c>
      <c r="AT381" s="4" t="s">
        <v>12</v>
      </c>
      <c r="AU381" s="5">
        <v>45546</v>
      </c>
      <c r="AV381" s="7"/>
      <c r="AW381" s="7"/>
      <c r="AX381" s="6">
        <f t="shared" si="101"/>
        <v>0</v>
      </c>
      <c r="AY381" s="7">
        <f ca="1">SUMIFS(مصنعيات!AW:AW,مصنعيات!AO:AO,$AO$2,مصنعيات!AM:AM,AU381)</f>
        <v>0</v>
      </c>
      <c r="AZ381" s="66" t="str">
        <f t="shared" si="94"/>
        <v/>
      </c>
      <c r="BB381" s="4" t="s">
        <v>12</v>
      </c>
      <c r="BC381" s="5">
        <v>45546</v>
      </c>
      <c r="BD381" s="7"/>
      <c r="BE381" s="7"/>
      <c r="BF381" s="6">
        <f t="shared" si="102"/>
        <v>0</v>
      </c>
      <c r="BG381" s="7">
        <f ca="1">SUMIFS(مصنعيات!BE:BE,مصنعيات!AW:AW,$AO$2,مصنعيات!AU:AU,BC381)</f>
        <v>0</v>
      </c>
      <c r="BH381" s="66" t="str">
        <f t="shared" si="95"/>
        <v/>
      </c>
      <c r="BJ381" s="4" t="s">
        <v>12</v>
      </c>
      <c r="BK381" s="5">
        <v>45546</v>
      </c>
      <c r="BL381" s="7"/>
      <c r="BM381" s="7"/>
      <c r="BN381" s="6">
        <f t="shared" si="103"/>
        <v>0</v>
      </c>
      <c r="BO381" s="7">
        <f ca="1">SUMIFS(مصنعيات!BM:BM,مصنعيات!BE:BE,$AO$2,مصنعيات!BC:BC,BK381)</f>
        <v>0</v>
      </c>
      <c r="BP381" s="66" t="str">
        <f t="shared" si="96"/>
        <v/>
      </c>
    </row>
    <row r="382" spans="2:68" x14ac:dyDescent="0.2">
      <c r="B382" s="4" t="s">
        <v>13</v>
      </c>
      <c r="C382" s="5">
        <v>45547</v>
      </c>
      <c r="D382" s="7"/>
      <c r="E382" s="7"/>
      <c r="F382" s="6">
        <f t="shared" si="104"/>
        <v>0</v>
      </c>
      <c r="G382" s="7">
        <f>SUMIFS(مصنعيات!N:N,مصنعيات!F:F,$E$2,مصنعيات!D:D,C382)</f>
        <v>0</v>
      </c>
      <c r="H382" s="66" t="str">
        <f t="shared" si="89"/>
        <v/>
      </c>
      <c r="K382" s="4" t="s">
        <v>13</v>
      </c>
      <c r="L382" s="5">
        <v>45547</v>
      </c>
      <c r="M382" s="7"/>
      <c r="N382" s="7"/>
      <c r="O382" s="6">
        <f t="shared" si="97"/>
        <v>0</v>
      </c>
      <c r="P382" s="7">
        <f>SUMIFS(مصنعيات!N:N,مصنعيات!F:F,$N$2,مصنعيات!D:D,L382)</f>
        <v>0</v>
      </c>
      <c r="Q382" s="66" t="str">
        <f t="shared" si="90"/>
        <v/>
      </c>
      <c r="T382" s="4" t="s">
        <v>13</v>
      </c>
      <c r="U382" s="5">
        <v>45547</v>
      </c>
      <c r="V382" s="7"/>
      <c r="W382" s="7"/>
      <c r="X382" s="6">
        <f t="shared" si="98"/>
        <v>0</v>
      </c>
      <c r="Y382" s="7">
        <f>SUMIFS(مصنعيات!W:W,مصنعيات!O:O,$W$2,مصنعيات!M:M,U382)</f>
        <v>0</v>
      </c>
      <c r="Z382" s="66" t="str">
        <f t="shared" si="91"/>
        <v/>
      </c>
      <c r="AC382" s="4" t="s">
        <v>13</v>
      </c>
      <c r="AD382" s="5">
        <v>45547</v>
      </c>
      <c r="AE382" s="7"/>
      <c r="AF382" s="7"/>
      <c r="AG382" s="6">
        <f t="shared" si="99"/>
        <v>0</v>
      </c>
      <c r="AH382" s="7">
        <f>SUMIFS(مصنعيات!AF:AF,مصنعيات!X:X,$AF$2,مصنعيات!V:V,AD382)</f>
        <v>0</v>
      </c>
      <c r="AI382" s="66" t="str">
        <f t="shared" si="92"/>
        <v/>
      </c>
      <c r="AL382" s="4" t="s">
        <v>13</v>
      </c>
      <c r="AM382" s="5">
        <v>45547</v>
      </c>
      <c r="AN382" s="7"/>
      <c r="AO382" s="7"/>
      <c r="AP382" s="6">
        <f t="shared" si="100"/>
        <v>0</v>
      </c>
      <c r="AQ382" s="7">
        <f>SUMIFS(مصنعيات!AO:AO,مصنعيات!AG:AG,$AO$2,مصنعيات!AE:AE,AM382)</f>
        <v>0</v>
      </c>
      <c r="AR382" s="66" t="str">
        <f t="shared" si="93"/>
        <v/>
      </c>
      <c r="AT382" s="4" t="s">
        <v>13</v>
      </c>
      <c r="AU382" s="5">
        <v>45547</v>
      </c>
      <c r="AV382" s="7"/>
      <c r="AW382" s="7"/>
      <c r="AX382" s="6">
        <f t="shared" si="101"/>
        <v>0</v>
      </c>
      <c r="AY382" s="7">
        <f ca="1">SUMIFS(مصنعيات!AW:AW,مصنعيات!AO:AO,$AO$2,مصنعيات!AM:AM,AU382)</f>
        <v>0</v>
      </c>
      <c r="AZ382" s="66" t="str">
        <f t="shared" si="94"/>
        <v/>
      </c>
      <c r="BB382" s="4" t="s">
        <v>13</v>
      </c>
      <c r="BC382" s="5">
        <v>45547</v>
      </c>
      <c r="BD382" s="7"/>
      <c r="BE382" s="7"/>
      <c r="BF382" s="6">
        <f t="shared" si="102"/>
        <v>0</v>
      </c>
      <c r="BG382" s="7">
        <f ca="1">SUMIFS(مصنعيات!BE:BE,مصنعيات!AW:AW,$AO$2,مصنعيات!AU:AU,BC382)</f>
        <v>0</v>
      </c>
      <c r="BH382" s="66" t="str">
        <f t="shared" si="95"/>
        <v/>
      </c>
      <c r="BJ382" s="4" t="s">
        <v>13</v>
      </c>
      <c r="BK382" s="5">
        <v>45547</v>
      </c>
      <c r="BL382" s="7"/>
      <c r="BM382" s="7"/>
      <c r="BN382" s="6">
        <f t="shared" si="103"/>
        <v>0</v>
      </c>
      <c r="BO382" s="7">
        <f ca="1">SUMIFS(مصنعيات!BM:BM,مصنعيات!BE:BE,$AO$2,مصنعيات!BC:BC,BK382)</f>
        <v>0</v>
      </c>
      <c r="BP382" s="66" t="str">
        <f t="shared" si="96"/>
        <v/>
      </c>
    </row>
    <row r="383" spans="2:68" x14ac:dyDescent="0.2">
      <c r="B383" s="4" t="s">
        <v>30</v>
      </c>
      <c r="C383" s="5">
        <v>45548</v>
      </c>
      <c r="D383" s="7"/>
      <c r="E383" s="7"/>
      <c r="F383" s="6">
        <f t="shared" si="104"/>
        <v>0</v>
      </c>
      <c r="G383" s="7">
        <f>SUMIFS(مصنعيات!N:N,مصنعيات!F:F,$E$2,مصنعيات!D:D,C383)</f>
        <v>0</v>
      </c>
      <c r="H383" s="66" t="str">
        <f t="shared" si="89"/>
        <v/>
      </c>
      <c r="K383" s="4" t="s">
        <v>30</v>
      </c>
      <c r="L383" s="5">
        <v>45548</v>
      </c>
      <c r="M383" s="7"/>
      <c r="N383" s="7"/>
      <c r="O383" s="6">
        <f t="shared" si="97"/>
        <v>0</v>
      </c>
      <c r="P383" s="7">
        <f>SUMIFS(مصنعيات!N:N,مصنعيات!F:F,$N$2,مصنعيات!D:D,L383)</f>
        <v>0</v>
      </c>
      <c r="Q383" s="66" t="str">
        <f t="shared" si="90"/>
        <v/>
      </c>
      <c r="T383" s="4" t="s">
        <v>30</v>
      </c>
      <c r="U383" s="5">
        <v>45548</v>
      </c>
      <c r="V383" s="7"/>
      <c r="W383" s="7"/>
      <c r="X383" s="6">
        <f t="shared" si="98"/>
        <v>0</v>
      </c>
      <c r="Y383" s="7">
        <f>SUMIFS(مصنعيات!W:W,مصنعيات!O:O,$W$2,مصنعيات!M:M,U383)</f>
        <v>0</v>
      </c>
      <c r="Z383" s="66" t="str">
        <f t="shared" si="91"/>
        <v/>
      </c>
      <c r="AC383" s="4" t="s">
        <v>30</v>
      </c>
      <c r="AD383" s="5">
        <v>45548</v>
      </c>
      <c r="AE383" s="7"/>
      <c r="AF383" s="7"/>
      <c r="AG383" s="6">
        <f t="shared" si="99"/>
        <v>0</v>
      </c>
      <c r="AH383" s="7">
        <f>SUMIFS(مصنعيات!AF:AF,مصنعيات!X:X,$AF$2,مصنعيات!V:V,AD383)</f>
        <v>0</v>
      </c>
      <c r="AI383" s="66" t="str">
        <f t="shared" si="92"/>
        <v/>
      </c>
      <c r="AL383" s="4" t="s">
        <v>30</v>
      </c>
      <c r="AM383" s="5">
        <v>45548</v>
      </c>
      <c r="AN383" s="7"/>
      <c r="AO383" s="7"/>
      <c r="AP383" s="6">
        <f t="shared" si="100"/>
        <v>0</v>
      </c>
      <c r="AQ383" s="7">
        <f>SUMIFS(مصنعيات!AO:AO,مصنعيات!AG:AG,$AO$2,مصنعيات!AE:AE,AM383)</f>
        <v>0</v>
      </c>
      <c r="AR383" s="66" t="str">
        <f t="shared" si="93"/>
        <v/>
      </c>
      <c r="AT383" s="4" t="s">
        <v>30</v>
      </c>
      <c r="AU383" s="5">
        <v>45548</v>
      </c>
      <c r="AV383" s="7"/>
      <c r="AW383" s="7"/>
      <c r="AX383" s="6">
        <f t="shared" si="101"/>
        <v>0</v>
      </c>
      <c r="AY383" s="7">
        <f ca="1">SUMIFS(مصنعيات!AW:AW,مصنعيات!AO:AO,$AO$2,مصنعيات!AM:AM,AU383)</f>
        <v>0</v>
      </c>
      <c r="AZ383" s="66" t="str">
        <f t="shared" si="94"/>
        <v/>
      </c>
      <c r="BB383" s="4" t="s">
        <v>30</v>
      </c>
      <c r="BC383" s="5">
        <v>45548</v>
      </c>
      <c r="BD383" s="7"/>
      <c r="BE383" s="7"/>
      <c r="BF383" s="6">
        <f t="shared" si="102"/>
        <v>0</v>
      </c>
      <c r="BG383" s="7">
        <f ca="1">SUMIFS(مصنعيات!BE:BE,مصنعيات!AW:AW,$AO$2,مصنعيات!AU:AU,BC383)</f>
        <v>0</v>
      </c>
      <c r="BH383" s="66" t="str">
        <f t="shared" si="95"/>
        <v/>
      </c>
      <c r="BJ383" s="4" t="s">
        <v>30</v>
      </c>
      <c r="BK383" s="5">
        <v>45548</v>
      </c>
      <c r="BL383" s="7"/>
      <c r="BM383" s="7"/>
      <c r="BN383" s="6">
        <f t="shared" si="103"/>
        <v>0</v>
      </c>
      <c r="BO383" s="7">
        <f ca="1">SUMIFS(مصنعيات!BM:BM,مصنعيات!BE:BE,$AO$2,مصنعيات!BC:BC,BK383)</f>
        <v>0</v>
      </c>
      <c r="BP383" s="66" t="str">
        <f t="shared" si="96"/>
        <v/>
      </c>
    </row>
    <row r="384" spans="2:68" x14ac:dyDescent="0.2">
      <c r="B384" s="4" t="s">
        <v>8</v>
      </c>
      <c r="C384" s="5">
        <v>45549</v>
      </c>
      <c r="D384" s="7"/>
      <c r="E384" s="7"/>
      <c r="F384" s="6">
        <f t="shared" si="104"/>
        <v>0</v>
      </c>
      <c r="G384" s="7">
        <f>SUMIFS(مصنعيات!N:N,مصنعيات!F:F,$E$2,مصنعيات!D:D,C384)</f>
        <v>0</v>
      </c>
      <c r="H384" s="66" t="str">
        <f t="shared" si="89"/>
        <v/>
      </c>
      <c r="K384" s="4" t="s">
        <v>8</v>
      </c>
      <c r="L384" s="5">
        <v>45549</v>
      </c>
      <c r="M384" s="7"/>
      <c r="N384" s="7"/>
      <c r="O384" s="6">
        <f t="shared" si="97"/>
        <v>0</v>
      </c>
      <c r="P384" s="7">
        <f>SUMIFS(مصنعيات!N:N,مصنعيات!F:F,$N$2,مصنعيات!D:D,L384)</f>
        <v>0</v>
      </c>
      <c r="Q384" s="66" t="str">
        <f t="shared" si="90"/>
        <v/>
      </c>
      <c r="T384" s="4" t="s">
        <v>8</v>
      </c>
      <c r="U384" s="5">
        <v>45549</v>
      </c>
      <c r="V384" s="7"/>
      <c r="W384" s="7"/>
      <c r="X384" s="6">
        <f t="shared" si="98"/>
        <v>0</v>
      </c>
      <c r="Y384" s="7">
        <f>SUMIFS(مصنعيات!W:W,مصنعيات!O:O,$W$2,مصنعيات!M:M,U384)</f>
        <v>0</v>
      </c>
      <c r="Z384" s="66" t="str">
        <f t="shared" si="91"/>
        <v/>
      </c>
      <c r="AC384" s="4" t="s">
        <v>8</v>
      </c>
      <c r="AD384" s="5">
        <v>45549</v>
      </c>
      <c r="AE384" s="7"/>
      <c r="AF384" s="7"/>
      <c r="AG384" s="6">
        <f t="shared" si="99"/>
        <v>0</v>
      </c>
      <c r="AH384" s="7">
        <f>SUMIFS(مصنعيات!AF:AF,مصنعيات!X:X,$AF$2,مصنعيات!V:V,AD384)</f>
        <v>0</v>
      </c>
      <c r="AI384" s="66" t="str">
        <f t="shared" si="92"/>
        <v/>
      </c>
      <c r="AL384" s="4" t="s">
        <v>8</v>
      </c>
      <c r="AM384" s="5">
        <v>45549</v>
      </c>
      <c r="AN384" s="7"/>
      <c r="AO384" s="7"/>
      <c r="AP384" s="6">
        <f t="shared" si="100"/>
        <v>0</v>
      </c>
      <c r="AQ384" s="7">
        <f>SUMIFS(مصنعيات!AO:AO,مصنعيات!AG:AG,$AO$2,مصنعيات!AE:AE,AM384)</f>
        <v>0</v>
      </c>
      <c r="AR384" s="66" t="str">
        <f t="shared" si="93"/>
        <v/>
      </c>
      <c r="AT384" s="4" t="s">
        <v>8</v>
      </c>
      <c r="AU384" s="5">
        <v>45549</v>
      </c>
      <c r="AV384" s="7"/>
      <c r="AW384" s="7"/>
      <c r="AX384" s="6">
        <f t="shared" si="101"/>
        <v>0</v>
      </c>
      <c r="AY384" s="7">
        <f ca="1">SUMIFS(مصنعيات!AW:AW,مصنعيات!AO:AO,$AO$2,مصنعيات!AM:AM,AU384)</f>
        <v>0</v>
      </c>
      <c r="AZ384" s="66" t="str">
        <f t="shared" si="94"/>
        <v/>
      </c>
      <c r="BB384" s="4" t="s">
        <v>8</v>
      </c>
      <c r="BC384" s="5">
        <v>45549</v>
      </c>
      <c r="BD384" s="7"/>
      <c r="BE384" s="7"/>
      <c r="BF384" s="6">
        <f t="shared" si="102"/>
        <v>0</v>
      </c>
      <c r="BG384" s="7">
        <f ca="1">SUMIFS(مصنعيات!BE:BE,مصنعيات!AW:AW,$AO$2,مصنعيات!AU:AU,BC384)</f>
        <v>0</v>
      </c>
      <c r="BH384" s="66" t="str">
        <f t="shared" si="95"/>
        <v/>
      </c>
      <c r="BJ384" s="4" t="s">
        <v>8</v>
      </c>
      <c r="BK384" s="5">
        <v>45549</v>
      </c>
      <c r="BL384" s="7"/>
      <c r="BM384" s="7"/>
      <c r="BN384" s="6">
        <f t="shared" si="103"/>
        <v>0</v>
      </c>
      <c r="BO384" s="7">
        <f ca="1">SUMIFS(مصنعيات!BM:BM,مصنعيات!BE:BE,$AO$2,مصنعيات!BC:BC,BK384)</f>
        <v>0</v>
      </c>
      <c r="BP384" s="66" t="str">
        <f t="shared" si="96"/>
        <v/>
      </c>
    </row>
    <row r="385" spans="2:68" x14ac:dyDescent="0.2">
      <c r="B385" s="4" t="s">
        <v>9</v>
      </c>
      <c r="C385" s="5">
        <v>45550</v>
      </c>
      <c r="D385" s="7"/>
      <c r="E385" s="7"/>
      <c r="F385" s="6">
        <f t="shared" si="104"/>
        <v>0</v>
      </c>
      <c r="G385" s="7">
        <f>SUMIFS(مصنعيات!N:N,مصنعيات!F:F,$E$2,مصنعيات!D:D,C385)</f>
        <v>0</v>
      </c>
      <c r="H385" s="66" t="str">
        <f t="shared" si="89"/>
        <v/>
      </c>
      <c r="K385" s="4" t="s">
        <v>9</v>
      </c>
      <c r="L385" s="5">
        <v>45550</v>
      </c>
      <c r="M385" s="7"/>
      <c r="N385" s="7"/>
      <c r="O385" s="6">
        <f t="shared" si="97"/>
        <v>0</v>
      </c>
      <c r="P385" s="7">
        <f>SUMIFS(مصنعيات!N:N,مصنعيات!F:F,$N$2,مصنعيات!D:D,L385)</f>
        <v>0</v>
      </c>
      <c r="Q385" s="66" t="str">
        <f t="shared" si="90"/>
        <v/>
      </c>
      <c r="T385" s="4" t="s">
        <v>9</v>
      </c>
      <c r="U385" s="5">
        <v>45550</v>
      </c>
      <c r="V385" s="7"/>
      <c r="W385" s="7"/>
      <c r="X385" s="6">
        <f t="shared" si="98"/>
        <v>0</v>
      </c>
      <c r="Y385" s="7">
        <f>SUMIFS(مصنعيات!W:W,مصنعيات!O:O,$W$2,مصنعيات!M:M,U385)</f>
        <v>0</v>
      </c>
      <c r="Z385" s="66" t="str">
        <f t="shared" si="91"/>
        <v/>
      </c>
      <c r="AC385" s="4" t="s">
        <v>9</v>
      </c>
      <c r="AD385" s="5">
        <v>45550</v>
      </c>
      <c r="AE385" s="7"/>
      <c r="AF385" s="7"/>
      <c r="AG385" s="6">
        <f t="shared" si="99"/>
        <v>0</v>
      </c>
      <c r="AH385" s="7">
        <f>SUMIFS(مصنعيات!AF:AF,مصنعيات!X:X,$AF$2,مصنعيات!V:V,AD385)</f>
        <v>0</v>
      </c>
      <c r="AI385" s="66" t="str">
        <f t="shared" si="92"/>
        <v/>
      </c>
      <c r="AL385" s="4" t="s">
        <v>9</v>
      </c>
      <c r="AM385" s="5">
        <v>45550</v>
      </c>
      <c r="AN385" s="7"/>
      <c r="AO385" s="7"/>
      <c r="AP385" s="6">
        <f t="shared" si="100"/>
        <v>0</v>
      </c>
      <c r="AQ385" s="7">
        <f>SUMIFS(مصنعيات!AO:AO,مصنعيات!AG:AG,$AO$2,مصنعيات!AE:AE,AM385)</f>
        <v>0</v>
      </c>
      <c r="AR385" s="66" t="str">
        <f t="shared" si="93"/>
        <v/>
      </c>
      <c r="AT385" s="4" t="s">
        <v>9</v>
      </c>
      <c r="AU385" s="5">
        <v>45550</v>
      </c>
      <c r="AV385" s="7"/>
      <c r="AW385" s="7"/>
      <c r="AX385" s="6">
        <f t="shared" si="101"/>
        <v>0</v>
      </c>
      <c r="AY385" s="7">
        <f ca="1">SUMIFS(مصنعيات!AW:AW,مصنعيات!AO:AO,$AO$2,مصنعيات!AM:AM,AU385)</f>
        <v>0</v>
      </c>
      <c r="AZ385" s="66" t="str">
        <f t="shared" si="94"/>
        <v/>
      </c>
      <c r="BB385" s="4" t="s">
        <v>9</v>
      </c>
      <c r="BC385" s="5">
        <v>45550</v>
      </c>
      <c r="BD385" s="7"/>
      <c r="BE385" s="7"/>
      <c r="BF385" s="6">
        <f t="shared" si="102"/>
        <v>0</v>
      </c>
      <c r="BG385" s="7">
        <f ca="1">SUMIFS(مصنعيات!BE:BE,مصنعيات!AW:AW,$AO$2,مصنعيات!AU:AU,BC385)</f>
        <v>0</v>
      </c>
      <c r="BH385" s="66" t="str">
        <f t="shared" si="95"/>
        <v/>
      </c>
      <c r="BJ385" s="4" t="s">
        <v>9</v>
      </c>
      <c r="BK385" s="5">
        <v>45550</v>
      </c>
      <c r="BL385" s="7"/>
      <c r="BM385" s="7"/>
      <c r="BN385" s="6">
        <f t="shared" si="103"/>
        <v>0</v>
      </c>
      <c r="BO385" s="7">
        <f ca="1">SUMIFS(مصنعيات!BM:BM,مصنعيات!BE:BE,$AO$2,مصنعيات!BC:BC,BK385)</f>
        <v>0</v>
      </c>
      <c r="BP385" s="66" t="str">
        <f t="shared" si="96"/>
        <v/>
      </c>
    </row>
    <row r="386" spans="2:68" x14ac:dyDescent="0.2">
      <c r="B386" s="4" t="s">
        <v>10</v>
      </c>
      <c r="C386" s="5">
        <v>45551</v>
      </c>
      <c r="D386" s="7"/>
      <c r="E386" s="7"/>
      <c r="F386" s="6">
        <f t="shared" si="104"/>
        <v>0</v>
      </c>
      <c r="G386" s="7">
        <f>SUMIFS(مصنعيات!N:N,مصنعيات!F:F,$E$2,مصنعيات!D:D,C386)</f>
        <v>0</v>
      </c>
      <c r="H386" s="66" t="str">
        <f t="shared" si="89"/>
        <v/>
      </c>
      <c r="K386" s="4" t="s">
        <v>10</v>
      </c>
      <c r="L386" s="5">
        <v>45551</v>
      </c>
      <c r="M386" s="7"/>
      <c r="N386" s="7"/>
      <c r="O386" s="6">
        <f t="shared" si="97"/>
        <v>0</v>
      </c>
      <c r="P386" s="7">
        <f>SUMIFS(مصنعيات!N:N,مصنعيات!F:F,$N$2,مصنعيات!D:D,L386)</f>
        <v>0</v>
      </c>
      <c r="Q386" s="66" t="str">
        <f t="shared" si="90"/>
        <v/>
      </c>
      <c r="T386" s="4" t="s">
        <v>10</v>
      </c>
      <c r="U386" s="5">
        <v>45551</v>
      </c>
      <c r="V386" s="7"/>
      <c r="W386" s="7"/>
      <c r="X386" s="6">
        <f t="shared" si="98"/>
        <v>0</v>
      </c>
      <c r="Y386" s="7">
        <f>SUMIFS(مصنعيات!W:W,مصنعيات!O:O,$W$2,مصنعيات!M:M,U386)</f>
        <v>0</v>
      </c>
      <c r="Z386" s="66" t="str">
        <f t="shared" si="91"/>
        <v/>
      </c>
      <c r="AC386" s="4" t="s">
        <v>10</v>
      </c>
      <c r="AD386" s="5">
        <v>45551</v>
      </c>
      <c r="AE386" s="7"/>
      <c r="AF386" s="7"/>
      <c r="AG386" s="6">
        <f t="shared" si="99"/>
        <v>0</v>
      </c>
      <c r="AH386" s="7">
        <f>SUMIFS(مصنعيات!AF:AF,مصنعيات!X:X,$AF$2,مصنعيات!V:V,AD386)</f>
        <v>0</v>
      </c>
      <c r="AI386" s="66" t="str">
        <f t="shared" si="92"/>
        <v/>
      </c>
      <c r="AL386" s="4" t="s">
        <v>10</v>
      </c>
      <c r="AM386" s="5">
        <v>45551</v>
      </c>
      <c r="AN386" s="7"/>
      <c r="AO386" s="7"/>
      <c r="AP386" s="6">
        <f t="shared" si="100"/>
        <v>0</v>
      </c>
      <c r="AQ386" s="7">
        <f>SUMIFS(مصنعيات!AO:AO,مصنعيات!AG:AG,$AO$2,مصنعيات!AE:AE,AM386)</f>
        <v>0</v>
      </c>
      <c r="AR386" s="66" t="str">
        <f t="shared" si="93"/>
        <v/>
      </c>
      <c r="AT386" s="4" t="s">
        <v>10</v>
      </c>
      <c r="AU386" s="5">
        <v>45551</v>
      </c>
      <c r="AV386" s="7"/>
      <c r="AW386" s="7"/>
      <c r="AX386" s="6">
        <f t="shared" si="101"/>
        <v>0</v>
      </c>
      <c r="AY386" s="7">
        <f ca="1">SUMIFS(مصنعيات!AW:AW,مصنعيات!AO:AO,$AO$2,مصنعيات!AM:AM,AU386)</f>
        <v>0</v>
      </c>
      <c r="AZ386" s="66" t="str">
        <f t="shared" si="94"/>
        <v/>
      </c>
      <c r="BB386" s="4" t="s">
        <v>10</v>
      </c>
      <c r="BC386" s="5">
        <v>45551</v>
      </c>
      <c r="BD386" s="7"/>
      <c r="BE386" s="7"/>
      <c r="BF386" s="6">
        <f t="shared" si="102"/>
        <v>0</v>
      </c>
      <c r="BG386" s="7">
        <f ca="1">SUMIFS(مصنعيات!BE:BE,مصنعيات!AW:AW,$AO$2,مصنعيات!AU:AU,BC386)</f>
        <v>0</v>
      </c>
      <c r="BH386" s="66" t="str">
        <f t="shared" si="95"/>
        <v/>
      </c>
      <c r="BJ386" s="4" t="s">
        <v>10</v>
      </c>
      <c r="BK386" s="5">
        <v>45551</v>
      </c>
      <c r="BL386" s="7"/>
      <c r="BM386" s="7"/>
      <c r="BN386" s="6">
        <f t="shared" si="103"/>
        <v>0</v>
      </c>
      <c r="BO386" s="7">
        <f ca="1">SUMIFS(مصنعيات!BM:BM,مصنعيات!BE:BE,$AO$2,مصنعيات!BC:BC,BK386)</f>
        <v>0</v>
      </c>
      <c r="BP386" s="66" t="str">
        <f t="shared" si="96"/>
        <v/>
      </c>
    </row>
    <row r="387" spans="2:68" x14ac:dyDescent="0.2">
      <c r="B387" s="4" t="s">
        <v>11</v>
      </c>
      <c r="C387" s="5">
        <v>45552</v>
      </c>
      <c r="D387" s="7"/>
      <c r="E387" s="7"/>
      <c r="F387" s="6">
        <f t="shared" si="104"/>
        <v>0</v>
      </c>
      <c r="G387" s="7">
        <f>SUMIFS(مصنعيات!N:N,مصنعيات!F:F,$E$2,مصنعيات!D:D,C387)</f>
        <v>0</v>
      </c>
      <c r="H387" s="66" t="str">
        <f t="shared" si="89"/>
        <v/>
      </c>
      <c r="K387" s="4" t="s">
        <v>11</v>
      </c>
      <c r="L387" s="5">
        <v>45552</v>
      </c>
      <c r="M387" s="7"/>
      <c r="N387" s="7"/>
      <c r="O387" s="6">
        <f t="shared" si="97"/>
        <v>0</v>
      </c>
      <c r="P387" s="7">
        <f>SUMIFS(مصنعيات!N:N,مصنعيات!F:F,$N$2,مصنعيات!D:D,L387)</f>
        <v>0</v>
      </c>
      <c r="Q387" s="66" t="str">
        <f t="shared" si="90"/>
        <v/>
      </c>
      <c r="T387" s="4" t="s">
        <v>11</v>
      </c>
      <c r="U387" s="5">
        <v>45552</v>
      </c>
      <c r="V387" s="7"/>
      <c r="W387" s="7"/>
      <c r="X387" s="6">
        <f t="shared" si="98"/>
        <v>0</v>
      </c>
      <c r="Y387" s="7">
        <f>SUMIFS(مصنعيات!W:W,مصنعيات!O:O,$W$2,مصنعيات!M:M,U387)</f>
        <v>0</v>
      </c>
      <c r="Z387" s="66" t="str">
        <f t="shared" si="91"/>
        <v/>
      </c>
      <c r="AC387" s="4" t="s">
        <v>11</v>
      </c>
      <c r="AD387" s="5">
        <v>45552</v>
      </c>
      <c r="AE387" s="7"/>
      <c r="AF387" s="7"/>
      <c r="AG387" s="6">
        <f t="shared" si="99"/>
        <v>0</v>
      </c>
      <c r="AH387" s="7">
        <f>SUMIFS(مصنعيات!AF:AF,مصنعيات!X:X,$AF$2,مصنعيات!V:V,AD387)</f>
        <v>0</v>
      </c>
      <c r="AI387" s="66" t="str">
        <f t="shared" si="92"/>
        <v/>
      </c>
      <c r="AL387" s="4" t="s">
        <v>11</v>
      </c>
      <c r="AM387" s="5">
        <v>45552</v>
      </c>
      <c r="AN387" s="7"/>
      <c r="AO387" s="7"/>
      <c r="AP387" s="6">
        <f t="shared" si="100"/>
        <v>0</v>
      </c>
      <c r="AQ387" s="7">
        <f>SUMIFS(مصنعيات!AO:AO,مصنعيات!AG:AG,$AO$2,مصنعيات!AE:AE,AM387)</f>
        <v>0</v>
      </c>
      <c r="AR387" s="66" t="str">
        <f t="shared" si="93"/>
        <v/>
      </c>
      <c r="AT387" s="4" t="s">
        <v>11</v>
      </c>
      <c r="AU387" s="5">
        <v>45552</v>
      </c>
      <c r="AV387" s="7"/>
      <c r="AW387" s="7"/>
      <c r="AX387" s="6">
        <f t="shared" si="101"/>
        <v>0</v>
      </c>
      <c r="AY387" s="7">
        <f ca="1">SUMIFS(مصنعيات!AW:AW,مصنعيات!AO:AO,$AO$2,مصنعيات!AM:AM,AU387)</f>
        <v>0</v>
      </c>
      <c r="AZ387" s="66" t="str">
        <f t="shared" si="94"/>
        <v/>
      </c>
      <c r="BB387" s="4" t="s">
        <v>11</v>
      </c>
      <c r="BC387" s="5">
        <v>45552</v>
      </c>
      <c r="BD387" s="7"/>
      <c r="BE387" s="7"/>
      <c r="BF387" s="6">
        <f t="shared" si="102"/>
        <v>0</v>
      </c>
      <c r="BG387" s="7">
        <f ca="1">SUMIFS(مصنعيات!BE:BE,مصنعيات!AW:AW,$AO$2,مصنعيات!AU:AU,BC387)</f>
        <v>0</v>
      </c>
      <c r="BH387" s="66" t="str">
        <f t="shared" si="95"/>
        <v/>
      </c>
      <c r="BJ387" s="4" t="s">
        <v>11</v>
      </c>
      <c r="BK387" s="5">
        <v>45552</v>
      </c>
      <c r="BL387" s="7"/>
      <c r="BM387" s="7"/>
      <c r="BN387" s="6">
        <f t="shared" si="103"/>
        <v>0</v>
      </c>
      <c r="BO387" s="7">
        <f ca="1">SUMIFS(مصنعيات!BM:BM,مصنعيات!BE:BE,$AO$2,مصنعيات!BC:BC,BK387)</f>
        <v>0</v>
      </c>
      <c r="BP387" s="66" t="str">
        <f t="shared" si="96"/>
        <v/>
      </c>
    </row>
    <row r="388" spans="2:68" x14ac:dyDescent="0.2">
      <c r="B388" s="4" t="s">
        <v>12</v>
      </c>
      <c r="C388" s="5">
        <v>45553</v>
      </c>
      <c r="D388" s="7"/>
      <c r="E388" s="7"/>
      <c r="F388" s="6">
        <f t="shared" si="104"/>
        <v>0</v>
      </c>
      <c r="G388" s="7">
        <f>SUMIFS(مصنعيات!N:N,مصنعيات!F:F,$E$2,مصنعيات!D:D,C388)</f>
        <v>0</v>
      </c>
      <c r="H388" s="66" t="str">
        <f t="shared" si="89"/>
        <v/>
      </c>
      <c r="K388" s="4" t="s">
        <v>12</v>
      </c>
      <c r="L388" s="5">
        <v>45553</v>
      </c>
      <c r="M388" s="7"/>
      <c r="N388" s="7"/>
      <c r="O388" s="6">
        <f t="shared" si="97"/>
        <v>0</v>
      </c>
      <c r="P388" s="7">
        <f>SUMIFS(مصنعيات!N:N,مصنعيات!F:F,$N$2,مصنعيات!D:D,L388)</f>
        <v>0</v>
      </c>
      <c r="Q388" s="66" t="str">
        <f t="shared" si="90"/>
        <v/>
      </c>
      <c r="T388" s="4" t="s">
        <v>12</v>
      </c>
      <c r="U388" s="5">
        <v>45553</v>
      </c>
      <c r="V388" s="7"/>
      <c r="W388" s="7"/>
      <c r="X388" s="6">
        <f t="shared" si="98"/>
        <v>0</v>
      </c>
      <c r="Y388" s="7">
        <f>SUMIFS(مصنعيات!W:W,مصنعيات!O:O,$W$2,مصنعيات!M:M,U388)</f>
        <v>0</v>
      </c>
      <c r="Z388" s="66" t="str">
        <f t="shared" si="91"/>
        <v/>
      </c>
      <c r="AC388" s="4" t="s">
        <v>12</v>
      </c>
      <c r="AD388" s="5">
        <v>45553</v>
      </c>
      <c r="AE388" s="7"/>
      <c r="AF388" s="7"/>
      <c r="AG388" s="6">
        <f t="shared" si="99"/>
        <v>0</v>
      </c>
      <c r="AH388" s="7">
        <f>SUMIFS(مصنعيات!AF:AF,مصنعيات!X:X,$AF$2,مصنعيات!V:V,AD388)</f>
        <v>0</v>
      </c>
      <c r="AI388" s="66" t="str">
        <f t="shared" si="92"/>
        <v/>
      </c>
      <c r="AL388" s="4" t="s">
        <v>12</v>
      </c>
      <c r="AM388" s="5">
        <v>45553</v>
      </c>
      <c r="AN388" s="7"/>
      <c r="AO388" s="7"/>
      <c r="AP388" s="6">
        <f t="shared" si="100"/>
        <v>0</v>
      </c>
      <c r="AQ388" s="7">
        <f>SUMIFS(مصنعيات!AO:AO,مصنعيات!AG:AG,$AO$2,مصنعيات!AE:AE,AM388)</f>
        <v>0</v>
      </c>
      <c r="AR388" s="66" t="str">
        <f t="shared" si="93"/>
        <v/>
      </c>
      <c r="AT388" s="4" t="s">
        <v>12</v>
      </c>
      <c r="AU388" s="5">
        <v>45553</v>
      </c>
      <c r="AV388" s="7"/>
      <c r="AW388" s="7"/>
      <c r="AX388" s="6">
        <f t="shared" si="101"/>
        <v>0</v>
      </c>
      <c r="AY388" s="7">
        <f ca="1">SUMIFS(مصنعيات!AW:AW,مصنعيات!AO:AO,$AO$2,مصنعيات!AM:AM,AU388)</f>
        <v>0</v>
      </c>
      <c r="AZ388" s="66" t="str">
        <f t="shared" si="94"/>
        <v/>
      </c>
      <c r="BB388" s="4" t="s">
        <v>12</v>
      </c>
      <c r="BC388" s="5">
        <v>45553</v>
      </c>
      <c r="BD388" s="7"/>
      <c r="BE388" s="7"/>
      <c r="BF388" s="6">
        <f t="shared" si="102"/>
        <v>0</v>
      </c>
      <c r="BG388" s="7">
        <f ca="1">SUMIFS(مصنعيات!BE:BE,مصنعيات!AW:AW,$AO$2,مصنعيات!AU:AU,BC388)</f>
        <v>0</v>
      </c>
      <c r="BH388" s="66" t="str">
        <f t="shared" si="95"/>
        <v/>
      </c>
      <c r="BJ388" s="4" t="s">
        <v>12</v>
      </c>
      <c r="BK388" s="5">
        <v>45553</v>
      </c>
      <c r="BL388" s="7"/>
      <c r="BM388" s="7"/>
      <c r="BN388" s="6">
        <f t="shared" si="103"/>
        <v>0</v>
      </c>
      <c r="BO388" s="7">
        <f ca="1">SUMIFS(مصنعيات!BM:BM,مصنعيات!BE:BE,$AO$2,مصنعيات!BC:BC,BK388)</f>
        <v>0</v>
      </c>
      <c r="BP388" s="66" t="str">
        <f t="shared" si="96"/>
        <v/>
      </c>
    </row>
    <row r="389" spans="2:68" x14ac:dyDescent="0.2">
      <c r="B389" s="4" t="s">
        <v>13</v>
      </c>
      <c r="C389" s="5">
        <v>45554</v>
      </c>
      <c r="D389" s="7"/>
      <c r="E389" s="7"/>
      <c r="F389" s="6">
        <f t="shared" si="104"/>
        <v>0</v>
      </c>
      <c r="G389" s="7">
        <f>SUMIFS(مصنعيات!N:N,مصنعيات!F:F,$E$2,مصنعيات!D:D,C389)</f>
        <v>0</v>
      </c>
      <c r="H389" s="66" t="str">
        <f t="shared" si="89"/>
        <v/>
      </c>
      <c r="K389" s="4" t="s">
        <v>13</v>
      </c>
      <c r="L389" s="5">
        <v>45554</v>
      </c>
      <c r="M389" s="7"/>
      <c r="N389" s="7"/>
      <c r="O389" s="6">
        <f t="shared" si="97"/>
        <v>0</v>
      </c>
      <c r="P389" s="7">
        <f>SUMIFS(مصنعيات!N:N,مصنعيات!F:F,$N$2,مصنعيات!D:D,L389)</f>
        <v>0</v>
      </c>
      <c r="Q389" s="66" t="str">
        <f t="shared" si="90"/>
        <v/>
      </c>
      <c r="T389" s="4" t="s">
        <v>13</v>
      </c>
      <c r="U389" s="5">
        <v>45554</v>
      </c>
      <c r="V389" s="7"/>
      <c r="W389" s="7"/>
      <c r="X389" s="6">
        <f t="shared" si="98"/>
        <v>0</v>
      </c>
      <c r="Y389" s="7">
        <f>SUMIFS(مصنعيات!W:W,مصنعيات!O:O,$W$2,مصنعيات!M:M,U389)</f>
        <v>0</v>
      </c>
      <c r="Z389" s="66" t="str">
        <f t="shared" si="91"/>
        <v/>
      </c>
      <c r="AC389" s="4" t="s">
        <v>13</v>
      </c>
      <c r="AD389" s="5">
        <v>45554</v>
      </c>
      <c r="AE389" s="7"/>
      <c r="AF389" s="7"/>
      <c r="AG389" s="6">
        <f t="shared" si="99"/>
        <v>0</v>
      </c>
      <c r="AH389" s="7">
        <f>SUMIFS(مصنعيات!AF:AF,مصنعيات!X:X,$AF$2,مصنعيات!V:V,AD389)</f>
        <v>0</v>
      </c>
      <c r="AI389" s="66" t="str">
        <f t="shared" si="92"/>
        <v/>
      </c>
      <c r="AL389" s="4" t="s">
        <v>13</v>
      </c>
      <c r="AM389" s="5">
        <v>45554</v>
      </c>
      <c r="AN389" s="7"/>
      <c r="AO389" s="7"/>
      <c r="AP389" s="6">
        <f t="shared" si="100"/>
        <v>0</v>
      </c>
      <c r="AQ389" s="7">
        <f>SUMIFS(مصنعيات!AO:AO,مصنعيات!AG:AG,$AO$2,مصنعيات!AE:AE,AM389)</f>
        <v>0</v>
      </c>
      <c r="AR389" s="66" t="str">
        <f t="shared" si="93"/>
        <v/>
      </c>
      <c r="AT389" s="4" t="s">
        <v>13</v>
      </c>
      <c r="AU389" s="5">
        <v>45554</v>
      </c>
      <c r="AV389" s="7"/>
      <c r="AW389" s="7"/>
      <c r="AX389" s="6">
        <f t="shared" si="101"/>
        <v>0</v>
      </c>
      <c r="AY389" s="7">
        <f ca="1">SUMIFS(مصنعيات!AW:AW,مصنعيات!AO:AO,$AO$2,مصنعيات!AM:AM,AU389)</f>
        <v>0</v>
      </c>
      <c r="AZ389" s="66" t="str">
        <f t="shared" si="94"/>
        <v/>
      </c>
      <c r="BB389" s="4" t="s">
        <v>13</v>
      </c>
      <c r="BC389" s="5">
        <v>45554</v>
      </c>
      <c r="BD389" s="7"/>
      <c r="BE389" s="7"/>
      <c r="BF389" s="6">
        <f t="shared" si="102"/>
        <v>0</v>
      </c>
      <c r="BG389" s="7">
        <f ca="1">SUMIFS(مصنعيات!BE:BE,مصنعيات!AW:AW,$AO$2,مصنعيات!AU:AU,BC389)</f>
        <v>0</v>
      </c>
      <c r="BH389" s="66" t="str">
        <f t="shared" si="95"/>
        <v/>
      </c>
      <c r="BJ389" s="4" t="s">
        <v>13</v>
      </c>
      <c r="BK389" s="5">
        <v>45554</v>
      </c>
      <c r="BL389" s="7"/>
      <c r="BM389" s="7"/>
      <c r="BN389" s="6">
        <f t="shared" si="103"/>
        <v>0</v>
      </c>
      <c r="BO389" s="7">
        <f ca="1">SUMIFS(مصنعيات!BM:BM,مصنعيات!BE:BE,$AO$2,مصنعيات!BC:BC,BK389)</f>
        <v>0</v>
      </c>
      <c r="BP389" s="66" t="str">
        <f t="shared" si="96"/>
        <v/>
      </c>
    </row>
    <row r="390" spans="2:68" x14ac:dyDescent="0.2">
      <c r="B390" s="4" t="s">
        <v>30</v>
      </c>
      <c r="C390" s="5">
        <v>45555</v>
      </c>
      <c r="D390" s="7"/>
      <c r="E390" s="7"/>
      <c r="F390" s="6">
        <f t="shared" si="104"/>
        <v>0</v>
      </c>
      <c r="G390" s="7">
        <f>SUMIFS(مصنعيات!N:N,مصنعيات!F:F,$E$2,مصنعيات!D:D,C390)</f>
        <v>0</v>
      </c>
      <c r="H390" s="66" t="str">
        <f t="shared" ref="H390:H453" si="105">IF(D390="","",F390-G390-$I$2)</f>
        <v/>
      </c>
      <c r="K390" s="4" t="s">
        <v>30</v>
      </c>
      <c r="L390" s="5">
        <v>45555</v>
      </c>
      <c r="M390" s="7"/>
      <c r="N390" s="7"/>
      <c r="O390" s="6">
        <f t="shared" si="97"/>
        <v>0</v>
      </c>
      <c r="P390" s="7">
        <f>SUMIFS(مصنعيات!N:N,مصنعيات!F:F,$N$2,مصنعيات!D:D,L390)</f>
        <v>0</v>
      </c>
      <c r="Q390" s="66" t="str">
        <f t="shared" ref="Q390:Q453" si="106">IF(M390="","",O390-P390-$I$2)</f>
        <v/>
      </c>
      <c r="T390" s="4" t="s">
        <v>30</v>
      </c>
      <c r="U390" s="5">
        <v>45555</v>
      </c>
      <c r="V390" s="7"/>
      <c r="W390" s="7"/>
      <c r="X390" s="6">
        <f t="shared" si="98"/>
        <v>0</v>
      </c>
      <c r="Y390" s="7">
        <f>SUMIFS(مصنعيات!W:W,مصنعيات!O:O,$W$2,مصنعيات!M:M,U390)</f>
        <v>0</v>
      </c>
      <c r="Z390" s="66" t="str">
        <f t="shared" ref="Z390:Z453" si="107">IF(V390="","",X390-Y390-$I$2)</f>
        <v/>
      </c>
      <c r="AC390" s="4" t="s">
        <v>30</v>
      </c>
      <c r="AD390" s="5">
        <v>45555</v>
      </c>
      <c r="AE390" s="7"/>
      <c r="AF390" s="7"/>
      <c r="AG390" s="6">
        <f t="shared" si="99"/>
        <v>0</v>
      </c>
      <c r="AH390" s="7">
        <f>SUMIFS(مصنعيات!AF:AF,مصنعيات!X:X,$AF$2,مصنعيات!V:V,AD390)</f>
        <v>0</v>
      </c>
      <c r="AI390" s="66" t="str">
        <f t="shared" ref="AI390:AI453" si="108">IF(AE390="","",AG390-AH390-$I$2)</f>
        <v/>
      </c>
      <c r="AL390" s="4" t="s">
        <v>30</v>
      </c>
      <c r="AM390" s="5">
        <v>45555</v>
      </c>
      <c r="AN390" s="7"/>
      <c r="AO390" s="7"/>
      <c r="AP390" s="6">
        <f t="shared" si="100"/>
        <v>0</v>
      </c>
      <c r="AQ390" s="7">
        <f>SUMIFS(مصنعيات!AO:AO,مصنعيات!AG:AG,$AO$2,مصنعيات!AE:AE,AM390)</f>
        <v>0</v>
      </c>
      <c r="AR390" s="66" t="str">
        <f t="shared" ref="AR390:AR453" si="109">IF(AN390="","",AP390-AQ390-$I$2)</f>
        <v/>
      </c>
      <c r="AT390" s="4" t="s">
        <v>30</v>
      </c>
      <c r="AU390" s="5">
        <v>45555</v>
      </c>
      <c r="AV390" s="7"/>
      <c r="AW390" s="7"/>
      <c r="AX390" s="6">
        <f t="shared" si="101"/>
        <v>0</v>
      </c>
      <c r="AY390" s="7">
        <f ca="1">SUMIFS(مصنعيات!AW:AW,مصنعيات!AO:AO,$AO$2,مصنعيات!AM:AM,AU390)</f>
        <v>0</v>
      </c>
      <c r="AZ390" s="66" t="str">
        <f t="shared" ref="AZ390:AZ453" si="110">IF(AV390="","",AX390-AY390-$I$2)</f>
        <v/>
      </c>
      <c r="BB390" s="4" t="s">
        <v>30</v>
      </c>
      <c r="BC390" s="5">
        <v>45555</v>
      </c>
      <c r="BD390" s="7"/>
      <c r="BE390" s="7"/>
      <c r="BF390" s="6">
        <f t="shared" si="102"/>
        <v>0</v>
      </c>
      <c r="BG390" s="7">
        <f ca="1">SUMIFS(مصنعيات!BE:BE,مصنعيات!AW:AW,$AO$2,مصنعيات!AU:AU,BC390)</f>
        <v>0</v>
      </c>
      <c r="BH390" s="66" t="str">
        <f t="shared" ref="BH390:BH453" si="111">IF(BD390="","",BF390-BG390-$I$2)</f>
        <v/>
      </c>
      <c r="BJ390" s="4" t="s">
        <v>30</v>
      </c>
      <c r="BK390" s="5">
        <v>45555</v>
      </c>
      <c r="BL390" s="7"/>
      <c r="BM390" s="7"/>
      <c r="BN390" s="6">
        <f t="shared" si="103"/>
        <v>0</v>
      </c>
      <c r="BO390" s="7">
        <f ca="1">SUMIFS(مصنعيات!BM:BM,مصنعيات!BE:BE,$AO$2,مصنعيات!BC:BC,BK390)</f>
        <v>0</v>
      </c>
      <c r="BP390" s="66" t="str">
        <f t="shared" ref="BP390:BP453" si="112">IF(BL390="","",BN390-BO390-$I$2)</f>
        <v/>
      </c>
    </row>
    <row r="391" spans="2:68" x14ac:dyDescent="0.2">
      <c r="B391" s="4" t="s">
        <v>8</v>
      </c>
      <c r="C391" s="5">
        <v>45556</v>
      </c>
      <c r="D391" s="7"/>
      <c r="E391" s="7"/>
      <c r="F391" s="6">
        <f t="shared" si="104"/>
        <v>0</v>
      </c>
      <c r="G391" s="7">
        <f>SUMIFS(مصنعيات!N:N,مصنعيات!F:F,$E$2,مصنعيات!D:D,C391)</f>
        <v>0</v>
      </c>
      <c r="H391" s="66" t="str">
        <f t="shared" si="105"/>
        <v/>
      </c>
      <c r="K391" s="4" t="s">
        <v>8</v>
      </c>
      <c r="L391" s="5">
        <v>45556</v>
      </c>
      <c r="M391" s="7"/>
      <c r="N391" s="7"/>
      <c r="O391" s="6">
        <f t="shared" si="97"/>
        <v>0</v>
      </c>
      <c r="P391" s="7">
        <f>SUMIFS(مصنعيات!N:N,مصنعيات!F:F,$N$2,مصنعيات!D:D,L391)</f>
        <v>0</v>
      </c>
      <c r="Q391" s="66" t="str">
        <f t="shared" si="106"/>
        <v/>
      </c>
      <c r="T391" s="4" t="s">
        <v>8</v>
      </c>
      <c r="U391" s="5">
        <v>45556</v>
      </c>
      <c r="V391" s="7"/>
      <c r="W391" s="7"/>
      <c r="X391" s="6">
        <f t="shared" si="98"/>
        <v>0</v>
      </c>
      <c r="Y391" s="7">
        <f>SUMIFS(مصنعيات!W:W,مصنعيات!O:O,$W$2,مصنعيات!M:M,U391)</f>
        <v>0</v>
      </c>
      <c r="Z391" s="66" t="str">
        <f t="shared" si="107"/>
        <v/>
      </c>
      <c r="AC391" s="4" t="s">
        <v>8</v>
      </c>
      <c r="AD391" s="5">
        <v>45556</v>
      </c>
      <c r="AE391" s="7"/>
      <c r="AF391" s="7"/>
      <c r="AG391" s="6">
        <f t="shared" si="99"/>
        <v>0</v>
      </c>
      <c r="AH391" s="7">
        <f>SUMIFS(مصنعيات!AF:AF,مصنعيات!X:X,$AF$2,مصنعيات!V:V,AD391)</f>
        <v>0</v>
      </c>
      <c r="AI391" s="66" t="str">
        <f t="shared" si="108"/>
        <v/>
      </c>
      <c r="AL391" s="4" t="s">
        <v>8</v>
      </c>
      <c r="AM391" s="5">
        <v>45556</v>
      </c>
      <c r="AN391" s="7"/>
      <c r="AO391" s="7"/>
      <c r="AP391" s="6">
        <f t="shared" si="100"/>
        <v>0</v>
      </c>
      <c r="AQ391" s="7">
        <f>SUMIFS(مصنعيات!AO:AO,مصنعيات!AG:AG,$AO$2,مصنعيات!AE:AE,AM391)</f>
        <v>0</v>
      </c>
      <c r="AR391" s="66" t="str">
        <f t="shared" si="109"/>
        <v/>
      </c>
      <c r="AT391" s="4" t="s">
        <v>8</v>
      </c>
      <c r="AU391" s="5">
        <v>45556</v>
      </c>
      <c r="AV391" s="7"/>
      <c r="AW391" s="7"/>
      <c r="AX391" s="6">
        <f t="shared" si="101"/>
        <v>0</v>
      </c>
      <c r="AY391" s="7">
        <f ca="1">SUMIFS(مصنعيات!AW:AW,مصنعيات!AO:AO,$AO$2,مصنعيات!AM:AM,AU391)</f>
        <v>0</v>
      </c>
      <c r="AZ391" s="66" t="str">
        <f t="shared" si="110"/>
        <v/>
      </c>
      <c r="BB391" s="4" t="s">
        <v>8</v>
      </c>
      <c r="BC391" s="5">
        <v>45556</v>
      </c>
      <c r="BD391" s="7"/>
      <c r="BE391" s="7"/>
      <c r="BF391" s="6">
        <f t="shared" si="102"/>
        <v>0</v>
      </c>
      <c r="BG391" s="7">
        <f ca="1">SUMIFS(مصنعيات!BE:BE,مصنعيات!AW:AW,$AO$2,مصنعيات!AU:AU,BC391)</f>
        <v>0</v>
      </c>
      <c r="BH391" s="66" t="str">
        <f t="shared" si="111"/>
        <v/>
      </c>
      <c r="BJ391" s="4" t="s">
        <v>8</v>
      </c>
      <c r="BK391" s="5">
        <v>45556</v>
      </c>
      <c r="BL391" s="7"/>
      <c r="BM391" s="7"/>
      <c r="BN391" s="6">
        <f t="shared" si="103"/>
        <v>0</v>
      </c>
      <c r="BO391" s="7">
        <f ca="1">SUMIFS(مصنعيات!BM:BM,مصنعيات!BE:BE,$AO$2,مصنعيات!BC:BC,BK391)</f>
        <v>0</v>
      </c>
      <c r="BP391" s="66" t="str">
        <f t="shared" si="112"/>
        <v/>
      </c>
    </row>
    <row r="392" spans="2:68" x14ac:dyDescent="0.2">
      <c r="B392" s="4" t="s">
        <v>9</v>
      </c>
      <c r="C392" s="5">
        <v>45557</v>
      </c>
      <c r="D392" s="7"/>
      <c r="E392" s="7"/>
      <c r="F392" s="6">
        <f t="shared" si="104"/>
        <v>0</v>
      </c>
      <c r="G392" s="7">
        <f>SUMIFS(مصنعيات!N:N,مصنعيات!F:F,$E$2,مصنعيات!D:D,C392)</f>
        <v>0</v>
      </c>
      <c r="H392" s="66" t="str">
        <f t="shared" si="105"/>
        <v/>
      </c>
      <c r="K392" s="4" t="s">
        <v>9</v>
      </c>
      <c r="L392" s="5">
        <v>45557</v>
      </c>
      <c r="M392" s="7"/>
      <c r="N392" s="7"/>
      <c r="O392" s="6">
        <f t="shared" si="97"/>
        <v>0</v>
      </c>
      <c r="P392" s="7">
        <f>SUMIFS(مصنعيات!N:N,مصنعيات!F:F,$N$2,مصنعيات!D:D,L392)</f>
        <v>0</v>
      </c>
      <c r="Q392" s="66" t="str">
        <f t="shared" si="106"/>
        <v/>
      </c>
      <c r="T392" s="4" t="s">
        <v>9</v>
      </c>
      <c r="U392" s="5">
        <v>45557</v>
      </c>
      <c r="V392" s="7"/>
      <c r="W392" s="7"/>
      <c r="X392" s="6">
        <f t="shared" si="98"/>
        <v>0</v>
      </c>
      <c r="Y392" s="7">
        <f>SUMIFS(مصنعيات!W:W,مصنعيات!O:O,$W$2,مصنعيات!M:M,U392)</f>
        <v>0</v>
      </c>
      <c r="Z392" s="66" t="str">
        <f t="shared" si="107"/>
        <v/>
      </c>
      <c r="AC392" s="4" t="s">
        <v>9</v>
      </c>
      <c r="AD392" s="5">
        <v>45557</v>
      </c>
      <c r="AE392" s="7"/>
      <c r="AF392" s="7"/>
      <c r="AG392" s="6">
        <f t="shared" si="99"/>
        <v>0</v>
      </c>
      <c r="AH392" s="7">
        <f>SUMIFS(مصنعيات!AF:AF,مصنعيات!X:X,$AF$2,مصنعيات!V:V,AD392)</f>
        <v>0</v>
      </c>
      <c r="AI392" s="66" t="str">
        <f t="shared" si="108"/>
        <v/>
      </c>
      <c r="AL392" s="4" t="s">
        <v>9</v>
      </c>
      <c r="AM392" s="5">
        <v>45557</v>
      </c>
      <c r="AN392" s="7"/>
      <c r="AO392" s="7"/>
      <c r="AP392" s="6">
        <f t="shared" si="100"/>
        <v>0</v>
      </c>
      <c r="AQ392" s="7">
        <f>SUMIFS(مصنعيات!AO:AO,مصنعيات!AG:AG,$AO$2,مصنعيات!AE:AE,AM392)</f>
        <v>0</v>
      </c>
      <c r="AR392" s="66" t="str">
        <f t="shared" si="109"/>
        <v/>
      </c>
      <c r="AT392" s="4" t="s">
        <v>9</v>
      </c>
      <c r="AU392" s="5">
        <v>45557</v>
      </c>
      <c r="AV392" s="7"/>
      <c r="AW392" s="7"/>
      <c r="AX392" s="6">
        <f t="shared" si="101"/>
        <v>0</v>
      </c>
      <c r="AY392" s="7">
        <f ca="1">SUMIFS(مصنعيات!AW:AW,مصنعيات!AO:AO,$AO$2,مصنعيات!AM:AM,AU392)</f>
        <v>0</v>
      </c>
      <c r="AZ392" s="66" t="str">
        <f t="shared" si="110"/>
        <v/>
      </c>
      <c r="BB392" s="4" t="s">
        <v>9</v>
      </c>
      <c r="BC392" s="5">
        <v>45557</v>
      </c>
      <c r="BD392" s="7"/>
      <c r="BE392" s="7"/>
      <c r="BF392" s="6">
        <f t="shared" si="102"/>
        <v>0</v>
      </c>
      <c r="BG392" s="7">
        <f ca="1">SUMIFS(مصنعيات!BE:BE,مصنعيات!AW:AW,$AO$2,مصنعيات!AU:AU,BC392)</f>
        <v>0</v>
      </c>
      <c r="BH392" s="66" t="str">
        <f t="shared" si="111"/>
        <v/>
      </c>
      <c r="BJ392" s="4" t="s">
        <v>9</v>
      </c>
      <c r="BK392" s="5">
        <v>45557</v>
      </c>
      <c r="BL392" s="7"/>
      <c r="BM392" s="7"/>
      <c r="BN392" s="6">
        <f t="shared" si="103"/>
        <v>0</v>
      </c>
      <c r="BO392" s="7">
        <f ca="1">SUMIFS(مصنعيات!BM:BM,مصنعيات!BE:BE,$AO$2,مصنعيات!BC:BC,BK392)</f>
        <v>0</v>
      </c>
      <c r="BP392" s="66" t="str">
        <f t="shared" si="112"/>
        <v/>
      </c>
    </row>
    <row r="393" spans="2:68" x14ac:dyDescent="0.2">
      <c r="B393" s="4" t="s">
        <v>10</v>
      </c>
      <c r="C393" s="5">
        <v>45558</v>
      </c>
      <c r="D393" s="7"/>
      <c r="E393" s="7"/>
      <c r="F393" s="6">
        <f t="shared" si="104"/>
        <v>0</v>
      </c>
      <c r="G393" s="7">
        <f>SUMIFS(مصنعيات!N:N,مصنعيات!F:F,$E$2,مصنعيات!D:D,C393)</f>
        <v>0</v>
      </c>
      <c r="H393" s="66" t="str">
        <f t="shared" si="105"/>
        <v/>
      </c>
      <c r="K393" s="4" t="s">
        <v>10</v>
      </c>
      <c r="L393" s="5">
        <v>45558</v>
      </c>
      <c r="M393" s="7"/>
      <c r="N393" s="7"/>
      <c r="O393" s="6">
        <f t="shared" si="97"/>
        <v>0</v>
      </c>
      <c r="P393" s="7">
        <f>SUMIFS(مصنعيات!N:N,مصنعيات!F:F,$N$2,مصنعيات!D:D,L393)</f>
        <v>0</v>
      </c>
      <c r="Q393" s="66" t="str">
        <f t="shared" si="106"/>
        <v/>
      </c>
      <c r="T393" s="4" t="s">
        <v>10</v>
      </c>
      <c r="U393" s="5">
        <v>45558</v>
      </c>
      <c r="V393" s="7"/>
      <c r="W393" s="7"/>
      <c r="X393" s="6">
        <f t="shared" si="98"/>
        <v>0</v>
      </c>
      <c r="Y393" s="7">
        <f>SUMIFS(مصنعيات!W:W,مصنعيات!O:O,$W$2,مصنعيات!M:M,U393)</f>
        <v>0</v>
      </c>
      <c r="Z393" s="66" t="str">
        <f t="shared" si="107"/>
        <v/>
      </c>
      <c r="AC393" s="4" t="s">
        <v>10</v>
      </c>
      <c r="AD393" s="5">
        <v>45558</v>
      </c>
      <c r="AE393" s="7"/>
      <c r="AF393" s="7"/>
      <c r="AG393" s="6">
        <f t="shared" si="99"/>
        <v>0</v>
      </c>
      <c r="AH393" s="7">
        <f>SUMIFS(مصنعيات!AF:AF,مصنعيات!X:X,$AF$2,مصنعيات!V:V,AD393)</f>
        <v>0</v>
      </c>
      <c r="AI393" s="66" t="str">
        <f t="shared" si="108"/>
        <v/>
      </c>
      <c r="AL393" s="4" t="s">
        <v>10</v>
      </c>
      <c r="AM393" s="5">
        <v>45558</v>
      </c>
      <c r="AN393" s="7"/>
      <c r="AO393" s="7"/>
      <c r="AP393" s="6">
        <f t="shared" si="100"/>
        <v>0</v>
      </c>
      <c r="AQ393" s="7">
        <f>SUMIFS(مصنعيات!AO:AO,مصنعيات!AG:AG,$AO$2,مصنعيات!AE:AE,AM393)</f>
        <v>0</v>
      </c>
      <c r="AR393" s="66" t="str">
        <f t="shared" si="109"/>
        <v/>
      </c>
      <c r="AT393" s="4" t="s">
        <v>10</v>
      </c>
      <c r="AU393" s="5">
        <v>45558</v>
      </c>
      <c r="AV393" s="7"/>
      <c r="AW393" s="7"/>
      <c r="AX393" s="6">
        <f t="shared" si="101"/>
        <v>0</v>
      </c>
      <c r="AY393" s="7">
        <f ca="1">SUMIFS(مصنعيات!AW:AW,مصنعيات!AO:AO,$AO$2,مصنعيات!AM:AM,AU393)</f>
        <v>0</v>
      </c>
      <c r="AZ393" s="66" t="str">
        <f t="shared" si="110"/>
        <v/>
      </c>
      <c r="BB393" s="4" t="s">
        <v>10</v>
      </c>
      <c r="BC393" s="5">
        <v>45558</v>
      </c>
      <c r="BD393" s="7"/>
      <c r="BE393" s="7"/>
      <c r="BF393" s="6">
        <f t="shared" si="102"/>
        <v>0</v>
      </c>
      <c r="BG393" s="7">
        <f ca="1">SUMIFS(مصنعيات!BE:BE,مصنعيات!AW:AW,$AO$2,مصنعيات!AU:AU,BC393)</f>
        <v>0</v>
      </c>
      <c r="BH393" s="66" t="str">
        <f t="shared" si="111"/>
        <v/>
      </c>
      <c r="BJ393" s="4" t="s">
        <v>10</v>
      </c>
      <c r="BK393" s="5">
        <v>45558</v>
      </c>
      <c r="BL393" s="7"/>
      <c r="BM393" s="7"/>
      <c r="BN393" s="6">
        <f t="shared" si="103"/>
        <v>0</v>
      </c>
      <c r="BO393" s="7">
        <f ca="1">SUMIFS(مصنعيات!BM:BM,مصنعيات!BE:BE,$AO$2,مصنعيات!BC:BC,BK393)</f>
        <v>0</v>
      </c>
      <c r="BP393" s="66" t="str">
        <f t="shared" si="112"/>
        <v/>
      </c>
    </row>
    <row r="394" spans="2:68" x14ac:dyDescent="0.2">
      <c r="B394" s="4" t="s">
        <v>11</v>
      </c>
      <c r="C394" s="5">
        <v>45559</v>
      </c>
      <c r="D394" s="7"/>
      <c r="E394" s="7"/>
      <c r="F394" s="6">
        <f t="shared" si="104"/>
        <v>0</v>
      </c>
      <c r="G394" s="7">
        <f>SUMIFS(مصنعيات!N:N,مصنعيات!F:F,$E$2,مصنعيات!D:D,C394)</f>
        <v>0</v>
      </c>
      <c r="H394" s="66" t="str">
        <f t="shared" si="105"/>
        <v/>
      </c>
      <c r="K394" s="4" t="s">
        <v>11</v>
      </c>
      <c r="L394" s="5">
        <v>45559</v>
      </c>
      <c r="M394" s="7"/>
      <c r="N394" s="7"/>
      <c r="O394" s="6">
        <f t="shared" si="97"/>
        <v>0</v>
      </c>
      <c r="P394" s="7">
        <f>SUMIFS(مصنعيات!N:N,مصنعيات!F:F,$N$2,مصنعيات!D:D,L394)</f>
        <v>0</v>
      </c>
      <c r="Q394" s="66" t="str">
        <f t="shared" si="106"/>
        <v/>
      </c>
      <c r="T394" s="4" t="s">
        <v>11</v>
      </c>
      <c r="U394" s="5">
        <v>45559</v>
      </c>
      <c r="V394" s="7"/>
      <c r="W394" s="7"/>
      <c r="X394" s="6">
        <f t="shared" si="98"/>
        <v>0</v>
      </c>
      <c r="Y394" s="7">
        <f>SUMIFS(مصنعيات!W:W,مصنعيات!O:O,$W$2,مصنعيات!M:M,U394)</f>
        <v>0</v>
      </c>
      <c r="Z394" s="66" t="str">
        <f t="shared" si="107"/>
        <v/>
      </c>
      <c r="AC394" s="4" t="s">
        <v>11</v>
      </c>
      <c r="AD394" s="5">
        <v>45559</v>
      </c>
      <c r="AE394" s="7"/>
      <c r="AF394" s="7"/>
      <c r="AG394" s="6">
        <f t="shared" si="99"/>
        <v>0</v>
      </c>
      <c r="AH394" s="7">
        <f>SUMIFS(مصنعيات!AF:AF,مصنعيات!X:X,$AF$2,مصنعيات!V:V,AD394)</f>
        <v>0</v>
      </c>
      <c r="AI394" s="66" t="str">
        <f t="shared" si="108"/>
        <v/>
      </c>
      <c r="AL394" s="4" t="s">
        <v>11</v>
      </c>
      <c r="AM394" s="5">
        <v>45559</v>
      </c>
      <c r="AN394" s="7"/>
      <c r="AO394" s="7"/>
      <c r="AP394" s="6">
        <f t="shared" si="100"/>
        <v>0</v>
      </c>
      <c r="AQ394" s="7">
        <f>SUMIFS(مصنعيات!AO:AO,مصنعيات!AG:AG,$AO$2,مصنعيات!AE:AE,AM394)</f>
        <v>0</v>
      </c>
      <c r="AR394" s="66" t="str">
        <f t="shared" si="109"/>
        <v/>
      </c>
      <c r="AT394" s="4" t="s">
        <v>11</v>
      </c>
      <c r="AU394" s="5">
        <v>45559</v>
      </c>
      <c r="AV394" s="7"/>
      <c r="AW394" s="7"/>
      <c r="AX394" s="6">
        <f t="shared" si="101"/>
        <v>0</v>
      </c>
      <c r="AY394" s="7">
        <f ca="1">SUMIFS(مصنعيات!AW:AW,مصنعيات!AO:AO,$AO$2,مصنعيات!AM:AM,AU394)</f>
        <v>0</v>
      </c>
      <c r="AZ394" s="66" t="str">
        <f t="shared" si="110"/>
        <v/>
      </c>
      <c r="BB394" s="4" t="s">
        <v>11</v>
      </c>
      <c r="BC394" s="5">
        <v>45559</v>
      </c>
      <c r="BD394" s="7"/>
      <c r="BE394" s="7"/>
      <c r="BF394" s="6">
        <f t="shared" si="102"/>
        <v>0</v>
      </c>
      <c r="BG394" s="7">
        <f ca="1">SUMIFS(مصنعيات!BE:BE,مصنعيات!AW:AW,$AO$2,مصنعيات!AU:AU,BC394)</f>
        <v>0</v>
      </c>
      <c r="BH394" s="66" t="str">
        <f t="shared" si="111"/>
        <v/>
      </c>
      <c r="BJ394" s="4" t="s">
        <v>11</v>
      </c>
      <c r="BK394" s="5">
        <v>45559</v>
      </c>
      <c r="BL394" s="7"/>
      <c r="BM394" s="7"/>
      <c r="BN394" s="6">
        <f t="shared" si="103"/>
        <v>0</v>
      </c>
      <c r="BO394" s="7">
        <f ca="1">SUMIFS(مصنعيات!BM:BM,مصنعيات!BE:BE,$AO$2,مصنعيات!BC:BC,BK394)</f>
        <v>0</v>
      </c>
      <c r="BP394" s="66" t="str">
        <f t="shared" si="112"/>
        <v/>
      </c>
    </row>
    <row r="395" spans="2:68" x14ac:dyDescent="0.2">
      <c r="B395" s="4" t="s">
        <v>12</v>
      </c>
      <c r="C395" s="5">
        <v>45560</v>
      </c>
      <c r="D395" s="7"/>
      <c r="E395" s="7"/>
      <c r="F395" s="6">
        <f t="shared" si="104"/>
        <v>0</v>
      </c>
      <c r="G395" s="7">
        <f>SUMIFS(مصنعيات!N:N,مصنعيات!F:F,$E$2,مصنعيات!D:D,C395)</f>
        <v>0</v>
      </c>
      <c r="H395" s="66" t="str">
        <f t="shared" si="105"/>
        <v/>
      </c>
      <c r="K395" s="4" t="s">
        <v>12</v>
      </c>
      <c r="L395" s="5">
        <v>45560</v>
      </c>
      <c r="M395" s="7"/>
      <c r="N395" s="7"/>
      <c r="O395" s="6">
        <f t="shared" si="97"/>
        <v>0</v>
      </c>
      <c r="P395" s="7">
        <f>SUMIFS(مصنعيات!N:N,مصنعيات!F:F,$N$2,مصنعيات!D:D,L395)</f>
        <v>0</v>
      </c>
      <c r="Q395" s="66" t="str">
        <f t="shared" si="106"/>
        <v/>
      </c>
      <c r="T395" s="4" t="s">
        <v>12</v>
      </c>
      <c r="U395" s="5">
        <v>45560</v>
      </c>
      <c r="V395" s="7"/>
      <c r="W395" s="7"/>
      <c r="X395" s="6">
        <f t="shared" si="98"/>
        <v>0</v>
      </c>
      <c r="Y395" s="7">
        <f>SUMIFS(مصنعيات!W:W,مصنعيات!O:O,$W$2,مصنعيات!M:M,U395)</f>
        <v>0</v>
      </c>
      <c r="Z395" s="66" t="str">
        <f t="shared" si="107"/>
        <v/>
      </c>
      <c r="AC395" s="4" t="s">
        <v>12</v>
      </c>
      <c r="AD395" s="5">
        <v>45560</v>
      </c>
      <c r="AE395" s="7"/>
      <c r="AF395" s="7"/>
      <c r="AG395" s="6">
        <f t="shared" si="99"/>
        <v>0</v>
      </c>
      <c r="AH395" s="7">
        <f>SUMIFS(مصنعيات!AF:AF,مصنعيات!X:X,$AF$2,مصنعيات!V:V,AD395)</f>
        <v>0</v>
      </c>
      <c r="AI395" s="66" t="str">
        <f t="shared" si="108"/>
        <v/>
      </c>
      <c r="AL395" s="4" t="s">
        <v>12</v>
      </c>
      <c r="AM395" s="5">
        <v>45560</v>
      </c>
      <c r="AN395" s="7"/>
      <c r="AO395" s="7"/>
      <c r="AP395" s="6">
        <f t="shared" si="100"/>
        <v>0</v>
      </c>
      <c r="AQ395" s="7">
        <f>SUMIFS(مصنعيات!AO:AO,مصنعيات!AG:AG,$AO$2,مصنعيات!AE:AE,AM395)</f>
        <v>0</v>
      </c>
      <c r="AR395" s="66" t="str">
        <f t="shared" si="109"/>
        <v/>
      </c>
      <c r="AT395" s="4" t="s">
        <v>12</v>
      </c>
      <c r="AU395" s="5">
        <v>45560</v>
      </c>
      <c r="AV395" s="7"/>
      <c r="AW395" s="7"/>
      <c r="AX395" s="6">
        <f t="shared" si="101"/>
        <v>0</v>
      </c>
      <c r="AY395" s="7">
        <f ca="1">SUMIFS(مصنعيات!AW:AW,مصنعيات!AO:AO,$AO$2,مصنعيات!AM:AM,AU395)</f>
        <v>0</v>
      </c>
      <c r="AZ395" s="66" t="str">
        <f t="shared" si="110"/>
        <v/>
      </c>
      <c r="BB395" s="4" t="s">
        <v>12</v>
      </c>
      <c r="BC395" s="5">
        <v>45560</v>
      </c>
      <c r="BD395" s="7"/>
      <c r="BE395" s="7"/>
      <c r="BF395" s="6">
        <f t="shared" si="102"/>
        <v>0</v>
      </c>
      <c r="BG395" s="7">
        <f ca="1">SUMIFS(مصنعيات!BE:BE,مصنعيات!AW:AW,$AO$2,مصنعيات!AU:AU,BC395)</f>
        <v>0</v>
      </c>
      <c r="BH395" s="66" t="str">
        <f t="shared" si="111"/>
        <v/>
      </c>
      <c r="BJ395" s="4" t="s">
        <v>12</v>
      </c>
      <c r="BK395" s="5">
        <v>45560</v>
      </c>
      <c r="BL395" s="7"/>
      <c r="BM395" s="7"/>
      <c r="BN395" s="6">
        <f t="shared" si="103"/>
        <v>0</v>
      </c>
      <c r="BO395" s="7">
        <f ca="1">SUMIFS(مصنعيات!BM:BM,مصنعيات!BE:BE,$AO$2,مصنعيات!BC:BC,BK395)</f>
        <v>0</v>
      </c>
      <c r="BP395" s="66" t="str">
        <f t="shared" si="112"/>
        <v/>
      </c>
    </row>
    <row r="396" spans="2:68" x14ac:dyDescent="0.2">
      <c r="B396" s="4" t="s">
        <v>13</v>
      </c>
      <c r="C396" s="5">
        <v>45561</v>
      </c>
      <c r="D396" s="7"/>
      <c r="E396" s="7"/>
      <c r="F396" s="6">
        <f t="shared" si="104"/>
        <v>0</v>
      </c>
      <c r="G396" s="7">
        <f>SUMIFS(مصنعيات!N:N,مصنعيات!F:F,$E$2,مصنعيات!D:D,C396)</f>
        <v>0</v>
      </c>
      <c r="H396" s="66" t="str">
        <f t="shared" si="105"/>
        <v/>
      </c>
      <c r="K396" s="4" t="s">
        <v>13</v>
      </c>
      <c r="L396" s="5">
        <v>45561</v>
      </c>
      <c r="M396" s="7"/>
      <c r="N396" s="7"/>
      <c r="O396" s="6">
        <f t="shared" si="97"/>
        <v>0</v>
      </c>
      <c r="P396" s="7">
        <f>SUMIFS(مصنعيات!N:N,مصنعيات!F:F,$N$2,مصنعيات!D:D,L396)</f>
        <v>0</v>
      </c>
      <c r="Q396" s="66" t="str">
        <f t="shared" si="106"/>
        <v/>
      </c>
      <c r="T396" s="4" t="s">
        <v>13</v>
      </c>
      <c r="U396" s="5">
        <v>45561</v>
      </c>
      <c r="V396" s="7"/>
      <c r="W396" s="7"/>
      <c r="X396" s="6">
        <f t="shared" si="98"/>
        <v>0</v>
      </c>
      <c r="Y396" s="7">
        <f>SUMIFS(مصنعيات!W:W,مصنعيات!O:O,$W$2,مصنعيات!M:M,U396)</f>
        <v>0</v>
      </c>
      <c r="Z396" s="66" t="str">
        <f t="shared" si="107"/>
        <v/>
      </c>
      <c r="AC396" s="4" t="s">
        <v>13</v>
      </c>
      <c r="AD396" s="5">
        <v>45561</v>
      </c>
      <c r="AE396" s="7"/>
      <c r="AF396" s="7"/>
      <c r="AG396" s="6">
        <f t="shared" si="99"/>
        <v>0</v>
      </c>
      <c r="AH396" s="7">
        <f>SUMIFS(مصنعيات!AF:AF,مصنعيات!X:X,$AF$2,مصنعيات!V:V,AD396)</f>
        <v>0</v>
      </c>
      <c r="AI396" s="66" t="str">
        <f t="shared" si="108"/>
        <v/>
      </c>
      <c r="AL396" s="4" t="s">
        <v>13</v>
      </c>
      <c r="AM396" s="5">
        <v>45561</v>
      </c>
      <c r="AN396" s="7"/>
      <c r="AO396" s="7"/>
      <c r="AP396" s="6">
        <f t="shared" si="100"/>
        <v>0</v>
      </c>
      <c r="AQ396" s="7">
        <f>SUMIFS(مصنعيات!AO:AO,مصنعيات!AG:AG,$AO$2,مصنعيات!AE:AE,AM396)</f>
        <v>0</v>
      </c>
      <c r="AR396" s="66" t="str">
        <f t="shared" si="109"/>
        <v/>
      </c>
      <c r="AT396" s="4" t="s">
        <v>13</v>
      </c>
      <c r="AU396" s="5">
        <v>45561</v>
      </c>
      <c r="AV396" s="7"/>
      <c r="AW396" s="7"/>
      <c r="AX396" s="6">
        <f t="shared" si="101"/>
        <v>0</v>
      </c>
      <c r="AY396" s="7">
        <f ca="1">SUMIFS(مصنعيات!AW:AW,مصنعيات!AO:AO,$AO$2,مصنعيات!AM:AM,AU396)</f>
        <v>0</v>
      </c>
      <c r="AZ396" s="66" t="str">
        <f t="shared" si="110"/>
        <v/>
      </c>
      <c r="BB396" s="4" t="s">
        <v>13</v>
      </c>
      <c r="BC396" s="5">
        <v>45561</v>
      </c>
      <c r="BD396" s="7"/>
      <c r="BE396" s="7"/>
      <c r="BF396" s="6">
        <f t="shared" si="102"/>
        <v>0</v>
      </c>
      <c r="BG396" s="7">
        <f ca="1">SUMIFS(مصنعيات!BE:BE,مصنعيات!AW:AW,$AO$2,مصنعيات!AU:AU,BC396)</f>
        <v>0</v>
      </c>
      <c r="BH396" s="66" t="str">
        <f t="shared" si="111"/>
        <v/>
      </c>
      <c r="BJ396" s="4" t="s">
        <v>13</v>
      </c>
      <c r="BK396" s="5">
        <v>45561</v>
      </c>
      <c r="BL396" s="7"/>
      <c r="BM396" s="7"/>
      <c r="BN396" s="6">
        <f t="shared" si="103"/>
        <v>0</v>
      </c>
      <c r="BO396" s="7">
        <f ca="1">SUMIFS(مصنعيات!BM:BM,مصنعيات!BE:BE,$AO$2,مصنعيات!BC:BC,BK396)</f>
        <v>0</v>
      </c>
      <c r="BP396" s="66" t="str">
        <f t="shared" si="112"/>
        <v/>
      </c>
    </row>
    <row r="397" spans="2:68" x14ac:dyDescent="0.2">
      <c r="B397" s="4" t="s">
        <v>30</v>
      </c>
      <c r="C397" s="5">
        <v>45562</v>
      </c>
      <c r="D397" s="7"/>
      <c r="E397" s="7"/>
      <c r="F397" s="6">
        <f t="shared" si="104"/>
        <v>0</v>
      </c>
      <c r="G397" s="7">
        <f>SUMIFS(مصنعيات!N:N,مصنعيات!F:F,$E$2,مصنعيات!D:D,C397)</f>
        <v>0</v>
      </c>
      <c r="H397" s="66" t="str">
        <f t="shared" si="105"/>
        <v/>
      </c>
      <c r="K397" s="4" t="s">
        <v>30</v>
      </c>
      <c r="L397" s="5">
        <v>45562</v>
      </c>
      <c r="M397" s="7"/>
      <c r="N397" s="7"/>
      <c r="O397" s="6">
        <f t="shared" si="97"/>
        <v>0</v>
      </c>
      <c r="P397" s="7">
        <f>SUMIFS(مصنعيات!N:N,مصنعيات!F:F,$N$2,مصنعيات!D:D,L397)</f>
        <v>0</v>
      </c>
      <c r="Q397" s="66" t="str">
        <f t="shared" si="106"/>
        <v/>
      </c>
      <c r="T397" s="4" t="s">
        <v>30</v>
      </c>
      <c r="U397" s="5">
        <v>45562</v>
      </c>
      <c r="V397" s="7"/>
      <c r="W397" s="7"/>
      <c r="X397" s="6">
        <f t="shared" si="98"/>
        <v>0</v>
      </c>
      <c r="Y397" s="7">
        <f>SUMIFS(مصنعيات!W:W,مصنعيات!O:O,$W$2,مصنعيات!M:M,U397)</f>
        <v>0</v>
      </c>
      <c r="Z397" s="66" t="str">
        <f t="shared" si="107"/>
        <v/>
      </c>
      <c r="AC397" s="4" t="s">
        <v>30</v>
      </c>
      <c r="AD397" s="5">
        <v>45562</v>
      </c>
      <c r="AE397" s="7"/>
      <c r="AF397" s="7"/>
      <c r="AG397" s="6">
        <f t="shared" si="99"/>
        <v>0</v>
      </c>
      <c r="AH397" s="7">
        <f>SUMIFS(مصنعيات!AF:AF,مصنعيات!X:X,$AF$2,مصنعيات!V:V,AD397)</f>
        <v>0</v>
      </c>
      <c r="AI397" s="66" t="str">
        <f t="shared" si="108"/>
        <v/>
      </c>
      <c r="AL397" s="4" t="s">
        <v>30</v>
      </c>
      <c r="AM397" s="5">
        <v>45562</v>
      </c>
      <c r="AN397" s="7"/>
      <c r="AO397" s="7"/>
      <c r="AP397" s="6">
        <f t="shared" si="100"/>
        <v>0</v>
      </c>
      <c r="AQ397" s="7">
        <f>SUMIFS(مصنعيات!AO:AO,مصنعيات!AG:AG,$AO$2,مصنعيات!AE:AE,AM397)</f>
        <v>0</v>
      </c>
      <c r="AR397" s="66" t="str">
        <f t="shared" si="109"/>
        <v/>
      </c>
      <c r="AT397" s="4" t="s">
        <v>30</v>
      </c>
      <c r="AU397" s="5">
        <v>45562</v>
      </c>
      <c r="AV397" s="7"/>
      <c r="AW397" s="7"/>
      <c r="AX397" s="6">
        <f t="shared" si="101"/>
        <v>0</v>
      </c>
      <c r="AY397" s="7">
        <f ca="1">SUMIFS(مصنعيات!AW:AW,مصنعيات!AO:AO,$AO$2,مصنعيات!AM:AM,AU397)</f>
        <v>0</v>
      </c>
      <c r="AZ397" s="66" t="str">
        <f t="shared" si="110"/>
        <v/>
      </c>
      <c r="BB397" s="4" t="s">
        <v>30</v>
      </c>
      <c r="BC397" s="5">
        <v>45562</v>
      </c>
      <c r="BD397" s="7"/>
      <c r="BE397" s="7"/>
      <c r="BF397" s="6">
        <f t="shared" si="102"/>
        <v>0</v>
      </c>
      <c r="BG397" s="7">
        <f ca="1">SUMIFS(مصنعيات!BE:BE,مصنعيات!AW:AW,$AO$2,مصنعيات!AU:AU,BC397)</f>
        <v>0</v>
      </c>
      <c r="BH397" s="66" t="str">
        <f t="shared" si="111"/>
        <v/>
      </c>
      <c r="BJ397" s="4" t="s">
        <v>30</v>
      </c>
      <c r="BK397" s="5">
        <v>45562</v>
      </c>
      <c r="BL397" s="7"/>
      <c r="BM397" s="7"/>
      <c r="BN397" s="6">
        <f t="shared" si="103"/>
        <v>0</v>
      </c>
      <c r="BO397" s="7">
        <f ca="1">SUMIFS(مصنعيات!BM:BM,مصنعيات!BE:BE,$AO$2,مصنعيات!BC:BC,BK397)</f>
        <v>0</v>
      </c>
      <c r="BP397" s="66" t="str">
        <f t="shared" si="112"/>
        <v/>
      </c>
    </row>
    <row r="398" spans="2:68" x14ac:dyDescent="0.2">
      <c r="B398" s="4" t="s">
        <v>8</v>
      </c>
      <c r="C398" s="5">
        <v>45563</v>
      </c>
      <c r="D398" s="7"/>
      <c r="E398" s="7"/>
      <c r="F398" s="6">
        <f t="shared" si="104"/>
        <v>0</v>
      </c>
      <c r="G398" s="7">
        <f>SUMIFS(مصنعيات!N:N,مصنعيات!F:F,$E$2,مصنعيات!D:D,C398)</f>
        <v>0</v>
      </c>
      <c r="H398" s="66" t="str">
        <f t="shared" si="105"/>
        <v/>
      </c>
      <c r="K398" s="4" t="s">
        <v>8</v>
      </c>
      <c r="L398" s="5">
        <v>45563</v>
      </c>
      <c r="M398" s="7"/>
      <c r="N398" s="7"/>
      <c r="O398" s="6">
        <f t="shared" si="97"/>
        <v>0</v>
      </c>
      <c r="P398" s="7">
        <f>SUMIFS(مصنعيات!N:N,مصنعيات!F:F,$N$2,مصنعيات!D:D,L398)</f>
        <v>0</v>
      </c>
      <c r="Q398" s="66" t="str">
        <f t="shared" si="106"/>
        <v/>
      </c>
      <c r="T398" s="4" t="s">
        <v>8</v>
      </c>
      <c r="U398" s="5">
        <v>45563</v>
      </c>
      <c r="V398" s="7"/>
      <c r="W398" s="7"/>
      <c r="X398" s="6">
        <f t="shared" si="98"/>
        <v>0</v>
      </c>
      <c r="Y398" s="7">
        <f>SUMIFS(مصنعيات!W:W,مصنعيات!O:O,$W$2,مصنعيات!M:M,U398)</f>
        <v>0</v>
      </c>
      <c r="Z398" s="66" t="str">
        <f t="shared" si="107"/>
        <v/>
      </c>
      <c r="AC398" s="4" t="s">
        <v>8</v>
      </c>
      <c r="AD398" s="5">
        <v>45563</v>
      </c>
      <c r="AE398" s="7"/>
      <c r="AF398" s="7"/>
      <c r="AG398" s="6">
        <f t="shared" si="99"/>
        <v>0</v>
      </c>
      <c r="AH398" s="7">
        <f>SUMIFS(مصنعيات!AF:AF,مصنعيات!X:X,$AF$2,مصنعيات!V:V,AD398)</f>
        <v>0</v>
      </c>
      <c r="AI398" s="66" t="str">
        <f t="shared" si="108"/>
        <v/>
      </c>
      <c r="AL398" s="4" t="s">
        <v>8</v>
      </c>
      <c r="AM398" s="5">
        <v>45563</v>
      </c>
      <c r="AN398" s="7"/>
      <c r="AO398" s="7"/>
      <c r="AP398" s="6">
        <f t="shared" si="100"/>
        <v>0</v>
      </c>
      <c r="AQ398" s="7">
        <f>SUMIFS(مصنعيات!AO:AO,مصنعيات!AG:AG,$AO$2,مصنعيات!AE:AE,AM398)</f>
        <v>0</v>
      </c>
      <c r="AR398" s="66" t="str">
        <f t="shared" si="109"/>
        <v/>
      </c>
      <c r="AT398" s="4" t="s">
        <v>8</v>
      </c>
      <c r="AU398" s="5">
        <v>45563</v>
      </c>
      <c r="AV398" s="7"/>
      <c r="AW398" s="7"/>
      <c r="AX398" s="6">
        <f t="shared" si="101"/>
        <v>0</v>
      </c>
      <c r="AY398" s="7">
        <f ca="1">SUMIFS(مصنعيات!AW:AW,مصنعيات!AO:AO,$AO$2,مصنعيات!AM:AM,AU398)</f>
        <v>0</v>
      </c>
      <c r="AZ398" s="66" t="str">
        <f t="shared" si="110"/>
        <v/>
      </c>
      <c r="BB398" s="4" t="s">
        <v>8</v>
      </c>
      <c r="BC398" s="5">
        <v>45563</v>
      </c>
      <c r="BD398" s="7"/>
      <c r="BE398" s="7"/>
      <c r="BF398" s="6">
        <f t="shared" si="102"/>
        <v>0</v>
      </c>
      <c r="BG398" s="7">
        <f ca="1">SUMIFS(مصنعيات!BE:BE,مصنعيات!AW:AW,$AO$2,مصنعيات!AU:AU,BC398)</f>
        <v>0</v>
      </c>
      <c r="BH398" s="66" t="str">
        <f t="shared" si="111"/>
        <v/>
      </c>
      <c r="BJ398" s="4" t="s">
        <v>8</v>
      </c>
      <c r="BK398" s="5">
        <v>45563</v>
      </c>
      <c r="BL398" s="7"/>
      <c r="BM398" s="7"/>
      <c r="BN398" s="6">
        <f t="shared" si="103"/>
        <v>0</v>
      </c>
      <c r="BO398" s="7">
        <f ca="1">SUMIFS(مصنعيات!BM:BM,مصنعيات!BE:BE,$AO$2,مصنعيات!BC:BC,BK398)</f>
        <v>0</v>
      </c>
      <c r="BP398" s="66" t="str">
        <f t="shared" si="112"/>
        <v/>
      </c>
    </row>
    <row r="399" spans="2:68" x14ac:dyDescent="0.2">
      <c r="B399" s="4" t="s">
        <v>9</v>
      </c>
      <c r="C399" s="5">
        <v>45564</v>
      </c>
      <c r="D399" s="7"/>
      <c r="E399" s="7"/>
      <c r="F399" s="6">
        <f t="shared" si="104"/>
        <v>0</v>
      </c>
      <c r="G399" s="7">
        <f>SUMIFS(مصنعيات!N:N,مصنعيات!F:F,$E$2,مصنعيات!D:D,C399)</f>
        <v>0</v>
      </c>
      <c r="H399" s="66" t="str">
        <f t="shared" si="105"/>
        <v/>
      </c>
      <c r="K399" s="4" t="s">
        <v>9</v>
      </c>
      <c r="L399" s="5">
        <v>45564</v>
      </c>
      <c r="M399" s="7"/>
      <c r="N399" s="7"/>
      <c r="O399" s="6">
        <f t="shared" si="97"/>
        <v>0</v>
      </c>
      <c r="P399" s="7">
        <f>SUMIFS(مصنعيات!N:N,مصنعيات!F:F,$N$2,مصنعيات!D:D,L399)</f>
        <v>0</v>
      </c>
      <c r="Q399" s="66" t="str">
        <f t="shared" si="106"/>
        <v/>
      </c>
      <c r="T399" s="4" t="s">
        <v>9</v>
      </c>
      <c r="U399" s="5">
        <v>45564</v>
      </c>
      <c r="V399" s="7"/>
      <c r="W399" s="7"/>
      <c r="X399" s="6">
        <f t="shared" si="98"/>
        <v>0</v>
      </c>
      <c r="Y399" s="7">
        <f>SUMIFS(مصنعيات!W:W,مصنعيات!O:O,$W$2,مصنعيات!M:M,U399)</f>
        <v>0</v>
      </c>
      <c r="Z399" s="66" t="str">
        <f t="shared" si="107"/>
        <v/>
      </c>
      <c r="AC399" s="4" t="s">
        <v>9</v>
      </c>
      <c r="AD399" s="5">
        <v>45564</v>
      </c>
      <c r="AE399" s="7"/>
      <c r="AF399" s="7"/>
      <c r="AG399" s="6">
        <f t="shared" si="99"/>
        <v>0</v>
      </c>
      <c r="AH399" s="7">
        <f>SUMIFS(مصنعيات!AF:AF,مصنعيات!X:X,$AF$2,مصنعيات!V:V,AD399)</f>
        <v>0</v>
      </c>
      <c r="AI399" s="66" t="str">
        <f t="shared" si="108"/>
        <v/>
      </c>
      <c r="AL399" s="4" t="s">
        <v>9</v>
      </c>
      <c r="AM399" s="5">
        <v>45564</v>
      </c>
      <c r="AN399" s="7"/>
      <c r="AO399" s="7"/>
      <c r="AP399" s="6">
        <f t="shared" si="100"/>
        <v>0</v>
      </c>
      <c r="AQ399" s="7">
        <f>SUMIFS(مصنعيات!AO:AO,مصنعيات!AG:AG,$AO$2,مصنعيات!AE:AE,AM399)</f>
        <v>0</v>
      </c>
      <c r="AR399" s="66" t="str">
        <f t="shared" si="109"/>
        <v/>
      </c>
      <c r="AT399" s="4" t="s">
        <v>9</v>
      </c>
      <c r="AU399" s="5">
        <v>45564</v>
      </c>
      <c r="AV399" s="7"/>
      <c r="AW399" s="7"/>
      <c r="AX399" s="6">
        <f t="shared" si="101"/>
        <v>0</v>
      </c>
      <c r="AY399" s="7">
        <f ca="1">SUMIFS(مصنعيات!AW:AW,مصنعيات!AO:AO,$AO$2,مصنعيات!AM:AM,AU399)</f>
        <v>0</v>
      </c>
      <c r="AZ399" s="66" t="str">
        <f t="shared" si="110"/>
        <v/>
      </c>
      <c r="BB399" s="4" t="s">
        <v>9</v>
      </c>
      <c r="BC399" s="5">
        <v>45564</v>
      </c>
      <c r="BD399" s="7"/>
      <c r="BE399" s="7"/>
      <c r="BF399" s="6">
        <f t="shared" si="102"/>
        <v>0</v>
      </c>
      <c r="BG399" s="7">
        <f ca="1">SUMIFS(مصنعيات!BE:BE,مصنعيات!AW:AW,$AO$2,مصنعيات!AU:AU,BC399)</f>
        <v>0</v>
      </c>
      <c r="BH399" s="66" t="str">
        <f t="shared" si="111"/>
        <v/>
      </c>
      <c r="BJ399" s="4" t="s">
        <v>9</v>
      </c>
      <c r="BK399" s="5">
        <v>45564</v>
      </c>
      <c r="BL399" s="7"/>
      <c r="BM399" s="7"/>
      <c r="BN399" s="6">
        <f t="shared" si="103"/>
        <v>0</v>
      </c>
      <c r="BO399" s="7">
        <f ca="1">SUMIFS(مصنعيات!BM:BM,مصنعيات!BE:BE,$AO$2,مصنعيات!BC:BC,BK399)</f>
        <v>0</v>
      </c>
      <c r="BP399" s="66" t="str">
        <f t="shared" si="112"/>
        <v/>
      </c>
    </row>
    <row r="400" spans="2:68" x14ac:dyDescent="0.2">
      <c r="B400" s="4" t="s">
        <v>10</v>
      </c>
      <c r="C400" s="5">
        <v>45565</v>
      </c>
      <c r="D400" s="7"/>
      <c r="E400" s="7"/>
      <c r="F400" s="6">
        <f t="shared" si="104"/>
        <v>0</v>
      </c>
      <c r="G400" s="7">
        <f>SUMIFS(مصنعيات!N:N,مصنعيات!F:F,$E$2,مصنعيات!D:D,C400)</f>
        <v>0</v>
      </c>
      <c r="H400" s="66" t="str">
        <f t="shared" si="105"/>
        <v/>
      </c>
      <c r="K400" s="4" t="s">
        <v>10</v>
      </c>
      <c r="L400" s="5">
        <v>45565</v>
      </c>
      <c r="M400" s="7"/>
      <c r="N400" s="7"/>
      <c r="O400" s="6">
        <f t="shared" si="97"/>
        <v>0</v>
      </c>
      <c r="P400" s="7">
        <f>SUMIFS(مصنعيات!N:N,مصنعيات!F:F,$N$2,مصنعيات!D:D,L400)</f>
        <v>0</v>
      </c>
      <c r="Q400" s="66" t="str">
        <f t="shared" si="106"/>
        <v/>
      </c>
      <c r="T400" s="4" t="s">
        <v>10</v>
      </c>
      <c r="U400" s="5">
        <v>45565</v>
      </c>
      <c r="V400" s="7"/>
      <c r="W400" s="7"/>
      <c r="X400" s="6">
        <f t="shared" si="98"/>
        <v>0</v>
      </c>
      <c r="Y400" s="7">
        <f>SUMIFS(مصنعيات!W:W,مصنعيات!O:O,$W$2,مصنعيات!M:M,U400)</f>
        <v>0</v>
      </c>
      <c r="Z400" s="66" t="str">
        <f t="shared" si="107"/>
        <v/>
      </c>
      <c r="AC400" s="4" t="s">
        <v>10</v>
      </c>
      <c r="AD400" s="5">
        <v>45565</v>
      </c>
      <c r="AE400" s="7"/>
      <c r="AF400" s="7"/>
      <c r="AG400" s="6">
        <f t="shared" si="99"/>
        <v>0</v>
      </c>
      <c r="AH400" s="7">
        <f>SUMIFS(مصنعيات!AF:AF,مصنعيات!X:X,$AF$2,مصنعيات!V:V,AD400)</f>
        <v>0</v>
      </c>
      <c r="AI400" s="66" t="str">
        <f t="shared" si="108"/>
        <v/>
      </c>
      <c r="AL400" s="4" t="s">
        <v>10</v>
      </c>
      <c r="AM400" s="5">
        <v>45565</v>
      </c>
      <c r="AN400" s="7"/>
      <c r="AO400" s="7"/>
      <c r="AP400" s="6">
        <f t="shared" si="100"/>
        <v>0</v>
      </c>
      <c r="AQ400" s="7">
        <f>SUMIFS(مصنعيات!AO:AO,مصنعيات!AG:AG,$AO$2,مصنعيات!AE:AE,AM400)</f>
        <v>0</v>
      </c>
      <c r="AR400" s="66" t="str">
        <f t="shared" si="109"/>
        <v/>
      </c>
      <c r="AT400" s="4" t="s">
        <v>10</v>
      </c>
      <c r="AU400" s="5">
        <v>45565</v>
      </c>
      <c r="AV400" s="7"/>
      <c r="AW400" s="7"/>
      <c r="AX400" s="6">
        <f t="shared" si="101"/>
        <v>0</v>
      </c>
      <c r="AY400" s="7">
        <f ca="1">SUMIFS(مصنعيات!AW:AW,مصنعيات!AO:AO,$AO$2,مصنعيات!AM:AM,AU400)</f>
        <v>0</v>
      </c>
      <c r="AZ400" s="66" t="str">
        <f t="shared" si="110"/>
        <v/>
      </c>
      <c r="BB400" s="4" t="s">
        <v>10</v>
      </c>
      <c r="BC400" s="5">
        <v>45565</v>
      </c>
      <c r="BD400" s="7"/>
      <c r="BE400" s="7"/>
      <c r="BF400" s="6">
        <f t="shared" si="102"/>
        <v>0</v>
      </c>
      <c r="BG400" s="7">
        <f ca="1">SUMIFS(مصنعيات!BE:BE,مصنعيات!AW:AW,$AO$2,مصنعيات!AU:AU,BC400)</f>
        <v>0</v>
      </c>
      <c r="BH400" s="66" t="str">
        <f t="shared" si="111"/>
        <v/>
      </c>
      <c r="BJ400" s="4" t="s">
        <v>10</v>
      </c>
      <c r="BK400" s="5">
        <v>45565</v>
      </c>
      <c r="BL400" s="7"/>
      <c r="BM400" s="7"/>
      <c r="BN400" s="6">
        <f t="shared" si="103"/>
        <v>0</v>
      </c>
      <c r="BO400" s="7">
        <f ca="1">SUMIFS(مصنعيات!BM:BM,مصنعيات!BE:BE,$AO$2,مصنعيات!BC:BC,BK400)</f>
        <v>0</v>
      </c>
      <c r="BP400" s="66" t="str">
        <f t="shared" si="112"/>
        <v/>
      </c>
    </row>
    <row r="401" spans="2:68" x14ac:dyDescent="0.2">
      <c r="B401" s="4" t="s">
        <v>11</v>
      </c>
      <c r="C401" s="5">
        <v>45566</v>
      </c>
      <c r="D401" s="7"/>
      <c r="E401" s="7"/>
      <c r="F401" s="6">
        <f t="shared" si="104"/>
        <v>0</v>
      </c>
      <c r="G401" s="7">
        <f>SUMIFS(مصنعيات!N:N,مصنعيات!F:F,$E$2,مصنعيات!D:D,C401)</f>
        <v>0</v>
      </c>
      <c r="H401" s="66" t="str">
        <f t="shared" si="105"/>
        <v/>
      </c>
      <c r="K401" s="4" t="s">
        <v>11</v>
      </c>
      <c r="L401" s="5">
        <v>45566</v>
      </c>
      <c r="M401" s="7"/>
      <c r="N401" s="7"/>
      <c r="O401" s="6">
        <f t="shared" si="97"/>
        <v>0</v>
      </c>
      <c r="P401" s="7">
        <f>SUMIFS(مصنعيات!N:N,مصنعيات!F:F,$N$2,مصنعيات!D:D,L401)</f>
        <v>0</v>
      </c>
      <c r="Q401" s="66" t="str">
        <f t="shared" si="106"/>
        <v/>
      </c>
      <c r="T401" s="4" t="s">
        <v>11</v>
      </c>
      <c r="U401" s="5">
        <v>45566</v>
      </c>
      <c r="V401" s="7"/>
      <c r="W401" s="7"/>
      <c r="X401" s="6">
        <f t="shared" si="98"/>
        <v>0</v>
      </c>
      <c r="Y401" s="7">
        <f>SUMIFS(مصنعيات!W:W,مصنعيات!O:O,$W$2,مصنعيات!M:M,U401)</f>
        <v>0</v>
      </c>
      <c r="Z401" s="66" t="str">
        <f t="shared" si="107"/>
        <v/>
      </c>
      <c r="AC401" s="4" t="s">
        <v>11</v>
      </c>
      <c r="AD401" s="5">
        <v>45566</v>
      </c>
      <c r="AE401" s="7"/>
      <c r="AF401" s="7"/>
      <c r="AG401" s="6">
        <f t="shared" si="99"/>
        <v>0</v>
      </c>
      <c r="AH401" s="7">
        <f>SUMIFS(مصنعيات!AF:AF,مصنعيات!X:X,$AF$2,مصنعيات!V:V,AD401)</f>
        <v>0</v>
      </c>
      <c r="AI401" s="66" t="str">
        <f t="shared" si="108"/>
        <v/>
      </c>
      <c r="AL401" s="4" t="s">
        <v>11</v>
      </c>
      <c r="AM401" s="5">
        <v>45566</v>
      </c>
      <c r="AN401" s="7"/>
      <c r="AO401" s="7"/>
      <c r="AP401" s="6">
        <f t="shared" si="100"/>
        <v>0</v>
      </c>
      <c r="AQ401" s="7">
        <f>SUMIFS(مصنعيات!AO:AO,مصنعيات!AG:AG,$AO$2,مصنعيات!AE:AE,AM401)</f>
        <v>0</v>
      </c>
      <c r="AR401" s="66" t="str">
        <f t="shared" si="109"/>
        <v/>
      </c>
      <c r="AT401" s="4" t="s">
        <v>11</v>
      </c>
      <c r="AU401" s="5">
        <v>45566</v>
      </c>
      <c r="AV401" s="7"/>
      <c r="AW401" s="7"/>
      <c r="AX401" s="6">
        <f t="shared" si="101"/>
        <v>0</v>
      </c>
      <c r="AY401" s="7">
        <f ca="1">SUMIFS(مصنعيات!AW:AW,مصنعيات!AO:AO,$AO$2,مصنعيات!AM:AM,AU401)</f>
        <v>0</v>
      </c>
      <c r="AZ401" s="66" t="str">
        <f t="shared" si="110"/>
        <v/>
      </c>
      <c r="BB401" s="4" t="s">
        <v>11</v>
      </c>
      <c r="BC401" s="5">
        <v>45566</v>
      </c>
      <c r="BD401" s="7"/>
      <c r="BE401" s="7"/>
      <c r="BF401" s="6">
        <f t="shared" si="102"/>
        <v>0</v>
      </c>
      <c r="BG401" s="7">
        <f ca="1">SUMIFS(مصنعيات!BE:BE,مصنعيات!AW:AW,$AO$2,مصنعيات!AU:AU,BC401)</f>
        <v>0</v>
      </c>
      <c r="BH401" s="66" t="str">
        <f t="shared" si="111"/>
        <v/>
      </c>
      <c r="BJ401" s="4" t="s">
        <v>11</v>
      </c>
      <c r="BK401" s="5">
        <v>45566</v>
      </c>
      <c r="BL401" s="7"/>
      <c r="BM401" s="7"/>
      <c r="BN401" s="6">
        <f t="shared" si="103"/>
        <v>0</v>
      </c>
      <c r="BO401" s="7">
        <f ca="1">SUMIFS(مصنعيات!BM:BM,مصنعيات!BE:BE,$AO$2,مصنعيات!BC:BC,BK401)</f>
        <v>0</v>
      </c>
      <c r="BP401" s="66" t="str">
        <f t="shared" si="112"/>
        <v/>
      </c>
    </row>
    <row r="402" spans="2:68" x14ac:dyDescent="0.2">
      <c r="B402" s="4" t="s">
        <v>12</v>
      </c>
      <c r="C402" s="5">
        <v>45567</v>
      </c>
      <c r="D402" s="7"/>
      <c r="E402" s="7"/>
      <c r="F402" s="6">
        <f t="shared" si="104"/>
        <v>0</v>
      </c>
      <c r="G402" s="7">
        <f>SUMIFS(مصنعيات!N:N,مصنعيات!F:F,$E$2,مصنعيات!D:D,C402)</f>
        <v>0</v>
      </c>
      <c r="H402" s="66" t="str">
        <f t="shared" si="105"/>
        <v/>
      </c>
      <c r="K402" s="4" t="s">
        <v>12</v>
      </c>
      <c r="L402" s="5">
        <v>45567</v>
      </c>
      <c r="M402" s="7"/>
      <c r="N402" s="7"/>
      <c r="O402" s="6">
        <f t="shared" si="97"/>
        <v>0</v>
      </c>
      <c r="P402" s="7">
        <f>SUMIFS(مصنعيات!N:N,مصنعيات!F:F,$N$2,مصنعيات!D:D,L402)</f>
        <v>0</v>
      </c>
      <c r="Q402" s="66" t="str">
        <f t="shared" si="106"/>
        <v/>
      </c>
      <c r="T402" s="4" t="s">
        <v>12</v>
      </c>
      <c r="U402" s="5">
        <v>45567</v>
      </c>
      <c r="V402" s="7"/>
      <c r="W402" s="7"/>
      <c r="X402" s="6">
        <f t="shared" si="98"/>
        <v>0</v>
      </c>
      <c r="Y402" s="7">
        <f>SUMIFS(مصنعيات!W:W,مصنعيات!O:O,$W$2,مصنعيات!M:M,U402)</f>
        <v>0</v>
      </c>
      <c r="Z402" s="66" t="str">
        <f t="shared" si="107"/>
        <v/>
      </c>
      <c r="AC402" s="4" t="s">
        <v>12</v>
      </c>
      <c r="AD402" s="5">
        <v>45567</v>
      </c>
      <c r="AE402" s="7"/>
      <c r="AF402" s="7"/>
      <c r="AG402" s="6">
        <f t="shared" si="99"/>
        <v>0</v>
      </c>
      <c r="AH402" s="7">
        <f>SUMIFS(مصنعيات!AF:AF,مصنعيات!X:X,$AF$2,مصنعيات!V:V,AD402)</f>
        <v>0</v>
      </c>
      <c r="AI402" s="66" t="str">
        <f t="shared" si="108"/>
        <v/>
      </c>
      <c r="AL402" s="4" t="s">
        <v>12</v>
      </c>
      <c r="AM402" s="5">
        <v>45567</v>
      </c>
      <c r="AN402" s="7"/>
      <c r="AO402" s="7"/>
      <c r="AP402" s="6">
        <f t="shared" si="100"/>
        <v>0</v>
      </c>
      <c r="AQ402" s="7">
        <f>SUMIFS(مصنعيات!AO:AO,مصنعيات!AG:AG,$AO$2,مصنعيات!AE:AE,AM402)</f>
        <v>0</v>
      </c>
      <c r="AR402" s="66" t="str">
        <f t="shared" si="109"/>
        <v/>
      </c>
      <c r="AT402" s="4" t="s">
        <v>12</v>
      </c>
      <c r="AU402" s="5">
        <v>45567</v>
      </c>
      <c r="AV402" s="7"/>
      <c r="AW402" s="7"/>
      <c r="AX402" s="6">
        <f t="shared" si="101"/>
        <v>0</v>
      </c>
      <c r="AY402" s="7">
        <f ca="1">SUMIFS(مصنعيات!AW:AW,مصنعيات!AO:AO,$AO$2,مصنعيات!AM:AM,AU402)</f>
        <v>0</v>
      </c>
      <c r="AZ402" s="66" t="str">
        <f t="shared" si="110"/>
        <v/>
      </c>
      <c r="BB402" s="4" t="s">
        <v>12</v>
      </c>
      <c r="BC402" s="5">
        <v>45567</v>
      </c>
      <c r="BD402" s="7"/>
      <c r="BE402" s="7"/>
      <c r="BF402" s="6">
        <f t="shared" si="102"/>
        <v>0</v>
      </c>
      <c r="BG402" s="7">
        <f ca="1">SUMIFS(مصنعيات!BE:BE,مصنعيات!AW:AW,$AO$2,مصنعيات!AU:AU,BC402)</f>
        <v>0</v>
      </c>
      <c r="BH402" s="66" t="str">
        <f t="shared" si="111"/>
        <v/>
      </c>
      <c r="BJ402" s="4" t="s">
        <v>12</v>
      </c>
      <c r="BK402" s="5">
        <v>45567</v>
      </c>
      <c r="BL402" s="7"/>
      <c r="BM402" s="7"/>
      <c r="BN402" s="6">
        <f t="shared" si="103"/>
        <v>0</v>
      </c>
      <c r="BO402" s="7">
        <f ca="1">SUMIFS(مصنعيات!BM:BM,مصنعيات!BE:BE,$AO$2,مصنعيات!BC:BC,BK402)</f>
        <v>0</v>
      </c>
      <c r="BP402" s="66" t="str">
        <f t="shared" si="112"/>
        <v/>
      </c>
    </row>
    <row r="403" spans="2:68" x14ac:dyDescent="0.2">
      <c r="B403" s="4" t="s">
        <v>13</v>
      </c>
      <c r="C403" s="5">
        <v>45568</v>
      </c>
      <c r="D403" s="7"/>
      <c r="E403" s="7"/>
      <c r="F403" s="6">
        <f t="shared" si="104"/>
        <v>0</v>
      </c>
      <c r="G403" s="7">
        <f>SUMIFS(مصنعيات!N:N,مصنعيات!F:F,$E$2,مصنعيات!D:D,C403)</f>
        <v>0</v>
      </c>
      <c r="H403" s="66" t="str">
        <f t="shared" si="105"/>
        <v/>
      </c>
      <c r="K403" s="4" t="s">
        <v>13</v>
      </c>
      <c r="L403" s="5">
        <v>45568</v>
      </c>
      <c r="M403" s="7"/>
      <c r="N403" s="7"/>
      <c r="O403" s="6">
        <f t="shared" si="97"/>
        <v>0</v>
      </c>
      <c r="P403" s="7">
        <f>SUMIFS(مصنعيات!N:N,مصنعيات!F:F,$N$2,مصنعيات!D:D,L403)</f>
        <v>0</v>
      </c>
      <c r="Q403" s="66" t="str">
        <f t="shared" si="106"/>
        <v/>
      </c>
      <c r="T403" s="4" t="s">
        <v>13</v>
      </c>
      <c r="U403" s="5">
        <v>45568</v>
      </c>
      <c r="V403" s="7"/>
      <c r="W403" s="7"/>
      <c r="X403" s="6">
        <f t="shared" si="98"/>
        <v>0</v>
      </c>
      <c r="Y403" s="7">
        <f>SUMIFS(مصنعيات!W:W,مصنعيات!O:O,$W$2,مصنعيات!M:M,U403)</f>
        <v>0</v>
      </c>
      <c r="Z403" s="66" t="str">
        <f t="shared" si="107"/>
        <v/>
      </c>
      <c r="AC403" s="4" t="s">
        <v>13</v>
      </c>
      <c r="AD403" s="5">
        <v>45568</v>
      </c>
      <c r="AE403" s="7"/>
      <c r="AF403" s="7"/>
      <c r="AG403" s="6">
        <f t="shared" si="99"/>
        <v>0</v>
      </c>
      <c r="AH403" s="7">
        <f>SUMIFS(مصنعيات!AF:AF,مصنعيات!X:X,$AF$2,مصنعيات!V:V,AD403)</f>
        <v>0</v>
      </c>
      <c r="AI403" s="66" t="str">
        <f t="shared" si="108"/>
        <v/>
      </c>
      <c r="AL403" s="4" t="s">
        <v>13</v>
      </c>
      <c r="AM403" s="5">
        <v>45568</v>
      </c>
      <c r="AN403" s="7"/>
      <c r="AO403" s="7"/>
      <c r="AP403" s="6">
        <f t="shared" si="100"/>
        <v>0</v>
      </c>
      <c r="AQ403" s="7">
        <f>SUMIFS(مصنعيات!AO:AO,مصنعيات!AG:AG,$AO$2,مصنعيات!AE:AE,AM403)</f>
        <v>0</v>
      </c>
      <c r="AR403" s="66" t="str">
        <f t="shared" si="109"/>
        <v/>
      </c>
      <c r="AT403" s="4" t="s">
        <v>13</v>
      </c>
      <c r="AU403" s="5">
        <v>45568</v>
      </c>
      <c r="AV403" s="7"/>
      <c r="AW403" s="7"/>
      <c r="AX403" s="6">
        <f t="shared" si="101"/>
        <v>0</v>
      </c>
      <c r="AY403" s="7">
        <f ca="1">SUMIFS(مصنعيات!AW:AW,مصنعيات!AO:AO,$AO$2,مصنعيات!AM:AM,AU403)</f>
        <v>0</v>
      </c>
      <c r="AZ403" s="66" t="str">
        <f t="shared" si="110"/>
        <v/>
      </c>
      <c r="BB403" s="4" t="s">
        <v>13</v>
      </c>
      <c r="BC403" s="5">
        <v>45568</v>
      </c>
      <c r="BD403" s="7"/>
      <c r="BE403" s="7"/>
      <c r="BF403" s="6">
        <f t="shared" si="102"/>
        <v>0</v>
      </c>
      <c r="BG403" s="7">
        <f ca="1">SUMIFS(مصنعيات!BE:BE,مصنعيات!AW:AW,$AO$2,مصنعيات!AU:AU,BC403)</f>
        <v>0</v>
      </c>
      <c r="BH403" s="66" t="str">
        <f t="shared" si="111"/>
        <v/>
      </c>
      <c r="BJ403" s="4" t="s">
        <v>13</v>
      </c>
      <c r="BK403" s="5">
        <v>45568</v>
      </c>
      <c r="BL403" s="7"/>
      <c r="BM403" s="7"/>
      <c r="BN403" s="6">
        <f t="shared" si="103"/>
        <v>0</v>
      </c>
      <c r="BO403" s="7">
        <f ca="1">SUMIFS(مصنعيات!BM:BM,مصنعيات!BE:BE,$AO$2,مصنعيات!BC:BC,BK403)</f>
        <v>0</v>
      </c>
      <c r="BP403" s="66" t="str">
        <f t="shared" si="112"/>
        <v/>
      </c>
    </row>
    <row r="404" spans="2:68" x14ac:dyDescent="0.2">
      <c r="B404" s="4" t="s">
        <v>30</v>
      </c>
      <c r="C404" s="5">
        <v>45569</v>
      </c>
      <c r="D404" s="7"/>
      <c r="E404" s="7"/>
      <c r="F404" s="6">
        <f t="shared" si="104"/>
        <v>0</v>
      </c>
      <c r="G404" s="7">
        <f>SUMIFS(مصنعيات!N:N,مصنعيات!F:F,$E$2,مصنعيات!D:D,C404)</f>
        <v>0</v>
      </c>
      <c r="H404" s="66" t="str">
        <f t="shared" si="105"/>
        <v/>
      </c>
      <c r="K404" s="4" t="s">
        <v>30</v>
      </c>
      <c r="L404" s="5">
        <v>45569</v>
      </c>
      <c r="M404" s="7"/>
      <c r="N404" s="7"/>
      <c r="O404" s="6">
        <f t="shared" si="97"/>
        <v>0</v>
      </c>
      <c r="P404" s="7">
        <f>SUMIFS(مصنعيات!N:N,مصنعيات!F:F,$N$2,مصنعيات!D:D,L404)</f>
        <v>0</v>
      </c>
      <c r="Q404" s="66" t="str">
        <f t="shared" si="106"/>
        <v/>
      </c>
      <c r="T404" s="4" t="s">
        <v>30</v>
      </c>
      <c r="U404" s="5">
        <v>45569</v>
      </c>
      <c r="V404" s="7"/>
      <c r="W404" s="7"/>
      <c r="X404" s="6">
        <f t="shared" si="98"/>
        <v>0</v>
      </c>
      <c r="Y404" s="7">
        <f>SUMIFS(مصنعيات!W:W,مصنعيات!O:O,$W$2,مصنعيات!M:M,U404)</f>
        <v>0</v>
      </c>
      <c r="Z404" s="66" t="str">
        <f t="shared" si="107"/>
        <v/>
      </c>
      <c r="AC404" s="4" t="s">
        <v>30</v>
      </c>
      <c r="AD404" s="5">
        <v>45569</v>
      </c>
      <c r="AE404" s="7"/>
      <c r="AF404" s="7"/>
      <c r="AG404" s="6">
        <f t="shared" si="99"/>
        <v>0</v>
      </c>
      <c r="AH404" s="7">
        <f>SUMIFS(مصنعيات!AF:AF,مصنعيات!X:X,$AF$2,مصنعيات!V:V,AD404)</f>
        <v>0</v>
      </c>
      <c r="AI404" s="66" t="str">
        <f t="shared" si="108"/>
        <v/>
      </c>
      <c r="AL404" s="4" t="s">
        <v>30</v>
      </c>
      <c r="AM404" s="5">
        <v>45569</v>
      </c>
      <c r="AN404" s="7"/>
      <c r="AO404" s="7"/>
      <c r="AP404" s="6">
        <f t="shared" si="100"/>
        <v>0</v>
      </c>
      <c r="AQ404" s="7">
        <f>SUMIFS(مصنعيات!AO:AO,مصنعيات!AG:AG,$AO$2,مصنعيات!AE:AE,AM404)</f>
        <v>0</v>
      </c>
      <c r="AR404" s="66" t="str">
        <f t="shared" si="109"/>
        <v/>
      </c>
      <c r="AT404" s="4" t="s">
        <v>30</v>
      </c>
      <c r="AU404" s="5">
        <v>45569</v>
      </c>
      <c r="AV404" s="7"/>
      <c r="AW404" s="7"/>
      <c r="AX404" s="6">
        <f t="shared" si="101"/>
        <v>0</v>
      </c>
      <c r="AY404" s="7">
        <f ca="1">SUMIFS(مصنعيات!AW:AW,مصنعيات!AO:AO,$AO$2,مصنعيات!AM:AM,AU404)</f>
        <v>0</v>
      </c>
      <c r="AZ404" s="66" t="str">
        <f t="shared" si="110"/>
        <v/>
      </c>
      <c r="BB404" s="4" t="s">
        <v>30</v>
      </c>
      <c r="BC404" s="5">
        <v>45569</v>
      </c>
      <c r="BD404" s="7"/>
      <c r="BE404" s="7"/>
      <c r="BF404" s="6">
        <f t="shared" si="102"/>
        <v>0</v>
      </c>
      <c r="BG404" s="7">
        <f ca="1">SUMIFS(مصنعيات!BE:BE,مصنعيات!AW:AW,$AO$2,مصنعيات!AU:AU,BC404)</f>
        <v>0</v>
      </c>
      <c r="BH404" s="66" t="str">
        <f t="shared" si="111"/>
        <v/>
      </c>
      <c r="BJ404" s="4" t="s">
        <v>30</v>
      </c>
      <c r="BK404" s="5">
        <v>45569</v>
      </c>
      <c r="BL404" s="7"/>
      <c r="BM404" s="7"/>
      <c r="BN404" s="6">
        <f t="shared" si="103"/>
        <v>0</v>
      </c>
      <c r="BO404" s="7">
        <f ca="1">SUMIFS(مصنعيات!BM:BM,مصنعيات!BE:BE,$AO$2,مصنعيات!BC:BC,BK404)</f>
        <v>0</v>
      </c>
      <c r="BP404" s="66" t="str">
        <f t="shared" si="112"/>
        <v/>
      </c>
    </row>
    <row r="405" spans="2:68" x14ac:dyDescent="0.2">
      <c r="B405" s="4" t="s">
        <v>8</v>
      </c>
      <c r="C405" s="5">
        <v>45570</v>
      </c>
      <c r="D405" s="7"/>
      <c r="E405" s="7"/>
      <c r="F405" s="6">
        <f t="shared" si="104"/>
        <v>0</v>
      </c>
      <c r="G405" s="7">
        <f>SUMIFS(مصنعيات!N:N,مصنعيات!F:F,$E$2,مصنعيات!D:D,C405)</f>
        <v>0</v>
      </c>
      <c r="H405" s="66" t="str">
        <f t="shared" si="105"/>
        <v/>
      </c>
      <c r="K405" s="4" t="s">
        <v>8</v>
      </c>
      <c r="L405" s="5">
        <v>45570</v>
      </c>
      <c r="M405" s="7"/>
      <c r="N405" s="7"/>
      <c r="O405" s="6">
        <f t="shared" si="97"/>
        <v>0</v>
      </c>
      <c r="P405" s="7">
        <f>SUMIFS(مصنعيات!N:N,مصنعيات!F:F,$N$2,مصنعيات!D:D,L405)</f>
        <v>0</v>
      </c>
      <c r="Q405" s="66" t="str">
        <f t="shared" si="106"/>
        <v/>
      </c>
      <c r="T405" s="4" t="s">
        <v>8</v>
      </c>
      <c r="U405" s="5">
        <v>45570</v>
      </c>
      <c r="V405" s="7"/>
      <c r="W405" s="7"/>
      <c r="X405" s="6">
        <f t="shared" si="98"/>
        <v>0</v>
      </c>
      <c r="Y405" s="7">
        <f>SUMIFS(مصنعيات!W:W,مصنعيات!O:O,$W$2,مصنعيات!M:M,U405)</f>
        <v>0</v>
      </c>
      <c r="Z405" s="66" t="str">
        <f t="shared" si="107"/>
        <v/>
      </c>
      <c r="AC405" s="4" t="s">
        <v>8</v>
      </c>
      <c r="AD405" s="5">
        <v>45570</v>
      </c>
      <c r="AE405" s="7"/>
      <c r="AF405" s="7"/>
      <c r="AG405" s="6">
        <f t="shared" si="99"/>
        <v>0</v>
      </c>
      <c r="AH405" s="7">
        <f>SUMIFS(مصنعيات!AF:AF,مصنعيات!X:X,$AF$2,مصنعيات!V:V,AD405)</f>
        <v>0</v>
      </c>
      <c r="AI405" s="66" t="str">
        <f t="shared" si="108"/>
        <v/>
      </c>
      <c r="AL405" s="4" t="s">
        <v>8</v>
      </c>
      <c r="AM405" s="5">
        <v>45570</v>
      </c>
      <c r="AN405" s="7"/>
      <c r="AO405" s="7"/>
      <c r="AP405" s="6">
        <f t="shared" si="100"/>
        <v>0</v>
      </c>
      <c r="AQ405" s="7">
        <f>SUMIFS(مصنعيات!AO:AO,مصنعيات!AG:AG,$AO$2,مصنعيات!AE:AE,AM405)</f>
        <v>0</v>
      </c>
      <c r="AR405" s="66" t="str">
        <f t="shared" si="109"/>
        <v/>
      </c>
      <c r="AT405" s="4" t="s">
        <v>8</v>
      </c>
      <c r="AU405" s="5">
        <v>45570</v>
      </c>
      <c r="AV405" s="7"/>
      <c r="AW405" s="7"/>
      <c r="AX405" s="6">
        <f t="shared" si="101"/>
        <v>0</v>
      </c>
      <c r="AY405" s="7">
        <f ca="1">SUMIFS(مصنعيات!AW:AW,مصنعيات!AO:AO,$AO$2,مصنعيات!AM:AM,AU405)</f>
        <v>0</v>
      </c>
      <c r="AZ405" s="66" t="str">
        <f t="shared" si="110"/>
        <v/>
      </c>
      <c r="BB405" s="4" t="s">
        <v>8</v>
      </c>
      <c r="BC405" s="5">
        <v>45570</v>
      </c>
      <c r="BD405" s="7"/>
      <c r="BE405" s="7"/>
      <c r="BF405" s="6">
        <f t="shared" si="102"/>
        <v>0</v>
      </c>
      <c r="BG405" s="7">
        <f ca="1">SUMIFS(مصنعيات!BE:BE,مصنعيات!AW:AW,$AO$2,مصنعيات!AU:AU,BC405)</f>
        <v>0</v>
      </c>
      <c r="BH405" s="66" t="str">
        <f t="shared" si="111"/>
        <v/>
      </c>
      <c r="BJ405" s="4" t="s">
        <v>8</v>
      </c>
      <c r="BK405" s="5">
        <v>45570</v>
      </c>
      <c r="BL405" s="7"/>
      <c r="BM405" s="7"/>
      <c r="BN405" s="6">
        <f t="shared" si="103"/>
        <v>0</v>
      </c>
      <c r="BO405" s="7">
        <f ca="1">SUMIFS(مصنعيات!BM:BM,مصنعيات!BE:BE,$AO$2,مصنعيات!BC:BC,BK405)</f>
        <v>0</v>
      </c>
      <c r="BP405" s="66" t="str">
        <f t="shared" si="112"/>
        <v/>
      </c>
    </row>
    <row r="406" spans="2:68" x14ac:dyDescent="0.2">
      <c r="B406" s="4" t="s">
        <v>9</v>
      </c>
      <c r="C406" s="5">
        <v>45571</v>
      </c>
      <c r="D406" s="7"/>
      <c r="E406" s="7"/>
      <c r="F406" s="6">
        <f t="shared" si="104"/>
        <v>0</v>
      </c>
      <c r="G406" s="7">
        <f>SUMIFS(مصنعيات!N:N,مصنعيات!F:F,$E$2,مصنعيات!D:D,C406)</f>
        <v>0</v>
      </c>
      <c r="H406" s="66" t="str">
        <f t="shared" si="105"/>
        <v/>
      </c>
      <c r="K406" s="4" t="s">
        <v>9</v>
      </c>
      <c r="L406" s="5">
        <v>45571</v>
      </c>
      <c r="M406" s="7"/>
      <c r="N406" s="7"/>
      <c r="O406" s="6">
        <f t="shared" ref="O406:O469" si="113">N406-M406</f>
        <v>0</v>
      </c>
      <c r="P406" s="7">
        <f>SUMIFS(مصنعيات!N:N,مصنعيات!F:F,$N$2,مصنعيات!D:D,L406)</f>
        <v>0</v>
      </c>
      <c r="Q406" s="66" t="str">
        <f t="shared" si="106"/>
        <v/>
      </c>
      <c r="T406" s="4" t="s">
        <v>9</v>
      </c>
      <c r="U406" s="5">
        <v>45571</v>
      </c>
      <c r="V406" s="7"/>
      <c r="W406" s="7"/>
      <c r="X406" s="6">
        <f t="shared" ref="X406:X469" si="114">W406-V406</f>
        <v>0</v>
      </c>
      <c r="Y406" s="7">
        <f>SUMIFS(مصنعيات!W:W,مصنعيات!O:O,$W$2,مصنعيات!M:M,U406)</f>
        <v>0</v>
      </c>
      <c r="Z406" s="66" t="str">
        <f t="shared" si="107"/>
        <v/>
      </c>
      <c r="AC406" s="4" t="s">
        <v>9</v>
      </c>
      <c r="AD406" s="5">
        <v>45571</v>
      </c>
      <c r="AE406" s="7"/>
      <c r="AF406" s="7"/>
      <c r="AG406" s="6">
        <f t="shared" ref="AG406:AG469" si="115">AF406-AE406</f>
        <v>0</v>
      </c>
      <c r="AH406" s="7">
        <f>SUMIFS(مصنعيات!AF:AF,مصنعيات!X:X,$AF$2,مصنعيات!V:V,AD406)</f>
        <v>0</v>
      </c>
      <c r="AI406" s="66" t="str">
        <f t="shared" si="108"/>
        <v/>
      </c>
      <c r="AL406" s="4" t="s">
        <v>9</v>
      </c>
      <c r="AM406" s="5">
        <v>45571</v>
      </c>
      <c r="AN406" s="7"/>
      <c r="AO406" s="7"/>
      <c r="AP406" s="6">
        <f t="shared" ref="AP406:AP469" si="116">AO406-AN406</f>
        <v>0</v>
      </c>
      <c r="AQ406" s="7">
        <f>SUMIFS(مصنعيات!AO:AO,مصنعيات!AG:AG,$AO$2,مصنعيات!AE:AE,AM406)</f>
        <v>0</v>
      </c>
      <c r="AR406" s="66" t="str">
        <f t="shared" si="109"/>
        <v/>
      </c>
      <c r="AT406" s="4" t="s">
        <v>9</v>
      </c>
      <c r="AU406" s="5">
        <v>45571</v>
      </c>
      <c r="AV406" s="7"/>
      <c r="AW406" s="7"/>
      <c r="AX406" s="6">
        <f t="shared" ref="AX406:AX469" si="117">AW406-AV406</f>
        <v>0</v>
      </c>
      <c r="AY406" s="7">
        <f ca="1">SUMIFS(مصنعيات!AW:AW,مصنعيات!AO:AO,$AO$2,مصنعيات!AM:AM,AU406)</f>
        <v>0</v>
      </c>
      <c r="AZ406" s="66" t="str">
        <f t="shared" si="110"/>
        <v/>
      </c>
      <c r="BB406" s="4" t="s">
        <v>9</v>
      </c>
      <c r="BC406" s="5">
        <v>45571</v>
      </c>
      <c r="BD406" s="7"/>
      <c r="BE406" s="7"/>
      <c r="BF406" s="6">
        <f t="shared" ref="BF406:BF469" si="118">BE406-BD406</f>
        <v>0</v>
      </c>
      <c r="BG406" s="7">
        <f ca="1">SUMIFS(مصنعيات!BE:BE,مصنعيات!AW:AW,$AO$2,مصنعيات!AU:AU,BC406)</f>
        <v>0</v>
      </c>
      <c r="BH406" s="66" t="str">
        <f t="shared" si="111"/>
        <v/>
      </c>
      <c r="BJ406" s="4" t="s">
        <v>9</v>
      </c>
      <c r="BK406" s="5">
        <v>45571</v>
      </c>
      <c r="BL406" s="7"/>
      <c r="BM406" s="7"/>
      <c r="BN406" s="6">
        <f t="shared" ref="BN406:BN469" si="119">BM406-BL406</f>
        <v>0</v>
      </c>
      <c r="BO406" s="7">
        <f ca="1">SUMIFS(مصنعيات!BM:BM,مصنعيات!BE:BE,$AO$2,مصنعيات!BC:BC,BK406)</f>
        <v>0</v>
      </c>
      <c r="BP406" s="66" t="str">
        <f t="shared" si="112"/>
        <v/>
      </c>
    </row>
    <row r="407" spans="2:68" x14ac:dyDescent="0.2">
      <c r="B407" s="4" t="s">
        <v>10</v>
      </c>
      <c r="C407" s="5">
        <v>45572</v>
      </c>
      <c r="D407" s="7"/>
      <c r="E407" s="7"/>
      <c r="F407" s="6">
        <f t="shared" si="104"/>
        <v>0</v>
      </c>
      <c r="G407" s="7">
        <f>SUMIFS(مصنعيات!N:N,مصنعيات!F:F,$E$2,مصنعيات!D:D,C407)</f>
        <v>0</v>
      </c>
      <c r="H407" s="66" t="str">
        <f t="shared" si="105"/>
        <v/>
      </c>
      <c r="K407" s="4" t="s">
        <v>10</v>
      </c>
      <c r="L407" s="5">
        <v>45572</v>
      </c>
      <c r="M407" s="7"/>
      <c r="N407" s="7"/>
      <c r="O407" s="6">
        <f t="shared" si="113"/>
        <v>0</v>
      </c>
      <c r="P407" s="7">
        <f>SUMIFS(مصنعيات!N:N,مصنعيات!F:F,$N$2,مصنعيات!D:D,L407)</f>
        <v>0</v>
      </c>
      <c r="Q407" s="66" t="str">
        <f t="shared" si="106"/>
        <v/>
      </c>
      <c r="T407" s="4" t="s">
        <v>10</v>
      </c>
      <c r="U407" s="5">
        <v>45572</v>
      </c>
      <c r="V407" s="7"/>
      <c r="W407" s="7"/>
      <c r="X407" s="6">
        <f t="shared" si="114"/>
        <v>0</v>
      </c>
      <c r="Y407" s="7">
        <f>SUMIFS(مصنعيات!W:W,مصنعيات!O:O,$W$2,مصنعيات!M:M,U407)</f>
        <v>0</v>
      </c>
      <c r="Z407" s="66" t="str">
        <f t="shared" si="107"/>
        <v/>
      </c>
      <c r="AC407" s="4" t="s">
        <v>10</v>
      </c>
      <c r="AD407" s="5">
        <v>45572</v>
      </c>
      <c r="AE407" s="7"/>
      <c r="AF407" s="7"/>
      <c r="AG407" s="6">
        <f t="shared" si="115"/>
        <v>0</v>
      </c>
      <c r="AH407" s="7">
        <f>SUMIFS(مصنعيات!AF:AF,مصنعيات!X:X,$AF$2,مصنعيات!V:V,AD407)</f>
        <v>0</v>
      </c>
      <c r="AI407" s="66" t="str">
        <f t="shared" si="108"/>
        <v/>
      </c>
      <c r="AL407" s="4" t="s">
        <v>10</v>
      </c>
      <c r="AM407" s="5">
        <v>45572</v>
      </c>
      <c r="AN407" s="7"/>
      <c r="AO407" s="7"/>
      <c r="AP407" s="6">
        <f t="shared" si="116"/>
        <v>0</v>
      </c>
      <c r="AQ407" s="7">
        <f>SUMIFS(مصنعيات!AO:AO,مصنعيات!AG:AG,$AO$2,مصنعيات!AE:AE,AM407)</f>
        <v>0</v>
      </c>
      <c r="AR407" s="66" t="str">
        <f t="shared" si="109"/>
        <v/>
      </c>
      <c r="AT407" s="4" t="s">
        <v>10</v>
      </c>
      <c r="AU407" s="5">
        <v>45572</v>
      </c>
      <c r="AV407" s="7"/>
      <c r="AW407" s="7"/>
      <c r="AX407" s="6">
        <f t="shared" si="117"/>
        <v>0</v>
      </c>
      <c r="AY407" s="7">
        <f ca="1">SUMIFS(مصنعيات!AW:AW,مصنعيات!AO:AO,$AO$2,مصنعيات!AM:AM,AU407)</f>
        <v>0</v>
      </c>
      <c r="AZ407" s="66" t="str">
        <f t="shared" si="110"/>
        <v/>
      </c>
      <c r="BB407" s="4" t="s">
        <v>10</v>
      </c>
      <c r="BC407" s="5">
        <v>45572</v>
      </c>
      <c r="BD407" s="7"/>
      <c r="BE407" s="7"/>
      <c r="BF407" s="6">
        <f t="shared" si="118"/>
        <v>0</v>
      </c>
      <c r="BG407" s="7">
        <f ca="1">SUMIFS(مصنعيات!BE:BE,مصنعيات!AW:AW,$AO$2,مصنعيات!AU:AU,BC407)</f>
        <v>0</v>
      </c>
      <c r="BH407" s="66" t="str">
        <f t="shared" si="111"/>
        <v/>
      </c>
      <c r="BJ407" s="4" t="s">
        <v>10</v>
      </c>
      <c r="BK407" s="5">
        <v>45572</v>
      </c>
      <c r="BL407" s="7"/>
      <c r="BM407" s="7"/>
      <c r="BN407" s="6">
        <f t="shared" si="119"/>
        <v>0</v>
      </c>
      <c r="BO407" s="7">
        <f ca="1">SUMIFS(مصنعيات!BM:BM,مصنعيات!BE:BE,$AO$2,مصنعيات!BC:BC,BK407)</f>
        <v>0</v>
      </c>
      <c r="BP407" s="66" t="str">
        <f t="shared" si="112"/>
        <v/>
      </c>
    </row>
    <row r="408" spans="2:68" x14ac:dyDescent="0.2">
      <c r="B408" s="4" t="s">
        <v>11</v>
      </c>
      <c r="C408" s="5">
        <v>45573</v>
      </c>
      <c r="D408" s="7"/>
      <c r="E408" s="7"/>
      <c r="F408" s="6">
        <f t="shared" si="104"/>
        <v>0</v>
      </c>
      <c r="G408" s="7">
        <f>SUMIFS(مصنعيات!N:N,مصنعيات!F:F,$E$2,مصنعيات!D:D,C408)</f>
        <v>0</v>
      </c>
      <c r="H408" s="66" t="str">
        <f t="shared" si="105"/>
        <v/>
      </c>
      <c r="K408" s="4" t="s">
        <v>11</v>
      </c>
      <c r="L408" s="5">
        <v>45573</v>
      </c>
      <c r="M408" s="7"/>
      <c r="N408" s="7"/>
      <c r="O408" s="6">
        <f t="shared" si="113"/>
        <v>0</v>
      </c>
      <c r="P408" s="7">
        <f>SUMIFS(مصنعيات!N:N,مصنعيات!F:F,$N$2,مصنعيات!D:D,L408)</f>
        <v>0</v>
      </c>
      <c r="Q408" s="66" t="str">
        <f t="shared" si="106"/>
        <v/>
      </c>
      <c r="T408" s="4" t="s">
        <v>11</v>
      </c>
      <c r="U408" s="5">
        <v>45573</v>
      </c>
      <c r="V408" s="7"/>
      <c r="W408" s="7"/>
      <c r="X408" s="6">
        <f t="shared" si="114"/>
        <v>0</v>
      </c>
      <c r="Y408" s="7">
        <f>SUMIFS(مصنعيات!W:W,مصنعيات!O:O,$W$2,مصنعيات!M:M,U408)</f>
        <v>0</v>
      </c>
      <c r="Z408" s="66" t="str">
        <f t="shared" si="107"/>
        <v/>
      </c>
      <c r="AC408" s="4" t="s">
        <v>11</v>
      </c>
      <c r="AD408" s="5">
        <v>45573</v>
      </c>
      <c r="AE408" s="7"/>
      <c r="AF408" s="7"/>
      <c r="AG408" s="6">
        <f t="shared" si="115"/>
        <v>0</v>
      </c>
      <c r="AH408" s="7">
        <f>SUMIFS(مصنعيات!AF:AF,مصنعيات!X:X,$AF$2,مصنعيات!V:V,AD408)</f>
        <v>0</v>
      </c>
      <c r="AI408" s="66" t="str">
        <f t="shared" si="108"/>
        <v/>
      </c>
      <c r="AL408" s="4" t="s">
        <v>11</v>
      </c>
      <c r="AM408" s="5">
        <v>45573</v>
      </c>
      <c r="AN408" s="7"/>
      <c r="AO408" s="7"/>
      <c r="AP408" s="6">
        <f t="shared" si="116"/>
        <v>0</v>
      </c>
      <c r="AQ408" s="7">
        <f>SUMIFS(مصنعيات!AO:AO,مصنعيات!AG:AG,$AO$2,مصنعيات!AE:AE,AM408)</f>
        <v>0</v>
      </c>
      <c r="AR408" s="66" t="str">
        <f t="shared" si="109"/>
        <v/>
      </c>
      <c r="AT408" s="4" t="s">
        <v>11</v>
      </c>
      <c r="AU408" s="5">
        <v>45573</v>
      </c>
      <c r="AV408" s="7"/>
      <c r="AW408" s="7"/>
      <c r="AX408" s="6">
        <f t="shared" si="117"/>
        <v>0</v>
      </c>
      <c r="AY408" s="7">
        <f ca="1">SUMIFS(مصنعيات!AW:AW,مصنعيات!AO:AO,$AO$2,مصنعيات!AM:AM,AU408)</f>
        <v>0</v>
      </c>
      <c r="AZ408" s="66" t="str">
        <f t="shared" si="110"/>
        <v/>
      </c>
      <c r="BB408" s="4" t="s">
        <v>11</v>
      </c>
      <c r="BC408" s="5">
        <v>45573</v>
      </c>
      <c r="BD408" s="7"/>
      <c r="BE408" s="7"/>
      <c r="BF408" s="6">
        <f t="shared" si="118"/>
        <v>0</v>
      </c>
      <c r="BG408" s="7">
        <f ca="1">SUMIFS(مصنعيات!BE:BE,مصنعيات!AW:AW,$AO$2,مصنعيات!AU:AU,BC408)</f>
        <v>0</v>
      </c>
      <c r="BH408" s="66" t="str">
        <f t="shared" si="111"/>
        <v/>
      </c>
      <c r="BJ408" s="4" t="s">
        <v>11</v>
      </c>
      <c r="BK408" s="5">
        <v>45573</v>
      </c>
      <c r="BL408" s="7"/>
      <c r="BM408" s="7"/>
      <c r="BN408" s="6">
        <f t="shared" si="119"/>
        <v>0</v>
      </c>
      <c r="BO408" s="7">
        <f ca="1">SUMIFS(مصنعيات!BM:BM,مصنعيات!BE:BE,$AO$2,مصنعيات!BC:BC,BK408)</f>
        <v>0</v>
      </c>
      <c r="BP408" s="66" t="str">
        <f t="shared" si="112"/>
        <v/>
      </c>
    </row>
    <row r="409" spans="2:68" x14ac:dyDescent="0.2">
      <c r="B409" s="4" t="s">
        <v>12</v>
      </c>
      <c r="C409" s="5">
        <v>45574</v>
      </c>
      <c r="D409" s="7"/>
      <c r="E409" s="7"/>
      <c r="F409" s="6">
        <f t="shared" si="104"/>
        <v>0</v>
      </c>
      <c r="G409" s="7">
        <f>SUMIFS(مصنعيات!N:N,مصنعيات!F:F,$E$2,مصنعيات!D:D,C409)</f>
        <v>0</v>
      </c>
      <c r="H409" s="66" t="str">
        <f t="shared" si="105"/>
        <v/>
      </c>
      <c r="K409" s="4" t="s">
        <v>12</v>
      </c>
      <c r="L409" s="5">
        <v>45574</v>
      </c>
      <c r="M409" s="7"/>
      <c r="N409" s="7"/>
      <c r="O409" s="6">
        <f t="shared" si="113"/>
        <v>0</v>
      </c>
      <c r="P409" s="7">
        <f>SUMIFS(مصنعيات!N:N,مصنعيات!F:F,$N$2,مصنعيات!D:D,L409)</f>
        <v>0</v>
      </c>
      <c r="Q409" s="66" t="str">
        <f t="shared" si="106"/>
        <v/>
      </c>
      <c r="T409" s="4" t="s">
        <v>12</v>
      </c>
      <c r="U409" s="5">
        <v>45574</v>
      </c>
      <c r="V409" s="7"/>
      <c r="W409" s="7"/>
      <c r="X409" s="6">
        <f t="shared" si="114"/>
        <v>0</v>
      </c>
      <c r="Y409" s="7">
        <f>SUMIFS(مصنعيات!W:W,مصنعيات!O:O,$W$2,مصنعيات!M:M,U409)</f>
        <v>0</v>
      </c>
      <c r="Z409" s="66" t="str">
        <f t="shared" si="107"/>
        <v/>
      </c>
      <c r="AC409" s="4" t="s">
        <v>12</v>
      </c>
      <c r="AD409" s="5">
        <v>45574</v>
      </c>
      <c r="AE409" s="7"/>
      <c r="AF409" s="7"/>
      <c r="AG409" s="6">
        <f t="shared" si="115"/>
        <v>0</v>
      </c>
      <c r="AH409" s="7">
        <f>SUMIFS(مصنعيات!AF:AF,مصنعيات!X:X,$AF$2,مصنعيات!V:V,AD409)</f>
        <v>0</v>
      </c>
      <c r="AI409" s="66" t="str">
        <f t="shared" si="108"/>
        <v/>
      </c>
      <c r="AL409" s="4" t="s">
        <v>12</v>
      </c>
      <c r="AM409" s="5">
        <v>45574</v>
      </c>
      <c r="AN409" s="7"/>
      <c r="AO409" s="7"/>
      <c r="AP409" s="6">
        <f t="shared" si="116"/>
        <v>0</v>
      </c>
      <c r="AQ409" s="7">
        <f>SUMIFS(مصنعيات!AO:AO,مصنعيات!AG:AG,$AO$2,مصنعيات!AE:AE,AM409)</f>
        <v>0</v>
      </c>
      <c r="AR409" s="66" t="str">
        <f t="shared" si="109"/>
        <v/>
      </c>
      <c r="AT409" s="4" t="s">
        <v>12</v>
      </c>
      <c r="AU409" s="5">
        <v>45574</v>
      </c>
      <c r="AV409" s="7"/>
      <c r="AW409" s="7"/>
      <c r="AX409" s="6">
        <f t="shared" si="117"/>
        <v>0</v>
      </c>
      <c r="AY409" s="7">
        <f ca="1">SUMIFS(مصنعيات!AW:AW,مصنعيات!AO:AO,$AO$2,مصنعيات!AM:AM,AU409)</f>
        <v>0</v>
      </c>
      <c r="AZ409" s="66" t="str">
        <f t="shared" si="110"/>
        <v/>
      </c>
      <c r="BB409" s="4" t="s">
        <v>12</v>
      </c>
      <c r="BC409" s="5">
        <v>45574</v>
      </c>
      <c r="BD409" s="7"/>
      <c r="BE409" s="7"/>
      <c r="BF409" s="6">
        <f t="shared" si="118"/>
        <v>0</v>
      </c>
      <c r="BG409" s="7">
        <f ca="1">SUMIFS(مصنعيات!BE:BE,مصنعيات!AW:AW,$AO$2,مصنعيات!AU:AU,BC409)</f>
        <v>0</v>
      </c>
      <c r="BH409" s="66" t="str">
        <f t="shared" si="111"/>
        <v/>
      </c>
      <c r="BJ409" s="4" t="s">
        <v>12</v>
      </c>
      <c r="BK409" s="5">
        <v>45574</v>
      </c>
      <c r="BL409" s="7"/>
      <c r="BM409" s="7"/>
      <c r="BN409" s="6">
        <f t="shared" si="119"/>
        <v>0</v>
      </c>
      <c r="BO409" s="7">
        <f ca="1">SUMIFS(مصنعيات!BM:BM,مصنعيات!BE:BE,$AO$2,مصنعيات!BC:BC,BK409)</f>
        <v>0</v>
      </c>
      <c r="BP409" s="66" t="str">
        <f t="shared" si="112"/>
        <v/>
      </c>
    </row>
    <row r="410" spans="2:68" x14ac:dyDescent="0.2">
      <c r="B410" s="4" t="s">
        <v>13</v>
      </c>
      <c r="C410" s="5">
        <v>45575</v>
      </c>
      <c r="D410" s="7"/>
      <c r="E410" s="7"/>
      <c r="F410" s="6">
        <f t="shared" si="104"/>
        <v>0</v>
      </c>
      <c r="G410" s="7">
        <f>SUMIFS(مصنعيات!N:N,مصنعيات!F:F,$E$2,مصنعيات!D:D,C410)</f>
        <v>0</v>
      </c>
      <c r="H410" s="66" t="str">
        <f t="shared" si="105"/>
        <v/>
      </c>
      <c r="K410" s="4" t="s">
        <v>13</v>
      </c>
      <c r="L410" s="5">
        <v>45575</v>
      </c>
      <c r="M410" s="7"/>
      <c r="N410" s="7"/>
      <c r="O410" s="6">
        <f t="shared" si="113"/>
        <v>0</v>
      </c>
      <c r="P410" s="7">
        <f>SUMIFS(مصنعيات!N:N,مصنعيات!F:F,$N$2,مصنعيات!D:D,L410)</f>
        <v>0</v>
      </c>
      <c r="Q410" s="66" t="str">
        <f t="shared" si="106"/>
        <v/>
      </c>
      <c r="T410" s="4" t="s">
        <v>13</v>
      </c>
      <c r="U410" s="5">
        <v>45575</v>
      </c>
      <c r="V410" s="7"/>
      <c r="W410" s="7"/>
      <c r="X410" s="6">
        <f t="shared" si="114"/>
        <v>0</v>
      </c>
      <c r="Y410" s="7">
        <f>SUMIFS(مصنعيات!W:W,مصنعيات!O:O,$W$2,مصنعيات!M:M,U410)</f>
        <v>0</v>
      </c>
      <c r="Z410" s="66" t="str">
        <f t="shared" si="107"/>
        <v/>
      </c>
      <c r="AC410" s="4" t="s">
        <v>13</v>
      </c>
      <c r="AD410" s="5">
        <v>45575</v>
      </c>
      <c r="AE410" s="7"/>
      <c r="AF410" s="7"/>
      <c r="AG410" s="6">
        <f t="shared" si="115"/>
        <v>0</v>
      </c>
      <c r="AH410" s="7">
        <f>SUMIFS(مصنعيات!AF:AF,مصنعيات!X:X,$AF$2,مصنعيات!V:V,AD410)</f>
        <v>0</v>
      </c>
      <c r="AI410" s="66" t="str">
        <f t="shared" si="108"/>
        <v/>
      </c>
      <c r="AL410" s="4" t="s">
        <v>13</v>
      </c>
      <c r="AM410" s="5">
        <v>45575</v>
      </c>
      <c r="AN410" s="7"/>
      <c r="AO410" s="7"/>
      <c r="AP410" s="6">
        <f t="shared" si="116"/>
        <v>0</v>
      </c>
      <c r="AQ410" s="7">
        <f>SUMIFS(مصنعيات!AO:AO,مصنعيات!AG:AG,$AO$2,مصنعيات!AE:AE,AM410)</f>
        <v>0</v>
      </c>
      <c r="AR410" s="66" t="str">
        <f t="shared" si="109"/>
        <v/>
      </c>
      <c r="AT410" s="4" t="s">
        <v>13</v>
      </c>
      <c r="AU410" s="5">
        <v>45575</v>
      </c>
      <c r="AV410" s="7"/>
      <c r="AW410" s="7"/>
      <c r="AX410" s="6">
        <f t="shared" si="117"/>
        <v>0</v>
      </c>
      <c r="AY410" s="7">
        <f ca="1">SUMIFS(مصنعيات!AW:AW,مصنعيات!AO:AO,$AO$2,مصنعيات!AM:AM,AU410)</f>
        <v>0</v>
      </c>
      <c r="AZ410" s="66" t="str">
        <f t="shared" si="110"/>
        <v/>
      </c>
      <c r="BB410" s="4" t="s">
        <v>13</v>
      </c>
      <c r="BC410" s="5">
        <v>45575</v>
      </c>
      <c r="BD410" s="7"/>
      <c r="BE410" s="7"/>
      <c r="BF410" s="6">
        <f t="shared" si="118"/>
        <v>0</v>
      </c>
      <c r="BG410" s="7">
        <f ca="1">SUMIFS(مصنعيات!BE:BE,مصنعيات!AW:AW,$AO$2,مصنعيات!AU:AU,BC410)</f>
        <v>0</v>
      </c>
      <c r="BH410" s="66" t="str">
        <f t="shared" si="111"/>
        <v/>
      </c>
      <c r="BJ410" s="4" t="s">
        <v>13</v>
      </c>
      <c r="BK410" s="5">
        <v>45575</v>
      </c>
      <c r="BL410" s="7"/>
      <c r="BM410" s="7"/>
      <c r="BN410" s="6">
        <f t="shared" si="119"/>
        <v>0</v>
      </c>
      <c r="BO410" s="7">
        <f ca="1">SUMIFS(مصنعيات!BM:BM,مصنعيات!BE:BE,$AO$2,مصنعيات!BC:BC,BK410)</f>
        <v>0</v>
      </c>
      <c r="BP410" s="66" t="str">
        <f t="shared" si="112"/>
        <v/>
      </c>
    </row>
    <row r="411" spans="2:68" x14ac:dyDescent="0.2">
      <c r="B411" s="4" t="s">
        <v>30</v>
      </c>
      <c r="C411" s="5">
        <v>45576</v>
      </c>
      <c r="D411" s="7"/>
      <c r="E411" s="7"/>
      <c r="F411" s="6">
        <f t="shared" si="104"/>
        <v>0</v>
      </c>
      <c r="G411" s="7">
        <f>SUMIFS(مصنعيات!N:N,مصنعيات!F:F,$E$2,مصنعيات!D:D,C411)</f>
        <v>0</v>
      </c>
      <c r="H411" s="66" t="str">
        <f t="shared" si="105"/>
        <v/>
      </c>
      <c r="K411" s="4" t="s">
        <v>30</v>
      </c>
      <c r="L411" s="5">
        <v>45576</v>
      </c>
      <c r="M411" s="7"/>
      <c r="N411" s="7"/>
      <c r="O411" s="6">
        <f t="shared" si="113"/>
        <v>0</v>
      </c>
      <c r="P411" s="7">
        <f>SUMIFS(مصنعيات!N:N,مصنعيات!F:F,$N$2,مصنعيات!D:D,L411)</f>
        <v>0</v>
      </c>
      <c r="Q411" s="66" t="str">
        <f t="shared" si="106"/>
        <v/>
      </c>
      <c r="T411" s="4" t="s">
        <v>30</v>
      </c>
      <c r="U411" s="5">
        <v>45576</v>
      </c>
      <c r="V411" s="7"/>
      <c r="W411" s="7"/>
      <c r="X411" s="6">
        <f t="shared" si="114"/>
        <v>0</v>
      </c>
      <c r="Y411" s="7">
        <f>SUMIFS(مصنعيات!W:W,مصنعيات!O:O,$W$2,مصنعيات!M:M,U411)</f>
        <v>0</v>
      </c>
      <c r="Z411" s="66" t="str">
        <f t="shared" si="107"/>
        <v/>
      </c>
      <c r="AC411" s="4" t="s">
        <v>30</v>
      </c>
      <c r="AD411" s="5">
        <v>45576</v>
      </c>
      <c r="AE411" s="7"/>
      <c r="AF411" s="7"/>
      <c r="AG411" s="6">
        <f t="shared" si="115"/>
        <v>0</v>
      </c>
      <c r="AH411" s="7">
        <f>SUMIFS(مصنعيات!AF:AF,مصنعيات!X:X,$AF$2,مصنعيات!V:V,AD411)</f>
        <v>0</v>
      </c>
      <c r="AI411" s="66" t="str">
        <f t="shared" si="108"/>
        <v/>
      </c>
      <c r="AL411" s="4" t="s">
        <v>30</v>
      </c>
      <c r="AM411" s="5">
        <v>45576</v>
      </c>
      <c r="AN411" s="7"/>
      <c r="AO411" s="7"/>
      <c r="AP411" s="6">
        <f t="shared" si="116"/>
        <v>0</v>
      </c>
      <c r="AQ411" s="7">
        <f>SUMIFS(مصنعيات!AO:AO,مصنعيات!AG:AG,$AO$2,مصنعيات!AE:AE,AM411)</f>
        <v>0</v>
      </c>
      <c r="AR411" s="66" t="str">
        <f t="shared" si="109"/>
        <v/>
      </c>
      <c r="AT411" s="4" t="s">
        <v>30</v>
      </c>
      <c r="AU411" s="5">
        <v>45576</v>
      </c>
      <c r="AV411" s="7"/>
      <c r="AW411" s="7"/>
      <c r="AX411" s="6">
        <f t="shared" si="117"/>
        <v>0</v>
      </c>
      <c r="AY411" s="7">
        <f ca="1">SUMIFS(مصنعيات!AW:AW,مصنعيات!AO:AO,$AO$2,مصنعيات!AM:AM,AU411)</f>
        <v>0</v>
      </c>
      <c r="AZ411" s="66" t="str">
        <f t="shared" si="110"/>
        <v/>
      </c>
      <c r="BB411" s="4" t="s">
        <v>30</v>
      </c>
      <c r="BC411" s="5">
        <v>45576</v>
      </c>
      <c r="BD411" s="7"/>
      <c r="BE411" s="7"/>
      <c r="BF411" s="6">
        <f t="shared" si="118"/>
        <v>0</v>
      </c>
      <c r="BG411" s="7">
        <f ca="1">SUMIFS(مصنعيات!BE:BE,مصنعيات!AW:AW,$AO$2,مصنعيات!AU:AU,BC411)</f>
        <v>0</v>
      </c>
      <c r="BH411" s="66" t="str">
        <f t="shared" si="111"/>
        <v/>
      </c>
      <c r="BJ411" s="4" t="s">
        <v>30</v>
      </c>
      <c r="BK411" s="5">
        <v>45576</v>
      </c>
      <c r="BL411" s="7"/>
      <c r="BM411" s="7"/>
      <c r="BN411" s="6">
        <f t="shared" si="119"/>
        <v>0</v>
      </c>
      <c r="BO411" s="7">
        <f ca="1">SUMIFS(مصنعيات!BM:BM,مصنعيات!BE:BE,$AO$2,مصنعيات!BC:BC,BK411)</f>
        <v>0</v>
      </c>
      <c r="BP411" s="66" t="str">
        <f t="shared" si="112"/>
        <v/>
      </c>
    </row>
    <row r="412" spans="2:68" x14ac:dyDescent="0.2">
      <c r="B412" s="4" t="s">
        <v>8</v>
      </c>
      <c r="C412" s="5">
        <v>45577</v>
      </c>
      <c r="D412" s="7"/>
      <c r="E412" s="7"/>
      <c r="F412" s="6">
        <f t="shared" si="104"/>
        <v>0</v>
      </c>
      <c r="G412" s="7">
        <f>SUMIFS(مصنعيات!N:N,مصنعيات!F:F,$E$2,مصنعيات!D:D,C412)</f>
        <v>0</v>
      </c>
      <c r="H412" s="66" t="str">
        <f t="shared" si="105"/>
        <v/>
      </c>
      <c r="K412" s="4" t="s">
        <v>8</v>
      </c>
      <c r="L412" s="5">
        <v>45577</v>
      </c>
      <c r="M412" s="7"/>
      <c r="N412" s="7"/>
      <c r="O412" s="6">
        <f t="shared" si="113"/>
        <v>0</v>
      </c>
      <c r="P412" s="7">
        <f>SUMIFS(مصنعيات!N:N,مصنعيات!F:F,$N$2,مصنعيات!D:D,L412)</f>
        <v>0</v>
      </c>
      <c r="Q412" s="66" t="str">
        <f t="shared" si="106"/>
        <v/>
      </c>
      <c r="T412" s="4" t="s">
        <v>8</v>
      </c>
      <c r="U412" s="5">
        <v>45577</v>
      </c>
      <c r="V412" s="7"/>
      <c r="W412" s="7"/>
      <c r="X412" s="6">
        <f t="shared" si="114"/>
        <v>0</v>
      </c>
      <c r="Y412" s="7">
        <f>SUMIFS(مصنعيات!W:W,مصنعيات!O:O,$W$2,مصنعيات!M:M,U412)</f>
        <v>0</v>
      </c>
      <c r="Z412" s="66" t="str">
        <f t="shared" si="107"/>
        <v/>
      </c>
      <c r="AC412" s="4" t="s">
        <v>8</v>
      </c>
      <c r="AD412" s="5">
        <v>45577</v>
      </c>
      <c r="AE412" s="7"/>
      <c r="AF412" s="7"/>
      <c r="AG412" s="6">
        <f t="shared" si="115"/>
        <v>0</v>
      </c>
      <c r="AH412" s="7">
        <f>SUMIFS(مصنعيات!AF:AF,مصنعيات!X:X,$AF$2,مصنعيات!V:V,AD412)</f>
        <v>0</v>
      </c>
      <c r="AI412" s="66" t="str">
        <f t="shared" si="108"/>
        <v/>
      </c>
      <c r="AL412" s="4" t="s">
        <v>8</v>
      </c>
      <c r="AM412" s="5">
        <v>45577</v>
      </c>
      <c r="AN412" s="7"/>
      <c r="AO412" s="7"/>
      <c r="AP412" s="6">
        <f t="shared" si="116"/>
        <v>0</v>
      </c>
      <c r="AQ412" s="7">
        <f>SUMIFS(مصنعيات!AO:AO,مصنعيات!AG:AG,$AO$2,مصنعيات!AE:AE,AM412)</f>
        <v>0</v>
      </c>
      <c r="AR412" s="66" t="str">
        <f t="shared" si="109"/>
        <v/>
      </c>
      <c r="AT412" s="4" t="s">
        <v>8</v>
      </c>
      <c r="AU412" s="5">
        <v>45577</v>
      </c>
      <c r="AV412" s="7"/>
      <c r="AW412" s="7"/>
      <c r="AX412" s="6">
        <f t="shared" si="117"/>
        <v>0</v>
      </c>
      <c r="AY412" s="7">
        <f ca="1">SUMIFS(مصنعيات!AW:AW,مصنعيات!AO:AO,$AO$2,مصنعيات!AM:AM,AU412)</f>
        <v>0</v>
      </c>
      <c r="AZ412" s="66" t="str">
        <f t="shared" si="110"/>
        <v/>
      </c>
      <c r="BB412" s="4" t="s">
        <v>8</v>
      </c>
      <c r="BC412" s="5">
        <v>45577</v>
      </c>
      <c r="BD412" s="7"/>
      <c r="BE412" s="7"/>
      <c r="BF412" s="6">
        <f t="shared" si="118"/>
        <v>0</v>
      </c>
      <c r="BG412" s="7">
        <f ca="1">SUMIFS(مصنعيات!BE:BE,مصنعيات!AW:AW,$AO$2,مصنعيات!AU:AU,BC412)</f>
        <v>0</v>
      </c>
      <c r="BH412" s="66" t="str">
        <f t="shared" si="111"/>
        <v/>
      </c>
      <c r="BJ412" s="4" t="s">
        <v>8</v>
      </c>
      <c r="BK412" s="5">
        <v>45577</v>
      </c>
      <c r="BL412" s="7"/>
      <c r="BM412" s="7"/>
      <c r="BN412" s="6">
        <f t="shared" si="119"/>
        <v>0</v>
      </c>
      <c r="BO412" s="7">
        <f ca="1">SUMIFS(مصنعيات!BM:BM,مصنعيات!BE:BE,$AO$2,مصنعيات!BC:BC,BK412)</f>
        <v>0</v>
      </c>
      <c r="BP412" s="66" t="str">
        <f t="shared" si="112"/>
        <v/>
      </c>
    </row>
    <row r="413" spans="2:68" x14ac:dyDescent="0.2">
      <c r="B413" s="4" t="s">
        <v>9</v>
      </c>
      <c r="C413" s="5">
        <v>45578</v>
      </c>
      <c r="D413" s="7"/>
      <c r="E413" s="7"/>
      <c r="F413" s="6">
        <f t="shared" si="104"/>
        <v>0</v>
      </c>
      <c r="G413" s="7">
        <f>SUMIFS(مصنعيات!N:N,مصنعيات!F:F,$E$2,مصنعيات!D:D,C413)</f>
        <v>0</v>
      </c>
      <c r="H413" s="66" t="str">
        <f t="shared" si="105"/>
        <v/>
      </c>
      <c r="K413" s="4" t="s">
        <v>9</v>
      </c>
      <c r="L413" s="5">
        <v>45578</v>
      </c>
      <c r="M413" s="7"/>
      <c r="N413" s="7"/>
      <c r="O413" s="6">
        <f t="shared" si="113"/>
        <v>0</v>
      </c>
      <c r="P413" s="7">
        <f>SUMIFS(مصنعيات!N:N,مصنعيات!F:F,$N$2,مصنعيات!D:D,L413)</f>
        <v>0</v>
      </c>
      <c r="Q413" s="66" t="str">
        <f t="shared" si="106"/>
        <v/>
      </c>
      <c r="T413" s="4" t="s">
        <v>9</v>
      </c>
      <c r="U413" s="5">
        <v>45578</v>
      </c>
      <c r="V413" s="7"/>
      <c r="W413" s="7"/>
      <c r="X413" s="6">
        <f t="shared" si="114"/>
        <v>0</v>
      </c>
      <c r="Y413" s="7">
        <f>SUMIFS(مصنعيات!W:W,مصنعيات!O:O,$W$2,مصنعيات!M:M,U413)</f>
        <v>0</v>
      </c>
      <c r="Z413" s="66" t="str">
        <f t="shared" si="107"/>
        <v/>
      </c>
      <c r="AC413" s="4" t="s">
        <v>9</v>
      </c>
      <c r="AD413" s="5">
        <v>45578</v>
      </c>
      <c r="AE413" s="7"/>
      <c r="AF413" s="7"/>
      <c r="AG413" s="6">
        <f t="shared" si="115"/>
        <v>0</v>
      </c>
      <c r="AH413" s="7">
        <f>SUMIFS(مصنعيات!AF:AF,مصنعيات!X:X,$AF$2,مصنعيات!V:V,AD413)</f>
        <v>0</v>
      </c>
      <c r="AI413" s="66" t="str">
        <f t="shared" si="108"/>
        <v/>
      </c>
      <c r="AL413" s="4" t="s">
        <v>9</v>
      </c>
      <c r="AM413" s="5">
        <v>45578</v>
      </c>
      <c r="AN413" s="7"/>
      <c r="AO413" s="7"/>
      <c r="AP413" s="6">
        <f t="shared" si="116"/>
        <v>0</v>
      </c>
      <c r="AQ413" s="7">
        <f>SUMIFS(مصنعيات!AO:AO,مصنعيات!AG:AG,$AO$2,مصنعيات!AE:AE,AM413)</f>
        <v>0</v>
      </c>
      <c r="AR413" s="66" t="str">
        <f t="shared" si="109"/>
        <v/>
      </c>
      <c r="AT413" s="4" t="s">
        <v>9</v>
      </c>
      <c r="AU413" s="5">
        <v>45578</v>
      </c>
      <c r="AV413" s="7"/>
      <c r="AW413" s="7"/>
      <c r="AX413" s="6">
        <f t="shared" si="117"/>
        <v>0</v>
      </c>
      <c r="AY413" s="7">
        <f ca="1">SUMIFS(مصنعيات!AW:AW,مصنعيات!AO:AO,$AO$2,مصنعيات!AM:AM,AU413)</f>
        <v>0</v>
      </c>
      <c r="AZ413" s="66" t="str">
        <f t="shared" si="110"/>
        <v/>
      </c>
      <c r="BB413" s="4" t="s">
        <v>9</v>
      </c>
      <c r="BC413" s="5">
        <v>45578</v>
      </c>
      <c r="BD413" s="7"/>
      <c r="BE413" s="7"/>
      <c r="BF413" s="6">
        <f t="shared" si="118"/>
        <v>0</v>
      </c>
      <c r="BG413" s="7">
        <f ca="1">SUMIFS(مصنعيات!BE:BE,مصنعيات!AW:AW,$AO$2,مصنعيات!AU:AU,BC413)</f>
        <v>0</v>
      </c>
      <c r="BH413" s="66" t="str">
        <f t="shared" si="111"/>
        <v/>
      </c>
      <c r="BJ413" s="4" t="s">
        <v>9</v>
      </c>
      <c r="BK413" s="5">
        <v>45578</v>
      </c>
      <c r="BL413" s="7"/>
      <c r="BM413" s="7"/>
      <c r="BN413" s="6">
        <f t="shared" si="119"/>
        <v>0</v>
      </c>
      <c r="BO413" s="7">
        <f ca="1">SUMIFS(مصنعيات!BM:BM,مصنعيات!BE:BE,$AO$2,مصنعيات!BC:BC,BK413)</f>
        <v>0</v>
      </c>
      <c r="BP413" s="66" t="str">
        <f t="shared" si="112"/>
        <v/>
      </c>
    </row>
    <row r="414" spans="2:68" x14ac:dyDescent="0.2">
      <c r="B414" s="4" t="s">
        <v>10</v>
      </c>
      <c r="C414" s="5">
        <v>45579</v>
      </c>
      <c r="D414" s="7"/>
      <c r="E414" s="7"/>
      <c r="F414" s="6">
        <f t="shared" si="104"/>
        <v>0</v>
      </c>
      <c r="G414" s="7">
        <f>SUMIFS(مصنعيات!N:N,مصنعيات!F:F,$E$2,مصنعيات!D:D,C414)</f>
        <v>0</v>
      </c>
      <c r="H414" s="66" t="str">
        <f t="shared" si="105"/>
        <v/>
      </c>
      <c r="K414" s="4" t="s">
        <v>10</v>
      </c>
      <c r="L414" s="5">
        <v>45579</v>
      </c>
      <c r="M414" s="7"/>
      <c r="N414" s="7"/>
      <c r="O414" s="6">
        <f t="shared" si="113"/>
        <v>0</v>
      </c>
      <c r="P414" s="7">
        <f>SUMIFS(مصنعيات!N:N,مصنعيات!F:F,$N$2,مصنعيات!D:D,L414)</f>
        <v>0</v>
      </c>
      <c r="Q414" s="66" t="str">
        <f t="shared" si="106"/>
        <v/>
      </c>
      <c r="T414" s="4" t="s">
        <v>10</v>
      </c>
      <c r="U414" s="5">
        <v>45579</v>
      </c>
      <c r="V414" s="7"/>
      <c r="W414" s="7"/>
      <c r="X414" s="6">
        <f t="shared" si="114"/>
        <v>0</v>
      </c>
      <c r="Y414" s="7">
        <f>SUMIFS(مصنعيات!W:W,مصنعيات!O:O,$W$2,مصنعيات!M:M,U414)</f>
        <v>0</v>
      </c>
      <c r="Z414" s="66" t="str">
        <f t="shared" si="107"/>
        <v/>
      </c>
      <c r="AC414" s="4" t="s">
        <v>10</v>
      </c>
      <c r="AD414" s="5">
        <v>45579</v>
      </c>
      <c r="AE414" s="7"/>
      <c r="AF414" s="7"/>
      <c r="AG414" s="6">
        <f t="shared" si="115"/>
        <v>0</v>
      </c>
      <c r="AH414" s="7">
        <f>SUMIFS(مصنعيات!AF:AF,مصنعيات!X:X,$AF$2,مصنعيات!V:V,AD414)</f>
        <v>0</v>
      </c>
      <c r="AI414" s="66" t="str">
        <f t="shared" si="108"/>
        <v/>
      </c>
      <c r="AL414" s="4" t="s">
        <v>10</v>
      </c>
      <c r="AM414" s="5">
        <v>45579</v>
      </c>
      <c r="AN414" s="7"/>
      <c r="AO414" s="7"/>
      <c r="AP414" s="6">
        <f t="shared" si="116"/>
        <v>0</v>
      </c>
      <c r="AQ414" s="7">
        <f>SUMIFS(مصنعيات!AO:AO,مصنعيات!AG:AG,$AO$2,مصنعيات!AE:AE,AM414)</f>
        <v>0</v>
      </c>
      <c r="AR414" s="66" t="str">
        <f t="shared" si="109"/>
        <v/>
      </c>
      <c r="AT414" s="4" t="s">
        <v>10</v>
      </c>
      <c r="AU414" s="5">
        <v>45579</v>
      </c>
      <c r="AV414" s="7"/>
      <c r="AW414" s="7"/>
      <c r="AX414" s="6">
        <f t="shared" si="117"/>
        <v>0</v>
      </c>
      <c r="AY414" s="7">
        <f ca="1">SUMIFS(مصنعيات!AW:AW,مصنعيات!AO:AO,$AO$2,مصنعيات!AM:AM,AU414)</f>
        <v>0</v>
      </c>
      <c r="AZ414" s="66" t="str">
        <f t="shared" si="110"/>
        <v/>
      </c>
      <c r="BB414" s="4" t="s">
        <v>10</v>
      </c>
      <c r="BC414" s="5">
        <v>45579</v>
      </c>
      <c r="BD414" s="7"/>
      <c r="BE414" s="7"/>
      <c r="BF414" s="6">
        <f t="shared" si="118"/>
        <v>0</v>
      </c>
      <c r="BG414" s="7">
        <f ca="1">SUMIFS(مصنعيات!BE:BE,مصنعيات!AW:AW,$AO$2,مصنعيات!AU:AU,BC414)</f>
        <v>0</v>
      </c>
      <c r="BH414" s="66" t="str">
        <f t="shared" si="111"/>
        <v/>
      </c>
      <c r="BJ414" s="4" t="s">
        <v>10</v>
      </c>
      <c r="BK414" s="5">
        <v>45579</v>
      </c>
      <c r="BL414" s="7"/>
      <c r="BM414" s="7"/>
      <c r="BN414" s="6">
        <f t="shared" si="119"/>
        <v>0</v>
      </c>
      <c r="BO414" s="7">
        <f ca="1">SUMIFS(مصنعيات!BM:BM,مصنعيات!BE:BE,$AO$2,مصنعيات!BC:BC,BK414)</f>
        <v>0</v>
      </c>
      <c r="BP414" s="66" t="str">
        <f t="shared" si="112"/>
        <v/>
      </c>
    </row>
    <row r="415" spans="2:68" x14ac:dyDescent="0.2">
      <c r="B415" s="4" t="s">
        <v>11</v>
      </c>
      <c r="C415" s="5">
        <v>45580</v>
      </c>
      <c r="D415" s="7"/>
      <c r="E415" s="7"/>
      <c r="F415" s="6">
        <f t="shared" si="104"/>
        <v>0</v>
      </c>
      <c r="G415" s="7">
        <f>SUMIFS(مصنعيات!N:N,مصنعيات!F:F,$E$2,مصنعيات!D:D,C415)</f>
        <v>0</v>
      </c>
      <c r="H415" s="66" t="str">
        <f t="shared" si="105"/>
        <v/>
      </c>
      <c r="K415" s="4" t="s">
        <v>11</v>
      </c>
      <c r="L415" s="5">
        <v>45580</v>
      </c>
      <c r="M415" s="7"/>
      <c r="N415" s="7"/>
      <c r="O415" s="6">
        <f t="shared" si="113"/>
        <v>0</v>
      </c>
      <c r="P415" s="7">
        <f>SUMIFS(مصنعيات!N:N,مصنعيات!F:F,$N$2,مصنعيات!D:D,L415)</f>
        <v>0</v>
      </c>
      <c r="Q415" s="66" t="str">
        <f t="shared" si="106"/>
        <v/>
      </c>
      <c r="T415" s="4" t="s">
        <v>11</v>
      </c>
      <c r="U415" s="5">
        <v>45580</v>
      </c>
      <c r="V415" s="7"/>
      <c r="W415" s="7"/>
      <c r="X415" s="6">
        <f t="shared" si="114"/>
        <v>0</v>
      </c>
      <c r="Y415" s="7">
        <f>SUMIFS(مصنعيات!W:W,مصنعيات!O:O,$W$2,مصنعيات!M:M,U415)</f>
        <v>0</v>
      </c>
      <c r="Z415" s="66" t="str">
        <f t="shared" si="107"/>
        <v/>
      </c>
      <c r="AC415" s="4" t="s">
        <v>11</v>
      </c>
      <c r="AD415" s="5">
        <v>45580</v>
      </c>
      <c r="AE415" s="7"/>
      <c r="AF415" s="7"/>
      <c r="AG415" s="6">
        <f t="shared" si="115"/>
        <v>0</v>
      </c>
      <c r="AH415" s="7">
        <f>SUMIFS(مصنعيات!AF:AF,مصنعيات!X:X,$AF$2,مصنعيات!V:V,AD415)</f>
        <v>0</v>
      </c>
      <c r="AI415" s="66" t="str">
        <f t="shared" si="108"/>
        <v/>
      </c>
      <c r="AL415" s="4" t="s">
        <v>11</v>
      </c>
      <c r="AM415" s="5">
        <v>45580</v>
      </c>
      <c r="AN415" s="7"/>
      <c r="AO415" s="7"/>
      <c r="AP415" s="6">
        <f t="shared" si="116"/>
        <v>0</v>
      </c>
      <c r="AQ415" s="7">
        <f>SUMIFS(مصنعيات!AO:AO,مصنعيات!AG:AG,$AO$2,مصنعيات!AE:AE,AM415)</f>
        <v>0</v>
      </c>
      <c r="AR415" s="66" t="str">
        <f t="shared" si="109"/>
        <v/>
      </c>
      <c r="AT415" s="4" t="s">
        <v>11</v>
      </c>
      <c r="AU415" s="5">
        <v>45580</v>
      </c>
      <c r="AV415" s="7"/>
      <c r="AW415" s="7"/>
      <c r="AX415" s="6">
        <f t="shared" si="117"/>
        <v>0</v>
      </c>
      <c r="AY415" s="7">
        <f ca="1">SUMIFS(مصنعيات!AW:AW,مصنعيات!AO:AO,$AO$2,مصنعيات!AM:AM,AU415)</f>
        <v>0</v>
      </c>
      <c r="AZ415" s="66" t="str">
        <f t="shared" si="110"/>
        <v/>
      </c>
      <c r="BB415" s="4" t="s">
        <v>11</v>
      </c>
      <c r="BC415" s="5">
        <v>45580</v>
      </c>
      <c r="BD415" s="7"/>
      <c r="BE415" s="7"/>
      <c r="BF415" s="6">
        <f t="shared" si="118"/>
        <v>0</v>
      </c>
      <c r="BG415" s="7">
        <f ca="1">SUMIFS(مصنعيات!BE:BE,مصنعيات!AW:AW,$AO$2,مصنعيات!AU:AU,BC415)</f>
        <v>0</v>
      </c>
      <c r="BH415" s="66" t="str">
        <f t="shared" si="111"/>
        <v/>
      </c>
      <c r="BJ415" s="4" t="s">
        <v>11</v>
      </c>
      <c r="BK415" s="5">
        <v>45580</v>
      </c>
      <c r="BL415" s="7"/>
      <c r="BM415" s="7"/>
      <c r="BN415" s="6">
        <f t="shared" si="119"/>
        <v>0</v>
      </c>
      <c r="BO415" s="7">
        <f ca="1">SUMIFS(مصنعيات!BM:BM,مصنعيات!BE:BE,$AO$2,مصنعيات!BC:BC,BK415)</f>
        <v>0</v>
      </c>
      <c r="BP415" s="66" t="str">
        <f t="shared" si="112"/>
        <v/>
      </c>
    </row>
    <row r="416" spans="2:68" x14ac:dyDescent="0.2">
      <c r="B416" s="4" t="s">
        <v>12</v>
      </c>
      <c r="C416" s="5">
        <v>45581</v>
      </c>
      <c r="D416" s="7"/>
      <c r="E416" s="7"/>
      <c r="F416" s="6">
        <f t="shared" si="104"/>
        <v>0</v>
      </c>
      <c r="G416" s="7">
        <f>SUMIFS(مصنعيات!N:N,مصنعيات!F:F,$E$2,مصنعيات!D:D,C416)</f>
        <v>0</v>
      </c>
      <c r="H416" s="66" t="str">
        <f t="shared" si="105"/>
        <v/>
      </c>
      <c r="K416" s="4" t="s">
        <v>12</v>
      </c>
      <c r="L416" s="5">
        <v>45581</v>
      </c>
      <c r="M416" s="7"/>
      <c r="N416" s="7"/>
      <c r="O416" s="6">
        <f t="shared" si="113"/>
        <v>0</v>
      </c>
      <c r="P416" s="7">
        <f>SUMIFS(مصنعيات!N:N,مصنعيات!F:F,$N$2,مصنعيات!D:D,L416)</f>
        <v>0</v>
      </c>
      <c r="Q416" s="66" t="str">
        <f t="shared" si="106"/>
        <v/>
      </c>
      <c r="T416" s="4" t="s">
        <v>12</v>
      </c>
      <c r="U416" s="5">
        <v>45581</v>
      </c>
      <c r="V416" s="7"/>
      <c r="W416" s="7"/>
      <c r="X416" s="6">
        <f t="shared" si="114"/>
        <v>0</v>
      </c>
      <c r="Y416" s="7">
        <f>SUMIFS(مصنعيات!W:W,مصنعيات!O:O,$W$2,مصنعيات!M:M,U416)</f>
        <v>0</v>
      </c>
      <c r="Z416" s="66" t="str">
        <f t="shared" si="107"/>
        <v/>
      </c>
      <c r="AC416" s="4" t="s">
        <v>12</v>
      </c>
      <c r="AD416" s="5">
        <v>45581</v>
      </c>
      <c r="AE416" s="7"/>
      <c r="AF416" s="7"/>
      <c r="AG416" s="6">
        <f t="shared" si="115"/>
        <v>0</v>
      </c>
      <c r="AH416" s="7">
        <f>SUMIFS(مصنعيات!AF:AF,مصنعيات!X:X,$AF$2,مصنعيات!V:V,AD416)</f>
        <v>0</v>
      </c>
      <c r="AI416" s="66" t="str">
        <f t="shared" si="108"/>
        <v/>
      </c>
      <c r="AL416" s="4" t="s">
        <v>12</v>
      </c>
      <c r="AM416" s="5">
        <v>45581</v>
      </c>
      <c r="AN416" s="7"/>
      <c r="AO416" s="7"/>
      <c r="AP416" s="6">
        <f t="shared" si="116"/>
        <v>0</v>
      </c>
      <c r="AQ416" s="7">
        <f>SUMIFS(مصنعيات!AO:AO,مصنعيات!AG:AG,$AO$2,مصنعيات!AE:AE,AM416)</f>
        <v>0</v>
      </c>
      <c r="AR416" s="66" t="str">
        <f t="shared" si="109"/>
        <v/>
      </c>
      <c r="AT416" s="4" t="s">
        <v>12</v>
      </c>
      <c r="AU416" s="5">
        <v>45581</v>
      </c>
      <c r="AV416" s="7"/>
      <c r="AW416" s="7"/>
      <c r="AX416" s="6">
        <f t="shared" si="117"/>
        <v>0</v>
      </c>
      <c r="AY416" s="7">
        <f ca="1">SUMIFS(مصنعيات!AW:AW,مصنعيات!AO:AO,$AO$2,مصنعيات!AM:AM,AU416)</f>
        <v>0</v>
      </c>
      <c r="AZ416" s="66" t="str">
        <f t="shared" si="110"/>
        <v/>
      </c>
      <c r="BB416" s="4" t="s">
        <v>12</v>
      </c>
      <c r="BC416" s="5">
        <v>45581</v>
      </c>
      <c r="BD416" s="7"/>
      <c r="BE416" s="7"/>
      <c r="BF416" s="6">
        <f t="shared" si="118"/>
        <v>0</v>
      </c>
      <c r="BG416" s="7">
        <f ca="1">SUMIFS(مصنعيات!BE:BE,مصنعيات!AW:AW,$AO$2,مصنعيات!AU:AU,BC416)</f>
        <v>0</v>
      </c>
      <c r="BH416" s="66" t="str">
        <f t="shared" si="111"/>
        <v/>
      </c>
      <c r="BJ416" s="4" t="s">
        <v>12</v>
      </c>
      <c r="BK416" s="5">
        <v>45581</v>
      </c>
      <c r="BL416" s="7"/>
      <c r="BM416" s="7"/>
      <c r="BN416" s="6">
        <f t="shared" si="119"/>
        <v>0</v>
      </c>
      <c r="BO416" s="7">
        <f ca="1">SUMIFS(مصنعيات!BM:BM,مصنعيات!BE:BE,$AO$2,مصنعيات!BC:BC,BK416)</f>
        <v>0</v>
      </c>
      <c r="BP416" s="66" t="str">
        <f t="shared" si="112"/>
        <v/>
      </c>
    </row>
    <row r="417" spans="2:68" x14ac:dyDescent="0.2">
      <c r="B417" s="4" t="s">
        <v>13</v>
      </c>
      <c r="C417" s="5">
        <v>45582</v>
      </c>
      <c r="D417" s="7"/>
      <c r="E417" s="7"/>
      <c r="F417" s="6">
        <f t="shared" si="104"/>
        <v>0</v>
      </c>
      <c r="G417" s="7">
        <f>SUMIFS(مصنعيات!N:N,مصنعيات!F:F,$E$2,مصنعيات!D:D,C417)</f>
        <v>0</v>
      </c>
      <c r="H417" s="66" t="str">
        <f t="shared" si="105"/>
        <v/>
      </c>
      <c r="K417" s="4" t="s">
        <v>13</v>
      </c>
      <c r="L417" s="5">
        <v>45582</v>
      </c>
      <c r="M417" s="7"/>
      <c r="N417" s="7"/>
      <c r="O417" s="6">
        <f t="shared" si="113"/>
        <v>0</v>
      </c>
      <c r="P417" s="7">
        <f>SUMIFS(مصنعيات!N:N,مصنعيات!F:F,$N$2,مصنعيات!D:D,L417)</f>
        <v>0</v>
      </c>
      <c r="Q417" s="66" t="str">
        <f t="shared" si="106"/>
        <v/>
      </c>
      <c r="T417" s="4" t="s">
        <v>13</v>
      </c>
      <c r="U417" s="5">
        <v>45582</v>
      </c>
      <c r="V417" s="7"/>
      <c r="W417" s="7"/>
      <c r="X417" s="6">
        <f t="shared" si="114"/>
        <v>0</v>
      </c>
      <c r="Y417" s="7">
        <f>SUMIFS(مصنعيات!W:W,مصنعيات!O:O,$W$2,مصنعيات!M:M,U417)</f>
        <v>0</v>
      </c>
      <c r="Z417" s="66" t="str">
        <f t="shared" si="107"/>
        <v/>
      </c>
      <c r="AC417" s="4" t="s">
        <v>13</v>
      </c>
      <c r="AD417" s="5">
        <v>45582</v>
      </c>
      <c r="AE417" s="7"/>
      <c r="AF417" s="7"/>
      <c r="AG417" s="6">
        <f t="shared" si="115"/>
        <v>0</v>
      </c>
      <c r="AH417" s="7">
        <f>SUMIFS(مصنعيات!AF:AF,مصنعيات!X:X,$AF$2,مصنعيات!V:V,AD417)</f>
        <v>0</v>
      </c>
      <c r="AI417" s="66" t="str">
        <f t="shared" si="108"/>
        <v/>
      </c>
      <c r="AL417" s="4" t="s">
        <v>13</v>
      </c>
      <c r="AM417" s="5">
        <v>45582</v>
      </c>
      <c r="AN417" s="7"/>
      <c r="AO417" s="7"/>
      <c r="AP417" s="6">
        <f t="shared" si="116"/>
        <v>0</v>
      </c>
      <c r="AQ417" s="7">
        <f>SUMIFS(مصنعيات!AO:AO,مصنعيات!AG:AG,$AO$2,مصنعيات!AE:AE,AM417)</f>
        <v>0</v>
      </c>
      <c r="AR417" s="66" t="str">
        <f t="shared" si="109"/>
        <v/>
      </c>
      <c r="AT417" s="4" t="s">
        <v>13</v>
      </c>
      <c r="AU417" s="5">
        <v>45582</v>
      </c>
      <c r="AV417" s="7"/>
      <c r="AW417" s="7"/>
      <c r="AX417" s="6">
        <f t="shared" si="117"/>
        <v>0</v>
      </c>
      <c r="AY417" s="7">
        <f ca="1">SUMIFS(مصنعيات!AW:AW,مصنعيات!AO:AO,$AO$2,مصنعيات!AM:AM,AU417)</f>
        <v>0</v>
      </c>
      <c r="AZ417" s="66" t="str">
        <f t="shared" si="110"/>
        <v/>
      </c>
      <c r="BB417" s="4" t="s">
        <v>13</v>
      </c>
      <c r="BC417" s="5">
        <v>45582</v>
      </c>
      <c r="BD417" s="7"/>
      <c r="BE417" s="7"/>
      <c r="BF417" s="6">
        <f t="shared" si="118"/>
        <v>0</v>
      </c>
      <c r="BG417" s="7">
        <f ca="1">SUMIFS(مصنعيات!BE:BE,مصنعيات!AW:AW,$AO$2,مصنعيات!AU:AU,BC417)</f>
        <v>0</v>
      </c>
      <c r="BH417" s="66" t="str">
        <f t="shared" si="111"/>
        <v/>
      </c>
      <c r="BJ417" s="4" t="s">
        <v>13</v>
      </c>
      <c r="BK417" s="5">
        <v>45582</v>
      </c>
      <c r="BL417" s="7"/>
      <c r="BM417" s="7"/>
      <c r="BN417" s="6">
        <f t="shared" si="119"/>
        <v>0</v>
      </c>
      <c r="BO417" s="7">
        <f ca="1">SUMIFS(مصنعيات!BM:BM,مصنعيات!BE:BE,$AO$2,مصنعيات!BC:BC,BK417)</f>
        <v>0</v>
      </c>
      <c r="BP417" s="66" t="str">
        <f t="shared" si="112"/>
        <v/>
      </c>
    </row>
    <row r="418" spans="2:68" x14ac:dyDescent="0.2">
      <c r="B418" s="4" t="s">
        <v>30</v>
      </c>
      <c r="C418" s="5">
        <v>45583</v>
      </c>
      <c r="D418" s="7"/>
      <c r="E418" s="7"/>
      <c r="F418" s="6">
        <f t="shared" si="104"/>
        <v>0</v>
      </c>
      <c r="G418" s="7">
        <f>SUMIFS(مصنعيات!N:N,مصنعيات!F:F,$E$2,مصنعيات!D:D,C418)</f>
        <v>0</v>
      </c>
      <c r="H418" s="66" t="str">
        <f t="shared" si="105"/>
        <v/>
      </c>
      <c r="K418" s="4" t="s">
        <v>30</v>
      </c>
      <c r="L418" s="5">
        <v>45583</v>
      </c>
      <c r="M418" s="7"/>
      <c r="N418" s="7"/>
      <c r="O418" s="6">
        <f t="shared" si="113"/>
        <v>0</v>
      </c>
      <c r="P418" s="7">
        <f>SUMIFS(مصنعيات!N:N,مصنعيات!F:F,$N$2,مصنعيات!D:D,L418)</f>
        <v>0</v>
      </c>
      <c r="Q418" s="66" t="str">
        <f t="shared" si="106"/>
        <v/>
      </c>
      <c r="T418" s="4" t="s">
        <v>30</v>
      </c>
      <c r="U418" s="5">
        <v>45583</v>
      </c>
      <c r="V418" s="7"/>
      <c r="W418" s="7"/>
      <c r="X418" s="6">
        <f t="shared" si="114"/>
        <v>0</v>
      </c>
      <c r="Y418" s="7">
        <f>SUMIFS(مصنعيات!W:W,مصنعيات!O:O,$W$2,مصنعيات!M:M,U418)</f>
        <v>0</v>
      </c>
      <c r="Z418" s="66" t="str">
        <f t="shared" si="107"/>
        <v/>
      </c>
      <c r="AC418" s="4" t="s">
        <v>30</v>
      </c>
      <c r="AD418" s="5">
        <v>45583</v>
      </c>
      <c r="AE418" s="7"/>
      <c r="AF418" s="7"/>
      <c r="AG418" s="6">
        <f t="shared" si="115"/>
        <v>0</v>
      </c>
      <c r="AH418" s="7">
        <f>SUMIFS(مصنعيات!AF:AF,مصنعيات!X:X,$AF$2,مصنعيات!V:V,AD418)</f>
        <v>0</v>
      </c>
      <c r="AI418" s="66" t="str">
        <f t="shared" si="108"/>
        <v/>
      </c>
      <c r="AL418" s="4" t="s">
        <v>30</v>
      </c>
      <c r="AM418" s="5">
        <v>45583</v>
      </c>
      <c r="AN418" s="7"/>
      <c r="AO418" s="7"/>
      <c r="AP418" s="6">
        <f t="shared" si="116"/>
        <v>0</v>
      </c>
      <c r="AQ418" s="7">
        <f>SUMIFS(مصنعيات!AO:AO,مصنعيات!AG:AG,$AO$2,مصنعيات!AE:AE,AM418)</f>
        <v>0</v>
      </c>
      <c r="AR418" s="66" t="str">
        <f t="shared" si="109"/>
        <v/>
      </c>
      <c r="AT418" s="4" t="s">
        <v>30</v>
      </c>
      <c r="AU418" s="5">
        <v>45583</v>
      </c>
      <c r="AV418" s="7"/>
      <c r="AW418" s="7"/>
      <c r="AX418" s="6">
        <f t="shared" si="117"/>
        <v>0</v>
      </c>
      <c r="AY418" s="7">
        <f ca="1">SUMIFS(مصنعيات!AW:AW,مصنعيات!AO:AO,$AO$2,مصنعيات!AM:AM,AU418)</f>
        <v>0</v>
      </c>
      <c r="AZ418" s="66" t="str">
        <f t="shared" si="110"/>
        <v/>
      </c>
      <c r="BB418" s="4" t="s">
        <v>30</v>
      </c>
      <c r="BC418" s="5">
        <v>45583</v>
      </c>
      <c r="BD418" s="7"/>
      <c r="BE418" s="7"/>
      <c r="BF418" s="6">
        <f t="shared" si="118"/>
        <v>0</v>
      </c>
      <c r="BG418" s="7">
        <f ca="1">SUMIFS(مصنعيات!BE:BE,مصنعيات!AW:AW,$AO$2,مصنعيات!AU:AU,BC418)</f>
        <v>0</v>
      </c>
      <c r="BH418" s="66" t="str">
        <f t="shared" si="111"/>
        <v/>
      </c>
      <c r="BJ418" s="4" t="s">
        <v>30</v>
      </c>
      <c r="BK418" s="5">
        <v>45583</v>
      </c>
      <c r="BL418" s="7"/>
      <c r="BM418" s="7"/>
      <c r="BN418" s="6">
        <f t="shared" si="119"/>
        <v>0</v>
      </c>
      <c r="BO418" s="7">
        <f ca="1">SUMIFS(مصنعيات!BM:BM,مصنعيات!BE:BE,$AO$2,مصنعيات!BC:BC,BK418)</f>
        <v>0</v>
      </c>
      <c r="BP418" s="66" t="str">
        <f t="shared" si="112"/>
        <v/>
      </c>
    </row>
    <row r="419" spans="2:68" x14ac:dyDescent="0.2">
      <c r="B419" s="4" t="s">
        <v>8</v>
      </c>
      <c r="C419" s="5">
        <v>45584</v>
      </c>
      <c r="D419" s="7"/>
      <c r="E419" s="7"/>
      <c r="F419" s="6">
        <f t="shared" si="104"/>
        <v>0</v>
      </c>
      <c r="G419" s="7">
        <f>SUMIFS(مصنعيات!N:N,مصنعيات!F:F,$E$2,مصنعيات!D:D,C419)</f>
        <v>0</v>
      </c>
      <c r="H419" s="66" t="str">
        <f t="shared" si="105"/>
        <v/>
      </c>
      <c r="K419" s="4" t="s">
        <v>8</v>
      </c>
      <c r="L419" s="5">
        <v>45584</v>
      </c>
      <c r="M419" s="7"/>
      <c r="N419" s="7"/>
      <c r="O419" s="6">
        <f t="shared" si="113"/>
        <v>0</v>
      </c>
      <c r="P419" s="7">
        <f>SUMIFS(مصنعيات!N:N,مصنعيات!F:F,$N$2,مصنعيات!D:D,L419)</f>
        <v>0</v>
      </c>
      <c r="Q419" s="66" t="str">
        <f t="shared" si="106"/>
        <v/>
      </c>
      <c r="T419" s="4" t="s">
        <v>8</v>
      </c>
      <c r="U419" s="5">
        <v>45584</v>
      </c>
      <c r="V419" s="7"/>
      <c r="W419" s="7"/>
      <c r="X419" s="6">
        <f t="shared" si="114"/>
        <v>0</v>
      </c>
      <c r="Y419" s="7">
        <f>SUMIFS(مصنعيات!W:W,مصنعيات!O:O,$W$2,مصنعيات!M:M,U419)</f>
        <v>0</v>
      </c>
      <c r="Z419" s="66" t="str">
        <f t="shared" si="107"/>
        <v/>
      </c>
      <c r="AC419" s="4" t="s">
        <v>8</v>
      </c>
      <c r="AD419" s="5">
        <v>45584</v>
      </c>
      <c r="AE419" s="7"/>
      <c r="AF419" s="7"/>
      <c r="AG419" s="6">
        <f t="shared" si="115"/>
        <v>0</v>
      </c>
      <c r="AH419" s="7">
        <f>SUMIFS(مصنعيات!AF:AF,مصنعيات!X:X,$AF$2,مصنعيات!V:V,AD419)</f>
        <v>0</v>
      </c>
      <c r="AI419" s="66" t="str">
        <f t="shared" si="108"/>
        <v/>
      </c>
      <c r="AL419" s="4" t="s">
        <v>8</v>
      </c>
      <c r="AM419" s="5">
        <v>45584</v>
      </c>
      <c r="AN419" s="7"/>
      <c r="AO419" s="7"/>
      <c r="AP419" s="6">
        <f t="shared" si="116"/>
        <v>0</v>
      </c>
      <c r="AQ419" s="7">
        <f>SUMIFS(مصنعيات!AO:AO,مصنعيات!AG:AG,$AO$2,مصنعيات!AE:AE,AM419)</f>
        <v>0</v>
      </c>
      <c r="AR419" s="66" t="str">
        <f t="shared" si="109"/>
        <v/>
      </c>
      <c r="AT419" s="4" t="s">
        <v>8</v>
      </c>
      <c r="AU419" s="5">
        <v>45584</v>
      </c>
      <c r="AV419" s="7"/>
      <c r="AW419" s="7"/>
      <c r="AX419" s="6">
        <f t="shared" si="117"/>
        <v>0</v>
      </c>
      <c r="AY419" s="7">
        <f ca="1">SUMIFS(مصنعيات!AW:AW,مصنعيات!AO:AO,$AO$2,مصنعيات!AM:AM,AU419)</f>
        <v>0</v>
      </c>
      <c r="AZ419" s="66" t="str">
        <f t="shared" si="110"/>
        <v/>
      </c>
      <c r="BB419" s="4" t="s">
        <v>8</v>
      </c>
      <c r="BC419" s="5">
        <v>45584</v>
      </c>
      <c r="BD419" s="7"/>
      <c r="BE419" s="7"/>
      <c r="BF419" s="6">
        <f t="shared" si="118"/>
        <v>0</v>
      </c>
      <c r="BG419" s="7">
        <f ca="1">SUMIFS(مصنعيات!BE:BE,مصنعيات!AW:AW,$AO$2,مصنعيات!AU:AU,BC419)</f>
        <v>0</v>
      </c>
      <c r="BH419" s="66" t="str">
        <f t="shared" si="111"/>
        <v/>
      </c>
      <c r="BJ419" s="4" t="s">
        <v>8</v>
      </c>
      <c r="BK419" s="5">
        <v>45584</v>
      </c>
      <c r="BL419" s="7"/>
      <c r="BM419" s="7"/>
      <c r="BN419" s="6">
        <f t="shared" si="119"/>
        <v>0</v>
      </c>
      <c r="BO419" s="7">
        <f ca="1">SUMIFS(مصنعيات!BM:BM,مصنعيات!BE:BE,$AO$2,مصنعيات!BC:BC,BK419)</f>
        <v>0</v>
      </c>
      <c r="BP419" s="66" t="str">
        <f t="shared" si="112"/>
        <v/>
      </c>
    </row>
    <row r="420" spans="2:68" x14ac:dyDescent="0.2">
      <c r="B420" s="4" t="s">
        <v>9</v>
      </c>
      <c r="C420" s="5">
        <v>45585</v>
      </c>
      <c r="D420" s="7"/>
      <c r="E420" s="7"/>
      <c r="F420" s="6">
        <f t="shared" si="104"/>
        <v>0</v>
      </c>
      <c r="G420" s="7">
        <f>SUMIFS(مصنعيات!N:N,مصنعيات!F:F,$E$2,مصنعيات!D:D,C420)</f>
        <v>0</v>
      </c>
      <c r="H420" s="66" t="str">
        <f t="shared" si="105"/>
        <v/>
      </c>
      <c r="K420" s="4" t="s">
        <v>9</v>
      </c>
      <c r="L420" s="5">
        <v>45585</v>
      </c>
      <c r="M420" s="7"/>
      <c r="N420" s="7"/>
      <c r="O420" s="6">
        <f t="shared" si="113"/>
        <v>0</v>
      </c>
      <c r="P420" s="7">
        <f>SUMIFS(مصنعيات!N:N,مصنعيات!F:F,$N$2,مصنعيات!D:D,L420)</f>
        <v>0</v>
      </c>
      <c r="Q420" s="66" t="str">
        <f t="shared" si="106"/>
        <v/>
      </c>
      <c r="T420" s="4" t="s">
        <v>9</v>
      </c>
      <c r="U420" s="5">
        <v>45585</v>
      </c>
      <c r="V420" s="7"/>
      <c r="W420" s="7"/>
      <c r="X420" s="6">
        <f t="shared" si="114"/>
        <v>0</v>
      </c>
      <c r="Y420" s="7">
        <f>SUMIFS(مصنعيات!W:W,مصنعيات!O:O,$W$2,مصنعيات!M:M,U420)</f>
        <v>0</v>
      </c>
      <c r="Z420" s="66" t="str">
        <f t="shared" si="107"/>
        <v/>
      </c>
      <c r="AC420" s="4" t="s">
        <v>9</v>
      </c>
      <c r="AD420" s="5">
        <v>45585</v>
      </c>
      <c r="AE420" s="7"/>
      <c r="AF420" s="7"/>
      <c r="AG420" s="6">
        <f t="shared" si="115"/>
        <v>0</v>
      </c>
      <c r="AH420" s="7">
        <f>SUMIFS(مصنعيات!AF:AF,مصنعيات!X:X,$AF$2,مصنعيات!V:V,AD420)</f>
        <v>0</v>
      </c>
      <c r="AI420" s="66" t="str">
        <f t="shared" si="108"/>
        <v/>
      </c>
      <c r="AL420" s="4" t="s">
        <v>9</v>
      </c>
      <c r="AM420" s="5">
        <v>45585</v>
      </c>
      <c r="AN420" s="7"/>
      <c r="AO420" s="7"/>
      <c r="AP420" s="6">
        <f t="shared" si="116"/>
        <v>0</v>
      </c>
      <c r="AQ420" s="7">
        <f>SUMIFS(مصنعيات!AO:AO,مصنعيات!AG:AG,$AO$2,مصنعيات!AE:AE,AM420)</f>
        <v>0</v>
      </c>
      <c r="AR420" s="66" t="str">
        <f t="shared" si="109"/>
        <v/>
      </c>
      <c r="AT420" s="4" t="s">
        <v>9</v>
      </c>
      <c r="AU420" s="5">
        <v>45585</v>
      </c>
      <c r="AV420" s="7"/>
      <c r="AW420" s="7"/>
      <c r="AX420" s="6">
        <f t="shared" si="117"/>
        <v>0</v>
      </c>
      <c r="AY420" s="7">
        <f ca="1">SUMIFS(مصنعيات!AW:AW,مصنعيات!AO:AO,$AO$2,مصنعيات!AM:AM,AU420)</f>
        <v>0</v>
      </c>
      <c r="AZ420" s="66" t="str">
        <f t="shared" si="110"/>
        <v/>
      </c>
      <c r="BB420" s="4" t="s">
        <v>9</v>
      </c>
      <c r="BC420" s="5">
        <v>45585</v>
      </c>
      <c r="BD420" s="7"/>
      <c r="BE420" s="7"/>
      <c r="BF420" s="6">
        <f t="shared" si="118"/>
        <v>0</v>
      </c>
      <c r="BG420" s="7">
        <f ca="1">SUMIFS(مصنعيات!BE:BE,مصنعيات!AW:AW,$AO$2,مصنعيات!AU:AU,BC420)</f>
        <v>0</v>
      </c>
      <c r="BH420" s="66" t="str">
        <f t="shared" si="111"/>
        <v/>
      </c>
      <c r="BJ420" s="4" t="s">
        <v>9</v>
      </c>
      <c r="BK420" s="5">
        <v>45585</v>
      </c>
      <c r="BL420" s="7"/>
      <c r="BM420" s="7"/>
      <c r="BN420" s="6">
        <f t="shared" si="119"/>
        <v>0</v>
      </c>
      <c r="BO420" s="7">
        <f ca="1">SUMIFS(مصنعيات!BM:BM,مصنعيات!BE:BE,$AO$2,مصنعيات!BC:BC,BK420)</f>
        <v>0</v>
      </c>
      <c r="BP420" s="66" t="str">
        <f t="shared" si="112"/>
        <v/>
      </c>
    </row>
    <row r="421" spans="2:68" x14ac:dyDescent="0.2">
      <c r="B421" s="4" t="s">
        <v>10</v>
      </c>
      <c r="C421" s="5">
        <v>45586</v>
      </c>
      <c r="D421" s="7"/>
      <c r="E421" s="7"/>
      <c r="F421" s="6">
        <f t="shared" si="104"/>
        <v>0</v>
      </c>
      <c r="G421" s="7">
        <f>SUMIFS(مصنعيات!N:N,مصنعيات!F:F,$E$2,مصنعيات!D:D,C421)</f>
        <v>0</v>
      </c>
      <c r="H421" s="66" t="str">
        <f t="shared" si="105"/>
        <v/>
      </c>
      <c r="K421" s="4" t="s">
        <v>10</v>
      </c>
      <c r="L421" s="5">
        <v>45586</v>
      </c>
      <c r="M421" s="7"/>
      <c r="N421" s="7"/>
      <c r="O421" s="6">
        <f t="shared" si="113"/>
        <v>0</v>
      </c>
      <c r="P421" s="7">
        <f>SUMIFS(مصنعيات!N:N,مصنعيات!F:F,$N$2,مصنعيات!D:D,L421)</f>
        <v>0</v>
      </c>
      <c r="Q421" s="66" t="str">
        <f t="shared" si="106"/>
        <v/>
      </c>
      <c r="T421" s="4" t="s">
        <v>10</v>
      </c>
      <c r="U421" s="5">
        <v>45586</v>
      </c>
      <c r="V421" s="7"/>
      <c r="W421" s="7"/>
      <c r="X421" s="6">
        <f t="shared" si="114"/>
        <v>0</v>
      </c>
      <c r="Y421" s="7">
        <f>SUMIFS(مصنعيات!W:W,مصنعيات!O:O,$W$2,مصنعيات!M:M,U421)</f>
        <v>0</v>
      </c>
      <c r="Z421" s="66" t="str">
        <f t="shared" si="107"/>
        <v/>
      </c>
      <c r="AC421" s="4" t="s">
        <v>10</v>
      </c>
      <c r="AD421" s="5">
        <v>45586</v>
      </c>
      <c r="AE421" s="7"/>
      <c r="AF421" s="7"/>
      <c r="AG421" s="6">
        <f t="shared" si="115"/>
        <v>0</v>
      </c>
      <c r="AH421" s="7">
        <f>SUMIFS(مصنعيات!AF:AF,مصنعيات!X:X,$AF$2,مصنعيات!V:V,AD421)</f>
        <v>0</v>
      </c>
      <c r="AI421" s="66" t="str">
        <f t="shared" si="108"/>
        <v/>
      </c>
      <c r="AL421" s="4" t="s">
        <v>10</v>
      </c>
      <c r="AM421" s="5">
        <v>45586</v>
      </c>
      <c r="AN421" s="7"/>
      <c r="AO421" s="7"/>
      <c r="AP421" s="6">
        <f t="shared" si="116"/>
        <v>0</v>
      </c>
      <c r="AQ421" s="7">
        <f>SUMIFS(مصنعيات!AO:AO,مصنعيات!AG:AG,$AO$2,مصنعيات!AE:AE,AM421)</f>
        <v>0</v>
      </c>
      <c r="AR421" s="66" t="str">
        <f t="shared" si="109"/>
        <v/>
      </c>
      <c r="AT421" s="4" t="s">
        <v>10</v>
      </c>
      <c r="AU421" s="5">
        <v>45586</v>
      </c>
      <c r="AV421" s="7"/>
      <c r="AW421" s="7"/>
      <c r="AX421" s="6">
        <f t="shared" si="117"/>
        <v>0</v>
      </c>
      <c r="AY421" s="7">
        <f ca="1">SUMIFS(مصنعيات!AW:AW,مصنعيات!AO:AO,$AO$2,مصنعيات!AM:AM,AU421)</f>
        <v>0</v>
      </c>
      <c r="AZ421" s="66" t="str">
        <f t="shared" si="110"/>
        <v/>
      </c>
      <c r="BB421" s="4" t="s">
        <v>10</v>
      </c>
      <c r="BC421" s="5">
        <v>45586</v>
      </c>
      <c r="BD421" s="7"/>
      <c r="BE421" s="7"/>
      <c r="BF421" s="6">
        <f t="shared" si="118"/>
        <v>0</v>
      </c>
      <c r="BG421" s="7">
        <f ca="1">SUMIFS(مصنعيات!BE:BE,مصنعيات!AW:AW,$AO$2,مصنعيات!AU:AU,BC421)</f>
        <v>0</v>
      </c>
      <c r="BH421" s="66" t="str">
        <f t="shared" si="111"/>
        <v/>
      </c>
      <c r="BJ421" s="4" t="s">
        <v>10</v>
      </c>
      <c r="BK421" s="5">
        <v>45586</v>
      </c>
      <c r="BL421" s="7"/>
      <c r="BM421" s="7"/>
      <c r="BN421" s="6">
        <f t="shared" si="119"/>
        <v>0</v>
      </c>
      <c r="BO421" s="7">
        <f ca="1">SUMIFS(مصنعيات!BM:BM,مصنعيات!BE:BE,$AO$2,مصنعيات!BC:BC,BK421)</f>
        <v>0</v>
      </c>
      <c r="BP421" s="66" t="str">
        <f t="shared" si="112"/>
        <v/>
      </c>
    </row>
    <row r="422" spans="2:68" x14ac:dyDescent="0.2">
      <c r="B422" s="4" t="s">
        <v>11</v>
      </c>
      <c r="C422" s="5">
        <v>45587</v>
      </c>
      <c r="D422" s="7"/>
      <c r="E422" s="7"/>
      <c r="F422" s="6">
        <f t="shared" si="104"/>
        <v>0</v>
      </c>
      <c r="G422" s="7">
        <f>SUMIFS(مصنعيات!N:N,مصنعيات!F:F,$E$2,مصنعيات!D:D,C422)</f>
        <v>0</v>
      </c>
      <c r="H422" s="66" t="str">
        <f t="shared" si="105"/>
        <v/>
      </c>
      <c r="K422" s="4" t="s">
        <v>11</v>
      </c>
      <c r="L422" s="5">
        <v>45587</v>
      </c>
      <c r="M422" s="7"/>
      <c r="N422" s="7"/>
      <c r="O422" s="6">
        <f t="shared" si="113"/>
        <v>0</v>
      </c>
      <c r="P422" s="7">
        <f>SUMIFS(مصنعيات!N:N,مصنعيات!F:F,$N$2,مصنعيات!D:D,L422)</f>
        <v>0</v>
      </c>
      <c r="Q422" s="66" t="str">
        <f t="shared" si="106"/>
        <v/>
      </c>
      <c r="T422" s="4" t="s">
        <v>11</v>
      </c>
      <c r="U422" s="5">
        <v>45587</v>
      </c>
      <c r="V422" s="7"/>
      <c r="W422" s="7"/>
      <c r="X422" s="6">
        <f t="shared" si="114"/>
        <v>0</v>
      </c>
      <c r="Y422" s="7">
        <f>SUMIFS(مصنعيات!W:W,مصنعيات!O:O,$W$2,مصنعيات!M:M,U422)</f>
        <v>0</v>
      </c>
      <c r="Z422" s="66" t="str">
        <f t="shared" si="107"/>
        <v/>
      </c>
      <c r="AC422" s="4" t="s">
        <v>11</v>
      </c>
      <c r="AD422" s="5">
        <v>45587</v>
      </c>
      <c r="AE422" s="7"/>
      <c r="AF422" s="7"/>
      <c r="AG422" s="6">
        <f t="shared" si="115"/>
        <v>0</v>
      </c>
      <c r="AH422" s="7">
        <f>SUMIFS(مصنعيات!AF:AF,مصنعيات!X:X,$AF$2,مصنعيات!V:V,AD422)</f>
        <v>0</v>
      </c>
      <c r="AI422" s="66" t="str">
        <f t="shared" si="108"/>
        <v/>
      </c>
      <c r="AL422" s="4" t="s">
        <v>11</v>
      </c>
      <c r="AM422" s="5">
        <v>45587</v>
      </c>
      <c r="AN422" s="7"/>
      <c r="AO422" s="7"/>
      <c r="AP422" s="6">
        <f t="shared" si="116"/>
        <v>0</v>
      </c>
      <c r="AQ422" s="7">
        <f>SUMIFS(مصنعيات!AO:AO,مصنعيات!AG:AG,$AO$2,مصنعيات!AE:AE,AM422)</f>
        <v>0</v>
      </c>
      <c r="AR422" s="66" t="str">
        <f t="shared" si="109"/>
        <v/>
      </c>
      <c r="AT422" s="4" t="s">
        <v>11</v>
      </c>
      <c r="AU422" s="5">
        <v>45587</v>
      </c>
      <c r="AV422" s="7"/>
      <c r="AW422" s="7"/>
      <c r="AX422" s="6">
        <f t="shared" si="117"/>
        <v>0</v>
      </c>
      <c r="AY422" s="7">
        <f ca="1">SUMIFS(مصنعيات!AW:AW,مصنعيات!AO:AO,$AO$2,مصنعيات!AM:AM,AU422)</f>
        <v>0</v>
      </c>
      <c r="AZ422" s="66" t="str">
        <f t="shared" si="110"/>
        <v/>
      </c>
      <c r="BB422" s="4" t="s">
        <v>11</v>
      </c>
      <c r="BC422" s="5">
        <v>45587</v>
      </c>
      <c r="BD422" s="7"/>
      <c r="BE422" s="7"/>
      <c r="BF422" s="6">
        <f t="shared" si="118"/>
        <v>0</v>
      </c>
      <c r="BG422" s="7">
        <f ca="1">SUMIFS(مصنعيات!BE:BE,مصنعيات!AW:AW,$AO$2,مصنعيات!AU:AU,BC422)</f>
        <v>0</v>
      </c>
      <c r="BH422" s="66" t="str">
        <f t="shared" si="111"/>
        <v/>
      </c>
      <c r="BJ422" s="4" t="s">
        <v>11</v>
      </c>
      <c r="BK422" s="5">
        <v>45587</v>
      </c>
      <c r="BL422" s="7"/>
      <c r="BM422" s="7"/>
      <c r="BN422" s="6">
        <f t="shared" si="119"/>
        <v>0</v>
      </c>
      <c r="BO422" s="7">
        <f ca="1">SUMIFS(مصنعيات!BM:BM,مصنعيات!BE:BE,$AO$2,مصنعيات!BC:BC,BK422)</f>
        <v>0</v>
      </c>
      <c r="BP422" s="66" t="str">
        <f t="shared" si="112"/>
        <v/>
      </c>
    </row>
    <row r="423" spans="2:68" x14ac:dyDescent="0.2">
      <c r="B423" s="4" t="s">
        <v>12</v>
      </c>
      <c r="C423" s="5">
        <v>45588</v>
      </c>
      <c r="D423" s="7"/>
      <c r="E423" s="7"/>
      <c r="F423" s="6">
        <f t="shared" si="104"/>
        <v>0</v>
      </c>
      <c r="G423" s="7">
        <f>SUMIFS(مصنعيات!N:N,مصنعيات!F:F,$E$2,مصنعيات!D:D,C423)</f>
        <v>0</v>
      </c>
      <c r="H423" s="66" t="str">
        <f t="shared" si="105"/>
        <v/>
      </c>
      <c r="K423" s="4" t="s">
        <v>12</v>
      </c>
      <c r="L423" s="5">
        <v>45588</v>
      </c>
      <c r="M423" s="7"/>
      <c r="N423" s="7"/>
      <c r="O423" s="6">
        <f t="shared" si="113"/>
        <v>0</v>
      </c>
      <c r="P423" s="7">
        <f>SUMIFS(مصنعيات!N:N,مصنعيات!F:F,$N$2,مصنعيات!D:D,L423)</f>
        <v>0</v>
      </c>
      <c r="Q423" s="66" t="str">
        <f t="shared" si="106"/>
        <v/>
      </c>
      <c r="T423" s="4" t="s">
        <v>12</v>
      </c>
      <c r="U423" s="5">
        <v>45588</v>
      </c>
      <c r="V423" s="7"/>
      <c r="W423" s="7"/>
      <c r="X423" s="6">
        <f t="shared" si="114"/>
        <v>0</v>
      </c>
      <c r="Y423" s="7">
        <f>SUMIFS(مصنعيات!W:W,مصنعيات!O:O,$W$2,مصنعيات!M:M,U423)</f>
        <v>0</v>
      </c>
      <c r="Z423" s="66" t="str">
        <f t="shared" si="107"/>
        <v/>
      </c>
      <c r="AC423" s="4" t="s">
        <v>12</v>
      </c>
      <c r="AD423" s="5">
        <v>45588</v>
      </c>
      <c r="AE423" s="7"/>
      <c r="AF423" s="7"/>
      <c r="AG423" s="6">
        <f t="shared" si="115"/>
        <v>0</v>
      </c>
      <c r="AH423" s="7">
        <f>SUMIFS(مصنعيات!AF:AF,مصنعيات!X:X,$AF$2,مصنعيات!V:V,AD423)</f>
        <v>0</v>
      </c>
      <c r="AI423" s="66" t="str">
        <f t="shared" si="108"/>
        <v/>
      </c>
      <c r="AL423" s="4" t="s">
        <v>12</v>
      </c>
      <c r="AM423" s="5">
        <v>45588</v>
      </c>
      <c r="AN423" s="7"/>
      <c r="AO423" s="7"/>
      <c r="AP423" s="6">
        <f t="shared" si="116"/>
        <v>0</v>
      </c>
      <c r="AQ423" s="7">
        <f>SUMIFS(مصنعيات!AO:AO,مصنعيات!AG:AG,$AO$2,مصنعيات!AE:AE,AM423)</f>
        <v>0</v>
      </c>
      <c r="AR423" s="66" t="str">
        <f t="shared" si="109"/>
        <v/>
      </c>
      <c r="AT423" s="4" t="s">
        <v>12</v>
      </c>
      <c r="AU423" s="5">
        <v>45588</v>
      </c>
      <c r="AV423" s="7"/>
      <c r="AW423" s="7"/>
      <c r="AX423" s="6">
        <f t="shared" si="117"/>
        <v>0</v>
      </c>
      <c r="AY423" s="7">
        <f ca="1">SUMIFS(مصنعيات!AW:AW,مصنعيات!AO:AO,$AO$2,مصنعيات!AM:AM,AU423)</f>
        <v>0</v>
      </c>
      <c r="AZ423" s="66" t="str">
        <f t="shared" si="110"/>
        <v/>
      </c>
      <c r="BB423" s="4" t="s">
        <v>12</v>
      </c>
      <c r="BC423" s="5">
        <v>45588</v>
      </c>
      <c r="BD423" s="7"/>
      <c r="BE423" s="7"/>
      <c r="BF423" s="6">
        <f t="shared" si="118"/>
        <v>0</v>
      </c>
      <c r="BG423" s="7">
        <f ca="1">SUMIFS(مصنعيات!BE:BE,مصنعيات!AW:AW,$AO$2,مصنعيات!AU:AU,BC423)</f>
        <v>0</v>
      </c>
      <c r="BH423" s="66" t="str">
        <f t="shared" si="111"/>
        <v/>
      </c>
      <c r="BJ423" s="4" t="s">
        <v>12</v>
      </c>
      <c r="BK423" s="5">
        <v>45588</v>
      </c>
      <c r="BL423" s="7"/>
      <c r="BM423" s="7"/>
      <c r="BN423" s="6">
        <f t="shared" si="119"/>
        <v>0</v>
      </c>
      <c r="BO423" s="7">
        <f ca="1">SUMIFS(مصنعيات!BM:BM,مصنعيات!BE:BE,$AO$2,مصنعيات!BC:BC,BK423)</f>
        <v>0</v>
      </c>
      <c r="BP423" s="66" t="str">
        <f t="shared" si="112"/>
        <v/>
      </c>
    </row>
    <row r="424" spans="2:68" x14ac:dyDescent="0.2">
      <c r="B424" s="4" t="s">
        <v>13</v>
      </c>
      <c r="C424" s="5">
        <v>45589</v>
      </c>
      <c r="D424" s="7"/>
      <c r="E424" s="7"/>
      <c r="F424" s="6">
        <f t="shared" si="104"/>
        <v>0</v>
      </c>
      <c r="G424" s="7">
        <f>SUMIFS(مصنعيات!N:N,مصنعيات!F:F,$E$2,مصنعيات!D:D,C424)</f>
        <v>0</v>
      </c>
      <c r="H424" s="66" t="str">
        <f t="shared" si="105"/>
        <v/>
      </c>
      <c r="K424" s="4" t="s">
        <v>13</v>
      </c>
      <c r="L424" s="5">
        <v>45589</v>
      </c>
      <c r="M424" s="7"/>
      <c r="N424" s="7"/>
      <c r="O424" s="6">
        <f t="shared" si="113"/>
        <v>0</v>
      </c>
      <c r="P424" s="7">
        <f>SUMIFS(مصنعيات!N:N,مصنعيات!F:F,$N$2,مصنعيات!D:D,L424)</f>
        <v>0</v>
      </c>
      <c r="Q424" s="66" t="str">
        <f t="shared" si="106"/>
        <v/>
      </c>
      <c r="T424" s="4" t="s">
        <v>13</v>
      </c>
      <c r="U424" s="5">
        <v>45589</v>
      </c>
      <c r="V424" s="7"/>
      <c r="W424" s="7"/>
      <c r="X424" s="6">
        <f t="shared" si="114"/>
        <v>0</v>
      </c>
      <c r="Y424" s="7">
        <f>SUMIFS(مصنعيات!W:W,مصنعيات!O:O,$W$2,مصنعيات!M:M,U424)</f>
        <v>0</v>
      </c>
      <c r="Z424" s="66" t="str">
        <f t="shared" si="107"/>
        <v/>
      </c>
      <c r="AC424" s="4" t="s">
        <v>13</v>
      </c>
      <c r="AD424" s="5">
        <v>45589</v>
      </c>
      <c r="AE424" s="7"/>
      <c r="AF424" s="7"/>
      <c r="AG424" s="6">
        <f t="shared" si="115"/>
        <v>0</v>
      </c>
      <c r="AH424" s="7">
        <f>SUMIFS(مصنعيات!AF:AF,مصنعيات!X:X,$AF$2,مصنعيات!V:V,AD424)</f>
        <v>0</v>
      </c>
      <c r="AI424" s="66" t="str">
        <f t="shared" si="108"/>
        <v/>
      </c>
      <c r="AL424" s="4" t="s">
        <v>13</v>
      </c>
      <c r="AM424" s="5">
        <v>45589</v>
      </c>
      <c r="AN424" s="7"/>
      <c r="AO424" s="7"/>
      <c r="AP424" s="6">
        <f t="shared" si="116"/>
        <v>0</v>
      </c>
      <c r="AQ424" s="7">
        <f>SUMIFS(مصنعيات!AO:AO,مصنعيات!AG:AG,$AO$2,مصنعيات!AE:AE,AM424)</f>
        <v>0</v>
      </c>
      <c r="AR424" s="66" t="str">
        <f t="shared" si="109"/>
        <v/>
      </c>
      <c r="AT424" s="4" t="s">
        <v>13</v>
      </c>
      <c r="AU424" s="5">
        <v>45589</v>
      </c>
      <c r="AV424" s="7"/>
      <c r="AW424" s="7"/>
      <c r="AX424" s="6">
        <f t="shared" si="117"/>
        <v>0</v>
      </c>
      <c r="AY424" s="7">
        <f ca="1">SUMIFS(مصنعيات!AW:AW,مصنعيات!AO:AO,$AO$2,مصنعيات!AM:AM,AU424)</f>
        <v>0</v>
      </c>
      <c r="AZ424" s="66" t="str">
        <f t="shared" si="110"/>
        <v/>
      </c>
      <c r="BB424" s="4" t="s">
        <v>13</v>
      </c>
      <c r="BC424" s="5">
        <v>45589</v>
      </c>
      <c r="BD424" s="7"/>
      <c r="BE424" s="7"/>
      <c r="BF424" s="6">
        <f t="shared" si="118"/>
        <v>0</v>
      </c>
      <c r="BG424" s="7">
        <f ca="1">SUMIFS(مصنعيات!BE:BE,مصنعيات!AW:AW,$AO$2,مصنعيات!AU:AU,BC424)</f>
        <v>0</v>
      </c>
      <c r="BH424" s="66" t="str">
        <f t="shared" si="111"/>
        <v/>
      </c>
      <c r="BJ424" s="4" t="s">
        <v>13</v>
      </c>
      <c r="BK424" s="5">
        <v>45589</v>
      </c>
      <c r="BL424" s="7"/>
      <c r="BM424" s="7"/>
      <c r="BN424" s="6">
        <f t="shared" si="119"/>
        <v>0</v>
      </c>
      <c r="BO424" s="7">
        <f ca="1">SUMIFS(مصنعيات!BM:BM,مصنعيات!BE:BE,$AO$2,مصنعيات!BC:BC,BK424)</f>
        <v>0</v>
      </c>
      <c r="BP424" s="66" t="str">
        <f t="shared" si="112"/>
        <v/>
      </c>
    </row>
    <row r="425" spans="2:68" x14ac:dyDescent="0.2">
      <c r="B425" s="4" t="s">
        <v>30</v>
      </c>
      <c r="C425" s="5">
        <v>45590</v>
      </c>
      <c r="D425" s="7"/>
      <c r="E425" s="7"/>
      <c r="F425" s="6">
        <f t="shared" si="104"/>
        <v>0</v>
      </c>
      <c r="G425" s="7">
        <f>SUMIFS(مصنعيات!N:N,مصنعيات!F:F,$E$2,مصنعيات!D:D,C425)</f>
        <v>0</v>
      </c>
      <c r="H425" s="66" t="str">
        <f t="shared" si="105"/>
        <v/>
      </c>
      <c r="K425" s="4" t="s">
        <v>30</v>
      </c>
      <c r="L425" s="5">
        <v>45590</v>
      </c>
      <c r="M425" s="7"/>
      <c r="N425" s="7"/>
      <c r="O425" s="6">
        <f t="shared" si="113"/>
        <v>0</v>
      </c>
      <c r="P425" s="7">
        <f>SUMIFS(مصنعيات!N:N,مصنعيات!F:F,$N$2,مصنعيات!D:D,L425)</f>
        <v>0</v>
      </c>
      <c r="Q425" s="66" t="str">
        <f t="shared" si="106"/>
        <v/>
      </c>
      <c r="T425" s="4" t="s">
        <v>30</v>
      </c>
      <c r="U425" s="5">
        <v>45590</v>
      </c>
      <c r="V425" s="7"/>
      <c r="W425" s="7"/>
      <c r="X425" s="6">
        <f t="shared" si="114"/>
        <v>0</v>
      </c>
      <c r="Y425" s="7">
        <f>SUMIFS(مصنعيات!W:W,مصنعيات!O:O,$W$2,مصنعيات!M:M,U425)</f>
        <v>0</v>
      </c>
      <c r="Z425" s="66" t="str">
        <f t="shared" si="107"/>
        <v/>
      </c>
      <c r="AC425" s="4" t="s">
        <v>30</v>
      </c>
      <c r="AD425" s="5">
        <v>45590</v>
      </c>
      <c r="AE425" s="7"/>
      <c r="AF425" s="7"/>
      <c r="AG425" s="6">
        <f t="shared" si="115"/>
        <v>0</v>
      </c>
      <c r="AH425" s="7">
        <f>SUMIFS(مصنعيات!AF:AF,مصنعيات!X:X,$AF$2,مصنعيات!V:V,AD425)</f>
        <v>0</v>
      </c>
      <c r="AI425" s="66" t="str">
        <f t="shared" si="108"/>
        <v/>
      </c>
      <c r="AL425" s="4" t="s">
        <v>30</v>
      </c>
      <c r="AM425" s="5">
        <v>45590</v>
      </c>
      <c r="AN425" s="7"/>
      <c r="AO425" s="7"/>
      <c r="AP425" s="6">
        <f t="shared" si="116"/>
        <v>0</v>
      </c>
      <c r="AQ425" s="7">
        <f>SUMIFS(مصنعيات!AO:AO,مصنعيات!AG:AG,$AO$2,مصنعيات!AE:AE,AM425)</f>
        <v>0</v>
      </c>
      <c r="AR425" s="66" t="str">
        <f t="shared" si="109"/>
        <v/>
      </c>
      <c r="AT425" s="4" t="s">
        <v>30</v>
      </c>
      <c r="AU425" s="5">
        <v>45590</v>
      </c>
      <c r="AV425" s="7"/>
      <c r="AW425" s="7"/>
      <c r="AX425" s="6">
        <f t="shared" si="117"/>
        <v>0</v>
      </c>
      <c r="AY425" s="7">
        <f ca="1">SUMIFS(مصنعيات!AW:AW,مصنعيات!AO:AO,$AO$2,مصنعيات!AM:AM,AU425)</f>
        <v>0</v>
      </c>
      <c r="AZ425" s="66" t="str">
        <f t="shared" si="110"/>
        <v/>
      </c>
      <c r="BB425" s="4" t="s">
        <v>30</v>
      </c>
      <c r="BC425" s="5">
        <v>45590</v>
      </c>
      <c r="BD425" s="7"/>
      <c r="BE425" s="7"/>
      <c r="BF425" s="6">
        <f t="shared" si="118"/>
        <v>0</v>
      </c>
      <c r="BG425" s="7">
        <f ca="1">SUMIFS(مصنعيات!BE:BE,مصنعيات!AW:AW,$AO$2,مصنعيات!AU:AU,BC425)</f>
        <v>0</v>
      </c>
      <c r="BH425" s="66" t="str">
        <f t="shared" si="111"/>
        <v/>
      </c>
      <c r="BJ425" s="4" t="s">
        <v>30</v>
      </c>
      <c r="BK425" s="5">
        <v>45590</v>
      </c>
      <c r="BL425" s="7"/>
      <c r="BM425" s="7"/>
      <c r="BN425" s="6">
        <f t="shared" si="119"/>
        <v>0</v>
      </c>
      <c r="BO425" s="7">
        <f ca="1">SUMIFS(مصنعيات!BM:BM,مصنعيات!BE:BE,$AO$2,مصنعيات!BC:BC,BK425)</f>
        <v>0</v>
      </c>
      <c r="BP425" s="66" t="str">
        <f t="shared" si="112"/>
        <v/>
      </c>
    </row>
    <row r="426" spans="2:68" x14ac:dyDescent="0.2">
      <c r="B426" s="4" t="s">
        <v>8</v>
      </c>
      <c r="C426" s="5">
        <v>45591</v>
      </c>
      <c r="D426" s="7"/>
      <c r="E426" s="7"/>
      <c r="F426" s="6">
        <f t="shared" si="104"/>
        <v>0</v>
      </c>
      <c r="G426" s="7">
        <f>SUMIFS(مصنعيات!N:N,مصنعيات!F:F,$E$2,مصنعيات!D:D,C426)</f>
        <v>0</v>
      </c>
      <c r="H426" s="66" t="str">
        <f t="shared" si="105"/>
        <v/>
      </c>
      <c r="K426" s="4" t="s">
        <v>8</v>
      </c>
      <c r="L426" s="5">
        <v>45591</v>
      </c>
      <c r="M426" s="7"/>
      <c r="N426" s="7"/>
      <c r="O426" s="6">
        <f t="shared" si="113"/>
        <v>0</v>
      </c>
      <c r="P426" s="7">
        <f>SUMIFS(مصنعيات!N:N,مصنعيات!F:F,$N$2,مصنعيات!D:D,L426)</f>
        <v>0</v>
      </c>
      <c r="Q426" s="66" t="str">
        <f t="shared" si="106"/>
        <v/>
      </c>
      <c r="T426" s="4" t="s">
        <v>8</v>
      </c>
      <c r="U426" s="5">
        <v>45591</v>
      </c>
      <c r="V426" s="7"/>
      <c r="W426" s="7"/>
      <c r="X426" s="6">
        <f t="shared" si="114"/>
        <v>0</v>
      </c>
      <c r="Y426" s="7">
        <f>SUMIFS(مصنعيات!W:W,مصنعيات!O:O,$W$2,مصنعيات!M:M,U426)</f>
        <v>0</v>
      </c>
      <c r="Z426" s="66" t="str">
        <f t="shared" si="107"/>
        <v/>
      </c>
      <c r="AC426" s="4" t="s">
        <v>8</v>
      </c>
      <c r="AD426" s="5">
        <v>45591</v>
      </c>
      <c r="AE426" s="7"/>
      <c r="AF426" s="7"/>
      <c r="AG426" s="6">
        <f t="shared" si="115"/>
        <v>0</v>
      </c>
      <c r="AH426" s="7">
        <f>SUMIFS(مصنعيات!AF:AF,مصنعيات!X:X,$AF$2,مصنعيات!V:V,AD426)</f>
        <v>0</v>
      </c>
      <c r="AI426" s="66" t="str">
        <f t="shared" si="108"/>
        <v/>
      </c>
      <c r="AL426" s="4" t="s">
        <v>8</v>
      </c>
      <c r="AM426" s="5">
        <v>45591</v>
      </c>
      <c r="AN426" s="7"/>
      <c r="AO426" s="7"/>
      <c r="AP426" s="6">
        <f t="shared" si="116"/>
        <v>0</v>
      </c>
      <c r="AQ426" s="7">
        <f>SUMIFS(مصنعيات!AO:AO,مصنعيات!AG:AG,$AO$2,مصنعيات!AE:AE,AM426)</f>
        <v>0</v>
      </c>
      <c r="AR426" s="66" t="str">
        <f t="shared" si="109"/>
        <v/>
      </c>
      <c r="AT426" s="4" t="s">
        <v>8</v>
      </c>
      <c r="AU426" s="5">
        <v>45591</v>
      </c>
      <c r="AV426" s="7"/>
      <c r="AW426" s="7"/>
      <c r="AX426" s="6">
        <f t="shared" si="117"/>
        <v>0</v>
      </c>
      <c r="AY426" s="7">
        <f ca="1">SUMIFS(مصنعيات!AW:AW,مصنعيات!AO:AO,$AO$2,مصنعيات!AM:AM,AU426)</f>
        <v>0</v>
      </c>
      <c r="AZ426" s="66" t="str">
        <f t="shared" si="110"/>
        <v/>
      </c>
      <c r="BB426" s="4" t="s">
        <v>8</v>
      </c>
      <c r="BC426" s="5">
        <v>45591</v>
      </c>
      <c r="BD426" s="7"/>
      <c r="BE426" s="7"/>
      <c r="BF426" s="6">
        <f t="shared" si="118"/>
        <v>0</v>
      </c>
      <c r="BG426" s="7">
        <f ca="1">SUMIFS(مصنعيات!BE:BE,مصنعيات!AW:AW,$AO$2,مصنعيات!AU:AU,BC426)</f>
        <v>0</v>
      </c>
      <c r="BH426" s="66" t="str">
        <f t="shared" si="111"/>
        <v/>
      </c>
      <c r="BJ426" s="4" t="s">
        <v>8</v>
      </c>
      <c r="BK426" s="5">
        <v>45591</v>
      </c>
      <c r="BL426" s="7"/>
      <c r="BM426" s="7"/>
      <c r="BN426" s="6">
        <f t="shared" si="119"/>
        <v>0</v>
      </c>
      <c r="BO426" s="7">
        <f ca="1">SUMIFS(مصنعيات!BM:BM,مصنعيات!BE:BE,$AO$2,مصنعيات!BC:BC,BK426)</f>
        <v>0</v>
      </c>
      <c r="BP426" s="66" t="str">
        <f t="shared" si="112"/>
        <v/>
      </c>
    </row>
    <row r="427" spans="2:68" x14ac:dyDescent="0.2">
      <c r="B427" s="4" t="s">
        <v>9</v>
      </c>
      <c r="C427" s="5">
        <v>45592</v>
      </c>
      <c r="D427" s="7"/>
      <c r="E427" s="7"/>
      <c r="F427" s="6">
        <f t="shared" si="104"/>
        <v>0</v>
      </c>
      <c r="G427" s="7">
        <f>SUMIFS(مصنعيات!N:N,مصنعيات!F:F,$E$2,مصنعيات!D:D,C427)</f>
        <v>0</v>
      </c>
      <c r="H427" s="66" t="str">
        <f t="shared" si="105"/>
        <v/>
      </c>
      <c r="K427" s="4" t="s">
        <v>9</v>
      </c>
      <c r="L427" s="5">
        <v>45592</v>
      </c>
      <c r="M427" s="7"/>
      <c r="N427" s="7"/>
      <c r="O427" s="6">
        <f t="shared" si="113"/>
        <v>0</v>
      </c>
      <c r="P427" s="7">
        <f>SUMIFS(مصنعيات!N:N,مصنعيات!F:F,$N$2,مصنعيات!D:D,L427)</f>
        <v>0</v>
      </c>
      <c r="Q427" s="66" t="str">
        <f t="shared" si="106"/>
        <v/>
      </c>
      <c r="T427" s="4" t="s">
        <v>9</v>
      </c>
      <c r="U427" s="5">
        <v>45592</v>
      </c>
      <c r="V427" s="7"/>
      <c r="W427" s="7"/>
      <c r="X427" s="6">
        <f t="shared" si="114"/>
        <v>0</v>
      </c>
      <c r="Y427" s="7">
        <f>SUMIFS(مصنعيات!W:W,مصنعيات!O:O,$W$2,مصنعيات!M:M,U427)</f>
        <v>0</v>
      </c>
      <c r="Z427" s="66" t="str">
        <f t="shared" si="107"/>
        <v/>
      </c>
      <c r="AC427" s="4" t="s">
        <v>9</v>
      </c>
      <c r="AD427" s="5">
        <v>45592</v>
      </c>
      <c r="AE427" s="7"/>
      <c r="AF427" s="7"/>
      <c r="AG427" s="6">
        <f t="shared" si="115"/>
        <v>0</v>
      </c>
      <c r="AH427" s="7">
        <f>SUMIFS(مصنعيات!AF:AF,مصنعيات!X:X,$AF$2,مصنعيات!V:V,AD427)</f>
        <v>0</v>
      </c>
      <c r="AI427" s="66" t="str">
        <f t="shared" si="108"/>
        <v/>
      </c>
      <c r="AL427" s="4" t="s">
        <v>9</v>
      </c>
      <c r="AM427" s="5">
        <v>45592</v>
      </c>
      <c r="AN427" s="7"/>
      <c r="AO427" s="7"/>
      <c r="AP427" s="6">
        <f t="shared" si="116"/>
        <v>0</v>
      </c>
      <c r="AQ427" s="7">
        <f>SUMIFS(مصنعيات!AO:AO,مصنعيات!AG:AG,$AO$2,مصنعيات!AE:AE,AM427)</f>
        <v>0</v>
      </c>
      <c r="AR427" s="66" t="str">
        <f t="shared" si="109"/>
        <v/>
      </c>
      <c r="AT427" s="4" t="s">
        <v>9</v>
      </c>
      <c r="AU427" s="5">
        <v>45592</v>
      </c>
      <c r="AV427" s="7"/>
      <c r="AW427" s="7"/>
      <c r="AX427" s="6">
        <f t="shared" si="117"/>
        <v>0</v>
      </c>
      <c r="AY427" s="7">
        <f ca="1">SUMIFS(مصنعيات!AW:AW,مصنعيات!AO:AO,$AO$2,مصنعيات!AM:AM,AU427)</f>
        <v>0</v>
      </c>
      <c r="AZ427" s="66" t="str">
        <f t="shared" si="110"/>
        <v/>
      </c>
      <c r="BB427" s="4" t="s">
        <v>9</v>
      </c>
      <c r="BC427" s="5">
        <v>45592</v>
      </c>
      <c r="BD427" s="7"/>
      <c r="BE427" s="7"/>
      <c r="BF427" s="6">
        <f t="shared" si="118"/>
        <v>0</v>
      </c>
      <c r="BG427" s="7">
        <f ca="1">SUMIFS(مصنعيات!BE:BE,مصنعيات!AW:AW,$AO$2,مصنعيات!AU:AU,BC427)</f>
        <v>0</v>
      </c>
      <c r="BH427" s="66" t="str">
        <f t="shared" si="111"/>
        <v/>
      </c>
      <c r="BJ427" s="4" t="s">
        <v>9</v>
      </c>
      <c r="BK427" s="5">
        <v>45592</v>
      </c>
      <c r="BL427" s="7"/>
      <c r="BM427" s="7"/>
      <c r="BN427" s="6">
        <f t="shared" si="119"/>
        <v>0</v>
      </c>
      <c r="BO427" s="7">
        <f ca="1">SUMIFS(مصنعيات!BM:BM,مصنعيات!BE:BE,$AO$2,مصنعيات!BC:BC,BK427)</f>
        <v>0</v>
      </c>
      <c r="BP427" s="66" t="str">
        <f t="shared" si="112"/>
        <v/>
      </c>
    </row>
    <row r="428" spans="2:68" x14ac:dyDescent="0.2">
      <c r="B428" s="4" t="s">
        <v>10</v>
      </c>
      <c r="C428" s="5">
        <v>45593</v>
      </c>
      <c r="D428" s="7"/>
      <c r="E428" s="7"/>
      <c r="F428" s="6">
        <f t="shared" ref="F428:F491" si="120">E428-D428</f>
        <v>0</v>
      </c>
      <c r="G428" s="7">
        <f>SUMIFS(مصنعيات!N:N,مصنعيات!F:F,$E$2,مصنعيات!D:D,C428)</f>
        <v>0</v>
      </c>
      <c r="H428" s="66" t="str">
        <f t="shared" si="105"/>
        <v/>
      </c>
      <c r="K428" s="4" t="s">
        <v>10</v>
      </c>
      <c r="L428" s="5">
        <v>45593</v>
      </c>
      <c r="M428" s="7"/>
      <c r="N428" s="7"/>
      <c r="O428" s="6">
        <f t="shared" si="113"/>
        <v>0</v>
      </c>
      <c r="P428" s="7">
        <f>SUMIFS(مصنعيات!N:N,مصنعيات!F:F,$N$2,مصنعيات!D:D,L428)</f>
        <v>0</v>
      </c>
      <c r="Q428" s="66" t="str">
        <f t="shared" si="106"/>
        <v/>
      </c>
      <c r="T428" s="4" t="s">
        <v>10</v>
      </c>
      <c r="U428" s="5">
        <v>45593</v>
      </c>
      <c r="V428" s="7"/>
      <c r="W428" s="7"/>
      <c r="X428" s="6">
        <f t="shared" si="114"/>
        <v>0</v>
      </c>
      <c r="Y428" s="7">
        <f>SUMIFS(مصنعيات!W:W,مصنعيات!O:O,$W$2,مصنعيات!M:M,U428)</f>
        <v>0</v>
      </c>
      <c r="Z428" s="66" t="str">
        <f t="shared" si="107"/>
        <v/>
      </c>
      <c r="AC428" s="4" t="s">
        <v>10</v>
      </c>
      <c r="AD428" s="5">
        <v>45593</v>
      </c>
      <c r="AE428" s="7"/>
      <c r="AF428" s="7"/>
      <c r="AG428" s="6">
        <f t="shared" si="115"/>
        <v>0</v>
      </c>
      <c r="AH428" s="7">
        <f>SUMIFS(مصنعيات!AF:AF,مصنعيات!X:X,$AF$2,مصنعيات!V:V,AD428)</f>
        <v>0</v>
      </c>
      <c r="AI428" s="66" t="str">
        <f t="shared" si="108"/>
        <v/>
      </c>
      <c r="AL428" s="4" t="s">
        <v>10</v>
      </c>
      <c r="AM428" s="5">
        <v>45593</v>
      </c>
      <c r="AN428" s="7"/>
      <c r="AO428" s="7"/>
      <c r="AP428" s="6">
        <f t="shared" si="116"/>
        <v>0</v>
      </c>
      <c r="AQ428" s="7">
        <f>SUMIFS(مصنعيات!AO:AO,مصنعيات!AG:AG,$AO$2,مصنعيات!AE:AE,AM428)</f>
        <v>0</v>
      </c>
      <c r="AR428" s="66" t="str">
        <f t="shared" si="109"/>
        <v/>
      </c>
      <c r="AT428" s="4" t="s">
        <v>10</v>
      </c>
      <c r="AU428" s="5">
        <v>45593</v>
      </c>
      <c r="AV428" s="7"/>
      <c r="AW428" s="7"/>
      <c r="AX428" s="6">
        <f t="shared" si="117"/>
        <v>0</v>
      </c>
      <c r="AY428" s="7">
        <f ca="1">SUMIFS(مصنعيات!AW:AW,مصنعيات!AO:AO,$AO$2,مصنعيات!AM:AM,AU428)</f>
        <v>0</v>
      </c>
      <c r="AZ428" s="66" t="str">
        <f t="shared" si="110"/>
        <v/>
      </c>
      <c r="BB428" s="4" t="s">
        <v>10</v>
      </c>
      <c r="BC428" s="5">
        <v>45593</v>
      </c>
      <c r="BD428" s="7"/>
      <c r="BE428" s="7"/>
      <c r="BF428" s="6">
        <f t="shared" si="118"/>
        <v>0</v>
      </c>
      <c r="BG428" s="7">
        <f ca="1">SUMIFS(مصنعيات!BE:BE,مصنعيات!AW:AW,$AO$2,مصنعيات!AU:AU,BC428)</f>
        <v>0</v>
      </c>
      <c r="BH428" s="66" t="str">
        <f t="shared" si="111"/>
        <v/>
      </c>
      <c r="BJ428" s="4" t="s">
        <v>10</v>
      </c>
      <c r="BK428" s="5">
        <v>45593</v>
      </c>
      <c r="BL428" s="7"/>
      <c r="BM428" s="7"/>
      <c r="BN428" s="6">
        <f t="shared" si="119"/>
        <v>0</v>
      </c>
      <c r="BO428" s="7">
        <f ca="1">SUMIFS(مصنعيات!BM:BM,مصنعيات!BE:BE,$AO$2,مصنعيات!BC:BC,BK428)</f>
        <v>0</v>
      </c>
      <c r="BP428" s="66" t="str">
        <f t="shared" si="112"/>
        <v/>
      </c>
    </row>
    <row r="429" spans="2:68" x14ac:dyDescent="0.2">
      <c r="B429" s="4" t="s">
        <v>11</v>
      </c>
      <c r="C429" s="5">
        <v>45594</v>
      </c>
      <c r="D429" s="7"/>
      <c r="E429" s="7"/>
      <c r="F429" s="6">
        <f t="shared" si="120"/>
        <v>0</v>
      </c>
      <c r="G429" s="7">
        <f>SUMIFS(مصنعيات!N:N,مصنعيات!F:F,$E$2,مصنعيات!D:D,C429)</f>
        <v>0</v>
      </c>
      <c r="H429" s="66" t="str">
        <f t="shared" si="105"/>
        <v/>
      </c>
      <c r="K429" s="4" t="s">
        <v>11</v>
      </c>
      <c r="L429" s="5">
        <v>45594</v>
      </c>
      <c r="M429" s="7"/>
      <c r="N429" s="7"/>
      <c r="O429" s="6">
        <f t="shared" si="113"/>
        <v>0</v>
      </c>
      <c r="P429" s="7">
        <f>SUMIFS(مصنعيات!N:N,مصنعيات!F:F,$N$2,مصنعيات!D:D,L429)</f>
        <v>0</v>
      </c>
      <c r="Q429" s="66" t="str">
        <f t="shared" si="106"/>
        <v/>
      </c>
      <c r="T429" s="4" t="s">
        <v>11</v>
      </c>
      <c r="U429" s="5">
        <v>45594</v>
      </c>
      <c r="V429" s="7"/>
      <c r="W429" s="7"/>
      <c r="X429" s="6">
        <f t="shared" si="114"/>
        <v>0</v>
      </c>
      <c r="Y429" s="7">
        <f>SUMIFS(مصنعيات!W:W,مصنعيات!O:O,$W$2,مصنعيات!M:M,U429)</f>
        <v>0</v>
      </c>
      <c r="Z429" s="66" t="str">
        <f t="shared" si="107"/>
        <v/>
      </c>
      <c r="AC429" s="4" t="s">
        <v>11</v>
      </c>
      <c r="AD429" s="5">
        <v>45594</v>
      </c>
      <c r="AE429" s="7"/>
      <c r="AF429" s="7"/>
      <c r="AG429" s="6">
        <f t="shared" si="115"/>
        <v>0</v>
      </c>
      <c r="AH429" s="7">
        <f>SUMIFS(مصنعيات!AF:AF,مصنعيات!X:X,$AF$2,مصنعيات!V:V,AD429)</f>
        <v>0</v>
      </c>
      <c r="AI429" s="66" t="str">
        <f t="shared" si="108"/>
        <v/>
      </c>
      <c r="AL429" s="4" t="s">
        <v>11</v>
      </c>
      <c r="AM429" s="5">
        <v>45594</v>
      </c>
      <c r="AN429" s="7"/>
      <c r="AO429" s="7"/>
      <c r="AP429" s="6">
        <f t="shared" si="116"/>
        <v>0</v>
      </c>
      <c r="AQ429" s="7">
        <f>SUMIFS(مصنعيات!AO:AO,مصنعيات!AG:AG,$AO$2,مصنعيات!AE:AE,AM429)</f>
        <v>0</v>
      </c>
      <c r="AR429" s="66" t="str">
        <f t="shared" si="109"/>
        <v/>
      </c>
      <c r="AT429" s="4" t="s">
        <v>11</v>
      </c>
      <c r="AU429" s="5">
        <v>45594</v>
      </c>
      <c r="AV429" s="7"/>
      <c r="AW429" s="7"/>
      <c r="AX429" s="6">
        <f t="shared" si="117"/>
        <v>0</v>
      </c>
      <c r="AY429" s="7">
        <f ca="1">SUMIFS(مصنعيات!AW:AW,مصنعيات!AO:AO,$AO$2,مصنعيات!AM:AM,AU429)</f>
        <v>0</v>
      </c>
      <c r="AZ429" s="66" t="str">
        <f t="shared" si="110"/>
        <v/>
      </c>
      <c r="BB429" s="4" t="s">
        <v>11</v>
      </c>
      <c r="BC429" s="5">
        <v>45594</v>
      </c>
      <c r="BD429" s="7"/>
      <c r="BE429" s="7"/>
      <c r="BF429" s="6">
        <f t="shared" si="118"/>
        <v>0</v>
      </c>
      <c r="BG429" s="7">
        <f ca="1">SUMIFS(مصنعيات!BE:BE,مصنعيات!AW:AW,$AO$2,مصنعيات!AU:AU,BC429)</f>
        <v>0</v>
      </c>
      <c r="BH429" s="66" t="str">
        <f t="shared" si="111"/>
        <v/>
      </c>
      <c r="BJ429" s="4" t="s">
        <v>11</v>
      </c>
      <c r="BK429" s="5">
        <v>45594</v>
      </c>
      <c r="BL429" s="7"/>
      <c r="BM429" s="7"/>
      <c r="BN429" s="6">
        <f t="shared" si="119"/>
        <v>0</v>
      </c>
      <c r="BO429" s="7">
        <f ca="1">SUMIFS(مصنعيات!BM:BM,مصنعيات!BE:BE,$AO$2,مصنعيات!BC:BC,BK429)</f>
        <v>0</v>
      </c>
      <c r="BP429" s="66" t="str">
        <f t="shared" si="112"/>
        <v/>
      </c>
    </row>
    <row r="430" spans="2:68" x14ac:dyDescent="0.2">
      <c r="B430" s="4" t="s">
        <v>12</v>
      </c>
      <c r="C430" s="5">
        <v>45595</v>
      </c>
      <c r="D430" s="7"/>
      <c r="E430" s="7"/>
      <c r="F430" s="6">
        <f t="shared" si="120"/>
        <v>0</v>
      </c>
      <c r="G430" s="7">
        <f>SUMIFS(مصنعيات!N:N,مصنعيات!F:F,$E$2,مصنعيات!D:D,C430)</f>
        <v>0</v>
      </c>
      <c r="H430" s="66" t="str">
        <f t="shared" si="105"/>
        <v/>
      </c>
      <c r="K430" s="4" t="s">
        <v>12</v>
      </c>
      <c r="L430" s="5">
        <v>45595</v>
      </c>
      <c r="M430" s="7"/>
      <c r="N430" s="7"/>
      <c r="O430" s="6">
        <f t="shared" si="113"/>
        <v>0</v>
      </c>
      <c r="P430" s="7">
        <f>SUMIFS(مصنعيات!N:N,مصنعيات!F:F,$N$2,مصنعيات!D:D,L430)</f>
        <v>0</v>
      </c>
      <c r="Q430" s="66" t="str">
        <f t="shared" si="106"/>
        <v/>
      </c>
      <c r="T430" s="4" t="s">
        <v>12</v>
      </c>
      <c r="U430" s="5">
        <v>45595</v>
      </c>
      <c r="V430" s="7"/>
      <c r="W430" s="7"/>
      <c r="X430" s="6">
        <f t="shared" si="114"/>
        <v>0</v>
      </c>
      <c r="Y430" s="7">
        <f>SUMIFS(مصنعيات!W:W,مصنعيات!O:O,$W$2,مصنعيات!M:M,U430)</f>
        <v>0</v>
      </c>
      <c r="Z430" s="66" t="str">
        <f t="shared" si="107"/>
        <v/>
      </c>
      <c r="AC430" s="4" t="s">
        <v>12</v>
      </c>
      <c r="AD430" s="5">
        <v>45595</v>
      </c>
      <c r="AE430" s="7"/>
      <c r="AF430" s="7"/>
      <c r="AG430" s="6">
        <f t="shared" si="115"/>
        <v>0</v>
      </c>
      <c r="AH430" s="7">
        <f>SUMIFS(مصنعيات!AF:AF,مصنعيات!X:X,$AF$2,مصنعيات!V:V,AD430)</f>
        <v>0</v>
      </c>
      <c r="AI430" s="66" t="str">
        <f t="shared" si="108"/>
        <v/>
      </c>
      <c r="AL430" s="4" t="s">
        <v>12</v>
      </c>
      <c r="AM430" s="5">
        <v>45595</v>
      </c>
      <c r="AN430" s="7"/>
      <c r="AO430" s="7"/>
      <c r="AP430" s="6">
        <f t="shared" si="116"/>
        <v>0</v>
      </c>
      <c r="AQ430" s="7">
        <f>SUMIFS(مصنعيات!AO:AO,مصنعيات!AG:AG,$AO$2,مصنعيات!AE:AE,AM430)</f>
        <v>0</v>
      </c>
      <c r="AR430" s="66" t="str">
        <f t="shared" si="109"/>
        <v/>
      </c>
      <c r="AT430" s="4" t="s">
        <v>12</v>
      </c>
      <c r="AU430" s="5">
        <v>45595</v>
      </c>
      <c r="AV430" s="7"/>
      <c r="AW430" s="7"/>
      <c r="AX430" s="6">
        <f t="shared" si="117"/>
        <v>0</v>
      </c>
      <c r="AY430" s="7">
        <f ca="1">SUMIFS(مصنعيات!AW:AW,مصنعيات!AO:AO,$AO$2,مصنعيات!AM:AM,AU430)</f>
        <v>0</v>
      </c>
      <c r="AZ430" s="66" t="str">
        <f t="shared" si="110"/>
        <v/>
      </c>
      <c r="BB430" s="4" t="s">
        <v>12</v>
      </c>
      <c r="BC430" s="5">
        <v>45595</v>
      </c>
      <c r="BD430" s="7"/>
      <c r="BE430" s="7"/>
      <c r="BF430" s="6">
        <f t="shared" si="118"/>
        <v>0</v>
      </c>
      <c r="BG430" s="7">
        <f ca="1">SUMIFS(مصنعيات!BE:BE,مصنعيات!AW:AW,$AO$2,مصنعيات!AU:AU,BC430)</f>
        <v>0</v>
      </c>
      <c r="BH430" s="66" t="str">
        <f t="shared" si="111"/>
        <v/>
      </c>
      <c r="BJ430" s="4" t="s">
        <v>12</v>
      </c>
      <c r="BK430" s="5">
        <v>45595</v>
      </c>
      <c r="BL430" s="7"/>
      <c r="BM430" s="7"/>
      <c r="BN430" s="6">
        <f t="shared" si="119"/>
        <v>0</v>
      </c>
      <c r="BO430" s="7">
        <f ca="1">SUMIFS(مصنعيات!BM:BM,مصنعيات!BE:BE,$AO$2,مصنعيات!BC:BC,BK430)</f>
        <v>0</v>
      </c>
      <c r="BP430" s="66" t="str">
        <f t="shared" si="112"/>
        <v/>
      </c>
    </row>
    <row r="431" spans="2:68" x14ac:dyDescent="0.2">
      <c r="B431" s="4" t="s">
        <v>13</v>
      </c>
      <c r="C431" s="5">
        <v>45596</v>
      </c>
      <c r="D431" s="7"/>
      <c r="E431" s="7"/>
      <c r="F431" s="6">
        <f t="shared" si="120"/>
        <v>0</v>
      </c>
      <c r="G431" s="7">
        <f>SUMIFS(مصنعيات!N:N,مصنعيات!F:F,$E$2,مصنعيات!D:D,C431)</f>
        <v>0</v>
      </c>
      <c r="H431" s="66" t="str">
        <f t="shared" si="105"/>
        <v/>
      </c>
      <c r="K431" s="4" t="s">
        <v>13</v>
      </c>
      <c r="L431" s="5">
        <v>45596</v>
      </c>
      <c r="M431" s="7"/>
      <c r="N431" s="7"/>
      <c r="O431" s="6">
        <f t="shared" si="113"/>
        <v>0</v>
      </c>
      <c r="P431" s="7">
        <f>SUMIFS(مصنعيات!N:N,مصنعيات!F:F,$N$2,مصنعيات!D:D,L431)</f>
        <v>0</v>
      </c>
      <c r="Q431" s="66" t="str">
        <f t="shared" si="106"/>
        <v/>
      </c>
      <c r="T431" s="4" t="s">
        <v>13</v>
      </c>
      <c r="U431" s="5">
        <v>45596</v>
      </c>
      <c r="V431" s="7"/>
      <c r="W431" s="7"/>
      <c r="X431" s="6">
        <f t="shared" si="114"/>
        <v>0</v>
      </c>
      <c r="Y431" s="7">
        <f>SUMIFS(مصنعيات!W:W,مصنعيات!O:O,$W$2,مصنعيات!M:M,U431)</f>
        <v>0</v>
      </c>
      <c r="Z431" s="66" t="str">
        <f t="shared" si="107"/>
        <v/>
      </c>
      <c r="AC431" s="4" t="s">
        <v>13</v>
      </c>
      <c r="AD431" s="5">
        <v>45596</v>
      </c>
      <c r="AE431" s="7"/>
      <c r="AF431" s="7"/>
      <c r="AG431" s="6">
        <f t="shared" si="115"/>
        <v>0</v>
      </c>
      <c r="AH431" s="7">
        <f>SUMIFS(مصنعيات!AF:AF,مصنعيات!X:X,$AF$2,مصنعيات!V:V,AD431)</f>
        <v>0</v>
      </c>
      <c r="AI431" s="66" t="str">
        <f t="shared" si="108"/>
        <v/>
      </c>
      <c r="AL431" s="4" t="s">
        <v>13</v>
      </c>
      <c r="AM431" s="5">
        <v>45596</v>
      </c>
      <c r="AN431" s="7"/>
      <c r="AO431" s="7"/>
      <c r="AP431" s="6">
        <f t="shared" si="116"/>
        <v>0</v>
      </c>
      <c r="AQ431" s="7">
        <f>SUMIFS(مصنعيات!AO:AO,مصنعيات!AG:AG,$AO$2,مصنعيات!AE:AE,AM431)</f>
        <v>0</v>
      </c>
      <c r="AR431" s="66" t="str">
        <f t="shared" si="109"/>
        <v/>
      </c>
      <c r="AT431" s="4" t="s">
        <v>13</v>
      </c>
      <c r="AU431" s="5">
        <v>45596</v>
      </c>
      <c r="AV431" s="7"/>
      <c r="AW431" s="7"/>
      <c r="AX431" s="6">
        <f t="shared" si="117"/>
        <v>0</v>
      </c>
      <c r="AY431" s="7">
        <f ca="1">SUMIFS(مصنعيات!AW:AW,مصنعيات!AO:AO,$AO$2,مصنعيات!AM:AM,AU431)</f>
        <v>0</v>
      </c>
      <c r="AZ431" s="66" t="str">
        <f t="shared" si="110"/>
        <v/>
      </c>
      <c r="BB431" s="4" t="s">
        <v>13</v>
      </c>
      <c r="BC431" s="5">
        <v>45596</v>
      </c>
      <c r="BD431" s="7"/>
      <c r="BE431" s="7"/>
      <c r="BF431" s="6">
        <f t="shared" si="118"/>
        <v>0</v>
      </c>
      <c r="BG431" s="7">
        <f ca="1">SUMIFS(مصنعيات!BE:BE,مصنعيات!AW:AW,$AO$2,مصنعيات!AU:AU,BC431)</f>
        <v>0</v>
      </c>
      <c r="BH431" s="66" t="str">
        <f t="shared" si="111"/>
        <v/>
      </c>
      <c r="BJ431" s="4" t="s">
        <v>13</v>
      </c>
      <c r="BK431" s="5">
        <v>45596</v>
      </c>
      <c r="BL431" s="7"/>
      <c r="BM431" s="7"/>
      <c r="BN431" s="6">
        <f t="shared" si="119"/>
        <v>0</v>
      </c>
      <c r="BO431" s="7">
        <f ca="1">SUMIFS(مصنعيات!BM:BM,مصنعيات!BE:BE,$AO$2,مصنعيات!BC:BC,BK431)</f>
        <v>0</v>
      </c>
      <c r="BP431" s="66" t="str">
        <f t="shared" si="112"/>
        <v/>
      </c>
    </row>
    <row r="432" spans="2:68" x14ac:dyDescent="0.2">
      <c r="B432" s="4" t="s">
        <v>30</v>
      </c>
      <c r="C432" s="5">
        <v>45597</v>
      </c>
      <c r="D432" s="7"/>
      <c r="E432" s="7"/>
      <c r="F432" s="6">
        <f t="shared" si="120"/>
        <v>0</v>
      </c>
      <c r="G432" s="7">
        <f>SUMIFS(مصنعيات!N:N,مصنعيات!F:F,$E$2,مصنعيات!D:D,C432)</f>
        <v>0</v>
      </c>
      <c r="H432" s="66" t="str">
        <f t="shared" si="105"/>
        <v/>
      </c>
      <c r="K432" s="4" t="s">
        <v>30</v>
      </c>
      <c r="L432" s="5">
        <v>45597</v>
      </c>
      <c r="M432" s="7"/>
      <c r="N432" s="7"/>
      <c r="O432" s="6">
        <f t="shared" si="113"/>
        <v>0</v>
      </c>
      <c r="P432" s="7">
        <f>SUMIFS(مصنعيات!N:N,مصنعيات!F:F,$N$2,مصنعيات!D:D,L432)</f>
        <v>0</v>
      </c>
      <c r="Q432" s="66" t="str">
        <f t="shared" si="106"/>
        <v/>
      </c>
      <c r="T432" s="4" t="s">
        <v>30</v>
      </c>
      <c r="U432" s="5">
        <v>45597</v>
      </c>
      <c r="V432" s="7"/>
      <c r="W432" s="7"/>
      <c r="X432" s="6">
        <f t="shared" si="114"/>
        <v>0</v>
      </c>
      <c r="Y432" s="7">
        <f>SUMIFS(مصنعيات!W:W,مصنعيات!O:O,$W$2,مصنعيات!M:M,U432)</f>
        <v>0</v>
      </c>
      <c r="Z432" s="66" t="str">
        <f t="shared" si="107"/>
        <v/>
      </c>
      <c r="AC432" s="4" t="s">
        <v>30</v>
      </c>
      <c r="AD432" s="5">
        <v>45597</v>
      </c>
      <c r="AE432" s="7"/>
      <c r="AF432" s="7"/>
      <c r="AG432" s="6">
        <f t="shared" si="115"/>
        <v>0</v>
      </c>
      <c r="AH432" s="7">
        <f>SUMIFS(مصنعيات!AF:AF,مصنعيات!X:X,$AF$2,مصنعيات!V:V,AD432)</f>
        <v>0</v>
      </c>
      <c r="AI432" s="66" t="str">
        <f t="shared" si="108"/>
        <v/>
      </c>
      <c r="AL432" s="4" t="s">
        <v>30</v>
      </c>
      <c r="AM432" s="5">
        <v>45597</v>
      </c>
      <c r="AN432" s="7"/>
      <c r="AO432" s="7"/>
      <c r="AP432" s="6">
        <f t="shared" si="116"/>
        <v>0</v>
      </c>
      <c r="AQ432" s="7">
        <f>SUMIFS(مصنعيات!AO:AO,مصنعيات!AG:AG,$AO$2,مصنعيات!AE:AE,AM432)</f>
        <v>0</v>
      </c>
      <c r="AR432" s="66" t="str">
        <f t="shared" si="109"/>
        <v/>
      </c>
      <c r="AT432" s="4" t="s">
        <v>30</v>
      </c>
      <c r="AU432" s="5">
        <v>45597</v>
      </c>
      <c r="AV432" s="7"/>
      <c r="AW432" s="7"/>
      <c r="AX432" s="6">
        <f t="shared" si="117"/>
        <v>0</v>
      </c>
      <c r="AY432" s="7">
        <f ca="1">SUMIFS(مصنعيات!AW:AW,مصنعيات!AO:AO,$AO$2,مصنعيات!AM:AM,AU432)</f>
        <v>0</v>
      </c>
      <c r="AZ432" s="66" t="str">
        <f t="shared" si="110"/>
        <v/>
      </c>
      <c r="BB432" s="4" t="s">
        <v>30</v>
      </c>
      <c r="BC432" s="5">
        <v>45597</v>
      </c>
      <c r="BD432" s="7"/>
      <c r="BE432" s="7"/>
      <c r="BF432" s="6">
        <f t="shared" si="118"/>
        <v>0</v>
      </c>
      <c r="BG432" s="7">
        <f ca="1">SUMIFS(مصنعيات!BE:BE,مصنعيات!AW:AW,$AO$2,مصنعيات!AU:AU,BC432)</f>
        <v>0</v>
      </c>
      <c r="BH432" s="66" t="str">
        <f t="shared" si="111"/>
        <v/>
      </c>
      <c r="BJ432" s="4" t="s">
        <v>30</v>
      </c>
      <c r="BK432" s="5">
        <v>45597</v>
      </c>
      <c r="BL432" s="7"/>
      <c r="BM432" s="7"/>
      <c r="BN432" s="6">
        <f t="shared" si="119"/>
        <v>0</v>
      </c>
      <c r="BO432" s="7">
        <f ca="1">SUMIFS(مصنعيات!BM:BM,مصنعيات!BE:BE,$AO$2,مصنعيات!BC:BC,BK432)</f>
        <v>0</v>
      </c>
      <c r="BP432" s="66" t="str">
        <f t="shared" si="112"/>
        <v/>
      </c>
    </row>
    <row r="433" spans="2:68" x14ac:dyDescent="0.2">
      <c r="B433" s="4" t="s">
        <v>8</v>
      </c>
      <c r="C433" s="5">
        <v>45598</v>
      </c>
      <c r="D433" s="7"/>
      <c r="E433" s="7"/>
      <c r="F433" s="6">
        <f t="shared" si="120"/>
        <v>0</v>
      </c>
      <c r="G433" s="7">
        <f>SUMIFS(مصنعيات!N:N,مصنعيات!F:F,$E$2,مصنعيات!D:D,C433)</f>
        <v>0</v>
      </c>
      <c r="H433" s="66" t="str">
        <f t="shared" si="105"/>
        <v/>
      </c>
      <c r="K433" s="4" t="s">
        <v>8</v>
      </c>
      <c r="L433" s="5">
        <v>45598</v>
      </c>
      <c r="M433" s="7"/>
      <c r="N433" s="7"/>
      <c r="O433" s="6">
        <f t="shared" si="113"/>
        <v>0</v>
      </c>
      <c r="P433" s="7">
        <f>SUMIFS(مصنعيات!N:N,مصنعيات!F:F,$N$2,مصنعيات!D:D,L433)</f>
        <v>0</v>
      </c>
      <c r="Q433" s="66" t="str">
        <f t="shared" si="106"/>
        <v/>
      </c>
      <c r="T433" s="4" t="s">
        <v>8</v>
      </c>
      <c r="U433" s="5">
        <v>45598</v>
      </c>
      <c r="V433" s="7"/>
      <c r="W433" s="7"/>
      <c r="X433" s="6">
        <f t="shared" si="114"/>
        <v>0</v>
      </c>
      <c r="Y433" s="7">
        <f>SUMIFS(مصنعيات!W:W,مصنعيات!O:O,$W$2,مصنعيات!M:M,U433)</f>
        <v>0</v>
      </c>
      <c r="Z433" s="66" t="str">
        <f t="shared" si="107"/>
        <v/>
      </c>
      <c r="AC433" s="4" t="s">
        <v>8</v>
      </c>
      <c r="AD433" s="5">
        <v>45598</v>
      </c>
      <c r="AE433" s="7"/>
      <c r="AF433" s="7"/>
      <c r="AG433" s="6">
        <f t="shared" si="115"/>
        <v>0</v>
      </c>
      <c r="AH433" s="7">
        <f>SUMIFS(مصنعيات!AF:AF,مصنعيات!X:X,$AF$2,مصنعيات!V:V,AD433)</f>
        <v>0</v>
      </c>
      <c r="AI433" s="66" t="str">
        <f t="shared" si="108"/>
        <v/>
      </c>
      <c r="AL433" s="4" t="s">
        <v>8</v>
      </c>
      <c r="AM433" s="5">
        <v>45598</v>
      </c>
      <c r="AN433" s="7"/>
      <c r="AO433" s="7"/>
      <c r="AP433" s="6">
        <f t="shared" si="116"/>
        <v>0</v>
      </c>
      <c r="AQ433" s="7">
        <f>SUMIFS(مصنعيات!AO:AO,مصنعيات!AG:AG,$AO$2,مصنعيات!AE:AE,AM433)</f>
        <v>0</v>
      </c>
      <c r="AR433" s="66" t="str">
        <f t="shared" si="109"/>
        <v/>
      </c>
      <c r="AT433" s="4" t="s">
        <v>8</v>
      </c>
      <c r="AU433" s="5">
        <v>45598</v>
      </c>
      <c r="AV433" s="7"/>
      <c r="AW433" s="7"/>
      <c r="AX433" s="6">
        <f t="shared" si="117"/>
        <v>0</v>
      </c>
      <c r="AY433" s="7">
        <f ca="1">SUMIFS(مصنعيات!AW:AW,مصنعيات!AO:AO,$AO$2,مصنعيات!AM:AM,AU433)</f>
        <v>0</v>
      </c>
      <c r="AZ433" s="66" t="str">
        <f t="shared" si="110"/>
        <v/>
      </c>
      <c r="BB433" s="4" t="s">
        <v>8</v>
      </c>
      <c r="BC433" s="5">
        <v>45598</v>
      </c>
      <c r="BD433" s="7"/>
      <c r="BE433" s="7"/>
      <c r="BF433" s="6">
        <f t="shared" si="118"/>
        <v>0</v>
      </c>
      <c r="BG433" s="7">
        <f ca="1">SUMIFS(مصنعيات!BE:BE,مصنعيات!AW:AW,$AO$2,مصنعيات!AU:AU,BC433)</f>
        <v>0</v>
      </c>
      <c r="BH433" s="66" t="str">
        <f t="shared" si="111"/>
        <v/>
      </c>
      <c r="BJ433" s="4" t="s">
        <v>8</v>
      </c>
      <c r="BK433" s="5">
        <v>45598</v>
      </c>
      <c r="BL433" s="7"/>
      <c r="BM433" s="7"/>
      <c r="BN433" s="6">
        <f t="shared" si="119"/>
        <v>0</v>
      </c>
      <c r="BO433" s="7">
        <f ca="1">SUMIFS(مصنعيات!BM:BM,مصنعيات!BE:BE,$AO$2,مصنعيات!BC:BC,BK433)</f>
        <v>0</v>
      </c>
      <c r="BP433" s="66" t="str">
        <f t="shared" si="112"/>
        <v/>
      </c>
    </row>
    <row r="434" spans="2:68" x14ac:dyDescent="0.2">
      <c r="B434" s="4" t="s">
        <v>9</v>
      </c>
      <c r="C434" s="5">
        <v>45599</v>
      </c>
      <c r="D434" s="7"/>
      <c r="E434" s="7"/>
      <c r="F434" s="6">
        <f t="shared" si="120"/>
        <v>0</v>
      </c>
      <c r="G434" s="7">
        <f>SUMIFS(مصنعيات!N:N,مصنعيات!F:F,$E$2,مصنعيات!D:D,C434)</f>
        <v>0</v>
      </c>
      <c r="H434" s="66" t="str">
        <f t="shared" si="105"/>
        <v/>
      </c>
      <c r="K434" s="4" t="s">
        <v>9</v>
      </c>
      <c r="L434" s="5">
        <v>45599</v>
      </c>
      <c r="M434" s="7"/>
      <c r="N434" s="7"/>
      <c r="O434" s="6">
        <f t="shared" si="113"/>
        <v>0</v>
      </c>
      <c r="P434" s="7">
        <f>SUMIFS(مصنعيات!N:N,مصنعيات!F:F,$N$2,مصنعيات!D:D,L434)</f>
        <v>0</v>
      </c>
      <c r="Q434" s="66" t="str">
        <f t="shared" si="106"/>
        <v/>
      </c>
      <c r="T434" s="4" t="s">
        <v>9</v>
      </c>
      <c r="U434" s="5">
        <v>45599</v>
      </c>
      <c r="V434" s="7"/>
      <c r="W434" s="7"/>
      <c r="X434" s="6">
        <f t="shared" si="114"/>
        <v>0</v>
      </c>
      <c r="Y434" s="7">
        <f>SUMIFS(مصنعيات!W:W,مصنعيات!O:O,$W$2,مصنعيات!M:M,U434)</f>
        <v>0</v>
      </c>
      <c r="Z434" s="66" t="str">
        <f t="shared" si="107"/>
        <v/>
      </c>
      <c r="AC434" s="4" t="s">
        <v>9</v>
      </c>
      <c r="AD434" s="5">
        <v>45599</v>
      </c>
      <c r="AE434" s="7"/>
      <c r="AF434" s="7"/>
      <c r="AG434" s="6">
        <f t="shared" si="115"/>
        <v>0</v>
      </c>
      <c r="AH434" s="7">
        <f>SUMIFS(مصنعيات!AF:AF,مصنعيات!X:X,$AF$2,مصنعيات!V:V,AD434)</f>
        <v>0</v>
      </c>
      <c r="AI434" s="66" t="str">
        <f t="shared" si="108"/>
        <v/>
      </c>
      <c r="AL434" s="4" t="s">
        <v>9</v>
      </c>
      <c r="AM434" s="5">
        <v>45599</v>
      </c>
      <c r="AN434" s="7"/>
      <c r="AO434" s="7"/>
      <c r="AP434" s="6">
        <f t="shared" si="116"/>
        <v>0</v>
      </c>
      <c r="AQ434" s="7">
        <f>SUMIFS(مصنعيات!AO:AO,مصنعيات!AG:AG,$AO$2,مصنعيات!AE:AE,AM434)</f>
        <v>0</v>
      </c>
      <c r="AR434" s="66" t="str">
        <f t="shared" si="109"/>
        <v/>
      </c>
      <c r="AT434" s="4" t="s">
        <v>9</v>
      </c>
      <c r="AU434" s="5">
        <v>45599</v>
      </c>
      <c r="AV434" s="7"/>
      <c r="AW434" s="7"/>
      <c r="AX434" s="6">
        <f t="shared" si="117"/>
        <v>0</v>
      </c>
      <c r="AY434" s="7">
        <f ca="1">SUMIFS(مصنعيات!AW:AW,مصنعيات!AO:AO,$AO$2,مصنعيات!AM:AM,AU434)</f>
        <v>0</v>
      </c>
      <c r="AZ434" s="66" t="str">
        <f t="shared" si="110"/>
        <v/>
      </c>
      <c r="BB434" s="4" t="s">
        <v>9</v>
      </c>
      <c r="BC434" s="5">
        <v>45599</v>
      </c>
      <c r="BD434" s="7"/>
      <c r="BE434" s="7"/>
      <c r="BF434" s="6">
        <f t="shared" si="118"/>
        <v>0</v>
      </c>
      <c r="BG434" s="7">
        <f ca="1">SUMIFS(مصنعيات!BE:BE,مصنعيات!AW:AW,$AO$2,مصنعيات!AU:AU,BC434)</f>
        <v>0</v>
      </c>
      <c r="BH434" s="66" t="str">
        <f t="shared" si="111"/>
        <v/>
      </c>
      <c r="BJ434" s="4" t="s">
        <v>9</v>
      </c>
      <c r="BK434" s="5">
        <v>45599</v>
      </c>
      <c r="BL434" s="7"/>
      <c r="BM434" s="7"/>
      <c r="BN434" s="6">
        <f t="shared" si="119"/>
        <v>0</v>
      </c>
      <c r="BO434" s="7">
        <f ca="1">SUMIFS(مصنعيات!BM:BM,مصنعيات!BE:BE,$AO$2,مصنعيات!BC:BC,BK434)</f>
        <v>0</v>
      </c>
      <c r="BP434" s="66" t="str">
        <f t="shared" si="112"/>
        <v/>
      </c>
    </row>
    <row r="435" spans="2:68" x14ac:dyDescent="0.2">
      <c r="B435" s="4" t="s">
        <v>10</v>
      </c>
      <c r="C435" s="5">
        <v>45600</v>
      </c>
      <c r="D435" s="7"/>
      <c r="E435" s="7"/>
      <c r="F435" s="6">
        <f t="shared" si="120"/>
        <v>0</v>
      </c>
      <c r="G435" s="7">
        <f>SUMIFS(مصنعيات!N:N,مصنعيات!F:F,$E$2,مصنعيات!D:D,C435)</f>
        <v>0</v>
      </c>
      <c r="H435" s="66" t="str">
        <f t="shared" si="105"/>
        <v/>
      </c>
      <c r="K435" s="4" t="s">
        <v>10</v>
      </c>
      <c r="L435" s="5">
        <v>45600</v>
      </c>
      <c r="M435" s="7"/>
      <c r="N435" s="7"/>
      <c r="O435" s="6">
        <f t="shared" si="113"/>
        <v>0</v>
      </c>
      <c r="P435" s="7">
        <f>SUMIFS(مصنعيات!N:N,مصنعيات!F:F,$N$2,مصنعيات!D:D,L435)</f>
        <v>0</v>
      </c>
      <c r="Q435" s="66" t="str">
        <f t="shared" si="106"/>
        <v/>
      </c>
      <c r="T435" s="4" t="s">
        <v>10</v>
      </c>
      <c r="U435" s="5">
        <v>45600</v>
      </c>
      <c r="V435" s="7"/>
      <c r="W435" s="7"/>
      <c r="X435" s="6">
        <f t="shared" si="114"/>
        <v>0</v>
      </c>
      <c r="Y435" s="7">
        <f>SUMIFS(مصنعيات!W:W,مصنعيات!O:O,$W$2,مصنعيات!M:M,U435)</f>
        <v>0</v>
      </c>
      <c r="Z435" s="66" t="str">
        <f t="shared" si="107"/>
        <v/>
      </c>
      <c r="AC435" s="4" t="s">
        <v>10</v>
      </c>
      <c r="AD435" s="5">
        <v>45600</v>
      </c>
      <c r="AE435" s="7"/>
      <c r="AF435" s="7"/>
      <c r="AG435" s="6">
        <f t="shared" si="115"/>
        <v>0</v>
      </c>
      <c r="AH435" s="7">
        <f>SUMIFS(مصنعيات!AF:AF,مصنعيات!X:X,$AF$2,مصنعيات!V:V,AD435)</f>
        <v>0</v>
      </c>
      <c r="AI435" s="66" t="str">
        <f t="shared" si="108"/>
        <v/>
      </c>
      <c r="AL435" s="4" t="s">
        <v>10</v>
      </c>
      <c r="AM435" s="5">
        <v>45600</v>
      </c>
      <c r="AN435" s="7"/>
      <c r="AO435" s="7"/>
      <c r="AP435" s="6">
        <f t="shared" si="116"/>
        <v>0</v>
      </c>
      <c r="AQ435" s="7">
        <f>SUMIFS(مصنعيات!AO:AO,مصنعيات!AG:AG,$AO$2,مصنعيات!AE:AE,AM435)</f>
        <v>0</v>
      </c>
      <c r="AR435" s="66" t="str">
        <f t="shared" si="109"/>
        <v/>
      </c>
      <c r="AT435" s="4" t="s">
        <v>10</v>
      </c>
      <c r="AU435" s="5">
        <v>45600</v>
      </c>
      <c r="AV435" s="7"/>
      <c r="AW435" s="7"/>
      <c r="AX435" s="6">
        <f t="shared" si="117"/>
        <v>0</v>
      </c>
      <c r="AY435" s="7">
        <f ca="1">SUMIFS(مصنعيات!AW:AW,مصنعيات!AO:AO,$AO$2,مصنعيات!AM:AM,AU435)</f>
        <v>0</v>
      </c>
      <c r="AZ435" s="66" t="str">
        <f t="shared" si="110"/>
        <v/>
      </c>
      <c r="BB435" s="4" t="s">
        <v>10</v>
      </c>
      <c r="BC435" s="5">
        <v>45600</v>
      </c>
      <c r="BD435" s="7"/>
      <c r="BE435" s="7"/>
      <c r="BF435" s="6">
        <f t="shared" si="118"/>
        <v>0</v>
      </c>
      <c r="BG435" s="7">
        <f ca="1">SUMIFS(مصنعيات!BE:BE,مصنعيات!AW:AW,$AO$2,مصنعيات!AU:AU,BC435)</f>
        <v>0</v>
      </c>
      <c r="BH435" s="66" t="str">
        <f t="shared" si="111"/>
        <v/>
      </c>
      <c r="BJ435" s="4" t="s">
        <v>10</v>
      </c>
      <c r="BK435" s="5">
        <v>45600</v>
      </c>
      <c r="BL435" s="7"/>
      <c r="BM435" s="7"/>
      <c r="BN435" s="6">
        <f t="shared" si="119"/>
        <v>0</v>
      </c>
      <c r="BO435" s="7">
        <f ca="1">SUMIFS(مصنعيات!BM:BM,مصنعيات!BE:BE,$AO$2,مصنعيات!BC:BC,BK435)</f>
        <v>0</v>
      </c>
      <c r="BP435" s="66" t="str">
        <f t="shared" si="112"/>
        <v/>
      </c>
    </row>
    <row r="436" spans="2:68" x14ac:dyDescent="0.2">
      <c r="B436" s="4" t="s">
        <v>11</v>
      </c>
      <c r="C436" s="5">
        <v>45601</v>
      </c>
      <c r="D436" s="7"/>
      <c r="E436" s="7"/>
      <c r="F436" s="6">
        <f t="shared" si="120"/>
        <v>0</v>
      </c>
      <c r="G436" s="7">
        <f>SUMIFS(مصنعيات!N:N,مصنعيات!F:F,$E$2,مصنعيات!D:D,C436)</f>
        <v>0</v>
      </c>
      <c r="H436" s="66" t="str">
        <f t="shared" si="105"/>
        <v/>
      </c>
      <c r="K436" s="4" t="s">
        <v>11</v>
      </c>
      <c r="L436" s="5">
        <v>45601</v>
      </c>
      <c r="M436" s="7"/>
      <c r="N436" s="7"/>
      <c r="O436" s="6">
        <f t="shared" si="113"/>
        <v>0</v>
      </c>
      <c r="P436" s="7">
        <f>SUMIFS(مصنعيات!N:N,مصنعيات!F:F,$N$2,مصنعيات!D:D,L436)</f>
        <v>0</v>
      </c>
      <c r="Q436" s="66" t="str">
        <f t="shared" si="106"/>
        <v/>
      </c>
      <c r="T436" s="4" t="s">
        <v>11</v>
      </c>
      <c r="U436" s="5">
        <v>45601</v>
      </c>
      <c r="V436" s="7"/>
      <c r="W436" s="7"/>
      <c r="X436" s="6">
        <f t="shared" si="114"/>
        <v>0</v>
      </c>
      <c r="Y436" s="7">
        <f>SUMIFS(مصنعيات!W:W,مصنعيات!O:O,$W$2,مصنعيات!M:M,U436)</f>
        <v>0</v>
      </c>
      <c r="Z436" s="66" t="str">
        <f t="shared" si="107"/>
        <v/>
      </c>
      <c r="AC436" s="4" t="s">
        <v>11</v>
      </c>
      <c r="AD436" s="5">
        <v>45601</v>
      </c>
      <c r="AE436" s="7"/>
      <c r="AF436" s="7"/>
      <c r="AG436" s="6">
        <f t="shared" si="115"/>
        <v>0</v>
      </c>
      <c r="AH436" s="7">
        <f>SUMIFS(مصنعيات!AF:AF,مصنعيات!X:X,$AF$2,مصنعيات!V:V,AD436)</f>
        <v>0</v>
      </c>
      <c r="AI436" s="66" t="str">
        <f t="shared" si="108"/>
        <v/>
      </c>
      <c r="AL436" s="4" t="s">
        <v>11</v>
      </c>
      <c r="AM436" s="5">
        <v>45601</v>
      </c>
      <c r="AN436" s="7"/>
      <c r="AO436" s="7"/>
      <c r="AP436" s="6">
        <f t="shared" si="116"/>
        <v>0</v>
      </c>
      <c r="AQ436" s="7">
        <f>SUMIFS(مصنعيات!AO:AO,مصنعيات!AG:AG,$AO$2,مصنعيات!AE:AE,AM436)</f>
        <v>0</v>
      </c>
      <c r="AR436" s="66" t="str">
        <f t="shared" si="109"/>
        <v/>
      </c>
      <c r="AT436" s="4" t="s">
        <v>11</v>
      </c>
      <c r="AU436" s="5">
        <v>45601</v>
      </c>
      <c r="AV436" s="7"/>
      <c r="AW436" s="7"/>
      <c r="AX436" s="6">
        <f t="shared" si="117"/>
        <v>0</v>
      </c>
      <c r="AY436" s="7">
        <f ca="1">SUMIFS(مصنعيات!AW:AW,مصنعيات!AO:AO,$AO$2,مصنعيات!AM:AM,AU436)</f>
        <v>0</v>
      </c>
      <c r="AZ436" s="66" t="str">
        <f t="shared" si="110"/>
        <v/>
      </c>
      <c r="BB436" s="4" t="s">
        <v>11</v>
      </c>
      <c r="BC436" s="5">
        <v>45601</v>
      </c>
      <c r="BD436" s="7"/>
      <c r="BE436" s="7"/>
      <c r="BF436" s="6">
        <f t="shared" si="118"/>
        <v>0</v>
      </c>
      <c r="BG436" s="7">
        <f ca="1">SUMIFS(مصنعيات!BE:BE,مصنعيات!AW:AW,$AO$2,مصنعيات!AU:AU,BC436)</f>
        <v>0</v>
      </c>
      <c r="BH436" s="66" t="str">
        <f t="shared" si="111"/>
        <v/>
      </c>
      <c r="BJ436" s="4" t="s">
        <v>11</v>
      </c>
      <c r="BK436" s="5">
        <v>45601</v>
      </c>
      <c r="BL436" s="7"/>
      <c r="BM436" s="7"/>
      <c r="BN436" s="6">
        <f t="shared" si="119"/>
        <v>0</v>
      </c>
      <c r="BO436" s="7">
        <f ca="1">SUMIFS(مصنعيات!BM:BM,مصنعيات!BE:BE,$AO$2,مصنعيات!BC:BC,BK436)</f>
        <v>0</v>
      </c>
      <c r="BP436" s="66" t="str">
        <f t="shared" si="112"/>
        <v/>
      </c>
    </row>
    <row r="437" spans="2:68" x14ac:dyDescent="0.2">
      <c r="B437" s="4" t="s">
        <v>12</v>
      </c>
      <c r="C437" s="5">
        <v>45602</v>
      </c>
      <c r="D437" s="7"/>
      <c r="E437" s="7"/>
      <c r="F437" s="6">
        <f t="shared" si="120"/>
        <v>0</v>
      </c>
      <c r="G437" s="7">
        <f>SUMIFS(مصنعيات!N:N,مصنعيات!F:F,$E$2,مصنعيات!D:D,C437)</f>
        <v>0</v>
      </c>
      <c r="H437" s="66" t="str">
        <f t="shared" si="105"/>
        <v/>
      </c>
      <c r="K437" s="4" t="s">
        <v>12</v>
      </c>
      <c r="L437" s="5">
        <v>45602</v>
      </c>
      <c r="M437" s="7"/>
      <c r="N437" s="7"/>
      <c r="O437" s="6">
        <f t="shared" si="113"/>
        <v>0</v>
      </c>
      <c r="P437" s="7">
        <f>SUMIFS(مصنعيات!N:N,مصنعيات!F:F,$N$2,مصنعيات!D:D,L437)</f>
        <v>0</v>
      </c>
      <c r="Q437" s="66" t="str">
        <f t="shared" si="106"/>
        <v/>
      </c>
      <c r="T437" s="4" t="s">
        <v>12</v>
      </c>
      <c r="U437" s="5">
        <v>45602</v>
      </c>
      <c r="V437" s="7"/>
      <c r="W437" s="7"/>
      <c r="X437" s="6">
        <f t="shared" si="114"/>
        <v>0</v>
      </c>
      <c r="Y437" s="7">
        <f>SUMIFS(مصنعيات!W:W,مصنعيات!O:O,$W$2,مصنعيات!M:M,U437)</f>
        <v>0</v>
      </c>
      <c r="Z437" s="66" t="str">
        <f t="shared" si="107"/>
        <v/>
      </c>
      <c r="AC437" s="4" t="s">
        <v>12</v>
      </c>
      <c r="AD437" s="5">
        <v>45602</v>
      </c>
      <c r="AE437" s="7"/>
      <c r="AF437" s="7"/>
      <c r="AG437" s="6">
        <f t="shared" si="115"/>
        <v>0</v>
      </c>
      <c r="AH437" s="7">
        <f>SUMIFS(مصنعيات!AF:AF,مصنعيات!X:X,$AF$2,مصنعيات!V:V,AD437)</f>
        <v>0</v>
      </c>
      <c r="AI437" s="66" t="str">
        <f t="shared" si="108"/>
        <v/>
      </c>
      <c r="AL437" s="4" t="s">
        <v>12</v>
      </c>
      <c r="AM437" s="5">
        <v>45602</v>
      </c>
      <c r="AN437" s="7"/>
      <c r="AO437" s="7"/>
      <c r="AP437" s="6">
        <f t="shared" si="116"/>
        <v>0</v>
      </c>
      <c r="AQ437" s="7">
        <f>SUMIFS(مصنعيات!AO:AO,مصنعيات!AG:AG,$AO$2,مصنعيات!AE:AE,AM437)</f>
        <v>0</v>
      </c>
      <c r="AR437" s="66" t="str">
        <f t="shared" si="109"/>
        <v/>
      </c>
      <c r="AT437" s="4" t="s">
        <v>12</v>
      </c>
      <c r="AU437" s="5">
        <v>45602</v>
      </c>
      <c r="AV437" s="7"/>
      <c r="AW437" s="7"/>
      <c r="AX437" s="6">
        <f t="shared" si="117"/>
        <v>0</v>
      </c>
      <c r="AY437" s="7">
        <f ca="1">SUMIFS(مصنعيات!AW:AW,مصنعيات!AO:AO,$AO$2,مصنعيات!AM:AM,AU437)</f>
        <v>0</v>
      </c>
      <c r="AZ437" s="66" t="str">
        <f t="shared" si="110"/>
        <v/>
      </c>
      <c r="BB437" s="4" t="s">
        <v>12</v>
      </c>
      <c r="BC437" s="5">
        <v>45602</v>
      </c>
      <c r="BD437" s="7"/>
      <c r="BE437" s="7"/>
      <c r="BF437" s="6">
        <f t="shared" si="118"/>
        <v>0</v>
      </c>
      <c r="BG437" s="7">
        <f ca="1">SUMIFS(مصنعيات!BE:BE,مصنعيات!AW:AW,$AO$2,مصنعيات!AU:AU,BC437)</f>
        <v>0</v>
      </c>
      <c r="BH437" s="66" t="str">
        <f t="shared" si="111"/>
        <v/>
      </c>
      <c r="BJ437" s="4" t="s">
        <v>12</v>
      </c>
      <c r="BK437" s="5">
        <v>45602</v>
      </c>
      <c r="BL437" s="7"/>
      <c r="BM437" s="7"/>
      <c r="BN437" s="6">
        <f t="shared" si="119"/>
        <v>0</v>
      </c>
      <c r="BO437" s="7">
        <f ca="1">SUMIFS(مصنعيات!BM:BM,مصنعيات!BE:BE,$AO$2,مصنعيات!BC:BC,BK437)</f>
        <v>0</v>
      </c>
      <c r="BP437" s="66" t="str">
        <f t="shared" si="112"/>
        <v/>
      </c>
    </row>
    <row r="438" spans="2:68" x14ac:dyDescent="0.2">
      <c r="B438" s="4" t="s">
        <v>13</v>
      </c>
      <c r="C438" s="5">
        <v>45603</v>
      </c>
      <c r="D438" s="7"/>
      <c r="E438" s="7"/>
      <c r="F438" s="6">
        <f t="shared" si="120"/>
        <v>0</v>
      </c>
      <c r="G438" s="7">
        <f>SUMIFS(مصنعيات!N:N,مصنعيات!F:F,$E$2,مصنعيات!D:D,C438)</f>
        <v>0</v>
      </c>
      <c r="H438" s="66" t="str">
        <f t="shared" si="105"/>
        <v/>
      </c>
      <c r="K438" s="4" t="s">
        <v>13</v>
      </c>
      <c r="L438" s="5">
        <v>45603</v>
      </c>
      <c r="M438" s="7"/>
      <c r="N438" s="7"/>
      <c r="O438" s="6">
        <f t="shared" si="113"/>
        <v>0</v>
      </c>
      <c r="P438" s="7">
        <f>SUMIFS(مصنعيات!N:N,مصنعيات!F:F,$N$2,مصنعيات!D:D,L438)</f>
        <v>0</v>
      </c>
      <c r="Q438" s="66" t="str">
        <f t="shared" si="106"/>
        <v/>
      </c>
      <c r="T438" s="4" t="s">
        <v>13</v>
      </c>
      <c r="U438" s="5">
        <v>45603</v>
      </c>
      <c r="V438" s="7"/>
      <c r="W438" s="7"/>
      <c r="X438" s="6">
        <f t="shared" si="114"/>
        <v>0</v>
      </c>
      <c r="Y438" s="7">
        <f>SUMIFS(مصنعيات!W:W,مصنعيات!O:O,$W$2,مصنعيات!M:M,U438)</f>
        <v>0</v>
      </c>
      <c r="Z438" s="66" t="str">
        <f t="shared" si="107"/>
        <v/>
      </c>
      <c r="AC438" s="4" t="s">
        <v>13</v>
      </c>
      <c r="AD438" s="5">
        <v>45603</v>
      </c>
      <c r="AE438" s="7"/>
      <c r="AF438" s="7"/>
      <c r="AG438" s="6">
        <f t="shared" si="115"/>
        <v>0</v>
      </c>
      <c r="AH438" s="7">
        <f>SUMIFS(مصنعيات!AF:AF,مصنعيات!X:X,$AF$2,مصنعيات!V:V,AD438)</f>
        <v>0</v>
      </c>
      <c r="AI438" s="66" t="str">
        <f t="shared" si="108"/>
        <v/>
      </c>
      <c r="AL438" s="4" t="s">
        <v>13</v>
      </c>
      <c r="AM438" s="5">
        <v>45603</v>
      </c>
      <c r="AN438" s="7"/>
      <c r="AO438" s="7"/>
      <c r="AP438" s="6">
        <f t="shared" si="116"/>
        <v>0</v>
      </c>
      <c r="AQ438" s="7">
        <f>SUMIFS(مصنعيات!AO:AO,مصنعيات!AG:AG,$AO$2,مصنعيات!AE:AE,AM438)</f>
        <v>0</v>
      </c>
      <c r="AR438" s="66" t="str">
        <f t="shared" si="109"/>
        <v/>
      </c>
      <c r="AT438" s="4" t="s">
        <v>13</v>
      </c>
      <c r="AU438" s="5">
        <v>45603</v>
      </c>
      <c r="AV438" s="7"/>
      <c r="AW438" s="7"/>
      <c r="AX438" s="6">
        <f t="shared" si="117"/>
        <v>0</v>
      </c>
      <c r="AY438" s="7">
        <f ca="1">SUMIFS(مصنعيات!AW:AW,مصنعيات!AO:AO,$AO$2,مصنعيات!AM:AM,AU438)</f>
        <v>0</v>
      </c>
      <c r="AZ438" s="66" t="str">
        <f t="shared" si="110"/>
        <v/>
      </c>
      <c r="BB438" s="4" t="s">
        <v>13</v>
      </c>
      <c r="BC438" s="5">
        <v>45603</v>
      </c>
      <c r="BD438" s="7"/>
      <c r="BE438" s="7"/>
      <c r="BF438" s="6">
        <f t="shared" si="118"/>
        <v>0</v>
      </c>
      <c r="BG438" s="7">
        <f ca="1">SUMIFS(مصنعيات!BE:BE,مصنعيات!AW:AW,$AO$2,مصنعيات!AU:AU,BC438)</f>
        <v>0</v>
      </c>
      <c r="BH438" s="66" t="str">
        <f t="shared" si="111"/>
        <v/>
      </c>
      <c r="BJ438" s="4" t="s">
        <v>13</v>
      </c>
      <c r="BK438" s="5">
        <v>45603</v>
      </c>
      <c r="BL438" s="7"/>
      <c r="BM438" s="7"/>
      <c r="BN438" s="6">
        <f t="shared" si="119"/>
        <v>0</v>
      </c>
      <c r="BO438" s="7">
        <f ca="1">SUMIFS(مصنعيات!BM:BM,مصنعيات!BE:BE,$AO$2,مصنعيات!BC:BC,BK438)</f>
        <v>0</v>
      </c>
      <c r="BP438" s="66" t="str">
        <f t="shared" si="112"/>
        <v/>
      </c>
    </row>
    <row r="439" spans="2:68" x14ac:dyDescent="0.2">
      <c r="B439" s="4" t="s">
        <v>30</v>
      </c>
      <c r="C439" s="5">
        <v>45604</v>
      </c>
      <c r="D439" s="7"/>
      <c r="E439" s="7"/>
      <c r="F439" s="6">
        <f t="shared" si="120"/>
        <v>0</v>
      </c>
      <c r="G439" s="7">
        <f>SUMIFS(مصنعيات!N:N,مصنعيات!F:F,$E$2,مصنعيات!D:D,C439)</f>
        <v>0</v>
      </c>
      <c r="H439" s="66" t="str">
        <f t="shared" si="105"/>
        <v/>
      </c>
      <c r="K439" s="4" t="s">
        <v>30</v>
      </c>
      <c r="L439" s="5">
        <v>45604</v>
      </c>
      <c r="M439" s="7"/>
      <c r="N439" s="7"/>
      <c r="O439" s="6">
        <f t="shared" si="113"/>
        <v>0</v>
      </c>
      <c r="P439" s="7">
        <f>SUMIFS(مصنعيات!N:N,مصنعيات!F:F,$N$2,مصنعيات!D:D,L439)</f>
        <v>0</v>
      </c>
      <c r="Q439" s="66" t="str">
        <f t="shared" si="106"/>
        <v/>
      </c>
      <c r="T439" s="4" t="s">
        <v>30</v>
      </c>
      <c r="U439" s="5">
        <v>45604</v>
      </c>
      <c r="V439" s="7"/>
      <c r="W439" s="7"/>
      <c r="X439" s="6">
        <f t="shared" si="114"/>
        <v>0</v>
      </c>
      <c r="Y439" s="7">
        <f>SUMIFS(مصنعيات!W:W,مصنعيات!O:O,$W$2,مصنعيات!M:M,U439)</f>
        <v>0</v>
      </c>
      <c r="Z439" s="66" t="str">
        <f t="shared" si="107"/>
        <v/>
      </c>
      <c r="AC439" s="4" t="s">
        <v>30</v>
      </c>
      <c r="AD439" s="5">
        <v>45604</v>
      </c>
      <c r="AE439" s="7"/>
      <c r="AF439" s="7"/>
      <c r="AG439" s="6">
        <f t="shared" si="115"/>
        <v>0</v>
      </c>
      <c r="AH439" s="7">
        <f>SUMIFS(مصنعيات!AF:AF,مصنعيات!X:X,$AF$2,مصنعيات!V:V,AD439)</f>
        <v>0</v>
      </c>
      <c r="AI439" s="66" t="str">
        <f t="shared" si="108"/>
        <v/>
      </c>
      <c r="AL439" s="4" t="s">
        <v>30</v>
      </c>
      <c r="AM439" s="5">
        <v>45604</v>
      </c>
      <c r="AN439" s="7"/>
      <c r="AO439" s="7"/>
      <c r="AP439" s="6">
        <f t="shared" si="116"/>
        <v>0</v>
      </c>
      <c r="AQ439" s="7">
        <f>SUMIFS(مصنعيات!AO:AO,مصنعيات!AG:AG,$AO$2,مصنعيات!AE:AE,AM439)</f>
        <v>0</v>
      </c>
      <c r="AR439" s="66" t="str">
        <f t="shared" si="109"/>
        <v/>
      </c>
      <c r="AT439" s="4" t="s">
        <v>30</v>
      </c>
      <c r="AU439" s="5">
        <v>45604</v>
      </c>
      <c r="AV439" s="7"/>
      <c r="AW439" s="7"/>
      <c r="AX439" s="6">
        <f t="shared" si="117"/>
        <v>0</v>
      </c>
      <c r="AY439" s="7">
        <f ca="1">SUMIFS(مصنعيات!AW:AW,مصنعيات!AO:AO,$AO$2,مصنعيات!AM:AM,AU439)</f>
        <v>0</v>
      </c>
      <c r="AZ439" s="66" t="str">
        <f t="shared" si="110"/>
        <v/>
      </c>
      <c r="BB439" s="4" t="s">
        <v>30</v>
      </c>
      <c r="BC439" s="5">
        <v>45604</v>
      </c>
      <c r="BD439" s="7"/>
      <c r="BE439" s="7"/>
      <c r="BF439" s="6">
        <f t="shared" si="118"/>
        <v>0</v>
      </c>
      <c r="BG439" s="7">
        <f ca="1">SUMIFS(مصنعيات!BE:BE,مصنعيات!AW:AW,$AO$2,مصنعيات!AU:AU,BC439)</f>
        <v>0</v>
      </c>
      <c r="BH439" s="66" t="str">
        <f t="shared" si="111"/>
        <v/>
      </c>
      <c r="BJ439" s="4" t="s">
        <v>30</v>
      </c>
      <c r="BK439" s="5">
        <v>45604</v>
      </c>
      <c r="BL439" s="7"/>
      <c r="BM439" s="7"/>
      <c r="BN439" s="6">
        <f t="shared" si="119"/>
        <v>0</v>
      </c>
      <c r="BO439" s="7">
        <f ca="1">SUMIFS(مصنعيات!BM:BM,مصنعيات!BE:BE,$AO$2,مصنعيات!BC:BC,BK439)</f>
        <v>0</v>
      </c>
      <c r="BP439" s="66" t="str">
        <f t="shared" si="112"/>
        <v/>
      </c>
    </row>
    <row r="440" spans="2:68" x14ac:dyDescent="0.2">
      <c r="B440" s="4" t="s">
        <v>8</v>
      </c>
      <c r="C440" s="5">
        <v>45605</v>
      </c>
      <c r="D440" s="7"/>
      <c r="E440" s="7"/>
      <c r="F440" s="6">
        <f t="shared" si="120"/>
        <v>0</v>
      </c>
      <c r="G440" s="7">
        <f>SUMIFS(مصنعيات!N:N,مصنعيات!F:F,$E$2,مصنعيات!D:D,C440)</f>
        <v>0</v>
      </c>
      <c r="H440" s="66" t="str">
        <f t="shared" si="105"/>
        <v/>
      </c>
      <c r="K440" s="4" t="s">
        <v>8</v>
      </c>
      <c r="L440" s="5">
        <v>45605</v>
      </c>
      <c r="M440" s="7"/>
      <c r="N440" s="7"/>
      <c r="O440" s="6">
        <f t="shared" si="113"/>
        <v>0</v>
      </c>
      <c r="P440" s="7">
        <f>SUMIFS(مصنعيات!N:N,مصنعيات!F:F,$N$2,مصنعيات!D:D,L440)</f>
        <v>0</v>
      </c>
      <c r="Q440" s="66" t="str">
        <f t="shared" si="106"/>
        <v/>
      </c>
      <c r="T440" s="4" t="s">
        <v>8</v>
      </c>
      <c r="U440" s="5">
        <v>45605</v>
      </c>
      <c r="V440" s="7"/>
      <c r="W440" s="7"/>
      <c r="X440" s="6">
        <f t="shared" si="114"/>
        <v>0</v>
      </c>
      <c r="Y440" s="7">
        <f>SUMIFS(مصنعيات!W:W,مصنعيات!O:O,$W$2,مصنعيات!M:M,U440)</f>
        <v>0</v>
      </c>
      <c r="Z440" s="66" t="str">
        <f t="shared" si="107"/>
        <v/>
      </c>
      <c r="AC440" s="4" t="s">
        <v>8</v>
      </c>
      <c r="AD440" s="5">
        <v>45605</v>
      </c>
      <c r="AE440" s="7"/>
      <c r="AF440" s="7"/>
      <c r="AG440" s="6">
        <f t="shared" si="115"/>
        <v>0</v>
      </c>
      <c r="AH440" s="7">
        <f>SUMIFS(مصنعيات!AF:AF,مصنعيات!X:X,$AF$2,مصنعيات!V:V,AD440)</f>
        <v>0</v>
      </c>
      <c r="AI440" s="66" t="str">
        <f t="shared" si="108"/>
        <v/>
      </c>
      <c r="AL440" s="4" t="s">
        <v>8</v>
      </c>
      <c r="AM440" s="5">
        <v>45605</v>
      </c>
      <c r="AN440" s="7"/>
      <c r="AO440" s="7"/>
      <c r="AP440" s="6">
        <f t="shared" si="116"/>
        <v>0</v>
      </c>
      <c r="AQ440" s="7">
        <f>SUMIFS(مصنعيات!AO:AO,مصنعيات!AG:AG,$AO$2,مصنعيات!AE:AE,AM440)</f>
        <v>0</v>
      </c>
      <c r="AR440" s="66" t="str">
        <f t="shared" si="109"/>
        <v/>
      </c>
      <c r="AT440" s="4" t="s">
        <v>8</v>
      </c>
      <c r="AU440" s="5">
        <v>45605</v>
      </c>
      <c r="AV440" s="7"/>
      <c r="AW440" s="7"/>
      <c r="AX440" s="6">
        <f t="shared" si="117"/>
        <v>0</v>
      </c>
      <c r="AY440" s="7">
        <f ca="1">SUMIFS(مصنعيات!AW:AW,مصنعيات!AO:AO,$AO$2,مصنعيات!AM:AM,AU440)</f>
        <v>0</v>
      </c>
      <c r="AZ440" s="66" t="str">
        <f t="shared" si="110"/>
        <v/>
      </c>
      <c r="BB440" s="4" t="s">
        <v>8</v>
      </c>
      <c r="BC440" s="5">
        <v>45605</v>
      </c>
      <c r="BD440" s="7"/>
      <c r="BE440" s="7"/>
      <c r="BF440" s="6">
        <f t="shared" si="118"/>
        <v>0</v>
      </c>
      <c r="BG440" s="7">
        <f ca="1">SUMIFS(مصنعيات!BE:BE,مصنعيات!AW:AW,$AO$2,مصنعيات!AU:AU,BC440)</f>
        <v>0</v>
      </c>
      <c r="BH440" s="66" t="str">
        <f t="shared" si="111"/>
        <v/>
      </c>
      <c r="BJ440" s="4" t="s">
        <v>8</v>
      </c>
      <c r="BK440" s="5">
        <v>45605</v>
      </c>
      <c r="BL440" s="7"/>
      <c r="BM440" s="7"/>
      <c r="BN440" s="6">
        <f t="shared" si="119"/>
        <v>0</v>
      </c>
      <c r="BO440" s="7">
        <f ca="1">SUMIFS(مصنعيات!BM:BM,مصنعيات!BE:BE,$AO$2,مصنعيات!BC:BC,BK440)</f>
        <v>0</v>
      </c>
      <c r="BP440" s="66" t="str">
        <f t="shared" si="112"/>
        <v/>
      </c>
    </row>
    <row r="441" spans="2:68" x14ac:dyDescent="0.2">
      <c r="B441" s="4" t="s">
        <v>9</v>
      </c>
      <c r="C441" s="5">
        <v>45606</v>
      </c>
      <c r="D441" s="7"/>
      <c r="E441" s="7"/>
      <c r="F441" s="6">
        <f t="shared" si="120"/>
        <v>0</v>
      </c>
      <c r="G441" s="7">
        <f>SUMIFS(مصنعيات!N:N,مصنعيات!F:F,$E$2,مصنعيات!D:D,C441)</f>
        <v>0</v>
      </c>
      <c r="H441" s="66" t="str">
        <f t="shared" si="105"/>
        <v/>
      </c>
      <c r="K441" s="4" t="s">
        <v>9</v>
      </c>
      <c r="L441" s="5">
        <v>45606</v>
      </c>
      <c r="M441" s="7"/>
      <c r="N441" s="7"/>
      <c r="O441" s="6">
        <f t="shared" si="113"/>
        <v>0</v>
      </c>
      <c r="P441" s="7">
        <f>SUMIFS(مصنعيات!N:N,مصنعيات!F:F,$N$2,مصنعيات!D:D,L441)</f>
        <v>0</v>
      </c>
      <c r="Q441" s="66" t="str">
        <f t="shared" si="106"/>
        <v/>
      </c>
      <c r="T441" s="4" t="s">
        <v>9</v>
      </c>
      <c r="U441" s="5">
        <v>45606</v>
      </c>
      <c r="V441" s="7"/>
      <c r="W441" s="7"/>
      <c r="X441" s="6">
        <f t="shared" si="114"/>
        <v>0</v>
      </c>
      <c r="Y441" s="7">
        <f>SUMIFS(مصنعيات!W:W,مصنعيات!O:O,$W$2,مصنعيات!M:M,U441)</f>
        <v>0</v>
      </c>
      <c r="Z441" s="66" t="str">
        <f t="shared" si="107"/>
        <v/>
      </c>
      <c r="AC441" s="4" t="s">
        <v>9</v>
      </c>
      <c r="AD441" s="5">
        <v>45606</v>
      </c>
      <c r="AE441" s="7"/>
      <c r="AF441" s="7"/>
      <c r="AG441" s="6">
        <f t="shared" si="115"/>
        <v>0</v>
      </c>
      <c r="AH441" s="7">
        <f>SUMIFS(مصنعيات!AF:AF,مصنعيات!X:X,$AF$2,مصنعيات!V:V,AD441)</f>
        <v>0</v>
      </c>
      <c r="AI441" s="66" t="str">
        <f t="shared" si="108"/>
        <v/>
      </c>
      <c r="AL441" s="4" t="s">
        <v>9</v>
      </c>
      <c r="AM441" s="5">
        <v>45606</v>
      </c>
      <c r="AN441" s="7"/>
      <c r="AO441" s="7"/>
      <c r="AP441" s="6">
        <f t="shared" si="116"/>
        <v>0</v>
      </c>
      <c r="AQ441" s="7">
        <f>SUMIFS(مصنعيات!AO:AO,مصنعيات!AG:AG,$AO$2,مصنعيات!AE:AE,AM441)</f>
        <v>0</v>
      </c>
      <c r="AR441" s="66" t="str">
        <f t="shared" si="109"/>
        <v/>
      </c>
      <c r="AT441" s="4" t="s">
        <v>9</v>
      </c>
      <c r="AU441" s="5">
        <v>45606</v>
      </c>
      <c r="AV441" s="7"/>
      <c r="AW441" s="7"/>
      <c r="AX441" s="6">
        <f t="shared" si="117"/>
        <v>0</v>
      </c>
      <c r="AY441" s="7">
        <f ca="1">SUMIFS(مصنعيات!AW:AW,مصنعيات!AO:AO,$AO$2,مصنعيات!AM:AM,AU441)</f>
        <v>0</v>
      </c>
      <c r="AZ441" s="66" t="str">
        <f t="shared" si="110"/>
        <v/>
      </c>
      <c r="BB441" s="4" t="s">
        <v>9</v>
      </c>
      <c r="BC441" s="5">
        <v>45606</v>
      </c>
      <c r="BD441" s="7"/>
      <c r="BE441" s="7"/>
      <c r="BF441" s="6">
        <f t="shared" si="118"/>
        <v>0</v>
      </c>
      <c r="BG441" s="7">
        <f ca="1">SUMIFS(مصنعيات!BE:BE,مصنعيات!AW:AW,$AO$2,مصنعيات!AU:AU,BC441)</f>
        <v>0</v>
      </c>
      <c r="BH441" s="66" t="str">
        <f t="shared" si="111"/>
        <v/>
      </c>
      <c r="BJ441" s="4" t="s">
        <v>9</v>
      </c>
      <c r="BK441" s="5">
        <v>45606</v>
      </c>
      <c r="BL441" s="7"/>
      <c r="BM441" s="7"/>
      <c r="BN441" s="6">
        <f t="shared" si="119"/>
        <v>0</v>
      </c>
      <c r="BO441" s="7">
        <f ca="1">SUMIFS(مصنعيات!BM:BM,مصنعيات!BE:BE,$AO$2,مصنعيات!BC:BC,BK441)</f>
        <v>0</v>
      </c>
      <c r="BP441" s="66" t="str">
        <f t="shared" si="112"/>
        <v/>
      </c>
    </row>
    <row r="442" spans="2:68" x14ac:dyDescent="0.2">
      <c r="B442" s="4" t="s">
        <v>10</v>
      </c>
      <c r="C442" s="5">
        <v>45607</v>
      </c>
      <c r="D442" s="7"/>
      <c r="E442" s="7"/>
      <c r="F442" s="6">
        <f t="shared" si="120"/>
        <v>0</v>
      </c>
      <c r="G442" s="7">
        <f>SUMIFS(مصنعيات!N:N,مصنعيات!F:F,$E$2,مصنعيات!D:D,C442)</f>
        <v>0</v>
      </c>
      <c r="H442" s="66" t="str">
        <f t="shared" si="105"/>
        <v/>
      </c>
      <c r="K442" s="4" t="s">
        <v>10</v>
      </c>
      <c r="L442" s="5">
        <v>45607</v>
      </c>
      <c r="M442" s="7"/>
      <c r="N442" s="7"/>
      <c r="O442" s="6">
        <f t="shared" si="113"/>
        <v>0</v>
      </c>
      <c r="P442" s="7">
        <f>SUMIFS(مصنعيات!N:N,مصنعيات!F:F,$N$2,مصنعيات!D:D,L442)</f>
        <v>0</v>
      </c>
      <c r="Q442" s="66" t="str">
        <f t="shared" si="106"/>
        <v/>
      </c>
      <c r="T442" s="4" t="s">
        <v>10</v>
      </c>
      <c r="U442" s="5">
        <v>45607</v>
      </c>
      <c r="V442" s="7"/>
      <c r="W442" s="7"/>
      <c r="X442" s="6">
        <f t="shared" si="114"/>
        <v>0</v>
      </c>
      <c r="Y442" s="7">
        <f>SUMIFS(مصنعيات!W:W,مصنعيات!O:O,$W$2,مصنعيات!M:M,U442)</f>
        <v>0</v>
      </c>
      <c r="Z442" s="66" t="str">
        <f t="shared" si="107"/>
        <v/>
      </c>
      <c r="AC442" s="4" t="s">
        <v>10</v>
      </c>
      <c r="AD442" s="5">
        <v>45607</v>
      </c>
      <c r="AE442" s="7"/>
      <c r="AF442" s="7"/>
      <c r="AG442" s="6">
        <f t="shared" si="115"/>
        <v>0</v>
      </c>
      <c r="AH442" s="7">
        <f>SUMIFS(مصنعيات!AF:AF,مصنعيات!X:X,$AF$2,مصنعيات!V:V,AD442)</f>
        <v>0</v>
      </c>
      <c r="AI442" s="66" t="str">
        <f t="shared" si="108"/>
        <v/>
      </c>
      <c r="AL442" s="4" t="s">
        <v>10</v>
      </c>
      <c r="AM442" s="5">
        <v>45607</v>
      </c>
      <c r="AN442" s="7"/>
      <c r="AO442" s="7"/>
      <c r="AP442" s="6">
        <f t="shared" si="116"/>
        <v>0</v>
      </c>
      <c r="AQ442" s="7">
        <f>SUMIFS(مصنعيات!AO:AO,مصنعيات!AG:AG,$AO$2,مصنعيات!AE:AE,AM442)</f>
        <v>0</v>
      </c>
      <c r="AR442" s="66" t="str">
        <f t="shared" si="109"/>
        <v/>
      </c>
      <c r="AT442" s="4" t="s">
        <v>10</v>
      </c>
      <c r="AU442" s="5">
        <v>45607</v>
      </c>
      <c r="AV442" s="7"/>
      <c r="AW442" s="7"/>
      <c r="AX442" s="6">
        <f t="shared" si="117"/>
        <v>0</v>
      </c>
      <c r="AY442" s="7">
        <f ca="1">SUMIFS(مصنعيات!AW:AW,مصنعيات!AO:AO,$AO$2,مصنعيات!AM:AM,AU442)</f>
        <v>0</v>
      </c>
      <c r="AZ442" s="66" t="str">
        <f t="shared" si="110"/>
        <v/>
      </c>
      <c r="BB442" s="4" t="s">
        <v>10</v>
      </c>
      <c r="BC442" s="5">
        <v>45607</v>
      </c>
      <c r="BD442" s="7"/>
      <c r="BE442" s="7"/>
      <c r="BF442" s="6">
        <f t="shared" si="118"/>
        <v>0</v>
      </c>
      <c r="BG442" s="7">
        <f ca="1">SUMIFS(مصنعيات!BE:BE,مصنعيات!AW:AW,$AO$2,مصنعيات!AU:AU,BC442)</f>
        <v>0</v>
      </c>
      <c r="BH442" s="66" t="str">
        <f t="shared" si="111"/>
        <v/>
      </c>
      <c r="BJ442" s="4" t="s">
        <v>10</v>
      </c>
      <c r="BK442" s="5">
        <v>45607</v>
      </c>
      <c r="BL442" s="7"/>
      <c r="BM442" s="7"/>
      <c r="BN442" s="6">
        <f t="shared" si="119"/>
        <v>0</v>
      </c>
      <c r="BO442" s="7">
        <f ca="1">SUMIFS(مصنعيات!BM:BM,مصنعيات!BE:BE,$AO$2,مصنعيات!BC:BC,BK442)</f>
        <v>0</v>
      </c>
      <c r="BP442" s="66" t="str">
        <f t="shared" si="112"/>
        <v/>
      </c>
    </row>
    <row r="443" spans="2:68" x14ac:dyDescent="0.2">
      <c r="B443" s="4" t="s">
        <v>11</v>
      </c>
      <c r="C443" s="5">
        <v>45608</v>
      </c>
      <c r="D443" s="7"/>
      <c r="E443" s="7"/>
      <c r="F443" s="6">
        <f t="shared" si="120"/>
        <v>0</v>
      </c>
      <c r="G443" s="7">
        <f>SUMIFS(مصنعيات!N:N,مصنعيات!F:F,$E$2,مصنعيات!D:D,C443)</f>
        <v>0</v>
      </c>
      <c r="H443" s="66" t="str">
        <f t="shared" si="105"/>
        <v/>
      </c>
      <c r="K443" s="4" t="s">
        <v>11</v>
      </c>
      <c r="L443" s="5">
        <v>45608</v>
      </c>
      <c r="M443" s="7"/>
      <c r="N443" s="7"/>
      <c r="O443" s="6">
        <f t="shared" si="113"/>
        <v>0</v>
      </c>
      <c r="P443" s="7">
        <f>SUMIFS(مصنعيات!N:N,مصنعيات!F:F,$N$2,مصنعيات!D:D,L443)</f>
        <v>0</v>
      </c>
      <c r="Q443" s="66" t="str">
        <f t="shared" si="106"/>
        <v/>
      </c>
      <c r="T443" s="4" t="s">
        <v>11</v>
      </c>
      <c r="U443" s="5">
        <v>45608</v>
      </c>
      <c r="V443" s="7"/>
      <c r="W443" s="7"/>
      <c r="X443" s="6">
        <f t="shared" si="114"/>
        <v>0</v>
      </c>
      <c r="Y443" s="7">
        <f>SUMIFS(مصنعيات!W:W,مصنعيات!O:O,$W$2,مصنعيات!M:M,U443)</f>
        <v>0</v>
      </c>
      <c r="Z443" s="66" t="str">
        <f t="shared" si="107"/>
        <v/>
      </c>
      <c r="AC443" s="4" t="s">
        <v>11</v>
      </c>
      <c r="AD443" s="5">
        <v>45608</v>
      </c>
      <c r="AE443" s="7"/>
      <c r="AF443" s="7"/>
      <c r="AG443" s="6">
        <f t="shared" si="115"/>
        <v>0</v>
      </c>
      <c r="AH443" s="7">
        <f>SUMIFS(مصنعيات!AF:AF,مصنعيات!X:X,$AF$2,مصنعيات!V:V,AD443)</f>
        <v>0</v>
      </c>
      <c r="AI443" s="66" t="str">
        <f t="shared" si="108"/>
        <v/>
      </c>
      <c r="AL443" s="4" t="s">
        <v>11</v>
      </c>
      <c r="AM443" s="5">
        <v>45608</v>
      </c>
      <c r="AN443" s="7"/>
      <c r="AO443" s="7"/>
      <c r="AP443" s="6">
        <f t="shared" si="116"/>
        <v>0</v>
      </c>
      <c r="AQ443" s="7">
        <f>SUMIFS(مصنعيات!AO:AO,مصنعيات!AG:AG,$AO$2,مصنعيات!AE:AE,AM443)</f>
        <v>0</v>
      </c>
      <c r="AR443" s="66" t="str">
        <f t="shared" si="109"/>
        <v/>
      </c>
      <c r="AT443" s="4" t="s">
        <v>11</v>
      </c>
      <c r="AU443" s="5">
        <v>45608</v>
      </c>
      <c r="AV443" s="7"/>
      <c r="AW443" s="7"/>
      <c r="AX443" s="6">
        <f t="shared" si="117"/>
        <v>0</v>
      </c>
      <c r="AY443" s="7">
        <f ca="1">SUMIFS(مصنعيات!AW:AW,مصنعيات!AO:AO,$AO$2,مصنعيات!AM:AM,AU443)</f>
        <v>0</v>
      </c>
      <c r="AZ443" s="66" t="str">
        <f t="shared" si="110"/>
        <v/>
      </c>
      <c r="BB443" s="4" t="s">
        <v>11</v>
      </c>
      <c r="BC443" s="5">
        <v>45608</v>
      </c>
      <c r="BD443" s="7"/>
      <c r="BE443" s="7"/>
      <c r="BF443" s="6">
        <f t="shared" si="118"/>
        <v>0</v>
      </c>
      <c r="BG443" s="7">
        <f ca="1">SUMIFS(مصنعيات!BE:BE,مصنعيات!AW:AW,$AO$2,مصنعيات!AU:AU,BC443)</f>
        <v>0</v>
      </c>
      <c r="BH443" s="66" t="str">
        <f t="shared" si="111"/>
        <v/>
      </c>
      <c r="BJ443" s="4" t="s">
        <v>11</v>
      </c>
      <c r="BK443" s="5">
        <v>45608</v>
      </c>
      <c r="BL443" s="7"/>
      <c r="BM443" s="7"/>
      <c r="BN443" s="6">
        <f t="shared" si="119"/>
        <v>0</v>
      </c>
      <c r="BO443" s="7">
        <f ca="1">SUMIFS(مصنعيات!BM:BM,مصنعيات!BE:BE,$AO$2,مصنعيات!BC:BC,BK443)</f>
        <v>0</v>
      </c>
      <c r="BP443" s="66" t="str">
        <f t="shared" si="112"/>
        <v/>
      </c>
    </row>
    <row r="444" spans="2:68" x14ac:dyDescent="0.2">
      <c r="B444" s="4" t="s">
        <v>12</v>
      </c>
      <c r="C444" s="5">
        <v>45609</v>
      </c>
      <c r="D444" s="7"/>
      <c r="E444" s="7"/>
      <c r="F444" s="6">
        <f t="shared" si="120"/>
        <v>0</v>
      </c>
      <c r="G444" s="7">
        <f>SUMIFS(مصنعيات!N:N,مصنعيات!F:F,$E$2,مصنعيات!D:D,C444)</f>
        <v>0</v>
      </c>
      <c r="H444" s="66" t="str">
        <f t="shared" si="105"/>
        <v/>
      </c>
      <c r="K444" s="4" t="s">
        <v>12</v>
      </c>
      <c r="L444" s="5">
        <v>45609</v>
      </c>
      <c r="M444" s="7"/>
      <c r="N444" s="7"/>
      <c r="O444" s="6">
        <f t="shared" si="113"/>
        <v>0</v>
      </c>
      <c r="P444" s="7">
        <f>SUMIFS(مصنعيات!N:N,مصنعيات!F:F,$N$2,مصنعيات!D:D,L444)</f>
        <v>0</v>
      </c>
      <c r="Q444" s="66" t="str">
        <f t="shared" si="106"/>
        <v/>
      </c>
      <c r="T444" s="4" t="s">
        <v>12</v>
      </c>
      <c r="U444" s="5">
        <v>45609</v>
      </c>
      <c r="V444" s="7"/>
      <c r="W444" s="7"/>
      <c r="X444" s="6">
        <f t="shared" si="114"/>
        <v>0</v>
      </c>
      <c r="Y444" s="7">
        <f>SUMIFS(مصنعيات!W:W,مصنعيات!O:O,$W$2,مصنعيات!M:M,U444)</f>
        <v>0</v>
      </c>
      <c r="Z444" s="66" t="str">
        <f t="shared" si="107"/>
        <v/>
      </c>
      <c r="AC444" s="4" t="s">
        <v>12</v>
      </c>
      <c r="AD444" s="5">
        <v>45609</v>
      </c>
      <c r="AE444" s="7"/>
      <c r="AF444" s="7"/>
      <c r="AG444" s="6">
        <f t="shared" si="115"/>
        <v>0</v>
      </c>
      <c r="AH444" s="7">
        <f>SUMIFS(مصنعيات!AF:AF,مصنعيات!X:X,$AF$2,مصنعيات!V:V,AD444)</f>
        <v>0</v>
      </c>
      <c r="AI444" s="66" t="str">
        <f t="shared" si="108"/>
        <v/>
      </c>
      <c r="AL444" s="4" t="s">
        <v>12</v>
      </c>
      <c r="AM444" s="5">
        <v>45609</v>
      </c>
      <c r="AN444" s="7"/>
      <c r="AO444" s="7"/>
      <c r="AP444" s="6">
        <f t="shared" si="116"/>
        <v>0</v>
      </c>
      <c r="AQ444" s="7">
        <f>SUMIFS(مصنعيات!AO:AO,مصنعيات!AG:AG,$AO$2,مصنعيات!AE:AE,AM444)</f>
        <v>0</v>
      </c>
      <c r="AR444" s="66" t="str">
        <f t="shared" si="109"/>
        <v/>
      </c>
      <c r="AT444" s="4" t="s">
        <v>12</v>
      </c>
      <c r="AU444" s="5">
        <v>45609</v>
      </c>
      <c r="AV444" s="7"/>
      <c r="AW444" s="7"/>
      <c r="AX444" s="6">
        <f t="shared" si="117"/>
        <v>0</v>
      </c>
      <c r="AY444" s="7">
        <f ca="1">SUMIFS(مصنعيات!AW:AW,مصنعيات!AO:AO,$AO$2,مصنعيات!AM:AM,AU444)</f>
        <v>0</v>
      </c>
      <c r="AZ444" s="66" t="str">
        <f t="shared" si="110"/>
        <v/>
      </c>
      <c r="BB444" s="4" t="s">
        <v>12</v>
      </c>
      <c r="BC444" s="5">
        <v>45609</v>
      </c>
      <c r="BD444" s="7"/>
      <c r="BE444" s="7"/>
      <c r="BF444" s="6">
        <f t="shared" si="118"/>
        <v>0</v>
      </c>
      <c r="BG444" s="7">
        <f ca="1">SUMIFS(مصنعيات!BE:BE,مصنعيات!AW:AW,$AO$2,مصنعيات!AU:AU,BC444)</f>
        <v>0</v>
      </c>
      <c r="BH444" s="66" t="str">
        <f t="shared" si="111"/>
        <v/>
      </c>
      <c r="BJ444" s="4" t="s">
        <v>12</v>
      </c>
      <c r="BK444" s="5">
        <v>45609</v>
      </c>
      <c r="BL444" s="7"/>
      <c r="BM444" s="7"/>
      <c r="BN444" s="6">
        <f t="shared" si="119"/>
        <v>0</v>
      </c>
      <c r="BO444" s="7">
        <f ca="1">SUMIFS(مصنعيات!BM:BM,مصنعيات!BE:BE,$AO$2,مصنعيات!BC:BC,BK444)</f>
        <v>0</v>
      </c>
      <c r="BP444" s="66" t="str">
        <f t="shared" si="112"/>
        <v/>
      </c>
    </row>
    <row r="445" spans="2:68" x14ac:dyDescent="0.2">
      <c r="B445" s="4" t="s">
        <v>13</v>
      </c>
      <c r="C445" s="5">
        <v>45610</v>
      </c>
      <c r="D445" s="7"/>
      <c r="E445" s="7"/>
      <c r="F445" s="6">
        <f t="shared" si="120"/>
        <v>0</v>
      </c>
      <c r="G445" s="7">
        <f>SUMIFS(مصنعيات!N:N,مصنعيات!F:F,$E$2,مصنعيات!D:D,C445)</f>
        <v>0</v>
      </c>
      <c r="H445" s="66" t="str">
        <f t="shared" si="105"/>
        <v/>
      </c>
      <c r="K445" s="4" t="s">
        <v>13</v>
      </c>
      <c r="L445" s="5">
        <v>45610</v>
      </c>
      <c r="M445" s="7"/>
      <c r="N445" s="7"/>
      <c r="O445" s="6">
        <f t="shared" si="113"/>
        <v>0</v>
      </c>
      <c r="P445" s="7">
        <f>SUMIFS(مصنعيات!N:N,مصنعيات!F:F,$N$2,مصنعيات!D:D,L445)</f>
        <v>0</v>
      </c>
      <c r="Q445" s="66" t="str">
        <f t="shared" si="106"/>
        <v/>
      </c>
      <c r="T445" s="4" t="s">
        <v>13</v>
      </c>
      <c r="U445" s="5">
        <v>45610</v>
      </c>
      <c r="V445" s="7"/>
      <c r="W445" s="7"/>
      <c r="X445" s="6">
        <f t="shared" si="114"/>
        <v>0</v>
      </c>
      <c r="Y445" s="7">
        <f>SUMIFS(مصنعيات!W:W,مصنعيات!O:O,$W$2,مصنعيات!M:M,U445)</f>
        <v>0</v>
      </c>
      <c r="Z445" s="66" t="str">
        <f t="shared" si="107"/>
        <v/>
      </c>
      <c r="AC445" s="4" t="s">
        <v>13</v>
      </c>
      <c r="AD445" s="5">
        <v>45610</v>
      </c>
      <c r="AE445" s="7"/>
      <c r="AF445" s="7"/>
      <c r="AG445" s="6">
        <f t="shared" si="115"/>
        <v>0</v>
      </c>
      <c r="AH445" s="7">
        <f>SUMIFS(مصنعيات!AF:AF,مصنعيات!X:X,$AF$2,مصنعيات!V:V,AD445)</f>
        <v>0</v>
      </c>
      <c r="AI445" s="66" t="str">
        <f t="shared" si="108"/>
        <v/>
      </c>
      <c r="AL445" s="4" t="s">
        <v>13</v>
      </c>
      <c r="AM445" s="5">
        <v>45610</v>
      </c>
      <c r="AN445" s="7"/>
      <c r="AO445" s="7"/>
      <c r="AP445" s="6">
        <f t="shared" si="116"/>
        <v>0</v>
      </c>
      <c r="AQ445" s="7">
        <f>SUMIFS(مصنعيات!AO:AO,مصنعيات!AG:AG,$AO$2,مصنعيات!AE:AE,AM445)</f>
        <v>0</v>
      </c>
      <c r="AR445" s="66" t="str">
        <f t="shared" si="109"/>
        <v/>
      </c>
      <c r="AT445" s="4" t="s">
        <v>13</v>
      </c>
      <c r="AU445" s="5">
        <v>45610</v>
      </c>
      <c r="AV445" s="7"/>
      <c r="AW445" s="7"/>
      <c r="AX445" s="6">
        <f t="shared" si="117"/>
        <v>0</v>
      </c>
      <c r="AY445" s="7">
        <f ca="1">SUMIFS(مصنعيات!AW:AW,مصنعيات!AO:AO,$AO$2,مصنعيات!AM:AM,AU445)</f>
        <v>0</v>
      </c>
      <c r="AZ445" s="66" t="str">
        <f t="shared" si="110"/>
        <v/>
      </c>
      <c r="BB445" s="4" t="s">
        <v>13</v>
      </c>
      <c r="BC445" s="5">
        <v>45610</v>
      </c>
      <c r="BD445" s="7"/>
      <c r="BE445" s="7"/>
      <c r="BF445" s="6">
        <f t="shared" si="118"/>
        <v>0</v>
      </c>
      <c r="BG445" s="7">
        <f ca="1">SUMIFS(مصنعيات!BE:BE,مصنعيات!AW:AW,$AO$2,مصنعيات!AU:AU,BC445)</f>
        <v>0</v>
      </c>
      <c r="BH445" s="66" t="str">
        <f t="shared" si="111"/>
        <v/>
      </c>
      <c r="BJ445" s="4" t="s">
        <v>13</v>
      </c>
      <c r="BK445" s="5">
        <v>45610</v>
      </c>
      <c r="BL445" s="7"/>
      <c r="BM445" s="7"/>
      <c r="BN445" s="6">
        <f t="shared" si="119"/>
        <v>0</v>
      </c>
      <c r="BO445" s="7">
        <f ca="1">SUMIFS(مصنعيات!BM:BM,مصنعيات!BE:BE,$AO$2,مصنعيات!BC:BC,BK445)</f>
        <v>0</v>
      </c>
      <c r="BP445" s="66" t="str">
        <f t="shared" si="112"/>
        <v/>
      </c>
    </row>
    <row r="446" spans="2:68" x14ac:dyDescent="0.2">
      <c r="B446" s="4" t="s">
        <v>30</v>
      </c>
      <c r="C446" s="5">
        <v>45611</v>
      </c>
      <c r="D446" s="7"/>
      <c r="E446" s="7"/>
      <c r="F446" s="6">
        <f t="shared" si="120"/>
        <v>0</v>
      </c>
      <c r="G446" s="7">
        <f>SUMIFS(مصنعيات!N:N,مصنعيات!F:F,$E$2,مصنعيات!D:D,C446)</f>
        <v>0</v>
      </c>
      <c r="H446" s="66" t="str">
        <f t="shared" si="105"/>
        <v/>
      </c>
      <c r="K446" s="4" t="s">
        <v>30</v>
      </c>
      <c r="L446" s="5">
        <v>45611</v>
      </c>
      <c r="M446" s="7"/>
      <c r="N446" s="7"/>
      <c r="O446" s="6">
        <f t="shared" si="113"/>
        <v>0</v>
      </c>
      <c r="P446" s="7">
        <f>SUMIFS(مصنعيات!N:N,مصنعيات!F:F,$N$2,مصنعيات!D:D,L446)</f>
        <v>0</v>
      </c>
      <c r="Q446" s="66" t="str">
        <f t="shared" si="106"/>
        <v/>
      </c>
      <c r="T446" s="4" t="s">
        <v>30</v>
      </c>
      <c r="U446" s="5">
        <v>45611</v>
      </c>
      <c r="V446" s="7"/>
      <c r="W446" s="7"/>
      <c r="X446" s="6">
        <f t="shared" si="114"/>
        <v>0</v>
      </c>
      <c r="Y446" s="7">
        <f>SUMIFS(مصنعيات!W:W,مصنعيات!O:O,$W$2,مصنعيات!M:M,U446)</f>
        <v>0</v>
      </c>
      <c r="Z446" s="66" t="str">
        <f t="shared" si="107"/>
        <v/>
      </c>
      <c r="AC446" s="4" t="s">
        <v>30</v>
      </c>
      <c r="AD446" s="5">
        <v>45611</v>
      </c>
      <c r="AE446" s="7"/>
      <c r="AF446" s="7"/>
      <c r="AG446" s="6">
        <f t="shared" si="115"/>
        <v>0</v>
      </c>
      <c r="AH446" s="7">
        <f>SUMIFS(مصنعيات!AF:AF,مصنعيات!X:X,$AF$2,مصنعيات!V:V,AD446)</f>
        <v>0</v>
      </c>
      <c r="AI446" s="66" t="str">
        <f t="shared" si="108"/>
        <v/>
      </c>
      <c r="AL446" s="4" t="s">
        <v>30</v>
      </c>
      <c r="AM446" s="5">
        <v>45611</v>
      </c>
      <c r="AN446" s="7"/>
      <c r="AO446" s="7"/>
      <c r="AP446" s="6">
        <f t="shared" si="116"/>
        <v>0</v>
      </c>
      <c r="AQ446" s="7">
        <f>SUMIFS(مصنعيات!AO:AO,مصنعيات!AG:AG,$AO$2,مصنعيات!AE:AE,AM446)</f>
        <v>0</v>
      </c>
      <c r="AR446" s="66" t="str">
        <f t="shared" si="109"/>
        <v/>
      </c>
      <c r="AT446" s="4" t="s">
        <v>30</v>
      </c>
      <c r="AU446" s="5">
        <v>45611</v>
      </c>
      <c r="AV446" s="7"/>
      <c r="AW446" s="7"/>
      <c r="AX446" s="6">
        <f t="shared" si="117"/>
        <v>0</v>
      </c>
      <c r="AY446" s="7">
        <f ca="1">SUMIFS(مصنعيات!AW:AW,مصنعيات!AO:AO,$AO$2,مصنعيات!AM:AM,AU446)</f>
        <v>0</v>
      </c>
      <c r="AZ446" s="66" t="str">
        <f t="shared" si="110"/>
        <v/>
      </c>
      <c r="BB446" s="4" t="s">
        <v>30</v>
      </c>
      <c r="BC446" s="5">
        <v>45611</v>
      </c>
      <c r="BD446" s="7"/>
      <c r="BE446" s="7"/>
      <c r="BF446" s="6">
        <f t="shared" si="118"/>
        <v>0</v>
      </c>
      <c r="BG446" s="7">
        <f ca="1">SUMIFS(مصنعيات!BE:BE,مصنعيات!AW:AW,$AO$2,مصنعيات!AU:AU,BC446)</f>
        <v>0</v>
      </c>
      <c r="BH446" s="66" t="str">
        <f t="shared" si="111"/>
        <v/>
      </c>
      <c r="BJ446" s="4" t="s">
        <v>30</v>
      </c>
      <c r="BK446" s="5">
        <v>45611</v>
      </c>
      <c r="BL446" s="7"/>
      <c r="BM446" s="7"/>
      <c r="BN446" s="6">
        <f t="shared" si="119"/>
        <v>0</v>
      </c>
      <c r="BO446" s="7">
        <f ca="1">SUMIFS(مصنعيات!BM:BM,مصنعيات!BE:BE,$AO$2,مصنعيات!BC:BC,BK446)</f>
        <v>0</v>
      </c>
      <c r="BP446" s="66" t="str">
        <f t="shared" si="112"/>
        <v/>
      </c>
    </row>
    <row r="447" spans="2:68" x14ac:dyDescent="0.2">
      <c r="B447" s="4" t="s">
        <v>8</v>
      </c>
      <c r="C447" s="5">
        <v>45612</v>
      </c>
      <c r="D447" s="7"/>
      <c r="E447" s="7"/>
      <c r="F447" s="6">
        <f t="shared" si="120"/>
        <v>0</v>
      </c>
      <c r="G447" s="7">
        <f>SUMIFS(مصنعيات!N:N,مصنعيات!F:F,$E$2,مصنعيات!D:D,C447)</f>
        <v>0</v>
      </c>
      <c r="H447" s="66" t="str">
        <f t="shared" si="105"/>
        <v/>
      </c>
      <c r="K447" s="4" t="s">
        <v>8</v>
      </c>
      <c r="L447" s="5">
        <v>45612</v>
      </c>
      <c r="M447" s="7"/>
      <c r="N447" s="7"/>
      <c r="O447" s="6">
        <f t="shared" si="113"/>
        <v>0</v>
      </c>
      <c r="P447" s="7">
        <f>SUMIFS(مصنعيات!N:N,مصنعيات!F:F,$N$2,مصنعيات!D:D,L447)</f>
        <v>0</v>
      </c>
      <c r="Q447" s="66" t="str">
        <f t="shared" si="106"/>
        <v/>
      </c>
      <c r="T447" s="4" t="s">
        <v>8</v>
      </c>
      <c r="U447" s="5">
        <v>45612</v>
      </c>
      <c r="V447" s="7"/>
      <c r="W447" s="7"/>
      <c r="X447" s="6">
        <f t="shared" si="114"/>
        <v>0</v>
      </c>
      <c r="Y447" s="7">
        <f>SUMIFS(مصنعيات!W:W,مصنعيات!O:O,$W$2,مصنعيات!M:M,U447)</f>
        <v>0</v>
      </c>
      <c r="Z447" s="66" t="str">
        <f t="shared" si="107"/>
        <v/>
      </c>
      <c r="AC447" s="4" t="s">
        <v>8</v>
      </c>
      <c r="AD447" s="5">
        <v>45612</v>
      </c>
      <c r="AE447" s="7"/>
      <c r="AF447" s="7"/>
      <c r="AG447" s="6">
        <f t="shared" si="115"/>
        <v>0</v>
      </c>
      <c r="AH447" s="7">
        <f>SUMIFS(مصنعيات!AF:AF,مصنعيات!X:X,$AF$2,مصنعيات!V:V,AD447)</f>
        <v>0</v>
      </c>
      <c r="AI447" s="66" t="str">
        <f t="shared" si="108"/>
        <v/>
      </c>
      <c r="AL447" s="4" t="s">
        <v>8</v>
      </c>
      <c r="AM447" s="5">
        <v>45612</v>
      </c>
      <c r="AN447" s="7"/>
      <c r="AO447" s="7"/>
      <c r="AP447" s="6">
        <f t="shared" si="116"/>
        <v>0</v>
      </c>
      <c r="AQ447" s="7">
        <f>SUMIFS(مصنعيات!AO:AO,مصنعيات!AG:AG,$AO$2,مصنعيات!AE:AE,AM447)</f>
        <v>0</v>
      </c>
      <c r="AR447" s="66" t="str">
        <f t="shared" si="109"/>
        <v/>
      </c>
      <c r="AT447" s="4" t="s">
        <v>8</v>
      </c>
      <c r="AU447" s="5">
        <v>45612</v>
      </c>
      <c r="AV447" s="7"/>
      <c r="AW447" s="7"/>
      <c r="AX447" s="6">
        <f t="shared" si="117"/>
        <v>0</v>
      </c>
      <c r="AY447" s="7">
        <f ca="1">SUMIFS(مصنعيات!AW:AW,مصنعيات!AO:AO,$AO$2,مصنعيات!AM:AM,AU447)</f>
        <v>0</v>
      </c>
      <c r="AZ447" s="66" t="str">
        <f t="shared" si="110"/>
        <v/>
      </c>
      <c r="BB447" s="4" t="s">
        <v>8</v>
      </c>
      <c r="BC447" s="5">
        <v>45612</v>
      </c>
      <c r="BD447" s="7"/>
      <c r="BE447" s="7"/>
      <c r="BF447" s="6">
        <f t="shared" si="118"/>
        <v>0</v>
      </c>
      <c r="BG447" s="7">
        <f ca="1">SUMIFS(مصنعيات!BE:BE,مصنعيات!AW:AW,$AO$2,مصنعيات!AU:AU,BC447)</f>
        <v>0</v>
      </c>
      <c r="BH447" s="66" t="str">
        <f t="shared" si="111"/>
        <v/>
      </c>
      <c r="BJ447" s="4" t="s">
        <v>8</v>
      </c>
      <c r="BK447" s="5">
        <v>45612</v>
      </c>
      <c r="BL447" s="7"/>
      <c r="BM447" s="7"/>
      <c r="BN447" s="6">
        <f t="shared" si="119"/>
        <v>0</v>
      </c>
      <c r="BO447" s="7">
        <f ca="1">SUMIFS(مصنعيات!BM:BM,مصنعيات!BE:BE,$AO$2,مصنعيات!BC:BC,BK447)</f>
        <v>0</v>
      </c>
      <c r="BP447" s="66" t="str">
        <f t="shared" si="112"/>
        <v/>
      </c>
    </row>
    <row r="448" spans="2:68" x14ac:dyDescent="0.2">
      <c r="B448" s="4" t="s">
        <v>9</v>
      </c>
      <c r="C448" s="5">
        <v>45613</v>
      </c>
      <c r="D448" s="7"/>
      <c r="E448" s="7"/>
      <c r="F448" s="6">
        <f t="shared" si="120"/>
        <v>0</v>
      </c>
      <c r="G448" s="7">
        <f>SUMIFS(مصنعيات!N:N,مصنعيات!F:F,$E$2,مصنعيات!D:D,C448)</f>
        <v>0</v>
      </c>
      <c r="H448" s="66" t="str">
        <f t="shared" si="105"/>
        <v/>
      </c>
      <c r="K448" s="4" t="s">
        <v>9</v>
      </c>
      <c r="L448" s="5">
        <v>45613</v>
      </c>
      <c r="M448" s="7"/>
      <c r="N448" s="7"/>
      <c r="O448" s="6">
        <f t="shared" si="113"/>
        <v>0</v>
      </c>
      <c r="P448" s="7">
        <f>SUMIFS(مصنعيات!N:N,مصنعيات!F:F,$N$2,مصنعيات!D:D,L448)</f>
        <v>0</v>
      </c>
      <c r="Q448" s="66" t="str">
        <f t="shared" si="106"/>
        <v/>
      </c>
      <c r="T448" s="4" t="s">
        <v>9</v>
      </c>
      <c r="U448" s="5">
        <v>45613</v>
      </c>
      <c r="V448" s="7"/>
      <c r="W448" s="7"/>
      <c r="X448" s="6">
        <f t="shared" si="114"/>
        <v>0</v>
      </c>
      <c r="Y448" s="7">
        <f>SUMIFS(مصنعيات!W:W,مصنعيات!O:O,$W$2,مصنعيات!M:M,U448)</f>
        <v>0</v>
      </c>
      <c r="Z448" s="66" t="str">
        <f t="shared" si="107"/>
        <v/>
      </c>
      <c r="AC448" s="4" t="s">
        <v>9</v>
      </c>
      <c r="AD448" s="5">
        <v>45613</v>
      </c>
      <c r="AE448" s="7"/>
      <c r="AF448" s="7"/>
      <c r="AG448" s="6">
        <f t="shared" si="115"/>
        <v>0</v>
      </c>
      <c r="AH448" s="7">
        <f>SUMIFS(مصنعيات!AF:AF,مصنعيات!X:X,$AF$2,مصنعيات!V:V,AD448)</f>
        <v>0</v>
      </c>
      <c r="AI448" s="66" t="str">
        <f t="shared" si="108"/>
        <v/>
      </c>
      <c r="AL448" s="4" t="s">
        <v>9</v>
      </c>
      <c r="AM448" s="5">
        <v>45613</v>
      </c>
      <c r="AN448" s="7"/>
      <c r="AO448" s="7"/>
      <c r="AP448" s="6">
        <f t="shared" si="116"/>
        <v>0</v>
      </c>
      <c r="AQ448" s="7">
        <f>SUMIFS(مصنعيات!AO:AO,مصنعيات!AG:AG,$AO$2,مصنعيات!AE:AE,AM448)</f>
        <v>0</v>
      </c>
      <c r="AR448" s="66" t="str">
        <f t="shared" si="109"/>
        <v/>
      </c>
      <c r="AT448" s="4" t="s">
        <v>9</v>
      </c>
      <c r="AU448" s="5">
        <v>45613</v>
      </c>
      <c r="AV448" s="7"/>
      <c r="AW448" s="7"/>
      <c r="AX448" s="6">
        <f t="shared" si="117"/>
        <v>0</v>
      </c>
      <c r="AY448" s="7">
        <f ca="1">SUMIFS(مصنعيات!AW:AW,مصنعيات!AO:AO,$AO$2,مصنعيات!AM:AM,AU448)</f>
        <v>0</v>
      </c>
      <c r="AZ448" s="66" t="str">
        <f t="shared" si="110"/>
        <v/>
      </c>
      <c r="BB448" s="4" t="s">
        <v>9</v>
      </c>
      <c r="BC448" s="5">
        <v>45613</v>
      </c>
      <c r="BD448" s="7"/>
      <c r="BE448" s="7"/>
      <c r="BF448" s="6">
        <f t="shared" si="118"/>
        <v>0</v>
      </c>
      <c r="BG448" s="7">
        <f ca="1">SUMIFS(مصنعيات!BE:BE,مصنعيات!AW:AW,$AO$2,مصنعيات!AU:AU,BC448)</f>
        <v>0</v>
      </c>
      <c r="BH448" s="66" t="str">
        <f t="shared" si="111"/>
        <v/>
      </c>
      <c r="BJ448" s="4" t="s">
        <v>9</v>
      </c>
      <c r="BK448" s="5">
        <v>45613</v>
      </c>
      <c r="BL448" s="7"/>
      <c r="BM448" s="7"/>
      <c r="BN448" s="6">
        <f t="shared" si="119"/>
        <v>0</v>
      </c>
      <c r="BO448" s="7">
        <f ca="1">SUMIFS(مصنعيات!BM:BM,مصنعيات!BE:BE,$AO$2,مصنعيات!BC:BC,BK448)</f>
        <v>0</v>
      </c>
      <c r="BP448" s="66" t="str">
        <f t="shared" si="112"/>
        <v/>
      </c>
    </row>
    <row r="449" spans="2:68" x14ac:dyDescent="0.2">
      <c r="B449" s="4" t="s">
        <v>10</v>
      </c>
      <c r="C449" s="5">
        <v>45614</v>
      </c>
      <c r="D449" s="7"/>
      <c r="E449" s="7"/>
      <c r="F449" s="6">
        <f t="shared" si="120"/>
        <v>0</v>
      </c>
      <c r="G449" s="7">
        <f>SUMIFS(مصنعيات!N:N,مصنعيات!F:F,$E$2,مصنعيات!D:D,C449)</f>
        <v>0</v>
      </c>
      <c r="H449" s="66" t="str">
        <f t="shared" si="105"/>
        <v/>
      </c>
      <c r="K449" s="4" t="s">
        <v>10</v>
      </c>
      <c r="L449" s="5">
        <v>45614</v>
      </c>
      <c r="M449" s="7"/>
      <c r="N449" s="7"/>
      <c r="O449" s="6">
        <f t="shared" si="113"/>
        <v>0</v>
      </c>
      <c r="P449" s="7">
        <f>SUMIFS(مصنعيات!N:N,مصنعيات!F:F,$N$2,مصنعيات!D:D,L449)</f>
        <v>0</v>
      </c>
      <c r="Q449" s="66" t="str">
        <f t="shared" si="106"/>
        <v/>
      </c>
      <c r="T449" s="4" t="s">
        <v>10</v>
      </c>
      <c r="U449" s="5">
        <v>45614</v>
      </c>
      <c r="V449" s="7"/>
      <c r="W449" s="7"/>
      <c r="X449" s="6">
        <f t="shared" si="114"/>
        <v>0</v>
      </c>
      <c r="Y449" s="7">
        <f>SUMIFS(مصنعيات!W:W,مصنعيات!O:O,$W$2,مصنعيات!M:M,U449)</f>
        <v>0</v>
      </c>
      <c r="Z449" s="66" t="str">
        <f t="shared" si="107"/>
        <v/>
      </c>
      <c r="AC449" s="4" t="s">
        <v>10</v>
      </c>
      <c r="AD449" s="5">
        <v>45614</v>
      </c>
      <c r="AE449" s="7"/>
      <c r="AF449" s="7"/>
      <c r="AG449" s="6">
        <f t="shared" si="115"/>
        <v>0</v>
      </c>
      <c r="AH449" s="7">
        <f>SUMIFS(مصنعيات!AF:AF,مصنعيات!X:X,$AF$2,مصنعيات!V:V,AD449)</f>
        <v>0</v>
      </c>
      <c r="AI449" s="66" t="str">
        <f t="shared" si="108"/>
        <v/>
      </c>
      <c r="AL449" s="4" t="s">
        <v>10</v>
      </c>
      <c r="AM449" s="5">
        <v>45614</v>
      </c>
      <c r="AN449" s="7"/>
      <c r="AO449" s="7"/>
      <c r="AP449" s="6">
        <f t="shared" si="116"/>
        <v>0</v>
      </c>
      <c r="AQ449" s="7">
        <f>SUMIFS(مصنعيات!AO:AO,مصنعيات!AG:AG,$AO$2,مصنعيات!AE:AE,AM449)</f>
        <v>0</v>
      </c>
      <c r="AR449" s="66" t="str">
        <f t="shared" si="109"/>
        <v/>
      </c>
      <c r="AT449" s="4" t="s">
        <v>10</v>
      </c>
      <c r="AU449" s="5">
        <v>45614</v>
      </c>
      <c r="AV449" s="7"/>
      <c r="AW449" s="7"/>
      <c r="AX449" s="6">
        <f t="shared" si="117"/>
        <v>0</v>
      </c>
      <c r="AY449" s="7">
        <f ca="1">SUMIFS(مصنعيات!AW:AW,مصنعيات!AO:AO,$AO$2,مصنعيات!AM:AM,AU449)</f>
        <v>0</v>
      </c>
      <c r="AZ449" s="66" t="str">
        <f t="shared" si="110"/>
        <v/>
      </c>
      <c r="BB449" s="4" t="s">
        <v>10</v>
      </c>
      <c r="BC449" s="5">
        <v>45614</v>
      </c>
      <c r="BD449" s="7"/>
      <c r="BE449" s="7"/>
      <c r="BF449" s="6">
        <f t="shared" si="118"/>
        <v>0</v>
      </c>
      <c r="BG449" s="7">
        <f ca="1">SUMIFS(مصنعيات!BE:BE,مصنعيات!AW:AW,$AO$2,مصنعيات!AU:AU,BC449)</f>
        <v>0</v>
      </c>
      <c r="BH449" s="66" t="str">
        <f t="shared" si="111"/>
        <v/>
      </c>
      <c r="BJ449" s="4" t="s">
        <v>10</v>
      </c>
      <c r="BK449" s="5">
        <v>45614</v>
      </c>
      <c r="BL449" s="7"/>
      <c r="BM449" s="7"/>
      <c r="BN449" s="6">
        <f t="shared" si="119"/>
        <v>0</v>
      </c>
      <c r="BO449" s="7">
        <f ca="1">SUMIFS(مصنعيات!BM:BM,مصنعيات!BE:BE,$AO$2,مصنعيات!BC:BC,BK449)</f>
        <v>0</v>
      </c>
      <c r="BP449" s="66" t="str">
        <f t="shared" si="112"/>
        <v/>
      </c>
    </row>
    <row r="450" spans="2:68" x14ac:dyDescent="0.2">
      <c r="B450" s="4" t="s">
        <v>11</v>
      </c>
      <c r="C450" s="5">
        <v>45615</v>
      </c>
      <c r="D450" s="7"/>
      <c r="E450" s="7"/>
      <c r="F450" s="6">
        <f t="shared" si="120"/>
        <v>0</v>
      </c>
      <c r="G450" s="7">
        <f>SUMIFS(مصنعيات!N:N,مصنعيات!F:F,$E$2,مصنعيات!D:D,C450)</f>
        <v>0</v>
      </c>
      <c r="H450" s="66" t="str">
        <f t="shared" si="105"/>
        <v/>
      </c>
      <c r="K450" s="4" t="s">
        <v>11</v>
      </c>
      <c r="L450" s="5">
        <v>45615</v>
      </c>
      <c r="M450" s="7"/>
      <c r="N450" s="7"/>
      <c r="O450" s="6">
        <f t="shared" si="113"/>
        <v>0</v>
      </c>
      <c r="P450" s="7">
        <f>SUMIFS(مصنعيات!N:N,مصنعيات!F:F,$N$2,مصنعيات!D:D,L450)</f>
        <v>0</v>
      </c>
      <c r="Q450" s="66" t="str">
        <f t="shared" si="106"/>
        <v/>
      </c>
      <c r="T450" s="4" t="s">
        <v>11</v>
      </c>
      <c r="U450" s="5">
        <v>45615</v>
      </c>
      <c r="V450" s="7"/>
      <c r="W450" s="7"/>
      <c r="X450" s="6">
        <f t="shared" si="114"/>
        <v>0</v>
      </c>
      <c r="Y450" s="7">
        <f>SUMIFS(مصنعيات!W:W,مصنعيات!O:O,$W$2,مصنعيات!M:M,U450)</f>
        <v>0</v>
      </c>
      <c r="Z450" s="66" t="str">
        <f t="shared" si="107"/>
        <v/>
      </c>
      <c r="AC450" s="4" t="s">
        <v>11</v>
      </c>
      <c r="AD450" s="5">
        <v>45615</v>
      </c>
      <c r="AE450" s="7"/>
      <c r="AF450" s="7"/>
      <c r="AG450" s="6">
        <f t="shared" si="115"/>
        <v>0</v>
      </c>
      <c r="AH450" s="7">
        <f>SUMIFS(مصنعيات!AF:AF,مصنعيات!X:X,$AF$2,مصنعيات!V:V,AD450)</f>
        <v>0</v>
      </c>
      <c r="AI450" s="66" t="str">
        <f t="shared" si="108"/>
        <v/>
      </c>
      <c r="AL450" s="4" t="s">
        <v>11</v>
      </c>
      <c r="AM450" s="5">
        <v>45615</v>
      </c>
      <c r="AN450" s="7"/>
      <c r="AO450" s="7"/>
      <c r="AP450" s="6">
        <f t="shared" si="116"/>
        <v>0</v>
      </c>
      <c r="AQ450" s="7">
        <f>SUMIFS(مصنعيات!AO:AO,مصنعيات!AG:AG,$AO$2,مصنعيات!AE:AE,AM450)</f>
        <v>0</v>
      </c>
      <c r="AR450" s="66" t="str">
        <f t="shared" si="109"/>
        <v/>
      </c>
      <c r="AT450" s="4" t="s">
        <v>11</v>
      </c>
      <c r="AU450" s="5">
        <v>45615</v>
      </c>
      <c r="AV450" s="7"/>
      <c r="AW450" s="7"/>
      <c r="AX450" s="6">
        <f t="shared" si="117"/>
        <v>0</v>
      </c>
      <c r="AY450" s="7">
        <f ca="1">SUMIFS(مصنعيات!AW:AW,مصنعيات!AO:AO,$AO$2,مصنعيات!AM:AM,AU450)</f>
        <v>0</v>
      </c>
      <c r="AZ450" s="66" t="str">
        <f t="shared" si="110"/>
        <v/>
      </c>
      <c r="BB450" s="4" t="s">
        <v>11</v>
      </c>
      <c r="BC450" s="5">
        <v>45615</v>
      </c>
      <c r="BD450" s="7"/>
      <c r="BE450" s="7"/>
      <c r="BF450" s="6">
        <f t="shared" si="118"/>
        <v>0</v>
      </c>
      <c r="BG450" s="7">
        <f ca="1">SUMIFS(مصنعيات!BE:BE,مصنعيات!AW:AW,$AO$2,مصنعيات!AU:AU,BC450)</f>
        <v>0</v>
      </c>
      <c r="BH450" s="66" t="str">
        <f t="shared" si="111"/>
        <v/>
      </c>
      <c r="BJ450" s="4" t="s">
        <v>11</v>
      </c>
      <c r="BK450" s="5">
        <v>45615</v>
      </c>
      <c r="BL450" s="7"/>
      <c r="BM450" s="7"/>
      <c r="BN450" s="6">
        <f t="shared" si="119"/>
        <v>0</v>
      </c>
      <c r="BO450" s="7">
        <f ca="1">SUMIFS(مصنعيات!BM:BM,مصنعيات!BE:BE,$AO$2,مصنعيات!BC:BC,BK450)</f>
        <v>0</v>
      </c>
      <c r="BP450" s="66" t="str">
        <f t="shared" si="112"/>
        <v/>
      </c>
    </row>
    <row r="451" spans="2:68" x14ac:dyDescent="0.2">
      <c r="B451" s="4" t="s">
        <v>12</v>
      </c>
      <c r="C451" s="5">
        <v>45616</v>
      </c>
      <c r="D451" s="7"/>
      <c r="E451" s="7"/>
      <c r="F451" s="6">
        <f t="shared" si="120"/>
        <v>0</v>
      </c>
      <c r="G451" s="7">
        <f>SUMIFS(مصنعيات!N:N,مصنعيات!F:F,$E$2,مصنعيات!D:D,C451)</f>
        <v>0</v>
      </c>
      <c r="H451" s="66" t="str">
        <f t="shared" si="105"/>
        <v/>
      </c>
      <c r="K451" s="4" t="s">
        <v>12</v>
      </c>
      <c r="L451" s="5">
        <v>45616</v>
      </c>
      <c r="M451" s="7"/>
      <c r="N451" s="7"/>
      <c r="O451" s="6">
        <f t="shared" si="113"/>
        <v>0</v>
      </c>
      <c r="P451" s="7">
        <f>SUMIFS(مصنعيات!N:N,مصنعيات!F:F,$N$2,مصنعيات!D:D,L451)</f>
        <v>0</v>
      </c>
      <c r="Q451" s="66" t="str">
        <f t="shared" si="106"/>
        <v/>
      </c>
      <c r="T451" s="4" t="s">
        <v>12</v>
      </c>
      <c r="U451" s="5">
        <v>45616</v>
      </c>
      <c r="V451" s="7"/>
      <c r="W451" s="7"/>
      <c r="X451" s="6">
        <f t="shared" si="114"/>
        <v>0</v>
      </c>
      <c r="Y451" s="7">
        <f>SUMIFS(مصنعيات!W:W,مصنعيات!O:O,$W$2,مصنعيات!M:M,U451)</f>
        <v>0</v>
      </c>
      <c r="Z451" s="66" t="str">
        <f t="shared" si="107"/>
        <v/>
      </c>
      <c r="AC451" s="4" t="s">
        <v>12</v>
      </c>
      <c r="AD451" s="5">
        <v>45616</v>
      </c>
      <c r="AE451" s="7"/>
      <c r="AF451" s="7"/>
      <c r="AG451" s="6">
        <f t="shared" si="115"/>
        <v>0</v>
      </c>
      <c r="AH451" s="7">
        <f>SUMIFS(مصنعيات!AF:AF,مصنعيات!X:X,$AF$2,مصنعيات!V:V,AD451)</f>
        <v>0</v>
      </c>
      <c r="AI451" s="66" t="str">
        <f t="shared" si="108"/>
        <v/>
      </c>
      <c r="AL451" s="4" t="s">
        <v>12</v>
      </c>
      <c r="AM451" s="5">
        <v>45616</v>
      </c>
      <c r="AN451" s="7"/>
      <c r="AO451" s="7"/>
      <c r="AP451" s="6">
        <f t="shared" si="116"/>
        <v>0</v>
      </c>
      <c r="AQ451" s="7">
        <f>SUMIFS(مصنعيات!AO:AO,مصنعيات!AG:AG,$AO$2,مصنعيات!AE:AE,AM451)</f>
        <v>0</v>
      </c>
      <c r="AR451" s="66" t="str">
        <f t="shared" si="109"/>
        <v/>
      </c>
      <c r="AT451" s="4" t="s">
        <v>12</v>
      </c>
      <c r="AU451" s="5">
        <v>45616</v>
      </c>
      <c r="AV451" s="7"/>
      <c r="AW451" s="7"/>
      <c r="AX451" s="6">
        <f t="shared" si="117"/>
        <v>0</v>
      </c>
      <c r="AY451" s="7">
        <f ca="1">SUMIFS(مصنعيات!AW:AW,مصنعيات!AO:AO,$AO$2,مصنعيات!AM:AM,AU451)</f>
        <v>0</v>
      </c>
      <c r="AZ451" s="66" t="str">
        <f t="shared" si="110"/>
        <v/>
      </c>
      <c r="BB451" s="4" t="s">
        <v>12</v>
      </c>
      <c r="BC451" s="5">
        <v>45616</v>
      </c>
      <c r="BD451" s="7"/>
      <c r="BE451" s="7"/>
      <c r="BF451" s="6">
        <f t="shared" si="118"/>
        <v>0</v>
      </c>
      <c r="BG451" s="7">
        <f ca="1">SUMIFS(مصنعيات!BE:BE,مصنعيات!AW:AW,$AO$2,مصنعيات!AU:AU,BC451)</f>
        <v>0</v>
      </c>
      <c r="BH451" s="66" t="str">
        <f t="shared" si="111"/>
        <v/>
      </c>
      <c r="BJ451" s="4" t="s">
        <v>12</v>
      </c>
      <c r="BK451" s="5">
        <v>45616</v>
      </c>
      <c r="BL451" s="7"/>
      <c r="BM451" s="7"/>
      <c r="BN451" s="6">
        <f t="shared" si="119"/>
        <v>0</v>
      </c>
      <c r="BO451" s="7">
        <f ca="1">SUMIFS(مصنعيات!BM:BM,مصنعيات!BE:BE,$AO$2,مصنعيات!BC:BC,BK451)</f>
        <v>0</v>
      </c>
      <c r="BP451" s="66" t="str">
        <f t="shared" si="112"/>
        <v/>
      </c>
    </row>
    <row r="452" spans="2:68" x14ac:dyDescent="0.2">
      <c r="B452" s="4" t="s">
        <v>13</v>
      </c>
      <c r="C452" s="5">
        <v>45617</v>
      </c>
      <c r="D452" s="7"/>
      <c r="E452" s="7"/>
      <c r="F452" s="6">
        <f t="shared" si="120"/>
        <v>0</v>
      </c>
      <c r="G452" s="7">
        <f>SUMIFS(مصنعيات!N:N,مصنعيات!F:F,$E$2,مصنعيات!D:D,C452)</f>
        <v>0</v>
      </c>
      <c r="H452" s="66" t="str">
        <f t="shared" si="105"/>
        <v/>
      </c>
      <c r="K452" s="4" t="s">
        <v>13</v>
      </c>
      <c r="L452" s="5">
        <v>45617</v>
      </c>
      <c r="M452" s="7"/>
      <c r="N452" s="7"/>
      <c r="O452" s="6">
        <f t="shared" si="113"/>
        <v>0</v>
      </c>
      <c r="P452" s="7">
        <f>SUMIFS(مصنعيات!N:N,مصنعيات!F:F,$N$2,مصنعيات!D:D,L452)</f>
        <v>0</v>
      </c>
      <c r="Q452" s="66" t="str">
        <f t="shared" si="106"/>
        <v/>
      </c>
      <c r="T452" s="4" t="s">
        <v>13</v>
      </c>
      <c r="U452" s="5">
        <v>45617</v>
      </c>
      <c r="V452" s="7"/>
      <c r="W452" s="7"/>
      <c r="X452" s="6">
        <f t="shared" si="114"/>
        <v>0</v>
      </c>
      <c r="Y452" s="7">
        <f>SUMIFS(مصنعيات!W:W,مصنعيات!O:O,$W$2,مصنعيات!M:M,U452)</f>
        <v>0</v>
      </c>
      <c r="Z452" s="66" t="str">
        <f t="shared" si="107"/>
        <v/>
      </c>
      <c r="AC452" s="4" t="s">
        <v>13</v>
      </c>
      <c r="AD452" s="5">
        <v>45617</v>
      </c>
      <c r="AE452" s="7"/>
      <c r="AF452" s="7"/>
      <c r="AG452" s="6">
        <f t="shared" si="115"/>
        <v>0</v>
      </c>
      <c r="AH452" s="7">
        <f>SUMIFS(مصنعيات!AF:AF,مصنعيات!X:X,$AF$2,مصنعيات!V:V,AD452)</f>
        <v>0</v>
      </c>
      <c r="AI452" s="66" t="str">
        <f t="shared" si="108"/>
        <v/>
      </c>
      <c r="AL452" s="4" t="s">
        <v>13</v>
      </c>
      <c r="AM452" s="5">
        <v>45617</v>
      </c>
      <c r="AN452" s="7"/>
      <c r="AO452" s="7"/>
      <c r="AP452" s="6">
        <f t="shared" si="116"/>
        <v>0</v>
      </c>
      <c r="AQ452" s="7">
        <f>SUMIFS(مصنعيات!AO:AO,مصنعيات!AG:AG,$AO$2,مصنعيات!AE:AE,AM452)</f>
        <v>0</v>
      </c>
      <c r="AR452" s="66" t="str">
        <f t="shared" si="109"/>
        <v/>
      </c>
      <c r="AT452" s="4" t="s">
        <v>13</v>
      </c>
      <c r="AU452" s="5">
        <v>45617</v>
      </c>
      <c r="AV452" s="7"/>
      <c r="AW452" s="7"/>
      <c r="AX452" s="6">
        <f t="shared" si="117"/>
        <v>0</v>
      </c>
      <c r="AY452" s="7">
        <f ca="1">SUMIFS(مصنعيات!AW:AW,مصنعيات!AO:AO,$AO$2,مصنعيات!AM:AM,AU452)</f>
        <v>0</v>
      </c>
      <c r="AZ452" s="66" t="str">
        <f t="shared" si="110"/>
        <v/>
      </c>
      <c r="BB452" s="4" t="s">
        <v>13</v>
      </c>
      <c r="BC452" s="5">
        <v>45617</v>
      </c>
      <c r="BD452" s="7"/>
      <c r="BE452" s="7"/>
      <c r="BF452" s="6">
        <f t="shared" si="118"/>
        <v>0</v>
      </c>
      <c r="BG452" s="7">
        <f ca="1">SUMIFS(مصنعيات!BE:BE,مصنعيات!AW:AW,$AO$2,مصنعيات!AU:AU,BC452)</f>
        <v>0</v>
      </c>
      <c r="BH452" s="66" t="str">
        <f t="shared" si="111"/>
        <v/>
      </c>
      <c r="BJ452" s="4" t="s">
        <v>13</v>
      </c>
      <c r="BK452" s="5">
        <v>45617</v>
      </c>
      <c r="BL452" s="7"/>
      <c r="BM452" s="7"/>
      <c r="BN452" s="6">
        <f t="shared" si="119"/>
        <v>0</v>
      </c>
      <c r="BO452" s="7">
        <f ca="1">SUMIFS(مصنعيات!BM:BM,مصنعيات!BE:BE,$AO$2,مصنعيات!BC:BC,BK452)</f>
        <v>0</v>
      </c>
      <c r="BP452" s="66" t="str">
        <f t="shared" si="112"/>
        <v/>
      </c>
    </row>
    <row r="453" spans="2:68" x14ac:dyDescent="0.2">
      <c r="B453" s="4" t="s">
        <v>30</v>
      </c>
      <c r="C453" s="5">
        <v>45618</v>
      </c>
      <c r="D453" s="7"/>
      <c r="E453" s="7"/>
      <c r="F453" s="6">
        <f t="shared" si="120"/>
        <v>0</v>
      </c>
      <c r="G453" s="7">
        <f>SUMIFS(مصنعيات!N:N,مصنعيات!F:F,$E$2,مصنعيات!D:D,C453)</f>
        <v>0</v>
      </c>
      <c r="H453" s="66" t="str">
        <f t="shared" si="105"/>
        <v/>
      </c>
      <c r="K453" s="4" t="s">
        <v>30</v>
      </c>
      <c r="L453" s="5">
        <v>45618</v>
      </c>
      <c r="M453" s="7"/>
      <c r="N453" s="7"/>
      <c r="O453" s="6">
        <f t="shared" si="113"/>
        <v>0</v>
      </c>
      <c r="P453" s="7">
        <f>SUMIFS(مصنعيات!N:N,مصنعيات!F:F,$N$2,مصنعيات!D:D,L453)</f>
        <v>0</v>
      </c>
      <c r="Q453" s="66" t="str">
        <f t="shared" si="106"/>
        <v/>
      </c>
      <c r="T453" s="4" t="s">
        <v>30</v>
      </c>
      <c r="U453" s="5">
        <v>45618</v>
      </c>
      <c r="V453" s="7"/>
      <c r="W453" s="7"/>
      <c r="X453" s="6">
        <f t="shared" si="114"/>
        <v>0</v>
      </c>
      <c r="Y453" s="7">
        <f>SUMIFS(مصنعيات!W:W,مصنعيات!O:O,$W$2,مصنعيات!M:M,U453)</f>
        <v>0</v>
      </c>
      <c r="Z453" s="66" t="str">
        <f t="shared" si="107"/>
        <v/>
      </c>
      <c r="AC453" s="4" t="s">
        <v>30</v>
      </c>
      <c r="AD453" s="5">
        <v>45618</v>
      </c>
      <c r="AE453" s="7"/>
      <c r="AF453" s="7"/>
      <c r="AG453" s="6">
        <f t="shared" si="115"/>
        <v>0</v>
      </c>
      <c r="AH453" s="7">
        <f>SUMIFS(مصنعيات!AF:AF,مصنعيات!X:X,$AF$2,مصنعيات!V:V,AD453)</f>
        <v>0</v>
      </c>
      <c r="AI453" s="66" t="str">
        <f t="shared" si="108"/>
        <v/>
      </c>
      <c r="AL453" s="4" t="s">
        <v>30</v>
      </c>
      <c r="AM453" s="5">
        <v>45618</v>
      </c>
      <c r="AN453" s="7"/>
      <c r="AO453" s="7"/>
      <c r="AP453" s="6">
        <f t="shared" si="116"/>
        <v>0</v>
      </c>
      <c r="AQ453" s="7">
        <f>SUMIFS(مصنعيات!AO:AO,مصنعيات!AG:AG,$AO$2,مصنعيات!AE:AE,AM453)</f>
        <v>0</v>
      </c>
      <c r="AR453" s="66" t="str">
        <f t="shared" si="109"/>
        <v/>
      </c>
      <c r="AT453" s="4" t="s">
        <v>30</v>
      </c>
      <c r="AU453" s="5">
        <v>45618</v>
      </c>
      <c r="AV453" s="7"/>
      <c r="AW453" s="7"/>
      <c r="AX453" s="6">
        <f t="shared" si="117"/>
        <v>0</v>
      </c>
      <c r="AY453" s="7">
        <f ca="1">SUMIFS(مصنعيات!AW:AW,مصنعيات!AO:AO,$AO$2,مصنعيات!AM:AM,AU453)</f>
        <v>0</v>
      </c>
      <c r="AZ453" s="66" t="str">
        <f t="shared" si="110"/>
        <v/>
      </c>
      <c r="BB453" s="4" t="s">
        <v>30</v>
      </c>
      <c r="BC453" s="5">
        <v>45618</v>
      </c>
      <c r="BD453" s="7"/>
      <c r="BE453" s="7"/>
      <c r="BF453" s="6">
        <f t="shared" si="118"/>
        <v>0</v>
      </c>
      <c r="BG453" s="7">
        <f ca="1">SUMIFS(مصنعيات!BE:BE,مصنعيات!AW:AW,$AO$2,مصنعيات!AU:AU,BC453)</f>
        <v>0</v>
      </c>
      <c r="BH453" s="66" t="str">
        <f t="shared" si="111"/>
        <v/>
      </c>
      <c r="BJ453" s="4" t="s">
        <v>30</v>
      </c>
      <c r="BK453" s="5">
        <v>45618</v>
      </c>
      <c r="BL453" s="7"/>
      <c r="BM453" s="7"/>
      <c r="BN453" s="6">
        <f t="shared" si="119"/>
        <v>0</v>
      </c>
      <c r="BO453" s="7">
        <f ca="1">SUMIFS(مصنعيات!BM:BM,مصنعيات!BE:BE,$AO$2,مصنعيات!BC:BC,BK453)</f>
        <v>0</v>
      </c>
      <c r="BP453" s="66" t="str">
        <f t="shared" si="112"/>
        <v/>
      </c>
    </row>
    <row r="454" spans="2:68" x14ac:dyDescent="0.2">
      <c r="B454" s="4" t="s">
        <v>8</v>
      </c>
      <c r="C454" s="5">
        <v>45619</v>
      </c>
      <c r="D454" s="7"/>
      <c r="E454" s="7"/>
      <c r="F454" s="6">
        <f t="shared" si="120"/>
        <v>0</v>
      </c>
      <c r="G454" s="7">
        <f>SUMIFS(مصنعيات!N:N,مصنعيات!F:F,$E$2,مصنعيات!D:D,C454)</f>
        <v>0</v>
      </c>
      <c r="H454" s="66" t="str">
        <f t="shared" ref="H454:H517" si="121">IF(D454="","",F454-G454-$I$2)</f>
        <v/>
      </c>
      <c r="K454" s="4" t="s">
        <v>8</v>
      </c>
      <c r="L454" s="5">
        <v>45619</v>
      </c>
      <c r="M454" s="7"/>
      <c r="N454" s="7"/>
      <c r="O454" s="6">
        <f t="shared" si="113"/>
        <v>0</v>
      </c>
      <c r="P454" s="7">
        <f>SUMIFS(مصنعيات!N:N,مصنعيات!F:F,$N$2,مصنعيات!D:D,L454)</f>
        <v>0</v>
      </c>
      <c r="Q454" s="66" t="str">
        <f t="shared" ref="Q454:Q517" si="122">IF(M454="","",O454-P454-$I$2)</f>
        <v/>
      </c>
      <c r="T454" s="4" t="s">
        <v>8</v>
      </c>
      <c r="U454" s="5">
        <v>45619</v>
      </c>
      <c r="V454" s="7"/>
      <c r="W454" s="7"/>
      <c r="X454" s="6">
        <f t="shared" si="114"/>
        <v>0</v>
      </c>
      <c r="Y454" s="7">
        <f>SUMIFS(مصنعيات!W:W,مصنعيات!O:O,$W$2,مصنعيات!M:M,U454)</f>
        <v>0</v>
      </c>
      <c r="Z454" s="66" t="str">
        <f t="shared" ref="Z454:Z517" si="123">IF(V454="","",X454-Y454-$I$2)</f>
        <v/>
      </c>
      <c r="AC454" s="4" t="s">
        <v>8</v>
      </c>
      <c r="AD454" s="5">
        <v>45619</v>
      </c>
      <c r="AE454" s="7"/>
      <c r="AF454" s="7"/>
      <c r="AG454" s="6">
        <f t="shared" si="115"/>
        <v>0</v>
      </c>
      <c r="AH454" s="7">
        <f>SUMIFS(مصنعيات!AF:AF,مصنعيات!X:X,$AF$2,مصنعيات!V:V,AD454)</f>
        <v>0</v>
      </c>
      <c r="AI454" s="66" t="str">
        <f t="shared" ref="AI454:AI517" si="124">IF(AE454="","",AG454-AH454-$I$2)</f>
        <v/>
      </c>
      <c r="AL454" s="4" t="s">
        <v>8</v>
      </c>
      <c r="AM454" s="5">
        <v>45619</v>
      </c>
      <c r="AN454" s="7"/>
      <c r="AO454" s="7"/>
      <c r="AP454" s="6">
        <f t="shared" si="116"/>
        <v>0</v>
      </c>
      <c r="AQ454" s="7">
        <f>SUMIFS(مصنعيات!AO:AO,مصنعيات!AG:AG,$AO$2,مصنعيات!AE:AE,AM454)</f>
        <v>0</v>
      </c>
      <c r="AR454" s="66" t="str">
        <f t="shared" ref="AR454:AR517" si="125">IF(AN454="","",AP454-AQ454-$I$2)</f>
        <v/>
      </c>
      <c r="AT454" s="4" t="s">
        <v>8</v>
      </c>
      <c r="AU454" s="5">
        <v>45619</v>
      </c>
      <c r="AV454" s="7"/>
      <c r="AW454" s="7"/>
      <c r="AX454" s="6">
        <f t="shared" si="117"/>
        <v>0</v>
      </c>
      <c r="AY454" s="7">
        <f ca="1">SUMIFS(مصنعيات!AW:AW,مصنعيات!AO:AO,$AO$2,مصنعيات!AM:AM,AU454)</f>
        <v>0</v>
      </c>
      <c r="AZ454" s="66" t="str">
        <f t="shared" ref="AZ454:AZ517" si="126">IF(AV454="","",AX454-AY454-$I$2)</f>
        <v/>
      </c>
      <c r="BB454" s="4" t="s">
        <v>8</v>
      </c>
      <c r="BC454" s="5">
        <v>45619</v>
      </c>
      <c r="BD454" s="7"/>
      <c r="BE454" s="7"/>
      <c r="BF454" s="6">
        <f t="shared" si="118"/>
        <v>0</v>
      </c>
      <c r="BG454" s="7">
        <f ca="1">SUMIFS(مصنعيات!BE:BE,مصنعيات!AW:AW,$AO$2,مصنعيات!AU:AU,BC454)</f>
        <v>0</v>
      </c>
      <c r="BH454" s="66" t="str">
        <f t="shared" ref="BH454:BH517" si="127">IF(BD454="","",BF454-BG454-$I$2)</f>
        <v/>
      </c>
      <c r="BJ454" s="4" t="s">
        <v>8</v>
      </c>
      <c r="BK454" s="5">
        <v>45619</v>
      </c>
      <c r="BL454" s="7"/>
      <c r="BM454" s="7"/>
      <c r="BN454" s="6">
        <f t="shared" si="119"/>
        <v>0</v>
      </c>
      <c r="BO454" s="7">
        <f ca="1">SUMIFS(مصنعيات!BM:BM,مصنعيات!BE:BE,$AO$2,مصنعيات!BC:BC,BK454)</f>
        <v>0</v>
      </c>
      <c r="BP454" s="66" t="str">
        <f t="shared" ref="BP454:BP517" si="128">IF(BL454="","",BN454-BO454-$I$2)</f>
        <v/>
      </c>
    </row>
    <row r="455" spans="2:68" x14ac:dyDescent="0.2">
      <c r="B455" s="4" t="s">
        <v>9</v>
      </c>
      <c r="C455" s="5">
        <v>45620</v>
      </c>
      <c r="D455" s="7"/>
      <c r="E455" s="7"/>
      <c r="F455" s="6">
        <f t="shared" si="120"/>
        <v>0</v>
      </c>
      <c r="G455" s="7">
        <f>SUMIFS(مصنعيات!N:N,مصنعيات!F:F,$E$2,مصنعيات!D:D,C455)</f>
        <v>0</v>
      </c>
      <c r="H455" s="66" t="str">
        <f t="shared" si="121"/>
        <v/>
      </c>
      <c r="K455" s="4" t="s">
        <v>9</v>
      </c>
      <c r="L455" s="5">
        <v>45620</v>
      </c>
      <c r="M455" s="7"/>
      <c r="N455" s="7"/>
      <c r="O455" s="6">
        <f t="shared" si="113"/>
        <v>0</v>
      </c>
      <c r="P455" s="7">
        <f>SUMIFS(مصنعيات!N:N,مصنعيات!F:F,$N$2,مصنعيات!D:D,L455)</f>
        <v>0</v>
      </c>
      <c r="Q455" s="66" t="str">
        <f t="shared" si="122"/>
        <v/>
      </c>
      <c r="T455" s="4" t="s">
        <v>9</v>
      </c>
      <c r="U455" s="5">
        <v>45620</v>
      </c>
      <c r="V455" s="7"/>
      <c r="W455" s="7"/>
      <c r="X455" s="6">
        <f t="shared" si="114"/>
        <v>0</v>
      </c>
      <c r="Y455" s="7">
        <f>SUMIFS(مصنعيات!W:W,مصنعيات!O:O,$W$2,مصنعيات!M:M,U455)</f>
        <v>0</v>
      </c>
      <c r="Z455" s="66" t="str">
        <f t="shared" si="123"/>
        <v/>
      </c>
      <c r="AC455" s="4" t="s">
        <v>9</v>
      </c>
      <c r="AD455" s="5">
        <v>45620</v>
      </c>
      <c r="AE455" s="7"/>
      <c r="AF455" s="7"/>
      <c r="AG455" s="6">
        <f t="shared" si="115"/>
        <v>0</v>
      </c>
      <c r="AH455" s="7">
        <f>SUMIFS(مصنعيات!AF:AF,مصنعيات!X:X,$AF$2,مصنعيات!V:V,AD455)</f>
        <v>0</v>
      </c>
      <c r="AI455" s="66" t="str">
        <f t="shared" si="124"/>
        <v/>
      </c>
      <c r="AL455" s="4" t="s">
        <v>9</v>
      </c>
      <c r="AM455" s="5">
        <v>45620</v>
      </c>
      <c r="AN455" s="7"/>
      <c r="AO455" s="7"/>
      <c r="AP455" s="6">
        <f t="shared" si="116"/>
        <v>0</v>
      </c>
      <c r="AQ455" s="7">
        <f>SUMIFS(مصنعيات!AO:AO,مصنعيات!AG:AG,$AO$2,مصنعيات!AE:AE,AM455)</f>
        <v>0</v>
      </c>
      <c r="AR455" s="66" t="str">
        <f t="shared" si="125"/>
        <v/>
      </c>
      <c r="AT455" s="4" t="s">
        <v>9</v>
      </c>
      <c r="AU455" s="5">
        <v>45620</v>
      </c>
      <c r="AV455" s="7"/>
      <c r="AW455" s="7"/>
      <c r="AX455" s="6">
        <f t="shared" si="117"/>
        <v>0</v>
      </c>
      <c r="AY455" s="7">
        <f ca="1">SUMIFS(مصنعيات!AW:AW,مصنعيات!AO:AO,$AO$2,مصنعيات!AM:AM,AU455)</f>
        <v>0</v>
      </c>
      <c r="AZ455" s="66" t="str">
        <f t="shared" si="126"/>
        <v/>
      </c>
      <c r="BB455" s="4" t="s">
        <v>9</v>
      </c>
      <c r="BC455" s="5">
        <v>45620</v>
      </c>
      <c r="BD455" s="7"/>
      <c r="BE455" s="7"/>
      <c r="BF455" s="6">
        <f t="shared" si="118"/>
        <v>0</v>
      </c>
      <c r="BG455" s="7">
        <f ca="1">SUMIFS(مصنعيات!BE:BE,مصنعيات!AW:AW,$AO$2,مصنعيات!AU:AU,BC455)</f>
        <v>0</v>
      </c>
      <c r="BH455" s="66" t="str">
        <f t="shared" si="127"/>
        <v/>
      </c>
      <c r="BJ455" s="4" t="s">
        <v>9</v>
      </c>
      <c r="BK455" s="5">
        <v>45620</v>
      </c>
      <c r="BL455" s="7"/>
      <c r="BM455" s="7"/>
      <c r="BN455" s="6">
        <f t="shared" si="119"/>
        <v>0</v>
      </c>
      <c r="BO455" s="7">
        <f ca="1">SUMIFS(مصنعيات!BM:BM,مصنعيات!BE:BE,$AO$2,مصنعيات!BC:BC,BK455)</f>
        <v>0</v>
      </c>
      <c r="BP455" s="66" t="str">
        <f t="shared" si="128"/>
        <v/>
      </c>
    </row>
    <row r="456" spans="2:68" x14ac:dyDescent="0.2">
      <c r="B456" s="4" t="s">
        <v>10</v>
      </c>
      <c r="C456" s="5">
        <v>45621</v>
      </c>
      <c r="D456" s="7"/>
      <c r="E456" s="7"/>
      <c r="F456" s="6">
        <f t="shared" si="120"/>
        <v>0</v>
      </c>
      <c r="G456" s="7">
        <f>SUMIFS(مصنعيات!N:N,مصنعيات!F:F,$E$2,مصنعيات!D:D,C456)</f>
        <v>0</v>
      </c>
      <c r="H456" s="66" t="str">
        <f t="shared" si="121"/>
        <v/>
      </c>
      <c r="K456" s="4" t="s">
        <v>10</v>
      </c>
      <c r="L456" s="5">
        <v>45621</v>
      </c>
      <c r="M456" s="7"/>
      <c r="N456" s="7"/>
      <c r="O456" s="6">
        <f t="shared" si="113"/>
        <v>0</v>
      </c>
      <c r="P456" s="7">
        <f>SUMIFS(مصنعيات!N:N,مصنعيات!F:F,$N$2,مصنعيات!D:D,L456)</f>
        <v>0</v>
      </c>
      <c r="Q456" s="66" t="str">
        <f t="shared" si="122"/>
        <v/>
      </c>
      <c r="T456" s="4" t="s">
        <v>10</v>
      </c>
      <c r="U456" s="5">
        <v>45621</v>
      </c>
      <c r="V456" s="7"/>
      <c r="W456" s="7"/>
      <c r="X456" s="6">
        <f t="shared" si="114"/>
        <v>0</v>
      </c>
      <c r="Y456" s="7">
        <f>SUMIFS(مصنعيات!W:W,مصنعيات!O:O,$W$2,مصنعيات!M:M,U456)</f>
        <v>0</v>
      </c>
      <c r="Z456" s="66" t="str">
        <f t="shared" si="123"/>
        <v/>
      </c>
      <c r="AC456" s="4" t="s">
        <v>10</v>
      </c>
      <c r="AD456" s="5">
        <v>45621</v>
      </c>
      <c r="AE456" s="7"/>
      <c r="AF456" s="7"/>
      <c r="AG456" s="6">
        <f t="shared" si="115"/>
        <v>0</v>
      </c>
      <c r="AH456" s="7">
        <f>SUMIFS(مصنعيات!AF:AF,مصنعيات!X:X,$AF$2,مصنعيات!V:V,AD456)</f>
        <v>0</v>
      </c>
      <c r="AI456" s="66" t="str">
        <f t="shared" si="124"/>
        <v/>
      </c>
      <c r="AL456" s="4" t="s">
        <v>10</v>
      </c>
      <c r="AM456" s="5">
        <v>45621</v>
      </c>
      <c r="AN456" s="7"/>
      <c r="AO456" s="7"/>
      <c r="AP456" s="6">
        <f t="shared" si="116"/>
        <v>0</v>
      </c>
      <c r="AQ456" s="7">
        <f>SUMIFS(مصنعيات!AO:AO,مصنعيات!AG:AG,$AO$2,مصنعيات!AE:AE,AM456)</f>
        <v>0</v>
      </c>
      <c r="AR456" s="66" t="str">
        <f t="shared" si="125"/>
        <v/>
      </c>
      <c r="AT456" s="4" t="s">
        <v>10</v>
      </c>
      <c r="AU456" s="5">
        <v>45621</v>
      </c>
      <c r="AV456" s="7"/>
      <c r="AW456" s="7"/>
      <c r="AX456" s="6">
        <f t="shared" si="117"/>
        <v>0</v>
      </c>
      <c r="AY456" s="7">
        <f ca="1">SUMIFS(مصنعيات!AW:AW,مصنعيات!AO:AO,$AO$2,مصنعيات!AM:AM,AU456)</f>
        <v>0</v>
      </c>
      <c r="AZ456" s="66" t="str">
        <f t="shared" si="126"/>
        <v/>
      </c>
      <c r="BB456" s="4" t="s">
        <v>10</v>
      </c>
      <c r="BC456" s="5">
        <v>45621</v>
      </c>
      <c r="BD456" s="7"/>
      <c r="BE456" s="7"/>
      <c r="BF456" s="6">
        <f t="shared" si="118"/>
        <v>0</v>
      </c>
      <c r="BG456" s="7">
        <f ca="1">SUMIFS(مصنعيات!BE:BE,مصنعيات!AW:AW,$AO$2,مصنعيات!AU:AU,BC456)</f>
        <v>0</v>
      </c>
      <c r="BH456" s="66" t="str">
        <f t="shared" si="127"/>
        <v/>
      </c>
      <c r="BJ456" s="4" t="s">
        <v>10</v>
      </c>
      <c r="BK456" s="5">
        <v>45621</v>
      </c>
      <c r="BL456" s="7"/>
      <c r="BM456" s="7"/>
      <c r="BN456" s="6">
        <f t="shared" si="119"/>
        <v>0</v>
      </c>
      <c r="BO456" s="7">
        <f ca="1">SUMIFS(مصنعيات!BM:BM,مصنعيات!BE:BE,$AO$2,مصنعيات!BC:BC,BK456)</f>
        <v>0</v>
      </c>
      <c r="BP456" s="66" t="str">
        <f t="shared" si="128"/>
        <v/>
      </c>
    </row>
    <row r="457" spans="2:68" x14ac:dyDescent="0.2">
      <c r="B457" s="4" t="s">
        <v>11</v>
      </c>
      <c r="C457" s="5">
        <v>45622</v>
      </c>
      <c r="D457" s="7"/>
      <c r="E457" s="7"/>
      <c r="F457" s="6">
        <f t="shared" si="120"/>
        <v>0</v>
      </c>
      <c r="G457" s="7">
        <f>SUMIFS(مصنعيات!N:N,مصنعيات!F:F,$E$2,مصنعيات!D:D,C457)</f>
        <v>0</v>
      </c>
      <c r="H457" s="66" t="str">
        <f t="shared" si="121"/>
        <v/>
      </c>
      <c r="K457" s="4" t="s">
        <v>11</v>
      </c>
      <c r="L457" s="5">
        <v>45622</v>
      </c>
      <c r="M457" s="7"/>
      <c r="N457" s="7"/>
      <c r="O457" s="6">
        <f t="shared" si="113"/>
        <v>0</v>
      </c>
      <c r="P457" s="7">
        <f>SUMIFS(مصنعيات!N:N,مصنعيات!F:F,$N$2,مصنعيات!D:D,L457)</f>
        <v>0</v>
      </c>
      <c r="Q457" s="66" t="str">
        <f t="shared" si="122"/>
        <v/>
      </c>
      <c r="T457" s="4" t="s">
        <v>11</v>
      </c>
      <c r="U457" s="5">
        <v>45622</v>
      </c>
      <c r="V457" s="7"/>
      <c r="W457" s="7"/>
      <c r="X457" s="6">
        <f t="shared" si="114"/>
        <v>0</v>
      </c>
      <c r="Y457" s="7">
        <f>SUMIFS(مصنعيات!W:W,مصنعيات!O:O,$W$2,مصنعيات!M:M,U457)</f>
        <v>0</v>
      </c>
      <c r="Z457" s="66" t="str">
        <f t="shared" si="123"/>
        <v/>
      </c>
      <c r="AC457" s="4" t="s">
        <v>11</v>
      </c>
      <c r="AD457" s="5">
        <v>45622</v>
      </c>
      <c r="AE457" s="7"/>
      <c r="AF457" s="7"/>
      <c r="AG457" s="6">
        <f t="shared" si="115"/>
        <v>0</v>
      </c>
      <c r="AH457" s="7">
        <f>SUMIFS(مصنعيات!AF:AF,مصنعيات!X:X,$AF$2,مصنعيات!V:V,AD457)</f>
        <v>0</v>
      </c>
      <c r="AI457" s="66" t="str">
        <f t="shared" si="124"/>
        <v/>
      </c>
      <c r="AL457" s="4" t="s">
        <v>11</v>
      </c>
      <c r="AM457" s="5">
        <v>45622</v>
      </c>
      <c r="AN457" s="7"/>
      <c r="AO457" s="7"/>
      <c r="AP457" s="6">
        <f t="shared" si="116"/>
        <v>0</v>
      </c>
      <c r="AQ457" s="7">
        <f>SUMIFS(مصنعيات!AO:AO,مصنعيات!AG:AG,$AO$2,مصنعيات!AE:AE,AM457)</f>
        <v>0</v>
      </c>
      <c r="AR457" s="66" t="str">
        <f t="shared" si="125"/>
        <v/>
      </c>
      <c r="AT457" s="4" t="s">
        <v>11</v>
      </c>
      <c r="AU457" s="5">
        <v>45622</v>
      </c>
      <c r="AV457" s="7"/>
      <c r="AW457" s="7"/>
      <c r="AX457" s="6">
        <f t="shared" si="117"/>
        <v>0</v>
      </c>
      <c r="AY457" s="7">
        <f ca="1">SUMIFS(مصنعيات!AW:AW,مصنعيات!AO:AO,$AO$2,مصنعيات!AM:AM,AU457)</f>
        <v>0</v>
      </c>
      <c r="AZ457" s="66" t="str">
        <f t="shared" si="126"/>
        <v/>
      </c>
      <c r="BB457" s="4" t="s">
        <v>11</v>
      </c>
      <c r="BC457" s="5">
        <v>45622</v>
      </c>
      <c r="BD457" s="7"/>
      <c r="BE457" s="7"/>
      <c r="BF457" s="6">
        <f t="shared" si="118"/>
        <v>0</v>
      </c>
      <c r="BG457" s="7">
        <f ca="1">SUMIFS(مصنعيات!BE:BE,مصنعيات!AW:AW,$AO$2,مصنعيات!AU:AU,BC457)</f>
        <v>0</v>
      </c>
      <c r="BH457" s="66" t="str">
        <f t="shared" si="127"/>
        <v/>
      </c>
      <c r="BJ457" s="4" t="s">
        <v>11</v>
      </c>
      <c r="BK457" s="5">
        <v>45622</v>
      </c>
      <c r="BL457" s="7"/>
      <c r="BM457" s="7"/>
      <c r="BN457" s="6">
        <f t="shared" si="119"/>
        <v>0</v>
      </c>
      <c r="BO457" s="7">
        <f ca="1">SUMIFS(مصنعيات!BM:BM,مصنعيات!BE:BE,$AO$2,مصنعيات!BC:BC,BK457)</f>
        <v>0</v>
      </c>
      <c r="BP457" s="66" t="str">
        <f t="shared" si="128"/>
        <v/>
      </c>
    </row>
    <row r="458" spans="2:68" x14ac:dyDescent="0.2">
      <c r="B458" s="4" t="s">
        <v>12</v>
      </c>
      <c r="C458" s="5">
        <v>45623</v>
      </c>
      <c r="D458" s="7"/>
      <c r="E458" s="7"/>
      <c r="F458" s="6">
        <f t="shared" si="120"/>
        <v>0</v>
      </c>
      <c r="G458" s="7">
        <f>SUMIFS(مصنعيات!N:N,مصنعيات!F:F,$E$2,مصنعيات!D:D,C458)</f>
        <v>0</v>
      </c>
      <c r="H458" s="66" t="str">
        <f t="shared" si="121"/>
        <v/>
      </c>
      <c r="K458" s="4" t="s">
        <v>12</v>
      </c>
      <c r="L458" s="5">
        <v>45623</v>
      </c>
      <c r="M458" s="7"/>
      <c r="N458" s="7"/>
      <c r="O458" s="6">
        <f t="shared" si="113"/>
        <v>0</v>
      </c>
      <c r="P458" s="7">
        <f>SUMIFS(مصنعيات!N:N,مصنعيات!F:F,$N$2,مصنعيات!D:D,L458)</f>
        <v>0</v>
      </c>
      <c r="Q458" s="66" t="str">
        <f t="shared" si="122"/>
        <v/>
      </c>
      <c r="T458" s="4" t="s">
        <v>12</v>
      </c>
      <c r="U458" s="5">
        <v>45623</v>
      </c>
      <c r="V458" s="7"/>
      <c r="W458" s="7"/>
      <c r="X458" s="6">
        <f t="shared" si="114"/>
        <v>0</v>
      </c>
      <c r="Y458" s="7">
        <f>SUMIFS(مصنعيات!W:W,مصنعيات!O:O,$W$2,مصنعيات!M:M,U458)</f>
        <v>0</v>
      </c>
      <c r="Z458" s="66" t="str">
        <f t="shared" si="123"/>
        <v/>
      </c>
      <c r="AC458" s="4" t="s">
        <v>12</v>
      </c>
      <c r="AD458" s="5">
        <v>45623</v>
      </c>
      <c r="AE458" s="7"/>
      <c r="AF458" s="7"/>
      <c r="AG458" s="6">
        <f t="shared" si="115"/>
        <v>0</v>
      </c>
      <c r="AH458" s="7">
        <f>SUMIFS(مصنعيات!AF:AF,مصنعيات!X:X,$AF$2,مصنعيات!V:V,AD458)</f>
        <v>0</v>
      </c>
      <c r="AI458" s="66" t="str">
        <f t="shared" si="124"/>
        <v/>
      </c>
      <c r="AL458" s="4" t="s">
        <v>12</v>
      </c>
      <c r="AM458" s="5">
        <v>45623</v>
      </c>
      <c r="AN458" s="7"/>
      <c r="AO458" s="7"/>
      <c r="AP458" s="6">
        <f t="shared" si="116"/>
        <v>0</v>
      </c>
      <c r="AQ458" s="7">
        <f>SUMIFS(مصنعيات!AO:AO,مصنعيات!AG:AG,$AO$2,مصنعيات!AE:AE,AM458)</f>
        <v>0</v>
      </c>
      <c r="AR458" s="66" t="str">
        <f t="shared" si="125"/>
        <v/>
      </c>
      <c r="AT458" s="4" t="s">
        <v>12</v>
      </c>
      <c r="AU458" s="5">
        <v>45623</v>
      </c>
      <c r="AV458" s="7"/>
      <c r="AW458" s="7"/>
      <c r="AX458" s="6">
        <f t="shared" si="117"/>
        <v>0</v>
      </c>
      <c r="AY458" s="7">
        <f ca="1">SUMIFS(مصنعيات!AW:AW,مصنعيات!AO:AO,$AO$2,مصنعيات!AM:AM,AU458)</f>
        <v>0</v>
      </c>
      <c r="AZ458" s="66" t="str">
        <f t="shared" si="126"/>
        <v/>
      </c>
      <c r="BB458" s="4" t="s">
        <v>12</v>
      </c>
      <c r="BC458" s="5">
        <v>45623</v>
      </c>
      <c r="BD458" s="7"/>
      <c r="BE458" s="7"/>
      <c r="BF458" s="6">
        <f t="shared" si="118"/>
        <v>0</v>
      </c>
      <c r="BG458" s="7">
        <f ca="1">SUMIFS(مصنعيات!BE:BE,مصنعيات!AW:AW,$AO$2,مصنعيات!AU:AU,BC458)</f>
        <v>0</v>
      </c>
      <c r="BH458" s="66" t="str">
        <f t="shared" si="127"/>
        <v/>
      </c>
      <c r="BJ458" s="4" t="s">
        <v>12</v>
      </c>
      <c r="BK458" s="5">
        <v>45623</v>
      </c>
      <c r="BL458" s="7"/>
      <c r="BM458" s="7"/>
      <c r="BN458" s="6">
        <f t="shared" si="119"/>
        <v>0</v>
      </c>
      <c r="BO458" s="7">
        <f ca="1">SUMIFS(مصنعيات!BM:BM,مصنعيات!BE:BE,$AO$2,مصنعيات!BC:BC,BK458)</f>
        <v>0</v>
      </c>
      <c r="BP458" s="66" t="str">
        <f t="shared" si="128"/>
        <v/>
      </c>
    </row>
    <row r="459" spans="2:68" x14ac:dyDescent="0.2">
      <c r="B459" s="4" t="s">
        <v>13</v>
      </c>
      <c r="C459" s="5">
        <v>45624</v>
      </c>
      <c r="D459" s="7"/>
      <c r="E459" s="7"/>
      <c r="F459" s="6">
        <f t="shared" si="120"/>
        <v>0</v>
      </c>
      <c r="G459" s="7">
        <f>SUMIFS(مصنعيات!N:N,مصنعيات!F:F,$E$2,مصنعيات!D:D,C459)</f>
        <v>0</v>
      </c>
      <c r="H459" s="66" t="str">
        <f t="shared" si="121"/>
        <v/>
      </c>
      <c r="K459" s="4" t="s">
        <v>13</v>
      </c>
      <c r="L459" s="5">
        <v>45624</v>
      </c>
      <c r="M459" s="7"/>
      <c r="N459" s="7"/>
      <c r="O459" s="6">
        <f t="shared" si="113"/>
        <v>0</v>
      </c>
      <c r="P459" s="7">
        <f>SUMIFS(مصنعيات!N:N,مصنعيات!F:F,$N$2,مصنعيات!D:D,L459)</f>
        <v>0</v>
      </c>
      <c r="Q459" s="66" t="str">
        <f t="shared" si="122"/>
        <v/>
      </c>
      <c r="T459" s="4" t="s">
        <v>13</v>
      </c>
      <c r="U459" s="5">
        <v>45624</v>
      </c>
      <c r="V459" s="7"/>
      <c r="W459" s="7"/>
      <c r="X459" s="6">
        <f t="shared" si="114"/>
        <v>0</v>
      </c>
      <c r="Y459" s="7">
        <f>SUMIFS(مصنعيات!W:W,مصنعيات!O:O,$W$2,مصنعيات!M:M,U459)</f>
        <v>0</v>
      </c>
      <c r="Z459" s="66" t="str">
        <f t="shared" si="123"/>
        <v/>
      </c>
      <c r="AC459" s="4" t="s">
        <v>13</v>
      </c>
      <c r="AD459" s="5">
        <v>45624</v>
      </c>
      <c r="AE459" s="7"/>
      <c r="AF459" s="7"/>
      <c r="AG459" s="6">
        <f t="shared" si="115"/>
        <v>0</v>
      </c>
      <c r="AH459" s="7">
        <f>SUMIFS(مصنعيات!AF:AF,مصنعيات!X:X,$AF$2,مصنعيات!V:V,AD459)</f>
        <v>0</v>
      </c>
      <c r="AI459" s="66" t="str">
        <f t="shared" si="124"/>
        <v/>
      </c>
      <c r="AL459" s="4" t="s">
        <v>13</v>
      </c>
      <c r="AM459" s="5">
        <v>45624</v>
      </c>
      <c r="AN459" s="7"/>
      <c r="AO459" s="7"/>
      <c r="AP459" s="6">
        <f t="shared" si="116"/>
        <v>0</v>
      </c>
      <c r="AQ459" s="7">
        <f>SUMIFS(مصنعيات!AO:AO,مصنعيات!AG:AG,$AO$2,مصنعيات!AE:AE,AM459)</f>
        <v>0</v>
      </c>
      <c r="AR459" s="66" t="str">
        <f t="shared" si="125"/>
        <v/>
      </c>
      <c r="AT459" s="4" t="s">
        <v>13</v>
      </c>
      <c r="AU459" s="5">
        <v>45624</v>
      </c>
      <c r="AV459" s="7"/>
      <c r="AW459" s="7"/>
      <c r="AX459" s="6">
        <f t="shared" si="117"/>
        <v>0</v>
      </c>
      <c r="AY459" s="7">
        <f ca="1">SUMIFS(مصنعيات!AW:AW,مصنعيات!AO:AO,$AO$2,مصنعيات!AM:AM,AU459)</f>
        <v>0</v>
      </c>
      <c r="AZ459" s="66" t="str">
        <f t="shared" si="126"/>
        <v/>
      </c>
      <c r="BB459" s="4" t="s">
        <v>13</v>
      </c>
      <c r="BC459" s="5">
        <v>45624</v>
      </c>
      <c r="BD459" s="7"/>
      <c r="BE459" s="7"/>
      <c r="BF459" s="6">
        <f t="shared" si="118"/>
        <v>0</v>
      </c>
      <c r="BG459" s="7">
        <f ca="1">SUMIFS(مصنعيات!BE:BE,مصنعيات!AW:AW,$AO$2,مصنعيات!AU:AU,BC459)</f>
        <v>0</v>
      </c>
      <c r="BH459" s="66" t="str">
        <f t="shared" si="127"/>
        <v/>
      </c>
      <c r="BJ459" s="4" t="s">
        <v>13</v>
      </c>
      <c r="BK459" s="5">
        <v>45624</v>
      </c>
      <c r="BL459" s="7"/>
      <c r="BM459" s="7"/>
      <c r="BN459" s="6">
        <f t="shared" si="119"/>
        <v>0</v>
      </c>
      <c r="BO459" s="7">
        <f ca="1">SUMIFS(مصنعيات!BM:BM,مصنعيات!BE:BE,$AO$2,مصنعيات!BC:BC,BK459)</f>
        <v>0</v>
      </c>
      <c r="BP459" s="66" t="str">
        <f t="shared" si="128"/>
        <v/>
      </c>
    </row>
    <row r="460" spans="2:68" x14ac:dyDescent="0.2">
      <c r="B460" s="4" t="s">
        <v>30</v>
      </c>
      <c r="C460" s="5">
        <v>45625</v>
      </c>
      <c r="D460" s="7"/>
      <c r="E460" s="7"/>
      <c r="F460" s="6">
        <f t="shared" si="120"/>
        <v>0</v>
      </c>
      <c r="G460" s="7">
        <f>SUMIFS(مصنعيات!N:N,مصنعيات!F:F,$E$2,مصنعيات!D:D,C460)</f>
        <v>0</v>
      </c>
      <c r="H460" s="66" t="str">
        <f t="shared" si="121"/>
        <v/>
      </c>
      <c r="K460" s="4" t="s">
        <v>30</v>
      </c>
      <c r="L460" s="5">
        <v>45625</v>
      </c>
      <c r="M460" s="7"/>
      <c r="N460" s="7"/>
      <c r="O460" s="6">
        <f t="shared" si="113"/>
        <v>0</v>
      </c>
      <c r="P460" s="7">
        <f>SUMIFS(مصنعيات!N:N,مصنعيات!F:F,$N$2,مصنعيات!D:D,L460)</f>
        <v>0</v>
      </c>
      <c r="Q460" s="66" t="str">
        <f t="shared" si="122"/>
        <v/>
      </c>
      <c r="T460" s="4" t="s">
        <v>30</v>
      </c>
      <c r="U460" s="5">
        <v>45625</v>
      </c>
      <c r="V460" s="7"/>
      <c r="W460" s="7"/>
      <c r="X460" s="6">
        <f t="shared" si="114"/>
        <v>0</v>
      </c>
      <c r="Y460" s="7">
        <f>SUMIFS(مصنعيات!W:W,مصنعيات!O:O,$W$2,مصنعيات!M:M,U460)</f>
        <v>0</v>
      </c>
      <c r="Z460" s="66" t="str">
        <f t="shared" si="123"/>
        <v/>
      </c>
      <c r="AC460" s="4" t="s">
        <v>30</v>
      </c>
      <c r="AD460" s="5">
        <v>45625</v>
      </c>
      <c r="AE460" s="7"/>
      <c r="AF460" s="7"/>
      <c r="AG460" s="6">
        <f t="shared" si="115"/>
        <v>0</v>
      </c>
      <c r="AH460" s="7">
        <f>SUMIFS(مصنعيات!AF:AF,مصنعيات!X:X,$AF$2,مصنعيات!V:V,AD460)</f>
        <v>0</v>
      </c>
      <c r="AI460" s="66" t="str">
        <f t="shared" si="124"/>
        <v/>
      </c>
      <c r="AL460" s="4" t="s">
        <v>30</v>
      </c>
      <c r="AM460" s="5">
        <v>45625</v>
      </c>
      <c r="AN460" s="7"/>
      <c r="AO460" s="7"/>
      <c r="AP460" s="6">
        <f t="shared" si="116"/>
        <v>0</v>
      </c>
      <c r="AQ460" s="7">
        <f>SUMIFS(مصنعيات!AO:AO,مصنعيات!AG:AG,$AO$2,مصنعيات!AE:AE,AM460)</f>
        <v>0</v>
      </c>
      <c r="AR460" s="66" t="str">
        <f t="shared" si="125"/>
        <v/>
      </c>
      <c r="AT460" s="4" t="s">
        <v>30</v>
      </c>
      <c r="AU460" s="5">
        <v>45625</v>
      </c>
      <c r="AV460" s="7"/>
      <c r="AW460" s="7"/>
      <c r="AX460" s="6">
        <f t="shared" si="117"/>
        <v>0</v>
      </c>
      <c r="AY460" s="7">
        <f ca="1">SUMIFS(مصنعيات!AW:AW,مصنعيات!AO:AO,$AO$2,مصنعيات!AM:AM,AU460)</f>
        <v>0</v>
      </c>
      <c r="AZ460" s="66" t="str">
        <f t="shared" si="126"/>
        <v/>
      </c>
      <c r="BB460" s="4" t="s">
        <v>30</v>
      </c>
      <c r="BC460" s="5">
        <v>45625</v>
      </c>
      <c r="BD460" s="7"/>
      <c r="BE460" s="7"/>
      <c r="BF460" s="6">
        <f t="shared" si="118"/>
        <v>0</v>
      </c>
      <c r="BG460" s="7">
        <f ca="1">SUMIFS(مصنعيات!BE:BE,مصنعيات!AW:AW,$AO$2,مصنعيات!AU:AU,BC460)</f>
        <v>0</v>
      </c>
      <c r="BH460" s="66" t="str">
        <f t="shared" si="127"/>
        <v/>
      </c>
      <c r="BJ460" s="4" t="s">
        <v>30</v>
      </c>
      <c r="BK460" s="5">
        <v>45625</v>
      </c>
      <c r="BL460" s="7"/>
      <c r="BM460" s="7"/>
      <c r="BN460" s="6">
        <f t="shared" si="119"/>
        <v>0</v>
      </c>
      <c r="BO460" s="7">
        <f ca="1">SUMIFS(مصنعيات!BM:BM,مصنعيات!BE:BE,$AO$2,مصنعيات!BC:BC,BK460)</f>
        <v>0</v>
      </c>
      <c r="BP460" s="66" t="str">
        <f t="shared" si="128"/>
        <v/>
      </c>
    </row>
    <row r="461" spans="2:68" x14ac:dyDescent="0.2">
      <c r="B461" s="4" t="s">
        <v>8</v>
      </c>
      <c r="C461" s="5">
        <v>45626</v>
      </c>
      <c r="D461" s="7"/>
      <c r="E461" s="7"/>
      <c r="F461" s="6">
        <f t="shared" si="120"/>
        <v>0</v>
      </c>
      <c r="G461" s="7">
        <f>SUMIFS(مصنعيات!N:N,مصنعيات!F:F,$E$2,مصنعيات!D:D,C461)</f>
        <v>0</v>
      </c>
      <c r="H461" s="66" t="str">
        <f t="shared" si="121"/>
        <v/>
      </c>
      <c r="K461" s="4" t="s">
        <v>8</v>
      </c>
      <c r="L461" s="5">
        <v>45626</v>
      </c>
      <c r="M461" s="7"/>
      <c r="N461" s="7"/>
      <c r="O461" s="6">
        <f t="shared" si="113"/>
        <v>0</v>
      </c>
      <c r="P461" s="7">
        <f>SUMIFS(مصنعيات!N:N,مصنعيات!F:F,$N$2,مصنعيات!D:D,L461)</f>
        <v>0</v>
      </c>
      <c r="Q461" s="66" t="str">
        <f t="shared" si="122"/>
        <v/>
      </c>
      <c r="T461" s="4" t="s">
        <v>8</v>
      </c>
      <c r="U461" s="5">
        <v>45626</v>
      </c>
      <c r="V461" s="7"/>
      <c r="W461" s="7"/>
      <c r="X461" s="6">
        <f t="shared" si="114"/>
        <v>0</v>
      </c>
      <c r="Y461" s="7">
        <f>SUMIFS(مصنعيات!W:W,مصنعيات!O:O,$W$2,مصنعيات!M:M,U461)</f>
        <v>0</v>
      </c>
      <c r="Z461" s="66" t="str">
        <f t="shared" si="123"/>
        <v/>
      </c>
      <c r="AC461" s="4" t="s">
        <v>8</v>
      </c>
      <c r="AD461" s="5">
        <v>45626</v>
      </c>
      <c r="AE461" s="7"/>
      <c r="AF461" s="7"/>
      <c r="AG461" s="6">
        <f t="shared" si="115"/>
        <v>0</v>
      </c>
      <c r="AH461" s="7">
        <f>SUMIFS(مصنعيات!AF:AF,مصنعيات!X:X,$AF$2,مصنعيات!V:V,AD461)</f>
        <v>0</v>
      </c>
      <c r="AI461" s="66" t="str">
        <f t="shared" si="124"/>
        <v/>
      </c>
      <c r="AL461" s="4" t="s">
        <v>8</v>
      </c>
      <c r="AM461" s="5">
        <v>45626</v>
      </c>
      <c r="AN461" s="7"/>
      <c r="AO461" s="7"/>
      <c r="AP461" s="6">
        <f t="shared" si="116"/>
        <v>0</v>
      </c>
      <c r="AQ461" s="7">
        <f>SUMIFS(مصنعيات!AO:AO,مصنعيات!AG:AG,$AO$2,مصنعيات!AE:AE,AM461)</f>
        <v>0</v>
      </c>
      <c r="AR461" s="66" t="str">
        <f t="shared" si="125"/>
        <v/>
      </c>
      <c r="AT461" s="4" t="s">
        <v>8</v>
      </c>
      <c r="AU461" s="5">
        <v>45626</v>
      </c>
      <c r="AV461" s="7"/>
      <c r="AW461" s="7"/>
      <c r="AX461" s="6">
        <f t="shared" si="117"/>
        <v>0</v>
      </c>
      <c r="AY461" s="7">
        <f ca="1">SUMIFS(مصنعيات!AW:AW,مصنعيات!AO:AO,$AO$2,مصنعيات!AM:AM,AU461)</f>
        <v>0</v>
      </c>
      <c r="AZ461" s="66" t="str">
        <f t="shared" si="126"/>
        <v/>
      </c>
      <c r="BB461" s="4" t="s">
        <v>8</v>
      </c>
      <c r="BC461" s="5">
        <v>45626</v>
      </c>
      <c r="BD461" s="7"/>
      <c r="BE461" s="7"/>
      <c r="BF461" s="6">
        <f t="shared" si="118"/>
        <v>0</v>
      </c>
      <c r="BG461" s="7">
        <f ca="1">SUMIFS(مصنعيات!BE:BE,مصنعيات!AW:AW,$AO$2,مصنعيات!AU:AU,BC461)</f>
        <v>0</v>
      </c>
      <c r="BH461" s="66" t="str">
        <f t="shared" si="127"/>
        <v/>
      </c>
      <c r="BJ461" s="4" t="s">
        <v>8</v>
      </c>
      <c r="BK461" s="5">
        <v>45626</v>
      </c>
      <c r="BL461" s="7"/>
      <c r="BM461" s="7"/>
      <c r="BN461" s="6">
        <f t="shared" si="119"/>
        <v>0</v>
      </c>
      <c r="BO461" s="7">
        <f ca="1">SUMIFS(مصنعيات!BM:BM,مصنعيات!BE:BE,$AO$2,مصنعيات!BC:BC,BK461)</f>
        <v>0</v>
      </c>
      <c r="BP461" s="66" t="str">
        <f t="shared" si="128"/>
        <v/>
      </c>
    </row>
    <row r="462" spans="2:68" x14ac:dyDescent="0.2">
      <c r="B462" s="4" t="s">
        <v>9</v>
      </c>
      <c r="C462" s="5">
        <v>45627</v>
      </c>
      <c r="D462" s="7"/>
      <c r="E462" s="7"/>
      <c r="F462" s="6">
        <f t="shared" si="120"/>
        <v>0</v>
      </c>
      <c r="G462" s="7">
        <f>SUMIFS(مصنعيات!N:N,مصنعيات!F:F,$E$2,مصنعيات!D:D,C462)</f>
        <v>0</v>
      </c>
      <c r="H462" s="66" t="str">
        <f t="shared" si="121"/>
        <v/>
      </c>
      <c r="K462" s="4" t="s">
        <v>9</v>
      </c>
      <c r="L462" s="5">
        <v>45627</v>
      </c>
      <c r="M462" s="7"/>
      <c r="N462" s="7"/>
      <c r="O462" s="6">
        <f t="shared" si="113"/>
        <v>0</v>
      </c>
      <c r="P462" s="7">
        <f>SUMIFS(مصنعيات!N:N,مصنعيات!F:F,$N$2,مصنعيات!D:D,L462)</f>
        <v>0</v>
      </c>
      <c r="Q462" s="66" t="str">
        <f t="shared" si="122"/>
        <v/>
      </c>
      <c r="T462" s="4" t="s">
        <v>9</v>
      </c>
      <c r="U462" s="5">
        <v>45627</v>
      </c>
      <c r="V462" s="7"/>
      <c r="W462" s="7"/>
      <c r="X462" s="6">
        <f t="shared" si="114"/>
        <v>0</v>
      </c>
      <c r="Y462" s="7">
        <f>SUMIFS(مصنعيات!W:W,مصنعيات!O:O,$W$2,مصنعيات!M:M,U462)</f>
        <v>0</v>
      </c>
      <c r="Z462" s="66" t="str">
        <f t="shared" si="123"/>
        <v/>
      </c>
      <c r="AC462" s="4" t="s">
        <v>9</v>
      </c>
      <c r="AD462" s="5">
        <v>45627</v>
      </c>
      <c r="AE462" s="7"/>
      <c r="AF462" s="7"/>
      <c r="AG462" s="6">
        <f t="shared" si="115"/>
        <v>0</v>
      </c>
      <c r="AH462" s="7">
        <f>SUMIFS(مصنعيات!AF:AF,مصنعيات!X:X,$AF$2,مصنعيات!V:V,AD462)</f>
        <v>0</v>
      </c>
      <c r="AI462" s="66" t="str">
        <f t="shared" si="124"/>
        <v/>
      </c>
      <c r="AL462" s="4" t="s">
        <v>9</v>
      </c>
      <c r="AM462" s="5">
        <v>45627</v>
      </c>
      <c r="AN462" s="7"/>
      <c r="AO462" s="7"/>
      <c r="AP462" s="6">
        <f t="shared" si="116"/>
        <v>0</v>
      </c>
      <c r="AQ462" s="7">
        <f>SUMIFS(مصنعيات!AO:AO,مصنعيات!AG:AG,$AO$2,مصنعيات!AE:AE,AM462)</f>
        <v>0</v>
      </c>
      <c r="AR462" s="66" t="str">
        <f t="shared" si="125"/>
        <v/>
      </c>
      <c r="AT462" s="4" t="s">
        <v>9</v>
      </c>
      <c r="AU462" s="5">
        <v>45627</v>
      </c>
      <c r="AV462" s="7"/>
      <c r="AW462" s="7"/>
      <c r="AX462" s="6">
        <f t="shared" si="117"/>
        <v>0</v>
      </c>
      <c r="AY462" s="7">
        <f ca="1">SUMIFS(مصنعيات!AW:AW,مصنعيات!AO:AO,$AO$2,مصنعيات!AM:AM,AU462)</f>
        <v>0</v>
      </c>
      <c r="AZ462" s="66" t="str">
        <f t="shared" si="126"/>
        <v/>
      </c>
      <c r="BB462" s="4" t="s">
        <v>9</v>
      </c>
      <c r="BC462" s="5">
        <v>45627</v>
      </c>
      <c r="BD462" s="7"/>
      <c r="BE462" s="7"/>
      <c r="BF462" s="6">
        <f t="shared" si="118"/>
        <v>0</v>
      </c>
      <c r="BG462" s="7">
        <f ca="1">SUMIFS(مصنعيات!BE:BE,مصنعيات!AW:AW,$AO$2,مصنعيات!AU:AU,BC462)</f>
        <v>0</v>
      </c>
      <c r="BH462" s="66" t="str">
        <f t="shared" si="127"/>
        <v/>
      </c>
      <c r="BJ462" s="4" t="s">
        <v>9</v>
      </c>
      <c r="BK462" s="5">
        <v>45627</v>
      </c>
      <c r="BL462" s="7"/>
      <c r="BM462" s="7"/>
      <c r="BN462" s="6">
        <f t="shared" si="119"/>
        <v>0</v>
      </c>
      <c r="BO462" s="7">
        <f ca="1">SUMIFS(مصنعيات!BM:BM,مصنعيات!BE:BE,$AO$2,مصنعيات!BC:BC,BK462)</f>
        <v>0</v>
      </c>
      <c r="BP462" s="66" t="str">
        <f t="shared" si="128"/>
        <v/>
      </c>
    </row>
    <row r="463" spans="2:68" x14ac:dyDescent="0.2">
      <c r="B463" s="4" t="s">
        <v>10</v>
      </c>
      <c r="C463" s="5">
        <v>45628</v>
      </c>
      <c r="D463" s="7"/>
      <c r="E463" s="7"/>
      <c r="F463" s="6">
        <f t="shared" si="120"/>
        <v>0</v>
      </c>
      <c r="G463" s="7">
        <f>SUMIFS(مصنعيات!N:N,مصنعيات!F:F,$E$2,مصنعيات!D:D,C463)</f>
        <v>0</v>
      </c>
      <c r="H463" s="66" t="str">
        <f t="shared" si="121"/>
        <v/>
      </c>
      <c r="K463" s="4" t="s">
        <v>10</v>
      </c>
      <c r="L463" s="5">
        <v>45628</v>
      </c>
      <c r="M463" s="7"/>
      <c r="N463" s="7"/>
      <c r="O463" s="6">
        <f t="shared" si="113"/>
        <v>0</v>
      </c>
      <c r="P463" s="7">
        <f>SUMIFS(مصنعيات!N:N,مصنعيات!F:F,$N$2,مصنعيات!D:D,L463)</f>
        <v>0</v>
      </c>
      <c r="Q463" s="66" t="str">
        <f t="shared" si="122"/>
        <v/>
      </c>
      <c r="T463" s="4" t="s">
        <v>10</v>
      </c>
      <c r="U463" s="5">
        <v>45628</v>
      </c>
      <c r="V463" s="7"/>
      <c r="W463" s="7"/>
      <c r="X463" s="6">
        <f t="shared" si="114"/>
        <v>0</v>
      </c>
      <c r="Y463" s="7">
        <f>SUMIFS(مصنعيات!W:W,مصنعيات!O:O,$W$2,مصنعيات!M:M,U463)</f>
        <v>0</v>
      </c>
      <c r="Z463" s="66" t="str">
        <f t="shared" si="123"/>
        <v/>
      </c>
      <c r="AC463" s="4" t="s">
        <v>10</v>
      </c>
      <c r="AD463" s="5">
        <v>45628</v>
      </c>
      <c r="AE463" s="7"/>
      <c r="AF463" s="7"/>
      <c r="AG463" s="6">
        <f t="shared" si="115"/>
        <v>0</v>
      </c>
      <c r="AH463" s="7">
        <f>SUMIFS(مصنعيات!AF:AF,مصنعيات!X:X,$AF$2,مصنعيات!V:V,AD463)</f>
        <v>0</v>
      </c>
      <c r="AI463" s="66" t="str">
        <f t="shared" si="124"/>
        <v/>
      </c>
      <c r="AL463" s="4" t="s">
        <v>10</v>
      </c>
      <c r="AM463" s="5">
        <v>45628</v>
      </c>
      <c r="AN463" s="7"/>
      <c r="AO463" s="7"/>
      <c r="AP463" s="6">
        <f t="shared" si="116"/>
        <v>0</v>
      </c>
      <c r="AQ463" s="7">
        <f>SUMIFS(مصنعيات!AO:AO,مصنعيات!AG:AG,$AO$2,مصنعيات!AE:AE,AM463)</f>
        <v>0</v>
      </c>
      <c r="AR463" s="66" t="str">
        <f t="shared" si="125"/>
        <v/>
      </c>
      <c r="AT463" s="4" t="s">
        <v>10</v>
      </c>
      <c r="AU463" s="5">
        <v>45628</v>
      </c>
      <c r="AV463" s="7"/>
      <c r="AW463" s="7"/>
      <c r="AX463" s="6">
        <f t="shared" si="117"/>
        <v>0</v>
      </c>
      <c r="AY463" s="7">
        <f ca="1">SUMIFS(مصنعيات!AW:AW,مصنعيات!AO:AO,$AO$2,مصنعيات!AM:AM,AU463)</f>
        <v>0</v>
      </c>
      <c r="AZ463" s="66" t="str">
        <f t="shared" si="126"/>
        <v/>
      </c>
      <c r="BB463" s="4" t="s">
        <v>10</v>
      </c>
      <c r="BC463" s="5">
        <v>45628</v>
      </c>
      <c r="BD463" s="7"/>
      <c r="BE463" s="7"/>
      <c r="BF463" s="6">
        <f t="shared" si="118"/>
        <v>0</v>
      </c>
      <c r="BG463" s="7">
        <f ca="1">SUMIFS(مصنعيات!BE:BE,مصنعيات!AW:AW,$AO$2,مصنعيات!AU:AU,BC463)</f>
        <v>0</v>
      </c>
      <c r="BH463" s="66" t="str">
        <f t="shared" si="127"/>
        <v/>
      </c>
      <c r="BJ463" s="4" t="s">
        <v>10</v>
      </c>
      <c r="BK463" s="5">
        <v>45628</v>
      </c>
      <c r="BL463" s="7"/>
      <c r="BM463" s="7"/>
      <c r="BN463" s="6">
        <f t="shared" si="119"/>
        <v>0</v>
      </c>
      <c r="BO463" s="7">
        <f ca="1">SUMIFS(مصنعيات!BM:BM,مصنعيات!BE:BE,$AO$2,مصنعيات!BC:BC,BK463)</f>
        <v>0</v>
      </c>
      <c r="BP463" s="66" t="str">
        <f t="shared" si="128"/>
        <v/>
      </c>
    </row>
    <row r="464" spans="2:68" x14ac:dyDescent="0.2">
      <c r="B464" s="4" t="s">
        <v>11</v>
      </c>
      <c r="C464" s="5">
        <v>45629</v>
      </c>
      <c r="D464" s="7"/>
      <c r="E464" s="7"/>
      <c r="F464" s="6">
        <f t="shared" si="120"/>
        <v>0</v>
      </c>
      <c r="G464" s="7">
        <f>SUMIFS(مصنعيات!N:N,مصنعيات!F:F,$E$2,مصنعيات!D:D,C464)</f>
        <v>0</v>
      </c>
      <c r="H464" s="66" t="str">
        <f t="shared" si="121"/>
        <v/>
      </c>
      <c r="K464" s="4" t="s">
        <v>11</v>
      </c>
      <c r="L464" s="5">
        <v>45629</v>
      </c>
      <c r="M464" s="7"/>
      <c r="N464" s="7"/>
      <c r="O464" s="6">
        <f t="shared" si="113"/>
        <v>0</v>
      </c>
      <c r="P464" s="7">
        <f>SUMIFS(مصنعيات!N:N,مصنعيات!F:F,$N$2,مصنعيات!D:D,L464)</f>
        <v>0</v>
      </c>
      <c r="Q464" s="66" t="str">
        <f t="shared" si="122"/>
        <v/>
      </c>
      <c r="T464" s="4" t="s">
        <v>11</v>
      </c>
      <c r="U464" s="5">
        <v>45629</v>
      </c>
      <c r="V464" s="7"/>
      <c r="W464" s="7"/>
      <c r="X464" s="6">
        <f t="shared" si="114"/>
        <v>0</v>
      </c>
      <c r="Y464" s="7">
        <f>SUMIFS(مصنعيات!W:W,مصنعيات!O:O,$W$2,مصنعيات!M:M,U464)</f>
        <v>0</v>
      </c>
      <c r="Z464" s="66" t="str">
        <f t="shared" si="123"/>
        <v/>
      </c>
      <c r="AC464" s="4" t="s">
        <v>11</v>
      </c>
      <c r="AD464" s="5">
        <v>45629</v>
      </c>
      <c r="AE464" s="7"/>
      <c r="AF464" s="7"/>
      <c r="AG464" s="6">
        <f t="shared" si="115"/>
        <v>0</v>
      </c>
      <c r="AH464" s="7">
        <f>SUMIFS(مصنعيات!AF:AF,مصنعيات!X:X,$AF$2,مصنعيات!V:V,AD464)</f>
        <v>0</v>
      </c>
      <c r="AI464" s="66" t="str">
        <f t="shared" si="124"/>
        <v/>
      </c>
      <c r="AL464" s="4" t="s">
        <v>11</v>
      </c>
      <c r="AM464" s="5">
        <v>45629</v>
      </c>
      <c r="AN464" s="7"/>
      <c r="AO464" s="7"/>
      <c r="AP464" s="6">
        <f t="shared" si="116"/>
        <v>0</v>
      </c>
      <c r="AQ464" s="7">
        <f>SUMIFS(مصنعيات!AO:AO,مصنعيات!AG:AG,$AO$2,مصنعيات!AE:AE,AM464)</f>
        <v>0</v>
      </c>
      <c r="AR464" s="66" t="str">
        <f t="shared" si="125"/>
        <v/>
      </c>
      <c r="AT464" s="4" t="s">
        <v>11</v>
      </c>
      <c r="AU464" s="5">
        <v>45629</v>
      </c>
      <c r="AV464" s="7"/>
      <c r="AW464" s="7"/>
      <c r="AX464" s="6">
        <f t="shared" si="117"/>
        <v>0</v>
      </c>
      <c r="AY464" s="7">
        <f ca="1">SUMIFS(مصنعيات!AW:AW,مصنعيات!AO:AO,$AO$2,مصنعيات!AM:AM,AU464)</f>
        <v>0</v>
      </c>
      <c r="AZ464" s="66" t="str">
        <f t="shared" si="126"/>
        <v/>
      </c>
      <c r="BB464" s="4" t="s">
        <v>11</v>
      </c>
      <c r="BC464" s="5">
        <v>45629</v>
      </c>
      <c r="BD464" s="7"/>
      <c r="BE464" s="7"/>
      <c r="BF464" s="6">
        <f t="shared" si="118"/>
        <v>0</v>
      </c>
      <c r="BG464" s="7">
        <f ca="1">SUMIFS(مصنعيات!BE:BE,مصنعيات!AW:AW,$AO$2,مصنعيات!AU:AU,BC464)</f>
        <v>0</v>
      </c>
      <c r="BH464" s="66" t="str">
        <f t="shared" si="127"/>
        <v/>
      </c>
      <c r="BJ464" s="4" t="s">
        <v>11</v>
      </c>
      <c r="BK464" s="5">
        <v>45629</v>
      </c>
      <c r="BL464" s="7"/>
      <c r="BM464" s="7"/>
      <c r="BN464" s="6">
        <f t="shared" si="119"/>
        <v>0</v>
      </c>
      <c r="BO464" s="7">
        <f ca="1">SUMIFS(مصنعيات!BM:BM,مصنعيات!BE:BE,$AO$2,مصنعيات!BC:BC,BK464)</f>
        <v>0</v>
      </c>
      <c r="BP464" s="66" t="str">
        <f t="shared" si="128"/>
        <v/>
      </c>
    </row>
    <row r="465" spans="2:68" x14ac:dyDescent="0.2">
      <c r="B465" s="4" t="s">
        <v>12</v>
      </c>
      <c r="C465" s="5">
        <v>45630</v>
      </c>
      <c r="D465" s="7"/>
      <c r="E465" s="7"/>
      <c r="F465" s="6">
        <f t="shared" si="120"/>
        <v>0</v>
      </c>
      <c r="G465" s="7">
        <f>SUMIFS(مصنعيات!N:N,مصنعيات!F:F,$E$2,مصنعيات!D:D,C465)</f>
        <v>0</v>
      </c>
      <c r="H465" s="66" t="str">
        <f t="shared" si="121"/>
        <v/>
      </c>
      <c r="K465" s="4" t="s">
        <v>12</v>
      </c>
      <c r="L465" s="5">
        <v>45630</v>
      </c>
      <c r="M465" s="7"/>
      <c r="N465" s="7"/>
      <c r="O465" s="6">
        <f t="shared" si="113"/>
        <v>0</v>
      </c>
      <c r="P465" s="7">
        <f>SUMIFS(مصنعيات!N:N,مصنعيات!F:F,$N$2,مصنعيات!D:D,L465)</f>
        <v>0</v>
      </c>
      <c r="Q465" s="66" t="str">
        <f t="shared" si="122"/>
        <v/>
      </c>
      <c r="T465" s="4" t="s">
        <v>12</v>
      </c>
      <c r="U465" s="5">
        <v>45630</v>
      </c>
      <c r="V465" s="7"/>
      <c r="W465" s="7"/>
      <c r="X465" s="6">
        <f t="shared" si="114"/>
        <v>0</v>
      </c>
      <c r="Y465" s="7">
        <f>SUMIFS(مصنعيات!W:W,مصنعيات!O:O,$W$2,مصنعيات!M:M,U465)</f>
        <v>0</v>
      </c>
      <c r="Z465" s="66" t="str">
        <f t="shared" si="123"/>
        <v/>
      </c>
      <c r="AC465" s="4" t="s">
        <v>12</v>
      </c>
      <c r="AD465" s="5">
        <v>45630</v>
      </c>
      <c r="AE465" s="7"/>
      <c r="AF465" s="7"/>
      <c r="AG465" s="6">
        <f t="shared" si="115"/>
        <v>0</v>
      </c>
      <c r="AH465" s="7">
        <f>SUMIFS(مصنعيات!AF:AF,مصنعيات!X:X,$AF$2,مصنعيات!V:V,AD465)</f>
        <v>0</v>
      </c>
      <c r="AI465" s="66" t="str">
        <f t="shared" si="124"/>
        <v/>
      </c>
      <c r="AL465" s="4" t="s">
        <v>12</v>
      </c>
      <c r="AM465" s="5">
        <v>45630</v>
      </c>
      <c r="AN465" s="7"/>
      <c r="AO465" s="7"/>
      <c r="AP465" s="6">
        <f t="shared" si="116"/>
        <v>0</v>
      </c>
      <c r="AQ465" s="7">
        <f>SUMIFS(مصنعيات!AO:AO,مصنعيات!AG:AG,$AO$2,مصنعيات!AE:AE,AM465)</f>
        <v>0</v>
      </c>
      <c r="AR465" s="66" t="str">
        <f t="shared" si="125"/>
        <v/>
      </c>
      <c r="AT465" s="4" t="s">
        <v>12</v>
      </c>
      <c r="AU465" s="5">
        <v>45630</v>
      </c>
      <c r="AV465" s="7"/>
      <c r="AW465" s="7"/>
      <c r="AX465" s="6">
        <f t="shared" si="117"/>
        <v>0</v>
      </c>
      <c r="AY465" s="7">
        <f ca="1">SUMIFS(مصنعيات!AW:AW,مصنعيات!AO:AO,$AO$2,مصنعيات!AM:AM,AU465)</f>
        <v>0</v>
      </c>
      <c r="AZ465" s="66" t="str">
        <f t="shared" si="126"/>
        <v/>
      </c>
      <c r="BB465" s="4" t="s">
        <v>12</v>
      </c>
      <c r="BC465" s="5">
        <v>45630</v>
      </c>
      <c r="BD465" s="7"/>
      <c r="BE465" s="7"/>
      <c r="BF465" s="6">
        <f t="shared" si="118"/>
        <v>0</v>
      </c>
      <c r="BG465" s="7">
        <f ca="1">SUMIFS(مصنعيات!BE:BE,مصنعيات!AW:AW,$AO$2,مصنعيات!AU:AU,BC465)</f>
        <v>0</v>
      </c>
      <c r="BH465" s="66" t="str">
        <f t="shared" si="127"/>
        <v/>
      </c>
      <c r="BJ465" s="4" t="s">
        <v>12</v>
      </c>
      <c r="BK465" s="5">
        <v>45630</v>
      </c>
      <c r="BL465" s="7"/>
      <c r="BM465" s="7"/>
      <c r="BN465" s="6">
        <f t="shared" si="119"/>
        <v>0</v>
      </c>
      <c r="BO465" s="7">
        <f ca="1">SUMIFS(مصنعيات!BM:BM,مصنعيات!BE:BE,$AO$2,مصنعيات!BC:BC,BK465)</f>
        <v>0</v>
      </c>
      <c r="BP465" s="66" t="str">
        <f t="shared" si="128"/>
        <v/>
      </c>
    </row>
    <row r="466" spans="2:68" x14ac:dyDescent="0.2">
      <c r="B466" s="4" t="s">
        <v>13</v>
      </c>
      <c r="C466" s="5">
        <v>45631</v>
      </c>
      <c r="D466" s="7"/>
      <c r="E466" s="7"/>
      <c r="F466" s="6">
        <f t="shared" si="120"/>
        <v>0</v>
      </c>
      <c r="G466" s="7">
        <f>SUMIFS(مصنعيات!N:N,مصنعيات!F:F,$E$2,مصنعيات!D:D,C466)</f>
        <v>0</v>
      </c>
      <c r="H466" s="66" t="str">
        <f t="shared" si="121"/>
        <v/>
      </c>
      <c r="K466" s="4" t="s">
        <v>13</v>
      </c>
      <c r="L466" s="5">
        <v>45631</v>
      </c>
      <c r="M466" s="7"/>
      <c r="N466" s="7"/>
      <c r="O466" s="6">
        <f t="shared" si="113"/>
        <v>0</v>
      </c>
      <c r="P466" s="7">
        <f>SUMIFS(مصنعيات!N:N,مصنعيات!F:F,$N$2,مصنعيات!D:D,L466)</f>
        <v>0</v>
      </c>
      <c r="Q466" s="66" t="str">
        <f t="shared" si="122"/>
        <v/>
      </c>
      <c r="T466" s="4" t="s">
        <v>13</v>
      </c>
      <c r="U466" s="5">
        <v>45631</v>
      </c>
      <c r="V466" s="7"/>
      <c r="W466" s="7"/>
      <c r="X466" s="6">
        <f t="shared" si="114"/>
        <v>0</v>
      </c>
      <c r="Y466" s="7">
        <f>SUMIFS(مصنعيات!W:W,مصنعيات!O:O,$W$2,مصنعيات!M:M,U466)</f>
        <v>0</v>
      </c>
      <c r="Z466" s="66" t="str">
        <f t="shared" si="123"/>
        <v/>
      </c>
      <c r="AC466" s="4" t="s">
        <v>13</v>
      </c>
      <c r="AD466" s="5">
        <v>45631</v>
      </c>
      <c r="AE466" s="7"/>
      <c r="AF466" s="7"/>
      <c r="AG466" s="6">
        <f t="shared" si="115"/>
        <v>0</v>
      </c>
      <c r="AH466" s="7">
        <f>SUMIFS(مصنعيات!AF:AF,مصنعيات!X:X,$AF$2,مصنعيات!V:V,AD466)</f>
        <v>0</v>
      </c>
      <c r="AI466" s="66" t="str">
        <f t="shared" si="124"/>
        <v/>
      </c>
      <c r="AL466" s="4" t="s">
        <v>13</v>
      </c>
      <c r="AM466" s="5">
        <v>45631</v>
      </c>
      <c r="AN466" s="7"/>
      <c r="AO466" s="7"/>
      <c r="AP466" s="6">
        <f t="shared" si="116"/>
        <v>0</v>
      </c>
      <c r="AQ466" s="7">
        <f>SUMIFS(مصنعيات!AO:AO,مصنعيات!AG:AG,$AO$2,مصنعيات!AE:AE,AM466)</f>
        <v>0</v>
      </c>
      <c r="AR466" s="66" t="str">
        <f t="shared" si="125"/>
        <v/>
      </c>
      <c r="AT466" s="4" t="s">
        <v>13</v>
      </c>
      <c r="AU466" s="5">
        <v>45631</v>
      </c>
      <c r="AV466" s="7"/>
      <c r="AW466" s="7"/>
      <c r="AX466" s="6">
        <f t="shared" si="117"/>
        <v>0</v>
      </c>
      <c r="AY466" s="7">
        <f ca="1">SUMIFS(مصنعيات!AW:AW,مصنعيات!AO:AO,$AO$2,مصنعيات!AM:AM,AU466)</f>
        <v>0</v>
      </c>
      <c r="AZ466" s="66" t="str">
        <f t="shared" si="126"/>
        <v/>
      </c>
      <c r="BB466" s="4" t="s">
        <v>13</v>
      </c>
      <c r="BC466" s="5">
        <v>45631</v>
      </c>
      <c r="BD466" s="7"/>
      <c r="BE466" s="7"/>
      <c r="BF466" s="6">
        <f t="shared" si="118"/>
        <v>0</v>
      </c>
      <c r="BG466" s="7">
        <f ca="1">SUMIFS(مصنعيات!BE:BE,مصنعيات!AW:AW,$AO$2,مصنعيات!AU:AU,BC466)</f>
        <v>0</v>
      </c>
      <c r="BH466" s="66" t="str">
        <f t="shared" si="127"/>
        <v/>
      </c>
      <c r="BJ466" s="4" t="s">
        <v>13</v>
      </c>
      <c r="BK466" s="5">
        <v>45631</v>
      </c>
      <c r="BL466" s="7"/>
      <c r="BM466" s="7"/>
      <c r="BN466" s="6">
        <f t="shared" si="119"/>
        <v>0</v>
      </c>
      <c r="BO466" s="7">
        <f ca="1">SUMIFS(مصنعيات!BM:BM,مصنعيات!BE:BE,$AO$2,مصنعيات!BC:BC,BK466)</f>
        <v>0</v>
      </c>
      <c r="BP466" s="66" t="str">
        <f t="shared" si="128"/>
        <v/>
      </c>
    </row>
    <row r="467" spans="2:68" x14ac:dyDescent="0.2">
      <c r="B467" s="4" t="s">
        <v>30</v>
      </c>
      <c r="C467" s="5">
        <v>45632</v>
      </c>
      <c r="D467" s="7"/>
      <c r="E467" s="7"/>
      <c r="F467" s="6">
        <f t="shared" si="120"/>
        <v>0</v>
      </c>
      <c r="G467" s="7">
        <f>SUMIFS(مصنعيات!N:N,مصنعيات!F:F,$E$2,مصنعيات!D:D,C467)</f>
        <v>0</v>
      </c>
      <c r="H467" s="66" t="str">
        <f t="shared" si="121"/>
        <v/>
      </c>
      <c r="K467" s="4" t="s">
        <v>30</v>
      </c>
      <c r="L467" s="5">
        <v>45632</v>
      </c>
      <c r="M467" s="7"/>
      <c r="N467" s="7"/>
      <c r="O467" s="6">
        <f t="shared" si="113"/>
        <v>0</v>
      </c>
      <c r="P467" s="7">
        <f>SUMIFS(مصنعيات!N:N,مصنعيات!F:F,$N$2,مصنعيات!D:D,L467)</f>
        <v>0</v>
      </c>
      <c r="Q467" s="66" t="str">
        <f t="shared" si="122"/>
        <v/>
      </c>
      <c r="T467" s="4" t="s">
        <v>30</v>
      </c>
      <c r="U467" s="5">
        <v>45632</v>
      </c>
      <c r="V467" s="7"/>
      <c r="W467" s="7"/>
      <c r="X467" s="6">
        <f t="shared" si="114"/>
        <v>0</v>
      </c>
      <c r="Y467" s="7">
        <f>SUMIFS(مصنعيات!W:W,مصنعيات!O:O,$W$2,مصنعيات!M:M,U467)</f>
        <v>0</v>
      </c>
      <c r="Z467" s="66" t="str">
        <f t="shared" si="123"/>
        <v/>
      </c>
      <c r="AC467" s="4" t="s">
        <v>30</v>
      </c>
      <c r="AD467" s="5">
        <v>45632</v>
      </c>
      <c r="AE467" s="7"/>
      <c r="AF467" s="7"/>
      <c r="AG467" s="6">
        <f t="shared" si="115"/>
        <v>0</v>
      </c>
      <c r="AH467" s="7">
        <f>SUMIFS(مصنعيات!AF:AF,مصنعيات!X:X,$AF$2,مصنعيات!V:V,AD467)</f>
        <v>0</v>
      </c>
      <c r="AI467" s="66" t="str">
        <f t="shared" si="124"/>
        <v/>
      </c>
      <c r="AL467" s="4" t="s">
        <v>30</v>
      </c>
      <c r="AM467" s="5">
        <v>45632</v>
      </c>
      <c r="AN467" s="7"/>
      <c r="AO467" s="7"/>
      <c r="AP467" s="6">
        <f t="shared" si="116"/>
        <v>0</v>
      </c>
      <c r="AQ467" s="7">
        <f>SUMIFS(مصنعيات!AO:AO,مصنعيات!AG:AG,$AO$2,مصنعيات!AE:AE,AM467)</f>
        <v>0</v>
      </c>
      <c r="AR467" s="66" t="str">
        <f t="shared" si="125"/>
        <v/>
      </c>
      <c r="AT467" s="4" t="s">
        <v>30</v>
      </c>
      <c r="AU467" s="5">
        <v>45632</v>
      </c>
      <c r="AV467" s="7"/>
      <c r="AW467" s="7"/>
      <c r="AX467" s="6">
        <f t="shared" si="117"/>
        <v>0</v>
      </c>
      <c r="AY467" s="7">
        <f ca="1">SUMIFS(مصنعيات!AW:AW,مصنعيات!AO:AO,$AO$2,مصنعيات!AM:AM,AU467)</f>
        <v>0</v>
      </c>
      <c r="AZ467" s="66" t="str">
        <f t="shared" si="126"/>
        <v/>
      </c>
      <c r="BB467" s="4" t="s">
        <v>30</v>
      </c>
      <c r="BC467" s="5">
        <v>45632</v>
      </c>
      <c r="BD467" s="7"/>
      <c r="BE467" s="7"/>
      <c r="BF467" s="6">
        <f t="shared" si="118"/>
        <v>0</v>
      </c>
      <c r="BG467" s="7">
        <f ca="1">SUMIFS(مصنعيات!BE:BE,مصنعيات!AW:AW,$AO$2,مصنعيات!AU:AU,BC467)</f>
        <v>0</v>
      </c>
      <c r="BH467" s="66" t="str">
        <f t="shared" si="127"/>
        <v/>
      </c>
      <c r="BJ467" s="4" t="s">
        <v>30</v>
      </c>
      <c r="BK467" s="5">
        <v>45632</v>
      </c>
      <c r="BL467" s="7"/>
      <c r="BM467" s="7"/>
      <c r="BN467" s="6">
        <f t="shared" si="119"/>
        <v>0</v>
      </c>
      <c r="BO467" s="7">
        <f ca="1">SUMIFS(مصنعيات!BM:BM,مصنعيات!BE:BE,$AO$2,مصنعيات!BC:BC,BK467)</f>
        <v>0</v>
      </c>
      <c r="BP467" s="66" t="str">
        <f t="shared" si="128"/>
        <v/>
      </c>
    </row>
    <row r="468" spans="2:68" x14ac:dyDescent="0.2">
      <c r="B468" s="4" t="s">
        <v>8</v>
      </c>
      <c r="C468" s="5">
        <v>45633</v>
      </c>
      <c r="D468" s="7"/>
      <c r="E468" s="7"/>
      <c r="F468" s="6">
        <f t="shared" si="120"/>
        <v>0</v>
      </c>
      <c r="G468" s="7">
        <f>SUMIFS(مصنعيات!N:N,مصنعيات!F:F,$E$2,مصنعيات!D:D,C468)</f>
        <v>0</v>
      </c>
      <c r="H468" s="66" t="str">
        <f t="shared" si="121"/>
        <v/>
      </c>
      <c r="K468" s="4" t="s">
        <v>8</v>
      </c>
      <c r="L468" s="5">
        <v>45633</v>
      </c>
      <c r="M468" s="7"/>
      <c r="N468" s="7"/>
      <c r="O468" s="6">
        <f t="shared" si="113"/>
        <v>0</v>
      </c>
      <c r="P468" s="7">
        <f>SUMIFS(مصنعيات!N:N,مصنعيات!F:F,$N$2,مصنعيات!D:D,L468)</f>
        <v>0</v>
      </c>
      <c r="Q468" s="66" t="str">
        <f t="shared" si="122"/>
        <v/>
      </c>
      <c r="T468" s="4" t="s">
        <v>8</v>
      </c>
      <c r="U468" s="5">
        <v>45633</v>
      </c>
      <c r="V468" s="7"/>
      <c r="W468" s="7"/>
      <c r="X468" s="6">
        <f t="shared" si="114"/>
        <v>0</v>
      </c>
      <c r="Y468" s="7">
        <f>SUMIFS(مصنعيات!W:W,مصنعيات!O:O,$W$2,مصنعيات!M:M,U468)</f>
        <v>0</v>
      </c>
      <c r="Z468" s="66" t="str">
        <f t="shared" si="123"/>
        <v/>
      </c>
      <c r="AC468" s="4" t="s">
        <v>8</v>
      </c>
      <c r="AD468" s="5">
        <v>45633</v>
      </c>
      <c r="AE468" s="7"/>
      <c r="AF468" s="7"/>
      <c r="AG468" s="6">
        <f t="shared" si="115"/>
        <v>0</v>
      </c>
      <c r="AH468" s="7">
        <f>SUMIFS(مصنعيات!AF:AF,مصنعيات!X:X,$AF$2,مصنعيات!V:V,AD468)</f>
        <v>0</v>
      </c>
      <c r="AI468" s="66" t="str">
        <f t="shared" si="124"/>
        <v/>
      </c>
      <c r="AL468" s="4" t="s">
        <v>8</v>
      </c>
      <c r="AM468" s="5">
        <v>45633</v>
      </c>
      <c r="AN468" s="7"/>
      <c r="AO468" s="7"/>
      <c r="AP468" s="6">
        <f t="shared" si="116"/>
        <v>0</v>
      </c>
      <c r="AQ468" s="7">
        <f>SUMIFS(مصنعيات!AO:AO,مصنعيات!AG:AG,$AO$2,مصنعيات!AE:AE,AM468)</f>
        <v>0</v>
      </c>
      <c r="AR468" s="66" t="str">
        <f t="shared" si="125"/>
        <v/>
      </c>
      <c r="AT468" s="4" t="s">
        <v>8</v>
      </c>
      <c r="AU468" s="5">
        <v>45633</v>
      </c>
      <c r="AV468" s="7"/>
      <c r="AW468" s="7"/>
      <c r="AX468" s="6">
        <f t="shared" si="117"/>
        <v>0</v>
      </c>
      <c r="AY468" s="7">
        <f ca="1">SUMIFS(مصنعيات!AW:AW,مصنعيات!AO:AO,$AO$2,مصنعيات!AM:AM,AU468)</f>
        <v>0</v>
      </c>
      <c r="AZ468" s="66" t="str">
        <f t="shared" si="126"/>
        <v/>
      </c>
      <c r="BB468" s="4" t="s">
        <v>8</v>
      </c>
      <c r="BC468" s="5">
        <v>45633</v>
      </c>
      <c r="BD468" s="7"/>
      <c r="BE468" s="7"/>
      <c r="BF468" s="6">
        <f t="shared" si="118"/>
        <v>0</v>
      </c>
      <c r="BG468" s="7">
        <f ca="1">SUMIFS(مصنعيات!BE:BE,مصنعيات!AW:AW,$AO$2,مصنعيات!AU:AU,BC468)</f>
        <v>0</v>
      </c>
      <c r="BH468" s="66" t="str">
        <f t="shared" si="127"/>
        <v/>
      </c>
      <c r="BJ468" s="4" t="s">
        <v>8</v>
      </c>
      <c r="BK468" s="5">
        <v>45633</v>
      </c>
      <c r="BL468" s="7"/>
      <c r="BM468" s="7"/>
      <c r="BN468" s="6">
        <f t="shared" si="119"/>
        <v>0</v>
      </c>
      <c r="BO468" s="7">
        <f ca="1">SUMIFS(مصنعيات!BM:BM,مصنعيات!BE:BE,$AO$2,مصنعيات!BC:BC,BK468)</f>
        <v>0</v>
      </c>
      <c r="BP468" s="66" t="str">
        <f t="shared" si="128"/>
        <v/>
      </c>
    </row>
    <row r="469" spans="2:68" x14ac:dyDescent="0.2">
      <c r="B469" s="4" t="s">
        <v>9</v>
      </c>
      <c r="C469" s="5">
        <v>45634</v>
      </c>
      <c r="D469" s="7"/>
      <c r="E469" s="7"/>
      <c r="F469" s="6">
        <f t="shared" si="120"/>
        <v>0</v>
      </c>
      <c r="G469" s="7">
        <f>SUMIFS(مصنعيات!N:N,مصنعيات!F:F,$E$2,مصنعيات!D:D,C469)</f>
        <v>0</v>
      </c>
      <c r="H469" s="66" t="str">
        <f t="shared" si="121"/>
        <v/>
      </c>
      <c r="K469" s="4" t="s">
        <v>9</v>
      </c>
      <c r="L469" s="5">
        <v>45634</v>
      </c>
      <c r="M469" s="7"/>
      <c r="N469" s="7"/>
      <c r="O469" s="6">
        <f t="shared" si="113"/>
        <v>0</v>
      </c>
      <c r="P469" s="7">
        <f>SUMIFS(مصنعيات!N:N,مصنعيات!F:F,$N$2,مصنعيات!D:D,L469)</f>
        <v>0</v>
      </c>
      <c r="Q469" s="66" t="str">
        <f t="shared" si="122"/>
        <v/>
      </c>
      <c r="T469" s="4" t="s">
        <v>9</v>
      </c>
      <c r="U469" s="5">
        <v>45634</v>
      </c>
      <c r="V469" s="7"/>
      <c r="W469" s="7"/>
      <c r="X469" s="6">
        <f t="shared" si="114"/>
        <v>0</v>
      </c>
      <c r="Y469" s="7">
        <f>SUMIFS(مصنعيات!W:W,مصنعيات!O:O,$W$2,مصنعيات!M:M,U469)</f>
        <v>0</v>
      </c>
      <c r="Z469" s="66" t="str">
        <f t="shared" si="123"/>
        <v/>
      </c>
      <c r="AC469" s="4" t="s">
        <v>9</v>
      </c>
      <c r="AD469" s="5">
        <v>45634</v>
      </c>
      <c r="AE469" s="7"/>
      <c r="AF469" s="7"/>
      <c r="AG469" s="6">
        <f t="shared" si="115"/>
        <v>0</v>
      </c>
      <c r="AH469" s="7">
        <f>SUMIFS(مصنعيات!AF:AF,مصنعيات!X:X,$AF$2,مصنعيات!V:V,AD469)</f>
        <v>0</v>
      </c>
      <c r="AI469" s="66" t="str">
        <f t="shared" si="124"/>
        <v/>
      </c>
      <c r="AL469" s="4" t="s">
        <v>9</v>
      </c>
      <c r="AM469" s="5">
        <v>45634</v>
      </c>
      <c r="AN469" s="7"/>
      <c r="AO469" s="7"/>
      <c r="AP469" s="6">
        <f t="shared" si="116"/>
        <v>0</v>
      </c>
      <c r="AQ469" s="7">
        <f>SUMIFS(مصنعيات!AO:AO,مصنعيات!AG:AG,$AO$2,مصنعيات!AE:AE,AM469)</f>
        <v>0</v>
      </c>
      <c r="AR469" s="66" t="str">
        <f t="shared" si="125"/>
        <v/>
      </c>
      <c r="AT469" s="4" t="s">
        <v>9</v>
      </c>
      <c r="AU469" s="5">
        <v>45634</v>
      </c>
      <c r="AV469" s="7"/>
      <c r="AW469" s="7"/>
      <c r="AX469" s="6">
        <f t="shared" si="117"/>
        <v>0</v>
      </c>
      <c r="AY469" s="7">
        <f ca="1">SUMIFS(مصنعيات!AW:AW,مصنعيات!AO:AO,$AO$2,مصنعيات!AM:AM,AU469)</f>
        <v>0</v>
      </c>
      <c r="AZ469" s="66" t="str">
        <f t="shared" si="126"/>
        <v/>
      </c>
      <c r="BB469" s="4" t="s">
        <v>9</v>
      </c>
      <c r="BC469" s="5">
        <v>45634</v>
      </c>
      <c r="BD469" s="7"/>
      <c r="BE469" s="7"/>
      <c r="BF469" s="6">
        <f t="shared" si="118"/>
        <v>0</v>
      </c>
      <c r="BG469" s="7">
        <f ca="1">SUMIFS(مصنعيات!BE:BE,مصنعيات!AW:AW,$AO$2,مصنعيات!AU:AU,BC469)</f>
        <v>0</v>
      </c>
      <c r="BH469" s="66" t="str">
        <f t="shared" si="127"/>
        <v/>
      </c>
      <c r="BJ469" s="4" t="s">
        <v>9</v>
      </c>
      <c r="BK469" s="5">
        <v>45634</v>
      </c>
      <c r="BL469" s="7"/>
      <c r="BM469" s="7"/>
      <c r="BN469" s="6">
        <f t="shared" si="119"/>
        <v>0</v>
      </c>
      <c r="BO469" s="7">
        <f ca="1">SUMIFS(مصنعيات!BM:BM,مصنعيات!BE:BE,$AO$2,مصنعيات!BC:BC,BK469)</f>
        <v>0</v>
      </c>
      <c r="BP469" s="66" t="str">
        <f t="shared" si="128"/>
        <v/>
      </c>
    </row>
    <row r="470" spans="2:68" x14ac:dyDescent="0.2">
      <c r="B470" s="4" t="s">
        <v>10</v>
      </c>
      <c r="C470" s="5">
        <v>45635</v>
      </c>
      <c r="D470" s="7"/>
      <c r="E470" s="7"/>
      <c r="F470" s="6">
        <f t="shared" si="120"/>
        <v>0</v>
      </c>
      <c r="G470" s="7">
        <f>SUMIFS(مصنعيات!N:N,مصنعيات!F:F,$E$2,مصنعيات!D:D,C470)</f>
        <v>0</v>
      </c>
      <c r="H470" s="66" t="str">
        <f t="shared" si="121"/>
        <v/>
      </c>
      <c r="K470" s="4" t="s">
        <v>10</v>
      </c>
      <c r="L470" s="5">
        <v>45635</v>
      </c>
      <c r="M470" s="7"/>
      <c r="N470" s="7"/>
      <c r="O470" s="6">
        <f t="shared" ref="O470:O533" si="129">N470-M470</f>
        <v>0</v>
      </c>
      <c r="P470" s="7">
        <f>SUMIFS(مصنعيات!N:N,مصنعيات!F:F,$N$2,مصنعيات!D:D,L470)</f>
        <v>0</v>
      </c>
      <c r="Q470" s="66" t="str">
        <f t="shared" si="122"/>
        <v/>
      </c>
      <c r="T470" s="4" t="s">
        <v>10</v>
      </c>
      <c r="U470" s="5">
        <v>45635</v>
      </c>
      <c r="V470" s="7"/>
      <c r="W470" s="7"/>
      <c r="X470" s="6">
        <f t="shared" ref="X470:X533" si="130">W470-V470</f>
        <v>0</v>
      </c>
      <c r="Y470" s="7">
        <f>SUMIFS(مصنعيات!W:W,مصنعيات!O:O,$W$2,مصنعيات!M:M,U470)</f>
        <v>0</v>
      </c>
      <c r="Z470" s="66" t="str">
        <f t="shared" si="123"/>
        <v/>
      </c>
      <c r="AC470" s="4" t="s">
        <v>10</v>
      </c>
      <c r="AD470" s="5">
        <v>45635</v>
      </c>
      <c r="AE470" s="7"/>
      <c r="AF470" s="7"/>
      <c r="AG470" s="6">
        <f t="shared" ref="AG470:AG533" si="131">AF470-AE470</f>
        <v>0</v>
      </c>
      <c r="AH470" s="7">
        <f>SUMIFS(مصنعيات!AF:AF,مصنعيات!X:X,$AF$2,مصنعيات!V:V,AD470)</f>
        <v>0</v>
      </c>
      <c r="AI470" s="66" t="str">
        <f t="shared" si="124"/>
        <v/>
      </c>
      <c r="AL470" s="4" t="s">
        <v>10</v>
      </c>
      <c r="AM470" s="5">
        <v>45635</v>
      </c>
      <c r="AN470" s="7"/>
      <c r="AO470" s="7"/>
      <c r="AP470" s="6">
        <f t="shared" ref="AP470:AP533" si="132">AO470-AN470</f>
        <v>0</v>
      </c>
      <c r="AQ470" s="7">
        <f>SUMIFS(مصنعيات!AO:AO,مصنعيات!AG:AG,$AO$2,مصنعيات!AE:AE,AM470)</f>
        <v>0</v>
      </c>
      <c r="AR470" s="66" t="str">
        <f t="shared" si="125"/>
        <v/>
      </c>
      <c r="AT470" s="4" t="s">
        <v>10</v>
      </c>
      <c r="AU470" s="5">
        <v>45635</v>
      </c>
      <c r="AV470" s="7"/>
      <c r="AW470" s="7"/>
      <c r="AX470" s="6">
        <f t="shared" ref="AX470:AX533" si="133">AW470-AV470</f>
        <v>0</v>
      </c>
      <c r="AY470" s="7">
        <f ca="1">SUMIFS(مصنعيات!AW:AW,مصنعيات!AO:AO,$AO$2,مصنعيات!AM:AM,AU470)</f>
        <v>0</v>
      </c>
      <c r="AZ470" s="66" t="str">
        <f t="shared" si="126"/>
        <v/>
      </c>
      <c r="BB470" s="4" t="s">
        <v>10</v>
      </c>
      <c r="BC470" s="5">
        <v>45635</v>
      </c>
      <c r="BD470" s="7"/>
      <c r="BE470" s="7"/>
      <c r="BF470" s="6">
        <f t="shared" ref="BF470:BF533" si="134">BE470-BD470</f>
        <v>0</v>
      </c>
      <c r="BG470" s="7">
        <f ca="1">SUMIFS(مصنعيات!BE:BE,مصنعيات!AW:AW,$AO$2,مصنعيات!AU:AU,BC470)</f>
        <v>0</v>
      </c>
      <c r="BH470" s="66" t="str">
        <f t="shared" si="127"/>
        <v/>
      </c>
      <c r="BJ470" s="4" t="s">
        <v>10</v>
      </c>
      <c r="BK470" s="5">
        <v>45635</v>
      </c>
      <c r="BL470" s="7"/>
      <c r="BM470" s="7"/>
      <c r="BN470" s="6">
        <f t="shared" ref="BN470:BN533" si="135">BM470-BL470</f>
        <v>0</v>
      </c>
      <c r="BO470" s="7">
        <f ca="1">SUMIFS(مصنعيات!BM:BM,مصنعيات!BE:BE,$AO$2,مصنعيات!BC:BC,BK470)</f>
        <v>0</v>
      </c>
      <c r="BP470" s="66" t="str">
        <f t="shared" si="128"/>
        <v/>
      </c>
    </row>
    <row r="471" spans="2:68" x14ac:dyDescent="0.2">
      <c r="B471" s="4" t="s">
        <v>11</v>
      </c>
      <c r="C471" s="5">
        <v>45636</v>
      </c>
      <c r="D471" s="7"/>
      <c r="E471" s="7"/>
      <c r="F471" s="6">
        <f t="shared" si="120"/>
        <v>0</v>
      </c>
      <c r="G471" s="7">
        <f>SUMIFS(مصنعيات!N:N,مصنعيات!F:F,$E$2,مصنعيات!D:D,C471)</f>
        <v>0</v>
      </c>
      <c r="H471" s="66" t="str">
        <f t="shared" si="121"/>
        <v/>
      </c>
      <c r="K471" s="4" t="s">
        <v>11</v>
      </c>
      <c r="L471" s="5">
        <v>45636</v>
      </c>
      <c r="M471" s="7"/>
      <c r="N471" s="7"/>
      <c r="O471" s="6">
        <f t="shared" si="129"/>
        <v>0</v>
      </c>
      <c r="P471" s="7">
        <f>SUMIFS(مصنعيات!N:N,مصنعيات!F:F,$N$2,مصنعيات!D:D,L471)</f>
        <v>0</v>
      </c>
      <c r="Q471" s="66" t="str">
        <f t="shared" si="122"/>
        <v/>
      </c>
      <c r="T471" s="4" t="s">
        <v>11</v>
      </c>
      <c r="U471" s="5">
        <v>45636</v>
      </c>
      <c r="V471" s="7"/>
      <c r="W471" s="7"/>
      <c r="X471" s="6">
        <f t="shared" si="130"/>
        <v>0</v>
      </c>
      <c r="Y471" s="7">
        <f>SUMIFS(مصنعيات!W:W,مصنعيات!O:O,$W$2,مصنعيات!M:M,U471)</f>
        <v>0</v>
      </c>
      <c r="Z471" s="66" t="str">
        <f t="shared" si="123"/>
        <v/>
      </c>
      <c r="AC471" s="4" t="s">
        <v>11</v>
      </c>
      <c r="AD471" s="5">
        <v>45636</v>
      </c>
      <c r="AE471" s="7"/>
      <c r="AF471" s="7"/>
      <c r="AG471" s="6">
        <f t="shared" si="131"/>
        <v>0</v>
      </c>
      <c r="AH471" s="7">
        <f>SUMIFS(مصنعيات!AF:AF,مصنعيات!X:X,$AF$2,مصنعيات!V:V,AD471)</f>
        <v>0</v>
      </c>
      <c r="AI471" s="66" t="str">
        <f t="shared" si="124"/>
        <v/>
      </c>
      <c r="AL471" s="4" t="s">
        <v>11</v>
      </c>
      <c r="AM471" s="5">
        <v>45636</v>
      </c>
      <c r="AN471" s="7"/>
      <c r="AO471" s="7"/>
      <c r="AP471" s="6">
        <f t="shared" si="132"/>
        <v>0</v>
      </c>
      <c r="AQ471" s="7">
        <f>SUMIFS(مصنعيات!AO:AO,مصنعيات!AG:AG,$AO$2,مصنعيات!AE:AE,AM471)</f>
        <v>0</v>
      </c>
      <c r="AR471" s="66" t="str">
        <f t="shared" si="125"/>
        <v/>
      </c>
      <c r="AT471" s="4" t="s">
        <v>11</v>
      </c>
      <c r="AU471" s="5">
        <v>45636</v>
      </c>
      <c r="AV471" s="7"/>
      <c r="AW471" s="7"/>
      <c r="AX471" s="6">
        <f t="shared" si="133"/>
        <v>0</v>
      </c>
      <c r="AY471" s="7">
        <f ca="1">SUMIFS(مصنعيات!AW:AW,مصنعيات!AO:AO,$AO$2,مصنعيات!AM:AM,AU471)</f>
        <v>0</v>
      </c>
      <c r="AZ471" s="66" t="str">
        <f t="shared" si="126"/>
        <v/>
      </c>
      <c r="BB471" s="4" t="s">
        <v>11</v>
      </c>
      <c r="BC471" s="5">
        <v>45636</v>
      </c>
      <c r="BD471" s="7"/>
      <c r="BE471" s="7"/>
      <c r="BF471" s="6">
        <f t="shared" si="134"/>
        <v>0</v>
      </c>
      <c r="BG471" s="7">
        <f ca="1">SUMIFS(مصنعيات!BE:BE,مصنعيات!AW:AW,$AO$2,مصنعيات!AU:AU,BC471)</f>
        <v>0</v>
      </c>
      <c r="BH471" s="66" t="str">
        <f t="shared" si="127"/>
        <v/>
      </c>
      <c r="BJ471" s="4" t="s">
        <v>11</v>
      </c>
      <c r="BK471" s="5">
        <v>45636</v>
      </c>
      <c r="BL471" s="7"/>
      <c r="BM471" s="7"/>
      <c r="BN471" s="6">
        <f t="shared" si="135"/>
        <v>0</v>
      </c>
      <c r="BO471" s="7">
        <f ca="1">SUMIFS(مصنعيات!BM:BM,مصنعيات!BE:BE,$AO$2,مصنعيات!BC:BC,BK471)</f>
        <v>0</v>
      </c>
      <c r="BP471" s="66" t="str">
        <f t="shared" si="128"/>
        <v/>
      </c>
    </row>
    <row r="472" spans="2:68" x14ac:dyDescent="0.2">
      <c r="B472" s="4" t="s">
        <v>12</v>
      </c>
      <c r="C472" s="5">
        <v>45637</v>
      </c>
      <c r="D472" s="7"/>
      <c r="E472" s="7"/>
      <c r="F472" s="6">
        <f t="shared" si="120"/>
        <v>0</v>
      </c>
      <c r="G472" s="7">
        <f>SUMIFS(مصنعيات!N:N,مصنعيات!F:F,$E$2,مصنعيات!D:D,C472)</f>
        <v>0</v>
      </c>
      <c r="H472" s="66" t="str">
        <f t="shared" si="121"/>
        <v/>
      </c>
      <c r="K472" s="4" t="s">
        <v>12</v>
      </c>
      <c r="L472" s="5">
        <v>45637</v>
      </c>
      <c r="M472" s="7"/>
      <c r="N472" s="7"/>
      <c r="O472" s="6">
        <f t="shared" si="129"/>
        <v>0</v>
      </c>
      <c r="P472" s="7">
        <f>SUMIFS(مصنعيات!N:N,مصنعيات!F:F,$N$2,مصنعيات!D:D,L472)</f>
        <v>0</v>
      </c>
      <c r="Q472" s="66" t="str">
        <f t="shared" si="122"/>
        <v/>
      </c>
      <c r="T472" s="4" t="s">
        <v>12</v>
      </c>
      <c r="U472" s="5">
        <v>45637</v>
      </c>
      <c r="V472" s="7"/>
      <c r="W472" s="7"/>
      <c r="X472" s="6">
        <f t="shared" si="130"/>
        <v>0</v>
      </c>
      <c r="Y472" s="7">
        <f>SUMIFS(مصنعيات!W:W,مصنعيات!O:O,$W$2,مصنعيات!M:M,U472)</f>
        <v>0</v>
      </c>
      <c r="Z472" s="66" t="str">
        <f t="shared" si="123"/>
        <v/>
      </c>
      <c r="AC472" s="4" t="s">
        <v>12</v>
      </c>
      <c r="AD472" s="5">
        <v>45637</v>
      </c>
      <c r="AE472" s="7"/>
      <c r="AF472" s="7"/>
      <c r="AG472" s="6">
        <f t="shared" si="131"/>
        <v>0</v>
      </c>
      <c r="AH472" s="7">
        <f>SUMIFS(مصنعيات!AF:AF,مصنعيات!X:X,$AF$2,مصنعيات!V:V,AD472)</f>
        <v>0</v>
      </c>
      <c r="AI472" s="66" t="str">
        <f t="shared" si="124"/>
        <v/>
      </c>
      <c r="AL472" s="4" t="s">
        <v>12</v>
      </c>
      <c r="AM472" s="5">
        <v>45637</v>
      </c>
      <c r="AN472" s="7"/>
      <c r="AO472" s="7"/>
      <c r="AP472" s="6">
        <f t="shared" si="132"/>
        <v>0</v>
      </c>
      <c r="AQ472" s="7">
        <f>SUMIFS(مصنعيات!AO:AO,مصنعيات!AG:AG,$AO$2,مصنعيات!AE:AE,AM472)</f>
        <v>0</v>
      </c>
      <c r="AR472" s="66" t="str">
        <f t="shared" si="125"/>
        <v/>
      </c>
      <c r="AT472" s="4" t="s">
        <v>12</v>
      </c>
      <c r="AU472" s="5">
        <v>45637</v>
      </c>
      <c r="AV472" s="7"/>
      <c r="AW472" s="7"/>
      <c r="AX472" s="6">
        <f t="shared" si="133"/>
        <v>0</v>
      </c>
      <c r="AY472" s="7">
        <f ca="1">SUMIFS(مصنعيات!AW:AW,مصنعيات!AO:AO,$AO$2,مصنعيات!AM:AM,AU472)</f>
        <v>0</v>
      </c>
      <c r="AZ472" s="66" t="str">
        <f t="shared" si="126"/>
        <v/>
      </c>
      <c r="BB472" s="4" t="s">
        <v>12</v>
      </c>
      <c r="BC472" s="5">
        <v>45637</v>
      </c>
      <c r="BD472" s="7"/>
      <c r="BE472" s="7"/>
      <c r="BF472" s="6">
        <f t="shared" si="134"/>
        <v>0</v>
      </c>
      <c r="BG472" s="7">
        <f ca="1">SUMIFS(مصنعيات!BE:BE,مصنعيات!AW:AW,$AO$2,مصنعيات!AU:AU,BC472)</f>
        <v>0</v>
      </c>
      <c r="BH472" s="66" t="str">
        <f t="shared" si="127"/>
        <v/>
      </c>
      <c r="BJ472" s="4" t="s">
        <v>12</v>
      </c>
      <c r="BK472" s="5">
        <v>45637</v>
      </c>
      <c r="BL472" s="7"/>
      <c r="BM472" s="7"/>
      <c r="BN472" s="6">
        <f t="shared" si="135"/>
        <v>0</v>
      </c>
      <c r="BO472" s="7">
        <f ca="1">SUMIFS(مصنعيات!BM:BM,مصنعيات!BE:BE,$AO$2,مصنعيات!BC:BC,BK472)</f>
        <v>0</v>
      </c>
      <c r="BP472" s="66" t="str">
        <f t="shared" si="128"/>
        <v/>
      </c>
    </row>
    <row r="473" spans="2:68" x14ac:dyDescent="0.2">
      <c r="B473" s="4" t="s">
        <v>13</v>
      </c>
      <c r="C473" s="5">
        <v>45638</v>
      </c>
      <c r="D473" s="7"/>
      <c r="E473" s="7"/>
      <c r="F473" s="6">
        <f t="shared" si="120"/>
        <v>0</v>
      </c>
      <c r="G473" s="7">
        <f>SUMIFS(مصنعيات!N:N,مصنعيات!F:F,$E$2,مصنعيات!D:D,C473)</f>
        <v>0</v>
      </c>
      <c r="H473" s="66" t="str">
        <f t="shared" si="121"/>
        <v/>
      </c>
      <c r="K473" s="4" t="s">
        <v>13</v>
      </c>
      <c r="L473" s="5">
        <v>45638</v>
      </c>
      <c r="M473" s="7"/>
      <c r="N473" s="7"/>
      <c r="O473" s="6">
        <f t="shared" si="129"/>
        <v>0</v>
      </c>
      <c r="P473" s="7">
        <f>SUMIFS(مصنعيات!N:N,مصنعيات!F:F,$N$2,مصنعيات!D:D,L473)</f>
        <v>0</v>
      </c>
      <c r="Q473" s="66" t="str">
        <f t="shared" si="122"/>
        <v/>
      </c>
      <c r="T473" s="4" t="s">
        <v>13</v>
      </c>
      <c r="U473" s="5">
        <v>45638</v>
      </c>
      <c r="V473" s="7"/>
      <c r="W473" s="7"/>
      <c r="X473" s="6">
        <f t="shared" si="130"/>
        <v>0</v>
      </c>
      <c r="Y473" s="7">
        <f>SUMIFS(مصنعيات!W:W,مصنعيات!O:O,$W$2,مصنعيات!M:M,U473)</f>
        <v>0</v>
      </c>
      <c r="Z473" s="66" t="str">
        <f t="shared" si="123"/>
        <v/>
      </c>
      <c r="AC473" s="4" t="s">
        <v>13</v>
      </c>
      <c r="AD473" s="5">
        <v>45638</v>
      </c>
      <c r="AE473" s="7"/>
      <c r="AF473" s="7"/>
      <c r="AG473" s="6">
        <f t="shared" si="131"/>
        <v>0</v>
      </c>
      <c r="AH473" s="7">
        <f>SUMIFS(مصنعيات!AF:AF,مصنعيات!X:X,$AF$2,مصنعيات!V:V,AD473)</f>
        <v>0</v>
      </c>
      <c r="AI473" s="66" t="str">
        <f t="shared" si="124"/>
        <v/>
      </c>
      <c r="AL473" s="4" t="s">
        <v>13</v>
      </c>
      <c r="AM473" s="5">
        <v>45638</v>
      </c>
      <c r="AN473" s="7"/>
      <c r="AO473" s="7"/>
      <c r="AP473" s="6">
        <f t="shared" si="132"/>
        <v>0</v>
      </c>
      <c r="AQ473" s="7">
        <f>SUMIFS(مصنعيات!AO:AO,مصنعيات!AG:AG,$AO$2,مصنعيات!AE:AE,AM473)</f>
        <v>0</v>
      </c>
      <c r="AR473" s="66" t="str">
        <f t="shared" si="125"/>
        <v/>
      </c>
      <c r="AT473" s="4" t="s">
        <v>13</v>
      </c>
      <c r="AU473" s="5">
        <v>45638</v>
      </c>
      <c r="AV473" s="7"/>
      <c r="AW473" s="7"/>
      <c r="AX473" s="6">
        <f t="shared" si="133"/>
        <v>0</v>
      </c>
      <c r="AY473" s="7">
        <f ca="1">SUMIFS(مصنعيات!AW:AW,مصنعيات!AO:AO,$AO$2,مصنعيات!AM:AM,AU473)</f>
        <v>0</v>
      </c>
      <c r="AZ473" s="66" t="str">
        <f t="shared" si="126"/>
        <v/>
      </c>
      <c r="BB473" s="4" t="s">
        <v>13</v>
      </c>
      <c r="BC473" s="5">
        <v>45638</v>
      </c>
      <c r="BD473" s="7"/>
      <c r="BE473" s="7"/>
      <c r="BF473" s="6">
        <f t="shared" si="134"/>
        <v>0</v>
      </c>
      <c r="BG473" s="7">
        <f ca="1">SUMIFS(مصنعيات!BE:BE,مصنعيات!AW:AW,$AO$2,مصنعيات!AU:AU,BC473)</f>
        <v>0</v>
      </c>
      <c r="BH473" s="66" t="str">
        <f t="shared" si="127"/>
        <v/>
      </c>
      <c r="BJ473" s="4" t="s">
        <v>13</v>
      </c>
      <c r="BK473" s="5">
        <v>45638</v>
      </c>
      <c r="BL473" s="7"/>
      <c r="BM473" s="7"/>
      <c r="BN473" s="6">
        <f t="shared" si="135"/>
        <v>0</v>
      </c>
      <c r="BO473" s="7">
        <f ca="1">SUMIFS(مصنعيات!BM:BM,مصنعيات!BE:BE,$AO$2,مصنعيات!BC:BC,BK473)</f>
        <v>0</v>
      </c>
      <c r="BP473" s="66" t="str">
        <f t="shared" si="128"/>
        <v/>
      </c>
    </row>
    <row r="474" spans="2:68" x14ac:dyDescent="0.2">
      <c r="B474" s="4" t="s">
        <v>30</v>
      </c>
      <c r="C474" s="5">
        <v>45639</v>
      </c>
      <c r="D474" s="7"/>
      <c r="E474" s="7"/>
      <c r="F474" s="6">
        <f t="shared" si="120"/>
        <v>0</v>
      </c>
      <c r="G474" s="7">
        <f>SUMIFS(مصنعيات!N:N,مصنعيات!F:F,$E$2,مصنعيات!D:D,C474)</f>
        <v>0</v>
      </c>
      <c r="H474" s="66" t="str">
        <f t="shared" si="121"/>
        <v/>
      </c>
      <c r="K474" s="4" t="s">
        <v>30</v>
      </c>
      <c r="L474" s="5">
        <v>45639</v>
      </c>
      <c r="M474" s="7"/>
      <c r="N474" s="7"/>
      <c r="O474" s="6">
        <f t="shared" si="129"/>
        <v>0</v>
      </c>
      <c r="P474" s="7">
        <f>SUMIFS(مصنعيات!N:N,مصنعيات!F:F,$N$2,مصنعيات!D:D,L474)</f>
        <v>0</v>
      </c>
      <c r="Q474" s="66" t="str">
        <f t="shared" si="122"/>
        <v/>
      </c>
      <c r="T474" s="4" t="s">
        <v>30</v>
      </c>
      <c r="U474" s="5">
        <v>45639</v>
      </c>
      <c r="V474" s="7"/>
      <c r="W474" s="7"/>
      <c r="X474" s="6">
        <f t="shared" si="130"/>
        <v>0</v>
      </c>
      <c r="Y474" s="7">
        <f>SUMIFS(مصنعيات!W:W,مصنعيات!O:O,$W$2,مصنعيات!M:M,U474)</f>
        <v>0</v>
      </c>
      <c r="Z474" s="66" t="str">
        <f t="shared" si="123"/>
        <v/>
      </c>
      <c r="AC474" s="4" t="s">
        <v>30</v>
      </c>
      <c r="AD474" s="5">
        <v>45639</v>
      </c>
      <c r="AE474" s="7"/>
      <c r="AF474" s="7"/>
      <c r="AG474" s="6">
        <f t="shared" si="131"/>
        <v>0</v>
      </c>
      <c r="AH474" s="7">
        <f>SUMIFS(مصنعيات!AF:AF,مصنعيات!X:X,$AF$2,مصنعيات!V:V,AD474)</f>
        <v>0</v>
      </c>
      <c r="AI474" s="66" t="str">
        <f t="shared" si="124"/>
        <v/>
      </c>
      <c r="AL474" s="4" t="s">
        <v>30</v>
      </c>
      <c r="AM474" s="5">
        <v>45639</v>
      </c>
      <c r="AN474" s="7"/>
      <c r="AO474" s="7"/>
      <c r="AP474" s="6">
        <f t="shared" si="132"/>
        <v>0</v>
      </c>
      <c r="AQ474" s="7">
        <f>SUMIFS(مصنعيات!AO:AO,مصنعيات!AG:AG,$AO$2,مصنعيات!AE:AE,AM474)</f>
        <v>0</v>
      </c>
      <c r="AR474" s="66" t="str">
        <f t="shared" si="125"/>
        <v/>
      </c>
      <c r="AT474" s="4" t="s">
        <v>30</v>
      </c>
      <c r="AU474" s="5">
        <v>45639</v>
      </c>
      <c r="AV474" s="7"/>
      <c r="AW474" s="7"/>
      <c r="AX474" s="6">
        <f t="shared" si="133"/>
        <v>0</v>
      </c>
      <c r="AY474" s="7">
        <f ca="1">SUMIFS(مصنعيات!AW:AW,مصنعيات!AO:AO,$AO$2,مصنعيات!AM:AM,AU474)</f>
        <v>0</v>
      </c>
      <c r="AZ474" s="66" t="str">
        <f t="shared" si="126"/>
        <v/>
      </c>
      <c r="BB474" s="4" t="s">
        <v>30</v>
      </c>
      <c r="BC474" s="5">
        <v>45639</v>
      </c>
      <c r="BD474" s="7"/>
      <c r="BE474" s="7"/>
      <c r="BF474" s="6">
        <f t="shared" si="134"/>
        <v>0</v>
      </c>
      <c r="BG474" s="7">
        <f ca="1">SUMIFS(مصنعيات!BE:BE,مصنعيات!AW:AW,$AO$2,مصنعيات!AU:AU,BC474)</f>
        <v>0</v>
      </c>
      <c r="BH474" s="66" t="str">
        <f t="shared" si="127"/>
        <v/>
      </c>
      <c r="BJ474" s="4" t="s">
        <v>30</v>
      </c>
      <c r="BK474" s="5">
        <v>45639</v>
      </c>
      <c r="BL474" s="7"/>
      <c r="BM474" s="7"/>
      <c r="BN474" s="6">
        <f t="shared" si="135"/>
        <v>0</v>
      </c>
      <c r="BO474" s="7">
        <f ca="1">SUMIFS(مصنعيات!BM:BM,مصنعيات!BE:BE,$AO$2,مصنعيات!BC:BC,BK474)</f>
        <v>0</v>
      </c>
      <c r="BP474" s="66" t="str">
        <f t="shared" si="128"/>
        <v/>
      </c>
    </row>
    <row r="475" spans="2:68" x14ac:dyDescent="0.2">
      <c r="B475" s="4" t="s">
        <v>8</v>
      </c>
      <c r="C475" s="5">
        <v>45640</v>
      </c>
      <c r="D475" s="7"/>
      <c r="E475" s="7"/>
      <c r="F475" s="6">
        <f t="shared" si="120"/>
        <v>0</v>
      </c>
      <c r="G475" s="7">
        <f>SUMIFS(مصنعيات!N:N,مصنعيات!F:F,$E$2,مصنعيات!D:D,C475)</f>
        <v>0</v>
      </c>
      <c r="H475" s="66" t="str">
        <f t="shared" si="121"/>
        <v/>
      </c>
      <c r="K475" s="4" t="s">
        <v>8</v>
      </c>
      <c r="L475" s="5">
        <v>45640</v>
      </c>
      <c r="M475" s="7"/>
      <c r="N475" s="7"/>
      <c r="O475" s="6">
        <f t="shared" si="129"/>
        <v>0</v>
      </c>
      <c r="P475" s="7">
        <f>SUMIFS(مصنعيات!N:N,مصنعيات!F:F,$N$2,مصنعيات!D:D,L475)</f>
        <v>0</v>
      </c>
      <c r="Q475" s="66" t="str">
        <f t="shared" si="122"/>
        <v/>
      </c>
      <c r="T475" s="4" t="s">
        <v>8</v>
      </c>
      <c r="U475" s="5">
        <v>45640</v>
      </c>
      <c r="V475" s="7"/>
      <c r="W475" s="7"/>
      <c r="X475" s="6">
        <f t="shared" si="130"/>
        <v>0</v>
      </c>
      <c r="Y475" s="7">
        <f>SUMIFS(مصنعيات!W:W,مصنعيات!O:O,$W$2,مصنعيات!M:M,U475)</f>
        <v>0</v>
      </c>
      <c r="Z475" s="66" t="str">
        <f t="shared" si="123"/>
        <v/>
      </c>
      <c r="AC475" s="4" t="s">
        <v>8</v>
      </c>
      <c r="AD475" s="5">
        <v>45640</v>
      </c>
      <c r="AE475" s="7"/>
      <c r="AF475" s="7"/>
      <c r="AG475" s="6">
        <f t="shared" si="131"/>
        <v>0</v>
      </c>
      <c r="AH475" s="7">
        <f>SUMIFS(مصنعيات!AF:AF,مصنعيات!X:X,$AF$2,مصنعيات!V:V,AD475)</f>
        <v>0</v>
      </c>
      <c r="AI475" s="66" t="str">
        <f t="shared" si="124"/>
        <v/>
      </c>
      <c r="AL475" s="4" t="s">
        <v>8</v>
      </c>
      <c r="AM475" s="5">
        <v>45640</v>
      </c>
      <c r="AN475" s="7"/>
      <c r="AO475" s="7"/>
      <c r="AP475" s="6">
        <f t="shared" si="132"/>
        <v>0</v>
      </c>
      <c r="AQ475" s="7">
        <f>SUMIFS(مصنعيات!AO:AO,مصنعيات!AG:AG,$AO$2,مصنعيات!AE:AE,AM475)</f>
        <v>0</v>
      </c>
      <c r="AR475" s="66" t="str">
        <f t="shared" si="125"/>
        <v/>
      </c>
      <c r="AT475" s="4" t="s">
        <v>8</v>
      </c>
      <c r="AU475" s="5">
        <v>45640</v>
      </c>
      <c r="AV475" s="7"/>
      <c r="AW475" s="7"/>
      <c r="AX475" s="6">
        <f t="shared" si="133"/>
        <v>0</v>
      </c>
      <c r="AY475" s="7">
        <f ca="1">SUMIFS(مصنعيات!AW:AW,مصنعيات!AO:AO,$AO$2,مصنعيات!AM:AM,AU475)</f>
        <v>0</v>
      </c>
      <c r="AZ475" s="66" t="str">
        <f t="shared" si="126"/>
        <v/>
      </c>
      <c r="BB475" s="4" t="s">
        <v>8</v>
      </c>
      <c r="BC475" s="5">
        <v>45640</v>
      </c>
      <c r="BD475" s="7"/>
      <c r="BE475" s="7"/>
      <c r="BF475" s="6">
        <f t="shared" si="134"/>
        <v>0</v>
      </c>
      <c r="BG475" s="7">
        <f ca="1">SUMIFS(مصنعيات!BE:BE,مصنعيات!AW:AW,$AO$2,مصنعيات!AU:AU,BC475)</f>
        <v>0</v>
      </c>
      <c r="BH475" s="66" t="str">
        <f t="shared" si="127"/>
        <v/>
      </c>
      <c r="BJ475" s="4" t="s">
        <v>8</v>
      </c>
      <c r="BK475" s="5">
        <v>45640</v>
      </c>
      <c r="BL475" s="7"/>
      <c r="BM475" s="7"/>
      <c r="BN475" s="6">
        <f t="shared" si="135"/>
        <v>0</v>
      </c>
      <c r="BO475" s="7">
        <f ca="1">SUMIFS(مصنعيات!BM:BM,مصنعيات!BE:BE,$AO$2,مصنعيات!BC:BC,BK475)</f>
        <v>0</v>
      </c>
      <c r="BP475" s="66" t="str">
        <f t="shared" si="128"/>
        <v/>
      </c>
    </row>
    <row r="476" spans="2:68" x14ac:dyDescent="0.2">
      <c r="B476" s="4" t="s">
        <v>9</v>
      </c>
      <c r="C476" s="5">
        <v>45641</v>
      </c>
      <c r="D476" s="7"/>
      <c r="E476" s="7"/>
      <c r="F476" s="6">
        <f t="shared" si="120"/>
        <v>0</v>
      </c>
      <c r="G476" s="7">
        <f>SUMIFS(مصنعيات!N:N,مصنعيات!F:F,$E$2,مصنعيات!D:D,C476)</f>
        <v>0</v>
      </c>
      <c r="H476" s="66" t="str">
        <f t="shared" si="121"/>
        <v/>
      </c>
      <c r="K476" s="4" t="s">
        <v>9</v>
      </c>
      <c r="L476" s="5">
        <v>45641</v>
      </c>
      <c r="M476" s="7"/>
      <c r="N476" s="7"/>
      <c r="O476" s="6">
        <f t="shared" si="129"/>
        <v>0</v>
      </c>
      <c r="P476" s="7">
        <f>SUMIFS(مصنعيات!N:N,مصنعيات!F:F,$N$2,مصنعيات!D:D,L476)</f>
        <v>0</v>
      </c>
      <c r="Q476" s="66" t="str">
        <f t="shared" si="122"/>
        <v/>
      </c>
      <c r="T476" s="4" t="s">
        <v>9</v>
      </c>
      <c r="U476" s="5">
        <v>45641</v>
      </c>
      <c r="V476" s="7"/>
      <c r="W476" s="7"/>
      <c r="X476" s="6">
        <f t="shared" si="130"/>
        <v>0</v>
      </c>
      <c r="Y476" s="7">
        <f>SUMIFS(مصنعيات!W:W,مصنعيات!O:O,$W$2,مصنعيات!M:M,U476)</f>
        <v>0</v>
      </c>
      <c r="Z476" s="66" t="str">
        <f t="shared" si="123"/>
        <v/>
      </c>
      <c r="AC476" s="4" t="s">
        <v>9</v>
      </c>
      <c r="AD476" s="5">
        <v>45641</v>
      </c>
      <c r="AE476" s="7"/>
      <c r="AF476" s="7"/>
      <c r="AG476" s="6">
        <f t="shared" si="131"/>
        <v>0</v>
      </c>
      <c r="AH476" s="7">
        <f>SUMIFS(مصنعيات!AF:AF,مصنعيات!X:X,$AF$2,مصنعيات!V:V,AD476)</f>
        <v>0</v>
      </c>
      <c r="AI476" s="66" t="str">
        <f t="shared" si="124"/>
        <v/>
      </c>
      <c r="AL476" s="4" t="s">
        <v>9</v>
      </c>
      <c r="AM476" s="5">
        <v>45641</v>
      </c>
      <c r="AN476" s="7"/>
      <c r="AO476" s="7"/>
      <c r="AP476" s="6">
        <f t="shared" si="132"/>
        <v>0</v>
      </c>
      <c r="AQ476" s="7">
        <f>SUMIFS(مصنعيات!AO:AO,مصنعيات!AG:AG,$AO$2,مصنعيات!AE:AE,AM476)</f>
        <v>0</v>
      </c>
      <c r="AR476" s="66" t="str">
        <f t="shared" si="125"/>
        <v/>
      </c>
      <c r="AT476" s="4" t="s">
        <v>9</v>
      </c>
      <c r="AU476" s="5">
        <v>45641</v>
      </c>
      <c r="AV476" s="7"/>
      <c r="AW476" s="7"/>
      <c r="AX476" s="6">
        <f t="shared" si="133"/>
        <v>0</v>
      </c>
      <c r="AY476" s="7">
        <f ca="1">SUMIFS(مصنعيات!AW:AW,مصنعيات!AO:AO,$AO$2,مصنعيات!AM:AM,AU476)</f>
        <v>0</v>
      </c>
      <c r="AZ476" s="66" t="str">
        <f t="shared" si="126"/>
        <v/>
      </c>
      <c r="BB476" s="4" t="s">
        <v>9</v>
      </c>
      <c r="BC476" s="5">
        <v>45641</v>
      </c>
      <c r="BD476" s="7"/>
      <c r="BE476" s="7"/>
      <c r="BF476" s="6">
        <f t="shared" si="134"/>
        <v>0</v>
      </c>
      <c r="BG476" s="7">
        <f ca="1">SUMIFS(مصنعيات!BE:BE,مصنعيات!AW:AW,$AO$2,مصنعيات!AU:AU,BC476)</f>
        <v>0</v>
      </c>
      <c r="BH476" s="66" t="str">
        <f t="shared" si="127"/>
        <v/>
      </c>
      <c r="BJ476" s="4" t="s">
        <v>9</v>
      </c>
      <c r="BK476" s="5">
        <v>45641</v>
      </c>
      <c r="BL476" s="7"/>
      <c r="BM476" s="7"/>
      <c r="BN476" s="6">
        <f t="shared" si="135"/>
        <v>0</v>
      </c>
      <c r="BO476" s="7">
        <f ca="1">SUMIFS(مصنعيات!BM:BM,مصنعيات!BE:BE,$AO$2,مصنعيات!BC:BC,BK476)</f>
        <v>0</v>
      </c>
      <c r="BP476" s="66" t="str">
        <f t="shared" si="128"/>
        <v/>
      </c>
    </row>
    <row r="477" spans="2:68" x14ac:dyDescent="0.2">
      <c r="B477" s="4" t="s">
        <v>10</v>
      </c>
      <c r="C477" s="5">
        <v>45642</v>
      </c>
      <c r="D477" s="7"/>
      <c r="E477" s="7"/>
      <c r="F477" s="6">
        <f t="shared" si="120"/>
        <v>0</v>
      </c>
      <c r="G477" s="7">
        <f>SUMIFS(مصنعيات!N:N,مصنعيات!F:F,$E$2,مصنعيات!D:D,C477)</f>
        <v>0</v>
      </c>
      <c r="H477" s="66" t="str">
        <f t="shared" si="121"/>
        <v/>
      </c>
      <c r="K477" s="4" t="s">
        <v>10</v>
      </c>
      <c r="L477" s="5">
        <v>45642</v>
      </c>
      <c r="M477" s="7"/>
      <c r="N477" s="7"/>
      <c r="O477" s="6">
        <f t="shared" si="129"/>
        <v>0</v>
      </c>
      <c r="P477" s="7">
        <f>SUMIFS(مصنعيات!N:N,مصنعيات!F:F,$N$2,مصنعيات!D:D,L477)</f>
        <v>0</v>
      </c>
      <c r="Q477" s="66" t="str">
        <f t="shared" si="122"/>
        <v/>
      </c>
      <c r="T477" s="4" t="s">
        <v>10</v>
      </c>
      <c r="U477" s="5">
        <v>45642</v>
      </c>
      <c r="V477" s="7"/>
      <c r="W477" s="7"/>
      <c r="X477" s="6">
        <f t="shared" si="130"/>
        <v>0</v>
      </c>
      <c r="Y477" s="7">
        <f>SUMIFS(مصنعيات!W:W,مصنعيات!O:O,$W$2,مصنعيات!M:M,U477)</f>
        <v>0</v>
      </c>
      <c r="Z477" s="66" t="str">
        <f t="shared" si="123"/>
        <v/>
      </c>
      <c r="AC477" s="4" t="s">
        <v>10</v>
      </c>
      <c r="AD477" s="5">
        <v>45642</v>
      </c>
      <c r="AE477" s="7"/>
      <c r="AF477" s="7"/>
      <c r="AG477" s="6">
        <f t="shared" si="131"/>
        <v>0</v>
      </c>
      <c r="AH477" s="7">
        <f>SUMIFS(مصنعيات!AF:AF,مصنعيات!X:X,$AF$2,مصنعيات!V:V,AD477)</f>
        <v>0</v>
      </c>
      <c r="AI477" s="66" t="str">
        <f t="shared" si="124"/>
        <v/>
      </c>
      <c r="AL477" s="4" t="s">
        <v>10</v>
      </c>
      <c r="AM477" s="5">
        <v>45642</v>
      </c>
      <c r="AN477" s="7"/>
      <c r="AO477" s="7"/>
      <c r="AP477" s="6">
        <f t="shared" si="132"/>
        <v>0</v>
      </c>
      <c r="AQ477" s="7">
        <f>SUMIFS(مصنعيات!AO:AO,مصنعيات!AG:AG,$AO$2,مصنعيات!AE:AE,AM477)</f>
        <v>0</v>
      </c>
      <c r="AR477" s="66" t="str">
        <f t="shared" si="125"/>
        <v/>
      </c>
      <c r="AT477" s="4" t="s">
        <v>10</v>
      </c>
      <c r="AU477" s="5">
        <v>45642</v>
      </c>
      <c r="AV477" s="7"/>
      <c r="AW477" s="7"/>
      <c r="AX477" s="6">
        <f t="shared" si="133"/>
        <v>0</v>
      </c>
      <c r="AY477" s="7">
        <f ca="1">SUMIFS(مصنعيات!AW:AW,مصنعيات!AO:AO,$AO$2,مصنعيات!AM:AM,AU477)</f>
        <v>0</v>
      </c>
      <c r="AZ477" s="66" t="str">
        <f t="shared" si="126"/>
        <v/>
      </c>
      <c r="BB477" s="4" t="s">
        <v>10</v>
      </c>
      <c r="BC477" s="5">
        <v>45642</v>
      </c>
      <c r="BD477" s="7"/>
      <c r="BE477" s="7"/>
      <c r="BF477" s="6">
        <f t="shared" si="134"/>
        <v>0</v>
      </c>
      <c r="BG477" s="7">
        <f ca="1">SUMIFS(مصنعيات!BE:BE,مصنعيات!AW:AW,$AO$2,مصنعيات!AU:AU,BC477)</f>
        <v>0</v>
      </c>
      <c r="BH477" s="66" t="str">
        <f t="shared" si="127"/>
        <v/>
      </c>
      <c r="BJ477" s="4" t="s">
        <v>10</v>
      </c>
      <c r="BK477" s="5">
        <v>45642</v>
      </c>
      <c r="BL477" s="7"/>
      <c r="BM477" s="7"/>
      <c r="BN477" s="6">
        <f t="shared" si="135"/>
        <v>0</v>
      </c>
      <c r="BO477" s="7">
        <f ca="1">SUMIFS(مصنعيات!BM:BM,مصنعيات!BE:BE,$AO$2,مصنعيات!BC:BC,BK477)</f>
        <v>0</v>
      </c>
      <c r="BP477" s="66" t="str">
        <f t="shared" si="128"/>
        <v/>
      </c>
    </row>
    <row r="478" spans="2:68" x14ac:dyDescent="0.2">
      <c r="B478" s="4" t="s">
        <v>11</v>
      </c>
      <c r="C478" s="5">
        <v>45643</v>
      </c>
      <c r="D478" s="7"/>
      <c r="E478" s="7"/>
      <c r="F478" s="6">
        <f t="shared" si="120"/>
        <v>0</v>
      </c>
      <c r="G478" s="7">
        <f>SUMIFS(مصنعيات!N:N,مصنعيات!F:F,$E$2,مصنعيات!D:D,C478)</f>
        <v>0</v>
      </c>
      <c r="H478" s="66" t="str">
        <f t="shared" si="121"/>
        <v/>
      </c>
      <c r="K478" s="4" t="s">
        <v>11</v>
      </c>
      <c r="L478" s="5">
        <v>45643</v>
      </c>
      <c r="M478" s="7"/>
      <c r="N478" s="7"/>
      <c r="O478" s="6">
        <f t="shared" si="129"/>
        <v>0</v>
      </c>
      <c r="P478" s="7">
        <f>SUMIFS(مصنعيات!N:N,مصنعيات!F:F,$N$2,مصنعيات!D:D,L478)</f>
        <v>0</v>
      </c>
      <c r="Q478" s="66" t="str">
        <f t="shared" si="122"/>
        <v/>
      </c>
      <c r="T478" s="4" t="s">
        <v>11</v>
      </c>
      <c r="U478" s="5">
        <v>45643</v>
      </c>
      <c r="V478" s="7"/>
      <c r="W478" s="7"/>
      <c r="X478" s="6">
        <f t="shared" si="130"/>
        <v>0</v>
      </c>
      <c r="Y478" s="7">
        <f>SUMIFS(مصنعيات!W:W,مصنعيات!O:O,$W$2,مصنعيات!M:M,U478)</f>
        <v>0</v>
      </c>
      <c r="Z478" s="66" t="str">
        <f t="shared" si="123"/>
        <v/>
      </c>
      <c r="AC478" s="4" t="s">
        <v>11</v>
      </c>
      <c r="AD478" s="5">
        <v>45643</v>
      </c>
      <c r="AE478" s="7"/>
      <c r="AF478" s="7"/>
      <c r="AG478" s="6">
        <f t="shared" si="131"/>
        <v>0</v>
      </c>
      <c r="AH478" s="7">
        <f>SUMIFS(مصنعيات!AF:AF,مصنعيات!X:X,$AF$2,مصنعيات!V:V,AD478)</f>
        <v>0</v>
      </c>
      <c r="AI478" s="66" t="str">
        <f t="shared" si="124"/>
        <v/>
      </c>
      <c r="AL478" s="4" t="s">
        <v>11</v>
      </c>
      <c r="AM478" s="5">
        <v>45643</v>
      </c>
      <c r="AN478" s="7"/>
      <c r="AO478" s="7"/>
      <c r="AP478" s="6">
        <f t="shared" si="132"/>
        <v>0</v>
      </c>
      <c r="AQ478" s="7">
        <f>SUMIFS(مصنعيات!AO:AO,مصنعيات!AG:AG,$AO$2,مصنعيات!AE:AE,AM478)</f>
        <v>0</v>
      </c>
      <c r="AR478" s="66" t="str">
        <f t="shared" si="125"/>
        <v/>
      </c>
      <c r="AT478" s="4" t="s">
        <v>11</v>
      </c>
      <c r="AU478" s="5">
        <v>45643</v>
      </c>
      <c r="AV478" s="7"/>
      <c r="AW478" s="7"/>
      <c r="AX478" s="6">
        <f t="shared" si="133"/>
        <v>0</v>
      </c>
      <c r="AY478" s="7">
        <f ca="1">SUMIFS(مصنعيات!AW:AW,مصنعيات!AO:AO,$AO$2,مصنعيات!AM:AM,AU478)</f>
        <v>0</v>
      </c>
      <c r="AZ478" s="66" t="str">
        <f t="shared" si="126"/>
        <v/>
      </c>
      <c r="BB478" s="4" t="s">
        <v>11</v>
      </c>
      <c r="BC478" s="5">
        <v>45643</v>
      </c>
      <c r="BD478" s="7"/>
      <c r="BE478" s="7"/>
      <c r="BF478" s="6">
        <f t="shared" si="134"/>
        <v>0</v>
      </c>
      <c r="BG478" s="7">
        <f ca="1">SUMIFS(مصنعيات!BE:BE,مصنعيات!AW:AW,$AO$2,مصنعيات!AU:AU,BC478)</f>
        <v>0</v>
      </c>
      <c r="BH478" s="66" t="str">
        <f t="shared" si="127"/>
        <v/>
      </c>
      <c r="BJ478" s="4" t="s">
        <v>11</v>
      </c>
      <c r="BK478" s="5">
        <v>45643</v>
      </c>
      <c r="BL478" s="7"/>
      <c r="BM478" s="7"/>
      <c r="BN478" s="6">
        <f t="shared" si="135"/>
        <v>0</v>
      </c>
      <c r="BO478" s="7">
        <f ca="1">SUMIFS(مصنعيات!BM:BM,مصنعيات!BE:BE,$AO$2,مصنعيات!BC:BC,BK478)</f>
        <v>0</v>
      </c>
      <c r="BP478" s="66" t="str">
        <f t="shared" si="128"/>
        <v/>
      </c>
    </row>
    <row r="479" spans="2:68" x14ac:dyDescent="0.2">
      <c r="B479" s="4" t="s">
        <v>12</v>
      </c>
      <c r="C479" s="5">
        <v>45644</v>
      </c>
      <c r="D479" s="7"/>
      <c r="E479" s="7"/>
      <c r="F479" s="6">
        <f t="shared" si="120"/>
        <v>0</v>
      </c>
      <c r="G479" s="7">
        <f>SUMIFS(مصنعيات!N:N,مصنعيات!F:F,$E$2,مصنعيات!D:D,C479)</f>
        <v>0</v>
      </c>
      <c r="H479" s="66" t="str">
        <f t="shared" si="121"/>
        <v/>
      </c>
      <c r="K479" s="4" t="s">
        <v>12</v>
      </c>
      <c r="L479" s="5">
        <v>45644</v>
      </c>
      <c r="M479" s="7"/>
      <c r="N479" s="7"/>
      <c r="O479" s="6">
        <f t="shared" si="129"/>
        <v>0</v>
      </c>
      <c r="P479" s="7">
        <f>SUMIFS(مصنعيات!N:N,مصنعيات!F:F,$N$2,مصنعيات!D:D,L479)</f>
        <v>0</v>
      </c>
      <c r="Q479" s="66" t="str">
        <f t="shared" si="122"/>
        <v/>
      </c>
      <c r="T479" s="4" t="s">
        <v>12</v>
      </c>
      <c r="U479" s="5">
        <v>45644</v>
      </c>
      <c r="V479" s="7"/>
      <c r="W479" s="7"/>
      <c r="X479" s="6">
        <f t="shared" si="130"/>
        <v>0</v>
      </c>
      <c r="Y479" s="7">
        <f>SUMIFS(مصنعيات!W:W,مصنعيات!O:O,$W$2,مصنعيات!M:M,U479)</f>
        <v>0</v>
      </c>
      <c r="Z479" s="66" t="str">
        <f t="shared" si="123"/>
        <v/>
      </c>
      <c r="AC479" s="4" t="s">
        <v>12</v>
      </c>
      <c r="AD479" s="5">
        <v>45644</v>
      </c>
      <c r="AE479" s="7"/>
      <c r="AF479" s="7"/>
      <c r="AG479" s="6">
        <f t="shared" si="131"/>
        <v>0</v>
      </c>
      <c r="AH479" s="7">
        <f>SUMIFS(مصنعيات!AF:AF,مصنعيات!X:X,$AF$2,مصنعيات!V:V,AD479)</f>
        <v>0</v>
      </c>
      <c r="AI479" s="66" t="str">
        <f t="shared" si="124"/>
        <v/>
      </c>
      <c r="AL479" s="4" t="s">
        <v>12</v>
      </c>
      <c r="AM479" s="5">
        <v>45644</v>
      </c>
      <c r="AN479" s="7"/>
      <c r="AO479" s="7"/>
      <c r="AP479" s="6">
        <f t="shared" si="132"/>
        <v>0</v>
      </c>
      <c r="AQ479" s="7">
        <f>SUMIFS(مصنعيات!AO:AO,مصنعيات!AG:AG,$AO$2,مصنعيات!AE:AE,AM479)</f>
        <v>0</v>
      </c>
      <c r="AR479" s="66" t="str">
        <f t="shared" si="125"/>
        <v/>
      </c>
      <c r="AT479" s="4" t="s">
        <v>12</v>
      </c>
      <c r="AU479" s="5">
        <v>45644</v>
      </c>
      <c r="AV479" s="7"/>
      <c r="AW479" s="7"/>
      <c r="AX479" s="6">
        <f t="shared" si="133"/>
        <v>0</v>
      </c>
      <c r="AY479" s="7">
        <f ca="1">SUMIFS(مصنعيات!AW:AW,مصنعيات!AO:AO,$AO$2,مصنعيات!AM:AM,AU479)</f>
        <v>0</v>
      </c>
      <c r="AZ479" s="66" t="str">
        <f t="shared" si="126"/>
        <v/>
      </c>
      <c r="BB479" s="4" t="s">
        <v>12</v>
      </c>
      <c r="BC479" s="5">
        <v>45644</v>
      </c>
      <c r="BD479" s="7"/>
      <c r="BE479" s="7"/>
      <c r="BF479" s="6">
        <f t="shared" si="134"/>
        <v>0</v>
      </c>
      <c r="BG479" s="7">
        <f ca="1">SUMIFS(مصنعيات!BE:BE,مصنعيات!AW:AW,$AO$2,مصنعيات!AU:AU,BC479)</f>
        <v>0</v>
      </c>
      <c r="BH479" s="66" t="str">
        <f t="shared" si="127"/>
        <v/>
      </c>
      <c r="BJ479" s="4" t="s">
        <v>12</v>
      </c>
      <c r="BK479" s="5">
        <v>45644</v>
      </c>
      <c r="BL479" s="7"/>
      <c r="BM479" s="7"/>
      <c r="BN479" s="6">
        <f t="shared" si="135"/>
        <v>0</v>
      </c>
      <c r="BO479" s="7">
        <f ca="1">SUMIFS(مصنعيات!BM:BM,مصنعيات!BE:BE,$AO$2,مصنعيات!BC:BC,BK479)</f>
        <v>0</v>
      </c>
      <c r="BP479" s="66" t="str">
        <f t="shared" si="128"/>
        <v/>
      </c>
    </row>
    <row r="480" spans="2:68" x14ac:dyDescent="0.2">
      <c r="B480" s="4" t="s">
        <v>13</v>
      </c>
      <c r="C480" s="5">
        <v>45645</v>
      </c>
      <c r="D480" s="7"/>
      <c r="E480" s="7"/>
      <c r="F480" s="6">
        <f t="shared" si="120"/>
        <v>0</v>
      </c>
      <c r="G480" s="7">
        <f>SUMIFS(مصنعيات!N:N,مصنعيات!F:F,$E$2,مصنعيات!D:D,C480)</f>
        <v>0</v>
      </c>
      <c r="H480" s="66" t="str">
        <f t="shared" si="121"/>
        <v/>
      </c>
      <c r="K480" s="4" t="s">
        <v>13</v>
      </c>
      <c r="L480" s="5">
        <v>45645</v>
      </c>
      <c r="M480" s="7"/>
      <c r="N480" s="7"/>
      <c r="O480" s="6">
        <f t="shared" si="129"/>
        <v>0</v>
      </c>
      <c r="P480" s="7">
        <f>SUMIFS(مصنعيات!N:N,مصنعيات!F:F,$N$2,مصنعيات!D:D,L480)</f>
        <v>0</v>
      </c>
      <c r="Q480" s="66" t="str">
        <f t="shared" si="122"/>
        <v/>
      </c>
      <c r="T480" s="4" t="s">
        <v>13</v>
      </c>
      <c r="U480" s="5">
        <v>45645</v>
      </c>
      <c r="V480" s="7"/>
      <c r="W480" s="7"/>
      <c r="X480" s="6">
        <f t="shared" si="130"/>
        <v>0</v>
      </c>
      <c r="Y480" s="7">
        <f>SUMIFS(مصنعيات!W:W,مصنعيات!O:O,$W$2,مصنعيات!M:M,U480)</f>
        <v>0</v>
      </c>
      <c r="Z480" s="66" t="str">
        <f t="shared" si="123"/>
        <v/>
      </c>
      <c r="AC480" s="4" t="s">
        <v>13</v>
      </c>
      <c r="AD480" s="5">
        <v>45645</v>
      </c>
      <c r="AE480" s="7"/>
      <c r="AF480" s="7"/>
      <c r="AG480" s="6">
        <f t="shared" si="131"/>
        <v>0</v>
      </c>
      <c r="AH480" s="7">
        <f>SUMIFS(مصنعيات!AF:AF,مصنعيات!X:X,$AF$2,مصنعيات!V:V,AD480)</f>
        <v>0</v>
      </c>
      <c r="AI480" s="66" t="str">
        <f t="shared" si="124"/>
        <v/>
      </c>
      <c r="AL480" s="4" t="s">
        <v>13</v>
      </c>
      <c r="AM480" s="5">
        <v>45645</v>
      </c>
      <c r="AN480" s="7"/>
      <c r="AO480" s="7"/>
      <c r="AP480" s="6">
        <f t="shared" si="132"/>
        <v>0</v>
      </c>
      <c r="AQ480" s="7">
        <f>SUMIFS(مصنعيات!AO:AO,مصنعيات!AG:AG,$AO$2,مصنعيات!AE:AE,AM480)</f>
        <v>0</v>
      </c>
      <c r="AR480" s="66" t="str">
        <f t="shared" si="125"/>
        <v/>
      </c>
      <c r="AT480" s="4" t="s">
        <v>13</v>
      </c>
      <c r="AU480" s="5">
        <v>45645</v>
      </c>
      <c r="AV480" s="7"/>
      <c r="AW480" s="7"/>
      <c r="AX480" s="6">
        <f t="shared" si="133"/>
        <v>0</v>
      </c>
      <c r="AY480" s="7">
        <f ca="1">SUMIFS(مصنعيات!AW:AW,مصنعيات!AO:AO,$AO$2,مصنعيات!AM:AM,AU480)</f>
        <v>0</v>
      </c>
      <c r="AZ480" s="66" t="str">
        <f t="shared" si="126"/>
        <v/>
      </c>
      <c r="BB480" s="4" t="s">
        <v>13</v>
      </c>
      <c r="BC480" s="5">
        <v>45645</v>
      </c>
      <c r="BD480" s="7"/>
      <c r="BE480" s="7"/>
      <c r="BF480" s="6">
        <f t="shared" si="134"/>
        <v>0</v>
      </c>
      <c r="BG480" s="7">
        <f ca="1">SUMIFS(مصنعيات!BE:BE,مصنعيات!AW:AW,$AO$2,مصنعيات!AU:AU,BC480)</f>
        <v>0</v>
      </c>
      <c r="BH480" s="66" t="str">
        <f t="shared" si="127"/>
        <v/>
      </c>
      <c r="BJ480" s="4" t="s">
        <v>13</v>
      </c>
      <c r="BK480" s="5">
        <v>45645</v>
      </c>
      <c r="BL480" s="7"/>
      <c r="BM480" s="7"/>
      <c r="BN480" s="6">
        <f t="shared" si="135"/>
        <v>0</v>
      </c>
      <c r="BO480" s="7">
        <f ca="1">SUMIFS(مصنعيات!BM:BM,مصنعيات!BE:BE,$AO$2,مصنعيات!BC:BC,BK480)</f>
        <v>0</v>
      </c>
      <c r="BP480" s="66" t="str">
        <f t="shared" si="128"/>
        <v/>
      </c>
    </row>
    <row r="481" spans="2:68" x14ac:dyDescent="0.2">
      <c r="B481" s="4" t="s">
        <v>30</v>
      </c>
      <c r="C481" s="5">
        <v>45646</v>
      </c>
      <c r="D481" s="7"/>
      <c r="E481" s="7"/>
      <c r="F481" s="6">
        <f t="shared" si="120"/>
        <v>0</v>
      </c>
      <c r="G481" s="7">
        <f>SUMIFS(مصنعيات!N:N,مصنعيات!F:F,$E$2,مصنعيات!D:D,C481)</f>
        <v>0</v>
      </c>
      <c r="H481" s="66" t="str">
        <f t="shared" si="121"/>
        <v/>
      </c>
      <c r="K481" s="4" t="s">
        <v>30</v>
      </c>
      <c r="L481" s="5">
        <v>45646</v>
      </c>
      <c r="M481" s="7"/>
      <c r="N481" s="7"/>
      <c r="O481" s="6">
        <f t="shared" si="129"/>
        <v>0</v>
      </c>
      <c r="P481" s="7">
        <f>SUMIFS(مصنعيات!N:N,مصنعيات!F:F,$N$2,مصنعيات!D:D,L481)</f>
        <v>0</v>
      </c>
      <c r="Q481" s="66" t="str">
        <f t="shared" si="122"/>
        <v/>
      </c>
      <c r="T481" s="4" t="s">
        <v>30</v>
      </c>
      <c r="U481" s="5">
        <v>45646</v>
      </c>
      <c r="V481" s="7"/>
      <c r="W481" s="7"/>
      <c r="X481" s="6">
        <f t="shared" si="130"/>
        <v>0</v>
      </c>
      <c r="Y481" s="7">
        <f>SUMIFS(مصنعيات!W:W,مصنعيات!O:O,$W$2,مصنعيات!M:M,U481)</f>
        <v>0</v>
      </c>
      <c r="Z481" s="66" t="str">
        <f t="shared" si="123"/>
        <v/>
      </c>
      <c r="AC481" s="4" t="s">
        <v>30</v>
      </c>
      <c r="AD481" s="5">
        <v>45646</v>
      </c>
      <c r="AE481" s="7"/>
      <c r="AF481" s="7"/>
      <c r="AG481" s="6">
        <f t="shared" si="131"/>
        <v>0</v>
      </c>
      <c r="AH481" s="7">
        <f>SUMIFS(مصنعيات!AF:AF,مصنعيات!X:X,$AF$2,مصنعيات!V:V,AD481)</f>
        <v>0</v>
      </c>
      <c r="AI481" s="66" t="str">
        <f t="shared" si="124"/>
        <v/>
      </c>
      <c r="AL481" s="4" t="s">
        <v>30</v>
      </c>
      <c r="AM481" s="5">
        <v>45646</v>
      </c>
      <c r="AN481" s="7"/>
      <c r="AO481" s="7"/>
      <c r="AP481" s="6">
        <f t="shared" si="132"/>
        <v>0</v>
      </c>
      <c r="AQ481" s="7">
        <f>SUMIFS(مصنعيات!AO:AO,مصنعيات!AG:AG,$AO$2,مصنعيات!AE:AE,AM481)</f>
        <v>0</v>
      </c>
      <c r="AR481" s="66" t="str">
        <f t="shared" si="125"/>
        <v/>
      </c>
      <c r="AT481" s="4" t="s">
        <v>30</v>
      </c>
      <c r="AU481" s="5">
        <v>45646</v>
      </c>
      <c r="AV481" s="7"/>
      <c r="AW481" s="7"/>
      <c r="AX481" s="6">
        <f t="shared" si="133"/>
        <v>0</v>
      </c>
      <c r="AY481" s="7">
        <f ca="1">SUMIFS(مصنعيات!AW:AW,مصنعيات!AO:AO,$AO$2,مصنعيات!AM:AM,AU481)</f>
        <v>0</v>
      </c>
      <c r="AZ481" s="66" t="str">
        <f t="shared" si="126"/>
        <v/>
      </c>
      <c r="BB481" s="4" t="s">
        <v>30</v>
      </c>
      <c r="BC481" s="5">
        <v>45646</v>
      </c>
      <c r="BD481" s="7"/>
      <c r="BE481" s="7"/>
      <c r="BF481" s="6">
        <f t="shared" si="134"/>
        <v>0</v>
      </c>
      <c r="BG481" s="7">
        <f ca="1">SUMIFS(مصنعيات!BE:BE,مصنعيات!AW:AW,$AO$2,مصنعيات!AU:AU,BC481)</f>
        <v>0</v>
      </c>
      <c r="BH481" s="66" t="str">
        <f t="shared" si="127"/>
        <v/>
      </c>
      <c r="BJ481" s="4" t="s">
        <v>30</v>
      </c>
      <c r="BK481" s="5">
        <v>45646</v>
      </c>
      <c r="BL481" s="7"/>
      <c r="BM481" s="7"/>
      <c r="BN481" s="6">
        <f t="shared" si="135"/>
        <v>0</v>
      </c>
      <c r="BO481" s="7">
        <f ca="1">SUMIFS(مصنعيات!BM:BM,مصنعيات!BE:BE,$AO$2,مصنعيات!BC:BC,BK481)</f>
        <v>0</v>
      </c>
      <c r="BP481" s="66" t="str">
        <f t="shared" si="128"/>
        <v/>
      </c>
    </row>
    <row r="482" spans="2:68" x14ac:dyDescent="0.2">
      <c r="B482" s="4" t="s">
        <v>8</v>
      </c>
      <c r="C482" s="5">
        <v>45647</v>
      </c>
      <c r="D482" s="7"/>
      <c r="E482" s="7"/>
      <c r="F482" s="6">
        <f t="shared" si="120"/>
        <v>0</v>
      </c>
      <c r="G482" s="7">
        <f>SUMIFS(مصنعيات!N:N,مصنعيات!F:F,$E$2,مصنعيات!D:D,C482)</f>
        <v>0</v>
      </c>
      <c r="H482" s="66" t="str">
        <f t="shared" si="121"/>
        <v/>
      </c>
      <c r="K482" s="4" t="s">
        <v>8</v>
      </c>
      <c r="L482" s="5">
        <v>45647</v>
      </c>
      <c r="M482" s="7"/>
      <c r="N482" s="7"/>
      <c r="O482" s="6">
        <f t="shared" si="129"/>
        <v>0</v>
      </c>
      <c r="P482" s="7">
        <f>SUMIFS(مصنعيات!N:N,مصنعيات!F:F,$N$2,مصنعيات!D:D,L482)</f>
        <v>0</v>
      </c>
      <c r="Q482" s="66" t="str">
        <f t="shared" si="122"/>
        <v/>
      </c>
      <c r="T482" s="4" t="s">
        <v>8</v>
      </c>
      <c r="U482" s="5">
        <v>45647</v>
      </c>
      <c r="V482" s="7"/>
      <c r="W482" s="7"/>
      <c r="X482" s="6">
        <f t="shared" si="130"/>
        <v>0</v>
      </c>
      <c r="Y482" s="7">
        <f>SUMIFS(مصنعيات!W:W,مصنعيات!O:O,$W$2,مصنعيات!M:M,U482)</f>
        <v>0</v>
      </c>
      <c r="Z482" s="66" t="str">
        <f t="shared" si="123"/>
        <v/>
      </c>
      <c r="AC482" s="4" t="s">
        <v>8</v>
      </c>
      <c r="AD482" s="5">
        <v>45647</v>
      </c>
      <c r="AE482" s="7"/>
      <c r="AF482" s="7"/>
      <c r="AG482" s="6">
        <f t="shared" si="131"/>
        <v>0</v>
      </c>
      <c r="AH482" s="7">
        <f>SUMIFS(مصنعيات!AF:AF,مصنعيات!X:X,$AF$2,مصنعيات!V:V,AD482)</f>
        <v>0</v>
      </c>
      <c r="AI482" s="66" t="str">
        <f t="shared" si="124"/>
        <v/>
      </c>
      <c r="AL482" s="4" t="s">
        <v>8</v>
      </c>
      <c r="AM482" s="5">
        <v>45647</v>
      </c>
      <c r="AN482" s="7"/>
      <c r="AO482" s="7"/>
      <c r="AP482" s="6">
        <f t="shared" si="132"/>
        <v>0</v>
      </c>
      <c r="AQ482" s="7">
        <f>SUMIFS(مصنعيات!AO:AO,مصنعيات!AG:AG,$AO$2,مصنعيات!AE:AE,AM482)</f>
        <v>0</v>
      </c>
      <c r="AR482" s="66" t="str">
        <f t="shared" si="125"/>
        <v/>
      </c>
      <c r="AT482" s="4" t="s">
        <v>8</v>
      </c>
      <c r="AU482" s="5">
        <v>45647</v>
      </c>
      <c r="AV482" s="7"/>
      <c r="AW482" s="7"/>
      <c r="AX482" s="6">
        <f t="shared" si="133"/>
        <v>0</v>
      </c>
      <c r="AY482" s="7">
        <f ca="1">SUMIFS(مصنعيات!AW:AW,مصنعيات!AO:AO,$AO$2,مصنعيات!AM:AM,AU482)</f>
        <v>0</v>
      </c>
      <c r="AZ482" s="66" t="str">
        <f t="shared" si="126"/>
        <v/>
      </c>
      <c r="BB482" s="4" t="s">
        <v>8</v>
      </c>
      <c r="BC482" s="5">
        <v>45647</v>
      </c>
      <c r="BD482" s="7"/>
      <c r="BE482" s="7"/>
      <c r="BF482" s="6">
        <f t="shared" si="134"/>
        <v>0</v>
      </c>
      <c r="BG482" s="7">
        <f ca="1">SUMIFS(مصنعيات!BE:BE,مصنعيات!AW:AW,$AO$2,مصنعيات!AU:AU,BC482)</f>
        <v>0</v>
      </c>
      <c r="BH482" s="66" t="str">
        <f t="shared" si="127"/>
        <v/>
      </c>
      <c r="BJ482" s="4" t="s">
        <v>8</v>
      </c>
      <c r="BK482" s="5">
        <v>45647</v>
      </c>
      <c r="BL482" s="7"/>
      <c r="BM482" s="7"/>
      <c r="BN482" s="6">
        <f t="shared" si="135"/>
        <v>0</v>
      </c>
      <c r="BO482" s="7">
        <f ca="1">SUMIFS(مصنعيات!BM:BM,مصنعيات!BE:BE,$AO$2,مصنعيات!BC:BC,BK482)</f>
        <v>0</v>
      </c>
      <c r="BP482" s="66" t="str">
        <f t="shared" si="128"/>
        <v/>
      </c>
    </row>
    <row r="483" spans="2:68" x14ac:dyDescent="0.2">
      <c r="B483" s="4" t="s">
        <v>9</v>
      </c>
      <c r="C483" s="5">
        <v>45648</v>
      </c>
      <c r="D483" s="7"/>
      <c r="E483" s="7"/>
      <c r="F483" s="6">
        <f t="shared" si="120"/>
        <v>0</v>
      </c>
      <c r="G483" s="7">
        <f>SUMIFS(مصنعيات!N:N,مصنعيات!F:F,$E$2,مصنعيات!D:D,C483)</f>
        <v>0</v>
      </c>
      <c r="H483" s="66" t="str">
        <f t="shared" si="121"/>
        <v/>
      </c>
      <c r="K483" s="4" t="s">
        <v>9</v>
      </c>
      <c r="L483" s="5">
        <v>45648</v>
      </c>
      <c r="M483" s="7"/>
      <c r="N483" s="7"/>
      <c r="O483" s="6">
        <f t="shared" si="129"/>
        <v>0</v>
      </c>
      <c r="P483" s="7">
        <f>SUMIFS(مصنعيات!N:N,مصنعيات!F:F,$N$2,مصنعيات!D:D,L483)</f>
        <v>0</v>
      </c>
      <c r="Q483" s="66" t="str">
        <f t="shared" si="122"/>
        <v/>
      </c>
      <c r="T483" s="4" t="s">
        <v>9</v>
      </c>
      <c r="U483" s="5">
        <v>45648</v>
      </c>
      <c r="V483" s="7"/>
      <c r="W483" s="7"/>
      <c r="X483" s="6">
        <f t="shared" si="130"/>
        <v>0</v>
      </c>
      <c r="Y483" s="7">
        <f>SUMIFS(مصنعيات!W:W,مصنعيات!O:O,$W$2,مصنعيات!M:M,U483)</f>
        <v>0</v>
      </c>
      <c r="Z483" s="66" t="str">
        <f t="shared" si="123"/>
        <v/>
      </c>
      <c r="AC483" s="4" t="s">
        <v>9</v>
      </c>
      <c r="AD483" s="5">
        <v>45648</v>
      </c>
      <c r="AE483" s="7"/>
      <c r="AF483" s="7"/>
      <c r="AG483" s="6">
        <f t="shared" si="131"/>
        <v>0</v>
      </c>
      <c r="AH483" s="7">
        <f>SUMIFS(مصنعيات!AF:AF,مصنعيات!X:X,$AF$2,مصنعيات!V:V,AD483)</f>
        <v>0</v>
      </c>
      <c r="AI483" s="66" t="str">
        <f t="shared" si="124"/>
        <v/>
      </c>
      <c r="AL483" s="4" t="s">
        <v>9</v>
      </c>
      <c r="AM483" s="5">
        <v>45648</v>
      </c>
      <c r="AN483" s="7"/>
      <c r="AO483" s="7"/>
      <c r="AP483" s="6">
        <f t="shared" si="132"/>
        <v>0</v>
      </c>
      <c r="AQ483" s="7">
        <f>SUMIFS(مصنعيات!AO:AO,مصنعيات!AG:AG,$AO$2,مصنعيات!AE:AE,AM483)</f>
        <v>0</v>
      </c>
      <c r="AR483" s="66" t="str">
        <f t="shared" si="125"/>
        <v/>
      </c>
      <c r="AT483" s="4" t="s">
        <v>9</v>
      </c>
      <c r="AU483" s="5">
        <v>45648</v>
      </c>
      <c r="AV483" s="7"/>
      <c r="AW483" s="7"/>
      <c r="AX483" s="6">
        <f t="shared" si="133"/>
        <v>0</v>
      </c>
      <c r="AY483" s="7">
        <f ca="1">SUMIFS(مصنعيات!AW:AW,مصنعيات!AO:AO,$AO$2,مصنعيات!AM:AM,AU483)</f>
        <v>0</v>
      </c>
      <c r="AZ483" s="66" t="str">
        <f t="shared" si="126"/>
        <v/>
      </c>
      <c r="BB483" s="4" t="s">
        <v>9</v>
      </c>
      <c r="BC483" s="5">
        <v>45648</v>
      </c>
      <c r="BD483" s="7"/>
      <c r="BE483" s="7"/>
      <c r="BF483" s="6">
        <f t="shared" si="134"/>
        <v>0</v>
      </c>
      <c r="BG483" s="7">
        <f ca="1">SUMIFS(مصنعيات!BE:BE,مصنعيات!AW:AW,$AO$2,مصنعيات!AU:AU,BC483)</f>
        <v>0</v>
      </c>
      <c r="BH483" s="66" t="str">
        <f t="shared" si="127"/>
        <v/>
      </c>
      <c r="BJ483" s="4" t="s">
        <v>9</v>
      </c>
      <c r="BK483" s="5">
        <v>45648</v>
      </c>
      <c r="BL483" s="7"/>
      <c r="BM483" s="7"/>
      <c r="BN483" s="6">
        <f t="shared" si="135"/>
        <v>0</v>
      </c>
      <c r="BO483" s="7">
        <f ca="1">SUMIFS(مصنعيات!BM:BM,مصنعيات!BE:BE,$AO$2,مصنعيات!BC:BC,BK483)</f>
        <v>0</v>
      </c>
      <c r="BP483" s="66" t="str">
        <f t="shared" si="128"/>
        <v/>
      </c>
    </row>
    <row r="484" spans="2:68" x14ac:dyDescent="0.2">
      <c r="B484" s="4" t="s">
        <v>10</v>
      </c>
      <c r="C484" s="5">
        <v>45649</v>
      </c>
      <c r="D484" s="7"/>
      <c r="E484" s="7"/>
      <c r="F484" s="6">
        <f t="shared" si="120"/>
        <v>0</v>
      </c>
      <c r="G484" s="7">
        <f>SUMIFS(مصنعيات!N:N,مصنعيات!F:F,$E$2,مصنعيات!D:D,C484)</f>
        <v>0</v>
      </c>
      <c r="H484" s="66" t="str">
        <f t="shared" si="121"/>
        <v/>
      </c>
      <c r="K484" s="4" t="s">
        <v>10</v>
      </c>
      <c r="L484" s="5">
        <v>45649</v>
      </c>
      <c r="M484" s="7"/>
      <c r="N484" s="7"/>
      <c r="O484" s="6">
        <f t="shared" si="129"/>
        <v>0</v>
      </c>
      <c r="P484" s="7">
        <f>SUMIFS(مصنعيات!N:N,مصنعيات!F:F,$N$2,مصنعيات!D:D,L484)</f>
        <v>0</v>
      </c>
      <c r="Q484" s="66" t="str">
        <f t="shared" si="122"/>
        <v/>
      </c>
      <c r="T484" s="4" t="s">
        <v>10</v>
      </c>
      <c r="U484" s="5">
        <v>45649</v>
      </c>
      <c r="V484" s="7"/>
      <c r="W484" s="7"/>
      <c r="X484" s="6">
        <f t="shared" si="130"/>
        <v>0</v>
      </c>
      <c r="Y484" s="7">
        <f>SUMIFS(مصنعيات!W:W,مصنعيات!O:O,$W$2,مصنعيات!M:M,U484)</f>
        <v>0</v>
      </c>
      <c r="Z484" s="66" t="str">
        <f t="shared" si="123"/>
        <v/>
      </c>
      <c r="AC484" s="4" t="s">
        <v>10</v>
      </c>
      <c r="AD484" s="5">
        <v>45649</v>
      </c>
      <c r="AE484" s="7"/>
      <c r="AF484" s="7"/>
      <c r="AG484" s="6">
        <f t="shared" si="131"/>
        <v>0</v>
      </c>
      <c r="AH484" s="7">
        <f>SUMIFS(مصنعيات!AF:AF,مصنعيات!X:X,$AF$2,مصنعيات!V:V,AD484)</f>
        <v>0</v>
      </c>
      <c r="AI484" s="66" t="str">
        <f t="shared" si="124"/>
        <v/>
      </c>
      <c r="AL484" s="4" t="s">
        <v>10</v>
      </c>
      <c r="AM484" s="5">
        <v>45649</v>
      </c>
      <c r="AN484" s="7"/>
      <c r="AO484" s="7"/>
      <c r="AP484" s="6">
        <f t="shared" si="132"/>
        <v>0</v>
      </c>
      <c r="AQ484" s="7">
        <f>SUMIFS(مصنعيات!AO:AO,مصنعيات!AG:AG,$AO$2,مصنعيات!AE:AE,AM484)</f>
        <v>0</v>
      </c>
      <c r="AR484" s="66" t="str">
        <f t="shared" si="125"/>
        <v/>
      </c>
      <c r="AT484" s="4" t="s">
        <v>10</v>
      </c>
      <c r="AU484" s="5">
        <v>45649</v>
      </c>
      <c r="AV484" s="7"/>
      <c r="AW484" s="7"/>
      <c r="AX484" s="6">
        <f t="shared" si="133"/>
        <v>0</v>
      </c>
      <c r="AY484" s="7">
        <f ca="1">SUMIFS(مصنعيات!AW:AW,مصنعيات!AO:AO,$AO$2,مصنعيات!AM:AM,AU484)</f>
        <v>0</v>
      </c>
      <c r="AZ484" s="66" t="str">
        <f t="shared" si="126"/>
        <v/>
      </c>
      <c r="BB484" s="4" t="s">
        <v>10</v>
      </c>
      <c r="BC484" s="5">
        <v>45649</v>
      </c>
      <c r="BD484" s="7"/>
      <c r="BE484" s="7"/>
      <c r="BF484" s="6">
        <f t="shared" si="134"/>
        <v>0</v>
      </c>
      <c r="BG484" s="7">
        <f ca="1">SUMIFS(مصنعيات!BE:BE,مصنعيات!AW:AW,$AO$2,مصنعيات!AU:AU,BC484)</f>
        <v>0</v>
      </c>
      <c r="BH484" s="66" t="str">
        <f t="shared" si="127"/>
        <v/>
      </c>
      <c r="BJ484" s="4" t="s">
        <v>10</v>
      </c>
      <c r="BK484" s="5">
        <v>45649</v>
      </c>
      <c r="BL484" s="7"/>
      <c r="BM484" s="7"/>
      <c r="BN484" s="6">
        <f t="shared" si="135"/>
        <v>0</v>
      </c>
      <c r="BO484" s="7">
        <f ca="1">SUMIFS(مصنعيات!BM:BM,مصنعيات!BE:BE,$AO$2,مصنعيات!BC:BC,BK484)</f>
        <v>0</v>
      </c>
      <c r="BP484" s="66" t="str">
        <f t="shared" si="128"/>
        <v/>
      </c>
    </row>
    <row r="485" spans="2:68" x14ac:dyDescent="0.2">
      <c r="B485" s="4" t="s">
        <v>11</v>
      </c>
      <c r="C485" s="5">
        <v>45650</v>
      </c>
      <c r="D485" s="7"/>
      <c r="E485" s="7"/>
      <c r="F485" s="6">
        <f t="shared" si="120"/>
        <v>0</v>
      </c>
      <c r="G485" s="7">
        <f>SUMIFS(مصنعيات!N:N,مصنعيات!F:F,$E$2,مصنعيات!D:D,C485)</f>
        <v>0</v>
      </c>
      <c r="H485" s="66" t="str">
        <f t="shared" si="121"/>
        <v/>
      </c>
      <c r="K485" s="4" t="s">
        <v>11</v>
      </c>
      <c r="L485" s="5">
        <v>45650</v>
      </c>
      <c r="M485" s="7"/>
      <c r="N485" s="7"/>
      <c r="O485" s="6">
        <f t="shared" si="129"/>
        <v>0</v>
      </c>
      <c r="P485" s="7">
        <f>SUMIFS(مصنعيات!N:N,مصنعيات!F:F,$N$2,مصنعيات!D:D,L485)</f>
        <v>0</v>
      </c>
      <c r="Q485" s="66" t="str">
        <f t="shared" si="122"/>
        <v/>
      </c>
      <c r="T485" s="4" t="s">
        <v>11</v>
      </c>
      <c r="U485" s="5">
        <v>45650</v>
      </c>
      <c r="V485" s="7"/>
      <c r="W485" s="7"/>
      <c r="X485" s="6">
        <f t="shared" si="130"/>
        <v>0</v>
      </c>
      <c r="Y485" s="7">
        <f>SUMIFS(مصنعيات!W:W,مصنعيات!O:O,$W$2,مصنعيات!M:M,U485)</f>
        <v>0</v>
      </c>
      <c r="Z485" s="66" t="str">
        <f t="shared" si="123"/>
        <v/>
      </c>
      <c r="AC485" s="4" t="s">
        <v>11</v>
      </c>
      <c r="AD485" s="5">
        <v>45650</v>
      </c>
      <c r="AE485" s="7"/>
      <c r="AF485" s="7"/>
      <c r="AG485" s="6">
        <f t="shared" si="131"/>
        <v>0</v>
      </c>
      <c r="AH485" s="7">
        <f>SUMIFS(مصنعيات!AF:AF,مصنعيات!X:X,$AF$2,مصنعيات!V:V,AD485)</f>
        <v>0</v>
      </c>
      <c r="AI485" s="66" t="str">
        <f t="shared" si="124"/>
        <v/>
      </c>
      <c r="AL485" s="4" t="s">
        <v>11</v>
      </c>
      <c r="AM485" s="5">
        <v>45650</v>
      </c>
      <c r="AN485" s="7"/>
      <c r="AO485" s="7"/>
      <c r="AP485" s="6">
        <f t="shared" si="132"/>
        <v>0</v>
      </c>
      <c r="AQ485" s="7">
        <f>SUMIFS(مصنعيات!AO:AO,مصنعيات!AG:AG,$AO$2,مصنعيات!AE:AE,AM485)</f>
        <v>0</v>
      </c>
      <c r="AR485" s="66" t="str">
        <f t="shared" si="125"/>
        <v/>
      </c>
      <c r="AT485" s="4" t="s">
        <v>11</v>
      </c>
      <c r="AU485" s="5">
        <v>45650</v>
      </c>
      <c r="AV485" s="7"/>
      <c r="AW485" s="7"/>
      <c r="AX485" s="6">
        <f t="shared" si="133"/>
        <v>0</v>
      </c>
      <c r="AY485" s="7">
        <f ca="1">SUMIFS(مصنعيات!AW:AW,مصنعيات!AO:AO,$AO$2,مصنعيات!AM:AM,AU485)</f>
        <v>0</v>
      </c>
      <c r="AZ485" s="66" t="str">
        <f t="shared" si="126"/>
        <v/>
      </c>
      <c r="BB485" s="4" t="s">
        <v>11</v>
      </c>
      <c r="BC485" s="5">
        <v>45650</v>
      </c>
      <c r="BD485" s="7"/>
      <c r="BE485" s="7"/>
      <c r="BF485" s="6">
        <f t="shared" si="134"/>
        <v>0</v>
      </c>
      <c r="BG485" s="7">
        <f ca="1">SUMIFS(مصنعيات!BE:BE,مصنعيات!AW:AW,$AO$2,مصنعيات!AU:AU,BC485)</f>
        <v>0</v>
      </c>
      <c r="BH485" s="66" t="str">
        <f t="shared" si="127"/>
        <v/>
      </c>
      <c r="BJ485" s="4" t="s">
        <v>11</v>
      </c>
      <c r="BK485" s="5">
        <v>45650</v>
      </c>
      <c r="BL485" s="7"/>
      <c r="BM485" s="7"/>
      <c r="BN485" s="6">
        <f t="shared" si="135"/>
        <v>0</v>
      </c>
      <c r="BO485" s="7">
        <f ca="1">SUMIFS(مصنعيات!BM:BM,مصنعيات!BE:BE,$AO$2,مصنعيات!BC:BC,BK485)</f>
        <v>0</v>
      </c>
      <c r="BP485" s="66" t="str">
        <f t="shared" si="128"/>
        <v/>
      </c>
    </row>
    <row r="486" spans="2:68" x14ac:dyDescent="0.2">
      <c r="B486" s="4" t="s">
        <v>12</v>
      </c>
      <c r="C486" s="5">
        <v>45651</v>
      </c>
      <c r="D486" s="7"/>
      <c r="E486" s="7"/>
      <c r="F486" s="6">
        <f t="shared" si="120"/>
        <v>0</v>
      </c>
      <c r="G486" s="7">
        <f>SUMIFS(مصنعيات!N:N,مصنعيات!F:F,$E$2,مصنعيات!D:D,C486)</f>
        <v>0</v>
      </c>
      <c r="H486" s="66" t="str">
        <f t="shared" si="121"/>
        <v/>
      </c>
      <c r="K486" s="4" t="s">
        <v>12</v>
      </c>
      <c r="L486" s="5">
        <v>45651</v>
      </c>
      <c r="M486" s="7"/>
      <c r="N486" s="7"/>
      <c r="O486" s="6">
        <f t="shared" si="129"/>
        <v>0</v>
      </c>
      <c r="P486" s="7">
        <f>SUMIFS(مصنعيات!N:N,مصنعيات!F:F,$N$2,مصنعيات!D:D,L486)</f>
        <v>0</v>
      </c>
      <c r="Q486" s="66" t="str">
        <f t="shared" si="122"/>
        <v/>
      </c>
      <c r="T486" s="4" t="s">
        <v>12</v>
      </c>
      <c r="U486" s="5">
        <v>45651</v>
      </c>
      <c r="V486" s="7"/>
      <c r="W486" s="7"/>
      <c r="X486" s="6">
        <f t="shared" si="130"/>
        <v>0</v>
      </c>
      <c r="Y486" s="7">
        <f>SUMIFS(مصنعيات!W:W,مصنعيات!O:O,$W$2,مصنعيات!M:M,U486)</f>
        <v>0</v>
      </c>
      <c r="Z486" s="66" t="str">
        <f t="shared" si="123"/>
        <v/>
      </c>
      <c r="AC486" s="4" t="s">
        <v>12</v>
      </c>
      <c r="AD486" s="5">
        <v>45651</v>
      </c>
      <c r="AE486" s="7"/>
      <c r="AF486" s="7"/>
      <c r="AG486" s="6">
        <f t="shared" si="131"/>
        <v>0</v>
      </c>
      <c r="AH486" s="7">
        <f>SUMIFS(مصنعيات!AF:AF,مصنعيات!X:X,$AF$2,مصنعيات!V:V,AD486)</f>
        <v>0</v>
      </c>
      <c r="AI486" s="66" t="str">
        <f t="shared" si="124"/>
        <v/>
      </c>
      <c r="AL486" s="4" t="s">
        <v>12</v>
      </c>
      <c r="AM486" s="5">
        <v>45651</v>
      </c>
      <c r="AN486" s="7"/>
      <c r="AO486" s="7"/>
      <c r="AP486" s="6">
        <f t="shared" si="132"/>
        <v>0</v>
      </c>
      <c r="AQ486" s="7">
        <f>SUMIFS(مصنعيات!AO:AO,مصنعيات!AG:AG,$AO$2,مصنعيات!AE:AE,AM486)</f>
        <v>0</v>
      </c>
      <c r="AR486" s="66" t="str">
        <f t="shared" si="125"/>
        <v/>
      </c>
      <c r="AT486" s="4" t="s">
        <v>12</v>
      </c>
      <c r="AU486" s="5">
        <v>45651</v>
      </c>
      <c r="AV486" s="7"/>
      <c r="AW486" s="7"/>
      <c r="AX486" s="6">
        <f t="shared" si="133"/>
        <v>0</v>
      </c>
      <c r="AY486" s="7">
        <f ca="1">SUMIFS(مصنعيات!AW:AW,مصنعيات!AO:AO,$AO$2,مصنعيات!AM:AM,AU486)</f>
        <v>0</v>
      </c>
      <c r="AZ486" s="66" t="str">
        <f t="shared" si="126"/>
        <v/>
      </c>
      <c r="BB486" s="4" t="s">
        <v>12</v>
      </c>
      <c r="BC486" s="5">
        <v>45651</v>
      </c>
      <c r="BD486" s="7"/>
      <c r="BE486" s="7"/>
      <c r="BF486" s="6">
        <f t="shared" si="134"/>
        <v>0</v>
      </c>
      <c r="BG486" s="7">
        <f ca="1">SUMIFS(مصنعيات!BE:BE,مصنعيات!AW:AW,$AO$2,مصنعيات!AU:AU,BC486)</f>
        <v>0</v>
      </c>
      <c r="BH486" s="66" t="str">
        <f t="shared" si="127"/>
        <v/>
      </c>
      <c r="BJ486" s="4" t="s">
        <v>12</v>
      </c>
      <c r="BK486" s="5">
        <v>45651</v>
      </c>
      <c r="BL486" s="7"/>
      <c r="BM486" s="7"/>
      <c r="BN486" s="6">
        <f t="shared" si="135"/>
        <v>0</v>
      </c>
      <c r="BO486" s="7">
        <f ca="1">SUMIFS(مصنعيات!BM:BM,مصنعيات!BE:BE,$AO$2,مصنعيات!BC:BC,BK486)</f>
        <v>0</v>
      </c>
      <c r="BP486" s="66" t="str">
        <f t="shared" si="128"/>
        <v/>
      </c>
    </row>
    <row r="487" spans="2:68" x14ac:dyDescent="0.2">
      <c r="B487" s="4" t="s">
        <v>13</v>
      </c>
      <c r="C487" s="5">
        <v>45652</v>
      </c>
      <c r="D487" s="7"/>
      <c r="E487" s="7"/>
      <c r="F487" s="6">
        <f t="shared" si="120"/>
        <v>0</v>
      </c>
      <c r="G487" s="7">
        <f>SUMIFS(مصنعيات!N:N,مصنعيات!F:F,$E$2,مصنعيات!D:D,C487)</f>
        <v>0</v>
      </c>
      <c r="H487" s="66" t="str">
        <f t="shared" si="121"/>
        <v/>
      </c>
      <c r="K487" s="4" t="s">
        <v>13</v>
      </c>
      <c r="L487" s="5">
        <v>45652</v>
      </c>
      <c r="M487" s="7"/>
      <c r="N487" s="7"/>
      <c r="O487" s="6">
        <f t="shared" si="129"/>
        <v>0</v>
      </c>
      <c r="P487" s="7">
        <f>SUMIFS(مصنعيات!N:N,مصنعيات!F:F,$N$2,مصنعيات!D:D,L487)</f>
        <v>0</v>
      </c>
      <c r="Q487" s="66" t="str">
        <f t="shared" si="122"/>
        <v/>
      </c>
      <c r="T487" s="4" t="s">
        <v>13</v>
      </c>
      <c r="U487" s="5">
        <v>45652</v>
      </c>
      <c r="V487" s="7"/>
      <c r="W487" s="7"/>
      <c r="X487" s="6">
        <f t="shared" si="130"/>
        <v>0</v>
      </c>
      <c r="Y487" s="7">
        <f>SUMIFS(مصنعيات!W:W,مصنعيات!O:O,$W$2,مصنعيات!M:M,U487)</f>
        <v>0</v>
      </c>
      <c r="Z487" s="66" t="str">
        <f t="shared" si="123"/>
        <v/>
      </c>
      <c r="AC487" s="4" t="s">
        <v>13</v>
      </c>
      <c r="AD487" s="5">
        <v>45652</v>
      </c>
      <c r="AE487" s="7"/>
      <c r="AF487" s="7"/>
      <c r="AG487" s="6">
        <f t="shared" si="131"/>
        <v>0</v>
      </c>
      <c r="AH487" s="7">
        <f>SUMIFS(مصنعيات!AF:AF,مصنعيات!X:X,$AF$2,مصنعيات!V:V,AD487)</f>
        <v>0</v>
      </c>
      <c r="AI487" s="66" t="str">
        <f t="shared" si="124"/>
        <v/>
      </c>
      <c r="AL487" s="4" t="s">
        <v>13</v>
      </c>
      <c r="AM487" s="5">
        <v>45652</v>
      </c>
      <c r="AN487" s="7"/>
      <c r="AO487" s="7"/>
      <c r="AP487" s="6">
        <f t="shared" si="132"/>
        <v>0</v>
      </c>
      <c r="AQ487" s="7">
        <f>SUMIFS(مصنعيات!AO:AO,مصنعيات!AG:AG,$AO$2,مصنعيات!AE:AE,AM487)</f>
        <v>0</v>
      </c>
      <c r="AR487" s="66" t="str">
        <f t="shared" si="125"/>
        <v/>
      </c>
      <c r="AT487" s="4" t="s">
        <v>13</v>
      </c>
      <c r="AU487" s="5">
        <v>45652</v>
      </c>
      <c r="AV487" s="7"/>
      <c r="AW487" s="7"/>
      <c r="AX487" s="6">
        <f t="shared" si="133"/>
        <v>0</v>
      </c>
      <c r="AY487" s="7">
        <f ca="1">SUMIFS(مصنعيات!AW:AW,مصنعيات!AO:AO,$AO$2,مصنعيات!AM:AM,AU487)</f>
        <v>0</v>
      </c>
      <c r="AZ487" s="66" t="str">
        <f t="shared" si="126"/>
        <v/>
      </c>
      <c r="BB487" s="4" t="s">
        <v>13</v>
      </c>
      <c r="BC487" s="5">
        <v>45652</v>
      </c>
      <c r="BD487" s="7"/>
      <c r="BE487" s="7"/>
      <c r="BF487" s="6">
        <f t="shared" si="134"/>
        <v>0</v>
      </c>
      <c r="BG487" s="7">
        <f ca="1">SUMIFS(مصنعيات!BE:BE,مصنعيات!AW:AW,$AO$2,مصنعيات!AU:AU,BC487)</f>
        <v>0</v>
      </c>
      <c r="BH487" s="66" t="str">
        <f t="shared" si="127"/>
        <v/>
      </c>
      <c r="BJ487" s="4" t="s">
        <v>13</v>
      </c>
      <c r="BK487" s="5">
        <v>45652</v>
      </c>
      <c r="BL487" s="7"/>
      <c r="BM487" s="7"/>
      <c r="BN487" s="6">
        <f t="shared" si="135"/>
        <v>0</v>
      </c>
      <c r="BO487" s="7">
        <f ca="1">SUMIFS(مصنعيات!BM:BM,مصنعيات!BE:BE,$AO$2,مصنعيات!BC:BC,BK487)</f>
        <v>0</v>
      </c>
      <c r="BP487" s="66" t="str">
        <f t="shared" si="128"/>
        <v/>
      </c>
    </row>
    <row r="488" spans="2:68" x14ac:dyDescent="0.2">
      <c r="B488" s="4" t="s">
        <v>30</v>
      </c>
      <c r="C488" s="5">
        <v>45653</v>
      </c>
      <c r="D488" s="7"/>
      <c r="E488" s="7"/>
      <c r="F488" s="6">
        <f t="shared" si="120"/>
        <v>0</v>
      </c>
      <c r="G488" s="7">
        <f>SUMIFS(مصنعيات!N:N,مصنعيات!F:F,$E$2,مصنعيات!D:D,C488)</f>
        <v>0</v>
      </c>
      <c r="H488" s="66" t="str">
        <f t="shared" si="121"/>
        <v/>
      </c>
      <c r="K488" s="4" t="s">
        <v>30</v>
      </c>
      <c r="L488" s="5">
        <v>45653</v>
      </c>
      <c r="M488" s="7"/>
      <c r="N488" s="7"/>
      <c r="O488" s="6">
        <f t="shared" si="129"/>
        <v>0</v>
      </c>
      <c r="P488" s="7">
        <f>SUMIFS(مصنعيات!N:N,مصنعيات!F:F,$N$2,مصنعيات!D:D,L488)</f>
        <v>0</v>
      </c>
      <c r="Q488" s="66" t="str">
        <f t="shared" si="122"/>
        <v/>
      </c>
      <c r="T488" s="4" t="s">
        <v>30</v>
      </c>
      <c r="U488" s="5">
        <v>45653</v>
      </c>
      <c r="V488" s="7"/>
      <c r="W488" s="7"/>
      <c r="X488" s="6">
        <f t="shared" si="130"/>
        <v>0</v>
      </c>
      <c r="Y488" s="7">
        <f>SUMIFS(مصنعيات!W:W,مصنعيات!O:O,$W$2,مصنعيات!M:M,U488)</f>
        <v>0</v>
      </c>
      <c r="Z488" s="66" t="str">
        <f t="shared" si="123"/>
        <v/>
      </c>
      <c r="AC488" s="4" t="s">
        <v>30</v>
      </c>
      <c r="AD488" s="5">
        <v>45653</v>
      </c>
      <c r="AE488" s="7"/>
      <c r="AF488" s="7"/>
      <c r="AG488" s="6">
        <f t="shared" si="131"/>
        <v>0</v>
      </c>
      <c r="AH488" s="7">
        <f>SUMIFS(مصنعيات!AF:AF,مصنعيات!X:X,$AF$2,مصنعيات!V:V,AD488)</f>
        <v>0</v>
      </c>
      <c r="AI488" s="66" t="str">
        <f t="shared" si="124"/>
        <v/>
      </c>
      <c r="AL488" s="4" t="s">
        <v>30</v>
      </c>
      <c r="AM488" s="5">
        <v>45653</v>
      </c>
      <c r="AN488" s="7"/>
      <c r="AO488" s="7"/>
      <c r="AP488" s="6">
        <f t="shared" si="132"/>
        <v>0</v>
      </c>
      <c r="AQ488" s="7">
        <f>SUMIFS(مصنعيات!AO:AO,مصنعيات!AG:AG,$AO$2,مصنعيات!AE:AE,AM488)</f>
        <v>0</v>
      </c>
      <c r="AR488" s="66" t="str">
        <f t="shared" si="125"/>
        <v/>
      </c>
      <c r="AT488" s="4" t="s">
        <v>30</v>
      </c>
      <c r="AU488" s="5">
        <v>45653</v>
      </c>
      <c r="AV488" s="7"/>
      <c r="AW488" s="7"/>
      <c r="AX488" s="6">
        <f t="shared" si="133"/>
        <v>0</v>
      </c>
      <c r="AY488" s="7">
        <f ca="1">SUMIFS(مصنعيات!AW:AW,مصنعيات!AO:AO,$AO$2,مصنعيات!AM:AM,AU488)</f>
        <v>0</v>
      </c>
      <c r="AZ488" s="66" t="str">
        <f t="shared" si="126"/>
        <v/>
      </c>
      <c r="BB488" s="4" t="s">
        <v>30</v>
      </c>
      <c r="BC488" s="5">
        <v>45653</v>
      </c>
      <c r="BD488" s="7"/>
      <c r="BE488" s="7"/>
      <c r="BF488" s="6">
        <f t="shared" si="134"/>
        <v>0</v>
      </c>
      <c r="BG488" s="7">
        <f ca="1">SUMIFS(مصنعيات!BE:BE,مصنعيات!AW:AW,$AO$2,مصنعيات!AU:AU,BC488)</f>
        <v>0</v>
      </c>
      <c r="BH488" s="66" t="str">
        <f t="shared" si="127"/>
        <v/>
      </c>
      <c r="BJ488" s="4" t="s">
        <v>30</v>
      </c>
      <c r="BK488" s="5">
        <v>45653</v>
      </c>
      <c r="BL488" s="7"/>
      <c r="BM488" s="7"/>
      <c r="BN488" s="6">
        <f t="shared" si="135"/>
        <v>0</v>
      </c>
      <c r="BO488" s="7">
        <f ca="1">SUMIFS(مصنعيات!BM:BM,مصنعيات!BE:BE,$AO$2,مصنعيات!BC:BC,BK488)</f>
        <v>0</v>
      </c>
      <c r="BP488" s="66" t="str">
        <f t="shared" si="128"/>
        <v/>
      </c>
    </row>
    <row r="489" spans="2:68" x14ac:dyDescent="0.2">
      <c r="B489" s="4" t="s">
        <v>8</v>
      </c>
      <c r="C489" s="5">
        <v>45654</v>
      </c>
      <c r="D489" s="7"/>
      <c r="E489" s="7"/>
      <c r="F489" s="6">
        <f t="shared" si="120"/>
        <v>0</v>
      </c>
      <c r="G489" s="7">
        <f>SUMIFS(مصنعيات!N:N,مصنعيات!F:F,$E$2,مصنعيات!D:D,C489)</f>
        <v>0</v>
      </c>
      <c r="H489" s="66" t="str">
        <f t="shared" si="121"/>
        <v/>
      </c>
      <c r="K489" s="4" t="s">
        <v>8</v>
      </c>
      <c r="L489" s="5">
        <v>45654</v>
      </c>
      <c r="M489" s="7"/>
      <c r="N489" s="7"/>
      <c r="O489" s="6">
        <f t="shared" si="129"/>
        <v>0</v>
      </c>
      <c r="P489" s="7">
        <f>SUMIFS(مصنعيات!N:N,مصنعيات!F:F,$N$2,مصنعيات!D:D,L489)</f>
        <v>0</v>
      </c>
      <c r="Q489" s="66" t="str">
        <f t="shared" si="122"/>
        <v/>
      </c>
      <c r="T489" s="4" t="s">
        <v>8</v>
      </c>
      <c r="U489" s="5">
        <v>45654</v>
      </c>
      <c r="V489" s="7"/>
      <c r="W489" s="7"/>
      <c r="X489" s="6">
        <f t="shared" si="130"/>
        <v>0</v>
      </c>
      <c r="Y489" s="7">
        <f>SUMIFS(مصنعيات!W:W,مصنعيات!O:O,$W$2,مصنعيات!M:M,U489)</f>
        <v>0</v>
      </c>
      <c r="Z489" s="66" t="str">
        <f t="shared" si="123"/>
        <v/>
      </c>
      <c r="AC489" s="4" t="s">
        <v>8</v>
      </c>
      <c r="AD489" s="5">
        <v>45654</v>
      </c>
      <c r="AE489" s="7"/>
      <c r="AF489" s="7"/>
      <c r="AG489" s="6">
        <f t="shared" si="131"/>
        <v>0</v>
      </c>
      <c r="AH489" s="7">
        <f>SUMIFS(مصنعيات!AF:AF,مصنعيات!X:X,$AF$2,مصنعيات!V:V,AD489)</f>
        <v>0</v>
      </c>
      <c r="AI489" s="66" t="str">
        <f t="shared" si="124"/>
        <v/>
      </c>
      <c r="AL489" s="4" t="s">
        <v>8</v>
      </c>
      <c r="AM489" s="5">
        <v>45654</v>
      </c>
      <c r="AN489" s="7"/>
      <c r="AO489" s="7"/>
      <c r="AP489" s="6">
        <f t="shared" si="132"/>
        <v>0</v>
      </c>
      <c r="AQ489" s="7">
        <f>SUMIFS(مصنعيات!AO:AO,مصنعيات!AG:AG,$AO$2,مصنعيات!AE:AE,AM489)</f>
        <v>0</v>
      </c>
      <c r="AR489" s="66" t="str">
        <f t="shared" si="125"/>
        <v/>
      </c>
      <c r="AT489" s="4" t="s">
        <v>8</v>
      </c>
      <c r="AU489" s="5">
        <v>45654</v>
      </c>
      <c r="AV489" s="7"/>
      <c r="AW489" s="7"/>
      <c r="AX489" s="6">
        <f t="shared" si="133"/>
        <v>0</v>
      </c>
      <c r="AY489" s="7">
        <f ca="1">SUMIFS(مصنعيات!AW:AW,مصنعيات!AO:AO,$AO$2,مصنعيات!AM:AM,AU489)</f>
        <v>0</v>
      </c>
      <c r="AZ489" s="66" t="str">
        <f t="shared" si="126"/>
        <v/>
      </c>
      <c r="BB489" s="4" t="s">
        <v>8</v>
      </c>
      <c r="BC489" s="5">
        <v>45654</v>
      </c>
      <c r="BD489" s="7"/>
      <c r="BE489" s="7"/>
      <c r="BF489" s="6">
        <f t="shared" si="134"/>
        <v>0</v>
      </c>
      <c r="BG489" s="7">
        <f ca="1">SUMIFS(مصنعيات!BE:BE,مصنعيات!AW:AW,$AO$2,مصنعيات!AU:AU,BC489)</f>
        <v>0</v>
      </c>
      <c r="BH489" s="66" t="str">
        <f t="shared" si="127"/>
        <v/>
      </c>
      <c r="BJ489" s="4" t="s">
        <v>8</v>
      </c>
      <c r="BK489" s="5">
        <v>45654</v>
      </c>
      <c r="BL489" s="7"/>
      <c r="BM489" s="7"/>
      <c r="BN489" s="6">
        <f t="shared" si="135"/>
        <v>0</v>
      </c>
      <c r="BO489" s="7">
        <f ca="1">SUMIFS(مصنعيات!BM:BM,مصنعيات!BE:BE,$AO$2,مصنعيات!BC:BC,BK489)</f>
        <v>0</v>
      </c>
      <c r="BP489" s="66" t="str">
        <f t="shared" si="128"/>
        <v/>
      </c>
    </row>
    <row r="490" spans="2:68" x14ac:dyDescent="0.2">
      <c r="B490" s="4" t="s">
        <v>9</v>
      </c>
      <c r="C490" s="5">
        <v>45655</v>
      </c>
      <c r="D490" s="7"/>
      <c r="E490" s="7"/>
      <c r="F490" s="6">
        <f t="shared" si="120"/>
        <v>0</v>
      </c>
      <c r="G490" s="7">
        <f>SUMIFS(مصنعيات!N:N,مصنعيات!F:F,$E$2,مصنعيات!D:D,C490)</f>
        <v>0</v>
      </c>
      <c r="H490" s="66" t="str">
        <f t="shared" si="121"/>
        <v/>
      </c>
      <c r="K490" s="4" t="s">
        <v>9</v>
      </c>
      <c r="L490" s="5">
        <v>45655</v>
      </c>
      <c r="M490" s="7"/>
      <c r="N490" s="7"/>
      <c r="O490" s="6">
        <f t="shared" si="129"/>
        <v>0</v>
      </c>
      <c r="P490" s="7">
        <f>SUMIFS(مصنعيات!N:N,مصنعيات!F:F,$N$2,مصنعيات!D:D,L490)</f>
        <v>0</v>
      </c>
      <c r="Q490" s="66" t="str">
        <f t="shared" si="122"/>
        <v/>
      </c>
      <c r="T490" s="4" t="s">
        <v>9</v>
      </c>
      <c r="U490" s="5">
        <v>45655</v>
      </c>
      <c r="V490" s="7"/>
      <c r="W490" s="7"/>
      <c r="X490" s="6">
        <f t="shared" si="130"/>
        <v>0</v>
      </c>
      <c r="Y490" s="7">
        <f>SUMIFS(مصنعيات!W:W,مصنعيات!O:O,$W$2,مصنعيات!M:M,U490)</f>
        <v>0</v>
      </c>
      <c r="Z490" s="66" t="str">
        <f t="shared" si="123"/>
        <v/>
      </c>
      <c r="AC490" s="4" t="s">
        <v>9</v>
      </c>
      <c r="AD490" s="5">
        <v>45655</v>
      </c>
      <c r="AE490" s="7"/>
      <c r="AF490" s="7"/>
      <c r="AG490" s="6">
        <f t="shared" si="131"/>
        <v>0</v>
      </c>
      <c r="AH490" s="7">
        <f>SUMIFS(مصنعيات!AF:AF,مصنعيات!X:X,$AF$2,مصنعيات!V:V,AD490)</f>
        <v>0</v>
      </c>
      <c r="AI490" s="66" t="str">
        <f t="shared" si="124"/>
        <v/>
      </c>
      <c r="AL490" s="4" t="s">
        <v>9</v>
      </c>
      <c r="AM490" s="5">
        <v>45655</v>
      </c>
      <c r="AN490" s="7"/>
      <c r="AO490" s="7"/>
      <c r="AP490" s="6">
        <f t="shared" si="132"/>
        <v>0</v>
      </c>
      <c r="AQ490" s="7">
        <f>SUMIFS(مصنعيات!AO:AO,مصنعيات!AG:AG,$AO$2,مصنعيات!AE:AE,AM490)</f>
        <v>0</v>
      </c>
      <c r="AR490" s="66" t="str">
        <f t="shared" si="125"/>
        <v/>
      </c>
      <c r="AT490" s="4" t="s">
        <v>9</v>
      </c>
      <c r="AU490" s="5">
        <v>45655</v>
      </c>
      <c r="AV490" s="7"/>
      <c r="AW490" s="7"/>
      <c r="AX490" s="6">
        <f t="shared" si="133"/>
        <v>0</v>
      </c>
      <c r="AY490" s="7">
        <f ca="1">SUMIFS(مصنعيات!AW:AW,مصنعيات!AO:AO,$AO$2,مصنعيات!AM:AM,AU490)</f>
        <v>0</v>
      </c>
      <c r="AZ490" s="66" t="str">
        <f t="shared" si="126"/>
        <v/>
      </c>
      <c r="BB490" s="4" t="s">
        <v>9</v>
      </c>
      <c r="BC490" s="5">
        <v>45655</v>
      </c>
      <c r="BD490" s="7"/>
      <c r="BE490" s="7"/>
      <c r="BF490" s="6">
        <f t="shared" si="134"/>
        <v>0</v>
      </c>
      <c r="BG490" s="7">
        <f ca="1">SUMIFS(مصنعيات!BE:BE,مصنعيات!AW:AW,$AO$2,مصنعيات!AU:AU,BC490)</f>
        <v>0</v>
      </c>
      <c r="BH490" s="66" t="str">
        <f t="shared" si="127"/>
        <v/>
      </c>
      <c r="BJ490" s="4" t="s">
        <v>9</v>
      </c>
      <c r="BK490" s="5">
        <v>45655</v>
      </c>
      <c r="BL490" s="7"/>
      <c r="BM490" s="7"/>
      <c r="BN490" s="6">
        <f t="shared" si="135"/>
        <v>0</v>
      </c>
      <c r="BO490" s="7">
        <f ca="1">SUMIFS(مصنعيات!BM:BM,مصنعيات!BE:BE,$AO$2,مصنعيات!BC:BC,BK490)</f>
        <v>0</v>
      </c>
      <c r="BP490" s="66" t="str">
        <f t="shared" si="128"/>
        <v/>
      </c>
    </row>
    <row r="491" spans="2:68" x14ac:dyDescent="0.2">
      <c r="B491" s="4" t="s">
        <v>10</v>
      </c>
      <c r="C491" s="5">
        <v>45656</v>
      </c>
      <c r="D491" s="7"/>
      <c r="E491" s="7"/>
      <c r="F491" s="6">
        <f t="shared" si="120"/>
        <v>0</v>
      </c>
      <c r="G491" s="7">
        <f>SUMIFS(مصنعيات!N:N,مصنعيات!F:F,$E$2,مصنعيات!D:D,C491)</f>
        <v>0</v>
      </c>
      <c r="H491" s="66" t="str">
        <f t="shared" si="121"/>
        <v/>
      </c>
      <c r="K491" s="4" t="s">
        <v>10</v>
      </c>
      <c r="L491" s="5">
        <v>45656</v>
      </c>
      <c r="M491" s="7"/>
      <c r="N491" s="7"/>
      <c r="O491" s="6">
        <f t="shared" si="129"/>
        <v>0</v>
      </c>
      <c r="P491" s="7">
        <f>SUMIFS(مصنعيات!N:N,مصنعيات!F:F,$N$2,مصنعيات!D:D,L491)</f>
        <v>0</v>
      </c>
      <c r="Q491" s="66" t="str">
        <f t="shared" si="122"/>
        <v/>
      </c>
      <c r="T491" s="4" t="s">
        <v>10</v>
      </c>
      <c r="U491" s="5">
        <v>45656</v>
      </c>
      <c r="V491" s="7"/>
      <c r="W491" s="7"/>
      <c r="X491" s="6">
        <f t="shared" si="130"/>
        <v>0</v>
      </c>
      <c r="Y491" s="7">
        <f>SUMIFS(مصنعيات!W:W,مصنعيات!O:O,$W$2,مصنعيات!M:M,U491)</f>
        <v>0</v>
      </c>
      <c r="Z491" s="66" t="str">
        <f t="shared" si="123"/>
        <v/>
      </c>
      <c r="AC491" s="4" t="s">
        <v>10</v>
      </c>
      <c r="AD491" s="5">
        <v>45656</v>
      </c>
      <c r="AE491" s="7"/>
      <c r="AF491" s="7"/>
      <c r="AG491" s="6">
        <f t="shared" si="131"/>
        <v>0</v>
      </c>
      <c r="AH491" s="7">
        <f>SUMIFS(مصنعيات!AF:AF,مصنعيات!X:X,$AF$2,مصنعيات!V:V,AD491)</f>
        <v>0</v>
      </c>
      <c r="AI491" s="66" t="str">
        <f t="shared" si="124"/>
        <v/>
      </c>
      <c r="AL491" s="4" t="s">
        <v>10</v>
      </c>
      <c r="AM491" s="5">
        <v>45656</v>
      </c>
      <c r="AN491" s="7"/>
      <c r="AO491" s="7"/>
      <c r="AP491" s="6">
        <f t="shared" si="132"/>
        <v>0</v>
      </c>
      <c r="AQ491" s="7">
        <f>SUMIFS(مصنعيات!AO:AO,مصنعيات!AG:AG,$AO$2,مصنعيات!AE:AE,AM491)</f>
        <v>0</v>
      </c>
      <c r="AR491" s="66" t="str">
        <f t="shared" si="125"/>
        <v/>
      </c>
      <c r="AT491" s="4" t="s">
        <v>10</v>
      </c>
      <c r="AU491" s="5">
        <v>45656</v>
      </c>
      <c r="AV491" s="7"/>
      <c r="AW491" s="7"/>
      <c r="AX491" s="6">
        <f t="shared" si="133"/>
        <v>0</v>
      </c>
      <c r="AY491" s="7">
        <f ca="1">SUMIFS(مصنعيات!AW:AW,مصنعيات!AO:AO,$AO$2,مصنعيات!AM:AM,AU491)</f>
        <v>0</v>
      </c>
      <c r="AZ491" s="66" t="str">
        <f t="shared" si="126"/>
        <v/>
      </c>
      <c r="BB491" s="4" t="s">
        <v>10</v>
      </c>
      <c r="BC491" s="5">
        <v>45656</v>
      </c>
      <c r="BD491" s="7"/>
      <c r="BE491" s="7"/>
      <c r="BF491" s="6">
        <f t="shared" si="134"/>
        <v>0</v>
      </c>
      <c r="BG491" s="7">
        <f ca="1">SUMIFS(مصنعيات!BE:BE,مصنعيات!AW:AW,$AO$2,مصنعيات!AU:AU,BC491)</f>
        <v>0</v>
      </c>
      <c r="BH491" s="66" t="str">
        <f t="shared" si="127"/>
        <v/>
      </c>
      <c r="BJ491" s="4" t="s">
        <v>10</v>
      </c>
      <c r="BK491" s="5">
        <v>45656</v>
      </c>
      <c r="BL491" s="7"/>
      <c r="BM491" s="7"/>
      <c r="BN491" s="6">
        <f t="shared" si="135"/>
        <v>0</v>
      </c>
      <c r="BO491" s="7">
        <f ca="1">SUMIFS(مصنعيات!BM:BM,مصنعيات!BE:BE,$AO$2,مصنعيات!BC:BC,BK491)</f>
        <v>0</v>
      </c>
      <c r="BP491" s="66" t="str">
        <f t="shared" si="128"/>
        <v/>
      </c>
    </row>
    <row r="492" spans="2:68" x14ac:dyDescent="0.2">
      <c r="B492" s="4" t="s">
        <v>11</v>
      </c>
      <c r="C492" s="5">
        <v>45657</v>
      </c>
      <c r="D492" s="7"/>
      <c r="E492" s="7"/>
      <c r="F492" s="6">
        <f t="shared" ref="F492:F555" si="136">E492-D492</f>
        <v>0</v>
      </c>
      <c r="G492" s="7">
        <f>SUMIFS(مصنعيات!N:N,مصنعيات!F:F,$E$2,مصنعيات!D:D,C492)</f>
        <v>0</v>
      </c>
      <c r="H492" s="66" t="str">
        <f t="shared" si="121"/>
        <v/>
      </c>
      <c r="K492" s="4" t="s">
        <v>11</v>
      </c>
      <c r="L492" s="5">
        <v>45657</v>
      </c>
      <c r="M492" s="7"/>
      <c r="N492" s="7"/>
      <c r="O492" s="6">
        <f t="shared" si="129"/>
        <v>0</v>
      </c>
      <c r="P492" s="7">
        <f>SUMIFS(مصنعيات!N:N,مصنعيات!F:F,$N$2,مصنعيات!D:D,L492)</f>
        <v>0</v>
      </c>
      <c r="Q492" s="66" t="str">
        <f t="shared" si="122"/>
        <v/>
      </c>
      <c r="T492" s="4" t="s">
        <v>11</v>
      </c>
      <c r="U492" s="5">
        <v>45657</v>
      </c>
      <c r="V492" s="7"/>
      <c r="W492" s="7"/>
      <c r="X492" s="6">
        <f t="shared" si="130"/>
        <v>0</v>
      </c>
      <c r="Y492" s="7">
        <f>SUMIFS(مصنعيات!W:W,مصنعيات!O:O,$W$2,مصنعيات!M:M,U492)</f>
        <v>0</v>
      </c>
      <c r="Z492" s="66" t="str">
        <f t="shared" si="123"/>
        <v/>
      </c>
      <c r="AC492" s="4" t="s">
        <v>11</v>
      </c>
      <c r="AD492" s="5">
        <v>45657</v>
      </c>
      <c r="AE492" s="7"/>
      <c r="AF492" s="7"/>
      <c r="AG492" s="6">
        <f t="shared" si="131"/>
        <v>0</v>
      </c>
      <c r="AH492" s="7">
        <f>SUMIFS(مصنعيات!AF:AF,مصنعيات!X:X,$AF$2,مصنعيات!V:V,AD492)</f>
        <v>0</v>
      </c>
      <c r="AI492" s="66" t="str">
        <f t="shared" si="124"/>
        <v/>
      </c>
      <c r="AL492" s="4" t="s">
        <v>11</v>
      </c>
      <c r="AM492" s="5">
        <v>45657</v>
      </c>
      <c r="AN492" s="7"/>
      <c r="AO492" s="7"/>
      <c r="AP492" s="6">
        <f t="shared" si="132"/>
        <v>0</v>
      </c>
      <c r="AQ492" s="7">
        <f>SUMIFS(مصنعيات!AO:AO,مصنعيات!AG:AG,$AO$2,مصنعيات!AE:AE,AM492)</f>
        <v>0</v>
      </c>
      <c r="AR492" s="66" t="str">
        <f t="shared" si="125"/>
        <v/>
      </c>
      <c r="AT492" s="4" t="s">
        <v>11</v>
      </c>
      <c r="AU492" s="5">
        <v>45657</v>
      </c>
      <c r="AV492" s="7"/>
      <c r="AW492" s="7"/>
      <c r="AX492" s="6">
        <f t="shared" si="133"/>
        <v>0</v>
      </c>
      <c r="AY492" s="7">
        <f ca="1">SUMIFS(مصنعيات!AW:AW,مصنعيات!AO:AO,$AO$2,مصنعيات!AM:AM,AU492)</f>
        <v>0</v>
      </c>
      <c r="AZ492" s="66" t="str">
        <f t="shared" si="126"/>
        <v/>
      </c>
      <c r="BB492" s="4" t="s">
        <v>11</v>
      </c>
      <c r="BC492" s="5">
        <v>45657</v>
      </c>
      <c r="BD492" s="7"/>
      <c r="BE492" s="7"/>
      <c r="BF492" s="6">
        <f t="shared" si="134"/>
        <v>0</v>
      </c>
      <c r="BG492" s="7">
        <f ca="1">SUMIFS(مصنعيات!BE:BE,مصنعيات!AW:AW,$AO$2,مصنعيات!AU:AU,BC492)</f>
        <v>0</v>
      </c>
      <c r="BH492" s="66" t="str">
        <f t="shared" si="127"/>
        <v/>
      </c>
      <c r="BJ492" s="4" t="s">
        <v>11</v>
      </c>
      <c r="BK492" s="5">
        <v>45657</v>
      </c>
      <c r="BL492" s="7"/>
      <c r="BM492" s="7"/>
      <c r="BN492" s="6">
        <f t="shared" si="135"/>
        <v>0</v>
      </c>
      <c r="BO492" s="7">
        <f ca="1">SUMIFS(مصنعيات!BM:BM,مصنعيات!BE:BE,$AO$2,مصنعيات!BC:BC,BK492)</f>
        <v>0</v>
      </c>
      <c r="BP492" s="66" t="str">
        <f t="shared" si="128"/>
        <v/>
      </c>
    </row>
    <row r="493" spans="2:68" x14ac:dyDescent="0.2">
      <c r="B493" s="4" t="s">
        <v>12</v>
      </c>
      <c r="C493" s="5">
        <v>45658</v>
      </c>
      <c r="D493" s="7"/>
      <c r="E493" s="7"/>
      <c r="F493" s="6">
        <f t="shared" si="136"/>
        <v>0</v>
      </c>
      <c r="G493" s="7">
        <f>SUMIFS(مصنعيات!N:N,مصنعيات!F:F,$E$2,مصنعيات!D:D,C493)</f>
        <v>0</v>
      </c>
      <c r="H493" s="66" t="str">
        <f t="shared" si="121"/>
        <v/>
      </c>
      <c r="K493" s="4" t="s">
        <v>12</v>
      </c>
      <c r="L493" s="5">
        <v>45658</v>
      </c>
      <c r="M493" s="7"/>
      <c r="N493" s="7"/>
      <c r="O493" s="6">
        <f t="shared" si="129"/>
        <v>0</v>
      </c>
      <c r="P493" s="7">
        <f>SUMIFS(مصنعيات!N:N,مصنعيات!F:F,$N$2,مصنعيات!D:D,L493)</f>
        <v>0</v>
      </c>
      <c r="Q493" s="66" t="str">
        <f t="shared" si="122"/>
        <v/>
      </c>
      <c r="T493" s="4" t="s">
        <v>12</v>
      </c>
      <c r="U493" s="5">
        <v>45658</v>
      </c>
      <c r="V493" s="7"/>
      <c r="W493" s="7"/>
      <c r="X493" s="6">
        <f t="shared" si="130"/>
        <v>0</v>
      </c>
      <c r="Y493" s="7">
        <f>SUMIFS(مصنعيات!W:W,مصنعيات!O:O,$W$2,مصنعيات!M:M,U493)</f>
        <v>0</v>
      </c>
      <c r="Z493" s="66" t="str">
        <f t="shared" si="123"/>
        <v/>
      </c>
      <c r="AC493" s="4" t="s">
        <v>12</v>
      </c>
      <c r="AD493" s="5">
        <v>45658</v>
      </c>
      <c r="AE493" s="7"/>
      <c r="AF493" s="7"/>
      <c r="AG493" s="6">
        <f t="shared" si="131"/>
        <v>0</v>
      </c>
      <c r="AH493" s="7">
        <f>SUMIFS(مصنعيات!AF:AF,مصنعيات!X:X,$AF$2,مصنعيات!V:V,AD493)</f>
        <v>0</v>
      </c>
      <c r="AI493" s="66" t="str">
        <f t="shared" si="124"/>
        <v/>
      </c>
      <c r="AL493" s="4" t="s">
        <v>12</v>
      </c>
      <c r="AM493" s="5">
        <v>45658</v>
      </c>
      <c r="AN493" s="7"/>
      <c r="AO493" s="7"/>
      <c r="AP493" s="6">
        <f t="shared" si="132"/>
        <v>0</v>
      </c>
      <c r="AQ493" s="7">
        <f>SUMIFS(مصنعيات!AO:AO,مصنعيات!AG:AG,$AO$2,مصنعيات!AE:AE,AM493)</f>
        <v>0</v>
      </c>
      <c r="AR493" s="66" t="str">
        <f t="shared" si="125"/>
        <v/>
      </c>
      <c r="AT493" s="4" t="s">
        <v>12</v>
      </c>
      <c r="AU493" s="5">
        <v>45658</v>
      </c>
      <c r="AV493" s="7"/>
      <c r="AW493" s="7"/>
      <c r="AX493" s="6">
        <f t="shared" si="133"/>
        <v>0</v>
      </c>
      <c r="AY493" s="7">
        <f ca="1">SUMIFS(مصنعيات!AW:AW,مصنعيات!AO:AO,$AO$2,مصنعيات!AM:AM,AU493)</f>
        <v>0</v>
      </c>
      <c r="AZ493" s="66" t="str">
        <f t="shared" si="126"/>
        <v/>
      </c>
      <c r="BB493" s="4" t="s">
        <v>12</v>
      </c>
      <c r="BC493" s="5">
        <v>45658</v>
      </c>
      <c r="BD493" s="7"/>
      <c r="BE493" s="7"/>
      <c r="BF493" s="6">
        <f t="shared" si="134"/>
        <v>0</v>
      </c>
      <c r="BG493" s="7">
        <f ca="1">SUMIFS(مصنعيات!BE:BE,مصنعيات!AW:AW,$AO$2,مصنعيات!AU:AU,BC493)</f>
        <v>0</v>
      </c>
      <c r="BH493" s="66" t="str">
        <f t="shared" si="127"/>
        <v/>
      </c>
      <c r="BJ493" s="4" t="s">
        <v>12</v>
      </c>
      <c r="BK493" s="5">
        <v>45658</v>
      </c>
      <c r="BL493" s="7"/>
      <c r="BM493" s="7"/>
      <c r="BN493" s="6">
        <f t="shared" si="135"/>
        <v>0</v>
      </c>
      <c r="BO493" s="7">
        <f ca="1">SUMIFS(مصنعيات!BM:BM,مصنعيات!BE:BE,$AO$2,مصنعيات!BC:BC,BK493)</f>
        <v>0</v>
      </c>
      <c r="BP493" s="66" t="str">
        <f t="shared" si="128"/>
        <v/>
      </c>
    </row>
    <row r="494" spans="2:68" x14ac:dyDescent="0.2">
      <c r="B494" s="4" t="s">
        <v>13</v>
      </c>
      <c r="C494" s="5">
        <v>45659</v>
      </c>
      <c r="D494" s="7"/>
      <c r="E494" s="7"/>
      <c r="F494" s="6">
        <f t="shared" si="136"/>
        <v>0</v>
      </c>
      <c r="G494" s="7">
        <f>SUMIFS(مصنعيات!N:N,مصنعيات!F:F,$E$2,مصنعيات!D:D,C494)</f>
        <v>0</v>
      </c>
      <c r="H494" s="66" t="str">
        <f t="shared" si="121"/>
        <v/>
      </c>
      <c r="K494" s="4" t="s">
        <v>13</v>
      </c>
      <c r="L494" s="5">
        <v>45659</v>
      </c>
      <c r="M494" s="7"/>
      <c r="N494" s="7"/>
      <c r="O494" s="6">
        <f t="shared" si="129"/>
        <v>0</v>
      </c>
      <c r="P494" s="7">
        <f>SUMIFS(مصنعيات!N:N,مصنعيات!F:F,$N$2,مصنعيات!D:D,L494)</f>
        <v>0</v>
      </c>
      <c r="Q494" s="66" t="str">
        <f t="shared" si="122"/>
        <v/>
      </c>
      <c r="T494" s="4" t="s">
        <v>13</v>
      </c>
      <c r="U494" s="5">
        <v>45659</v>
      </c>
      <c r="V494" s="7"/>
      <c r="W494" s="7"/>
      <c r="X494" s="6">
        <f t="shared" si="130"/>
        <v>0</v>
      </c>
      <c r="Y494" s="7">
        <f>SUMIFS(مصنعيات!W:W,مصنعيات!O:O,$W$2,مصنعيات!M:M,U494)</f>
        <v>0</v>
      </c>
      <c r="Z494" s="66" t="str">
        <f t="shared" si="123"/>
        <v/>
      </c>
      <c r="AC494" s="4" t="s">
        <v>13</v>
      </c>
      <c r="AD494" s="5">
        <v>45659</v>
      </c>
      <c r="AE494" s="7"/>
      <c r="AF494" s="7"/>
      <c r="AG494" s="6">
        <f t="shared" si="131"/>
        <v>0</v>
      </c>
      <c r="AH494" s="7">
        <f>SUMIFS(مصنعيات!AF:AF,مصنعيات!X:X,$AF$2,مصنعيات!V:V,AD494)</f>
        <v>0</v>
      </c>
      <c r="AI494" s="66" t="str">
        <f t="shared" si="124"/>
        <v/>
      </c>
      <c r="AL494" s="4" t="s">
        <v>13</v>
      </c>
      <c r="AM494" s="5">
        <v>45659</v>
      </c>
      <c r="AN494" s="7"/>
      <c r="AO494" s="7"/>
      <c r="AP494" s="6">
        <f t="shared" si="132"/>
        <v>0</v>
      </c>
      <c r="AQ494" s="7">
        <f>SUMIFS(مصنعيات!AO:AO,مصنعيات!AG:AG,$AO$2,مصنعيات!AE:AE,AM494)</f>
        <v>0</v>
      </c>
      <c r="AR494" s="66" t="str">
        <f t="shared" si="125"/>
        <v/>
      </c>
      <c r="AT494" s="4" t="s">
        <v>13</v>
      </c>
      <c r="AU494" s="5">
        <v>45659</v>
      </c>
      <c r="AV494" s="7"/>
      <c r="AW494" s="7"/>
      <c r="AX494" s="6">
        <f t="shared" si="133"/>
        <v>0</v>
      </c>
      <c r="AY494" s="7">
        <f ca="1">SUMIFS(مصنعيات!AW:AW,مصنعيات!AO:AO,$AO$2,مصنعيات!AM:AM,AU494)</f>
        <v>0</v>
      </c>
      <c r="AZ494" s="66" t="str">
        <f t="shared" si="126"/>
        <v/>
      </c>
      <c r="BB494" s="4" t="s">
        <v>13</v>
      </c>
      <c r="BC494" s="5">
        <v>45659</v>
      </c>
      <c r="BD494" s="7"/>
      <c r="BE494" s="7"/>
      <c r="BF494" s="6">
        <f t="shared" si="134"/>
        <v>0</v>
      </c>
      <c r="BG494" s="7">
        <f ca="1">SUMIFS(مصنعيات!BE:BE,مصنعيات!AW:AW,$AO$2,مصنعيات!AU:AU,BC494)</f>
        <v>0</v>
      </c>
      <c r="BH494" s="66" t="str">
        <f t="shared" si="127"/>
        <v/>
      </c>
      <c r="BJ494" s="4" t="s">
        <v>13</v>
      </c>
      <c r="BK494" s="5">
        <v>45659</v>
      </c>
      <c r="BL494" s="7"/>
      <c r="BM494" s="7"/>
      <c r="BN494" s="6">
        <f t="shared" si="135"/>
        <v>0</v>
      </c>
      <c r="BO494" s="7">
        <f ca="1">SUMIFS(مصنعيات!BM:BM,مصنعيات!BE:BE,$AO$2,مصنعيات!BC:BC,BK494)</f>
        <v>0</v>
      </c>
      <c r="BP494" s="66" t="str">
        <f t="shared" si="128"/>
        <v/>
      </c>
    </row>
    <row r="495" spans="2:68" x14ac:dyDescent="0.2">
      <c r="B495" s="4" t="s">
        <v>30</v>
      </c>
      <c r="C495" s="5">
        <v>45660</v>
      </c>
      <c r="D495" s="7"/>
      <c r="E495" s="7"/>
      <c r="F495" s="6">
        <f t="shared" si="136"/>
        <v>0</v>
      </c>
      <c r="G495" s="7">
        <f>SUMIFS(مصنعيات!N:N,مصنعيات!F:F,$E$2,مصنعيات!D:D,C495)</f>
        <v>0</v>
      </c>
      <c r="H495" s="66" t="str">
        <f t="shared" si="121"/>
        <v/>
      </c>
      <c r="K495" s="4" t="s">
        <v>30</v>
      </c>
      <c r="L495" s="5">
        <v>45660</v>
      </c>
      <c r="M495" s="7"/>
      <c r="N495" s="7"/>
      <c r="O495" s="6">
        <f t="shared" si="129"/>
        <v>0</v>
      </c>
      <c r="P495" s="7">
        <f>SUMIFS(مصنعيات!N:N,مصنعيات!F:F,$N$2,مصنعيات!D:D,L495)</f>
        <v>0</v>
      </c>
      <c r="Q495" s="66" t="str">
        <f t="shared" si="122"/>
        <v/>
      </c>
      <c r="T495" s="4" t="s">
        <v>30</v>
      </c>
      <c r="U495" s="5">
        <v>45660</v>
      </c>
      <c r="V495" s="7"/>
      <c r="W495" s="7"/>
      <c r="X495" s="6">
        <f t="shared" si="130"/>
        <v>0</v>
      </c>
      <c r="Y495" s="7">
        <f>SUMIFS(مصنعيات!W:W,مصنعيات!O:O,$W$2,مصنعيات!M:M,U495)</f>
        <v>0</v>
      </c>
      <c r="Z495" s="66" t="str">
        <f t="shared" si="123"/>
        <v/>
      </c>
      <c r="AC495" s="4" t="s">
        <v>30</v>
      </c>
      <c r="AD495" s="5">
        <v>45660</v>
      </c>
      <c r="AE495" s="7"/>
      <c r="AF495" s="7"/>
      <c r="AG495" s="6">
        <f t="shared" si="131"/>
        <v>0</v>
      </c>
      <c r="AH495" s="7">
        <f>SUMIFS(مصنعيات!AF:AF,مصنعيات!X:X,$AF$2,مصنعيات!V:V,AD495)</f>
        <v>0</v>
      </c>
      <c r="AI495" s="66" t="str">
        <f t="shared" si="124"/>
        <v/>
      </c>
      <c r="AL495" s="4" t="s">
        <v>30</v>
      </c>
      <c r="AM495" s="5">
        <v>45660</v>
      </c>
      <c r="AN495" s="7"/>
      <c r="AO495" s="7"/>
      <c r="AP495" s="6">
        <f t="shared" si="132"/>
        <v>0</v>
      </c>
      <c r="AQ495" s="7">
        <f>SUMIFS(مصنعيات!AO:AO,مصنعيات!AG:AG,$AO$2,مصنعيات!AE:AE,AM495)</f>
        <v>0</v>
      </c>
      <c r="AR495" s="66" t="str">
        <f t="shared" si="125"/>
        <v/>
      </c>
      <c r="AT495" s="4" t="s">
        <v>30</v>
      </c>
      <c r="AU495" s="5">
        <v>45660</v>
      </c>
      <c r="AV495" s="7"/>
      <c r="AW495" s="7"/>
      <c r="AX495" s="6">
        <f t="shared" si="133"/>
        <v>0</v>
      </c>
      <c r="AY495" s="7">
        <f ca="1">SUMIFS(مصنعيات!AW:AW,مصنعيات!AO:AO,$AO$2,مصنعيات!AM:AM,AU495)</f>
        <v>0</v>
      </c>
      <c r="AZ495" s="66" t="str">
        <f t="shared" si="126"/>
        <v/>
      </c>
      <c r="BB495" s="4" t="s">
        <v>30</v>
      </c>
      <c r="BC495" s="5">
        <v>45660</v>
      </c>
      <c r="BD495" s="7"/>
      <c r="BE495" s="7"/>
      <c r="BF495" s="6">
        <f t="shared" si="134"/>
        <v>0</v>
      </c>
      <c r="BG495" s="7">
        <f ca="1">SUMIFS(مصنعيات!BE:BE,مصنعيات!AW:AW,$AO$2,مصنعيات!AU:AU,BC495)</f>
        <v>0</v>
      </c>
      <c r="BH495" s="66" t="str">
        <f t="shared" si="127"/>
        <v/>
      </c>
      <c r="BJ495" s="4" t="s">
        <v>30</v>
      </c>
      <c r="BK495" s="5">
        <v>45660</v>
      </c>
      <c r="BL495" s="7"/>
      <c r="BM495" s="7"/>
      <c r="BN495" s="6">
        <f t="shared" si="135"/>
        <v>0</v>
      </c>
      <c r="BO495" s="7">
        <f ca="1">SUMIFS(مصنعيات!BM:BM,مصنعيات!BE:BE,$AO$2,مصنعيات!BC:BC,BK495)</f>
        <v>0</v>
      </c>
      <c r="BP495" s="66" t="str">
        <f t="shared" si="128"/>
        <v/>
      </c>
    </row>
    <row r="496" spans="2:68" x14ac:dyDescent="0.2">
      <c r="B496" s="4" t="s">
        <v>8</v>
      </c>
      <c r="C496" s="5">
        <v>45661</v>
      </c>
      <c r="D496" s="7"/>
      <c r="E496" s="7"/>
      <c r="F496" s="6">
        <f t="shared" si="136"/>
        <v>0</v>
      </c>
      <c r="G496" s="7">
        <f>SUMIFS(مصنعيات!N:N,مصنعيات!F:F,$E$2,مصنعيات!D:D,C496)</f>
        <v>0</v>
      </c>
      <c r="H496" s="66" t="str">
        <f t="shared" si="121"/>
        <v/>
      </c>
      <c r="K496" s="4" t="s">
        <v>8</v>
      </c>
      <c r="L496" s="5">
        <v>45661</v>
      </c>
      <c r="M496" s="7"/>
      <c r="N496" s="7"/>
      <c r="O496" s="6">
        <f t="shared" si="129"/>
        <v>0</v>
      </c>
      <c r="P496" s="7">
        <f>SUMIFS(مصنعيات!N:N,مصنعيات!F:F,$N$2,مصنعيات!D:D,L496)</f>
        <v>0</v>
      </c>
      <c r="Q496" s="66" t="str">
        <f t="shared" si="122"/>
        <v/>
      </c>
      <c r="T496" s="4" t="s">
        <v>8</v>
      </c>
      <c r="U496" s="5">
        <v>45661</v>
      </c>
      <c r="V496" s="7"/>
      <c r="W496" s="7"/>
      <c r="X496" s="6">
        <f t="shared" si="130"/>
        <v>0</v>
      </c>
      <c r="Y496" s="7">
        <f>SUMIFS(مصنعيات!W:W,مصنعيات!O:O,$W$2,مصنعيات!M:M,U496)</f>
        <v>0</v>
      </c>
      <c r="Z496" s="66" t="str">
        <f t="shared" si="123"/>
        <v/>
      </c>
      <c r="AC496" s="4" t="s">
        <v>8</v>
      </c>
      <c r="AD496" s="5">
        <v>45661</v>
      </c>
      <c r="AE496" s="7"/>
      <c r="AF496" s="7"/>
      <c r="AG496" s="6">
        <f t="shared" si="131"/>
        <v>0</v>
      </c>
      <c r="AH496" s="7">
        <f>SUMIFS(مصنعيات!AF:AF,مصنعيات!X:X,$AF$2,مصنعيات!V:V,AD496)</f>
        <v>0</v>
      </c>
      <c r="AI496" s="66" t="str">
        <f t="shared" si="124"/>
        <v/>
      </c>
      <c r="AL496" s="4" t="s">
        <v>8</v>
      </c>
      <c r="AM496" s="5">
        <v>45661</v>
      </c>
      <c r="AN496" s="7"/>
      <c r="AO496" s="7"/>
      <c r="AP496" s="6">
        <f t="shared" si="132"/>
        <v>0</v>
      </c>
      <c r="AQ496" s="7">
        <f>SUMIFS(مصنعيات!AO:AO,مصنعيات!AG:AG,$AO$2,مصنعيات!AE:AE,AM496)</f>
        <v>0</v>
      </c>
      <c r="AR496" s="66" t="str">
        <f t="shared" si="125"/>
        <v/>
      </c>
      <c r="AT496" s="4" t="s">
        <v>8</v>
      </c>
      <c r="AU496" s="5">
        <v>45661</v>
      </c>
      <c r="AV496" s="7"/>
      <c r="AW496" s="7"/>
      <c r="AX496" s="6">
        <f t="shared" si="133"/>
        <v>0</v>
      </c>
      <c r="AY496" s="7">
        <f ca="1">SUMIFS(مصنعيات!AW:AW,مصنعيات!AO:AO,$AO$2,مصنعيات!AM:AM,AU496)</f>
        <v>0</v>
      </c>
      <c r="AZ496" s="66" t="str">
        <f t="shared" si="126"/>
        <v/>
      </c>
      <c r="BB496" s="4" t="s">
        <v>8</v>
      </c>
      <c r="BC496" s="5">
        <v>45661</v>
      </c>
      <c r="BD496" s="7"/>
      <c r="BE496" s="7"/>
      <c r="BF496" s="6">
        <f t="shared" si="134"/>
        <v>0</v>
      </c>
      <c r="BG496" s="7">
        <f ca="1">SUMIFS(مصنعيات!BE:BE,مصنعيات!AW:AW,$AO$2,مصنعيات!AU:AU,BC496)</f>
        <v>0</v>
      </c>
      <c r="BH496" s="66" t="str">
        <f t="shared" si="127"/>
        <v/>
      </c>
      <c r="BJ496" s="4" t="s">
        <v>8</v>
      </c>
      <c r="BK496" s="5">
        <v>45661</v>
      </c>
      <c r="BL496" s="7"/>
      <c r="BM496" s="7"/>
      <c r="BN496" s="6">
        <f t="shared" si="135"/>
        <v>0</v>
      </c>
      <c r="BO496" s="7">
        <f ca="1">SUMIFS(مصنعيات!BM:BM,مصنعيات!BE:BE,$AO$2,مصنعيات!BC:BC,BK496)</f>
        <v>0</v>
      </c>
      <c r="BP496" s="66" t="str">
        <f t="shared" si="128"/>
        <v/>
      </c>
    </row>
    <row r="497" spans="2:68" x14ac:dyDescent="0.2">
      <c r="B497" s="4" t="s">
        <v>9</v>
      </c>
      <c r="C497" s="5">
        <v>45662</v>
      </c>
      <c r="D497" s="7"/>
      <c r="E497" s="7"/>
      <c r="F497" s="6">
        <f t="shared" si="136"/>
        <v>0</v>
      </c>
      <c r="G497" s="7">
        <f>SUMIFS(مصنعيات!N:N,مصنعيات!F:F,$E$2,مصنعيات!D:D,C497)</f>
        <v>0</v>
      </c>
      <c r="H497" s="66" t="str">
        <f t="shared" si="121"/>
        <v/>
      </c>
      <c r="K497" s="4" t="s">
        <v>9</v>
      </c>
      <c r="L497" s="5">
        <v>45662</v>
      </c>
      <c r="M497" s="7"/>
      <c r="N497" s="7"/>
      <c r="O497" s="6">
        <f t="shared" si="129"/>
        <v>0</v>
      </c>
      <c r="P497" s="7">
        <f>SUMIFS(مصنعيات!N:N,مصنعيات!F:F,$N$2,مصنعيات!D:D,L497)</f>
        <v>0</v>
      </c>
      <c r="Q497" s="66" t="str">
        <f t="shared" si="122"/>
        <v/>
      </c>
      <c r="T497" s="4" t="s">
        <v>9</v>
      </c>
      <c r="U497" s="5">
        <v>45662</v>
      </c>
      <c r="V497" s="7"/>
      <c r="W497" s="7"/>
      <c r="X497" s="6">
        <f t="shared" si="130"/>
        <v>0</v>
      </c>
      <c r="Y497" s="7">
        <f>SUMIFS(مصنعيات!W:W,مصنعيات!O:O,$W$2,مصنعيات!M:M,U497)</f>
        <v>0</v>
      </c>
      <c r="Z497" s="66" t="str">
        <f t="shared" si="123"/>
        <v/>
      </c>
      <c r="AC497" s="4" t="s">
        <v>9</v>
      </c>
      <c r="AD497" s="5">
        <v>45662</v>
      </c>
      <c r="AE497" s="7"/>
      <c r="AF497" s="7"/>
      <c r="AG497" s="6">
        <f t="shared" si="131"/>
        <v>0</v>
      </c>
      <c r="AH497" s="7">
        <f>SUMIFS(مصنعيات!AF:AF,مصنعيات!X:X,$AF$2,مصنعيات!V:V,AD497)</f>
        <v>0</v>
      </c>
      <c r="AI497" s="66" t="str">
        <f t="shared" si="124"/>
        <v/>
      </c>
      <c r="AL497" s="4" t="s">
        <v>9</v>
      </c>
      <c r="AM497" s="5">
        <v>45662</v>
      </c>
      <c r="AN497" s="7"/>
      <c r="AO497" s="7"/>
      <c r="AP497" s="6">
        <f t="shared" si="132"/>
        <v>0</v>
      </c>
      <c r="AQ497" s="7">
        <f>SUMIFS(مصنعيات!AO:AO,مصنعيات!AG:AG,$AO$2,مصنعيات!AE:AE,AM497)</f>
        <v>0</v>
      </c>
      <c r="AR497" s="66" t="str">
        <f t="shared" si="125"/>
        <v/>
      </c>
      <c r="AT497" s="4" t="s">
        <v>9</v>
      </c>
      <c r="AU497" s="5">
        <v>45662</v>
      </c>
      <c r="AV497" s="7"/>
      <c r="AW497" s="7"/>
      <c r="AX497" s="6">
        <f t="shared" si="133"/>
        <v>0</v>
      </c>
      <c r="AY497" s="7">
        <f ca="1">SUMIFS(مصنعيات!AW:AW,مصنعيات!AO:AO,$AO$2,مصنعيات!AM:AM,AU497)</f>
        <v>0</v>
      </c>
      <c r="AZ497" s="66" t="str">
        <f t="shared" si="126"/>
        <v/>
      </c>
      <c r="BB497" s="4" t="s">
        <v>9</v>
      </c>
      <c r="BC497" s="5">
        <v>45662</v>
      </c>
      <c r="BD497" s="7"/>
      <c r="BE497" s="7"/>
      <c r="BF497" s="6">
        <f t="shared" si="134"/>
        <v>0</v>
      </c>
      <c r="BG497" s="7">
        <f ca="1">SUMIFS(مصنعيات!BE:BE,مصنعيات!AW:AW,$AO$2,مصنعيات!AU:AU,BC497)</f>
        <v>0</v>
      </c>
      <c r="BH497" s="66" t="str">
        <f t="shared" si="127"/>
        <v/>
      </c>
      <c r="BJ497" s="4" t="s">
        <v>9</v>
      </c>
      <c r="BK497" s="5">
        <v>45662</v>
      </c>
      <c r="BL497" s="7"/>
      <c r="BM497" s="7"/>
      <c r="BN497" s="6">
        <f t="shared" si="135"/>
        <v>0</v>
      </c>
      <c r="BO497" s="7">
        <f ca="1">SUMIFS(مصنعيات!BM:BM,مصنعيات!BE:BE,$AO$2,مصنعيات!BC:BC,BK497)</f>
        <v>0</v>
      </c>
      <c r="BP497" s="66" t="str">
        <f t="shared" si="128"/>
        <v/>
      </c>
    </row>
    <row r="498" spans="2:68" x14ac:dyDescent="0.2">
      <c r="B498" s="4" t="s">
        <v>10</v>
      </c>
      <c r="C498" s="5">
        <v>45663</v>
      </c>
      <c r="D498" s="7"/>
      <c r="E498" s="7"/>
      <c r="F498" s="6">
        <f t="shared" si="136"/>
        <v>0</v>
      </c>
      <c r="G498" s="7">
        <f>SUMIFS(مصنعيات!N:N,مصنعيات!F:F,$E$2,مصنعيات!D:D,C498)</f>
        <v>0</v>
      </c>
      <c r="H498" s="66" t="str">
        <f t="shared" si="121"/>
        <v/>
      </c>
      <c r="K498" s="4" t="s">
        <v>10</v>
      </c>
      <c r="L498" s="5">
        <v>45663</v>
      </c>
      <c r="M498" s="7"/>
      <c r="N498" s="7"/>
      <c r="O498" s="6">
        <f t="shared" si="129"/>
        <v>0</v>
      </c>
      <c r="P498" s="7">
        <f>SUMIFS(مصنعيات!N:N,مصنعيات!F:F,$N$2,مصنعيات!D:D,L498)</f>
        <v>0</v>
      </c>
      <c r="Q498" s="66" t="str">
        <f t="shared" si="122"/>
        <v/>
      </c>
      <c r="T498" s="4" t="s">
        <v>10</v>
      </c>
      <c r="U498" s="5">
        <v>45663</v>
      </c>
      <c r="V498" s="7"/>
      <c r="W498" s="7"/>
      <c r="X498" s="6">
        <f t="shared" si="130"/>
        <v>0</v>
      </c>
      <c r="Y498" s="7">
        <f>SUMIFS(مصنعيات!W:W,مصنعيات!O:O,$W$2,مصنعيات!M:M,U498)</f>
        <v>0</v>
      </c>
      <c r="Z498" s="66" t="str">
        <f t="shared" si="123"/>
        <v/>
      </c>
      <c r="AC498" s="4" t="s">
        <v>10</v>
      </c>
      <c r="AD498" s="5">
        <v>45663</v>
      </c>
      <c r="AE498" s="7"/>
      <c r="AF498" s="7"/>
      <c r="AG498" s="6">
        <f t="shared" si="131"/>
        <v>0</v>
      </c>
      <c r="AH498" s="7">
        <f>SUMIFS(مصنعيات!AF:AF,مصنعيات!X:X,$AF$2,مصنعيات!V:V,AD498)</f>
        <v>0</v>
      </c>
      <c r="AI498" s="66" t="str">
        <f t="shared" si="124"/>
        <v/>
      </c>
      <c r="AL498" s="4" t="s">
        <v>10</v>
      </c>
      <c r="AM498" s="5">
        <v>45663</v>
      </c>
      <c r="AN498" s="7"/>
      <c r="AO498" s="7"/>
      <c r="AP498" s="6">
        <f t="shared" si="132"/>
        <v>0</v>
      </c>
      <c r="AQ498" s="7">
        <f>SUMIFS(مصنعيات!AO:AO,مصنعيات!AG:AG,$AO$2,مصنعيات!AE:AE,AM498)</f>
        <v>0</v>
      </c>
      <c r="AR498" s="66" t="str">
        <f t="shared" si="125"/>
        <v/>
      </c>
      <c r="AT498" s="4" t="s">
        <v>10</v>
      </c>
      <c r="AU498" s="5">
        <v>45663</v>
      </c>
      <c r="AV498" s="7"/>
      <c r="AW498" s="7"/>
      <c r="AX498" s="6">
        <f t="shared" si="133"/>
        <v>0</v>
      </c>
      <c r="AY498" s="7">
        <f ca="1">SUMIFS(مصنعيات!AW:AW,مصنعيات!AO:AO,$AO$2,مصنعيات!AM:AM,AU498)</f>
        <v>0</v>
      </c>
      <c r="AZ498" s="66" t="str">
        <f t="shared" si="126"/>
        <v/>
      </c>
      <c r="BB498" s="4" t="s">
        <v>10</v>
      </c>
      <c r="BC498" s="5">
        <v>45663</v>
      </c>
      <c r="BD498" s="7"/>
      <c r="BE498" s="7"/>
      <c r="BF498" s="6">
        <f t="shared" si="134"/>
        <v>0</v>
      </c>
      <c r="BG498" s="7">
        <f ca="1">SUMIFS(مصنعيات!BE:BE,مصنعيات!AW:AW,$AO$2,مصنعيات!AU:AU,BC498)</f>
        <v>0</v>
      </c>
      <c r="BH498" s="66" t="str">
        <f t="shared" si="127"/>
        <v/>
      </c>
      <c r="BJ498" s="4" t="s">
        <v>10</v>
      </c>
      <c r="BK498" s="5">
        <v>45663</v>
      </c>
      <c r="BL498" s="7"/>
      <c r="BM498" s="7"/>
      <c r="BN498" s="6">
        <f t="shared" si="135"/>
        <v>0</v>
      </c>
      <c r="BO498" s="7">
        <f ca="1">SUMIFS(مصنعيات!BM:BM,مصنعيات!BE:BE,$AO$2,مصنعيات!BC:BC,BK498)</f>
        <v>0</v>
      </c>
      <c r="BP498" s="66" t="str">
        <f t="shared" si="128"/>
        <v/>
      </c>
    </row>
    <row r="499" spans="2:68" x14ac:dyDescent="0.2">
      <c r="B499" s="4" t="s">
        <v>11</v>
      </c>
      <c r="C499" s="5">
        <v>45664</v>
      </c>
      <c r="D499" s="7"/>
      <c r="E499" s="7"/>
      <c r="F499" s="6">
        <f t="shared" si="136"/>
        <v>0</v>
      </c>
      <c r="G499" s="7">
        <f>SUMIFS(مصنعيات!N:N,مصنعيات!F:F,$E$2,مصنعيات!D:D,C499)</f>
        <v>0</v>
      </c>
      <c r="H499" s="66" t="str">
        <f t="shared" si="121"/>
        <v/>
      </c>
      <c r="K499" s="4" t="s">
        <v>11</v>
      </c>
      <c r="L499" s="5">
        <v>45664</v>
      </c>
      <c r="M499" s="7"/>
      <c r="N499" s="7"/>
      <c r="O499" s="6">
        <f t="shared" si="129"/>
        <v>0</v>
      </c>
      <c r="P499" s="7">
        <f>SUMIFS(مصنعيات!N:N,مصنعيات!F:F,$N$2,مصنعيات!D:D,L499)</f>
        <v>0</v>
      </c>
      <c r="Q499" s="66" t="str">
        <f t="shared" si="122"/>
        <v/>
      </c>
      <c r="T499" s="4" t="s">
        <v>11</v>
      </c>
      <c r="U499" s="5">
        <v>45664</v>
      </c>
      <c r="V499" s="7"/>
      <c r="W499" s="7"/>
      <c r="X499" s="6">
        <f t="shared" si="130"/>
        <v>0</v>
      </c>
      <c r="Y499" s="7">
        <f>SUMIFS(مصنعيات!W:W,مصنعيات!O:O,$W$2,مصنعيات!M:M,U499)</f>
        <v>0</v>
      </c>
      <c r="Z499" s="66" t="str">
        <f t="shared" si="123"/>
        <v/>
      </c>
      <c r="AC499" s="4" t="s">
        <v>11</v>
      </c>
      <c r="AD499" s="5">
        <v>45664</v>
      </c>
      <c r="AE499" s="7"/>
      <c r="AF499" s="7"/>
      <c r="AG499" s="6">
        <f t="shared" si="131"/>
        <v>0</v>
      </c>
      <c r="AH499" s="7">
        <f>SUMIFS(مصنعيات!AF:AF,مصنعيات!X:X,$AF$2,مصنعيات!V:V,AD499)</f>
        <v>0</v>
      </c>
      <c r="AI499" s="66" t="str">
        <f t="shared" si="124"/>
        <v/>
      </c>
      <c r="AL499" s="4" t="s">
        <v>11</v>
      </c>
      <c r="AM499" s="5">
        <v>45664</v>
      </c>
      <c r="AN499" s="7"/>
      <c r="AO499" s="7"/>
      <c r="AP499" s="6">
        <f t="shared" si="132"/>
        <v>0</v>
      </c>
      <c r="AQ499" s="7">
        <f>SUMIFS(مصنعيات!AO:AO,مصنعيات!AG:AG,$AO$2,مصنعيات!AE:AE,AM499)</f>
        <v>0</v>
      </c>
      <c r="AR499" s="66" t="str">
        <f t="shared" si="125"/>
        <v/>
      </c>
      <c r="AT499" s="4" t="s">
        <v>11</v>
      </c>
      <c r="AU499" s="5">
        <v>45664</v>
      </c>
      <c r="AV499" s="7"/>
      <c r="AW499" s="7"/>
      <c r="AX499" s="6">
        <f t="shared" si="133"/>
        <v>0</v>
      </c>
      <c r="AY499" s="7">
        <f ca="1">SUMIFS(مصنعيات!AW:AW,مصنعيات!AO:AO,$AO$2,مصنعيات!AM:AM,AU499)</f>
        <v>0</v>
      </c>
      <c r="AZ499" s="66" t="str">
        <f t="shared" si="126"/>
        <v/>
      </c>
      <c r="BB499" s="4" t="s">
        <v>11</v>
      </c>
      <c r="BC499" s="5">
        <v>45664</v>
      </c>
      <c r="BD499" s="7"/>
      <c r="BE499" s="7"/>
      <c r="BF499" s="6">
        <f t="shared" si="134"/>
        <v>0</v>
      </c>
      <c r="BG499" s="7">
        <f ca="1">SUMIFS(مصنعيات!BE:BE,مصنعيات!AW:AW,$AO$2,مصنعيات!AU:AU,BC499)</f>
        <v>0</v>
      </c>
      <c r="BH499" s="66" t="str">
        <f t="shared" si="127"/>
        <v/>
      </c>
      <c r="BJ499" s="4" t="s">
        <v>11</v>
      </c>
      <c r="BK499" s="5">
        <v>45664</v>
      </c>
      <c r="BL499" s="7"/>
      <c r="BM499" s="7"/>
      <c r="BN499" s="6">
        <f t="shared" si="135"/>
        <v>0</v>
      </c>
      <c r="BO499" s="7">
        <f ca="1">SUMIFS(مصنعيات!BM:BM,مصنعيات!BE:BE,$AO$2,مصنعيات!BC:BC,BK499)</f>
        <v>0</v>
      </c>
      <c r="BP499" s="66" t="str">
        <f t="shared" si="128"/>
        <v/>
      </c>
    </row>
    <row r="500" spans="2:68" x14ac:dyDescent="0.2">
      <c r="B500" s="4" t="s">
        <v>12</v>
      </c>
      <c r="C500" s="5">
        <v>45665</v>
      </c>
      <c r="D500" s="7"/>
      <c r="E500" s="7"/>
      <c r="F500" s="6">
        <f t="shared" si="136"/>
        <v>0</v>
      </c>
      <c r="G500" s="7">
        <f>SUMIFS(مصنعيات!N:N,مصنعيات!F:F,$E$2,مصنعيات!D:D,C500)</f>
        <v>0</v>
      </c>
      <c r="H500" s="66" t="str">
        <f t="shared" si="121"/>
        <v/>
      </c>
      <c r="K500" s="4" t="s">
        <v>12</v>
      </c>
      <c r="L500" s="5">
        <v>45665</v>
      </c>
      <c r="M500" s="7"/>
      <c r="N500" s="7"/>
      <c r="O500" s="6">
        <f t="shared" si="129"/>
        <v>0</v>
      </c>
      <c r="P500" s="7">
        <f>SUMIFS(مصنعيات!N:N,مصنعيات!F:F,$N$2,مصنعيات!D:D,L500)</f>
        <v>0</v>
      </c>
      <c r="Q500" s="66" t="str">
        <f t="shared" si="122"/>
        <v/>
      </c>
      <c r="T500" s="4" t="s">
        <v>12</v>
      </c>
      <c r="U500" s="5">
        <v>45665</v>
      </c>
      <c r="V500" s="7"/>
      <c r="W500" s="7"/>
      <c r="X500" s="6">
        <f t="shared" si="130"/>
        <v>0</v>
      </c>
      <c r="Y500" s="7">
        <f>SUMIFS(مصنعيات!W:W,مصنعيات!O:O,$W$2,مصنعيات!M:M,U500)</f>
        <v>0</v>
      </c>
      <c r="Z500" s="66" t="str">
        <f t="shared" si="123"/>
        <v/>
      </c>
      <c r="AC500" s="4" t="s">
        <v>12</v>
      </c>
      <c r="AD500" s="5">
        <v>45665</v>
      </c>
      <c r="AE500" s="7"/>
      <c r="AF500" s="7"/>
      <c r="AG500" s="6">
        <f t="shared" si="131"/>
        <v>0</v>
      </c>
      <c r="AH500" s="7">
        <f>SUMIFS(مصنعيات!AF:AF,مصنعيات!X:X,$AF$2,مصنعيات!V:V,AD500)</f>
        <v>0</v>
      </c>
      <c r="AI500" s="66" t="str">
        <f t="shared" si="124"/>
        <v/>
      </c>
      <c r="AL500" s="4" t="s">
        <v>12</v>
      </c>
      <c r="AM500" s="5">
        <v>45665</v>
      </c>
      <c r="AN500" s="7"/>
      <c r="AO500" s="7"/>
      <c r="AP500" s="6">
        <f t="shared" si="132"/>
        <v>0</v>
      </c>
      <c r="AQ500" s="7">
        <f>SUMIFS(مصنعيات!AO:AO,مصنعيات!AG:AG,$AO$2,مصنعيات!AE:AE,AM500)</f>
        <v>0</v>
      </c>
      <c r="AR500" s="66" t="str">
        <f t="shared" si="125"/>
        <v/>
      </c>
      <c r="AT500" s="4" t="s">
        <v>12</v>
      </c>
      <c r="AU500" s="5">
        <v>45665</v>
      </c>
      <c r="AV500" s="7"/>
      <c r="AW500" s="7"/>
      <c r="AX500" s="6">
        <f t="shared" si="133"/>
        <v>0</v>
      </c>
      <c r="AY500" s="7">
        <f ca="1">SUMIFS(مصنعيات!AW:AW,مصنعيات!AO:AO,$AO$2,مصنعيات!AM:AM,AU500)</f>
        <v>0</v>
      </c>
      <c r="AZ500" s="66" t="str">
        <f t="shared" si="126"/>
        <v/>
      </c>
      <c r="BB500" s="4" t="s">
        <v>12</v>
      </c>
      <c r="BC500" s="5">
        <v>45665</v>
      </c>
      <c r="BD500" s="7"/>
      <c r="BE500" s="7"/>
      <c r="BF500" s="6">
        <f t="shared" si="134"/>
        <v>0</v>
      </c>
      <c r="BG500" s="7">
        <f ca="1">SUMIFS(مصنعيات!BE:BE,مصنعيات!AW:AW,$AO$2,مصنعيات!AU:AU,BC500)</f>
        <v>0</v>
      </c>
      <c r="BH500" s="66" t="str">
        <f t="shared" si="127"/>
        <v/>
      </c>
      <c r="BJ500" s="4" t="s">
        <v>12</v>
      </c>
      <c r="BK500" s="5">
        <v>45665</v>
      </c>
      <c r="BL500" s="7"/>
      <c r="BM500" s="7"/>
      <c r="BN500" s="6">
        <f t="shared" si="135"/>
        <v>0</v>
      </c>
      <c r="BO500" s="7">
        <f ca="1">SUMIFS(مصنعيات!BM:BM,مصنعيات!BE:BE,$AO$2,مصنعيات!BC:BC,BK500)</f>
        <v>0</v>
      </c>
      <c r="BP500" s="66" t="str">
        <f t="shared" si="128"/>
        <v/>
      </c>
    </row>
    <row r="501" spans="2:68" x14ac:dyDescent="0.2">
      <c r="B501" s="4" t="s">
        <v>13</v>
      </c>
      <c r="C501" s="5">
        <v>45666</v>
      </c>
      <c r="D501" s="7"/>
      <c r="E501" s="7"/>
      <c r="F501" s="6">
        <f t="shared" si="136"/>
        <v>0</v>
      </c>
      <c r="G501" s="7">
        <f>SUMIFS(مصنعيات!N:N,مصنعيات!F:F,$E$2,مصنعيات!D:D,C501)</f>
        <v>0</v>
      </c>
      <c r="H501" s="66" t="str">
        <f t="shared" si="121"/>
        <v/>
      </c>
      <c r="K501" s="4" t="s">
        <v>13</v>
      </c>
      <c r="L501" s="5">
        <v>45666</v>
      </c>
      <c r="M501" s="7"/>
      <c r="N501" s="7"/>
      <c r="O501" s="6">
        <f t="shared" si="129"/>
        <v>0</v>
      </c>
      <c r="P501" s="7">
        <f>SUMIFS(مصنعيات!N:N,مصنعيات!F:F,$N$2,مصنعيات!D:D,L501)</f>
        <v>0</v>
      </c>
      <c r="Q501" s="66" t="str">
        <f t="shared" si="122"/>
        <v/>
      </c>
      <c r="T501" s="4" t="s">
        <v>13</v>
      </c>
      <c r="U501" s="5">
        <v>45666</v>
      </c>
      <c r="V501" s="7"/>
      <c r="W501" s="7"/>
      <c r="X501" s="6">
        <f t="shared" si="130"/>
        <v>0</v>
      </c>
      <c r="Y501" s="7">
        <f>SUMIFS(مصنعيات!W:W,مصنعيات!O:O,$W$2,مصنعيات!M:M,U501)</f>
        <v>0</v>
      </c>
      <c r="Z501" s="66" t="str">
        <f t="shared" si="123"/>
        <v/>
      </c>
      <c r="AC501" s="4" t="s">
        <v>13</v>
      </c>
      <c r="AD501" s="5">
        <v>45666</v>
      </c>
      <c r="AE501" s="7"/>
      <c r="AF501" s="7"/>
      <c r="AG501" s="6">
        <f t="shared" si="131"/>
        <v>0</v>
      </c>
      <c r="AH501" s="7">
        <f>SUMIFS(مصنعيات!AF:AF,مصنعيات!X:X,$AF$2,مصنعيات!V:V,AD501)</f>
        <v>0</v>
      </c>
      <c r="AI501" s="66" t="str">
        <f t="shared" si="124"/>
        <v/>
      </c>
      <c r="AL501" s="4" t="s">
        <v>13</v>
      </c>
      <c r="AM501" s="5">
        <v>45666</v>
      </c>
      <c r="AN501" s="7"/>
      <c r="AO501" s="7"/>
      <c r="AP501" s="6">
        <f t="shared" si="132"/>
        <v>0</v>
      </c>
      <c r="AQ501" s="7">
        <f>SUMIFS(مصنعيات!AO:AO,مصنعيات!AG:AG,$AO$2,مصنعيات!AE:AE,AM501)</f>
        <v>0</v>
      </c>
      <c r="AR501" s="66" t="str">
        <f t="shared" si="125"/>
        <v/>
      </c>
      <c r="AT501" s="4" t="s">
        <v>13</v>
      </c>
      <c r="AU501" s="5">
        <v>45666</v>
      </c>
      <c r="AV501" s="7"/>
      <c r="AW501" s="7"/>
      <c r="AX501" s="6">
        <f t="shared" si="133"/>
        <v>0</v>
      </c>
      <c r="AY501" s="7">
        <f ca="1">SUMIFS(مصنعيات!AW:AW,مصنعيات!AO:AO,$AO$2,مصنعيات!AM:AM,AU501)</f>
        <v>0</v>
      </c>
      <c r="AZ501" s="66" t="str">
        <f t="shared" si="126"/>
        <v/>
      </c>
      <c r="BB501" s="4" t="s">
        <v>13</v>
      </c>
      <c r="BC501" s="5">
        <v>45666</v>
      </c>
      <c r="BD501" s="7"/>
      <c r="BE501" s="7"/>
      <c r="BF501" s="6">
        <f t="shared" si="134"/>
        <v>0</v>
      </c>
      <c r="BG501" s="7">
        <f ca="1">SUMIFS(مصنعيات!BE:BE,مصنعيات!AW:AW,$AO$2,مصنعيات!AU:AU,BC501)</f>
        <v>0</v>
      </c>
      <c r="BH501" s="66" t="str">
        <f t="shared" si="127"/>
        <v/>
      </c>
      <c r="BJ501" s="4" t="s">
        <v>13</v>
      </c>
      <c r="BK501" s="5">
        <v>45666</v>
      </c>
      <c r="BL501" s="7"/>
      <c r="BM501" s="7"/>
      <c r="BN501" s="6">
        <f t="shared" si="135"/>
        <v>0</v>
      </c>
      <c r="BO501" s="7">
        <f ca="1">SUMIFS(مصنعيات!BM:BM,مصنعيات!BE:BE,$AO$2,مصنعيات!BC:BC,BK501)</f>
        <v>0</v>
      </c>
      <c r="BP501" s="66" t="str">
        <f t="shared" si="128"/>
        <v/>
      </c>
    </row>
    <row r="502" spans="2:68" x14ac:dyDescent="0.2">
      <c r="B502" s="4" t="s">
        <v>30</v>
      </c>
      <c r="C502" s="5">
        <v>45667</v>
      </c>
      <c r="D502" s="7"/>
      <c r="E502" s="7"/>
      <c r="F502" s="6">
        <f t="shared" si="136"/>
        <v>0</v>
      </c>
      <c r="G502" s="7">
        <f>SUMIFS(مصنعيات!N:N,مصنعيات!F:F,$E$2,مصنعيات!D:D,C502)</f>
        <v>0</v>
      </c>
      <c r="H502" s="66" t="str">
        <f t="shared" si="121"/>
        <v/>
      </c>
      <c r="K502" s="4" t="s">
        <v>30</v>
      </c>
      <c r="L502" s="5">
        <v>45667</v>
      </c>
      <c r="M502" s="7"/>
      <c r="N502" s="7"/>
      <c r="O502" s="6">
        <f t="shared" si="129"/>
        <v>0</v>
      </c>
      <c r="P502" s="7">
        <f>SUMIFS(مصنعيات!N:N,مصنعيات!F:F,$N$2,مصنعيات!D:D,L502)</f>
        <v>0</v>
      </c>
      <c r="Q502" s="66" t="str">
        <f t="shared" si="122"/>
        <v/>
      </c>
      <c r="T502" s="4" t="s">
        <v>30</v>
      </c>
      <c r="U502" s="5">
        <v>45667</v>
      </c>
      <c r="V502" s="7"/>
      <c r="W502" s="7"/>
      <c r="X502" s="6">
        <f t="shared" si="130"/>
        <v>0</v>
      </c>
      <c r="Y502" s="7">
        <f>SUMIFS(مصنعيات!W:W,مصنعيات!O:O,$W$2,مصنعيات!M:M,U502)</f>
        <v>0</v>
      </c>
      <c r="Z502" s="66" t="str">
        <f t="shared" si="123"/>
        <v/>
      </c>
      <c r="AC502" s="4" t="s">
        <v>30</v>
      </c>
      <c r="AD502" s="5">
        <v>45667</v>
      </c>
      <c r="AE502" s="7"/>
      <c r="AF502" s="7"/>
      <c r="AG502" s="6">
        <f t="shared" si="131"/>
        <v>0</v>
      </c>
      <c r="AH502" s="7">
        <f>SUMIFS(مصنعيات!AF:AF,مصنعيات!X:X,$AF$2,مصنعيات!V:V,AD502)</f>
        <v>0</v>
      </c>
      <c r="AI502" s="66" t="str">
        <f t="shared" si="124"/>
        <v/>
      </c>
      <c r="AL502" s="4" t="s">
        <v>30</v>
      </c>
      <c r="AM502" s="5">
        <v>45667</v>
      </c>
      <c r="AN502" s="7"/>
      <c r="AO502" s="7"/>
      <c r="AP502" s="6">
        <f t="shared" si="132"/>
        <v>0</v>
      </c>
      <c r="AQ502" s="7">
        <f>SUMIFS(مصنعيات!AO:AO,مصنعيات!AG:AG,$AO$2,مصنعيات!AE:AE,AM502)</f>
        <v>0</v>
      </c>
      <c r="AR502" s="66" t="str">
        <f t="shared" si="125"/>
        <v/>
      </c>
      <c r="AT502" s="4" t="s">
        <v>30</v>
      </c>
      <c r="AU502" s="5">
        <v>45667</v>
      </c>
      <c r="AV502" s="7"/>
      <c r="AW502" s="7"/>
      <c r="AX502" s="6">
        <f t="shared" si="133"/>
        <v>0</v>
      </c>
      <c r="AY502" s="7">
        <f ca="1">SUMIFS(مصنعيات!AW:AW,مصنعيات!AO:AO,$AO$2,مصنعيات!AM:AM,AU502)</f>
        <v>0</v>
      </c>
      <c r="AZ502" s="66" t="str">
        <f t="shared" si="126"/>
        <v/>
      </c>
      <c r="BB502" s="4" t="s">
        <v>30</v>
      </c>
      <c r="BC502" s="5">
        <v>45667</v>
      </c>
      <c r="BD502" s="7"/>
      <c r="BE502" s="7"/>
      <c r="BF502" s="6">
        <f t="shared" si="134"/>
        <v>0</v>
      </c>
      <c r="BG502" s="7">
        <f ca="1">SUMIFS(مصنعيات!BE:BE,مصنعيات!AW:AW,$AO$2,مصنعيات!AU:AU,BC502)</f>
        <v>0</v>
      </c>
      <c r="BH502" s="66" t="str">
        <f t="shared" si="127"/>
        <v/>
      </c>
      <c r="BJ502" s="4" t="s">
        <v>30</v>
      </c>
      <c r="BK502" s="5">
        <v>45667</v>
      </c>
      <c r="BL502" s="7"/>
      <c r="BM502" s="7"/>
      <c r="BN502" s="6">
        <f t="shared" si="135"/>
        <v>0</v>
      </c>
      <c r="BO502" s="7">
        <f ca="1">SUMIFS(مصنعيات!BM:BM,مصنعيات!BE:BE,$AO$2,مصنعيات!BC:BC,BK502)</f>
        <v>0</v>
      </c>
      <c r="BP502" s="66" t="str">
        <f t="shared" si="128"/>
        <v/>
      </c>
    </row>
    <row r="503" spans="2:68" x14ac:dyDescent="0.2">
      <c r="B503" s="4" t="s">
        <v>8</v>
      </c>
      <c r="C503" s="5">
        <v>45668</v>
      </c>
      <c r="D503" s="7"/>
      <c r="E503" s="7"/>
      <c r="F503" s="6">
        <f t="shared" si="136"/>
        <v>0</v>
      </c>
      <c r="G503" s="7">
        <f>SUMIFS(مصنعيات!N:N,مصنعيات!F:F,$E$2,مصنعيات!D:D,C503)</f>
        <v>0</v>
      </c>
      <c r="H503" s="66" t="str">
        <f t="shared" si="121"/>
        <v/>
      </c>
      <c r="K503" s="4" t="s">
        <v>8</v>
      </c>
      <c r="L503" s="5">
        <v>45668</v>
      </c>
      <c r="M503" s="7"/>
      <c r="N503" s="7"/>
      <c r="O503" s="6">
        <f t="shared" si="129"/>
        <v>0</v>
      </c>
      <c r="P503" s="7">
        <f>SUMIFS(مصنعيات!N:N,مصنعيات!F:F,$N$2,مصنعيات!D:D,L503)</f>
        <v>0</v>
      </c>
      <c r="Q503" s="66" t="str">
        <f t="shared" si="122"/>
        <v/>
      </c>
      <c r="T503" s="4" t="s">
        <v>8</v>
      </c>
      <c r="U503" s="5">
        <v>45668</v>
      </c>
      <c r="V503" s="7"/>
      <c r="W503" s="7"/>
      <c r="X503" s="6">
        <f t="shared" si="130"/>
        <v>0</v>
      </c>
      <c r="Y503" s="7">
        <f>SUMIFS(مصنعيات!W:W,مصنعيات!O:O,$W$2,مصنعيات!M:M,U503)</f>
        <v>0</v>
      </c>
      <c r="Z503" s="66" t="str">
        <f t="shared" si="123"/>
        <v/>
      </c>
      <c r="AC503" s="4" t="s">
        <v>8</v>
      </c>
      <c r="AD503" s="5">
        <v>45668</v>
      </c>
      <c r="AE503" s="7"/>
      <c r="AF503" s="7"/>
      <c r="AG503" s="6">
        <f t="shared" si="131"/>
        <v>0</v>
      </c>
      <c r="AH503" s="7">
        <f>SUMIFS(مصنعيات!AF:AF,مصنعيات!X:X,$AF$2,مصنعيات!V:V,AD503)</f>
        <v>0</v>
      </c>
      <c r="AI503" s="66" t="str">
        <f t="shared" si="124"/>
        <v/>
      </c>
      <c r="AL503" s="4" t="s">
        <v>8</v>
      </c>
      <c r="AM503" s="5">
        <v>45668</v>
      </c>
      <c r="AN503" s="7"/>
      <c r="AO503" s="7"/>
      <c r="AP503" s="6">
        <f t="shared" si="132"/>
        <v>0</v>
      </c>
      <c r="AQ503" s="7">
        <f>SUMIFS(مصنعيات!AO:AO,مصنعيات!AG:AG,$AO$2,مصنعيات!AE:AE,AM503)</f>
        <v>0</v>
      </c>
      <c r="AR503" s="66" t="str">
        <f t="shared" si="125"/>
        <v/>
      </c>
      <c r="AT503" s="4" t="s">
        <v>8</v>
      </c>
      <c r="AU503" s="5">
        <v>45668</v>
      </c>
      <c r="AV503" s="7"/>
      <c r="AW503" s="7"/>
      <c r="AX503" s="6">
        <f t="shared" si="133"/>
        <v>0</v>
      </c>
      <c r="AY503" s="7">
        <f ca="1">SUMIFS(مصنعيات!AW:AW,مصنعيات!AO:AO,$AO$2,مصنعيات!AM:AM,AU503)</f>
        <v>0</v>
      </c>
      <c r="AZ503" s="66" t="str">
        <f t="shared" si="126"/>
        <v/>
      </c>
      <c r="BB503" s="4" t="s">
        <v>8</v>
      </c>
      <c r="BC503" s="5">
        <v>45668</v>
      </c>
      <c r="BD503" s="7"/>
      <c r="BE503" s="7"/>
      <c r="BF503" s="6">
        <f t="shared" si="134"/>
        <v>0</v>
      </c>
      <c r="BG503" s="7">
        <f ca="1">SUMIFS(مصنعيات!BE:BE,مصنعيات!AW:AW,$AO$2,مصنعيات!AU:AU,BC503)</f>
        <v>0</v>
      </c>
      <c r="BH503" s="66" t="str">
        <f t="shared" si="127"/>
        <v/>
      </c>
      <c r="BJ503" s="4" t="s">
        <v>8</v>
      </c>
      <c r="BK503" s="5">
        <v>45668</v>
      </c>
      <c r="BL503" s="7"/>
      <c r="BM503" s="7"/>
      <c r="BN503" s="6">
        <f t="shared" si="135"/>
        <v>0</v>
      </c>
      <c r="BO503" s="7">
        <f ca="1">SUMIFS(مصنعيات!BM:BM,مصنعيات!BE:BE,$AO$2,مصنعيات!BC:BC,BK503)</f>
        <v>0</v>
      </c>
      <c r="BP503" s="66" t="str">
        <f t="shared" si="128"/>
        <v/>
      </c>
    </row>
    <row r="504" spans="2:68" x14ac:dyDescent="0.2">
      <c r="B504" s="4" t="s">
        <v>9</v>
      </c>
      <c r="C504" s="5">
        <v>45669</v>
      </c>
      <c r="D504" s="7"/>
      <c r="E504" s="7"/>
      <c r="F504" s="6">
        <f t="shared" si="136"/>
        <v>0</v>
      </c>
      <c r="G504" s="7">
        <f>SUMIFS(مصنعيات!N:N,مصنعيات!F:F,$E$2,مصنعيات!D:D,C504)</f>
        <v>0</v>
      </c>
      <c r="H504" s="66" t="str">
        <f t="shared" si="121"/>
        <v/>
      </c>
      <c r="K504" s="4" t="s">
        <v>9</v>
      </c>
      <c r="L504" s="5">
        <v>45669</v>
      </c>
      <c r="M504" s="7"/>
      <c r="N504" s="7"/>
      <c r="O504" s="6">
        <f t="shared" si="129"/>
        <v>0</v>
      </c>
      <c r="P504" s="7">
        <f>SUMIFS(مصنعيات!N:N,مصنعيات!F:F,$N$2,مصنعيات!D:D,L504)</f>
        <v>0</v>
      </c>
      <c r="Q504" s="66" t="str">
        <f t="shared" si="122"/>
        <v/>
      </c>
      <c r="T504" s="4" t="s">
        <v>9</v>
      </c>
      <c r="U504" s="5">
        <v>45669</v>
      </c>
      <c r="V504" s="7"/>
      <c r="W504" s="7"/>
      <c r="X504" s="6">
        <f t="shared" si="130"/>
        <v>0</v>
      </c>
      <c r="Y504" s="7">
        <f>SUMIFS(مصنعيات!W:W,مصنعيات!O:O,$W$2,مصنعيات!M:M,U504)</f>
        <v>0</v>
      </c>
      <c r="Z504" s="66" t="str">
        <f t="shared" si="123"/>
        <v/>
      </c>
      <c r="AC504" s="4" t="s">
        <v>9</v>
      </c>
      <c r="AD504" s="5">
        <v>45669</v>
      </c>
      <c r="AE504" s="7"/>
      <c r="AF504" s="7"/>
      <c r="AG504" s="6">
        <f t="shared" si="131"/>
        <v>0</v>
      </c>
      <c r="AH504" s="7">
        <f>SUMIFS(مصنعيات!AF:AF,مصنعيات!X:X,$AF$2,مصنعيات!V:V,AD504)</f>
        <v>0</v>
      </c>
      <c r="AI504" s="66" t="str">
        <f t="shared" si="124"/>
        <v/>
      </c>
      <c r="AL504" s="4" t="s">
        <v>9</v>
      </c>
      <c r="AM504" s="5">
        <v>45669</v>
      </c>
      <c r="AN504" s="7"/>
      <c r="AO504" s="7"/>
      <c r="AP504" s="6">
        <f t="shared" si="132"/>
        <v>0</v>
      </c>
      <c r="AQ504" s="7">
        <f>SUMIFS(مصنعيات!AO:AO,مصنعيات!AG:AG,$AO$2,مصنعيات!AE:AE,AM504)</f>
        <v>0</v>
      </c>
      <c r="AR504" s="66" t="str">
        <f t="shared" si="125"/>
        <v/>
      </c>
      <c r="AT504" s="4" t="s">
        <v>9</v>
      </c>
      <c r="AU504" s="5">
        <v>45669</v>
      </c>
      <c r="AV504" s="7"/>
      <c r="AW504" s="7"/>
      <c r="AX504" s="6">
        <f t="shared" si="133"/>
        <v>0</v>
      </c>
      <c r="AY504" s="7">
        <f ca="1">SUMIFS(مصنعيات!AW:AW,مصنعيات!AO:AO,$AO$2,مصنعيات!AM:AM,AU504)</f>
        <v>0</v>
      </c>
      <c r="AZ504" s="66" t="str">
        <f t="shared" si="126"/>
        <v/>
      </c>
      <c r="BB504" s="4" t="s">
        <v>9</v>
      </c>
      <c r="BC504" s="5">
        <v>45669</v>
      </c>
      <c r="BD504" s="7"/>
      <c r="BE504" s="7"/>
      <c r="BF504" s="6">
        <f t="shared" si="134"/>
        <v>0</v>
      </c>
      <c r="BG504" s="7">
        <f ca="1">SUMIFS(مصنعيات!BE:BE,مصنعيات!AW:AW,$AO$2,مصنعيات!AU:AU,BC504)</f>
        <v>0</v>
      </c>
      <c r="BH504" s="66" t="str">
        <f t="shared" si="127"/>
        <v/>
      </c>
      <c r="BJ504" s="4" t="s">
        <v>9</v>
      </c>
      <c r="BK504" s="5">
        <v>45669</v>
      </c>
      <c r="BL504" s="7"/>
      <c r="BM504" s="7"/>
      <c r="BN504" s="6">
        <f t="shared" si="135"/>
        <v>0</v>
      </c>
      <c r="BO504" s="7">
        <f ca="1">SUMIFS(مصنعيات!BM:BM,مصنعيات!BE:BE,$AO$2,مصنعيات!BC:BC,BK504)</f>
        <v>0</v>
      </c>
      <c r="BP504" s="66" t="str">
        <f t="shared" si="128"/>
        <v/>
      </c>
    </row>
    <row r="505" spans="2:68" x14ac:dyDescent="0.2">
      <c r="B505" s="4" t="s">
        <v>10</v>
      </c>
      <c r="C505" s="5">
        <v>45670</v>
      </c>
      <c r="D505" s="7"/>
      <c r="E505" s="7"/>
      <c r="F505" s="6">
        <f t="shared" si="136"/>
        <v>0</v>
      </c>
      <c r="G505" s="7">
        <f>SUMIFS(مصنعيات!N:N,مصنعيات!F:F,$E$2,مصنعيات!D:D,C505)</f>
        <v>0</v>
      </c>
      <c r="H505" s="66" t="str">
        <f t="shared" si="121"/>
        <v/>
      </c>
      <c r="K505" s="4" t="s">
        <v>10</v>
      </c>
      <c r="L505" s="5">
        <v>45670</v>
      </c>
      <c r="M505" s="7"/>
      <c r="N505" s="7"/>
      <c r="O505" s="6">
        <f t="shared" si="129"/>
        <v>0</v>
      </c>
      <c r="P505" s="7">
        <f>SUMIFS(مصنعيات!N:N,مصنعيات!F:F,$N$2,مصنعيات!D:D,L505)</f>
        <v>0</v>
      </c>
      <c r="Q505" s="66" t="str">
        <f t="shared" si="122"/>
        <v/>
      </c>
      <c r="T505" s="4" t="s">
        <v>10</v>
      </c>
      <c r="U505" s="5">
        <v>45670</v>
      </c>
      <c r="V505" s="7"/>
      <c r="W505" s="7"/>
      <c r="X505" s="6">
        <f t="shared" si="130"/>
        <v>0</v>
      </c>
      <c r="Y505" s="7">
        <f>SUMIFS(مصنعيات!W:W,مصنعيات!O:O,$W$2,مصنعيات!M:M,U505)</f>
        <v>0</v>
      </c>
      <c r="Z505" s="66" t="str">
        <f t="shared" si="123"/>
        <v/>
      </c>
      <c r="AC505" s="4" t="s">
        <v>10</v>
      </c>
      <c r="AD505" s="5">
        <v>45670</v>
      </c>
      <c r="AE505" s="7"/>
      <c r="AF505" s="7"/>
      <c r="AG505" s="6">
        <f t="shared" si="131"/>
        <v>0</v>
      </c>
      <c r="AH505" s="7">
        <f>SUMIFS(مصنعيات!AF:AF,مصنعيات!X:X,$AF$2,مصنعيات!V:V,AD505)</f>
        <v>0</v>
      </c>
      <c r="AI505" s="66" t="str">
        <f t="shared" si="124"/>
        <v/>
      </c>
      <c r="AL505" s="4" t="s">
        <v>10</v>
      </c>
      <c r="AM505" s="5">
        <v>45670</v>
      </c>
      <c r="AN505" s="7"/>
      <c r="AO505" s="7"/>
      <c r="AP505" s="6">
        <f t="shared" si="132"/>
        <v>0</v>
      </c>
      <c r="AQ505" s="7">
        <f>SUMIFS(مصنعيات!AO:AO,مصنعيات!AG:AG,$AO$2,مصنعيات!AE:AE,AM505)</f>
        <v>0</v>
      </c>
      <c r="AR505" s="66" t="str">
        <f t="shared" si="125"/>
        <v/>
      </c>
      <c r="AT505" s="4" t="s">
        <v>10</v>
      </c>
      <c r="AU505" s="5">
        <v>45670</v>
      </c>
      <c r="AV505" s="7"/>
      <c r="AW505" s="7"/>
      <c r="AX505" s="6">
        <f t="shared" si="133"/>
        <v>0</v>
      </c>
      <c r="AY505" s="7">
        <f ca="1">SUMIFS(مصنعيات!AW:AW,مصنعيات!AO:AO,$AO$2,مصنعيات!AM:AM,AU505)</f>
        <v>0</v>
      </c>
      <c r="AZ505" s="66" t="str">
        <f t="shared" si="126"/>
        <v/>
      </c>
      <c r="BB505" s="4" t="s">
        <v>10</v>
      </c>
      <c r="BC505" s="5">
        <v>45670</v>
      </c>
      <c r="BD505" s="7"/>
      <c r="BE505" s="7"/>
      <c r="BF505" s="6">
        <f t="shared" si="134"/>
        <v>0</v>
      </c>
      <c r="BG505" s="7">
        <f ca="1">SUMIFS(مصنعيات!BE:BE,مصنعيات!AW:AW,$AO$2,مصنعيات!AU:AU,BC505)</f>
        <v>0</v>
      </c>
      <c r="BH505" s="66" t="str">
        <f t="shared" si="127"/>
        <v/>
      </c>
      <c r="BJ505" s="4" t="s">
        <v>10</v>
      </c>
      <c r="BK505" s="5">
        <v>45670</v>
      </c>
      <c r="BL505" s="7"/>
      <c r="BM505" s="7"/>
      <c r="BN505" s="6">
        <f t="shared" si="135"/>
        <v>0</v>
      </c>
      <c r="BO505" s="7">
        <f ca="1">SUMIFS(مصنعيات!BM:BM,مصنعيات!BE:BE,$AO$2,مصنعيات!BC:BC,BK505)</f>
        <v>0</v>
      </c>
      <c r="BP505" s="66" t="str">
        <f t="shared" si="128"/>
        <v/>
      </c>
    </row>
    <row r="506" spans="2:68" x14ac:dyDescent="0.2">
      <c r="B506" s="4" t="s">
        <v>11</v>
      </c>
      <c r="C506" s="5">
        <v>45671</v>
      </c>
      <c r="D506" s="7"/>
      <c r="E506" s="7"/>
      <c r="F506" s="6">
        <f t="shared" si="136"/>
        <v>0</v>
      </c>
      <c r="G506" s="7">
        <f>SUMIFS(مصنعيات!N:N,مصنعيات!F:F,$E$2,مصنعيات!D:D,C506)</f>
        <v>0</v>
      </c>
      <c r="H506" s="66" t="str">
        <f t="shared" si="121"/>
        <v/>
      </c>
      <c r="K506" s="4" t="s">
        <v>11</v>
      </c>
      <c r="L506" s="5">
        <v>45671</v>
      </c>
      <c r="M506" s="7"/>
      <c r="N506" s="7"/>
      <c r="O506" s="6">
        <f t="shared" si="129"/>
        <v>0</v>
      </c>
      <c r="P506" s="7">
        <f>SUMIFS(مصنعيات!N:N,مصنعيات!F:F,$N$2,مصنعيات!D:D,L506)</f>
        <v>0</v>
      </c>
      <c r="Q506" s="66" t="str">
        <f t="shared" si="122"/>
        <v/>
      </c>
      <c r="T506" s="4" t="s">
        <v>11</v>
      </c>
      <c r="U506" s="5">
        <v>45671</v>
      </c>
      <c r="V506" s="7"/>
      <c r="W506" s="7"/>
      <c r="X506" s="6">
        <f t="shared" si="130"/>
        <v>0</v>
      </c>
      <c r="Y506" s="7">
        <f>SUMIFS(مصنعيات!W:W,مصنعيات!O:O,$W$2,مصنعيات!M:M,U506)</f>
        <v>0</v>
      </c>
      <c r="Z506" s="66" t="str">
        <f t="shared" si="123"/>
        <v/>
      </c>
      <c r="AC506" s="4" t="s">
        <v>11</v>
      </c>
      <c r="AD506" s="5">
        <v>45671</v>
      </c>
      <c r="AE506" s="7"/>
      <c r="AF506" s="7"/>
      <c r="AG506" s="6">
        <f t="shared" si="131"/>
        <v>0</v>
      </c>
      <c r="AH506" s="7">
        <f>SUMIFS(مصنعيات!AF:AF,مصنعيات!X:X,$AF$2,مصنعيات!V:V,AD506)</f>
        <v>0</v>
      </c>
      <c r="AI506" s="66" t="str">
        <f t="shared" si="124"/>
        <v/>
      </c>
      <c r="AL506" s="4" t="s">
        <v>11</v>
      </c>
      <c r="AM506" s="5">
        <v>45671</v>
      </c>
      <c r="AN506" s="7"/>
      <c r="AO506" s="7"/>
      <c r="AP506" s="6">
        <f t="shared" si="132"/>
        <v>0</v>
      </c>
      <c r="AQ506" s="7">
        <f>SUMIFS(مصنعيات!AO:AO,مصنعيات!AG:AG,$AO$2,مصنعيات!AE:AE,AM506)</f>
        <v>0</v>
      </c>
      <c r="AR506" s="66" t="str">
        <f t="shared" si="125"/>
        <v/>
      </c>
      <c r="AT506" s="4" t="s">
        <v>11</v>
      </c>
      <c r="AU506" s="5">
        <v>45671</v>
      </c>
      <c r="AV506" s="7"/>
      <c r="AW506" s="7"/>
      <c r="AX506" s="6">
        <f t="shared" si="133"/>
        <v>0</v>
      </c>
      <c r="AY506" s="7">
        <f ca="1">SUMIFS(مصنعيات!AW:AW,مصنعيات!AO:AO,$AO$2,مصنعيات!AM:AM,AU506)</f>
        <v>0</v>
      </c>
      <c r="AZ506" s="66" t="str">
        <f t="shared" si="126"/>
        <v/>
      </c>
      <c r="BB506" s="4" t="s">
        <v>11</v>
      </c>
      <c r="BC506" s="5">
        <v>45671</v>
      </c>
      <c r="BD506" s="7"/>
      <c r="BE506" s="7"/>
      <c r="BF506" s="6">
        <f t="shared" si="134"/>
        <v>0</v>
      </c>
      <c r="BG506" s="7">
        <f ca="1">SUMIFS(مصنعيات!BE:BE,مصنعيات!AW:AW,$AO$2,مصنعيات!AU:AU,BC506)</f>
        <v>0</v>
      </c>
      <c r="BH506" s="66" t="str">
        <f t="shared" si="127"/>
        <v/>
      </c>
      <c r="BJ506" s="4" t="s">
        <v>11</v>
      </c>
      <c r="BK506" s="5">
        <v>45671</v>
      </c>
      <c r="BL506" s="7"/>
      <c r="BM506" s="7"/>
      <c r="BN506" s="6">
        <f t="shared" si="135"/>
        <v>0</v>
      </c>
      <c r="BO506" s="7">
        <f ca="1">SUMIFS(مصنعيات!BM:BM,مصنعيات!BE:BE,$AO$2,مصنعيات!BC:BC,BK506)</f>
        <v>0</v>
      </c>
      <c r="BP506" s="66" t="str">
        <f t="shared" si="128"/>
        <v/>
      </c>
    </row>
    <row r="507" spans="2:68" x14ac:dyDescent="0.2">
      <c r="B507" s="4" t="s">
        <v>12</v>
      </c>
      <c r="C507" s="5">
        <v>45672</v>
      </c>
      <c r="D507" s="7"/>
      <c r="E507" s="7"/>
      <c r="F507" s="6">
        <f t="shared" si="136"/>
        <v>0</v>
      </c>
      <c r="G507" s="7">
        <f>SUMIFS(مصنعيات!N:N,مصنعيات!F:F,$E$2,مصنعيات!D:D,C507)</f>
        <v>0</v>
      </c>
      <c r="H507" s="66" t="str">
        <f t="shared" si="121"/>
        <v/>
      </c>
      <c r="K507" s="4" t="s">
        <v>12</v>
      </c>
      <c r="L507" s="5">
        <v>45672</v>
      </c>
      <c r="M507" s="7"/>
      <c r="N507" s="7"/>
      <c r="O507" s="6">
        <f t="shared" si="129"/>
        <v>0</v>
      </c>
      <c r="P507" s="7">
        <f>SUMIFS(مصنعيات!N:N,مصنعيات!F:F,$N$2,مصنعيات!D:D,L507)</f>
        <v>0</v>
      </c>
      <c r="Q507" s="66" t="str">
        <f t="shared" si="122"/>
        <v/>
      </c>
      <c r="T507" s="4" t="s">
        <v>12</v>
      </c>
      <c r="U507" s="5">
        <v>45672</v>
      </c>
      <c r="V507" s="7"/>
      <c r="W507" s="7"/>
      <c r="X507" s="6">
        <f t="shared" si="130"/>
        <v>0</v>
      </c>
      <c r="Y507" s="7">
        <f>SUMIFS(مصنعيات!W:W,مصنعيات!O:O,$W$2,مصنعيات!M:M,U507)</f>
        <v>0</v>
      </c>
      <c r="Z507" s="66" t="str">
        <f t="shared" si="123"/>
        <v/>
      </c>
      <c r="AC507" s="4" t="s">
        <v>12</v>
      </c>
      <c r="AD507" s="5">
        <v>45672</v>
      </c>
      <c r="AE507" s="7"/>
      <c r="AF507" s="7"/>
      <c r="AG507" s="6">
        <f t="shared" si="131"/>
        <v>0</v>
      </c>
      <c r="AH507" s="7">
        <f>SUMIFS(مصنعيات!AF:AF,مصنعيات!X:X,$AF$2,مصنعيات!V:V,AD507)</f>
        <v>0</v>
      </c>
      <c r="AI507" s="66" t="str">
        <f t="shared" si="124"/>
        <v/>
      </c>
      <c r="AL507" s="4" t="s">
        <v>12</v>
      </c>
      <c r="AM507" s="5">
        <v>45672</v>
      </c>
      <c r="AN507" s="7"/>
      <c r="AO507" s="7"/>
      <c r="AP507" s="6">
        <f t="shared" si="132"/>
        <v>0</v>
      </c>
      <c r="AQ507" s="7">
        <f>SUMIFS(مصنعيات!AO:AO,مصنعيات!AG:AG,$AO$2,مصنعيات!AE:AE,AM507)</f>
        <v>0</v>
      </c>
      <c r="AR507" s="66" t="str">
        <f t="shared" si="125"/>
        <v/>
      </c>
      <c r="AT507" s="4" t="s">
        <v>12</v>
      </c>
      <c r="AU507" s="5">
        <v>45672</v>
      </c>
      <c r="AV507" s="7"/>
      <c r="AW507" s="7"/>
      <c r="AX507" s="6">
        <f t="shared" si="133"/>
        <v>0</v>
      </c>
      <c r="AY507" s="7">
        <f ca="1">SUMIFS(مصنعيات!AW:AW,مصنعيات!AO:AO,$AO$2,مصنعيات!AM:AM,AU507)</f>
        <v>0</v>
      </c>
      <c r="AZ507" s="66" t="str">
        <f t="shared" si="126"/>
        <v/>
      </c>
      <c r="BB507" s="4" t="s">
        <v>12</v>
      </c>
      <c r="BC507" s="5">
        <v>45672</v>
      </c>
      <c r="BD507" s="7"/>
      <c r="BE507" s="7"/>
      <c r="BF507" s="6">
        <f t="shared" si="134"/>
        <v>0</v>
      </c>
      <c r="BG507" s="7">
        <f ca="1">SUMIFS(مصنعيات!BE:BE,مصنعيات!AW:AW,$AO$2,مصنعيات!AU:AU,BC507)</f>
        <v>0</v>
      </c>
      <c r="BH507" s="66" t="str">
        <f t="shared" si="127"/>
        <v/>
      </c>
      <c r="BJ507" s="4" t="s">
        <v>12</v>
      </c>
      <c r="BK507" s="5">
        <v>45672</v>
      </c>
      <c r="BL507" s="7"/>
      <c r="BM507" s="7"/>
      <c r="BN507" s="6">
        <f t="shared" si="135"/>
        <v>0</v>
      </c>
      <c r="BO507" s="7">
        <f ca="1">SUMIFS(مصنعيات!BM:BM,مصنعيات!BE:BE,$AO$2,مصنعيات!BC:BC,BK507)</f>
        <v>0</v>
      </c>
      <c r="BP507" s="66" t="str">
        <f t="shared" si="128"/>
        <v/>
      </c>
    </row>
    <row r="508" spans="2:68" x14ac:dyDescent="0.2">
      <c r="B508" s="4" t="s">
        <v>13</v>
      </c>
      <c r="C508" s="5">
        <v>45673</v>
      </c>
      <c r="D508" s="7"/>
      <c r="E508" s="7"/>
      <c r="F508" s="6">
        <f t="shared" si="136"/>
        <v>0</v>
      </c>
      <c r="G508" s="7">
        <f>SUMIFS(مصنعيات!N:N,مصنعيات!F:F,$E$2,مصنعيات!D:D,C508)</f>
        <v>0</v>
      </c>
      <c r="H508" s="66" t="str">
        <f t="shared" si="121"/>
        <v/>
      </c>
      <c r="K508" s="4" t="s">
        <v>13</v>
      </c>
      <c r="L508" s="5">
        <v>45673</v>
      </c>
      <c r="M508" s="7"/>
      <c r="N508" s="7"/>
      <c r="O508" s="6">
        <f t="shared" si="129"/>
        <v>0</v>
      </c>
      <c r="P508" s="7">
        <f>SUMIFS(مصنعيات!N:N,مصنعيات!F:F,$N$2,مصنعيات!D:D,L508)</f>
        <v>0</v>
      </c>
      <c r="Q508" s="66" t="str">
        <f t="shared" si="122"/>
        <v/>
      </c>
      <c r="T508" s="4" t="s">
        <v>13</v>
      </c>
      <c r="U508" s="5">
        <v>45673</v>
      </c>
      <c r="V508" s="7"/>
      <c r="W508" s="7"/>
      <c r="X508" s="6">
        <f t="shared" si="130"/>
        <v>0</v>
      </c>
      <c r="Y508" s="7">
        <f>SUMIFS(مصنعيات!W:W,مصنعيات!O:O,$W$2,مصنعيات!M:M,U508)</f>
        <v>0</v>
      </c>
      <c r="Z508" s="66" t="str">
        <f t="shared" si="123"/>
        <v/>
      </c>
      <c r="AC508" s="4" t="s">
        <v>13</v>
      </c>
      <c r="AD508" s="5">
        <v>45673</v>
      </c>
      <c r="AE508" s="7"/>
      <c r="AF508" s="7"/>
      <c r="AG508" s="6">
        <f t="shared" si="131"/>
        <v>0</v>
      </c>
      <c r="AH508" s="7">
        <f>SUMIFS(مصنعيات!AF:AF,مصنعيات!X:X,$AF$2,مصنعيات!V:V,AD508)</f>
        <v>0</v>
      </c>
      <c r="AI508" s="66" t="str">
        <f t="shared" si="124"/>
        <v/>
      </c>
      <c r="AL508" s="4" t="s">
        <v>13</v>
      </c>
      <c r="AM508" s="5">
        <v>45673</v>
      </c>
      <c r="AN508" s="7"/>
      <c r="AO508" s="7"/>
      <c r="AP508" s="6">
        <f t="shared" si="132"/>
        <v>0</v>
      </c>
      <c r="AQ508" s="7">
        <f>SUMIFS(مصنعيات!AO:AO,مصنعيات!AG:AG,$AO$2,مصنعيات!AE:AE,AM508)</f>
        <v>0</v>
      </c>
      <c r="AR508" s="66" t="str">
        <f t="shared" si="125"/>
        <v/>
      </c>
      <c r="AT508" s="4" t="s">
        <v>13</v>
      </c>
      <c r="AU508" s="5">
        <v>45673</v>
      </c>
      <c r="AV508" s="7"/>
      <c r="AW508" s="7"/>
      <c r="AX508" s="6">
        <f t="shared" si="133"/>
        <v>0</v>
      </c>
      <c r="AY508" s="7">
        <f ca="1">SUMIFS(مصنعيات!AW:AW,مصنعيات!AO:AO,$AO$2,مصنعيات!AM:AM,AU508)</f>
        <v>0</v>
      </c>
      <c r="AZ508" s="66" t="str">
        <f t="shared" si="126"/>
        <v/>
      </c>
      <c r="BB508" s="4" t="s">
        <v>13</v>
      </c>
      <c r="BC508" s="5">
        <v>45673</v>
      </c>
      <c r="BD508" s="7"/>
      <c r="BE508" s="7"/>
      <c r="BF508" s="6">
        <f t="shared" si="134"/>
        <v>0</v>
      </c>
      <c r="BG508" s="7">
        <f ca="1">SUMIFS(مصنعيات!BE:BE,مصنعيات!AW:AW,$AO$2,مصنعيات!AU:AU,BC508)</f>
        <v>0</v>
      </c>
      <c r="BH508" s="66" t="str">
        <f t="shared" si="127"/>
        <v/>
      </c>
      <c r="BJ508" s="4" t="s">
        <v>13</v>
      </c>
      <c r="BK508" s="5">
        <v>45673</v>
      </c>
      <c r="BL508" s="7"/>
      <c r="BM508" s="7"/>
      <c r="BN508" s="6">
        <f t="shared" si="135"/>
        <v>0</v>
      </c>
      <c r="BO508" s="7">
        <f ca="1">SUMIFS(مصنعيات!BM:BM,مصنعيات!BE:BE,$AO$2,مصنعيات!BC:BC,BK508)</f>
        <v>0</v>
      </c>
      <c r="BP508" s="66" t="str">
        <f t="shared" si="128"/>
        <v/>
      </c>
    </row>
    <row r="509" spans="2:68" x14ac:dyDescent="0.2">
      <c r="B509" s="4" t="s">
        <v>30</v>
      </c>
      <c r="C509" s="5">
        <v>45674</v>
      </c>
      <c r="D509" s="7"/>
      <c r="E509" s="7"/>
      <c r="F509" s="6">
        <f t="shared" si="136"/>
        <v>0</v>
      </c>
      <c r="G509" s="7">
        <f>SUMIFS(مصنعيات!N:N,مصنعيات!F:F,$E$2,مصنعيات!D:D,C509)</f>
        <v>0</v>
      </c>
      <c r="H509" s="66" t="str">
        <f t="shared" si="121"/>
        <v/>
      </c>
      <c r="K509" s="4" t="s">
        <v>30</v>
      </c>
      <c r="L509" s="5">
        <v>45674</v>
      </c>
      <c r="M509" s="7"/>
      <c r="N509" s="7"/>
      <c r="O509" s="6">
        <f t="shared" si="129"/>
        <v>0</v>
      </c>
      <c r="P509" s="7">
        <f>SUMIFS(مصنعيات!N:N,مصنعيات!F:F,$N$2,مصنعيات!D:D,L509)</f>
        <v>0</v>
      </c>
      <c r="Q509" s="66" t="str">
        <f t="shared" si="122"/>
        <v/>
      </c>
      <c r="T509" s="4" t="s">
        <v>30</v>
      </c>
      <c r="U509" s="5">
        <v>45674</v>
      </c>
      <c r="V509" s="7"/>
      <c r="W509" s="7"/>
      <c r="X509" s="6">
        <f t="shared" si="130"/>
        <v>0</v>
      </c>
      <c r="Y509" s="7">
        <f>SUMIFS(مصنعيات!W:W,مصنعيات!O:O,$W$2,مصنعيات!M:M,U509)</f>
        <v>0</v>
      </c>
      <c r="Z509" s="66" t="str">
        <f t="shared" si="123"/>
        <v/>
      </c>
      <c r="AC509" s="4" t="s">
        <v>30</v>
      </c>
      <c r="AD509" s="5">
        <v>45674</v>
      </c>
      <c r="AE509" s="7"/>
      <c r="AF509" s="7"/>
      <c r="AG509" s="6">
        <f t="shared" si="131"/>
        <v>0</v>
      </c>
      <c r="AH509" s="7">
        <f>SUMIFS(مصنعيات!AF:AF,مصنعيات!X:X,$AF$2,مصنعيات!V:V,AD509)</f>
        <v>0</v>
      </c>
      <c r="AI509" s="66" t="str">
        <f t="shared" si="124"/>
        <v/>
      </c>
      <c r="AL509" s="4" t="s">
        <v>30</v>
      </c>
      <c r="AM509" s="5">
        <v>45674</v>
      </c>
      <c r="AN509" s="7"/>
      <c r="AO509" s="7"/>
      <c r="AP509" s="6">
        <f t="shared" si="132"/>
        <v>0</v>
      </c>
      <c r="AQ509" s="7">
        <f>SUMIFS(مصنعيات!AO:AO,مصنعيات!AG:AG,$AO$2,مصنعيات!AE:AE,AM509)</f>
        <v>0</v>
      </c>
      <c r="AR509" s="66" t="str">
        <f t="shared" si="125"/>
        <v/>
      </c>
      <c r="AT509" s="4" t="s">
        <v>30</v>
      </c>
      <c r="AU509" s="5">
        <v>45674</v>
      </c>
      <c r="AV509" s="7"/>
      <c r="AW509" s="7"/>
      <c r="AX509" s="6">
        <f t="shared" si="133"/>
        <v>0</v>
      </c>
      <c r="AY509" s="7">
        <f ca="1">SUMIFS(مصنعيات!AW:AW,مصنعيات!AO:AO,$AO$2,مصنعيات!AM:AM,AU509)</f>
        <v>0</v>
      </c>
      <c r="AZ509" s="66" t="str">
        <f t="shared" si="126"/>
        <v/>
      </c>
      <c r="BB509" s="4" t="s">
        <v>30</v>
      </c>
      <c r="BC509" s="5">
        <v>45674</v>
      </c>
      <c r="BD509" s="7"/>
      <c r="BE509" s="7"/>
      <c r="BF509" s="6">
        <f t="shared" si="134"/>
        <v>0</v>
      </c>
      <c r="BG509" s="7">
        <f ca="1">SUMIFS(مصنعيات!BE:BE,مصنعيات!AW:AW,$AO$2,مصنعيات!AU:AU,BC509)</f>
        <v>0</v>
      </c>
      <c r="BH509" s="66" t="str">
        <f t="shared" si="127"/>
        <v/>
      </c>
      <c r="BJ509" s="4" t="s">
        <v>30</v>
      </c>
      <c r="BK509" s="5">
        <v>45674</v>
      </c>
      <c r="BL509" s="7"/>
      <c r="BM509" s="7"/>
      <c r="BN509" s="6">
        <f t="shared" si="135"/>
        <v>0</v>
      </c>
      <c r="BO509" s="7">
        <f ca="1">SUMIFS(مصنعيات!BM:BM,مصنعيات!BE:BE,$AO$2,مصنعيات!BC:BC,BK509)</f>
        <v>0</v>
      </c>
      <c r="BP509" s="66" t="str">
        <f t="shared" si="128"/>
        <v/>
      </c>
    </row>
    <row r="510" spans="2:68" x14ac:dyDescent="0.2">
      <c r="B510" s="4" t="s">
        <v>8</v>
      </c>
      <c r="C510" s="5">
        <v>45675</v>
      </c>
      <c r="D510" s="7"/>
      <c r="E510" s="7"/>
      <c r="F510" s="6">
        <f t="shared" si="136"/>
        <v>0</v>
      </c>
      <c r="G510" s="7">
        <f>SUMIFS(مصنعيات!N:N,مصنعيات!F:F,$E$2,مصنعيات!D:D,C510)</f>
        <v>0</v>
      </c>
      <c r="H510" s="66" t="str">
        <f t="shared" si="121"/>
        <v/>
      </c>
      <c r="K510" s="4" t="s">
        <v>8</v>
      </c>
      <c r="L510" s="5">
        <v>45675</v>
      </c>
      <c r="M510" s="7"/>
      <c r="N510" s="7"/>
      <c r="O510" s="6">
        <f t="shared" si="129"/>
        <v>0</v>
      </c>
      <c r="P510" s="7">
        <f>SUMIFS(مصنعيات!N:N,مصنعيات!F:F,$N$2,مصنعيات!D:D,L510)</f>
        <v>0</v>
      </c>
      <c r="Q510" s="66" t="str">
        <f t="shared" si="122"/>
        <v/>
      </c>
      <c r="T510" s="4" t="s">
        <v>8</v>
      </c>
      <c r="U510" s="5">
        <v>45675</v>
      </c>
      <c r="V510" s="7"/>
      <c r="W510" s="7"/>
      <c r="X510" s="6">
        <f t="shared" si="130"/>
        <v>0</v>
      </c>
      <c r="Y510" s="7">
        <f>SUMIFS(مصنعيات!W:W,مصنعيات!O:O,$W$2,مصنعيات!M:M,U510)</f>
        <v>0</v>
      </c>
      <c r="Z510" s="66" t="str">
        <f t="shared" si="123"/>
        <v/>
      </c>
      <c r="AC510" s="4" t="s">
        <v>8</v>
      </c>
      <c r="AD510" s="5">
        <v>45675</v>
      </c>
      <c r="AE510" s="7"/>
      <c r="AF510" s="7"/>
      <c r="AG510" s="6">
        <f t="shared" si="131"/>
        <v>0</v>
      </c>
      <c r="AH510" s="7">
        <f>SUMIFS(مصنعيات!AF:AF,مصنعيات!X:X,$AF$2,مصنعيات!V:V,AD510)</f>
        <v>0</v>
      </c>
      <c r="AI510" s="66" t="str">
        <f t="shared" si="124"/>
        <v/>
      </c>
      <c r="AL510" s="4" t="s">
        <v>8</v>
      </c>
      <c r="AM510" s="5">
        <v>45675</v>
      </c>
      <c r="AN510" s="7"/>
      <c r="AO510" s="7"/>
      <c r="AP510" s="6">
        <f t="shared" si="132"/>
        <v>0</v>
      </c>
      <c r="AQ510" s="7">
        <f>SUMIFS(مصنعيات!AO:AO,مصنعيات!AG:AG,$AO$2,مصنعيات!AE:AE,AM510)</f>
        <v>0</v>
      </c>
      <c r="AR510" s="66" t="str">
        <f t="shared" si="125"/>
        <v/>
      </c>
      <c r="AT510" s="4" t="s">
        <v>8</v>
      </c>
      <c r="AU510" s="5">
        <v>45675</v>
      </c>
      <c r="AV510" s="7"/>
      <c r="AW510" s="7"/>
      <c r="AX510" s="6">
        <f t="shared" si="133"/>
        <v>0</v>
      </c>
      <c r="AY510" s="7">
        <f ca="1">SUMIFS(مصنعيات!AW:AW,مصنعيات!AO:AO,$AO$2,مصنعيات!AM:AM,AU510)</f>
        <v>0</v>
      </c>
      <c r="AZ510" s="66" t="str">
        <f t="shared" si="126"/>
        <v/>
      </c>
      <c r="BB510" s="4" t="s">
        <v>8</v>
      </c>
      <c r="BC510" s="5">
        <v>45675</v>
      </c>
      <c r="BD510" s="7"/>
      <c r="BE510" s="7"/>
      <c r="BF510" s="6">
        <f t="shared" si="134"/>
        <v>0</v>
      </c>
      <c r="BG510" s="7">
        <f ca="1">SUMIFS(مصنعيات!BE:BE,مصنعيات!AW:AW,$AO$2,مصنعيات!AU:AU,BC510)</f>
        <v>0</v>
      </c>
      <c r="BH510" s="66" t="str">
        <f t="shared" si="127"/>
        <v/>
      </c>
      <c r="BJ510" s="4" t="s">
        <v>8</v>
      </c>
      <c r="BK510" s="5">
        <v>45675</v>
      </c>
      <c r="BL510" s="7"/>
      <c r="BM510" s="7"/>
      <c r="BN510" s="6">
        <f t="shared" si="135"/>
        <v>0</v>
      </c>
      <c r="BO510" s="7">
        <f ca="1">SUMIFS(مصنعيات!BM:BM,مصنعيات!BE:BE,$AO$2,مصنعيات!BC:BC,BK510)</f>
        <v>0</v>
      </c>
      <c r="BP510" s="66" t="str">
        <f t="shared" si="128"/>
        <v/>
      </c>
    </row>
    <row r="511" spans="2:68" x14ac:dyDescent="0.2">
      <c r="B511" s="4" t="s">
        <v>9</v>
      </c>
      <c r="C511" s="5">
        <v>45676</v>
      </c>
      <c r="D511" s="7"/>
      <c r="E511" s="7"/>
      <c r="F511" s="6">
        <f t="shared" si="136"/>
        <v>0</v>
      </c>
      <c r="G511" s="7">
        <f>SUMIFS(مصنعيات!N:N,مصنعيات!F:F,$E$2,مصنعيات!D:D,C511)</f>
        <v>0</v>
      </c>
      <c r="H511" s="66" t="str">
        <f t="shared" si="121"/>
        <v/>
      </c>
      <c r="K511" s="4" t="s">
        <v>9</v>
      </c>
      <c r="L511" s="5">
        <v>45676</v>
      </c>
      <c r="M511" s="7"/>
      <c r="N511" s="7"/>
      <c r="O511" s="6">
        <f t="shared" si="129"/>
        <v>0</v>
      </c>
      <c r="P511" s="7">
        <f>SUMIFS(مصنعيات!N:N,مصنعيات!F:F,$N$2,مصنعيات!D:D,L511)</f>
        <v>0</v>
      </c>
      <c r="Q511" s="66" t="str">
        <f t="shared" si="122"/>
        <v/>
      </c>
      <c r="T511" s="4" t="s">
        <v>9</v>
      </c>
      <c r="U511" s="5">
        <v>45676</v>
      </c>
      <c r="V511" s="7"/>
      <c r="W511" s="7"/>
      <c r="X511" s="6">
        <f t="shared" si="130"/>
        <v>0</v>
      </c>
      <c r="Y511" s="7">
        <f>SUMIFS(مصنعيات!W:W,مصنعيات!O:O,$W$2,مصنعيات!M:M,U511)</f>
        <v>0</v>
      </c>
      <c r="Z511" s="66" t="str">
        <f t="shared" si="123"/>
        <v/>
      </c>
      <c r="AC511" s="4" t="s">
        <v>9</v>
      </c>
      <c r="AD511" s="5">
        <v>45676</v>
      </c>
      <c r="AE511" s="7"/>
      <c r="AF511" s="7"/>
      <c r="AG511" s="6">
        <f t="shared" si="131"/>
        <v>0</v>
      </c>
      <c r="AH511" s="7">
        <f>SUMIFS(مصنعيات!AF:AF,مصنعيات!X:X,$AF$2,مصنعيات!V:V,AD511)</f>
        <v>0</v>
      </c>
      <c r="AI511" s="66" t="str">
        <f t="shared" si="124"/>
        <v/>
      </c>
      <c r="AL511" s="4" t="s">
        <v>9</v>
      </c>
      <c r="AM511" s="5">
        <v>45676</v>
      </c>
      <c r="AN511" s="7"/>
      <c r="AO511" s="7"/>
      <c r="AP511" s="6">
        <f t="shared" si="132"/>
        <v>0</v>
      </c>
      <c r="AQ511" s="7">
        <f>SUMIFS(مصنعيات!AO:AO,مصنعيات!AG:AG,$AO$2,مصنعيات!AE:AE,AM511)</f>
        <v>0</v>
      </c>
      <c r="AR511" s="66" t="str">
        <f t="shared" si="125"/>
        <v/>
      </c>
      <c r="AT511" s="4" t="s">
        <v>9</v>
      </c>
      <c r="AU511" s="5">
        <v>45676</v>
      </c>
      <c r="AV511" s="7"/>
      <c r="AW511" s="7"/>
      <c r="AX511" s="6">
        <f t="shared" si="133"/>
        <v>0</v>
      </c>
      <c r="AY511" s="7">
        <f ca="1">SUMIFS(مصنعيات!AW:AW,مصنعيات!AO:AO,$AO$2,مصنعيات!AM:AM,AU511)</f>
        <v>0</v>
      </c>
      <c r="AZ511" s="66" t="str">
        <f t="shared" si="126"/>
        <v/>
      </c>
      <c r="BB511" s="4" t="s">
        <v>9</v>
      </c>
      <c r="BC511" s="5">
        <v>45676</v>
      </c>
      <c r="BD511" s="7"/>
      <c r="BE511" s="7"/>
      <c r="BF511" s="6">
        <f t="shared" si="134"/>
        <v>0</v>
      </c>
      <c r="BG511" s="7">
        <f ca="1">SUMIFS(مصنعيات!BE:BE,مصنعيات!AW:AW,$AO$2,مصنعيات!AU:AU,BC511)</f>
        <v>0</v>
      </c>
      <c r="BH511" s="66" t="str">
        <f t="shared" si="127"/>
        <v/>
      </c>
      <c r="BJ511" s="4" t="s">
        <v>9</v>
      </c>
      <c r="BK511" s="5">
        <v>45676</v>
      </c>
      <c r="BL511" s="7"/>
      <c r="BM511" s="7"/>
      <c r="BN511" s="6">
        <f t="shared" si="135"/>
        <v>0</v>
      </c>
      <c r="BO511" s="7">
        <f ca="1">SUMIFS(مصنعيات!BM:BM,مصنعيات!BE:BE,$AO$2,مصنعيات!BC:BC,BK511)</f>
        <v>0</v>
      </c>
      <c r="BP511" s="66" t="str">
        <f t="shared" si="128"/>
        <v/>
      </c>
    </row>
    <row r="512" spans="2:68" x14ac:dyDescent="0.2">
      <c r="B512" s="4" t="s">
        <v>10</v>
      </c>
      <c r="C512" s="5">
        <v>45677</v>
      </c>
      <c r="D512" s="7"/>
      <c r="E512" s="7"/>
      <c r="F512" s="6">
        <f t="shared" si="136"/>
        <v>0</v>
      </c>
      <c r="G512" s="7">
        <f>SUMIFS(مصنعيات!N:N,مصنعيات!F:F,$E$2,مصنعيات!D:D,C512)</f>
        <v>0</v>
      </c>
      <c r="H512" s="66" t="str">
        <f t="shared" si="121"/>
        <v/>
      </c>
      <c r="K512" s="4" t="s">
        <v>10</v>
      </c>
      <c r="L512" s="5">
        <v>45677</v>
      </c>
      <c r="M512" s="7"/>
      <c r="N512" s="7"/>
      <c r="O512" s="6">
        <f t="shared" si="129"/>
        <v>0</v>
      </c>
      <c r="P512" s="7">
        <f>SUMIFS(مصنعيات!N:N,مصنعيات!F:F,$N$2,مصنعيات!D:D,L512)</f>
        <v>0</v>
      </c>
      <c r="Q512" s="66" t="str">
        <f t="shared" si="122"/>
        <v/>
      </c>
      <c r="T512" s="4" t="s">
        <v>10</v>
      </c>
      <c r="U512" s="5">
        <v>45677</v>
      </c>
      <c r="V512" s="7"/>
      <c r="W512" s="7"/>
      <c r="X512" s="6">
        <f t="shared" si="130"/>
        <v>0</v>
      </c>
      <c r="Y512" s="7">
        <f>SUMIFS(مصنعيات!W:W,مصنعيات!O:O,$W$2,مصنعيات!M:M,U512)</f>
        <v>0</v>
      </c>
      <c r="Z512" s="66" t="str">
        <f t="shared" si="123"/>
        <v/>
      </c>
      <c r="AC512" s="4" t="s">
        <v>10</v>
      </c>
      <c r="AD512" s="5">
        <v>45677</v>
      </c>
      <c r="AE512" s="7"/>
      <c r="AF512" s="7"/>
      <c r="AG512" s="6">
        <f t="shared" si="131"/>
        <v>0</v>
      </c>
      <c r="AH512" s="7">
        <f>SUMIFS(مصنعيات!AF:AF,مصنعيات!X:X,$AF$2,مصنعيات!V:V,AD512)</f>
        <v>0</v>
      </c>
      <c r="AI512" s="66" t="str">
        <f t="shared" si="124"/>
        <v/>
      </c>
      <c r="AL512" s="4" t="s">
        <v>10</v>
      </c>
      <c r="AM512" s="5">
        <v>45677</v>
      </c>
      <c r="AN512" s="7"/>
      <c r="AO512" s="7"/>
      <c r="AP512" s="6">
        <f t="shared" si="132"/>
        <v>0</v>
      </c>
      <c r="AQ512" s="7">
        <f>SUMIFS(مصنعيات!AO:AO,مصنعيات!AG:AG,$AO$2,مصنعيات!AE:AE,AM512)</f>
        <v>0</v>
      </c>
      <c r="AR512" s="66" t="str">
        <f t="shared" si="125"/>
        <v/>
      </c>
      <c r="AT512" s="4" t="s">
        <v>10</v>
      </c>
      <c r="AU512" s="5">
        <v>45677</v>
      </c>
      <c r="AV512" s="7"/>
      <c r="AW512" s="7"/>
      <c r="AX512" s="6">
        <f t="shared" si="133"/>
        <v>0</v>
      </c>
      <c r="AY512" s="7">
        <f ca="1">SUMIFS(مصنعيات!AW:AW,مصنعيات!AO:AO,$AO$2,مصنعيات!AM:AM,AU512)</f>
        <v>0</v>
      </c>
      <c r="AZ512" s="66" t="str">
        <f t="shared" si="126"/>
        <v/>
      </c>
      <c r="BB512" s="4" t="s">
        <v>10</v>
      </c>
      <c r="BC512" s="5">
        <v>45677</v>
      </c>
      <c r="BD512" s="7"/>
      <c r="BE512" s="7"/>
      <c r="BF512" s="6">
        <f t="shared" si="134"/>
        <v>0</v>
      </c>
      <c r="BG512" s="7">
        <f ca="1">SUMIFS(مصنعيات!BE:BE,مصنعيات!AW:AW,$AO$2,مصنعيات!AU:AU,BC512)</f>
        <v>0</v>
      </c>
      <c r="BH512" s="66" t="str">
        <f t="shared" si="127"/>
        <v/>
      </c>
      <c r="BJ512" s="4" t="s">
        <v>10</v>
      </c>
      <c r="BK512" s="5">
        <v>45677</v>
      </c>
      <c r="BL512" s="7"/>
      <c r="BM512" s="7"/>
      <c r="BN512" s="6">
        <f t="shared" si="135"/>
        <v>0</v>
      </c>
      <c r="BO512" s="7">
        <f ca="1">SUMIFS(مصنعيات!BM:BM,مصنعيات!BE:BE,$AO$2,مصنعيات!BC:BC,BK512)</f>
        <v>0</v>
      </c>
      <c r="BP512" s="66" t="str">
        <f t="shared" si="128"/>
        <v/>
      </c>
    </row>
    <row r="513" spans="2:68" x14ac:dyDescent="0.2">
      <c r="B513" s="4" t="s">
        <v>11</v>
      </c>
      <c r="C513" s="5">
        <v>45678</v>
      </c>
      <c r="D513" s="7"/>
      <c r="E513" s="7"/>
      <c r="F513" s="6">
        <f t="shared" si="136"/>
        <v>0</v>
      </c>
      <c r="G513" s="7">
        <f>SUMIFS(مصنعيات!N:N,مصنعيات!F:F,$E$2,مصنعيات!D:D,C513)</f>
        <v>0</v>
      </c>
      <c r="H513" s="66" t="str">
        <f t="shared" si="121"/>
        <v/>
      </c>
      <c r="K513" s="4" t="s">
        <v>11</v>
      </c>
      <c r="L513" s="5">
        <v>45678</v>
      </c>
      <c r="M513" s="7"/>
      <c r="N513" s="7"/>
      <c r="O513" s="6">
        <f t="shared" si="129"/>
        <v>0</v>
      </c>
      <c r="P513" s="7">
        <f>SUMIFS(مصنعيات!N:N,مصنعيات!F:F,$N$2,مصنعيات!D:D,L513)</f>
        <v>0</v>
      </c>
      <c r="Q513" s="66" t="str">
        <f t="shared" si="122"/>
        <v/>
      </c>
      <c r="T513" s="4" t="s">
        <v>11</v>
      </c>
      <c r="U513" s="5">
        <v>45678</v>
      </c>
      <c r="V513" s="7"/>
      <c r="W513" s="7"/>
      <c r="X513" s="6">
        <f t="shared" si="130"/>
        <v>0</v>
      </c>
      <c r="Y513" s="7">
        <f>SUMIFS(مصنعيات!W:W,مصنعيات!O:O,$W$2,مصنعيات!M:M,U513)</f>
        <v>0</v>
      </c>
      <c r="Z513" s="66" t="str">
        <f t="shared" si="123"/>
        <v/>
      </c>
      <c r="AC513" s="4" t="s">
        <v>11</v>
      </c>
      <c r="AD513" s="5">
        <v>45678</v>
      </c>
      <c r="AE513" s="7"/>
      <c r="AF513" s="7"/>
      <c r="AG513" s="6">
        <f t="shared" si="131"/>
        <v>0</v>
      </c>
      <c r="AH513" s="7">
        <f>SUMIFS(مصنعيات!AF:AF,مصنعيات!X:X,$AF$2,مصنعيات!V:V,AD513)</f>
        <v>0</v>
      </c>
      <c r="AI513" s="66" t="str">
        <f t="shared" si="124"/>
        <v/>
      </c>
      <c r="AL513" s="4" t="s">
        <v>11</v>
      </c>
      <c r="AM513" s="5">
        <v>45678</v>
      </c>
      <c r="AN513" s="7"/>
      <c r="AO513" s="7"/>
      <c r="AP513" s="6">
        <f t="shared" si="132"/>
        <v>0</v>
      </c>
      <c r="AQ513" s="7">
        <f>SUMIFS(مصنعيات!AO:AO,مصنعيات!AG:AG,$AO$2,مصنعيات!AE:AE,AM513)</f>
        <v>0</v>
      </c>
      <c r="AR513" s="66" t="str">
        <f t="shared" si="125"/>
        <v/>
      </c>
      <c r="AT513" s="4" t="s">
        <v>11</v>
      </c>
      <c r="AU513" s="5">
        <v>45678</v>
      </c>
      <c r="AV513" s="7"/>
      <c r="AW513" s="7"/>
      <c r="AX513" s="6">
        <f t="shared" si="133"/>
        <v>0</v>
      </c>
      <c r="AY513" s="7">
        <f ca="1">SUMIFS(مصنعيات!AW:AW,مصنعيات!AO:AO,$AO$2,مصنعيات!AM:AM,AU513)</f>
        <v>0</v>
      </c>
      <c r="AZ513" s="66" t="str">
        <f t="shared" si="126"/>
        <v/>
      </c>
      <c r="BB513" s="4" t="s">
        <v>11</v>
      </c>
      <c r="BC513" s="5">
        <v>45678</v>
      </c>
      <c r="BD513" s="7"/>
      <c r="BE513" s="7"/>
      <c r="BF513" s="6">
        <f t="shared" si="134"/>
        <v>0</v>
      </c>
      <c r="BG513" s="7">
        <f ca="1">SUMIFS(مصنعيات!BE:BE,مصنعيات!AW:AW,$AO$2,مصنعيات!AU:AU,BC513)</f>
        <v>0</v>
      </c>
      <c r="BH513" s="66" t="str">
        <f t="shared" si="127"/>
        <v/>
      </c>
      <c r="BJ513" s="4" t="s">
        <v>11</v>
      </c>
      <c r="BK513" s="5">
        <v>45678</v>
      </c>
      <c r="BL513" s="7"/>
      <c r="BM513" s="7"/>
      <c r="BN513" s="6">
        <f t="shared" si="135"/>
        <v>0</v>
      </c>
      <c r="BO513" s="7">
        <f ca="1">SUMIFS(مصنعيات!BM:BM,مصنعيات!BE:BE,$AO$2,مصنعيات!BC:BC,BK513)</f>
        <v>0</v>
      </c>
      <c r="BP513" s="66" t="str">
        <f t="shared" si="128"/>
        <v/>
      </c>
    </row>
    <row r="514" spans="2:68" x14ac:dyDescent="0.2">
      <c r="B514" s="4" t="s">
        <v>12</v>
      </c>
      <c r="C514" s="5">
        <v>45679</v>
      </c>
      <c r="D514" s="7"/>
      <c r="E514" s="7"/>
      <c r="F514" s="6">
        <f t="shared" si="136"/>
        <v>0</v>
      </c>
      <c r="G514" s="7">
        <f>SUMIFS(مصنعيات!N:N,مصنعيات!F:F,$E$2,مصنعيات!D:D,C514)</f>
        <v>0</v>
      </c>
      <c r="H514" s="66" t="str">
        <f t="shared" si="121"/>
        <v/>
      </c>
      <c r="K514" s="4" t="s">
        <v>12</v>
      </c>
      <c r="L514" s="5">
        <v>45679</v>
      </c>
      <c r="M514" s="7"/>
      <c r="N514" s="7"/>
      <c r="O514" s="6">
        <f t="shared" si="129"/>
        <v>0</v>
      </c>
      <c r="P514" s="7">
        <f>SUMIFS(مصنعيات!N:N,مصنعيات!F:F,$N$2,مصنعيات!D:D,L514)</f>
        <v>0</v>
      </c>
      <c r="Q514" s="66" t="str">
        <f t="shared" si="122"/>
        <v/>
      </c>
      <c r="T514" s="4" t="s">
        <v>12</v>
      </c>
      <c r="U514" s="5">
        <v>45679</v>
      </c>
      <c r="V514" s="7"/>
      <c r="W514" s="7"/>
      <c r="X514" s="6">
        <f t="shared" si="130"/>
        <v>0</v>
      </c>
      <c r="Y514" s="7">
        <f>SUMIFS(مصنعيات!W:W,مصنعيات!O:O,$W$2,مصنعيات!M:M,U514)</f>
        <v>0</v>
      </c>
      <c r="Z514" s="66" t="str">
        <f t="shared" si="123"/>
        <v/>
      </c>
      <c r="AC514" s="4" t="s">
        <v>12</v>
      </c>
      <c r="AD514" s="5">
        <v>45679</v>
      </c>
      <c r="AE514" s="7"/>
      <c r="AF514" s="7"/>
      <c r="AG514" s="6">
        <f t="shared" si="131"/>
        <v>0</v>
      </c>
      <c r="AH514" s="7">
        <f>SUMIFS(مصنعيات!AF:AF,مصنعيات!X:X,$AF$2,مصنعيات!V:V,AD514)</f>
        <v>0</v>
      </c>
      <c r="AI514" s="66" t="str">
        <f t="shared" si="124"/>
        <v/>
      </c>
      <c r="AL514" s="4" t="s">
        <v>12</v>
      </c>
      <c r="AM514" s="5">
        <v>45679</v>
      </c>
      <c r="AN514" s="7"/>
      <c r="AO514" s="7"/>
      <c r="AP514" s="6">
        <f t="shared" si="132"/>
        <v>0</v>
      </c>
      <c r="AQ514" s="7">
        <f>SUMIFS(مصنعيات!AO:AO,مصنعيات!AG:AG,$AO$2,مصنعيات!AE:AE,AM514)</f>
        <v>0</v>
      </c>
      <c r="AR514" s="66" t="str">
        <f t="shared" si="125"/>
        <v/>
      </c>
      <c r="AT514" s="4" t="s">
        <v>12</v>
      </c>
      <c r="AU514" s="5">
        <v>45679</v>
      </c>
      <c r="AV514" s="7"/>
      <c r="AW514" s="7"/>
      <c r="AX514" s="6">
        <f t="shared" si="133"/>
        <v>0</v>
      </c>
      <c r="AY514" s="7">
        <f ca="1">SUMIFS(مصنعيات!AW:AW,مصنعيات!AO:AO,$AO$2,مصنعيات!AM:AM,AU514)</f>
        <v>0</v>
      </c>
      <c r="AZ514" s="66" t="str">
        <f t="shared" si="126"/>
        <v/>
      </c>
      <c r="BB514" s="4" t="s">
        <v>12</v>
      </c>
      <c r="BC514" s="5">
        <v>45679</v>
      </c>
      <c r="BD514" s="7"/>
      <c r="BE514" s="7"/>
      <c r="BF514" s="6">
        <f t="shared" si="134"/>
        <v>0</v>
      </c>
      <c r="BG514" s="7">
        <f ca="1">SUMIFS(مصنعيات!BE:BE,مصنعيات!AW:AW,$AO$2,مصنعيات!AU:AU,BC514)</f>
        <v>0</v>
      </c>
      <c r="BH514" s="66" t="str">
        <f t="shared" si="127"/>
        <v/>
      </c>
      <c r="BJ514" s="4" t="s">
        <v>12</v>
      </c>
      <c r="BK514" s="5">
        <v>45679</v>
      </c>
      <c r="BL514" s="7"/>
      <c r="BM514" s="7"/>
      <c r="BN514" s="6">
        <f t="shared" si="135"/>
        <v>0</v>
      </c>
      <c r="BO514" s="7">
        <f ca="1">SUMIFS(مصنعيات!BM:BM,مصنعيات!BE:BE,$AO$2,مصنعيات!BC:BC,BK514)</f>
        <v>0</v>
      </c>
      <c r="BP514" s="66" t="str">
        <f t="shared" si="128"/>
        <v/>
      </c>
    </row>
    <row r="515" spans="2:68" x14ac:dyDescent="0.2">
      <c r="B515" s="4" t="s">
        <v>13</v>
      </c>
      <c r="C515" s="5">
        <v>45680</v>
      </c>
      <c r="D515" s="7"/>
      <c r="E515" s="7"/>
      <c r="F515" s="6">
        <f t="shared" si="136"/>
        <v>0</v>
      </c>
      <c r="G515" s="7">
        <f>SUMIFS(مصنعيات!N:N,مصنعيات!F:F,$E$2,مصنعيات!D:D,C515)</f>
        <v>0</v>
      </c>
      <c r="H515" s="66" t="str">
        <f t="shared" si="121"/>
        <v/>
      </c>
      <c r="K515" s="4" t="s">
        <v>13</v>
      </c>
      <c r="L515" s="5">
        <v>45680</v>
      </c>
      <c r="M515" s="7"/>
      <c r="N515" s="7"/>
      <c r="O515" s="6">
        <f t="shared" si="129"/>
        <v>0</v>
      </c>
      <c r="P515" s="7">
        <f>SUMIFS(مصنعيات!N:N,مصنعيات!F:F,$N$2,مصنعيات!D:D,L515)</f>
        <v>0</v>
      </c>
      <c r="Q515" s="66" t="str">
        <f t="shared" si="122"/>
        <v/>
      </c>
      <c r="T515" s="4" t="s">
        <v>13</v>
      </c>
      <c r="U515" s="5">
        <v>45680</v>
      </c>
      <c r="V515" s="7"/>
      <c r="W515" s="7"/>
      <c r="X515" s="6">
        <f t="shared" si="130"/>
        <v>0</v>
      </c>
      <c r="Y515" s="7">
        <f>SUMIFS(مصنعيات!W:W,مصنعيات!O:O,$W$2,مصنعيات!M:M,U515)</f>
        <v>0</v>
      </c>
      <c r="Z515" s="66" t="str">
        <f t="shared" si="123"/>
        <v/>
      </c>
      <c r="AC515" s="4" t="s">
        <v>13</v>
      </c>
      <c r="AD515" s="5">
        <v>45680</v>
      </c>
      <c r="AE515" s="7"/>
      <c r="AF515" s="7"/>
      <c r="AG515" s="6">
        <f t="shared" si="131"/>
        <v>0</v>
      </c>
      <c r="AH515" s="7">
        <f>SUMIFS(مصنعيات!AF:AF,مصنعيات!X:X,$AF$2,مصنعيات!V:V,AD515)</f>
        <v>0</v>
      </c>
      <c r="AI515" s="66" t="str">
        <f t="shared" si="124"/>
        <v/>
      </c>
      <c r="AL515" s="4" t="s">
        <v>13</v>
      </c>
      <c r="AM515" s="5">
        <v>45680</v>
      </c>
      <c r="AN515" s="7"/>
      <c r="AO515" s="7"/>
      <c r="AP515" s="6">
        <f t="shared" si="132"/>
        <v>0</v>
      </c>
      <c r="AQ515" s="7">
        <f>SUMIFS(مصنعيات!AO:AO,مصنعيات!AG:AG,$AO$2,مصنعيات!AE:AE,AM515)</f>
        <v>0</v>
      </c>
      <c r="AR515" s="66" t="str">
        <f t="shared" si="125"/>
        <v/>
      </c>
      <c r="AT515" s="4" t="s">
        <v>13</v>
      </c>
      <c r="AU515" s="5">
        <v>45680</v>
      </c>
      <c r="AV515" s="7"/>
      <c r="AW515" s="7"/>
      <c r="AX515" s="6">
        <f t="shared" si="133"/>
        <v>0</v>
      </c>
      <c r="AY515" s="7">
        <f ca="1">SUMIFS(مصنعيات!AW:AW,مصنعيات!AO:AO,$AO$2,مصنعيات!AM:AM,AU515)</f>
        <v>0</v>
      </c>
      <c r="AZ515" s="66" t="str">
        <f t="shared" si="126"/>
        <v/>
      </c>
      <c r="BB515" s="4" t="s">
        <v>13</v>
      </c>
      <c r="BC515" s="5">
        <v>45680</v>
      </c>
      <c r="BD515" s="7"/>
      <c r="BE515" s="7"/>
      <c r="BF515" s="6">
        <f t="shared" si="134"/>
        <v>0</v>
      </c>
      <c r="BG515" s="7">
        <f ca="1">SUMIFS(مصنعيات!BE:BE,مصنعيات!AW:AW,$AO$2,مصنعيات!AU:AU,BC515)</f>
        <v>0</v>
      </c>
      <c r="BH515" s="66" t="str">
        <f t="shared" si="127"/>
        <v/>
      </c>
      <c r="BJ515" s="4" t="s">
        <v>13</v>
      </c>
      <c r="BK515" s="5">
        <v>45680</v>
      </c>
      <c r="BL515" s="7"/>
      <c r="BM515" s="7"/>
      <c r="BN515" s="6">
        <f t="shared" si="135"/>
        <v>0</v>
      </c>
      <c r="BO515" s="7">
        <f ca="1">SUMIFS(مصنعيات!BM:BM,مصنعيات!BE:BE,$AO$2,مصنعيات!BC:BC,BK515)</f>
        <v>0</v>
      </c>
      <c r="BP515" s="66" t="str">
        <f t="shared" si="128"/>
        <v/>
      </c>
    </row>
    <row r="516" spans="2:68" x14ac:dyDescent="0.2">
      <c r="B516" s="4" t="s">
        <v>30</v>
      </c>
      <c r="C516" s="5">
        <v>45681</v>
      </c>
      <c r="D516" s="7"/>
      <c r="E516" s="7"/>
      <c r="F516" s="6">
        <f t="shared" si="136"/>
        <v>0</v>
      </c>
      <c r="G516" s="7">
        <f>SUMIFS(مصنعيات!N:N,مصنعيات!F:F,$E$2,مصنعيات!D:D,C516)</f>
        <v>0</v>
      </c>
      <c r="H516" s="66" t="str">
        <f t="shared" si="121"/>
        <v/>
      </c>
      <c r="K516" s="4" t="s">
        <v>30</v>
      </c>
      <c r="L516" s="5">
        <v>45681</v>
      </c>
      <c r="M516" s="7"/>
      <c r="N516" s="7"/>
      <c r="O516" s="6">
        <f t="shared" si="129"/>
        <v>0</v>
      </c>
      <c r="P516" s="7">
        <f>SUMIFS(مصنعيات!N:N,مصنعيات!F:F,$N$2,مصنعيات!D:D,L516)</f>
        <v>0</v>
      </c>
      <c r="Q516" s="66" t="str">
        <f t="shared" si="122"/>
        <v/>
      </c>
      <c r="T516" s="4" t="s">
        <v>30</v>
      </c>
      <c r="U516" s="5">
        <v>45681</v>
      </c>
      <c r="V516" s="7"/>
      <c r="W516" s="7"/>
      <c r="X516" s="6">
        <f t="shared" si="130"/>
        <v>0</v>
      </c>
      <c r="Y516" s="7">
        <f>SUMIFS(مصنعيات!W:W,مصنعيات!O:O,$W$2,مصنعيات!M:M,U516)</f>
        <v>0</v>
      </c>
      <c r="Z516" s="66" t="str">
        <f t="shared" si="123"/>
        <v/>
      </c>
      <c r="AC516" s="4" t="s">
        <v>30</v>
      </c>
      <c r="AD516" s="5">
        <v>45681</v>
      </c>
      <c r="AE516" s="7"/>
      <c r="AF516" s="7"/>
      <c r="AG516" s="6">
        <f t="shared" si="131"/>
        <v>0</v>
      </c>
      <c r="AH516" s="7">
        <f>SUMIFS(مصنعيات!AF:AF,مصنعيات!X:X,$AF$2,مصنعيات!V:V,AD516)</f>
        <v>0</v>
      </c>
      <c r="AI516" s="66" t="str">
        <f t="shared" si="124"/>
        <v/>
      </c>
      <c r="AL516" s="4" t="s">
        <v>30</v>
      </c>
      <c r="AM516" s="5">
        <v>45681</v>
      </c>
      <c r="AN516" s="7"/>
      <c r="AO516" s="7"/>
      <c r="AP516" s="6">
        <f t="shared" si="132"/>
        <v>0</v>
      </c>
      <c r="AQ516" s="7">
        <f>SUMIFS(مصنعيات!AO:AO,مصنعيات!AG:AG,$AO$2,مصنعيات!AE:AE,AM516)</f>
        <v>0</v>
      </c>
      <c r="AR516" s="66" t="str">
        <f t="shared" si="125"/>
        <v/>
      </c>
      <c r="AT516" s="4" t="s">
        <v>30</v>
      </c>
      <c r="AU516" s="5">
        <v>45681</v>
      </c>
      <c r="AV516" s="7"/>
      <c r="AW516" s="7"/>
      <c r="AX516" s="6">
        <f t="shared" si="133"/>
        <v>0</v>
      </c>
      <c r="AY516" s="7">
        <f ca="1">SUMIFS(مصنعيات!AW:AW,مصنعيات!AO:AO,$AO$2,مصنعيات!AM:AM,AU516)</f>
        <v>0</v>
      </c>
      <c r="AZ516" s="66" t="str">
        <f t="shared" si="126"/>
        <v/>
      </c>
      <c r="BB516" s="4" t="s">
        <v>30</v>
      </c>
      <c r="BC516" s="5">
        <v>45681</v>
      </c>
      <c r="BD516" s="7"/>
      <c r="BE516" s="7"/>
      <c r="BF516" s="6">
        <f t="shared" si="134"/>
        <v>0</v>
      </c>
      <c r="BG516" s="7">
        <f ca="1">SUMIFS(مصنعيات!BE:BE,مصنعيات!AW:AW,$AO$2,مصنعيات!AU:AU,BC516)</f>
        <v>0</v>
      </c>
      <c r="BH516" s="66" t="str">
        <f t="shared" si="127"/>
        <v/>
      </c>
      <c r="BJ516" s="4" t="s">
        <v>30</v>
      </c>
      <c r="BK516" s="5">
        <v>45681</v>
      </c>
      <c r="BL516" s="7"/>
      <c r="BM516" s="7"/>
      <c r="BN516" s="6">
        <f t="shared" si="135"/>
        <v>0</v>
      </c>
      <c r="BO516" s="7">
        <f ca="1">SUMIFS(مصنعيات!BM:BM,مصنعيات!BE:BE,$AO$2,مصنعيات!BC:BC,BK516)</f>
        <v>0</v>
      </c>
      <c r="BP516" s="66" t="str">
        <f t="shared" si="128"/>
        <v/>
      </c>
    </row>
    <row r="517" spans="2:68" x14ac:dyDescent="0.2">
      <c r="B517" s="4" t="s">
        <v>8</v>
      </c>
      <c r="C517" s="5">
        <v>45682</v>
      </c>
      <c r="D517" s="7"/>
      <c r="E517" s="7"/>
      <c r="F517" s="6">
        <f t="shared" si="136"/>
        <v>0</v>
      </c>
      <c r="G517" s="7">
        <f>SUMIFS(مصنعيات!N:N,مصنعيات!F:F,$E$2,مصنعيات!D:D,C517)</f>
        <v>0</v>
      </c>
      <c r="H517" s="66" t="str">
        <f t="shared" si="121"/>
        <v/>
      </c>
      <c r="K517" s="4" t="s">
        <v>8</v>
      </c>
      <c r="L517" s="5">
        <v>45682</v>
      </c>
      <c r="M517" s="7"/>
      <c r="N517" s="7"/>
      <c r="O517" s="6">
        <f t="shared" si="129"/>
        <v>0</v>
      </c>
      <c r="P517" s="7">
        <f>SUMIFS(مصنعيات!N:N,مصنعيات!F:F,$N$2,مصنعيات!D:D,L517)</f>
        <v>0</v>
      </c>
      <c r="Q517" s="66" t="str">
        <f t="shared" si="122"/>
        <v/>
      </c>
      <c r="T517" s="4" t="s">
        <v>8</v>
      </c>
      <c r="U517" s="5">
        <v>45682</v>
      </c>
      <c r="V517" s="7"/>
      <c r="W517" s="7"/>
      <c r="X517" s="6">
        <f t="shared" si="130"/>
        <v>0</v>
      </c>
      <c r="Y517" s="7">
        <f>SUMIFS(مصنعيات!W:W,مصنعيات!O:O,$W$2,مصنعيات!M:M,U517)</f>
        <v>0</v>
      </c>
      <c r="Z517" s="66" t="str">
        <f t="shared" si="123"/>
        <v/>
      </c>
      <c r="AC517" s="4" t="s">
        <v>8</v>
      </c>
      <c r="AD517" s="5">
        <v>45682</v>
      </c>
      <c r="AE517" s="7"/>
      <c r="AF517" s="7"/>
      <c r="AG517" s="6">
        <f t="shared" si="131"/>
        <v>0</v>
      </c>
      <c r="AH517" s="7">
        <f>SUMIFS(مصنعيات!AF:AF,مصنعيات!X:X,$AF$2,مصنعيات!V:V,AD517)</f>
        <v>0</v>
      </c>
      <c r="AI517" s="66" t="str">
        <f t="shared" si="124"/>
        <v/>
      </c>
      <c r="AL517" s="4" t="s">
        <v>8</v>
      </c>
      <c r="AM517" s="5">
        <v>45682</v>
      </c>
      <c r="AN517" s="7"/>
      <c r="AO517" s="7"/>
      <c r="AP517" s="6">
        <f t="shared" si="132"/>
        <v>0</v>
      </c>
      <c r="AQ517" s="7">
        <f>SUMIFS(مصنعيات!AO:AO,مصنعيات!AG:AG,$AO$2,مصنعيات!AE:AE,AM517)</f>
        <v>0</v>
      </c>
      <c r="AR517" s="66" t="str">
        <f t="shared" si="125"/>
        <v/>
      </c>
      <c r="AT517" s="4" t="s">
        <v>8</v>
      </c>
      <c r="AU517" s="5">
        <v>45682</v>
      </c>
      <c r="AV517" s="7"/>
      <c r="AW517" s="7"/>
      <c r="AX517" s="6">
        <f t="shared" si="133"/>
        <v>0</v>
      </c>
      <c r="AY517" s="7">
        <f ca="1">SUMIFS(مصنعيات!AW:AW,مصنعيات!AO:AO,$AO$2,مصنعيات!AM:AM,AU517)</f>
        <v>0</v>
      </c>
      <c r="AZ517" s="66" t="str">
        <f t="shared" si="126"/>
        <v/>
      </c>
      <c r="BB517" s="4" t="s">
        <v>8</v>
      </c>
      <c r="BC517" s="5">
        <v>45682</v>
      </c>
      <c r="BD517" s="7"/>
      <c r="BE517" s="7"/>
      <c r="BF517" s="6">
        <f t="shared" si="134"/>
        <v>0</v>
      </c>
      <c r="BG517" s="7">
        <f ca="1">SUMIFS(مصنعيات!BE:BE,مصنعيات!AW:AW,$AO$2,مصنعيات!AU:AU,BC517)</f>
        <v>0</v>
      </c>
      <c r="BH517" s="66" t="str">
        <f t="shared" si="127"/>
        <v/>
      </c>
      <c r="BJ517" s="4" t="s">
        <v>8</v>
      </c>
      <c r="BK517" s="5">
        <v>45682</v>
      </c>
      <c r="BL517" s="7"/>
      <c r="BM517" s="7"/>
      <c r="BN517" s="6">
        <f t="shared" si="135"/>
        <v>0</v>
      </c>
      <c r="BO517" s="7">
        <f ca="1">SUMIFS(مصنعيات!BM:BM,مصنعيات!BE:BE,$AO$2,مصنعيات!BC:BC,BK517)</f>
        <v>0</v>
      </c>
      <c r="BP517" s="66" t="str">
        <f t="shared" si="128"/>
        <v/>
      </c>
    </row>
    <row r="518" spans="2:68" x14ac:dyDescent="0.2">
      <c r="B518" s="4" t="s">
        <v>9</v>
      </c>
      <c r="C518" s="5">
        <v>45683</v>
      </c>
      <c r="D518" s="7"/>
      <c r="E518" s="7"/>
      <c r="F518" s="6">
        <f t="shared" si="136"/>
        <v>0</v>
      </c>
      <c r="G518" s="7">
        <f>SUMIFS(مصنعيات!N:N,مصنعيات!F:F,$E$2,مصنعيات!D:D,C518)</f>
        <v>0</v>
      </c>
      <c r="H518" s="66" t="str">
        <f t="shared" ref="H518:H581" si="137">IF(D518="","",F518-G518-$I$2)</f>
        <v/>
      </c>
      <c r="K518" s="4" t="s">
        <v>9</v>
      </c>
      <c r="L518" s="5">
        <v>45683</v>
      </c>
      <c r="M518" s="7"/>
      <c r="N518" s="7"/>
      <c r="O518" s="6">
        <f t="shared" si="129"/>
        <v>0</v>
      </c>
      <c r="P518" s="7">
        <f>SUMIFS(مصنعيات!N:N,مصنعيات!F:F,$N$2,مصنعيات!D:D,L518)</f>
        <v>0</v>
      </c>
      <c r="Q518" s="66" t="str">
        <f t="shared" ref="Q518:Q581" si="138">IF(M518="","",O518-P518-$I$2)</f>
        <v/>
      </c>
      <c r="T518" s="4" t="s">
        <v>9</v>
      </c>
      <c r="U518" s="5">
        <v>45683</v>
      </c>
      <c r="V518" s="7"/>
      <c r="W518" s="7"/>
      <c r="X518" s="6">
        <f t="shared" si="130"/>
        <v>0</v>
      </c>
      <c r="Y518" s="7">
        <f>SUMIFS(مصنعيات!W:W,مصنعيات!O:O,$W$2,مصنعيات!M:M,U518)</f>
        <v>0</v>
      </c>
      <c r="Z518" s="66" t="str">
        <f t="shared" ref="Z518:Z581" si="139">IF(V518="","",X518-Y518-$I$2)</f>
        <v/>
      </c>
      <c r="AC518" s="4" t="s">
        <v>9</v>
      </c>
      <c r="AD518" s="5">
        <v>45683</v>
      </c>
      <c r="AE518" s="7"/>
      <c r="AF518" s="7"/>
      <c r="AG518" s="6">
        <f t="shared" si="131"/>
        <v>0</v>
      </c>
      <c r="AH518" s="7">
        <f>SUMIFS(مصنعيات!AF:AF,مصنعيات!X:X,$AF$2,مصنعيات!V:V,AD518)</f>
        <v>0</v>
      </c>
      <c r="AI518" s="66" t="str">
        <f t="shared" ref="AI518:AI581" si="140">IF(AE518="","",AG518-AH518-$I$2)</f>
        <v/>
      </c>
      <c r="AL518" s="4" t="s">
        <v>9</v>
      </c>
      <c r="AM518" s="5">
        <v>45683</v>
      </c>
      <c r="AN518" s="7"/>
      <c r="AO518" s="7"/>
      <c r="AP518" s="6">
        <f t="shared" si="132"/>
        <v>0</v>
      </c>
      <c r="AQ518" s="7">
        <f>SUMIFS(مصنعيات!AO:AO,مصنعيات!AG:AG,$AO$2,مصنعيات!AE:AE,AM518)</f>
        <v>0</v>
      </c>
      <c r="AR518" s="66" t="str">
        <f t="shared" ref="AR518:AR581" si="141">IF(AN518="","",AP518-AQ518-$I$2)</f>
        <v/>
      </c>
      <c r="AT518" s="4" t="s">
        <v>9</v>
      </c>
      <c r="AU518" s="5">
        <v>45683</v>
      </c>
      <c r="AV518" s="7"/>
      <c r="AW518" s="7"/>
      <c r="AX518" s="6">
        <f t="shared" si="133"/>
        <v>0</v>
      </c>
      <c r="AY518" s="7">
        <f ca="1">SUMIFS(مصنعيات!AW:AW,مصنعيات!AO:AO,$AO$2,مصنعيات!AM:AM,AU518)</f>
        <v>0</v>
      </c>
      <c r="AZ518" s="66" t="str">
        <f t="shared" ref="AZ518:AZ581" si="142">IF(AV518="","",AX518-AY518-$I$2)</f>
        <v/>
      </c>
      <c r="BB518" s="4" t="s">
        <v>9</v>
      </c>
      <c r="BC518" s="5">
        <v>45683</v>
      </c>
      <c r="BD518" s="7"/>
      <c r="BE518" s="7"/>
      <c r="BF518" s="6">
        <f t="shared" si="134"/>
        <v>0</v>
      </c>
      <c r="BG518" s="7">
        <f ca="1">SUMIFS(مصنعيات!BE:BE,مصنعيات!AW:AW,$AO$2,مصنعيات!AU:AU,BC518)</f>
        <v>0</v>
      </c>
      <c r="BH518" s="66" t="str">
        <f t="shared" ref="BH518:BH581" si="143">IF(BD518="","",BF518-BG518-$I$2)</f>
        <v/>
      </c>
      <c r="BJ518" s="4" t="s">
        <v>9</v>
      </c>
      <c r="BK518" s="5">
        <v>45683</v>
      </c>
      <c r="BL518" s="7"/>
      <c r="BM518" s="7"/>
      <c r="BN518" s="6">
        <f t="shared" si="135"/>
        <v>0</v>
      </c>
      <c r="BO518" s="7">
        <f ca="1">SUMIFS(مصنعيات!BM:BM,مصنعيات!BE:BE,$AO$2,مصنعيات!BC:BC,BK518)</f>
        <v>0</v>
      </c>
      <c r="BP518" s="66" t="str">
        <f t="shared" ref="BP518:BP581" si="144">IF(BL518="","",BN518-BO518-$I$2)</f>
        <v/>
      </c>
    </row>
    <row r="519" spans="2:68" x14ac:dyDescent="0.2">
      <c r="B519" s="4" t="s">
        <v>10</v>
      </c>
      <c r="C519" s="5">
        <v>45684</v>
      </c>
      <c r="D519" s="7"/>
      <c r="E519" s="7"/>
      <c r="F519" s="6">
        <f t="shared" si="136"/>
        <v>0</v>
      </c>
      <c r="G519" s="7">
        <f>SUMIFS(مصنعيات!N:N,مصنعيات!F:F,$E$2,مصنعيات!D:D,C519)</f>
        <v>0</v>
      </c>
      <c r="H519" s="66" t="str">
        <f t="shared" si="137"/>
        <v/>
      </c>
      <c r="K519" s="4" t="s">
        <v>10</v>
      </c>
      <c r="L519" s="5">
        <v>45684</v>
      </c>
      <c r="M519" s="7"/>
      <c r="N519" s="7"/>
      <c r="O519" s="6">
        <f t="shared" si="129"/>
        <v>0</v>
      </c>
      <c r="P519" s="7">
        <f>SUMIFS(مصنعيات!N:N,مصنعيات!F:F,$N$2,مصنعيات!D:D,L519)</f>
        <v>0</v>
      </c>
      <c r="Q519" s="66" t="str">
        <f t="shared" si="138"/>
        <v/>
      </c>
      <c r="T519" s="4" t="s">
        <v>10</v>
      </c>
      <c r="U519" s="5">
        <v>45684</v>
      </c>
      <c r="V519" s="7"/>
      <c r="W519" s="7"/>
      <c r="X519" s="6">
        <f t="shared" si="130"/>
        <v>0</v>
      </c>
      <c r="Y519" s="7">
        <f>SUMIFS(مصنعيات!W:W,مصنعيات!O:O,$W$2,مصنعيات!M:M,U519)</f>
        <v>0</v>
      </c>
      <c r="Z519" s="66" t="str">
        <f t="shared" si="139"/>
        <v/>
      </c>
      <c r="AC519" s="4" t="s">
        <v>10</v>
      </c>
      <c r="AD519" s="5">
        <v>45684</v>
      </c>
      <c r="AE519" s="7"/>
      <c r="AF519" s="7"/>
      <c r="AG519" s="6">
        <f t="shared" si="131"/>
        <v>0</v>
      </c>
      <c r="AH519" s="7">
        <f>SUMIFS(مصنعيات!AF:AF,مصنعيات!X:X,$AF$2,مصنعيات!V:V,AD519)</f>
        <v>0</v>
      </c>
      <c r="AI519" s="66" t="str">
        <f t="shared" si="140"/>
        <v/>
      </c>
      <c r="AL519" s="4" t="s">
        <v>10</v>
      </c>
      <c r="AM519" s="5">
        <v>45684</v>
      </c>
      <c r="AN519" s="7"/>
      <c r="AO519" s="7"/>
      <c r="AP519" s="6">
        <f t="shared" si="132"/>
        <v>0</v>
      </c>
      <c r="AQ519" s="7">
        <f>SUMIFS(مصنعيات!AO:AO,مصنعيات!AG:AG,$AO$2,مصنعيات!AE:AE,AM519)</f>
        <v>0</v>
      </c>
      <c r="AR519" s="66" t="str">
        <f t="shared" si="141"/>
        <v/>
      </c>
      <c r="AT519" s="4" t="s">
        <v>10</v>
      </c>
      <c r="AU519" s="5">
        <v>45684</v>
      </c>
      <c r="AV519" s="7"/>
      <c r="AW519" s="7"/>
      <c r="AX519" s="6">
        <f t="shared" si="133"/>
        <v>0</v>
      </c>
      <c r="AY519" s="7">
        <f ca="1">SUMIFS(مصنعيات!AW:AW,مصنعيات!AO:AO,$AO$2,مصنعيات!AM:AM,AU519)</f>
        <v>0</v>
      </c>
      <c r="AZ519" s="66" t="str">
        <f t="shared" si="142"/>
        <v/>
      </c>
      <c r="BB519" s="4" t="s">
        <v>10</v>
      </c>
      <c r="BC519" s="5">
        <v>45684</v>
      </c>
      <c r="BD519" s="7"/>
      <c r="BE519" s="7"/>
      <c r="BF519" s="6">
        <f t="shared" si="134"/>
        <v>0</v>
      </c>
      <c r="BG519" s="7">
        <f ca="1">SUMIFS(مصنعيات!BE:BE,مصنعيات!AW:AW,$AO$2,مصنعيات!AU:AU,BC519)</f>
        <v>0</v>
      </c>
      <c r="BH519" s="66" t="str">
        <f t="shared" si="143"/>
        <v/>
      </c>
      <c r="BJ519" s="4" t="s">
        <v>10</v>
      </c>
      <c r="BK519" s="5">
        <v>45684</v>
      </c>
      <c r="BL519" s="7"/>
      <c r="BM519" s="7"/>
      <c r="BN519" s="6">
        <f t="shared" si="135"/>
        <v>0</v>
      </c>
      <c r="BO519" s="7">
        <f ca="1">SUMIFS(مصنعيات!BM:BM,مصنعيات!BE:BE,$AO$2,مصنعيات!BC:BC,BK519)</f>
        <v>0</v>
      </c>
      <c r="BP519" s="66" t="str">
        <f t="shared" si="144"/>
        <v/>
      </c>
    </row>
    <row r="520" spans="2:68" x14ac:dyDescent="0.2">
      <c r="B520" s="4" t="s">
        <v>11</v>
      </c>
      <c r="C520" s="5">
        <v>45685</v>
      </c>
      <c r="D520" s="7"/>
      <c r="E520" s="7"/>
      <c r="F520" s="6">
        <f t="shared" si="136"/>
        <v>0</v>
      </c>
      <c r="G520" s="7">
        <f>SUMIFS(مصنعيات!N:N,مصنعيات!F:F,$E$2,مصنعيات!D:D,C520)</f>
        <v>0</v>
      </c>
      <c r="H520" s="66" t="str">
        <f t="shared" si="137"/>
        <v/>
      </c>
      <c r="K520" s="4" t="s">
        <v>11</v>
      </c>
      <c r="L520" s="5">
        <v>45685</v>
      </c>
      <c r="M520" s="7"/>
      <c r="N520" s="7"/>
      <c r="O520" s="6">
        <f t="shared" si="129"/>
        <v>0</v>
      </c>
      <c r="P520" s="7">
        <f>SUMIFS(مصنعيات!N:N,مصنعيات!F:F,$N$2,مصنعيات!D:D,L520)</f>
        <v>0</v>
      </c>
      <c r="Q520" s="66" t="str">
        <f t="shared" si="138"/>
        <v/>
      </c>
      <c r="T520" s="4" t="s">
        <v>11</v>
      </c>
      <c r="U520" s="5">
        <v>45685</v>
      </c>
      <c r="V520" s="7"/>
      <c r="W520" s="7"/>
      <c r="X520" s="6">
        <f t="shared" si="130"/>
        <v>0</v>
      </c>
      <c r="Y520" s="7">
        <f>SUMIFS(مصنعيات!W:W,مصنعيات!O:O,$W$2,مصنعيات!M:M,U520)</f>
        <v>0</v>
      </c>
      <c r="Z520" s="66" t="str">
        <f t="shared" si="139"/>
        <v/>
      </c>
      <c r="AC520" s="4" t="s">
        <v>11</v>
      </c>
      <c r="AD520" s="5">
        <v>45685</v>
      </c>
      <c r="AE520" s="7"/>
      <c r="AF520" s="7"/>
      <c r="AG520" s="6">
        <f t="shared" si="131"/>
        <v>0</v>
      </c>
      <c r="AH520" s="7">
        <f>SUMIFS(مصنعيات!AF:AF,مصنعيات!X:X,$AF$2,مصنعيات!V:V,AD520)</f>
        <v>0</v>
      </c>
      <c r="AI520" s="66" t="str">
        <f t="shared" si="140"/>
        <v/>
      </c>
      <c r="AL520" s="4" t="s">
        <v>11</v>
      </c>
      <c r="AM520" s="5">
        <v>45685</v>
      </c>
      <c r="AN520" s="7"/>
      <c r="AO520" s="7"/>
      <c r="AP520" s="6">
        <f t="shared" si="132"/>
        <v>0</v>
      </c>
      <c r="AQ520" s="7">
        <f>SUMIFS(مصنعيات!AO:AO,مصنعيات!AG:AG,$AO$2,مصنعيات!AE:AE,AM520)</f>
        <v>0</v>
      </c>
      <c r="AR520" s="66" t="str">
        <f t="shared" si="141"/>
        <v/>
      </c>
      <c r="AT520" s="4" t="s">
        <v>11</v>
      </c>
      <c r="AU520" s="5">
        <v>45685</v>
      </c>
      <c r="AV520" s="7"/>
      <c r="AW520" s="7"/>
      <c r="AX520" s="6">
        <f t="shared" si="133"/>
        <v>0</v>
      </c>
      <c r="AY520" s="7">
        <f ca="1">SUMIFS(مصنعيات!AW:AW,مصنعيات!AO:AO,$AO$2,مصنعيات!AM:AM,AU520)</f>
        <v>0</v>
      </c>
      <c r="AZ520" s="66" t="str">
        <f t="shared" si="142"/>
        <v/>
      </c>
      <c r="BB520" s="4" t="s">
        <v>11</v>
      </c>
      <c r="BC520" s="5">
        <v>45685</v>
      </c>
      <c r="BD520" s="7"/>
      <c r="BE520" s="7"/>
      <c r="BF520" s="6">
        <f t="shared" si="134"/>
        <v>0</v>
      </c>
      <c r="BG520" s="7">
        <f ca="1">SUMIFS(مصنعيات!BE:BE,مصنعيات!AW:AW,$AO$2,مصنعيات!AU:AU,BC520)</f>
        <v>0</v>
      </c>
      <c r="BH520" s="66" t="str">
        <f t="shared" si="143"/>
        <v/>
      </c>
      <c r="BJ520" s="4" t="s">
        <v>11</v>
      </c>
      <c r="BK520" s="5">
        <v>45685</v>
      </c>
      <c r="BL520" s="7"/>
      <c r="BM520" s="7"/>
      <c r="BN520" s="6">
        <f t="shared" si="135"/>
        <v>0</v>
      </c>
      <c r="BO520" s="7">
        <f ca="1">SUMIFS(مصنعيات!BM:BM,مصنعيات!BE:BE,$AO$2,مصنعيات!BC:BC,BK520)</f>
        <v>0</v>
      </c>
      <c r="BP520" s="66" t="str">
        <f t="shared" si="144"/>
        <v/>
      </c>
    </row>
    <row r="521" spans="2:68" x14ac:dyDescent="0.2">
      <c r="B521" s="4" t="s">
        <v>12</v>
      </c>
      <c r="C521" s="5">
        <v>45686</v>
      </c>
      <c r="D521" s="7"/>
      <c r="E521" s="7"/>
      <c r="F521" s="6">
        <f t="shared" si="136"/>
        <v>0</v>
      </c>
      <c r="G521" s="7">
        <f>SUMIFS(مصنعيات!N:N,مصنعيات!F:F,$E$2,مصنعيات!D:D,C521)</f>
        <v>0</v>
      </c>
      <c r="H521" s="66" t="str">
        <f t="shared" si="137"/>
        <v/>
      </c>
      <c r="K521" s="4" t="s">
        <v>12</v>
      </c>
      <c r="L521" s="5">
        <v>45686</v>
      </c>
      <c r="M521" s="7"/>
      <c r="N521" s="7"/>
      <c r="O521" s="6">
        <f t="shared" si="129"/>
        <v>0</v>
      </c>
      <c r="P521" s="7">
        <f>SUMIFS(مصنعيات!N:N,مصنعيات!F:F,$N$2,مصنعيات!D:D,L521)</f>
        <v>0</v>
      </c>
      <c r="Q521" s="66" t="str">
        <f t="shared" si="138"/>
        <v/>
      </c>
      <c r="T521" s="4" t="s">
        <v>12</v>
      </c>
      <c r="U521" s="5">
        <v>45686</v>
      </c>
      <c r="V521" s="7"/>
      <c r="W521" s="7"/>
      <c r="X521" s="6">
        <f t="shared" si="130"/>
        <v>0</v>
      </c>
      <c r="Y521" s="7">
        <f>SUMIFS(مصنعيات!W:W,مصنعيات!O:O,$W$2,مصنعيات!M:M,U521)</f>
        <v>0</v>
      </c>
      <c r="Z521" s="66" t="str">
        <f t="shared" si="139"/>
        <v/>
      </c>
      <c r="AC521" s="4" t="s">
        <v>12</v>
      </c>
      <c r="AD521" s="5">
        <v>45686</v>
      </c>
      <c r="AE521" s="7"/>
      <c r="AF521" s="7"/>
      <c r="AG521" s="6">
        <f t="shared" si="131"/>
        <v>0</v>
      </c>
      <c r="AH521" s="7">
        <f>SUMIFS(مصنعيات!AF:AF,مصنعيات!X:X,$AF$2,مصنعيات!V:V,AD521)</f>
        <v>0</v>
      </c>
      <c r="AI521" s="66" t="str">
        <f t="shared" si="140"/>
        <v/>
      </c>
      <c r="AL521" s="4" t="s">
        <v>12</v>
      </c>
      <c r="AM521" s="5">
        <v>45686</v>
      </c>
      <c r="AN521" s="7"/>
      <c r="AO521" s="7"/>
      <c r="AP521" s="6">
        <f t="shared" si="132"/>
        <v>0</v>
      </c>
      <c r="AQ521" s="7">
        <f>SUMIFS(مصنعيات!AO:AO,مصنعيات!AG:AG,$AO$2,مصنعيات!AE:AE,AM521)</f>
        <v>0</v>
      </c>
      <c r="AR521" s="66" t="str">
        <f t="shared" si="141"/>
        <v/>
      </c>
      <c r="AT521" s="4" t="s">
        <v>12</v>
      </c>
      <c r="AU521" s="5">
        <v>45686</v>
      </c>
      <c r="AV521" s="7"/>
      <c r="AW521" s="7"/>
      <c r="AX521" s="6">
        <f t="shared" si="133"/>
        <v>0</v>
      </c>
      <c r="AY521" s="7">
        <f ca="1">SUMIFS(مصنعيات!AW:AW,مصنعيات!AO:AO,$AO$2,مصنعيات!AM:AM,AU521)</f>
        <v>0</v>
      </c>
      <c r="AZ521" s="66" t="str">
        <f t="shared" si="142"/>
        <v/>
      </c>
      <c r="BB521" s="4" t="s">
        <v>12</v>
      </c>
      <c r="BC521" s="5">
        <v>45686</v>
      </c>
      <c r="BD521" s="7"/>
      <c r="BE521" s="7"/>
      <c r="BF521" s="6">
        <f t="shared" si="134"/>
        <v>0</v>
      </c>
      <c r="BG521" s="7">
        <f ca="1">SUMIFS(مصنعيات!BE:BE,مصنعيات!AW:AW,$AO$2,مصنعيات!AU:AU,BC521)</f>
        <v>0</v>
      </c>
      <c r="BH521" s="66" t="str">
        <f t="shared" si="143"/>
        <v/>
      </c>
      <c r="BJ521" s="4" t="s">
        <v>12</v>
      </c>
      <c r="BK521" s="5">
        <v>45686</v>
      </c>
      <c r="BL521" s="7"/>
      <c r="BM521" s="7"/>
      <c r="BN521" s="6">
        <f t="shared" si="135"/>
        <v>0</v>
      </c>
      <c r="BO521" s="7">
        <f ca="1">SUMIFS(مصنعيات!BM:BM,مصنعيات!BE:BE,$AO$2,مصنعيات!BC:BC,BK521)</f>
        <v>0</v>
      </c>
      <c r="BP521" s="66" t="str">
        <f t="shared" si="144"/>
        <v/>
      </c>
    </row>
    <row r="522" spans="2:68" x14ac:dyDescent="0.2">
      <c r="B522" s="4" t="s">
        <v>13</v>
      </c>
      <c r="C522" s="5">
        <v>45687</v>
      </c>
      <c r="D522" s="7"/>
      <c r="E522" s="7"/>
      <c r="F522" s="6">
        <f t="shared" si="136"/>
        <v>0</v>
      </c>
      <c r="G522" s="7">
        <f>SUMIFS(مصنعيات!N:N,مصنعيات!F:F,$E$2,مصنعيات!D:D,C522)</f>
        <v>0</v>
      </c>
      <c r="H522" s="66" t="str">
        <f t="shared" si="137"/>
        <v/>
      </c>
      <c r="K522" s="4" t="s">
        <v>13</v>
      </c>
      <c r="L522" s="5">
        <v>45687</v>
      </c>
      <c r="M522" s="7"/>
      <c r="N522" s="7"/>
      <c r="O522" s="6">
        <f t="shared" si="129"/>
        <v>0</v>
      </c>
      <c r="P522" s="7">
        <f>SUMIFS(مصنعيات!N:N,مصنعيات!F:F,$N$2,مصنعيات!D:D,L522)</f>
        <v>0</v>
      </c>
      <c r="Q522" s="66" t="str">
        <f t="shared" si="138"/>
        <v/>
      </c>
      <c r="T522" s="4" t="s">
        <v>13</v>
      </c>
      <c r="U522" s="5">
        <v>45687</v>
      </c>
      <c r="V522" s="7"/>
      <c r="W522" s="7"/>
      <c r="X522" s="6">
        <f t="shared" si="130"/>
        <v>0</v>
      </c>
      <c r="Y522" s="7">
        <f>SUMIFS(مصنعيات!W:W,مصنعيات!O:O,$W$2,مصنعيات!M:M,U522)</f>
        <v>0</v>
      </c>
      <c r="Z522" s="66" t="str">
        <f t="shared" si="139"/>
        <v/>
      </c>
      <c r="AC522" s="4" t="s">
        <v>13</v>
      </c>
      <c r="AD522" s="5">
        <v>45687</v>
      </c>
      <c r="AE522" s="7"/>
      <c r="AF522" s="7"/>
      <c r="AG522" s="6">
        <f t="shared" si="131"/>
        <v>0</v>
      </c>
      <c r="AH522" s="7">
        <f>SUMIFS(مصنعيات!AF:AF,مصنعيات!X:X,$AF$2,مصنعيات!V:V,AD522)</f>
        <v>0</v>
      </c>
      <c r="AI522" s="66" t="str">
        <f t="shared" si="140"/>
        <v/>
      </c>
      <c r="AL522" s="4" t="s">
        <v>13</v>
      </c>
      <c r="AM522" s="5">
        <v>45687</v>
      </c>
      <c r="AN522" s="7"/>
      <c r="AO522" s="7"/>
      <c r="AP522" s="6">
        <f t="shared" si="132"/>
        <v>0</v>
      </c>
      <c r="AQ522" s="7">
        <f>SUMIFS(مصنعيات!AO:AO,مصنعيات!AG:AG,$AO$2,مصنعيات!AE:AE,AM522)</f>
        <v>0</v>
      </c>
      <c r="AR522" s="66" t="str">
        <f t="shared" si="141"/>
        <v/>
      </c>
      <c r="AT522" s="4" t="s">
        <v>13</v>
      </c>
      <c r="AU522" s="5">
        <v>45687</v>
      </c>
      <c r="AV522" s="7"/>
      <c r="AW522" s="7"/>
      <c r="AX522" s="6">
        <f t="shared" si="133"/>
        <v>0</v>
      </c>
      <c r="AY522" s="7">
        <f ca="1">SUMIFS(مصنعيات!AW:AW,مصنعيات!AO:AO,$AO$2,مصنعيات!AM:AM,AU522)</f>
        <v>0</v>
      </c>
      <c r="AZ522" s="66" t="str">
        <f t="shared" si="142"/>
        <v/>
      </c>
      <c r="BB522" s="4" t="s">
        <v>13</v>
      </c>
      <c r="BC522" s="5">
        <v>45687</v>
      </c>
      <c r="BD522" s="7"/>
      <c r="BE522" s="7"/>
      <c r="BF522" s="6">
        <f t="shared" si="134"/>
        <v>0</v>
      </c>
      <c r="BG522" s="7">
        <f ca="1">SUMIFS(مصنعيات!BE:BE,مصنعيات!AW:AW,$AO$2,مصنعيات!AU:AU,BC522)</f>
        <v>0</v>
      </c>
      <c r="BH522" s="66" t="str">
        <f t="shared" si="143"/>
        <v/>
      </c>
      <c r="BJ522" s="4" t="s">
        <v>13</v>
      </c>
      <c r="BK522" s="5">
        <v>45687</v>
      </c>
      <c r="BL522" s="7"/>
      <c r="BM522" s="7"/>
      <c r="BN522" s="6">
        <f t="shared" si="135"/>
        <v>0</v>
      </c>
      <c r="BO522" s="7">
        <f ca="1">SUMIFS(مصنعيات!BM:BM,مصنعيات!BE:BE,$AO$2,مصنعيات!BC:BC,BK522)</f>
        <v>0</v>
      </c>
      <c r="BP522" s="66" t="str">
        <f t="shared" si="144"/>
        <v/>
      </c>
    </row>
    <row r="523" spans="2:68" x14ac:dyDescent="0.2">
      <c r="B523" s="4" t="s">
        <v>30</v>
      </c>
      <c r="C523" s="5">
        <v>45688</v>
      </c>
      <c r="D523" s="7"/>
      <c r="E523" s="7"/>
      <c r="F523" s="6">
        <f t="shared" si="136"/>
        <v>0</v>
      </c>
      <c r="G523" s="7">
        <f>SUMIFS(مصنعيات!N:N,مصنعيات!F:F,$E$2,مصنعيات!D:D,C523)</f>
        <v>0</v>
      </c>
      <c r="H523" s="66" t="str">
        <f t="shared" si="137"/>
        <v/>
      </c>
      <c r="K523" s="4" t="s">
        <v>30</v>
      </c>
      <c r="L523" s="5">
        <v>45688</v>
      </c>
      <c r="M523" s="7"/>
      <c r="N523" s="7"/>
      <c r="O523" s="6">
        <f t="shared" si="129"/>
        <v>0</v>
      </c>
      <c r="P523" s="7">
        <f>SUMIFS(مصنعيات!N:N,مصنعيات!F:F,$N$2,مصنعيات!D:D,L523)</f>
        <v>0</v>
      </c>
      <c r="Q523" s="66" t="str">
        <f t="shared" si="138"/>
        <v/>
      </c>
      <c r="T523" s="4" t="s">
        <v>30</v>
      </c>
      <c r="U523" s="5">
        <v>45688</v>
      </c>
      <c r="V523" s="7"/>
      <c r="W523" s="7"/>
      <c r="X523" s="6">
        <f t="shared" si="130"/>
        <v>0</v>
      </c>
      <c r="Y523" s="7">
        <f>SUMIFS(مصنعيات!W:W,مصنعيات!O:O,$W$2,مصنعيات!M:M,U523)</f>
        <v>0</v>
      </c>
      <c r="Z523" s="66" t="str">
        <f t="shared" si="139"/>
        <v/>
      </c>
      <c r="AC523" s="4" t="s">
        <v>30</v>
      </c>
      <c r="AD523" s="5">
        <v>45688</v>
      </c>
      <c r="AE523" s="7"/>
      <c r="AF523" s="7"/>
      <c r="AG523" s="6">
        <f t="shared" si="131"/>
        <v>0</v>
      </c>
      <c r="AH523" s="7">
        <f>SUMIFS(مصنعيات!AF:AF,مصنعيات!X:X,$AF$2,مصنعيات!V:V,AD523)</f>
        <v>0</v>
      </c>
      <c r="AI523" s="66" t="str">
        <f t="shared" si="140"/>
        <v/>
      </c>
      <c r="AL523" s="4" t="s">
        <v>30</v>
      </c>
      <c r="AM523" s="5">
        <v>45688</v>
      </c>
      <c r="AN523" s="7"/>
      <c r="AO523" s="7"/>
      <c r="AP523" s="6">
        <f t="shared" si="132"/>
        <v>0</v>
      </c>
      <c r="AQ523" s="7">
        <f>SUMIFS(مصنعيات!AO:AO,مصنعيات!AG:AG,$AO$2,مصنعيات!AE:AE,AM523)</f>
        <v>0</v>
      </c>
      <c r="AR523" s="66" t="str">
        <f t="shared" si="141"/>
        <v/>
      </c>
      <c r="AT523" s="4" t="s">
        <v>30</v>
      </c>
      <c r="AU523" s="5">
        <v>45688</v>
      </c>
      <c r="AV523" s="7"/>
      <c r="AW523" s="7"/>
      <c r="AX523" s="6">
        <f t="shared" si="133"/>
        <v>0</v>
      </c>
      <c r="AY523" s="7">
        <f ca="1">SUMIFS(مصنعيات!AW:AW,مصنعيات!AO:AO,$AO$2,مصنعيات!AM:AM,AU523)</f>
        <v>0</v>
      </c>
      <c r="AZ523" s="66" t="str">
        <f t="shared" si="142"/>
        <v/>
      </c>
      <c r="BB523" s="4" t="s">
        <v>30</v>
      </c>
      <c r="BC523" s="5">
        <v>45688</v>
      </c>
      <c r="BD523" s="7"/>
      <c r="BE523" s="7"/>
      <c r="BF523" s="6">
        <f t="shared" si="134"/>
        <v>0</v>
      </c>
      <c r="BG523" s="7">
        <f ca="1">SUMIFS(مصنعيات!BE:BE,مصنعيات!AW:AW,$AO$2,مصنعيات!AU:AU,BC523)</f>
        <v>0</v>
      </c>
      <c r="BH523" s="66" t="str">
        <f t="shared" si="143"/>
        <v/>
      </c>
      <c r="BJ523" s="4" t="s">
        <v>30</v>
      </c>
      <c r="BK523" s="5">
        <v>45688</v>
      </c>
      <c r="BL523" s="7"/>
      <c r="BM523" s="7"/>
      <c r="BN523" s="6">
        <f t="shared" si="135"/>
        <v>0</v>
      </c>
      <c r="BO523" s="7">
        <f ca="1">SUMIFS(مصنعيات!BM:BM,مصنعيات!BE:BE,$AO$2,مصنعيات!BC:BC,BK523)</f>
        <v>0</v>
      </c>
      <c r="BP523" s="66" t="str">
        <f t="shared" si="144"/>
        <v/>
      </c>
    </row>
    <row r="524" spans="2:68" x14ac:dyDescent="0.2">
      <c r="B524" s="4" t="s">
        <v>8</v>
      </c>
      <c r="C524" s="5">
        <v>45689</v>
      </c>
      <c r="D524" s="7"/>
      <c r="E524" s="7"/>
      <c r="F524" s="6">
        <f t="shared" si="136"/>
        <v>0</v>
      </c>
      <c r="G524" s="7">
        <f>SUMIFS(مصنعيات!N:N,مصنعيات!F:F,$E$2,مصنعيات!D:D,C524)</f>
        <v>0</v>
      </c>
      <c r="H524" s="66" t="str">
        <f t="shared" si="137"/>
        <v/>
      </c>
      <c r="K524" s="4" t="s">
        <v>8</v>
      </c>
      <c r="L524" s="5">
        <v>45689</v>
      </c>
      <c r="M524" s="7"/>
      <c r="N524" s="7"/>
      <c r="O524" s="6">
        <f t="shared" si="129"/>
        <v>0</v>
      </c>
      <c r="P524" s="7">
        <f>SUMIFS(مصنعيات!N:N,مصنعيات!F:F,$N$2,مصنعيات!D:D,L524)</f>
        <v>0</v>
      </c>
      <c r="Q524" s="66" t="str">
        <f t="shared" si="138"/>
        <v/>
      </c>
      <c r="T524" s="4" t="s">
        <v>8</v>
      </c>
      <c r="U524" s="5">
        <v>45689</v>
      </c>
      <c r="V524" s="7"/>
      <c r="W524" s="7"/>
      <c r="X524" s="6">
        <f t="shared" si="130"/>
        <v>0</v>
      </c>
      <c r="Y524" s="7">
        <f>SUMIFS(مصنعيات!W:W,مصنعيات!O:O,$W$2,مصنعيات!M:M,U524)</f>
        <v>0</v>
      </c>
      <c r="Z524" s="66" t="str">
        <f t="shared" si="139"/>
        <v/>
      </c>
      <c r="AC524" s="4" t="s">
        <v>8</v>
      </c>
      <c r="AD524" s="5">
        <v>45689</v>
      </c>
      <c r="AE524" s="7"/>
      <c r="AF524" s="7"/>
      <c r="AG524" s="6">
        <f t="shared" si="131"/>
        <v>0</v>
      </c>
      <c r="AH524" s="7">
        <f>SUMIFS(مصنعيات!AF:AF,مصنعيات!X:X,$AF$2,مصنعيات!V:V,AD524)</f>
        <v>0</v>
      </c>
      <c r="AI524" s="66" t="str">
        <f t="shared" si="140"/>
        <v/>
      </c>
      <c r="AL524" s="4" t="s">
        <v>8</v>
      </c>
      <c r="AM524" s="5">
        <v>45689</v>
      </c>
      <c r="AN524" s="7"/>
      <c r="AO524" s="7"/>
      <c r="AP524" s="6">
        <f t="shared" si="132"/>
        <v>0</v>
      </c>
      <c r="AQ524" s="7">
        <f>SUMIFS(مصنعيات!AO:AO,مصنعيات!AG:AG,$AO$2,مصنعيات!AE:AE,AM524)</f>
        <v>0</v>
      </c>
      <c r="AR524" s="66" t="str">
        <f t="shared" si="141"/>
        <v/>
      </c>
      <c r="AT524" s="4" t="s">
        <v>8</v>
      </c>
      <c r="AU524" s="5">
        <v>45689</v>
      </c>
      <c r="AV524" s="7"/>
      <c r="AW524" s="7"/>
      <c r="AX524" s="6">
        <f t="shared" si="133"/>
        <v>0</v>
      </c>
      <c r="AY524" s="7">
        <f ca="1">SUMIFS(مصنعيات!AW:AW,مصنعيات!AO:AO,$AO$2,مصنعيات!AM:AM,AU524)</f>
        <v>0</v>
      </c>
      <c r="AZ524" s="66" t="str">
        <f t="shared" si="142"/>
        <v/>
      </c>
      <c r="BB524" s="4" t="s">
        <v>8</v>
      </c>
      <c r="BC524" s="5">
        <v>45689</v>
      </c>
      <c r="BD524" s="7"/>
      <c r="BE524" s="7"/>
      <c r="BF524" s="6">
        <f t="shared" si="134"/>
        <v>0</v>
      </c>
      <c r="BG524" s="7">
        <f ca="1">SUMIFS(مصنعيات!BE:BE,مصنعيات!AW:AW,$AO$2,مصنعيات!AU:AU,BC524)</f>
        <v>0</v>
      </c>
      <c r="BH524" s="66" t="str">
        <f t="shared" si="143"/>
        <v/>
      </c>
      <c r="BJ524" s="4" t="s">
        <v>8</v>
      </c>
      <c r="BK524" s="5">
        <v>45689</v>
      </c>
      <c r="BL524" s="7"/>
      <c r="BM524" s="7"/>
      <c r="BN524" s="6">
        <f t="shared" si="135"/>
        <v>0</v>
      </c>
      <c r="BO524" s="7">
        <f ca="1">SUMIFS(مصنعيات!BM:BM,مصنعيات!BE:BE,$AO$2,مصنعيات!BC:BC,BK524)</f>
        <v>0</v>
      </c>
      <c r="BP524" s="66" t="str">
        <f t="shared" si="144"/>
        <v/>
      </c>
    </row>
    <row r="525" spans="2:68" x14ac:dyDescent="0.2">
      <c r="B525" s="4" t="s">
        <v>9</v>
      </c>
      <c r="C525" s="5">
        <v>45690</v>
      </c>
      <c r="D525" s="7"/>
      <c r="E525" s="7"/>
      <c r="F525" s="6">
        <f t="shared" si="136"/>
        <v>0</v>
      </c>
      <c r="G525" s="7">
        <f>SUMIFS(مصنعيات!N:N,مصنعيات!F:F,$E$2,مصنعيات!D:D,C525)</f>
        <v>0</v>
      </c>
      <c r="H525" s="66" t="str">
        <f t="shared" si="137"/>
        <v/>
      </c>
      <c r="K525" s="4" t="s">
        <v>9</v>
      </c>
      <c r="L525" s="5">
        <v>45690</v>
      </c>
      <c r="M525" s="7"/>
      <c r="N525" s="7"/>
      <c r="O525" s="6">
        <f t="shared" si="129"/>
        <v>0</v>
      </c>
      <c r="P525" s="7">
        <f>SUMIFS(مصنعيات!N:N,مصنعيات!F:F,$N$2,مصنعيات!D:D,L525)</f>
        <v>0</v>
      </c>
      <c r="Q525" s="66" t="str">
        <f t="shared" si="138"/>
        <v/>
      </c>
      <c r="T525" s="4" t="s">
        <v>9</v>
      </c>
      <c r="U525" s="5">
        <v>45690</v>
      </c>
      <c r="V525" s="7"/>
      <c r="W525" s="7"/>
      <c r="X525" s="6">
        <f t="shared" si="130"/>
        <v>0</v>
      </c>
      <c r="Y525" s="7">
        <f>SUMIFS(مصنعيات!W:W,مصنعيات!O:O,$W$2,مصنعيات!M:M,U525)</f>
        <v>0</v>
      </c>
      <c r="Z525" s="66" t="str">
        <f t="shared" si="139"/>
        <v/>
      </c>
      <c r="AC525" s="4" t="s">
        <v>9</v>
      </c>
      <c r="AD525" s="5">
        <v>45690</v>
      </c>
      <c r="AE525" s="7"/>
      <c r="AF525" s="7"/>
      <c r="AG525" s="6">
        <f t="shared" si="131"/>
        <v>0</v>
      </c>
      <c r="AH525" s="7">
        <f>SUMIFS(مصنعيات!AF:AF,مصنعيات!X:X,$AF$2,مصنعيات!V:V,AD525)</f>
        <v>0</v>
      </c>
      <c r="AI525" s="66" t="str">
        <f t="shared" si="140"/>
        <v/>
      </c>
      <c r="AL525" s="4" t="s">
        <v>9</v>
      </c>
      <c r="AM525" s="5">
        <v>45690</v>
      </c>
      <c r="AN525" s="7"/>
      <c r="AO525" s="7"/>
      <c r="AP525" s="6">
        <f t="shared" si="132"/>
        <v>0</v>
      </c>
      <c r="AQ525" s="7">
        <f>SUMIFS(مصنعيات!AO:AO,مصنعيات!AG:AG,$AO$2,مصنعيات!AE:AE,AM525)</f>
        <v>0</v>
      </c>
      <c r="AR525" s="66" t="str">
        <f t="shared" si="141"/>
        <v/>
      </c>
      <c r="AT525" s="4" t="s">
        <v>9</v>
      </c>
      <c r="AU525" s="5">
        <v>45690</v>
      </c>
      <c r="AV525" s="7"/>
      <c r="AW525" s="7"/>
      <c r="AX525" s="6">
        <f t="shared" si="133"/>
        <v>0</v>
      </c>
      <c r="AY525" s="7">
        <f ca="1">SUMIFS(مصنعيات!AW:AW,مصنعيات!AO:AO,$AO$2,مصنعيات!AM:AM,AU525)</f>
        <v>0</v>
      </c>
      <c r="AZ525" s="66" t="str">
        <f t="shared" si="142"/>
        <v/>
      </c>
      <c r="BB525" s="4" t="s">
        <v>9</v>
      </c>
      <c r="BC525" s="5">
        <v>45690</v>
      </c>
      <c r="BD525" s="7"/>
      <c r="BE525" s="7"/>
      <c r="BF525" s="6">
        <f t="shared" si="134"/>
        <v>0</v>
      </c>
      <c r="BG525" s="7">
        <f ca="1">SUMIFS(مصنعيات!BE:BE,مصنعيات!AW:AW,$AO$2,مصنعيات!AU:AU,BC525)</f>
        <v>0</v>
      </c>
      <c r="BH525" s="66" t="str">
        <f t="shared" si="143"/>
        <v/>
      </c>
      <c r="BJ525" s="4" t="s">
        <v>9</v>
      </c>
      <c r="BK525" s="5">
        <v>45690</v>
      </c>
      <c r="BL525" s="7"/>
      <c r="BM525" s="7"/>
      <c r="BN525" s="6">
        <f t="shared" si="135"/>
        <v>0</v>
      </c>
      <c r="BO525" s="7">
        <f ca="1">SUMIFS(مصنعيات!BM:BM,مصنعيات!BE:BE,$AO$2,مصنعيات!BC:BC,BK525)</f>
        <v>0</v>
      </c>
      <c r="BP525" s="66" t="str">
        <f t="shared" si="144"/>
        <v/>
      </c>
    </row>
    <row r="526" spans="2:68" x14ac:dyDescent="0.2">
      <c r="B526" s="4" t="s">
        <v>10</v>
      </c>
      <c r="C526" s="5">
        <v>45691</v>
      </c>
      <c r="D526" s="7"/>
      <c r="E526" s="7"/>
      <c r="F526" s="6">
        <f t="shared" si="136"/>
        <v>0</v>
      </c>
      <c r="G526" s="7">
        <f>SUMIFS(مصنعيات!N:N,مصنعيات!F:F,$E$2,مصنعيات!D:D,C526)</f>
        <v>0</v>
      </c>
      <c r="H526" s="66" t="str">
        <f t="shared" si="137"/>
        <v/>
      </c>
      <c r="K526" s="4" t="s">
        <v>10</v>
      </c>
      <c r="L526" s="5">
        <v>45691</v>
      </c>
      <c r="M526" s="7"/>
      <c r="N526" s="7"/>
      <c r="O526" s="6">
        <f t="shared" si="129"/>
        <v>0</v>
      </c>
      <c r="P526" s="7">
        <f>SUMIFS(مصنعيات!N:N,مصنعيات!F:F,$N$2,مصنعيات!D:D,L526)</f>
        <v>0</v>
      </c>
      <c r="Q526" s="66" t="str">
        <f t="shared" si="138"/>
        <v/>
      </c>
      <c r="T526" s="4" t="s">
        <v>10</v>
      </c>
      <c r="U526" s="5">
        <v>45691</v>
      </c>
      <c r="V526" s="7"/>
      <c r="W526" s="7"/>
      <c r="X526" s="6">
        <f t="shared" si="130"/>
        <v>0</v>
      </c>
      <c r="Y526" s="7">
        <f>SUMIFS(مصنعيات!W:W,مصنعيات!O:O,$W$2,مصنعيات!M:M,U526)</f>
        <v>0</v>
      </c>
      <c r="Z526" s="66" t="str">
        <f t="shared" si="139"/>
        <v/>
      </c>
      <c r="AC526" s="4" t="s">
        <v>10</v>
      </c>
      <c r="AD526" s="5">
        <v>45691</v>
      </c>
      <c r="AE526" s="7"/>
      <c r="AF526" s="7"/>
      <c r="AG526" s="6">
        <f t="shared" si="131"/>
        <v>0</v>
      </c>
      <c r="AH526" s="7">
        <f>SUMIFS(مصنعيات!AF:AF,مصنعيات!X:X,$AF$2,مصنعيات!V:V,AD526)</f>
        <v>0</v>
      </c>
      <c r="AI526" s="66" t="str">
        <f t="shared" si="140"/>
        <v/>
      </c>
      <c r="AL526" s="4" t="s">
        <v>10</v>
      </c>
      <c r="AM526" s="5">
        <v>45691</v>
      </c>
      <c r="AN526" s="7"/>
      <c r="AO526" s="7"/>
      <c r="AP526" s="6">
        <f t="shared" si="132"/>
        <v>0</v>
      </c>
      <c r="AQ526" s="7">
        <f>SUMIFS(مصنعيات!AO:AO,مصنعيات!AG:AG,$AO$2,مصنعيات!AE:AE,AM526)</f>
        <v>0</v>
      </c>
      <c r="AR526" s="66" t="str">
        <f t="shared" si="141"/>
        <v/>
      </c>
      <c r="AT526" s="4" t="s">
        <v>10</v>
      </c>
      <c r="AU526" s="5">
        <v>45691</v>
      </c>
      <c r="AV526" s="7"/>
      <c r="AW526" s="7"/>
      <c r="AX526" s="6">
        <f t="shared" si="133"/>
        <v>0</v>
      </c>
      <c r="AY526" s="7">
        <f ca="1">SUMIFS(مصنعيات!AW:AW,مصنعيات!AO:AO,$AO$2,مصنعيات!AM:AM,AU526)</f>
        <v>0</v>
      </c>
      <c r="AZ526" s="66" t="str">
        <f t="shared" si="142"/>
        <v/>
      </c>
      <c r="BB526" s="4" t="s">
        <v>10</v>
      </c>
      <c r="BC526" s="5">
        <v>45691</v>
      </c>
      <c r="BD526" s="7"/>
      <c r="BE526" s="7"/>
      <c r="BF526" s="6">
        <f t="shared" si="134"/>
        <v>0</v>
      </c>
      <c r="BG526" s="7">
        <f ca="1">SUMIFS(مصنعيات!BE:BE,مصنعيات!AW:AW,$AO$2,مصنعيات!AU:AU,BC526)</f>
        <v>0</v>
      </c>
      <c r="BH526" s="66" t="str">
        <f t="shared" si="143"/>
        <v/>
      </c>
      <c r="BJ526" s="4" t="s">
        <v>10</v>
      </c>
      <c r="BK526" s="5">
        <v>45691</v>
      </c>
      <c r="BL526" s="7"/>
      <c r="BM526" s="7"/>
      <c r="BN526" s="6">
        <f t="shared" si="135"/>
        <v>0</v>
      </c>
      <c r="BO526" s="7">
        <f ca="1">SUMIFS(مصنعيات!BM:BM,مصنعيات!BE:BE,$AO$2,مصنعيات!BC:BC,BK526)</f>
        <v>0</v>
      </c>
      <c r="BP526" s="66" t="str">
        <f t="shared" si="144"/>
        <v/>
      </c>
    </row>
    <row r="527" spans="2:68" x14ac:dyDescent="0.2">
      <c r="B527" s="4" t="s">
        <v>11</v>
      </c>
      <c r="C527" s="5">
        <v>45692</v>
      </c>
      <c r="D527" s="7"/>
      <c r="E527" s="7"/>
      <c r="F527" s="6">
        <f t="shared" si="136"/>
        <v>0</v>
      </c>
      <c r="G527" s="7">
        <f>SUMIFS(مصنعيات!N:N,مصنعيات!F:F,$E$2,مصنعيات!D:D,C527)</f>
        <v>0</v>
      </c>
      <c r="H527" s="66" t="str">
        <f t="shared" si="137"/>
        <v/>
      </c>
      <c r="K527" s="4" t="s">
        <v>11</v>
      </c>
      <c r="L527" s="5">
        <v>45692</v>
      </c>
      <c r="M527" s="7"/>
      <c r="N527" s="7"/>
      <c r="O527" s="6">
        <f t="shared" si="129"/>
        <v>0</v>
      </c>
      <c r="P527" s="7">
        <f>SUMIFS(مصنعيات!N:N,مصنعيات!F:F,$N$2,مصنعيات!D:D,L527)</f>
        <v>0</v>
      </c>
      <c r="Q527" s="66" t="str">
        <f t="shared" si="138"/>
        <v/>
      </c>
      <c r="T527" s="4" t="s">
        <v>11</v>
      </c>
      <c r="U527" s="5">
        <v>45692</v>
      </c>
      <c r="V527" s="7"/>
      <c r="W527" s="7"/>
      <c r="X527" s="6">
        <f t="shared" si="130"/>
        <v>0</v>
      </c>
      <c r="Y527" s="7">
        <f>SUMIFS(مصنعيات!W:W,مصنعيات!O:O,$W$2,مصنعيات!M:M,U527)</f>
        <v>0</v>
      </c>
      <c r="Z527" s="66" t="str">
        <f t="shared" si="139"/>
        <v/>
      </c>
      <c r="AC527" s="4" t="s">
        <v>11</v>
      </c>
      <c r="AD527" s="5">
        <v>45692</v>
      </c>
      <c r="AE527" s="7"/>
      <c r="AF527" s="7"/>
      <c r="AG527" s="6">
        <f t="shared" si="131"/>
        <v>0</v>
      </c>
      <c r="AH527" s="7">
        <f>SUMIFS(مصنعيات!AF:AF,مصنعيات!X:X,$AF$2,مصنعيات!V:V,AD527)</f>
        <v>0</v>
      </c>
      <c r="AI527" s="66" t="str">
        <f t="shared" si="140"/>
        <v/>
      </c>
      <c r="AL527" s="4" t="s">
        <v>11</v>
      </c>
      <c r="AM527" s="5">
        <v>45692</v>
      </c>
      <c r="AN527" s="7"/>
      <c r="AO527" s="7"/>
      <c r="AP527" s="6">
        <f t="shared" si="132"/>
        <v>0</v>
      </c>
      <c r="AQ527" s="7">
        <f>SUMIFS(مصنعيات!AO:AO,مصنعيات!AG:AG,$AO$2,مصنعيات!AE:AE,AM527)</f>
        <v>0</v>
      </c>
      <c r="AR527" s="66" t="str">
        <f t="shared" si="141"/>
        <v/>
      </c>
      <c r="AT527" s="4" t="s">
        <v>11</v>
      </c>
      <c r="AU527" s="5">
        <v>45692</v>
      </c>
      <c r="AV527" s="7"/>
      <c r="AW527" s="7"/>
      <c r="AX527" s="6">
        <f t="shared" si="133"/>
        <v>0</v>
      </c>
      <c r="AY527" s="7">
        <f ca="1">SUMIFS(مصنعيات!AW:AW,مصنعيات!AO:AO,$AO$2,مصنعيات!AM:AM,AU527)</f>
        <v>0</v>
      </c>
      <c r="AZ527" s="66" t="str">
        <f t="shared" si="142"/>
        <v/>
      </c>
      <c r="BB527" s="4" t="s">
        <v>11</v>
      </c>
      <c r="BC527" s="5">
        <v>45692</v>
      </c>
      <c r="BD527" s="7"/>
      <c r="BE527" s="7"/>
      <c r="BF527" s="6">
        <f t="shared" si="134"/>
        <v>0</v>
      </c>
      <c r="BG527" s="7">
        <f ca="1">SUMIFS(مصنعيات!BE:BE,مصنعيات!AW:AW,$AO$2,مصنعيات!AU:AU,BC527)</f>
        <v>0</v>
      </c>
      <c r="BH527" s="66" t="str">
        <f t="shared" si="143"/>
        <v/>
      </c>
      <c r="BJ527" s="4" t="s">
        <v>11</v>
      </c>
      <c r="BK527" s="5">
        <v>45692</v>
      </c>
      <c r="BL527" s="7"/>
      <c r="BM527" s="7"/>
      <c r="BN527" s="6">
        <f t="shared" si="135"/>
        <v>0</v>
      </c>
      <c r="BO527" s="7">
        <f ca="1">SUMIFS(مصنعيات!BM:BM,مصنعيات!BE:BE,$AO$2,مصنعيات!BC:BC,BK527)</f>
        <v>0</v>
      </c>
      <c r="BP527" s="66" t="str">
        <f t="shared" si="144"/>
        <v/>
      </c>
    </row>
    <row r="528" spans="2:68" x14ac:dyDescent="0.2">
      <c r="B528" s="4" t="s">
        <v>12</v>
      </c>
      <c r="C528" s="5">
        <v>45693</v>
      </c>
      <c r="D528" s="7"/>
      <c r="E528" s="7"/>
      <c r="F528" s="6">
        <f t="shared" si="136"/>
        <v>0</v>
      </c>
      <c r="G528" s="7">
        <f>SUMIFS(مصنعيات!N:N,مصنعيات!F:F,$E$2,مصنعيات!D:D,C528)</f>
        <v>0</v>
      </c>
      <c r="H528" s="66" t="str">
        <f t="shared" si="137"/>
        <v/>
      </c>
      <c r="K528" s="4" t="s">
        <v>12</v>
      </c>
      <c r="L528" s="5">
        <v>45693</v>
      </c>
      <c r="M528" s="7"/>
      <c r="N528" s="7"/>
      <c r="O528" s="6">
        <f t="shared" si="129"/>
        <v>0</v>
      </c>
      <c r="P528" s="7">
        <f>SUMIFS(مصنعيات!N:N,مصنعيات!F:F,$N$2,مصنعيات!D:D,L528)</f>
        <v>0</v>
      </c>
      <c r="Q528" s="66" t="str">
        <f t="shared" si="138"/>
        <v/>
      </c>
      <c r="T528" s="4" t="s">
        <v>12</v>
      </c>
      <c r="U528" s="5">
        <v>45693</v>
      </c>
      <c r="V528" s="7"/>
      <c r="W528" s="7"/>
      <c r="X528" s="6">
        <f t="shared" si="130"/>
        <v>0</v>
      </c>
      <c r="Y528" s="7">
        <f>SUMIFS(مصنعيات!W:W,مصنعيات!O:O,$W$2,مصنعيات!M:M,U528)</f>
        <v>0</v>
      </c>
      <c r="Z528" s="66" t="str">
        <f t="shared" si="139"/>
        <v/>
      </c>
      <c r="AC528" s="4" t="s">
        <v>12</v>
      </c>
      <c r="AD528" s="5">
        <v>45693</v>
      </c>
      <c r="AE528" s="7"/>
      <c r="AF528" s="7"/>
      <c r="AG528" s="6">
        <f t="shared" si="131"/>
        <v>0</v>
      </c>
      <c r="AH528" s="7">
        <f>SUMIFS(مصنعيات!AF:AF,مصنعيات!X:X,$AF$2,مصنعيات!V:V,AD528)</f>
        <v>0</v>
      </c>
      <c r="AI528" s="66" t="str">
        <f t="shared" si="140"/>
        <v/>
      </c>
      <c r="AL528" s="4" t="s">
        <v>12</v>
      </c>
      <c r="AM528" s="5">
        <v>45693</v>
      </c>
      <c r="AN528" s="7"/>
      <c r="AO528" s="7"/>
      <c r="AP528" s="6">
        <f t="shared" si="132"/>
        <v>0</v>
      </c>
      <c r="AQ528" s="7">
        <f>SUMIFS(مصنعيات!AO:AO,مصنعيات!AG:AG,$AO$2,مصنعيات!AE:AE,AM528)</f>
        <v>0</v>
      </c>
      <c r="AR528" s="66" t="str">
        <f t="shared" si="141"/>
        <v/>
      </c>
      <c r="AT528" s="4" t="s">
        <v>12</v>
      </c>
      <c r="AU528" s="5">
        <v>45693</v>
      </c>
      <c r="AV528" s="7"/>
      <c r="AW528" s="7"/>
      <c r="AX528" s="6">
        <f t="shared" si="133"/>
        <v>0</v>
      </c>
      <c r="AY528" s="7">
        <f ca="1">SUMIFS(مصنعيات!AW:AW,مصنعيات!AO:AO,$AO$2,مصنعيات!AM:AM,AU528)</f>
        <v>0</v>
      </c>
      <c r="AZ528" s="66" t="str">
        <f t="shared" si="142"/>
        <v/>
      </c>
      <c r="BB528" s="4" t="s">
        <v>12</v>
      </c>
      <c r="BC528" s="5">
        <v>45693</v>
      </c>
      <c r="BD528" s="7"/>
      <c r="BE528" s="7"/>
      <c r="BF528" s="6">
        <f t="shared" si="134"/>
        <v>0</v>
      </c>
      <c r="BG528" s="7">
        <f ca="1">SUMIFS(مصنعيات!BE:BE,مصنعيات!AW:AW,$AO$2,مصنعيات!AU:AU,BC528)</f>
        <v>0</v>
      </c>
      <c r="BH528" s="66" t="str">
        <f t="shared" si="143"/>
        <v/>
      </c>
      <c r="BJ528" s="4" t="s">
        <v>12</v>
      </c>
      <c r="BK528" s="5">
        <v>45693</v>
      </c>
      <c r="BL528" s="7"/>
      <c r="BM528" s="7"/>
      <c r="BN528" s="6">
        <f t="shared" si="135"/>
        <v>0</v>
      </c>
      <c r="BO528" s="7">
        <f ca="1">SUMIFS(مصنعيات!BM:BM,مصنعيات!BE:BE,$AO$2,مصنعيات!BC:BC,BK528)</f>
        <v>0</v>
      </c>
      <c r="BP528" s="66" t="str">
        <f t="shared" si="144"/>
        <v/>
      </c>
    </row>
    <row r="529" spans="2:68" x14ac:dyDescent="0.2">
      <c r="B529" s="4" t="s">
        <v>13</v>
      </c>
      <c r="C529" s="5">
        <v>45694</v>
      </c>
      <c r="D529" s="7"/>
      <c r="E529" s="7"/>
      <c r="F529" s="6">
        <f t="shared" si="136"/>
        <v>0</v>
      </c>
      <c r="G529" s="7">
        <f>SUMIFS(مصنعيات!N:N,مصنعيات!F:F,$E$2,مصنعيات!D:D,C529)</f>
        <v>0</v>
      </c>
      <c r="H529" s="66" t="str">
        <f t="shared" si="137"/>
        <v/>
      </c>
      <c r="K529" s="4" t="s">
        <v>13</v>
      </c>
      <c r="L529" s="5">
        <v>45694</v>
      </c>
      <c r="M529" s="7"/>
      <c r="N529" s="7"/>
      <c r="O529" s="6">
        <f t="shared" si="129"/>
        <v>0</v>
      </c>
      <c r="P529" s="7">
        <f>SUMIFS(مصنعيات!N:N,مصنعيات!F:F,$N$2,مصنعيات!D:D,L529)</f>
        <v>0</v>
      </c>
      <c r="Q529" s="66" t="str">
        <f t="shared" si="138"/>
        <v/>
      </c>
      <c r="T529" s="4" t="s">
        <v>13</v>
      </c>
      <c r="U529" s="5">
        <v>45694</v>
      </c>
      <c r="V529" s="7"/>
      <c r="W529" s="7"/>
      <c r="X529" s="6">
        <f t="shared" si="130"/>
        <v>0</v>
      </c>
      <c r="Y529" s="7">
        <f>SUMIFS(مصنعيات!W:W,مصنعيات!O:O,$W$2,مصنعيات!M:M,U529)</f>
        <v>0</v>
      </c>
      <c r="Z529" s="66" t="str">
        <f t="shared" si="139"/>
        <v/>
      </c>
      <c r="AC529" s="4" t="s">
        <v>13</v>
      </c>
      <c r="AD529" s="5">
        <v>45694</v>
      </c>
      <c r="AE529" s="7"/>
      <c r="AF529" s="7"/>
      <c r="AG529" s="6">
        <f t="shared" si="131"/>
        <v>0</v>
      </c>
      <c r="AH529" s="7">
        <f>SUMIFS(مصنعيات!AF:AF,مصنعيات!X:X,$AF$2,مصنعيات!V:V,AD529)</f>
        <v>0</v>
      </c>
      <c r="AI529" s="66" t="str">
        <f t="shared" si="140"/>
        <v/>
      </c>
      <c r="AL529" s="4" t="s">
        <v>13</v>
      </c>
      <c r="AM529" s="5">
        <v>45694</v>
      </c>
      <c r="AN529" s="7"/>
      <c r="AO529" s="7"/>
      <c r="AP529" s="6">
        <f t="shared" si="132"/>
        <v>0</v>
      </c>
      <c r="AQ529" s="7">
        <f>SUMIFS(مصنعيات!AO:AO,مصنعيات!AG:AG,$AO$2,مصنعيات!AE:AE,AM529)</f>
        <v>0</v>
      </c>
      <c r="AR529" s="66" t="str">
        <f t="shared" si="141"/>
        <v/>
      </c>
      <c r="AT529" s="4" t="s">
        <v>13</v>
      </c>
      <c r="AU529" s="5">
        <v>45694</v>
      </c>
      <c r="AV529" s="7"/>
      <c r="AW529" s="7"/>
      <c r="AX529" s="6">
        <f t="shared" si="133"/>
        <v>0</v>
      </c>
      <c r="AY529" s="7">
        <f ca="1">SUMIFS(مصنعيات!AW:AW,مصنعيات!AO:AO,$AO$2,مصنعيات!AM:AM,AU529)</f>
        <v>0</v>
      </c>
      <c r="AZ529" s="66" t="str">
        <f t="shared" si="142"/>
        <v/>
      </c>
      <c r="BB529" s="4" t="s">
        <v>13</v>
      </c>
      <c r="BC529" s="5">
        <v>45694</v>
      </c>
      <c r="BD529" s="7"/>
      <c r="BE529" s="7"/>
      <c r="BF529" s="6">
        <f t="shared" si="134"/>
        <v>0</v>
      </c>
      <c r="BG529" s="7">
        <f ca="1">SUMIFS(مصنعيات!BE:BE,مصنعيات!AW:AW,$AO$2,مصنعيات!AU:AU,BC529)</f>
        <v>0</v>
      </c>
      <c r="BH529" s="66" t="str">
        <f t="shared" si="143"/>
        <v/>
      </c>
      <c r="BJ529" s="4" t="s">
        <v>13</v>
      </c>
      <c r="BK529" s="5">
        <v>45694</v>
      </c>
      <c r="BL529" s="7"/>
      <c r="BM529" s="7"/>
      <c r="BN529" s="6">
        <f t="shared" si="135"/>
        <v>0</v>
      </c>
      <c r="BO529" s="7">
        <f ca="1">SUMIFS(مصنعيات!BM:BM,مصنعيات!BE:BE,$AO$2,مصنعيات!BC:BC,BK529)</f>
        <v>0</v>
      </c>
      <c r="BP529" s="66" t="str">
        <f t="shared" si="144"/>
        <v/>
      </c>
    </row>
    <row r="530" spans="2:68" x14ac:dyDescent="0.2">
      <c r="B530" s="4" t="s">
        <v>30</v>
      </c>
      <c r="C530" s="5">
        <v>45695</v>
      </c>
      <c r="D530" s="7"/>
      <c r="E530" s="7"/>
      <c r="F530" s="6">
        <f t="shared" si="136"/>
        <v>0</v>
      </c>
      <c r="G530" s="7">
        <f>SUMIFS(مصنعيات!N:N,مصنعيات!F:F,$E$2,مصنعيات!D:D,C530)</f>
        <v>0</v>
      </c>
      <c r="H530" s="66" t="str">
        <f t="shared" si="137"/>
        <v/>
      </c>
      <c r="K530" s="4" t="s">
        <v>30</v>
      </c>
      <c r="L530" s="5">
        <v>45695</v>
      </c>
      <c r="M530" s="7"/>
      <c r="N530" s="7"/>
      <c r="O530" s="6">
        <f t="shared" si="129"/>
        <v>0</v>
      </c>
      <c r="P530" s="7">
        <f>SUMIFS(مصنعيات!N:N,مصنعيات!F:F,$N$2,مصنعيات!D:D,L530)</f>
        <v>0</v>
      </c>
      <c r="Q530" s="66" t="str">
        <f t="shared" si="138"/>
        <v/>
      </c>
      <c r="T530" s="4" t="s">
        <v>30</v>
      </c>
      <c r="U530" s="5">
        <v>45695</v>
      </c>
      <c r="V530" s="7"/>
      <c r="W530" s="7"/>
      <c r="X530" s="6">
        <f t="shared" si="130"/>
        <v>0</v>
      </c>
      <c r="Y530" s="7">
        <f>SUMIFS(مصنعيات!W:W,مصنعيات!O:O,$W$2,مصنعيات!M:M,U530)</f>
        <v>0</v>
      </c>
      <c r="Z530" s="66" t="str">
        <f t="shared" si="139"/>
        <v/>
      </c>
      <c r="AC530" s="4" t="s">
        <v>30</v>
      </c>
      <c r="AD530" s="5">
        <v>45695</v>
      </c>
      <c r="AE530" s="7"/>
      <c r="AF530" s="7"/>
      <c r="AG530" s="6">
        <f t="shared" si="131"/>
        <v>0</v>
      </c>
      <c r="AH530" s="7">
        <f>SUMIFS(مصنعيات!AF:AF,مصنعيات!X:X,$AF$2,مصنعيات!V:V,AD530)</f>
        <v>0</v>
      </c>
      <c r="AI530" s="66" t="str">
        <f t="shared" si="140"/>
        <v/>
      </c>
      <c r="AL530" s="4" t="s">
        <v>30</v>
      </c>
      <c r="AM530" s="5">
        <v>45695</v>
      </c>
      <c r="AN530" s="7"/>
      <c r="AO530" s="7"/>
      <c r="AP530" s="6">
        <f t="shared" si="132"/>
        <v>0</v>
      </c>
      <c r="AQ530" s="7">
        <f>SUMIFS(مصنعيات!AO:AO,مصنعيات!AG:AG,$AO$2,مصنعيات!AE:AE,AM530)</f>
        <v>0</v>
      </c>
      <c r="AR530" s="66" t="str">
        <f t="shared" si="141"/>
        <v/>
      </c>
      <c r="AT530" s="4" t="s">
        <v>30</v>
      </c>
      <c r="AU530" s="5">
        <v>45695</v>
      </c>
      <c r="AV530" s="7"/>
      <c r="AW530" s="7"/>
      <c r="AX530" s="6">
        <f t="shared" si="133"/>
        <v>0</v>
      </c>
      <c r="AY530" s="7">
        <f ca="1">SUMIFS(مصنعيات!AW:AW,مصنعيات!AO:AO,$AO$2,مصنعيات!AM:AM,AU530)</f>
        <v>0</v>
      </c>
      <c r="AZ530" s="66" t="str">
        <f t="shared" si="142"/>
        <v/>
      </c>
      <c r="BB530" s="4" t="s">
        <v>30</v>
      </c>
      <c r="BC530" s="5">
        <v>45695</v>
      </c>
      <c r="BD530" s="7"/>
      <c r="BE530" s="7"/>
      <c r="BF530" s="6">
        <f t="shared" si="134"/>
        <v>0</v>
      </c>
      <c r="BG530" s="7">
        <f ca="1">SUMIFS(مصنعيات!BE:BE,مصنعيات!AW:AW,$AO$2,مصنعيات!AU:AU,BC530)</f>
        <v>0</v>
      </c>
      <c r="BH530" s="66" t="str">
        <f t="shared" si="143"/>
        <v/>
      </c>
      <c r="BJ530" s="4" t="s">
        <v>30</v>
      </c>
      <c r="BK530" s="5">
        <v>45695</v>
      </c>
      <c r="BL530" s="7"/>
      <c r="BM530" s="7"/>
      <c r="BN530" s="6">
        <f t="shared" si="135"/>
        <v>0</v>
      </c>
      <c r="BO530" s="7">
        <f ca="1">SUMIFS(مصنعيات!BM:BM,مصنعيات!BE:BE,$AO$2,مصنعيات!BC:BC,BK530)</f>
        <v>0</v>
      </c>
      <c r="BP530" s="66" t="str">
        <f t="shared" si="144"/>
        <v/>
      </c>
    </row>
    <row r="531" spans="2:68" x14ac:dyDescent="0.2">
      <c r="B531" s="4" t="s">
        <v>8</v>
      </c>
      <c r="C531" s="5">
        <v>45696</v>
      </c>
      <c r="D531" s="7"/>
      <c r="E531" s="7"/>
      <c r="F531" s="6">
        <f t="shared" si="136"/>
        <v>0</v>
      </c>
      <c r="G531" s="7">
        <f>SUMIFS(مصنعيات!N:N,مصنعيات!F:F,$E$2,مصنعيات!D:D,C531)</f>
        <v>0</v>
      </c>
      <c r="H531" s="66" t="str">
        <f t="shared" si="137"/>
        <v/>
      </c>
      <c r="K531" s="4" t="s">
        <v>8</v>
      </c>
      <c r="L531" s="5">
        <v>45696</v>
      </c>
      <c r="M531" s="7"/>
      <c r="N531" s="7"/>
      <c r="O531" s="6">
        <f t="shared" si="129"/>
        <v>0</v>
      </c>
      <c r="P531" s="7">
        <f>SUMIFS(مصنعيات!N:N,مصنعيات!F:F,$N$2,مصنعيات!D:D,L531)</f>
        <v>0</v>
      </c>
      <c r="Q531" s="66" t="str">
        <f t="shared" si="138"/>
        <v/>
      </c>
      <c r="T531" s="4" t="s">
        <v>8</v>
      </c>
      <c r="U531" s="5">
        <v>45696</v>
      </c>
      <c r="V531" s="7"/>
      <c r="W531" s="7"/>
      <c r="X531" s="6">
        <f t="shared" si="130"/>
        <v>0</v>
      </c>
      <c r="Y531" s="7">
        <f>SUMIFS(مصنعيات!W:W,مصنعيات!O:O,$W$2,مصنعيات!M:M,U531)</f>
        <v>0</v>
      </c>
      <c r="Z531" s="66" t="str">
        <f t="shared" si="139"/>
        <v/>
      </c>
      <c r="AC531" s="4" t="s">
        <v>8</v>
      </c>
      <c r="AD531" s="5">
        <v>45696</v>
      </c>
      <c r="AE531" s="7"/>
      <c r="AF531" s="7"/>
      <c r="AG531" s="6">
        <f t="shared" si="131"/>
        <v>0</v>
      </c>
      <c r="AH531" s="7">
        <f>SUMIFS(مصنعيات!AF:AF,مصنعيات!X:X,$AF$2,مصنعيات!V:V,AD531)</f>
        <v>0</v>
      </c>
      <c r="AI531" s="66" t="str">
        <f t="shared" si="140"/>
        <v/>
      </c>
      <c r="AL531" s="4" t="s">
        <v>8</v>
      </c>
      <c r="AM531" s="5">
        <v>45696</v>
      </c>
      <c r="AN531" s="7"/>
      <c r="AO531" s="7"/>
      <c r="AP531" s="6">
        <f t="shared" si="132"/>
        <v>0</v>
      </c>
      <c r="AQ531" s="7">
        <f>SUMIFS(مصنعيات!AO:AO,مصنعيات!AG:AG,$AO$2,مصنعيات!AE:AE,AM531)</f>
        <v>0</v>
      </c>
      <c r="AR531" s="66" t="str">
        <f t="shared" si="141"/>
        <v/>
      </c>
      <c r="AT531" s="4" t="s">
        <v>8</v>
      </c>
      <c r="AU531" s="5">
        <v>45696</v>
      </c>
      <c r="AV531" s="7"/>
      <c r="AW531" s="7"/>
      <c r="AX531" s="6">
        <f t="shared" si="133"/>
        <v>0</v>
      </c>
      <c r="AY531" s="7">
        <f ca="1">SUMIFS(مصنعيات!AW:AW,مصنعيات!AO:AO,$AO$2,مصنعيات!AM:AM,AU531)</f>
        <v>0</v>
      </c>
      <c r="AZ531" s="66" t="str">
        <f t="shared" si="142"/>
        <v/>
      </c>
      <c r="BB531" s="4" t="s">
        <v>8</v>
      </c>
      <c r="BC531" s="5">
        <v>45696</v>
      </c>
      <c r="BD531" s="7"/>
      <c r="BE531" s="7"/>
      <c r="BF531" s="6">
        <f t="shared" si="134"/>
        <v>0</v>
      </c>
      <c r="BG531" s="7">
        <f ca="1">SUMIFS(مصنعيات!BE:BE,مصنعيات!AW:AW,$AO$2,مصنعيات!AU:AU,BC531)</f>
        <v>0</v>
      </c>
      <c r="BH531" s="66" t="str">
        <f t="shared" si="143"/>
        <v/>
      </c>
      <c r="BJ531" s="4" t="s">
        <v>8</v>
      </c>
      <c r="BK531" s="5">
        <v>45696</v>
      </c>
      <c r="BL531" s="7"/>
      <c r="BM531" s="7"/>
      <c r="BN531" s="6">
        <f t="shared" si="135"/>
        <v>0</v>
      </c>
      <c r="BO531" s="7">
        <f ca="1">SUMIFS(مصنعيات!BM:BM,مصنعيات!BE:BE,$AO$2,مصنعيات!BC:BC,BK531)</f>
        <v>0</v>
      </c>
      <c r="BP531" s="66" t="str">
        <f t="shared" si="144"/>
        <v/>
      </c>
    </row>
    <row r="532" spans="2:68" x14ac:dyDescent="0.2">
      <c r="B532" s="4" t="s">
        <v>9</v>
      </c>
      <c r="C532" s="5">
        <v>45697</v>
      </c>
      <c r="D532" s="7"/>
      <c r="E532" s="7"/>
      <c r="F532" s="6">
        <f t="shared" si="136"/>
        <v>0</v>
      </c>
      <c r="G532" s="7">
        <f>SUMIFS(مصنعيات!N:N,مصنعيات!F:F,$E$2,مصنعيات!D:D,C532)</f>
        <v>0</v>
      </c>
      <c r="H532" s="66" t="str">
        <f t="shared" si="137"/>
        <v/>
      </c>
      <c r="K532" s="4" t="s">
        <v>9</v>
      </c>
      <c r="L532" s="5">
        <v>45697</v>
      </c>
      <c r="M532" s="7"/>
      <c r="N532" s="7"/>
      <c r="O532" s="6">
        <f t="shared" si="129"/>
        <v>0</v>
      </c>
      <c r="P532" s="7">
        <f>SUMIFS(مصنعيات!N:N,مصنعيات!F:F,$N$2,مصنعيات!D:D,L532)</f>
        <v>0</v>
      </c>
      <c r="Q532" s="66" t="str">
        <f t="shared" si="138"/>
        <v/>
      </c>
      <c r="T532" s="4" t="s">
        <v>9</v>
      </c>
      <c r="U532" s="5">
        <v>45697</v>
      </c>
      <c r="V532" s="7"/>
      <c r="W532" s="7"/>
      <c r="X532" s="6">
        <f t="shared" si="130"/>
        <v>0</v>
      </c>
      <c r="Y532" s="7">
        <f>SUMIFS(مصنعيات!W:W,مصنعيات!O:O,$W$2,مصنعيات!M:M,U532)</f>
        <v>0</v>
      </c>
      <c r="Z532" s="66" t="str">
        <f t="shared" si="139"/>
        <v/>
      </c>
      <c r="AC532" s="4" t="s">
        <v>9</v>
      </c>
      <c r="AD532" s="5">
        <v>45697</v>
      </c>
      <c r="AE532" s="7"/>
      <c r="AF532" s="7"/>
      <c r="AG532" s="6">
        <f t="shared" si="131"/>
        <v>0</v>
      </c>
      <c r="AH532" s="7">
        <f>SUMIFS(مصنعيات!AF:AF,مصنعيات!X:X,$AF$2,مصنعيات!V:V,AD532)</f>
        <v>0</v>
      </c>
      <c r="AI532" s="66" t="str">
        <f t="shared" si="140"/>
        <v/>
      </c>
      <c r="AL532" s="4" t="s">
        <v>9</v>
      </c>
      <c r="AM532" s="5">
        <v>45697</v>
      </c>
      <c r="AN532" s="7"/>
      <c r="AO532" s="7"/>
      <c r="AP532" s="6">
        <f t="shared" si="132"/>
        <v>0</v>
      </c>
      <c r="AQ532" s="7">
        <f>SUMIFS(مصنعيات!AO:AO,مصنعيات!AG:AG,$AO$2,مصنعيات!AE:AE,AM532)</f>
        <v>0</v>
      </c>
      <c r="AR532" s="66" t="str">
        <f t="shared" si="141"/>
        <v/>
      </c>
      <c r="AT532" s="4" t="s">
        <v>9</v>
      </c>
      <c r="AU532" s="5">
        <v>45697</v>
      </c>
      <c r="AV532" s="7"/>
      <c r="AW532" s="7"/>
      <c r="AX532" s="6">
        <f t="shared" si="133"/>
        <v>0</v>
      </c>
      <c r="AY532" s="7">
        <f ca="1">SUMIFS(مصنعيات!AW:AW,مصنعيات!AO:AO,$AO$2,مصنعيات!AM:AM,AU532)</f>
        <v>0</v>
      </c>
      <c r="AZ532" s="66" t="str">
        <f t="shared" si="142"/>
        <v/>
      </c>
      <c r="BB532" s="4" t="s">
        <v>9</v>
      </c>
      <c r="BC532" s="5">
        <v>45697</v>
      </c>
      <c r="BD532" s="7"/>
      <c r="BE532" s="7"/>
      <c r="BF532" s="6">
        <f t="shared" si="134"/>
        <v>0</v>
      </c>
      <c r="BG532" s="7">
        <f ca="1">SUMIFS(مصنعيات!BE:BE,مصنعيات!AW:AW,$AO$2,مصنعيات!AU:AU,BC532)</f>
        <v>0</v>
      </c>
      <c r="BH532" s="66" t="str">
        <f t="shared" si="143"/>
        <v/>
      </c>
      <c r="BJ532" s="4" t="s">
        <v>9</v>
      </c>
      <c r="BK532" s="5">
        <v>45697</v>
      </c>
      <c r="BL532" s="7"/>
      <c r="BM532" s="7"/>
      <c r="BN532" s="6">
        <f t="shared" si="135"/>
        <v>0</v>
      </c>
      <c r="BO532" s="7">
        <f ca="1">SUMIFS(مصنعيات!BM:BM,مصنعيات!BE:BE,$AO$2,مصنعيات!BC:BC,BK532)</f>
        <v>0</v>
      </c>
      <c r="BP532" s="66" t="str">
        <f t="shared" si="144"/>
        <v/>
      </c>
    </row>
    <row r="533" spans="2:68" x14ac:dyDescent="0.2">
      <c r="B533" s="4" t="s">
        <v>10</v>
      </c>
      <c r="C533" s="5">
        <v>45698</v>
      </c>
      <c r="D533" s="7"/>
      <c r="E533" s="7"/>
      <c r="F533" s="6">
        <f t="shared" si="136"/>
        <v>0</v>
      </c>
      <c r="G533" s="7">
        <f>SUMIFS(مصنعيات!N:N,مصنعيات!F:F,$E$2,مصنعيات!D:D,C533)</f>
        <v>0</v>
      </c>
      <c r="H533" s="66" t="str">
        <f t="shared" si="137"/>
        <v/>
      </c>
      <c r="K533" s="4" t="s">
        <v>10</v>
      </c>
      <c r="L533" s="5">
        <v>45698</v>
      </c>
      <c r="M533" s="7"/>
      <c r="N533" s="7"/>
      <c r="O533" s="6">
        <f t="shared" si="129"/>
        <v>0</v>
      </c>
      <c r="P533" s="7">
        <f>SUMIFS(مصنعيات!N:N,مصنعيات!F:F,$N$2,مصنعيات!D:D,L533)</f>
        <v>0</v>
      </c>
      <c r="Q533" s="66" t="str">
        <f t="shared" si="138"/>
        <v/>
      </c>
      <c r="T533" s="4" t="s">
        <v>10</v>
      </c>
      <c r="U533" s="5">
        <v>45698</v>
      </c>
      <c r="V533" s="7"/>
      <c r="W533" s="7"/>
      <c r="X533" s="6">
        <f t="shared" si="130"/>
        <v>0</v>
      </c>
      <c r="Y533" s="7">
        <f>SUMIFS(مصنعيات!W:W,مصنعيات!O:O,$W$2,مصنعيات!M:M,U533)</f>
        <v>0</v>
      </c>
      <c r="Z533" s="66" t="str">
        <f t="shared" si="139"/>
        <v/>
      </c>
      <c r="AC533" s="4" t="s">
        <v>10</v>
      </c>
      <c r="AD533" s="5">
        <v>45698</v>
      </c>
      <c r="AE533" s="7"/>
      <c r="AF533" s="7"/>
      <c r="AG533" s="6">
        <f t="shared" si="131"/>
        <v>0</v>
      </c>
      <c r="AH533" s="7">
        <f>SUMIFS(مصنعيات!AF:AF,مصنعيات!X:X,$AF$2,مصنعيات!V:V,AD533)</f>
        <v>0</v>
      </c>
      <c r="AI533" s="66" t="str">
        <f t="shared" si="140"/>
        <v/>
      </c>
      <c r="AL533" s="4" t="s">
        <v>10</v>
      </c>
      <c r="AM533" s="5">
        <v>45698</v>
      </c>
      <c r="AN533" s="7"/>
      <c r="AO533" s="7"/>
      <c r="AP533" s="6">
        <f t="shared" si="132"/>
        <v>0</v>
      </c>
      <c r="AQ533" s="7">
        <f>SUMIFS(مصنعيات!AO:AO,مصنعيات!AG:AG,$AO$2,مصنعيات!AE:AE,AM533)</f>
        <v>0</v>
      </c>
      <c r="AR533" s="66" t="str">
        <f t="shared" si="141"/>
        <v/>
      </c>
      <c r="AT533" s="4" t="s">
        <v>10</v>
      </c>
      <c r="AU533" s="5">
        <v>45698</v>
      </c>
      <c r="AV533" s="7"/>
      <c r="AW533" s="7"/>
      <c r="AX533" s="6">
        <f t="shared" si="133"/>
        <v>0</v>
      </c>
      <c r="AY533" s="7">
        <f ca="1">SUMIFS(مصنعيات!AW:AW,مصنعيات!AO:AO,$AO$2,مصنعيات!AM:AM,AU533)</f>
        <v>0</v>
      </c>
      <c r="AZ533" s="66" t="str">
        <f t="shared" si="142"/>
        <v/>
      </c>
      <c r="BB533" s="4" t="s">
        <v>10</v>
      </c>
      <c r="BC533" s="5">
        <v>45698</v>
      </c>
      <c r="BD533" s="7"/>
      <c r="BE533" s="7"/>
      <c r="BF533" s="6">
        <f t="shared" si="134"/>
        <v>0</v>
      </c>
      <c r="BG533" s="7">
        <f ca="1">SUMIFS(مصنعيات!BE:BE,مصنعيات!AW:AW,$AO$2,مصنعيات!AU:AU,BC533)</f>
        <v>0</v>
      </c>
      <c r="BH533" s="66" t="str">
        <f t="shared" si="143"/>
        <v/>
      </c>
      <c r="BJ533" s="4" t="s">
        <v>10</v>
      </c>
      <c r="BK533" s="5">
        <v>45698</v>
      </c>
      <c r="BL533" s="7"/>
      <c r="BM533" s="7"/>
      <c r="BN533" s="6">
        <f t="shared" si="135"/>
        <v>0</v>
      </c>
      <c r="BO533" s="7">
        <f ca="1">SUMIFS(مصنعيات!BM:BM,مصنعيات!BE:BE,$AO$2,مصنعيات!BC:BC,BK533)</f>
        <v>0</v>
      </c>
      <c r="BP533" s="66" t="str">
        <f t="shared" si="144"/>
        <v/>
      </c>
    </row>
    <row r="534" spans="2:68" x14ac:dyDescent="0.2">
      <c r="B534" s="4" t="s">
        <v>11</v>
      </c>
      <c r="C534" s="5">
        <v>45699</v>
      </c>
      <c r="D534" s="7"/>
      <c r="E534" s="7"/>
      <c r="F534" s="6">
        <f t="shared" si="136"/>
        <v>0</v>
      </c>
      <c r="G534" s="7">
        <f>SUMIFS(مصنعيات!N:N,مصنعيات!F:F,$E$2,مصنعيات!D:D,C534)</f>
        <v>0</v>
      </c>
      <c r="H534" s="66" t="str">
        <f t="shared" si="137"/>
        <v/>
      </c>
      <c r="K534" s="4" t="s">
        <v>11</v>
      </c>
      <c r="L534" s="5">
        <v>45699</v>
      </c>
      <c r="M534" s="7"/>
      <c r="N534" s="7"/>
      <c r="O534" s="6">
        <f t="shared" ref="O534:O597" si="145">N534-M534</f>
        <v>0</v>
      </c>
      <c r="P534" s="7">
        <f>SUMIFS(مصنعيات!N:N,مصنعيات!F:F,$N$2,مصنعيات!D:D,L534)</f>
        <v>0</v>
      </c>
      <c r="Q534" s="66" t="str">
        <f t="shared" si="138"/>
        <v/>
      </c>
      <c r="T534" s="4" t="s">
        <v>11</v>
      </c>
      <c r="U534" s="5">
        <v>45699</v>
      </c>
      <c r="V534" s="7"/>
      <c r="W534" s="7"/>
      <c r="X534" s="6">
        <f t="shared" ref="X534:X597" si="146">W534-V534</f>
        <v>0</v>
      </c>
      <c r="Y534" s="7">
        <f>SUMIFS(مصنعيات!W:W,مصنعيات!O:O,$W$2,مصنعيات!M:M,U534)</f>
        <v>0</v>
      </c>
      <c r="Z534" s="66" t="str">
        <f t="shared" si="139"/>
        <v/>
      </c>
      <c r="AC534" s="4" t="s">
        <v>11</v>
      </c>
      <c r="AD534" s="5">
        <v>45699</v>
      </c>
      <c r="AE534" s="7"/>
      <c r="AF534" s="7"/>
      <c r="AG534" s="6">
        <f t="shared" ref="AG534:AG597" si="147">AF534-AE534</f>
        <v>0</v>
      </c>
      <c r="AH534" s="7">
        <f>SUMIFS(مصنعيات!AF:AF,مصنعيات!X:X,$AF$2,مصنعيات!V:V,AD534)</f>
        <v>0</v>
      </c>
      <c r="AI534" s="66" t="str">
        <f t="shared" si="140"/>
        <v/>
      </c>
      <c r="AL534" s="4" t="s">
        <v>11</v>
      </c>
      <c r="AM534" s="5">
        <v>45699</v>
      </c>
      <c r="AN534" s="7"/>
      <c r="AO534" s="7"/>
      <c r="AP534" s="6">
        <f t="shared" ref="AP534:AP597" si="148">AO534-AN534</f>
        <v>0</v>
      </c>
      <c r="AQ534" s="7">
        <f>SUMIFS(مصنعيات!AO:AO,مصنعيات!AG:AG,$AO$2,مصنعيات!AE:AE,AM534)</f>
        <v>0</v>
      </c>
      <c r="AR534" s="66" t="str">
        <f t="shared" si="141"/>
        <v/>
      </c>
      <c r="AT534" s="4" t="s">
        <v>11</v>
      </c>
      <c r="AU534" s="5">
        <v>45699</v>
      </c>
      <c r="AV534" s="7"/>
      <c r="AW534" s="7"/>
      <c r="AX534" s="6">
        <f t="shared" ref="AX534:AX597" si="149">AW534-AV534</f>
        <v>0</v>
      </c>
      <c r="AY534" s="7">
        <f ca="1">SUMIFS(مصنعيات!AW:AW,مصنعيات!AO:AO,$AO$2,مصنعيات!AM:AM,AU534)</f>
        <v>0</v>
      </c>
      <c r="AZ534" s="66" t="str">
        <f t="shared" si="142"/>
        <v/>
      </c>
      <c r="BB534" s="4" t="s">
        <v>11</v>
      </c>
      <c r="BC534" s="5">
        <v>45699</v>
      </c>
      <c r="BD534" s="7"/>
      <c r="BE534" s="7"/>
      <c r="BF534" s="6">
        <f t="shared" ref="BF534:BF597" si="150">BE534-BD534</f>
        <v>0</v>
      </c>
      <c r="BG534" s="7">
        <f ca="1">SUMIFS(مصنعيات!BE:BE,مصنعيات!AW:AW,$AO$2,مصنعيات!AU:AU,BC534)</f>
        <v>0</v>
      </c>
      <c r="BH534" s="66" t="str">
        <f t="shared" si="143"/>
        <v/>
      </c>
      <c r="BJ534" s="4" t="s">
        <v>11</v>
      </c>
      <c r="BK534" s="5">
        <v>45699</v>
      </c>
      <c r="BL534" s="7"/>
      <c r="BM534" s="7"/>
      <c r="BN534" s="6">
        <f t="shared" ref="BN534:BN597" si="151">BM534-BL534</f>
        <v>0</v>
      </c>
      <c r="BO534" s="7">
        <f ca="1">SUMIFS(مصنعيات!BM:BM,مصنعيات!BE:BE,$AO$2,مصنعيات!BC:BC,BK534)</f>
        <v>0</v>
      </c>
      <c r="BP534" s="66" t="str">
        <f t="shared" si="144"/>
        <v/>
      </c>
    </row>
    <row r="535" spans="2:68" x14ac:dyDescent="0.2">
      <c r="B535" s="4" t="s">
        <v>12</v>
      </c>
      <c r="C535" s="5">
        <v>45700</v>
      </c>
      <c r="D535" s="7"/>
      <c r="E535" s="7"/>
      <c r="F535" s="6">
        <f t="shared" si="136"/>
        <v>0</v>
      </c>
      <c r="G535" s="7">
        <f>SUMIFS(مصنعيات!N:N,مصنعيات!F:F,$E$2,مصنعيات!D:D,C535)</f>
        <v>0</v>
      </c>
      <c r="H535" s="66" t="str">
        <f t="shared" si="137"/>
        <v/>
      </c>
      <c r="K535" s="4" t="s">
        <v>12</v>
      </c>
      <c r="L535" s="5">
        <v>45700</v>
      </c>
      <c r="M535" s="7"/>
      <c r="N535" s="7"/>
      <c r="O535" s="6">
        <f t="shared" si="145"/>
        <v>0</v>
      </c>
      <c r="P535" s="7">
        <f>SUMIFS(مصنعيات!N:N,مصنعيات!F:F,$N$2,مصنعيات!D:D,L535)</f>
        <v>0</v>
      </c>
      <c r="Q535" s="66" t="str">
        <f t="shared" si="138"/>
        <v/>
      </c>
      <c r="T535" s="4" t="s">
        <v>12</v>
      </c>
      <c r="U535" s="5">
        <v>45700</v>
      </c>
      <c r="V535" s="7"/>
      <c r="W535" s="7"/>
      <c r="X535" s="6">
        <f t="shared" si="146"/>
        <v>0</v>
      </c>
      <c r="Y535" s="7">
        <f>SUMIFS(مصنعيات!W:W,مصنعيات!O:O,$W$2,مصنعيات!M:M,U535)</f>
        <v>0</v>
      </c>
      <c r="Z535" s="66" t="str">
        <f t="shared" si="139"/>
        <v/>
      </c>
      <c r="AC535" s="4" t="s">
        <v>12</v>
      </c>
      <c r="AD535" s="5">
        <v>45700</v>
      </c>
      <c r="AE535" s="7"/>
      <c r="AF535" s="7"/>
      <c r="AG535" s="6">
        <f t="shared" si="147"/>
        <v>0</v>
      </c>
      <c r="AH535" s="7">
        <f>SUMIFS(مصنعيات!AF:AF,مصنعيات!X:X,$AF$2,مصنعيات!V:V,AD535)</f>
        <v>0</v>
      </c>
      <c r="AI535" s="66" t="str">
        <f t="shared" si="140"/>
        <v/>
      </c>
      <c r="AL535" s="4" t="s">
        <v>12</v>
      </c>
      <c r="AM535" s="5">
        <v>45700</v>
      </c>
      <c r="AN535" s="7"/>
      <c r="AO535" s="7"/>
      <c r="AP535" s="6">
        <f t="shared" si="148"/>
        <v>0</v>
      </c>
      <c r="AQ535" s="7">
        <f>SUMIFS(مصنعيات!AO:AO,مصنعيات!AG:AG,$AO$2,مصنعيات!AE:AE,AM535)</f>
        <v>0</v>
      </c>
      <c r="AR535" s="66" t="str">
        <f t="shared" si="141"/>
        <v/>
      </c>
      <c r="AT535" s="4" t="s">
        <v>12</v>
      </c>
      <c r="AU535" s="5">
        <v>45700</v>
      </c>
      <c r="AV535" s="7"/>
      <c r="AW535" s="7"/>
      <c r="AX535" s="6">
        <f t="shared" si="149"/>
        <v>0</v>
      </c>
      <c r="AY535" s="7">
        <f ca="1">SUMIFS(مصنعيات!AW:AW,مصنعيات!AO:AO,$AO$2,مصنعيات!AM:AM,AU535)</f>
        <v>0</v>
      </c>
      <c r="AZ535" s="66" t="str">
        <f t="shared" si="142"/>
        <v/>
      </c>
      <c r="BB535" s="4" t="s">
        <v>12</v>
      </c>
      <c r="BC535" s="5">
        <v>45700</v>
      </c>
      <c r="BD535" s="7"/>
      <c r="BE535" s="7"/>
      <c r="BF535" s="6">
        <f t="shared" si="150"/>
        <v>0</v>
      </c>
      <c r="BG535" s="7">
        <f ca="1">SUMIFS(مصنعيات!BE:BE,مصنعيات!AW:AW,$AO$2,مصنعيات!AU:AU,BC535)</f>
        <v>0</v>
      </c>
      <c r="BH535" s="66" t="str">
        <f t="shared" si="143"/>
        <v/>
      </c>
      <c r="BJ535" s="4" t="s">
        <v>12</v>
      </c>
      <c r="BK535" s="5">
        <v>45700</v>
      </c>
      <c r="BL535" s="7"/>
      <c r="BM535" s="7"/>
      <c r="BN535" s="6">
        <f t="shared" si="151"/>
        <v>0</v>
      </c>
      <c r="BO535" s="7">
        <f ca="1">SUMIFS(مصنعيات!BM:BM,مصنعيات!BE:BE,$AO$2,مصنعيات!BC:BC,BK535)</f>
        <v>0</v>
      </c>
      <c r="BP535" s="66" t="str">
        <f t="shared" si="144"/>
        <v/>
      </c>
    </row>
    <row r="536" spans="2:68" x14ac:dyDescent="0.2">
      <c r="B536" s="4" t="s">
        <v>13</v>
      </c>
      <c r="C536" s="5">
        <v>45701</v>
      </c>
      <c r="D536" s="7"/>
      <c r="E536" s="7"/>
      <c r="F536" s="6">
        <f t="shared" si="136"/>
        <v>0</v>
      </c>
      <c r="G536" s="7">
        <f>SUMIFS(مصنعيات!N:N,مصنعيات!F:F,$E$2,مصنعيات!D:D,C536)</f>
        <v>0</v>
      </c>
      <c r="H536" s="66" t="str">
        <f t="shared" si="137"/>
        <v/>
      </c>
      <c r="K536" s="4" t="s">
        <v>13</v>
      </c>
      <c r="L536" s="5">
        <v>45701</v>
      </c>
      <c r="M536" s="7"/>
      <c r="N536" s="7"/>
      <c r="O536" s="6">
        <f t="shared" si="145"/>
        <v>0</v>
      </c>
      <c r="P536" s="7">
        <f>SUMIFS(مصنعيات!N:N,مصنعيات!F:F,$N$2,مصنعيات!D:D,L536)</f>
        <v>0</v>
      </c>
      <c r="Q536" s="66" t="str">
        <f t="shared" si="138"/>
        <v/>
      </c>
      <c r="T536" s="4" t="s">
        <v>13</v>
      </c>
      <c r="U536" s="5">
        <v>45701</v>
      </c>
      <c r="V536" s="7"/>
      <c r="W536" s="7"/>
      <c r="X536" s="6">
        <f t="shared" si="146"/>
        <v>0</v>
      </c>
      <c r="Y536" s="7">
        <f>SUMIFS(مصنعيات!W:W,مصنعيات!O:O,$W$2,مصنعيات!M:M,U536)</f>
        <v>0</v>
      </c>
      <c r="Z536" s="66" t="str">
        <f t="shared" si="139"/>
        <v/>
      </c>
      <c r="AC536" s="4" t="s">
        <v>13</v>
      </c>
      <c r="AD536" s="5">
        <v>45701</v>
      </c>
      <c r="AE536" s="7"/>
      <c r="AF536" s="7"/>
      <c r="AG536" s="6">
        <f t="shared" si="147"/>
        <v>0</v>
      </c>
      <c r="AH536" s="7">
        <f>SUMIFS(مصنعيات!AF:AF,مصنعيات!X:X,$AF$2,مصنعيات!V:V,AD536)</f>
        <v>0</v>
      </c>
      <c r="AI536" s="66" t="str">
        <f t="shared" si="140"/>
        <v/>
      </c>
      <c r="AL536" s="4" t="s">
        <v>13</v>
      </c>
      <c r="AM536" s="5">
        <v>45701</v>
      </c>
      <c r="AN536" s="7"/>
      <c r="AO536" s="7"/>
      <c r="AP536" s="6">
        <f t="shared" si="148"/>
        <v>0</v>
      </c>
      <c r="AQ536" s="7">
        <f>SUMIFS(مصنعيات!AO:AO,مصنعيات!AG:AG,$AO$2,مصنعيات!AE:AE,AM536)</f>
        <v>0</v>
      </c>
      <c r="AR536" s="66" t="str">
        <f t="shared" si="141"/>
        <v/>
      </c>
      <c r="AT536" s="4" t="s">
        <v>13</v>
      </c>
      <c r="AU536" s="5">
        <v>45701</v>
      </c>
      <c r="AV536" s="7"/>
      <c r="AW536" s="7"/>
      <c r="AX536" s="6">
        <f t="shared" si="149"/>
        <v>0</v>
      </c>
      <c r="AY536" s="7">
        <f ca="1">SUMIFS(مصنعيات!AW:AW,مصنعيات!AO:AO,$AO$2,مصنعيات!AM:AM,AU536)</f>
        <v>0</v>
      </c>
      <c r="AZ536" s="66" t="str">
        <f t="shared" si="142"/>
        <v/>
      </c>
      <c r="BB536" s="4" t="s">
        <v>13</v>
      </c>
      <c r="BC536" s="5">
        <v>45701</v>
      </c>
      <c r="BD536" s="7"/>
      <c r="BE536" s="7"/>
      <c r="BF536" s="6">
        <f t="shared" si="150"/>
        <v>0</v>
      </c>
      <c r="BG536" s="7">
        <f ca="1">SUMIFS(مصنعيات!BE:BE,مصنعيات!AW:AW,$AO$2,مصنعيات!AU:AU,BC536)</f>
        <v>0</v>
      </c>
      <c r="BH536" s="66" t="str">
        <f t="shared" si="143"/>
        <v/>
      </c>
      <c r="BJ536" s="4" t="s">
        <v>13</v>
      </c>
      <c r="BK536" s="5">
        <v>45701</v>
      </c>
      <c r="BL536" s="7"/>
      <c r="BM536" s="7"/>
      <c r="BN536" s="6">
        <f t="shared" si="151"/>
        <v>0</v>
      </c>
      <c r="BO536" s="7">
        <f ca="1">SUMIFS(مصنعيات!BM:BM,مصنعيات!BE:BE,$AO$2,مصنعيات!BC:BC,BK536)</f>
        <v>0</v>
      </c>
      <c r="BP536" s="66" t="str">
        <f t="shared" si="144"/>
        <v/>
      </c>
    </row>
    <row r="537" spans="2:68" x14ac:dyDescent="0.2">
      <c r="B537" s="4" t="s">
        <v>30</v>
      </c>
      <c r="C537" s="5">
        <v>45702</v>
      </c>
      <c r="D537" s="7"/>
      <c r="E537" s="7"/>
      <c r="F537" s="6">
        <f t="shared" si="136"/>
        <v>0</v>
      </c>
      <c r="G537" s="7">
        <f>SUMIFS(مصنعيات!N:N,مصنعيات!F:F,$E$2,مصنعيات!D:D,C537)</f>
        <v>0</v>
      </c>
      <c r="H537" s="66" t="str">
        <f t="shared" si="137"/>
        <v/>
      </c>
      <c r="K537" s="4" t="s">
        <v>30</v>
      </c>
      <c r="L537" s="5">
        <v>45702</v>
      </c>
      <c r="M537" s="7"/>
      <c r="N537" s="7"/>
      <c r="O537" s="6">
        <f t="shared" si="145"/>
        <v>0</v>
      </c>
      <c r="P537" s="7">
        <f>SUMIFS(مصنعيات!N:N,مصنعيات!F:F,$N$2,مصنعيات!D:D,L537)</f>
        <v>0</v>
      </c>
      <c r="Q537" s="66" t="str">
        <f t="shared" si="138"/>
        <v/>
      </c>
      <c r="T537" s="4" t="s">
        <v>30</v>
      </c>
      <c r="U537" s="5">
        <v>45702</v>
      </c>
      <c r="V537" s="7"/>
      <c r="W537" s="7"/>
      <c r="X537" s="6">
        <f t="shared" si="146"/>
        <v>0</v>
      </c>
      <c r="Y537" s="7">
        <f>SUMIFS(مصنعيات!W:W,مصنعيات!O:O,$W$2,مصنعيات!M:M,U537)</f>
        <v>0</v>
      </c>
      <c r="Z537" s="66" t="str">
        <f t="shared" si="139"/>
        <v/>
      </c>
      <c r="AC537" s="4" t="s">
        <v>30</v>
      </c>
      <c r="AD537" s="5">
        <v>45702</v>
      </c>
      <c r="AE537" s="7"/>
      <c r="AF537" s="7"/>
      <c r="AG537" s="6">
        <f t="shared" si="147"/>
        <v>0</v>
      </c>
      <c r="AH537" s="7">
        <f>SUMIFS(مصنعيات!AF:AF,مصنعيات!X:X,$AF$2,مصنعيات!V:V,AD537)</f>
        <v>0</v>
      </c>
      <c r="AI537" s="66" t="str">
        <f t="shared" si="140"/>
        <v/>
      </c>
      <c r="AL537" s="4" t="s">
        <v>30</v>
      </c>
      <c r="AM537" s="5">
        <v>45702</v>
      </c>
      <c r="AN537" s="7"/>
      <c r="AO537" s="7"/>
      <c r="AP537" s="6">
        <f t="shared" si="148"/>
        <v>0</v>
      </c>
      <c r="AQ537" s="7">
        <f>SUMIFS(مصنعيات!AO:AO,مصنعيات!AG:AG,$AO$2,مصنعيات!AE:AE,AM537)</f>
        <v>0</v>
      </c>
      <c r="AR537" s="66" t="str">
        <f t="shared" si="141"/>
        <v/>
      </c>
      <c r="AT537" s="4" t="s">
        <v>30</v>
      </c>
      <c r="AU537" s="5">
        <v>45702</v>
      </c>
      <c r="AV537" s="7"/>
      <c r="AW537" s="7"/>
      <c r="AX537" s="6">
        <f t="shared" si="149"/>
        <v>0</v>
      </c>
      <c r="AY537" s="7">
        <f ca="1">SUMIFS(مصنعيات!AW:AW,مصنعيات!AO:AO,$AO$2,مصنعيات!AM:AM,AU537)</f>
        <v>0</v>
      </c>
      <c r="AZ537" s="66" t="str">
        <f t="shared" si="142"/>
        <v/>
      </c>
      <c r="BB537" s="4" t="s">
        <v>30</v>
      </c>
      <c r="BC537" s="5">
        <v>45702</v>
      </c>
      <c r="BD537" s="7"/>
      <c r="BE537" s="7"/>
      <c r="BF537" s="6">
        <f t="shared" si="150"/>
        <v>0</v>
      </c>
      <c r="BG537" s="7">
        <f ca="1">SUMIFS(مصنعيات!BE:BE,مصنعيات!AW:AW,$AO$2,مصنعيات!AU:AU,BC537)</f>
        <v>0</v>
      </c>
      <c r="BH537" s="66" t="str">
        <f t="shared" si="143"/>
        <v/>
      </c>
      <c r="BJ537" s="4" t="s">
        <v>30</v>
      </c>
      <c r="BK537" s="5">
        <v>45702</v>
      </c>
      <c r="BL537" s="7"/>
      <c r="BM537" s="7"/>
      <c r="BN537" s="6">
        <f t="shared" si="151"/>
        <v>0</v>
      </c>
      <c r="BO537" s="7">
        <f ca="1">SUMIFS(مصنعيات!BM:BM,مصنعيات!BE:BE,$AO$2,مصنعيات!BC:BC,BK537)</f>
        <v>0</v>
      </c>
      <c r="BP537" s="66" t="str">
        <f t="shared" si="144"/>
        <v/>
      </c>
    </row>
    <row r="538" spans="2:68" x14ac:dyDescent="0.2">
      <c r="B538" s="4" t="s">
        <v>8</v>
      </c>
      <c r="C538" s="5">
        <v>45703</v>
      </c>
      <c r="D538" s="7"/>
      <c r="E538" s="7"/>
      <c r="F538" s="6">
        <f t="shared" si="136"/>
        <v>0</v>
      </c>
      <c r="G538" s="7">
        <f>SUMIFS(مصنعيات!N:N,مصنعيات!F:F,$E$2,مصنعيات!D:D,C538)</f>
        <v>0</v>
      </c>
      <c r="H538" s="66" t="str">
        <f t="shared" si="137"/>
        <v/>
      </c>
      <c r="K538" s="4" t="s">
        <v>8</v>
      </c>
      <c r="L538" s="5">
        <v>45703</v>
      </c>
      <c r="M538" s="7"/>
      <c r="N538" s="7"/>
      <c r="O538" s="6">
        <f t="shared" si="145"/>
        <v>0</v>
      </c>
      <c r="P538" s="7">
        <f>SUMIFS(مصنعيات!N:N,مصنعيات!F:F,$N$2,مصنعيات!D:D,L538)</f>
        <v>0</v>
      </c>
      <c r="Q538" s="66" t="str">
        <f t="shared" si="138"/>
        <v/>
      </c>
      <c r="T538" s="4" t="s">
        <v>8</v>
      </c>
      <c r="U538" s="5">
        <v>45703</v>
      </c>
      <c r="V538" s="7"/>
      <c r="W538" s="7"/>
      <c r="X538" s="6">
        <f t="shared" si="146"/>
        <v>0</v>
      </c>
      <c r="Y538" s="7">
        <f>SUMIFS(مصنعيات!W:W,مصنعيات!O:O,$W$2,مصنعيات!M:M,U538)</f>
        <v>0</v>
      </c>
      <c r="Z538" s="66" t="str">
        <f t="shared" si="139"/>
        <v/>
      </c>
      <c r="AC538" s="4" t="s">
        <v>8</v>
      </c>
      <c r="AD538" s="5">
        <v>45703</v>
      </c>
      <c r="AE538" s="7"/>
      <c r="AF538" s="7"/>
      <c r="AG538" s="6">
        <f t="shared" si="147"/>
        <v>0</v>
      </c>
      <c r="AH538" s="7">
        <f>SUMIFS(مصنعيات!AF:AF,مصنعيات!X:X,$AF$2,مصنعيات!V:V,AD538)</f>
        <v>0</v>
      </c>
      <c r="AI538" s="66" t="str">
        <f t="shared" si="140"/>
        <v/>
      </c>
      <c r="AL538" s="4" t="s">
        <v>8</v>
      </c>
      <c r="AM538" s="5">
        <v>45703</v>
      </c>
      <c r="AN538" s="7"/>
      <c r="AO538" s="7"/>
      <c r="AP538" s="6">
        <f t="shared" si="148"/>
        <v>0</v>
      </c>
      <c r="AQ538" s="7">
        <f>SUMIFS(مصنعيات!AO:AO,مصنعيات!AG:AG,$AO$2,مصنعيات!AE:AE,AM538)</f>
        <v>0</v>
      </c>
      <c r="AR538" s="66" t="str">
        <f t="shared" si="141"/>
        <v/>
      </c>
      <c r="AT538" s="4" t="s">
        <v>8</v>
      </c>
      <c r="AU538" s="5">
        <v>45703</v>
      </c>
      <c r="AV538" s="7"/>
      <c r="AW538" s="7"/>
      <c r="AX538" s="6">
        <f t="shared" si="149"/>
        <v>0</v>
      </c>
      <c r="AY538" s="7">
        <f ca="1">SUMIFS(مصنعيات!AW:AW,مصنعيات!AO:AO,$AO$2,مصنعيات!AM:AM,AU538)</f>
        <v>0</v>
      </c>
      <c r="AZ538" s="66" t="str">
        <f t="shared" si="142"/>
        <v/>
      </c>
      <c r="BB538" s="4" t="s">
        <v>8</v>
      </c>
      <c r="BC538" s="5">
        <v>45703</v>
      </c>
      <c r="BD538" s="7"/>
      <c r="BE538" s="7"/>
      <c r="BF538" s="6">
        <f t="shared" si="150"/>
        <v>0</v>
      </c>
      <c r="BG538" s="7">
        <f ca="1">SUMIFS(مصنعيات!BE:BE,مصنعيات!AW:AW,$AO$2,مصنعيات!AU:AU,BC538)</f>
        <v>0</v>
      </c>
      <c r="BH538" s="66" t="str">
        <f t="shared" si="143"/>
        <v/>
      </c>
      <c r="BJ538" s="4" t="s">
        <v>8</v>
      </c>
      <c r="BK538" s="5">
        <v>45703</v>
      </c>
      <c r="BL538" s="7"/>
      <c r="BM538" s="7"/>
      <c r="BN538" s="6">
        <f t="shared" si="151"/>
        <v>0</v>
      </c>
      <c r="BO538" s="7">
        <f ca="1">SUMIFS(مصنعيات!BM:BM,مصنعيات!BE:BE,$AO$2,مصنعيات!BC:BC,BK538)</f>
        <v>0</v>
      </c>
      <c r="BP538" s="66" t="str">
        <f t="shared" si="144"/>
        <v/>
      </c>
    </row>
    <row r="539" spans="2:68" x14ac:dyDescent="0.2">
      <c r="B539" s="4" t="s">
        <v>9</v>
      </c>
      <c r="C539" s="5">
        <v>45704</v>
      </c>
      <c r="D539" s="7"/>
      <c r="E539" s="7"/>
      <c r="F539" s="6">
        <f t="shared" si="136"/>
        <v>0</v>
      </c>
      <c r="G539" s="7">
        <f>SUMIFS(مصنعيات!N:N,مصنعيات!F:F,$E$2,مصنعيات!D:D,C539)</f>
        <v>0</v>
      </c>
      <c r="H539" s="66" t="str">
        <f t="shared" si="137"/>
        <v/>
      </c>
      <c r="K539" s="4" t="s">
        <v>9</v>
      </c>
      <c r="L539" s="5">
        <v>45704</v>
      </c>
      <c r="M539" s="7"/>
      <c r="N539" s="7"/>
      <c r="O539" s="6">
        <f t="shared" si="145"/>
        <v>0</v>
      </c>
      <c r="P539" s="7">
        <f>SUMIFS(مصنعيات!N:N,مصنعيات!F:F,$N$2,مصنعيات!D:D,L539)</f>
        <v>0</v>
      </c>
      <c r="Q539" s="66" t="str">
        <f t="shared" si="138"/>
        <v/>
      </c>
      <c r="T539" s="4" t="s">
        <v>9</v>
      </c>
      <c r="U539" s="5">
        <v>45704</v>
      </c>
      <c r="V539" s="7"/>
      <c r="W539" s="7"/>
      <c r="X539" s="6">
        <f t="shared" si="146"/>
        <v>0</v>
      </c>
      <c r="Y539" s="7">
        <f>SUMIFS(مصنعيات!W:W,مصنعيات!O:O,$W$2,مصنعيات!M:M,U539)</f>
        <v>0</v>
      </c>
      <c r="Z539" s="66" t="str">
        <f t="shared" si="139"/>
        <v/>
      </c>
      <c r="AC539" s="4" t="s">
        <v>9</v>
      </c>
      <c r="AD539" s="5">
        <v>45704</v>
      </c>
      <c r="AE539" s="7"/>
      <c r="AF539" s="7"/>
      <c r="AG539" s="6">
        <f t="shared" si="147"/>
        <v>0</v>
      </c>
      <c r="AH539" s="7">
        <f>SUMIFS(مصنعيات!AF:AF,مصنعيات!X:X,$AF$2,مصنعيات!V:V,AD539)</f>
        <v>0</v>
      </c>
      <c r="AI539" s="66" t="str">
        <f t="shared" si="140"/>
        <v/>
      </c>
      <c r="AL539" s="4" t="s">
        <v>9</v>
      </c>
      <c r="AM539" s="5">
        <v>45704</v>
      </c>
      <c r="AN539" s="7"/>
      <c r="AO539" s="7"/>
      <c r="AP539" s="6">
        <f t="shared" si="148"/>
        <v>0</v>
      </c>
      <c r="AQ539" s="7">
        <f>SUMIFS(مصنعيات!AO:AO,مصنعيات!AG:AG,$AO$2,مصنعيات!AE:AE,AM539)</f>
        <v>0</v>
      </c>
      <c r="AR539" s="66" t="str">
        <f t="shared" si="141"/>
        <v/>
      </c>
      <c r="AT539" s="4" t="s">
        <v>9</v>
      </c>
      <c r="AU539" s="5">
        <v>45704</v>
      </c>
      <c r="AV539" s="7"/>
      <c r="AW539" s="7"/>
      <c r="AX539" s="6">
        <f t="shared" si="149"/>
        <v>0</v>
      </c>
      <c r="AY539" s="7">
        <f ca="1">SUMIFS(مصنعيات!AW:AW,مصنعيات!AO:AO,$AO$2,مصنعيات!AM:AM,AU539)</f>
        <v>0</v>
      </c>
      <c r="AZ539" s="66" t="str">
        <f t="shared" si="142"/>
        <v/>
      </c>
      <c r="BB539" s="4" t="s">
        <v>9</v>
      </c>
      <c r="BC539" s="5">
        <v>45704</v>
      </c>
      <c r="BD539" s="7"/>
      <c r="BE539" s="7"/>
      <c r="BF539" s="6">
        <f t="shared" si="150"/>
        <v>0</v>
      </c>
      <c r="BG539" s="7">
        <f ca="1">SUMIFS(مصنعيات!BE:BE,مصنعيات!AW:AW,$AO$2,مصنعيات!AU:AU,BC539)</f>
        <v>0</v>
      </c>
      <c r="BH539" s="66" t="str">
        <f t="shared" si="143"/>
        <v/>
      </c>
      <c r="BJ539" s="4" t="s">
        <v>9</v>
      </c>
      <c r="BK539" s="5">
        <v>45704</v>
      </c>
      <c r="BL539" s="7"/>
      <c r="BM539" s="7"/>
      <c r="BN539" s="6">
        <f t="shared" si="151"/>
        <v>0</v>
      </c>
      <c r="BO539" s="7">
        <f ca="1">SUMIFS(مصنعيات!BM:BM,مصنعيات!BE:BE,$AO$2,مصنعيات!BC:BC,BK539)</f>
        <v>0</v>
      </c>
      <c r="BP539" s="66" t="str">
        <f t="shared" si="144"/>
        <v/>
      </c>
    </row>
    <row r="540" spans="2:68" x14ac:dyDescent="0.2">
      <c r="B540" s="4" t="s">
        <v>10</v>
      </c>
      <c r="C540" s="5">
        <v>45705</v>
      </c>
      <c r="D540" s="7"/>
      <c r="E540" s="7"/>
      <c r="F540" s="6">
        <f t="shared" si="136"/>
        <v>0</v>
      </c>
      <c r="G540" s="7">
        <f>SUMIFS(مصنعيات!N:N,مصنعيات!F:F,$E$2,مصنعيات!D:D,C540)</f>
        <v>0</v>
      </c>
      <c r="H540" s="66" t="str">
        <f t="shared" si="137"/>
        <v/>
      </c>
      <c r="K540" s="4" t="s">
        <v>10</v>
      </c>
      <c r="L540" s="5">
        <v>45705</v>
      </c>
      <c r="M540" s="7"/>
      <c r="N540" s="7"/>
      <c r="O540" s="6">
        <f t="shared" si="145"/>
        <v>0</v>
      </c>
      <c r="P540" s="7">
        <f>SUMIFS(مصنعيات!N:N,مصنعيات!F:F,$N$2,مصنعيات!D:D,L540)</f>
        <v>0</v>
      </c>
      <c r="Q540" s="66" t="str">
        <f t="shared" si="138"/>
        <v/>
      </c>
      <c r="T540" s="4" t="s">
        <v>10</v>
      </c>
      <c r="U540" s="5">
        <v>45705</v>
      </c>
      <c r="V540" s="7"/>
      <c r="W540" s="7"/>
      <c r="X540" s="6">
        <f t="shared" si="146"/>
        <v>0</v>
      </c>
      <c r="Y540" s="7">
        <f>SUMIFS(مصنعيات!W:W,مصنعيات!O:O,$W$2,مصنعيات!M:M,U540)</f>
        <v>0</v>
      </c>
      <c r="Z540" s="66" t="str">
        <f t="shared" si="139"/>
        <v/>
      </c>
      <c r="AC540" s="4" t="s">
        <v>10</v>
      </c>
      <c r="AD540" s="5">
        <v>45705</v>
      </c>
      <c r="AE540" s="7"/>
      <c r="AF540" s="7"/>
      <c r="AG540" s="6">
        <f t="shared" si="147"/>
        <v>0</v>
      </c>
      <c r="AH540" s="7">
        <f>SUMIFS(مصنعيات!AF:AF,مصنعيات!X:X,$AF$2,مصنعيات!V:V,AD540)</f>
        <v>0</v>
      </c>
      <c r="AI540" s="66" t="str">
        <f t="shared" si="140"/>
        <v/>
      </c>
      <c r="AL540" s="4" t="s">
        <v>10</v>
      </c>
      <c r="AM540" s="5">
        <v>45705</v>
      </c>
      <c r="AN540" s="7"/>
      <c r="AO540" s="7"/>
      <c r="AP540" s="6">
        <f t="shared" si="148"/>
        <v>0</v>
      </c>
      <c r="AQ540" s="7">
        <f>SUMIFS(مصنعيات!AO:AO,مصنعيات!AG:AG,$AO$2,مصنعيات!AE:AE,AM540)</f>
        <v>0</v>
      </c>
      <c r="AR540" s="66" t="str">
        <f t="shared" si="141"/>
        <v/>
      </c>
      <c r="AT540" s="4" t="s">
        <v>10</v>
      </c>
      <c r="AU540" s="5">
        <v>45705</v>
      </c>
      <c r="AV540" s="7"/>
      <c r="AW540" s="7"/>
      <c r="AX540" s="6">
        <f t="shared" si="149"/>
        <v>0</v>
      </c>
      <c r="AY540" s="7">
        <f ca="1">SUMIFS(مصنعيات!AW:AW,مصنعيات!AO:AO,$AO$2,مصنعيات!AM:AM,AU540)</f>
        <v>0</v>
      </c>
      <c r="AZ540" s="66" t="str">
        <f t="shared" si="142"/>
        <v/>
      </c>
      <c r="BB540" s="4" t="s">
        <v>10</v>
      </c>
      <c r="BC540" s="5">
        <v>45705</v>
      </c>
      <c r="BD540" s="7"/>
      <c r="BE540" s="7"/>
      <c r="BF540" s="6">
        <f t="shared" si="150"/>
        <v>0</v>
      </c>
      <c r="BG540" s="7">
        <f ca="1">SUMIFS(مصنعيات!BE:BE,مصنعيات!AW:AW,$AO$2,مصنعيات!AU:AU,BC540)</f>
        <v>0</v>
      </c>
      <c r="BH540" s="66" t="str">
        <f t="shared" si="143"/>
        <v/>
      </c>
      <c r="BJ540" s="4" t="s">
        <v>10</v>
      </c>
      <c r="BK540" s="5">
        <v>45705</v>
      </c>
      <c r="BL540" s="7"/>
      <c r="BM540" s="7"/>
      <c r="BN540" s="6">
        <f t="shared" si="151"/>
        <v>0</v>
      </c>
      <c r="BO540" s="7">
        <f ca="1">SUMIFS(مصنعيات!BM:BM,مصنعيات!BE:BE,$AO$2,مصنعيات!BC:BC,BK540)</f>
        <v>0</v>
      </c>
      <c r="BP540" s="66" t="str">
        <f t="shared" si="144"/>
        <v/>
      </c>
    </row>
    <row r="541" spans="2:68" x14ac:dyDescent="0.2">
      <c r="B541" s="4" t="s">
        <v>11</v>
      </c>
      <c r="C541" s="5">
        <v>45706</v>
      </c>
      <c r="D541" s="7"/>
      <c r="E541" s="7"/>
      <c r="F541" s="6">
        <f t="shared" si="136"/>
        <v>0</v>
      </c>
      <c r="G541" s="7">
        <f>SUMIFS(مصنعيات!N:N,مصنعيات!F:F,$E$2,مصنعيات!D:D,C541)</f>
        <v>0</v>
      </c>
      <c r="H541" s="66" t="str">
        <f t="shared" si="137"/>
        <v/>
      </c>
      <c r="K541" s="4" t="s">
        <v>11</v>
      </c>
      <c r="L541" s="5">
        <v>45706</v>
      </c>
      <c r="M541" s="7"/>
      <c r="N541" s="7"/>
      <c r="O541" s="6">
        <f t="shared" si="145"/>
        <v>0</v>
      </c>
      <c r="P541" s="7">
        <f>SUMIFS(مصنعيات!N:N,مصنعيات!F:F,$N$2,مصنعيات!D:D,L541)</f>
        <v>0</v>
      </c>
      <c r="Q541" s="66" t="str">
        <f t="shared" si="138"/>
        <v/>
      </c>
      <c r="T541" s="4" t="s">
        <v>11</v>
      </c>
      <c r="U541" s="5">
        <v>45706</v>
      </c>
      <c r="V541" s="7"/>
      <c r="W541" s="7"/>
      <c r="X541" s="6">
        <f t="shared" si="146"/>
        <v>0</v>
      </c>
      <c r="Y541" s="7">
        <f>SUMIFS(مصنعيات!W:W,مصنعيات!O:O,$W$2,مصنعيات!M:M,U541)</f>
        <v>0</v>
      </c>
      <c r="Z541" s="66" t="str">
        <f t="shared" si="139"/>
        <v/>
      </c>
      <c r="AC541" s="4" t="s">
        <v>11</v>
      </c>
      <c r="AD541" s="5">
        <v>45706</v>
      </c>
      <c r="AE541" s="7"/>
      <c r="AF541" s="7"/>
      <c r="AG541" s="6">
        <f t="shared" si="147"/>
        <v>0</v>
      </c>
      <c r="AH541" s="7">
        <f>SUMIFS(مصنعيات!AF:AF,مصنعيات!X:X,$AF$2,مصنعيات!V:V,AD541)</f>
        <v>0</v>
      </c>
      <c r="AI541" s="66" t="str">
        <f t="shared" si="140"/>
        <v/>
      </c>
      <c r="AL541" s="4" t="s">
        <v>11</v>
      </c>
      <c r="AM541" s="5">
        <v>45706</v>
      </c>
      <c r="AN541" s="7"/>
      <c r="AO541" s="7"/>
      <c r="AP541" s="6">
        <f t="shared" si="148"/>
        <v>0</v>
      </c>
      <c r="AQ541" s="7">
        <f>SUMIFS(مصنعيات!AO:AO,مصنعيات!AG:AG,$AO$2,مصنعيات!AE:AE,AM541)</f>
        <v>0</v>
      </c>
      <c r="AR541" s="66" t="str">
        <f t="shared" si="141"/>
        <v/>
      </c>
      <c r="AT541" s="4" t="s">
        <v>11</v>
      </c>
      <c r="AU541" s="5">
        <v>45706</v>
      </c>
      <c r="AV541" s="7"/>
      <c r="AW541" s="7"/>
      <c r="AX541" s="6">
        <f t="shared" si="149"/>
        <v>0</v>
      </c>
      <c r="AY541" s="7">
        <f ca="1">SUMIFS(مصنعيات!AW:AW,مصنعيات!AO:AO,$AO$2,مصنعيات!AM:AM,AU541)</f>
        <v>0</v>
      </c>
      <c r="AZ541" s="66" t="str">
        <f t="shared" si="142"/>
        <v/>
      </c>
      <c r="BB541" s="4" t="s">
        <v>11</v>
      </c>
      <c r="BC541" s="5">
        <v>45706</v>
      </c>
      <c r="BD541" s="7"/>
      <c r="BE541" s="7"/>
      <c r="BF541" s="6">
        <f t="shared" si="150"/>
        <v>0</v>
      </c>
      <c r="BG541" s="7">
        <f ca="1">SUMIFS(مصنعيات!BE:BE,مصنعيات!AW:AW,$AO$2,مصنعيات!AU:AU,BC541)</f>
        <v>0</v>
      </c>
      <c r="BH541" s="66" t="str">
        <f t="shared" si="143"/>
        <v/>
      </c>
      <c r="BJ541" s="4" t="s">
        <v>11</v>
      </c>
      <c r="BK541" s="5">
        <v>45706</v>
      </c>
      <c r="BL541" s="7"/>
      <c r="BM541" s="7"/>
      <c r="BN541" s="6">
        <f t="shared" si="151"/>
        <v>0</v>
      </c>
      <c r="BO541" s="7">
        <f ca="1">SUMIFS(مصنعيات!BM:BM,مصنعيات!BE:BE,$AO$2,مصنعيات!BC:BC,BK541)</f>
        <v>0</v>
      </c>
      <c r="BP541" s="66" t="str">
        <f t="shared" si="144"/>
        <v/>
      </c>
    </row>
    <row r="542" spans="2:68" x14ac:dyDescent="0.2">
      <c r="B542" s="4" t="s">
        <v>12</v>
      </c>
      <c r="C542" s="5">
        <v>45707</v>
      </c>
      <c r="D542" s="7"/>
      <c r="E542" s="7"/>
      <c r="F542" s="6">
        <f t="shared" si="136"/>
        <v>0</v>
      </c>
      <c r="G542" s="7">
        <f>SUMIFS(مصنعيات!N:N,مصنعيات!F:F,$E$2,مصنعيات!D:D,C542)</f>
        <v>0</v>
      </c>
      <c r="H542" s="66" t="str">
        <f t="shared" si="137"/>
        <v/>
      </c>
      <c r="K542" s="4" t="s">
        <v>12</v>
      </c>
      <c r="L542" s="5">
        <v>45707</v>
      </c>
      <c r="M542" s="7"/>
      <c r="N542" s="7"/>
      <c r="O542" s="6">
        <f t="shared" si="145"/>
        <v>0</v>
      </c>
      <c r="P542" s="7">
        <f>SUMIFS(مصنعيات!N:N,مصنعيات!F:F,$N$2,مصنعيات!D:D,L542)</f>
        <v>0</v>
      </c>
      <c r="Q542" s="66" t="str">
        <f t="shared" si="138"/>
        <v/>
      </c>
      <c r="T542" s="4" t="s">
        <v>12</v>
      </c>
      <c r="U542" s="5">
        <v>45707</v>
      </c>
      <c r="V542" s="7"/>
      <c r="W542" s="7"/>
      <c r="X542" s="6">
        <f t="shared" si="146"/>
        <v>0</v>
      </c>
      <c r="Y542" s="7">
        <f>SUMIFS(مصنعيات!W:W,مصنعيات!O:O,$W$2,مصنعيات!M:M,U542)</f>
        <v>0</v>
      </c>
      <c r="Z542" s="66" t="str">
        <f t="shared" si="139"/>
        <v/>
      </c>
      <c r="AC542" s="4" t="s">
        <v>12</v>
      </c>
      <c r="AD542" s="5">
        <v>45707</v>
      </c>
      <c r="AE542" s="7"/>
      <c r="AF542" s="7"/>
      <c r="AG542" s="6">
        <f t="shared" si="147"/>
        <v>0</v>
      </c>
      <c r="AH542" s="7">
        <f>SUMIFS(مصنعيات!AF:AF,مصنعيات!X:X,$AF$2,مصنعيات!V:V,AD542)</f>
        <v>0</v>
      </c>
      <c r="AI542" s="66" t="str">
        <f t="shared" si="140"/>
        <v/>
      </c>
      <c r="AL542" s="4" t="s">
        <v>12</v>
      </c>
      <c r="AM542" s="5">
        <v>45707</v>
      </c>
      <c r="AN542" s="7"/>
      <c r="AO542" s="7"/>
      <c r="AP542" s="6">
        <f t="shared" si="148"/>
        <v>0</v>
      </c>
      <c r="AQ542" s="7">
        <f>SUMIFS(مصنعيات!AO:AO,مصنعيات!AG:AG,$AO$2,مصنعيات!AE:AE,AM542)</f>
        <v>0</v>
      </c>
      <c r="AR542" s="66" t="str">
        <f t="shared" si="141"/>
        <v/>
      </c>
      <c r="AT542" s="4" t="s">
        <v>12</v>
      </c>
      <c r="AU542" s="5">
        <v>45707</v>
      </c>
      <c r="AV542" s="7"/>
      <c r="AW542" s="7"/>
      <c r="AX542" s="6">
        <f t="shared" si="149"/>
        <v>0</v>
      </c>
      <c r="AY542" s="7">
        <f ca="1">SUMIFS(مصنعيات!AW:AW,مصنعيات!AO:AO,$AO$2,مصنعيات!AM:AM,AU542)</f>
        <v>0</v>
      </c>
      <c r="AZ542" s="66" t="str">
        <f t="shared" si="142"/>
        <v/>
      </c>
      <c r="BB542" s="4" t="s">
        <v>12</v>
      </c>
      <c r="BC542" s="5">
        <v>45707</v>
      </c>
      <c r="BD542" s="7"/>
      <c r="BE542" s="7"/>
      <c r="BF542" s="6">
        <f t="shared" si="150"/>
        <v>0</v>
      </c>
      <c r="BG542" s="7">
        <f ca="1">SUMIFS(مصنعيات!BE:BE,مصنعيات!AW:AW,$AO$2,مصنعيات!AU:AU,BC542)</f>
        <v>0</v>
      </c>
      <c r="BH542" s="66" t="str">
        <f t="shared" si="143"/>
        <v/>
      </c>
      <c r="BJ542" s="4" t="s">
        <v>12</v>
      </c>
      <c r="BK542" s="5">
        <v>45707</v>
      </c>
      <c r="BL542" s="7"/>
      <c r="BM542" s="7"/>
      <c r="BN542" s="6">
        <f t="shared" si="151"/>
        <v>0</v>
      </c>
      <c r="BO542" s="7">
        <f ca="1">SUMIFS(مصنعيات!BM:BM,مصنعيات!BE:BE,$AO$2,مصنعيات!BC:BC,BK542)</f>
        <v>0</v>
      </c>
      <c r="BP542" s="66" t="str">
        <f t="shared" si="144"/>
        <v/>
      </c>
    </row>
    <row r="543" spans="2:68" x14ac:dyDescent="0.2">
      <c r="B543" s="4" t="s">
        <v>13</v>
      </c>
      <c r="C543" s="5">
        <v>45708</v>
      </c>
      <c r="D543" s="7"/>
      <c r="E543" s="7"/>
      <c r="F543" s="6">
        <f t="shared" si="136"/>
        <v>0</v>
      </c>
      <c r="G543" s="7">
        <f>SUMIFS(مصنعيات!N:N,مصنعيات!F:F,$E$2,مصنعيات!D:D,C543)</f>
        <v>0</v>
      </c>
      <c r="H543" s="66" t="str">
        <f t="shared" si="137"/>
        <v/>
      </c>
      <c r="K543" s="4" t="s">
        <v>13</v>
      </c>
      <c r="L543" s="5">
        <v>45708</v>
      </c>
      <c r="M543" s="7"/>
      <c r="N543" s="7"/>
      <c r="O543" s="6">
        <f t="shared" si="145"/>
        <v>0</v>
      </c>
      <c r="P543" s="7">
        <f>SUMIFS(مصنعيات!N:N,مصنعيات!F:F,$N$2,مصنعيات!D:D,L543)</f>
        <v>0</v>
      </c>
      <c r="Q543" s="66" t="str">
        <f t="shared" si="138"/>
        <v/>
      </c>
      <c r="T543" s="4" t="s">
        <v>13</v>
      </c>
      <c r="U543" s="5">
        <v>45708</v>
      </c>
      <c r="V543" s="7"/>
      <c r="W543" s="7"/>
      <c r="X543" s="6">
        <f t="shared" si="146"/>
        <v>0</v>
      </c>
      <c r="Y543" s="7">
        <f>SUMIFS(مصنعيات!W:W,مصنعيات!O:O,$W$2,مصنعيات!M:M,U543)</f>
        <v>0</v>
      </c>
      <c r="Z543" s="66" t="str">
        <f t="shared" si="139"/>
        <v/>
      </c>
      <c r="AC543" s="4" t="s">
        <v>13</v>
      </c>
      <c r="AD543" s="5">
        <v>45708</v>
      </c>
      <c r="AE543" s="7"/>
      <c r="AF543" s="7"/>
      <c r="AG543" s="6">
        <f t="shared" si="147"/>
        <v>0</v>
      </c>
      <c r="AH543" s="7">
        <f>SUMIFS(مصنعيات!AF:AF,مصنعيات!X:X,$AF$2,مصنعيات!V:V,AD543)</f>
        <v>0</v>
      </c>
      <c r="AI543" s="66" t="str">
        <f t="shared" si="140"/>
        <v/>
      </c>
      <c r="AL543" s="4" t="s">
        <v>13</v>
      </c>
      <c r="AM543" s="5">
        <v>45708</v>
      </c>
      <c r="AN543" s="7"/>
      <c r="AO543" s="7"/>
      <c r="AP543" s="6">
        <f t="shared" si="148"/>
        <v>0</v>
      </c>
      <c r="AQ543" s="7">
        <f>SUMIFS(مصنعيات!AO:AO,مصنعيات!AG:AG,$AO$2,مصنعيات!AE:AE,AM543)</f>
        <v>0</v>
      </c>
      <c r="AR543" s="66" t="str">
        <f t="shared" si="141"/>
        <v/>
      </c>
      <c r="AT543" s="4" t="s">
        <v>13</v>
      </c>
      <c r="AU543" s="5">
        <v>45708</v>
      </c>
      <c r="AV543" s="7"/>
      <c r="AW543" s="7"/>
      <c r="AX543" s="6">
        <f t="shared" si="149"/>
        <v>0</v>
      </c>
      <c r="AY543" s="7">
        <f ca="1">SUMIFS(مصنعيات!AW:AW,مصنعيات!AO:AO,$AO$2,مصنعيات!AM:AM,AU543)</f>
        <v>0</v>
      </c>
      <c r="AZ543" s="66" t="str">
        <f t="shared" si="142"/>
        <v/>
      </c>
      <c r="BB543" s="4" t="s">
        <v>13</v>
      </c>
      <c r="BC543" s="5">
        <v>45708</v>
      </c>
      <c r="BD543" s="7"/>
      <c r="BE543" s="7"/>
      <c r="BF543" s="6">
        <f t="shared" si="150"/>
        <v>0</v>
      </c>
      <c r="BG543" s="7">
        <f ca="1">SUMIFS(مصنعيات!BE:BE,مصنعيات!AW:AW,$AO$2,مصنعيات!AU:AU,BC543)</f>
        <v>0</v>
      </c>
      <c r="BH543" s="66" t="str">
        <f t="shared" si="143"/>
        <v/>
      </c>
      <c r="BJ543" s="4" t="s">
        <v>13</v>
      </c>
      <c r="BK543" s="5">
        <v>45708</v>
      </c>
      <c r="BL543" s="7"/>
      <c r="BM543" s="7"/>
      <c r="BN543" s="6">
        <f t="shared" si="151"/>
        <v>0</v>
      </c>
      <c r="BO543" s="7">
        <f ca="1">SUMIFS(مصنعيات!BM:BM,مصنعيات!BE:BE,$AO$2,مصنعيات!BC:BC,BK543)</f>
        <v>0</v>
      </c>
      <c r="BP543" s="66" t="str">
        <f t="shared" si="144"/>
        <v/>
      </c>
    </row>
    <row r="544" spans="2:68" x14ac:dyDescent="0.2">
      <c r="B544" s="4" t="s">
        <v>30</v>
      </c>
      <c r="C544" s="5">
        <v>45709</v>
      </c>
      <c r="D544" s="7"/>
      <c r="E544" s="7"/>
      <c r="F544" s="6">
        <f t="shared" si="136"/>
        <v>0</v>
      </c>
      <c r="G544" s="7">
        <f>SUMIFS(مصنعيات!N:N,مصنعيات!F:F,$E$2,مصنعيات!D:D,C544)</f>
        <v>0</v>
      </c>
      <c r="H544" s="66" t="str">
        <f t="shared" si="137"/>
        <v/>
      </c>
      <c r="K544" s="4" t="s">
        <v>30</v>
      </c>
      <c r="L544" s="5">
        <v>45709</v>
      </c>
      <c r="M544" s="7"/>
      <c r="N544" s="7"/>
      <c r="O544" s="6">
        <f t="shared" si="145"/>
        <v>0</v>
      </c>
      <c r="P544" s="7">
        <f>SUMIFS(مصنعيات!N:N,مصنعيات!F:F,$N$2,مصنعيات!D:D,L544)</f>
        <v>0</v>
      </c>
      <c r="Q544" s="66" t="str">
        <f t="shared" si="138"/>
        <v/>
      </c>
      <c r="T544" s="4" t="s">
        <v>30</v>
      </c>
      <c r="U544" s="5">
        <v>45709</v>
      </c>
      <c r="V544" s="7"/>
      <c r="W544" s="7"/>
      <c r="X544" s="6">
        <f t="shared" si="146"/>
        <v>0</v>
      </c>
      <c r="Y544" s="7">
        <f>SUMIFS(مصنعيات!W:W,مصنعيات!O:O,$W$2,مصنعيات!M:M,U544)</f>
        <v>0</v>
      </c>
      <c r="Z544" s="66" t="str">
        <f t="shared" si="139"/>
        <v/>
      </c>
      <c r="AC544" s="4" t="s">
        <v>30</v>
      </c>
      <c r="AD544" s="5">
        <v>45709</v>
      </c>
      <c r="AE544" s="7"/>
      <c r="AF544" s="7"/>
      <c r="AG544" s="6">
        <f t="shared" si="147"/>
        <v>0</v>
      </c>
      <c r="AH544" s="7">
        <f>SUMIFS(مصنعيات!AF:AF,مصنعيات!X:X,$AF$2,مصنعيات!V:V,AD544)</f>
        <v>0</v>
      </c>
      <c r="AI544" s="66" t="str">
        <f t="shared" si="140"/>
        <v/>
      </c>
      <c r="AL544" s="4" t="s">
        <v>30</v>
      </c>
      <c r="AM544" s="5">
        <v>45709</v>
      </c>
      <c r="AN544" s="7"/>
      <c r="AO544" s="7"/>
      <c r="AP544" s="6">
        <f t="shared" si="148"/>
        <v>0</v>
      </c>
      <c r="AQ544" s="7">
        <f>SUMIFS(مصنعيات!AO:AO,مصنعيات!AG:AG,$AO$2,مصنعيات!AE:AE,AM544)</f>
        <v>0</v>
      </c>
      <c r="AR544" s="66" t="str">
        <f t="shared" si="141"/>
        <v/>
      </c>
      <c r="AT544" s="4" t="s">
        <v>30</v>
      </c>
      <c r="AU544" s="5">
        <v>45709</v>
      </c>
      <c r="AV544" s="7"/>
      <c r="AW544" s="7"/>
      <c r="AX544" s="6">
        <f t="shared" si="149"/>
        <v>0</v>
      </c>
      <c r="AY544" s="7">
        <f ca="1">SUMIFS(مصنعيات!AW:AW,مصنعيات!AO:AO,$AO$2,مصنعيات!AM:AM,AU544)</f>
        <v>0</v>
      </c>
      <c r="AZ544" s="66" t="str">
        <f t="shared" si="142"/>
        <v/>
      </c>
      <c r="BB544" s="4" t="s">
        <v>30</v>
      </c>
      <c r="BC544" s="5">
        <v>45709</v>
      </c>
      <c r="BD544" s="7"/>
      <c r="BE544" s="7"/>
      <c r="BF544" s="6">
        <f t="shared" si="150"/>
        <v>0</v>
      </c>
      <c r="BG544" s="7">
        <f ca="1">SUMIFS(مصنعيات!BE:BE,مصنعيات!AW:AW,$AO$2,مصنعيات!AU:AU,BC544)</f>
        <v>0</v>
      </c>
      <c r="BH544" s="66" t="str">
        <f t="shared" si="143"/>
        <v/>
      </c>
      <c r="BJ544" s="4" t="s">
        <v>30</v>
      </c>
      <c r="BK544" s="5">
        <v>45709</v>
      </c>
      <c r="BL544" s="7"/>
      <c r="BM544" s="7"/>
      <c r="BN544" s="6">
        <f t="shared" si="151"/>
        <v>0</v>
      </c>
      <c r="BO544" s="7">
        <f ca="1">SUMIFS(مصنعيات!BM:BM,مصنعيات!BE:BE,$AO$2,مصنعيات!BC:BC,BK544)</f>
        <v>0</v>
      </c>
      <c r="BP544" s="66" t="str">
        <f t="shared" si="144"/>
        <v/>
      </c>
    </row>
    <row r="545" spans="2:68" x14ac:dyDescent="0.2">
      <c r="B545" s="4" t="s">
        <v>8</v>
      </c>
      <c r="C545" s="5">
        <v>45710</v>
      </c>
      <c r="D545" s="7"/>
      <c r="E545" s="7"/>
      <c r="F545" s="6">
        <f t="shared" si="136"/>
        <v>0</v>
      </c>
      <c r="G545" s="7">
        <f>SUMIFS(مصنعيات!N:N,مصنعيات!F:F,$E$2,مصنعيات!D:D,C545)</f>
        <v>0</v>
      </c>
      <c r="H545" s="66" t="str">
        <f t="shared" si="137"/>
        <v/>
      </c>
      <c r="K545" s="4" t="s">
        <v>8</v>
      </c>
      <c r="L545" s="5">
        <v>45710</v>
      </c>
      <c r="M545" s="7"/>
      <c r="N545" s="7"/>
      <c r="O545" s="6">
        <f t="shared" si="145"/>
        <v>0</v>
      </c>
      <c r="P545" s="7">
        <f>SUMIFS(مصنعيات!N:N,مصنعيات!F:F,$N$2,مصنعيات!D:D,L545)</f>
        <v>0</v>
      </c>
      <c r="Q545" s="66" t="str">
        <f t="shared" si="138"/>
        <v/>
      </c>
      <c r="T545" s="4" t="s">
        <v>8</v>
      </c>
      <c r="U545" s="5">
        <v>45710</v>
      </c>
      <c r="V545" s="7"/>
      <c r="W545" s="7"/>
      <c r="X545" s="6">
        <f t="shared" si="146"/>
        <v>0</v>
      </c>
      <c r="Y545" s="7">
        <f>SUMIFS(مصنعيات!W:W,مصنعيات!O:O,$W$2,مصنعيات!M:M,U545)</f>
        <v>0</v>
      </c>
      <c r="Z545" s="66" t="str">
        <f t="shared" si="139"/>
        <v/>
      </c>
      <c r="AC545" s="4" t="s">
        <v>8</v>
      </c>
      <c r="AD545" s="5">
        <v>45710</v>
      </c>
      <c r="AE545" s="7"/>
      <c r="AF545" s="7"/>
      <c r="AG545" s="6">
        <f t="shared" si="147"/>
        <v>0</v>
      </c>
      <c r="AH545" s="7">
        <f>SUMIFS(مصنعيات!AF:AF,مصنعيات!X:X,$AF$2,مصنعيات!V:V,AD545)</f>
        <v>0</v>
      </c>
      <c r="AI545" s="66" t="str">
        <f t="shared" si="140"/>
        <v/>
      </c>
      <c r="AL545" s="4" t="s">
        <v>8</v>
      </c>
      <c r="AM545" s="5">
        <v>45710</v>
      </c>
      <c r="AN545" s="7"/>
      <c r="AO545" s="7"/>
      <c r="AP545" s="6">
        <f t="shared" si="148"/>
        <v>0</v>
      </c>
      <c r="AQ545" s="7">
        <f>SUMIFS(مصنعيات!AO:AO,مصنعيات!AG:AG,$AO$2,مصنعيات!AE:AE,AM545)</f>
        <v>0</v>
      </c>
      <c r="AR545" s="66" t="str">
        <f t="shared" si="141"/>
        <v/>
      </c>
      <c r="AT545" s="4" t="s">
        <v>8</v>
      </c>
      <c r="AU545" s="5">
        <v>45710</v>
      </c>
      <c r="AV545" s="7"/>
      <c r="AW545" s="7"/>
      <c r="AX545" s="6">
        <f t="shared" si="149"/>
        <v>0</v>
      </c>
      <c r="AY545" s="7">
        <f ca="1">SUMIFS(مصنعيات!AW:AW,مصنعيات!AO:AO,$AO$2,مصنعيات!AM:AM,AU545)</f>
        <v>0</v>
      </c>
      <c r="AZ545" s="66" t="str">
        <f t="shared" si="142"/>
        <v/>
      </c>
      <c r="BB545" s="4" t="s">
        <v>8</v>
      </c>
      <c r="BC545" s="5">
        <v>45710</v>
      </c>
      <c r="BD545" s="7"/>
      <c r="BE545" s="7"/>
      <c r="BF545" s="6">
        <f t="shared" si="150"/>
        <v>0</v>
      </c>
      <c r="BG545" s="7">
        <f ca="1">SUMIFS(مصنعيات!BE:BE,مصنعيات!AW:AW,$AO$2,مصنعيات!AU:AU,BC545)</f>
        <v>0</v>
      </c>
      <c r="BH545" s="66" t="str">
        <f t="shared" si="143"/>
        <v/>
      </c>
      <c r="BJ545" s="4" t="s">
        <v>8</v>
      </c>
      <c r="BK545" s="5">
        <v>45710</v>
      </c>
      <c r="BL545" s="7"/>
      <c r="BM545" s="7"/>
      <c r="BN545" s="6">
        <f t="shared" si="151"/>
        <v>0</v>
      </c>
      <c r="BO545" s="7">
        <f ca="1">SUMIFS(مصنعيات!BM:BM,مصنعيات!BE:BE,$AO$2,مصنعيات!BC:BC,BK545)</f>
        <v>0</v>
      </c>
      <c r="BP545" s="66" t="str">
        <f t="shared" si="144"/>
        <v/>
      </c>
    </row>
    <row r="546" spans="2:68" x14ac:dyDescent="0.2">
      <c r="B546" s="4" t="s">
        <v>9</v>
      </c>
      <c r="C546" s="5">
        <v>45711</v>
      </c>
      <c r="D546" s="7"/>
      <c r="E546" s="7"/>
      <c r="F546" s="6">
        <f t="shared" si="136"/>
        <v>0</v>
      </c>
      <c r="G546" s="7">
        <f>SUMIFS(مصنعيات!N:N,مصنعيات!F:F,$E$2,مصنعيات!D:D,C546)</f>
        <v>0</v>
      </c>
      <c r="H546" s="66" t="str">
        <f t="shared" si="137"/>
        <v/>
      </c>
      <c r="K546" s="4" t="s">
        <v>9</v>
      </c>
      <c r="L546" s="5">
        <v>45711</v>
      </c>
      <c r="M546" s="7"/>
      <c r="N546" s="7"/>
      <c r="O546" s="6">
        <f t="shared" si="145"/>
        <v>0</v>
      </c>
      <c r="P546" s="7">
        <f>SUMIFS(مصنعيات!N:N,مصنعيات!F:F,$N$2,مصنعيات!D:D,L546)</f>
        <v>0</v>
      </c>
      <c r="Q546" s="66" t="str">
        <f t="shared" si="138"/>
        <v/>
      </c>
      <c r="T546" s="4" t="s">
        <v>9</v>
      </c>
      <c r="U546" s="5">
        <v>45711</v>
      </c>
      <c r="V546" s="7"/>
      <c r="W546" s="7"/>
      <c r="X546" s="6">
        <f t="shared" si="146"/>
        <v>0</v>
      </c>
      <c r="Y546" s="7">
        <f>SUMIFS(مصنعيات!W:W,مصنعيات!O:O,$W$2,مصنعيات!M:M,U546)</f>
        <v>0</v>
      </c>
      <c r="Z546" s="66" t="str">
        <f t="shared" si="139"/>
        <v/>
      </c>
      <c r="AC546" s="4" t="s">
        <v>9</v>
      </c>
      <c r="AD546" s="5">
        <v>45711</v>
      </c>
      <c r="AE546" s="7"/>
      <c r="AF546" s="7"/>
      <c r="AG546" s="6">
        <f t="shared" si="147"/>
        <v>0</v>
      </c>
      <c r="AH546" s="7">
        <f>SUMIFS(مصنعيات!AF:AF,مصنعيات!X:X,$AF$2,مصنعيات!V:V,AD546)</f>
        <v>0</v>
      </c>
      <c r="AI546" s="66" t="str">
        <f t="shared" si="140"/>
        <v/>
      </c>
      <c r="AL546" s="4" t="s">
        <v>9</v>
      </c>
      <c r="AM546" s="5">
        <v>45711</v>
      </c>
      <c r="AN546" s="7"/>
      <c r="AO546" s="7"/>
      <c r="AP546" s="6">
        <f t="shared" si="148"/>
        <v>0</v>
      </c>
      <c r="AQ546" s="7">
        <f>SUMIFS(مصنعيات!AO:AO,مصنعيات!AG:AG,$AO$2,مصنعيات!AE:AE,AM546)</f>
        <v>0</v>
      </c>
      <c r="AR546" s="66" t="str">
        <f t="shared" si="141"/>
        <v/>
      </c>
      <c r="AT546" s="4" t="s">
        <v>9</v>
      </c>
      <c r="AU546" s="5">
        <v>45711</v>
      </c>
      <c r="AV546" s="7"/>
      <c r="AW546" s="7"/>
      <c r="AX546" s="6">
        <f t="shared" si="149"/>
        <v>0</v>
      </c>
      <c r="AY546" s="7">
        <f ca="1">SUMIFS(مصنعيات!AW:AW,مصنعيات!AO:AO,$AO$2,مصنعيات!AM:AM,AU546)</f>
        <v>0</v>
      </c>
      <c r="AZ546" s="66" t="str">
        <f t="shared" si="142"/>
        <v/>
      </c>
      <c r="BB546" s="4" t="s">
        <v>9</v>
      </c>
      <c r="BC546" s="5">
        <v>45711</v>
      </c>
      <c r="BD546" s="7"/>
      <c r="BE546" s="7"/>
      <c r="BF546" s="6">
        <f t="shared" si="150"/>
        <v>0</v>
      </c>
      <c r="BG546" s="7">
        <f ca="1">SUMIFS(مصنعيات!BE:BE,مصنعيات!AW:AW,$AO$2,مصنعيات!AU:AU,BC546)</f>
        <v>0</v>
      </c>
      <c r="BH546" s="66" t="str">
        <f t="shared" si="143"/>
        <v/>
      </c>
      <c r="BJ546" s="4" t="s">
        <v>9</v>
      </c>
      <c r="BK546" s="5">
        <v>45711</v>
      </c>
      <c r="BL546" s="7"/>
      <c r="BM546" s="7"/>
      <c r="BN546" s="6">
        <f t="shared" si="151"/>
        <v>0</v>
      </c>
      <c r="BO546" s="7">
        <f ca="1">SUMIFS(مصنعيات!BM:BM,مصنعيات!BE:BE,$AO$2,مصنعيات!BC:BC,BK546)</f>
        <v>0</v>
      </c>
      <c r="BP546" s="66" t="str">
        <f t="shared" si="144"/>
        <v/>
      </c>
    </row>
    <row r="547" spans="2:68" x14ac:dyDescent="0.2">
      <c r="B547" s="4" t="s">
        <v>10</v>
      </c>
      <c r="C547" s="5">
        <v>45712</v>
      </c>
      <c r="D547" s="7"/>
      <c r="E547" s="7"/>
      <c r="F547" s="6">
        <f t="shared" si="136"/>
        <v>0</v>
      </c>
      <c r="G547" s="7">
        <f>SUMIFS(مصنعيات!N:N,مصنعيات!F:F,$E$2,مصنعيات!D:D,C547)</f>
        <v>0</v>
      </c>
      <c r="H547" s="66" t="str">
        <f t="shared" si="137"/>
        <v/>
      </c>
      <c r="K547" s="4" t="s">
        <v>10</v>
      </c>
      <c r="L547" s="5">
        <v>45712</v>
      </c>
      <c r="M547" s="7"/>
      <c r="N547" s="7"/>
      <c r="O547" s="6">
        <f t="shared" si="145"/>
        <v>0</v>
      </c>
      <c r="P547" s="7">
        <f>SUMIFS(مصنعيات!N:N,مصنعيات!F:F,$N$2,مصنعيات!D:D,L547)</f>
        <v>0</v>
      </c>
      <c r="Q547" s="66" t="str">
        <f t="shared" si="138"/>
        <v/>
      </c>
      <c r="T547" s="4" t="s">
        <v>10</v>
      </c>
      <c r="U547" s="5">
        <v>45712</v>
      </c>
      <c r="V547" s="7"/>
      <c r="W547" s="7"/>
      <c r="X547" s="6">
        <f t="shared" si="146"/>
        <v>0</v>
      </c>
      <c r="Y547" s="7">
        <f>SUMIFS(مصنعيات!W:W,مصنعيات!O:O,$W$2,مصنعيات!M:M,U547)</f>
        <v>0</v>
      </c>
      <c r="Z547" s="66" t="str">
        <f t="shared" si="139"/>
        <v/>
      </c>
      <c r="AC547" s="4" t="s">
        <v>10</v>
      </c>
      <c r="AD547" s="5">
        <v>45712</v>
      </c>
      <c r="AE547" s="7"/>
      <c r="AF547" s="7"/>
      <c r="AG547" s="6">
        <f t="shared" si="147"/>
        <v>0</v>
      </c>
      <c r="AH547" s="7">
        <f>SUMIFS(مصنعيات!AF:AF,مصنعيات!X:X,$AF$2,مصنعيات!V:V,AD547)</f>
        <v>0</v>
      </c>
      <c r="AI547" s="66" t="str">
        <f t="shared" si="140"/>
        <v/>
      </c>
      <c r="AL547" s="4" t="s">
        <v>10</v>
      </c>
      <c r="AM547" s="5">
        <v>45712</v>
      </c>
      <c r="AN547" s="7"/>
      <c r="AO547" s="7"/>
      <c r="AP547" s="6">
        <f t="shared" si="148"/>
        <v>0</v>
      </c>
      <c r="AQ547" s="7">
        <f>SUMIFS(مصنعيات!AO:AO,مصنعيات!AG:AG,$AO$2,مصنعيات!AE:AE,AM547)</f>
        <v>0</v>
      </c>
      <c r="AR547" s="66" t="str">
        <f t="shared" si="141"/>
        <v/>
      </c>
      <c r="AT547" s="4" t="s">
        <v>10</v>
      </c>
      <c r="AU547" s="5">
        <v>45712</v>
      </c>
      <c r="AV547" s="7"/>
      <c r="AW547" s="7"/>
      <c r="AX547" s="6">
        <f t="shared" si="149"/>
        <v>0</v>
      </c>
      <c r="AY547" s="7">
        <f ca="1">SUMIFS(مصنعيات!AW:AW,مصنعيات!AO:AO,$AO$2,مصنعيات!AM:AM,AU547)</f>
        <v>0</v>
      </c>
      <c r="AZ547" s="66" t="str">
        <f t="shared" si="142"/>
        <v/>
      </c>
      <c r="BB547" s="4" t="s">
        <v>10</v>
      </c>
      <c r="BC547" s="5">
        <v>45712</v>
      </c>
      <c r="BD547" s="7"/>
      <c r="BE547" s="7"/>
      <c r="BF547" s="6">
        <f t="shared" si="150"/>
        <v>0</v>
      </c>
      <c r="BG547" s="7">
        <f ca="1">SUMIFS(مصنعيات!BE:BE,مصنعيات!AW:AW,$AO$2,مصنعيات!AU:AU,BC547)</f>
        <v>0</v>
      </c>
      <c r="BH547" s="66" t="str">
        <f t="shared" si="143"/>
        <v/>
      </c>
      <c r="BJ547" s="4" t="s">
        <v>10</v>
      </c>
      <c r="BK547" s="5">
        <v>45712</v>
      </c>
      <c r="BL547" s="7"/>
      <c r="BM547" s="7"/>
      <c r="BN547" s="6">
        <f t="shared" si="151"/>
        <v>0</v>
      </c>
      <c r="BO547" s="7">
        <f ca="1">SUMIFS(مصنعيات!BM:BM,مصنعيات!BE:BE,$AO$2,مصنعيات!BC:BC,BK547)</f>
        <v>0</v>
      </c>
      <c r="BP547" s="66" t="str">
        <f t="shared" si="144"/>
        <v/>
      </c>
    </row>
    <row r="548" spans="2:68" x14ac:dyDescent="0.2">
      <c r="B548" s="4" t="s">
        <v>11</v>
      </c>
      <c r="C548" s="5">
        <v>45713</v>
      </c>
      <c r="D548" s="7"/>
      <c r="E548" s="7"/>
      <c r="F548" s="6">
        <f t="shared" si="136"/>
        <v>0</v>
      </c>
      <c r="G548" s="7">
        <f>SUMIFS(مصنعيات!N:N,مصنعيات!F:F,$E$2,مصنعيات!D:D,C548)</f>
        <v>0</v>
      </c>
      <c r="H548" s="66" t="str">
        <f t="shared" si="137"/>
        <v/>
      </c>
      <c r="K548" s="4" t="s">
        <v>11</v>
      </c>
      <c r="L548" s="5">
        <v>45713</v>
      </c>
      <c r="M548" s="7"/>
      <c r="N548" s="7"/>
      <c r="O548" s="6">
        <f t="shared" si="145"/>
        <v>0</v>
      </c>
      <c r="P548" s="7">
        <f>SUMIFS(مصنعيات!N:N,مصنعيات!F:F,$N$2,مصنعيات!D:D,L548)</f>
        <v>0</v>
      </c>
      <c r="Q548" s="66" t="str">
        <f t="shared" si="138"/>
        <v/>
      </c>
      <c r="T548" s="4" t="s">
        <v>11</v>
      </c>
      <c r="U548" s="5">
        <v>45713</v>
      </c>
      <c r="V548" s="7"/>
      <c r="W548" s="7"/>
      <c r="X548" s="6">
        <f t="shared" si="146"/>
        <v>0</v>
      </c>
      <c r="Y548" s="7">
        <f>SUMIFS(مصنعيات!W:W,مصنعيات!O:O,$W$2,مصنعيات!M:M,U548)</f>
        <v>0</v>
      </c>
      <c r="Z548" s="66" t="str">
        <f t="shared" si="139"/>
        <v/>
      </c>
      <c r="AC548" s="4" t="s">
        <v>11</v>
      </c>
      <c r="AD548" s="5">
        <v>45713</v>
      </c>
      <c r="AE548" s="7"/>
      <c r="AF548" s="7"/>
      <c r="AG548" s="6">
        <f t="shared" si="147"/>
        <v>0</v>
      </c>
      <c r="AH548" s="7">
        <f>SUMIFS(مصنعيات!AF:AF,مصنعيات!X:X,$AF$2,مصنعيات!V:V,AD548)</f>
        <v>0</v>
      </c>
      <c r="AI548" s="66" t="str">
        <f t="shared" si="140"/>
        <v/>
      </c>
      <c r="AL548" s="4" t="s">
        <v>11</v>
      </c>
      <c r="AM548" s="5">
        <v>45713</v>
      </c>
      <c r="AN548" s="7"/>
      <c r="AO548" s="7"/>
      <c r="AP548" s="6">
        <f t="shared" si="148"/>
        <v>0</v>
      </c>
      <c r="AQ548" s="7">
        <f>SUMIFS(مصنعيات!AO:AO,مصنعيات!AG:AG,$AO$2,مصنعيات!AE:AE,AM548)</f>
        <v>0</v>
      </c>
      <c r="AR548" s="66" t="str">
        <f t="shared" si="141"/>
        <v/>
      </c>
      <c r="AT548" s="4" t="s">
        <v>11</v>
      </c>
      <c r="AU548" s="5">
        <v>45713</v>
      </c>
      <c r="AV548" s="7"/>
      <c r="AW548" s="7"/>
      <c r="AX548" s="6">
        <f t="shared" si="149"/>
        <v>0</v>
      </c>
      <c r="AY548" s="7">
        <f ca="1">SUMIFS(مصنعيات!AW:AW,مصنعيات!AO:AO,$AO$2,مصنعيات!AM:AM,AU548)</f>
        <v>0</v>
      </c>
      <c r="AZ548" s="66" t="str">
        <f t="shared" si="142"/>
        <v/>
      </c>
      <c r="BB548" s="4" t="s">
        <v>11</v>
      </c>
      <c r="BC548" s="5">
        <v>45713</v>
      </c>
      <c r="BD548" s="7"/>
      <c r="BE548" s="7"/>
      <c r="BF548" s="6">
        <f t="shared" si="150"/>
        <v>0</v>
      </c>
      <c r="BG548" s="7">
        <f ca="1">SUMIFS(مصنعيات!BE:BE,مصنعيات!AW:AW,$AO$2,مصنعيات!AU:AU,BC548)</f>
        <v>0</v>
      </c>
      <c r="BH548" s="66" t="str">
        <f t="shared" si="143"/>
        <v/>
      </c>
      <c r="BJ548" s="4" t="s">
        <v>11</v>
      </c>
      <c r="BK548" s="5">
        <v>45713</v>
      </c>
      <c r="BL548" s="7"/>
      <c r="BM548" s="7"/>
      <c r="BN548" s="6">
        <f t="shared" si="151"/>
        <v>0</v>
      </c>
      <c r="BO548" s="7">
        <f ca="1">SUMIFS(مصنعيات!BM:BM,مصنعيات!BE:BE,$AO$2,مصنعيات!BC:BC,BK548)</f>
        <v>0</v>
      </c>
      <c r="BP548" s="66" t="str">
        <f t="shared" si="144"/>
        <v/>
      </c>
    </row>
    <row r="549" spans="2:68" x14ac:dyDescent="0.2">
      <c r="B549" s="4" t="s">
        <v>12</v>
      </c>
      <c r="C549" s="5">
        <v>45714</v>
      </c>
      <c r="D549" s="7"/>
      <c r="E549" s="7"/>
      <c r="F549" s="6">
        <f t="shared" si="136"/>
        <v>0</v>
      </c>
      <c r="G549" s="7">
        <f>SUMIFS(مصنعيات!N:N,مصنعيات!F:F,$E$2,مصنعيات!D:D,C549)</f>
        <v>0</v>
      </c>
      <c r="H549" s="66" t="str">
        <f t="shared" si="137"/>
        <v/>
      </c>
      <c r="K549" s="4" t="s">
        <v>12</v>
      </c>
      <c r="L549" s="5">
        <v>45714</v>
      </c>
      <c r="M549" s="7"/>
      <c r="N549" s="7"/>
      <c r="O549" s="6">
        <f t="shared" si="145"/>
        <v>0</v>
      </c>
      <c r="P549" s="7">
        <f>SUMIFS(مصنعيات!N:N,مصنعيات!F:F,$N$2,مصنعيات!D:D,L549)</f>
        <v>0</v>
      </c>
      <c r="Q549" s="66" t="str">
        <f t="shared" si="138"/>
        <v/>
      </c>
      <c r="T549" s="4" t="s">
        <v>12</v>
      </c>
      <c r="U549" s="5">
        <v>45714</v>
      </c>
      <c r="V549" s="7"/>
      <c r="W549" s="7"/>
      <c r="X549" s="6">
        <f t="shared" si="146"/>
        <v>0</v>
      </c>
      <c r="Y549" s="7">
        <f>SUMIFS(مصنعيات!W:W,مصنعيات!O:O,$W$2,مصنعيات!M:M,U549)</f>
        <v>0</v>
      </c>
      <c r="Z549" s="66" t="str">
        <f t="shared" si="139"/>
        <v/>
      </c>
      <c r="AC549" s="4" t="s">
        <v>12</v>
      </c>
      <c r="AD549" s="5">
        <v>45714</v>
      </c>
      <c r="AE549" s="7"/>
      <c r="AF549" s="7"/>
      <c r="AG549" s="6">
        <f t="shared" si="147"/>
        <v>0</v>
      </c>
      <c r="AH549" s="7">
        <f>SUMIFS(مصنعيات!AF:AF,مصنعيات!X:X,$AF$2,مصنعيات!V:V,AD549)</f>
        <v>0</v>
      </c>
      <c r="AI549" s="66" t="str">
        <f t="shared" si="140"/>
        <v/>
      </c>
      <c r="AL549" s="4" t="s">
        <v>12</v>
      </c>
      <c r="AM549" s="5">
        <v>45714</v>
      </c>
      <c r="AN549" s="7"/>
      <c r="AO549" s="7"/>
      <c r="AP549" s="6">
        <f t="shared" si="148"/>
        <v>0</v>
      </c>
      <c r="AQ549" s="7">
        <f>SUMIFS(مصنعيات!AO:AO,مصنعيات!AG:AG,$AO$2,مصنعيات!AE:AE,AM549)</f>
        <v>0</v>
      </c>
      <c r="AR549" s="66" t="str">
        <f t="shared" si="141"/>
        <v/>
      </c>
      <c r="AT549" s="4" t="s">
        <v>12</v>
      </c>
      <c r="AU549" s="5">
        <v>45714</v>
      </c>
      <c r="AV549" s="7"/>
      <c r="AW549" s="7"/>
      <c r="AX549" s="6">
        <f t="shared" si="149"/>
        <v>0</v>
      </c>
      <c r="AY549" s="7">
        <f ca="1">SUMIFS(مصنعيات!AW:AW,مصنعيات!AO:AO,$AO$2,مصنعيات!AM:AM,AU549)</f>
        <v>0</v>
      </c>
      <c r="AZ549" s="66" t="str">
        <f t="shared" si="142"/>
        <v/>
      </c>
      <c r="BB549" s="4" t="s">
        <v>12</v>
      </c>
      <c r="BC549" s="5">
        <v>45714</v>
      </c>
      <c r="BD549" s="7"/>
      <c r="BE549" s="7"/>
      <c r="BF549" s="6">
        <f t="shared" si="150"/>
        <v>0</v>
      </c>
      <c r="BG549" s="7">
        <f ca="1">SUMIFS(مصنعيات!BE:BE,مصنعيات!AW:AW,$AO$2,مصنعيات!AU:AU,BC549)</f>
        <v>0</v>
      </c>
      <c r="BH549" s="66" t="str">
        <f t="shared" si="143"/>
        <v/>
      </c>
      <c r="BJ549" s="4" t="s">
        <v>12</v>
      </c>
      <c r="BK549" s="5">
        <v>45714</v>
      </c>
      <c r="BL549" s="7"/>
      <c r="BM549" s="7"/>
      <c r="BN549" s="6">
        <f t="shared" si="151"/>
        <v>0</v>
      </c>
      <c r="BO549" s="7">
        <f ca="1">SUMIFS(مصنعيات!BM:BM,مصنعيات!BE:BE,$AO$2,مصنعيات!BC:BC,BK549)</f>
        <v>0</v>
      </c>
      <c r="BP549" s="66" t="str">
        <f t="shared" si="144"/>
        <v/>
      </c>
    </row>
    <row r="550" spans="2:68" x14ac:dyDescent="0.2">
      <c r="B550" s="4" t="s">
        <v>13</v>
      </c>
      <c r="C550" s="5">
        <v>45715</v>
      </c>
      <c r="D550" s="7"/>
      <c r="E550" s="7"/>
      <c r="F550" s="6">
        <f t="shared" si="136"/>
        <v>0</v>
      </c>
      <c r="G550" s="7">
        <f>SUMIFS(مصنعيات!N:N,مصنعيات!F:F,$E$2,مصنعيات!D:D,C550)</f>
        <v>0</v>
      </c>
      <c r="H550" s="66" t="str">
        <f t="shared" si="137"/>
        <v/>
      </c>
      <c r="K550" s="4" t="s">
        <v>13</v>
      </c>
      <c r="L550" s="5">
        <v>45715</v>
      </c>
      <c r="M550" s="7"/>
      <c r="N550" s="7"/>
      <c r="O550" s="6">
        <f t="shared" si="145"/>
        <v>0</v>
      </c>
      <c r="P550" s="7">
        <f>SUMIFS(مصنعيات!N:N,مصنعيات!F:F,$N$2,مصنعيات!D:D,L550)</f>
        <v>0</v>
      </c>
      <c r="Q550" s="66" t="str">
        <f t="shared" si="138"/>
        <v/>
      </c>
      <c r="T550" s="4" t="s">
        <v>13</v>
      </c>
      <c r="U550" s="5">
        <v>45715</v>
      </c>
      <c r="V550" s="7"/>
      <c r="W550" s="7"/>
      <c r="X550" s="6">
        <f t="shared" si="146"/>
        <v>0</v>
      </c>
      <c r="Y550" s="7">
        <f>SUMIFS(مصنعيات!W:W,مصنعيات!O:O,$W$2,مصنعيات!M:M,U550)</f>
        <v>0</v>
      </c>
      <c r="Z550" s="66" t="str">
        <f t="shared" si="139"/>
        <v/>
      </c>
      <c r="AC550" s="4" t="s">
        <v>13</v>
      </c>
      <c r="AD550" s="5">
        <v>45715</v>
      </c>
      <c r="AE550" s="7"/>
      <c r="AF550" s="7"/>
      <c r="AG550" s="6">
        <f t="shared" si="147"/>
        <v>0</v>
      </c>
      <c r="AH550" s="7">
        <f>SUMIFS(مصنعيات!AF:AF,مصنعيات!X:X,$AF$2,مصنعيات!V:V,AD550)</f>
        <v>0</v>
      </c>
      <c r="AI550" s="66" t="str">
        <f t="shared" si="140"/>
        <v/>
      </c>
      <c r="AL550" s="4" t="s">
        <v>13</v>
      </c>
      <c r="AM550" s="5">
        <v>45715</v>
      </c>
      <c r="AN550" s="7"/>
      <c r="AO550" s="7"/>
      <c r="AP550" s="6">
        <f t="shared" si="148"/>
        <v>0</v>
      </c>
      <c r="AQ550" s="7">
        <f>SUMIFS(مصنعيات!AO:AO,مصنعيات!AG:AG,$AO$2,مصنعيات!AE:AE,AM550)</f>
        <v>0</v>
      </c>
      <c r="AR550" s="66" t="str">
        <f t="shared" si="141"/>
        <v/>
      </c>
      <c r="AT550" s="4" t="s">
        <v>13</v>
      </c>
      <c r="AU550" s="5">
        <v>45715</v>
      </c>
      <c r="AV550" s="7"/>
      <c r="AW550" s="7"/>
      <c r="AX550" s="6">
        <f t="shared" si="149"/>
        <v>0</v>
      </c>
      <c r="AY550" s="7">
        <f ca="1">SUMIFS(مصنعيات!AW:AW,مصنعيات!AO:AO,$AO$2,مصنعيات!AM:AM,AU550)</f>
        <v>0</v>
      </c>
      <c r="AZ550" s="66" t="str">
        <f t="shared" si="142"/>
        <v/>
      </c>
      <c r="BB550" s="4" t="s">
        <v>13</v>
      </c>
      <c r="BC550" s="5">
        <v>45715</v>
      </c>
      <c r="BD550" s="7"/>
      <c r="BE550" s="7"/>
      <c r="BF550" s="6">
        <f t="shared" si="150"/>
        <v>0</v>
      </c>
      <c r="BG550" s="7">
        <f ca="1">SUMIFS(مصنعيات!BE:BE,مصنعيات!AW:AW,$AO$2,مصنعيات!AU:AU,BC550)</f>
        <v>0</v>
      </c>
      <c r="BH550" s="66" t="str">
        <f t="shared" si="143"/>
        <v/>
      </c>
      <c r="BJ550" s="4" t="s">
        <v>13</v>
      </c>
      <c r="BK550" s="5">
        <v>45715</v>
      </c>
      <c r="BL550" s="7"/>
      <c r="BM550" s="7"/>
      <c r="BN550" s="6">
        <f t="shared" si="151"/>
        <v>0</v>
      </c>
      <c r="BO550" s="7">
        <f ca="1">SUMIFS(مصنعيات!BM:BM,مصنعيات!BE:BE,$AO$2,مصنعيات!BC:BC,BK550)</f>
        <v>0</v>
      </c>
      <c r="BP550" s="66" t="str">
        <f t="shared" si="144"/>
        <v/>
      </c>
    </row>
    <row r="551" spans="2:68" x14ac:dyDescent="0.2">
      <c r="B551" s="4" t="s">
        <v>30</v>
      </c>
      <c r="C551" s="5">
        <v>45716</v>
      </c>
      <c r="D551" s="7"/>
      <c r="E551" s="7"/>
      <c r="F551" s="6">
        <f t="shared" si="136"/>
        <v>0</v>
      </c>
      <c r="G551" s="7">
        <f>SUMIFS(مصنعيات!N:N,مصنعيات!F:F,$E$2,مصنعيات!D:D,C551)</f>
        <v>0</v>
      </c>
      <c r="H551" s="66" t="str">
        <f t="shared" si="137"/>
        <v/>
      </c>
      <c r="K551" s="4" t="s">
        <v>30</v>
      </c>
      <c r="L551" s="5">
        <v>45716</v>
      </c>
      <c r="M551" s="7"/>
      <c r="N551" s="7"/>
      <c r="O551" s="6">
        <f t="shared" si="145"/>
        <v>0</v>
      </c>
      <c r="P551" s="7">
        <f>SUMIFS(مصنعيات!N:N,مصنعيات!F:F,$N$2,مصنعيات!D:D,L551)</f>
        <v>0</v>
      </c>
      <c r="Q551" s="66" t="str">
        <f t="shared" si="138"/>
        <v/>
      </c>
      <c r="T551" s="4" t="s">
        <v>30</v>
      </c>
      <c r="U551" s="5">
        <v>45716</v>
      </c>
      <c r="V551" s="7"/>
      <c r="W551" s="7"/>
      <c r="X551" s="6">
        <f t="shared" si="146"/>
        <v>0</v>
      </c>
      <c r="Y551" s="7">
        <f>SUMIFS(مصنعيات!W:W,مصنعيات!O:O,$W$2,مصنعيات!M:M,U551)</f>
        <v>0</v>
      </c>
      <c r="Z551" s="66" t="str">
        <f t="shared" si="139"/>
        <v/>
      </c>
      <c r="AC551" s="4" t="s">
        <v>30</v>
      </c>
      <c r="AD551" s="5">
        <v>45716</v>
      </c>
      <c r="AE551" s="7"/>
      <c r="AF551" s="7"/>
      <c r="AG551" s="6">
        <f t="shared" si="147"/>
        <v>0</v>
      </c>
      <c r="AH551" s="7">
        <f>SUMIFS(مصنعيات!AF:AF,مصنعيات!X:X,$AF$2,مصنعيات!V:V,AD551)</f>
        <v>0</v>
      </c>
      <c r="AI551" s="66" t="str">
        <f t="shared" si="140"/>
        <v/>
      </c>
      <c r="AL551" s="4" t="s">
        <v>30</v>
      </c>
      <c r="AM551" s="5">
        <v>45716</v>
      </c>
      <c r="AN551" s="7"/>
      <c r="AO551" s="7"/>
      <c r="AP551" s="6">
        <f t="shared" si="148"/>
        <v>0</v>
      </c>
      <c r="AQ551" s="7">
        <f>SUMIFS(مصنعيات!AO:AO,مصنعيات!AG:AG,$AO$2,مصنعيات!AE:AE,AM551)</f>
        <v>0</v>
      </c>
      <c r="AR551" s="66" t="str">
        <f t="shared" si="141"/>
        <v/>
      </c>
      <c r="AT551" s="4" t="s">
        <v>30</v>
      </c>
      <c r="AU551" s="5">
        <v>45716</v>
      </c>
      <c r="AV551" s="7"/>
      <c r="AW551" s="7"/>
      <c r="AX551" s="6">
        <f t="shared" si="149"/>
        <v>0</v>
      </c>
      <c r="AY551" s="7">
        <f ca="1">SUMIFS(مصنعيات!AW:AW,مصنعيات!AO:AO,$AO$2,مصنعيات!AM:AM,AU551)</f>
        <v>0</v>
      </c>
      <c r="AZ551" s="66" t="str">
        <f t="shared" si="142"/>
        <v/>
      </c>
      <c r="BB551" s="4" t="s">
        <v>30</v>
      </c>
      <c r="BC551" s="5">
        <v>45716</v>
      </c>
      <c r="BD551" s="7"/>
      <c r="BE551" s="7"/>
      <c r="BF551" s="6">
        <f t="shared" si="150"/>
        <v>0</v>
      </c>
      <c r="BG551" s="7">
        <f ca="1">SUMIFS(مصنعيات!BE:BE,مصنعيات!AW:AW,$AO$2,مصنعيات!AU:AU,BC551)</f>
        <v>0</v>
      </c>
      <c r="BH551" s="66" t="str">
        <f t="shared" si="143"/>
        <v/>
      </c>
      <c r="BJ551" s="4" t="s">
        <v>30</v>
      </c>
      <c r="BK551" s="5">
        <v>45716</v>
      </c>
      <c r="BL551" s="7"/>
      <c r="BM551" s="7"/>
      <c r="BN551" s="6">
        <f t="shared" si="151"/>
        <v>0</v>
      </c>
      <c r="BO551" s="7">
        <f ca="1">SUMIFS(مصنعيات!BM:BM,مصنعيات!BE:BE,$AO$2,مصنعيات!BC:BC,BK551)</f>
        <v>0</v>
      </c>
      <c r="BP551" s="66" t="str">
        <f t="shared" si="144"/>
        <v/>
      </c>
    </row>
    <row r="552" spans="2:68" x14ac:dyDescent="0.2">
      <c r="B552" s="4" t="s">
        <v>8</v>
      </c>
      <c r="C552" s="5">
        <v>45717</v>
      </c>
      <c r="D552" s="7"/>
      <c r="E552" s="7"/>
      <c r="F552" s="6">
        <f t="shared" si="136"/>
        <v>0</v>
      </c>
      <c r="G552" s="7">
        <f>SUMIFS(مصنعيات!N:N,مصنعيات!F:F,$E$2,مصنعيات!D:D,C552)</f>
        <v>0</v>
      </c>
      <c r="H552" s="66" t="str">
        <f t="shared" si="137"/>
        <v/>
      </c>
      <c r="K552" s="4" t="s">
        <v>8</v>
      </c>
      <c r="L552" s="5">
        <v>45717</v>
      </c>
      <c r="M552" s="7"/>
      <c r="N552" s="7"/>
      <c r="O552" s="6">
        <f t="shared" si="145"/>
        <v>0</v>
      </c>
      <c r="P552" s="7">
        <f>SUMIFS(مصنعيات!N:N,مصنعيات!F:F,$N$2,مصنعيات!D:D,L552)</f>
        <v>0</v>
      </c>
      <c r="Q552" s="66" t="str">
        <f t="shared" si="138"/>
        <v/>
      </c>
      <c r="T552" s="4" t="s">
        <v>8</v>
      </c>
      <c r="U552" s="5">
        <v>45717</v>
      </c>
      <c r="V552" s="7"/>
      <c r="W552" s="7"/>
      <c r="X552" s="6">
        <f t="shared" si="146"/>
        <v>0</v>
      </c>
      <c r="Y552" s="7">
        <f>SUMIFS(مصنعيات!W:W,مصنعيات!O:O,$W$2,مصنعيات!M:M,U552)</f>
        <v>0</v>
      </c>
      <c r="Z552" s="66" t="str">
        <f t="shared" si="139"/>
        <v/>
      </c>
      <c r="AC552" s="4" t="s">
        <v>8</v>
      </c>
      <c r="AD552" s="5">
        <v>45717</v>
      </c>
      <c r="AE552" s="7"/>
      <c r="AF552" s="7"/>
      <c r="AG552" s="6">
        <f t="shared" si="147"/>
        <v>0</v>
      </c>
      <c r="AH552" s="7">
        <f>SUMIFS(مصنعيات!AF:AF,مصنعيات!X:X,$AF$2,مصنعيات!V:V,AD552)</f>
        <v>0</v>
      </c>
      <c r="AI552" s="66" t="str">
        <f t="shared" si="140"/>
        <v/>
      </c>
      <c r="AL552" s="4" t="s">
        <v>8</v>
      </c>
      <c r="AM552" s="5">
        <v>45717</v>
      </c>
      <c r="AN552" s="7"/>
      <c r="AO552" s="7"/>
      <c r="AP552" s="6">
        <f t="shared" si="148"/>
        <v>0</v>
      </c>
      <c r="AQ552" s="7">
        <f>SUMIFS(مصنعيات!AO:AO,مصنعيات!AG:AG,$AO$2,مصنعيات!AE:AE,AM552)</f>
        <v>0</v>
      </c>
      <c r="AR552" s="66" t="str">
        <f t="shared" si="141"/>
        <v/>
      </c>
      <c r="AT552" s="4" t="s">
        <v>8</v>
      </c>
      <c r="AU552" s="5">
        <v>45717</v>
      </c>
      <c r="AV552" s="7"/>
      <c r="AW552" s="7"/>
      <c r="AX552" s="6">
        <f t="shared" si="149"/>
        <v>0</v>
      </c>
      <c r="AY552" s="7">
        <f ca="1">SUMIFS(مصنعيات!AW:AW,مصنعيات!AO:AO,$AO$2,مصنعيات!AM:AM,AU552)</f>
        <v>0</v>
      </c>
      <c r="AZ552" s="66" t="str">
        <f t="shared" si="142"/>
        <v/>
      </c>
      <c r="BB552" s="4" t="s">
        <v>8</v>
      </c>
      <c r="BC552" s="5">
        <v>45717</v>
      </c>
      <c r="BD552" s="7"/>
      <c r="BE552" s="7"/>
      <c r="BF552" s="6">
        <f t="shared" si="150"/>
        <v>0</v>
      </c>
      <c r="BG552" s="7">
        <f ca="1">SUMIFS(مصنعيات!BE:BE,مصنعيات!AW:AW,$AO$2,مصنعيات!AU:AU,BC552)</f>
        <v>0</v>
      </c>
      <c r="BH552" s="66" t="str">
        <f t="shared" si="143"/>
        <v/>
      </c>
      <c r="BJ552" s="4" t="s">
        <v>8</v>
      </c>
      <c r="BK552" s="5">
        <v>45717</v>
      </c>
      <c r="BL552" s="7"/>
      <c r="BM552" s="7"/>
      <c r="BN552" s="6">
        <f t="shared" si="151"/>
        <v>0</v>
      </c>
      <c r="BO552" s="7">
        <f ca="1">SUMIFS(مصنعيات!BM:BM,مصنعيات!BE:BE,$AO$2,مصنعيات!BC:BC,BK552)</f>
        <v>0</v>
      </c>
      <c r="BP552" s="66" t="str">
        <f t="shared" si="144"/>
        <v/>
      </c>
    </row>
    <row r="553" spans="2:68" x14ac:dyDescent="0.2">
      <c r="B553" s="4" t="s">
        <v>9</v>
      </c>
      <c r="C553" s="5">
        <v>45718</v>
      </c>
      <c r="D553" s="7"/>
      <c r="E553" s="7"/>
      <c r="F553" s="6">
        <f t="shared" si="136"/>
        <v>0</v>
      </c>
      <c r="G553" s="7">
        <f>SUMIFS(مصنعيات!N:N,مصنعيات!F:F,$E$2,مصنعيات!D:D,C553)</f>
        <v>0</v>
      </c>
      <c r="H553" s="66" t="str">
        <f t="shared" si="137"/>
        <v/>
      </c>
      <c r="K553" s="4" t="s">
        <v>9</v>
      </c>
      <c r="L553" s="5">
        <v>45718</v>
      </c>
      <c r="M553" s="7"/>
      <c r="N553" s="7"/>
      <c r="O553" s="6">
        <f t="shared" si="145"/>
        <v>0</v>
      </c>
      <c r="P553" s="7">
        <f>SUMIFS(مصنعيات!N:N,مصنعيات!F:F,$N$2,مصنعيات!D:D,L553)</f>
        <v>0</v>
      </c>
      <c r="Q553" s="66" t="str">
        <f t="shared" si="138"/>
        <v/>
      </c>
      <c r="T553" s="4" t="s">
        <v>9</v>
      </c>
      <c r="U553" s="5">
        <v>45718</v>
      </c>
      <c r="V553" s="7"/>
      <c r="W553" s="7"/>
      <c r="X553" s="6">
        <f t="shared" si="146"/>
        <v>0</v>
      </c>
      <c r="Y553" s="7">
        <f>SUMIFS(مصنعيات!W:W,مصنعيات!O:O,$W$2,مصنعيات!M:M,U553)</f>
        <v>0</v>
      </c>
      <c r="Z553" s="66" t="str">
        <f t="shared" si="139"/>
        <v/>
      </c>
      <c r="AC553" s="4" t="s">
        <v>9</v>
      </c>
      <c r="AD553" s="5">
        <v>45718</v>
      </c>
      <c r="AE553" s="7"/>
      <c r="AF553" s="7"/>
      <c r="AG553" s="6">
        <f t="shared" si="147"/>
        <v>0</v>
      </c>
      <c r="AH553" s="7">
        <f>SUMIFS(مصنعيات!AF:AF,مصنعيات!X:X,$AF$2,مصنعيات!V:V,AD553)</f>
        <v>0</v>
      </c>
      <c r="AI553" s="66" t="str">
        <f t="shared" si="140"/>
        <v/>
      </c>
      <c r="AL553" s="4" t="s">
        <v>9</v>
      </c>
      <c r="AM553" s="5">
        <v>45718</v>
      </c>
      <c r="AN553" s="7"/>
      <c r="AO553" s="7"/>
      <c r="AP553" s="6">
        <f t="shared" si="148"/>
        <v>0</v>
      </c>
      <c r="AQ553" s="7">
        <f>SUMIFS(مصنعيات!AO:AO,مصنعيات!AG:AG,$AO$2,مصنعيات!AE:AE,AM553)</f>
        <v>0</v>
      </c>
      <c r="AR553" s="66" t="str">
        <f t="shared" si="141"/>
        <v/>
      </c>
      <c r="AT553" s="4" t="s">
        <v>9</v>
      </c>
      <c r="AU553" s="5">
        <v>45718</v>
      </c>
      <c r="AV553" s="7"/>
      <c r="AW553" s="7"/>
      <c r="AX553" s="6">
        <f t="shared" si="149"/>
        <v>0</v>
      </c>
      <c r="AY553" s="7">
        <f ca="1">SUMIFS(مصنعيات!AW:AW,مصنعيات!AO:AO,$AO$2,مصنعيات!AM:AM,AU553)</f>
        <v>0</v>
      </c>
      <c r="AZ553" s="66" t="str">
        <f t="shared" si="142"/>
        <v/>
      </c>
      <c r="BB553" s="4" t="s">
        <v>9</v>
      </c>
      <c r="BC553" s="5">
        <v>45718</v>
      </c>
      <c r="BD553" s="7"/>
      <c r="BE553" s="7"/>
      <c r="BF553" s="6">
        <f t="shared" si="150"/>
        <v>0</v>
      </c>
      <c r="BG553" s="7">
        <f ca="1">SUMIFS(مصنعيات!BE:BE,مصنعيات!AW:AW,$AO$2,مصنعيات!AU:AU,BC553)</f>
        <v>0</v>
      </c>
      <c r="BH553" s="66" t="str">
        <f t="shared" si="143"/>
        <v/>
      </c>
      <c r="BJ553" s="4" t="s">
        <v>9</v>
      </c>
      <c r="BK553" s="5">
        <v>45718</v>
      </c>
      <c r="BL553" s="7"/>
      <c r="BM553" s="7"/>
      <c r="BN553" s="6">
        <f t="shared" si="151"/>
        <v>0</v>
      </c>
      <c r="BO553" s="7">
        <f ca="1">SUMIFS(مصنعيات!BM:BM,مصنعيات!BE:BE,$AO$2,مصنعيات!BC:BC,BK553)</f>
        <v>0</v>
      </c>
      <c r="BP553" s="66" t="str">
        <f t="shared" si="144"/>
        <v/>
      </c>
    </row>
    <row r="554" spans="2:68" x14ac:dyDescent="0.2">
      <c r="B554" s="4" t="s">
        <v>10</v>
      </c>
      <c r="C554" s="5">
        <v>45719</v>
      </c>
      <c r="D554" s="7"/>
      <c r="E554" s="7"/>
      <c r="F554" s="6">
        <f t="shared" si="136"/>
        <v>0</v>
      </c>
      <c r="G554" s="7">
        <f>SUMIFS(مصنعيات!N:N,مصنعيات!F:F,$E$2,مصنعيات!D:D,C554)</f>
        <v>0</v>
      </c>
      <c r="H554" s="66" t="str">
        <f t="shared" si="137"/>
        <v/>
      </c>
      <c r="K554" s="4" t="s">
        <v>10</v>
      </c>
      <c r="L554" s="5">
        <v>45719</v>
      </c>
      <c r="M554" s="7"/>
      <c r="N554" s="7"/>
      <c r="O554" s="6">
        <f t="shared" si="145"/>
        <v>0</v>
      </c>
      <c r="P554" s="7">
        <f>SUMIFS(مصنعيات!N:N,مصنعيات!F:F,$N$2,مصنعيات!D:D,L554)</f>
        <v>0</v>
      </c>
      <c r="Q554" s="66" t="str">
        <f t="shared" si="138"/>
        <v/>
      </c>
      <c r="T554" s="4" t="s">
        <v>10</v>
      </c>
      <c r="U554" s="5">
        <v>45719</v>
      </c>
      <c r="V554" s="7"/>
      <c r="W554" s="7"/>
      <c r="X554" s="6">
        <f t="shared" si="146"/>
        <v>0</v>
      </c>
      <c r="Y554" s="7">
        <f>SUMIFS(مصنعيات!W:W,مصنعيات!O:O,$W$2,مصنعيات!M:M,U554)</f>
        <v>0</v>
      </c>
      <c r="Z554" s="66" t="str">
        <f t="shared" si="139"/>
        <v/>
      </c>
      <c r="AC554" s="4" t="s">
        <v>10</v>
      </c>
      <c r="AD554" s="5">
        <v>45719</v>
      </c>
      <c r="AE554" s="7"/>
      <c r="AF554" s="7"/>
      <c r="AG554" s="6">
        <f t="shared" si="147"/>
        <v>0</v>
      </c>
      <c r="AH554" s="7">
        <f>SUMIFS(مصنعيات!AF:AF,مصنعيات!X:X,$AF$2,مصنعيات!V:V,AD554)</f>
        <v>0</v>
      </c>
      <c r="AI554" s="66" t="str">
        <f t="shared" si="140"/>
        <v/>
      </c>
      <c r="AL554" s="4" t="s">
        <v>10</v>
      </c>
      <c r="AM554" s="5">
        <v>45719</v>
      </c>
      <c r="AN554" s="7"/>
      <c r="AO554" s="7"/>
      <c r="AP554" s="6">
        <f t="shared" si="148"/>
        <v>0</v>
      </c>
      <c r="AQ554" s="7">
        <f>SUMIFS(مصنعيات!AO:AO,مصنعيات!AG:AG,$AO$2,مصنعيات!AE:AE,AM554)</f>
        <v>0</v>
      </c>
      <c r="AR554" s="66" t="str">
        <f t="shared" si="141"/>
        <v/>
      </c>
      <c r="AT554" s="4" t="s">
        <v>10</v>
      </c>
      <c r="AU554" s="5">
        <v>45719</v>
      </c>
      <c r="AV554" s="7"/>
      <c r="AW554" s="7"/>
      <c r="AX554" s="6">
        <f t="shared" si="149"/>
        <v>0</v>
      </c>
      <c r="AY554" s="7">
        <f ca="1">SUMIFS(مصنعيات!AW:AW,مصنعيات!AO:AO,$AO$2,مصنعيات!AM:AM,AU554)</f>
        <v>0</v>
      </c>
      <c r="AZ554" s="66" t="str">
        <f t="shared" si="142"/>
        <v/>
      </c>
      <c r="BB554" s="4" t="s">
        <v>10</v>
      </c>
      <c r="BC554" s="5">
        <v>45719</v>
      </c>
      <c r="BD554" s="7"/>
      <c r="BE554" s="7"/>
      <c r="BF554" s="6">
        <f t="shared" si="150"/>
        <v>0</v>
      </c>
      <c r="BG554" s="7">
        <f ca="1">SUMIFS(مصنعيات!BE:BE,مصنعيات!AW:AW,$AO$2,مصنعيات!AU:AU,BC554)</f>
        <v>0</v>
      </c>
      <c r="BH554" s="66" t="str">
        <f t="shared" si="143"/>
        <v/>
      </c>
      <c r="BJ554" s="4" t="s">
        <v>10</v>
      </c>
      <c r="BK554" s="5">
        <v>45719</v>
      </c>
      <c r="BL554" s="7"/>
      <c r="BM554" s="7"/>
      <c r="BN554" s="6">
        <f t="shared" si="151"/>
        <v>0</v>
      </c>
      <c r="BO554" s="7">
        <f ca="1">SUMIFS(مصنعيات!BM:BM,مصنعيات!BE:BE,$AO$2,مصنعيات!BC:BC,BK554)</f>
        <v>0</v>
      </c>
      <c r="BP554" s="66" t="str">
        <f t="shared" si="144"/>
        <v/>
      </c>
    </row>
    <row r="555" spans="2:68" x14ac:dyDescent="0.2">
      <c r="B555" s="4" t="s">
        <v>11</v>
      </c>
      <c r="C555" s="5">
        <v>45720</v>
      </c>
      <c r="D555" s="7"/>
      <c r="E555" s="7"/>
      <c r="F555" s="6">
        <f t="shared" si="136"/>
        <v>0</v>
      </c>
      <c r="G555" s="7">
        <f>SUMIFS(مصنعيات!N:N,مصنعيات!F:F,$E$2,مصنعيات!D:D,C555)</f>
        <v>0</v>
      </c>
      <c r="H555" s="66" t="str">
        <f t="shared" si="137"/>
        <v/>
      </c>
      <c r="K555" s="4" t="s">
        <v>11</v>
      </c>
      <c r="L555" s="5">
        <v>45720</v>
      </c>
      <c r="M555" s="7"/>
      <c r="N555" s="7"/>
      <c r="O555" s="6">
        <f t="shared" si="145"/>
        <v>0</v>
      </c>
      <c r="P555" s="7">
        <f>SUMIFS(مصنعيات!N:N,مصنعيات!F:F,$N$2,مصنعيات!D:D,L555)</f>
        <v>0</v>
      </c>
      <c r="Q555" s="66" t="str">
        <f t="shared" si="138"/>
        <v/>
      </c>
      <c r="T555" s="4" t="s">
        <v>11</v>
      </c>
      <c r="U555" s="5">
        <v>45720</v>
      </c>
      <c r="V555" s="7"/>
      <c r="W555" s="7"/>
      <c r="X555" s="6">
        <f t="shared" si="146"/>
        <v>0</v>
      </c>
      <c r="Y555" s="7">
        <f>SUMIFS(مصنعيات!W:W,مصنعيات!O:O,$W$2,مصنعيات!M:M,U555)</f>
        <v>0</v>
      </c>
      <c r="Z555" s="66" t="str">
        <f t="shared" si="139"/>
        <v/>
      </c>
      <c r="AC555" s="4" t="s">
        <v>11</v>
      </c>
      <c r="AD555" s="5">
        <v>45720</v>
      </c>
      <c r="AE555" s="7"/>
      <c r="AF555" s="7"/>
      <c r="AG555" s="6">
        <f t="shared" si="147"/>
        <v>0</v>
      </c>
      <c r="AH555" s="7">
        <f>SUMIFS(مصنعيات!AF:AF,مصنعيات!X:X,$AF$2,مصنعيات!V:V,AD555)</f>
        <v>0</v>
      </c>
      <c r="AI555" s="66" t="str">
        <f t="shared" si="140"/>
        <v/>
      </c>
      <c r="AL555" s="4" t="s">
        <v>11</v>
      </c>
      <c r="AM555" s="5">
        <v>45720</v>
      </c>
      <c r="AN555" s="7"/>
      <c r="AO555" s="7"/>
      <c r="AP555" s="6">
        <f t="shared" si="148"/>
        <v>0</v>
      </c>
      <c r="AQ555" s="7">
        <f>SUMIFS(مصنعيات!AO:AO,مصنعيات!AG:AG,$AO$2,مصنعيات!AE:AE,AM555)</f>
        <v>0</v>
      </c>
      <c r="AR555" s="66" t="str">
        <f t="shared" si="141"/>
        <v/>
      </c>
      <c r="AT555" s="4" t="s">
        <v>11</v>
      </c>
      <c r="AU555" s="5">
        <v>45720</v>
      </c>
      <c r="AV555" s="7"/>
      <c r="AW555" s="7"/>
      <c r="AX555" s="6">
        <f t="shared" si="149"/>
        <v>0</v>
      </c>
      <c r="AY555" s="7">
        <f ca="1">SUMIFS(مصنعيات!AW:AW,مصنعيات!AO:AO,$AO$2,مصنعيات!AM:AM,AU555)</f>
        <v>0</v>
      </c>
      <c r="AZ555" s="66" t="str">
        <f t="shared" si="142"/>
        <v/>
      </c>
      <c r="BB555" s="4" t="s">
        <v>11</v>
      </c>
      <c r="BC555" s="5">
        <v>45720</v>
      </c>
      <c r="BD555" s="7"/>
      <c r="BE555" s="7"/>
      <c r="BF555" s="6">
        <f t="shared" si="150"/>
        <v>0</v>
      </c>
      <c r="BG555" s="7">
        <f ca="1">SUMIFS(مصنعيات!BE:BE,مصنعيات!AW:AW,$AO$2,مصنعيات!AU:AU,BC555)</f>
        <v>0</v>
      </c>
      <c r="BH555" s="66" t="str">
        <f t="shared" si="143"/>
        <v/>
      </c>
      <c r="BJ555" s="4" t="s">
        <v>11</v>
      </c>
      <c r="BK555" s="5">
        <v>45720</v>
      </c>
      <c r="BL555" s="7"/>
      <c r="BM555" s="7"/>
      <c r="BN555" s="6">
        <f t="shared" si="151"/>
        <v>0</v>
      </c>
      <c r="BO555" s="7">
        <f ca="1">SUMIFS(مصنعيات!BM:BM,مصنعيات!BE:BE,$AO$2,مصنعيات!BC:BC,BK555)</f>
        <v>0</v>
      </c>
      <c r="BP555" s="66" t="str">
        <f t="shared" si="144"/>
        <v/>
      </c>
    </row>
    <row r="556" spans="2:68" x14ac:dyDescent="0.2">
      <c r="B556" s="4" t="s">
        <v>12</v>
      </c>
      <c r="C556" s="5">
        <v>45721</v>
      </c>
      <c r="D556" s="7"/>
      <c r="E556" s="7"/>
      <c r="F556" s="6">
        <f t="shared" ref="F556:F619" si="152">E556-D556</f>
        <v>0</v>
      </c>
      <c r="G556" s="7">
        <f>SUMIFS(مصنعيات!N:N,مصنعيات!F:F,$E$2,مصنعيات!D:D,C556)</f>
        <v>0</v>
      </c>
      <c r="H556" s="66" t="str">
        <f t="shared" si="137"/>
        <v/>
      </c>
      <c r="K556" s="4" t="s">
        <v>12</v>
      </c>
      <c r="L556" s="5">
        <v>45721</v>
      </c>
      <c r="M556" s="7"/>
      <c r="N556" s="7"/>
      <c r="O556" s="6">
        <f t="shared" si="145"/>
        <v>0</v>
      </c>
      <c r="P556" s="7">
        <f>SUMIFS(مصنعيات!N:N,مصنعيات!F:F,$N$2,مصنعيات!D:D,L556)</f>
        <v>0</v>
      </c>
      <c r="Q556" s="66" t="str">
        <f t="shared" si="138"/>
        <v/>
      </c>
      <c r="T556" s="4" t="s">
        <v>12</v>
      </c>
      <c r="U556" s="5">
        <v>45721</v>
      </c>
      <c r="V556" s="7"/>
      <c r="W556" s="7"/>
      <c r="X556" s="6">
        <f t="shared" si="146"/>
        <v>0</v>
      </c>
      <c r="Y556" s="7">
        <f>SUMIFS(مصنعيات!W:W,مصنعيات!O:O,$W$2,مصنعيات!M:M,U556)</f>
        <v>0</v>
      </c>
      <c r="Z556" s="66" t="str">
        <f t="shared" si="139"/>
        <v/>
      </c>
      <c r="AC556" s="4" t="s">
        <v>12</v>
      </c>
      <c r="AD556" s="5">
        <v>45721</v>
      </c>
      <c r="AE556" s="7"/>
      <c r="AF556" s="7"/>
      <c r="AG556" s="6">
        <f t="shared" si="147"/>
        <v>0</v>
      </c>
      <c r="AH556" s="7">
        <f>SUMIFS(مصنعيات!AF:AF,مصنعيات!X:X,$AF$2,مصنعيات!V:V,AD556)</f>
        <v>0</v>
      </c>
      <c r="AI556" s="66" t="str">
        <f t="shared" si="140"/>
        <v/>
      </c>
      <c r="AL556" s="4" t="s">
        <v>12</v>
      </c>
      <c r="AM556" s="5">
        <v>45721</v>
      </c>
      <c r="AN556" s="7"/>
      <c r="AO556" s="7"/>
      <c r="AP556" s="6">
        <f t="shared" si="148"/>
        <v>0</v>
      </c>
      <c r="AQ556" s="7">
        <f>SUMIFS(مصنعيات!AO:AO,مصنعيات!AG:AG,$AO$2,مصنعيات!AE:AE,AM556)</f>
        <v>0</v>
      </c>
      <c r="AR556" s="66" t="str">
        <f t="shared" si="141"/>
        <v/>
      </c>
      <c r="AT556" s="4" t="s">
        <v>12</v>
      </c>
      <c r="AU556" s="5">
        <v>45721</v>
      </c>
      <c r="AV556" s="7"/>
      <c r="AW556" s="7"/>
      <c r="AX556" s="6">
        <f t="shared" si="149"/>
        <v>0</v>
      </c>
      <c r="AY556" s="7">
        <f ca="1">SUMIFS(مصنعيات!AW:AW,مصنعيات!AO:AO,$AO$2,مصنعيات!AM:AM,AU556)</f>
        <v>0</v>
      </c>
      <c r="AZ556" s="66" t="str">
        <f t="shared" si="142"/>
        <v/>
      </c>
      <c r="BB556" s="4" t="s">
        <v>12</v>
      </c>
      <c r="BC556" s="5">
        <v>45721</v>
      </c>
      <c r="BD556" s="7"/>
      <c r="BE556" s="7"/>
      <c r="BF556" s="6">
        <f t="shared" si="150"/>
        <v>0</v>
      </c>
      <c r="BG556" s="7">
        <f ca="1">SUMIFS(مصنعيات!BE:BE,مصنعيات!AW:AW,$AO$2,مصنعيات!AU:AU,BC556)</f>
        <v>0</v>
      </c>
      <c r="BH556" s="66" t="str">
        <f t="shared" si="143"/>
        <v/>
      </c>
      <c r="BJ556" s="4" t="s">
        <v>12</v>
      </c>
      <c r="BK556" s="5">
        <v>45721</v>
      </c>
      <c r="BL556" s="7"/>
      <c r="BM556" s="7"/>
      <c r="BN556" s="6">
        <f t="shared" si="151"/>
        <v>0</v>
      </c>
      <c r="BO556" s="7">
        <f ca="1">SUMIFS(مصنعيات!BM:BM,مصنعيات!BE:BE,$AO$2,مصنعيات!BC:BC,BK556)</f>
        <v>0</v>
      </c>
      <c r="BP556" s="66" t="str">
        <f t="shared" si="144"/>
        <v/>
      </c>
    </row>
    <row r="557" spans="2:68" x14ac:dyDescent="0.2">
      <c r="B557" s="4" t="s">
        <v>13</v>
      </c>
      <c r="C557" s="5">
        <v>45722</v>
      </c>
      <c r="D557" s="7"/>
      <c r="E557" s="7"/>
      <c r="F557" s="6">
        <f t="shared" si="152"/>
        <v>0</v>
      </c>
      <c r="G557" s="7">
        <f>SUMIFS(مصنعيات!N:N,مصنعيات!F:F,$E$2,مصنعيات!D:D,C557)</f>
        <v>0</v>
      </c>
      <c r="H557" s="66" t="str">
        <f t="shared" si="137"/>
        <v/>
      </c>
      <c r="K557" s="4" t="s">
        <v>13</v>
      </c>
      <c r="L557" s="5">
        <v>45722</v>
      </c>
      <c r="M557" s="7"/>
      <c r="N557" s="7"/>
      <c r="O557" s="6">
        <f t="shared" si="145"/>
        <v>0</v>
      </c>
      <c r="P557" s="7">
        <f>SUMIFS(مصنعيات!N:N,مصنعيات!F:F,$N$2,مصنعيات!D:D,L557)</f>
        <v>0</v>
      </c>
      <c r="Q557" s="66" t="str">
        <f t="shared" si="138"/>
        <v/>
      </c>
      <c r="T557" s="4" t="s">
        <v>13</v>
      </c>
      <c r="U557" s="5">
        <v>45722</v>
      </c>
      <c r="V557" s="7"/>
      <c r="W557" s="7"/>
      <c r="X557" s="6">
        <f t="shared" si="146"/>
        <v>0</v>
      </c>
      <c r="Y557" s="7">
        <f>SUMIFS(مصنعيات!W:W,مصنعيات!O:O,$W$2,مصنعيات!M:M,U557)</f>
        <v>0</v>
      </c>
      <c r="Z557" s="66" t="str">
        <f t="shared" si="139"/>
        <v/>
      </c>
      <c r="AC557" s="4" t="s">
        <v>13</v>
      </c>
      <c r="AD557" s="5">
        <v>45722</v>
      </c>
      <c r="AE557" s="7"/>
      <c r="AF557" s="7"/>
      <c r="AG557" s="6">
        <f t="shared" si="147"/>
        <v>0</v>
      </c>
      <c r="AH557" s="7">
        <f>SUMIFS(مصنعيات!AF:AF,مصنعيات!X:X,$AF$2,مصنعيات!V:V,AD557)</f>
        <v>0</v>
      </c>
      <c r="AI557" s="66" t="str">
        <f t="shared" si="140"/>
        <v/>
      </c>
      <c r="AL557" s="4" t="s">
        <v>13</v>
      </c>
      <c r="AM557" s="5">
        <v>45722</v>
      </c>
      <c r="AN557" s="7"/>
      <c r="AO557" s="7"/>
      <c r="AP557" s="6">
        <f t="shared" si="148"/>
        <v>0</v>
      </c>
      <c r="AQ557" s="7">
        <f>SUMIFS(مصنعيات!AO:AO,مصنعيات!AG:AG,$AO$2,مصنعيات!AE:AE,AM557)</f>
        <v>0</v>
      </c>
      <c r="AR557" s="66" t="str">
        <f t="shared" si="141"/>
        <v/>
      </c>
      <c r="AT557" s="4" t="s">
        <v>13</v>
      </c>
      <c r="AU557" s="5">
        <v>45722</v>
      </c>
      <c r="AV557" s="7"/>
      <c r="AW557" s="7"/>
      <c r="AX557" s="6">
        <f t="shared" si="149"/>
        <v>0</v>
      </c>
      <c r="AY557" s="7">
        <f ca="1">SUMIFS(مصنعيات!AW:AW,مصنعيات!AO:AO,$AO$2,مصنعيات!AM:AM,AU557)</f>
        <v>0</v>
      </c>
      <c r="AZ557" s="66" t="str">
        <f t="shared" si="142"/>
        <v/>
      </c>
      <c r="BB557" s="4" t="s">
        <v>13</v>
      </c>
      <c r="BC557" s="5">
        <v>45722</v>
      </c>
      <c r="BD557" s="7"/>
      <c r="BE557" s="7"/>
      <c r="BF557" s="6">
        <f t="shared" si="150"/>
        <v>0</v>
      </c>
      <c r="BG557" s="7">
        <f ca="1">SUMIFS(مصنعيات!BE:BE,مصنعيات!AW:AW,$AO$2,مصنعيات!AU:AU,BC557)</f>
        <v>0</v>
      </c>
      <c r="BH557" s="66" t="str">
        <f t="shared" si="143"/>
        <v/>
      </c>
      <c r="BJ557" s="4" t="s">
        <v>13</v>
      </c>
      <c r="BK557" s="5">
        <v>45722</v>
      </c>
      <c r="BL557" s="7"/>
      <c r="BM557" s="7"/>
      <c r="BN557" s="6">
        <f t="shared" si="151"/>
        <v>0</v>
      </c>
      <c r="BO557" s="7">
        <f ca="1">SUMIFS(مصنعيات!BM:BM,مصنعيات!BE:BE,$AO$2,مصنعيات!BC:BC,BK557)</f>
        <v>0</v>
      </c>
      <c r="BP557" s="66" t="str">
        <f t="shared" si="144"/>
        <v/>
      </c>
    </row>
    <row r="558" spans="2:68" x14ac:dyDescent="0.2">
      <c r="B558" s="4" t="s">
        <v>30</v>
      </c>
      <c r="C558" s="5">
        <v>45723</v>
      </c>
      <c r="D558" s="7"/>
      <c r="E558" s="7"/>
      <c r="F558" s="6">
        <f t="shared" si="152"/>
        <v>0</v>
      </c>
      <c r="G558" s="7">
        <f>SUMIFS(مصنعيات!N:N,مصنعيات!F:F,$E$2,مصنعيات!D:D,C558)</f>
        <v>0</v>
      </c>
      <c r="H558" s="66" t="str">
        <f t="shared" si="137"/>
        <v/>
      </c>
      <c r="K558" s="4" t="s">
        <v>30</v>
      </c>
      <c r="L558" s="5">
        <v>45723</v>
      </c>
      <c r="M558" s="7"/>
      <c r="N558" s="7"/>
      <c r="O558" s="6">
        <f t="shared" si="145"/>
        <v>0</v>
      </c>
      <c r="P558" s="7">
        <f>SUMIFS(مصنعيات!N:N,مصنعيات!F:F,$N$2,مصنعيات!D:D,L558)</f>
        <v>0</v>
      </c>
      <c r="Q558" s="66" t="str">
        <f t="shared" si="138"/>
        <v/>
      </c>
      <c r="T558" s="4" t="s">
        <v>30</v>
      </c>
      <c r="U558" s="5">
        <v>45723</v>
      </c>
      <c r="V558" s="7"/>
      <c r="W558" s="7"/>
      <c r="X558" s="6">
        <f t="shared" si="146"/>
        <v>0</v>
      </c>
      <c r="Y558" s="7">
        <f>SUMIFS(مصنعيات!W:W,مصنعيات!O:O,$W$2,مصنعيات!M:M,U558)</f>
        <v>0</v>
      </c>
      <c r="Z558" s="66" t="str">
        <f t="shared" si="139"/>
        <v/>
      </c>
      <c r="AC558" s="4" t="s">
        <v>30</v>
      </c>
      <c r="AD558" s="5">
        <v>45723</v>
      </c>
      <c r="AE558" s="7"/>
      <c r="AF558" s="7"/>
      <c r="AG558" s="6">
        <f t="shared" si="147"/>
        <v>0</v>
      </c>
      <c r="AH558" s="7">
        <f>SUMIFS(مصنعيات!AF:AF,مصنعيات!X:X,$AF$2,مصنعيات!V:V,AD558)</f>
        <v>0</v>
      </c>
      <c r="AI558" s="66" t="str">
        <f t="shared" si="140"/>
        <v/>
      </c>
      <c r="AL558" s="4" t="s">
        <v>30</v>
      </c>
      <c r="AM558" s="5">
        <v>45723</v>
      </c>
      <c r="AN558" s="7"/>
      <c r="AO558" s="7"/>
      <c r="AP558" s="6">
        <f t="shared" si="148"/>
        <v>0</v>
      </c>
      <c r="AQ558" s="7">
        <f>SUMIFS(مصنعيات!AO:AO,مصنعيات!AG:AG,$AO$2,مصنعيات!AE:AE,AM558)</f>
        <v>0</v>
      </c>
      <c r="AR558" s="66" t="str">
        <f t="shared" si="141"/>
        <v/>
      </c>
      <c r="AT558" s="4" t="s">
        <v>30</v>
      </c>
      <c r="AU558" s="5">
        <v>45723</v>
      </c>
      <c r="AV558" s="7"/>
      <c r="AW558" s="7"/>
      <c r="AX558" s="6">
        <f t="shared" si="149"/>
        <v>0</v>
      </c>
      <c r="AY558" s="7">
        <f ca="1">SUMIFS(مصنعيات!AW:AW,مصنعيات!AO:AO,$AO$2,مصنعيات!AM:AM,AU558)</f>
        <v>0</v>
      </c>
      <c r="AZ558" s="66" t="str">
        <f t="shared" si="142"/>
        <v/>
      </c>
      <c r="BB558" s="4" t="s">
        <v>30</v>
      </c>
      <c r="BC558" s="5">
        <v>45723</v>
      </c>
      <c r="BD558" s="7"/>
      <c r="BE558" s="7"/>
      <c r="BF558" s="6">
        <f t="shared" si="150"/>
        <v>0</v>
      </c>
      <c r="BG558" s="7">
        <f ca="1">SUMIFS(مصنعيات!BE:BE,مصنعيات!AW:AW,$AO$2,مصنعيات!AU:AU,BC558)</f>
        <v>0</v>
      </c>
      <c r="BH558" s="66" t="str">
        <f t="shared" si="143"/>
        <v/>
      </c>
      <c r="BJ558" s="4" t="s">
        <v>30</v>
      </c>
      <c r="BK558" s="5">
        <v>45723</v>
      </c>
      <c r="BL558" s="7"/>
      <c r="BM558" s="7"/>
      <c r="BN558" s="6">
        <f t="shared" si="151"/>
        <v>0</v>
      </c>
      <c r="BO558" s="7">
        <f ca="1">SUMIFS(مصنعيات!BM:BM,مصنعيات!BE:BE,$AO$2,مصنعيات!BC:BC,BK558)</f>
        <v>0</v>
      </c>
      <c r="BP558" s="66" t="str">
        <f t="shared" si="144"/>
        <v/>
      </c>
    </row>
    <row r="559" spans="2:68" x14ac:dyDescent="0.2">
      <c r="B559" s="4" t="s">
        <v>8</v>
      </c>
      <c r="C559" s="5">
        <v>45724</v>
      </c>
      <c r="D559" s="7"/>
      <c r="E559" s="7"/>
      <c r="F559" s="6">
        <f t="shared" si="152"/>
        <v>0</v>
      </c>
      <c r="G559" s="7">
        <f>SUMIFS(مصنعيات!N:N,مصنعيات!F:F,$E$2,مصنعيات!D:D,C559)</f>
        <v>0</v>
      </c>
      <c r="H559" s="66" t="str">
        <f t="shared" si="137"/>
        <v/>
      </c>
      <c r="K559" s="4" t="s">
        <v>8</v>
      </c>
      <c r="L559" s="5">
        <v>45724</v>
      </c>
      <c r="M559" s="7"/>
      <c r="N559" s="7"/>
      <c r="O559" s="6">
        <f t="shared" si="145"/>
        <v>0</v>
      </c>
      <c r="P559" s="7">
        <f>SUMIFS(مصنعيات!N:N,مصنعيات!F:F,$N$2,مصنعيات!D:D,L559)</f>
        <v>0</v>
      </c>
      <c r="Q559" s="66" t="str">
        <f t="shared" si="138"/>
        <v/>
      </c>
      <c r="T559" s="4" t="s">
        <v>8</v>
      </c>
      <c r="U559" s="5">
        <v>45724</v>
      </c>
      <c r="V559" s="7"/>
      <c r="W559" s="7"/>
      <c r="X559" s="6">
        <f t="shared" si="146"/>
        <v>0</v>
      </c>
      <c r="Y559" s="7">
        <f>SUMIFS(مصنعيات!W:W,مصنعيات!O:O,$W$2,مصنعيات!M:M,U559)</f>
        <v>0</v>
      </c>
      <c r="Z559" s="66" t="str">
        <f t="shared" si="139"/>
        <v/>
      </c>
      <c r="AC559" s="4" t="s">
        <v>8</v>
      </c>
      <c r="AD559" s="5">
        <v>45724</v>
      </c>
      <c r="AE559" s="7"/>
      <c r="AF559" s="7"/>
      <c r="AG559" s="6">
        <f t="shared" si="147"/>
        <v>0</v>
      </c>
      <c r="AH559" s="7">
        <f>SUMIFS(مصنعيات!AF:AF,مصنعيات!X:X,$AF$2,مصنعيات!V:V,AD559)</f>
        <v>0</v>
      </c>
      <c r="AI559" s="66" t="str">
        <f t="shared" si="140"/>
        <v/>
      </c>
      <c r="AL559" s="4" t="s">
        <v>8</v>
      </c>
      <c r="AM559" s="5">
        <v>45724</v>
      </c>
      <c r="AN559" s="7"/>
      <c r="AO559" s="7"/>
      <c r="AP559" s="6">
        <f t="shared" si="148"/>
        <v>0</v>
      </c>
      <c r="AQ559" s="7">
        <f>SUMIFS(مصنعيات!AO:AO,مصنعيات!AG:AG,$AO$2,مصنعيات!AE:AE,AM559)</f>
        <v>0</v>
      </c>
      <c r="AR559" s="66" t="str">
        <f t="shared" si="141"/>
        <v/>
      </c>
      <c r="AT559" s="4" t="s">
        <v>8</v>
      </c>
      <c r="AU559" s="5">
        <v>45724</v>
      </c>
      <c r="AV559" s="7"/>
      <c r="AW559" s="7"/>
      <c r="AX559" s="6">
        <f t="shared" si="149"/>
        <v>0</v>
      </c>
      <c r="AY559" s="7">
        <f ca="1">SUMIFS(مصنعيات!AW:AW,مصنعيات!AO:AO,$AO$2,مصنعيات!AM:AM,AU559)</f>
        <v>0</v>
      </c>
      <c r="AZ559" s="66" t="str">
        <f t="shared" si="142"/>
        <v/>
      </c>
      <c r="BB559" s="4" t="s">
        <v>8</v>
      </c>
      <c r="BC559" s="5">
        <v>45724</v>
      </c>
      <c r="BD559" s="7"/>
      <c r="BE559" s="7"/>
      <c r="BF559" s="6">
        <f t="shared" si="150"/>
        <v>0</v>
      </c>
      <c r="BG559" s="7">
        <f ca="1">SUMIFS(مصنعيات!BE:BE,مصنعيات!AW:AW,$AO$2,مصنعيات!AU:AU,BC559)</f>
        <v>0</v>
      </c>
      <c r="BH559" s="66" t="str">
        <f t="shared" si="143"/>
        <v/>
      </c>
      <c r="BJ559" s="4" t="s">
        <v>8</v>
      </c>
      <c r="BK559" s="5">
        <v>45724</v>
      </c>
      <c r="BL559" s="7"/>
      <c r="BM559" s="7"/>
      <c r="BN559" s="6">
        <f t="shared" si="151"/>
        <v>0</v>
      </c>
      <c r="BO559" s="7">
        <f ca="1">SUMIFS(مصنعيات!BM:BM,مصنعيات!BE:BE,$AO$2,مصنعيات!BC:BC,BK559)</f>
        <v>0</v>
      </c>
      <c r="BP559" s="66" t="str">
        <f t="shared" si="144"/>
        <v/>
      </c>
    </row>
    <row r="560" spans="2:68" x14ac:dyDescent="0.2">
      <c r="B560" s="4" t="s">
        <v>9</v>
      </c>
      <c r="C560" s="5">
        <v>45725</v>
      </c>
      <c r="D560" s="7"/>
      <c r="E560" s="7"/>
      <c r="F560" s="6">
        <f t="shared" si="152"/>
        <v>0</v>
      </c>
      <c r="G560" s="7">
        <f>SUMIFS(مصنعيات!N:N,مصنعيات!F:F,$E$2,مصنعيات!D:D,C560)</f>
        <v>0</v>
      </c>
      <c r="H560" s="66" t="str">
        <f t="shared" si="137"/>
        <v/>
      </c>
      <c r="K560" s="4" t="s">
        <v>9</v>
      </c>
      <c r="L560" s="5">
        <v>45725</v>
      </c>
      <c r="M560" s="7"/>
      <c r="N560" s="7"/>
      <c r="O560" s="6">
        <f t="shared" si="145"/>
        <v>0</v>
      </c>
      <c r="P560" s="7">
        <f>SUMIFS(مصنعيات!N:N,مصنعيات!F:F,$N$2,مصنعيات!D:D,L560)</f>
        <v>0</v>
      </c>
      <c r="Q560" s="66" t="str">
        <f t="shared" si="138"/>
        <v/>
      </c>
      <c r="T560" s="4" t="s">
        <v>9</v>
      </c>
      <c r="U560" s="5">
        <v>45725</v>
      </c>
      <c r="V560" s="7"/>
      <c r="W560" s="7"/>
      <c r="X560" s="6">
        <f t="shared" si="146"/>
        <v>0</v>
      </c>
      <c r="Y560" s="7">
        <f>SUMIFS(مصنعيات!W:W,مصنعيات!O:O,$W$2,مصنعيات!M:M,U560)</f>
        <v>0</v>
      </c>
      <c r="Z560" s="66" t="str">
        <f t="shared" si="139"/>
        <v/>
      </c>
      <c r="AC560" s="4" t="s">
        <v>9</v>
      </c>
      <c r="AD560" s="5">
        <v>45725</v>
      </c>
      <c r="AE560" s="7"/>
      <c r="AF560" s="7"/>
      <c r="AG560" s="6">
        <f t="shared" si="147"/>
        <v>0</v>
      </c>
      <c r="AH560" s="7">
        <f>SUMIFS(مصنعيات!AF:AF,مصنعيات!X:X,$AF$2,مصنعيات!V:V,AD560)</f>
        <v>0</v>
      </c>
      <c r="AI560" s="66" t="str">
        <f t="shared" si="140"/>
        <v/>
      </c>
      <c r="AL560" s="4" t="s">
        <v>9</v>
      </c>
      <c r="AM560" s="5">
        <v>45725</v>
      </c>
      <c r="AN560" s="7"/>
      <c r="AO560" s="7"/>
      <c r="AP560" s="6">
        <f t="shared" si="148"/>
        <v>0</v>
      </c>
      <c r="AQ560" s="7">
        <f>SUMIFS(مصنعيات!AO:AO,مصنعيات!AG:AG,$AO$2,مصنعيات!AE:AE,AM560)</f>
        <v>0</v>
      </c>
      <c r="AR560" s="66" t="str">
        <f t="shared" si="141"/>
        <v/>
      </c>
      <c r="AT560" s="4" t="s">
        <v>9</v>
      </c>
      <c r="AU560" s="5">
        <v>45725</v>
      </c>
      <c r="AV560" s="7"/>
      <c r="AW560" s="7"/>
      <c r="AX560" s="6">
        <f t="shared" si="149"/>
        <v>0</v>
      </c>
      <c r="AY560" s="7">
        <f ca="1">SUMIFS(مصنعيات!AW:AW,مصنعيات!AO:AO,$AO$2,مصنعيات!AM:AM,AU560)</f>
        <v>0</v>
      </c>
      <c r="AZ560" s="66" t="str">
        <f t="shared" si="142"/>
        <v/>
      </c>
      <c r="BB560" s="4" t="s">
        <v>9</v>
      </c>
      <c r="BC560" s="5">
        <v>45725</v>
      </c>
      <c r="BD560" s="7"/>
      <c r="BE560" s="7"/>
      <c r="BF560" s="6">
        <f t="shared" si="150"/>
        <v>0</v>
      </c>
      <c r="BG560" s="7">
        <f ca="1">SUMIFS(مصنعيات!BE:BE,مصنعيات!AW:AW,$AO$2,مصنعيات!AU:AU,BC560)</f>
        <v>0</v>
      </c>
      <c r="BH560" s="66" t="str">
        <f t="shared" si="143"/>
        <v/>
      </c>
      <c r="BJ560" s="4" t="s">
        <v>9</v>
      </c>
      <c r="BK560" s="5">
        <v>45725</v>
      </c>
      <c r="BL560" s="7"/>
      <c r="BM560" s="7"/>
      <c r="BN560" s="6">
        <f t="shared" si="151"/>
        <v>0</v>
      </c>
      <c r="BO560" s="7">
        <f ca="1">SUMIFS(مصنعيات!BM:BM,مصنعيات!BE:BE,$AO$2,مصنعيات!BC:BC,BK560)</f>
        <v>0</v>
      </c>
      <c r="BP560" s="66" t="str">
        <f t="shared" si="144"/>
        <v/>
      </c>
    </row>
    <row r="561" spans="2:68" x14ac:dyDescent="0.2">
      <c r="B561" s="4" t="s">
        <v>10</v>
      </c>
      <c r="C561" s="5">
        <v>45726</v>
      </c>
      <c r="D561" s="7"/>
      <c r="E561" s="7"/>
      <c r="F561" s="6">
        <f t="shared" si="152"/>
        <v>0</v>
      </c>
      <c r="G561" s="7">
        <f>SUMIFS(مصنعيات!N:N,مصنعيات!F:F,$E$2,مصنعيات!D:D,C561)</f>
        <v>0</v>
      </c>
      <c r="H561" s="66" t="str">
        <f t="shared" si="137"/>
        <v/>
      </c>
      <c r="K561" s="4" t="s">
        <v>10</v>
      </c>
      <c r="L561" s="5">
        <v>45726</v>
      </c>
      <c r="M561" s="7"/>
      <c r="N561" s="7"/>
      <c r="O561" s="6">
        <f t="shared" si="145"/>
        <v>0</v>
      </c>
      <c r="P561" s="7">
        <f>SUMIFS(مصنعيات!N:N,مصنعيات!F:F,$N$2,مصنعيات!D:D,L561)</f>
        <v>0</v>
      </c>
      <c r="Q561" s="66" t="str">
        <f t="shared" si="138"/>
        <v/>
      </c>
      <c r="T561" s="4" t="s">
        <v>10</v>
      </c>
      <c r="U561" s="5">
        <v>45726</v>
      </c>
      <c r="V561" s="7"/>
      <c r="W561" s="7"/>
      <c r="X561" s="6">
        <f t="shared" si="146"/>
        <v>0</v>
      </c>
      <c r="Y561" s="7">
        <f>SUMIFS(مصنعيات!W:W,مصنعيات!O:O,$W$2,مصنعيات!M:M,U561)</f>
        <v>0</v>
      </c>
      <c r="Z561" s="66" t="str">
        <f t="shared" si="139"/>
        <v/>
      </c>
      <c r="AC561" s="4" t="s">
        <v>10</v>
      </c>
      <c r="AD561" s="5">
        <v>45726</v>
      </c>
      <c r="AE561" s="7"/>
      <c r="AF561" s="7"/>
      <c r="AG561" s="6">
        <f t="shared" si="147"/>
        <v>0</v>
      </c>
      <c r="AH561" s="7">
        <f>SUMIFS(مصنعيات!AF:AF,مصنعيات!X:X,$AF$2,مصنعيات!V:V,AD561)</f>
        <v>0</v>
      </c>
      <c r="AI561" s="66" t="str">
        <f t="shared" si="140"/>
        <v/>
      </c>
      <c r="AL561" s="4" t="s">
        <v>10</v>
      </c>
      <c r="AM561" s="5">
        <v>45726</v>
      </c>
      <c r="AN561" s="7"/>
      <c r="AO561" s="7"/>
      <c r="AP561" s="6">
        <f t="shared" si="148"/>
        <v>0</v>
      </c>
      <c r="AQ561" s="7">
        <f>SUMIFS(مصنعيات!AO:AO,مصنعيات!AG:AG,$AO$2,مصنعيات!AE:AE,AM561)</f>
        <v>0</v>
      </c>
      <c r="AR561" s="66" t="str">
        <f t="shared" si="141"/>
        <v/>
      </c>
      <c r="AT561" s="4" t="s">
        <v>10</v>
      </c>
      <c r="AU561" s="5">
        <v>45726</v>
      </c>
      <c r="AV561" s="7"/>
      <c r="AW561" s="7"/>
      <c r="AX561" s="6">
        <f t="shared" si="149"/>
        <v>0</v>
      </c>
      <c r="AY561" s="7">
        <f ca="1">SUMIFS(مصنعيات!AW:AW,مصنعيات!AO:AO,$AO$2,مصنعيات!AM:AM,AU561)</f>
        <v>0</v>
      </c>
      <c r="AZ561" s="66" t="str">
        <f t="shared" si="142"/>
        <v/>
      </c>
      <c r="BB561" s="4" t="s">
        <v>10</v>
      </c>
      <c r="BC561" s="5">
        <v>45726</v>
      </c>
      <c r="BD561" s="7"/>
      <c r="BE561" s="7"/>
      <c r="BF561" s="6">
        <f t="shared" si="150"/>
        <v>0</v>
      </c>
      <c r="BG561" s="7">
        <f ca="1">SUMIFS(مصنعيات!BE:BE,مصنعيات!AW:AW,$AO$2,مصنعيات!AU:AU,BC561)</f>
        <v>0</v>
      </c>
      <c r="BH561" s="66" t="str">
        <f t="shared" si="143"/>
        <v/>
      </c>
      <c r="BJ561" s="4" t="s">
        <v>10</v>
      </c>
      <c r="BK561" s="5">
        <v>45726</v>
      </c>
      <c r="BL561" s="7"/>
      <c r="BM561" s="7"/>
      <c r="BN561" s="6">
        <f t="shared" si="151"/>
        <v>0</v>
      </c>
      <c r="BO561" s="7">
        <f ca="1">SUMIFS(مصنعيات!BM:BM,مصنعيات!BE:BE,$AO$2,مصنعيات!BC:BC,BK561)</f>
        <v>0</v>
      </c>
      <c r="BP561" s="66" t="str">
        <f t="shared" si="144"/>
        <v/>
      </c>
    </row>
    <row r="562" spans="2:68" x14ac:dyDescent="0.2">
      <c r="B562" s="4" t="s">
        <v>11</v>
      </c>
      <c r="C562" s="5">
        <v>45727</v>
      </c>
      <c r="D562" s="7"/>
      <c r="E562" s="7"/>
      <c r="F562" s="6">
        <f t="shared" si="152"/>
        <v>0</v>
      </c>
      <c r="G562" s="7">
        <f>SUMIFS(مصنعيات!N:N,مصنعيات!F:F,$E$2,مصنعيات!D:D,C562)</f>
        <v>0</v>
      </c>
      <c r="H562" s="66" t="str">
        <f t="shared" si="137"/>
        <v/>
      </c>
      <c r="K562" s="4" t="s">
        <v>11</v>
      </c>
      <c r="L562" s="5">
        <v>45727</v>
      </c>
      <c r="M562" s="7"/>
      <c r="N562" s="7"/>
      <c r="O562" s="6">
        <f t="shared" si="145"/>
        <v>0</v>
      </c>
      <c r="P562" s="7">
        <f>SUMIFS(مصنعيات!N:N,مصنعيات!F:F,$N$2,مصنعيات!D:D,L562)</f>
        <v>0</v>
      </c>
      <c r="Q562" s="66" t="str">
        <f t="shared" si="138"/>
        <v/>
      </c>
      <c r="T562" s="4" t="s">
        <v>11</v>
      </c>
      <c r="U562" s="5">
        <v>45727</v>
      </c>
      <c r="V562" s="7"/>
      <c r="W562" s="7"/>
      <c r="X562" s="6">
        <f t="shared" si="146"/>
        <v>0</v>
      </c>
      <c r="Y562" s="7">
        <f>SUMIFS(مصنعيات!W:W,مصنعيات!O:O,$W$2,مصنعيات!M:M,U562)</f>
        <v>0</v>
      </c>
      <c r="Z562" s="66" t="str">
        <f t="shared" si="139"/>
        <v/>
      </c>
      <c r="AC562" s="4" t="s">
        <v>11</v>
      </c>
      <c r="AD562" s="5">
        <v>45727</v>
      </c>
      <c r="AE562" s="7"/>
      <c r="AF562" s="7"/>
      <c r="AG562" s="6">
        <f t="shared" si="147"/>
        <v>0</v>
      </c>
      <c r="AH562" s="7">
        <f>SUMIFS(مصنعيات!AF:AF,مصنعيات!X:X,$AF$2,مصنعيات!V:V,AD562)</f>
        <v>0</v>
      </c>
      <c r="AI562" s="66" t="str">
        <f t="shared" si="140"/>
        <v/>
      </c>
      <c r="AL562" s="4" t="s">
        <v>11</v>
      </c>
      <c r="AM562" s="5">
        <v>45727</v>
      </c>
      <c r="AN562" s="7"/>
      <c r="AO562" s="7"/>
      <c r="AP562" s="6">
        <f t="shared" si="148"/>
        <v>0</v>
      </c>
      <c r="AQ562" s="7">
        <f>SUMIFS(مصنعيات!AO:AO,مصنعيات!AG:AG,$AO$2,مصنعيات!AE:AE,AM562)</f>
        <v>0</v>
      </c>
      <c r="AR562" s="66" t="str">
        <f t="shared" si="141"/>
        <v/>
      </c>
      <c r="AT562" s="4" t="s">
        <v>11</v>
      </c>
      <c r="AU562" s="5">
        <v>45727</v>
      </c>
      <c r="AV562" s="7"/>
      <c r="AW562" s="7"/>
      <c r="AX562" s="6">
        <f t="shared" si="149"/>
        <v>0</v>
      </c>
      <c r="AY562" s="7">
        <f ca="1">SUMIFS(مصنعيات!AW:AW,مصنعيات!AO:AO,$AO$2,مصنعيات!AM:AM,AU562)</f>
        <v>0</v>
      </c>
      <c r="AZ562" s="66" t="str">
        <f t="shared" si="142"/>
        <v/>
      </c>
      <c r="BB562" s="4" t="s">
        <v>11</v>
      </c>
      <c r="BC562" s="5">
        <v>45727</v>
      </c>
      <c r="BD562" s="7"/>
      <c r="BE562" s="7"/>
      <c r="BF562" s="6">
        <f t="shared" si="150"/>
        <v>0</v>
      </c>
      <c r="BG562" s="7">
        <f ca="1">SUMIFS(مصنعيات!BE:BE,مصنعيات!AW:AW,$AO$2,مصنعيات!AU:AU,BC562)</f>
        <v>0</v>
      </c>
      <c r="BH562" s="66" t="str">
        <f t="shared" si="143"/>
        <v/>
      </c>
      <c r="BJ562" s="4" t="s">
        <v>11</v>
      </c>
      <c r="BK562" s="5">
        <v>45727</v>
      </c>
      <c r="BL562" s="7"/>
      <c r="BM562" s="7"/>
      <c r="BN562" s="6">
        <f t="shared" si="151"/>
        <v>0</v>
      </c>
      <c r="BO562" s="7">
        <f ca="1">SUMIFS(مصنعيات!BM:BM,مصنعيات!BE:BE,$AO$2,مصنعيات!BC:BC,BK562)</f>
        <v>0</v>
      </c>
      <c r="BP562" s="66" t="str">
        <f t="shared" si="144"/>
        <v/>
      </c>
    </row>
    <row r="563" spans="2:68" x14ac:dyDescent="0.2">
      <c r="B563" s="4" t="s">
        <v>12</v>
      </c>
      <c r="C563" s="5">
        <v>45728</v>
      </c>
      <c r="D563" s="7"/>
      <c r="E563" s="7"/>
      <c r="F563" s="6">
        <f t="shared" si="152"/>
        <v>0</v>
      </c>
      <c r="G563" s="7">
        <f>SUMIFS(مصنعيات!N:N,مصنعيات!F:F,$E$2,مصنعيات!D:D,C563)</f>
        <v>0</v>
      </c>
      <c r="H563" s="66" t="str">
        <f t="shared" si="137"/>
        <v/>
      </c>
      <c r="K563" s="4" t="s">
        <v>12</v>
      </c>
      <c r="L563" s="5">
        <v>45728</v>
      </c>
      <c r="M563" s="7"/>
      <c r="N563" s="7"/>
      <c r="O563" s="6">
        <f t="shared" si="145"/>
        <v>0</v>
      </c>
      <c r="P563" s="7">
        <f>SUMIFS(مصنعيات!N:N,مصنعيات!F:F,$N$2,مصنعيات!D:D,L563)</f>
        <v>0</v>
      </c>
      <c r="Q563" s="66" t="str">
        <f t="shared" si="138"/>
        <v/>
      </c>
      <c r="T563" s="4" t="s">
        <v>12</v>
      </c>
      <c r="U563" s="5">
        <v>45728</v>
      </c>
      <c r="V563" s="7"/>
      <c r="W563" s="7"/>
      <c r="X563" s="6">
        <f t="shared" si="146"/>
        <v>0</v>
      </c>
      <c r="Y563" s="7">
        <f>SUMIFS(مصنعيات!W:W,مصنعيات!O:O,$W$2,مصنعيات!M:M,U563)</f>
        <v>0</v>
      </c>
      <c r="Z563" s="66" t="str">
        <f t="shared" si="139"/>
        <v/>
      </c>
      <c r="AC563" s="4" t="s">
        <v>12</v>
      </c>
      <c r="AD563" s="5">
        <v>45728</v>
      </c>
      <c r="AE563" s="7"/>
      <c r="AF563" s="7"/>
      <c r="AG563" s="6">
        <f t="shared" si="147"/>
        <v>0</v>
      </c>
      <c r="AH563" s="7">
        <f>SUMIFS(مصنعيات!AF:AF,مصنعيات!X:X,$AF$2,مصنعيات!V:V,AD563)</f>
        <v>0</v>
      </c>
      <c r="AI563" s="66" t="str">
        <f t="shared" si="140"/>
        <v/>
      </c>
      <c r="AL563" s="4" t="s">
        <v>12</v>
      </c>
      <c r="AM563" s="5">
        <v>45728</v>
      </c>
      <c r="AN563" s="7"/>
      <c r="AO563" s="7"/>
      <c r="AP563" s="6">
        <f t="shared" si="148"/>
        <v>0</v>
      </c>
      <c r="AQ563" s="7">
        <f>SUMIFS(مصنعيات!AO:AO,مصنعيات!AG:AG,$AO$2,مصنعيات!AE:AE,AM563)</f>
        <v>0</v>
      </c>
      <c r="AR563" s="66" t="str">
        <f t="shared" si="141"/>
        <v/>
      </c>
      <c r="AT563" s="4" t="s">
        <v>12</v>
      </c>
      <c r="AU563" s="5">
        <v>45728</v>
      </c>
      <c r="AV563" s="7"/>
      <c r="AW563" s="7"/>
      <c r="AX563" s="6">
        <f t="shared" si="149"/>
        <v>0</v>
      </c>
      <c r="AY563" s="7">
        <f ca="1">SUMIFS(مصنعيات!AW:AW,مصنعيات!AO:AO,$AO$2,مصنعيات!AM:AM,AU563)</f>
        <v>0</v>
      </c>
      <c r="AZ563" s="66" t="str">
        <f t="shared" si="142"/>
        <v/>
      </c>
      <c r="BB563" s="4" t="s">
        <v>12</v>
      </c>
      <c r="BC563" s="5">
        <v>45728</v>
      </c>
      <c r="BD563" s="7"/>
      <c r="BE563" s="7"/>
      <c r="BF563" s="6">
        <f t="shared" si="150"/>
        <v>0</v>
      </c>
      <c r="BG563" s="7">
        <f ca="1">SUMIFS(مصنعيات!BE:BE,مصنعيات!AW:AW,$AO$2,مصنعيات!AU:AU,BC563)</f>
        <v>0</v>
      </c>
      <c r="BH563" s="66" t="str">
        <f t="shared" si="143"/>
        <v/>
      </c>
      <c r="BJ563" s="4" t="s">
        <v>12</v>
      </c>
      <c r="BK563" s="5">
        <v>45728</v>
      </c>
      <c r="BL563" s="7"/>
      <c r="BM563" s="7"/>
      <c r="BN563" s="6">
        <f t="shared" si="151"/>
        <v>0</v>
      </c>
      <c r="BO563" s="7">
        <f ca="1">SUMIFS(مصنعيات!BM:BM,مصنعيات!BE:BE,$AO$2,مصنعيات!BC:BC,BK563)</f>
        <v>0</v>
      </c>
      <c r="BP563" s="66" t="str">
        <f t="shared" si="144"/>
        <v/>
      </c>
    </row>
    <row r="564" spans="2:68" x14ac:dyDescent="0.2">
      <c r="B564" s="4" t="s">
        <v>13</v>
      </c>
      <c r="C564" s="5">
        <v>45729</v>
      </c>
      <c r="D564" s="7"/>
      <c r="E564" s="7"/>
      <c r="F564" s="6">
        <f t="shared" si="152"/>
        <v>0</v>
      </c>
      <c r="G564" s="7">
        <f>SUMIFS(مصنعيات!N:N,مصنعيات!F:F,$E$2,مصنعيات!D:D,C564)</f>
        <v>0</v>
      </c>
      <c r="H564" s="66" t="str">
        <f t="shared" si="137"/>
        <v/>
      </c>
      <c r="K564" s="4" t="s">
        <v>13</v>
      </c>
      <c r="L564" s="5">
        <v>45729</v>
      </c>
      <c r="M564" s="7"/>
      <c r="N564" s="7"/>
      <c r="O564" s="6">
        <f t="shared" si="145"/>
        <v>0</v>
      </c>
      <c r="P564" s="7">
        <f>SUMIFS(مصنعيات!N:N,مصنعيات!F:F,$N$2,مصنعيات!D:D,L564)</f>
        <v>0</v>
      </c>
      <c r="Q564" s="66" t="str">
        <f t="shared" si="138"/>
        <v/>
      </c>
      <c r="T564" s="4" t="s">
        <v>13</v>
      </c>
      <c r="U564" s="5">
        <v>45729</v>
      </c>
      <c r="V564" s="7"/>
      <c r="W564" s="7"/>
      <c r="X564" s="6">
        <f t="shared" si="146"/>
        <v>0</v>
      </c>
      <c r="Y564" s="7">
        <f>SUMIFS(مصنعيات!W:W,مصنعيات!O:O,$W$2,مصنعيات!M:M,U564)</f>
        <v>0</v>
      </c>
      <c r="Z564" s="66" t="str">
        <f t="shared" si="139"/>
        <v/>
      </c>
      <c r="AC564" s="4" t="s">
        <v>13</v>
      </c>
      <c r="AD564" s="5">
        <v>45729</v>
      </c>
      <c r="AE564" s="7"/>
      <c r="AF564" s="7"/>
      <c r="AG564" s="6">
        <f t="shared" si="147"/>
        <v>0</v>
      </c>
      <c r="AH564" s="7">
        <f>SUMIFS(مصنعيات!AF:AF,مصنعيات!X:X,$AF$2,مصنعيات!V:V,AD564)</f>
        <v>0</v>
      </c>
      <c r="AI564" s="66" t="str">
        <f t="shared" si="140"/>
        <v/>
      </c>
      <c r="AL564" s="4" t="s">
        <v>13</v>
      </c>
      <c r="AM564" s="5">
        <v>45729</v>
      </c>
      <c r="AN564" s="7"/>
      <c r="AO564" s="7"/>
      <c r="AP564" s="6">
        <f t="shared" si="148"/>
        <v>0</v>
      </c>
      <c r="AQ564" s="7">
        <f>SUMIFS(مصنعيات!AO:AO,مصنعيات!AG:AG,$AO$2,مصنعيات!AE:AE,AM564)</f>
        <v>0</v>
      </c>
      <c r="AR564" s="66" t="str">
        <f t="shared" si="141"/>
        <v/>
      </c>
      <c r="AT564" s="4" t="s">
        <v>13</v>
      </c>
      <c r="AU564" s="5">
        <v>45729</v>
      </c>
      <c r="AV564" s="7"/>
      <c r="AW564" s="7"/>
      <c r="AX564" s="6">
        <f t="shared" si="149"/>
        <v>0</v>
      </c>
      <c r="AY564" s="7">
        <f ca="1">SUMIFS(مصنعيات!AW:AW,مصنعيات!AO:AO,$AO$2,مصنعيات!AM:AM,AU564)</f>
        <v>0</v>
      </c>
      <c r="AZ564" s="66" t="str">
        <f t="shared" si="142"/>
        <v/>
      </c>
      <c r="BB564" s="4" t="s">
        <v>13</v>
      </c>
      <c r="BC564" s="5">
        <v>45729</v>
      </c>
      <c r="BD564" s="7"/>
      <c r="BE564" s="7"/>
      <c r="BF564" s="6">
        <f t="shared" si="150"/>
        <v>0</v>
      </c>
      <c r="BG564" s="7">
        <f ca="1">SUMIFS(مصنعيات!BE:BE,مصنعيات!AW:AW,$AO$2,مصنعيات!AU:AU,BC564)</f>
        <v>0</v>
      </c>
      <c r="BH564" s="66" t="str">
        <f t="shared" si="143"/>
        <v/>
      </c>
      <c r="BJ564" s="4" t="s">
        <v>13</v>
      </c>
      <c r="BK564" s="5">
        <v>45729</v>
      </c>
      <c r="BL564" s="7"/>
      <c r="BM564" s="7"/>
      <c r="BN564" s="6">
        <f t="shared" si="151"/>
        <v>0</v>
      </c>
      <c r="BO564" s="7">
        <f ca="1">SUMIFS(مصنعيات!BM:BM,مصنعيات!BE:BE,$AO$2,مصنعيات!BC:BC,BK564)</f>
        <v>0</v>
      </c>
      <c r="BP564" s="66" t="str">
        <f t="shared" si="144"/>
        <v/>
      </c>
    </row>
    <row r="565" spans="2:68" x14ac:dyDescent="0.2">
      <c r="B565" s="4" t="s">
        <v>30</v>
      </c>
      <c r="C565" s="5">
        <v>45730</v>
      </c>
      <c r="D565" s="7"/>
      <c r="E565" s="7"/>
      <c r="F565" s="6">
        <f t="shared" si="152"/>
        <v>0</v>
      </c>
      <c r="G565" s="7">
        <f>SUMIFS(مصنعيات!N:N,مصنعيات!F:F,$E$2,مصنعيات!D:D,C565)</f>
        <v>0</v>
      </c>
      <c r="H565" s="66" t="str">
        <f t="shared" si="137"/>
        <v/>
      </c>
      <c r="K565" s="4" t="s">
        <v>30</v>
      </c>
      <c r="L565" s="5">
        <v>45730</v>
      </c>
      <c r="M565" s="7"/>
      <c r="N565" s="7"/>
      <c r="O565" s="6">
        <f t="shared" si="145"/>
        <v>0</v>
      </c>
      <c r="P565" s="7">
        <f>SUMIFS(مصنعيات!N:N,مصنعيات!F:F,$N$2,مصنعيات!D:D,L565)</f>
        <v>0</v>
      </c>
      <c r="Q565" s="66" t="str">
        <f t="shared" si="138"/>
        <v/>
      </c>
      <c r="T565" s="4" t="s">
        <v>30</v>
      </c>
      <c r="U565" s="5">
        <v>45730</v>
      </c>
      <c r="V565" s="7"/>
      <c r="W565" s="7"/>
      <c r="X565" s="6">
        <f t="shared" si="146"/>
        <v>0</v>
      </c>
      <c r="Y565" s="7">
        <f>SUMIFS(مصنعيات!W:W,مصنعيات!O:O,$W$2,مصنعيات!M:M,U565)</f>
        <v>0</v>
      </c>
      <c r="Z565" s="66" t="str">
        <f t="shared" si="139"/>
        <v/>
      </c>
      <c r="AC565" s="4" t="s">
        <v>30</v>
      </c>
      <c r="AD565" s="5">
        <v>45730</v>
      </c>
      <c r="AE565" s="7"/>
      <c r="AF565" s="7"/>
      <c r="AG565" s="6">
        <f t="shared" si="147"/>
        <v>0</v>
      </c>
      <c r="AH565" s="7">
        <f>SUMIFS(مصنعيات!AF:AF,مصنعيات!X:X,$AF$2,مصنعيات!V:V,AD565)</f>
        <v>0</v>
      </c>
      <c r="AI565" s="66" t="str">
        <f t="shared" si="140"/>
        <v/>
      </c>
      <c r="AL565" s="4" t="s">
        <v>30</v>
      </c>
      <c r="AM565" s="5">
        <v>45730</v>
      </c>
      <c r="AN565" s="7"/>
      <c r="AO565" s="7"/>
      <c r="AP565" s="6">
        <f t="shared" si="148"/>
        <v>0</v>
      </c>
      <c r="AQ565" s="7">
        <f>SUMIFS(مصنعيات!AO:AO,مصنعيات!AG:AG,$AO$2,مصنعيات!AE:AE,AM565)</f>
        <v>0</v>
      </c>
      <c r="AR565" s="66" t="str">
        <f t="shared" si="141"/>
        <v/>
      </c>
      <c r="AT565" s="4" t="s">
        <v>30</v>
      </c>
      <c r="AU565" s="5">
        <v>45730</v>
      </c>
      <c r="AV565" s="7"/>
      <c r="AW565" s="7"/>
      <c r="AX565" s="6">
        <f t="shared" si="149"/>
        <v>0</v>
      </c>
      <c r="AY565" s="7">
        <f ca="1">SUMIFS(مصنعيات!AW:AW,مصنعيات!AO:AO,$AO$2,مصنعيات!AM:AM,AU565)</f>
        <v>0</v>
      </c>
      <c r="AZ565" s="66" t="str">
        <f t="shared" si="142"/>
        <v/>
      </c>
      <c r="BB565" s="4" t="s">
        <v>30</v>
      </c>
      <c r="BC565" s="5">
        <v>45730</v>
      </c>
      <c r="BD565" s="7"/>
      <c r="BE565" s="7"/>
      <c r="BF565" s="6">
        <f t="shared" si="150"/>
        <v>0</v>
      </c>
      <c r="BG565" s="7">
        <f ca="1">SUMIFS(مصنعيات!BE:BE,مصنعيات!AW:AW,$AO$2,مصنعيات!AU:AU,BC565)</f>
        <v>0</v>
      </c>
      <c r="BH565" s="66" t="str">
        <f t="shared" si="143"/>
        <v/>
      </c>
      <c r="BJ565" s="4" t="s">
        <v>30</v>
      </c>
      <c r="BK565" s="5">
        <v>45730</v>
      </c>
      <c r="BL565" s="7"/>
      <c r="BM565" s="7"/>
      <c r="BN565" s="6">
        <f t="shared" si="151"/>
        <v>0</v>
      </c>
      <c r="BO565" s="7">
        <f ca="1">SUMIFS(مصنعيات!BM:BM,مصنعيات!BE:BE,$AO$2,مصنعيات!BC:BC,BK565)</f>
        <v>0</v>
      </c>
      <c r="BP565" s="66" t="str">
        <f t="shared" si="144"/>
        <v/>
      </c>
    </row>
    <row r="566" spans="2:68" x14ac:dyDescent="0.2">
      <c r="B566" s="4" t="s">
        <v>8</v>
      </c>
      <c r="C566" s="5">
        <v>45731</v>
      </c>
      <c r="D566" s="7"/>
      <c r="E566" s="7"/>
      <c r="F566" s="6">
        <f t="shared" si="152"/>
        <v>0</v>
      </c>
      <c r="G566" s="7">
        <f>SUMIFS(مصنعيات!N:N,مصنعيات!F:F,$E$2,مصنعيات!D:D,C566)</f>
        <v>0</v>
      </c>
      <c r="H566" s="66" t="str">
        <f t="shared" si="137"/>
        <v/>
      </c>
      <c r="K566" s="4" t="s">
        <v>8</v>
      </c>
      <c r="L566" s="5">
        <v>45731</v>
      </c>
      <c r="M566" s="7"/>
      <c r="N566" s="7"/>
      <c r="O566" s="6">
        <f t="shared" si="145"/>
        <v>0</v>
      </c>
      <c r="P566" s="7">
        <f>SUMIFS(مصنعيات!N:N,مصنعيات!F:F,$N$2,مصنعيات!D:D,L566)</f>
        <v>0</v>
      </c>
      <c r="Q566" s="66" t="str">
        <f t="shared" si="138"/>
        <v/>
      </c>
      <c r="T566" s="4" t="s">
        <v>8</v>
      </c>
      <c r="U566" s="5">
        <v>45731</v>
      </c>
      <c r="V566" s="7"/>
      <c r="W566" s="7"/>
      <c r="X566" s="6">
        <f t="shared" si="146"/>
        <v>0</v>
      </c>
      <c r="Y566" s="7">
        <f>SUMIFS(مصنعيات!W:W,مصنعيات!O:O,$W$2,مصنعيات!M:M,U566)</f>
        <v>0</v>
      </c>
      <c r="Z566" s="66" t="str">
        <f t="shared" si="139"/>
        <v/>
      </c>
      <c r="AC566" s="4" t="s">
        <v>8</v>
      </c>
      <c r="AD566" s="5">
        <v>45731</v>
      </c>
      <c r="AE566" s="7"/>
      <c r="AF566" s="7"/>
      <c r="AG566" s="6">
        <f t="shared" si="147"/>
        <v>0</v>
      </c>
      <c r="AH566" s="7">
        <f>SUMIFS(مصنعيات!AF:AF,مصنعيات!X:X,$AF$2,مصنعيات!V:V,AD566)</f>
        <v>0</v>
      </c>
      <c r="AI566" s="66" t="str">
        <f t="shared" si="140"/>
        <v/>
      </c>
      <c r="AL566" s="4" t="s">
        <v>8</v>
      </c>
      <c r="AM566" s="5">
        <v>45731</v>
      </c>
      <c r="AN566" s="7"/>
      <c r="AO566" s="7"/>
      <c r="AP566" s="6">
        <f t="shared" si="148"/>
        <v>0</v>
      </c>
      <c r="AQ566" s="7">
        <f>SUMIFS(مصنعيات!AO:AO,مصنعيات!AG:AG,$AO$2,مصنعيات!AE:AE,AM566)</f>
        <v>0</v>
      </c>
      <c r="AR566" s="66" t="str">
        <f t="shared" si="141"/>
        <v/>
      </c>
      <c r="AT566" s="4" t="s">
        <v>8</v>
      </c>
      <c r="AU566" s="5">
        <v>45731</v>
      </c>
      <c r="AV566" s="7"/>
      <c r="AW566" s="7"/>
      <c r="AX566" s="6">
        <f t="shared" si="149"/>
        <v>0</v>
      </c>
      <c r="AY566" s="7">
        <f ca="1">SUMIFS(مصنعيات!AW:AW,مصنعيات!AO:AO,$AO$2,مصنعيات!AM:AM,AU566)</f>
        <v>0</v>
      </c>
      <c r="AZ566" s="66" t="str">
        <f t="shared" si="142"/>
        <v/>
      </c>
      <c r="BB566" s="4" t="s">
        <v>8</v>
      </c>
      <c r="BC566" s="5">
        <v>45731</v>
      </c>
      <c r="BD566" s="7"/>
      <c r="BE566" s="7"/>
      <c r="BF566" s="6">
        <f t="shared" si="150"/>
        <v>0</v>
      </c>
      <c r="BG566" s="7">
        <f ca="1">SUMIFS(مصنعيات!BE:BE,مصنعيات!AW:AW,$AO$2,مصنعيات!AU:AU,BC566)</f>
        <v>0</v>
      </c>
      <c r="BH566" s="66" t="str">
        <f t="shared" si="143"/>
        <v/>
      </c>
      <c r="BJ566" s="4" t="s">
        <v>8</v>
      </c>
      <c r="BK566" s="5">
        <v>45731</v>
      </c>
      <c r="BL566" s="7"/>
      <c r="BM566" s="7"/>
      <c r="BN566" s="6">
        <f t="shared" si="151"/>
        <v>0</v>
      </c>
      <c r="BO566" s="7">
        <f ca="1">SUMIFS(مصنعيات!BM:BM,مصنعيات!BE:BE,$AO$2,مصنعيات!BC:BC,BK566)</f>
        <v>0</v>
      </c>
      <c r="BP566" s="66" t="str">
        <f t="shared" si="144"/>
        <v/>
      </c>
    </row>
    <row r="567" spans="2:68" x14ac:dyDescent="0.2">
      <c r="B567" s="4" t="s">
        <v>9</v>
      </c>
      <c r="C567" s="5">
        <v>45732</v>
      </c>
      <c r="D567" s="7"/>
      <c r="E567" s="7"/>
      <c r="F567" s="6">
        <f t="shared" si="152"/>
        <v>0</v>
      </c>
      <c r="G567" s="7">
        <f>SUMIFS(مصنعيات!N:N,مصنعيات!F:F,$E$2,مصنعيات!D:D,C567)</f>
        <v>0</v>
      </c>
      <c r="H567" s="66" t="str">
        <f t="shared" si="137"/>
        <v/>
      </c>
      <c r="K567" s="4" t="s">
        <v>9</v>
      </c>
      <c r="L567" s="5">
        <v>45732</v>
      </c>
      <c r="M567" s="7"/>
      <c r="N567" s="7"/>
      <c r="O567" s="6">
        <f t="shared" si="145"/>
        <v>0</v>
      </c>
      <c r="P567" s="7">
        <f>SUMIFS(مصنعيات!N:N,مصنعيات!F:F,$N$2,مصنعيات!D:D,L567)</f>
        <v>0</v>
      </c>
      <c r="Q567" s="66" t="str">
        <f t="shared" si="138"/>
        <v/>
      </c>
      <c r="T567" s="4" t="s">
        <v>9</v>
      </c>
      <c r="U567" s="5">
        <v>45732</v>
      </c>
      <c r="V567" s="7"/>
      <c r="W567" s="7"/>
      <c r="X567" s="6">
        <f t="shared" si="146"/>
        <v>0</v>
      </c>
      <c r="Y567" s="7">
        <f>SUMIFS(مصنعيات!W:W,مصنعيات!O:O,$W$2,مصنعيات!M:M,U567)</f>
        <v>0</v>
      </c>
      <c r="Z567" s="66" t="str">
        <f t="shared" si="139"/>
        <v/>
      </c>
      <c r="AC567" s="4" t="s">
        <v>9</v>
      </c>
      <c r="AD567" s="5">
        <v>45732</v>
      </c>
      <c r="AE567" s="7"/>
      <c r="AF567" s="7"/>
      <c r="AG567" s="6">
        <f t="shared" si="147"/>
        <v>0</v>
      </c>
      <c r="AH567" s="7">
        <f>SUMIFS(مصنعيات!AF:AF,مصنعيات!X:X,$AF$2,مصنعيات!V:V,AD567)</f>
        <v>0</v>
      </c>
      <c r="AI567" s="66" t="str">
        <f t="shared" si="140"/>
        <v/>
      </c>
      <c r="AL567" s="4" t="s">
        <v>9</v>
      </c>
      <c r="AM567" s="5">
        <v>45732</v>
      </c>
      <c r="AN567" s="7"/>
      <c r="AO567" s="7"/>
      <c r="AP567" s="6">
        <f t="shared" si="148"/>
        <v>0</v>
      </c>
      <c r="AQ567" s="7">
        <f>SUMIFS(مصنعيات!AO:AO,مصنعيات!AG:AG,$AO$2,مصنعيات!AE:AE,AM567)</f>
        <v>0</v>
      </c>
      <c r="AR567" s="66" t="str">
        <f t="shared" si="141"/>
        <v/>
      </c>
      <c r="AT567" s="4" t="s">
        <v>9</v>
      </c>
      <c r="AU567" s="5">
        <v>45732</v>
      </c>
      <c r="AV567" s="7"/>
      <c r="AW567" s="7"/>
      <c r="AX567" s="6">
        <f t="shared" si="149"/>
        <v>0</v>
      </c>
      <c r="AY567" s="7">
        <f ca="1">SUMIFS(مصنعيات!AW:AW,مصنعيات!AO:AO,$AO$2,مصنعيات!AM:AM,AU567)</f>
        <v>0</v>
      </c>
      <c r="AZ567" s="66" t="str">
        <f t="shared" si="142"/>
        <v/>
      </c>
      <c r="BB567" s="4" t="s">
        <v>9</v>
      </c>
      <c r="BC567" s="5">
        <v>45732</v>
      </c>
      <c r="BD567" s="7"/>
      <c r="BE567" s="7"/>
      <c r="BF567" s="6">
        <f t="shared" si="150"/>
        <v>0</v>
      </c>
      <c r="BG567" s="7">
        <f ca="1">SUMIFS(مصنعيات!BE:BE,مصنعيات!AW:AW,$AO$2,مصنعيات!AU:AU,BC567)</f>
        <v>0</v>
      </c>
      <c r="BH567" s="66" t="str">
        <f t="shared" si="143"/>
        <v/>
      </c>
      <c r="BJ567" s="4" t="s">
        <v>9</v>
      </c>
      <c r="BK567" s="5">
        <v>45732</v>
      </c>
      <c r="BL567" s="7"/>
      <c r="BM567" s="7"/>
      <c r="BN567" s="6">
        <f t="shared" si="151"/>
        <v>0</v>
      </c>
      <c r="BO567" s="7">
        <f ca="1">SUMIFS(مصنعيات!BM:BM,مصنعيات!BE:BE,$AO$2,مصنعيات!BC:BC,BK567)</f>
        <v>0</v>
      </c>
      <c r="BP567" s="66" t="str">
        <f t="shared" si="144"/>
        <v/>
      </c>
    </row>
    <row r="568" spans="2:68" x14ac:dyDescent="0.2">
      <c r="B568" s="4" t="s">
        <v>10</v>
      </c>
      <c r="C568" s="5">
        <v>45733</v>
      </c>
      <c r="D568" s="7"/>
      <c r="E568" s="7"/>
      <c r="F568" s="6">
        <f t="shared" si="152"/>
        <v>0</v>
      </c>
      <c r="G568" s="7">
        <f>SUMIFS(مصنعيات!N:N,مصنعيات!F:F,$E$2,مصنعيات!D:D,C568)</f>
        <v>0</v>
      </c>
      <c r="H568" s="66" t="str">
        <f t="shared" si="137"/>
        <v/>
      </c>
      <c r="K568" s="4" t="s">
        <v>10</v>
      </c>
      <c r="L568" s="5">
        <v>45733</v>
      </c>
      <c r="M568" s="7"/>
      <c r="N568" s="7"/>
      <c r="O568" s="6">
        <f t="shared" si="145"/>
        <v>0</v>
      </c>
      <c r="P568" s="7">
        <f>SUMIFS(مصنعيات!N:N,مصنعيات!F:F,$N$2,مصنعيات!D:D,L568)</f>
        <v>0</v>
      </c>
      <c r="Q568" s="66" t="str">
        <f t="shared" si="138"/>
        <v/>
      </c>
      <c r="T568" s="4" t="s">
        <v>10</v>
      </c>
      <c r="U568" s="5">
        <v>45733</v>
      </c>
      <c r="V568" s="7"/>
      <c r="W568" s="7"/>
      <c r="X568" s="6">
        <f t="shared" si="146"/>
        <v>0</v>
      </c>
      <c r="Y568" s="7">
        <f>SUMIFS(مصنعيات!W:W,مصنعيات!O:O,$W$2,مصنعيات!M:M,U568)</f>
        <v>0</v>
      </c>
      <c r="Z568" s="66" t="str">
        <f t="shared" si="139"/>
        <v/>
      </c>
      <c r="AC568" s="4" t="s">
        <v>10</v>
      </c>
      <c r="AD568" s="5">
        <v>45733</v>
      </c>
      <c r="AE568" s="7"/>
      <c r="AF568" s="7"/>
      <c r="AG568" s="6">
        <f t="shared" si="147"/>
        <v>0</v>
      </c>
      <c r="AH568" s="7">
        <f>SUMIFS(مصنعيات!AF:AF,مصنعيات!X:X,$AF$2,مصنعيات!V:V,AD568)</f>
        <v>0</v>
      </c>
      <c r="AI568" s="66" t="str">
        <f t="shared" si="140"/>
        <v/>
      </c>
      <c r="AL568" s="4" t="s">
        <v>10</v>
      </c>
      <c r="AM568" s="5">
        <v>45733</v>
      </c>
      <c r="AN568" s="7"/>
      <c r="AO568" s="7"/>
      <c r="AP568" s="6">
        <f t="shared" si="148"/>
        <v>0</v>
      </c>
      <c r="AQ568" s="7">
        <f>SUMIFS(مصنعيات!AO:AO,مصنعيات!AG:AG,$AO$2,مصنعيات!AE:AE,AM568)</f>
        <v>0</v>
      </c>
      <c r="AR568" s="66" t="str">
        <f t="shared" si="141"/>
        <v/>
      </c>
      <c r="AT568" s="4" t="s">
        <v>10</v>
      </c>
      <c r="AU568" s="5">
        <v>45733</v>
      </c>
      <c r="AV568" s="7"/>
      <c r="AW568" s="7"/>
      <c r="AX568" s="6">
        <f t="shared" si="149"/>
        <v>0</v>
      </c>
      <c r="AY568" s="7">
        <f ca="1">SUMIFS(مصنعيات!AW:AW,مصنعيات!AO:AO,$AO$2,مصنعيات!AM:AM,AU568)</f>
        <v>0</v>
      </c>
      <c r="AZ568" s="66" t="str">
        <f t="shared" si="142"/>
        <v/>
      </c>
      <c r="BB568" s="4" t="s">
        <v>10</v>
      </c>
      <c r="BC568" s="5">
        <v>45733</v>
      </c>
      <c r="BD568" s="7"/>
      <c r="BE568" s="7"/>
      <c r="BF568" s="6">
        <f t="shared" si="150"/>
        <v>0</v>
      </c>
      <c r="BG568" s="7">
        <f ca="1">SUMIFS(مصنعيات!BE:BE,مصنعيات!AW:AW,$AO$2,مصنعيات!AU:AU,BC568)</f>
        <v>0</v>
      </c>
      <c r="BH568" s="66" t="str">
        <f t="shared" si="143"/>
        <v/>
      </c>
      <c r="BJ568" s="4" t="s">
        <v>10</v>
      </c>
      <c r="BK568" s="5">
        <v>45733</v>
      </c>
      <c r="BL568" s="7"/>
      <c r="BM568" s="7"/>
      <c r="BN568" s="6">
        <f t="shared" si="151"/>
        <v>0</v>
      </c>
      <c r="BO568" s="7">
        <f ca="1">SUMIFS(مصنعيات!BM:BM,مصنعيات!BE:BE,$AO$2,مصنعيات!BC:BC,BK568)</f>
        <v>0</v>
      </c>
      <c r="BP568" s="66" t="str">
        <f t="shared" si="144"/>
        <v/>
      </c>
    </row>
    <row r="569" spans="2:68" x14ac:dyDescent="0.2">
      <c r="B569" s="4" t="s">
        <v>11</v>
      </c>
      <c r="C569" s="5">
        <v>45734</v>
      </c>
      <c r="D569" s="7"/>
      <c r="E569" s="7"/>
      <c r="F569" s="6">
        <f t="shared" si="152"/>
        <v>0</v>
      </c>
      <c r="G569" s="7">
        <f>SUMIFS(مصنعيات!N:N,مصنعيات!F:F,$E$2,مصنعيات!D:D,C569)</f>
        <v>0</v>
      </c>
      <c r="H569" s="66" t="str">
        <f t="shared" si="137"/>
        <v/>
      </c>
      <c r="K569" s="4" t="s">
        <v>11</v>
      </c>
      <c r="L569" s="5">
        <v>45734</v>
      </c>
      <c r="M569" s="7"/>
      <c r="N569" s="7"/>
      <c r="O569" s="6">
        <f t="shared" si="145"/>
        <v>0</v>
      </c>
      <c r="P569" s="7">
        <f>SUMIFS(مصنعيات!N:N,مصنعيات!F:F,$N$2,مصنعيات!D:D,L569)</f>
        <v>0</v>
      </c>
      <c r="Q569" s="66" t="str">
        <f t="shared" si="138"/>
        <v/>
      </c>
      <c r="T569" s="4" t="s">
        <v>11</v>
      </c>
      <c r="U569" s="5">
        <v>45734</v>
      </c>
      <c r="V569" s="7"/>
      <c r="W569" s="7"/>
      <c r="X569" s="6">
        <f t="shared" si="146"/>
        <v>0</v>
      </c>
      <c r="Y569" s="7">
        <f>SUMIFS(مصنعيات!W:W,مصنعيات!O:O,$W$2,مصنعيات!M:M,U569)</f>
        <v>0</v>
      </c>
      <c r="Z569" s="66" t="str">
        <f t="shared" si="139"/>
        <v/>
      </c>
      <c r="AC569" s="4" t="s">
        <v>11</v>
      </c>
      <c r="AD569" s="5">
        <v>45734</v>
      </c>
      <c r="AE569" s="7"/>
      <c r="AF569" s="7"/>
      <c r="AG569" s="6">
        <f t="shared" si="147"/>
        <v>0</v>
      </c>
      <c r="AH569" s="7">
        <f>SUMIFS(مصنعيات!AF:AF,مصنعيات!X:X,$AF$2,مصنعيات!V:V,AD569)</f>
        <v>0</v>
      </c>
      <c r="AI569" s="66" t="str">
        <f t="shared" si="140"/>
        <v/>
      </c>
      <c r="AL569" s="4" t="s">
        <v>11</v>
      </c>
      <c r="AM569" s="5">
        <v>45734</v>
      </c>
      <c r="AN569" s="7"/>
      <c r="AO569" s="7"/>
      <c r="AP569" s="6">
        <f t="shared" si="148"/>
        <v>0</v>
      </c>
      <c r="AQ569" s="7">
        <f>SUMIFS(مصنعيات!AO:AO,مصنعيات!AG:AG,$AO$2,مصنعيات!AE:AE,AM569)</f>
        <v>0</v>
      </c>
      <c r="AR569" s="66" t="str">
        <f t="shared" si="141"/>
        <v/>
      </c>
      <c r="AT569" s="4" t="s">
        <v>11</v>
      </c>
      <c r="AU569" s="5">
        <v>45734</v>
      </c>
      <c r="AV569" s="7"/>
      <c r="AW569" s="7"/>
      <c r="AX569" s="6">
        <f t="shared" si="149"/>
        <v>0</v>
      </c>
      <c r="AY569" s="7">
        <f ca="1">SUMIFS(مصنعيات!AW:AW,مصنعيات!AO:AO,$AO$2,مصنعيات!AM:AM,AU569)</f>
        <v>0</v>
      </c>
      <c r="AZ569" s="66" t="str">
        <f t="shared" si="142"/>
        <v/>
      </c>
      <c r="BB569" s="4" t="s">
        <v>11</v>
      </c>
      <c r="BC569" s="5">
        <v>45734</v>
      </c>
      <c r="BD569" s="7"/>
      <c r="BE569" s="7"/>
      <c r="BF569" s="6">
        <f t="shared" si="150"/>
        <v>0</v>
      </c>
      <c r="BG569" s="7">
        <f ca="1">SUMIFS(مصنعيات!BE:BE,مصنعيات!AW:AW,$AO$2,مصنعيات!AU:AU,BC569)</f>
        <v>0</v>
      </c>
      <c r="BH569" s="66" t="str">
        <f t="shared" si="143"/>
        <v/>
      </c>
      <c r="BJ569" s="4" t="s">
        <v>11</v>
      </c>
      <c r="BK569" s="5">
        <v>45734</v>
      </c>
      <c r="BL569" s="7"/>
      <c r="BM569" s="7"/>
      <c r="BN569" s="6">
        <f t="shared" si="151"/>
        <v>0</v>
      </c>
      <c r="BO569" s="7">
        <f ca="1">SUMIFS(مصنعيات!BM:BM,مصنعيات!BE:BE,$AO$2,مصنعيات!BC:BC,BK569)</f>
        <v>0</v>
      </c>
      <c r="BP569" s="66" t="str">
        <f t="shared" si="144"/>
        <v/>
      </c>
    </row>
    <row r="570" spans="2:68" x14ac:dyDescent="0.2">
      <c r="B570" s="4" t="s">
        <v>12</v>
      </c>
      <c r="C570" s="5">
        <v>45735</v>
      </c>
      <c r="D570" s="7"/>
      <c r="E570" s="7"/>
      <c r="F570" s="6">
        <f t="shared" si="152"/>
        <v>0</v>
      </c>
      <c r="G570" s="7">
        <f>SUMIFS(مصنعيات!N:N,مصنعيات!F:F,$E$2,مصنعيات!D:D,C570)</f>
        <v>0</v>
      </c>
      <c r="H570" s="66" t="str">
        <f t="shared" si="137"/>
        <v/>
      </c>
      <c r="K570" s="4" t="s">
        <v>12</v>
      </c>
      <c r="L570" s="5">
        <v>45735</v>
      </c>
      <c r="M570" s="7"/>
      <c r="N570" s="7"/>
      <c r="O570" s="6">
        <f t="shared" si="145"/>
        <v>0</v>
      </c>
      <c r="P570" s="7">
        <f>SUMIFS(مصنعيات!N:N,مصنعيات!F:F,$N$2,مصنعيات!D:D,L570)</f>
        <v>0</v>
      </c>
      <c r="Q570" s="66" t="str">
        <f t="shared" si="138"/>
        <v/>
      </c>
      <c r="T570" s="4" t="s">
        <v>12</v>
      </c>
      <c r="U570" s="5">
        <v>45735</v>
      </c>
      <c r="V570" s="7"/>
      <c r="W570" s="7"/>
      <c r="X570" s="6">
        <f t="shared" si="146"/>
        <v>0</v>
      </c>
      <c r="Y570" s="7">
        <f>SUMIFS(مصنعيات!W:W,مصنعيات!O:O,$W$2,مصنعيات!M:M,U570)</f>
        <v>0</v>
      </c>
      <c r="Z570" s="66" t="str">
        <f t="shared" si="139"/>
        <v/>
      </c>
      <c r="AC570" s="4" t="s">
        <v>12</v>
      </c>
      <c r="AD570" s="5">
        <v>45735</v>
      </c>
      <c r="AE570" s="7"/>
      <c r="AF570" s="7"/>
      <c r="AG570" s="6">
        <f t="shared" si="147"/>
        <v>0</v>
      </c>
      <c r="AH570" s="7">
        <f>SUMIFS(مصنعيات!AF:AF,مصنعيات!X:X,$AF$2,مصنعيات!V:V,AD570)</f>
        <v>0</v>
      </c>
      <c r="AI570" s="66" t="str">
        <f t="shared" si="140"/>
        <v/>
      </c>
      <c r="AL570" s="4" t="s">
        <v>12</v>
      </c>
      <c r="AM570" s="5">
        <v>45735</v>
      </c>
      <c r="AN570" s="7"/>
      <c r="AO570" s="7"/>
      <c r="AP570" s="6">
        <f t="shared" si="148"/>
        <v>0</v>
      </c>
      <c r="AQ570" s="7">
        <f>SUMIFS(مصنعيات!AO:AO,مصنعيات!AG:AG,$AO$2,مصنعيات!AE:AE,AM570)</f>
        <v>0</v>
      </c>
      <c r="AR570" s="66" t="str">
        <f t="shared" si="141"/>
        <v/>
      </c>
      <c r="AT570" s="4" t="s">
        <v>12</v>
      </c>
      <c r="AU570" s="5">
        <v>45735</v>
      </c>
      <c r="AV570" s="7"/>
      <c r="AW570" s="7"/>
      <c r="AX570" s="6">
        <f t="shared" si="149"/>
        <v>0</v>
      </c>
      <c r="AY570" s="7">
        <f ca="1">SUMIFS(مصنعيات!AW:AW,مصنعيات!AO:AO,$AO$2,مصنعيات!AM:AM,AU570)</f>
        <v>0</v>
      </c>
      <c r="AZ570" s="66" t="str">
        <f t="shared" si="142"/>
        <v/>
      </c>
      <c r="BB570" s="4" t="s">
        <v>12</v>
      </c>
      <c r="BC570" s="5">
        <v>45735</v>
      </c>
      <c r="BD570" s="7"/>
      <c r="BE570" s="7"/>
      <c r="BF570" s="6">
        <f t="shared" si="150"/>
        <v>0</v>
      </c>
      <c r="BG570" s="7">
        <f ca="1">SUMIFS(مصنعيات!BE:BE,مصنعيات!AW:AW,$AO$2,مصنعيات!AU:AU,BC570)</f>
        <v>0</v>
      </c>
      <c r="BH570" s="66" t="str">
        <f t="shared" si="143"/>
        <v/>
      </c>
      <c r="BJ570" s="4" t="s">
        <v>12</v>
      </c>
      <c r="BK570" s="5">
        <v>45735</v>
      </c>
      <c r="BL570" s="7"/>
      <c r="BM570" s="7"/>
      <c r="BN570" s="6">
        <f t="shared" si="151"/>
        <v>0</v>
      </c>
      <c r="BO570" s="7">
        <f ca="1">SUMIFS(مصنعيات!BM:BM,مصنعيات!BE:BE,$AO$2,مصنعيات!BC:BC,BK570)</f>
        <v>0</v>
      </c>
      <c r="BP570" s="66" t="str">
        <f t="shared" si="144"/>
        <v/>
      </c>
    </row>
    <row r="571" spans="2:68" x14ac:dyDescent="0.2">
      <c r="B571" s="4" t="s">
        <v>13</v>
      </c>
      <c r="C571" s="5">
        <v>45736</v>
      </c>
      <c r="D571" s="7"/>
      <c r="E571" s="7"/>
      <c r="F571" s="6">
        <f t="shared" si="152"/>
        <v>0</v>
      </c>
      <c r="G571" s="7">
        <f>SUMIFS(مصنعيات!N:N,مصنعيات!F:F,$E$2,مصنعيات!D:D,C571)</f>
        <v>0</v>
      </c>
      <c r="H571" s="66" t="str">
        <f t="shared" si="137"/>
        <v/>
      </c>
      <c r="K571" s="4" t="s">
        <v>13</v>
      </c>
      <c r="L571" s="5">
        <v>45736</v>
      </c>
      <c r="M571" s="7"/>
      <c r="N571" s="7"/>
      <c r="O571" s="6">
        <f t="shared" si="145"/>
        <v>0</v>
      </c>
      <c r="P571" s="7">
        <f>SUMIFS(مصنعيات!N:N,مصنعيات!F:F,$N$2,مصنعيات!D:D,L571)</f>
        <v>0</v>
      </c>
      <c r="Q571" s="66" t="str">
        <f t="shared" si="138"/>
        <v/>
      </c>
      <c r="T571" s="4" t="s">
        <v>13</v>
      </c>
      <c r="U571" s="5">
        <v>45736</v>
      </c>
      <c r="V571" s="7"/>
      <c r="W571" s="7"/>
      <c r="X571" s="6">
        <f t="shared" si="146"/>
        <v>0</v>
      </c>
      <c r="Y571" s="7">
        <f>SUMIFS(مصنعيات!W:W,مصنعيات!O:O,$W$2,مصنعيات!M:M,U571)</f>
        <v>0</v>
      </c>
      <c r="Z571" s="66" t="str">
        <f t="shared" si="139"/>
        <v/>
      </c>
      <c r="AC571" s="4" t="s">
        <v>13</v>
      </c>
      <c r="AD571" s="5">
        <v>45736</v>
      </c>
      <c r="AE571" s="7"/>
      <c r="AF571" s="7"/>
      <c r="AG571" s="6">
        <f t="shared" si="147"/>
        <v>0</v>
      </c>
      <c r="AH571" s="7">
        <f>SUMIFS(مصنعيات!AF:AF,مصنعيات!X:X,$AF$2,مصنعيات!V:V,AD571)</f>
        <v>0</v>
      </c>
      <c r="AI571" s="66" t="str">
        <f t="shared" si="140"/>
        <v/>
      </c>
      <c r="AL571" s="4" t="s">
        <v>13</v>
      </c>
      <c r="AM571" s="5">
        <v>45736</v>
      </c>
      <c r="AN571" s="7"/>
      <c r="AO571" s="7"/>
      <c r="AP571" s="6">
        <f t="shared" si="148"/>
        <v>0</v>
      </c>
      <c r="AQ571" s="7">
        <f>SUMIFS(مصنعيات!AO:AO,مصنعيات!AG:AG,$AO$2,مصنعيات!AE:AE,AM571)</f>
        <v>0</v>
      </c>
      <c r="AR571" s="66" t="str">
        <f t="shared" si="141"/>
        <v/>
      </c>
      <c r="AT571" s="4" t="s">
        <v>13</v>
      </c>
      <c r="AU571" s="5">
        <v>45736</v>
      </c>
      <c r="AV571" s="7"/>
      <c r="AW571" s="7"/>
      <c r="AX571" s="6">
        <f t="shared" si="149"/>
        <v>0</v>
      </c>
      <c r="AY571" s="7">
        <f ca="1">SUMIFS(مصنعيات!AW:AW,مصنعيات!AO:AO,$AO$2,مصنعيات!AM:AM,AU571)</f>
        <v>0</v>
      </c>
      <c r="AZ571" s="66" t="str">
        <f t="shared" si="142"/>
        <v/>
      </c>
      <c r="BB571" s="4" t="s">
        <v>13</v>
      </c>
      <c r="BC571" s="5">
        <v>45736</v>
      </c>
      <c r="BD571" s="7"/>
      <c r="BE571" s="7"/>
      <c r="BF571" s="6">
        <f t="shared" si="150"/>
        <v>0</v>
      </c>
      <c r="BG571" s="7">
        <f ca="1">SUMIFS(مصنعيات!BE:BE,مصنعيات!AW:AW,$AO$2,مصنعيات!AU:AU,BC571)</f>
        <v>0</v>
      </c>
      <c r="BH571" s="66" t="str">
        <f t="shared" si="143"/>
        <v/>
      </c>
      <c r="BJ571" s="4" t="s">
        <v>13</v>
      </c>
      <c r="BK571" s="5">
        <v>45736</v>
      </c>
      <c r="BL571" s="7"/>
      <c r="BM571" s="7"/>
      <c r="BN571" s="6">
        <f t="shared" si="151"/>
        <v>0</v>
      </c>
      <c r="BO571" s="7">
        <f ca="1">SUMIFS(مصنعيات!BM:BM,مصنعيات!BE:BE,$AO$2,مصنعيات!BC:BC,BK571)</f>
        <v>0</v>
      </c>
      <c r="BP571" s="66" t="str">
        <f t="shared" si="144"/>
        <v/>
      </c>
    </row>
    <row r="572" spans="2:68" x14ac:dyDescent="0.2">
      <c r="B572" s="4" t="s">
        <v>30</v>
      </c>
      <c r="C572" s="5">
        <v>45737</v>
      </c>
      <c r="D572" s="7"/>
      <c r="E572" s="7"/>
      <c r="F572" s="6">
        <f t="shared" si="152"/>
        <v>0</v>
      </c>
      <c r="G572" s="7">
        <f>SUMIFS(مصنعيات!N:N,مصنعيات!F:F,$E$2,مصنعيات!D:D,C572)</f>
        <v>0</v>
      </c>
      <c r="H572" s="66" t="str">
        <f t="shared" si="137"/>
        <v/>
      </c>
      <c r="K572" s="4" t="s">
        <v>30</v>
      </c>
      <c r="L572" s="5">
        <v>45737</v>
      </c>
      <c r="M572" s="7"/>
      <c r="N572" s="7"/>
      <c r="O572" s="6">
        <f t="shared" si="145"/>
        <v>0</v>
      </c>
      <c r="P572" s="7">
        <f>SUMIFS(مصنعيات!N:N,مصنعيات!F:F,$N$2,مصنعيات!D:D,L572)</f>
        <v>0</v>
      </c>
      <c r="Q572" s="66" t="str">
        <f t="shared" si="138"/>
        <v/>
      </c>
      <c r="T572" s="4" t="s">
        <v>30</v>
      </c>
      <c r="U572" s="5">
        <v>45737</v>
      </c>
      <c r="V572" s="7"/>
      <c r="W572" s="7"/>
      <c r="X572" s="6">
        <f t="shared" si="146"/>
        <v>0</v>
      </c>
      <c r="Y572" s="7">
        <f>SUMIFS(مصنعيات!W:W,مصنعيات!O:O,$W$2,مصنعيات!M:M,U572)</f>
        <v>0</v>
      </c>
      <c r="Z572" s="66" t="str">
        <f t="shared" si="139"/>
        <v/>
      </c>
      <c r="AC572" s="4" t="s">
        <v>30</v>
      </c>
      <c r="AD572" s="5">
        <v>45737</v>
      </c>
      <c r="AE572" s="7"/>
      <c r="AF572" s="7"/>
      <c r="AG572" s="6">
        <f t="shared" si="147"/>
        <v>0</v>
      </c>
      <c r="AH572" s="7">
        <f>SUMIFS(مصنعيات!AF:AF,مصنعيات!X:X,$AF$2,مصنعيات!V:V,AD572)</f>
        <v>0</v>
      </c>
      <c r="AI572" s="66" t="str">
        <f t="shared" si="140"/>
        <v/>
      </c>
      <c r="AL572" s="4" t="s">
        <v>30</v>
      </c>
      <c r="AM572" s="5">
        <v>45737</v>
      </c>
      <c r="AN572" s="7"/>
      <c r="AO572" s="7"/>
      <c r="AP572" s="6">
        <f t="shared" si="148"/>
        <v>0</v>
      </c>
      <c r="AQ572" s="7">
        <f>SUMIFS(مصنعيات!AO:AO,مصنعيات!AG:AG,$AO$2,مصنعيات!AE:AE,AM572)</f>
        <v>0</v>
      </c>
      <c r="AR572" s="66" t="str">
        <f t="shared" si="141"/>
        <v/>
      </c>
      <c r="AT572" s="4" t="s">
        <v>30</v>
      </c>
      <c r="AU572" s="5">
        <v>45737</v>
      </c>
      <c r="AV572" s="7"/>
      <c r="AW572" s="7"/>
      <c r="AX572" s="6">
        <f t="shared" si="149"/>
        <v>0</v>
      </c>
      <c r="AY572" s="7">
        <f ca="1">SUMIFS(مصنعيات!AW:AW,مصنعيات!AO:AO,$AO$2,مصنعيات!AM:AM,AU572)</f>
        <v>0</v>
      </c>
      <c r="AZ572" s="66" t="str">
        <f t="shared" si="142"/>
        <v/>
      </c>
      <c r="BB572" s="4" t="s">
        <v>30</v>
      </c>
      <c r="BC572" s="5">
        <v>45737</v>
      </c>
      <c r="BD572" s="7"/>
      <c r="BE572" s="7"/>
      <c r="BF572" s="6">
        <f t="shared" si="150"/>
        <v>0</v>
      </c>
      <c r="BG572" s="7">
        <f ca="1">SUMIFS(مصنعيات!BE:BE,مصنعيات!AW:AW,$AO$2,مصنعيات!AU:AU,BC572)</f>
        <v>0</v>
      </c>
      <c r="BH572" s="66" t="str">
        <f t="shared" si="143"/>
        <v/>
      </c>
      <c r="BJ572" s="4" t="s">
        <v>30</v>
      </c>
      <c r="BK572" s="5">
        <v>45737</v>
      </c>
      <c r="BL572" s="7"/>
      <c r="BM572" s="7"/>
      <c r="BN572" s="6">
        <f t="shared" si="151"/>
        <v>0</v>
      </c>
      <c r="BO572" s="7">
        <f ca="1">SUMIFS(مصنعيات!BM:BM,مصنعيات!BE:BE,$AO$2,مصنعيات!BC:BC,BK572)</f>
        <v>0</v>
      </c>
      <c r="BP572" s="66" t="str">
        <f t="shared" si="144"/>
        <v/>
      </c>
    </row>
    <row r="573" spans="2:68" x14ac:dyDescent="0.2">
      <c r="B573" s="4" t="s">
        <v>8</v>
      </c>
      <c r="C573" s="5">
        <v>45738</v>
      </c>
      <c r="D573" s="7"/>
      <c r="E573" s="7"/>
      <c r="F573" s="6">
        <f t="shared" si="152"/>
        <v>0</v>
      </c>
      <c r="G573" s="7">
        <f>SUMIFS(مصنعيات!N:N,مصنعيات!F:F,$E$2,مصنعيات!D:D,C573)</f>
        <v>0</v>
      </c>
      <c r="H573" s="66" t="str">
        <f t="shared" si="137"/>
        <v/>
      </c>
      <c r="K573" s="4" t="s">
        <v>8</v>
      </c>
      <c r="L573" s="5">
        <v>45738</v>
      </c>
      <c r="M573" s="7"/>
      <c r="N573" s="7"/>
      <c r="O573" s="6">
        <f t="shared" si="145"/>
        <v>0</v>
      </c>
      <c r="P573" s="7">
        <f>SUMIFS(مصنعيات!N:N,مصنعيات!F:F,$N$2,مصنعيات!D:D,L573)</f>
        <v>0</v>
      </c>
      <c r="Q573" s="66" t="str">
        <f t="shared" si="138"/>
        <v/>
      </c>
      <c r="T573" s="4" t="s">
        <v>8</v>
      </c>
      <c r="U573" s="5">
        <v>45738</v>
      </c>
      <c r="V573" s="7"/>
      <c r="W573" s="7"/>
      <c r="X573" s="6">
        <f t="shared" si="146"/>
        <v>0</v>
      </c>
      <c r="Y573" s="7">
        <f>SUMIFS(مصنعيات!W:W,مصنعيات!O:O,$W$2,مصنعيات!M:M,U573)</f>
        <v>0</v>
      </c>
      <c r="Z573" s="66" t="str">
        <f t="shared" si="139"/>
        <v/>
      </c>
      <c r="AC573" s="4" t="s">
        <v>8</v>
      </c>
      <c r="AD573" s="5">
        <v>45738</v>
      </c>
      <c r="AE573" s="7"/>
      <c r="AF573" s="7"/>
      <c r="AG573" s="6">
        <f t="shared" si="147"/>
        <v>0</v>
      </c>
      <c r="AH573" s="7">
        <f>SUMIFS(مصنعيات!AF:AF,مصنعيات!X:X,$AF$2,مصنعيات!V:V,AD573)</f>
        <v>0</v>
      </c>
      <c r="AI573" s="66" t="str">
        <f t="shared" si="140"/>
        <v/>
      </c>
      <c r="AL573" s="4" t="s">
        <v>8</v>
      </c>
      <c r="AM573" s="5">
        <v>45738</v>
      </c>
      <c r="AN573" s="7"/>
      <c r="AO573" s="7"/>
      <c r="AP573" s="6">
        <f t="shared" si="148"/>
        <v>0</v>
      </c>
      <c r="AQ573" s="7">
        <f>SUMIFS(مصنعيات!AO:AO,مصنعيات!AG:AG,$AO$2,مصنعيات!AE:AE,AM573)</f>
        <v>0</v>
      </c>
      <c r="AR573" s="66" t="str">
        <f t="shared" si="141"/>
        <v/>
      </c>
      <c r="AT573" s="4" t="s">
        <v>8</v>
      </c>
      <c r="AU573" s="5">
        <v>45738</v>
      </c>
      <c r="AV573" s="7"/>
      <c r="AW573" s="7"/>
      <c r="AX573" s="6">
        <f t="shared" si="149"/>
        <v>0</v>
      </c>
      <c r="AY573" s="7">
        <f ca="1">SUMIFS(مصنعيات!AW:AW,مصنعيات!AO:AO,$AO$2,مصنعيات!AM:AM,AU573)</f>
        <v>0</v>
      </c>
      <c r="AZ573" s="66" t="str">
        <f t="shared" si="142"/>
        <v/>
      </c>
      <c r="BB573" s="4" t="s">
        <v>8</v>
      </c>
      <c r="BC573" s="5">
        <v>45738</v>
      </c>
      <c r="BD573" s="7"/>
      <c r="BE573" s="7"/>
      <c r="BF573" s="6">
        <f t="shared" si="150"/>
        <v>0</v>
      </c>
      <c r="BG573" s="7">
        <f ca="1">SUMIFS(مصنعيات!BE:BE,مصنعيات!AW:AW,$AO$2,مصنعيات!AU:AU,BC573)</f>
        <v>0</v>
      </c>
      <c r="BH573" s="66" t="str">
        <f t="shared" si="143"/>
        <v/>
      </c>
      <c r="BJ573" s="4" t="s">
        <v>8</v>
      </c>
      <c r="BK573" s="5">
        <v>45738</v>
      </c>
      <c r="BL573" s="7"/>
      <c r="BM573" s="7"/>
      <c r="BN573" s="6">
        <f t="shared" si="151"/>
        <v>0</v>
      </c>
      <c r="BO573" s="7">
        <f ca="1">SUMIFS(مصنعيات!BM:BM,مصنعيات!BE:BE,$AO$2,مصنعيات!BC:BC,BK573)</f>
        <v>0</v>
      </c>
      <c r="BP573" s="66" t="str">
        <f t="shared" si="144"/>
        <v/>
      </c>
    </row>
    <row r="574" spans="2:68" x14ac:dyDescent="0.2">
      <c r="B574" s="4" t="s">
        <v>9</v>
      </c>
      <c r="C574" s="5">
        <v>45739</v>
      </c>
      <c r="D574" s="7"/>
      <c r="E574" s="7"/>
      <c r="F574" s="6">
        <f t="shared" si="152"/>
        <v>0</v>
      </c>
      <c r="G574" s="7">
        <f>SUMIFS(مصنعيات!N:N,مصنعيات!F:F,$E$2,مصنعيات!D:D,C574)</f>
        <v>0</v>
      </c>
      <c r="H574" s="66" t="str">
        <f t="shared" si="137"/>
        <v/>
      </c>
      <c r="K574" s="4" t="s">
        <v>9</v>
      </c>
      <c r="L574" s="5">
        <v>45739</v>
      </c>
      <c r="M574" s="7"/>
      <c r="N574" s="7"/>
      <c r="O574" s="6">
        <f t="shared" si="145"/>
        <v>0</v>
      </c>
      <c r="P574" s="7">
        <f>SUMIFS(مصنعيات!N:N,مصنعيات!F:F,$N$2,مصنعيات!D:D,L574)</f>
        <v>0</v>
      </c>
      <c r="Q574" s="66" t="str">
        <f t="shared" si="138"/>
        <v/>
      </c>
      <c r="T574" s="4" t="s">
        <v>9</v>
      </c>
      <c r="U574" s="5">
        <v>45739</v>
      </c>
      <c r="V574" s="7"/>
      <c r="W574" s="7"/>
      <c r="X574" s="6">
        <f t="shared" si="146"/>
        <v>0</v>
      </c>
      <c r="Y574" s="7">
        <f>SUMIFS(مصنعيات!W:W,مصنعيات!O:O,$W$2,مصنعيات!M:M,U574)</f>
        <v>0</v>
      </c>
      <c r="Z574" s="66" t="str">
        <f t="shared" si="139"/>
        <v/>
      </c>
      <c r="AC574" s="4" t="s">
        <v>9</v>
      </c>
      <c r="AD574" s="5">
        <v>45739</v>
      </c>
      <c r="AE574" s="7"/>
      <c r="AF574" s="7"/>
      <c r="AG574" s="6">
        <f t="shared" si="147"/>
        <v>0</v>
      </c>
      <c r="AH574" s="7">
        <f>SUMIFS(مصنعيات!AF:AF,مصنعيات!X:X,$AF$2,مصنعيات!V:V,AD574)</f>
        <v>0</v>
      </c>
      <c r="AI574" s="66" t="str">
        <f t="shared" si="140"/>
        <v/>
      </c>
      <c r="AL574" s="4" t="s">
        <v>9</v>
      </c>
      <c r="AM574" s="5">
        <v>45739</v>
      </c>
      <c r="AN574" s="7"/>
      <c r="AO574" s="7"/>
      <c r="AP574" s="6">
        <f t="shared" si="148"/>
        <v>0</v>
      </c>
      <c r="AQ574" s="7">
        <f>SUMIFS(مصنعيات!AO:AO,مصنعيات!AG:AG,$AO$2,مصنعيات!AE:AE,AM574)</f>
        <v>0</v>
      </c>
      <c r="AR574" s="66" t="str">
        <f t="shared" si="141"/>
        <v/>
      </c>
      <c r="AT574" s="4" t="s">
        <v>9</v>
      </c>
      <c r="AU574" s="5">
        <v>45739</v>
      </c>
      <c r="AV574" s="7"/>
      <c r="AW574" s="7"/>
      <c r="AX574" s="6">
        <f t="shared" si="149"/>
        <v>0</v>
      </c>
      <c r="AY574" s="7">
        <f ca="1">SUMIFS(مصنعيات!AW:AW,مصنعيات!AO:AO,$AO$2,مصنعيات!AM:AM,AU574)</f>
        <v>0</v>
      </c>
      <c r="AZ574" s="66" t="str">
        <f t="shared" si="142"/>
        <v/>
      </c>
      <c r="BB574" s="4" t="s">
        <v>9</v>
      </c>
      <c r="BC574" s="5">
        <v>45739</v>
      </c>
      <c r="BD574" s="7"/>
      <c r="BE574" s="7"/>
      <c r="BF574" s="6">
        <f t="shared" si="150"/>
        <v>0</v>
      </c>
      <c r="BG574" s="7">
        <f ca="1">SUMIFS(مصنعيات!BE:BE,مصنعيات!AW:AW,$AO$2,مصنعيات!AU:AU,BC574)</f>
        <v>0</v>
      </c>
      <c r="BH574" s="66" t="str">
        <f t="shared" si="143"/>
        <v/>
      </c>
      <c r="BJ574" s="4" t="s">
        <v>9</v>
      </c>
      <c r="BK574" s="5">
        <v>45739</v>
      </c>
      <c r="BL574" s="7"/>
      <c r="BM574" s="7"/>
      <c r="BN574" s="6">
        <f t="shared" si="151"/>
        <v>0</v>
      </c>
      <c r="BO574" s="7">
        <f ca="1">SUMIFS(مصنعيات!BM:BM,مصنعيات!BE:BE,$AO$2,مصنعيات!BC:BC,BK574)</f>
        <v>0</v>
      </c>
      <c r="BP574" s="66" t="str">
        <f t="shared" si="144"/>
        <v/>
      </c>
    </row>
    <row r="575" spans="2:68" x14ac:dyDescent="0.2">
      <c r="B575" s="4" t="s">
        <v>10</v>
      </c>
      <c r="C575" s="5">
        <v>45740</v>
      </c>
      <c r="D575" s="7"/>
      <c r="E575" s="7"/>
      <c r="F575" s="6">
        <f t="shared" si="152"/>
        <v>0</v>
      </c>
      <c r="G575" s="7">
        <f>SUMIFS(مصنعيات!N:N,مصنعيات!F:F,$E$2,مصنعيات!D:D,C575)</f>
        <v>0</v>
      </c>
      <c r="H575" s="66" t="str">
        <f t="shared" si="137"/>
        <v/>
      </c>
      <c r="K575" s="4" t="s">
        <v>10</v>
      </c>
      <c r="L575" s="5">
        <v>45740</v>
      </c>
      <c r="M575" s="7"/>
      <c r="N575" s="7"/>
      <c r="O575" s="6">
        <f t="shared" si="145"/>
        <v>0</v>
      </c>
      <c r="P575" s="7">
        <f>SUMIFS(مصنعيات!N:N,مصنعيات!F:F,$N$2,مصنعيات!D:D,L575)</f>
        <v>0</v>
      </c>
      <c r="Q575" s="66" t="str">
        <f t="shared" si="138"/>
        <v/>
      </c>
      <c r="T575" s="4" t="s">
        <v>10</v>
      </c>
      <c r="U575" s="5">
        <v>45740</v>
      </c>
      <c r="V575" s="7"/>
      <c r="W575" s="7"/>
      <c r="X575" s="6">
        <f t="shared" si="146"/>
        <v>0</v>
      </c>
      <c r="Y575" s="7">
        <f>SUMIFS(مصنعيات!W:W,مصنعيات!O:O,$W$2,مصنعيات!M:M,U575)</f>
        <v>0</v>
      </c>
      <c r="Z575" s="66" t="str">
        <f t="shared" si="139"/>
        <v/>
      </c>
      <c r="AC575" s="4" t="s">
        <v>10</v>
      </c>
      <c r="AD575" s="5">
        <v>45740</v>
      </c>
      <c r="AE575" s="7"/>
      <c r="AF575" s="7"/>
      <c r="AG575" s="6">
        <f t="shared" si="147"/>
        <v>0</v>
      </c>
      <c r="AH575" s="7">
        <f>SUMIFS(مصنعيات!AF:AF,مصنعيات!X:X,$AF$2,مصنعيات!V:V,AD575)</f>
        <v>0</v>
      </c>
      <c r="AI575" s="66" t="str">
        <f t="shared" si="140"/>
        <v/>
      </c>
      <c r="AL575" s="4" t="s">
        <v>10</v>
      </c>
      <c r="AM575" s="5">
        <v>45740</v>
      </c>
      <c r="AN575" s="7"/>
      <c r="AO575" s="7"/>
      <c r="AP575" s="6">
        <f t="shared" si="148"/>
        <v>0</v>
      </c>
      <c r="AQ575" s="7">
        <f>SUMIFS(مصنعيات!AO:AO,مصنعيات!AG:AG,$AO$2,مصنعيات!AE:AE,AM575)</f>
        <v>0</v>
      </c>
      <c r="AR575" s="66" t="str">
        <f t="shared" si="141"/>
        <v/>
      </c>
      <c r="AT575" s="4" t="s">
        <v>10</v>
      </c>
      <c r="AU575" s="5">
        <v>45740</v>
      </c>
      <c r="AV575" s="7"/>
      <c r="AW575" s="7"/>
      <c r="AX575" s="6">
        <f t="shared" si="149"/>
        <v>0</v>
      </c>
      <c r="AY575" s="7">
        <f ca="1">SUMIFS(مصنعيات!AW:AW,مصنعيات!AO:AO,$AO$2,مصنعيات!AM:AM,AU575)</f>
        <v>0</v>
      </c>
      <c r="AZ575" s="66" t="str">
        <f t="shared" si="142"/>
        <v/>
      </c>
      <c r="BB575" s="4" t="s">
        <v>10</v>
      </c>
      <c r="BC575" s="5">
        <v>45740</v>
      </c>
      <c r="BD575" s="7"/>
      <c r="BE575" s="7"/>
      <c r="BF575" s="6">
        <f t="shared" si="150"/>
        <v>0</v>
      </c>
      <c r="BG575" s="7">
        <f ca="1">SUMIFS(مصنعيات!BE:BE,مصنعيات!AW:AW,$AO$2,مصنعيات!AU:AU,BC575)</f>
        <v>0</v>
      </c>
      <c r="BH575" s="66" t="str">
        <f t="shared" si="143"/>
        <v/>
      </c>
      <c r="BJ575" s="4" t="s">
        <v>10</v>
      </c>
      <c r="BK575" s="5">
        <v>45740</v>
      </c>
      <c r="BL575" s="7"/>
      <c r="BM575" s="7"/>
      <c r="BN575" s="6">
        <f t="shared" si="151"/>
        <v>0</v>
      </c>
      <c r="BO575" s="7">
        <f ca="1">SUMIFS(مصنعيات!BM:BM,مصنعيات!BE:BE,$AO$2,مصنعيات!BC:BC,BK575)</f>
        <v>0</v>
      </c>
      <c r="BP575" s="66" t="str">
        <f t="shared" si="144"/>
        <v/>
      </c>
    </row>
    <row r="576" spans="2:68" x14ac:dyDescent="0.2">
      <c r="B576" s="4" t="s">
        <v>11</v>
      </c>
      <c r="C576" s="5">
        <v>45741</v>
      </c>
      <c r="D576" s="7"/>
      <c r="E576" s="7"/>
      <c r="F576" s="6">
        <f t="shared" si="152"/>
        <v>0</v>
      </c>
      <c r="G576" s="7">
        <f>SUMIFS(مصنعيات!N:N,مصنعيات!F:F,$E$2,مصنعيات!D:D,C576)</f>
        <v>0</v>
      </c>
      <c r="H576" s="66" t="str">
        <f t="shared" si="137"/>
        <v/>
      </c>
      <c r="K576" s="4" t="s">
        <v>11</v>
      </c>
      <c r="L576" s="5">
        <v>45741</v>
      </c>
      <c r="M576" s="7"/>
      <c r="N576" s="7"/>
      <c r="O576" s="6">
        <f t="shared" si="145"/>
        <v>0</v>
      </c>
      <c r="P576" s="7">
        <f>SUMIFS(مصنعيات!N:N,مصنعيات!F:F,$N$2,مصنعيات!D:D,L576)</f>
        <v>0</v>
      </c>
      <c r="Q576" s="66" t="str">
        <f t="shared" si="138"/>
        <v/>
      </c>
      <c r="T576" s="4" t="s">
        <v>11</v>
      </c>
      <c r="U576" s="5">
        <v>45741</v>
      </c>
      <c r="V576" s="7"/>
      <c r="W576" s="7"/>
      <c r="X576" s="6">
        <f t="shared" si="146"/>
        <v>0</v>
      </c>
      <c r="Y576" s="7">
        <f>SUMIFS(مصنعيات!W:W,مصنعيات!O:O,$W$2,مصنعيات!M:M,U576)</f>
        <v>0</v>
      </c>
      <c r="Z576" s="66" t="str">
        <f t="shared" si="139"/>
        <v/>
      </c>
      <c r="AC576" s="4" t="s">
        <v>11</v>
      </c>
      <c r="AD576" s="5">
        <v>45741</v>
      </c>
      <c r="AE576" s="7"/>
      <c r="AF576" s="7"/>
      <c r="AG576" s="6">
        <f t="shared" si="147"/>
        <v>0</v>
      </c>
      <c r="AH576" s="7">
        <f>SUMIFS(مصنعيات!AF:AF,مصنعيات!X:X,$AF$2,مصنعيات!V:V,AD576)</f>
        <v>0</v>
      </c>
      <c r="AI576" s="66" t="str">
        <f t="shared" si="140"/>
        <v/>
      </c>
      <c r="AL576" s="4" t="s">
        <v>11</v>
      </c>
      <c r="AM576" s="5">
        <v>45741</v>
      </c>
      <c r="AN576" s="7"/>
      <c r="AO576" s="7"/>
      <c r="AP576" s="6">
        <f t="shared" si="148"/>
        <v>0</v>
      </c>
      <c r="AQ576" s="7">
        <f>SUMIFS(مصنعيات!AO:AO,مصنعيات!AG:AG,$AO$2,مصنعيات!AE:AE,AM576)</f>
        <v>0</v>
      </c>
      <c r="AR576" s="66" t="str">
        <f t="shared" si="141"/>
        <v/>
      </c>
      <c r="AT576" s="4" t="s">
        <v>11</v>
      </c>
      <c r="AU576" s="5">
        <v>45741</v>
      </c>
      <c r="AV576" s="7"/>
      <c r="AW576" s="7"/>
      <c r="AX576" s="6">
        <f t="shared" si="149"/>
        <v>0</v>
      </c>
      <c r="AY576" s="7">
        <f ca="1">SUMIFS(مصنعيات!AW:AW,مصنعيات!AO:AO,$AO$2,مصنعيات!AM:AM,AU576)</f>
        <v>0</v>
      </c>
      <c r="AZ576" s="66" t="str">
        <f t="shared" si="142"/>
        <v/>
      </c>
      <c r="BB576" s="4" t="s">
        <v>11</v>
      </c>
      <c r="BC576" s="5">
        <v>45741</v>
      </c>
      <c r="BD576" s="7"/>
      <c r="BE576" s="7"/>
      <c r="BF576" s="6">
        <f t="shared" si="150"/>
        <v>0</v>
      </c>
      <c r="BG576" s="7">
        <f ca="1">SUMIFS(مصنعيات!BE:BE,مصنعيات!AW:AW,$AO$2,مصنعيات!AU:AU,BC576)</f>
        <v>0</v>
      </c>
      <c r="BH576" s="66" t="str">
        <f t="shared" si="143"/>
        <v/>
      </c>
      <c r="BJ576" s="4" t="s">
        <v>11</v>
      </c>
      <c r="BK576" s="5">
        <v>45741</v>
      </c>
      <c r="BL576" s="7"/>
      <c r="BM576" s="7"/>
      <c r="BN576" s="6">
        <f t="shared" si="151"/>
        <v>0</v>
      </c>
      <c r="BO576" s="7">
        <f ca="1">SUMIFS(مصنعيات!BM:BM,مصنعيات!BE:BE,$AO$2,مصنعيات!BC:BC,BK576)</f>
        <v>0</v>
      </c>
      <c r="BP576" s="66" t="str">
        <f t="shared" si="144"/>
        <v/>
      </c>
    </row>
    <row r="577" spans="2:68" x14ac:dyDescent="0.2">
      <c r="B577" s="4" t="s">
        <v>12</v>
      </c>
      <c r="C577" s="5">
        <v>45742</v>
      </c>
      <c r="D577" s="7"/>
      <c r="E577" s="7"/>
      <c r="F577" s="6">
        <f t="shared" si="152"/>
        <v>0</v>
      </c>
      <c r="G577" s="7">
        <f>SUMIFS(مصنعيات!N:N,مصنعيات!F:F,$E$2,مصنعيات!D:D,C577)</f>
        <v>0</v>
      </c>
      <c r="H577" s="66" t="str">
        <f t="shared" si="137"/>
        <v/>
      </c>
      <c r="K577" s="4" t="s">
        <v>12</v>
      </c>
      <c r="L577" s="5">
        <v>45742</v>
      </c>
      <c r="M577" s="7"/>
      <c r="N577" s="7"/>
      <c r="O577" s="6">
        <f t="shared" si="145"/>
        <v>0</v>
      </c>
      <c r="P577" s="7">
        <f>SUMIFS(مصنعيات!N:N,مصنعيات!F:F,$N$2,مصنعيات!D:D,L577)</f>
        <v>0</v>
      </c>
      <c r="Q577" s="66" t="str">
        <f t="shared" si="138"/>
        <v/>
      </c>
      <c r="T577" s="4" t="s">
        <v>12</v>
      </c>
      <c r="U577" s="5">
        <v>45742</v>
      </c>
      <c r="V577" s="7"/>
      <c r="W577" s="7"/>
      <c r="X577" s="6">
        <f t="shared" si="146"/>
        <v>0</v>
      </c>
      <c r="Y577" s="7">
        <f>SUMIFS(مصنعيات!W:W,مصنعيات!O:O,$W$2,مصنعيات!M:M,U577)</f>
        <v>0</v>
      </c>
      <c r="Z577" s="66" t="str">
        <f t="shared" si="139"/>
        <v/>
      </c>
      <c r="AC577" s="4" t="s">
        <v>12</v>
      </c>
      <c r="AD577" s="5">
        <v>45742</v>
      </c>
      <c r="AE577" s="7"/>
      <c r="AF577" s="7"/>
      <c r="AG577" s="6">
        <f t="shared" si="147"/>
        <v>0</v>
      </c>
      <c r="AH577" s="7">
        <f>SUMIFS(مصنعيات!AF:AF,مصنعيات!X:X,$AF$2,مصنعيات!V:V,AD577)</f>
        <v>0</v>
      </c>
      <c r="AI577" s="66" t="str">
        <f t="shared" si="140"/>
        <v/>
      </c>
      <c r="AL577" s="4" t="s">
        <v>12</v>
      </c>
      <c r="AM577" s="5">
        <v>45742</v>
      </c>
      <c r="AN577" s="7"/>
      <c r="AO577" s="7"/>
      <c r="AP577" s="6">
        <f t="shared" si="148"/>
        <v>0</v>
      </c>
      <c r="AQ577" s="7">
        <f>SUMIFS(مصنعيات!AO:AO,مصنعيات!AG:AG,$AO$2,مصنعيات!AE:AE,AM577)</f>
        <v>0</v>
      </c>
      <c r="AR577" s="66" t="str">
        <f t="shared" si="141"/>
        <v/>
      </c>
      <c r="AT577" s="4" t="s">
        <v>12</v>
      </c>
      <c r="AU577" s="5">
        <v>45742</v>
      </c>
      <c r="AV577" s="7"/>
      <c r="AW577" s="7"/>
      <c r="AX577" s="6">
        <f t="shared" si="149"/>
        <v>0</v>
      </c>
      <c r="AY577" s="7">
        <f ca="1">SUMIFS(مصنعيات!AW:AW,مصنعيات!AO:AO,$AO$2,مصنعيات!AM:AM,AU577)</f>
        <v>0</v>
      </c>
      <c r="AZ577" s="66" t="str">
        <f t="shared" si="142"/>
        <v/>
      </c>
      <c r="BB577" s="4" t="s">
        <v>12</v>
      </c>
      <c r="BC577" s="5">
        <v>45742</v>
      </c>
      <c r="BD577" s="7"/>
      <c r="BE577" s="7"/>
      <c r="BF577" s="6">
        <f t="shared" si="150"/>
        <v>0</v>
      </c>
      <c r="BG577" s="7">
        <f ca="1">SUMIFS(مصنعيات!BE:BE,مصنعيات!AW:AW,$AO$2,مصنعيات!AU:AU,BC577)</f>
        <v>0</v>
      </c>
      <c r="BH577" s="66" t="str">
        <f t="shared" si="143"/>
        <v/>
      </c>
      <c r="BJ577" s="4" t="s">
        <v>12</v>
      </c>
      <c r="BK577" s="5">
        <v>45742</v>
      </c>
      <c r="BL577" s="7"/>
      <c r="BM577" s="7"/>
      <c r="BN577" s="6">
        <f t="shared" si="151"/>
        <v>0</v>
      </c>
      <c r="BO577" s="7">
        <f ca="1">SUMIFS(مصنعيات!BM:BM,مصنعيات!BE:BE,$AO$2,مصنعيات!BC:BC,BK577)</f>
        <v>0</v>
      </c>
      <c r="BP577" s="66" t="str">
        <f t="shared" si="144"/>
        <v/>
      </c>
    </row>
    <row r="578" spans="2:68" x14ac:dyDescent="0.2">
      <c r="B578" s="4" t="s">
        <v>13</v>
      </c>
      <c r="C578" s="5">
        <v>45743</v>
      </c>
      <c r="D578" s="7"/>
      <c r="E578" s="7"/>
      <c r="F578" s="6">
        <f t="shared" si="152"/>
        <v>0</v>
      </c>
      <c r="G578" s="7">
        <f>SUMIFS(مصنعيات!N:N,مصنعيات!F:F,$E$2,مصنعيات!D:D,C578)</f>
        <v>0</v>
      </c>
      <c r="H578" s="66" t="str">
        <f t="shared" si="137"/>
        <v/>
      </c>
      <c r="K578" s="4" t="s">
        <v>13</v>
      </c>
      <c r="L578" s="5">
        <v>45743</v>
      </c>
      <c r="M578" s="7"/>
      <c r="N578" s="7"/>
      <c r="O578" s="6">
        <f t="shared" si="145"/>
        <v>0</v>
      </c>
      <c r="P578" s="7">
        <f>SUMIFS(مصنعيات!N:N,مصنعيات!F:F,$N$2,مصنعيات!D:D,L578)</f>
        <v>0</v>
      </c>
      <c r="Q578" s="66" t="str">
        <f t="shared" si="138"/>
        <v/>
      </c>
      <c r="T578" s="4" t="s">
        <v>13</v>
      </c>
      <c r="U578" s="5">
        <v>45743</v>
      </c>
      <c r="V578" s="7"/>
      <c r="W578" s="7"/>
      <c r="X578" s="6">
        <f t="shared" si="146"/>
        <v>0</v>
      </c>
      <c r="Y578" s="7">
        <f>SUMIFS(مصنعيات!W:W,مصنعيات!O:O,$W$2,مصنعيات!M:M,U578)</f>
        <v>0</v>
      </c>
      <c r="Z578" s="66" t="str">
        <f t="shared" si="139"/>
        <v/>
      </c>
      <c r="AC578" s="4" t="s">
        <v>13</v>
      </c>
      <c r="AD578" s="5">
        <v>45743</v>
      </c>
      <c r="AE578" s="7"/>
      <c r="AF578" s="7"/>
      <c r="AG578" s="6">
        <f t="shared" si="147"/>
        <v>0</v>
      </c>
      <c r="AH578" s="7">
        <f>SUMIFS(مصنعيات!AF:AF,مصنعيات!X:X,$AF$2,مصنعيات!V:V,AD578)</f>
        <v>0</v>
      </c>
      <c r="AI578" s="66" t="str">
        <f t="shared" si="140"/>
        <v/>
      </c>
      <c r="AL578" s="4" t="s">
        <v>13</v>
      </c>
      <c r="AM578" s="5">
        <v>45743</v>
      </c>
      <c r="AN578" s="7"/>
      <c r="AO578" s="7"/>
      <c r="AP578" s="6">
        <f t="shared" si="148"/>
        <v>0</v>
      </c>
      <c r="AQ578" s="7">
        <f>SUMIFS(مصنعيات!AO:AO,مصنعيات!AG:AG,$AO$2,مصنعيات!AE:AE,AM578)</f>
        <v>0</v>
      </c>
      <c r="AR578" s="66" t="str">
        <f t="shared" si="141"/>
        <v/>
      </c>
      <c r="AT578" s="4" t="s">
        <v>13</v>
      </c>
      <c r="AU578" s="5">
        <v>45743</v>
      </c>
      <c r="AV578" s="7"/>
      <c r="AW578" s="7"/>
      <c r="AX578" s="6">
        <f t="shared" si="149"/>
        <v>0</v>
      </c>
      <c r="AY578" s="7">
        <f ca="1">SUMIFS(مصنعيات!AW:AW,مصنعيات!AO:AO,$AO$2,مصنعيات!AM:AM,AU578)</f>
        <v>0</v>
      </c>
      <c r="AZ578" s="66" t="str">
        <f t="shared" si="142"/>
        <v/>
      </c>
      <c r="BB578" s="4" t="s">
        <v>13</v>
      </c>
      <c r="BC578" s="5">
        <v>45743</v>
      </c>
      <c r="BD578" s="7"/>
      <c r="BE578" s="7"/>
      <c r="BF578" s="6">
        <f t="shared" si="150"/>
        <v>0</v>
      </c>
      <c r="BG578" s="7">
        <f ca="1">SUMIFS(مصنعيات!BE:BE,مصنعيات!AW:AW,$AO$2,مصنعيات!AU:AU,BC578)</f>
        <v>0</v>
      </c>
      <c r="BH578" s="66" t="str">
        <f t="shared" si="143"/>
        <v/>
      </c>
      <c r="BJ578" s="4" t="s">
        <v>13</v>
      </c>
      <c r="BK578" s="5">
        <v>45743</v>
      </c>
      <c r="BL578" s="7"/>
      <c r="BM578" s="7"/>
      <c r="BN578" s="6">
        <f t="shared" si="151"/>
        <v>0</v>
      </c>
      <c r="BO578" s="7">
        <f ca="1">SUMIFS(مصنعيات!BM:BM,مصنعيات!BE:BE,$AO$2,مصنعيات!BC:BC,BK578)</f>
        <v>0</v>
      </c>
      <c r="BP578" s="66" t="str">
        <f t="shared" si="144"/>
        <v/>
      </c>
    </row>
    <row r="579" spans="2:68" x14ac:dyDescent="0.2">
      <c r="B579" s="4" t="s">
        <v>30</v>
      </c>
      <c r="C579" s="5">
        <v>45744</v>
      </c>
      <c r="D579" s="7"/>
      <c r="E579" s="7"/>
      <c r="F579" s="6">
        <f t="shared" si="152"/>
        <v>0</v>
      </c>
      <c r="G579" s="7">
        <f>SUMIFS(مصنعيات!N:N,مصنعيات!F:F,$E$2,مصنعيات!D:D,C579)</f>
        <v>0</v>
      </c>
      <c r="H579" s="66" t="str">
        <f t="shared" si="137"/>
        <v/>
      </c>
      <c r="K579" s="4" t="s">
        <v>30</v>
      </c>
      <c r="L579" s="5">
        <v>45744</v>
      </c>
      <c r="M579" s="7"/>
      <c r="N579" s="7"/>
      <c r="O579" s="6">
        <f t="shared" si="145"/>
        <v>0</v>
      </c>
      <c r="P579" s="7">
        <f>SUMIFS(مصنعيات!N:N,مصنعيات!F:F,$N$2,مصنعيات!D:D,L579)</f>
        <v>0</v>
      </c>
      <c r="Q579" s="66" t="str">
        <f t="shared" si="138"/>
        <v/>
      </c>
      <c r="T579" s="4" t="s">
        <v>30</v>
      </c>
      <c r="U579" s="5">
        <v>45744</v>
      </c>
      <c r="V579" s="7"/>
      <c r="W579" s="7"/>
      <c r="X579" s="6">
        <f t="shared" si="146"/>
        <v>0</v>
      </c>
      <c r="Y579" s="7">
        <f>SUMIFS(مصنعيات!W:W,مصنعيات!O:O,$W$2,مصنعيات!M:M,U579)</f>
        <v>0</v>
      </c>
      <c r="Z579" s="66" t="str">
        <f t="shared" si="139"/>
        <v/>
      </c>
      <c r="AC579" s="4" t="s">
        <v>30</v>
      </c>
      <c r="AD579" s="5">
        <v>45744</v>
      </c>
      <c r="AE579" s="7"/>
      <c r="AF579" s="7"/>
      <c r="AG579" s="6">
        <f t="shared" si="147"/>
        <v>0</v>
      </c>
      <c r="AH579" s="7">
        <f>SUMIFS(مصنعيات!AF:AF,مصنعيات!X:X,$AF$2,مصنعيات!V:V,AD579)</f>
        <v>0</v>
      </c>
      <c r="AI579" s="66" t="str">
        <f t="shared" si="140"/>
        <v/>
      </c>
      <c r="AL579" s="4" t="s">
        <v>30</v>
      </c>
      <c r="AM579" s="5">
        <v>45744</v>
      </c>
      <c r="AN579" s="7"/>
      <c r="AO579" s="7"/>
      <c r="AP579" s="6">
        <f t="shared" si="148"/>
        <v>0</v>
      </c>
      <c r="AQ579" s="7">
        <f>SUMIFS(مصنعيات!AO:AO,مصنعيات!AG:AG,$AO$2,مصنعيات!AE:AE,AM579)</f>
        <v>0</v>
      </c>
      <c r="AR579" s="66" t="str">
        <f t="shared" si="141"/>
        <v/>
      </c>
      <c r="AT579" s="4" t="s">
        <v>30</v>
      </c>
      <c r="AU579" s="5">
        <v>45744</v>
      </c>
      <c r="AV579" s="7"/>
      <c r="AW579" s="7"/>
      <c r="AX579" s="6">
        <f t="shared" si="149"/>
        <v>0</v>
      </c>
      <c r="AY579" s="7">
        <f ca="1">SUMIFS(مصنعيات!AW:AW,مصنعيات!AO:AO,$AO$2,مصنعيات!AM:AM,AU579)</f>
        <v>0</v>
      </c>
      <c r="AZ579" s="66" t="str">
        <f t="shared" si="142"/>
        <v/>
      </c>
      <c r="BB579" s="4" t="s">
        <v>30</v>
      </c>
      <c r="BC579" s="5">
        <v>45744</v>
      </c>
      <c r="BD579" s="7"/>
      <c r="BE579" s="7"/>
      <c r="BF579" s="6">
        <f t="shared" si="150"/>
        <v>0</v>
      </c>
      <c r="BG579" s="7">
        <f ca="1">SUMIFS(مصنعيات!BE:BE,مصنعيات!AW:AW,$AO$2,مصنعيات!AU:AU,BC579)</f>
        <v>0</v>
      </c>
      <c r="BH579" s="66" t="str">
        <f t="shared" si="143"/>
        <v/>
      </c>
      <c r="BJ579" s="4" t="s">
        <v>30</v>
      </c>
      <c r="BK579" s="5">
        <v>45744</v>
      </c>
      <c r="BL579" s="7"/>
      <c r="BM579" s="7"/>
      <c r="BN579" s="6">
        <f t="shared" si="151"/>
        <v>0</v>
      </c>
      <c r="BO579" s="7">
        <f ca="1">SUMIFS(مصنعيات!BM:BM,مصنعيات!BE:BE,$AO$2,مصنعيات!BC:BC,BK579)</f>
        <v>0</v>
      </c>
      <c r="BP579" s="66" t="str">
        <f t="shared" si="144"/>
        <v/>
      </c>
    </row>
    <row r="580" spans="2:68" x14ac:dyDescent="0.2">
      <c r="B580" s="4" t="s">
        <v>8</v>
      </c>
      <c r="C580" s="5">
        <v>45745</v>
      </c>
      <c r="D580" s="7"/>
      <c r="E580" s="7"/>
      <c r="F580" s="6">
        <f t="shared" si="152"/>
        <v>0</v>
      </c>
      <c r="G580" s="7">
        <f>SUMIFS(مصنعيات!N:N,مصنعيات!F:F,$E$2,مصنعيات!D:D,C580)</f>
        <v>0</v>
      </c>
      <c r="H580" s="66" t="str">
        <f t="shared" si="137"/>
        <v/>
      </c>
      <c r="K580" s="4" t="s">
        <v>8</v>
      </c>
      <c r="L580" s="5">
        <v>45745</v>
      </c>
      <c r="M580" s="7"/>
      <c r="N580" s="7"/>
      <c r="O580" s="6">
        <f t="shared" si="145"/>
        <v>0</v>
      </c>
      <c r="P580" s="7">
        <f>SUMIFS(مصنعيات!N:N,مصنعيات!F:F,$N$2,مصنعيات!D:D,L580)</f>
        <v>0</v>
      </c>
      <c r="Q580" s="66" t="str">
        <f t="shared" si="138"/>
        <v/>
      </c>
      <c r="T580" s="4" t="s">
        <v>8</v>
      </c>
      <c r="U580" s="5">
        <v>45745</v>
      </c>
      <c r="V580" s="7"/>
      <c r="W580" s="7"/>
      <c r="X580" s="6">
        <f t="shared" si="146"/>
        <v>0</v>
      </c>
      <c r="Y580" s="7">
        <f>SUMIFS(مصنعيات!W:W,مصنعيات!O:O,$W$2,مصنعيات!M:M,U580)</f>
        <v>0</v>
      </c>
      <c r="Z580" s="66" t="str">
        <f t="shared" si="139"/>
        <v/>
      </c>
      <c r="AC580" s="4" t="s">
        <v>8</v>
      </c>
      <c r="AD580" s="5">
        <v>45745</v>
      </c>
      <c r="AE580" s="7"/>
      <c r="AF580" s="7"/>
      <c r="AG580" s="6">
        <f t="shared" si="147"/>
        <v>0</v>
      </c>
      <c r="AH580" s="7">
        <f>SUMIFS(مصنعيات!AF:AF,مصنعيات!X:X,$AF$2,مصنعيات!V:V,AD580)</f>
        <v>0</v>
      </c>
      <c r="AI580" s="66" t="str">
        <f t="shared" si="140"/>
        <v/>
      </c>
      <c r="AL580" s="4" t="s">
        <v>8</v>
      </c>
      <c r="AM580" s="5">
        <v>45745</v>
      </c>
      <c r="AN580" s="7"/>
      <c r="AO580" s="7"/>
      <c r="AP580" s="6">
        <f t="shared" si="148"/>
        <v>0</v>
      </c>
      <c r="AQ580" s="7">
        <f>SUMIFS(مصنعيات!AO:AO,مصنعيات!AG:AG,$AO$2,مصنعيات!AE:AE,AM580)</f>
        <v>0</v>
      </c>
      <c r="AR580" s="66" t="str">
        <f t="shared" si="141"/>
        <v/>
      </c>
      <c r="AT580" s="4" t="s">
        <v>8</v>
      </c>
      <c r="AU580" s="5">
        <v>45745</v>
      </c>
      <c r="AV580" s="7"/>
      <c r="AW580" s="7"/>
      <c r="AX580" s="6">
        <f t="shared" si="149"/>
        <v>0</v>
      </c>
      <c r="AY580" s="7">
        <f ca="1">SUMIFS(مصنعيات!AW:AW,مصنعيات!AO:AO,$AO$2,مصنعيات!AM:AM,AU580)</f>
        <v>0</v>
      </c>
      <c r="AZ580" s="66" t="str">
        <f t="shared" si="142"/>
        <v/>
      </c>
      <c r="BB580" s="4" t="s">
        <v>8</v>
      </c>
      <c r="BC580" s="5">
        <v>45745</v>
      </c>
      <c r="BD580" s="7"/>
      <c r="BE580" s="7"/>
      <c r="BF580" s="6">
        <f t="shared" si="150"/>
        <v>0</v>
      </c>
      <c r="BG580" s="7">
        <f ca="1">SUMIFS(مصنعيات!BE:BE,مصنعيات!AW:AW,$AO$2,مصنعيات!AU:AU,BC580)</f>
        <v>0</v>
      </c>
      <c r="BH580" s="66" t="str">
        <f t="shared" si="143"/>
        <v/>
      </c>
      <c r="BJ580" s="4" t="s">
        <v>8</v>
      </c>
      <c r="BK580" s="5">
        <v>45745</v>
      </c>
      <c r="BL580" s="7"/>
      <c r="BM580" s="7"/>
      <c r="BN580" s="6">
        <f t="shared" si="151"/>
        <v>0</v>
      </c>
      <c r="BO580" s="7">
        <f ca="1">SUMIFS(مصنعيات!BM:BM,مصنعيات!BE:BE,$AO$2,مصنعيات!BC:BC,BK580)</f>
        <v>0</v>
      </c>
      <c r="BP580" s="66" t="str">
        <f t="shared" si="144"/>
        <v/>
      </c>
    </row>
    <row r="581" spans="2:68" x14ac:dyDescent="0.2">
      <c r="B581" s="4" t="s">
        <v>9</v>
      </c>
      <c r="C581" s="5">
        <v>45746</v>
      </c>
      <c r="D581" s="7"/>
      <c r="E581" s="7"/>
      <c r="F581" s="6">
        <f t="shared" si="152"/>
        <v>0</v>
      </c>
      <c r="G581" s="7">
        <f>SUMIFS(مصنعيات!N:N,مصنعيات!F:F,$E$2,مصنعيات!D:D,C581)</f>
        <v>0</v>
      </c>
      <c r="H581" s="66" t="str">
        <f t="shared" si="137"/>
        <v/>
      </c>
      <c r="K581" s="4" t="s">
        <v>9</v>
      </c>
      <c r="L581" s="5">
        <v>45746</v>
      </c>
      <c r="M581" s="7"/>
      <c r="N581" s="7"/>
      <c r="O581" s="6">
        <f t="shared" si="145"/>
        <v>0</v>
      </c>
      <c r="P581" s="7">
        <f>SUMIFS(مصنعيات!N:N,مصنعيات!F:F,$N$2,مصنعيات!D:D,L581)</f>
        <v>0</v>
      </c>
      <c r="Q581" s="66" t="str">
        <f t="shared" si="138"/>
        <v/>
      </c>
      <c r="T581" s="4" t="s">
        <v>9</v>
      </c>
      <c r="U581" s="5">
        <v>45746</v>
      </c>
      <c r="V581" s="7"/>
      <c r="W581" s="7"/>
      <c r="X581" s="6">
        <f t="shared" si="146"/>
        <v>0</v>
      </c>
      <c r="Y581" s="7">
        <f>SUMIFS(مصنعيات!W:W,مصنعيات!O:O,$W$2,مصنعيات!M:M,U581)</f>
        <v>0</v>
      </c>
      <c r="Z581" s="66" t="str">
        <f t="shared" si="139"/>
        <v/>
      </c>
      <c r="AC581" s="4" t="s">
        <v>9</v>
      </c>
      <c r="AD581" s="5">
        <v>45746</v>
      </c>
      <c r="AE581" s="7"/>
      <c r="AF581" s="7"/>
      <c r="AG581" s="6">
        <f t="shared" si="147"/>
        <v>0</v>
      </c>
      <c r="AH581" s="7">
        <f>SUMIFS(مصنعيات!AF:AF,مصنعيات!X:X,$AF$2,مصنعيات!V:V,AD581)</f>
        <v>0</v>
      </c>
      <c r="AI581" s="66" t="str">
        <f t="shared" si="140"/>
        <v/>
      </c>
      <c r="AL581" s="4" t="s">
        <v>9</v>
      </c>
      <c r="AM581" s="5">
        <v>45746</v>
      </c>
      <c r="AN581" s="7"/>
      <c r="AO581" s="7"/>
      <c r="AP581" s="6">
        <f t="shared" si="148"/>
        <v>0</v>
      </c>
      <c r="AQ581" s="7">
        <f>SUMIFS(مصنعيات!AO:AO,مصنعيات!AG:AG,$AO$2,مصنعيات!AE:AE,AM581)</f>
        <v>0</v>
      </c>
      <c r="AR581" s="66" t="str">
        <f t="shared" si="141"/>
        <v/>
      </c>
      <c r="AT581" s="4" t="s">
        <v>9</v>
      </c>
      <c r="AU581" s="5">
        <v>45746</v>
      </c>
      <c r="AV581" s="7"/>
      <c r="AW581" s="7"/>
      <c r="AX581" s="6">
        <f t="shared" si="149"/>
        <v>0</v>
      </c>
      <c r="AY581" s="7">
        <f ca="1">SUMIFS(مصنعيات!AW:AW,مصنعيات!AO:AO,$AO$2,مصنعيات!AM:AM,AU581)</f>
        <v>0</v>
      </c>
      <c r="AZ581" s="66" t="str">
        <f t="shared" si="142"/>
        <v/>
      </c>
      <c r="BB581" s="4" t="s">
        <v>9</v>
      </c>
      <c r="BC581" s="5">
        <v>45746</v>
      </c>
      <c r="BD581" s="7"/>
      <c r="BE581" s="7"/>
      <c r="BF581" s="6">
        <f t="shared" si="150"/>
        <v>0</v>
      </c>
      <c r="BG581" s="7">
        <f ca="1">SUMIFS(مصنعيات!BE:BE,مصنعيات!AW:AW,$AO$2,مصنعيات!AU:AU,BC581)</f>
        <v>0</v>
      </c>
      <c r="BH581" s="66" t="str">
        <f t="shared" si="143"/>
        <v/>
      </c>
      <c r="BJ581" s="4" t="s">
        <v>9</v>
      </c>
      <c r="BK581" s="5">
        <v>45746</v>
      </c>
      <c r="BL581" s="7"/>
      <c r="BM581" s="7"/>
      <c r="BN581" s="6">
        <f t="shared" si="151"/>
        <v>0</v>
      </c>
      <c r="BO581" s="7">
        <f ca="1">SUMIFS(مصنعيات!BM:BM,مصنعيات!BE:BE,$AO$2,مصنعيات!BC:BC,BK581)</f>
        <v>0</v>
      </c>
      <c r="BP581" s="66" t="str">
        <f t="shared" si="144"/>
        <v/>
      </c>
    </row>
    <row r="582" spans="2:68" x14ac:dyDescent="0.2">
      <c r="B582" s="4" t="s">
        <v>10</v>
      </c>
      <c r="C582" s="5">
        <v>45747</v>
      </c>
      <c r="D582" s="7"/>
      <c r="E582" s="7"/>
      <c r="F582" s="6">
        <f t="shared" si="152"/>
        <v>0</v>
      </c>
      <c r="G582" s="7">
        <f>SUMIFS(مصنعيات!N:N,مصنعيات!F:F,$E$2,مصنعيات!D:D,C582)</f>
        <v>0</v>
      </c>
      <c r="H582" s="66" t="str">
        <f t="shared" ref="H582:H645" si="153">IF(D582="","",F582-G582-$I$2)</f>
        <v/>
      </c>
      <c r="K582" s="4" t="s">
        <v>10</v>
      </c>
      <c r="L582" s="5">
        <v>45747</v>
      </c>
      <c r="M582" s="7"/>
      <c r="N582" s="7"/>
      <c r="O582" s="6">
        <f t="shared" si="145"/>
        <v>0</v>
      </c>
      <c r="P582" s="7">
        <f>SUMIFS(مصنعيات!N:N,مصنعيات!F:F,$N$2,مصنعيات!D:D,L582)</f>
        <v>0</v>
      </c>
      <c r="Q582" s="66" t="str">
        <f t="shared" ref="Q582:Q645" si="154">IF(M582="","",O582-P582-$I$2)</f>
        <v/>
      </c>
      <c r="T582" s="4" t="s">
        <v>10</v>
      </c>
      <c r="U582" s="5">
        <v>45747</v>
      </c>
      <c r="V582" s="7"/>
      <c r="W582" s="7"/>
      <c r="X582" s="6">
        <f t="shared" si="146"/>
        <v>0</v>
      </c>
      <c r="Y582" s="7">
        <f>SUMIFS(مصنعيات!W:W,مصنعيات!O:O,$W$2,مصنعيات!M:M,U582)</f>
        <v>0</v>
      </c>
      <c r="Z582" s="66" t="str">
        <f t="shared" ref="Z582:Z645" si="155">IF(V582="","",X582-Y582-$I$2)</f>
        <v/>
      </c>
      <c r="AC582" s="4" t="s">
        <v>10</v>
      </c>
      <c r="AD582" s="5">
        <v>45747</v>
      </c>
      <c r="AE582" s="7"/>
      <c r="AF582" s="7"/>
      <c r="AG582" s="6">
        <f t="shared" si="147"/>
        <v>0</v>
      </c>
      <c r="AH582" s="7">
        <f>SUMIFS(مصنعيات!AF:AF,مصنعيات!X:X,$AF$2,مصنعيات!V:V,AD582)</f>
        <v>0</v>
      </c>
      <c r="AI582" s="66" t="str">
        <f t="shared" ref="AI582:AI645" si="156">IF(AE582="","",AG582-AH582-$I$2)</f>
        <v/>
      </c>
      <c r="AL582" s="4" t="s">
        <v>10</v>
      </c>
      <c r="AM582" s="5">
        <v>45747</v>
      </c>
      <c r="AN582" s="7"/>
      <c r="AO582" s="7"/>
      <c r="AP582" s="6">
        <f t="shared" si="148"/>
        <v>0</v>
      </c>
      <c r="AQ582" s="7">
        <f>SUMIFS(مصنعيات!AO:AO,مصنعيات!AG:AG,$AO$2,مصنعيات!AE:AE,AM582)</f>
        <v>0</v>
      </c>
      <c r="AR582" s="66" t="str">
        <f t="shared" ref="AR582:AR645" si="157">IF(AN582="","",AP582-AQ582-$I$2)</f>
        <v/>
      </c>
      <c r="AT582" s="4" t="s">
        <v>10</v>
      </c>
      <c r="AU582" s="5">
        <v>45747</v>
      </c>
      <c r="AV582" s="7"/>
      <c r="AW582" s="7"/>
      <c r="AX582" s="6">
        <f t="shared" si="149"/>
        <v>0</v>
      </c>
      <c r="AY582" s="7">
        <f ca="1">SUMIFS(مصنعيات!AW:AW,مصنعيات!AO:AO,$AO$2,مصنعيات!AM:AM,AU582)</f>
        <v>0</v>
      </c>
      <c r="AZ582" s="66" t="str">
        <f t="shared" ref="AZ582:AZ645" si="158">IF(AV582="","",AX582-AY582-$I$2)</f>
        <v/>
      </c>
      <c r="BB582" s="4" t="s">
        <v>10</v>
      </c>
      <c r="BC582" s="5">
        <v>45747</v>
      </c>
      <c r="BD582" s="7"/>
      <c r="BE582" s="7"/>
      <c r="BF582" s="6">
        <f t="shared" si="150"/>
        <v>0</v>
      </c>
      <c r="BG582" s="7">
        <f ca="1">SUMIFS(مصنعيات!BE:BE,مصنعيات!AW:AW,$AO$2,مصنعيات!AU:AU,BC582)</f>
        <v>0</v>
      </c>
      <c r="BH582" s="66" t="str">
        <f t="shared" ref="BH582:BH645" si="159">IF(BD582="","",BF582-BG582-$I$2)</f>
        <v/>
      </c>
      <c r="BJ582" s="4" t="s">
        <v>10</v>
      </c>
      <c r="BK582" s="5">
        <v>45747</v>
      </c>
      <c r="BL582" s="7"/>
      <c r="BM582" s="7"/>
      <c r="BN582" s="6">
        <f t="shared" si="151"/>
        <v>0</v>
      </c>
      <c r="BO582" s="7">
        <f ca="1">SUMIFS(مصنعيات!BM:BM,مصنعيات!BE:BE,$AO$2,مصنعيات!BC:BC,BK582)</f>
        <v>0</v>
      </c>
      <c r="BP582" s="66" t="str">
        <f t="shared" ref="BP582:BP645" si="160">IF(BL582="","",BN582-BO582-$I$2)</f>
        <v/>
      </c>
    </row>
    <row r="583" spans="2:68" x14ac:dyDescent="0.2">
      <c r="B583" s="4" t="s">
        <v>11</v>
      </c>
      <c r="C583" s="5">
        <v>45748</v>
      </c>
      <c r="D583" s="7"/>
      <c r="E583" s="7"/>
      <c r="F583" s="6">
        <f t="shared" si="152"/>
        <v>0</v>
      </c>
      <c r="G583" s="7">
        <f>SUMIFS(مصنعيات!N:N,مصنعيات!F:F,$E$2,مصنعيات!D:D,C583)</f>
        <v>0</v>
      </c>
      <c r="H583" s="66" t="str">
        <f t="shared" si="153"/>
        <v/>
      </c>
      <c r="K583" s="4" t="s">
        <v>11</v>
      </c>
      <c r="L583" s="5">
        <v>45748</v>
      </c>
      <c r="M583" s="7"/>
      <c r="N583" s="7"/>
      <c r="O583" s="6">
        <f t="shared" si="145"/>
        <v>0</v>
      </c>
      <c r="P583" s="7">
        <f>SUMIFS(مصنعيات!N:N,مصنعيات!F:F,$N$2,مصنعيات!D:D,L583)</f>
        <v>0</v>
      </c>
      <c r="Q583" s="66" t="str">
        <f t="shared" si="154"/>
        <v/>
      </c>
      <c r="T583" s="4" t="s">
        <v>11</v>
      </c>
      <c r="U583" s="5">
        <v>45748</v>
      </c>
      <c r="V583" s="7"/>
      <c r="W583" s="7"/>
      <c r="X583" s="6">
        <f t="shared" si="146"/>
        <v>0</v>
      </c>
      <c r="Y583" s="7">
        <f>SUMIFS(مصنعيات!W:W,مصنعيات!O:O,$W$2,مصنعيات!M:M,U583)</f>
        <v>0</v>
      </c>
      <c r="Z583" s="66" t="str">
        <f t="shared" si="155"/>
        <v/>
      </c>
      <c r="AC583" s="4" t="s">
        <v>11</v>
      </c>
      <c r="AD583" s="5">
        <v>45748</v>
      </c>
      <c r="AE583" s="7"/>
      <c r="AF583" s="7"/>
      <c r="AG583" s="6">
        <f t="shared" si="147"/>
        <v>0</v>
      </c>
      <c r="AH583" s="7">
        <f>SUMIFS(مصنعيات!AF:AF,مصنعيات!X:X,$AF$2,مصنعيات!V:V,AD583)</f>
        <v>0</v>
      </c>
      <c r="AI583" s="66" t="str">
        <f t="shared" si="156"/>
        <v/>
      </c>
      <c r="AL583" s="4" t="s">
        <v>11</v>
      </c>
      <c r="AM583" s="5">
        <v>45748</v>
      </c>
      <c r="AN583" s="7"/>
      <c r="AO583" s="7"/>
      <c r="AP583" s="6">
        <f t="shared" si="148"/>
        <v>0</v>
      </c>
      <c r="AQ583" s="7">
        <f>SUMIFS(مصنعيات!AO:AO,مصنعيات!AG:AG,$AO$2,مصنعيات!AE:AE,AM583)</f>
        <v>0</v>
      </c>
      <c r="AR583" s="66" t="str">
        <f t="shared" si="157"/>
        <v/>
      </c>
      <c r="AT583" s="4" t="s">
        <v>11</v>
      </c>
      <c r="AU583" s="5">
        <v>45748</v>
      </c>
      <c r="AV583" s="7"/>
      <c r="AW583" s="7"/>
      <c r="AX583" s="6">
        <f t="shared" si="149"/>
        <v>0</v>
      </c>
      <c r="AY583" s="7">
        <f ca="1">SUMIFS(مصنعيات!AW:AW,مصنعيات!AO:AO,$AO$2,مصنعيات!AM:AM,AU583)</f>
        <v>0</v>
      </c>
      <c r="AZ583" s="66" t="str">
        <f t="shared" si="158"/>
        <v/>
      </c>
      <c r="BB583" s="4" t="s">
        <v>11</v>
      </c>
      <c r="BC583" s="5">
        <v>45748</v>
      </c>
      <c r="BD583" s="7"/>
      <c r="BE583" s="7"/>
      <c r="BF583" s="6">
        <f t="shared" si="150"/>
        <v>0</v>
      </c>
      <c r="BG583" s="7">
        <f ca="1">SUMIFS(مصنعيات!BE:BE,مصنعيات!AW:AW,$AO$2,مصنعيات!AU:AU,BC583)</f>
        <v>0</v>
      </c>
      <c r="BH583" s="66" t="str">
        <f t="shared" si="159"/>
        <v/>
      </c>
      <c r="BJ583" s="4" t="s">
        <v>11</v>
      </c>
      <c r="BK583" s="5">
        <v>45748</v>
      </c>
      <c r="BL583" s="7"/>
      <c r="BM583" s="7"/>
      <c r="BN583" s="6">
        <f t="shared" si="151"/>
        <v>0</v>
      </c>
      <c r="BO583" s="7">
        <f ca="1">SUMIFS(مصنعيات!BM:BM,مصنعيات!BE:BE,$AO$2,مصنعيات!BC:BC,BK583)</f>
        <v>0</v>
      </c>
      <c r="BP583" s="66" t="str">
        <f t="shared" si="160"/>
        <v/>
      </c>
    </row>
    <row r="584" spans="2:68" x14ac:dyDescent="0.2">
      <c r="B584" s="4" t="s">
        <v>12</v>
      </c>
      <c r="C584" s="5">
        <v>45749</v>
      </c>
      <c r="D584" s="7"/>
      <c r="E584" s="7"/>
      <c r="F584" s="6">
        <f t="shared" si="152"/>
        <v>0</v>
      </c>
      <c r="G584" s="7">
        <f>SUMIFS(مصنعيات!N:N,مصنعيات!F:F,$E$2,مصنعيات!D:D,C584)</f>
        <v>0</v>
      </c>
      <c r="H584" s="66" t="str">
        <f t="shared" si="153"/>
        <v/>
      </c>
      <c r="K584" s="4" t="s">
        <v>12</v>
      </c>
      <c r="L584" s="5">
        <v>45749</v>
      </c>
      <c r="M584" s="7"/>
      <c r="N584" s="7"/>
      <c r="O584" s="6">
        <f t="shared" si="145"/>
        <v>0</v>
      </c>
      <c r="P584" s="7">
        <f>SUMIFS(مصنعيات!N:N,مصنعيات!F:F,$N$2,مصنعيات!D:D,L584)</f>
        <v>0</v>
      </c>
      <c r="Q584" s="66" t="str">
        <f t="shared" si="154"/>
        <v/>
      </c>
      <c r="T584" s="4" t="s">
        <v>12</v>
      </c>
      <c r="U584" s="5">
        <v>45749</v>
      </c>
      <c r="V584" s="7"/>
      <c r="W584" s="7"/>
      <c r="X584" s="6">
        <f t="shared" si="146"/>
        <v>0</v>
      </c>
      <c r="Y584" s="7">
        <f>SUMIFS(مصنعيات!W:W,مصنعيات!O:O,$W$2,مصنعيات!M:M,U584)</f>
        <v>0</v>
      </c>
      <c r="Z584" s="66" t="str">
        <f t="shared" si="155"/>
        <v/>
      </c>
      <c r="AC584" s="4" t="s">
        <v>12</v>
      </c>
      <c r="AD584" s="5">
        <v>45749</v>
      </c>
      <c r="AE584" s="7"/>
      <c r="AF584" s="7"/>
      <c r="AG584" s="6">
        <f t="shared" si="147"/>
        <v>0</v>
      </c>
      <c r="AH584" s="7">
        <f>SUMIFS(مصنعيات!AF:AF,مصنعيات!X:X,$AF$2,مصنعيات!V:V,AD584)</f>
        <v>0</v>
      </c>
      <c r="AI584" s="66" t="str">
        <f t="shared" si="156"/>
        <v/>
      </c>
      <c r="AL584" s="4" t="s">
        <v>12</v>
      </c>
      <c r="AM584" s="5">
        <v>45749</v>
      </c>
      <c r="AN584" s="7"/>
      <c r="AO584" s="7"/>
      <c r="AP584" s="6">
        <f t="shared" si="148"/>
        <v>0</v>
      </c>
      <c r="AQ584" s="7">
        <f>SUMIFS(مصنعيات!AO:AO,مصنعيات!AG:AG,$AO$2,مصنعيات!AE:AE,AM584)</f>
        <v>0</v>
      </c>
      <c r="AR584" s="66" t="str">
        <f t="shared" si="157"/>
        <v/>
      </c>
      <c r="AT584" s="4" t="s">
        <v>12</v>
      </c>
      <c r="AU584" s="5">
        <v>45749</v>
      </c>
      <c r="AV584" s="7"/>
      <c r="AW584" s="7"/>
      <c r="AX584" s="6">
        <f t="shared" si="149"/>
        <v>0</v>
      </c>
      <c r="AY584" s="7">
        <f ca="1">SUMIFS(مصنعيات!AW:AW,مصنعيات!AO:AO,$AO$2,مصنعيات!AM:AM,AU584)</f>
        <v>0</v>
      </c>
      <c r="AZ584" s="66" t="str">
        <f t="shared" si="158"/>
        <v/>
      </c>
      <c r="BB584" s="4" t="s">
        <v>12</v>
      </c>
      <c r="BC584" s="5">
        <v>45749</v>
      </c>
      <c r="BD584" s="7"/>
      <c r="BE584" s="7"/>
      <c r="BF584" s="6">
        <f t="shared" si="150"/>
        <v>0</v>
      </c>
      <c r="BG584" s="7">
        <f ca="1">SUMIFS(مصنعيات!BE:BE,مصنعيات!AW:AW,$AO$2,مصنعيات!AU:AU,BC584)</f>
        <v>0</v>
      </c>
      <c r="BH584" s="66" t="str">
        <f t="shared" si="159"/>
        <v/>
      </c>
      <c r="BJ584" s="4" t="s">
        <v>12</v>
      </c>
      <c r="BK584" s="5">
        <v>45749</v>
      </c>
      <c r="BL584" s="7"/>
      <c r="BM584" s="7"/>
      <c r="BN584" s="6">
        <f t="shared" si="151"/>
        <v>0</v>
      </c>
      <c r="BO584" s="7">
        <f ca="1">SUMIFS(مصنعيات!BM:BM,مصنعيات!BE:BE,$AO$2,مصنعيات!BC:BC,BK584)</f>
        <v>0</v>
      </c>
      <c r="BP584" s="66" t="str">
        <f t="shared" si="160"/>
        <v/>
      </c>
    </row>
    <row r="585" spans="2:68" x14ac:dyDescent="0.2">
      <c r="B585" s="4" t="s">
        <v>13</v>
      </c>
      <c r="C585" s="5">
        <v>45750</v>
      </c>
      <c r="D585" s="7"/>
      <c r="E585" s="7"/>
      <c r="F585" s="6">
        <f t="shared" si="152"/>
        <v>0</v>
      </c>
      <c r="G585" s="7">
        <f>SUMIFS(مصنعيات!N:N,مصنعيات!F:F,$E$2,مصنعيات!D:D,C585)</f>
        <v>0</v>
      </c>
      <c r="H585" s="66" t="str">
        <f t="shared" si="153"/>
        <v/>
      </c>
      <c r="K585" s="4" t="s">
        <v>13</v>
      </c>
      <c r="L585" s="5">
        <v>45750</v>
      </c>
      <c r="M585" s="7"/>
      <c r="N585" s="7"/>
      <c r="O585" s="6">
        <f t="shared" si="145"/>
        <v>0</v>
      </c>
      <c r="P585" s="7">
        <f>SUMIFS(مصنعيات!N:N,مصنعيات!F:F,$N$2,مصنعيات!D:D,L585)</f>
        <v>0</v>
      </c>
      <c r="Q585" s="66" t="str">
        <f t="shared" si="154"/>
        <v/>
      </c>
      <c r="T585" s="4" t="s">
        <v>13</v>
      </c>
      <c r="U585" s="5">
        <v>45750</v>
      </c>
      <c r="V585" s="7"/>
      <c r="W585" s="7"/>
      <c r="X585" s="6">
        <f t="shared" si="146"/>
        <v>0</v>
      </c>
      <c r="Y585" s="7">
        <f>SUMIFS(مصنعيات!W:W,مصنعيات!O:O,$W$2,مصنعيات!M:M,U585)</f>
        <v>0</v>
      </c>
      <c r="Z585" s="66" t="str">
        <f t="shared" si="155"/>
        <v/>
      </c>
      <c r="AC585" s="4" t="s">
        <v>13</v>
      </c>
      <c r="AD585" s="5">
        <v>45750</v>
      </c>
      <c r="AE585" s="7"/>
      <c r="AF585" s="7"/>
      <c r="AG585" s="6">
        <f t="shared" si="147"/>
        <v>0</v>
      </c>
      <c r="AH585" s="7">
        <f>SUMIFS(مصنعيات!AF:AF,مصنعيات!X:X,$AF$2,مصنعيات!V:V,AD585)</f>
        <v>0</v>
      </c>
      <c r="AI585" s="66" t="str">
        <f t="shared" si="156"/>
        <v/>
      </c>
      <c r="AL585" s="4" t="s">
        <v>13</v>
      </c>
      <c r="AM585" s="5">
        <v>45750</v>
      </c>
      <c r="AN585" s="7"/>
      <c r="AO585" s="7"/>
      <c r="AP585" s="6">
        <f t="shared" si="148"/>
        <v>0</v>
      </c>
      <c r="AQ585" s="7">
        <f>SUMIFS(مصنعيات!AO:AO,مصنعيات!AG:AG,$AO$2,مصنعيات!AE:AE,AM585)</f>
        <v>0</v>
      </c>
      <c r="AR585" s="66" t="str">
        <f t="shared" si="157"/>
        <v/>
      </c>
      <c r="AT585" s="4" t="s">
        <v>13</v>
      </c>
      <c r="AU585" s="5">
        <v>45750</v>
      </c>
      <c r="AV585" s="7"/>
      <c r="AW585" s="7"/>
      <c r="AX585" s="6">
        <f t="shared" si="149"/>
        <v>0</v>
      </c>
      <c r="AY585" s="7">
        <f ca="1">SUMIFS(مصنعيات!AW:AW,مصنعيات!AO:AO,$AO$2,مصنعيات!AM:AM,AU585)</f>
        <v>0</v>
      </c>
      <c r="AZ585" s="66" t="str">
        <f t="shared" si="158"/>
        <v/>
      </c>
      <c r="BB585" s="4" t="s">
        <v>13</v>
      </c>
      <c r="BC585" s="5">
        <v>45750</v>
      </c>
      <c r="BD585" s="7"/>
      <c r="BE585" s="7"/>
      <c r="BF585" s="6">
        <f t="shared" si="150"/>
        <v>0</v>
      </c>
      <c r="BG585" s="7">
        <f ca="1">SUMIFS(مصنعيات!BE:BE,مصنعيات!AW:AW,$AO$2,مصنعيات!AU:AU,BC585)</f>
        <v>0</v>
      </c>
      <c r="BH585" s="66" t="str">
        <f t="shared" si="159"/>
        <v/>
      </c>
      <c r="BJ585" s="4" t="s">
        <v>13</v>
      </c>
      <c r="BK585" s="5">
        <v>45750</v>
      </c>
      <c r="BL585" s="7"/>
      <c r="BM585" s="7"/>
      <c r="BN585" s="6">
        <f t="shared" si="151"/>
        <v>0</v>
      </c>
      <c r="BO585" s="7">
        <f ca="1">SUMIFS(مصنعيات!BM:BM,مصنعيات!BE:BE,$AO$2,مصنعيات!BC:BC,BK585)</f>
        <v>0</v>
      </c>
      <c r="BP585" s="66" t="str">
        <f t="shared" si="160"/>
        <v/>
      </c>
    </row>
    <row r="586" spans="2:68" x14ac:dyDescent="0.2">
      <c r="B586" s="4" t="s">
        <v>30</v>
      </c>
      <c r="C586" s="5">
        <v>45751</v>
      </c>
      <c r="D586" s="7"/>
      <c r="E586" s="7"/>
      <c r="F586" s="6">
        <f t="shared" si="152"/>
        <v>0</v>
      </c>
      <c r="G586" s="7">
        <f>SUMIFS(مصنعيات!N:N,مصنعيات!F:F,$E$2,مصنعيات!D:D,C586)</f>
        <v>0</v>
      </c>
      <c r="H586" s="66" t="str">
        <f t="shared" si="153"/>
        <v/>
      </c>
      <c r="K586" s="4" t="s">
        <v>30</v>
      </c>
      <c r="L586" s="5">
        <v>45751</v>
      </c>
      <c r="M586" s="7"/>
      <c r="N586" s="7"/>
      <c r="O586" s="6">
        <f t="shared" si="145"/>
        <v>0</v>
      </c>
      <c r="P586" s="7">
        <f>SUMIFS(مصنعيات!N:N,مصنعيات!F:F,$N$2,مصنعيات!D:D,L586)</f>
        <v>0</v>
      </c>
      <c r="Q586" s="66" t="str">
        <f t="shared" si="154"/>
        <v/>
      </c>
      <c r="T586" s="4" t="s">
        <v>30</v>
      </c>
      <c r="U586" s="5">
        <v>45751</v>
      </c>
      <c r="V586" s="7"/>
      <c r="W586" s="7"/>
      <c r="X586" s="6">
        <f t="shared" si="146"/>
        <v>0</v>
      </c>
      <c r="Y586" s="7">
        <f>SUMIFS(مصنعيات!W:W,مصنعيات!O:O,$W$2,مصنعيات!M:M,U586)</f>
        <v>0</v>
      </c>
      <c r="Z586" s="66" t="str">
        <f t="shared" si="155"/>
        <v/>
      </c>
      <c r="AC586" s="4" t="s">
        <v>30</v>
      </c>
      <c r="AD586" s="5">
        <v>45751</v>
      </c>
      <c r="AE586" s="7"/>
      <c r="AF586" s="7"/>
      <c r="AG586" s="6">
        <f t="shared" si="147"/>
        <v>0</v>
      </c>
      <c r="AH586" s="7">
        <f>SUMIFS(مصنعيات!AF:AF,مصنعيات!X:X,$AF$2,مصنعيات!V:V,AD586)</f>
        <v>0</v>
      </c>
      <c r="AI586" s="66" t="str">
        <f t="shared" si="156"/>
        <v/>
      </c>
      <c r="AL586" s="4" t="s">
        <v>30</v>
      </c>
      <c r="AM586" s="5">
        <v>45751</v>
      </c>
      <c r="AN586" s="7"/>
      <c r="AO586" s="7"/>
      <c r="AP586" s="6">
        <f t="shared" si="148"/>
        <v>0</v>
      </c>
      <c r="AQ586" s="7">
        <f>SUMIFS(مصنعيات!AO:AO,مصنعيات!AG:AG,$AO$2,مصنعيات!AE:AE,AM586)</f>
        <v>0</v>
      </c>
      <c r="AR586" s="66" t="str">
        <f t="shared" si="157"/>
        <v/>
      </c>
      <c r="AT586" s="4" t="s">
        <v>30</v>
      </c>
      <c r="AU586" s="5">
        <v>45751</v>
      </c>
      <c r="AV586" s="7"/>
      <c r="AW586" s="7"/>
      <c r="AX586" s="6">
        <f t="shared" si="149"/>
        <v>0</v>
      </c>
      <c r="AY586" s="7">
        <f ca="1">SUMIFS(مصنعيات!AW:AW,مصنعيات!AO:AO,$AO$2,مصنعيات!AM:AM,AU586)</f>
        <v>0</v>
      </c>
      <c r="AZ586" s="66" t="str">
        <f t="shared" si="158"/>
        <v/>
      </c>
      <c r="BB586" s="4" t="s">
        <v>30</v>
      </c>
      <c r="BC586" s="5">
        <v>45751</v>
      </c>
      <c r="BD586" s="7"/>
      <c r="BE586" s="7"/>
      <c r="BF586" s="6">
        <f t="shared" si="150"/>
        <v>0</v>
      </c>
      <c r="BG586" s="7">
        <f ca="1">SUMIFS(مصنعيات!BE:BE,مصنعيات!AW:AW,$AO$2,مصنعيات!AU:AU,BC586)</f>
        <v>0</v>
      </c>
      <c r="BH586" s="66" t="str">
        <f t="shared" si="159"/>
        <v/>
      </c>
      <c r="BJ586" s="4" t="s">
        <v>30</v>
      </c>
      <c r="BK586" s="5">
        <v>45751</v>
      </c>
      <c r="BL586" s="7"/>
      <c r="BM586" s="7"/>
      <c r="BN586" s="6">
        <f t="shared" si="151"/>
        <v>0</v>
      </c>
      <c r="BO586" s="7">
        <f ca="1">SUMIFS(مصنعيات!BM:BM,مصنعيات!BE:BE,$AO$2,مصنعيات!BC:BC,BK586)</f>
        <v>0</v>
      </c>
      <c r="BP586" s="66" t="str">
        <f t="shared" si="160"/>
        <v/>
      </c>
    </row>
    <row r="587" spans="2:68" x14ac:dyDescent="0.2">
      <c r="B587" s="4" t="s">
        <v>8</v>
      </c>
      <c r="C587" s="5">
        <v>45752</v>
      </c>
      <c r="D587" s="7"/>
      <c r="E587" s="7"/>
      <c r="F587" s="6">
        <f t="shared" si="152"/>
        <v>0</v>
      </c>
      <c r="G587" s="7">
        <f>SUMIFS(مصنعيات!N:N,مصنعيات!F:F,$E$2,مصنعيات!D:D,C587)</f>
        <v>0</v>
      </c>
      <c r="H587" s="66" t="str">
        <f t="shared" si="153"/>
        <v/>
      </c>
      <c r="K587" s="4" t="s">
        <v>8</v>
      </c>
      <c r="L587" s="5">
        <v>45752</v>
      </c>
      <c r="M587" s="7"/>
      <c r="N587" s="7"/>
      <c r="O587" s="6">
        <f t="shared" si="145"/>
        <v>0</v>
      </c>
      <c r="P587" s="7">
        <f>SUMIFS(مصنعيات!N:N,مصنعيات!F:F,$N$2,مصنعيات!D:D,L587)</f>
        <v>0</v>
      </c>
      <c r="Q587" s="66" t="str">
        <f t="shared" si="154"/>
        <v/>
      </c>
      <c r="T587" s="4" t="s">
        <v>8</v>
      </c>
      <c r="U587" s="5">
        <v>45752</v>
      </c>
      <c r="V587" s="7"/>
      <c r="W587" s="7"/>
      <c r="X587" s="6">
        <f t="shared" si="146"/>
        <v>0</v>
      </c>
      <c r="Y587" s="7">
        <f>SUMIFS(مصنعيات!W:W,مصنعيات!O:O,$W$2,مصنعيات!M:M,U587)</f>
        <v>0</v>
      </c>
      <c r="Z587" s="66" t="str">
        <f t="shared" si="155"/>
        <v/>
      </c>
      <c r="AC587" s="4" t="s">
        <v>8</v>
      </c>
      <c r="AD587" s="5">
        <v>45752</v>
      </c>
      <c r="AE587" s="7"/>
      <c r="AF587" s="7"/>
      <c r="AG587" s="6">
        <f t="shared" si="147"/>
        <v>0</v>
      </c>
      <c r="AH587" s="7">
        <f>SUMIFS(مصنعيات!AF:AF,مصنعيات!X:X,$AF$2,مصنعيات!V:V,AD587)</f>
        <v>0</v>
      </c>
      <c r="AI587" s="66" t="str">
        <f t="shared" si="156"/>
        <v/>
      </c>
      <c r="AL587" s="4" t="s">
        <v>8</v>
      </c>
      <c r="AM587" s="5">
        <v>45752</v>
      </c>
      <c r="AN587" s="7"/>
      <c r="AO587" s="7"/>
      <c r="AP587" s="6">
        <f t="shared" si="148"/>
        <v>0</v>
      </c>
      <c r="AQ587" s="7">
        <f>SUMIFS(مصنعيات!AO:AO,مصنعيات!AG:AG,$AO$2,مصنعيات!AE:AE,AM587)</f>
        <v>0</v>
      </c>
      <c r="AR587" s="66" t="str">
        <f t="shared" si="157"/>
        <v/>
      </c>
      <c r="AT587" s="4" t="s">
        <v>8</v>
      </c>
      <c r="AU587" s="5">
        <v>45752</v>
      </c>
      <c r="AV587" s="7"/>
      <c r="AW587" s="7"/>
      <c r="AX587" s="6">
        <f t="shared" si="149"/>
        <v>0</v>
      </c>
      <c r="AY587" s="7">
        <f ca="1">SUMIFS(مصنعيات!AW:AW,مصنعيات!AO:AO,$AO$2,مصنعيات!AM:AM,AU587)</f>
        <v>0</v>
      </c>
      <c r="AZ587" s="66" t="str">
        <f t="shared" si="158"/>
        <v/>
      </c>
      <c r="BB587" s="4" t="s">
        <v>8</v>
      </c>
      <c r="BC587" s="5">
        <v>45752</v>
      </c>
      <c r="BD587" s="7"/>
      <c r="BE587" s="7"/>
      <c r="BF587" s="6">
        <f t="shared" si="150"/>
        <v>0</v>
      </c>
      <c r="BG587" s="7">
        <f ca="1">SUMIFS(مصنعيات!BE:BE,مصنعيات!AW:AW,$AO$2,مصنعيات!AU:AU,BC587)</f>
        <v>0</v>
      </c>
      <c r="BH587" s="66" t="str">
        <f t="shared" si="159"/>
        <v/>
      </c>
      <c r="BJ587" s="4" t="s">
        <v>8</v>
      </c>
      <c r="BK587" s="5">
        <v>45752</v>
      </c>
      <c r="BL587" s="7"/>
      <c r="BM587" s="7"/>
      <c r="BN587" s="6">
        <f t="shared" si="151"/>
        <v>0</v>
      </c>
      <c r="BO587" s="7">
        <f ca="1">SUMIFS(مصنعيات!BM:BM,مصنعيات!BE:BE,$AO$2,مصنعيات!BC:BC,BK587)</f>
        <v>0</v>
      </c>
      <c r="BP587" s="66" t="str">
        <f t="shared" si="160"/>
        <v/>
      </c>
    </row>
    <row r="588" spans="2:68" x14ac:dyDescent="0.2">
      <c r="B588" s="4" t="s">
        <v>9</v>
      </c>
      <c r="C588" s="5">
        <v>45753</v>
      </c>
      <c r="D588" s="7"/>
      <c r="E588" s="7"/>
      <c r="F588" s="6">
        <f t="shared" si="152"/>
        <v>0</v>
      </c>
      <c r="G588" s="7">
        <f>SUMIFS(مصنعيات!N:N,مصنعيات!F:F,$E$2,مصنعيات!D:D,C588)</f>
        <v>0</v>
      </c>
      <c r="H588" s="66" t="str">
        <f t="shared" si="153"/>
        <v/>
      </c>
      <c r="K588" s="4" t="s">
        <v>9</v>
      </c>
      <c r="L588" s="5">
        <v>45753</v>
      </c>
      <c r="M588" s="7"/>
      <c r="N588" s="7"/>
      <c r="O588" s="6">
        <f t="shared" si="145"/>
        <v>0</v>
      </c>
      <c r="P588" s="7">
        <f>SUMIFS(مصنعيات!N:N,مصنعيات!F:F,$N$2,مصنعيات!D:D,L588)</f>
        <v>0</v>
      </c>
      <c r="Q588" s="66" t="str">
        <f t="shared" si="154"/>
        <v/>
      </c>
      <c r="T588" s="4" t="s">
        <v>9</v>
      </c>
      <c r="U588" s="5">
        <v>45753</v>
      </c>
      <c r="V588" s="7"/>
      <c r="W588" s="7"/>
      <c r="X588" s="6">
        <f t="shared" si="146"/>
        <v>0</v>
      </c>
      <c r="Y588" s="7">
        <f>SUMIFS(مصنعيات!W:W,مصنعيات!O:O,$W$2,مصنعيات!M:M,U588)</f>
        <v>0</v>
      </c>
      <c r="Z588" s="66" t="str">
        <f t="shared" si="155"/>
        <v/>
      </c>
      <c r="AC588" s="4" t="s">
        <v>9</v>
      </c>
      <c r="AD588" s="5">
        <v>45753</v>
      </c>
      <c r="AE588" s="7"/>
      <c r="AF588" s="7"/>
      <c r="AG588" s="6">
        <f t="shared" si="147"/>
        <v>0</v>
      </c>
      <c r="AH588" s="7">
        <f>SUMIFS(مصنعيات!AF:AF,مصنعيات!X:X,$AF$2,مصنعيات!V:V,AD588)</f>
        <v>0</v>
      </c>
      <c r="AI588" s="66" t="str">
        <f t="shared" si="156"/>
        <v/>
      </c>
      <c r="AL588" s="4" t="s">
        <v>9</v>
      </c>
      <c r="AM588" s="5">
        <v>45753</v>
      </c>
      <c r="AN588" s="7"/>
      <c r="AO588" s="7"/>
      <c r="AP588" s="6">
        <f t="shared" si="148"/>
        <v>0</v>
      </c>
      <c r="AQ588" s="7">
        <f>SUMIFS(مصنعيات!AO:AO,مصنعيات!AG:AG,$AO$2,مصنعيات!AE:AE,AM588)</f>
        <v>0</v>
      </c>
      <c r="AR588" s="66" t="str">
        <f t="shared" si="157"/>
        <v/>
      </c>
      <c r="AT588" s="4" t="s">
        <v>9</v>
      </c>
      <c r="AU588" s="5">
        <v>45753</v>
      </c>
      <c r="AV588" s="7"/>
      <c r="AW588" s="7"/>
      <c r="AX588" s="6">
        <f t="shared" si="149"/>
        <v>0</v>
      </c>
      <c r="AY588" s="7">
        <f ca="1">SUMIFS(مصنعيات!AW:AW,مصنعيات!AO:AO,$AO$2,مصنعيات!AM:AM,AU588)</f>
        <v>0</v>
      </c>
      <c r="AZ588" s="66" t="str">
        <f t="shared" si="158"/>
        <v/>
      </c>
      <c r="BB588" s="4" t="s">
        <v>9</v>
      </c>
      <c r="BC588" s="5">
        <v>45753</v>
      </c>
      <c r="BD588" s="7"/>
      <c r="BE588" s="7"/>
      <c r="BF588" s="6">
        <f t="shared" si="150"/>
        <v>0</v>
      </c>
      <c r="BG588" s="7">
        <f ca="1">SUMIFS(مصنعيات!BE:BE,مصنعيات!AW:AW,$AO$2,مصنعيات!AU:AU,BC588)</f>
        <v>0</v>
      </c>
      <c r="BH588" s="66" t="str">
        <f t="shared" si="159"/>
        <v/>
      </c>
      <c r="BJ588" s="4" t="s">
        <v>9</v>
      </c>
      <c r="BK588" s="5">
        <v>45753</v>
      </c>
      <c r="BL588" s="7"/>
      <c r="BM588" s="7"/>
      <c r="BN588" s="6">
        <f t="shared" si="151"/>
        <v>0</v>
      </c>
      <c r="BO588" s="7">
        <f ca="1">SUMIFS(مصنعيات!BM:BM,مصنعيات!BE:BE,$AO$2,مصنعيات!BC:BC,BK588)</f>
        <v>0</v>
      </c>
      <c r="BP588" s="66" t="str">
        <f t="shared" si="160"/>
        <v/>
      </c>
    </row>
    <row r="589" spans="2:68" x14ac:dyDescent="0.2">
      <c r="B589" s="4" t="s">
        <v>10</v>
      </c>
      <c r="C589" s="5">
        <v>45754</v>
      </c>
      <c r="D589" s="7"/>
      <c r="E589" s="7"/>
      <c r="F589" s="6">
        <f t="shared" si="152"/>
        <v>0</v>
      </c>
      <c r="G589" s="7">
        <f>SUMIFS(مصنعيات!N:N,مصنعيات!F:F,$E$2,مصنعيات!D:D,C589)</f>
        <v>0</v>
      </c>
      <c r="H589" s="66" t="str">
        <f t="shared" si="153"/>
        <v/>
      </c>
      <c r="K589" s="4" t="s">
        <v>10</v>
      </c>
      <c r="L589" s="5">
        <v>45754</v>
      </c>
      <c r="M589" s="7"/>
      <c r="N589" s="7"/>
      <c r="O589" s="6">
        <f t="shared" si="145"/>
        <v>0</v>
      </c>
      <c r="P589" s="7">
        <f>SUMIFS(مصنعيات!N:N,مصنعيات!F:F,$N$2,مصنعيات!D:D,L589)</f>
        <v>0</v>
      </c>
      <c r="Q589" s="66" t="str">
        <f t="shared" si="154"/>
        <v/>
      </c>
      <c r="T589" s="4" t="s">
        <v>10</v>
      </c>
      <c r="U589" s="5">
        <v>45754</v>
      </c>
      <c r="V589" s="7"/>
      <c r="W589" s="7"/>
      <c r="X589" s="6">
        <f t="shared" si="146"/>
        <v>0</v>
      </c>
      <c r="Y589" s="7">
        <f>SUMIFS(مصنعيات!W:W,مصنعيات!O:O,$W$2,مصنعيات!M:M,U589)</f>
        <v>0</v>
      </c>
      <c r="Z589" s="66" t="str">
        <f t="shared" si="155"/>
        <v/>
      </c>
      <c r="AC589" s="4" t="s">
        <v>10</v>
      </c>
      <c r="AD589" s="5">
        <v>45754</v>
      </c>
      <c r="AE589" s="7"/>
      <c r="AF589" s="7"/>
      <c r="AG589" s="6">
        <f t="shared" si="147"/>
        <v>0</v>
      </c>
      <c r="AH589" s="7">
        <f>SUMIFS(مصنعيات!AF:AF,مصنعيات!X:X,$AF$2,مصنعيات!V:V,AD589)</f>
        <v>0</v>
      </c>
      <c r="AI589" s="66" t="str">
        <f t="shared" si="156"/>
        <v/>
      </c>
      <c r="AL589" s="4" t="s">
        <v>10</v>
      </c>
      <c r="AM589" s="5">
        <v>45754</v>
      </c>
      <c r="AN589" s="7"/>
      <c r="AO589" s="7"/>
      <c r="AP589" s="6">
        <f t="shared" si="148"/>
        <v>0</v>
      </c>
      <c r="AQ589" s="7">
        <f>SUMIFS(مصنعيات!AO:AO,مصنعيات!AG:AG,$AO$2,مصنعيات!AE:AE,AM589)</f>
        <v>0</v>
      </c>
      <c r="AR589" s="66" t="str">
        <f t="shared" si="157"/>
        <v/>
      </c>
      <c r="AT589" s="4" t="s">
        <v>10</v>
      </c>
      <c r="AU589" s="5">
        <v>45754</v>
      </c>
      <c r="AV589" s="7"/>
      <c r="AW589" s="7"/>
      <c r="AX589" s="6">
        <f t="shared" si="149"/>
        <v>0</v>
      </c>
      <c r="AY589" s="7">
        <f ca="1">SUMIFS(مصنعيات!AW:AW,مصنعيات!AO:AO,$AO$2,مصنعيات!AM:AM,AU589)</f>
        <v>0</v>
      </c>
      <c r="AZ589" s="66" t="str">
        <f t="shared" si="158"/>
        <v/>
      </c>
      <c r="BB589" s="4" t="s">
        <v>10</v>
      </c>
      <c r="BC589" s="5">
        <v>45754</v>
      </c>
      <c r="BD589" s="7"/>
      <c r="BE589" s="7"/>
      <c r="BF589" s="6">
        <f t="shared" si="150"/>
        <v>0</v>
      </c>
      <c r="BG589" s="7">
        <f ca="1">SUMIFS(مصنعيات!BE:BE,مصنعيات!AW:AW,$AO$2,مصنعيات!AU:AU,BC589)</f>
        <v>0</v>
      </c>
      <c r="BH589" s="66" t="str">
        <f t="shared" si="159"/>
        <v/>
      </c>
      <c r="BJ589" s="4" t="s">
        <v>10</v>
      </c>
      <c r="BK589" s="5">
        <v>45754</v>
      </c>
      <c r="BL589" s="7"/>
      <c r="BM589" s="7"/>
      <c r="BN589" s="6">
        <f t="shared" si="151"/>
        <v>0</v>
      </c>
      <c r="BO589" s="7">
        <f ca="1">SUMIFS(مصنعيات!BM:BM,مصنعيات!BE:BE,$AO$2,مصنعيات!BC:BC,BK589)</f>
        <v>0</v>
      </c>
      <c r="BP589" s="66" t="str">
        <f t="shared" si="160"/>
        <v/>
      </c>
    </row>
    <row r="590" spans="2:68" x14ac:dyDescent="0.2">
      <c r="B590" s="4" t="s">
        <v>11</v>
      </c>
      <c r="C590" s="5">
        <v>45755</v>
      </c>
      <c r="D590" s="7"/>
      <c r="E590" s="7"/>
      <c r="F590" s="6">
        <f t="shared" si="152"/>
        <v>0</v>
      </c>
      <c r="G590" s="7">
        <f>SUMIFS(مصنعيات!N:N,مصنعيات!F:F,$E$2,مصنعيات!D:D,C590)</f>
        <v>0</v>
      </c>
      <c r="H590" s="66" t="str">
        <f t="shared" si="153"/>
        <v/>
      </c>
      <c r="K590" s="4" t="s">
        <v>11</v>
      </c>
      <c r="L590" s="5">
        <v>45755</v>
      </c>
      <c r="M590" s="7"/>
      <c r="N590" s="7"/>
      <c r="O590" s="6">
        <f t="shared" si="145"/>
        <v>0</v>
      </c>
      <c r="P590" s="7">
        <f>SUMIFS(مصنعيات!N:N,مصنعيات!F:F,$N$2,مصنعيات!D:D,L590)</f>
        <v>0</v>
      </c>
      <c r="Q590" s="66" t="str">
        <f t="shared" si="154"/>
        <v/>
      </c>
      <c r="T590" s="4" t="s">
        <v>11</v>
      </c>
      <c r="U590" s="5">
        <v>45755</v>
      </c>
      <c r="V590" s="7"/>
      <c r="W590" s="7"/>
      <c r="X590" s="6">
        <f t="shared" si="146"/>
        <v>0</v>
      </c>
      <c r="Y590" s="7">
        <f>SUMIFS(مصنعيات!W:W,مصنعيات!O:O,$W$2,مصنعيات!M:M,U590)</f>
        <v>0</v>
      </c>
      <c r="Z590" s="66" t="str">
        <f t="shared" si="155"/>
        <v/>
      </c>
      <c r="AC590" s="4" t="s">
        <v>11</v>
      </c>
      <c r="AD590" s="5">
        <v>45755</v>
      </c>
      <c r="AE590" s="7"/>
      <c r="AF590" s="7"/>
      <c r="AG590" s="6">
        <f t="shared" si="147"/>
        <v>0</v>
      </c>
      <c r="AH590" s="7">
        <f>SUMIFS(مصنعيات!AF:AF,مصنعيات!X:X,$AF$2,مصنعيات!V:V,AD590)</f>
        <v>0</v>
      </c>
      <c r="AI590" s="66" t="str">
        <f t="shared" si="156"/>
        <v/>
      </c>
      <c r="AL590" s="4" t="s">
        <v>11</v>
      </c>
      <c r="AM590" s="5">
        <v>45755</v>
      </c>
      <c r="AN590" s="7"/>
      <c r="AO590" s="7"/>
      <c r="AP590" s="6">
        <f t="shared" si="148"/>
        <v>0</v>
      </c>
      <c r="AQ590" s="7">
        <f>SUMIFS(مصنعيات!AO:AO,مصنعيات!AG:AG,$AO$2,مصنعيات!AE:AE,AM590)</f>
        <v>0</v>
      </c>
      <c r="AR590" s="66" t="str">
        <f t="shared" si="157"/>
        <v/>
      </c>
      <c r="AT590" s="4" t="s">
        <v>11</v>
      </c>
      <c r="AU590" s="5">
        <v>45755</v>
      </c>
      <c r="AV590" s="7"/>
      <c r="AW590" s="7"/>
      <c r="AX590" s="6">
        <f t="shared" si="149"/>
        <v>0</v>
      </c>
      <c r="AY590" s="7">
        <f ca="1">SUMIFS(مصنعيات!AW:AW,مصنعيات!AO:AO,$AO$2,مصنعيات!AM:AM,AU590)</f>
        <v>0</v>
      </c>
      <c r="AZ590" s="66" t="str">
        <f t="shared" si="158"/>
        <v/>
      </c>
      <c r="BB590" s="4" t="s">
        <v>11</v>
      </c>
      <c r="BC590" s="5">
        <v>45755</v>
      </c>
      <c r="BD590" s="7"/>
      <c r="BE590" s="7"/>
      <c r="BF590" s="6">
        <f t="shared" si="150"/>
        <v>0</v>
      </c>
      <c r="BG590" s="7">
        <f ca="1">SUMIFS(مصنعيات!BE:BE,مصنعيات!AW:AW,$AO$2,مصنعيات!AU:AU,BC590)</f>
        <v>0</v>
      </c>
      <c r="BH590" s="66" t="str">
        <f t="shared" si="159"/>
        <v/>
      </c>
      <c r="BJ590" s="4" t="s">
        <v>11</v>
      </c>
      <c r="BK590" s="5">
        <v>45755</v>
      </c>
      <c r="BL590" s="7"/>
      <c r="BM590" s="7"/>
      <c r="BN590" s="6">
        <f t="shared" si="151"/>
        <v>0</v>
      </c>
      <c r="BO590" s="7">
        <f ca="1">SUMIFS(مصنعيات!BM:BM,مصنعيات!BE:BE,$AO$2,مصنعيات!BC:BC,BK590)</f>
        <v>0</v>
      </c>
      <c r="BP590" s="66" t="str">
        <f t="shared" si="160"/>
        <v/>
      </c>
    </row>
    <row r="591" spans="2:68" x14ac:dyDescent="0.2">
      <c r="B591" s="4" t="s">
        <v>12</v>
      </c>
      <c r="C591" s="5">
        <v>45756</v>
      </c>
      <c r="D591" s="7"/>
      <c r="E591" s="7"/>
      <c r="F591" s="6">
        <f t="shared" si="152"/>
        <v>0</v>
      </c>
      <c r="G591" s="7">
        <f>SUMIFS(مصنعيات!N:N,مصنعيات!F:F,$E$2,مصنعيات!D:D,C591)</f>
        <v>0</v>
      </c>
      <c r="H591" s="66" t="str">
        <f t="shared" si="153"/>
        <v/>
      </c>
      <c r="K591" s="4" t="s">
        <v>12</v>
      </c>
      <c r="L591" s="5">
        <v>45756</v>
      </c>
      <c r="M591" s="7"/>
      <c r="N591" s="7"/>
      <c r="O591" s="6">
        <f t="shared" si="145"/>
        <v>0</v>
      </c>
      <c r="P591" s="7">
        <f>SUMIFS(مصنعيات!N:N,مصنعيات!F:F,$N$2,مصنعيات!D:D,L591)</f>
        <v>0</v>
      </c>
      <c r="Q591" s="66" t="str">
        <f t="shared" si="154"/>
        <v/>
      </c>
      <c r="T591" s="4" t="s">
        <v>12</v>
      </c>
      <c r="U591" s="5">
        <v>45756</v>
      </c>
      <c r="V591" s="7"/>
      <c r="W591" s="7"/>
      <c r="X591" s="6">
        <f t="shared" si="146"/>
        <v>0</v>
      </c>
      <c r="Y591" s="7">
        <f>SUMIFS(مصنعيات!W:W,مصنعيات!O:O,$W$2,مصنعيات!M:M,U591)</f>
        <v>0</v>
      </c>
      <c r="Z591" s="66" t="str">
        <f t="shared" si="155"/>
        <v/>
      </c>
      <c r="AC591" s="4" t="s">
        <v>12</v>
      </c>
      <c r="AD591" s="5">
        <v>45756</v>
      </c>
      <c r="AE591" s="7"/>
      <c r="AF591" s="7"/>
      <c r="AG591" s="6">
        <f t="shared" si="147"/>
        <v>0</v>
      </c>
      <c r="AH591" s="7">
        <f>SUMIFS(مصنعيات!AF:AF,مصنعيات!X:X,$AF$2,مصنعيات!V:V,AD591)</f>
        <v>0</v>
      </c>
      <c r="AI591" s="66" t="str">
        <f t="shared" si="156"/>
        <v/>
      </c>
      <c r="AL591" s="4" t="s">
        <v>12</v>
      </c>
      <c r="AM591" s="5">
        <v>45756</v>
      </c>
      <c r="AN591" s="7"/>
      <c r="AO591" s="7"/>
      <c r="AP591" s="6">
        <f t="shared" si="148"/>
        <v>0</v>
      </c>
      <c r="AQ591" s="7">
        <f>SUMIFS(مصنعيات!AO:AO,مصنعيات!AG:AG,$AO$2,مصنعيات!AE:AE,AM591)</f>
        <v>0</v>
      </c>
      <c r="AR591" s="66" t="str">
        <f t="shared" si="157"/>
        <v/>
      </c>
      <c r="AT591" s="4" t="s">
        <v>12</v>
      </c>
      <c r="AU591" s="5">
        <v>45756</v>
      </c>
      <c r="AV591" s="7"/>
      <c r="AW591" s="7"/>
      <c r="AX591" s="6">
        <f t="shared" si="149"/>
        <v>0</v>
      </c>
      <c r="AY591" s="7">
        <f ca="1">SUMIFS(مصنعيات!AW:AW,مصنعيات!AO:AO,$AO$2,مصنعيات!AM:AM,AU591)</f>
        <v>0</v>
      </c>
      <c r="AZ591" s="66" t="str">
        <f t="shared" si="158"/>
        <v/>
      </c>
      <c r="BB591" s="4" t="s">
        <v>12</v>
      </c>
      <c r="BC591" s="5">
        <v>45756</v>
      </c>
      <c r="BD591" s="7"/>
      <c r="BE591" s="7"/>
      <c r="BF591" s="6">
        <f t="shared" si="150"/>
        <v>0</v>
      </c>
      <c r="BG591" s="7">
        <f ca="1">SUMIFS(مصنعيات!BE:BE,مصنعيات!AW:AW,$AO$2,مصنعيات!AU:AU,BC591)</f>
        <v>0</v>
      </c>
      <c r="BH591" s="66" t="str">
        <f t="shared" si="159"/>
        <v/>
      </c>
      <c r="BJ591" s="4" t="s">
        <v>12</v>
      </c>
      <c r="BK591" s="5">
        <v>45756</v>
      </c>
      <c r="BL591" s="7"/>
      <c r="BM591" s="7"/>
      <c r="BN591" s="6">
        <f t="shared" si="151"/>
        <v>0</v>
      </c>
      <c r="BO591" s="7">
        <f ca="1">SUMIFS(مصنعيات!BM:BM,مصنعيات!BE:BE,$AO$2,مصنعيات!BC:BC,BK591)</f>
        <v>0</v>
      </c>
      <c r="BP591" s="66" t="str">
        <f t="shared" si="160"/>
        <v/>
      </c>
    </row>
    <row r="592" spans="2:68" x14ac:dyDescent="0.2">
      <c r="B592" s="4" t="s">
        <v>13</v>
      </c>
      <c r="C592" s="5">
        <v>45757</v>
      </c>
      <c r="D592" s="7"/>
      <c r="E592" s="7"/>
      <c r="F592" s="6">
        <f t="shared" si="152"/>
        <v>0</v>
      </c>
      <c r="G592" s="7">
        <f>SUMIFS(مصنعيات!N:N,مصنعيات!F:F,$E$2,مصنعيات!D:D,C592)</f>
        <v>0</v>
      </c>
      <c r="H592" s="66" t="str">
        <f t="shared" si="153"/>
        <v/>
      </c>
      <c r="K592" s="4" t="s">
        <v>13</v>
      </c>
      <c r="L592" s="5">
        <v>45757</v>
      </c>
      <c r="M592" s="7"/>
      <c r="N592" s="7"/>
      <c r="O592" s="6">
        <f t="shared" si="145"/>
        <v>0</v>
      </c>
      <c r="P592" s="7">
        <f>SUMIFS(مصنعيات!N:N,مصنعيات!F:F,$N$2,مصنعيات!D:D,L592)</f>
        <v>0</v>
      </c>
      <c r="Q592" s="66" t="str">
        <f t="shared" si="154"/>
        <v/>
      </c>
      <c r="T592" s="4" t="s">
        <v>13</v>
      </c>
      <c r="U592" s="5">
        <v>45757</v>
      </c>
      <c r="V592" s="7"/>
      <c r="W592" s="7"/>
      <c r="X592" s="6">
        <f t="shared" si="146"/>
        <v>0</v>
      </c>
      <c r="Y592" s="7">
        <f>SUMIFS(مصنعيات!W:W,مصنعيات!O:O,$W$2,مصنعيات!M:M,U592)</f>
        <v>0</v>
      </c>
      <c r="Z592" s="66" t="str">
        <f t="shared" si="155"/>
        <v/>
      </c>
      <c r="AC592" s="4" t="s">
        <v>13</v>
      </c>
      <c r="AD592" s="5">
        <v>45757</v>
      </c>
      <c r="AE592" s="7"/>
      <c r="AF592" s="7"/>
      <c r="AG592" s="6">
        <f t="shared" si="147"/>
        <v>0</v>
      </c>
      <c r="AH592" s="7">
        <f>SUMIFS(مصنعيات!AF:AF,مصنعيات!X:X,$AF$2,مصنعيات!V:V,AD592)</f>
        <v>0</v>
      </c>
      <c r="AI592" s="66" t="str">
        <f t="shared" si="156"/>
        <v/>
      </c>
      <c r="AL592" s="4" t="s">
        <v>13</v>
      </c>
      <c r="AM592" s="5">
        <v>45757</v>
      </c>
      <c r="AN592" s="7"/>
      <c r="AO592" s="7"/>
      <c r="AP592" s="6">
        <f t="shared" si="148"/>
        <v>0</v>
      </c>
      <c r="AQ592" s="7">
        <f>SUMIFS(مصنعيات!AO:AO,مصنعيات!AG:AG,$AO$2,مصنعيات!AE:AE,AM592)</f>
        <v>0</v>
      </c>
      <c r="AR592" s="66" t="str">
        <f t="shared" si="157"/>
        <v/>
      </c>
      <c r="AT592" s="4" t="s">
        <v>13</v>
      </c>
      <c r="AU592" s="5">
        <v>45757</v>
      </c>
      <c r="AV592" s="7"/>
      <c r="AW592" s="7"/>
      <c r="AX592" s="6">
        <f t="shared" si="149"/>
        <v>0</v>
      </c>
      <c r="AY592" s="7">
        <f ca="1">SUMIFS(مصنعيات!AW:AW,مصنعيات!AO:AO,$AO$2,مصنعيات!AM:AM,AU592)</f>
        <v>0</v>
      </c>
      <c r="AZ592" s="66" t="str">
        <f t="shared" si="158"/>
        <v/>
      </c>
      <c r="BB592" s="4" t="s">
        <v>13</v>
      </c>
      <c r="BC592" s="5">
        <v>45757</v>
      </c>
      <c r="BD592" s="7"/>
      <c r="BE592" s="7"/>
      <c r="BF592" s="6">
        <f t="shared" si="150"/>
        <v>0</v>
      </c>
      <c r="BG592" s="7">
        <f ca="1">SUMIFS(مصنعيات!BE:BE,مصنعيات!AW:AW,$AO$2,مصنعيات!AU:AU,BC592)</f>
        <v>0</v>
      </c>
      <c r="BH592" s="66" t="str">
        <f t="shared" si="159"/>
        <v/>
      </c>
      <c r="BJ592" s="4" t="s">
        <v>13</v>
      </c>
      <c r="BK592" s="5">
        <v>45757</v>
      </c>
      <c r="BL592" s="7"/>
      <c r="BM592" s="7"/>
      <c r="BN592" s="6">
        <f t="shared" si="151"/>
        <v>0</v>
      </c>
      <c r="BO592" s="7">
        <f ca="1">SUMIFS(مصنعيات!BM:BM,مصنعيات!BE:BE,$AO$2,مصنعيات!BC:BC,BK592)</f>
        <v>0</v>
      </c>
      <c r="BP592" s="66" t="str">
        <f t="shared" si="160"/>
        <v/>
      </c>
    </row>
    <row r="593" spans="2:68" x14ac:dyDescent="0.2">
      <c r="B593" s="4" t="s">
        <v>30</v>
      </c>
      <c r="C593" s="5">
        <v>45758</v>
      </c>
      <c r="D593" s="7"/>
      <c r="E593" s="7"/>
      <c r="F593" s="6">
        <f t="shared" si="152"/>
        <v>0</v>
      </c>
      <c r="G593" s="7">
        <f>SUMIFS(مصنعيات!N:N,مصنعيات!F:F,$E$2,مصنعيات!D:D,C593)</f>
        <v>0</v>
      </c>
      <c r="H593" s="66" t="str">
        <f t="shared" si="153"/>
        <v/>
      </c>
      <c r="K593" s="4" t="s">
        <v>30</v>
      </c>
      <c r="L593" s="5">
        <v>45758</v>
      </c>
      <c r="M593" s="7"/>
      <c r="N593" s="7"/>
      <c r="O593" s="6">
        <f t="shared" si="145"/>
        <v>0</v>
      </c>
      <c r="P593" s="7">
        <f>SUMIFS(مصنعيات!N:N,مصنعيات!F:F,$N$2,مصنعيات!D:D,L593)</f>
        <v>0</v>
      </c>
      <c r="Q593" s="66" t="str">
        <f t="shared" si="154"/>
        <v/>
      </c>
      <c r="T593" s="4" t="s">
        <v>30</v>
      </c>
      <c r="U593" s="5">
        <v>45758</v>
      </c>
      <c r="V593" s="7"/>
      <c r="W593" s="7"/>
      <c r="X593" s="6">
        <f t="shared" si="146"/>
        <v>0</v>
      </c>
      <c r="Y593" s="7">
        <f>SUMIFS(مصنعيات!W:W,مصنعيات!O:O,$W$2,مصنعيات!M:M,U593)</f>
        <v>0</v>
      </c>
      <c r="Z593" s="66" t="str">
        <f t="shared" si="155"/>
        <v/>
      </c>
      <c r="AC593" s="4" t="s">
        <v>30</v>
      </c>
      <c r="AD593" s="5">
        <v>45758</v>
      </c>
      <c r="AE593" s="7"/>
      <c r="AF593" s="7"/>
      <c r="AG593" s="6">
        <f t="shared" si="147"/>
        <v>0</v>
      </c>
      <c r="AH593" s="7">
        <f>SUMIFS(مصنعيات!AF:AF,مصنعيات!X:X,$AF$2,مصنعيات!V:V,AD593)</f>
        <v>0</v>
      </c>
      <c r="AI593" s="66" t="str">
        <f t="shared" si="156"/>
        <v/>
      </c>
      <c r="AL593" s="4" t="s">
        <v>30</v>
      </c>
      <c r="AM593" s="5">
        <v>45758</v>
      </c>
      <c r="AN593" s="7"/>
      <c r="AO593" s="7"/>
      <c r="AP593" s="6">
        <f t="shared" si="148"/>
        <v>0</v>
      </c>
      <c r="AQ593" s="7">
        <f>SUMIFS(مصنعيات!AO:AO,مصنعيات!AG:AG,$AO$2,مصنعيات!AE:AE,AM593)</f>
        <v>0</v>
      </c>
      <c r="AR593" s="66" t="str">
        <f t="shared" si="157"/>
        <v/>
      </c>
      <c r="AT593" s="4" t="s">
        <v>30</v>
      </c>
      <c r="AU593" s="5">
        <v>45758</v>
      </c>
      <c r="AV593" s="7"/>
      <c r="AW593" s="7"/>
      <c r="AX593" s="6">
        <f t="shared" si="149"/>
        <v>0</v>
      </c>
      <c r="AY593" s="7">
        <f ca="1">SUMIFS(مصنعيات!AW:AW,مصنعيات!AO:AO,$AO$2,مصنعيات!AM:AM,AU593)</f>
        <v>0</v>
      </c>
      <c r="AZ593" s="66" t="str">
        <f t="shared" si="158"/>
        <v/>
      </c>
      <c r="BB593" s="4" t="s">
        <v>30</v>
      </c>
      <c r="BC593" s="5">
        <v>45758</v>
      </c>
      <c r="BD593" s="7"/>
      <c r="BE593" s="7"/>
      <c r="BF593" s="6">
        <f t="shared" si="150"/>
        <v>0</v>
      </c>
      <c r="BG593" s="7">
        <f ca="1">SUMIFS(مصنعيات!BE:BE,مصنعيات!AW:AW,$AO$2,مصنعيات!AU:AU,BC593)</f>
        <v>0</v>
      </c>
      <c r="BH593" s="66" t="str">
        <f t="shared" si="159"/>
        <v/>
      </c>
      <c r="BJ593" s="4" t="s">
        <v>30</v>
      </c>
      <c r="BK593" s="5">
        <v>45758</v>
      </c>
      <c r="BL593" s="7"/>
      <c r="BM593" s="7"/>
      <c r="BN593" s="6">
        <f t="shared" si="151"/>
        <v>0</v>
      </c>
      <c r="BO593" s="7">
        <f ca="1">SUMIFS(مصنعيات!BM:BM,مصنعيات!BE:BE,$AO$2,مصنعيات!BC:BC,BK593)</f>
        <v>0</v>
      </c>
      <c r="BP593" s="66" t="str">
        <f t="shared" si="160"/>
        <v/>
      </c>
    </row>
    <row r="594" spans="2:68" x14ac:dyDescent="0.2">
      <c r="B594" s="4" t="s">
        <v>8</v>
      </c>
      <c r="C594" s="5">
        <v>45759</v>
      </c>
      <c r="D594" s="7"/>
      <c r="E594" s="7"/>
      <c r="F594" s="6">
        <f t="shared" si="152"/>
        <v>0</v>
      </c>
      <c r="G594" s="7">
        <f>SUMIFS(مصنعيات!N:N,مصنعيات!F:F,$E$2,مصنعيات!D:D,C594)</f>
        <v>0</v>
      </c>
      <c r="H594" s="66" t="str">
        <f t="shared" si="153"/>
        <v/>
      </c>
      <c r="K594" s="4" t="s">
        <v>8</v>
      </c>
      <c r="L594" s="5">
        <v>45759</v>
      </c>
      <c r="M594" s="7"/>
      <c r="N594" s="7"/>
      <c r="O594" s="6">
        <f t="shared" si="145"/>
        <v>0</v>
      </c>
      <c r="P594" s="7">
        <f>SUMIFS(مصنعيات!N:N,مصنعيات!F:F,$N$2,مصنعيات!D:D,L594)</f>
        <v>0</v>
      </c>
      <c r="Q594" s="66" t="str">
        <f t="shared" si="154"/>
        <v/>
      </c>
      <c r="T594" s="4" t="s">
        <v>8</v>
      </c>
      <c r="U594" s="5">
        <v>45759</v>
      </c>
      <c r="V594" s="7"/>
      <c r="W594" s="7"/>
      <c r="X594" s="6">
        <f t="shared" si="146"/>
        <v>0</v>
      </c>
      <c r="Y594" s="7">
        <f>SUMIFS(مصنعيات!W:W,مصنعيات!O:O,$W$2,مصنعيات!M:M,U594)</f>
        <v>0</v>
      </c>
      <c r="Z594" s="66" t="str">
        <f t="shared" si="155"/>
        <v/>
      </c>
      <c r="AC594" s="4" t="s">
        <v>8</v>
      </c>
      <c r="AD594" s="5">
        <v>45759</v>
      </c>
      <c r="AE594" s="7"/>
      <c r="AF594" s="7"/>
      <c r="AG594" s="6">
        <f t="shared" si="147"/>
        <v>0</v>
      </c>
      <c r="AH594" s="7">
        <f>SUMIFS(مصنعيات!AF:AF,مصنعيات!X:X,$AF$2,مصنعيات!V:V,AD594)</f>
        <v>0</v>
      </c>
      <c r="AI594" s="66" t="str">
        <f t="shared" si="156"/>
        <v/>
      </c>
      <c r="AL594" s="4" t="s">
        <v>8</v>
      </c>
      <c r="AM594" s="5">
        <v>45759</v>
      </c>
      <c r="AN594" s="7"/>
      <c r="AO594" s="7"/>
      <c r="AP594" s="6">
        <f t="shared" si="148"/>
        <v>0</v>
      </c>
      <c r="AQ594" s="7">
        <f>SUMIFS(مصنعيات!AO:AO,مصنعيات!AG:AG,$AO$2,مصنعيات!AE:AE,AM594)</f>
        <v>0</v>
      </c>
      <c r="AR594" s="66" t="str">
        <f t="shared" si="157"/>
        <v/>
      </c>
      <c r="AT594" s="4" t="s">
        <v>8</v>
      </c>
      <c r="AU594" s="5">
        <v>45759</v>
      </c>
      <c r="AV594" s="7"/>
      <c r="AW594" s="7"/>
      <c r="AX594" s="6">
        <f t="shared" si="149"/>
        <v>0</v>
      </c>
      <c r="AY594" s="7">
        <f ca="1">SUMIFS(مصنعيات!AW:AW,مصنعيات!AO:AO,$AO$2,مصنعيات!AM:AM,AU594)</f>
        <v>0</v>
      </c>
      <c r="AZ594" s="66" t="str">
        <f t="shared" si="158"/>
        <v/>
      </c>
      <c r="BB594" s="4" t="s">
        <v>8</v>
      </c>
      <c r="BC594" s="5">
        <v>45759</v>
      </c>
      <c r="BD594" s="7"/>
      <c r="BE594" s="7"/>
      <c r="BF594" s="6">
        <f t="shared" si="150"/>
        <v>0</v>
      </c>
      <c r="BG594" s="7">
        <f ca="1">SUMIFS(مصنعيات!BE:BE,مصنعيات!AW:AW,$AO$2,مصنعيات!AU:AU,BC594)</f>
        <v>0</v>
      </c>
      <c r="BH594" s="66" t="str">
        <f t="shared" si="159"/>
        <v/>
      </c>
      <c r="BJ594" s="4" t="s">
        <v>8</v>
      </c>
      <c r="BK594" s="5">
        <v>45759</v>
      </c>
      <c r="BL594" s="7"/>
      <c r="BM594" s="7"/>
      <c r="BN594" s="6">
        <f t="shared" si="151"/>
        <v>0</v>
      </c>
      <c r="BO594" s="7">
        <f ca="1">SUMIFS(مصنعيات!BM:BM,مصنعيات!BE:BE,$AO$2,مصنعيات!BC:BC,BK594)</f>
        <v>0</v>
      </c>
      <c r="BP594" s="66" t="str">
        <f t="shared" si="160"/>
        <v/>
      </c>
    </row>
    <row r="595" spans="2:68" x14ac:dyDescent="0.2">
      <c r="B595" s="4" t="s">
        <v>9</v>
      </c>
      <c r="C595" s="5">
        <v>45760</v>
      </c>
      <c r="D595" s="7"/>
      <c r="E595" s="7"/>
      <c r="F595" s="6">
        <f t="shared" si="152"/>
        <v>0</v>
      </c>
      <c r="G595" s="7">
        <f>SUMIFS(مصنعيات!N:N,مصنعيات!F:F,$E$2,مصنعيات!D:D,C595)</f>
        <v>0</v>
      </c>
      <c r="H595" s="66" t="str">
        <f t="shared" si="153"/>
        <v/>
      </c>
      <c r="K595" s="4" t="s">
        <v>9</v>
      </c>
      <c r="L595" s="5">
        <v>45760</v>
      </c>
      <c r="M595" s="7"/>
      <c r="N595" s="7"/>
      <c r="O595" s="6">
        <f t="shared" si="145"/>
        <v>0</v>
      </c>
      <c r="P595" s="7">
        <f>SUMIFS(مصنعيات!N:N,مصنعيات!F:F,$N$2,مصنعيات!D:D,L595)</f>
        <v>0</v>
      </c>
      <c r="Q595" s="66" t="str">
        <f t="shared" si="154"/>
        <v/>
      </c>
      <c r="T595" s="4" t="s">
        <v>9</v>
      </c>
      <c r="U595" s="5">
        <v>45760</v>
      </c>
      <c r="V595" s="7"/>
      <c r="W595" s="7"/>
      <c r="X595" s="6">
        <f t="shared" si="146"/>
        <v>0</v>
      </c>
      <c r="Y595" s="7">
        <f>SUMIFS(مصنعيات!W:W,مصنعيات!O:O,$W$2,مصنعيات!M:M,U595)</f>
        <v>0</v>
      </c>
      <c r="Z595" s="66" t="str">
        <f t="shared" si="155"/>
        <v/>
      </c>
      <c r="AC595" s="4" t="s">
        <v>9</v>
      </c>
      <c r="AD595" s="5">
        <v>45760</v>
      </c>
      <c r="AE595" s="7"/>
      <c r="AF595" s="7"/>
      <c r="AG595" s="6">
        <f t="shared" si="147"/>
        <v>0</v>
      </c>
      <c r="AH595" s="7">
        <f>SUMIFS(مصنعيات!AF:AF,مصنعيات!X:X,$AF$2,مصنعيات!V:V,AD595)</f>
        <v>0</v>
      </c>
      <c r="AI595" s="66" t="str">
        <f t="shared" si="156"/>
        <v/>
      </c>
      <c r="AL595" s="4" t="s">
        <v>9</v>
      </c>
      <c r="AM595" s="5">
        <v>45760</v>
      </c>
      <c r="AN595" s="7"/>
      <c r="AO595" s="7"/>
      <c r="AP595" s="6">
        <f t="shared" si="148"/>
        <v>0</v>
      </c>
      <c r="AQ595" s="7">
        <f>SUMIFS(مصنعيات!AO:AO,مصنعيات!AG:AG,$AO$2,مصنعيات!AE:AE,AM595)</f>
        <v>0</v>
      </c>
      <c r="AR595" s="66" t="str">
        <f t="shared" si="157"/>
        <v/>
      </c>
      <c r="AT595" s="4" t="s">
        <v>9</v>
      </c>
      <c r="AU595" s="5">
        <v>45760</v>
      </c>
      <c r="AV595" s="7"/>
      <c r="AW595" s="7"/>
      <c r="AX595" s="6">
        <f t="shared" si="149"/>
        <v>0</v>
      </c>
      <c r="AY595" s="7">
        <f ca="1">SUMIFS(مصنعيات!AW:AW,مصنعيات!AO:AO,$AO$2,مصنعيات!AM:AM,AU595)</f>
        <v>0</v>
      </c>
      <c r="AZ595" s="66" t="str">
        <f t="shared" si="158"/>
        <v/>
      </c>
      <c r="BB595" s="4" t="s">
        <v>9</v>
      </c>
      <c r="BC595" s="5">
        <v>45760</v>
      </c>
      <c r="BD595" s="7"/>
      <c r="BE595" s="7"/>
      <c r="BF595" s="6">
        <f t="shared" si="150"/>
        <v>0</v>
      </c>
      <c r="BG595" s="7">
        <f ca="1">SUMIFS(مصنعيات!BE:BE,مصنعيات!AW:AW,$AO$2,مصنعيات!AU:AU,BC595)</f>
        <v>0</v>
      </c>
      <c r="BH595" s="66" t="str">
        <f t="shared" si="159"/>
        <v/>
      </c>
      <c r="BJ595" s="4" t="s">
        <v>9</v>
      </c>
      <c r="BK595" s="5">
        <v>45760</v>
      </c>
      <c r="BL595" s="7"/>
      <c r="BM595" s="7"/>
      <c r="BN595" s="6">
        <f t="shared" si="151"/>
        <v>0</v>
      </c>
      <c r="BO595" s="7">
        <f ca="1">SUMIFS(مصنعيات!BM:BM,مصنعيات!BE:BE,$AO$2,مصنعيات!BC:BC,BK595)</f>
        <v>0</v>
      </c>
      <c r="BP595" s="66" t="str">
        <f t="shared" si="160"/>
        <v/>
      </c>
    </row>
    <row r="596" spans="2:68" x14ac:dyDescent="0.2">
      <c r="B596" s="4" t="s">
        <v>10</v>
      </c>
      <c r="C596" s="5">
        <v>45761</v>
      </c>
      <c r="D596" s="7"/>
      <c r="E596" s="7"/>
      <c r="F596" s="6">
        <f t="shared" si="152"/>
        <v>0</v>
      </c>
      <c r="G596" s="7">
        <f>SUMIFS(مصنعيات!N:N,مصنعيات!F:F,$E$2,مصنعيات!D:D,C596)</f>
        <v>0</v>
      </c>
      <c r="H596" s="66" t="str">
        <f t="shared" si="153"/>
        <v/>
      </c>
      <c r="K596" s="4" t="s">
        <v>10</v>
      </c>
      <c r="L596" s="5">
        <v>45761</v>
      </c>
      <c r="M596" s="7"/>
      <c r="N596" s="7"/>
      <c r="O596" s="6">
        <f t="shared" si="145"/>
        <v>0</v>
      </c>
      <c r="P596" s="7">
        <f>SUMIFS(مصنعيات!N:N,مصنعيات!F:F,$N$2,مصنعيات!D:D,L596)</f>
        <v>0</v>
      </c>
      <c r="Q596" s="66" t="str">
        <f t="shared" si="154"/>
        <v/>
      </c>
      <c r="T596" s="4" t="s">
        <v>10</v>
      </c>
      <c r="U596" s="5">
        <v>45761</v>
      </c>
      <c r="V596" s="7"/>
      <c r="W596" s="7"/>
      <c r="X596" s="6">
        <f t="shared" si="146"/>
        <v>0</v>
      </c>
      <c r="Y596" s="7">
        <f>SUMIFS(مصنعيات!W:W,مصنعيات!O:O,$W$2,مصنعيات!M:M,U596)</f>
        <v>0</v>
      </c>
      <c r="Z596" s="66" t="str">
        <f t="shared" si="155"/>
        <v/>
      </c>
      <c r="AC596" s="4" t="s">
        <v>10</v>
      </c>
      <c r="AD596" s="5">
        <v>45761</v>
      </c>
      <c r="AE596" s="7"/>
      <c r="AF596" s="7"/>
      <c r="AG596" s="6">
        <f t="shared" si="147"/>
        <v>0</v>
      </c>
      <c r="AH596" s="7">
        <f>SUMIFS(مصنعيات!AF:AF,مصنعيات!X:X,$AF$2,مصنعيات!V:V,AD596)</f>
        <v>0</v>
      </c>
      <c r="AI596" s="66" t="str">
        <f t="shared" si="156"/>
        <v/>
      </c>
      <c r="AL596" s="4" t="s">
        <v>10</v>
      </c>
      <c r="AM596" s="5">
        <v>45761</v>
      </c>
      <c r="AN596" s="7"/>
      <c r="AO596" s="7"/>
      <c r="AP596" s="6">
        <f t="shared" si="148"/>
        <v>0</v>
      </c>
      <c r="AQ596" s="7">
        <f>SUMIFS(مصنعيات!AO:AO,مصنعيات!AG:AG,$AO$2,مصنعيات!AE:AE,AM596)</f>
        <v>0</v>
      </c>
      <c r="AR596" s="66" t="str">
        <f t="shared" si="157"/>
        <v/>
      </c>
      <c r="AT596" s="4" t="s">
        <v>10</v>
      </c>
      <c r="AU596" s="5">
        <v>45761</v>
      </c>
      <c r="AV596" s="7"/>
      <c r="AW596" s="7"/>
      <c r="AX596" s="6">
        <f t="shared" si="149"/>
        <v>0</v>
      </c>
      <c r="AY596" s="7">
        <f ca="1">SUMIFS(مصنعيات!AW:AW,مصنعيات!AO:AO,$AO$2,مصنعيات!AM:AM,AU596)</f>
        <v>0</v>
      </c>
      <c r="AZ596" s="66" t="str">
        <f t="shared" si="158"/>
        <v/>
      </c>
      <c r="BB596" s="4" t="s">
        <v>10</v>
      </c>
      <c r="BC596" s="5">
        <v>45761</v>
      </c>
      <c r="BD596" s="7"/>
      <c r="BE596" s="7"/>
      <c r="BF596" s="6">
        <f t="shared" si="150"/>
        <v>0</v>
      </c>
      <c r="BG596" s="7">
        <f ca="1">SUMIFS(مصنعيات!BE:BE,مصنعيات!AW:AW,$AO$2,مصنعيات!AU:AU,BC596)</f>
        <v>0</v>
      </c>
      <c r="BH596" s="66" t="str">
        <f t="shared" si="159"/>
        <v/>
      </c>
      <c r="BJ596" s="4" t="s">
        <v>10</v>
      </c>
      <c r="BK596" s="5">
        <v>45761</v>
      </c>
      <c r="BL596" s="7"/>
      <c r="BM596" s="7"/>
      <c r="BN596" s="6">
        <f t="shared" si="151"/>
        <v>0</v>
      </c>
      <c r="BO596" s="7">
        <f ca="1">SUMIFS(مصنعيات!BM:BM,مصنعيات!BE:BE,$AO$2,مصنعيات!BC:BC,BK596)</f>
        <v>0</v>
      </c>
      <c r="BP596" s="66" t="str">
        <f t="shared" si="160"/>
        <v/>
      </c>
    </row>
    <row r="597" spans="2:68" x14ac:dyDescent="0.2">
      <c r="B597" s="4" t="s">
        <v>11</v>
      </c>
      <c r="C597" s="5">
        <v>45762</v>
      </c>
      <c r="D597" s="7"/>
      <c r="E597" s="7"/>
      <c r="F597" s="6">
        <f t="shared" si="152"/>
        <v>0</v>
      </c>
      <c r="G597" s="7">
        <f>SUMIFS(مصنعيات!N:N,مصنعيات!F:F,$E$2,مصنعيات!D:D,C597)</f>
        <v>0</v>
      </c>
      <c r="H597" s="66" t="str">
        <f t="shared" si="153"/>
        <v/>
      </c>
      <c r="K597" s="4" t="s">
        <v>11</v>
      </c>
      <c r="L597" s="5">
        <v>45762</v>
      </c>
      <c r="M597" s="7"/>
      <c r="N597" s="7"/>
      <c r="O597" s="6">
        <f t="shared" si="145"/>
        <v>0</v>
      </c>
      <c r="P597" s="7">
        <f>SUMIFS(مصنعيات!N:N,مصنعيات!F:F,$N$2,مصنعيات!D:D,L597)</f>
        <v>0</v>
      </c>
      <c r="Q597" s="66" t="str">
        <f t="shared" si="154"/>
        <v/>
      </c>
      <c r="T597" s="4" t="s">
        <v>11</v>
      </c>
      <c r="U597" s="5">
        <v>45762</v>
      </c>
      <c r="V597" s="7"/>
      <c r="W597" s="7"/>
      <c r="X597" s="6">
        <f t="shared" si="146"/>
        <v>0</v>
      </c>
      <c r="Y597" s="7">
        <f>SUMIFS(مصنعيات!W:W,مصنعيات!O:O,$W$2,مصنعيات!M:M,U597)</f>
        <v>0</v>
      </c>
      <c r="Z597" s="66" t="str">
        <f t="shared" si="155"/>
        <v/>
      </c>
      <c r="AC597" s="4" t="s">
        <v>11</v>
      </c>
      <c r="AD597" s="5">
        <v>45762</v>
      </c>
      <c r="AE597" s="7"/>
      <c r="AF597" s="7"/>
      <c r="AG597" s="6">
        <f t="shared" si="147"/>
        <v>0</v>
      </c>
      <c r="AH597" s="7">
        <f>SUMIFS(مصنعيات!AF:AF,مصنعيات!X:X,$AF$2,مصنعيات!V:V,AD597)</f>
        <v>0</v>
      </c>
      <c r="AI597" s="66" t="str">
        <f t="shared" si="156"/>
        <v/>
      </c>
      <c r="AL597" s="4" t="s">
        <v>11</v>
      </c>
      <c r="AM597" s="5">
        <v>45762</v>
      </c>
      <c r="AN597" s="7"/>
      <c r="AO597" s="7"/>
      <c r="AP597" s="6">
        <f t="shared" si="148"/>
        <v>0</v>
      </c>
      <c r="AQ597" s="7">
        <f>SUMIFS(مصنعيات!AO:AO,مصنعيات!AG:AG,$AO$2,مصنعيات!AE:AE,AM597)</f>
        <v>0</v>
      </c>
      <c r="AR597" s="66" t="str">
        <f t="shared" si="157"/>
        <v/>
      </c>
      <c r="AT597" s="4" t="s">
        <v>11</v>
      </c>
      <c r="AU597" s="5">
        <v>45762</v>
      </c>
      <c r="AV597" s="7"/>
      <c r="AW597" s="7"/>
      <c r="AX597" s="6">
        <f t="shared" si="149"/>
        <v>0</v>
      </c>
      <c r="AY597" s="7">
        <f ca="1">SUMIFS(مصنعيات!AW:AW,مصنعيات!AO:AO,$AO$2,مصنعيات!AM:AM,AU597)</f>
        <v>0</v>
      </c>
      <c r="AZ597" s="66" t="str">
        <f t="shared" si="158"/>
        <v/>
      </c>
      <c r="BB597" s="4" t="s">
        <v>11</v>
      </c>
      <c r="BC597" s="5">
        <v>45762</v>
      </c>
      <c r="BD597" s="7"/>
      <c r="BE597" s="7"/>
      <c r="BF597" s="6">
        <f t="shared" si="150"/>
        <v>0</v>
      </c>
      <c r="BG597" s="7">
        <f ca="1">SUMIFS(مصنعيات!BE:BE,مصنعيات!AW:AW,$AO$2,مصنعيات!AU:AU,BC597)</f>
        <v>0</v>
      </c>
      <c r="BH597" s="66" t="str">
        <f t="shared" si="159"/>
        <v/>
      </c>
      <c r="BJ597" s="4" t="s">
        <v>11</v>
      </c>
      <c r="BK597" s="5">
        <v>45762</v>
      </c>
      <c r="BL597" s="7"/>
      <c r="BM597" s="7"/>
      <c r="BN597" s="6">
        <f t="shared" si="151"/>
        <v>0</v>
      </c>
      <c r="BO597" s="7">
        <f ca="1">SUMIFS(مصنعيات!BM:BM,مصنعيات!BE:BE,$AO$2,مصنعيات!BC:BC,BK597)</f>
        <v>0</v>
      </c>
      <c r="BP597" s="66" t="str">
        <f t="shared" si="160"/>
        <v/>
      </c>
    </row>
    <row r="598" spans="2:68" x14ac:dyDescent="0.2">
      <c r="B598" s="4" t="s">
        <v>12</v>
      </c>
      <c r="C598" s="5">
        <v>45763</v>
      </c>
      <c r="D598" s="7"/>
      <c r="E598" s="7"/>
      <c r="F598" s="6">
        <f t="shared" si="152"/>
        <v>0</v>
      </c>
      <c r="G598" s="7">
        <f>SUMIFS(مصنعيات!N:N,مصنعيات!F:F,$E$2,مصنعيات!D:D,C598)</f>
        <v>0</v>
      </c>
      <c r="H598" s="66" t="str">
        <f t="shared" si="153"/>
        <v/>
      </c>
      <c r="K598" s="4" t="s">
        <v>12</v>
      </c>
      <c r="L598" s="5">
        <v>45763</v>
      </c>
      <c r="M598" s="7"/>
      <c r="N598" s="7"/>
      <c r="O598" s="6">
        <f t="shared" ref="O598:O661" si="161">N598-M598</f>
        <v>0</v>
      </c>
      <c r="P598" s="7">
        <f>SUMIFS(مصنعيات!N:N,مصنعيات!F:F,$N$2,مصنعيات!D:D,L598)</f>
        <v>0</v>
      </c>
      <c r="Q598" s="66" t="str">
        <f t="shared" si="154"/>
        <v/>
      </c>
      <c r="T598" s="4" t="s">
        <v>12</v>
      </c>
      <c r="U598" s="5">
        <v>45763</v>
      </c>
      <c r="V598" s="7"/>
      <c r="W598" s="7"/>
      <c r="X598" s="6">
        <f t="shared" ref="X598:X661" si="162">W598-V598</f>
        <v>0</v>
      </c>
      <c r="Y598" s="7">
        <f>SUMIFS(مصنعيات!W:W,مصنعيات!O:O,$W$2,مصنعيات!M:M,U598)</f>
        <v>0</v>
      </c>
      <c r="Z598" s="66" t="str">
        <f t="shared" si="155"/>
        <v/>
      </c>
      <c r="AC598" s="4" t="s">
        <v>12</v>
      </c>
      <c r="AD598" s="5">
        <v>45763</v>
      </c>
      <c r="AE598" s="7"/>
      <c r="AF598" s="7"/>
      <c r="AG598" s="6">
        <f t="shared" ref="AG598:AG661" si="163">AF598-AE598</f>
        <v>0</v>
      </c>
      <c r="AH598" s="7">
        <f>SUMIFS(مصنعيات!AF:AF,مصنعيات!X:X,$AF$2,مصنعيات!V:V,AD598)</f>
        <v>0</v>
      </c>
      <c r="AI598" s="66" t="str">
        <f t="shared" si="156"/>
        <v/>
      </c>
      <c r="AL598" s="4" t="s">
        <v>12</v>
      </c>
      <c r="AM598" s="5">
        <v>45763</v>
      </c>
      <c r="AN598" s="7"/>
      <c r="AO598" s="7"/>
      <c r="AP598" s="6">
        <f t="shared" ref="AP598:AP661" si="164">AO598-AN598</f>
        <v>0</v>
      </c>
      <c r="AQ598" s="7">
        <f>SUMIFS(مصنعيات!AO:AO,مصنعيات!AG:AG,$AO$2,مصنعيات!AE:AE,AM598)</f>
        <v>0</v>
      </c>
      <c r="AR598" s="66" t="str">
        <f t="shared" si="157"/>
        <v/>
      </c>
      <c r="AT598" s="4" t="s">
        <v>12</v>
      </c>
      <c r="AU598" s="5">
        <v>45763</v>
      </c>
      <c r="AV598" s="7"/>
      <c r="AW598" s="7"/>
      <c r="AX598" s="6">
        <f t="shared" ref="AX598:AX661" si="165">AW598-AV598</f>
        <v>0</v>
      </c>
      <c r="AY598" s="7">
        <f ca="1">SUMIFS(مصنعيات!AW:AW,مصنعيات!AO:AO,$AO$2,مصنعيات!AM:AM,AU598)</f>
        <v>0</v>
      </c>
      <c r="AZ598" s="66" t="str">
        <f t="shared" si="158"/>
        <v/>
      </c>
      <c r="BB598" s="4" t="s">
        <v>12</v>
      </c>
      <c r="BC598" s="5">
        <v>45763</v>
      </c>
      <c r="BD598" s="7"/>
      <c r="BE598" s="7"/>
      <c r="BF598" s="6">
        <f t="shared" ref="BF598:BF661" si="166">BE598-BD598</f>
        <v>0</v>
      </c>
      <c r="BG598" s="7">
        <f ca="1">SUMIFS(مصنعيات!BE:BE,مصنعيات!AW:AW,$AO$2,مصنعيات!AU:AU,BC598)</f>
        <v>0</v>
      </c>
      <c r="BH598" s="66" t="str">
        <f t="shared" si="159"/>
        <v/>
      </c>
      <c r="BJ598" s="4" t="s">
        <v>12</v>
      </c>
      <c r="BK598" s="5">
        <v>45763</v>
      </c>
      <c r="BL598" s="7"/>
      <c r="BM598" s="7"/>
      <c r="BN598" s="6">
        <f t="shared" ref="BN598:BN661" si="167">BM598-BL598</f>
        <v>0</v>
      </c>
      <c r="BO598" s="7">
        <f ca="1">SUMIFS(مصنعيات!BM:BM,مصنعيات!BE:BE,$AO$2,مصنعيات!BC:BC,BK598)</f>
        <v>0</v>
      </c>
      <c r="BP598" s="66" t="str">
        <f t="shared" si="160"/>
        <v/>
      </c>
    </row>
    <row r="599" spans="2:68" x14ac:dyDescent="0.2">
      <c r="B599" s="4" t="s">
        <v>13</v>
      </c>
      <c r="C599" s="5">
        <v>45764</v>
      </c>
      <c r="D599" s="7"/>
      <c r="E599" s="7"/>
      <c r="F599" s="6">
        <f t="shared" si="152"/>
        <v>0</v>
      </c>
      <c r="G599" s="7">
        <f>SUMIFS(مصنعيات!N:N,مصنعيات!F:F,$E$2,مصنعيات!D:D,C599)</f>
        <v>0</v>
      </c>
      <c r="H599" s="66" t="str">
        <f t="shared" si="153"/>
        <v/>
      </c>
      <c r="K599" s="4" t="s">
        <v>13</v>
      </c>
      <c r="L599" s="5">
        <v>45764</v>
      </c>
      <c r="M599" s="7"/>
      <c r="N599" s="7"/>
      <c r="O599" s="6">
        <f t="shared" si="161"/>
        <v>0</v>
      </c>
      <c r="P599" s="7">
        <f>SUMIFS(مصنعيات!N:N,مصنعيات!F:F,$N$2,مصنعيات!D:D,L599)</f>
        <v>0</v>
      </c>
      <c r="Q599" s="66" t="str">
        <f t="shared" si="154"/>
        <v/>
      </c>
      <c r="T599" s="4" t="s">
        <v>13</v>
      </c>
      <c r="U599" s="5">
        <v>45764</v>
      </c>
      <c r="V599" s="7"/>
      <c r="W599" s="7"/>
      <c r="X599" s="6">
        <f t="shared" si="162"/>
        <v>0</v>
      </c>
      <c r="Y599" s="7">
        <f>SUMIFS(مصنعيات!W:W,مصنعيات!O:O,$W$2,مصنعيات!M:M,U599)</f>
        <v>0</v>
      </c>
      <c r="Z599" s="66" t="str">
        <f t="shared" si="155"/>
        <v/>
      </c>
      <c r="AC599" s="4" t="s">
        <v>13</v>
      </c>
      <c r="AD599" s="5">
        <v>45764</v>
      </c>
      <c r="AE599" s="7"/>
      <c r="AF599" s="7"/>
      <c r="AG599" s="6">
        <f t="shared" si="163"/>
        <v>0</v>
      </c>
      <c r="AH599" s="7">
        <f>SUMIFS(مصنعيات!AF:AF,مصنعيات!X:X,$AF$2,مصنعيات!V:V,AD599)</f>
        <v>0</v>
      </c>
      <c r="AI599" s="66" t="str">
        <f t="shared" si="156"/>
        <v/>
      </c>
      <c r="AL599" s="4" t="s">
        <v>13</v>
      </c>
      <c r="AM599" s="5">
        <v>45764</v>
      </c>
      <c r="AN599" s="7"/>
      <c r="AO599" s="7"/>
      <c r="AP599" s="6">
        <f t="shared" si="164"/>
        <v>0</v>
      </c>
      <c r="AQ599" s="7">
        <f>SUMIFS(مصنعيات!AO:AO,مصنعيات!AG:AG,$AO$2,مصنعيات!AE:AE,AM599)</f>
        <v>0</v>
      </c>
      <c r="AR599" s="66" t="str">
        <f t="shared" si="157"/>
        <v/>
      </c>
      <c r="AT599" s="4" t="s">
        <v>13</v>
      </c>
      <c r="AU599" s="5">
        <v>45764</v>
      </c>
      <c r="AV599" s="7"/>
      <c r="AW599" s="7"/>
      <c r="AX599" s="6">
        <f t="shared" si="165"/>
        <v>0</v>
      </c>
      <c r="AY599" s="7">
        <f ca="1">SUMIFS(مصنعيات!AW:AW,مصنعيات!AO:AO,$AO$2,مصنعيات!AM:AM,AU599)</f>
        <v>0</v>
      </c>
      <c r="AZ599" s="66" t="str">
        <f t="shared" si="158"/>
        <v/>
      </c>
      <c r="BB599" s="4" t="s">
        <v>13</v>
      </c>
      <c r="BC599" s="5">
        <v>45764</v>
      </c>
      <c r="BD599" s="7"/>
      <c r="BE599" s="7"/>
      <c r="BF599" s="6">
        <f t="shared" si="166"/>
        <v>0</v>
      </c>
      <c r="BG599" s="7">
        <f ca="1">SUMIFS(مصنعيات!BE:BE,مصنعيات!AW:AW,$AO$2,مصنعيات!AU:AU,BC599)</f>
        <v>0</v>
      </c>
      <c r="BH599" s="66" t="str">
        <f t="shared" si="159"/>
        <v/>
      </c>
      <c r="BJ599" s="4" t="s">
        <v>13</v>
      </c>
      <c r="BK599" s="5">
        <v>45764</v>
      </c>
      <c r="BL599" s="7"/>
      <c r="BM599" s="7"/>
      <c r="BN599" s="6">
        <f t="shared" si="167"/>
        <v>0</v>
      </c>
      <c r="BO599" s="7">
        <f ca="1">SUMIFS(مصنعيات!BM:BM,مصنعيات!BE:BE,$AO$2,مصنعيات!BC:BC,BK599)</f>
        <v>0</v>
      </c>
      <c r="BP599" s="66" t="str">
        <f t="shared" si="160"/>
        <v/>
      </c>
    </row>
    <row r="600" spans="2:68" x14ac:dyDescent="0.2">
      <c r="B600" s="4" t="s">
        <v>30</v>
      </c>
      <c r="C600" s="5">
        <v>45765</v>
      </c>
      <c r="D600" s="7"/>
      <c r="E600" s="7"/>
      <c r="F600" s="6">
        <f t="shared" si="152"/>
        <v>0</v>
      </c>
      <c r="G600" s="7">
        <f>SUMIFS(مصنعيات!N:N,مصنعيات!F:F,$E$2,مصنعيات!D:D,C600)</f>
        <v>0</v>
      </c>
      <c r="H600" s="66" t="str">
        <f t="shared" si="153"/>
        <v/>
      </c>
      <c r="K600" s="4" t="s">
        <v>30</v>
      </c>
      <c r="L600" s="5">
        <v>45765</v>
      </c>
      <c r="M600" s="7"/>
      <c r="N600" s="7"/>
      <c r="O600" s="6">
        <f t="shared" si="161"/>
        <v>0</v>
      </c>
      <c r="P600" s="7">
        <f>SUMIFS(مصنعيات!N:N,مصنعيات!F:F,$N$2,مصنعيات!D:D,L600)</f>
        <v>0</v>
      </c>
      <c r="Q600" s="66" t="str">
        <f t="shared" si="154"/>
        <v/>
      </c>
      <c r="T600" s="4" t="s">
        <v>30</v>
      </c>
      <c r="U600" s="5">
        <v>45765</v>
      </c>
      <c r="V600" s="7"/>
      <c r="W600" s="7"/>
      <c r="X600" s="6">
        <f t="shared" si="162"/>
        <v>0</v>
      </c>
      <c r="Y600" s="7">
        <f>SUMIFS(مصنعيات!W:W,مصنعيات!O:O,$W$2,مصنعيات!M:M,U600)</f>
        <v>0</v>
      </c>
      <c r="Z600" s="66" t="str">
        <f t="shared" si="155"/>
        <v/>
      </c>
      <c r="AC600" s="4" t="s">
        <v>30</v>
      </c>
      <c r="AD600" s="5">
        <v>45765</v>
      </c>
      <c r="AE600" s="7"/>
      <c r="AF600" s="7"/>
      <c r="AG600" s="6">
        <f t="shared" si="163"/>
        <v>0</v>
      </c>
      <c r="AH600" s="7">
        <f>SUMIFS(مصنعيات!AF:AF,مصنعيات!X:X,$AF$2,مصنعيات!V:V,AD600)</f>
        <v>0</v>
      </c>
      <c r="AI600" s="66" t="str">
        <f t="shared" si="156"/>
        <v/>
      </c>
      <c r="AL600" s="4" t="s">
        <v>30</v>
      </c>
      <c r="AM600" s="5">
        <v>45765</v>
      </c>
      <c r="AN600" s="7"/>
      <c r="AO600" s="7"/>
      <c r="AP600" s="6">
        <f t="shared" si="164"/>
        <v>0</v>
      </c>
      <c r="AQ600" s="7">
        <f>SUMIFS(مصنعيات!AO:AO,مصنعيات!AG:AG,$AO$2,مصنعيات!AE:AE,AM600)</f>
        <v>0</v>
      </c>
      <c r="AR600" s="66" t="str">
        <f t="shared" si="157"/>
        <v/>
      </c>
      <c r="AT600" s="4" t="s">
        <v>30</v>
      </c>
      <c r="AU600" s="5">
        <v>45765</v>
      </c>
      <c r="AV600" s="7"/>
      <c r="AW600" s="7"/>
      <c r="AX600" s="6">
        <f t="shared" si="165"/>
        <v>0</v>
      </c>
      <c r="AY600" s="7">
        <f ca="1">SUMIFS(مصنعيات!AW:AW,مصنعيات!AO:AO,$AO$2,مصنعيات!AM:AM,AU600)</f>
        <v>0</v>
      </c>
      <c r="AZ600" s="66" t="str">
        <f t="shared" si="158"/>
        <v/>
      </c>
      <c r="BB600" s="4" t="s">
        <v>30</v>
      </c>
      <c r="BC600" s="5">
        <v>45765</v>
      </c>
      <c r="BD600" s="7"/>
      <c r="BE600" s="7"/>
      <c r="BF600" s="6">
        <f t="shared" si="166"/>
        <v>0</v>
      </c>
      <c r="BG600" s="7">
        <f ca="1">SUMIFS(مصنعيات!BE:BE,مصنعيات!AW:AW,$AO$2,مصنعيات!AU:AU,BC600)</f>
        <v>0</v>
      </c>
      <c r="BH600" s="66" t="str">
        <f t="shared" si="159"/>
        <v/>
      </c>
      <c r="BJ600" s="4" t="s">
        <v>30</v>
      </c>
      <c r="BK600" s="5">
        <v>45765</v>
      </c>
      <c r="BL600" s="7"/>
      <c r="BM600" s="7"/>
      <c r="BN600" s="6">
        <f t="shared" si="167"/>
        <v>0</v>
      </c>
      <c r="BO600" s="7">
        <f ca="1">SUMIFS(مصنعيات!BM:BM,مصنعيات!BE:BE,$AO$2,مصنعيات!BC:BC,BK600)</f>
        <v>0</v>
      </c>
      <c r="BP600" s="66" t="str">
        <f t="shared" si="160"/>
        <v/>
      </c>
    </row>
    <row r="601" spans="2:68" x14ac:dyDescent="0.2">
      <c r="B601" s="4" t="s">
        <v>8</v>
      </c>
      <c r="C601" s="5">
        <v>45766</v>
      </c>
      <c r="D601" s="7"/>
      <c r="E601" s="7"/>
      <c r="F601" s="6">
        <f t="shared" si="152"/>
        <v>0</v>
      </c>
      <c r="G601" s="7">
        <f>SUMIFS(مصنعيات!N:N,مصنعيات!F:F,$E$2,مصنعيات!D:D,C601)</f>
        <v>0</v>
      </c>
      <c r="H601" s="66" t="str">
        <f t="shared" si="153"/>
        <v/>
      </c>
      <c r="K601" s="4" t="s">
        <v>8</v>
      </c>
      <c r="L601" s="5">
        <v>45766</v>
      </c>
      <c r="M601" s="7"/>
      <c r="N601" s="7"/>
      <c r="O601" s="6">
        <f t="shared" si="161"/>
        <v>0</v>
      </c>
      <c r="P601" s="7">
        <f>SUMIFS(مصنعيات!N:N,مصنعيات!F:F,$N$2,مصنعيات!D:D,L601)</f>
        <v>0</v>
      </c>
      <c r="Q601" s="66" t="str">
        <f t="shared" si="154"/>
        <v/>
      </c>
      <c r="T601" s="4" t="s">
        <v>8</v>
      </c>
      <c r="U601" s="5">
        <v>45766</v>
      </c>
      <c r="V601" s="7"/>
      <c r="W601" s="7"/>
      <c r="X601" s="6">
        <f t="shared" si="162"/>
        <v>0</v>
      </c>
      <c r="Y601" s="7">
        <f>SUMIFS(مصنعيات!W:W,مصنعيات!O:O,$W$2,مصنعيات!M:M,U601)</f>
        <v>0</v>
      </c>
      <c r="Z601" s="66" t="str">
        <f t="shared" si="155"/>
        <v/>
      </c>
      <c r="AC601" s="4" t="s">
        <v>8</v>
      </c>
      <c r="AD601" s="5">
        <v>45766</v>
      </c>
      <c r="AE601" s="7"/>
      <c r="AF601" s="7"/>
      <c r="AG601" s="6">
        <f t="shared" si="163"/>
        <v>0</v>
      </c>
      <c r="AH601" s="7">
        <f>SUMIFS(مصنعيات!AF:AF,مصنعيات!X:X,$AF$2,مصنعيات!V:V,AD601)</f>
        <v>0</v>
      </c>
      <c r="AI601" s="66" t="str">
        <f t="shared" si="156"/>
        <v/>
      </c>
      <c r="AL601" s="4" t="s">
        <v>8</v>
      </c>
      <c r="AM601" s="5">
        <v>45766</v>
      </c>
      <c r="AN601" s="7"/>
      <c r="AO601" s="7"/>
      <c r="AP601" s="6">
        <f t="shared" si="164"/>
        <v>0</v>
      </c>
      <c r="AQ601" s="7">
        <f>SUMIFS(مصنعيات!AO:AO,مصنعيات!AG:AG,$AO$2,مصنعيات!AE:AE,AM601)</f>
        <v>0</v>
      </c>
      <c r="AR601" s="66" t="str">
        <f t="shared" si="157"/>
        <v/>
      </c>
      <c r="AT601" s="4" t="s">
        <v>8</v>
      </c>
      <c r="AU601" s="5">
        <v>45766</v>
      </c>
      <c r="AV601" s="7"/>
      <c r="AW601" s="7"/>
      <c r="AX601" s="6">
        <f t="shared" si="165"/>
        <v>0</v>
      </c>
      <c r="AY601" s="7">
        <f ca="1">SUMIFS(مصنعيات!AW:AW,مصنعيات!AO:AO,$AO$2,مصنعيات!AM:AM,AU601)</f>
        <v>0</v>
      </c>
      <c r="AZ601" s="66" t="str">
        <f t="shared" si="158"/>
        <v/>
      </c>
      <c r="BB601" s="4" t="s">
        <v>8</v>
      </c>
      <c r="BC601" s="5">
        <v>45766</v>
      </c>
      <c r="BD601" s="7"/>
      <c r="BE601" s="7"/>
      <c r="BF601" s="6">
        <f t="shared" si="166"/>
        <v>0</v>
      </c>
      <c r="BG601" s="7">
        <f ca="1">SUMIFS(مصنعيات!BE:BE,مصنعيات!AW:AW,$AO$2,مصنعيات!AU:AU,BC601)</f>
        <v>0</v>
      </c>
      <c r="BH601" s="66" t="str">
        <f t="shared" si="159"/>
        <v/>
      </c>
      <c r="BJ601" s="4" t="s">
        <v>8</v>
      </c>
      <c r="BK601" s="5">
        <v>45766</v>
      </c>
      <c r="BL601" s="7"/>
      <c r="BM601" s="7"/>
      <c r="BN601" s="6">
        <f t="shared" si="167"/>
        <v>0</v>
      </c>
      <c r="BO601" s="7">
        <f ca="1">SUMIFS(مصنعيات!BM:BM,مصنعيات!BE:BE,$AO$2,مصنعيات!BC:BC,BK601)</f>
        <v>0</v>
      </c>
      <c r="BP601" s="66" t="str">
        <f t="shared" si="160"/>
        <v/>
      </c>
    </row>
    <row r="602" spans="2:68" x14ac:dyDescent="0.2">
      <c r="B602" s="4" t="s">
        <v>9</v>
      </c>
      <c r="C602" s="5">
        <v>45767</v>
      </c>
      <c r="D602" s="7"/>
      <c r="E602" s="7"/>
      <c r="F602" s="6">
        <f t="shared" si="152"/>
        <v>0</v>
      </c>
      <c r="G602" s="7">
        <f>SUMIFS(مصنعيات!N:N,مصنعيات!F:F,$E$2,مصنعيات!D:D,C602)</f>
        <v>0</v>
      </c>
      <c r="H602" s="66" t="str">
        <f t="shared" si="153"/>
        <v/>
      </c>
      <c r="K602" s="4" t="s">
        <v>9</v>
      </c>
      <c r="L602" s="5">
        <v>45767</v>
      </c>
      <c r="M602" s="7"/>
      <c r="N602" s="7"/>
      <c r="O602" s="6">
        <f t="shared" si="161"/>
        <v>0</v>
      </c>
      <c r="P602" s="7">
        <f>SUMIFS(مصنعيات!N:N,مصنعيات!F:F,$N$2,مصنعيات!D:D,L602)</f>
        <v>0</v>
      </c>
      <c r="Q602" s="66" t="str">
        <f t="shared" si="154"/>
        <v/>
      </c>
      <c r="T602" s="4" t="s">
        <v>9</v>
      </c>
      <c r="U602" s="5">
        <v>45767</v>
      </c>
      <c r="V602" s="7"/>
      <c r="W602" s="7"/>
      <c r="X602" s="6">
        <f t="shared" si="162"/>
        <v>0</v>
      </c>
      <c r="Y602" s="7">
        <f>SUMIFS(مصنعيات!W:W,مصنعيات!O:O,$W$2,مصنعيات!M:M,U602)</f>
        <v>0</v>
      </c>
      <c r="Z602" s="66" t="str">
        <f t="shared" si="155"/>
        <v/>
      </c>
      <c r="AC602" s="4" t="s">
        <v>9</v>
      </c>
      <c r="AD602" s="5">
        <v>45767</v>
      </c>
      <c r="AE602" s="7"/>
      <c r="AF602" s="7"/>
      <c r="AG602" s="6">
        <f t="shared" si="163"/>
        <v>0</v>
      </c>
      <c r="AH602" s="7">
        <f>SUMIFS(مصنعيات!AF:AF,مصنعيات!X:X,$AF$2,مصنعيات!V:V,AD602)</f>
        <v>0</v>
      </c>
      <c r="AI602" s="66" t="str">
        <f t="shared" si="156"/>
        <v/>
      </c>
      <c r="AL602" s="4" t="s">
        <v>9</v>
      </c>
      <c r="AM602" s="5">
        <v>45767</v>
      </c>
      <c r="AN602" s="7"/>
      <c r="AO602" s="7"/>
      <c r="AP602" s="6">
        <f t="shared" si="164"/>
        <v>0</v>
      </c>
      <c r="AQ602" s="7">
        <f>SUMIFS(مصنعيات!AO:AO,مصنعيات!AG:AG,$AO$2,مصنعيات!AE:AE,AM602)</f>
        <v>0</v>
      </c>
      <c r="AR602" s="66" t="str">
        <f t="shared" si="157"/>
        <v/>
      </c>
      <c r="AT602" s="4" t="s">
        <v>9</v>
      </c>
      <c r="AU602" s="5">
        <v>45767</v>
      </c>
      <c r="AV602" s="7"/>
      <c r="AW602" s="7"/>
      <c r="AX602" s="6">
        <f t="shared" si="165"/>
        <v>0</v>
      </c>
      <c r="AY602" s="7">
        <f ca="1">SUMIFS(مصنعيات!AW:AW,مصنعيات!AO:AO,$AO$2,مصنعيات!AM:AM,AU602)</f>
        <v>0</v>
      </c>
      <c r="AZ602" s="66" t="str">
        <f t="shared" si="158"/>
        <v/>
      </c>
      <c r="BB602" s="4" t="s">
        <v>9</v>
      </c>
      <c r="BC602" s="5">
        <v>45767</v>
      </c>
      <c r="BD602" s="7"/>
      <c r="BE602" s="7"/>
      <c r="BF602" s="6">
        <f t="shared" si="166"/>
        <v>0</v>
      </c>
      <c r="BG602" s="7">
        <f ca="1">SUMIFS(مصنعيات!BE:BE,مصنعيات!AW:AW,$AO$2,مصنعيات!AU:AU,BC602)</f>
        <v>0</v>
      </c>
      <c r="BH602" s="66" t="str">
        <f t="shared" si="159"/>
        <v/>
      </c>
      <c r="BJ602" s="4" t="s">
        <v>9</v>
      </c>
      <c r="BK602" s="5">
        <v>45767</v>
      </c>
      <c r="BL602" s="7"/>
      <c r="BM602" s="7"/>
      <c r="BN602" s="6">
        <f t="shared" si="167"/>
        <v>0</v>
      </c>
      <c r="BO602" s="7">
        <f ca="1">SUMIFS(مصنعيات!BM:BM,مصنعيات!BE:BE,$AO$2,مصنعيات!BC:BC,BK602)</f>
        <v>0</v>
      </c>
      <c r="BP602" s="66" t="str">
        <f t="shared" si="160"/>
        <v/>
      </c>
    </row>
    <row r="603" spans="2:68" x14ac:dyDescent="0.2">
      <c r="B603" s="4" t="s">
        <v>10</v>
      </c>
      <c r="C603" s="5">
        <v>45768</v>
      </c>
      <c r="D603" s="7"/>
      <c r="E603" s="7"/>
      <c r="F603" s="6">
        <f t="shared" si="152"/>
        <v>0</v>
      </c>
      <c r="G603" s="7">
        <f>SUMIFS(مصنعيات!N:N,مصنعيات!F:F,$E$2,مصنعيات!D:D,C603)</f>
        <v>0</v>
      </c>
      <c r="H603" s="66" t="str">
        <f t="shared" si="153"/>
        <v/>
      </c>
      <c r="K603" s="4" t="s">
        <v>10</v>
      </c>
      <c r="L603" s="5">
        <v>45768</v>
      </c>
      <c r="M603" s="7"/>
      <c r="N603" s="7"/>
      <c r="O603" s="6">
        <f t="shared" si="161"/>
        <v>0</v>
      </c>
      <c r="P603" s="7">
        <f>SUMIFS(مصنعيات!N:N,مصنعيات!F:F,$N$2,مصنعيات!D:D,L603)</f>
        <v>0</v>
      </c>
      <c r="Q603" s="66" t="str">
        <f t="shared" si="154"/>
        <v/>
      </c>
      <c r="T603" s="4" t="s">
        <v>10</v>
      </c>
      <c r="U603" s="5">
        <v>45768</v>
      </c>
      <c r="V603" s="7"/>
      <c r="W603" s="7"/>
      <c r="X603" s="6">
        <f t="shared" si="162"/>
        <v>0</v>
      </c>
      <c r="Y603" s="7">
        <f>SUMIFS(مصنعيات!W:W,مصنعيات!O:O,$W$2,مصنعيات!M:M,U603)</f>
        <v>0</v>
      </c>
      <c r="Z603" s="66" t="str">
        <f t="shared" si="155"/>
        <v/>
      </c>
      <c r="AC603" s="4" t="s">
        <v>10</v>
      </c>
      <c r="AD603" s="5">
        <v>45768</v>
      </c>
      <c r="AE603" s="7"/>
      <c r="AF603" s="7"/>
      <c r="AG603" s="6">
        <f t="shared" si="163"/>
        <v>0</v>
      </c>
      <c r="AH603" s="7">
        <f>SUMIFS(مصنعيات!AF:AF,مصنعيات!X:X,$AF$2,مصنعيات!V:V,AD603)</f>
        <v>0</v>
      </c>
      <c r="AI603" s="66" t="str">
        <f t="shared" si="156"/>
        <v/>
      </c>
      <c r="AL603" s="4" t="s">
        <v>10</v>
      </c>
      <c r="AM603" s="5">
        <v>45768</v>
      </c>
      <c r="AN603" s="7"/>
      <c r="AO603" s="7"/>
      <c r="AP603" s="6">
        <f t="shared" si="164"/>
        <v>0</v>
      </c>
      <c r="AQ603" s="7">
        <f>SUMIFS(مصنعيات!AO:AO,مصنعيات!AG:AG,$AO$2,مصنعيات!AE:AE,AM603)</f>
        <v>0</v>
      </c>
      <c r="AR603" s="66" t="str">
        <f t="shared" si="157"/>
        <v/>
      </c>
      <c r="AT603" s="4" t="s">
        <v>10</v>
      </c>
      <c r="AU603" s="5">
        <v>45768</v>
      </c>
      <c r="AV603" s="7"/>
      <c r="AW603" s="7"/>
      <c r="AX603" s="6">
        <f t="shared" si="165"/>
        <v>0</v>
      </c>
      <c r="AY603" s="7">
        <f ca="1">SUMIFS(مصنعيات!AW:AW,مصنعيات!AO:AO,$AO$2,مصنعيات!AM:AM,AU603)</f>
        <v>0</v>
      </c>
      <c r="AZ603" s="66" t="str">
        <f t="shared" si="158"/>
        <v/>
      </c>
      <c r="BB603" s="4" t="s">
        <v>10</v>
      </c>
      <c r="BC603" s="5">
        <v>45768</v>
      </c>
      <c r="BD603" s="7"/>
      <c r="BE603" s="7"/>
      <c r="BF603" s="6">
        <f t="shared" si="166"/>
        <v>0</v>
      </c>
      <c r="BG603" s="7">
        <f ca="1">SUMIFS(مصنعيات!BE:BE,مصنعيات!AW:AW,$AO$2,مصنعيات!AU:AU,BC603)</f>
        <v>0</v>
      </c>
      <c r="BH603" s="66" t="str">
        <f t="shared" si="159"/>
        <v/>
      </c>
      <c r="BJ603" s="4" t="s">
        <v>10</v>
      </c>
      <c r="BK603" s="5">
        <v>45768</v>
      </c>
      <c r="BL603" s="7"/>
      <c r="BM603" s="7"/>
      <c r="BN603" s="6">
        <f t="shared" si="167"/>
        <v>0</v>
      </c>
      <c r="BO603" s="7">
        <f ca="1">SUMIFS(مصنعيات!BM:BM,مصنعيات!BE:BE,$AO$2,مصنعيات!BC:BC,BK603)</f>
        <v>0</v>
      </c>
      <c r="BP603" s="66" t="str">
        <f t="shared" si="160"/>
        <v/>
      </c>
    </row>
    <row r="604" spans="2:68" x14ac:dyDescent="0.2">
      <c r="B604" s="4" t="s">
        <v>11</v>
      </c>
      <c r="C604" s="5">
        <v>45769</v>
      </c>
      <c r="D604" s="7"/>
      <c r="E604" s="7"/>
      <c r="F604" s="6">
        <f t="shared" si="152"/>
        <v>0</v>
      </c>
      <c r="G604" s="7">
        <f>SUMIFS(مصنعيات!N:N,مصنعيات!F:F,$E$2,مصنعيات!D:D,C604)</f>
        <v>0</v>
      </c>
      <c r="H604" s="66" t="str">
        <f t="shared" si="153"/>
        <v/>
      </c>
      <c r="K604" s="4" t="s">
        <v>11</v>
      </c>
      <c r="L604" s="5">
        <v>45769</v>
      </c>
      <c r="M604" s="7"/>
      <c r="N604" s="7"/>
      <c r="O604" s="6">
        <f t="shared" si="161"/>
        <v>0</v>
      </c>
      <c r="P604" s="7">
        <f>SUMIFS(مصنعيات!N:N,مصنعيات!F:F,$N$2,مصنعيات!D:D,L604)</f>
        <v>0</v>
      </c>
      <c r="Q604" s="66" t="str">
        <f t="shared" si="154"/>
        <v/>
      </c>
      <c r="T604" s="4" t="s">
        <v>11</v>
      </c>
      <c r="U604" s="5">
        <v>45769</v>
      </c>
      <c r="V604" s="7"/>
      <c r="W604" s="7"/>
      <c r="X604" s="6">
        <f t="shared" si="162"/>
        <v>0</v>
      </c>
      <c r="Y604" s="7">
        <f>SUMIFS(مصنعيات!W:W,مصنعيات!O:O,$W$2,مصنعيات!M:M,U604)</f>
        <v>0</v>
      </c>
      <c r="Z604" s="66" t="str">
        <f t="shared" si="155"/>
        <v/>
      </c>
      <c r="AC604" s="4" t="s">
        <v>11</v>
      </c>
      <c r="AD604" s="5">
        <v>45769</v>
      </c>
      <c r="AE604" s="7"/>
      <c r="AF604" s="7"/>
      <c r="AG604" s="6">
        <f t="shared" si="163"/>
        <v>0</v>
      </c>
      <c r="AH604" s="7">
        <f>SUMIFS(مصنعيات!AF:AF,مصنعيات!X:X,$AF$2,مصنعيات!V:V,AD604)</f>
        <v>0</v>
      </c>
      <c r="AI604" s="66" t="str">
        <f t="shared" si="156"/>
        <v/>
      </c>
      <c r="AL604" s="4" t="s">
        <v>11</v>
      </c>
      <c r="AM604" s="5">
        <v>45769</v>
      </c>
      <c r="AN604" s="7"/>
      <c r="AO604" s="7"/>
      <c r="AP604" s="6">
        <f t="shared" si="164"/>
        <v>0</v>
      </c>
      <c r="AQ604" s="7">
        <f>SUMIFS(مصنعيات!AO:AO,مصنعيات!AG:AG,$AO$2,مصنعيات!AE:AE,AM604)</f>
        <v>0</v>
      </c>
      <c r="AR604" s="66" t="str">
        <f t="shared" si="157"/>
        <v/>
      </c>
      <c r="AT604" s="4" t="s">
        <v>11</v>
      </c>
      <c r="AU604" s="5">
        <v>45769</v>
      </c>
      <c r="AV604" s="7"/>
      <c r="AW604" s="7"/>
      <c r="AX604" s="6">
        <f t="shared" si="165"/>
        <v>0</v>
      </c>
      <c r="AY604" s="7">
        <f ca="1">SUMIFS(مصنعيات!AW:AW,مصنعيات!AO:AO,$AO$2,مصنعيات!AM:AM,AU604)</f>
        <v>0</v>
      </c>
      <c r="AZ604" s="66" t="str">
        <f t="shared" si="158"/>
        <v/>
      </c>
      <c r="BB604" s="4" t="s">
        <v>11</v>
      </c>
      <c r="BC604" s="5">
        <v>45769</v>
      </c>
      <c r="BD604" s="7"/>
      <c r="BE604" s="7"/>
      <c r="BF604" s="6">
        <f t="shared" si="166"/>
        <v>0</v>
      </c>
      <c r="BG604" s="7">
        <f ca="1">SUMIFS(مصنعيات!BE:BE,مصنعيات!AW:AW,$AO$2,مصنعيات!AU:AU,BC604)</f>
        <v>0</v>
      </c>
      <c r="BH604" s="66" t="str">
        <f t="shared" si="159"/>
        <v/>
      </c>
      <c r="BJ604" s="4" t="s">
        <v>11</v>
      </c>
      <c r="BK604" s="5">
        <v>45769</v>
      </c>
      <c r="BL604" s="7"/>
      <c r="BM604" s="7"/>
      <c r="BN604" s="6">
        <f t="shared" si="167"/>
        <v>0</v>
      </c>
      <c r="BO604" s="7">
        <f ca="1">SUMIFS(مصنعيات!BM:BM,مصنعيات!BE:BE,$AO$2,مصنعيات!BC:BC,BK604)</f>
        <v>0</v>
      </c>
      <c r="BP604" s="66" t="str">
        <f t="shared" si="160"/>
        <v/>
      </c>
    </row>
    <row r="605" spans="2:68" x14ac:dyDescent="0.2">
      <c r="B605" s="4" t="s">
        <v>12</v>
      </c>
      <c r="C605" s="5">
        <v>45770</v>
      </c>
      <c r="D605" s="7"/>
      <c r="E605" s="7"/>
      <c r="F605" s="6">
        <f t="shared" si="152"/>
        <v>0</v>
      </c>
      <c r="G605" s="7">
        <f>SUMIFS(مصنعيات!N:N,مصنعيات!F:F,$E$2,مصنعيات!D:D,C605)</f>
        <v>0</v>
      </c>
      <c r="H605" s="66" t="str">
        <f t="shared" si="153"/>
        <v/>
      </c>
      <c r="K605" s="4" t="s">
        <v>12</v>
      </c>
      <c r="L605" s="5">
        <v>45770</v>
      </c>
      <c r="M605" s="7"/>
      <c r="N605" s="7"/>
      <c r="O605" s="6">
        <f t="shared" si="161"/>
        <v>0</v>
      </c>
      <c r="P605" s="7">
        <f>SUMIFS(مصنعيات!N:N,مصنعيات!F:F,$N$2,مصنعيات!D:D,L605)</f>
        <v>0</v>
      </c>
      <c r="Q605" s="66" t="str">
        <f t="shared" si="154"/>
        <v/>
      </c>
      <c r="T605" s="4" t="s">
        <v>12</v>
      </c>
      <c r="U605" s="5">
        <v>45770</v>
      </c>
      <c r="V605" s="7"/>
      <c r="W605" s="7"/>
      <c r="X605" s="6">
        <f t="shared" si="162"/>
        <v>0</v>
      </c>
      <c r="Y605" s="7">
        <f>SUMIFS(مصنعيات!W:W,مصنعيات!O:O,$W$2,مصنعيات!M:M,U605)</f>
        <v>0</v>
      </c>
      <c r="Z605" s="66" t="str">
        <f t="shared" si="155"/>
        <v/>
      </c>
      <c r="AC605" s="4" t="s">
        <v>12</v>
      </c>
      <c r="AD605" s="5">
        <v>45770</v>
      </c>
      <c r="AE605" s="7"/>
      <c r="AF605" s="7"/>
      <c r="AG605" s="6">
        <f t="shared" si="163"/>
        <v>0</v>
      </c>
      <c r="AH605" s="7">
        <f>SUMIFS(مصنعيات!AF:AF,مصنعيات!X:X,$AF$2,مصنعيات!V:V,AD605)</f>
        <v>0</v>
      </c>
      <c r="AI605" s="66" t="str">
        <f t="shared" si="156"/>
        <v/>
      </c>
      <c r="AL605" s="4" t="s">
        <v>12</v>
      </c>
      <c r="AM605" s="5">
        <v>45770</v>
      </c>
      <c r="AN605" s="7"/>
      <c r="AO605" s="7"/>
      <c r="AP605" s="6">
        <f t="shared" si="164"/>
        <v>0</v>
      </c>
      <c r="AQ605" s="7">
        <f>SUMIFS(مصنعيات!AO:AO,مصنعيات!AG:AG,$AO$2,مصنعيات!AE:AE,AM605)</f>
        <v>0</v>
      </c>
      <c r="AR605" s="66" t="str">
        <f t="shared" si="157"/>
        <v/>
      </c>
      <c r="AT605" s="4" t="s">
        <v>12</v>
      </c>
      <c r="AU605" s="5">
        <v>45770</v>
      </c>
      <c r="AV605" s="7"/>
      <c r="AW605" s="7"/>
      <c r="AX605" s="6">
        <f t="shared" si="165"/>
        <v>0</v>
      </c>
      <c r="AY605" s="7">
        <f ca="1">SUMIFS(مصنعيات!AW:AW,مصنعيات!AO:AO,$AO$2,مصنعيات!AM:AM,AU605)</f>
        <v>0</v>
      </c>
      <c r="AZ605" s="66" t="str">
        <f t="shared" si="158"/>
        <v/>
      </c>
      <c r="BB605" s="4" t="s">
        <v>12</v>
      </c>
      <c r="BC605" s="5">
        <v>45770</v>
      </c>
      <c r="BD605" s="7"/>
      <c r="BE605" s="7"/>
      <c r="BF605" s="6">
        <f t="shared" si="166"/>
        <v>0</v>
      </c>
      <c r="BG605" s="7">
        <f ca="1">SUMIFS(مصنعيات!BE:BE,مصنعيات!AW:AW,$AO$2,مصنعيات!AU:AU,BC605)</f>
        <v>0</v>
      </c>
      <c r="BH605" s="66" t="str">
        <f t="shared" si="159"/>
        <v/>
      </c>
      <c r="BJ605" s="4" t="s">
        <v>12</v>
      </c>
      <c r="BK605" s="5">
        <v>45770</v>
      </c>
      <c r="BL605" s="7"/>
      <c r="BM605" s="7"/>
      <c r="BN605" s="6">
        <f t="shared" si="167"/>
        <v>0</v>
      </c>
      <c r="BO605" s="7">
        <f ca="1">SUMIFS(مصنعيات!BM:BM,مصنعيات!BE:BE,$AO$2,مصنعيات!BC:BC,BK605)</f>
        <v>0</v>
      </c>
      <c r="BP605" s="66" t="str">
        <f t="shared" si="160"/>
        <v/>
      </c>
    </row>
    <row r="606" spans="2:68" x14ac:dyDescent="0.2">
      <c r="B606" s="4" t="s">
        <v>13</v>
      </c>
      <c r="C606" s="5">
        <v>45771</v>
      </c>
      <c r="D606" s="7"/>
      <c r="E606" s="7"/>
      <c r="F606" s="6">
        <f t="shared" si="152"/>
        <v>0</v>
      </c>
      <c r="G606" s="7">
        <f>SUMIFS(مصنعيات!N:N,مصنعيات!F:F,$E$2,مصنعيات!D:D,C606)</f>
        <v>0</v>
      </c>
      <c r="H606" s="66" t="str">
        <f t="shared" si="153"/>
        <v/>
      </c>
      <c r="K606" s="4" t="s">
        <v>13</v>
      </c>
      <c r="L606" s="5">
        <v>45771</v>
      </c>
      <c r="M606" s="7"/>
      <c r="N606" s="7"/>
      <c r="O606" s="6">
        <f t="shared" si="161"/>
        <v>0</v>
      </c>
      <c r="P606" s="7">
        <f>SUMIFS(مصنعيات!N:N,مصنعيات!F:F,$N$2,مصنعيات!D:D,L606)</f>
        <v>0</v>
      </c>
      <c r="Q606" s="66" t="str">
        <f t="shared" si="154"/>
        <v/>
      </c>
      <c r="T606" s="4" t="s">
        <v>13</v>
      </c>
      <c r="U606" s="5">
        <v>45771</v>
      </c>
      <c r="V606" s="7"/>
      <c r="W606" s="7"/>
      <c r="X606" s="6">
        <f t="shared" si="162"/>
        <v>0</v>
      </c>
      <c r="Y606" s="7">
        <f>SUMIFS(مصنعيات!W:W,مصنعيات!O:O,$W$2,مصنعيات!M:M,U606)</f>
        <v>0</v>
      </c>
      <c r="Z606" s="66" t="str">
        <f t="shared" si="155"/>
        <v/>
      </c>
      <c r="AC606" s="4" t="s">
        <v>13</v>
      </c>
      <c r="AD606" s="5">
        <v>45771</v>
      </c>
      <c r="AE606" s="7"/>
      <c r="AF606" s="7"/>
      <c r="AG606" s="6">
        <f t="shared" si="163"/>
        <v>0</v>
      </c>
      <c r="AH606" s="7">
        <f>SUMIFS(مصنعيات!AF:AF,مصنعيات!X:X,$AF$2,مصنعيات!V:V,AD606)</f>
        <v>0</v>
      </c>
      <c r="AI606" s="66" t="str">
        <f t="shared" si="156"/>
        <v/>
      </c>
      <c r="AL606" s="4" t="s">
        <v>13</v>
      </c>
      <c r="AM606" s="5">
        <v>45771</v>
      </c>
      <c r="AN606" s="7"/>
      <c r="AO606" s="7"/>
      <c r="AP606" s="6">
        <f t="shared" si="164"/>
        <v>0</v>
      </c>
      <c r="AQ606" s="7">
        <f>SUMIFS(مصنعيات!AO:AO,مصنعيات!AG:AG,$AO$2,مصنعيات!AE:AE,AM606)</f>
        <v>0</v>
      </c>
      <c r="AR606" s="66" t="str">
        <f t="shared" si="157"/>
        <v/>
      </c>
      <c r="AT606" s="4" t="s">
        <v>13</v>
      </c>
      <c r="AU606" s="5">
        <v>45771</v>
      </c>
      <c r="AV606" s="7"/>
      <c r="AW606" s="7"/>
      <c r="AX606" s="6">
        <f t="shared" si="165"/>
        <v>0</v>
      </c>
      <c r="AY606" s="7">
        <f ca="1">SUMIFS(مصنعيات!AW:AW,مصنعيات!AO:AO,$AO$2,مصنعيات!AM:AM,AU606)</f>
        <v>0</v>
      </c>
      <c r="AZ606" s="66" t="str">
        <f t="shared" si="158"/>
        <v/>
      </c>
      <c r="BB606" s="4" t="s">
        <v>13</v>
      </c>
      <c r="BC606" s="5">
        <v>45771</v>
      </c>
      <c r="BD606" s="7"/>
      <c r="BE606" s="7"/>
      <c r="BF606" s="6">
        <f t="shared" si="166"/>
        <v>0</v>
      </c>
      <c r="BG606" s="7">
        <f ca="1">SUMIFS(مصنعيات!BE:BE,مصنعيات!AW:AW,$AO$2,مصنعيات!AU:AU,BC606)</f>
        <v>0</v>
      </c>
      <c r="BH606" s="66" t="str">
        <f t="shared" si="159"/>
        <v/>
      </c>
      <c r="BJ606" s="4" t="s">
        <v>13</v>
      </c>
      <c r="BK606" s="5">
        <v>45771</v>
      </c>
      <c r="BL606" s="7"/>
      <c r="BM606" s="7"/>
      <c r="BN606" s="6">
        <f t="shared" si="167"/>
        <v>0</v>
      </c>
      <c r="BO606" s="7">
        <f ca="1">SUMIFS(مصنعيات!BM:BM,مصنعيات!BE:BE,$AO$2,مصنعيات!BC:BC,BK606)</f>
        <v>0</v>
      </c>
      <c r="BP606" s="66" t="str">
        <f t="shared" si="160"/>
        <v/>
      </c>
    </row>
    <row r="607" spans="2:68" x14ac:dyDescent="0.2">
      <c r="B607" s="4" t="s">
        <v>30</v>
      </c>
      <c r="C607" s="5">
        <v>45772</v>
      </c>
      <c r="D607" s="7"/>
      <c r="E607" s="7"/>
      <c r="F607" s="6">
        <f t="shared" si="152"/>
        <v>0</v>
      </c>
      <c r="G607" s="7">
        <f>SUMIFS(مصنعيات!N:N,مصنعيات!F:F,$E$2,مصنعيات!D:D,C607)</f>
        <v>0</v>
      </c>
      <c r="H607" s="66" t="str">
        <f t="shared" si="153"/>
        <v/>
      </c>
      <c r="K607" s="4" t="s">
        <v>30</v>
      </c>
      <c r="L607" s="5">
        <v>45772</v>
      </c>
      <c r="M607" s="7"/>
      <c r="N607" s="7"/>
      <c r="O607" s="6">
        <f t="shared" si="161"/>
        <v>0</v>
      </c>
      <c r="P607" s="7">
        <f>SUMIFS(مصنعيات!N:N,مصنعيات!F:F,$N$2,مصنعيات!D:D,L607)</f>
        <v>0</v>
      </c>
      <c r="Q607" s="66" t="str">
        <f t="shared" si="154"/>
        <v/>
      </c>
      <c r="T607" s="4" t="s">
        <v>30</v>
      </c>
      <c r="U607" s="5">
        <v>45772</v>
      </c>
      <c r="V607" s="7"/>
      <c r="W607" s="7"/>
      <c r="X607" s="6">
        <f t="shared" si="162"/>
        <v>0</v>
      </c>
      <c r="Y607" s="7">
        <f>SUMIFS(مصنعيات!W:W,مصنعيات!O:O,$W$2,مصنعيات!M:M,U607)</f>
        <v>0</v>
      </c>
      <c r="Z607" s="66" t="str">
        <f t="shared" si="155"/>
        <v/>
      </c>
      <c r="AC607" s="4" t="s">
        <v>30</v>
      </c>
      <c r="AD607" s="5">
        <v>45772</v>
      </c>
      <c r="AE607" s="7"/>
      <c r="AF607" s="7"/>
      <c r="AG607" s="6">
        <f t="shared" si="163"/>
        <v>0</v>
      </c>
      <c r="AH607" s="7">
        <f>SUMIFS(مصنعيات!AF:AF,مصنعيات!X:X,$AF$2,مصنعيات!V:V,AD607)</f>
        <v>0</v>
      </c>
      <c r="AI607" s="66" t="str">
        <f t="shared" si="156"/>
        <v/>
      </c>
      <c r="AL607" s="4" t="s">
        <v>30</v>
      </c>
      <c r="AM607" s="5">
        <v>45772</v>
      </c>
      <c r="AN607" s="7"/>
      <c r="AO607" s="7"/>
      <c r="AP607" s="6">
        <f t="shared" si="164"/>
        <v>0</v>
      </c>
      <c r="AQ607" s="7">
        <f>SUMIFS(مصنعيات!AO:AO,مصنعيات!AG:AG,$AO$2,مصنعيات!AE:AE,AM607)</f>
        <v>0</v>
      </c>
      <c r="AR607" s="66" t="str">
        <f t="shared" si="157"/>
        <v/>
      </c>
      <c r="AT607" s="4" t="s">
        <v>30</v>
      </c>
      <c r="AU607" s="5">
        <v>45772</v>
      </c>
      <c r="AV607" s="7"/>
      <c r="AW607" s="7"/>
      <c r="AX607" s="6">
        <f t="shared" si="165"/>
        <v>0</v>
      </c>
      <c r="AY607" s="7">
        <f ca="1">SUMIFS(مصنعيات!AW:AW,مصنعيات!AO:AO,$AO$2,مصنعيات!AM:AM,AU607)</f>
        <v>0</v>
      </c>
      <c r="AZ607" s="66" t="str">
        <f t="shared" si="158"/>
        <v/>
      </c>
      <c r="BB607" s="4" t="s">
        <v>30</v>
      </c>
      <c r="BC607" s="5">
        <v>45772</v>
      </c>
      <c r="BD607" s="7"/>
      <c r="BE607" s="7"/>
      <c r="BF607" s="6">
        <f t="shared" si="166"/>
        <v>0</v>
      </c>
      <c r="BG607" s="7">
        <f ca="1">SUMIFS(مصنعيات!BE:BE,مصنعيات!AW:AW,$AO$2,مصنعيات!AU:AU,BC607)</f>
        <v>0</v>
      </c>
      <c r="BH607" s="66" t="str">
        <f t="shared" si="159"/>
        <v/>
      </c>
      <c r="BJ607" s="4" t="s">
        <v>30</v>
      </c>
      <c r="BK607" s="5">
        <v>45772</v>
      </c>
      <c r="BL607" s="7"/>
      <c r="BM607" s="7"/>
      <c r="BN607" s="6">
        <f t="shared" si="167"/>
        <v>0</v>
      </c>
      <c r="BO607" s="7">
        <f ca="1">SUMIFS(مصنعيات!BM:BM,مصنعيات!BE:BE,$AO$2,مصنعيات!BC:BC,BK607)</f>
        <v>0</v>
      </c>
      <c r="BP607" s="66" t="str">
        <f t="shared" si="160"/>
        <v/>
      </c>
    </row>
    <row r="608" spans="2:68" x14ac:dyDescent="0.2">
      <c r="B608" s="4" t="s">
        <v>8</v>
      </c>
      <c r="C608" s="5">
        <v>45773</v>
      </c>
      <c r="D608" s="7"/>
      <c r="E608" s="7"/>
      <c r="F608" s="6">
        <f t="shared" si="152"/>
        <v>0</v>
      </c>
      <c r="G608" s="7">
        <f>SUMIFS(مصنعيات!N:N,مصنعيات!F:F,$E$2,مصنعيات!D:D,C608)</f>
        <v>0</v>
      </c>
      <c r="H608" s="66" t="str">
        <f t="shared" si="153"/>
        <v/>
      </c>
      <c r="K608" s="4" t="s">
        <v>8</v>
      </c>
      <c r="L608" s="5">
        <v>45773</v>
      </c>
      <c r="M608" s="7"/>
      <c r="N608" s="7"/>
      <c r="O608" s="6">
        <f t="shared" si="161"/>
        <v>0</v>
      </c>
      <c r="P608" s="7">
        <f>SUMIFS(مصنعيات!N:N,مصنعيات!F:F,$N$2,مصنعيات!D:D,L608)</f>
        <v>0</v>
      </c>
      <c r="Q608" s="66" t="str">
        <f t="shared" si="154"/>
        <v/>
      </c>
      <c r="T608" s="4" t="s">
        <v>8</v>
      </c>
      <c r="U608" s="5">
        <v>45773</v>
      </c>
      <c r="V608" s="7"/>
      <c r="W608" s="7"/>
      <c r="X608" s="6">
        <f t="shared" si="162"/>
        <v>0</v>
      </c>
      <c r="Y608" s="7">
        <f>SUMIFS(مصنعيات!W:W,مصنعيات!O:O,$W$2,مصنعيات!M:M,U608)</f>
        <v>0</v>
      </c>
      <c r="Z608" s="66" t="str">
        <f t="shared" si="155"/>
        <v/>
      </c>
      <c r="AC608" s="4" t="s">
        <v>8</v>
      </c>
      <c r="AD608" s="5">
        <v>45773</v>
      </c>
      <c r="AE608" s="7"/>
      <c r="AF608" s="7"/>
      <c r="AG608" s="6">
        <f t="shared" si="163"/>
        <v>0</v>
      </c>
      <c r="AH608" s="7">
        <f>SUMIFS(مصنعيات!AF:AF,مصنعيات!X:X,$AF$2,مصنعيات!V:V,AD608)</f>
        <v>0</v>
      </c>
      <c r="AI608" s="66" t="str">
        <f t="shared" si="156"/>
        <v/>
      </c>
      <c r="AL608" s="4" t="s">
        <v>8</v>
      </c>
      <c r="AM608" s="5">
        <v>45773</v>
      </c>
      <c r="AN608" s="7"/>
      <c r="AO608" s="7"/>
      <c r="AP608" s="6">
        <f t="shared" si="164"/>
        <v>0</v>
      </c>
      <c r="AQ608" s="7">
        <f>SUMIFS(مصنعيات!AO:AO,مصنعيات!AG:AG,$AO$2,مصنعيات!AE:AE,AM608)</f>
        <v>0</v>
      </c>
      <c r="AR608" s="66" t="str">
        <f t="shared" si="157"/>
        <v/>
      </c>
      <c r="AT608" s="4" t="s">
        <v>8</v>
      </c>
      <c r="AU608" s="5">
        <v>45773</v>
      </c>
      <c r="AV608" s="7"/>
      <c r="AW608" s="7"/>
      <c r="AX608" s="6">
        <f t="shared" si="165"/>
        <v>0</v>
      </c>
      <c r="AY608" s="7">
        <f ca="1">SUMIFS(مصنعيات!AW:AW,مصنعيات!AO:AO,$AO$2,مصنعيات!AM:AM,AU608)</f>
        <v>0</v>
      </c>
      <c r="AZ608" s="66" t="str">
        <f t="shared" si="158"/>
        <v/>
      </c>
      <c r="BB608" s="4" t="s">
        <v>8</v>
      </c>
      <c r="BC608" s="5">
        <v>45773</v>
      </c>
      <c r="BD608" s="7"/>
      <c r="BE608" s="7"/>
      <c r="BF608" s="6">
        <f t="shared" si="166"/>
        <v>0</v>
      </c>
      <c r="BG608" s="7">
        <f ca="1">SUMIFS(مصنعيات!BE:BE,مصنعيات!AW:AW,$AO$2,مصنعيات!AU:AU,BC608)</f>
        <v>0</v>
      </c>
      <c r="BH608" s="66" t="str">
        <f t="shared" si="159"/>
        <v/>
      </c>
      <c r="BJ608" s="4" t="s">
        <v>8</v>
      </c>
      <c r="BK608" s="5">
        <v>45773</v>
      </c>
      <c r="BL608" s="7"/>
      <c r="BM608" s="7"/>
      <c r="BN608" s="6">
        <f t="shared" si="167"/>
        <v>0</v>
      </c>
      <c r="BO608" s="7">
        <f ca="1">SUMIFS(مصنعيات!BM:BM,مصنعيات!BE:BE,$AO$2,مصنعيات!BC:BC,BK608)</f>
        <v>0</v>
      </c>
      <c r="BP608" s="66" t="str">
        <f t="shared" si="160"/>
        <v/>
      </c>
    </row>
    <row r="609" spans="2:68" x14ac:dyDescent="0.2">
      <c r="B609" s="4" t="s">
        <v>9</v>
      </c>
      <c r="C609" s="5">
        <v>45774</v>
      </c>
      <c r="D609" s="7"/>
      <c r="E609" s="7"/>
      <c r="F609" s="6">
        <f t="shared" si="152"/>
        <v>0</v>
      </c>
      <c r="G609" s="7">
        <f>SUMIFS(مصنعيات!N:N,مصنعيات!F:F,$E$2,مصنعيات!D:D,C609)</f>
        <v>0</v>
      </c>
      <c r="H609" s="66" t="str">
        <f t="shared" si="153"/>
        <v/>
      </c>
      <c r="K609" s="4" t="s">
        <v>9</v>
      </c>
      <c r="L609" s="5">
        <v>45774</v>
      </c>
      <c r="M609" s="7"/>
      <c r="N609" s="7"/>
      <c r="O609" s="6">
        <f t="shared" si="161"/>
        <v>0</v>
      </c>
      <c r="P609" s="7">
        <f>SUMIFS(مصنعيات!N:N,مصنعيات!F:F,$N$2,مصنعيات!D:D,L609)</f>
        <v>0</v>
      </c>
      <c r="Q609" s="66" t="str">
        <f t="shared" si="154"/>
        <v/>
      </c>
      <c r="T609" s="4" t="s">
        <v>9</v>
      </c>
      <c r="U609" s="5">
        <v>45774</v>
      </c>
      <c r="V609" s="7"/>
      <c r="W609" s="7"/>
      <c r="X609" s="6">
        <f t="shared" si="162"/>
        <v>0</v>
      </c>
      <c r="Y609" s="7">
        <f>SUMIFS(مصنعيات!W:W,مصنعيات!O:O,$W$2,مصنعيات!M:M,U609)</f>
        <v>0</v>
      </c>
      <c r="Z609" s="66" t="str">
        <f t="shared" si="155"/>
        <v/>
      </c>
      <c r="AC609" s="4" t="s">
        <v>9</v>
      </c>
      <c r="AD609" s="5">
        <v>45774</v>
      </c>
      <c r="AE609" s="7"/>
      <c r="AF609" s="7"/>
      <c r="AG609" s="6">
        <f t="shared" si="163"/>
        <v>0</v>
      </c>
      <c r="AH609" s="7">
        <f>SUMIFS(مصنعيات!AF:AF,مصنعيات!X:X,$AF$2,مصنعيات!V:V,AD609)</f>
        <v>0</v>
      </c>
      <c r="AI609" s="66" t="str">
        <f t="shared" si="156"/>
        <v/>
      </c>
      <c r="AL609" s="4" t="s">
        <v>9</v>
      </c>
      <c r="AM609" s="5">
        <v>45774</v>
      </c>
      <c r="AN609" s="7"/>
      <c r="AO609" s="7"/>
      <c r="AP609" s="6">
        <f t="shared" si="164"/>
        <v>0</v>
      </c>
      <c r="AQ609" s="7">
        <f>SUMIFS(مصنعيات!AO:AO,مصنعيات!AG:AG,$AO$2,مصنعيات!AE:AE,AM609)</f>
        <v>0</v>
      </c>
      <c r="AR609" s="66" t="str">
        <f t="shared" si="157"/>
        <v/>
      </c>
      <c r="AT609" s="4" t="s">
        <v>9</v>
      </c>
      <c r="AU609" s="5">
        <v>45774</v>
      </c>
      <c r="AV609" s="7"/>
      <c r="AW609" s="7"/>
      <c r="AX609" s="6">
        <f t="shared" si="165"/>
        <v>0</v>
      </c>
      <c r="AY609" s="7">
        <f ca="1">SUMIFS(مصنعيات!AW:AW,مصنعيات!AO:AO,$AO$2,مصنعيات!AM:AM,AU609)</f>
        <v>0</v>
      </c>
      <c r="AZ609" s="66" t="str">
        <f t="shared" si="158"/>
        <v/>
      </c>
      <c r="BB609" s="4" t="s">
        <v>9</v>
      </c>
      <c r="BC609" s="5">
        <v>45774</v>
      </c>
      <c r="BD609" s="7"/>
      <c r="BE609" s="7"/>
      <c r="BF609" s="6">
        <f t="shared" si="166"/>
        <v>0</v>
      </c>
      <c r="BG609" s="7">
        <f ca="1">SUMIFS(مصنعيات!BE:BE,مصنعيات!AW:AW,$AO$2,مصنعيات!AU:AU,BC609)</f>
        <v>0</v>
      </c>
      <c r="BH609" s="66" t="str">
        <f t="shared" si="159"/>
        <v/>
      </c>
      <c r="BJ609" s="4" t="s">
        <v>9</v>
      </c>
      <c r="BK609" s="5">
        <v>45774</v>
      </c>
      <c r="BL609" s="7"/>
      <c r="BM609" s="7"/>
      <c r="BN609" s="6">
        <f t="shared" si="167"/>
        <v>0</v>
      </c>
      <c r="BO609" s="7">
        <f ca="1">SUMIFS(مصنعيات!BM:BM,مصنعيات!BE:BE,$AO$2,مصنعيات!BC:BC,BK609)</f>
        <v>0</v>
      </c>
      <c r="BP609" s="66" t="str">
        <f t="shared" si="160"/>
        <v/>
      </c>
    </row>
    <row r="610" spans="2:68" x14ac:dyDescent="0.2">
      <c r="B610" s="4" t="s">
        <v>10</v>
      </c>
      <c r="C610" s="5">
        <v>45775</v>
      </c>
      <c r="D610" s="7"/>
      <c r="E610" s="7"/>
      <c r="F610" s="6">
        <f t="shared" si="152"/>
        <v>0</v>
      </c>
      <c r="G610" s="7">
        <f>SUMIFS(مصنعيات!N:N,مصنعيات!F:F,$E$2,مصنعيات!D:D,C610)</f>
        <v>0</v>
      </c>
      <c r="H610" s="66" t="str">
        <f t="shared" si="153"/>
        <v/>
      </c>
      <c r="K610" s="4" t="s">
        <v>10</v>
      </c>
      <c r="L610" s="5">
        <v>45775</v>
      </c>
      <c r="M610" s="7"/>
      <c r="N610" s="7"/>
      <c r="O610" s="6">
        <f t="shared" si="161"/>
        <v>0</v>
      </c>
      <c r="P610" s="7">
        <f>SUMIFS(مصنعيات!N:N,مصنعيات!F:F,$N$2,مصنعيات!D:D,L610)</f>
        <v>0</v>
      </c>
      <c r="Q610" s="66" t="str">
        <f t="shared" si="154"/>
        <v/>
      </c>
      <c r="T610" s="4" t="s">
        <v>10</v>
      </c>
      <c r="U610" s="5">
        <v>45775</v>
      </c>
      <c r="V610" s="7"/>
      <c r="W610" s="7"/>
      <c r="X610" s="6">
        <f t="shared" si="162"/>
        <v>0</v>
      </c>
      <c r="Y610" s="7">
        <f>SUMIFS(مصنعيات!W:W,مصنعيات!O:O,$W$2,مصنعيات!M:M,U610)</f>
        <v>0</v>
      </c>
      <c r="Z610" s="66" t="str">
        <f t="shared" si="155"/>
        <v/>
      </c>
      <c r="AC610" s="4" t="s">
        <v>10</v>
      </c>
      <c r="AD610" s="5">
        <v>45775</v>
      </c>
      <c r="AE610" s="7"/>
      <c r="AF610" s="7"/>
      <c r="AG610" s="6">
        <f t="shared" si="163"/>
        <v>0</v>
      </c>
      <c r="AH610" s="7">
        <f>SUMIFS(مصنعيات!AF:AF,مصنعيات!X:X,$AF$2,مصنعيات!V:V,AD610)</f>
        <v>0</v>
      </c>
      <c r="AI610" s="66" t="str">
        <f t="shared" si="156"/>
        <v/>
      </c>
      <c r="AL610" s="4" t="s">
        <v>10</v>
      </c>
      <c r="AM610" s="5">
        <v>45775</v>
      </c>
      <c r="AN610" s="7"/>
      <c r="AO610" s="7"/>
      <c r="AP610" s="6">
        <f t="shared" si="164"/>
        <v>0</v>
      </c>
      <c r="AQ610" s="7">
        <f>SUMIFS(مصنعيات!AO:AO,مصنعيات!AG:AG,$AO$2,مصنعيات!AE:AE,AM610)</f>
        <v>0</v>
      </c>
      <c r="AR610" s="66" t="str">
        <f t="shared" si="157"/>
        <v/>
      </c>
      <c r="AT610" s="4" t="s">
        <v>10</v>
      </c>
      <c r="AU610" s="5">
        <v>45775</v>
      </c>
      <c r="AV610" s="7"/>
      <c r="AW610" s="7"/>
      <c r="AX610" s="6">
        <f t="shared" si="165"/>
        <v>0</v>
      </c>
      <c r="AY610" s="7">
        <f ca="1">SUMIFS(مصنعيات!AW:AW,مصنعيات!AO:AO,$AO$2,مصنعيات!AM:AM,AU610)</f>
        <v>0</v>
      </c>
      <c r="AZ610" s="66" t="str">
        <f t="shared" si="158"/>
        <v/>
      </c>
      <c r="BB610" s="4" t="s">
        <v>10</v>
      </c>
      <c r="BC610" s="5">
        <v>45775</v>
      </c>
      <c r="BD610" s="7"/>
      <c r="BE610" s="7"/>
      <c r="BF610" s="6">
        <f t="shared" si="166"/>
        <v>0</v>
      </c>
      <c r="BG610" s="7">
        <f ca="1">SUMIFS(مصنعيات!BE:BE,مصنعيات!AW:AW,$AO$2,مصنعيات!AU:AU,BC610)</f>
        <v>0</v>
      </c>
      <c r="BH610" s="66" t="str">
        <f t="shared" si="159"/>
        <v/>
      </c>
      <c r="BJ610" s="4" t="s">
        <v>10</v>
      </c>
      <c r="BK610" s="5">
        <v>45775</v>
      </c>
      <c r="BL610" s="7"/>
      <c r="BM610" s="7"/>
      <c r="BN610" s="6">
        <f t="shared" si="167"/>
        <v>0</v>
      </c>
      <c r="BO610" s="7">
        <f ca="1">SUMIFS(مصنعيات!BM:BM,مصنعيات!BE:BE,$AO$2,مصنعيات!BC:BC,BK610)</f>
        <v>0</v>
      </c>
      <c r="BP610" s="66" t="str">
        <f t="shared" si="160"/>
        <v/>
      </c>
    </row>
    <row r="611" spans="2:68" x14ac:dyDescent="0.2">
      <c r="B611" s="4" t="s">
        <v>11</v>
      </c>
      <c r="C611" s="5">
        <v>45776</v>
      </c>
      <c r="D611" s="7"/>
      <c r="E611" s="7"/>
      <c r="F611" s="6">
        <f t="shared" si="152"/>
        <v>0</v>
      </c>
      <c r="G611" s="7">
        <f>SUMIFS(مصنعيات!N:N,مصنعيات!F:F,$E$2,مصنعيات!D:D,C611)</f>
        <v>0</v>
      </c>
      <c r="H611" s="66" t="str">
        <f t="shared" si="153"/>
        <v/>
      </c>
      <c r="K611" s="4" t="s">
        <v>11</v>
      </c>
      <c r="L611" s="5">
        <v>45776</v>
      </c>
      <c r="M611" s="7"/>
      <c r="N611" s="7"/>
      <c r="O611" s="6">
        <f t="shared" si="161"/>
        <v>0</v>
      </c>
      <c r="P611" s="7">
        <f>SUMIFS(مصنعيات!N:N,مصنعيات!F:F,$N$2,مصنعيات!D:D,L611)</f>
        <v>0</v>
      </c>
      <c r="Q611" s="66" t="str">
        <f t="shared" si="154"/>
        <v/>
      </c>
      <c r="T611" s="4" t="s">
        <v>11</v>
      </c>
      <c r="U611" s="5">
        <v>45776</v>
      </c>
      <c r="V611" s="7"/>
      <c r="W611" s="7"/>
      <c r="X611" s="6">
        <f t="shared" si="162"/>
        <v>0</v>
      </c>
      <c r="Y611" s="7">
        <f>SUMIFS(مصنعيات!W:W,مصنعيات!O:O,$W$2,مصنعيات!M:M,U611)</f>
        <v>0</v>
      </c>
      <c r="Z611" s="66" t="str">
        <f t="shared" si="155"/>
        <v/>
      </c>
      <c r="AC611" s="4" t="s">
        <v>11</v>
      </c>
      <c r="AD611" s="5">
        <v>45776</v>
      </c>
      <c r="AE611" s="7"/>
      <c r="AF611" s="7"/>
      <c r="AG611" s="6">
        <f t="shared" si="163"/>
        <v>0</v>
      </c>
      <c r="AH611" s="7">
        <f>SUMIFS(مصنعيات!AF:AF,مصنعيات!X:X,$AF$2,مصنعيات!V:V,AD611)</f>
        <v>0</v>
      </c>
      <c r="AI611" s="66" t="str">
        <f t="shared" si="156"/>
        <v/>
      </c>
      <c r="AL611" s="4" t="s">
        <v>11</v>
      </c>
      <c r="AM611" s="5">
        <v>45776</v>
      </c>
      <c r="AN611" s="7"/>
      <c r="AO611" s="7"/>
      <c r="AP611" s="6">
        <f t="shared" si="164"/>
        <v>0</v>
      </c>
      <c r="AQ611" s="7">
        <f>SUMIFS(مصنعيات!AO:AO,مصنعيات!AG:AG,$AO$2,مصنعيات!AE:AE,AM611)</f>
        <v>0</v>
      </c>
      <c r="AR611" s="66" t="str">
        <f t="shared" si="157"/>
        <v/>
      </c>
      <c r="AT611" s="4" t="s">
        <v>11</v>
      </c>
      <c r="AU611" s="5">
        <v>45776</v>
      </c>
      <c r="AV611" s="7"/>
      <c r="AW611" s="7"/>
      <c r="AX611" s="6">
        <f t="shared" si="165"/>
        <v>0</v>
      </c>
      <c r="AY611" s="7">
        <f ca="1">SUMIFS(مصنعيات!AW:AW,مصنعيات!AO:AO,$AO$2,مصنعيات!AM:AM,AU611)</f>
        <v>0</v>
      </c>
      <c r="AZ611" s="66" t="str">
        <f t="shared" si="158"/>
        <v/>
      </c>
      <c r="BB611" s="4" t="s">
        <v>11</v>
      </c>
      <c r="BC611" s="5">
        <v>45776</v>
      </c>
      <c r="BD611" s="7"/>
      <c r="BE611" s="7"/>
      <c r="BF611" s="6">
        <f t="shared" si="166"/>
        <v>0</v>
      </c>
      <c r="BG611" s="7">
        <f ca="1">SUMIFS(مصنعيات!BE:BE,مصنعيات!AW:AW,$AO$2,مصنعيات!AU:AU,BC611)</f>
        <v>0</v>
      </c>
      <c r="BH611" s="66" t="str">
        <f t="shared" si="159"/>
        <v/>
      </c>
      <c r="BJ611" s="4" t="s">
        <v>11</v>
      </c>
      <c r="BK611" s="5">
        <v>45776</v>
      </c>
      <c r="BL611" s="7"/>
      <c r="BM611" s="7"/>
      <c r="BN611" s="6">
        <f t="shared" si="167"/>
        <v>0</v>
      </c>
      <c r="BO611" s="7">
        <f ca="1">SUMIFS(مصنعيات!BM:BM,مصنعيات!BE:BE,$AO$2,مصنعيات!BC:BC,BK611)</f>
        <v>0</v>
      </c>
      <c r="BP611" s="66" t="str">
        <f t="shared" si="160"/>
        <v/>
      </c>
    </row>
    <row r="612" spans="2:68" x14ac:dyDescent="0.2">
      <c r="B612" s="4" t="s">
        <v>12</v>
      </c>
      <c r="C612" s="5">
        <v>45777</v>
      </c>
      <c r="D612" s="7"/>
      <c r="E612" s="7"/>
      <c r="F612" s="6">
        <f t="shared" si="152"/>
        <v>0</v>
      </c>
      <c r="G612" s="7">
        <f>SUMIFS(مصنعيات!N:N,مصنعيات!F:F,$E$2,مصنعيات!D:D,C612)</f>
        <v>0</v>
      </c>
      <c r="H612" s="66" t="str">
        <f t="shared" si="153"/>
        <v/>
      </c>
      <c r="K612" s="4" t="s">
        <v>12</v>
      </c>
      <c r="L612" s="5">
        <v>45777</v>
      </c>
      <c r="M612" s="7"/>
      <c r="N612" s="7"/>
      <c r="O612" s="6">
        <f t="shared" si="161"/>
        <v>0</v>
      </c>
      <c r="P612" s="7">
        <f>SUMIFS(مصنعيات!N:N,مصنعيات!F:F,$N$2,مصنعيات!D:D,L612)</f>
        <v>0</v>
      </c>
      <c r="Q612" s="66" t="str">
        <f t="shared" si="154"/>
        <v/>
      </c>
      <c r="T612" s="4" t="s">
        <v>12</v>
      </c>
      <c r="U612" s="5">
        <v>45777</v>
      </c>
      <c r="V612" s="7"/>
      <c r="W612" s="7"/>
      <c r="X612" s="6">
        <f t="shared" si="162"/>
        <v>0</v>
      </c>
      <c r="Y612" s="7">
        <f>SUMIFS(مصنعيات!W:W,مصنعيات!O:O,$W$2,مصنعيات!M:M,U612)</f>
        <v>0</v>
      </c>
      <c r="Z612" s="66" t="str">
        <f t="shared" si="155"/>
        <v/>
      </c>
      <c r="AC612" s="4" t="s">
        <v>12</v>
      </c>
      <c r="AD612" s="5">
        <v>45777</v>
      </c>
      <c r="AE612" s="7"/>
      <c r="AF612" s="7"/>
      <c r="AG612" s="6">
        <f t="shared" si="163"/>
        <v>0</v>
      </c>
      <c r="AH612" s="7">
        <f>SUMIFS(مصنعيات!AF:AF,مصنعيات!X:X,$AF$2,مصنعيات!V:V,AD612)</f>
        <v>0</v>
      </c>
      <c r="AI612" s="66" t="str">
        <f t="shared" si="156"/>
        <v/>
      </c>
      <c r="AL612" s="4" t="s">
        <v>12</v>
      </c>
      <c r="AM612" s="5">
        <v>45777</v>
      </c>
      <c r="AN612" s="7"/>
      <c r="AO612" s="7"/>
      <c r="AP612" s="6">
        <f t="shared" si="164"/>
        <v>0</v>
      </c>
      <c r="AQ612" s="7">
        <f>SUMIFS(مصنعيات!AO:AO,مصنعيات!AG:AG,$AO$2,مصنعيات!AE:AE,AM612)</f>
        <v>0</v>
      </c>
      <c r="AR612" s="66" t="str">
        <f t="shared" si="157"/>
        <v/>
      </c>
      <c r="AT612" s="4" t="s">
        <v>12</v>
      </c>
      <c r="AU612" s="5">
        <v>45777</v>
      </c>
      <c r="AV612" s="7"/>
      <c r="AW612" s="7"/>
      <c r="AX612" s="6">
        <f t="shared" si="165"/>
        <v>0</v>
      </c>
      <c r="AY612" s="7">
        <f ca="1">SUMIFS(مصنعيات!AW:AW,مصنعيات!AO:AO,$AO$2,مصنعيات!AM:AM,AU612)</f>
        <v>0</v>
      </c>
      <c r="AZ612" s="66" t="str">
        <f t="shared" si="158"/>
        <v/>
      </c>
      <c r="BB612" s="4" t="s">
        <v>12</v>
      </c>
      <c r="BC612" s="5">
        <v>45777</v>
      </c>
      <c r="BD612" s="7"/>
      <c r="BE612" s="7"/>
      <c r="BF612" s="6">
        <f t="shared" si="166"/>
        <v>0</v>
      </c>
      <c r="BG612" s="7">
        <f ca="1">SUMIFS(مصنعيات!BE:BE,مصنعيات!AW:AW,$AO$2,مصنعيات!AU:AU,BC612)</f>
        <v>0</v>
      </c>
      <c r="BH612" s="66" t="str">
        <f t="shared" si="159"/>
        <v/>
      </c>
      <c r="BJ612" s="4" t="s">
        <v>12</v>
      </c>
      <c r="BK612" s="5">
        <v>45777</v>
      </c>
      <c r="BL612" s="7"/>
      <c r="BM612" s="7"/>
      <c r="BN612" s="6">
        <f t="shared" si="167"/>
        <v>0</v>
      </c>
      <c r="BO612" s="7">
        <f ca="1">SUMIFS(مصنعيات!BM:BM,مصنعيات!BE:BE,$AO$2,مصنعيات!BC:BC,BK612)</f>
        <v>0</v>
      </c>
      <c r="BP612" s="66" t="str">
        <f t="shared" si="160"/>
        <v/>
      </c>
    </row>
    <row r="613" spans="2:68" x14ac:dyDescent="0.2">
      <c r="B613" s="4" t="s">
        <v>13</v>
      </c>
      <c r="C613" s="5">
        <v>45778</v>
      </c>
      <c r="D613" s="7"/>
      <c r="E613" s="7"/>
      <c r="F613" s="6">
        <f t="shared" si="152"/>
        <v>0</v>
      </c>
      <c r="G613" s="7">
        <f>SUMIFS(مصنعيات!N:N,مصنعيات!F:F,$E$2,مصنعيات!D:D,C613)</f>
        <v>0</v>
      </c>
      <c r="H613" s="66" t="str">
        <f t="shared" si="153"/>
        <v/>
      </c>
      <c r="K613" s="4" t="s">
        <v>13</v>
      </c>
      <c r="L613" s="5">
        <v>45778</v>
      </c>
      <c r="M613" s="7"/>
      <c r="N613" s="7"/>
      <c r="O613" s="6">
        <f t="shared" si="161"/>
        <v>0</v>
      </c>
      <c r="P613" s="7">
        <f>SUMIFS(مصنعيات!N:N,مصنعيات!F:F,$N$2,مصنعيات!D:D,L613)</f>
        <v>0</v>
      </c>
      <c r="Q613" s="66" t="str">
        <f t="shared" si="154"/>
        <v/>
      </c>
      <c r="T613" s="4" t="s">
        <v>13</v>
      </c>
      <c r="U613" s="5">
        <v>45778</v>
      </c>
      <c r="V613" s="7"/>
      <c r="W613" s="7"/>
      <c r="X613" s="6">
        <f t="shared" si="162"/>
        <v>0</v>
      </c>
      <c r="Y613" s="7">
        <f>SUMIFS(مصنعيات!W:W,مصنعيات!O:O,$W$2,مصنعيات!M:M,U613)</f>
        <v>0</v>
      </c>
      <c r="Z613" s="66" t="str">
        <f t="shared" si="155"/>
        <v/>
      </c>
      <c r="AC613" s="4" t="s">
        <v>13</v>
      </c>
      <c r="AD613" s="5">
        <v>45778</v>
      </c>
      <c r="AE613" s="7"/>
      <c r="AF613" s="7"/>
      <c r="AG613" s="6">
        <f t="shared" si="163"/>
        <v>0</v>
      </c>
      <c r="AH613" s="7">
        <f>SUMIFS(مصنعيات!AF:AF,مصنعيات!X:X,$AF$2,مصنعيات!V:V,AD613)</f>
        <v>0</v>
      </c>
      <c r="AI613" s="66" t="str">
        <f t="shared" si="156"/>
        <v/>
      </c>
      <c r="AL613" s="4" t="s">
        <v>13</v>
      </c>
      <c r="AM613" s="5">
        <v>45778</v>
      </c>
      <c r="AN613" s="7"/>
      <c r="AO613" s="7"/>
      <c r="AP613" s="6">
        <f t="shared" si="164"/>
        <v>0</v>
      </c>
      <c r="AQ613" s="7">
        <f>SUMIFS(مصنعيات!AO:AO,مصنعيات!AG:AG,$AO$2,مصنعيات!AE:AE,AM613)</f>
        <v>0</v>
      </c>
      <c r="AR613" s="66" t="str">
        <f t="shared" si="157"/>
        <v/>
      </c>
      <c r="AT613" s="4" t="s">
        <v>13</v>
      </c>
      <c r="AU613" s="5">
        <v>45778</v>
      </c>
      <c r="AV613" s="7"/>
      <c r="AW613" s="7"/>
      <c r="AX613" s="6">
        <f t="shared" si="165"/>
        <v>0</v>
      </c>
      <c r="AY613" s="7">
        <f ca="1">SUMIFS(مصنعيات!AW:AW,مصنعيات!AO:AO,$AO$2,مصنعيات!AM:AM,AU613)</f>
        <v>0</v>
      </c>
      <c r="AZ613" s="66" t="str">
        <f t="shared" si="158"/>
        <v/>
      </c>
      <c r="BB613" s="4" t="s">
        <v>13</v>
      </c>
      <c r="BC613" s="5">
        <v>45778</v>
      </c>
      <c r="BD613" s="7"/>
      <c r="BE613" s="7"/>
      <c r="BF613" s="6">
        <f t="shared" si="166"/>
        <v>0</v>
      </c>
      <c r="BG613" s="7">
        <f ca="1">SUMIFS(مصنعيات!BE:BE,مصنعيات!AW:AW,$AO$2,مصنعيات!AU:AU,BC613)</f>
        <v>0</v>
      </c>
      <c r="BH613" s="66" t="str">
        <f t="shared" si="159"/>
        <v/>
      </c>
      <c r="BJ613" s="4" t="s">
        <v>13</v>
      </c>
      <c r="BK613" s="5">
        <v>45778</v>
      </c>
      <c r="BL613" s="7"/>
      <c r="BM613" s="7"/>
      <c r="BN613" s="6">
        <f t="shared" si="167"/>
        <v>0</v>
      </c>
      <c r="BO613" s="7">
        <f ca="1">SUMIFS(مصنعيات!BM:BM,مصنعيات!BE:BE,$AO$2,مصنعيات!BC:BC,BK613)</f>
        <v>0</v>
      </c>
      <c r="BP613" s="66" t="str">
        <f t="shared" si="160"/>
        <v/>
      </c>
    </row>
    <row r="614" spans="2:68" x14ac:dyDescent="0.2">
      <c r="B614" s="4" t="s">
        <v>30</v>
      </c>
      <c r="C614" s="5">
        <v>45779</v>
      </c>
      <c r="D614" s="7"/>
      <c r="E614" s="7"/>
      <c r="F614" s="6">
        <f t="shared" si="152"/>
        <v>0</v>
      </c>
      <c r="G614" s="7">
        <f>SUMIFS(مصنعيات!N:N,مصنعيات!F:F,$E$2,مصنعيات!D:D,C614)</f>
        <v>0</v>
      </c>
      <c r="H614" s="66" t="str">
        <f t="shared" si="153"/>
        <v/>
      </c>
      <c r="K614" s="4" t="s">
        <v>30</v>
      </c>
      <c r="L614" s="5">
        <v>45779</v>
      </c>
      <c r="M614" s="7"/>
      <c r="N614" s="7"/>
      <c r="O614" s="6">
        <f t="shared" si="161"/>
        <v>0</v>
      </c>
      <c r="P614" s="7">
        <f>SUMIFS(مصنعيات!N:N,مصنعيات!F:F,$N$2,مصنعيات!D:D,L614)</f>
        <v>0</v>
      </c>
      <c r="Q614" s="66" t="str">
        <f t="shared" si="154"/>
        <v/>
      </c>
      <c r="T614" s="4" t="s">
        <v>30</v>
      </c>
      <c r="U614" s="5">
        <v>45779</v>
      </c>
      <c r="V614" s="7"/>
      <c r="W614" s="7"/>
      <c r="X614" s="6">
        <f t="shared" si="162"/>
        <v>0</v>
      </c>
      <c r="Y614" s="7">
        <f>SUMIFS(مصنعيات!W:W,مصنعيات!O:O,$W$2,مصنعيات!M:M,U614)</f>
        <v>0</v>
      </c>
      <c r="Z614" s="66" t="str">
        <f t="shared" si="155"/>
        <v/>
      </c>
      <c r="AC614" s="4" t="s">
        <v>30</v>
      </c>
      <c r="AD614" s="5">
        <v>45779</v>
      </c>
      <c r="AE614" s="7"/>
      <c r="AF614" s="7"/>
      <c r="AG614" s="6">
        <f t="shared" si="163"/>
        <v>0</v>
      </c>
      <c r="AH614" s="7">
        <f>SUMIFS(مصنعيات!AF:AF,مصنعيات!X:X,$AF$2,مصنعيات!V:V,AD614)</f>
        <v>0</v>
      </c>
      <c r="AI614" s="66" t="str">
        <f t="shared" si="156"/>
        <v/>
      </c>
      <c r="AL614" s="4" t="s">
        <v>30</v>
      </c>
      <c r="AM614" s="5">
        <v>45779</v>
      </c>
      <c r="AN614" s="7"/>
      <c r="AO614" s="7"/>
      <c r="AP614" s="6">
        <f t="shared" si="164"/>
        <v>0</v>
      </c>
      <c r="AQ614" s="7">
        <f>SUMIFS(مصنعيات!AO:AO,مصنعيات!AG:AG,$AO$2,مصنعيات!AE:AE,AM614)</f>
        <v>0</v>
      </c>
      <c r="AR614" s="66" t="str">
        <f t="shared" si="157"/>
        <v/>
      </c>
      <c r="AT614" s="4" t="s">
        <v>30</v>
      </c>
      <c r="AU614" s="5">
        <v>45779</v>
      </c>
      <c r="AV614" s="7"/>
      <c r="AW614" s="7"/>
      <c r="AX614" s="6">
        <f t="shared" si="165"/>
        <v>0</v>
      </c>
      <c r="AY614" s="7">
        <f ca="1">SUMIFS(مصنعيات!AW:AW,مصنعيات!AO:AO,$AO$2,مصنعيات!AM:AM,AU614)</f>
        <v>0</v>
      </c>
      <c r="AZ614" s="66" t="str">
        <f t="shared" si="158"/>
        <v/>
      </c>
      <c r="BB614" s="4" t="s">
        <v>30</v>
      </c>
      <c r="BC614" s="5">
        <v>45779</v>
      </c>
      <c r="BD614" s="7"/>
      <c r="BE614" s="7"/>
      <c r="BF614" s="6">
        <f t="shared" si="166"/>
        <v>0</v>
      </c>
      <c r="BG614" s="7">
        <f ca="1">SUMIFS(مصنعيات!BE:BE,مصنعيات!AW:AW,$AO$2,مصنعيات!AU:AU,BC614)</f>
        <v>0</v>
      </c>
      <c r="BH614" s="66" t="str">
        <f t="shared" si="159"/>
        <v/>
      </c>
      <c r="BJ614" s="4" t="s">
        <v>30</v>
      </c>
      <c r="BK614" s="5">
        <v>45779</v>
      </c>
      <c r="BL614" s="7"/>
      <c r="BM614" s="7"/>
      <c r="BN614" s="6">
        <f t="shared" si="167"/>
        <v>0</v>
      </c>
      <c r="BO614" s="7">
        <f ca="1">SUMIFS(مصنعيات!BM:BM,مصنعيات!BE:BE,$AO$2,مصنعيات!BC:BC,BK614)</f>
        <v>0</v>
      </c>
      <c r="BP614" s="66" t="str">
        <f t="shared" si="160"/>
        <v/>
      </c>
    </row>
    <row r="615" spans="2:68" x14ac:dyDescent="0.2">
      <c r="B615" s="4" t="s">
        <v>8</v>
      </c>
      <c r="C615" s="5">
        <v>45780</v>
      </c>
      <c r="D615" s="7"/>
      <c r="E615" s="7"/>
      <c r="F615" s="6">
        <f t="shared" si="152"/>
        <v>0</v>
      </c>
      <c r="G615" s="7">
        <f>SUMIFS(مصنعيات!N:N,مصنعيات!F:F,$E$2,مصنعيات!D:D,C615)</f>
        <v>0</v>
      </c>
      <c r="H615" s="66" t="str">
        <f t="shared" si="153"/>
        <v/>
      </c>
      <c r="K615" s="4" t="s">
        <v>8</v>
      </c>
      <c r="L615" s="5">
        <v>45780</v>
      </c>
      <c r="M615" s="7"/>
      <c r="N615" s="7"/>
      <c r="O615" s="6">
        <f t="shared" si="161"/>
        <v>0</v>
      </c>
      <c r="P615" s="7">
        <f>SUMIFS(مصنعيات!N:N,مصنعيات!F:F,$N$2,مصنعيات!D:D,L615)</f>
        <v>0</v>
      </c>
      <c r="Q615" s="66" t="str">
        <f t="shared" si="154"/>
        <v/>
      </c>
      <c r="T615" s="4" t="s">
        <v>8</v>
      </c>
      <c r="U615" s="5">
        <v>45780</v>
      </c>
      <c r="V615" s="7"/>
      <c r="W615" s="7"/>
      <c r="X615" s="6">
        <f t="shared" si="162"/>
        <v>0</v>
      </c>
      <c r="Y615" s="7">
        <f>SUMIFS(مصنعيات!W:W,مصنعيات!O:O,$W$2,مصنعيات!M:M,U615)</f>
        <v>0</v>
      </c>
      <c r="Z615" s="66" t="str">
        <f t="shared" si="155"/>
        <v/>
      </c>
      <c r="AC615" s="4" t="s">
        <v>8</v>
      </c>
      <c r="AD615" s="5">
        <v>45780</v>
      </c>
      <c r="AE615" s="7"/>
      <c r="AF615" s="7"/>
      <c r="AG615" s="6">
        <f t="shared" si="163"/>
        <v>0</v>
      </c>
      <c r="AH615" s="7">
        <f>SUMIFS(مصنعيات!AF:AF,مصنعيات!X:X,$AF$2,مصنعيات!V:V,AD615)</f>
        <v>0</v>
      </c>
      <c r="AI615" s="66" t="str">
        <f t="shared" si="156"/>
        <v/>
      </c>
      <c r="AL615" s="4" t="s">
        <v>8</v>
      </c>
      <c r="AM615" s="5">
        <v>45780</v>
      </c>
      <c r="AN615" s="7"/>
      <c r="AO615" s="7"/>
      <c r="AP615" s="6">
        <f t="shared" si="164"/>
        <v>0</v>
      </c>
      <c r="AQ615" s="7">
        <f>SUMIFS(مصنعيات!AO:AO,مصنعيات!AG:AG,$AO$2,مصنعيات!AE:AE,AM615)</f>
        <v>0</v>
      </c>
      <c r="AR615" s="66" t="str">
        <f t="shared" si="157"/>
        <v/>
      </c>
      <c r="AT615" s="4" t="s">
        <v>8</v>
      </c>
      <c r="AU615" s="5">
        <v>45780</v>
      </c>
      <c r="AV615" s="7"/>
      <c r="AW615" s="7"/>
      <c r="AX615" s="6">
        <f t="shared" si="165"/>
        <v>0</v>
      </c>
      <c r="AY615" s="7">
        <f ca="1">SUMIFS(مصنعيات!AW:AW,مصنعيات!AO:AO,$AO$2,مصنعيات!AM:AM,AU615)</f>
        <v>0</v>
      </c>
      <c r="AZ615" s="66" t="str">
        <f t="shared" si="158"/>
        <v/>
      </c>
      <c r="BB615" s="4" t="s">
        <v>8</v>
      </c>
      <c r="BC615" s="5">
        <v>45780</v>
      </c>
      <c r="BD615" s="7"/>
      <c r="BE615" s="7"/>
      <c r="BF615" s="6">
        <f t="shared" si="166"/>
        <v>0</v>
      </c>
      <c r="BG615" s="7">
        <f ca="1">SUMIFS(مصنعيات!BE:BE,مصنعيات!AW:AW,$AO$2,مصنعيات!AU:AU,BC615)</f>
        <v>0</v>
      </c>
      <c r="BH615" s="66" t="str">
        <f t="shared" si="159"/>
        <v/>
      </c>
      <c r="BJ615" s="4" t="s">
        <v>8</v>
      </c>
      <c r="BK615" s="5">
        <v>45780</v>
      </c>
      <c r="BL615" s="7"/>
      <c r="BM615" s="7"/>
      <c r="BN615" s="6">
        <f t="shared" si="167"/>
        <v>0</v>
      </c>
      <c r="BO615" s="7">
        <f ca="1">SUMIFS(مصنعيات!BM:BM,مصنعيات!BE:BE,$AO$2,مصنعيات!BC:BC,BK615)</f>
        <v>0</v>
      </c>
      <c r="BP615" s="66" t="str">
        <f t="shared" si="160"/>
        <v/>
      </c>
    </row>
    <row r="616" spans="2:68" x14ac:dyDescent="0.2">
      <c r="B616" s="4" t="s">
        <v>9</v>
      </c>
      <c r="C616" s="5">
        <v>45781</v>
      </c>
      <c r="D616" s="7"/>
      <c r="E616" s="7"/>
      <c r="F616" s="6">
        <f t="shared" si="152"/>
        <v>0</v>
      </c>
      <c r="G616" s="7">
        <f>SUMIFS(مصنعيات!N:N,مصنعيات!F:F,$E$2,مصنعيات!D:D,C616)</f>
        <v>0</v>
      </c>
      <c r="H616" s="66" t="str">
        <f t="shared" si="153"/>
        <v/>
      </c>
      <c r="K616" s="4" t="s">
        <v>9</v>
      </c>
      <c r="L616" s="5">
        <v>45781</v>
      </c>
      <c r="M616" s="7"/>
      <c r="N616" s="7"/>
      <c r="O616" s="6">
        <f t="shared" si="161"/>
        <v>0</v>
      </c>
      <c r="P616" s="7">
        <f>SUMIFS(مصنعيات!N:N,مصنعيات!F:F,$N$2,مصنعيات!D:D,L616)</f>
        <v>0</v>
      </c>
      <c r="Q616" s="66" t="str">
        <f t="shared" si="154"/>
        <v/>
      </c>
      <c r="T616" s="4" t="s">
        <v>9</v>
      </c>
      <c r="U616" s="5">
        <v>45781</v>
      </c>
      <c r="V616" s="7"/>
      <c r="W616" s="7"/>
      <c r="X616" s="6">
        <f t="shared" si="162"/>
        <v>0</v>
      </c>
      <c r="Y616" s="7">
        <f>SUMIFS(مصنعيات!W:W,مصنعيات!O:O,$W$2,مصنعيات!M:M,U616)</f>
        <v>0</v>
      </c>
      <c r="Z616" s="66" t="str">
        <f t="shared" si="155"/>
        <v/>
      </c>
      <c r="AC616" s="4" t="s">
        <v>9</v>
      </c>
      <c r="AD616" s="5">
        <v>45781</v>
      </c>
      <c r="AE616" s="7"/>
      <c r="AF616" s="7"/>
      <c r="AG616" s="6">
        <f t="shared" si="163"/>
        <v>0</v>
      </c>
      <c r="AH616" s="7">
        <f>SUMIFS(مصنعيات!AF:AF,مصنعيات!X:X,$AF$2,مصنعيات!V:V,AD616)</f>
        <v>0</v>
      </c>
      <c r="AI616" s="66" t="str">
        <f t="shared" si="156"/>
        <v/>
      </c>
      <c r="AL616" s="4" t="s">
        <v>9</v>
      </c>
      <c r="AM616" s="5">
        <v>45781</v>
      </c>
      <c r="AN616" s="7"/>
      <c r="AO616" s="7"/>
      <c r="AP616" s="6">
        <f t="shared" si="164"/>
        <v>0</v>
      </c>
      <c r="AQ616" s="7">
        <f>SUMIFS(مصنعيات!AO:AO,مصنعيات!AG:AG,$AO$2,مصنعيات!AE:AE,AM616)</f>
        <v>0</v>
      </c>
      <c r="AR616" s="66" t="str">
        <f t="shared" si="157"/>
        <v/>
      </c>
      <c r="AT616" s="4" t="s">
        <v>9</v>
      </c>
      <c r="AU616" s="5">
        <v>45781</v>
      </c>
      <c r="AV616" s="7"/>
      <c r="AW616" s="7"/>
      <c r="AX616" s="6">
        <f t="shared" si="165"/>
        <v>0</v>
      </c>
      <c r="AY616" s="7">
        <f ca="1">SUMIFS(مصنعيات!AW:AW,مصنعيات!AO:AO,$AO$2,مصنعيات!AM:AM,AU616)</f>
        <v>0</v>
      </c>
      <c r="AZ616" s="66" t="str">
        <f t="shared" si="158"/>
        <v/>
      </c>
      <c r="BB616" s="4" t="s">
        <v>9</v>
      </c>
      <c r="BC616" s="5">
        <v>45781</v>
      </c>
      <c r="BD616" s="7"/>
      <c r="BE616" s="7"/>
      <c r="BF616" s="6">
        <f t="shared" si="166"/>
        <v>0</v>
      </c>
      <c r="BG616" s="7">
        <f ca="1">SUMIFS(مصنعيات!BE:BE,مصنعيات!AW:AW,$AO$2,مصنعيات!AU:AU,BC616)</f>
        <v>0</v>
      </c>
      <c r="BH616" s="66" t="str">
        <f t="shared" si="159"/>
        <v/>
      </c>
      <c r="BJ616" s="4" t="s">
        <v>9</v>
      </c>
      <c r="BK616" s="5">
        <v>45781</v>
      </c>
      <c r="BL616" s="7"/>
      <c r="BM616" s="7"/>
      <c r="BN616" s="6">
        <f t="shared" si="167"/>
        <v>0</v>
      </c>
      <c r="BO616" s="7">
        <f ca="1">SUMIFS(مصنعيات!BM:BM,مصنعيات!BE:BE,$AO$2,مصنعيات!BC:BC,BK616)</f>
        <v>0</v>
      </c>
      <c r="BP616" s="66" t="str">
        <f t="shared" si="160"/>
        <v/>
      </c>
    </row>
    <row r="617" spans="2:68" x14ac:dyDescent="0.2">
      <c r="B617" s="4" t="s">
        <v>10</v>
      </c>
      <c r="C617" s="5">
        <v>45782</v>
      </c>
      <c r="D617" s="7"/>
      <c r="E617" s="7"/>
      <c r="F617" s="6">
        <f t="shared" si="152"/>
        <v>0</v>
      </c>
      <c r="G617" s="7">
        <f>SUMIFS(مصنعيات!N:N,مصنعيات!F:F,$E$2,مصنعيات!D:D,C617)</f>
        <v>0</v>
      </c>
      <c r="H617" s="66" t="str">
        <f t="shared" si="153"/>
        <v/>
      </c>
      <c r="K617" s="4" t="s">
        <v>10</v>
      </c>
      <c r="L617" s="5">
        <v>45782</v>
      </c>
      <c r="M617" s="7"/>
      <c r="N617" s="7"/>
      <c r="O617" s="6">
        <f t="shared" si="161"/>
        <v>0</v>
      </c>
      <c r="P617" s="7">
        <f>SUMIFS(مصنعيات!N:N,مصنعيات!F:F,$N$2,مصنعيات!D:D,L617)</f>
        <v>0</v>
      </c>
      <c r="Q617" s="66" t="str">
        <f t="shared" si="154"/>
        <v/>
      </c>
      <c r="T617" s="4" t="s">
        <v>10</v>
      </c>
      <c r="U617" s="5">
        <v>45782</v>
      </c>
      <c r="V617" s="7"/>
      <c r="W617" s="7"/>
      <c r="X617" s="6">
        <f t="shared" si="162"/>
        <v>0</v>
      </c>
      <c r="Y617" s="7">
        <f>SUMIFS(مصنعيات!W:W,مصنعيات!O:O,$W$2,مصنعيات!M:M,U617)</f>
        <v>0</v>
      </c>
      <c r="Z617" s="66" t="str">
        <f t="shared" si="155"/>
        <v/>
      </c>
      <c r="AC617" s="4" t="s">
        <v>10</v>
      </c>
      <c r="AD617" s="5">
        <v>45782</v>
      </c>
      <c r="AE617" s="7"/>
      <c r="AF617" s="7"/>
      <c r="AG617" s="6">
        <f t="shared" si="163"/>
        <v>0</v>
      </c>
      <c r="AH617" s="7">
        <f>SUMIFS(مصنعيات!AF:AF,مصنعيات!X:X,$AF$2,مصنعيات!V:V,AD617)</f>
        <v>0</v>
      </c>
      <c r="AI617" s="66" t="str">
        <f t="shared" si="156"/>
        <v/>
      </c>
      <c r="AL617" s="4" t="s">
        <v>10</v>
      </c>
      <c r="AM617" s="5">
        <v>45782</v>
      </c>
      <c r="AN617" s="7"/>
      <c r="AO617" s="7"/>
      <c r="AP617" s="6">
        <f t="shared" si="164"/>
        <v>0</v>
      </c>
      <c r="AQ617" s="7">
        <f>SUMIFS(مصنعيات!AO:AO,مصنعيات!AG:AG,$AO$2,مصنعيات!AE:AE,AM617)</f>
        <v>0</v>
      </c>
      <c r="AR617" s="66" t="str">
        <f t="shared" si="157"/>
        <v/>
      </c>
      <c r="AT617" s="4" t="s">
        <v>10</v>
      </c>
      <c r="AU617" s="5">
        <v>45782</v>
      </c>
      <c r="AV617" s="7"/>
      <c r="AW617" s="7"/>
      <c r="AX617" s="6">
        <f t="shared" si="165"/>
        <v>0</v>
      </c>
      <c r="AY617" s="7">
        <f ca="1">SUMIFS(مصنعيات!AW:AW,مصنعيات!AO:AO,$AO$2,مصنعيات!AM:AM,AU617)</f>
        <v>0</v>
      </c>
      <c r="AZ617" s="66" t="str">
        <f t="shared" si="158"/>
        <v/>
      </c>
      <c r="BB617" s="4" t="s">
        <v>10</v>
      </c>
      <c r="BC617" s="5">
        <v>45782</v>
      </c>
      <c r="BD617" s="7"/>
      <c r="BE617" s="7"/>
      <c r="BF617" s="6">
        <f t="shared" si="166"/>
        <v>0</v>
      </c>
      <c r="BG617" s="7">
        <f ca="1">SUMIFS(مصنعيات!BE:BE,مصنعيات!AW:AW,$AO$2,مصنعيات!AU:AU,BC617)</f>
        <v>0</v>
      </c>
      <c r="BH617" s="66" t="str">
        <f t="shared" si="159"/>
        <v/>
      </c>
      <c r="BJ617" s="4" t="s">
        <v>10</v>
      </c>
      <c r="BK617" s="5">
        <v>45782</v>
      </c>
      <c r="BL617" s="7"/>
      <c r="BM617" s="7"/>
      <c r="BN617" s="6">
        <f t="shared" si="167"/>
        <v>0</v>
      </c>
      <c r="BO617" s="7">
        <f ca="1">SUMIFS(مصنعيات!BM:BM,مصنعيات!BE:BE,$AO$2,مصنعيات!BC:BC,BK617)</f>
        <v>0</v>
      </c>
      <c r="BP617" s="66" t="str">
        <f t="shared" si="160"/>
        <v/>
      </c>
    </row>
    <row r="618" spans="2:68" x14ac:dyDescent="0.2">
      <c r="B618" s="4" t="s">
        <v>11</v>
      </c>
      <c r="C618" s="5">
        <v>45783</v>
      </c>
      <c r="D618" s="7"/>
      <c r="E618" s="7"/>
      <c r="F618" s="6">
        <f t="shared" si="152"/>
        <v>0</v>
      </c>
      <c r="G618" s="7">
        <f>SUMIFS(مصنعيات!N:N,مصنعيات!F:F,$E$2,مصنعيات!D:D,C618)</f>
        <v>0</v>
      </c>
      <c r="H618" s="66" t="str">
        <f t="shared" si="153"/>
        <v/>
      </c>
      <c r="K618" s="4" t="s">
        <v>11</v>
      </c>
      <c r="L618" s="5">
        <v>45783</v>
      </c>
      <c r="M618" s="7"/>
      <c r="N618" s="7"/>
      <c r="O618" s="6">
        <f t="shared" si="161"/>
        <v>0</v>
      </c>
      <c r="P618" s="7">
        <f>SUMIFS(مصنعيات!N:N,مصنعيات!F:F,$N$2,مصنعيات!D:D,L618)</f>
        <v>0</v>
      </c>
      <c r="Q618" s="66" t="str">
        <f t="shared" si="154"/>
        <v/>
      </c>
      <c r="T618" s="4" t="s">
        <v>11</v>
      </c>
      <c r="U618" s="5">
        <v>45783</v>
      </c>
      <c r="V618" s="7"/>
      <c r="W618" s="7"/>
      <c r="X618" s="6">
        <f t="shared" si="162"/>
        <v>0</v>
      </c>
      <c r="Y618" s="7">
        <f>SUMIFS(مصنعيات!W:W,مصنعيات!O:O,$W$2,مصنعيات!M:M,U618)</f>
        <v>0</v>
      </c>
      <c r="Z618" s="66" t="str">
        <f t="shared" si="155"/>
        <v/>
      </c>
      <c r="AC618" s="4" t="s">
        <v>11</v>
      </c>
      <c r="AD618" s="5">
        <v>45783</v>
      </c>
      <c r="AE618" s="7"/>
      <c r="AF618" s="7"/>
      <c r="AG618" s="6">
        <f t="shared" si="163"/>
        <v>0</v>
      </c>
      <c r="AH618" s="7">
        <f>SUMIFS(مصنعيات!AF:AF,مصنعيات!X:X,$AF$2,مصنعيات!V:V,AD618)</f>
        <v>0</v>
      </c>
      <c r="AI618" s="66" t="str">
        <f t="shared" si="156"/>
        <v/>
      </c>
      <c r="AL618" s="4" t="s">
        <v>11</v>
      </c>
      <c r="AM618" s="5">
        <v>45783</v>
      </c>
      <c r="AN618" s="7"/>
      <c r="AO618" s="7"/>
      <c r="AP618" s="6">
        <f t="shared" si="164"/>
        <v>0</v>
      </c>
      <c r="AQ618" s="7">
        <f>SUMIFS(مصنعيات!AO:AO,مصنعيات!AG:AG,$AO$2,مصنعيات!AE:AE,AM618)</f>
        <v>0</v>
      </c>
      <c r="AR618" s="66" t="str">
        <f t="shared" si="157"/>
        <v/>
      </c>
      <c r="AT618" s="4" t="s">
        <v>11</v>
      </c>
      <c r="AU618" s="5">
        <v>45783</v>
      </c>
      <c r="AV618" s="7"/>
      <c r="AW618" s="7"/>
      <c r="AX618" s="6">
        <f t="shared" si="165"/>
        <v>0</v>
      </c>
      <c r="AY618" s="7">
        <f ca="1">SUMIFS(مصنعيات!AW:AW,مصنعيات!AO:AO,$AO$2,مصنعيات!AM:AM,AU618)</f>
        <v>0</v>
      </c>
      <c r="AZ618" s="66" t="str">
        <f t="shared" si="158"/>
        <v/>
      </c>
      <c r="BB618" s="4" t="s">
        <v>11</v>
      </c>
      <c r="BC618" s="5">
        <v>45783</v>
      </c>
      <c r="BD618" s="7"/>
      <c r="BE618" s="7"/>
      <c r="BF618" s="6">
        <f t="shared" si="166"/>
        <v>0</v>
      </c>
      <c r="BG618" s="7">
        <f ca="1">SUMIFS(مصنعيات!BE:BE,مصنعيات!AW:AW,$AO$2,مصنعيات!AU:AU,BC618)</f>
        <v>0</v>
      </c>
      <c r="BH618" s="66" t="str">
        <f t="shared" si="159"/>
        <v/>
      </c>
      <c r="BJ618" s="4" t="s">
        <v>11</v>
      </c>
      <c r="BK618" s="5">
        <v>45783</v>
      </c>
      <c r="BL618" s="7"/>
      <c r="BM618" s="7"/>
      <c r="BN618" s="6">
        <f t="shared" si="167"/>
        <v>0</v>
      </c>
      <c r="BO618" s="7">
        <f ca="1">SUMIFS(مصنعيات!BM:BM,مصنعيات!BE:BE,$AO$2,مصنعيات!BC:BC,BK618)</f>
        <v>0</v>
      </c>
      <c r="BP618" s="66" t="str">
        <f t="shared" si="160"/>
        <v/>
      </c>
    </row>
    <row r="619" spans="2:68" x14ac:dyDescent="0.2">
      <c r="B619" s="4" t="s">
        <v>12</v>
      </c>
      <c r="C619" s="5">
        <v>45784</v>
      </c>
      <c r="D619" s="7"/>
      <c r="E619" s="7"/>
      <c r="F619" s="6">
        <f t="shared" si="152"/>
        <v>0</v>
      </c>
      <c r="G619" s="7">
        <f>SUMIFS(مصنعيات!N:N,مصنعيات!F:F,$E$2,مصنعيات!D:D,C619)</f>
        <v>0</v>
      </c>
      <c r="H619" s="66" t="str">
        <f t="shared" si="153"/>
        <v/>
      </c>
      <c r="K619" s="4" t="s">
        <v>12</v>
      </c>
      <c r="L619" s="5">
        <v>45784</v>
      </c>
      <c r="M619" s="7"/>
      <c r="N619" s="7"/>
      <c r="O619" s="6">
        <f t="shared" si="161"/>
        <v>0</v>
      </c>
      <c r="P619" s="7">
        <f>SUMIFS(مصنعيات!N:N,مصنعيات!F:F,$N$2,مصنعيات!D:D,L619)</f>
        <v>0</v>
      </c>
      <c r="Q619" s="66" t="str">
        <f t="shared" si="154"/>
        <v/>
      </c>
      <c r="T619" s="4" t="s">
        <v>12</v>
      </c>
      <c r="U619" s="5">
        <v>45784</v>
      </c>
      <c r="V619" s="7"/>
      <c r="W619" s="7"/>
      <c r="X619" s="6">
        <f t="shared" si="162"/>
        <v>0</v>
      </c>
      <c r="Y619" s="7">
        <f>SUMIFS(مصنعيات!W:W,مصنعيات!O:O,$W$2,مصنعيات!M:M,U619)</f>
        <v>0</v>
      </c>
      <c r="Z619" s="66" t="str">
        <f t="shared" si="155"/>
        <v/>
      </c>
      <c r="AC619" s="4" t="s">
        <v>12</v>
      </c>
      <c r="AD619" s="5">
        <v>45784</v>
      </c>
      <c r="AE619" s="7"/>
      <c r="AF619" s="7"/>
      <c r="AG619" s="6">
        <f t="shared" si="163"/>
        <v>0</v>
      </c>
      <c r="AH619" s="7">
        <f>SUMIFS(مصنعيات!AF:AF,مصنعيات!X:X,$AF$2,مصنعيات!V:V,AD619)</f>
        <v>0</v>
      </c>
      <c r="AI619" s="66" t="str">
        <f t="shared" si="156"/>
        <v/>
      </c>
      <c r="AL619" s="4" t="s">
        <v>12</v>
      </c>
      <c r="AM619" s="5">
        <v>45784</v>
      </c>
      <c r="AN619" s="7"/>
      <c r="AO619" s="7"/>
      <c r="AP619" s="6">
        <f t="shared" si="164"/>
        <v>0</v>
      </c>
      <c r="AQ619" s="7">
        <f>SUMIFS(مصنعيات!AO:AO,مصنعيات!AG:AG,$AO$2,مصنعيات!AE:AE,AM619)</f>
        <v>0</v>
      </c>
      <c r="AR619" s="66" t="str">
        <f t="shared" si="157"/>
        <v/>
      </c>
      <c r="AT619" s="4" t="s">
        <v>12</v>
      </c>
      <c r="AU619" s="5">
        <v>45784</v>
      </c>
      <c r="AV619" s="7"/>
      <c r="AW619" s="7"/>
      <c r="AX619" s="6">
        <f t="shared" si="165"/>
        <v>0</v>
      </c>
      <c r="AY619" s="7">
        <f ca="1">SUMIFS(مصنعيات!AW:AW,مصنعيات!AO:AO,$AO$2,مصنعيات!AM:AM,AU619)</f>
        <v>0</v>
      </c>
      <c r="AZ619" s="66" t="str">
        <f t="shared" si="158"/>
        <v/>
      </c>
      <c r="BB619" s="4" t="s">
        <v>12</v>
      </c>
      <c r="BC619" s="5">
        <v>45784</v>
      </c>
      <c r="BD619" s="7"/>
      <c r="BE619" s="7"/>
      <c r="BF619" s="6">
        <f t="shared" si="166"/>
        <v>0</v>
      </c>
      <c r="BG619" s="7">
        <f ca="1">SUMIFS(مصنعيات!BE:BE,مصنعيات!AW:AW,$AO$2,مصنعيات!AU:AU,BC619)</f>
        <v>0</v>
      </c>
      <c r="BH619" s="66" t="str">
        <f t="shared" si="159"/>
        <v/>
      </c>
      <c r="BJ619" s="4" t="s">
        <v>12</v>
      </c>
      <c r="BK619" s="5">
        <v>45784</v>
      </c>
      <c r="BL619" s="7"/>
      <c r="BM619" s="7"/>
      <c r="BN619" s="6">
        <f t="shared" si="167"/>
        <v>0</v>
      </c>
      <c r="BO619" s="7">
        <f ca="1">SUMIFS(مصنعيات!BM:BM,مصنعيات!BE:BE,$AO$2,مصنعيات!BC:BC,BK619)</f>
        <v>0</v>
      </c>
      <c r="BP619" s="66" t="str">
        <f t="shared" si="160"/>
        <v/>
      </c>
    </row>
    <row r="620" spans="2:68" x14ac:dyDescent="0.2">
      <c r="B620" s="4" t="s">
        <v>13</v>
      </c>
      <c r="C620" s="5">
        <v>45785</v>
      </c>
      <c r="D620" s="7"/>
      <c r="E620" s="7"/>
      <c r="F620" s="6">
        <f t="shared" ref="F620:F683" si="168">E620-D620</f>
        <v>0</v>
      </c>
      <c r="G620" s="7">
        <f>SUMIFS(مصنعيات!N:N,مصنعيات!F:F,$E$2,مصنعيات!D:D,C620)</f>
        <v>0</v>
      </c>
      <c r="H620" s="66" t="str">
        <f t="shared" si="153"/>
        <v/>
      </c>
      <c r="K620" s="4" t="s">
        <v>13</v>
      </c>
      <c r="L620" s="5">
        <v>45785</v>
      </c>
      <c r="M620" s="7"/>
      <c r="N620" s="7"/>
      <c r="O620" s="6">
        <f t="shared" si="161"/>
        <v>0</v>
      </c>
      <c r="P620" s="7">
        <f>SUMIFS(مصنعيات!N:N,مصنعيات!F:F,$N$2,مصنعيات!D:D,L620)</f>
        <v>0</v>
      </c>
      <c r="Q620" s="66" t="str">
        <f t="shared" si="154"/>
        <v/>
      </c>
      <c r="T620" s="4" t="s">
        <v>13</v>
      </c>
      <c r="U620" s="5">
        <v>45785</v>
      </c>
      <c r="V620" s="7"/>
      <c r="W620" s="7"/>
      <c r="X620" s="6">
        <f t="shared" si="162"/>
        <v>0</v>
      </c>
      <c r="Y620" s="7">
        <f>SUMIFS(مصنعيات!W:W,مصنعيات!O:O,$W$2,مصنعيات!M:M,U620)</f>
        <v>0</v>
      </c>
      <c r="Z620" s="66" t="str">
        <f t="shared" si="155"/>
        <v/>
      </c>
      <c r="AC620" s="4" t="s">
        <v>13</v>
      </c>
      <c r="AD620" s="5">
        <v>45785</v>
      </c>
      <c r="AE620" s="7"/>
      <c r="AF620" s="7"/>
      <c r="AG620" s="6">
        <f t="shared" si="163"/>
        <v>0</v>
      </c>
      <c r="AH620" s="7">
        <f>SUMIFS(مصنعيات!AF:AF,مصنعيات!X:X,$AF$2,مصنعيات!V:V,AD620)</f>
        <v>0</v>
      </c>
      <c r="AI620" s="66" t="str">
        <f t="shared" si="156"/>
        <v/>
      </c>
      <c r="AL620" s="4" t="s">
        <v>13</v>
      </c>
      <c r="AM620" s="5">
        <v>45785</v>
      </c>
      <c r="AN620" s="7"/>
      <c r="AO620" s="7"/>
      <c r="AP620" s="6">
        <f t="shared" si="164"/>
        <v>0</v>
      </c>
      <c r="AQ620" s="7">
        <f>SUMIFS(مصنعيات!AO:AO,مصنعيات!AG:AG,$AO$2,مصنعيات!AE:AE,AM620)</f>
        <v>0</v>
      </c>
      <c r="AR620" s="66" t="str">
        <f t="shared" si="157"/>
        <v/>
      </c>
      <c r="AT620" s="4" t="s">
        <v>13</v>
      </c>
      <c r="AU620" s="5">
        <v>45785</v>
      </c>
      <c r="AV620" s="7"/>
      <c r="AW620" s="7"/>
      <c r="AX620" s="6">
        <f t="shared" si="165"/>
        <v>0</v>
      </c>
      <c r="AY620" s="7">
        <f ca="1">SUMIFS(مصنعيات!AW:AW,مصنعيات!AO:AO,$AO$2,مصنعيات!AM:AM,AU620)</f>
        <v>0</v>
      </c>
      <c r="AZ620" s="66" t="str">
        <f t="shared" si="158"/>
        <v/>
      </c>
      <c r="BB620" s="4" t="s">
        <v>13</v>
      </c>
      <c r="BC620" s="5">
        <v>45785</v>
      </c>
      <c r="BD620" s="7"/>
      <c r="BE620" s="7"/>
      <c r="BF620" s="6">
        <f t="shared" si="166"/>
        <v>0</v>
      </c>
      <c r="BG620" s="7">
        <f ca="1">SUMIFS(مصنعيات!BE:BE,مصنعيات!AW:AW,$AO$2,مصنعيات!AU:AU,BC620)</f>
        <v>0</v>
      </c>
      <c r="BH620" s="66" t="str">
        <f t="shared" si="159"/>
        <v/>
      </c>
      <c r="BJ620" s="4" t="s">
        <v>13</v>
      </c>
      <c r="BK620" s="5">
        <v>45785</v>
      </c>
      <c r="BL620" s="7"/>
      <c r="BM620" s="7"/>
      <c r="BN620" s="6">
        <f t="shared" si="167"/>
        <v>0</v>
      </c>
      <c r="BO620" s="7">
        <f ca="1">SUMIFS(مصنعيات!BM:BM,مصنعيات!BE:BE,$AO$2,مصنعيات!BC:BC,BK620)</f>
        <v>0</v>
      </c>
      <c r="BP620" s="66" t="str">
        <f t="shared" si="160"/>
        <v/>
      </c>
    </row>
    <row r="621" spans="2:68" x14ac:dyDescent="0.2">
      <c r="B621" s="4" t="s">
        <v>30</v>
      </c>
      <c r="C621" s="5">
        <v>45786</v>
      </c>
      <c r="D621" s="7"/>
      <c r="E621" s="7"/>
      <c r="F621" s="6">
        <f t="shared" si="168"/>
        <v>0</v>
      </c>
      <c r="G621" s="7">
        <f>SUMIFS(مصنعيات!N:N,مصنعيات!F:F,$E$2,مصنعيات!D:D,C621)</f>
        <v>0</v>
      </c>
      <c r="H621" s="66" t="str">
        <f t="shared" si="153"/>
        <v/>
      </c>
      <c r="K621" s="4" t="s">
        <v>30</v>
      </c>
      <c r="L621" s="5">
        <v>45786</v>
      </c>
      <c r="M621" s="7"/>
      <c r="N621" s="7"/>
      <c r="O621" s="6">
        <f t="shared" si="161"/>
        <v>0</v>
      </c>
      <c r="P621" s="7">
        <f>SUMIFS(مصنعيات!N:N,مصنعيات!F:F,$N$2,مصنعيات!D:D,L621)</f>
        <v>0</v>
      </c>
      <c r="Q621" s="66" t="str">
        <f t="shared" si="154"/>
        <v/>
      </c>
      <c r="T621" s="4" t="s">
        <v>30</v>
      </c>
      <c r="U621" s="5">
        <v>45786</v>
      </c>
      <c r="V621" s="7"/>
      <c r="W621" s="7"/>
      <c r="X621" s="6">
        <f t="shared" si="162"/>
        <v>0</v>
      </c>
      <c r="Y621" s="7">
        <f>SUMIFS(مصنعيات!W:W,مصنعيات!O:O,$W$2,مصنعيات!M:M,U621)</f>
        <v>0</v>
      </c>
      <c r="Z621" s="66" t="str">
        <f t="shared" si="155"/>
        <v/>
      </c>
      <c r="AC621" s="4" t="s">
        <v>30</v>
      </c>
      <c r="AD621" s="5">
        <v>45786</v>
      </c>
      <c r="AE621" s="7"/>
      <c r="AF621" s="7"/>
      <c r="AG621" s="6">
        <f t="shared" si="163"/>
        <v>0</v>
      </c>
      <c r="AH621" s="7">
        <f>SUMIFS(مصنعيات!AF:AF,مصنعيات!X:X,$AF$2,مصنعيات!V:V,AD621)</f>
        <v>0</v>
      </c>
      <c r="AI621" s="66" t="str">
        <f t="shared" si="156"/>
        <v/>
      </c>
      <c r="AL621" s="4" t="s">
        <v>30</v>
      </c>
      <c r="AM621" s="5">
        <v>45786</v>
      </c>
      <c r="AN621" s="7"/>
      <c r="AO621" s="7"/>
      <c r="AP621" s="6">
        <f t="shared" si="164"/>
        <v>0</v>
      </c>
      <c r="AQ621" s="7">
        <f>SUMIFS(مصنعيات!AO:AO,مصنعيات!AG:AG,$AO$2,مصنعيات!AE:AE,AM621)</f>
        <v>0</v>
      </c>
      <c r="AR621" s="66" t="str">
        <f t="shared" si="157"/>
        <v/>
      </c>
      <c r="AT621" s="4" t="s">
        <v>30</v>
      </c>
      <c r="AU621" s="5">
        <v>45786</v>
      </c>
      <c r="AV621" s="7"/>
      <c r="AW621" s="7"/>
      <c r="AX621" s="6">
        <f t="shared" si="165"/>
        <v>0</v>
      </c>
      <c r="AY621" s="7">
        <f ca="1">SUMIFS(مصنعيات!AW:AW,مصنعيات!AO:AO,$AO$2,مصنعيات!AM:AM,AU621)</f>
        <v>0</v>
      </c>
      <c r="AZ621" s="66" t="str">
        <f t="shared" si="158"/>
        <v/>
      </c>
      <c r="BB621" s="4" t="s">
        <v>30</v>
      </c>
      <c r="BC621" s="5">
        <v>45786</v>
      </c>
      <c r="BD621" s="7"/>
      <c r="BE621" s="7"/>
      <c r="BF621" s="6">
        <f t="shared" si="166"/>
        <v>0</v>
      </c>
      <c r="BG621" s="7">
        <f ca="1">SUMIFS(مصنعيات!BE:BE,مصنعيات!AW:AW,$AO$2,مصنعيات!AU:AU,BC621)</f>
        <v>0</v>
      </c>
      <c r="BH621" s="66" t="str">
        <f t="shared" si="159"/>
        <v/>
      </c>
      <c r="BJ621" s="4" t="s">
        <v>30</v>
      </c>
      <c r="BK621" s="5">
        <v>45786</v>
      </c>
      <c r="BL621" s="7"/>
      <c r="BM621" s="7"/>
      <c r="BN621" s="6">
        <f t="shared" si="167"/>
        <v>0</v>
      </c>
      <c r="BO621" s="7">
        <f ca="1">SUMIFS(مصنعيات!BM:BM,مصنعيات!BE:BE,$AO$2,مصنعيات!BC:BC,BK621)</f>
        <v>0</v>
      </c>
      <c r="BP621" s="66" t="str">
        <f t="shared" si="160"/>
        <v/>
      </c>
    </row>
    <row r="622" spans="2:68" x14ac:dyDescent="0.2">
      <c r="B622" s="4" t="s">
        <v>8</v>
      </c>
      <c r="C622" s="5">
        <v>45787</v>
      </c>
      <c r="D622" s="7"/>
      <c r="E622" s="7"/>
      <c r="F622" s="6">
        <f t="shared" si="168"/>
        <v>0</v>
      </c>
      <c r="G622" s="7">
        <f>SUMIFS(مصنعيات!N:N,مصنعيات!F:F,$E$2,مصنعيات!D:D,C622)</f>
        <v>0</v>
      </c>
      <c r="H622" s="66" t="str">
        <f t="shared" si="153"/>
        <v/>
      </c>
      <c r="K622" s="4" t="s">
        <v>8</v>
      </c>
      <c r="L622" s="5">
        <v>45787</v>
      </c>
      <c r="M622" s="7"/>
      <c r="N622" s="7"/>
      <c r="O622" s="6">
        <f t="shared" si="161"/>
        <v>0</v>
      </c>
      <c r="P622" s="7">
        <f>SUMIFS(مصنعيات!N:N,مصنعيات!F:F,$N$2,مصنعيات!D:D,L622)</f>
        <v>0</v>
      </c>
      <c r="Q622" s="66" t="str">
        <f t="shared" si="154"/>
        <v/>
      </c>
      <c r="T622" s="4" t="s">
        <v>8</v>
      </c>
      <c r="U622" s="5">
        <v>45787</v>
      </c>
      <c r="V622" s="7"/>
      <c r="W622" s="7"/>
      <c r="X622" s="6">
        <f t="shared" si="162"/>
        <v>0</v>
      </c>
      <c r="Y622" s="7">
        <f>SUMIFS(مصنعيات!W:W,مصنعيات!O:O,$W$2,مصنعيات!M:M,U622)</f>
        <v>0</v>
      </c>
      <c r="Z622" s="66" t="str">
        <f t="shared" si="155"/>
        <v/>
      </c>
      <c r="AC622" s="4" t="s">
        <v>8</v>
      </c>
      <c r="AD622" s="5">
        <v>45787</v>
      </c>
      <c r="AE622" s="7"/>
      <c r="AF622" s="7"/>
      <c r="AG622" s="6">
        <f t="shared" si="163"/>
        <v>0</v>
      </c>
      <c r="AH622" s="7">
        <f>SUMIFS(مصنعيات!AF:AF,مصنعيات!X:X,$AF$2,مصنعيات!V:V,AD622)</f>
        <v>0</v>
      </c>
      <c r="AI622" s="66" t="str">
        <f t="shared" si="156"/>
        <v/>
      </c>
      <c r="AL622" s="4" t="s">
        <v>8</v>
      </c>
      <c r="AM622" s="5">
        <v>45787</v>
      </c>
      <c r="AN622" s="7"/>
      <c r="AO622" s="7"/>
      <c r="AP622" s="6">
        <f t="shared" si="164"/>
        <v>0</v>
      </c>
      <c r="AQ622" s="7">
        <f>SUMIFS(مصنعيات!AO:AO,مصنعيات!AG:AG,$AO$2,مصنعيات!AE:AE,AM622)</f>
        <v>0</v>
      </c>
      <c r="AR622" s="66" t="str">
        <f t="shared" si="157"/>
        <v/>
      </c>
      <c r="AT622" s="4" t="s">
        <v>8</v>
      </c>
      <c r="AU622" s="5">
        <v>45787</v>
      </c>
      <c r="AV622" s="7"/>
      <c r="AW622" s="7"/>
      <c r="AX622" s="6">
        <f t="shared" si="165"/>
        <v>0</v>
      </c>
      <c r="AY622" s="7">
        <f ca="1">SUMIFS(مصنعيات!AW:AW,مصنعيات!AO:AO,$AO$2,مصنعيات!AM:AM,AU622)</f>
        <v>0</v>
      </c>
      <c r="AZ622" s="66" t="str">
        <f t="shared" si="158"/>
        <v/>
      </c>
      <c r="BB622" s="4" t="s">
        <v>8</v>
      </c>
      <c r="BC622" s="5">
        <v>45787</v>
      </c>
      <c r="BD622" s="7"/>
      <c r="BE622" s="7"/>
      <c r="BF622" s="6">
        <f t="shared" si="166"/>
        <v>0</v>
      </c>
      <c r="BG622" s="7">
        <f ca="1">SUMIFS(مصنعيات!BE:BE,مصنعيات!AW:AW,$AO$2,مصنعيات!AU:AU,BC622)</f>
        <v>0</v>
      </c>
      <c r="BH622" s="66" t="str">
        <f t="shared" si="159"/>
        <v/>
      </c>
      <c r="BJ622" s="4" t="s">
        <v>8</v>
      </c>
      <c r="BK622" s="5">
        <v>45787</v>
      </c>
      <c r="BL622" s="7"/>
      <c r="BM622" s="7"/>
      <c r="BN622" s="6">
        <f t="shared" si="167"/>
        <v>0</v>
      </c>
      <c r="BO622" s="7">
        <f ca="1">SUMIFS(مصنعيات!BM:BM,مصنعيات!BE:BE,$AO$2,مصنعيات!BC:BC,BK622)</f>
        <v>0</v>
      </c>
      <c r="BP622" s="66" t="str">
        <f t="shared" si="160"/>
        <v/>
      </c>
    </row>
    <row r="623" spans="2:68" x14ac:dyDescent="0.2">
      <c r="B623" s="4" t="s">
        <v>9</v>
      </c>
      <c r="C623" s="5">
        <v>45788</v>
      </c>
      <c r="D623" s="7"/>
      <c r="E623" s="7"/>
      <c r="F623" s="6">
        <f t="shared" si="168"/>
        <v>0</v>
      </c>
      <c r="G623" s="7">
        <f>SUMIFS(مصنعيات!N:N,مصنعيات!F:F,$E$2,مصنعيات!D:D,C623)</f>
        <v>0</v>
      </c>
      <c r="H623" s="66" t="str">
        <f t="shared" si="153"/>
        <v/>
      </c>
      <c r="K623" s="4" t="s">
        <v>9</v>
      </c>
      <c r="L623" s="5">
        <v>45788</v>
      </c>
      <c r="M623" s="7"/>
      <c r="N623" s="7"/>
      <c r="O623" s="6">
        <f t="shared" si="161"/>
        <v>0</v>
      </c>
      <c r="P623" s="7">
        <f>SUMIFS(مصنعيات!N:N,مصنعيات!F:F,$N$2,مصنعيات!D:D,L623)</f>
        <v>0</v>
      </c>
      <c r="Q623" s="66" t="str">
        <f t="shared" si="154"/>
        <v/>
      </c>
      <c r="T623" s="4" t="s">
        <v>9</v>
      </c>
      <c r="U623" s="5">
        <v>45788</v>
      </c>
      <c r="V623" s="7"/>
      <c r="W623" s="7"/>
      <c r="X623" s="6">
        <f t="shared" si="162"/>
        <v>0</v>
      </c>
      <c r="Y623" s="7">
        <f>SUMIFS(مصنعيات!W:W,مصنعيات!O:O,$W$2,مصنعيات!M:M,U623)</f>
        <v>0</v>
      </c>
      <c r="Z623" s="66" t="str">
        <f t="shared" si="155"/>
        <v/>
      </c>
      <c r="AC623" s="4" t="s">
        <v>9</v>
      </c>
      <c r="AD623" s="5">
        <v>45788</v>
      </c>
      <c r="AE623" s="7"/>
      <c r="AF623" s="7"/>
      <c r="AG623" s="6">
        <f t="shared" si="163"/>
        <v>0</v>
      </c>
      <c r="AH623" s="7">
        <f>SUMIFS(مصنعيات!AF:AF,مصنعيات!X:X,$AF$2,مصنعيات!V:V,AD623)</f>
        <v>0</v>
      </c>
      <c r="AI623" s="66" t="str">
        <f t="shared" si="156"/>
        <v/>
      </c>
      <c r="AL623" s="4" t="s">
        <v>9</v>
      </c>
      <c r="AM623" s="5">
        <v>45788</v>
      </c>
      <c r="AN623" s="7"/>
      <c r="AO623" s="7"/>
      <c r="AP623" s="6">
        <f t="shared" si="164"/>
        <v>0</v>
      </c>
      <c r="AQ623" s="7">
        <f>SUMIFS(مصنعيات!AO:AO,مصنعيات!AG:AG,$AO$2,مصنعيات!AE:AE,AM623)</f>
        <v>0</v>
      </c>
      <c r="AR623" s="66" t="str">
        <f t="shared" si="157"/>
        <v/>
      </c>
      <c r="AT623" s="4" t="s">
        <v>9</v>
      </c>
      <c r="AU623" s="5">
        <v>45788</v>
      </c>
      <c r="AV623" s="7"/>
      <c r="AW623" s="7"/>
      <c r="AX623" s="6">
        <f t="shared" si="165"/>
        <v>0</v>
      </c>
      <c r="AY623" s="7">
        <f ca="1">SUMIFS(مصنعيات!AW:AW,مصنعيات!AO:AO,$AO$2,مصنعيات!AM:AM,AU623)</f>
        <v>0</v>
      </c>
      <c r="AZ623" s="66" t="str">
        <f t="shared" si="158"/>
        <v/>
      </c>
      <c r="BB623" s="4" t="s">
        <v>9</v>
      </c>
      <c r="BC623" s="5">
        <v>45788</v>
      </c>
      <c r="BD623" s="7"/>
      <c r="BE623" s="7"/>
      <c r="BF623" s="6">
        <f t="shared" si="166"/>
        <v>0</v>
      </c>
      <c r="BG623" s="7">
        <f ca="1">SUMIFS(مصنعيات!BE:BE,مصنعيات!AW:AW,$AO$2,مصنعيات!AU:AU,BC623)</f>
        <v>0</v>
      </c>
      <c r="BH623" s="66" t="str">
        <f t="shared" si="159"/>
        <v/>
      </c>
      <c r="BJ623" s="4" t="s">
        <v>9</v>
      </c>
      <c r="BK623" s="5">
        <v>45788</v>
      </c>
      <c r="BL623" s="7"/>
      <c r="BM623" s="7"/>
      <c r="BN623" s="6">
        <f t="shared" si="167"/>
        <v>0</v>
      </c>
      <c r="BO623" s="7">
        <f ca="1">SUMIFS(مصنعيات!BM:BM,مصنعيات!BE:BE,$AO$2,مصنعيات!BC:BC,BK623)</f>
        <v>0</v>
      </c>
      <c r="BP623" s="66" t="str">
        <f t="shared" si="160"/>
        <v/>
      </c>
    </row>
    <row r="624" spans="2:68" x14ac:dyDescent="0.2">
      <c r="B624" s="4" t="s">
        <v>10</v>
      </c>
      <c r="C624" s="5">
        <v>45789</v>
      </c>
      <c r="D624" s="7"/>
      <c r="E624" s="7"/>
      <c r="F624" s="6">
        <f t="shared" si="168"/>
        <v>0</v>
      </c>
      <c r="G624" s="7">
        <f>SUMIFS(مصنعيات!N:N,مصنعيات!F:F,$E$2,مصنعيات!D:D,C624)</f>
        <v>0</v>
      </c>
      <c r="H624" s="66" t="str">
        <f t="shared" si="153"/>
        <v/>
      </c>
      <c r="K624" s="4" t="s">
        <v>10</v>
      </c>
      <c r="L624" s="5">
        <v>45789</v>
      </c>
      <c r="M624" s="7"/>
      <c r="N624" s="7"/>
      <c r="O624" s="6">
        <f t="shared" si="161"/>
        <v>0</v>
      </c>
      <c r="P624" s="7">
        <f>SUMIFS(مصنعيات!N:N,مصنعيات!F:F,$N$2,مصنعيات!D:D,L624)</f>
        <v>0</v>
      </c>
      <c r="Q624" s="66" t="str">
        <f t="shared" si="154"/>
        <v/>
      </c>
      <c r="T624" s="4" t="s">
        <v>10</v>
      </c>
      <c r="U624" s="5">
        <v>45789</v>
      </c>
      <c r="V624" s="7"/>
      <c r="W624" s="7"/>
      <c r="X624" s="6">
        <f t="shared" si="162"/>
        <v>0</v>
      </c>
      <c r="Y624" s="7">
        <f>SUMIFS(مصنعيات!W:W,مصنعيات!O:O,$W$2,مصنعيات!M:M,U624)</f>
        <v>0</v>
      </c>
      <c r="Z624" s="66" t="str">
        <f t="shared" si="155"/>
        <v/>
      </c>
      <c r="AC624" s="4" t="s">
        <v>10</v>
      </c>
      <c r="AD624" s="5">
        <v>45789</v>
      </c>
      <c r="AE624" s="7"/>
      <c r="AF624" s="7"/>
      <c r="AG624" s="6">
        <f t="shared" si="163"/>
        <v>0</v>
      </c>
      <c r="AH624" s="7">
        <f>SUMIFS(مصنعيات!AF:AF,مصنعيات!X:X,$AF$2,مصنعيات!V:V,AD624)</f>
        <v>0</v>
      </c>
      <c r="AI624" s="66" t="str">
        <f t="shared" si="156"/>
        <v/>
      </c>
      <c r="AL624" s="4" t="s">
        <v>10</v>
      </c>
      <c r="AM624" s="5">
        <v>45789</v>
      </c>
      <c r="AN624" s="7"/>
      <c r="AO624" s="7"/>
      <c r="AP624" s="6">
        <f t="shared" si="164"/>
        <v>0</v>
      </c>
      <c r="AQ624" s="7">
        <f>SUMIFS(مصنعيات!AO:AO,مصنعيات!AG:AG,$AO$2,مصنعيات!AE:AE,AM624)</f>
        <v>0</v>
      </c>
      <c r="AR624" s="66" t="str">
        <f t="shared" si="157"/>
        <v/>
      </c>
      <c r="AT624" s="4" t="s">
        <v>10</v>
      </c>
      <c r="AU624" s="5">
        <v>45789</v>
      </c>
      <c r="AV624" s="7"/>
      <c r="AW624" s="7"/>
      <c r="AX624" s="6">
        <f t="shared" si="165"/>
        <v>0</v>
      </c>
      <c r="AY624" s="7">
        <f ca="1">SUMIFS(مصنعيات!AW:AW,مصنعيات!AO:AO,$AO$2,مصنعيات!AM:AM,AU624)</f>
        <v>0</v>
      </c>
      <c r="AZ624" s="66" t="str">
        <f t="shared" si="158"/>
        <v/>
      </c>
      <c r="BB624" s="4" t="s">
        <v>10</v>
      </c>
      <c r="BC624" s="5">
        <v>45789</v>
      </c>
      <c r="BD624" s="7"/>
      <c r="BE624" s="7"/>
      <c r="BF624" s="6">
        <f t="shared" si="166"/>
        <v>0</v>
      </c>
      <c r="BG624" s="7">
        <f ca="1">SUMIFS(مصنعيات!BE:BE,مصنعيات!AW:AW,$AO$2,مصنعيات!AU:AU,BC624)</f>
        <v>0</v>
      </c>
      <c r="BH624" s="66" t="str">
        <f t="shared" si="159"/>
        <v/>
      </c>
      <c r="BJ624" s="4" t="s">
        <v>10</v>
      </c>
      <c r="BK624" s="5">
        <v>45789</v>
      </c>
      <c r="BL624" s="7"/>
      <c r="BM624" s="7"/>
      <c r="BN624" s="6">
        <f t="shared" si="167"/>
        <v>0</v>
      </c>
      <c r="BO624" s="7">
        <f ca="1">SUMIFS(مصنعيات!BM:BM,مصنعيات!BE:BE,$AO$2,مصنعيات!BC:BC,BK624)</f>
        <v>0</v>
      </c>
      <c r="BP624" s="66" t="str">
        <f t="shared" si="160"/>
        <v/>
      </c>
    </row>
    <row r="625" spans="2:68" x14ac:dyDescent="0.2">
      <c r="B625" s="4" t="s">
        <v>11</v>
      </c>
      <c r="C625" s="5">
        <v>45790</v>
      </c>
      <c r="D625" s="7"/>
      <c r="E625" s="7"/>
      <c r="F625" s="6">
        <f t="shared" si="168"/>
        <v>0</v>
      </c>
      <c r="G625" s="7">
        <f>SUMIFS(مصنعيات!N:N,مصنعيات!F:F,$E$2,مصنعيات!D:D,C625)</f>
        <v>0</v>
      </c>
      <c r="H625" s="66" t="str">
        <f t="shared" si="153"/>
        <v/>
      </c>
      <c r="K625" s="4" t="s">
        <v>11</v>
      </c>
      <c r="L625" s="5">
        <v>45790</v>
      </c>
      <c r="M625" s="7"/>
      <c r="N625" s="7"/>
      <c r="O625" s="6">
        <f t="shared" si="161"/>
        <v>0</v>
      </c>
      <c r="P625" s="7">
        <f>SUMIFS(مصنعيات!N:N,مصنعيات!F:F,$N$2,مصنعيات!D:D,L625)</f>
        <v>0</v>
      </c>
      <c r="Q625" s="66" t="str">
        <f t="shared" si="154"/>
        <v/>
      </c>
      <c r="T625" s="4" t="s">
        <v>11</v>
      </c>
      <c r="U625" s="5">
        <v>45790</v>
      </c>
      <c r="V625" s="7"/>
      <c r="W625" s="7"/>
      <c r="X625" s="6">
        <f t="shared" si="162"/>
        <v>0</v>
      </c>
      <c r="Y625" s="7">
        <f>SUMIFS(مصنعيات!W:W,مصنعيات!O:O,$W$2,مصنعيات!M:M,U625)</f>
        <v>0</v>
      </c>
      <c r="Z625" s="66" t="str">
        <f t="shared" si="155"/>
        <v/>
      </c>
      <c r="AC625" s="4" t="s">
        <v>11</v>
      </c>
      <c r="AD625" s="5">
        <v>45790</v>
      </c>
      <c r="AE625" s="7"/>
      <c r="AF625" s="7"/>
      <c r="AG625" s="6">
        <f t="shared" si="163"/>
        <v>0</v>
      </c>
      <c r="AH625" s="7">
        <f>SUMIFS(مصنعيات!AF:AF,مصنعيات!X:X,$AF$2,مصنعيات!V:V,AD625)</f>
        <v>0</v>
      </c>
      <c r="AI625" s="66" t="str">
        <f t="shared" si="156"/>
        <v/>
      </c>
      <c r="AL625" s="4" t="s">
        <v>11</v>
      </c>
      <c r="AM625" s="5">
        <v>45790</v>
      </c>
      <c r="AN625" s="7"/>
      <c r="AO625" s="7"/>
      <c r="AP625" s="6">
        <f t="shared" si="164"/>
        <v>0</v>
      </c>
      <c r="AQ625" s="7">
        <f>SUMIFS(مصنعيات!AO:AO,مصنعيات!AG:AG,$AO$2,مصنعيات!AE:AE,AM625)</f>
        <v>0</v>
      </c>
      <c r="AR625" s="66" t="str">
        <f t="shared" si="157"/>
        <v/>
      </c>
      <c r="AT625" s="4" t="s">
        <v>11</v>
      </c>
      <c r="AU625" s="5">
        <v>45790</v>
      </c>
      <c r="AV625" s="7"/>
      <c r="AW625" s="7"/>
      <c r="AX625" s="6">
        <f t="shared" si="165"/>
        <v>0</v>
      </c>
      <c r="AY625" s="7">
        <f ca="1">SUMIFS(مصنعيات!AW:AW,مصنعيات!AO:AO,$AO$2,مصنعيات!AM:AM,AU625)</f>
        <v>0</v>
      </c>
      <c r="AZ625" s="66" t="str">
        <f t="shared" si="158"/>
        <v/>
      </c>
      <c r="BB625" s="4" t="s">
        <v>11</v>
      </c>
      <c r="BC625" s="5">
        <v>45790</v>
      </c>
      <c r="BD625" s="7"/>
      <c r="BE625" s="7"/>
      <c r="BF625" s="6">
        <f t="shared" si="166"/>
        <v>0</v>
      </c>
      <c r="BG625" s="7">
        <f ca="1">SUMIFS(مصنعيات!BE:BE,مصنعيات!AW:AW,$AO$2,مصنعيات!AU:AU,BC625)</f>
        <v>0</v>
      </c>
      <c r="BH625" s="66" t="str">
        <f t="shared" si="159"/>
        <v/>
      </c>
      <c r="BJ625" s="4" t="s">
        <v>11</v>
      </c>
      <c r="BK625" s="5">
        <v>45790</v>
      </c>
      <c r="BL625" s="7"/>
      <c r="BM625" s="7"/>
      <c r="BN625" s="6">
        <f t="shared" si="167"/>
        <v>0</v>
      </c>
      <c r="BO625" s="7">
        <f ca="1">SUMIFS(مصنعيات!BM:BM,مصنعيات!BE:BE,$AO$2,مصنعيات!BC:BC,BK625)</f>
        <v>0</v>
      </c>
      <c r="BP625" s="66" t="str">
        <f t="shared" si="160"/>
        <v/>
      </c>
    </row>
    <row r="626" spans="2:68" x14ac:dyDescent="0.2">
      <c r="B626" s="4" t="s">
        <v>12</v>
      </c>
      <c r="C626" s="5">
        <v>45791</v>
      </c>
      <c r="D626" s="7"/>
      <c r="E626" s="7"/>
      <c r="F626" s="6">
        <f t="shared" si="168"/>
        <v>0</v>
      </c>
      <c r="G626" s="7">
        <f>SUMIFS(مصنعيات!N:N,مصنعيات!F:F,$E$2,مصنعيات!D:D,C626)</f>
        <v>0</v>
      </c>
      <c r="H626" s="66" t="str">
        <f t="shared" si="153"/>
        <v/>
      </c>
      <c r="K626" s="4" t="s">
        <v>12</v>
      </c>
      <c r="L626" s="5">
        <v>45791</v>
      </c>
      <c r="M626" s="7"/>
      <c r="N626" s="7"/>
      <c r="O626" s="6">
        <f t="shared" si="161"/>
        <v>0</v>
      </c>
      <c r="P626" s="7">
        <f>SUMIFS(مصنعيات!N:N,مصنعيات!F:F,$N$2,مصنعيات!D:D,L626)</f>
        <v>0</v>
      </c>
      <c r="Q626" s="66" t="str">
        <f t="shared" si="154"/>
        <v/>
      </c>
      <c r="T626" s="4" t="s">
        <v>12</v>
      </c>
      <c r="U626" s="5">
        <v>45791</v>
      </c>
      <c r="V626" s="7"/>
      <c r="W626" s="7"/>
      <c r="X626" s="6">
        <f t="shared" si="162"/>
        <v>0</v>
      </c>
      <c r="Y626" s="7">
        <f>SUMIFS(مصنعيات!W:W,مصنعيات!O:O,$W$2,مصنعيات!M:M,U626)</f>
        <v>0</v>
      </c>
      <c r="Z626" s="66" t="str">
        <f t="shared" si="155"/>
        <v/>
      </c>
      <c r="AC626" s="4" t="s">
        <v>12</v>
      </c>
      <c r="AD626" s="5">
        <v>45791</v>
      </c>
      <c r="AE626" s="7"/>
      <c r="AF626" s="7"/>
      <c r="AG626" s="6">
        <f t="shared" si="163"/>
        <v>0</v>
      </c>
      <c r="AH626" s="7">
        <f>SUMIFS(مصنعيات!AF:AF,مصنعيات!X:X,$AF$2,مصنعيات!V:V,AD626)</f>
        <v>0</v>
      </c>
      <c r="AI626" s="66" t="str">
        <f t="shared" si="156"/>
        <v/>
      </c>
      <c r="AL626" s="4" t="s">
        <v>12</v>
      </c>
      <c r="AM626" s="5">
        <v>45791</v>
      </c>
      <c r="AN626" s="7"/>
      <c r="AO626" s="7"/>
      <c r="AP626" s="6">
        <f t="shared" si="164"/>
        <v>0</v>
      </c>
      <c r="AQ626" s="7">
        <f>SUMIFS(مصنعيات!AO:AO,مصنعيات!AG:AG,$AO$2,مصنعيات!AE:AE,AM626)</f>
        <v>0</v>
      </c>
      <c r="AR626" s="66" t="str">
        <f t="shared" si="157"/>
        <v/>
      </c>
      <c r="AT626" s="4" t="s">
        <v>12</v>
      </c>
      <c r="AU626" s="5">
        <v>45791</v>
      </c>
      <c r="AV626" s="7"/>
      <c r="AW626" s="7"/>
      <c r="AX626" s="6">
        <f t="shared" si="165"/>
        <v>0</v>
      </c>
      <c r="AY626" s="7">
        <f ca="1">SUMIFS(مصنعيات!AW:AW,مصنعيات!AO:AO,$AO$2,مصنعيات!AM:AM,AU626)</f>
        <v>0</v>
      </c>
      <c r="AZ626" s="66" t="str">
        <f t="shared" si="158"/>
        <v/>
      </c>
      <c r="BB626" s="4" t="s">
        <v>12</v>
      </c>
      <c r="BC626" s="5">
        <v>45791</v>
      </c>
      <c r="BD626" s="7"/>
      <c r="BE626" s="7"/>
      <c r="BF626" s="6">
        <f t="shared" si="166"/>
        <v>0</v>
      </c>
      <c r="BG626" s="7">
        <f ca="1">SUMIFS(مصنعيات!BE:BE,مصنعيات!AW:AW,$AO$2,مصنعيات!AU:AU,BC626)</f>
        <v>0</v>
      </c>
      <c r="BH626" s="66" t="str">
        <f t="shared" si="159"/>
        <v/>
      </c>
      <c r="BJ626" s="4" t="s">
        <v>12</v>
      </c>
      <c r="BK626" s="5">
        <v>45791</v>
      </c>
      <c r="BL626" s="7"/>
      <c r="BM626" s="7"/>
      <c r="BN626" s="6">
        <f t="shared" si="167"/>
        <v>0</v>
      </c>
      <c r="BO626" s="7">
        <f ca="1">SUMIFS(مصنعيات!BM:BM,مصنعيات!BE:BE,$AO$2,مصنعيات!BC:BC,BK626)</f>
        <v>0</v>
      </c>
      <c r="BP626" s="66" t="str">
        <f t="shared" si="160"/>
        <v/>
      </c>
    </row>
    <row r="627" spans="2:68" x14ac:dyDescent="0.2">
      <c r="B627" s="4" t="s">
        <v>13</v>
      </c>
      <c r="C627" s="5">
        <v>45792</v>
      </c>
      <c r="D627" s="7"/>
      <c r="E627" s="7"/>
      <c r="F627" s="6">
        <f t="shared" si="168"/>
        <v>0</v>
      </c>
      <c r="G627" s="7">
        <f>SUMIFS(مصنعيات!N:N,مصنعيات!F:F,$E$2,مصنعيات!D:D,C627)</f>
        <v>0</v>
      </c>
      <c r="H627" s="66" t="str">
        <f t="shared" si="153"/>
        <v/>
      </c>
      <c r="K627" s="4" t="s">
        <v>13</v>
      </c>
      <c r="L627" s="5">
        <v>45792</v>
      </c>
      <c r="M627" s="7"/>
      <c r="N627" s="7"/>
      <c r="O627" s="6">
        <f t="shared" si="161"/>
        <v>0</v>
      </c>
      <c r="P627" s="7">
        <f>SUMIFS(مصنعيات!N:N,مصنعيات!F:F,$N$2,مصنعيات!D:D,L627)</f>
        <v>0</v>
      </c>
      <c r="Q627" s="66" t="str">
        <f t="shared" si="154"/>
        <v/>
      </c>
      <c r="T627" s="4" t="s">
        <v>13</v>
      </c>
      <c r="U627" s="5">
        <v>45792</v>
      </c>
      <c r="V627" s="7"/>
      <c r="W627" s="7"/>
      <c r="X627" s="6">
        <f t="shared" si="162"/>
        <v>0</v>
      </c>
      <c r="Y627" s="7">
        <f>SUMIFS(مصنعيات!W:W,مصنعيات!O:O,$W$2,مصنعيات!M:M,U627)</f>
        <v>0</v>
      </c>
      <c r="Z627" s="66" t="str">
        <f t="shared" si="155"/>
        <v/>
      </c>
      <c r="AC627" s="4" t="s">
        <v>13</v>
      </c>
      <c r="AD627" s="5">
        <v>45792</v>
      </c>
      <c r="AE627" s="7"/>
      <c r="AF627" s="7"/>
      <c r="AG627" s="6">
        <f t="shared" si="163"/>
        <v>0</v>
      </c>
      <c r="AH627" s="7">
        <f>SUMIFS(مصنعيات!AF:AF,مصنعيات!X:X,$AF$2,مصنعيات!V:V,AD627)</f>
        <v>0</v>
      </c>
      <c r="AI627" s="66" t="str">
        <f t="shared" si="156"/>
        <v/>
      </c>
      <c r="AL627" s="4" t="s">
        <v>13</v>
      </c>
      <c r="AM627" s="5">
        <v>45792</v>
      </c>
      <c r="AN627" s="7"/>
      <c r="AO627" s="7"/>
      <c r="AP627" s="6">
        <f t="shared" si="164"/>
        <v>0</v>
      </c>
      <c r="AQ627" s="7">
        <f>SUMIFS(مصنعيات!AO:AO,مصنعيات!AG:AG,$AO$2,مصنعيات!AE:AE,AM627)</f>
        <v>0</v>
      </c>
      <c r="AR627" s="66" t="str">
        <f t="shared" si="157"/>
        <v/>
      </c>
      <c r="AT627" s="4" t="s">
        <v>13</v>
      </c>
      <c r="AU627" s="5">
        <v>45792</v>
      </c>
      <c r="AV627" s="7"/>
      <c r="AW627" s="7"/>
      <c r="AX627" s="6">
        <f t="shared" si="165"/>
        <v>0</v>
      </c>
      <c r="AY627" s="7">
        <f ca="1">SUMIFS(مصنعيات!AW:AW,مصنعيات!AO:AO,$AO$2,مصنعيات!AM:AM,AU627)</f>
        <v>0</v>
      </c>
      <c r="AZ627" s="66" t="str">
        <f t="shared" si="158"/>
        <v/>
      </c>
      <c r="BB627" s="4" t="s">
        <v>13</v>
      </c>
      <c r="BC627" s="5">
        <v>45792</v>
      </c>
      <c r="BD627" s="7"/>
      <c r="BE627" s="7"/>
      <c r="BF627" s="6">
        <f t="shared" si="166"/>
        <v>0</v>
      </c>
      <c r="BG627" s="7">
        <f ca="1">SUMIFS(مصنعيات!BE:BE,مصنعيات!AW:AW,$AO$2,مصنعيات!AU:AU,BC627)</f>
        <v>0</v>
      </c>
      <c r="BH627" s="66" t="str">
        <f t="shared" si="159"/>
        <v/>
      </c>
      <c r="BJ627" s="4" t="s">
        <v>13</v>
      </c>
      <c r="BK627" s="5">
        <v>45792</v>
      </c>
      <c r="BL627" s="7"/>
      <c r="BM627" s="7"/>
      <c r="BN627" s="6">
        <f t="shared" si="167"/>
        <v>0</v>
      </c>
      <c r="BO627" s="7">
        <f ca="1">SUMIFS(مصنعيات!BM:BM,مصنعيات!BE:BE,$AO$2,مصنعيات!BC:BC,BK627)</f>
        <v>0</v>
      </c>
      <c r="BP627" s="66" t="str">
        <f t="shared" si="160"/>
        <v/>
      </c>
    </row>
    <row r="628" spans="2:68" x14ac:dyDescent="0.2">
      <c r="B628" s="4" t="s">
        <v>30</v>
      </c>
      <c r="C628" s="5">
        <v>45793</v>
      </c>
      <c r="D628" s="7"/>
      <c r="E628" s="7"/>
      <c r="F628" s="6">
        <f t="shared" si="168"/>
        <v>0</v>
      </c>
      <c r="G628" s="7">
        <f>SUMIFS(مصنعيات!N:N,مصنعيات!F:F,$E$2,مصنعيات!D:D,C628)</f>
        <v>0</v>
      </c>
      <c r="H628" s="66" t="str">
        <f t="shared" si="153"/>
        <v/>
      </c>
      <c r="K628" s="4" t="s">
        <v>30</v>
      </c>
      <c r="L628" s="5">
        <v>45793</v>
      </c>
      <c r="M628" s="7"/>
      <c r="N628" s="7"/>
      <c r="O628" s="6">
        <f t="shared" si="161"/>
        <v>0</v>
      </c>
      <c r="P628" s="7">
        <f>SUMIFS(مصنعيات!N:N,مصنعيات!F:F,$N$2,مصنعيات!D:D,L628)</f>
        <v>0</v>
      </c>
      <c r="Q628" s="66" t="str">
        <f t="shared" si="154"/>
        <v/>
      </c>
      <c r="T628" s="4" t="s">
        <v>30</v>
      </c>
      <c r="U628" s="5">
        <v>45793</v>
      </c>
      <c r="V628" s="7"/>
      <c r="W628" s="7"/>
      <c r="X628" s="6">
        <f t="shared" si="162"/>
        <v>0</v>
      </c>
      <c r="Y628" s="7">
        <f>SUMIFS(مصنعيات!W:W,مصنعيات!O:O,$W$2,مصنعيات!M:M,U628)</f>
        <v>0</v>
      </c>
      <c r="Z628" s="66" t="str">
        <f t="shared" si="155"/>
        <v/>
      </c>
      <c r="AC628" s="4" t="s">
        <v>30</v>
      </c>
      <c r="AD628" s="5">
        <v>45793</v>
      </c>
      <c r="AE628" s="7"/>
      <c r="AF628" s="7"/>
      <c r="AG628" s="6">
        <f t="shared" si="163"/>
        <v>0</v>
      </c>
      <c r="AH628" s="7">
        <f>SUMIFS(مصنعيات!AF:AF,مصنعيات!X:X,$AF$2,مصنعيات!V:V,AD628)</f>
        <v>0</v>
      </c>
      <c r="AI628" s="66" t="str">
        <f t="shared" si="156"/>
        <v/>
      </c>
      <c r="AL628" s="4" t="s">
        <v>30</v>
      </c>
      <c r="AM628" s="5">
        <v>45793</v>
      </c>
      <c r="AN628" s="7"/>
      <c r="AO628" s="7"/>
      <c r="AP628" s="6">
        <f t="shared" si="164"/>
        <v>0</v>
      </c>
      <c r="AQ628" s="7">
        <f>SUMIFS(مصنعيات!AO:AO,مصنعيات!AG:AG,$AO$2,مصنعيات!AE:AE,AM628)</f>
        <v>0</v>
      </c>
      <c r="AR628" s="66" t="str">
        <f t="shared" si="157"/>
        <v/>
      </c>
      <c r="AT628" s="4" t="s">
        <v>30</v>
      </c>
      <c r="AU628" s="5">
        <v>45793</v>
      </c>
      <c r="AV628" s="7"/>
      <c r="AW628" s="7"/>
      <c r="AX628" s="6">
        <f t="shared" si="165"/>
        <v>0</v>
      </c>
      <c r="AY628" s="7">
        <f ca="1">SUMIFS(مصنعيات!AW:AW,مصنعيات!AO:AO,$AO$2,مصنعيات!AM:AM,AU628)</f>
        <v>0</v>
      </c>
      <c r="AZ628" s="66" t="str">
        <f t="shared" si="158"/>
        <v/>
      </c>
      <c r="BB628" s="4" t="s">
        <v>30</v>
      </c>
      <c r="BC628" s="5">
        <v>45793</v>
      </c>
      <c r="BD628" s="7"/>
      <c r="BE628" s="7"/>
      <c r="BF628" s="6">
        <f t="shared" si="166"/>
        <v>0</v>
      </c>
      <c r="BG628" s="7">
        <f ca="1">SUMIFS(مصنعيات!BE:BE,مصنعيات!AW:AW,$AO$2,مصنعيات!AU:AU,BC628)</f>
        <v>0</v>
      </c>
      <c r="BH628" s="66" t="str">
        <f t="shared" si="159"/>
        <v/>
      </c>
      <c r="BJ628" s="4" t="s">
        <v>30</v>
      </c>
      <c r="BK628" s="5">
        <v>45793</v>
      </c>
      <c r="BL628" s="7"/>
      <c r="BM628" s="7"/>
      <c r="BN628" s="6">
        <f t="shared" si="167"/>
        <v>0</v>
      </c>
      <c r="BO628" s="7">
        <f ca="1">SUMIFS(مصنعيات!BM:BM,مصنعيات!BE:BE,$AO$2,مصنعيات!BC:BC,BK628)</f>
        <v>0</v>
      </c>
      <c r="BP628" s="66" t="str">
        <f t="shared" si="160"/>
        <v/>
      </c>
    </row>
    <row r="629" spans="2:68" x14ac:dyDescent="0.2">
      <c r="B629" s="4" t="s">
        <v>8</v>
      </c>
      <c r="C629" s="5">
        <v>45794</v>
      </c>
      <c r="D629" s="7"/>
      <c r="E629" s="7"/>
      <c r="F629" s="6">
        <f t="shared" si="168"/>
        <v>0</v>
      </c>
      <c r="G629" s="7">
        <f>SUMIFS(مصنعيات!N:N,مصنعيات!F:F,$E$2,مصنعيات!D:D,C629)</f>
        <v>0</v>
      </c>
      <c r="H629" s="66" t="str">
        <f t="shared" si="153"/>
        <v/>
      </c>
      <c r="K629" s="4" t="s">
        <v>8</v>
      </c>
      <c r="L629" s="5">
        <v>45794</v>
      </c>
      <c r="M629" s="7"/>
      <c r="N629" s="7"/>
      <c r="O629" s="6">
        <f t="shared" si="161"/>
        <v>0</v>
      </c>
      <c r="P629" s="7">
        <f>SUMIFS(مصنعيات!N:N,مصنعيات!F:F,$N$2,مصنعيات!D:D,L629)</f>
        <v>0</v>
      </c>
      <c r="Q629" s="66" t="str">
        <f t="shared" si="154"/>
        <v/>
      </c>
      <c r="T629" s="4" t="s">
        <v>8</v>
      </c>
      <c r="U629" s="5">
        <v>45794</v>
      </c>
      <c r="V629" s="7"/>
      <c r="W629" s="7"/>
      <c r="X629" s="6">
        <f t="shared" si="162"/>
        <v>0</v>
      </c>
      <c r="Y629" s="7">
        <f>SUMIFS(مصنعيات!W:W,مصنعيات!O:O,$W$2,مصنعيات!M:M,U629)</f>
        <v>0</v>
      </c>
      <c r="Z629" s="66" t="str">
        <f t="shared" si="155"/>
        <v/>
      </c>
      <c r="AC629" s="4" t="s">
        <v>8</v>
      </c>
      <c r="AD629" s="5">
        <v>45794</v>
      </c>
      <c r="AE629" s="7"/>
      <c r="AF629" s="7"/>
      <c r="AG629" s="6">
        <f t="shared" si="163"/>
        <v>0</v>
      </c>
      <c r="AH629" s="7">
        <f>SUMIFS(مصنعيات!AF:AF,مصنعيات!X:X,$AF$2,مصنعيات!V:V,AD629)</f>
        <v>0</v>
      </c>
      <c r="AI629" s="66" t="str">
        <f t="shared" si="156"/>
        <v/>
      </c>
      <c r="AL629" s="4" t="s">
        <v>8</v>
      </c>
      <c r="AM629" s="5">
        <v>45794</v>
      </c>
      <c r="AN629" s="7"/>
      <c r="AO629" s="7"/>
      <c r="AP629" s="6">
        <f t="shared" si="164"/>
        <v>0</v>
      </c>
      <c r="AQ629" s="7">
        <f>SUMIFS(مصنعيات!AO:AO,مصنعيات!AG:AG,$AO$2,مصنعيات!AE:AE,AM629)</f>
        <v>0</v>
      </c>
      <c r="AR629" s="66" t="str">
        <f t="shared" si="157"/>
        <v/>
      </c>
      <c r="AT629" s="4" t="s">
        <v>8</v>
      </c>
      <c r="AU629" s="5">
        <v>45794</v>
      </c>
      <c r="AV629" s="7"/>
      <c r="AW629" s="7"/>
      <c r="AX629" s="6">
        <f t="shared" si="165"/>
        <v>0</v>
      </c>
      <c r="AY629" s="7">
        <f ca="1">SUMIFS(مصنعيات!AW:AW,مصنعيات!AO:AO,$AO$2,مصنعيات!AM:AM,AU629)</f>
        <v>0</v>
      </c>
      <c r="AZ629" s="66" t="str">
        <f t="shared" si="158"/>
        <v/>
      </c>
      <c r="BB629" s="4" t="s">
        <v>8</v>
      </c>
      <c r="BC629" s="5">
        <v>45794</v>
      </c>
      <c r="BD629" s="7"/>
      <c r="BE629" s="7"/>
      <c r="BF629" s="6">
        <f t="shared" si="166"/>
        <v>0</v>
      </c>
      <c r="BG629" s="7">
        <f ca="1">SUMIFS(مصنعيات!BE:BE,مصنعيات!AW:AW,$AO$2,مصنعيات!AU:AU,BC629)</f>
        <v>0</v>
      </c>
      <c r="BH629" s="66" t="str">
        <f t="shared" si="159"/>
        <v/>
      </c>
      <c r="BJ629" s="4" t="s">
        <v>8</v>
      </c>
      <c r="BK629" s="5">
        <v>45794</v>
      </c>
      <c r="BL629" s="7"/>
      <c r="BM629" s="7"/>
      <c r="BN629" s="6">
        <f t="shared" si="167"/>
        <v>0</v>
      </c>
      <c r="BO629" s="7">
        <f ca="1">SUMIFS(مصنعيات!BM:BM,مصنعيات!BE:BE,$AO$2,مصنعيات!BC:BC,BK629)</f>
        <v>0</v>
      </c>
      <c r="BP629" s="66" t="str">
        <f t="shared" si="160"/>
        <v/>
      </c>
    </row>
    <row r="630" spans="2:68" x14ac:dyDescent="0.2">
      <c r="B630" s="4" t="s">
        <v>9</v>
      </c>
      <c r="C630" s="5">
        <v>45795</v>
      </c>
      <c r="D630" s="7"/>
      <c r="E630" s="7"/>
      <c r="F630" s="6">
        <f t="shared" si="168"/>
        <v>0</v>
      </c>
      <c r="G630" s="7">
        <f>SUMIFS(مصنعيات!N:N,مصنعيات!F:F,$E$2,مصنعيات!D:D,C630)</f>
        <v>0</v>
      </c>
      <c r="H630" s="66" t="str">
        <f t="shared" si="153"/>
        <v/>
      </c>
      <c r="K630" s="4" t="s">
        <v>9</v>
      </c>
      <c r="L630" s="5">
        <v>45795</v>
      </c>
      <c r="M630" s="7"/>
      <c r="N630" s="7"/>
      <c r="O630" s="6">
        <f t="shared" si="161"/>
        <v>0</v>
      </c>
      <c r="P630" s="7">
        <f>SUMIFS(مصنعيات!N:N,مصنعيات!F:F,$N$2,مصنعيات!D:D,L630)</f>
        <v>0</v>
      </c>
      <c r="Q630" s="66" t="str">
        <f t="shared" si="154"/>
        <v/>
      </c>
      <c r="T630" s="4" t="s">
        <v>9</v>
      </c>
      <c r="U630" s="5">
        <v>45795</v>
      </c>
      <c r="V630" s="7"/>
      <c r="W630" s="7"/>
      <c r="X630" s="6">
        <f t="shared" si="162"/>
        <v>0</v>
      </c>
      <c r="Y630" s="7">
        <f>SUMIFS(مصنعيات!W:W,مصنعيات!O:O,$W$2,مصنعيات!M:M,U630)</f>
        <v>0</v>
      </c>
      <c r="Z630" s="66" t="str">
        <f t="shared" si="155"/>
        <v/>
      </c>
      <c r="AC630" s="4" t="s">
        <v>9</v>
      </c>
      <c r="AD630" s="5">
        <v>45795</v>
      </c>
      <c r="AE630" s="7"/>
      <c r="AF630" s="7"/>
      <c r="AG630" s="6">
        <f t="shared" si="163"/>
        <v>0</v>
      </c>
      <c r="AH630" s="7">
        <f>SUMIFS(مصنعيات!AF:AF,مصنعيات!X:X,$AF$2,مصنعيات!V:V,AD630)</f>
        <v>0</v>
      </c>
      <c r="AI630" s="66" t="str">
        <f t="shared" si="156"/>
        <v/>
      </c>
      <c r="AL630" s="4" t="s">
        <v>9</v>
      </c>
      <c r="AM630" s="5">
        <v>45795</v>
      </c>
      <c r="AN630" s="7"/>
      <c r="AO630" s="7"/>
      <c r="AP630" s="6">
        <f t="shared" si="164"/>
        <v>0</v>
      </c>
      <c r="AQ630" s="7">
        <f>SUMIFS(مصنعيات!AO:AO,مصنعيات!AG:AG,$AO$2,مصنعيات!AE:AE,AM630)</f>
        <v>0</v>
      </c>
      <c r="AR630" s="66" t="str">
        <f t="shared" si="157"/>
        <v/>
      </c>
      <c r="AT630" s="4" t="s">
        <v>9</v>
      </c>
      <c r="AU630" s="5">
        <v>45795</v>
      </c>
      <c r="AV630" s="7"/>
      <c r="AW630" s="7"/>
      <c r="AX630" s="6">
        <f t="shared" si="165"/>
        <v>0</v>
      </c>
      <c r="AY630" s="7">
        <f ca="1">SUMIFS(مصنعيات!AW:AW,مصنعيات!AO:AO,$AO$2,مصنعيات!AM:AM,AU630)</f>
        <v>0</v>
      </c>
      <c r="AZ630" s="66" t="str">
        <f t="shared" si="158"/>
        <v/>
      </c>
      <c r="BB630" s="4" t="s">
        <v>9</v>
      </c>
      <c r="BC630" s="5">
        <v>45795</v>
      </c>
      <c r="BD630" s="7"/>
      <c r="BE630" s="7"/>
      <c r="BF630" s="6">
        <f t="shared" si="166"/>
        <v>0</v>
      </c>
      <c r="BG630" s="7">
        <f ca="1">SUMIFS(مصنعيات!BE:BE,مصنعيات!AW:AW,$AO$2,مصنعيات!AU:AU,BC630)</f>
        <v>0</v>
      </c>
      <c r="BH630" s="66" t="str">
        <f t="shared" si="159"/>
        <v/>
      </c>
      <c r="BJ630" s="4" t="s">
        <v>9</v>
      </c>
      <c r="BK630" s="5">
        <v>45795</v>
      </c>
      <c r="BL630" s="7"/>
      <c r="BM630" s="7"/>
      <c r="BN630" s="6">
        <f t="shared" si="167"/>
        <v>0</v>
      </c>
      <c r="BO630" s="7">
        <f ca="1">SUMIFS(مصنعيات!BM:BM,مصنعيات!BE:BE,$AO$2,مصنعيات!BC:BC,BK630)</f>
        <v>0</v>
      </c>
      <c r="BP630" s="66" t="str">
        <f t="shared" si="160"/>
        <v/>
      </c>
    </row>
    <row r="631" spans="2:68" x14ac:dyDescent="0.2">
      <c r="B631" s="4" t="s">
        <v>10</v>
      </c>
      <c r="C631" s="5">
        <v>45796</v>
      </c>
      <c r="D631" s="7"/>
      <c r="E631" s="7"/>
      <c r="F631" s="6">
        <f t="shared" si="168"/>
        <v>0</v>
      </c>
      <c r="G631" s="7">
        <f>SUMIFS(مصنعيات!N:N,مصنعيات!F:F,$E$2,مصنعيات!D:D,C631)</f>
        <v>0</v>
      </c>
      <c r="H631" s="66" t="str">
        <f t="shared" si="153"/>
        <v/>
      </c>
      <c r="K631" s="4" t="s">
        <v>10</v>
      </c>
      <c r="L631" s="5">
        <v>45796</v>
      </c>
      <c r="M631" s="7"/>
      <c r="N631" s="7"/>
      <c r="O631" s="6">
        <f t="shared" si="161"/>
        <v>0</v>
      </c>
      <c r="P631" s="7">
        <f>SUMIFS(مصنعيات!N:N,مصنعيات!F:F,$N$2,مصنعيات!D:D,L631)</f>
        <v>0</v>
      </c>
      <c r="Q631" s="66" t="str">
        <f t="shared" si="154"/>
        <v/>
      </c>
      <c r="T631" s="4" t="s">
        <v>10</v>
      </c>
      <c r="U631" s="5">
        <v>45796</v>
      </c>
      <c r="V631" s="7"/>
      <c r="W631" s="7"/>
      <c r="X631" s="6">
        <f t="shared" si="162"/>
        <v>0</v>
      </c>
      <c r="Y631" s="7">
        <f>SUMIFS(مصنعيات!W:W,مصنعيات!O:O,$W$2,مصنعيات!M:M,U631)</f>
        <v>0</v>
      </c>
      <c r="Z631" s="66" t="str">
        <f t="shared" si="155"/>
        <v/>
      </c>
      <c r="AC631" s="4" t="s">
        <v>10</v>
      </c>
      <c r="AD631" s="5">
        <v>45796</v>
      </c>
      <c r="AE631" s="7"/>
      <c r="AF631" s="7"/>
      <c r="AG631" s="6">
        <f t="shared" si="163"/>
        <v>0</v>
      </c>
      <c r="AH631" s="7">
        <f>SUMIFS(مصنعيات!AF:AF,مصنعيات!X:X,$AF$2,مصنعيات!V:V,AD631)</f>
        <v>0</v>
      </c>
      <c r="AI631" s="66" t="str">
        <f t="shared" si="156"/>
        <v/>
      </c>
      <c r="AL631" s="4" t="s">
        <v>10</v>
      </c>
      <c r="AM631" s="5">
        <v>45796</v>
      </c>
      <c r="AN631" s="7"/>
      <c r="AO631" s="7"/>
      <c r="AP631" s="6">
        <f t="shared" si="164"/>
        <v>0</v>
      </c>
      <c r="AQ631" s="7">
        <f>SUMIFS(مصنعيات!AO:AO,مصنعيات!AG:AG,$AO$2,مصنعيات!AE:AE,AM631)</f>
        <v>0</v>
      </c>
      <c r="AR631" s="66" t="str">
        <f t="shared" si="157"/>
        <v/>
      </c>
      <c r="AT631" s="4" t="s">
        <v>10</v>
      </c>
      <c r="AU631" s="5">
        <v>45796</v>
      </c>
      <c r="AV631" s="7"/>
      <c r="AW631" s="7"/>
      <c r="AX631" s="6">
        <f t="shared" si="165"/>
        <v>0</v>
      </c>
      <c r="AY631" s="7">
        <f ca="1">SUMIFS(مصنعيات!AW:AW,مصنعيات!AO:AO,$AO$2,مصنعيات!AM:AM,AU631)</f>
        <v>0</v>
      </c>
      <c r="AZ631" s="66" t="str">
        <f t="shared" si="158"/>
        <v/>
      </c>
      <c r="BB631" s="4" t="s">
        <v>10</v>
      </c>
      <c r="BC631" s="5">
        <v>45796</v>
      </c>
      <c r="BD631" s="7"/>
      <c r="BE631" s="7"/>
      <c r="BF631" s="6">
        <f t="shared" si="166"/>
        <v>0</v>
      </c>
      <c r="BG631" s="7">
        <f ca="1">SUMIFS(مصنعيات!BE:BE,مصنعيات!AW:AW,$AO$2,مصنعيات!AU:AU,BC631)</f>
        <v>0</v>
      </c>
      <c r="BH631" s="66" t="str">
        <f t="shared" si="159"/>
        <v/>
      </c>
      <c r="BJ631" s="4" t="s">
        <v>10</v>
      </c>
      <c r="BK631" s="5">
        <v>45796</v>
      </c>
      <c r="BL631" s="7"/>
      <c r="BM631" s="7"/>
      <c r="BN631" s="6">
        <f t="shared" si="167"/>
        <v>0</v>
      </c>
      <c r="BO631" s="7">
        <f ca="1">SUMIFS(مصنعيات!BM:BM,مصنعيات!BE:BE,$AO$2,مصنعيات!BC:BC,BK631)</f>
        <v>0</v>
      </c>
      <c r="BP631" s="66" t="str">
        <f t="shared" si="160"/>
        <v/>
      </c>
    </row>
    <row r="632" spans="2:68" x14ac:dyDescent="0.2">
      <c r="B632" s="4" t="s">
        <v>11</v>
      </c>
      <c r="C632" s="5">
        <v>45797</v>
      </c>
      <c r="D632" s="7"/>
      <c r="E632" s="7"/>
      <c r="F632" s="6">
        <f t="shared" si="168"/>
        <v>0</v>
      </c>
      <c r="G632" s="7">
        <f>SUMIFS(مصنعيات!N:N,مصنعيات!F:F,$E$2,مصنعيات!D:D,C632)</f>
        <v>0</v>
      </c>
      <c r="H632" s="66" t="str">
        <f t="shared" si="153"/>
        <v/>
      </c>
      <c r="K632" s="4" t="s">
        <v>11</v>
      </c>
      <c r="L632" s="5">
        <v>45797</v>
      </c>
      <c r="M632" s="7"/>
      <c r="N632" s="7"/>
      <c r="O632" s="6">
        <f t="shared" si="161"/>
        <v>0</v>
      </c>
      <c r="P632" s="7">
        <f>SUMIFS(مصنعيات!N:N,مصنعيات!F:F,$N$2,مصنعيات!D:D,L632)</f>
        <v>0</v>
      </c>
      <c r="Q632" s="66" t="str">
        <f t="shared" si="154"/>
        <v/>
      </c>
      <c r="T632" s="4" t="s">
        <v>11</v>
      </c>
      <c r="U632" s="5">
        <v>45797</v>
      </c>
      <c r="V632" s="7"/>
      <c r="W632" s="7"/>
      <c r="X632" s="6">
        <f t="shared" si="162"/>
        <v>0</v>
      </c>
      <c r="Y632" s="7">
        <f>SUMIFS(مصنعيات!W:W,مصنعيات!O:O,$W$2,مصنعيات!M:M,U632)</f>
        <v>0</v>
      </c>
      <c r="Z632" s="66" t="str">
        <f t="shared" si="155"/>
        <v/>
      </c>
      <c r="AC632" s="4" t="s">
        <v>11</v>
      </c>
      <c r="AD632" s="5">
        <v>45797</v>
      </c>
      <c r="AE632" s="7"/>
      <c r="AF632" s="7"/>
      <c r="AG632" s="6">
        <f t="shared" si="163"/>
        <v>0</v>
      </c>
      <c r="AH632" s="7">
        <f>SUMIFS(مصنعيات!AF:AF,مصنعيات!X:X,$AF$2,مصنعيات!V:V,AD632)</f>
        <v>0</v>
      </c>
      <c r="AI632" s="66" t="str">
        <f t="shared" si="156"/>
        <v/>
      </c>
      <c r="AL632" s="4" t="s">
        <v>11</v>
      </c>
      <c r="AM632" s="5">
        <v>45797</v>
      </c>
      <c r="AN632" s="7"/>
      <c r="AO632" s="7"/>
      <c r="AP632" s="6">
        <f t="shared" si="164"/>
        <v>0</v>
      </c>
      <c r="AQ632" s="7">
        <f>SUMIFS(مصنعيات!AO:AO,مصنعيات!AG:AG,$AO$2,مصنعيات!AE:AE,AM632)</f>
        <v>0</v>
      </c>
      <c r="AR632" s="66" t="str">
        <f t="shared" si="157"/>
        <v/>
      </c>
      <c r="AT632" s="4" t="s">
        <v>11</v>
      </c>
      <c r="AU632" s="5">
        <v>45797</v>
      </c>
      <c r="AV632" s="7"/>
      <c r="AW632" s="7"/>
      <c r="AX632" s="6">
        <f t="shared" si="165"/>
        <v>0</v>
      </c>
      <c r="AY632" s="7">
        <f ca="1">SUMIFS(مصنعيات!AW:AW,مصنعيات!AO:AO,$AO$2,مصنعيات!AM:AM,AU632)</f>
        <v>0</v>
      </c>
      <c r="AZ632" s="66" t="str">
        <f t="shared" si="158"/>
        <v/>
      </c>
      <c r="BB632" s="4" t="s">
        <v>11</v>
      </c>
      <c r="BC632" s="5">
        <v>45797</v>
      </c>
      <c r="BD632" s="7"/>
      <c r="BE632" s="7"/>
      <c r="BF632" s="6">
        <f t="shared" si="166"/>
        <v>0</v>
      </c>
      <c r="BG632" s="7">
        <f ca="1">SUMIFS(مصنعيات!BE:BE,مصنعيات!AW:AW,$AO$2,مصنعيات!AU:AU,BC632)</f>
        <v>0</v>
      </c>
      <c r="BH632" s="66" t="str">
        <f t="shared" si="159"/>
        <v/>
      </c>
      <c r="BJ632" s="4" t="s">
        <v>11</v>
      </c>
      <c r="BK632" s="5">
        <v>45797</v>
      </c>
      <c r="BL632" s="7"/>
      <c r="BM632" s="7"/>
      <c r="BN632" s="6">
        <f t="shared" si="167"/>
        <v>0</v>
      </c>
      <c r="BO632" s="7">
        <f ca="1">SUMIFS(مصنعيات!BM:BM,مصنعيات!BE:BE,$AO$2,مصنعيات!BC:BC,BK632)</f>
        <v>0</v>
      </c>
      <c r="BP632" s="66" t="str">
        <f t="shared" si="160"/>
        <v/>
      </c>
    </row>
    <row r="633" spans="2:68" x14ac:dyDescent="0.2">
      <c r="B633" s="4" t="s">
        <v>12</v>
      </c>
      <c r="C633" s="5">
        <v>45798</v>
      </c>
      <c r="D633" s="7"/>
      <c r="E633" s="7"/>
      <c r="F633" s="6">
        <f t="shared" si="168"/>
        <v>0</v>
      </c>
      <c r="G633" s="7">
        <f>SUMIFS(مصنعيات!N:N,مصنعيات!F:F,$E$2,مصنعيات!D:D,C633)</f>
        <v>0</v>
      </c>
      <c r="H633" s="66" t="str">
        <f t="shared" si="153"/>
        <v/>
      </c>
      <c r="K633" s="4" t="s">
        <v>12</v>
      </c>
      <c r="L633" s="5">
        <v>45798</v>
      </c>
      <c r="M633" s="7"/>
      <c r="N633" s="7"/>
      <c r="O633" s="6">
        <f t="shared" si="161"/>
        <v>0</v>
      </c>
      <c r="P633" s="7">
        <f>SUMIFS(مصنعيات!N:N,مصنعيات!F:F,$N$2,مصنعيات!D:D,L633)</f>
        <v>0</v>
      </c>
      <c r="Q633" s="66" t="str">
        <f t="shared" si="154"/>
        <v/>
      </c>
      <c r="T633" s="4" t="s">
        <v>12</v>
      </c>
      <c r="U633" s="5">
        <v>45798</v>
      </c>
      <c r="V633" s="7"/>
      <c r="W633" s="7"/>
      <c r="X633" s="6">
        <f t="shared" si="162"/>
        <v>0</v>
      </c>
      <c r="Y633" s="7">
        <f>SUMIFS(مصنعيات!W:W,مصنعيات!O:O,$W$2,مصنعيات!M:M,U633)</f>
        <v>0</v>
      </c>
      <c r="Z633" s="66" t="str">
        <f t="shared" si="155"/>
        <v/>
      </c>
      <c r="AC633" s="4" t="s">
        <v>12</v>
      </c>
      <c r="AD633" s="5">
        <v>45798</v>
      </c>
      <c r="AE633" s="7"/>
      <c r="AF633" s="7"/>
      <c r="AG633" s="6">
        <f t="shared" si="163"/>
        <v>0</v>
      </c>
      <c r="AH633" s="7">
        <f>SUMIFS(مصنعيات!AF:AF,مصنعيات!X:X,$AF$2,مصنعيات!V:V,AD633)</f>
        <v>0</v>
      </c>
      <c r="AI633" s="66" t="str">
        <f t="shared" si="156"/>
        <v/>
      </c>
      <c r="AL633" s="4" t="s">
        <v>12</v>
      </c>
      <c r="AM633" s="5">
        <v>45798</v>
      </c>
      <c r="AN633" s="7"/>
      <c r="AO633" s="7"/>
      <c r="AP633" s="6">
        <f t="shared" si="164"/>
        <v>0</v>
      </c>
      <c r="AQ633" s="7">
        <f>SUMIFS(مصنعيات!AO:AO,مصنعيات!AG:AG,$AO$2,مصنعيات!AE:AE,AM633)</f>
        <v>0</v>
      </c>
      <c r="AR633" s="66" t="str">
        <f t="shared" si="157"/>
        <v/>
      </c>
      <c r="AT633" s="4" t="s">
        <v>12</v>
      </c>
      <c r="AU633" s="5">
        <v>45798</v>
      </c>
      <c r="AV633" s="7"/>
      <c r="AW633" s="7"/>
      <c r="AX633" s="6">
        <f t="shared" si="165"/>
        <v>0</v>
      </c>
      <c r="AY633" s="7">
        <f ca="1">SUMIFS(مصنعيات!AW:AW,مصنعيات!AO:AO,$AO$2,مصنعيات!AM:AM,AU633)</f>
        <v>0</v>
      </c>
      <c r="AZ633" s="66" t="str">
        <f t="shared" si="158"/>
        <v/>
      </c>
      <c r="BB633" s="4" t="s">
        <v>12</v>
      </c>
      <c r="BC633" s="5">
        <v>45798</v>
      </c>
      <c r="BD633" s="7"/>
      <c r="BE633" s="7"/>
      <c r="BF633" s="6">
        <f t="shared" si="166"/>
        <v>0</v>
      </c>
      <c r="BG633" s="7">
        <f ca="1">SUMIFS(مصنعيات!BE:BE,مصنعيات!AW:AW,$AO$2,مصنعيات!AU:AU,BC633)</f>
        <v>0</v>
      </c>
      <c r="BH633" s="66" t="str">
        <f t="shared" si="159"/>
        <v/>
      </c>
      <c r="BJ633" s="4" t="s">
        <v>12</v>
      </c>
      <c r="BK633" s="5">
        <v>45798</v>
      </c>
      <c r="BL633" s="7"/>
      <c r="BM633" s="7"/>
      <c r="BN633" s="6">
        <f t="shared" si="167"/>
        <v>0</v>
      </c>
      <c r="BO633" s="7">
        <f ca="1">SUMIFS(مصنعيات!BM:BM,مصنعيات!BE:BE,$AO$2,مصنعيات!BC:BC,BK633)</f>
        <v>0</v>
      </c>
      <c r="BP633" s="66" t="str">
        <f t="shared" si="160"/>
        <v/>
      </c>
    </row>
    <row r="634" spans="2:68" x14ac:dyDescent="0.2">
      <c r="B634" s="4" t="s">
        <v>13</v>
      </c>
      <c r="C634" s="5">
        <v>45799</v>
      </c>
      <c r="D634" s="7"/>
      <c r="E634" s="7"/>
      <c r="F634" s="6">
        <f t="shared" si="168"/>
        <v>0</v>
      </c>
      <c r="G634" s="7">
        <f>SUMIFS(مصنعيات!N:N,مصنعيات!F:F,$E$2,مصنعيات!D:D,C634)</f>
        <v>0</v>
      </c>
      <c r="H634" s="66" t="str">
        <f t="shared" si="153"/>
        <v/>
      </c>
      <c r="K634" s="4" t="s">
        <v>13</v>
      </c>
      <c r="L634" s="5">
        <v>45799</v>
      </c>
      <c r="M634" s="7"/>
      <c r="N634" s="7"/>
      <c r="O634" s="6">
        <f t="shared" si="161"/>
        <v>0</v>
      </c>
      <c r="P634" s="7">
        <f>SUMIFS(مصنعيات!N:N,مصنعيات!F:F,$N$2,مصنعيات!D:D,L634)</f>
        <v>0</v>
      </c>
      <c r="Q634" s="66" t="str">
        <f t="shared" si="154"/>
        <v/>
      </c>
      <c r="T634" s="4" t="s">
        <v>13</v>
      </c>
      <c r="U634" s="5">
        <v>45799</v>
      </c>
      <c r="V634" s="7"/>
      <c r="W634" s="7"/>
      <c r="X634" s="6">
        <f t="shared" si="162"/>
        <v>0</v>
      </c>
      <c r="Y634" s="7">
        <f>SUMIFS(مصنعيات!W:W,مصنعيات!O:O,$W$2,مصنعيات!M:M,U634)</f>
        <v>0</v>
      </c>
      <c r="Z634" s="66" t="str">
        <f t="shared" si="155"/>
        <v/>
      </c>
      <c r="AC634" s="4" t="s">
        <v>13</v>
      </c>
      <c r="AD634" s="5">
        <v>45799</v>
      </c>
      <c r="AE634" s="7"/>
      <c r="AF634" s="7"/>
      <c r="AG634" s="6">
        <f t="shared" si="163"/>
        <v>0</v>
      </c>
      <c r="AH634" s="7">
        <f>SUMIFS(مصنعيات!AF:AF,مصنعيات!X:X,$AF$2,مصنعيات!V:V,AD634)</f>
        <v>0</v>
      </c>
      <c r="AI634" s="66" t="str">
        <f t="shared" si="156"/>
        <v/>
      </c>
      <c r="AL634" s="4" t="s">
        <v>13</v>
      </c>
      <c r="AM634" s="5">
        <v>45799</v>
      </c>
      <c r="AN634" s="7"/>
      <c r="AO634" s="7"/>
      <c r="AP634" s="6">
        <f t="shared" si="164"/>
        <v>0</v>
      </c>
      <c r="AQ634" s="7">
        <f>SUMIFS(مصنعيات!AO:AO,مصنعيات!AG:AG,$AO$2,مصنعيات!AE:AE,AM634)</f>
        <v>0</v>
      </c>
      <c r="AR634" s="66" t="str">
        <f t="shared" si="157"/>
        <v/>
      </c>
      <c r="AT634" s="4" t="s">
        <v>13</v>
      </c>
      <c r="AU634" s="5">
        <v>45799</v>
      </c>
      <c r="AV634" s="7"/>
      <c r="AW634" s="7"/>
      <c r="AX634" s="6">
        <f t="shared" si="165"/>
        <v>0</v>
      </c>
      <c r="AY634" s="7">
        <f ca="1">SUMIFS(مصنعيات!AW:AW,مصنعيات!AO:AO,$AO$2,مصنعيات!AM:AM,AU634)</f>
        <v>0</v>
      </c>
      <c r="AZ634" s="66" t="str">
        <f t="shared" si="158"/>
        <v/>
      </c>
      <c r="BB634" s="4" t="s">
        <v>13</v>
      </c>
      <c r="BC634" s="5">
        <v>45799</v>
      </c>
      <c r="BD634" s="7"/>
      <c r="BE634" s="7"/>
      <c r="BF634" s="6">
        <f t="shared" si="166"/>
        <v>0</v>
      </c>
      <c r="BG634" s="7">
        <f ca="1">SUMIFS(مصنعيات!BE:BE,مصنعيات!AW:AW,$AO$2,مصنعيات!AU:AU,BC634)</f>
        <v>0</v>
      </c>
      <c r="BH634" s="66" t="str">
        <f t="shared" si="159"/>
        <v/>
      </c>
      <c r="BJ634" s="4" t="s">
        <v>13</v>
      </c>
      <c r="BK634" s="5">
        <v>45799</v>
      </c>
      <c r="BL634" s="7"/>
      <c r="BM634" s="7"/>
      <c r="BN634" s="6">
        <f t="shared" si="167"/>
        <v>0</v>
      </c>
      <c r="BO634" s="7">
        <f ca="1">SUMIFS(مصنعيات!BM:BM,مصنعيات!BE:BE,$AO$2,مصنعيات!BC:BC,BK634)</f>
        <v>0</v>
      </c>
      <c r="BP634" s="66" t="str">
        <f t="shared" si="160"/>
        <v/>
      </c>
    </row>
    <row r="635" spans="2:68" x14ac:dyDescent="0.2">
      <c r="B635" s="4" t="s">
        <v>30</v>
      </c>
      <c r="C635" s="5">
        <v>45800</v>
      </c>
      <c r="D635" s="7"/>
      <c r="E635" s="7"/>
      <c r="F635" s="6">
        <f t="shared" si="168"/>
        <v>0</v>
      </c>
      <c r="G635" s="7">
        <f>SUMIFS(مصنعيات!N:N,مصنعيات!F:F,$E$2,مصنعيات!D:D,C635)</f>
        <v>0</v>
      </c>
      <c r="H635" s="66" t="str">
        <f t="shared" si="153"/>
        <v/>
      </c>
      <c r="K635" s="4" t="s">
        <v>30</v>
      </c>
      <c r="L635" s="5">
        <v>45800</v>
      </c>
      <c r="M635" s="7"/>
      <c r="N635" s="7"/>
      <c r="O635" s="6">
        <f t="shared" si="161"/>
        <v>0</v>
      </c>
      <c r="P635" s="7">
        <f>SUMIFS(مصنعيات!N:N,مصنعيات!F:F,$N$2,مصنعيات!D:D,L635)</f>
        <v>0</v>
      </c>
      <c r="Q635" s="66" t="str">
        <f t="shared" si="154"/>
        <v/>
      </c>
      <c r="T635" s="4" t="s">
        <v>30</v>
      </c>
      <c r="U635" s="5">
        <v>45800</v>
      </c>
      <c r="V635" s="7"/>
      <c r="W635" s="7"/>
      <c r="X635" s="6">
        <f t="shared" si="162"/>
        <v>0</v>
      </c>
      <c r="Y635" s="7">
        <f>SUMIFS(مصنعيات!W:W,مصنعيات!O:O,$W$2,مصنعيات!M:M,U635)</f>
        <v>0</v>
      </c>
      <c r="Z635" s="66" t="str">
        <f t="shared" si="155"/>
        <v/>
      </c>
      <c r="AC635" s="4" t="s">
        <v>30</v>
      </c>
      <c r="AD635" s="5">
        <v>45800</v>
      </c>
      <c r="AE635" s="7"/>
      <c r="AF635" s="7"/>
      <c r="AG635" s="6">
        <f t="shared" si="163"/>
        <v>0</v>
      </c>
      <c r="AH635" s="7">
        <f>SUMIFS(مصنعيات!AF:AF,مصنعيات!X:X,$AF$2,مصنعيات!V:V,AD635)</f>
        <v>0</v>
      </c>
      <c r="AI635" s="66" t="str">
        <f t="shared" si="156"/>
        <v/>
      </c>
      <c r="AL635" s="4" t="s">
        <v>30</v>
      </c>
      <c r="AM635" s="5">
        <v>45800</v>
      </c>
      <c r="AN635" s="7"/>
      <c r="AO635" s="7"/>
      <c r="AP635" s="6">
        <f t="shared" si="164"/>
        <v>0</v>
      </c>
      <c r="AQ635" s="7">
        <f>SUMIFS(مصنعيات!AO:AO,مصنعيات!AG:AG,$AO$2,مصنعيات!AE:AE,AM635)</f>
        <v>0</v>
      </c>
      <c r="AR635" s="66" t="str">
        <f t="shared" si="157"/>
        <v/>
      </c>
      <c r="AT635" s="4" t="s">
        <v>30</v>
      </c>
      <c r="AU635" s="5">
        <v>45800</v>
      </c>
      <c r="AV635" s="7"/>
      <c r="AW635" s="7"/>
      <c r="AX635" s="6">
        <f t="shared" si="165"/>
        <v>0</v>
      </c>
      <c r="AY635" s="7">
        <f ca="1">SUMIFS(مصنعيات!AW:AW,مصنعيات!AO:AO,$AO$2,مصنعيات!AM:AM,AU635)</f>
        <v>0</v>
      </c>
      <c r="AZ635" s="66" t="str">
        <f t="shared" si="158"/>
        <v/>
      </c>
      <c r="BB635" s="4" t="s">
        <v>30</v>
      </c>
      <c r="BC635" s="5">
        <v>45800</v>
      </c>
      <c r="BD635" s="7"/>
      <c r="BE635" s="7"/>
      <c r="BF635" s="6">
        <f t="shared" si="166"/>
        <v>0</v>
      </c>
      <c r="BG635" s="7">
        <f ca="1">SUMIFS(مصنعيات!BE:BE,مصنعيات!AW:AW,$AO$2,مصنعيات!AU:AU,BC635)</f>
        <v>0</v>
      </c>
      <c r="BH635" s="66" t="str">
        <f t="shared" si="159"/>
        <v/>
      </c>
      <c r="BJ635" s="4" t="s">
        <v>30</v>
      </c>
      <c r="BK635" s="5">
        <v>45800</v>
      </c>
      <c r="BL635" s="7"/>
      <c r="BM635" s="7"/>
      <c r="BN635" s="6">
        <f t="shared" si="167"/>
        <v>0</v>
      </c>
      <c r="BO635" s="7">
        <f ca="1">SUMIFS(مصنعيات!BM:BM,مصنعيات!BE:BE,$AO$2,مصنعيات!BC:BC,BK635)</f>
        <v>0</v>
      </c>
      <c r="BP635" s="66" t="str">
        <f t="shared" si="160"/>
        <v/>
      </c>
    </row>
    <row r="636" spans="2:68" x14ac:dyDescent="0.2">
      <c r="B636" s="4" t="s">
        <v>8</v>
      </c>
      <c r="C636" s="5">
        <v>45801</v>
      </c>
      <c r="D636" s="7"/>
      <c r="E636" s="7"/>
      <c r="F636" s="6">
        <f t="shared" si="168"/>
        <v>0</v>
      </c>
      <c r="G636" s="7">
        <f>SUMIFS(مصنعيات!N:N,مصنعيات!F:F,$E$2,مصنعيات!D:D,C636)</f>
        <v>0</v>
      </c>
      <c r="H636" s="66" t="str">
        <f t="shared" si="153"/>
        <v/>
      </c>
      <c r="K636" s="4" t="s">
        <v>8</v>
      </c>
      <c r="L636" s="5">
        <v>45801</v>
      </c>
      <c r="M636" s="7"/>
      <c r="N636" s="7"/>
      <c r="O636" s="6">
        <f t="shared" si="161"/>
        <v>0</v>
      </c>
      <c r="P636" s="7">
        <f>SUMIFS(مصنعيات!N:N,مصنعيات!F:F,$N$2,مصنعيات!D:D,L636)</f>
        <v>0</v>
      </c>
      <c r="Q636" s="66" t="str">
        <f t="shared" si="154"/>
        <v/>
      </c>
      <c r="T636" s="4" t="s">
        <v>8</v>
      </c>
      <c r="U636" s="5">
        <v>45801</v>
      </c>
      <c r="V636" s="7"/>
      <c r="W636" s="7"/>
      <c r="X636" s="6">
        <f t="shared" si="162"/>
        <v>0</v>
      </c>
      <c r="Y636" s="7">
        <f>SUMIFS(مصنعيات!W:W,مصنعيات!O:O,$W$2,مصنعيات!M:M,U636)</f>
        <v>0</v>
      </c>
      <c r="Z636" s="66" t="str">
        <f t="shared" si="155"/>
        <v/>
      </c>
      <c r="AC636" s="4" t="s">
        <v>8</v>
      </c>
      <c r="AD636" s="5">
        <v>45801</v>
      </c>
      <c r="AE636" s="7"/>
      <c r="AF636" s="7"/>
      <c r="AG636" s="6">
        <f t="shared" si="163"/>
        <v>0</v>
      </c>
      <c r="AH636" s="7">
        <f>SUMIFS(مصنعيات!AF:AF,مصنعيات!X:X,$AF$2,مصنعيات!V:V,AD636)</f>
        <v>0</v>
      </c>
      <c r="AI636" s="66" t="str">
        <f t="shared" si="156"/>
        <v/>
      </c>
      <c r="AL636" s="4" t="s">
        <v>8</v>
      </c>
      <c r="AM636" s="5">
        <v>45801</v>
      </c>
      <c r="AN636" s="7"/>
      <c r="AO636" s="7"/>
      <c r="AP636" s="6">
        <f t="shared" si="164"/>
        <v>0</v>
      </c>
      <c r="AQ636" s="7">
        <f>SUMIFS(مصنعيات!AO:AO,مصنعيات!AG:AG,$AO$2,مصنعيات!AE:AE,AM636)</f>
        <v>0</v>
      </c>
      <c r="AR636" s="66" t="str">
        <f t="shared" si="157"/>
        <v/>
      </c>
      <c r="AT636" s="4" t="s">
        <v>8</v>
      </c>
      <c r="AU636" s="5">
        <v>45801</v>
      </c>
      <c r="AV636" s="7"/>
      <c r="AW636" s="7"/>
      <c r="AX636" s="6">
        <f t="shared" si="165"/>
        <v>0</v>
      </c>
      <c r="AY636" s="7">
        <f ca="1">SUMIFS(مصنعيات!AW:AW,مصنعيات!AO:AO,$AO$2,مصنعيات!AM:AM,AU636)</f>
        <v>0</v>
      </c>
      <c r="AZ636" s="66" t="str">
        <f t="shared" si="158"/>
        <v/>
      </c>
      <c r="BB636" s="4" t="s">
        <v>8</v>
      </c>
      <c r="BC636" s="5">
        <v>45801</v>
      </c>
      <c r="BD636" s="7"/>
      <c r="BE636" s="7"/>
      <c r="BF636" s="6">
        <f t="shared" si="166"/>
        <v>0</v>
      </c>
      <c r="BG636" s="7">
        <f ca="1">SUMIFS(مصنعيات!BE:BE,مصنعيات!AW:AW,$AO$2,مصنعيات!AU:AU,BC636)</f>
        <v>0</v>
      </c>
      <c r="BH636" s="66" t="str">
        <f t="shared" si="159"/>
        <v/>
      </c>
      <c r="BJ636" s="4" t="s">
        <v>8</v>
      </c>
      <c r="BK636" s="5">
        <v>45801</v>
      </c>
      <c r="BL636" s="7"/>
      <c r="BM636" s="7"/>
      <c r="BN636" s="6">
        <f t="shared" si="167"/>
        <v>0</v>
      </c>
      <c r="BO636" s="7">
        <f ca="1">SUMIFS(مصنعيات!BM:BM,مصنعيات!BE:BE,$AO$2,مصنعيات!BC:BC,BK636)</f>
        <v>0</v>
      </c>
      <c r="BP636" s="66" t="str">
        <f t="shared" si="160"/>
        <v/>
      </c>
    </row>
    <row r="637" spans="2:68" x14ac:dyDescent="0.2">
      <c r="B637" s="4" t="s">
        <v>9</v>
      </c>
      <c r="C637" s="5">
        <v>45802</v>
      </c>
      <c r="D637" s="7"/>
      <c r="E637" s="7"/>
      <c r="F637" s="6">
        <f t="shared" si="168"/>
        <v>0</v>
      </c>
      <c r="G637" s="7">
        <f>SUMIFS(مصنعيات!N:N,مصنعيات!F:F,$E$2,مصنعيات!D:D,C637)</f>
        <v>0</v>
      </c>
      <c r="H637" s="66" t="str">
        <f t="shared" si="153"/>
        <v/>
      </c>
      <c r="K637" s="4" t="s">
        <v>9</v>
      </c>
      <c r="L637" s="5">
        <v>45802</v>
      </c>
      <c r="M637" s="7"/>
      <c r="N637" s="7"/>
      <c r="O637" s="6">
        <f t="shared" si="161"/>
        <v>0</v>
      </c>
      <c r="P637" s="7">
        <f>SUMIFS(مصنعيات!N:N,مصنعيات!F:F,$N$2,مصنعيات!D:D,L637)</f>
        <v>0</v>
      </c>
      <c r="Q637" s="66" t="str">
        <f t="shared" si="154"/>
        <v/>
      </c>
      <c r="T637" s="4" t="s">
        <v>9</v>
      </c>
      <c r="U637" s="5">
        <v>45802</v>
      </c>
      <c r="V637" s="7"/>
      <c r="W637" s="7"/>
      <c r="X637" s="6">
        <f t="shared" si="162"/>
        <v>0</v>
      </c>
      <c r="Y637" s="7">
        <f>SUMIFS(مصنعيات!W:W,مصنعيات!O:O,$W$2,مصنعيات!M:M,U637)</f>
        <v>0</v>
      </c>
      <c r="Z637" s="66" t="str">
        <f t="shared" si="155"/>
        <v/>
      </c>
      <c r="AC637" s="4" t="s">
        <v>9</v>
      </c>
      <c r="AD637" s="5">
        <v>45802</v>
      </c>
      <c r="AE637" s="7"/>
      <c r="AF637" s="7"/>
      <c r="AG637" s="6">
        <f t="shared" si="163"/>
        <v>0</v>
      </c>
      <c r="AH637" s="7">
        <f>SUMIFS(مصنعيات!AF:AF,مصنعيات!X:X,$AF$2,مصنعيات!V:V,AD637)</f>
        <v>0</v>
      </c>
      <c r="AI637" s="66" t="str">
        <f t="shared" si="156"/>
        <v/>
      </c>
      <c r="AL637" s="4" t="s">
        <v>9</v>
      </c>
      <c r="AM637" s="5">
        <v>45802</v>
      </c>
      <c r="AN637" s="7"/>
      <c r="AO637" s="7"/>
      <c r="AP637" s="6">
        <f t="shared" si="164"/>
        <v>0</v>
      </c>
      <c r="AQ637" s="7">
        <f>SUMIFS(مصنعيات!AO:AO,مصنعيات!AG:AG,$AO$2,مصنعيات!AE:AE,AM637)</f>
        <v>0</v>
      </c>
      <c r="AR637" s="66" t="str">
        <f t="shared" si="157"/>
        <v/>
      </c>
      <c r="AT637" s="4" t="s">
        <v>9</v>
      </c>
      <c r="AU637" s="5">
        <v>45802</v>
      </c>
      <c r="AV637" s="7"/>
      <c r="AW637" s="7"/>
      <c r="AX637" s="6">
        <f t="shared" si="165"/>
        <v>0</v>
      </c>
      <c r="AY637" s="7">
        <f ca="1">SUMIFS(مصنعيات!AW:AW,مصنعيات!AO:AO,$AO$2,مصنعيات!AM:AM,AU637)</f>
        <v>0</v>
      </c>
      <c r="AZ637" s="66" t="str">
        <f t="shared" si="158"/>
        <v/>
      </c>
      <c r="BB637" s="4" t="s">
        <v>9</v>
      </c>
      <c r="BC637" s="5">
        <v>45802</v>
      </c>
      <c r="BD637" s="7"/>
      <c r="BE637" s="7"/>
      <c r="BF637" s="6">
        <f t="shared" si="166"/>
        <v>0</v>
      </c>
      <c r="BG637" s="7">
        <f ca="1">SUMIFS(مصنعيات!BE:BE,مصنعيات!AW:AW,$AO$2,مصنعيات!AU:AU,BC637)</f>
        <v>0</v>
      </c>
      <c r="BH637" s="66" t="str">
        <f t="shared" si="159"/>
        <v/>
      </c>
      <c r="BJ637" s="4" t="s">
        <v>9</v>
      </c>
      <c r="BK637" s="5">
        <v>45802</v>
      </c>
      <c r="BL637" s="7"/>
      <c r="BM637" s="7"/>
      <c r="BN637" s="6">
        <f t="shared" si="167"/>
        <v>0</v>
      </c>
      <c r="BO637" s="7">
        <f ca="1">SUMIFS(مصنعيات!BM:BM,مصنعيات!BE:BE,$AO$2,مصنعيات!BC:BC,BK637)</f>
        <v>0</v>
      </c>
      <c r="BP637" s="66" t="str">
        <f t="shared" si="160"/>
        <v/>
      </c>
    </row>
    <row r="638" spans="2:68" x14ac:dyDescent="0.2">
      <c r="B638" s="4" t="s">
        <v>10</v>
      </c>
      <c r="C638" s="5">
        <v>45803</v>
      </c>
      <c r="D638" s="7"/>
      <c r="E638" s="7"/>
      <c r="F638" s="6">
        <f t="shared" si="168"/>
        <v>0</v>
      </c>
      <c r="G638" s="7">
        <f>SUMIFS(مصنعيات!N:N,مصنعيات!F:F,$E$2,مصنعيات!D:D,C638)</f>
        <v>0</v>
      </c>
      <c r="H638" s="66" t="str">
        <f t="shared" si="153"/>
        <v/>
      </c>
      <c r="K638" s="4" t="s">
        <v>10</v>
      </c>
      <c r="L638" s="5">
        <v>45803</v>
      </c>
      <c r="M638" s="7"/>
      <c r="N638" s="7"/>
      <c r="O638" s="6">
        <f t="shared" si="161"/>
        <v>0</v>
      </c>
      <c r="P638" s="7">
        <f>SUMIFS(مصنعيات!N:N,مصنعيات!F:F,$N$2,مصنعيات!D:D,L638)</f>
        <v>0</v>
      </c>
      <c r="Q638" s="66" t="str">
        <f t="shared" si="154"/>
        <v/>
      </c>
      <c r="T638" s="4" t="s">
        <v>10</v>
      </c>
      <c r="U638" s="5">
        <v>45803</v>
      </c>
      <c r="V638" s="7"/>
      <c r="W638" s="7"/>
      <c r="X638" s="6">
        <f t="shared" si="162"/>
        <v>0</v>
      </c>
      <c r="Y638" s="7">
        <f>SUMIFS(مصنعيات!W:W,مصنعيات!O:O,$W$2,مصنعيات!M:M,U638)</f>
        <v>0</v>
      </c>
      <c r="Z638" s="66" t="str">
        <f t="shared" si="155"/>
        <v/>
      </c>
      <c r="AC638" s="4" t="s">
        <v>10</v>
      </c>
      <c r="AD638" s="5">
        <v>45803</v>
      </c>
      <c r="AE638" s="7"/>
      <c r="AF638" s="7"/>
      <c r="AG638" s="6">
        <f t="shared" si="163"/>
        <v>0</v>
      </c>
      <c r="AH638" s="7">
        <f>SUMIFS(مصنعيات!AF:AF,مصنعيات!X:X,$AF$2,مصنعيات!V:V,AD638)</f>
        <v>0</v>
      </c>
      <c r="AI638" s="66" t="str">
        <f t="shared" si="156"/>
        <v/>
      </c>
      <c r="AL638" s="4" t="s">
        <v>10</v>
      </c>
      <c r="AM638" s="5">
        <v>45803</v>
      </c>
      <c r="AN638" s="7"/>
      <c r="AO638" s="7"/>
      <c r="AP638" s="6">
        <f t="shared" si="164"/>
        <v>0</v>
      </c>
      <c r="AQ638" s="7">
        <f>SUMIFS(مصنعيات!AO:AO,مصنعيات!AG:AG,$AO$2,مصنعيات!AE:AE,AM638)</f>
        <v>0</v>
      </c>
      <c r="AR638" s="66" t="str">
        <f t="shared" si="157"/>
        <v/>
      </c>
      <c r="AT638" s="4" t="s">
        <v>10</v>
      </c>
      <c r="AU638" s="5">
        <v>45803</v>
      </c>
      <c r="AV638" s="7"/>
      <c r="AW638" s="7"/>
      <c r="AX638" s="6">
        <f t="shared" si="165"/>
        <v>0</v>
      </c>
      <c r="AY638" s="7">
        <f ca="1">SUMIFS(مصنعيات!AW:AW,مصنعيات!AO:AO,$AO$2,مصنعيات!AM:AM,AU638)</f>
        <v>0</v>
      </c>
      <c r="AZ638" s="66" t="str">
        <f t="shared" si="158"/>
        <v/>
      </c>
      <c r="BB638" s="4" t="s">
        <v>10</v>
      </c>
      <c r="BC638" s="5">
        <v>45803</v>
      </c>
      <c r="BD638" s="7"/>
      <c r="BE638" s="7"/>
      <c r="BF638" s="6">
        <f t="shared" si="166"/>
        <v>0</v>
      </c>
      <c r="BG638" s="7">
        <f ca="1">SUMIFS(مصنعيات!BE:BE,مصنعيات!AW:AW,$AO$2,مصنعيات!AU:AU,BC638)</f>
        <v>0</v>
      </c>
      <c r="BH638" s="66" t="str">
        <f t="shared" si="159"/>
        <v/>
      </c>
      <c r="BJ638" s="4" t="s">
        <v>10</v>
      </c>
      <c r="BK638" s="5">
        <v>45803</v>
      </c>
      <c r="BL638" s="7"/>
      <c r="BM638" s="7"/>
      <c r="BN638" s="6">
        <f t="shared" si="167"/>
        <v>0</v>
      </c>
      <c r="BO638" s="7">
        <f ca="1">SUMIFS(مصنعيات!BM:BM,مصنعيات!BE:BE,$AO$2,مصنعيات!BC:BC,BK638)</f>
        <v>0</v>
      </c>
      <c r="BP638" s="66" t="str">
        <f t="shared" si="160"/>
        <v/>
      </c>
    </row>
    <row r="639" spans="2:68" x14ac:dyDescent="0.2">
      <c r="B639" s="4" t="s">
        <v>11</v>
      </c>
      <c r="C639" s="5">
        <v>45804</v>
      </c>
      <c r="D639" s="7"/>
      <c r="E639" s="7"/>
      <c r="F639" s="6">
        <f t="shared" si="168"/>
        <v>0</v>
      </c>
      <c r="G639" s="7">
        <f>SUMIFS(مصنعيات!N:N,مصنعيات!F:F,$E$2,مصنعيات!D:D,C639)</f>
        <v>0</v>
      </c>
      <c r="H639" s="66" t="str">
        <f t="shared" si="153"/>
        <v/>
      </c>
      <c r="K639" s="4" t="s">
        <v>11</v>
      </c>
      <c r="L639" s="5">
        <v>45804</v>
      </c>
      <c r="M639" s="7"/>
      <c r="N639" s="7"/>
      <c r="O639" s="6">
        <f t="shared" si="161"/>
        <v>0</v>
      </c>
      <c r="P639" s="7">
        <f>SUMIFS(مصنعيات!N:N,مصنعيات!F:F,$N$2,مصنعيات!D:D,L639)</f>
        <v>0</v>
      </c>
      <c r="Q639" s="66" t="str">
        <f t="shared" si="154"/>
        <v/>
      </c>
      <c r="T639" s="4" t="s">
        <v>11</v>
      </c>
      <c r="U639" s="5">
        <v>45804</v>
      </c>
      <c r="V639" s="7"/>
      <c r="W639" s="7"/>
      <c r="X639" s="6">
        <f t="shared" si="162"/>
        <v>0</v>
      </c>
      <c r="Y639" s="7">
        <f>SUMIFS(مصنعيات!W:W,مصنعيات!O:O,$W$2,مصنعيات!M:M,U639)</f>
        <v>0</v>
      </c>
      <c r="Z639" s="66" t="str">
        <f t="shared" si="155"/>
        <v/>
      </c>
      <c r="AC639" s="4" t="s">
        <v>11</v>
      </c>
      <c r="AD639" s="5">
        <v>45804</v>
      </c>
      <c r="AE639" s="7"/>
      <c r="AF639" s="7"/>
      <c r="AG639" s="6">
        <f t="shared" si="163"/>
        <v>0</v>
      </c>
      <c r="AH639" s="7">
        <f>SUMIFS(مصنعيات!AF:AF,مصنعيات!X:X,$AF$2,مصنعيات!V:V,AD639)</f>
        <v>0</v>
      </c>
      <c r="AI639" s="66" t="str">
        <f t="shared" si="156"/>
        <v/>
      </c>
      <c r="AL639" s="4" t="s">
        <v>11</v>
      </c>
      <c r="AM639" s="5">
        <v>45804</v>
      </c>
      <c r="AN639" s="7"/>
      <c r="AO639" s="7"/>
      <c r="AP639" s="6">
        <f t="shared" si="164"/>
        <v>0</v>
      </c>
      <c r="AQ639" s="7">
        <f>SUMIFS(مصنعيات!AO:AO,مصنعيات!AG:AG,$AO$2,مصنعيات!AE:AE,AM639)</f>
        <v>0</v>
      </c>
      <c r="AR639" s="66" t="str">
        <f t="shared" si="157"/>
        <v/>
      </c>
      <c r="AT639" s="4" t="s">
        <v>11</v>
      </c>
      <c r="AU639" s="5">
        <v>45804</v>
      </c>
      <c r="AV639" s="7"/>
      <c r="AW639" s="7"/>
      <c r="AX639" s="6">
        <f t="shared" si="165"/>
        <v>0</v>
      </c>
      <c r="AY639" s="7">
        <f ca="1">SUMIFS(مصنعيات!AW:AW,مصنعيات!AO:AO,$AO$2,مصنعيات!AM:AM,AU639)</f>
        <v>0</v>
      </c>
      <c r="AZ639" s="66" t="str">
        <f t="shared" si="158"/>
        <v/>
      </c>
      <c r="BB639" s="4" t="s">
        <v>11</v>
      </c>
      <c r="BC639" s="5">
        <v>45804</v>
      </c>
      <c r="BD639" s="7"/>
      <c r="BE639" s="7"/>
      <c r="BF639" s="6">
        <f t="shared" si="166"/>
        <v>0</v>
      </c>
      <c r="BG639" s="7">
        <f ca="1">SUMIFS(مصنعيات!BE:BE,مصنعيات!AW:AW,$AO$2,مصنعيات!AU:AU,BC639)</f>
        <v>0</v>
      </c>
      <c r="BH639" s="66" t="str">
        <f t="shared" si="159"/>
        <v/>
      </c>
      <c r="BJ639" s="4" t="s">
        <v>11</v>
      </c>
      <c r="BK639" s="5">
        <v>45804</v>
      </c>
      <c r="BL639" s="7"/>
      <c r="BM639" s="7"/>
      <c r="BN639" s="6">
        <f t="shared" si="167"/>
        <v>0</v>
      </c>
      <c r="BO639" s="7">
        <f ca="1">SUMIFS(مصنعيات!BM:BM,مصنعيات!BE:BE,$AO$2,مصنعيات!BC:BC,BK639)</f>
        <v>0</v>
      </c>
      <c r="BP639" s="66" t="str">
        <f t="shared" si="160"/>
        <v/>
      </c>
    </row>
    <row r="640" spans="2:68" x14ac:dyDescent="0.2">
      <c r="B640" s="4" t="s">
        <v>12</v>
      </c>
      <c r="C640" s="5">
        <v>45805</v>
      </c>
      <c r="D640" s="7"/>
      <c r="E640" s="7"/>
      <c r="F640" s="6">
        <f t="shared" si="168"/>
        <v>0</v>
      </c>
      <c r="G640" s="7">
        <f>SUMIFS(مصنعيات!N:N,مصنعيات!F:F,$E$2,مصنعيات!D:D,C640)</f>
        <v>0</v>
      </c>
      <c r="H640" s="66" t="str">
        <f t="shared" si="153"/>
        <v/>
      </c>
      <c r="K640" s="4" t="s">
        <v>12</v>
      </c>
      <c r="L640" s="5">
        <v>45805</v>
      </c>
      <c r="M640" s="7"/>
      <c r="N640" s="7"/>
      <c r="O640" s="6">
        <f t="shared" si="161"/>
        <v>0</v>
      </c>
      <c r="P640" s="7">
        <f>SUMIFS(مصنعيات!N:N,مصنعيات!F:F,$N$2,مصنعيات!D:D,L640)</f>
        <v>0</v>
      </c>
      <c r="Q640" s="66" t="str">
        <f t="shared" si="154"/>
        <v/>
      </c>
      <c r="T640" s="4" t="s">
        <v>12</v>
      </c>
      <c r="U640" s="5">
        <v>45805</v>
      </c>
      <c r="V640" s="7"/>
      <c r="W640" s="7"/>
      <c r="X640" s="6">
        <f t="shared" si="162"/>
        <v>0</v>
      </c>
      <c r="Y640" s="7">
        <f>SUMIFS(مصنعيات!W:W,مصنعيات!O:O,$W$2,مصنعيات!M:M,U640)</f>
        <v>0</v>
      </c>
      <c r="Z640" s="66" t="str">
        <f t="shared" si="155"/>
        <v/>
      </c>
      <c r="AC640" s="4" t="s">
        <v>12</v>
      </c>
      <c r="AD640" s="5">
        <v>45805</v>
      </c>
      <c r="AE640" s="7"/>
      <c r="AF640" s="7"/>
      <c r="AG640" s="6">
        <f t="shared" si="163"/>
        <v>0</v>
      </c>
      <c r="AH640" s="7">
        <f>SUMIFS(مصنعيات!AF:AF,مصنعيات!X:X,$AF$2,مصنعيات!V:V,AD640)</f>
        <v>0</v>
      </c>
      <c r="AI640" s="66" t="str">
        <f t="shared" si="156"/>
        <v/>
      </c>
      <c r="AL640" s="4" t="s">
        <v>12</v>
      </c>
      <c r="AM640" s="5">
        <v>45805</v>
      </c>
      <c r="AN640" s="7"/>
      <c r="AO640" s="7"/>
      <c r="AP640" s="6">
        <f t="shared" si="164"/>
        <v>0</v>
      </c>
      <c r="AQ640" s="7">
        <f>SUMIFS(مصنعيات!AO:AO,مصنعيات!AG:AG,$AO$2,مصنعيات!AE:AE,AM640)</f>
        <v>0</v>
      </c>
      <c r="AR640" s="66" t="str">
        <f t="shared" si="157"/>
        <v/>
      </c>
      <c r="AT640" s="4" t="s">
        <v>12</v>
      </c>
      <c r="AU640" s="5">
        <v>45805</v>
      </c>
      <c r="AV640" s="7"/>
      <c r="AW640" s="7"/>
      <c r="AX640" s="6">
        <f t="shared" si="165"/>
        <v>0</v>
      </c>
      <c r="AY640" s="7">
        <f ca="1">SUMIFS(مصنعيات!AW:AW,مصنعيات!AO:AO,$AO$2,مصنعيات!AM:AM,AU640)</f>
        <v>0</v>
      </c>
      <c r="AZ640" s="66" t="str">
        <f t="shared" si="158"/>
        <v/>
      </c>
      <c r="BB640" s="4" t="s">
        <v>12</v>
      </c>
      <c r="BC640" s="5">
        <v>45805</v>
      </c>
      <c r="BD640" s="7"/>
      <c r="BE640" s="7"/>
      <c r="BF640" s="6">
        <f t="shared" si="166"/>
        <v>0</v>
      </c>
      <c r="BG640" s="7">
        <f ca="1">SUMIFS(مصنعيات!BE:BE,مصنعيات!AW:AW,$AO$2,مصنعيات!AU:AU,BC640)</f>
        <v>0</v>
      </c>
      <c r="BH640" s="66" t="str">
        <f t="shared" si="159"/>
        <v/>
      </c>
      <c r="BJ640" s="4" t="s">
        <v>12</v>
      </c>
      <c r="BK640" s="5">
        <v>45805</v>
      </c>
      <c r="BL640" s="7"/>
      <c r="BM640" s="7"/>
      <c r="BN640" s="6">
        <f t="shared" si="167"/>
        <v>0</v>
      </c>
      <c r="BO640" s="7">
        <f ca="1">SUMIFS(مصنعيات!BM:BM,مصنعيات!BE:BE,$AO$2,مصنعيات!BC:BC,BK640)</f>
        <v>0</v>
      </c>
      <c r="BP640" s="66" t="str">
        <f t="shared" si="160"/>
        <v/>
      </c>
    </row>
    <row r="641" spans="2:68" x14ac:dyDescent="0.2">
      <c r="B641" s="4" t="s">
        <v>13</v>
      </c>
      <c r="C641" s="5">
        <v>45806</v>
      </c>
      <c r="D641" s="7"/>
      <c r="E641" s="7"/>
      <c r="F641" s="6">
        <f t="shared" si="168"/>
        <v>0</v>
      </c>
      <c r="G641" s="7">
        <f>SUMIFS(مصنعيات!N:N,مصنعيات!F:F,$E$2,مصنعيات!D:D,C641)</f>
        <v>0</v>
      </c>
      <c r="H641" s="66" t="str">
        <f t="shared" si="153"/>
        <v/>
      </c>
      <c r="K641" s="4" t="s">
        <v>13</v>
      </c>
      <c r="L641" s="5">
        <v>45806</v>
      </c>
      <c r="M641" s="7"/>
      <c r="N641" s="7"/>
      <c r="O641" s="6">
        <f t="shared" si="161"/>
        <v>0</v>
      </c>
      <c r="P641" s="7">
        <f>SUMIFS(مصنعيات!N:N,مصنعيات!F:F,$N$2,مصنعيات!D:D,L641)</f>
        <v>0</v>
      </c>
      <c r="Q641" s="66" t="str">
        <f t="shared" si="154"/>
        <v/>
      </c>
      <c r="T641" s="4" t="s">
        <v>13</v>
      </c>
      <c r="U641" s="5">
        <v>45806</v>
      </c>
      <c r="V641" s="7"/>
      <c r="W641" s="7"/>
      <c r="X641" s="6">
        <f t="shared" si="162"/>
        <v>0</v>
      </c>
      <c r="Y641" s="7">
        <f>SUMIFS(مصنعيات!W:W,مصنعيات!O:O,$W$2,مصنعيات!M:M,U641)</f>
        <v>0</v>
      </c>
      <c r="Z641" s="66" t="str">
        <f t="shared" si="155"/>
        <v/>
      </c>
      <c r="AC641" s="4" t="s">
        <v>13</v>
      </c>
      <c r="AD641" s="5">
        <v>45806</v>
      </c>
      <c r="AE641" s="7"/>
      <c r="AF641" s="7"/>
      <c r="AG641" s="6">
        <f t="shared" si="163"/>
        <v>0</v>
      </c>
      <c r="AH641" s="7">
        <f>SUMIFS(مصنعيات!AF:AF,مصنعيات!X:X,$AF$2,مصنعيات!V:V,AD641)</f>
        <v>0</v>
      </c>
      <c r="AI641" s="66" t="str">
        <f t="shared" si="156"/>
        <v/>
      </c>
      <c r="AL641" s="4" t="s">
        <v>13</v>
      </c>
      <c r="AM641" s="5">
        <v>45806</v>
      </c>
      <c r="AN641" s="7"/>
      <c r="AO641" s="7"/>
      <c r="AP641" s="6">
        <f t="shared" si="164"/>
        <v>0</v>
      </c>
      <c r="AQ641" s="7">
        <f>SUMIFS(مصنعيات!AO:AO,مصنعيات!AG:AG,$AO$2,مصنعيات!AE:AE,AM641)</f>
        <v>0</v>
      </c>
      <c r="AR641" s="66" t="str">
        <f t="shared" si="157"/>
        <v/>
      </c>
      <c r="AT641" s="4" t="s">
        <v>13</v>
      </c>
      <c r="AU641" s="5">
        <v>45806</v>
      </c>
      <c r="AV641" s="7"/>
      <c r="AW641" s="7"/>
      <c r="AX641" s="6">
        <f t="shared" si="165"/>
        <v>0</v>
      </c>
      <c r="AY641" s="7">
        <f ca="1">SUMIFS(مصنعيات!AW:AW,مصنعيات!AO:AO,$AO$2,مصنعيات!AM:AM,AU641)</f>
        <v>0</v>
      </c>
      <c r="AZ641" s="66" t="str">
        <f t="shared" si="158"/>
        <v/>
      </c>
      <c r="BB641" s="4" t="s">
        <v>13</v>
      </c>
      <c r="BC641" s="5">
        <v>45806</v>
      </c>
      <c r="BD641" s="7"/>
      <c r="BE641" s="7"/>
      <c r="BF641" s="6">
        <f t="shared" si="166"/>
        <v>0</v>
      </c>
      <c r="BG641" s="7">
        <f ca="1">SUMIFS(مصنعيات!BE:BE,مصنعيات!AW:AW,$AO$2,مصنعيات!AU:AU,BC641)</f>
        <v>0</v>
      </c>
      <c r="BH641" s="66" t="str">
        <f t="shared" si="159"/>
        <v/>
      </c>
      <c r="BJ641" s="4" t="s">
        <v>13</v>
      </c>
      <c r="BK641" s="5">
        <v>45806</v>
      </c>
      <c r="BL641" s="7"/>
      <c r="BM641" s="7"/>
      <c r="BN641" s="6">
        <f t="shared" si="167"/>
        <v>0</v>
      </c>
      <c r="BO641" s="7">
        <f ca="1">SUMIFS(مصنعيات!BM:BM,مصنعيات!BE:BE,$AO$2,مصنعيات!BC:BC,BK641)</f>
        <v>0</v>
      </c>
      <c r="BP641" s="66" t="str">
        <f t="shared" si="160"/>
        <v/>
      </c>
    </row>
    <row r="642" spans="2:68" x14ac:dyDescent="0.2">
      <c r="B642" s="4" t="s">
        <v>30</v>
      </c>
      <c r="C642" s="5">
        <v>45807</v>
      </c>
      <c r="D642" s="7"/>
      <c r="E642" s="7"/>
      <c r="F642" s="6">
        <f t="shared" si="168"/>
        <v>0</v>
      </c>
      <c r="G642" s="7">
        <f>SUMIFS(مصنعيات!N:N,مصنعيات!F:F,$E$2,مصنعيات!D:D,C642)</f>
        <v>0</v>
      </c>
      <c r="H642" s="66" t="str">
        <f t="shared" si="153"/>
        <v/>
      </c>
      <c r="K642" s="4" t="s">
        <v>30</v>
      </c>
      <c r="L642" s="5">
        <v>45807</v>
      </c>
      <c r="M642" s="7"/>
      <c r="N642" s="7"/>
      <c r="O642" s="6">
        <f t="shared" si="161"/>
        <v>0</v>
      </c>
      <c r="P642" s="7">
        <f>SUMIFS(مصنعيات!N:N,مصنعيات!F:F,$N$2,مصنعيات!D:D,L642)</f>
        <v>0</v>
      </c>
      <c r="Q642" s="66" t="str">
        <f t="shared" si="154"/>
        <v/>
      </c>
      <c r="T642" s="4" t="s">
        <v>30</v>
      </c>
      <c r="U642" s="5">
        <v>45807</v>
      </c>
      <c r="V642" s="7"/>
      <c r="W642" s="7"/>
      <c r="X642" s="6">
        <f t="shared" si="162"/>
        <v>0</v>
      </c>
      <c r="Y642" s="7">
        <f>SUMIFS(مصنعيات!W:W,مصنعيات!O:O,$W$2,مصنعيات!M:M,U642)</f>
        <v>0</v>
      </c>
      <c r="Z642" s="66" t="str">
        <f t="shared" si="155"/>
        <v/>
      </c>
      <c r="AC642" s="4" t="s">
        <v>30</v>
      </c>
      <c r="AD642" s="5">
        <v>45807</v>
      </c>
      <c r="AE642" s="7"/>
      <c r="AF642" s="7"/>
      <c r="AG642" s="6">
        <f t="shared" si="163"/>
        <v>0</v>
      </c>
      <c r="AH642" s="7">
        <f>SUMIFS(مصنعيات!AF:AF,مصنعيات!X:X,$AF$2,مصنعيات!V:V,AD642)</f>
        <v>0</v>
      </c>
      <c r="AI642" s="66" t="str">
        <f t="shared" si="156"/>
        <v/>
      </c>
      <c r="AL642" s="4" t="s">
        <v>30</v>
      </c>
      <c r="AM642" s="5">
        <v>45807</v>
      </c>
      <c r="AN642" s="7"/>
      <c r="AO642" s="7"/>
      <c r="AP642" s="6">
        <f t="shared" si="164"/>
        <v>0</v>
      </c>
      <c r="AQ642" s="7">
        <f>SUMIFS(مصنعيات!AO:AO,مصنعيات!AG:AG,$AO$2,مصنعيات!AE:AE,AM642)</f>
        <v>0</v>
      </c>
      <c r="AR642" s="66" t="str">
        <f t="shared" si="157"/>
        <v/>
      </c>
      <c r="AT642" s="4" t="s">
        <v>30</v>
      </c>
      <c r="AU642" s="5">
        <v>45807</v>
      </c>
      <c r="AV642" s="7"/>
      <c r="AW642" s="7"/>
      <c r="AX642" s="6">
        <f t="shared" si="165"/>
        <v>0</v>
      </c>
      <c r="AY642" s="7">
        <f ca="1">SUMIFS(مصنعيات!AW:AW,مصنعيات!AO:AO,$AO$2,مصنعيات!AM:AM,AU642)</f>
        <v>0</v>
      </c>
      <c r="AZ642" s="66" t="str">
        <f t="shared" si="158"/>
        <v/>
      </c>
      <c r="BB642" s="4" t="s">
        <v>30</v>
      </c>
      <c r="BC642" s="5">
        <v>45807</v>
      </c>
      <c r="BD642" s="7"/>
      <c r="BE642" s="7"/>
      <c r="BF642" s="6">
        <f t="shared" si="166"/>
        <v>0</v>
      </c>
      <c r="BG642" s="7">
        <f ca="1">SUMIFS(مصنعيات!BE:BE,مصنعيات!AW:AW,$AO$2,مصنعيات!AU:AU,BC642)</f>
        <v>0</v>
      </c>
      <c r="BH642" s="66" t="str">
        <f t="shared" si="159"/>
        <v/>
      </c>
      <c r="BJ642" s="4" t="s">
        <v>30</v>
      </c>
      <c r="BK642" s="5">
        <v>45807</v>
      </c>
      <c r="BL642" s="7"/>
      <c r="BM642" s="7"/>
      <c r="BN642" s="6">
        <f t="shared" si="167"/>
        <v>0</v>
      </c>
      <c r="BO642" s="7">
        <f ca="1">SUMIFS(مصنعيات!BM:BM,مصنعيات!BE:BE,$AO$2,مصنعيات!BC:BC,BK642)</f>
        <v>0</v>
      </c>
      <c r="BP642" s="66" t="str">
        <f t="shared" si="160"/>
        <v/>
      </c>
    </row>
    <row r="643" spans="2:68" x14ac:dyDescent="0.2">
      <c r="B643" s="4" t="s">
        <v>8</v>
      </c>
      <c r="C643" s="5">
        <v>45808</v>
      </c>
      <c r="D643" s="7"/>
      <c r="E643" s="7"/>
      <c r="F643" s="6">
        <f t="shared" si="168"/>
        <v>0</v>
      </c>
      <c r="G643" s="7">
        <f>SUMIFS(مصنعيات!N:N,مصنعيات!F:F,$E$2,مصنعيات!D:D,C643)</f>
        <v>0</v>
      </c>
      <c r="H643" s="66" t="str">
        <f t="shared" si="153"/>
        <v/>
      </c>
      <c r="K643" s="4" t="s">
        <v>8</v>
      </c>
      <c r="L643" s="5">
        <v>45808</v>
      </c>
      <c r="M643" s="7"/>
      <c r="N643" s="7"/>
      <c r="O643" s="6">
        <f t="shared" si="161"/>
        <v>0</v>
      </c>
      <c r="P643" s="7">
        <f>SUMIFS(مصنعيات!N:N,مصنعيات!F:F,$N$2,مصنعيات!D:D,L643)</f>
        <v>0</v>
      </c>
      <c r="Q643" s="66" t="str">
        <f t="shared" si="154"/>
        <v/>
      </c>
      <c r="T643" s="4" t="s">
        <v>8</v>
      </c>
      <c r="U643" s="5">
        <v>45808</v>
      </c>
      <c r="V643" s="7"/>
      <c r="W643" s="7"/>
      <c r="X643" s="6">
        <f t="shared" si="162"/>
        <v>0</v>
      </c>
      <c r="Y643" s="7">
        <f>SUMIFS(مصنعيات!W:W,مصنعيات!O:O,$W$2,مصنعيات!M:M,U643)</f>
        <v>0</v>
      </c>
      <c r="Z643" s="66" t="str">
        <f t="shared" si="155"/>
        <v/>
      </c>
      <c r="AC643" s="4" t="s">
        <v>8</v>
      </c>
      <c r="AD643" s="5">
        <v>45808</v>
      </c>
      <c r="AE643" s="7"/>
      <c r="AF643" s="7"/>
      <c r="AG643" s="6">
        <f t="shared" si="163"/>
        <v>0</v>
      </c>
      <c r="AH643" s="7">
        <f>SUMIFS(مصنعيات!AF:AF,مصنعيات!X:X,$AF$2,مصنعيات!V:V,AD643)</f>
        <v>0</v>
      </c>
      <c r="AI643" s="66" t="str">
        <f t="shared" si="156"/>
        <v/>
      </c>
      <c r="AL643" s="4" t="s">
        <v>8</v>
      </c>
      <c r="AM643" s="5">
        <v>45808</v>
      </c>
      <c r="AN643" s="7"/>
      <c r="AO643" s="7"/>
      <c r="AP643" s="6">
        <f t="shared" si="164"/>
        <v>0</v>
      </c>
      <c r="AQ643" s="7">
        <f>SUMIFS(مصنعيات!AO:AO,مصنعيات!AG:AG,$AO$2,مصنعيات!AE:AE,AM643)</f>
        <v>0</v>
      </c>
      <c r="AR643" s="66" t="str">
        <f t="shared" si="157"/>
        <v/>
      </c>
      <c r="AT643" s="4" t="s">
        <v>8</v>
      </c>
      <c r="AU643" s="5">
        <v>45808</v>
      </c>
      <c r="AV643" s="7"/>
      <c r="AW643" s="7"/>
      <c r="AX643" s="6">
        <f t="shared" si="165"/>
        <v>0</v>
      </c>
      <c r="AY643" s="7">
        <f ca="1">SUMIFS(مصنعيات!AW:AW,مصنعيات!AO:AO,$AO$2,مصنعيات!AM:AM,AU643)</f>
        <v>0</v>
      </c>
      <c r="AZ643" s="66" t="str">
        <f t="shared" si="158"/>
        <v/>
      </c>
      <c r="BB643" s="4" t="s">
        <v>8</v>
      </c>
      <c r="BC643" s="5">
        <v>45808</v>
      </c>
      <c r="BD643" s="7"/>
      <c r="BE643" s="7"/>
      <c r="BF643" s="6">
        <f t="shared" si="166"/>
        <v>0</v>
      </c>
      <c r="BG643" s="7">
        <f ca="1">SUMIFS(مصنعيات!BE:BE,مصنعيات!AW:AW,$AO$2,مصنعيات!AU:AU,BC643)</f>
        <v>0</v>
      </c>
      <c r="BH643" s="66" t="str">
        <f t="shared" si="159"/>
        <v/>
      </c>
      <c r="BJ643" s="4" t="s">
        <v>8</v>
      </c>
      <c r="BK643" s="5">
        <v>45808</v>
      </c>
      <c r="BL643" s="7"/>
      <c r="BM643" s="7"/>
      <c r="BN643" s="6">
        <f t="shared" si="167"/>
        <v>0</v>
      </c>
      <c r="BO643" s="7">
        <f ca="1">SUMIFS(مصنعيات!BM:BM,مصنعيات!BE:BE,$AO$2,مصنعيات!BC:BC,BK643)</f>
        <v>0</v>
      </c>
      <c r="BP643" s="66" t="str">
        <f t="shared" si="160"/>
        <v/>
      </c>
    </row>
    <row r="644" spans="2:68" x14ac:dyDescent="0.2">
      <c r="B644" s="4" t="s">
        <v>9</v>
      </c>
      <c r="C644" s="5">
        <v>45809</v>
      </c>
      <c r="D644" s="7"/>
      <c r="E644" s="7"/>
      <c r="F644" s="6">
        <f t="shared" si="168"/>
        <v>0</v>
      </c>
      <c r="G644" s="7">
        <f>SUMIFS(مصنعيات!N:N,مصنعيات!F:F,$E$2,مصنعيات!D:D,C644)</f>
        <v>0</v>
      </c>
      <c r="H644" s="66" t="str">
        <f t="shared" si="153"/>
        <v/>
      </c>
      <c r="K644" s="4" t="s">
        <v>9</v>
      </c>
      <c r="L644" s="5">
        <v>45809</v>
      </c>
      <c r="M644" s="7"/>
      <c r="N644" s="7"/>
      <c r="O644" s="6">
        <f t="shared" si="161"/>
        <v>0</v>
      </c>
      <c r="P644" s="7">
        <f>SUMIFS(مصنعيات!N:N,مصنعيات!F:F,$N$2,مصنعيات!D:D,L644)</f>
        <v>0</v>
      </c>
      <c r="Q644" s="66" t="str">
        <f t="shared" si="154"/>
        <v/>
      </c>
      <c r="T644" s="4" t="s">
        <v>9</v>
      </c>
      <c r="U644" s="5">
        <v>45809</v>
      </c>
      <c r="V644" s="7"/>
      <c r="W644" s="7"/>
      <c r="X644" s="6">
        <f t="shared" si="162"/>
        <v>0</v>
      </c>
      <c r="Y644" s="7">
        <f>SUMIFS(مصنعيات!W:W,مصنعيات!O:O,$W$2,مصنعيات!M:M,U644)</f>
        <v>0</v>
      </c>
      <c r="Z644" s="66" t="str">
        <f t="shared" si="155"/>
        <v/>
      </c>
      <c r="AC644" s="4" t="s">
        <v>9</v>
      </c>
      <c r="AD644" s="5">
        <v>45809</v>
      </c>
      <c r="AE644" s="7"/>
      <c r="AF644" s="7"/>
      <c r="AG644" s="6">
        <f t="shared" si="163"/>
        <v>0</v>
      </c>
      <c r="AH644" s="7">
        <f>SUMIFS(مصنعيات!AF:AF,مصنعيات!X:X,$AF$2,مصنعيات!V:V,AD644)</f>
        <v>0</v>
      </c>
      <c r="AI644" s="66" t="str">
        <f t="shared" si="156"/>
        <v/>
      </c>
      <c r="AL644" s="4" t="s">
        <v>9</v>
      </c>
      <c r="AM644" s="5">
        <v>45809</v>
      </c>
      <c r="AN644" s="7"/>
      <c r="AO644" s="7"/>
      <c r="AP644" s="6">
        <f t="shared" si="164"/>
        <v>0</v>
      </c>
      <c r="AQ644" s="7">
        <f>SUMIFS(مصنعيات!AO:AO,مصنعيات!AG:AG,$AO$2,مصنعيات!AE:AE,AM644)</f>
        <v>0</v>
      </c>
      <c r="AR644" s="66" t="str">
        <f t="shared" si="157"/>
        <v/>
      </c>
      <c r="AT644" s="4" t="s">
        <v>9</v>
      </c>
      <c r="AU644" s="5">
        <v>45809</v>
      </c>
      <c r="AV644" s="7"/>
      <c r="AW644" s="7"/>
      <c r="AX644" s="6">
        <f t="shared" si="165"/>
        <v>0</v>
      </c>
      <c r="AY644" s="7">
        <f ca="1">SUMIFS(مصنعيات!AW:AW,مصنعيات!AO:AO,$AO$2,مصنعيات!AM:AM,AU644)</f>
        <v>0</v>
      </c>
      <c r="AZ644" s="66" t="str">
        <f t="shared" si="158"/>
        <v/>
      </c>
      <c r="BB644" s="4" t="s">
        <v>9</v>
      </c>
      <c r="BC644" s="5">
        <v>45809</v>
      </c>
      <c r="BD644" s="7"/>
      <c r="BE644" s="7"/>
      <c r="BF644" s="6">
        <f t="shared" si="166"/>
        <v>0</v>
      </c>
      <c r="BG644" s="7">
        <f ca="1">SUMIFS(مصنعيات!BE:BE,مصنعيات!AW:AW,$AO$2,مصنعيات!AU:AU,BC644)</f>
        <v>0</v>
      </c>
      <c r="BH644" s="66" t="str">
        <f t="shared" si="159"/>
        <v/>
      </c>
      <c r="BJ644" s="4" t="s">
        <v>9</v>
      </c>
      <c r="BK644" s="5">
        <v>45809</v>
      </c>
      <c r="BL644" s="7"/>
      <c r="BM644" s="7"/>
      <c r="BN644" s="6">
        <f t="shared" si="167"/>
        <v>0</v>
      </c>
      <c r="BO644" s="7">
        <f ca="1">SUMIFS(مصنعيات!BM:BM,مصنعيات!BE:BE,$AO$2,مصنعيات!BC:BC,BK644)</f>
        <v>0</v>
      </c>
      <c r="BP644" s="66" t="str">
        <f t="shared" si="160"/>
        <v/>
      </c>
    </row>
    <row r="645" spans="2:68" x14ac:dyDescent="0.2">
      <c r="B645" s="4" t="s">
        <v>10</v>
      </c>
      <c r="C645" s="5">
        <v>45810</v>
      </c>
      <c r="D645" s="7"/>
      <c r="E645" s="7"/>
      <c r="F645" s="6">
        <f t="shared" si="168"/>
        <v>0</v>
      </c>
      <c r="G645" s="7">
        <f>SUMIFS(مصنعيات!N:N,مصنعيات!F:F,$E$2,مصنعيات!D:D,C645)</f>
        <v>0</v>
      </c>
      <c r="H645" s="66" t="str">
        <f t="shared" si="153"/>
        <v/>
      </c>
      <c r="K645" s="4" t="s">
        <v>10</v>
      </c>
      <c r="L645" s="5">
        <v>45810</v>
      </c>
      <c r="M645" s="7"/>
      <c r="N645" s="7"/>
      <c r="O645" s="6">
        <f t="shared" si="161"/>
        <v>0</v>
      </c>
      <c r="P645" s="7">
        <f>SUMIFS(مصنعيات!N:N,مصنعيات!F:F,$N$2,مصنعيات!D:D,L645)</f>
        <v>0</v>
      </c>
      <c r="Q645" s="66" t="str">
        <f t="shared" si="154"/>
        <v/>
      </c>
      <c r="T645" s="4" t="s">
        <v>10</v>
      </c>
      <c r="U645" s="5">
        <v>45810</v>
      </c>
      <c r="V645" s="7"/>
      <c r="W645" s="7"/>
      <c r="X645" s="6">
        <f t="shared" si="162"/>
        <v>0</v>
      </c>
      <c r="Y645" s="7">
        <f>SUMIFS(مصنعيات!W:W,مصنعيات!O:O,$W$2,مصنعيات!M:M,U645)</f>
        <v>0</v>
      </c>
      <c r="Z645" s="66" t="str">
        <f t="shared" si="155"/>
        <v/>
      </c>
      <c r="AC645" s="4" t="s">
        <v>10</v>
      </c>
      <c r="AD645" s="5">
        <v>45810</v>
      </c>
      <c r="AE645" s="7"/>
      <c r="AF645" s="7"/>
      <c r="AG645" s="6">
        <f t="shared" si="163"/>
        <v>0</v>
      </c>
      <c r="AH645" s="7">
        <f>SUMIFS(مصنعيات!AF:AF,مصنعيات!X:X,$AF$2,مصنعيات!V:V,AD645)</f>
        <v>0</v>
      </c>
      <c r="AI645" s="66" t="str">
        <f t="shared" si="156"/>
        <v/>
      </c>
      <c r="AL645" s="4" t="s">
        <v>10</v>
      </c>
      <c r="AM645" s="5">
        <v>45810</v>
      </c>
      <c r="AN645" s="7"/>
      <c r="AO645" s="7"/>
      <c r="AP645" s="6">
        <f t="shared" si="164"/>
        <v>0</v>
      </c>
      <c r="AQ645" s="7">
        <f>SUMIFS(مصنعيات!AO:AO,مصنعيات!AG:AG,$AO$2,مصنعيات!AE:AE,AM645)</f>
        <v>0</v>
      </c>
      <c r="AR645" s="66" t="str">
        <f t="shared" si="157"/>
        <v/>
      </c>
      <c r="AT645" s="4" t="s">
        <v>10</v>
      </c>
      <c r="AU645" s="5">
        <v>45810</v>
      </c>
      <c r="AV645" s="7"/>
      <c r="AW645" s="7"/>
      <c r="AX645" s="6">
        <f t="shared" si="165"/>
        <v>0</v>
      </c>
      <c r="AY645" s="7">
        <f ca="1">SUMIFS(مصنعيات!AW:AW,مصنعيات!AO:AO,$AO$2,مصنعيات!AM:AM,AU645)</f>
        <v>0</v>
      </c>
      <c r="AZ645" s="66" t="str">
        <f t="shared" si="158"/>
        <v/>
      </c>
      <c r="BB645" s="4" t="s">
        <v>10</v>
      </c>
      <c r="BC645" s="5">
        <v>45810</v>
      </c>
      <c r="BD645" s="7"/>
      <c r="BE645" s="7"/>
      <c r="BF645" s="6">
        <f t="shared" si="166"/>
        <v>0</v>
      </c>
      <c r="BG645" s="7">
        <f ca="1">SUMIFS(مصنعيات!BE:BE,مصنعيات!AW:AW,$AO$2,مصنعيات!AU:AU,BC645)</f>
        <v>0</v>
      </c>
      <c r="BH645" s="66" t="str">
        <f t="shared" si="159"/>
        <v/>
      </c>
      <c r="BJ645" s="4" t="s">
        <v>10</v>
      </c>
      <c r="BK645" s="5">
        <v>45810</v>
      </c>
      <c r="BL645" s="7"/>
      <c r="BM645" s="7"/>
      <c r="BN645" s="6">
        <f t="shared" si="167"/>
        <v>0</v>
      </c>
      <c r="BO645" s="7">
        <f ca="1">SUMIFS(مصنعيات!BM:BM,مصنعيات!BE:BE,$AO$2,مصنعيات!BC:BC,BK645)</f>
        <v>0</v>
      </c>
      <c r="BP645" s="66" t="str">
        <f t="shared" si="160"/>
        <v/>
      </c>
    </row>
    <row r="646" spans="2:68" x14ac:dyDescent="0.2">
      <c r="B646" s="4" t="s">
        <v>11</v>
      </c>
      <c r="C646" s="5">
        <v>45811</v>
      </c>
      <c r="D646" s="7"/>
      <c r="E646" s="7"/>
      <c r="F646" s="6">
        <f t="shared" si="168"/>
        <v>0</v>
      </c>
      <c r="G646" s="7">
        <f>SUMIFS(مصنعيات!N:N,مصنعيات!F:F,$E$2,مصنعيات!D:D,C646)</f>
        <v>0</v>
      </c>
      <c r="H646" s="66" t="str">
        <f t="shared" ref="H646:H709" si="169">IF(D646="","",F646-G646-$I$2)</f>
        <v/>
      </c>
      <c r="K646" s="4" t="s">
        <v>11</v>
      </c>
      <c r="L646" s="5">
        <v>45811</v>
      </c>
      <c r="M646" s="7"/>
      <c r="N646" s="7"/>
      <c r="O646" s="6">
        <f t="shared" si="161"/>
        <v>0</v>
      </c>
      <c r="P646" s="7">
        <f>SUMIFS(مصنعيات!N:N,مصنعيات!F:F,$N$2,مصنعيات!D:D,L646)</f>
        <v>0</v>
      </c>
      <c r="Q646" s="66" t="str">
        <f t="shared" ref="Q646:Q709" si="170">IF(M646="","",O646-P646-$I$2)</f>
        <v/>
      </c>
      <c r="T646" s="4" t="s">
        <v>11</v>
      </c>
      <c r="U646" s="5">
        <v>45811</v>
      </c>
      <c r="V646" s="7"/>
      <c r="W646" s="7"/>
      <c r="X646" s="6">
        <f t="shared" si="162"/>
        <v>0</v>
      </c>
      <c r="Y646" s="7">
        <f>SUMIFS(مصنعيات!W:W,مصنعيات!O:O,$W$2,مصنعيات!M:M,U646)</f>
        <v>0</v>
      </c>
      <c r="Z646" s="66" t="str">
        <f t="shared" ref="Z646:Z709" si="171">IF(V646="","",X646-Y646-$I$2)</f>
        <v/>
      </c>
      <c r="AC646" s="4" t="s">
        <v>11</v>
      </c>
      <c r="AD646" s="5">
        <v>45811</v>
      </c>
      <c r="AE646" s="7"/>
      <c r="AF646" s="7"/>
      <c r="AG646" s="6">
        <f t="shared" si="163"/>
        <v>0</v>
      </c>
      <c r="AH646" s="7">
        <f>SUMIFS(مصنعيات!AF:AF,مصنعيات!X:X,$AF$2,مصنعيات!V:V,AD646)</f>
        <v>0</v>
      </c>
      <c r="AI646" s="66" t="str">
        <f t="shared" ref="AI646:AI709" si="172">IF(AE646="","",AG646-AH646-$I$2)</f>
        <v/>
      </c>
      <c r="AL646" s="4" t="s">
        <v>11</v>
      </c>
      <c r="AM646" s="5">
        <v>45811</v>
      </c>
      <c r="AN646" s="7"/>
      <c r="AO646" s="7"/>
      <c r="AP646" s="6">
        <f t="shared" si="164"/>
        <v>0</v>
      </c>
      <c r="AQ646" s="7">
        <f>SUMIFS(مصنعيات!AO:AO,مصنعيات!AG:AG,$AO$2,مصنعيات!AE:AE,AM646)</f>
        <v>0</v>
      </c>
      <c r="AR646" s="66" t="str">
        <f t="shared" ref="AR646:AR709" si="173">IF(AN646="","",AP646-AQ646-$I$2)</f>
        <v/>
      </c>
      <c r="AT646" s="4" t="s">
        <v>11</v>
      </c>
      <c r="AU646" s="5">
        <v>45811</v>
      </c>
      <c r="AV646" s="7"/>
      <c r="AW646" s="7"/>
      <c r="AX646" s="6">
        <f t="shared" si="165"/>
        <v>0</v>
      </c>
      <c r="AY646" s="7">
        <f ca="1">SUMIFS(مصنعيات!AW:AW,مصنعيات!AO:AO,$AO$2,مصنعيات!AM:AM,AU646)</f>
        <v>0</v>
      </c>
      <c r="AZ646" s="66" t="str">
        <f t="shared" ref="AZ646:AZ709" si="174">IF(AV646="","",AX646-AY646-$I$2)</f>
        <v/>
      </c>
      <c r="BB646" s="4" t="s">
        <v>11</v>
      </c>
      <c r="BC646" s="5">
        <v>45811</v>
      </c>
      <c r="BD646" s="7"/>
      <c r="BE646" s="7"/>
      <c r="BF646" s="6">
        <f t="shared" si="166"/>
        <v>0</v>
      </c>
      <c r="BG646" s="7">
        <f ca="1">SUMIFS(مصنعيات!BE:BE,مصنعيات!AW:AW,$AO$2,مصنعيات!AU:AU,BC646)</f>
        <v>0</v>
      </c>
      <c r="BH646" s="66" t="str">
        <f t="shared" ref="BH646:BH709" si="175">IF(BD646="","",BF646-BG646-$I$2)</f>
        <v/>
      </c>
      <c r="BJ646" s="4" t="s">
        <v>11</v>
      </c>
      <c r="BK646" s="5">
        <v>45811</v>
      </c>
      <c r="BL646" s="7"/>
      <c r="BM646" s="7"/>
      <c r="BN646" s="6">
        <f t="shared" si="167"/>
        <v>0</v>
      </c>
      <c r="BO646" s="7">
        <f ca="1">SUMIFS(مصنعيات!BM:BM,مصنعيات!BE:BE,$AO$2,مصنعيات!BC:BC,BK646)</f>
        <v>0</v>
      </c>
      <c r="BP646" s="66" t="str">
        <f t="shared" ref="BP646:BP709" si="176">IF(BL646="","",BN646-BO646-$I$2)</f>
        <v/>
      </c>
    </row>
    <row r="647" spans="2:68" x14ac:dyDescent="0.2">
      <c r="B647" s="4" t="s">
        <v>12</v>
      </c>
      <c r="C647" s="5">
        <v>45812</v>
      </c>
      <c r="D647" s="7"/>
      <c r="E647" s="7"/>
      <c r="F647" s="6">
        <f t="shared" si="168"/>
        <v>0</v>
      </c>
      <c r="G647" s="7">
        <f>SUMIFS(مصنعيات!N:N,مصنعيات!F:F,$E$2,مصنعيات!D:D,C647)</f>
        <v>0</v>
      </c>
      <c r="H647" s="66" t="str">
        <f t="shared" si="169"/>
        <v/>
      </c>
      <c r="K647" s="4" t="s">
        <v>12</v>
      </c>
      <c r="L647" s="5">
        <v>45812</v>
      </c>
      <c r="M647" s="7"/>
      <c r="N647" s="7"/>
      <c r="O647" s="6">
        <f t="shared" si="161"/>
        <v>0</v>
      </c>
      <c r="P647" s="7">
        <f>SUMIFS(مصنعيات!N:N,مصنعيات!F:F,$N$2,مصنعيات!D:D,L647)</f>
        <v>0</v>
      </c>
      <c r="Q647" s="66" t="str">
        <f t="shared" si="170"/>
        <v/>
      </c>
      <c r="T647" s="4" t="s">
        <v>12</v>
      </c>
      <c r="U647" s="5">
        <v>45812</v>
      </c>
      <c r="V647" s="7"/>
      <c r="W647" s="7"/>
      <c r="X647" s="6">
        <f t="shared" si="162"/>
        <v>0</v>
      </c>
      <c r="Y647" s="7">
        <f>SUMIFS(مصنعيات!W:W,مصنعيات!O:O,$W$2,مصنعيات!M:M,U647)</f>
        <v>0</v>
      </c>
      <c r="Z647" s="66" t="str">
        <f t="shared" si="171"/>
        <v/>
      </c>
      <c r="AC647" s="4" t="s">
        <v>12</v>
      </c>
      <c r="AD647" s="5">
        <v>45812</v>
      </c>
      <c r="AE647" s="7"/>
      <c r="AF647" s="7"/>
      <c r="AG647" s="6">
        <f t="shared" si="163"/>
        <v>0</v>
      </c>
      <c r="AH647" s="7">
        <f>SUMIFS(مصنعيات!AF:AF,مصنعيات!X:X,$AF$2,مصنعيات!V:V,AD647)</f>
        <v>0</v>
      </c>
      <c r="AI647" s="66" t="str">
        <f t="shared" si="172"/>
        <v/>
      </c>
      <c r="AL647" s="4" t="s">
        <v>12</v>
      </c>
      <c r="AM647" s="5">
        <v>45812</v>
      </c>
      <c r="AN647" s="7"/>
      <c r="AO647" s="7"/>
      <c r="AP647" s="6">
        <f t="shared" si="164"/>
        <v>0</v>
      </c>
      <c r="AQ647" s="7">
        <f>SUMIFS(مصنعيات!AO:AO,مصنعيات!AG:AG,$AO$2,مصنعيات!AE:AE,AM647)</f>
        <v>0</v>
      </c>
      <c r="AR647" s="66" t="str">
        <f t="shared" si="173"/>
        <v/>
      </c>
      <c r="AT647" s="4" t="s">
        <v>12</v>
      </c>
      <c r="AU647" s="5">
        <v>45812</v>
      </c>
      <c r="AV647" s="7"/>
      <c r="AW647" s="7"/>
      <c r="AX647" s="6">
        <f t="shared" si="165"/>
        <v>0</v>
      </c>
      <c r="AY647" s="7">
        <f ca="1">SUMIFS(مصنعيات!AW:AW,مصنعيات!AO:AO,$AO$2,مصنعيات!AM:AM,AU647)</f>
        <v>0</v>
      </c>
      <c r="AZ647" s="66" t="str">
        <f t="shared" si="174"/>
        <v/>
      </c>
      <c r="BB647" s="4" t="s">
        <v>12</v>
      </c>
      <c r="BC647" s="5">
        <v>45812</v>
      </c>
      <c r="BD647" s="7"/>
      <c r="BE647" s="7"/>
      <c r="BF647" s="6">
        <f t="shared" si="166"/>
        <v>0</v>
      </c>
      <c r="BG647" s="7">
        <f ca="1">SUMIFS(مصنعيات!BE:BE,مصنعيات!AW:AW,$AO$2,مصنعيات!AU:AU,BC647)</f>
        <v>0</v>
      </c>
      <c r="BH647" s="66" t="str">
        <f t="shared" si="175"/>
        <v/>
      </c>
      <c r="BJ647" s="4" t="s">
        <v>12</v>
      </c>
      <c r="BK647" s="5">
        <v>45812</v>
      </c>
      <c r="BL647" s="7"/>
      <c r="BM647" s="7"/>
      <c r="BN647" s="6">
        <f t="shared" si="167"/>
        <v>0</v>
      </c>
      <c r="BO647" s="7">
        <f ca="1">SUMIFS(مصنعيات!BM:BM,مصنعيات!BE:BE,$AO$2,مصنعيات!BC:BC,BK647)</f>
        <v>0</v>
      </c>
      <c r="BP647" s="66" t="str">
        <f t="shared" si="176"/>
        <v/>
      </c>
    </row>
    <row r="648" spans="2:68" x14ac:dyDescent="0.2">
      <c r="B648" s="4" t="s">
        <v>13</v>
      </c>
      <c r="C648" s="5">
        <v>45813</v>
      </c>
      <c r="D648" s="7"/>
      <c r="E648" s="7"/>
      <c r="F648" s="6">
        <f t="shared" si="168"/>
        <v>0</v>
      </c>
      <c r="G648" s="7">
        <f>SUMIFS(مصنعيات!N:N,مصنعيات!F:F,$E$2,مصنعيات!D:D,C648)</f>
        <v>0</v>
      </c>
      <c r="H648" s="66" t="str">
        <f t="shared" si="169"/>
        <v/>
      </c>
      <c r="K648" s="4" t="s">
        <v>13</v>
      </c>
      <c r="L648" s="5">
        <v>45813</v>
      </c>
      <c r="M648" s="7"/>
      <c r="N648" s="7"/>
      <c r="O648" s="6">
        <f t="shared" si="161"/>
        <v>0</v>
      </c>
      <c r="P648" s="7">
        <f>SUMIFS(مصنعيات!N:N,مصنعيات!F:F,$N$2,مصنعيات!D:D,L648)</f>
        <v>0</v>
      </c>
      <c r="Q648" s="66" t="str">
        <f t="shared" si="170"/>
        <v/>
      </c>
      <c r="T648" s="4" t="s">
        <v>13</v>
      </c>
      <c r="U648" s="5">
        <v>45813</v>
      </c>
      <c r="V648" s="7"/>
      <c r="W648" s="7"/>
      <c r="X648" s="6">
        <f t="shared" si="162"/>
        <v>0</v>
      </c>
      <c r="Y648" s="7">
        <f>SUMIFS(مصنعيات!W:W,مصنعيات!O:O,$W$2,مصنعيات!M:M,U648)</f>
        <v>0</v>
      </c>
      <c r="Z648" s="66" t="str">
        <f t="shared" si="171"/>
        <v/>
      </c>
      <c r="AC648" s="4" t="s">
        <v>13</v>
      </c>
      <c r="AD648" s="5">
        <v>45813</v>
      </c>
      <c r="AE648" s="7"/>
      <c r="AF648" s="7"/>
      <c r="AG648" s="6">
        <f t="shared" si="163"/>
        <v>0</v>
      </c>
      <c r="AH648" s="7">
        <f>SUMIFS(مصنعيات!AF:AF,مصنعيات!X:X,$AF$2,مصنعيات!V:V,AD648)</f>
        <v>0</v>
      </c>
      <c r="AI648" s="66" t="str">
        <f t="shared" si="172"/>
        <v/>
      </c>
      <c r="AL648" s="4" t="s">
        <v>13</v>
      </c>
      <c r="AM648" s="5">
        <v>45813</v>
      </c>
      <c r="AN648" s="7"/>
      <c r="AO648" s="7"/>
      <c r="AP648" s="6">
        <f t="shared" si="164"/>
        <v>0</v>
      </c>
      <c r="AQ648" s="7">
        <f>SUMIFS(مصنعيات!AO:AO,مصنعيات!AG:AG,$AO$2,مصنعيات!AE:AE,AM648)</f>
        <v>0</v>
      </c>
      <c r="AR648" s="66" t="str">
        <f t="shared" si="173"/>
        <v/>
      </c>
      <c r="AT648" s="4" t="s">
        <v>13</v>
      </c>
      <c r="AU648" s="5">
        <v>45813</v>
      </c>
      <c r="AV648" s="7"/>
      <c r="AW648" s="7"/>
      <c r="AX648" s="6">
        <f t="shared" si="165"/>
        <v>0</v>
      </c>
      <c r="AY648" s="7">
        <f ca="1">SUMIFS(مصنعيات!AW:AW,مصنعيات!AO:AO,$AO$2,مصنعيات!AM:AM,AU648)</f>
        <v>0</v>
      </c>
      <c r="AZ648" s="66" t="str">
        <f t="shared" si="174"/>
        <v/>
      </c>
      <c r="BB648" s="4" t="s">
        <v>13</v>
      </c>
      <c r="BC648" s="5">
        <v>45813</v>
      </c>
      <c r="BD648" s="7"/>
      <c r="BE648" s="7"/>
      <c r="BF648" s="6">
        <f t="shared" si="166"/>
        <v>0</v>
      </c>
      <c r="BG648" s="7">
        <f ca="1">SUMIFS(مصنعيات!BE:BE,مصنعيات!AW:AW,$AO$2,مصنعيات!AU:AU,BC648)</f>
        <v>0</v>
      </c>
      <c r="BH648" s="66" t="str">
        <f t="shared" si="175"/>
        <v/>
      </c>
      <c r="BJ648" s="4" t="s">
        <v>13</v>
      </c>
      <c r="BK648" s="5">
        <v>45813</v>
      </c>
      <c r="BL648" s="7"/>
      <c r="BM648" s="7"/>
      <c r="BN648" s="6">
        <f t="shared" si="167"/>
        <v>0</v>
      </c>
      <c r="BO648" s="7">
        <f ca="1">SUMIFS(مصنعيات!BM:BM,مصنعيات!BE:BE,$AO$2,مصنعيات!BC:BC,BK648)</f>
        <v>0</v>
      </c>
      <c r="BP648" s="66" t="str">
        <f t="shared" si="176"/>
        <v/>
      </c>
    </row>
    <row r="649" spans="2:68" x14ac:dyDescent="0.2">
      <c r="B649" s="4" t="s">
        <v>30</v>
      </c>
      <c r="C649" s="5">
        <v>45814</v>
      </c>
      <c r="D649" s="7"/>
      <c r="E649" s="7"/>
      <c r="F649" s="6">
        <f t="shared" si="168"/>
        <v>0</v>
      </c>
      <c r="G649" s="7">
        <f>SUMIFS(مصنعيات!N:N,مصنعيات!F:F,$E$2,مصنعيات!D:D,C649)</f>
        <v>0</v>
      </c>
      <c r="H649" s="66" t="str">
        <f t="shared" si="169"/>
        <v/>
      </c>
      <c r="K649" s="4" t="s">
        <v>30</v>
      </c>
      <c r="L649" s="5">
        <v>45814</v>
      </c>
      <c r="M649" s="7"/>
      <c r="N649" s="7"/>
      <c r="O649" s="6">
        <f t="shared" si="161"/>
        <v>0</v>
      </c>
      <c r="P649" s="7">
        <f>SUMIFS(مصنعيات!N:N,مصنعيات!F:F,$N$2,مصنعيات!D:D,L649)</f>
        <v>0</v>
      </c>
      <c r="Q649" s="66" t="str">
        <f t="shared" si="170"/>
        <v/>
      </c>
      <c r="T649" s="4" t="s">
        <v>30</v>
      </c>
      <c r="U649" s="5">
        <v>45814</v>
      </c>
      <c r="V649" s="7"/>
      <c r="W649" s="7"/>
      <c r="X649" s="6">
        <f t="shared" si="162"/>
        <v>0</v>
      </c>
      <c r="Y649" s="7">
        <f>SUMIFS(مصنعيات!W:W,مصنعيات!O:O,$W$2,مصنعيات!M:M,U649)</f>
        <v>0</v>
      </c>
      <c r="Z649" s="66" t="str">
        <f t="shared" si="171"/>
        <v/>
      </c>
      <c r="AC649" s="4" t="s">
        <v>30</v>
      </c>
      <c r="AD649" s="5">
        <v>45814</v>
      </c>
      <c r="AE649" s="7"/>
      <c r="AF649" s="7"/>
      <c r="AG649" s="6">
        <f t="shared" si="163"/>
        <v>0</v>
      </c>
      <c r="AH649" s="7">
        <f>SUMIFS(مصنعيات!AF:AF,مصنعيات!X:X,$AF$2,مصنعيات!V:V,AD649)</f>
        <v>0</v>
      </c>
      <c r="AI649" s="66" t="str">
        <f t="shared" si="172"/>
        <v/>
      </c>
      <c r="AL649" s="4" t="s">
        <v>30</v>
      </c>
      <c r="AM649" s="5">
        <v>45814</v>
      </c>
      <c r="AN649" s="7"/>
      <c r="AO649" s="7"/>
      <c r="AP649" s="6">
        <f t="shared" si="164"/>
        <v>0</v>
      </c>
      <c r="AQ649" s="7">
        <f>SUMIFS(مصنعيات!AO:AO,مصنعيات!AG:AG,$AO$2,مصنعيات!AE:AE,AM649)</f>
        <v>0</v>
      </c>
      <c r="AR649" s="66" t="str">
        <f t="shared" si="173"/>
        <v/>
      </c>
      <c r="AT649" s="4" t="s">
        <v>30</v>
      </c>
      <c r="AU649" s="5">
        <v>45814</v>
      </c>
      <c r="AV649" s="7"/>
      <c r="AW649" s="7"/>
      <c r="AX649" s="6">
        <f t="shared" si="165"/>
        <v>0</v>
      </c>
      <c r="AY649" s="7">
        <f ca="1">SUMIFS(مصنعيات!AW:AW,مصنعيات!AO:AO,$AO$2,مصنعيات!AM:AM,AU649)</f>
        <v>0</v>
      </c>
      <c r="AZ649" s="66" t="str">
        <f t="shared" si="174"/>
        <v/>
      </c>
      <c r="BB649" s="4" t="s">
        <v>30</v>
      </c>
      <c r="BC649" s="5">
        <v>45814</v>
      </c>
      <c r="BD649" s="7"/>
      <c r="BE649" s="7"/>
      <c r="BF649" s="6">
        <f t="shared" si="166"/>
        <v>0</v>
      </c>
      <c r="BG649" s="7">
        <f ca="1">SUMIFS(مصنعيات!BE:BE,مصنعيات!AW:AW,$AO$2,مصنعيات!AU:AU,BC649)</f>
        <v>0</v>
      </c>
      <c r="BH649" s="66" t="str">
        <f t="shared" si="175"/>
        <v/>
      </c>
      <c r="BJ649" s="4" t="s">
        <v>30</v>
      </c>
      <c r="BK649" s="5">
        <v>45814</v>
      </c>
      <c r="BL649" s="7"/>
      <c r="BM649" s="7"/>
      <c r="BN649" s="6">
        <f t="shared" si="167"/>
        <v>0</v>
      </c>
      <c r="BO649" s="7">
        <f ca="1">SUMIFS(مصنعيات!BM:BM,مصنعيات!BE:BE,$AO$2,مصنعيات!BC:BC,BK649)</f>
        <v>0</v>
      </c>
      <c r="BP649" s="66" t="str">
        <f t="shared" si="176"/>
        <v/>
      </c>
    </row>
    <row r="650" spans="2:68" x14ac:dyDescent="0.2">
      <c r="B650" s="4" t="s">
        <v>8</v>
      </c>
      <c r="C650" s="5">
        <v>45815</v>
      </c>
      <c r="D650" s="7"/>
      <c r="E650" s="7"/>
      <c r="F650" s="6">
        <f t="shared" si="168"/>
        <v>0</v>
      </c>
      <c r="G650" s="7">
        <f>SUMIFS(مصنعيات!N:N,مصنعيات!F:F,$E$2,مصنعيات!D:D,C650)</f>
        <v>0</v>
      </c>
      <c r="H650" s="66" t="str">
        <f t="shared" si="169"/>
        <v/>
      </c>
      <c r="K650" s="4" t="s">
        <v>8</v>
      </c>
      <c r="L650" s="5">
        <v>45815</v>
      </c>
      <c r="M650" s="7"/>
      <c r="N650" s="7"/>
      <c r="O650" s="6">
        <f t="shared" si="161"/>
        <v>0</v>
      </c>
      <c r="P650" s="7">
        <f>SUMIFS(مصنعيات!N:N,مصنعيات!F:F,$N$2,مصنعيات!D:D,L650)</f>
        <v>0</v>
      </c>
      <c r="Q650" s="66" t="str">
        <f t="shared" si="170"/>
        <v/>
      </c>
      <c r="T650" s="4" t="s">
        <v>8</v>
      </c>
      <c r="U650" s="5">
        <v>45815</v>
      </c>
      <c r="V650" s="7"/>
      <c r="W650" s="7"/>
      <c r="X650" s="6">
        <f t="shared" si="162"/>
        <v>0</v>
      </c>
      <c r="Y650" s="7">
        <f>SUMIFS(مصنعيات!W:W,مصنعيات!O:O,$W$2,مصنعيات!M:M,U650)</f>
        <v>0</v>
      </c>
      <c r="Z650" s="66" t="str">
        <f t="shared" si="171"/>
        <v/>
      </c>
      <c r="AC650" s="4" t="s">
        <v>8</v>
      </c>
      <c r="AD650" s="5">
        <v>45815</v>
      </c>
      <c r="AE650" s="7"/>
      <c r="AF650" s="7"/>
      <c r="AG650" s="6">
        <f t="shared" si="163"/>
        <v>0</v>
      </c>
      <c r="AH650" s="7">
        <f>SUMIFS(مصنعيات!AF:AF,مصنعيات!X:X,$AF$2,مصنعيات!V:V,AD650)</f>
        <v>0</v>
      </c>
      <c r="AI650" s="66" t="str">
        <f t="shared" si="172"/>
        <v/>
      </c>
      <c r="AL650" s="4" t="s">
        <v>8</v>
      </c>
      <c r="AM650" s="5">
        <v>45815</v>
      </c>
      <c r="AN650" s="7"/>
      <c r="AO650" s="7"/>
      <c r="AP650" s="6">
        <f t="shared" si="164"/>
        <v>0</v>
      </c>
      <c r="AQ650" s="7">
        <f>SUMIFS(مصنعيات!AO:AO,مصنعيات!AG:AG,$AO$2,مصنعيات!AE:AE,AM650)</f>
        <v>0</v>
      </c>
      <c r="AR650" s="66" t="str">
        <f t="shared" si="173"/>
        <v/>
      </c>
      <c r="AT650" s="4" t="s">
        <v>8</v>
      </c>
      <c r="AU650" s="5">
        <v>45815</v>
      </c>
      <c r="AV650" s="7"/>
      <c r="AW650" s="7"/>
      <c r="AX650" s="6">
        <f t="shared" si="165"/>
        <v>0</v>
      </c>
      <c r="AY650" s="7">
        <f ca="1">SUMIFS(مصنعيات!AW:AW,مصنعيات!AO:AO,$AO$2,مصنعيات!AM:AM,AU650)</f>
        <v>0</v>
      </c>
      <c r="AZ650" s="66" t="str">
        <f t="shared" si="174"/>
        <v/>
      </c>
      <c r="BB650" s="4" t="s">
        <v>8</v>
      </c>
      <c r="BC650" s="5">
        <v>45815</v>
      </c>
      <c r="BD650" s="7"/>
      <c r="BE650" s="7"/>
      <c r="BF650" s="6">
        <f t="shared" si="166"/>
        <v>0</v>
      </c>
      <c r="BG650" s="7">
        <f ca="1">SUMIFS(مصنعيات!BE:BE,مصنعيات!AW:AW,$AO$2,مصنعيات!AU:AU,BC650)</f>
        <v>0</v>
      </c>
      <c r="BH650" s="66" t="str">
        <f t="shared" si="175"/>
        <v/>
      </c>
      <c r="BJ650" s="4" t="s">
        <v>8</v>
      </c>
      <c r="BK650" s="5">
        <v>45815</v>
      </c>
      <c r="BL650" s="7"/>
      <c r="BM650" s="7"/>
      <c r="BN650" s="6">
        <f t="shared" si="167"/>
        <v>0</v>
      </c>
      <c r="BO650" s="7">
        <f ca="1">SUMIFS(مصنعيات!BM:BM,مصنعيات!BE:BE,$AO$2,مصنعيات!BC:BC,BK650)</f>
        <v>0</v>
      </c>
      <c r="BP650" s="66" t="str">
        <f t="shared" si="176"/>
        <v/>
      </c>
    </row>
    <row r="651" spans="2:68" x14ac:dyDescent="0.2">
      <c r="B651" s="4" t="s">
        <v>9</v>
      </c>
      <c r="C651" s="5">
        <v>45816</v>
      </c>
      <c r="D651" s="7"/>
      <c r="E651" s="7"/>
      <c r="F651" s="6">
        <f t="shared" si="168"/>
        <v>0</v>
      </c>
      <c r="G651" s="7">
        <f>SUMIFS(مصنعيات!N:N,مصنعيات!F:F,$E$2,مصنعيات!D:D,C651)</f>
        <v>0</v>
      </c>
      <c r="H651" s="66" t="str">
        <f t="shared" si="169"/>
        <v/>
      </c>
      <c r="K651" s="4" t="s">
        <v>9</v>
      </c>
      <c r="L651" s="5">
        <v>45816</v>
      </c>
      <c r="M651" s="7"/>
      <c r="N651" s="7"/>
      <c r="O651" s="6">
        <f t="shared" si="161"/>
        <v>0</v>
      </c>
      <c r="P651" s="7">
        <f>SUMIFS(مصنعيات!N:N,مصنعيات!F:F,$N$2,مصنعيات!D:D,L651)</f>
        <v>0</v>
      </c>
      <c r="Q651" s="66" t="str">
        <f t="shared" si="170"/>
        <v/>
      </c>
      <c r="T651" s="4" t="s">
        <v>9</v>
      </c>
      <c r="U651" s="5">
        <v>45816</v>
      </c>
      <c r="V651" s="7"/>
      <c r="W651" s="7"/>
      <c r="X651" s="6">
        <f t="shared" si="162"/>
        <v>0</v>
      </c>
      <c r="Y651" s="7">
        <f>SUMIFS(مصنعيات!W:W,مصنعيات!O:O,$W$2,مصنعيات!M:M,U651)</f>
        <v>0</v>
      </c>
      <c r="Z651" s="66" t="str">
        <f t="shared" si="171"/>
        <v/>
      </c>
      <c r="AC651" s="4" t="s">
        <v>9</v>
      </c>
      <c r="AD651" s="5">
        <v>45816</v>
      </c>
      <c r="AE651" s="7"/>
      <c r="AF651" s="7"/>
      <c r="AG651" s="6">
        <f t="shared" si="163"/>
        <v>0</v>
      </c>
      <c r="AH651" s="7">
        <f>SUMIFS(مصنعيات!AF:AF,مصنعيات!X:X,$AF$2,مصنعيات!V:V,AD651)</f>
        <v>0</v>
      </c>
      <c r="AI651" s="66" t="str">
        <f t="shared" si="172"/>
        <v/>
      </c>
      <c r="AL651" s="4" t="s">
        <v>9</v>
      </c>
      <c r="AM651" s="5">
        <v>45816</v>
      </c>
      <c r="AN651" s="7"/>
      <c r="AO651" s="7"/>
      <c r="AP651" s="6">
        <f t="shared" si="164"/>
        <v>0</v>
      </c>
      <c r="AQ651" s="7">
        <f>SUMIFS(مصنعيات!AO:AO,مصنعيات!AG:AG,$AO$2,مصنعيات!AE:AE,AM651)</f>
        <v>0</v>
      </c>
      <c r="AR651" s="66" t="str">
        <f t="shared" si="173"/>
        <v/>
      </c>
      <c r="AT651" s="4" t="s">
        <v>9</v>
      </c>
      <c r="AU651" s="5">
        <v>45816</v>
      </c>
      <c r="AV651" s="7"/>
      <c r="AW651" s="7"/>
      <c r="AX651" s="6">
        <f t="shared" si="165"/>
        <v>0</v>
      </c>
      <c r="AY651" s="7">
        <f ca="1">SUMIFS(مصنعيات!AW:AW,مصنعيات!AO:AO,$AO$2,مصنعيات!AM:AM,AU651)</f>
        <v>0</v>
      </c>
      <c r="AZ651" s="66" t="str">
        <f t="shared" si="174"/>
        <v/>
      </c>
      <c r="BB651" s="4" t="s">
        <v>9</v>
      </c>
      <c r="BC651" s="5">
        <v>45816</v>
      </c>
      <c r="BD651" s="7"/>
      <c r="BE651" s="7"/>
      <c r="BF651" s="6">
        <f t="shared" si="166"/>
        <v>0</v>
      </c>
      <c r="BG651" s="7">
        <f ca="1">SUMIFS(مصنعيات!BE:BE,مصنعيات!AW:AW,$AO$2,مصنعيات!AU:AU,BC651)</f>
        <v>0</v>
      </c>
      <c r="BH651" s="66" t="str">
        <f t="shared" si="175"/>
        <v/>
      </c>
      <c r="BJ651" s="4" t="s">
        <v>9</v>
      </c>
      <c r="BK651" s="5">
        <v>45816</v>
      </c>
      <c r="BL651" s="7"/>
      <c r="BM651" s="7"/>
      <c r="BN651" s="6">
        <f t="shared" si="167"/>
        <v>0</v>
      </c>
      <c r="BO651" s="7">
        <f ca="1">SUMIFS(مصنعيات!BM:BM,مصنعيات!BE:BE,$AO$2,مصنعيات!BC:BC,BK651)</f>
        <v>0</v>
      </c>
      <c r="BP651" s="66" t="str">
        <f t="shared" si="176"/>
        <v/>
      </c>
    </row>
    <row r="652" spans="2:68" x14ac:dyDescent="0.2">
      <c r="B652" s="4" t="s">
        <v>10</v>
      </c>
      <c r="C652" s="5">
        <v>45817</v>
      </c>
      <c r="D652" s="7"/>
      <c r="E652" s="7"/>
      <c r="F652" s="6">
        <f t="shared" si="168"/>
        <v>0</v>
      </c>
      <c r="G652" s="7">
        <f>SUMIFS(مصنعيات!N:N,مصنعيات!F:F,$E$2,مصنعيات!D:D,C652)</f>
        <v>0</v>
      </c>
      <c r="H652" s="66" t="str">
        <f t="shared" si="169"/>
        <v/>
      </c>
      <c r="K652" s="4" t="s">
        <v>10</v>
      </c>
      <c r="L652" s="5">
        <v>45817</v>
      </c>
      <c r="M652" s="7"/>
      <c r="N652" s="7"/>
      <c r="O652" s="6">
        <f t="shared" si="161"/>
        <v>0</v>
      </c>
      <c r="P652" s="7">
        <f>SUMIFS(مصنعيات!N:N,مصنعيات!F:F,$N$2,مصنعيات!D:D,L652)</f>
        <v>0</v>
      </c>
      <c r="Q652" s="66" t="str">
        <f t="shared" si="170"/>
        <v/>
      </c>
      <c r="T652" s="4" t="s">
        <v>10</v>
      </c>
      <c r="U652" s="5">
        <v>45817</v>
      </c>
      <c r="V652" s="7"/>
      <c r="W652" s="7"/>
      <c r="X652" s="6">
        <f t="shared" si="162"/>
        <v>0</v>
      </c>
      <c r="Y652" s="7">
        <f>SUMIFS(مصنعيات!W:W,مصنعيات!O:O,$W$2,مصنعيات!M:M,U652)</f>
        <v>0</v>
      </c>
      <c r="Z652" s="66" t="str">
        <f t="shared" si="171"/>
        <v/>
      </c>
      <c r="AC652" s="4" t="s">
        <v>10</v>
      </c>
      <c r="AD652" s="5">
        <v>45817</v>
      </c>
      <c r="AE652" s="7"/>
      <c r="AF652" s="7"/>
      <c r="AG652" s="6">
        <f t="shared" si="163"/>
        <v>0</v>
      </c>
      <c r="AH652" s="7">
        <f>SUMIFS(مصنعيات!AF:AF,مصنعيات!X:X,$AF$2,مصنعيات!V:V,AD652)</f>
        <v>0</v>
      </c>
      <c r="AI652" s="66" t="str">
        <f t="shared" si="172"/>
        <v/>
      </c>
      <c r="AL652" s="4" t="s">
        <v>10</v>
      </c>
      <c r="AM652" s="5">
        <v>45817</v>
      </c>
      <c r="AN652" s="7"/>
      <c r="AO652" s="7"/>
      <c r="AP652" s="6">
        <f t="shared" si="164"/>
        <v>0</v>
      </c>
      <c r="AQ652" s="7">
        <f>SUMIFS(مصنعيات!AO:AO,مصنعيات!AG:AG,$AO$2,مصنعيات!AE:AE,AM652)</f>
        <v>0</v>
      </c>
      <c r="AR652" s="66" t="str">
        <f t="shared" si="173"/>
        <v/>
      </c>
      <c r="AT652" s="4" t="s">
        <v>10</v>
      </c>
      <c r="AU652" s="5">
        <v>45817</v>
      </c>
      <c r="AV652" s="7"/>
      <c r="AW652" s="7"/>
      <c r="AX652" s="6">
        <f t="shared" si="165"/>
        <v>0</v>
      </c>
      <c r="AY652" s="7">
        <f ca="1">SUMIFS(مصنعيات!AW:AW,مصنعيات!AO:AO,$AO$2,مصنعيات!AM:AM,AU652)</f>
        <v>0</v>
      </c>
      <c r="AZ652" s="66" t="str">
        <f t="shared" si="174"/>
        <v/>
      </c>
      <c r="BB652" s="4" t="s">
        <v>10</v>
      </c>
      <c r="BC652" s="5">
        <v>45817</v>
      </c>
      <c r="BD652" s="7"/>
      <c r="BE652" s="7"/>
      <c r="BF652" s="6">
        <f t="shared" si="166"/>
        <v>0</v>
      </c>
      <c r="BG652" s="7">
        <f ca="1">SUMIFS(مصنعيات!BE:BE,مصنعيات!AW:AW,$AO$2,مصنعيات!AU:AU,BC652)</f>
        <v>0</v>
      </c>
      <c r="BH652" s="66" t="str">
        <f t="shared" si="175"/>
        <v/>
      </c>
      <c r="BJ652" s="4" t="s">
        <v>10</v>
      </c>
      <c r="BK652" s="5">
        <v>45817</v>
      </c>
      <c r="BL652" s="7"/>
      <c r="BM652" s="7"/>
      <c r="BN652" s="6">
        <f t="shared" si="167"/>
        <v>0</v>
      </c>
      <c r="BO652" s="7">
        <f ca="1">SUMIFS(مصنعيات!BM:BM,مصنعيات!BE:BE,$AO$2,مصنعيات!BC:BC,BK652)</f>
        <v>0</v>
      </c>
      <c r="BP652" s="66" t="str">
        <f t="shared" si="176"/>
        <v/>
      </c>
    </row>
    <row r="653" spans="2:68" x14ac:dyDescent="0.2">
      <c r="B653" s="4" t="s">
        <v>11</v>
      </c>
      <c r="C653" s="5">
        <v>45818</v>
      </c>
      <c r="D653" s="7"/>
      <c r="E653" s="7"/>
      <c r="F653" s="6">
        <f t="shared" si="168"/>
        <v>0</v>
      </c>
      <c r="G653" s="7">
        <f>SUMIFS(مصنعيات!N:N,مصنعيات!F:F,$E$2,مصنعيات!D:D,C653)</f>
        <v>0</v>
      </c>
      <c r="H653" s="66" t="str">
        <f t="shared" si="169"/>
        <v/>
      </c>
      <c r="K653" s="4" t="s">
        <v>11</v>
      </c>
      <c r="L653" s="5">
        <v>45818</v>
      </c>
      <c r="M653" s="7"/>
      <c r="N653" s="7"/>
      <c r="O653" s="6">
        <f t="shared" si="161"/>
        <v>0</v>
      </c>
      <c r="P653" s="7">
        <f>SUMIFS(مصنعيات!N:N,مصنعيات!F:F,$N$2,مصنعيات!D:D,L653)</f>
        <v>0</v>
      </c>
      <c r="Q653" s="66" t="str">
        <f t="shared" si="170"/>
        <v/>
      </c>
      <c r="T653" s="4" t="s">
        <v>11</v>
      </c>
      <c r="U653" s="5">
        <v>45818</v>
      </c>
      <c r="V653" s="7"/>
      <c r="W653" s="7"/>
      <c r="X653" s="6">
        <f t="shared" si="162"/>
        <v>0</v>
      </c>
      <c r="Y653" s="7">
        <f>SUMIFS(مصنعيات!W:W,مصنعيات!O:O,$W$2,مصنعيات!M:M,U653)</f>
        <v>0</v>
      </c>
      <c r="Z653" s="66" t="str">
        <f t="shared" si="171"/>
        <v/>
      </c>
      <c r="AC653" s="4" t="s">
        <v>11</v>
      </c>
      <c r="AD653" s="5">
        <v>45818</v>
      </c>
      <c r="AE653" s="7"/>
      <c r="AF653" s="7"/>
      <c r="AG653" s="6">
        <f t="shared" si="163"/>
        <v>0</v>
      </c>
      <c r="AH653" s="7">
        <f>SUMIFS(مصنعيات!AF:AF,مصنعيات!X:X,$AF$2,مصنعيات!V:V,AD653)</f>
        <v>0</v>
      </c>
      <c r="AI653" s="66" t="str">
        <f t="shared" si="172"/>
        <v/>
      </c>
      <c r="AL653" s="4" t="s">
        <v>11</v>
      </c>
      <c r="AM653" s="5">
        <v>45818</v>
      </c>
      <c r="AN653" s="7"/>
      <c r="AO653" s="7"/>
      <c r="AP653" s="6">
        <f t="shared" si="164"/>
        <v>0</v>
      </c>
      <c r="AQ653" s="7">
        <f>SUMIFS(مصنعيات!AO:AO,مصنعيات!AG:AG,$AO$2,مصنعيات!AE:AE,AM653)</f>
        <v>0</v>
      </c>
      <c r="AR653" s="66" t="str">
        <f t="shared" si="173"/>
        <v/>
      </c>
      <c r="AT653" s="4" t="s">
        <v>11</v>
      </c>
      <c r="AU653" s="5">
        <v>45818</v>
      </c>
      <c r="AV653" s="7"/>
      <c r="AW653" s="7"/>
      <c r="AX653" s="6">
        <f t="shared" si="165"/>
        <v>0</v>
      </c>
      <c r="AY653" s="7">
        <f ca="1">SUMIFS(مصنعيات!AW:AW,مصنعيات!AO:AO,$AO$2,مصنعيات!AM:AM,AU653)</f>
        <v>0</v>
      </c>
      <c r="AZ653" s="66" t="str">
        <f t="shared" si="174"/>
        <v/>
      </c>
      <c r="BB653" s="4" t="s">
        <v>11</v>
      </c>
      <c r="BC653" s="5">
        <v>45818</v>
      </c>
      <c r="BD653" s="7"/>
      <c r="BE653" s="7"/>
      <c r="BF653" s="6">
        <f t="shared" si="166"/>
        <v>0</v>
      </c>
      <c r="BG653" s="7">
        <f ca="1">SUMIFS(مصنعيات!BE:BE,مصنعيات!AW:AW,$AO$2,مصنعيات!AU:AU,BC653)</f>
        <v>0</v>
      </c>
      <c r="BH653" s="66" t="str">
        <f t="shared" si="175"/>
        <v/>
      </c>
      <c r="BJ653" s="4" t="s">
        <v>11</v>
      </c>
      <c r="BK653" s="5">
        <v>45818</v>
      </c>
      <c r="BL653" s="7"/>
      <c r="BM653" s="7"/>
      <c r="BN653" s="6">
        <f t="shared" si="167"/>
        <v>0</v>
      </c>
      <c r="BO653" s="7">
        <f ca="1">SUMIFS(مصنعيات!BM:BM,مصنعيات!BE:BE,$AO$2,مصنعيات!BC:BC,BK653)</f>
        <v>0</v>
      </c>
      <c r="BP653" s="66" t="str">
        <f t="shared" si="176"/>
        <v/>
      </c>
    </row>
    <row r="654" spans="2:68" x14ac:dyDescent="0.2">
      <c r="B654" s="4" t="s">
        <v>12</v>
      </c>
      <c r="C654" s="5">
        <v>45819</v>
      </c>
      <c r="D654" s="7"/>
      <c r="E654" s="7"/>
      <c r="F654" s="6">
        <f t="shared" si="168"/>
        <v>0</v>
      </c>
      <c r="G654" s="7">
        <f>SUMIFS(مصنعيات!N:N,مصنعيات!F:F,$E$2,مصنعيات!D:D,C654)</f>
        <v>0</v>
      </c>
      <c r="H654" s="66" t="str">
        <f t="shared" si="169"/>
        <v/>
      </c>
      <c r="K654" s="4" t="s">
        <v>12</v>
      </c>
      <c r="L654" s="5">
        <v>45819</v>
      </c>
      <c r="M654" s="7"/>
      <c r="N654" s="7"/>
      <c r="O654" s="6">
        <f t="shared" si="161"/>
        <v>0</v>
      </c>
      <c r="P654" s="7">
        <f>SUMIFS(مصنعيات!N:N,مصنعيات!F:F,$N$2,مصنعيات!D:D,L654)</f>
        <v>0</v>
      </c>
      <c r="Q654" s="66" t="str">
        <f t="shared" si="170"/>
        <v/>
      </c>
      <c r="T654" s="4" t="s">
        <v>12</v>
      </c>
      <c r="U654" s="5">
        <v>45819</v>
      </c>
      <c r="V654" s="7"/>
      <c r="W654" s="7"/>
      <c r="X654" s="6">
        <f t="shared" si="162"/>
        <v>0</v>
      </c>
      <c r="Y654" s="7">
        <f>SUMIFS(مصنعيات!W:W,مصنعيات!O:O,$W$2,مصنعيات!M:M,U654)</f>
        <v>0</v>
      </c>
      <c r="Z654" s="66" t="str">
        <f t="shared" si="171"/>
        <v/>
      </c>
      <c r="AC654" s="4" t="s">
        <v>12</v>
      </c>
      <c r="AD654" s="5">
        <v>45819</v>
      </c>
      <c r="AE654" s="7"/>
      <c r="AF654" s="7"/>
      <c r="AG654" s="6">
        <f t="shared" si="163"/>
        <v>0</v>
      </c>
      <c r="AH654" s="7">
        <f>SUMIFS(مصنعيات!AF:AF,مصنعيات!X:X,$AF$2,مصنعيات!V:V,AD654)</f>
        <v>0</v>
      </c>
      <c r="AI654" s="66" t="str">
        <f t="shared" si="172"/>
        <v/>
      </c>
      <c r="AL654" s="4" t="s">
        <v>12</v>
      </c>
      <c r="AM654" s="5">
        <v>45819</v>
      </c>
      <c r="AN654" s="7"/>
      <c r="AO654" s="7"/>
      <c r="AP654" s="6">
        <f t="shared" si="164"/>
        <v>0</v>
      </c>
      <c r="AQ654" s="7">
        <f>SUMIFS(مصنعيات!AO:AO,مصنعيات!AG:AG,$AO$2,مصنعيات!AE:AE,AM654)</f>
        <v>0</v>
      </c>
      <c r="AR654" s="66" t="str">
        <f t="shared" si="173"/>
        <v/>
      </c>
      <c r="AT654" s="4" t="s">
        <v>12</v>
      </c>
      <c r="AU654" s="5">
        <v>45819</v>
      </c>
      <c r="AV654" s="7"/>
      <c r="AW654" s="7"/>
      <c r="AX654" s="6">
        <f t="shared" si="165"/>
        <v>0</v>
      </c>
      <c r="AY654" s="7">
        <f ca="1">SUMIFS(مصنعيات!AW:AW,مصنعيات!AO:AO,$AO$2,مصنعيات!AM:AM,AU654)</f>
        <v>0</v>
      </c>
      <c r="AZ654" s="66" t="str">
        <f t="shared" si="174"/>
        <v/>
      </c>
      <c r="BB654" s="4" t="s">
        <v>12</v>
      </c>
      <c r="BC654" s="5">
        <v>45819</v>
      </c>
      <c r="BD654" s="7"/>
      <c r="BE654" s="7"/>
      <c r="BF654" s="6">
        <f t="shared" si="166"/>
        <v>0</v>
      </c>
      <c r="BG654" s="7">
        <f ca="1">SUMIFS(مصنعيات!BE:BE,مصنعيات!AW:AW,$AO$2,مصنعيات!AU:AU,BC654)</f>
        <v>0</v>
      </c>
      <c r="BH654" s="66" t="str">
        <f t="shared" si="175"/>
        <v/>
      </c>
      <c r="BJ654" s="4" t="s">
        <v>12</v>
      </c>
      <c r="BK654" s="5">
        <v>45819</v>
      </c>
      <c r="BL654" s="7"/>
      <c r="BM654" s="7"/>
      <c r="BN654" s="6">
        <f t="shared" si="167"/>
        <v>0</v>
      </c>
      <c r="BO654" s="7">
        <f ca="1">SUMIFS(مصنعيات!BM:BM,مصنعيات!BE:BE,$AO$2,مصنعيات!BC:BC,BK654)</f>
        <v>0</v>
      </c>
      <c r="BP654" s="66" t="str">
        <f t="shared" si="176"/>
        <v/>
      </c>
    </row>
    <row r="655" spans="2:68" x14ac:dyDescent="0.2">
      <c r="B655" s="4" t="s">
        <v>13</v>
      </c>
      <c r="C655" s="5">
        <v>45820</v>
      </c>
      <c r="D655" s="7"/>
      <c r="E655" s="7"/>
      <c r="F655" s="6">
        <f t="shared" si="168"/>
        <v>0</v>
      </c>
      <c r="G655" s="7">
        <f>SUMIFS(مصنعيات!N:N,مصنعيات!F:F,$E$2,مصنعيات!D:D,C655)</f>
        <v>0</v>
      </c>
      <c r="H655" s="66" t="str">
        <f t="shared" si="169"/>
        <v/>
      </c>
      <c r="K655" s="4" t="s">
        <v>13</v>
      </c>
      <c r="L655" s="5">
        <v>45820</v>
      </c>
      <c r="M655" s="7"/>
      <c r="N655" s="7"/>
      <c r="O655" s="6">
        <f t="shared" si="161"/>
        <v>0</v>
      </c>
      <c r="P655" s="7">
        <f>SUMIFS(مصنعيات!N:N,مصنعيات!F:F,$N$2,مصنعيات!D:D,L655)</f>
        <v>0</v>
      </c>
      <c r="Q655" s="66" t="str">
        <f t="shared" si="170"/>
        <v/>
      </c>
      <c r="T655" s="4" t="s">
        <v>13</v>
      </c>
      <c r="U655" s="5">
        <v>45820</v>
      </c>
      <c r="V655" s="7"/>
      <c r="W655" s="7"/>
      <c r="X655" s="6">
        <f t="shared" si="162"/>
        <v>0</v>
      </c>
      <c r="Y655" s="7">
        <f>SUMIFS(مصنعيات!W:W,مصنعيات!O:O,$W$2,مصنعيات!M:M,U655)</f>
        <v>0</v>
      </c>
      <c r="Z655" s="66" t="str">
        <f t="shared" si="171"/>
        <v/>
      </c>
      <c r="AC655" s="4" t="s">
        <v>13</v>
      </c>
      <c r="AD655" s="5">
        <v>45820</v>
      </c>
      <c r="AE655" s="7"/>
      <c r="AF655" s="7"/>
      <c r="AG655" s="6">
        <f t="shared" si="163"/>
        <v>0</v>
      </c>
      <c r="AH655" s="7">
        <f>SUMIFS(مصنعيات!AF:AF,مصنعيات!X:X,$AF$2,مصنعيات!V:V,AD655)</f>
        <v>0</v>
      </c>
      <c r="AI655" s="66" t="str">
        <f t="shared" si="172"/>
        <v/>
      </c>
      <c r="AL655" s="4" t="s">
        <v>13</v>
      </c>
      <c r="AM655" s="5">
        <v>45820</v>
      </c>
      <c r="AN655" s="7"/>
      <c r="AO655" s="7"/>
      <c r="AP655" s="6">
        <f t="shared" si="164"/>
        <v>0</v>
      </c>
      <c r="AQ655" s="7">
        <f>SUMIFS(مصنعيات!AO:AO,مصنعيات!AG:AG,$AO$2,مصنعيات!AE:AE,AM655)</f>
        <v>0</v>
      </c>
      <c r="AR655" s="66" t="str">
        <f t="shared" si="173"/>
        <v/>
      </c>
      <c r="AT655" s="4" t="s">
        <v>13</v>
      </c>
      <c r="AU655" s="5">
        <v>45820</v>
      </c>
      <c r="AV655" s="7"/>
      <c r="AW655" s="7"/>
      <c r="AX655" s="6">
        <f t="shared" si="165"/>
        <v>0</v>
      </c>
      <c r="AY655" s="7">
        <f ca="1">SUMIFS(مصنعيات!AW:AW,مصنعيات!AO:AO,$AO$2,مصنعيات!AM:AM,AU655)</f>
        <v>0</v>
      </c>
      <c r="AZ655" s="66" t="str">
        <f t="shared" si="174"/>
        <v/>
      </c>
      <c r="BB655" s="4" t="s">
        <v>13</v>
      </c>
      <c r="BC655" s="5">
        <v>45820</v>
      </c>
      <c r="BD655" s="7"/>
      <c r="BE655" s="7"/>
      <c r="BF655" s="6">
        <f t="shared" si="166"/>
        <v>0</v>
      </c>
      <c r="BG655" s="7">
        <f ca="1">SUMIFS(مصنعيات!BE:BE,مصنعيات!AW:AW,$AO$2,مصنعيات!AU:AU,BC655)</f>
        <v>0</v>
      </c>
      <c r="BH655" s="66" t="str">
        <f t="shared" si="175"/>
        <v/>
      </c>
      <c r="BJ655" s="4" t="s">
        <v>13</v>
      </c>
      <c r="BK655" s="5">
        <v>45820</v>
      </c>
      <c r="BL655" s="7"/>
      <c r="BM655" s="7"/>
      <c r="BN655" s="6">
        <f t="shared" si="167"/>
        <v>0</v>
      </c>
      <c r="BO655" s="7">
        <f ca="1">SUMIFS(مصنعيات!BM:BM,مصنعيات!BE:BE,$AO$2,مصنعيات!BC:BC,BK655)</f>
        <v>0</v>
      </c>
      <c r="BP655" s="66" t="str">
        <f t="shared" si="176"/>
        <v/>
      </c>
    </row>
    <row r="656" spans="2:68" x14ac:dyDescent="0.2">
      <c r="B656" s="4" t="s">
        <v>30</v>
      </c>
      <c r="C656" s="5">
        <v>45821</v>
      </c>
      <c r="D656" s="7"/>
      <c r="E656" s="7"/>
      <c r="F656" s="6">
        <f t="shared" si="168"/>
        <v>0</v>
      </c>
      <c r="G656" s="7">
        <f>SUMIFS(مصنعيات!N:N,مصنعيات!F:F,$E$2,مصنعيات!D:D,C656)</f>
        <v>0</v>
      </c>
      <c r="H656" s="66" t="str">
        <f t="shared" si="169"/>
        <v/>
      </c>
      <c r="K656" s="4" t="s">
        <v>30</v>
      </c>
      <c r="L656" s="5">
        <v>45821</v>
      </c>
      <c r="M656" s="7"/>
      <c r="N656" s="7"/>
      <c r="O656" s="6">
        <f t="shared" si="161"/>
        <v>0</v>
      </c>
      <c r="P656" s="7">
        <f>SUMIFS(مصنعيات!N:N,مصنعيات!F:F,$N$2,مصنعيات!D:D,L656)</f>
        <v>0</v>
      </c>
      <c r="Q656" s="66" t="str">
        <f t="shared" si="170"/>
        <v/>
      </c>
      <c r="T656" s="4" t="s">
        <v>30</v>
      </c>
      <c r="U656" s="5">
        <v>45821</v>
      </c>
      <c r="V656" s="7"/>
      <c r="W656" s="7"/>
      <c r="X656" s="6">
        <f t="shared" si="162"/>
        <v>0</v>
      </c>
      <c r="Y656" s="7">
        <f>SUMIFS(مصنعيات!W:W,مصنعيات!O:O,$W$2,مصنعيات!M:M,U656)</f>
        <v>0</v>
      </c>
      <c r="Z656" s="66" t="str">
        <f t="shared" si="171"/>
        <v/>
      </c>
      <c r="AC656" s="4" t="s">
        <v>30</v>
      </c>
      <c r="AD656" s="5">
        <v>45821</v>
      </c>
      <c r="AE656" s="7"/>
      <c r="AF656" s="7"/>
      <c r="AG656" s="6">
        <f t="shared" si="163"/>
        <v>0</v>
      </c>
      <c r="AH656" s="7">
        <f>SUMIFS(مصنعيات!AF:AF,مصنعيات!X:X,$AF$2,مصنعيات!V:V,AD656)</f>
        <v>0</v>
      </c>
      <c r="AI656" s="66" t="str">
        <f t="shared" si="172"/>
        <v/>
      </c>
      <c r="AL656" s="4" t="s">
        <v>30</v>
      </c>
      <c r="AM656" s="5">
        <v>45821</v>
      </c>
      <c r="AN656" s="7"/>
      <c r="AO656" s="7"/>
      <c r="AP656" s="6">
        <f t="shared" si="164"/>
        <v>0</v>
      </c>
      <c r="AQ656" s="7">
        <f>SUMIFS(مصنعيات!AO:AO,مصنعيات!AG:AG,$AO$2,مصنعيات!AE:AE,AM656)</f>
        <v>0</v>
      </c>
      <c r="AR656" s="66" t="str">
        <f t="shared" si="173"/>
        <v/>
      </c>
      <c r="AT656" s="4" t="s">
        <v>30</v>
      </c>
      <c r="AU656" s="5">
        <v>45821</v>
      </c>
      <c r="AV656" s="7"/>
      <c r="AW656" s="7"/>
      <c r="AX656" s="6">
        <f t="shared" si="165"/>
        <v>0</v>
      </c>
      <c r="AY656" s="7">
        <f ca="1">SUMIFS(مصنعيات!AW:AW,مصنعيات!AO:AO,$AO$2,مصنعيات!AM:AM,AU656)</f>
        <v>0</v>
      </c>
      <c r="AZ656" s="66" t="str">
        <f t="shared" si="174"/>
        <v/>
      </c>
      <c r="BB656" s="4" t="s">
        <v>30</v>
      </c>
      <c r="BC656" s="5">
        <v>45821</v>
      </c>
      <c r="BD656" s="7"/>
      <c r="BE656" s="7"/>
      <c r="BF656" s="6">
        <f t="shared" si="166"/>
        <v>0</v>
      </c>
      <c r="BG656" s="7">
        <f ca="1">SUMIFS(مصنعيات!BE:BE,مصنعيات!AW:AW,$AO$2,مصنعيات!AU:AU,BC656)</f>
        <v>0</v>
      </c>
      <c r="BH656" s="66" t="str">
        <f t="shared" si="175"/>
        <v/>
      </c>
      <c r="BJ656" s="4" t="s">
        <v>30</v>
      </c>
      <c r="BK656" s="5">
        <v>45821</v>
      </c>
      <c r="BL656" s="7"/>
      <c r="BM656" s="7"/>
      <c r="BN656" s="6">
        <f t="shared" si="167"/>
        <v>0</v>
      </c>
      <c r="BO656" s="7">
        <f ca="1">SUMIFS(مصنعيات!BM:BM,مصنعيات!BE:BE,$AO$2,مصنعيات!BC:BC,BK656)</f>
        <v>0</v>
      </c>
      <c r="BP656" s="66" t="str">
        <f t="shared" si="176"/>
        <v/>
      </c>
    </row>
    <row r="657" spans="2:68" x14ac:dyDescent="0.2">
      <c r="B657" s="4" t="s">
        <v>8</v>
      </c>
      <c r="C657" s="5">
        <v>45822</v>
      </c>
      <c r="D657" s="7"/>
      <c r="E657" s="7"/>
      <c r="F657" s="6">
        <f t="shared" si="168"/>
        <v>0</v>
      </c>
      <c r="G657" s="7">
        <f>SUMIFS(مصنعيات!N:N,مصنعيات!F:F,$E$2,مصنعيات!D:D,C657)</f>
        <v>0</v>
      </c>
      <c r="H657" s="66" t="str">
        <f t="shared" si="169"/>
        <v/>
      </c>
      <c r="K657" s="4" t="s">
        <v>8</v>
      </c>
      <c r="L657" s="5">
        <v>45822</v>
      </c>
      <c r="M657" s="7"/>
      <c r="N657" s="7"/>
      <c r="O657" s="6">
        <f t="shared" si="161"/>
        <v>0</v>
      </c>
      <c r="P657" s="7">
        <f>SUMIFS(مصنعيات!N:N,مصنعيات!F:F,$N$2,مصنعيات!D:D,L657)</f>
        <v>0</v>
      </c>
      <c r="Q657" s="66" t="str">
        <f t="shared" si="170"/>
        <v/>
      </c>
      <c r="T657" s="4" t="s">
        <v>8</v>
      </c>
      <c r="U657" s="5">
        <v>45822</v>
      </c>
      <c r="V657" s="7"/>
      <c r="W657" s="7"/>
      <c r="X657" s="6">
        <f t="shared" si="162"/>
        <v>0</v>
      </c>
      <c r="Y657" s="7">
        <f>SUMIFS(مصنعيات!W:W,مصنعيات!O:O,$W$2,مصنعيات!M:M,U657)</f>
        <v>0</v>
      </c>
      <c r="Z657" s="66" t="str">
        <f t="shared" si="171"/>
        <v/>
      </c>
      <c r="AC657" s="4" t="s">
        <v>8</v>
      </c>
      <c r="AD657" s="5">
        <v>45822</v>
      </c>
      <c r="AE657" s="7"/>
      <c r="AF657" s="7"/>
      <c r="AG657" s="6">
        <f t="shared" si="163"/>
        <v>0</v>
      </c>
      <c r="AH657" s="7">
        <f>SUMIFS(مصنعيات!AF:AF,مصنعيات!X:X,$AF$2,مصنعيات!V:V,AD657)</f>
        <v>0</v>
      </c>
      <c r="AI657" s="66" t="str">
        <f t="shared" si="172"/>
        <v/>
      </c>
      <c r="AL657" s="4" t="s">
        <v>8</v>
      </c>
      <c r="AM657" s="5">
        <v>45822</v>
      </c>
      <c r="AN657" s="7"/>
      <c r="AO657" s="7"/>
      <c r="AP657" s="6">
        <f t="shared" si="164"/>
        <v>0</v>
      </c>
      <c r="AQ657" s="7">
        <f>SUMIFS(مصنعيات!AO:AO,مصنعيات!AG:AG,$AO$2,مصنعيات!AE:AE,AM657)</f>
        <v>0</v>
      </c>
      <c r="AR657" s="66" t="str">
        <f t="shared" si="173"/>
        <v/>
      </c>
      <c r="AT657" s="4" t="s">
        <v>8</v>
      </c>
      <c r="AU657" s="5">
        <v>45822</v>
      </c>
      <c r="AV657" s="7"/>
      <c r="AW657" s="7"/>
      <c r="AX657" s="6">
        <f t="shared" si="165"/>
        <v>0</v>
      </c>
      <c r="AY657" s="7">
        <f ca="1">SUMIFS(مصنعيات!AW:AW,مصنعيات!AO:AO,$AO$2,مصنعيات!AM:AM,AU657)</f>
        <v>0</v>
      </c>
      <c r="AZ657" s="66" t="str">
        <f t="shared" si="174"/>
        <v/>
      </c>
      <c r="BB657" s="4" t="s">
        <v>8</v>
      </c>
      <c r="BC657" s="5">
        <v>45822</v>
      </c>
      <c r="BD657" s="7"/>
      <c r="BE657" s="7"/>
      <c r="BF657" s="6">
        <f t="shared" si="166"/>
        <v>0</v>
      </c>
      <c r="BG657" s="7">
        <f ca="1">SUMIFS(مصنعيات!BE:BE,مصنعيات!AW:AW,$AO$2,مصنعيات!AU:AU,BC657)</f>
        <v>0</v>
      </c>
      <c r="BH657" s="66" t="str">
        <f t="shared" si="175"/>
        <v/>
      </c>
      <c r="BJ657" s="4" t="s">
        <v>8</v>
      </c>
      <c r="BK657" s="5">
        <v>45822</v>
      </c>
      <c r="BL657" s="7"/>
      <c r="BM657" s="7"/>
      <c r="BN657" s="6">
        <f t="shared" si="167"/>
        <v>0</v>
      </c>
      <c r="BO657" s="7">
        <f ca="1">SUMIFS(مصنعيات!BM:BM,مصنعيات!BE:BE,$AO$2,مصنعيات!BC:BC,BK657)</f>
        <v>0</v>
      </c>
      <c r="BP657" s="66" t="str">
        <f t="shared" si="176"/>
        <v/>
      </c>
    </row>
    <row r="658" spans="2:68" x14ac:dyDescent="0.2">
      <c r="B658" s="4" t="s">
        <v>9</v>
      </c>
      <c r="C658" s="5">
        <v>45823</v>
      </c>
      <c r="D658" s="7"/>
      <c r="E658" s="7"/>
      <c r="F658" s="6">
        <f t="shared" si="168"/>
        <v>0</v>
      </c>
      <c r="G658" s="7">
        <f>SUMIFS(مصنعيات!N:N,مصنعيات!F:F,$E$2,مصنعيات!D:D,C658)</f>
        <v>0</v>
      </c>
      <c r="H658" s="66" t="str">
        <f t="shared" si="169"/>
        <v/>
      </c>
      <c r="K658" s="4" t="s">
        <v>9</v>
      </c>
      <c r="L658" s="5">
        <v>45823</v>
      </c>
      <c r="M658" s="7"/>
      <c r="N658" s="7"/>
      <c r="O658" s="6">
        <f t="shared" si="161"/>
        <v>0</v>
      </c>
      <c r="P658" s="7">
        <f>SUMIFS(مصنعيات!N:N,مصنعيات!F:F,$N$2,مصنعيات!D:D,L658)</f>
        <v>0</v>
      </c>
      <c r="Q658" s="66" t="str">
        <f t="shared" si="170"/>
        <v/>
      </c>
      <c r="T658" s="4" t="s">
        <v>9</v>
      </c>
      <c r="U658" s="5">
        <v>45823</v>
      </c>
      <c r="V658" s="7"/>
      <c r="W658" s="7"/>
      <c r="X658" s="6">
        <f t="shared" si="162"/>
        <v>0</v>
      </c>
      <c r="Y658" s="7">
        <f>SUMIFS(مصنعيات!W:W,مصنعيات!O:O,$W$2,مصنعيات!M:M,U658)</f>
        <v>0</v>
      </c>
      <c r="Z658" s="66" t="str">
        <f t="shared" si="171"/>
        <v/>
      </c>
      <c r="AC658" s="4" t="s">
        <v>9</v>
      </c>
      <c r="AD658" s="5">
        <v>45823</v>
      </c>
      <c r="AE658" s="7"/>
      <c r="AF658" s="7"/>
      <c r="AG658" s="6">
        <f t="shared" si="163"/>
        <v>0</v>
      </c>
      <c r="AH658" s="7">
        <f>SUMIFS(مصنعيات!AF:AF,مصنعيات!X:X,$AF$2,مصنعيات!V:V,AD658)</f>
        <v>0</v>
      </c>
      <c r="AI658" s="66" t="str">
        <f t="shared" si="172"/>
        <v/>
      </c>
      <c r="AL658" s="4" t="s">
        <v>9</v>
      </c>
      <c r="AM658" s="5">
        <v>45823</v>
      </c>
      <c r="AN658" s="7"/>
      <c r="AO658" s="7"/>
      <c r="AP658" s="6">
        <f t="shared" si="164"/>
        <v>0</v>
      </c>
      <c r="AQ658" s="7">
        <f>SUMIFS(مصنعيات!AO:AO,مصنعيات!AG:AG,$AO$2,مصنعيات!AE:AE,AM658)</f>
        <v>0</v>
      </c>
      <c r="AR658" s="66" t="str">
        <f t="shared" si="173"/>
        <v/>
      </c>
      <c r="AT658" s="4" t="s">
        <v>9</v>
      </c>
      <c r="AU658" s="5">
        <v>45823</v>
      </c>
      <c r="AV658" s="7"/>
      <c r="AW658" s="7"/>
      <c r="AX658" s="6">
        <f t="shared" si="165"/>
        <v>0</v>
      </c>
      <c r="AY658" s="7">
        <f ca="1">SUMIFS(مصنعيات!AW:AW,مصنعيات!AO:AO,$AO$2,مصنعيات!AM:AM,AU658)</f>
        <v>0</v>
      </c>
      <c r="AZ658" s="66" t="str">
        <f t="shared" si="174"/>
        <v/>
      </c>
      <c r="BB658" s="4" t="s">
        <v>9</v>
      </c>
      <c r="BC658" s="5">
        <v>45823</v>
      </c>
      <c r="BD658" s="7"/>
      <c r="BE658" s="7"/>
      <c r="BF658" s="6">
        <f t="shared" si="166"/>
        <v>0</v>
      </c>
      <c r="BG658" s="7">
        <f ca="1">SUMIFS(مصنعيات!BE:BE,مصنعيات!AW:AW,$AO$2,مصنعيات!AU:AU,BC658)</f>
        <v>0</v>
      </c>
      <c r="BH658" s="66" t="str">
        <f t="shared" si="175"/>
        <v/>
      </c>
      <c r="BJ658" s="4" t="s">
        <v>9</v>
      </c>
      <c r="BK658" s="5">
        <v>45823</v>
      </c>
      <c r="BL658" s="7"/>
      <c r="BM658" s="7"/>
      <c r="BN658" s="6">
        <f t="shared" si="167"/>
        <v>0</v>
      </c>
      <c r="BO658" s="7">
        <f ca="1">SUMIFS(مصنعيات!BM:BM,مصنعيات!BE:BE,$AO$2,مصنعيات!BC:BC,BK658)</f>
        <v>0</v>
      </c>
      <c r="BP658" s="66" t="str">
        <f t="shared" si="176"/>
        <v/>
      </c>
    </row>
    <row r="659" spans="2:68" x14ac:dyDescent="0.2">
      <c r="B659" s="4" t="s">
        <v>10</v>
      </c>
      <c r="C659" s="5">
        <v>45824</v>
      </c>
      <c r="D659" s="7"/>
      <c r="E659" s="7"/>
      <c r="F659" s="6">
        <f t="shared" si="168"/>
        <v>0</v>
      </c>
      <c r="G659" s="7">
        <f>SUMIFS(مصنعيات!N:N,مصنعيات!F:F,$E$2,مصنعيات!D:D,C659)</f>
        <v>0</v>
      </c>
      <c r="H659" s="66" t="str">
        <f t="shared" si="169"/>
        <v/>
      </c>
      <c r="K659" s="4" t="s">
        <v>10</v>
      </c>
      <c r="L659" s="5">
        <v>45824</v>
      </c>
      <c r="M659" s="7"/>
      <c r="N659" s="7"/>
      <c r="O659" s="6">
        <f t="shared" si="161"/>
        <v>0</v>
      </c>
      <c r="P659" s="7">
        <f>SUMIFS(مصنعيات!N:N,مصنعيات!F:F,$N$2,مصنعيات!D:D,L659)</f>
        <v>0</v>
      </c>
      <c r="Q659" s="66" t="str">
        <f t="shared" si="170"/>
        <v/>
      </c>
      <c r="T659" s="4" t="s">
        <v>10</v>
      </c>
      <c r="U659" s="5">
        <v>45824</v>
      </c>
      <c r="V659" s="7"/>
      <c r="W659" s="7"/>
      <c r="X659" s="6">
        <f t="shared" si="162"/>
        <v>0</v>
      </c>
      <c r="Y659" s="7">
        <f>SUMIFS(مصنعيات!W:W,مصنعيات!O:O,$W$2,مصنعيات!M:M,U659)</f>
        <v>0</v>
      </c>
      <c r="Z659" s="66" t="str">
        <f t="shared" si="171"/>
        <v/>
      </c>
      <c r="AC659" s="4" t="s">
        <v>10</v>
      </c>
      <c r="AD659" s="5">
        <v>45824</v>
      </c>
      <c r="AE659" s="7"/>
      <c r="AF659" s="7"/>
      <c r="AG659" s="6">
        <f t="shared" si="163"/>
        <v>0</v>
      </c>
      <c r="AH659" s="7">
        <f>SUMIFS(مصنعيات!AF:AF,مصنعيات!X:X,$AF$2,مصنعيات!V:V,AD659)</f>
        <v>0</v>
      </c>
      <c r="AI659" s="66" t="str">
        <f t="shared" si="172"/>
        <v/>
      </c>
      <c r="AL659" s="4" t="s">
        <v>10</v>
      </c>
      <c r="AM659" s="5">
        <v>45824</v>
      </c>
      <c r="AN659" s="7"/>
      <c r="AO659" s="7"/>
      <c r="AP659" s="6">
        <f t="shared" si="164"/>
        <v>0</v>
      </c>
      <c r="AQ659" s="7">
        <f>SUMIFS(مصنعيات!AO:AO,مصنعيات!AG:AG,$AO$2,مصنعيات!AE:AE,AM659)</f>
        <v>0</v>
      </c>
      <c r="AR659" s="66" t="str">
        <f t="shared" si="173"/>
        <v/>
      </c>
      <c r="AT659" s="4" t="s">
        <v>10</v>
      </c>
      <c r="AU659" s="5">
        <v>45824</v>
      </c>
      <c r="AV659" s="7"/>
      <c r="AW659" s="7"/>
      <c r="AX659" s="6">
        <f t="shared" si="165"/>
        <v>0</v>
      </c>
      <c r="AY659" s="7">
        <f ca="1">SUMIFS(مصنعيات!AW:AW,مصنعيات!AO:AO,$AO$2,مصنعيات!AM:AM,AU659)</f>
        <v>0</v>
      </c>
      <c r="AZ659" s="66" t="str">
        <f t="shared" si="174"/>
        <v/>
      </c>
      <c r="BB659" s="4" t="s">
        <v>10</v>
      </c>
      <c r="BC659" s="5">
        <v>45824</v>
      </c>
      <c r="BD659" s="7"/>
      <c r="BE659" s="7"/>
      <c r="BF659" s="6">
        <f t="shared" si="166"/>
        <v>0</v>
      </c>
      <c r="BG659" s="7">
        <f ca="1">SUMIFS(مصنعيات!BE:BE,مصنعيات!AW:AW,$AO$2,مصنعيات!AU:AU,BC659)</f>
        <v>0</v>
      </c>
      <c r="BH659" s="66" t="str">
        <f t="shared" si="175"/>
        <v/>
      </c>
      <c r="BJ659" s="4" t="s">
        <v>10</v>
      </c>
      <c r="BK659" s="5">
        <v>45824</v>
      </c>
      <c r="BL659" s="7"/>
      <c r="BM659" s="7"/>
      <c r="BN659" s="6">
        <f t="shared" si="167"/>
        <v>0</v>
      </c>
      <c r="BO659" s="7">
        <f ca="1">SUMIFS(مصنعيات!BM:BM,مصنعيات!BE:BE,$AO$2,مصنعيات!BC:BC,BK659)</f>
        <v>0</v>
      </c>
      <c r="BP659" s="66" t="str">
        <f t="shared" si="176"/>
        <v/>
      </c>
    </row>
    <row r="660" spans="2:68" x14ac:dyDescent="0.2">
      <c r="B660" s="4" t="s">
        <v>11</v>
      </c>
      <c r="C660" s="5">
        <v>45825</v>
      </c>
      <c r="D660" s="7"/>
      <c r="E660" s="7"/>
      <c r="F660" s="6">
        <f t="shared" si="168"/>
        <v>0</v>
      </c>
      <c r="G660" s="7">
        <f>SUMIFS(مصنعيات!N:N,مصنعيات!F:F,$E$2,مصنعيات!D:D,C660)</f>
        <v>0</v>
      </c>
      <c r="H660" s="66" t="str">
        <f t="shared" si="169"/>
        <v/>
      </c>
      <c r="K660" s="4" t="s">
        <v>11</v>
      </c>
      <c r="L660" s="5">
        <v>45825</v>
      </c>
      <c r="M660" s="7"/>
      <c r="N660" s="7"/>
      <c r="O660" s="6">
        <f t="shared" si="161"/>
        <v>0</v>
      </c>
      <c r="P660" s="7">
        <f>SUMIFS(مصنعيات!N:N,مصنعيات!F:F,$N$2,مصنعيات!D:D,L660)</f>
        <v>0</v>
      </c>
      <c r="Q660" s="66" t="str">
        <f t="shared" si="170"/>
        <v/>
      </c>
      <c r="T660" s="4" t="s">
        <v>11</v>
      </c>
      <c r="U660" s="5">
        <v>45825</v>
      </c>
      <c r="V660" s="7"/>
      <c r="W660" s="7"/>
      <c r="X660" s="6">
        <f t="shared" si="162"/>
        <v>0</v>
      </c>
      <c r="Y660" s="7">
        <f>SUMIFS(مصنعيات!W:W,مصنعيات!O:O,$W$2,مصنعيات!M:M,U660)</f>
        <v>0</v>
      </c>
      <c r="Z660" s="66" t="str">
        <f t="shared" si="171"/>
        <v/>
      </c>
      <c r="AC660" s="4" t="s">
        <v>11</v>
      </c>
      <c r="AD660" s="5">
        <v>45825</v>
      </c>
      <c r="AE660" s="7"/>
      <c r="AF660" s="7"/>
      <c r="AG660" s="6">
        <f t="shared" si="163"/>
        <v>0</v>
      </c>
      <c r="AH660" s="7">
        <f>SUMIFS(مصنعيات!AF:AF,مصنعيات!X:X,$AF$2,مصنعيات!V:V,AD660)</f>
        <v>0</v>
      </c>
      <c r="AI660" s="66" t="str">
        <f t="shared" si="172"/>
        <v/>
      </c>
      <c r="AL660" s="4" t="s">
        <v>11</v>
      </c>
      <c r="AM660" s="5">
        <v>45825</v>
      </c>
      <c r="AN660" s="7"/>
      <c r="AO660" s="7"/>
      <c r="AP660" s="6">
        <f t="shared" si="164"/>
        <v>0</v>
      </c>
      <c r="AQ660" s="7">
        <f>SUMIFS(مصنعيات!AO:AO,مصنعيات!AG:AG,$AO$2,مصنعيات!AE:AE,AM660)</f>
        <v>0</v>
      </c>
      <c r="AR660" s="66" t="str">
        <f t="shared" si="173"/>
        <v/>
      </c>
      <c r="AT660" s="4" t="s">
        <v>11</v>
      </c>
      <c r="AU660" s="5">
        <v>45825</v>
      </c>
      <c r="AV660" s="7"/>
      <c r="AW660" s="7"/>
      <c r="AX660" s="6">
        <f t="shared" si="165"/>
        <v>0</v>
      </c>
      <c r="AY660" s="7">
        <f ca="1">SUMIFS(مصنعيات!AW:AW,مصنعيات!AO:AO,$AO$2,مصنعيات!AM:AM,AU660)</f>
        <v>0</v>
      </c>
      <c r="AZ660" s="66" t="str">
        <f t="shared" si="174"/>
        <v/>
      </c>
      <c r="BB660" s="4" t="s">
        <v>11</v>
      </c>
      <c r="BC660" s="5">
        <v>45825</v>
      </c>
      <c r="BD660" s="7"/>
      <c r="BE660" s="7"/>
      <c r="BF660" s="6">
        <f t="shared" si="166"/>
        <v>0</v>
      </c>
      <c r="BG660" s="7">
        <f ca="1">SUMIFS(مصنعيات!BE:BE,مصنعيات!AW:AW,$AO$2,مصنعيات!AU:AU,BC660)</f>
        <v>0</v>
      </c>
      <c r="BH660" s="66" t="str">
        <f t="shared" si="175"/>
        <v/>
      </c>
      <c r="BJ660" s="4" t="s">
        <v>11</v>
      </c>
      <c r="BK660" s="5">
        <v>45825</v>
      </c>
      <c r="BL660" s="7"/>
      <c r="BM660" s="7"/>
      <c r="BN660" s="6">
        <f t="shared" si="167"/>
        <v>0</v>
      </c>
      <c r="BO660" s="7">
        <f ca="1">SUMIFS(مصنعيات!BM:BM,مصنعيات!BE:BE,$AO$2,مصنعيات!BC:BC,BK660)</f>
        <v>0</v>
      </c>
      <c r="BP660" s="66" t="str">
        <f t="shared" si="176"/>
        <v/>
      </c>
    </row>
    <row r="661" spans="2:68" x14ac:dyDescent="0.2">
      <c r="B661" s="4" t="s">
        <v>12</v>
      </c>
      <c r="C661" s="5">
        <v>45826</v>
      </c>
      <c r="D661" s="7"/>
      <c r="E661" s="7"/>
      <c r="F661" s="6">
        <f t="shared" si="168"/>
        <v>0</v>
      </c>
      <c r="G661" s="7">
        <f>SUMIFS(مصنعيات!N:N,مصنعيات!F:F,$E$2,مصنعيات!D:D,C661)</f>
        <v>0</v>
      </c>
      <c r="H661" s="66" t="str">
        <f t="shared" si="169"/>
        <v/>
      </c>
      <c r="K661" s="4" t="s">
        <v>12</v>
      </c>
      <c r="L661" s="5">
        <v>45826</v>
      </c>
      <c r="M661" s="7"/>
      <c r="N661" s="7"/>
      <c r="O661" s="6">
        <f t="shared" si="161"/>
        <v>0</v>
      </c>
      <c r="P661" s="7">
        <f>SUMIFS(مصنعيات!N:N,مصنعيات!F:F,$N$2,مصنعيات!D:D,L661)</f>
        <v>0</v>
      </c>
      <c r="Q661" s="66" t="str">
        <f t="shared" si="170"/>
        <v/>
      </c>
      <c r="T661" s="4" t="s">
        <v>12</v>
      </c>
      <c r="U661" s="5">
        <v>45826</v>
      </c>
      <c r="V661" s="7"/>
      <c r="W661" s="7"/>
      <c r="X661" s="6">
        <f t="shared" si="162"/>
        <v>0</v>
      </c>
      <c r="Y661" s="7">
        <f>SUMIFS(مصنعيات!W:W,مصنعيات!O:O,$W$2,مصنعيات!M:M,U661)</f>
        <v>0</v>
      </c>
      <c r="Z661" s="66" t="str">
        <f t="shared" si="171"/>
        <v/>
      </c>
      <c r="AC661" s="4" t="s">
        <v>12</v>
      </c>
      <c r="AD661" s="5">
        <v>45826</v>
      </c>
      <c r="AE661" s="7"/>
      <c r="AF661" s="7"/>
      <c r="AG661" s="6">
        <f t="shared" si="163"/>
        <v>0</v>
      </c>
      <c r="AH661" s="7">
        <f>SUMIFS(مصنعيات!AF:AF,مصنعيات!X:X,$AF$2,مصنعيات!V:V,AD661)</f>
        <v>0</v>
      </c>
      <c r="AI661" s="66" t="str">
        <f t="shared" si="172"/>
        <v/>
      </c>
      <c r="AL661" s="4" t="s">
        <v>12</v>
      </c>
      <c r="AM661" s="5">
        <v>45826</v>
      </c>
      <c r="AN661" s="7"/>
      <c r="AO661" s="7"/>
      <c r="AP661" s="6">
        <f t="shared" si="164"/>
        <v>0</v>
      </c>
      <c r="AQ661" s="7">
        <f>SUMIFS(مصنعيات!AO:AO,مصنعيات!AG:AG,$AO$2,مصنعيات!AE:AE,AM661)</f>
        <v>0</v>
      </c>
      <c r="AR661" s="66" t="str">
        <f t="shared" si="173"/>
        <v/>
      </c>
      <c r="AT661" s="4" t="s">
        <v>12</v>
      </c>
      <c r="AU661" s="5">
        <v>45826</v>
      </c>
      <c r="AV661" s="7"/>
      <c r="AW661" s="7"/>
      <c r="AX661" s="6">
        <f t="shared" si="165"/>
        <v>0</v>
      </c>
      <c r="AY661" s="7">
        <f ca="1">SUMIFS(مصنعيات!AW:AW,مصنعيات!AO:AO,$AO$2,مصنعيات!AM:AM,AU661)</f>
        <v>0</v>
      </c>
      <c r="AZ661" s="66" t="str">
        <f t="shared" si="174"/>
        <v/>
      </c>
      <c r="BB661" s="4" t="s">
        <v>12</v>
      </c>
      <c r="BC661" s="5">
        <v>45826</v>
      </c>
      <c r="BD661" s="7"/>
      <c r="BE661" s="7"/>
      <c r="BF661" s="6">
        <f t="shared" si="166"/>
        <v>0</v>
      </c>
      <c r="BG661" s="7">
        <f ca="1">SUMIFS(مصنعيات!BE:BE,مصنعيات!AW:AW,$AO$2,مصنعيات!AU:AU,BC661)</f>
        <v>0</v>
      </c>
      <c r="BH661" s="66" t="str">
        <f t="shared" si="175"/>
        <v/>
      </c>
      <c r="BJ661" s="4" t="s">
        <v>12</v>
      </c>
      <c r="BK661" s="5">
        <v>45826</v>
      </c>
      <c r="BL661" s="7"/>
      <c r="BM661" s="7"/>
      <c r="BN661" s="6">
        <f t="shared" si="167"/>
        <v>0</v>
      </c>
      <c r="BO661" s="7">
        <f ca="1">SUMIFS(مصنعيات!BM:BM,مصنعيات!BE:BE,$AO$2,مصنعيات!BC:BC,BK661)</f>
        <v>0</v>
      </c>
      <c r="BP661" s="66" t="str">
        <f t="shared" si="176"/>
        <v/>
      </c>
    </row>
    <row r="662" spans="2:68" x14ac:dyDescent="0.2">
      <c r="B662" s="4" t="s">
        <v>13</v>
      </c>
      <c r="C662" s="5">
        <v>45827</v>
      </c>
      <c r="D662" s="7"/>
      <c r="E662" s="7"/>
      <c r="F662" s="6">
        <f t="shared" si="168"/>
        <v>0</v>
      </c>
      <c r="G662" s="7">
        <f>SUMIFS(مصنعيات!N:N,مصنعيات!F:F,$E$2,مصنعيات!D:D,C662)</f>
        <v>0</v>
      </c>
      <c r="H662" s="66" t="str">
        <f t="shared" si="169"/>
        <v/>
      </c>
      <c r="K662" s="4" t="s">
        <v>13</v>
      </c>
      <c r="L662" s="5">
        <v>45827</v>
      </c>
      <c r="M662" s="7"/>
      <c r="N662" s="7"/>
      <c r="O662" s="6">
        <f t="shared" ref="O662:O725" si="177">N662-M662</f>
        <v>0</v>
      </c>
      <c r="P662" s="7">
        <f>SUMIFS(مصنعيات!N:N,مصنعيات!F:F,$N$2,مصنعيات!D:D,L662)</f>
        <v>0</v>
      </c>
      <c r="Q662" s="66" t="str">
        <f t="shared" si="170"/>
        <v/>
      </c>
      <c r="T662" s="4" t="s">
        <v>13</v>
      </c>
      <c r="U662" s="5">
        <v>45827</v>
      </c>
      <c r="V662" s="7"/>
      <c r="W662" s="7"/>
      <c r="X662" s="6">
        <f t="shared" ref="X662:X725" si="178">W662-V662</f>
        <v>0</v>
      </c>
      <c r="Y662" s="7">
        <f>SUMIFS(مصنعيات!W:W,مصنعيات!O:O,$W$2,مصنعيات!M:M,U662)</f>
        <v>0</v>
      </c>
      <c r="Z662" s="66" t="str">
        <f t="shared" si="171"/>
        <v/>
      </c>
      <c r="AC662" s="4" t="s">
        <v>13</v>
      </c>
      <c r="AD662" s="5">
        <v>45827</v>
      </c>
      <c r="AE662" s="7"/>
      <c r="AF662" s="7"/>
      <c r="AG662" s="6">
        <f t="shared" ref="AG662:AG725" si="179">AF662-AE662</f>
        <v>0</v>
      </c>
      <c r="AH662" s="7">
        <f>SUMIFS(مصنعيات!AF:AF,مصنعيات!X:X,$AF$2,مصنعيات!V:V,AD662)</f>
        <v>0</v>
      </c>
      <c r="AI662" s="66" t="str">
        <f t="shared" si="172"/>
        <v/>
      </c>
      <c r="AL662" s="4" t="s">
        <v>13</v>
      </c>
      <c r="AM662" s="5">
        <v>45827</v>
      </c>
      <c r="AN662" s="7"/>
      <c r="AO662" s="7"/>
      <c r="AP662" s="6">
        <f t="shared" ref="AP662:AP725" si="180">AO662-AN662</f>
        <v>0</v>
      </c>
      <c r="AQ662" s="7">
        <f>SUMIFS(مصنعيات!AO:AO,مصنعيات!AG:AG,$AO$2,مصنعيات!AE:AE,AM662)</f>
        <v>0</v>
      </c>
      <c r="AR662" s="66" t="str">
        <f t="shared" si="173"/>
        <v/>
      </c>
      <c r="AT662" s="4" t="s">
        <v>13</v>
      </c>
      <c r="AU662" s="5">
        <v>45827</v>
      </c>
      <c r="AV662" s="7"/>
      <c r="AW662" s="7"/>
      <c r="AX662" s="6">
        <f t="shared" ref="AX662:AX725" si="181">AW662-AV662</f>
        <v>0</v>
      </c>
      <c r="AY662" s="7">
        <f ca="1">SUMIFS(مصنعيات!AW:AW,مصنعيات!AO:AO,$AO$2,مصنعيات!AM:AM,AU662)</f>
        <v>0</v>
      </c>
      <c r="AZ662" s="66" t="str">
        <f t="shared" si="174"/>
        <v/>
      </c>
      <c r="BB662" s="4" t="s">
        <v>13</v>
      </c>
      <c r="BC662" s="5">
        <v>45827</v>
      </c>
      <c r="BD662" s="7"/>
      <c r="BE662" s="7"/>
      <c r="BF662" s="6">
        <f t="shared" ref="BF662:BF725" si="182">BE662-BD662</f>
        <v>0</v>
      </c>
      <c r="BG662" s="7">
        <f ca="1">SUMIFS(مصنعيات!BE:BE,مصنعيات!AW:AW,$AO$2,مصنعيات!AU:AU,BC662)</f>
        <v>0</v>
      </c>
      <c r="BH662" s="66" t="str">
        <f t="shared" si="175"/>
        <v/>
      </c>
      <c r="BJ662" s="4" t="s">
        <v>13</v>
      </c>
      <c r="BK662" s="5">
        <v>45827</v>
      </c>
      <c r="BL662" s="7"/>
      <c r="BM662" s="7"/>
      <c r="BN662" s="6">
        <f t="shared" ref="BN662:BN725" si="183">BM662-BL662</f>
        <v>0</v>
      </c>
      <c r="BO662" s="7">
        <f ca="1">SUMIFS(مصنعيات!BM:BM,مصنعيات!BE:BE,$AO$2,مصنعيات!BC:BC,BK662)</f>
        <v>0</v>
      </c>
      <c r="BP662" s="66" t="str">
        <f t="shared" si="176"/>
        <v/>
      </c>
    </row>
    <row r="663" spans="2:68" x14ac:dyDescent="0.2">
      <c r="B663" s="4" t="s">
        <v>30</v>
      </c>
      <c r="C663" s="5">
        <v>45828</v>
      </c>
      <c r="D663" s="7"/>
      <c r="E663" s="7"/>
      <c r="F663" s="6">
        <f t="shared" si="168"/>
        <v>0</v>
      </c>
      <c r="G663" s="7">
        <f>SUMIFS(مصنعيات!N:N,مصنعيات!F:F,$E$2,مصنعيات!D:D,C663)</f>
        <v>0</v>
      </c>
      <c r="H663" s="66" t="str">
        <f t="shared" si="169"/>
        <v/>
      </c>
      <c r="K663" s="4" t="s">
        <v>30</v>
      </c>
      <c r="L663" s="5">
        <v>45828</v>
      </c>
      <c r="M663" s="7"/>
      <c r="N663" s="7"/>
      <c r="O663" s="6">
        <f t="shared" si="177"/>
        <v>0</v>
      </c>
      <c r="P663" s="7">
        <f>SUMIFS(مصنعيات!N:N,مصنعيات!F:F,$N$2,مصنعيات!D:D,L663)</f>
        <v>0</v>
      </c>
      <c r="Q663" s="66" t="str">
        <f t="shared" si="170"/>
        <v/>
      </c>
      <c r="T663" s="4" t="s">
        <v>30</v>
      </c>
      <c r="U663" s="5">
        <v>45828</v>
      </c>
      <c r="V663" s="7"/>
      <c r="W663" s="7"/>
      <c r="X663" s="6">
        <f t="shared" si="178"/>
        <v>0</v>
      </c>
      <c r="Y663" s="7">
        <f>SUMIFS(مصنعيات!W:W,مصنعيات!O:O,$W$2,مصنعيات!M:M,U663)</f>
        <v>0</v>
      </c>
      <c r="Z663" s="66" t="str">
        <f t="shared" si="171"/>
        <v/>
      </c>
      <c r="AC663" s="4" t="s">
        <v>30</v>
      </c>
      <c r="AD663" s="5">
        <v>45828</v>
      </c>
      <c r="AE663" s="7"/>
      <c r="AF663" s="7"/>
      <c r="AG663" s="6">
        <f t="shared" si="179"/>
        <v>0</v>
      </c>
      <c r="AH663" s="7">
        <f>SUMIFS(مصنعيات!AF:AF,مصنعيات!X:X,$AF$2,مصنعيات!V:V,AD663)</f>
        <v>0</v>
      </c>
      <c r="AI663" s="66" t="str">
        <f t="shared" si="172"/>
        <v/>
      </c>
      <c r="AL663" s="4" t="s">
        <v>30</v>
      </c>
      <c r="AM663" s="5">
        <v>45828</v>
      </c>
      <c r="AN663" s="7"/>
      <c r="AO663" s="7"/>
      <c r="AP663" s="6">
        <f t="shared" si="180"/>
        <v>0</v>
      </c>
      <c r="AQ663" s="7">
        <f>SUMIFS(مصنعيات!AO:AO,مصنعيات!AG:AG,$AO$2,مصنعيات!AE:AE,AM663)</f>
        <v>0</v>
      </c>
      <c r="AR663" s="66" t="str">
        <f t="shared" si="173"/>
        <v/>
      </c>
      <c r="AT663" s="4" t="s">
        <v>30</v>
      </c>
      <c r="AU663" s="5">
        <v>45828</v>
      </c>
      <c r="AV663" s="7"/>
      <c r="AW663" s="7"/>
      <c r="AX663" s="6">
        <f t="shared" si="181"/>
        <v>0</v>
      </c>
      <c r="AY663" s="7">
        <f ca="1">SUMIFS(مصنعيات!AW:AW,مصنعيات!AO:AO,$AO$2,مصنعيات!AM:AM,AU663)</f>
        <v>0</v>
      </c>
      <c r="AZ663" s="66" t="str">
        <f t="shared" si="174"/>
        <v/>
      </c>
      <c r="BB663" s="4" t="s">
        <v>30</v>
      </c>
      <c r="BC663" s="5">
        <v>45828</v>
      </c>
      <c r="BD663" s="7"/>
      <c r="BE663" s="7"/>
      <c r="BF663" s="6">
        <f t="shared" si="182"/>
        <v>0</v>
      </c>
      <c r="BG663" s="7">
        <f ca="1">SUMIFS(مصنعيات!BE:BE,مصنعيات!AW:AW,$AO$2,مصنعيات!AU:AU,BC663)</f>
        <v>0</v>
      </c>
      <c r="BH663" s="66" t="str">
        <f t="shared" si="175"/>
        <v/>
      </c>
      <c r="BJ663" s="4" t="s">
        <v>30</v>
      </c>
      <c r="BK663" s="5">
        <v>45828</v>
      </c>
      <c r="BL663" s="7"/>
      <c r="BM663" s="7"/>
      <c r="BN663" s="6">
        <f t="shared" si="183"/>
        <v>0</v>
      </c>
      <c r="BO663" s="7">
        <f ca="1">SUMIFS(مصنعيات!BM:BM,مصنعيات!BE:BE,$AO$2,مصنعيات!BC:BC,BK663)</f>
        <v>0</v>
      </c>
      <c r="BP663" s="66" t="str">
        <f t="shared" si="176"/>
        <v/>
      </c>
    </row>
    <row r="664" spans="2:68" x14ac:dyDescent="0.2">
      <c r="B664" s="4" t="s">
        <v>8</v>
      </c>
      <c r="C664" s="5">
        <v>45829</v>
      </c>
      <c r="D664" s="7"/>
      <c r="E664" s="7"/>
      <c r="F664" s="6">
        <f t="shared" si="168"/>
        <v>0</v>
      </c>
      <c r="G664" s="7">
        <f>SUMIFS(مصنعيات!N:N,مصنعيات!F:F,$E$2,مصنعيات!D:D,C664)</f>
        <v>0</v>
      </c>
      <c r="H664" s="66" t="str">
        <f t="shared" si="169"/>
        <v/>
      </c>
      <c r="K664" s="4" t="s">
        <v>8</v>
      </c>
      <c r="L664" s="5">
        <v>45829</v>
      </c>
      <c r="M664" s="7"/>
      <c r="N664" s="7"/>
      <c r="O664" s="6">
        <f t="shared" si="177"/>
        <v>0</v>
      </c>
      <c r="P664" s="7">
        <f>SUMIFS(مصنعيات!N:N,مصنعيات!F:F,$N$2,مصنعيات!D:D,L664)</f>
        <v>0</v>
      </c>
      <c r="Q664" s="66" t="str">
        <f t="shared" si="170"/>
        <v/>
      </c>
      <c r="T664" s="4" t="s">
        <v>8</v>
      </c>
      <c r="U664" s="5">
        <v>45829</v>
      </c>
      <c r="V664" s="7"/>
      <c r="W664" s="7"/>
      <c r="X664" s="6">
        <f t="shared" si="178"/>
        <v>0</v>
      </c>
      <c r="Y664" s="7">
        <f>SUMIFS(مصنعيات!W:W,مصنعيات!O:O,$W$2,مصنعيات!M:M,U664)</f>
        <v>0</v>
      </c>
      <c r="Z664" s="66" t="str">
        <f t="shared" si="171"/>
        <v/>
      </c>
      <c r="AC664" s="4" t="s">
        <v>8</v>
      </c>
      <c r="AD664" s="5">
        <v>45829</v>
      </c>
      <c r="AE664" s="7"/>
      <c r="AF664" s="7"/>
      <c r="AG664" s="6">
        <f t="shared" si="179"/>
        <v>0</v>
      </c>
      <c r="AH664" s="7">
        <f>SUMIFS(مصنعيات!AF:AF,مصنعيات!X:X,$AF$2,مصنعيات!V:V,AD664)</f>
        <v>0</v>
      </c>
      <c r="AI664" s="66" t="str">
        <f t="shared" si="172"/>
        <v/>
      </c>
      <c r="AL664" s="4" t="s">
        <v>8</v>
      </c>
      <c r="AM664" s="5">
        <v>45829</v>
      </c>
      <c r="AN664" s="7"/>
      <c r="AO664" s="7"/>
      <c r="AP664" s="6">
        <f t="shared" si="180"/>
        <v>0</v>
      </c>
      <c r="AQ664" s="7">
        <f>SUMIFS(مصنعيات!AO:AO,مصنعيات!AG:AG,$AO$2,مصنعيات!AE:AE,AM664)</f>
        <v>0</v>
      </c>
      <c r="AR664" s="66" t="str">
        <f t="shared" si="173"/>
        <v/>
      </c>
      <c r="AT664" s="4" t="s">
        <v>8</v>
      </c>
      <c r="AU664" s="5">
        <v>45829</v>
      </c>
      <c r="AV664" s="7"/>
      <c r="AW664" s="7"/>
      <c r="AX664" s="6">
        <f t="shared" si="181"/>
        <v>0</v>
      </c>
      <c r="AY664" s="7">
        <f ca="1">SUMIFS(مصنعيات!AW:AW,مصنعيات!AO:AO,$AO$2,مصنعيات!AM:AM,AU664)</f>
        <v>0</v>
      </c>
      <c r="AZ664" s="66" t="str">
        <f t="shared" si="174"/>
        <v/>
      </c>
      <c r="BB664" s="4" t="s">
        <v>8</v>
      </c>
      <c r="BC664" s="5">
        <v>45829</v>
      </c>
      <c r="BD664" s="7"/>
      <c r="BE664" s="7"/>
      <c r="BF664" s="6">
        <f t="shared" si="182"/>
        <v>0</v>
      </c>
      <c r="BG664" s="7">
        <f ca="1">SUMIFS(مصنعيات!BE:BE,مصنعيات!AW:AW,$AO$2,مصنعيات!AU:AU,BC664)</f>
        <v>0</v>
      </c>
      <c r="BH664" s="66" t="str">
        <f t="shared" si="175"/>
        <v/>
      </c>
      <c r="BJ664" s="4" t="s">
        <v>8</v>
      </c>
      <c r="BK664" s="5">
        <v>45829</v>
      </c>
      <c r="BL664" s="7"/>
      <c r="BM664" s="7"/>
      <c r="BN664" s="6">
        <f t="shared" si="183"/>
        <v>0</v>
      </c>
      <c r="BO664" s="7">
        <f ca="1">SUMIFS(مصنعيات!BM:BM,مصنعيات!BE:BE,$AO$2,مصنعيات!BC:BC,BK664)</f>
        <v>0</v>
      </c>
      <c r="BP664" s="66" t="str">
        <f t="shared" si="176"/>
        <v/>
      </c>
    </row>
    <row r="665" spans="2:68" x14ac:dyDescent="0.2">
      <c r="B665" s="4" t="s">
        <v>9</v>
      </c>
      <c r="C665" s="5">
        <v>45830</v>
      </c>
      <c r="D665" s="7"/>
      <c r="E665" s="7"/>
      <c r="F665" s="6">
        <f t="shared" si="168"/>
        <v>0</v>
      </c>
      <c r="G665" s="7">
        <f>SUMIFS(مصنعيات!N:N,مصنعيات!F:F,$E$2,مصنعيات!D:D,C665)</f>
        <v>0</v>
      </c>
      <c r="H665" s="66" t="str">
        <f t="shared" si="169"/>
        <v/>
      </c>
      <c r="K665" s="4" t="s">
        <v>9</v>
      </c>
      <c r="L665" s="5">
        <v>45830</v>
      </c>
      <c r="M665" s="7"/>
      <c r="N665" s="7"/>
      <c r="O665" s="6">
        <f t="shared" si="177"/>
        <v>0</v>
      </c>
      <c r="P665" s="7">
        <f>SUMIFS(مصنعيات!N:N,مصنعيات!F:F,$N$2,مصنعيات!D:D,L665)</f>
        <v>0</v>
      </c>
      <c r="Q665" s="66" t="str">
        <f t="shared" si="170"/>
        <v/>
      </c>
      <c r="T665" s="4" t="s">
        <v>9</v>
      </c>
      <c r="U665" s="5">
        <v>45830</v>
      </c>
      <c r="V665" s="7"/>
      <c r="W665" s="7"/>
      <c r="X665" s="6">
        <f t="shared" si="178"/>
        <v>0</v>
      </c>
      <c r="Y665" s="7">
        <f>SUMIFS(مصنعيات!W:W,مصنعيات!O:O,$W$2,مصنعيات!M:M,U665)</f>
        <v>0</v>
      </c>
      <c r="Z665" s="66" t="str">
        <f t="shared" si="171"/>
        <v/>
      </c>
      <c r="AC665" s="4" t="s">
        <v>9</v>
      </c>
      <c r="AD665" s="5">
        <v>45830</v>
      </c>
      <c r="AE665" s="7"/>
      <c r="AF665" s="7"/>
      <c r="AG665" s="6">
        <f t="shared" si="179"/>
        <v>0</v>
      </c>
      <c r="AH665" s="7">
        <f>SUMIFS(مصنعيات!AF:AF,مصنعيات!X:X,$AF$2,مصنعيات!V:V,AD665)</f>
        <v>0</v>
      </c>
      <c r="AI665" s="66" t="str">
        <f t="shared" si="172"/>
        <v/>
      </c>
      <c r="AL665" s="4" t="s">
        <v>9</v>
      </c>
      <c r="AM665" s="5">
        <v>45830</v>
      </c>
      <c r="AN665" s="7"/>
      <c r="AO665" s="7"/>
      <c r="AP665" s="6">
        <f t="shared" si="180"/>
        <v>0</v>
      </c>
      <c r="AQ665" s="7">
        <f>SUMIFS(مصنعيات!AO:AO,مصنعيات!AG:AG,$AO$2,مصنعيات!AE:AE,AM665)</f>
        <v>0</v>
      </c>
      <c r="AR665" s="66" t="str">
        <f t="shared" si="173"/>
        <v/>
      </c>
      <c r="AT665" s="4" t="s">
        <v>9</v>
      </c>
      <c r="AU665" s="5">
        <v>45830</v>
      </c>
      <c r="AV665" s="7"/>
      <c r="AW665" s="7"/>
      <c r="AX665" s="6">
        <f t="shared" si="181"/>
        <v>0</v>
      </c>
      <c r="AY665" s="7">
        <f ca="1">SUMIFS(مصنعيات!AW:AW,مصنعيات!AO:AO,$AO$2,مصنعيات!AM:AM,AU665)</f>
        <v>0</v>
      </c>
      <c r="AZ665" s="66" t="str">
        <f t="shared" si="174"/>
        <v/>
      </c>
      <c r="BB665" s="4" t="s">
        <v>9</v>
      </c>
      <c r="BC665" s="5">
        <v>45830</v>
      </c>
      <c r="BD665" s="7"/>
      <c r="BE665" s="7"/>
      <c r="BF665" s="6">
        <f t="shared" si="182"/>
        <v>0</v>
      </c>
      <c r="BG665" s="7">
        <f ca="1">SUMIFS(مصنعيات!BE:BE,مصنعيات!AW:AW,$AO$2,مصنعيات!AU:AU,BC665)</f>
        <v>0</v>
      </c>
      <c r="BH665" s="66" t="str">
        <f t="shared" si="175"/>
        <v/>
      </c>
      <c r="BJ665" s="4" t="s">
        <v>9</v>
      </c>
      <c r="BK665" s="5">
        <v>45830</v>
      </c>
      <c r="BL665" s="7"/>
      <c r="BM665" s="7"/>
      <c r="BN665" s="6">
        <f t="shared" si="183"/>
        <v>0</v>
      </c>
      <c r="BO665" s="7">
        <f ca="1">SUMIFS(مصنعيات!BM:BM,مصنعيات!BE:BE,$AO$2,مصنعيات!BC:BC,BK665)</f>
        <v>0</v>
      </c>
      <c r="BP665" s="66" t="str">
        <f t="shared" si="176"/>
        <v/>
      </c>
    </row>
    <row r="666" spans="2:68" x14ac:dyDescent="0.2">
      <c r="B666" s="4" t="s">
        <v>10</v>
      </c>
      <c r="C666" s="5">
        <v>45831</v>
      </c>
      <c r="D666" s="7"/>
      <c r="E666" s="7"/>
      <c r="F666" s="6">
        <f t="shared" si="168"/>
        <v>0</v>
      </c>
      <c r="G666" s="7">
        <f>SUMIFS(مصنعيات!N:N,مصنعيات!F:F,$E$2,مصنعيات!D:D,C666)</f>
        <v>0</v>
      </c>
      <c r="H666" s="66" t="str">
        <f t="shared" si="169"/>
        <v/>
      </c>
      <c r="K666" s="4" t="s">
        <v>10</v>
      </c>
      <c r="L666" s="5">
        <v>45831</v>
      </c>
      <c r="M666" s="7"/>
      <c r="N666" s="7"/>
      <c r="O666" s="6">
        <f t="shared" si="177"/>
        <v>0</v>
      </c>
      <c r="P666" s="7">
        <f>SUMIFS(مصنعيات!N:N,مصنعيات!F:F,$N$2,مصنعيات!D:D,L666)</f>
        <v>0</v>
      </c>
      <c r="Q666" s="66" t="str">
        <f t="shared" si="170"/>
        <v/>
      </c>
      <c r="T666" s="4" t="s">
        <v>10</v>
      </c>
      <c r="U666" s="5">
        <v>45831</v>
      </c>
      <c r="V666" s="7"/>
      <c r="W666" s="7"/>
      <c r="X666" s="6">
        <f t="shared" si="178"/>
        <v>0</v>
      </c>
      <c r="Y666" s="7">
        <f>SUMIFS(مصنعيات!W:W,مصنعيات!O:O,$W$2,مصنعيات!M:M,U666)</f>
        <v>0</v>
      </c>
      <c r="Z666" s="66" t="str">
        <f t="shared" si="171"/>
        <v/>
      </c>
      <c r="AC666" s="4" t="s">
        <v>10</v>
      </c>
      <c r="AD666" s="5">
        <v>45831</v>
      </c>
      <c r="AE666" s="7"/>
      <c r="AF666" s="7"/>
      <c r="AG666" s="6">
        <f t="shared" si="179"/>
        <v>0</v>
      </c>
      <c r="AH666" s="7">
        <f>SUMIFS(مصنعيات!AF:AF,مصنعيات!X:X,$AF$2,مصنعيات!V:V,AD666)</f>
        <v>0</v>
      </c>
      <c r="AI666" s="66" t="str">
        <f t="shared" si="172"/>
        <v/>
      </c>
      <c r="AL666" s="4" t="s">
        <v>10</v>
      </c>
      <c r="AM666" s="5">
        <v>45831</v>
      </c>
      <c r="AN666" s="7"/>
      <c r="AO666" s="7"/>
      <c r="AP666" s="6">
        <f t="shared" si="180"/>
        <v>0</v>
      </c>
      <c r="AQ666" s="7">
        <f>SUMIFS(مصنعيات!AO:AO,مصنعيات!AG:AG,$AO$2,مصنعيات!AE:AE,AM666)</f>
        <v>0</v>
      </c>
      <c r="AR666" s="66" t="str">
        <f t="shared" si="173"/>
        <v/>
      </c>
      <c r="AT666" s="4" t="s">
        <v>10</v>
      </c>
      <c r="AU666" s="5">
        <v>45831</v>
      </c>
      <c r="AV666" s="7"/>
      <c r="AW666" s="7"/>
      <c r="AX666" s="6">
        <f t="shared" si="181"/>
        <v>0</v>
      </c>
      <c r="AY666" s="7">
        <f ca="1">SUMIFS(مصنعيات!AW:AW,مصنعيات!AO:AO,$AO$2,مصنعيات!AM:AM,AU666)</f>
        <v>0</v>
      </c>
      <c r="AZ666" s="66" t="str">
        <f t="shared" si="174"/>
        <v/>
      </c>
      <c r="BB666" s="4" t="s">
        <v>10</v>
      </c>
      <c r="BC666" s="5">
        <v>45831</v>
      </c>
      <c r="BD666" s="7"/>
      <c r="BE666" s="7"/>
      <c r="BF666" s="6">
        <f t="shared" si="182"/>
        <v>0</v>
      </c>
      <c r="BG666" s="7">
        <f ca="1">SUMIFS(مصنعيات!BE:BE,مصنعيات!AW:AW,$AO$2,مصنعيات!AU:AU,BC666)</f>
        <v>0</v>
      </c>
      <c r="BH666" s="66" t="str">
        <f t="shared" si="175"/>
        <v/>
      </c>
      <c r="BJ666" s="4" t="s">
        <v>10</v>
      </c>
      <c r="BK666" s="5">
        <v>45831</v>
      </c>
      <c r="BL666" s="7"/>
      <c r="BM666" s="7"/>
      <c r="BN666" s="6">
        <f t="shared" si="183"/>
        <v>0</v>
      </c>
      <c r="BO666" s="7">
        <f ca="1">SUMIFS(مصنعيات!BM:BM,مصنعيات!BE:BE,$AO$2,مصنعيات!BC:BC,BK666)</f>
        <v>0</v>
      </c>
      <c r="BP666" s="66" t="str">
        <f t="shared" si="176"/>
        <v/>
      </c>
    </row>
    <row r="667" spans="2:68" x14ac:dyDescent="0.2">
      <c r="B667" s="4" t="s">
        <v>11</v>
      </c>
      <c r="C667" s="5">
        <v>45832</v>
      </c>
      <c r="D667" s="7"/>
      <c r="E667" s="7"/>
      <c r="F667" s="6">
        <f t="shared" si="168"/>
        <v>0</v>
      </c>
      <c r="G667" s="7">
        <f>SUMIFS(مصنعيات!N:N,مصنعيات!F:F,$E$2,مصنعيات!D:D,C667)</f>
        <v>0</v>
      </c>
      <c r="H667" s="66" t="str">
        <f t="shared" si="169"/>
        <v/>
      </c>
      <c r="K667" s="4" t="s">
        <v>11</v>
      </c>
      <c r="L667" s="5">
        <v>45832</v>
      </c>
      <c r="M667" s="7"/>
      <c r="N667" s="7"/>
      <c r="O667" s="6">
        <f t="shared" si="177"/>
        <v>0</v>
      </c>
      <c r="P667" s="7">
        <f>SUMIFS(مصنعيات!N:N,مصنعيات!F:F,$N$2,مصنعيات!D:D,L667)</f>
        <v>0</v>
      </c>
      <c r="Q667" s="66" t="str">
        <f t="shared" si="170"/>
        <v/>
      </c>
      <c r="T667" s="4" t="s">
        <v>11</v>
      </c>
      <c r="U667" s="5">
        <v>45832</v>
      </c>
      <c r="V667" s="7"/>
      <c r="W667" s="7"/>
      <c r="X667" s="6">
        <f t="shared" si="178"/>
        <v>0</v>
      </c>
      <c r="Y667" s="7">
        <f>SUMIFS(مصنعيات!W:W,مصنعيات!O:O,$W$2,مصنعيات!M:M,U667)</f>
        <v>0</v>
      </c>
      <c r="Z667" s="66" t="str">
        <f t="shared" si="171"/>
        <v/>
      </c>
      <c r="AC667" s="4" t="s">
        <v>11</v>
      </c>
      <c r="AD667" s="5">
        <v>45832</v>
      </c>
      <c r="AE667" s="7"/>
      <c r="AF667" s="7"/>
      <c r="AG667" s="6">
        <f t="shared" si="179"/>
        <v>0</v>
      </c>
      <c r="AH667" s="7">
        <f>SUMIFS(مصنعيات!AF:AF,مصنعيات!X:X,$AF$2,مصنعيات!V:V,AD667)</f>
        <v>0</v>
      </c>
      <c r="AI667" s="66" t="str">
        <f t="shared" si="172"/>
        <v/>
      </c>
      <c r="AL667" s="4" t="s">
        <v>11</v>
      </c>
      <c r="AM667" s="5">
        <v>45832</v>
      </c>
      <c r="AN667" s="7"/>
      <c r="AO667" s="7"/>
      <c r="AP667" s="6">
        <f t="shared" si="180"/>
        <v>0</v>
      </c>
      <c r="AQ667" s="7">
        <f>SUMIFS(مصنعيات!AO:AO,مصنعيات!AG:AG,$AO$2,مصنعيات!AE:AE,AM667)</f>
        <v>0</v>
      </c>
      <c r="AR667" s="66" t="str">
        <f t="shared" si="173"/>
        <v/>
      </c>
      <c r="AT667" s="4" t="s">
        <v>11</v>
      </c>
      <c r="AU667" s="5">
        <v>45832</v>
      </c>
      <c r="AV667" s="7"/>
      <c r="AW667" s="7"/>
      <c r="AX667" s="6">
        <f t="shared" si="181"/>
        <v>0</v>
      </c>
      <c r="AY667" s="7">
        <f ca="1">SUMIFS(مصنعيات!AW:AW,مصنعيات!AO:AO,$AO$2,مصنعيات!AM:AM,AU667)</f>
        <v>0</v>
      </c>
      <c r="AZ667" s="66" t="str">
        <f t="shared" si="174"/>
        <v/>
      </c>
      <c r="BB667" s="4" t="s">
        <v>11</v>
      </c>
      <c r="BC667" s="5">
        <v>45832</v>
      </c>
      <c r="BD667" s="7"/>
      <c r="BE667" s="7"/>
      <c r="BF667" s="6">
        <f t="shared" si="182"/>
        <v>0</v>
      </c>
      <c r="BG667" s="7">
        <f ca="1">SUMIFS(مصنعيات!BE:BE,مصنعيات!AW:AW,$AO$2,مصنعيات!AU:AU,BC667)</f>
        <v>0</v>
      </c>
      <c r="BH667" s="66" t="str">
        <f t="shared" si="175"/>
        <v/>
      </c>
      <c r="BJ667" s="4" t="s">
        <v>11</v>
      </c>
      <c r="BK667" s="5">
        <v>45832</v>
      </c>
      <c r="BL667" s="7"/>
      <c r="BM667" s="7"/>
      <c r="BN667" s="6">
        <f t="shared" si="183"/>
        <v>0</v>
      </c>
      <c r="BO667" s="7">
        <f ca="1">SUMIFS(مصنعيات!BM:BM,مصنعيات!BE:BE,$AO$2,مصنعيات!BC:BC,BK667)</f>
        <v>0</v>
      </c>
      <c r="BP667" s="66" t="str">
        <f t="shared" si="176"/>
        <v/>
      </c>
    </row>
    <row r="668" spans="2:68" x14ac:dyDescent="0.2">
      <c r="B668" s="4" t="s">
        <v>12</v>
      </c>
      <c r="C668" s="5">
        <v>45833</v>
      </c>
      <c r="D668" s="7"/>
      <c r="E668" s="7"/>
      <c r="F668" s="6">
        <f t="shared" si="168"/>
        <v>0</v>
      </c>
      <c r="G668" s="7">
        <f>SUMIFS(مصنعيات!N:N,مصنعيات!F:F,$E$2,مصنعيات!D:D,C668)</f>
        <v>0</v>
      </c>
      <c r="H668" s="66" t="str">
        <f t="shared" si="169"/>
        <v/>
      </c>
      <c r="K668" s="4" t="s">
        <v>12</v>
      </c>
      <c r="L668" s="5">
        <v>45833</v>
      </c>
      <c r="M668" s="7"/>
      <c r="N668" s="7"/>
      <c r="O668" s="6">
        <f t="shared" si="177"/>
        <v>0</v>
      </c>
      <c r="P668" s="7">
        <f>SUMIFS(مصنعيات!N:N,مصنعيات!F:F,$N$2,مصنعيات!D:D,L668)</f>
        <v>0</v>
      </c>
      <c r="Q668" s="66" t="str">
        <f t="shared" si="170"/>
        <v/>
      </c>
      <c r="T668" s="4" t="s">
        <v>12</v>
      </c>
      <c r="U668" s="5">
        <v>45833</v>
      </c>
      <c r="V668" s="7"/>
      <c r="W668" s="7"/>
      <c r="X668" s="6">
        <f t="shared" si="178"/>
        <v>0</v>
      </c>
      <c r="Y668" s="7">
        <f>SUMIFS(مصنعيات!W:W,مصنعيات!O:O,$W$2,مصنعيات!M:M,U668)</f>
        <v>0</v>
      </c>
      <c r="Z668" s="66" t="str">
        <f t="shared" si="171"/>
        <v/>
      </c>
      <c r="AC668" s="4" t="s">
        <v>12</v>
      </c>
      <c r="AD668" s="5">
        <v>45833</v>
      </c>
      <c r="AE668" s="7"/>
      <c r="AF668" s="7"/>
      <c r="AG668" s="6">
        <f t="shared" si="179"/>
        <v>0</v>
      </c>
      <c r="AH668" s="7">
        <f>SUMIFS(مصنعيات!AF:AF,مصنعيات!X:X,$AF$2,مصنعيات!V:V,AD668)</f>
        <v>0</v>
      </c>
      <c r="AI668" s="66" t="str">
        <f t="shared" si="172"/>
        <v/>
      </c>
      <c r="AL668" s="4" t="s">
        <v>12</v>
      </c>
      <c r="AM668" s="5">
        <v>45833</v>
      </c>
      <c r="AN668" s="7"/>
      <c r="AO668" s="7"/>
      <c r="AP668" s="6">
        <f t="shared" si="180"/>
        <v>0</v>
      </c>
      <c r="AQ668" s="7">
        <f>SUMIFS(مصنعيات!AO:AO,مصنعيات!AG:AG,$AO$2,مصنعيات!AE:AE,AM668)</f>
        <v>0</v>
      </c>
      <c r="AR668" s="66" t="str">
        <f t="shared" si="173"/>
        <v/>
      </c>
      <c r="AT668" s="4" t="s">
        <v>12</v>
      </c>
      <c r="AU668" s="5">
        <v>45833</v>
      </c>
      <c r="AV668" s="7"/>
      <c r="AW668" s="7"/>
      <c r="AX668" s="6">
        <f t="shared" si="181"/>
        <v>0</v>
      </c>
      <c r="AY668" s="7">
        <f ca="1">SUMIFS(مصنعيات!AW:AW,مصنعيات!AO:AO,$AO$2,مصنعيات!AM:AM,AU668)</f>
        <v>0</v>
      </c>
      <c r="AZ668" s="66" t="str">
        <f t="shared" si="174"/>
        <v/>
      </c>
      <c r="BB668" s="4" t="s">
        <v>12</v>
      </c>
      <c r="BC668" s="5">
        <v>45833</v>
      </c>
      <c r="BD668" s="7"/>
      <c r="BE668" s="7"/>
      <c r="BF668" s="6">
        <f t="shared" si="182"/>
        <v>0</v>
      </c>
      <c r="BG668" s="7">
        <f ca="1">SUMIFS(مصنعيات!BE:BE,مصنعيات!AW:AW,$AO$2,مصنعيات!AU:AU,BC668)</f>
        <v>0</v>
      </c>
      <c r="BH668" s="66" t="str">
        <f t="shared" si="175"/>
        <v/>
      </c>
      <c r="BJ668" s="4" t="s">
        <v>12</v>
      </c>
      <c r="BK668" s="5">
        <v>45833</v>
      </c>
      <c r="BL668" s="7"/>
      <c r="BM668" s="7"/>
      <c r="BN668" s="6">
        <f t="shared" si="183"/>
        <v>0</v>
      </c>
      <c r="BO668" s="7">
        <f ca="1">SUMIFS(مصنعيات!BM:BM,مصنعيات!BE:BE,$AO$2,مصنعيات!BC:BC,BK668)</f>
        <v>0</v>
      </c>
      <c r="BP668" s="66" t="str">
        <f t="shared" si="176"/>
        <v/>
      </c>
    </row>
    <row r="669" spans="2:68" x14ac:dyDescent="0.2">
      <c r="B669" s="4" t="s">
        <v>13</v>
      </c>
      <c r="C669" s="5">
        <v>45834</v>
      </c>
      <c r="D669" s="7"/>
      <c r="E669" s="7"/>
      <c r="F669" s="6">
        <f t="shared" si="168"/>
        <v>0</v>
      </c>
      <c r="G669" s="7">
        <f>SUMIFS(مصنعيات!N:N,مصنعيات!F:F,$E$2,مصنعيات!D:D,C669)</f>
        <v>0</v>
      </c>
      <c r="H669" s="66" t="str">
        <f t="shared" si="169"/>
        <v/>
      </c>
      <c r="K669" s="4" t="s">
        <v>13</v>
      </c>
      <c r="L669" s="5">
        <v>45834</v>
      </c>
      <c r="M669" s="7"/>
      <c r="N669" s="7"/>
      <c r="O669" s="6">
        <f t="shared" si="177"/>
        <v>0</v>
      </c>
      <c r="P669" s="7">
        <f>SUMIFS(مصنعيات!N:N,مصنعيات!F:F,$N$2,مصنعيات!D:D,L669)</f>
        <v>0</v>
      </c>
      <c r="Q669" s="66" t="str">
        <f t="shared" si="170"/>
        <v/>
      </c>
      <c r="T669" s="4" t="s">
        <v>13</v>
      </c>
      <c r="U669" s="5">
        <v>45834</v>
      </c>
      <c r="V669" s="7"/>
      <c r="W669" s="7"/>
      <c r="X669" s="6">
        <f t="shared" si="178"/>
        <v>0</v>
      </c>
      <c r="Y669" s="7">
        <f>SUMIFS(مصنعيات!W:W,مصنعيات!O:O,$W$2,مصنعيات!M:M,U669)</f>
        <v>0</v>
      </c>
      <c r="Z669" s="66" t="str">
        <f t="shared" si="171"/>
        <v/>
      </c>
      <c r="AC669" s="4" t="s">
        <v>13</v>
      </c>
      <c r="AD669" s="5">
        <v>45834</v>
      </c>
      <c r="AE669" s="7"/>
      <c r="AF669" s="7"/>
      <c r="AG669" s="6">
        <f t="shared" si="179"/>
        <v>0</v>
      </c>
      <c r="AH669" s="7">
        <f>SUMIFS(مصنعيات!AF:AF,مصنعيات!X:X,$AF$2,مصنعيات!V:V,AD669)</f>
        <v>0</v>
      </c>
      <c r="AI669" s="66" t="str">
        <f t="shared" si="172"/>
        <v/>
      </c>
      <c r="AL669" s="4" t="s">
        <v>13</v>
      </c>
      <c r="AM669" s="5">
        <v>45834</v>
      </c>
      <c r="AN669" s="7"/>
      <c r="AO669" s="7"/>
      <c r="AP669" s="6">
        <f t="shared" si="180"/>
        <v>0</v>
      </c>
      <c r="AQ669" s="7">
        <f>SUMIFS(مصنعيات!AO:AO,مصنعيات!AG:AG,$AO$2,مصنعيات!AE:AE,AM669)</f>
        <v>0</v>
      </c>
      <c r="AR669" s="66" t="str">
        <f t="shared" si="173"/>
        <v/>
      </c>
      <c r="AT669" s="4" t="s">
        <v>13</v>
      </c>
      <c r="AU669" s="5">
        <v>45834</v>
      </c>
      <c r="AV669" s="7"/>
      <c r="AW669" s="7"/>
      <c r="AX669" s="6">
        <f t="shared" si="181"/>
        <v>0</v>
      </c>
      <c r="AY669" s="7">
        <f ca="1">SUMIFS(مصنعيات!AW:AW,مصنعيات!AO:AO,$AO$2,مصنعيات!AM:AM,AU669)</f>
        <v>0</v>
      </c>
      <c r="AZ669" s="66" t="str">
        <f t="shared" si="174"/>
        <v/>
      </c>
      <c r="BB669" s="4" t="s">
        <v>13</v>
      </c>
      <c r="BC669" s="5">
        <v>45834</v>
      </c>
      <c r="BD669" s="7"/>
      <c r="BE669" s="7"/>
      <c r="BF669" s="6">
        <f t="shared" si="182"/>
        <v>0</v>
      </c>
      <c r="BG669" s="7">
        <f ca="1">SUMIFS(مصنعيات!BE:BE,مصنعيات!AW:AW,$AO$2,مصنعيات!AU:AU,BC669)</f>
        <v>0</v>
      </c>
      <c r="BH669" s="66" t="str">
        <f t="shared" si="175"/>
        <v/>
      </c>
      <c r="BJ669" s="4" t="s">
        <v>13</v>
      </c>
      <c r="BK669" s="5">
        <v>45834</v>
      </c>
      <c r="BL669" s="7"/>
      <c r="BM669" s="7"/>
      <c r="BN669" s="6">
        <f t="shared" si="183"/>
        <v>0</v>
      </c>
      <c r="BO669" s="7">
        <f ca="1">SUMIFS(مصنعيات!BM:BM,مصنعيات!BE:BE,$AO$2,مصنعيات!BC:BC,BK669)</f>
        <v>0</v>
      </c>
      <c r="BP669" s="66" t="str">
        <f t="shared" si="176"/>
        <v/>
      </c>
    </row>
    <row r="670" spans="2:68" x14ac:dyDescent="0.2">
      <c r="B670" s="4" t="s">
        <v>30</v>
      </c>
      <c r="C670" s="5">
        <v>45835</v>
      </c>
      <c r="D670" s="7"/>
      <c r="E670" s="7"/>
      <c r="F670" s="6">
        <f t="shared" si="168"/>
        <v>0</v>
      </c>
      <c r="G670" s="7">
        <f>SUMIFS(مصنعيات!N:N,مصنعيات!F:F,$E$2,مصنعيات!D:D,C670)</f>
        <v>0</v>
      </c>
      <c r="H670" s="66" t="str">
        <f t="shared" si="169"/>
        <v/>
      </c>
      <c r="K670" s="4" t="s">
        <v>30</v>
      </c>
      <c r="L670" s="5">
        <v>45835</v>
      </c>
      <c r="M670" s="7"/>
      <c r="N670" s="7"/>
      <c r="O670" s="6">
        <f t="shared" si="177"/>
        <v>0</v>
      </c>
      <c r="P670" s="7">
        <f>SUMIFS(مصنعيات!N:N,مصنعيات!F:F,$N$2,مصنعيات!D:D,L670)</f>
        <v>0</v>
      </c>
      <c r="Q670" s="66" t="str">
        <f t="shared" si="170"/>
        <v/>
      </c>
      <c r="T670" s="4" t="s">
        <v>30</v>
      </c>
      <c r="U670" s="5">
        <v>45835</v>
      </c>
      <c r="V670" s="7"/>
      <c r="W670" s="7"/>
      <c r="X670" s="6">
        <f t="shared" si="178"/>
        <v>0</v>
      </c>
      <c r="Y670" s="7">
        <f>SUMIFS(مصنعيات!W:W,مصنعيات!O:O,$W$2,مصنعيات!M:M,U670)</f>
        <v>0</v>
      </c>
      <c r="Z670" s="66" t="str">
        <f t="shared" si="171"/>
        <v/>
      </c>
      <c r="AC670" s="4" t="s">
        <v>30</v>
      </c>
      <c r="AD670" s="5">
        <v>45835</v>
      </c>
      <c r="AE670" s="7"/>
      <c r="AF670" s="7"/>
      <c r="AG670" s="6">
        <f t="shared" si="179"/>
        <v>0</v>
      </c>
      <c r="AH670" s="7">
        <f>SUMIFS(مصنعيات!AF:AF,مصنعيات!X:X,$AF$2,مصنعيات!V:V,AD670)</f>
        <v>0</v>
      </c>
      <c r="AI670" s="66" t="str">
        <f t="shared" si="172"/>
        <v/>
      </c>
      <c r="AL670" s="4" t="s">
        <v>30</v>
      </c>
      <c r="AM670" s="5">
        <v>45835</v>
      </c>
      <c r="AN670" s="7"/>
      <c r="AO670" s="7"/>
      <c r="AP670" s="6">
        <f t="shared" si="180"/>
        <v>0</v>
      </c>
      <c r="AQ670" s="7">
        <f>SUMIFS(مصنعيات!AO:AO,مصنعيات!AG:AG,$AO$2,مصنعيات!AE:AE,AM670)</f>
        <v>0</v>
      </c>
      <c r="AR670" s="66" t="str">
        <f t="shared" si="173"/>
        <v/>
      </c>
      <c r="AT670" s="4" t="s">
        <v>30</v>
      </c>
      <c r="AU670" s="5">
        <v>45835</v>
      </c>
      <c r="AV670" s="7"/>
      <c r="AW670" s="7"/>
      <c r="AX670" s="6">
        <f t="shared" si="181"/>
        <v>0</v>
      </c>
      <c r="AY670" s="7">
        <f ca="1">SUMIFS(مصنعيات!AW:AW,مصنعيات!AO:AO,$AO$2,مصنعيات!AM:AM,AU670)</f>
        <v>0</v>
      </c>
      <c r="AZ670" s="66" t="str">
        <f t="shared" si="174"/>
        <v/>
      </c>
      <c r="BB670" s="4" t="s">
        <v>30</v>
      </c>
      <c r="BC670" s="5">
        <v>45835</v>
      </c>
      <c r="BD670" s="7"/>
      <c r="BE670" s="7"/>
      <c r="BF670" s="6">
        <f t="shared" si="182"/>
        <v>0</v>
      </c>
      <c r="BG670" s="7">
        <f ca="1">SUMIFS(مصنعيات!BE:BE,مصنعيات!AW:AW,$AO$2,مصنعيات!AU:AU,BC670)</f>
        <v>0</v>
      </c>
      <c r="BH670" s="66" t="str">
        <f t="shared" si="175"/>
        <v/>
      </c>
      <c r="BJ670" s="4" t="s">
        <v>30</v>
      </c>
      <c r="BK670" s="5">
        <v>45835</v>
      </c>
      <c r="BL670" s="7"/>
      <c r="BM670" s="7"/>
      <c r="BN670" s="6">
        <f t="shared" si="183"/>
        <v>0</v>
      </c>
      <c r="BO670" s="7">
        <f ca="1">SUMIFS(مصنعيات!BM:BM,مصنعيات!BE:BE,$AO$2,مصنعيات!BC:BC,BK670)</f>
        <v>0</v>
      </c>
      <c r="BP670" s="66" t="str">
        <f t="shared" si="176"/>
        <v/>
      </c>
    </row>
    <row r="671" spans="2:68" x14ac:dyDescent="0.2">
      <c r="B671" s="4" t="s">
        <v>8</v>
      </c>
      <c r="C671" s="5">
        <v>45836</v>
      </c>
      <c r="D671" s="7"/>
      <c r="E671" s="7"/>
      <c r="F671" s="6">
        <f t="shared" si="168"/>
        <v>0</v>
      </c>
      <c r="G671" s="7">
        <f>SUMIFS(مصنعيات!N:N,مصنعيات!F:F,$E$2,مصنعيات!D:D,C671)</f>
        <v>0</v>
      </c>
      <c r="H671" s="66" t="str">
        <f t="shared" si="169"/>
        <v/>
      </c>
      <c r="K671" s="4" t="s">
        <v>8</v>
      </c>
      <c r="L671" s="5">
        <v>45836</v>
      </c>
      <c r="M671" s="7"/>
      <c r="N671" s="7"/>
      <c r="O671" s="6">
        <f t="shared" si="177"/>
        <v>0</v>
      </c>
      <c r="P671" s="7">
        <f>SUMIFS(مصنعيات!N:N,مصنعيات!F:F,$N$2,مصنعيات!D:D,L671)</f>
        <v>0</v>
      </c>
      <c r="Q671" s="66" t="str">
        <f t="shared" si="170"/>
        <v/>
      </c>
      <c r="T671" s="4" t="s">
        <v>8</v>
      </c>
      <c r="U671" s="5">
        <v>45836</v>
      </c>
      <c r="V671" s="7"/>
      <c r="W671" s="7"/>
      <c r="X671" s="6">
        <f t="shared" si="178"/>
        <v>0</v>
      </c>
      <c r="Y671" s="7">
        <f>SUMIFS(مصنعيات!W:W,مصنعيات!O:O,$W$2,مصنعيات!M:M,U671)</f>
        <v>0</v>
      </c>
      <c r="Z671" s="66" t="str">
        <f t="shared" si="171"/>
        <v/>
      </c>
      <c r="AC671" s="4" t="s">
        <v>8</v>
      </c>
      <c r="AD671" s="5">
        <v>45836</v>
      </c>
      <c r="AE671" s="7"/>
      <c r="AF671" s="7"/>
      <c r="AG671" s="6">
        <f t="shared" si="179"/>
        <v>0</v>
      </c>
      <c r="AH671" s="7">
        <f>SUMIFS(مصنعيات!AF:AF,مصنعيات!X:X,$AF$2,مصنعيات!V:V,AD671)</f>
        <v>0</v>
      </c>
      <c r="AI671" s="66" t="str">
        <f t="shared" si="172"/>
        <v/>
      </c>
      <c r="AL671" s="4" t="s">
        <v>8</v>
      </c>
      <c r="AM671" s="5">
        <v>45836</v>
      </c>
      <c r="AN671" s="7"/>
      <c r="AO671" s="7"/>
      <c r="AP671" s="6">
        <f t="shared" si="180"/>
        <v>0</v>
      </c>
      <c r="AQ671" s="7">
        <f>SUMIFS(مصنعيات!AO:AO,مصنعيات!AG:AG,$AO$2,مصنعيات!AE:AE,AM671)</f>
        <v>0</v>
      </c>
      <c r="AR671" s="66" t="str">
        <f t="shared" si="173"/>
        <v/>
      </c>
      <c r="AT671" s="4" t="s">
        <v>8</v>
      </c>
      <c r="AU671" s="5">
        <v>45836</v>
      </c>
      <c r="AV671" s="7"/>
      <c r="AW671" s="7"/>
      <c r="AX671" s="6">
        <f t="shared" si="181"/>
        <v>0</v>
      </c>
      <c r="AY671" s="7">
        <f ca="1">SUMIFS(مصنعيات!AW:AW,مصنعيات!AO:AO,$AO$2,مصنعيات!AM:AM,AU671)</f>
        <v>0</v>
      </c>
      <c r="AZ671" s="66" t="str">
        <f t="shared" si="174"/>
        <v/>
      </c>
      <c r="BB671" s="4" t="s">
        <v>8</v>
      </c>
      <c r="BC671" s="5">
        <v>45836</v>
      </c>
      <c r="BD671" s="7"/>
      <c r="BE671" s="7"/>
      <c r="BF671" s="6">
        <f t="shared" si="182"/>
        <v>0</v>
      </c>
      <c r="BG671" s="7">
        <f ca="1">SUMIFS(مصنعيات!BE:BE,مصنعيات!AW:AW,$AO$2,مصنعيات!AU:AU,BC671)</f>
        <v>0</v>
      </c>
      <c r="BH671" s="66" t="str">
        <f t="shared" si="175"/>
        <v/>
      </c>
      <c r="BJ671" s="4" t="s">
        <v>8</v>
      </c>
      <c r="BK671" s="5">
        <v>45836</v>
      </c>
      <c r="BL671" s="7"/>
      <c r="BM671" s="7"/>
      <c r="BN671" s="6">
        <f t="shared" si="183"/>
        <v>0</v>
      </c>
      <c r="BO671" s="7">
        <f ca="1">SUMIFS(مصنعيات!BM:BM,مصنعيات!BE:BE,$AO$2,مصنعيات!BC:BC,BK671)</f>
        <v>0</v>
      </c>
      <c r="BP671" s="66" t="str">
        <f t="shared" si="176"/>
        <v/>
      </c>
    </row>
    <row r="672" spans="2:68" x14ac:dyDescent="0.2">
      <c r="B672" s="4" t="s">
        <v>9</v>
      </c>
      <c r="C672" s="5">
        <v>45837</v>
      </c>
      <c r="D672" s="7"/>
      <c r="E672" s="7"/>
      <c r="F672" s="6">
        <f t="shared" si="168"/>
        <v>0</v>
      </c>
      <c r="G672" s="7">
        <f>SUMIFS(مصنعيات!N:N,مصنعيات!F:F,$E$2,مصنعيات!D:D,C672)</f>
        <v>0</v>
      </c>
      <c r="H672" s="66" t="str">
        <f t="shared" si="169"/>
        <v/>
      </c>
      <c r="K672" s="4" t="s">
        <v>9</v>
      </c>
      <c r="L672" s="5">
        <v>45837</v>
      </c>
      <c r="M672" s="7"/>
      <c r="N672" s="7"/>
      <c r="O672" s="6">
        <f t="shared" si="177"/>
        <v>0</v>
      </c>
      <c r="P672" s="7">
        <f>SUMIFS(مصنعيات!N:N,مصنعيات!F:F,$N$2,مصنعيات!D:D,L672)</f>
        <v>0</v>
      </c>
      <c r="Q672" s="66" t="str">
        <f t="shared" si="170"/>
        <v/>
      </c>
      <c r="T672" s="4" t="s">
        <v>9</v>
      </c>
      <c r="U672" s="5">
        <v>45837</v>
      </c>
      <c r="V672" s="7"/>
      <c r="W672" s="7"/>
      <c r="X672" s="6">
        <f t="shared" si="178"/>
        <v>0</v>
      </c>
      <c r="Y672" s="7">
        <f>SUMIFS(مصنعيات!W:W,مصنعيات!O:O,$W$2,مصنعيات!M:M,U672)</f>
        <v>0</v>
      </c>
      <c r="Z672" s="66" t="str">
        <f t="shared" si="171"/>
        <v/>
      </c>
      <c r="AC672" s="4" t="s">
        <v>9</v>
      </c>
      <c r="AD672" s="5">
        <v>45837</v>
      </c>
      <c r="AE672" s="7"/>
      <c r="AF672" s="7"/>
      <c r="AG672" s="6">
        <f t="shared" si="179"/>
        <v>0</v>
      </c>
      <c r="AH672" s="7">
        <f>SUMIFS(مصنعيات!AF:AF,مصنعيات!X:X,$AF$2,مصنعيات!V:V,AD672)</f>
        <v>0</v>
      </c>
      <c r="AI672" s="66" t="str">
        <f t="shared" si="172"/>
        <v/>
      </c>
      <c r="AL672" s="4" t="s">
        <v>9</v>
      </c>
      <c r="AM672" s="5">
        <v>45837</v>
      </c>
      <c r="AN672" s="7"/>
      <c r="AO672" s="7"/>
      <c r="AP672" s="6">
        <f t="shared" si="180"/>
        <v>0</v>
      </c>
      <c r="AQ672" s="7">
        <f>SUMIFS(مصنعيات!AO:AO,مصنعيات!AG:AG,$AO$2,مصنعيات!AE:AE,AM672)</f>
        <v>0</v>
      </c>
      <c r="AR672" s="66" t="str">
        <f t="shared" si="173"/>
        <v/>
      </c>
      <c r="AT672" s="4" t="s">
        <v>9</v>
      </c>
      <c r="AU672" s="5">
        <v>45837</v>
      </c>
      <c r="AV672" s="7"/>
      <c r="AW672" s="7"/>
      <c r="AX672" s="6">
        <f t="shared" si="181"/>
        <v>0</v>
      </c>
      <c r="AY672" s="7">
        <f ca="1">SUMIFS(مصنعيات!AW:AW,مصنعيات!AO:AO,$AO$2,مصنعيات!AM:AM,AU672)</f>
        <v>0</v>
      </c>
      <c r="AZ672" s="66" t="str">
        <f t="shared" si="174"/>
        <v/>
      </c>
      <c r="BB672" s="4" t="s">
        <v>9</v>
      </c>
      <c r="BC672" s="5">
        <v>45837</v>
      </c>
      <c r="BD672" s="7"/>
      <c r="BE672" s="7"/>
      <c r="BF672" s="6">
        <f t="shared" si="182"/>
        <v>0</v>
      </c>
      <c r="BG672" s="7">
        <f ca="1">SUMIFS(مصنعيات!BE:BE,مصنعيات!AW:AW,$AO$2,مصنعيات!AU:AU,BC672)</f>
        <v>0</v>
      </c>
      <c r="BH672" s="66" t="str">
        <f t="shared" si="175"/>
        <v/>
      </c>
      <c r="BJ672" s="4" t="s">
        <v>9</v>
      </c>
      <c r="BK672" s="5">
        <v>45837</v>
      </c>
      <c r="BL672" s="7"/>
      <c r="BM672" s="7"/>
      <c r="BN672" s="6">
        <f t="shared" si="183"/>
        <v>0</v>
      </c>
      <c r="BO672" s="7">
        <f ca="1">SUMIFS(مصنعيات!BM:BM,مصنعيات!BE:BE,$AO$2,مصنعيات!BC:BC,BK672)</f>
        <v>0</v>
      </c>
      <c r="BP672" s="66" t="str">
        <f t="shared" si="176"/>
        <v/>
      </c>
    </row>
    <row r="673" spans="2:68" x14ac:dyDescent="0.2">
      <c r="B673" s="4" t="s">
        <v>10</v>
      </c>
      <c r="C673" s="5">
        <v>45838</v>
      </c>
      <c r="D673" s="7"/>
      <c r="E673" s="7"/>
      <c r="F673" s="6">
        <f t="shared" si="168"/>
        <v>0</v>
      </c>
      <c r="G673" s="7">
        <f>SUMIFS(مصنعيات!N:N,مصنعيات!F:F,$E$2,مصنعيات!D:D,C673)</f>
        <v>0</v>
      </c>
      <c r="H673" s="66" t="str">
        <f t="shared" si="169"/>
        <v/>
      </c>
      <c r="K673" s="4" t="s">
        <v>10</v>
      </c>
      <c r="L673" s="5">
        <v>45838</v>
      </c>
      <c r="M673" s="7"/>
      <c r="N673" s="7"/>
      <c r="O673" s="6">
        <f t="shared" si="177"/>
        <v>0</v>
      </c>
      <c r="P673" s="7">
        <f>SUMIFS(مصنعيات!N:N,مصنعيات!F:F,$N$2,مصنعيات!D:D,L673)</f>
        <v>0</v>
      </c>
      <c r="Q673" s="66" t="str">
        <f t="shared" si="170"/>
        <v/>
      </c>
      <c r="T673" s="4" t="s">
        <v>10</v>
      </c>
      <c r="U673" s="5">
        <v>45838</v>
      </c>
      <c r="V673" s="7"/>
      <c r="W673" s="7"/>
      <c r="X673" s="6">
        <f t="shared" si="178"/>
        <v>0</v>
      </c>
      <c r="Y673" s="7">
        <f>SUMIFS(مصنعيات!W:W,مصنعيات!O:O,$W$2,مصنعيات!M:M,U673)</f>
        <v>0</v>
      </c>
      <c r="Z673" s="66" t="str">
        <f t="shared" si="171"/>
        <v/>
      </c>
      <c r="AC673" s="4" t="s">
        <v>10</v>
      </c>
      <c r="AD673" s="5">
        <v>45838</v>
      </c>
      <c r="AE673" s="7"/>
      <c r="AF673" s="7"/>
      <c r="AG673" s="6">
        <f t="shared" si="179"/>
        <v>0</v>
      </c>
      <c r="AH673" s="7">
        <f>SUMIFS(مصنعيات!AF:AF,مصنعيات!X:X,$AF$2,مصنعيات!V:V,AD673)</f>
        <v>0</v>
      </c>
      <c r="AI673" s="66" t="str">
        <f t="shared" si="172"/>
        <v/>
      </c>
      <c r="AL673" s="4" t="s">
        <v>10</v>
      </c>
      <c r="AM673" s="5">
        <v>45838</v>
      </c>
      <c r="AN673" s="7"/>
      <c r="AO673" s="7"/>
      <c r="AP673" s="6">
        <f t="shared" si="180"/>
        <v>0</v>
      </c>
      <c r="AQ673" s="7">
        <f>SUMIFS(مصنعيات!AO:AO,مصنعيات!AG:AG,$AO$2,مصنعيات!AE:AE,AM673)</f>
        <v>0</v>
      </c>
      <c r="AR673" s="66" t="str">
        <f t="shared" si="173"/>
        <v/>
      </c>
      <c r="AT673" s="4" t="s">
        <v>10</v>
      </c>
      <c r="AU673" s="5">
        <v>45838</v>
      </c>
      <c r="AV673" s="7"/>
      <c r="AW673" s="7"/>
      <c r="AX673" s="6">
        <f t="shared" si="181"/>
        <v>0</v>
      </c>
      <c r="AY673" s="7">
        <f ca="1">SUMIFS(مصنعيات!AW:AW,مصنعيات!AO:AO,$AO$2,مصنعيات!AM:AM,AU673)</f>
        <v>0</v>
      </c>
      <c r="AZ673" s="66" t="str">
        <f t="shared" si="174"/>
        <v/>
      </c>
      <c r="BB673" s="4" t="s">
        <v>10</v>
      </c>
      <c r="BC673" s="5">
        <v>45838</v>
      </c>
      <c r="BD673" s="7"/>
      <c r="BE673" s="7"/>
      <c r="BF673" s="6">
        <f t="shared" si="182"/>
        <v>0</v>
      </c>
      <c r="BG673" s="7">
        <f ca="1">SUMIFS(مصنعيات!BE:BE,مصنعيات!AW:AW,$AO$2,مصنعيات!AU:AU,BC673)</f>
        <v>0</v>
      </c>
      <c r="BH673" s="66" t="str">
        <f t="shared" si="175"/>
        <v/>
      </c>
      <c r="BJ673" s="4" t="s">
        <v>10</v>
      </c>
      <c r="BK673" s="5">
        <v>45838</v>
      </c>
      <c r="BL673" s="7"/>
      <c r="BM673" s="7"/>
      <c r="BN673" s="6">
        <f t="shared" si="183"/>
        <v>0</v>
      </c>
      <c r="BO673" s="7">
        <f ca="1">SUMIFS(مصنعيات!BM:BM,مصنعيات!BE:BE,$AO$2,مصنعيات!BC:BC,BK673)</f>
        <v>0</v>
      </c>
      <c r="BP673" s="66" t="str">
        <f t="shared" si="176"/>
        <v/>
      </c>
    </row>
    <row r="674" spans="2:68" x14ac:dyDescent="0.2">
      <c r="B674" s="4" t="s">
        <v>11</v>
      </c>
      <c r="C674" s="5">
        <v>45839</v>
      </c>
      <c r="D674" s="7"/>
      <c r="E674" s="7"/>
      <c r="F674" s="6">
        <f t="shared" si="168"/>
        <v>0</v>
      </c>
      <c r="G674" s="7">
        <f>SUMIFS(مصنعيات!N:N,مصنعيات!F:F,$E$2,مصنعيات!D:D,C674)</f>
        <v>0</v>
      </c>
      <c r="H674" s="66" t="str">
        <f t="shared" si="169"/>
        <v/>
      </c>
      <c r="K674" s="4" t="s">
        <v>11</v>
      </c>
      <c r="L674" s="5">
        <v>45839</v>
      </c>
      <c r="M674" s="7"/>
      <c r="N674" s="7"/>
      <c r="O674" s="6">
        <f t="shared" si="177"/>
        <v>0</v>
      </c>
      <c r="P674" s="7">
        <f>SUMIFS(مصنعيات!N:N,مصنعيات!F:F,$N$2,مصنعيات!D:D,L674)</f>
        <v>0</v>
      </c>
      <c r="Q674" s="66" t="str">
        <f t="shared" si="170"/>
        <v/>
      </c>
      <c r="T674" s="4" t="s">
        <v>11</v>
      </c>
      <c r="U674" s="5">
        <v>45839</v>
      </c>
      <c r="V674" s="7"/>
      <c r="W674" s="7"/>
      <c r="X674" s="6">
        <f t="shared" si="178"/>
        <v>0</v>
      </c>
      <c r="Y674" s="7">
        <f>SUMIFS(مصنعيات!W:W,مصنعيات!O:O,$W$2,مصنعيات!M:M,U674)</f>
        <v>0</v>
      </c>
      <c r="Z674" s="66" t="str">
        <f t="shared" si="171"/>
        <v/>
      </c>
      <c r="AC674" s="4" t="s">
        <v>11</v>
      </c>
      <c r="AD674" s="5">
        <v>45839</v>
      </c>
      <c r="AE674" s="7"/>
      <c r="AF674" s="7"/>
      <c r="AG674" s="6">
        <f t="shared" si="179"/>
        <v>0</v>
      </c>
      <c r="AH674" s="7">
        <f>SUMIFS(مصنعيات!AF:AF,مصنعيات!X:X,$AF$2,مصنعيات!V:V,AD674)</f>
        <v>0</v>
      </c>
      <c r="AI674" s="66" t="str">
        <f t="shared" si="172"/>
        <v/>
      </c>
      <c r="AL674" s="4" t="s">
        <v>11</v>
      </c>
      <c r="AM674" s="5">
        <v>45839</v>
      </c>
      <c r="AN674" s="7"/>
      <c r="AO674" s="7"/>
      <c r="AP674" s="6">
        <f t="shared" si="180"/>
        <v>0</v>
      </c>
      <c r="AQ674" s="7">
        <f>SUMIFS(مصنعيات!AO:AO,مصنعيات!AG:AG,$AO$2,مصنعيات!AE:AE,AM674)</f>
        <v>0</v>
      </c>
      <c r="AR674" s="66" t="str">
        <f t="shared" si="173"/>
        <v/>
      </c>
      <c r="AT674" s="4" t="s">
        <v>11</v>
      </c>
      <c r="AU674" s="5">
        <v>45839</v>
      </c>
      <c r="AV674" s="7"/>
      <c r="AW674" s="7"/>
      <c r="AX674" s="6">
        <f t="shared" si="181"/>
        <v>0</v>
      </c>
      <c r="AY674" s="7">
        <f ca="1">SUMIFS(مصنعيات!AW:AW,مصنعيات!AO:AO,$AO$2,مصنعيات!AM:AM,AU674)</f>
        <v>0</v>
      </c>
      <c r="AZ674" s="66" t="str">
        <f t="shared" si="174"/>
        <v/>
      </c>
      <c r="BB674" s="4" t="s">
        <v>11</v>
      </c>
      <c r="BC674" s="5">
        <v>45839</v>
      </c>
      <c r="BD674" s="7"/>
      <c r="BE674" s="7"/>
      <c r="BF674" s="6">
        <f t="shared" si="182"/>
        <v>0</v>
      </c>
      <c r="BG674" s="7">
        <f ca="1">SUMIFS(مصنعيات!BE:BE,مصنعيات!AW:AW,$AO$2,مصنعيات!AU:AU,BC674)</f>
        <v>0</v>
      </c>
      <c r="BH674" s="66" t="str">
        <f t="shared" si="175"/>
        <v/>
      </c>
      <c r="BJ674" s="4" t="s">
        <v>11</v>
      </c>
      <c r="BK674" s="5">
        <v>45839</v>
      </c>
      <c r="BL674" s="7"/>
      <c r="BM674" s="7"/>
      <c r="BN674" s="6">
        <f t="shared" si="183"/>
        <v>0</v>
      </c>
      <c r="BO674" s="7">
        <f ca="1">SUMIFS(مصنعيات!BM:BM,مصنعيات!BE:BE,$AO$2,مصنعيات!BC:BC,BK674)</f>
        <v>0</v>
      </c>
      <c r="BP674" s="66" t="str">
        <f t="shared" si="176"/>
        <v/>
      </c>
    </row>
    <row r="675" spans="2:68" x14ac:dyDescent="0.2">
      <c r="B675" s="4" t="s">
        <v>12</v>
      </c>
      <c r="C675" s="5">
        <v>45840</v>
      </c>
      <c r="D675" s="7"/>
      <c r="E675" s="7"/>
      <c r="F675" s="6">
        <f t="shared" si="168"/>
        <v>0</v>
      </c>
      <c r="G675" s="7">
        <f>SUMIFS(مصنعيات!N:N,مصنعيات!F:F,$E$2,مصنعيات!D:D,C675)</f>
        <v>0</v>
      </c>
      <c r="H675" s="66" t="str">
        <f t="shared" si="169"/>
        <v/>
      </c>
      <c r="K675" s="4" t="s">
        <v>12</v>
      </c>
      <c r="L675" s="5">
        <v>45840</v>
      </c>
      <c r="M675" s="7"/>
      <c r="N675" s="7"/>
      <c r="O675" s="6">
        <f t="shared" si="177"/>
        <v>0</v>
      </c>
      <c r="P675" s="7">
        <f>SUMIFS(مصنعيات!N:N,مصنعيات!F:F,$N$2,مصنعيات!D:D,L675)</f>
        <v>0</v>
      </c>
      <c r="Q675" s="66" t="str">
        <f t="shared" si="170"/>
        <v/>
      </c>
      <c r="T675" s="4" t="s">
        <v>12</v>
      </c>
      <c r="U675" s="5">
        <v>45840</v>
      </c>
      <c r="V675" s="7"/>
      <c r="W675" s="7"/>
      <c r="X675" s="6">
        <f t="shared" si="178"/>
        <v>0</v>
      </c>
      <c r="Y675" s="7">
        <f>SUMIFS(مصنعيات!W:W,مصنعيات!O:O,$W$2,مصنعيات!M:M,U675)</f>
        <v>0</v>
      </c>
      <c r="Z675" s="66" t="str">
        <f t="shared" si="171"/>
        <v/>
      </c>
      <c r="AC675" s="4" t="s">
        <v>12</v>
      </c>
      <c r="AD675" s="5">
        <v>45840</v>
      </c>
      <c r="AE675" s="7"/>
      <c r="AF675" s="7"/>
      <c r="AG675" s="6">
        <f t="shared" si="179"/>
        <v>0</v>
      </c>
      <c r="AH675" s="7">
        <f>SUMIFS(مصنعيات!AF:AF,مصنعيات!X:X,$AF$2,مصنعيات!V:V,AD675)</f>
        <v>0</v>
      </c>
      <c r="AI675" s="66" t="str">
        <f t="shared" si="172"/>
        <v/>
      </c>
      <c r="AL675" s="4" t="s">
        <v>12</v>
      </c>
      <c r="AM675" s="5">
        <v>45840</v>
      </c>
      <c r="AN675" s="7"/>
      <c r="AO675" s="7"/>
      <c r="AP675" s="6">
        <f t="shared" si="180"/>
        <v>0</v>
      </c>
      <c r="AQ675" s="7">
        <f>SUMIFS(مصنعيات!AO:AO,مصنعيات!AG:AG,$AO$2,مصنعيات!AE:AE,AM675)</f>
        <v>0</v>
      </c>
      <c r="AR675" s="66" t="str">
        <f t="shared" si="173"/>
        <v/>
      </c>
      <c r="AT675" s="4" t="s">
        <v>12</v>
      </c>
      <c r="AU675" s="5">
        <v>45840</v>
      </c>
      <c r="AV675" s="7"/>
      <c r="AW675" s="7"/>
      <c r="AX675" s="6">
        <f t="shared" si="181"/>
        <v>0</v>
      </c>
      <c r="AY675" s="7">
        <f ca="1">SUMIFS(مصنعيات!AW:AW,مصنعيات!AO:AO,$AO$2,مصنعيات!AM:AM,AU675)</f>
        <v>0</v>
      </c>
      <c r="AZ675" s="66" t="str">
        <f t="shared" si="174"/>
        <v/>
      </c>
      <c r="BB675" s="4" t="s">
        <v>12</v>
      </c>
      <c r="BC675" s="5">
        <v>45840</v>
      </c>
      <c r="BD675" s="7"/>
      <c r="BE675" s="7"/>
      <c r="BF675" s="6">
        <f t="shared" si="182"/>
        <v>0</v>
      </c>
      <c r="BG675" s="7">
        <f ca="1">SUMIFS(مصنعيات!BE:BE,مصنعيات!AW:AW,$AO$2,مصنعيات!AU:AU,BC675)</f>
        <v>0</v>
      </c>
      <c r="BH675" s="66" t="str">
        <f t="shared" si="175"/>
        <v/>
      </c>
      <c r="BJ675" s="4" t="s">
        <v>12</v>
      </c>
      <c r="BK675" s="5">
        <v>45840</v>
      </c>
      <c r="BL675" s="7"/>
      <c r="BM675" s="7"/>
      <c r="BN675" s="6">
        <f t="shared" si="183"/>
        <v>0</v>
      </c>
      <c r="BO675" s="7">
        <f ca="1">SUMIFS(مصنعيات!BM:BM,مصنعيات!BE:BE,$AO$2,مصنعيات!BC:BC,BK675)</f>
        <v>0</v>
      </c>
      <c r="BP675" s="66" t="str">
        <f t="shared" si="176"/>
        <v/>
      </c>
    </row>
    <row r="676" spans="2:68" x14ac:dyDescent="0.2">
      <c r="B676" s="4" t="s">
        <v>13</v>
      </c>
      <c r="C676" s="5">
        <v>45841</v>
      </c>
      <c r="D676" s="7"/>
      <c r="E676" s="7"/>
      <c r="F676" s="6">
        <f t="shared" si="168"/>
        <v>0</v>
      </c>
      <c r="G676" s="7">
        <f>SUMIFS(مصنعيات!N:N,مصنعيات!F:F,$E$2,مصنعيات!D:D,C676)</f>
        <v>0</v>
      </c>
      <c r="H676" s="66" t="str">
        <f t="shared" si="169"/>
        <v/>
      </c>
      <c r="K676" s="4" t="s">
        <v>13</v>
      </c>
      <c r="L676" s="5">
        <v>45841</v>
      </c>
      <c r="M676" s="7"/>
      <c r="N676" s="7"/>
      <c r="O676" s="6">
        <f t="shared" si="177"/>
        <v>0</v>
      </c>
      <c r="P676" s="7">
        <f>SUMIFS(مصنعيات!N:N,مصنعيات!F:F,$N$2,مصنعيات!D:D,L676)</f>
        <v>0</v>
      </c>
      <c r="Q676" s="66" t="str">
        <f t="shared" si="170"/>
        <v/>
      </c>
      <c r="T676" s="4" t="s">
        <v>13</v>
      </c>
      <c r="U676" s="5">
        <v>45841</v>
      </c>
      <c r="V676" s="7"/>
      <c r="W676" s="7"/>
      <c r="X676" s="6">
        <f t="shared" si="178"/>
        <v>0</v>
      </c>
      <c r="Y676" s="7">
        <f>SUMIFS(مصنعيات!W:W,مصنعيات!O:O,$W$2,مصنعيات!M:M,U676)</f>
        <v>0</v>
      </c>
      <c r="Z676" s="66" t="str">
        <f t="shared" si="171"/>
        <v/>
      </c>
      <c r="AC676" s="4" t="s">
        <v>13</v>
      </c>
      <c r="AD676" s="5">
        <v>45841</v>
      </c>
      <c r="AE676" s="7"/>
      <c r="AF676" s="7"/>
      <c r="AG676" s="6">
        <f t="shared" si="179"/>
        <v>0</v>
      </c>
      <c r="AH676" s="7">
        <f>SUMIFS(مصنعيات!AF:AF,مصنعيات!X:X,$AF$2,مصنعيات!V:V,AD676)</f>
        <v>0</v>
      </c>
      <c r="AI676" s="66" t="str">
        <f t="shared" si="172"/>
        <v/>
      </c>
      <c r="AL676" s="4" t="s">
        <v>13</v>
      </c>
      <c r="AM676" s="5">
        <v>45841</v>
      </c>
      <c r="AN676" s="7"/>
      <c r="AO676" s="7"/>
      <c r="AP676" s="6">
        <f t="shared" si="180"/>
        <v>0</v>
      </c>
      <c r="AQ676" s="7">
        <f>SUMIFS(مصنعيات!AO:AO,مصنعيات!AG:AG,$AO$2,مصنعيات!AE:AE,AM676)</f>
        <v>0</v>
      </c>
      <c r="AR676" s="66" t="str">
        <f t="shared" si="173"/>
        <v/>
      </c>
      <c r="AT676" s="4" t="s">
        <v>13</v>
      </c>
      <c r="AU676" s="5">
        <v>45841</v>
      </c>
      <c r="AV676" s="7"/>
      <c r="AW676" s="7"/>
      <c r="AX676" s="6">
        <f t="shared" si="181"/>
        <v>0</v>
      </c>
      <c r="AY676" s="7">
        <f ca="1">SUMIFS(مصنعيات!AW:AW,مصنعيات!AO:AO,$AO$2,مصنعيات!AM:AM,AU676)</f>
        <v>0</v>
      </c>
      <c r="AZ676" s="66" t="str">
        <f t="shared" si="174"/>
        <v/>
      </c>
      <c r="BB676" s="4" t="s">
        <v>13</v>
      </c>
      <c r="BC676" s="5">
        <v>45841</v>
      </c>
      <c r="BD676" s="7"/>
      <c r="BE676" s="7"/>
      <c r="BF676" s="6">
        <f t="shared" si="182"/>
        <v>0</v>
      </c>
      <c r="BG676" s="7">
        <f ca="1">SUMIFS(مصنعيات!BE:BE,مصنعيات!AW:AW,$AO$2,مصنعيات!AU:AU,BC676)</f>
        <v>0</v>
      </c>
      <c r="BH676" s="66" t="str">
        <f t="shared" si="175"/>
        <v/>
      </c>
      <c r="BJ676" s="4" t="s">
        <v>13</v>
      </c>
      <c r="BK676" s="5">
        <v>45841</v>
      </c>
      <c r="BL676" s="7"/>
      <c r="BM676" s="7"/>
      <c r="BN676" s="6">
        <f t="shared" si="183"/>
        <v>0</v>
      </c>
      <c r="BO676" s="7">
        <f ca="1">SUMIFS(مصنعيات!BM:BM,مصنعيات!BE:BE,$AO$2,مصنعيات!BC:BC,BK676)</f>
        <v>0</v>
      </c>
      <c r="BP676" s="66" t="str">
        <f t="shared" si="176"/>
        <v/>
      </c>
    </row>
    <row r="677" spans="2:68" x14ac:dyDescent="0.2">
      <c r="B677" s="4" t="s">
        <v>30</v>
      </c>
      <c r="C677" s="5">
        <v>45842</v>
      </c>
      <c r="D677" s="7"/>
      <c r="E677" s="7"/>
      <c r="F677" s="6">
        <f t="shared" si="168"/>
        <v>0</v>
      </c>
      <c r="G677" s="7">
        <f>SUMIFS(مصنعيات!N:N,مصنعيات!F:F,$E$2,مصنعيات!D:D,C677)</f>
        <v>0</v>
      </c>
      <c r="H677" s="66" t="str">
        <f t="shared" si="169"/>
        <v/>
      </c>
      <c r="K677" s="4" t="s">
        <v>30</v>
      </c>
      <c r="L677" s="5">
        <v>45842</v>
      </c>
      <c r="M677" s="7"/>
      <c r="N677" s="7"/>
      <c r="O677" s="6">
        <f t="shared" si="177"/>
        <v>0</v>
      </c>
      <c r="P677" s="7">
        <f>SUMIFS(مصنعيات!N:N,مصنعيات!F:F,$N$2,مصنعيات!D:D,L677)</f>
        <v>0</v>
      </c>
      <c r="Q677" s="66" t="str">
        <f t="shared" si="170"/>
        <v/>
      </c>
      <c r="T677" s="4" t="s">
        <v>30</v>
      </c>
      <c r="U677" s="5">
        <v>45842</v>
      </c>
      <c r="V677" s="7"/>
      <c r="W677" s="7"/>
      <c r="X677" s="6">
        <f t="shared" si="178"/>
        <v>0</v>
      </c>
      <c r="Y677" s="7">
        <f>SUMIFS(مصنعيات!W:W,مصنعيات!O:O,$W$2,مصنعيات!M:M,U677)</f>
        <v>0</v>
      </c>
      <c r="Z677" s="66" t="str">
        <f t="shared" si="171"/>
        <v/>
      </c>
      <c r="AC677" s="4" t="s">
        <v>30</v>
      </c>
      <c r="AD677" s="5">
        <v>45842</v>
      </c>
      <c r="AE677" s="7"/>
      <c r="AF677" s="7"/>
      <c r="AG677" s="6">
        <f t="shared" si="179"/>
        <v>0</v>
      </c>
      <c r="AH677" s="7">
        <f>SUMIFS(مصنعيات!AF:AF,مصنعيات!X:X,$AF$2,مصنعيات!V:V,AD677)</f>
        <v>0</v>
      </c>
      <c r="AI677" s="66" t="str">
        <f t="shared" si="172"/>
        <v/>
      </c>
      <c r="AL677" s="4" t="s">
        <v>30</v>
      </c>
      <c r="AM677" s="5">
        <v>45842</v>
      </c>
      <c r="AN677" s="7"/>
      <c r="AO677" s="7"/>
      <c r="AP677" s="6">
        <f t="shared" si="180"/>
        <v>0</v>
      </c>
      <c r="AQ677" s="7">
        <f>SUMIFS(مصنعيات!AO:AO,مصنعيات!AG:AG,$AO$2,مصنعيات!AE:AE,AM677)</f>
        <v>0</v>
      </c>
      <c r="AR677" s="66" t="str">
        <f t="shared" si="173"/>
        <v/>
      </c>
      <c r="AT677" s="4" t="s">
        <v>30</v>
      </c>
      <c r="AU677" s="5">
        <v>45842</v>
      </c>
      <c r="AV677" s="7"/>
      <c r="AW677" s="7"/>
      <c r="AX677" s="6">
        <f t="shared" si="181"/>
        <v>0</v>
      </c>
      <c r="AY677" s="7">
        <f ca="1">SUMIFS(مصنعيات!AW:AW,مصنعيات!AO:AO,$AO$2,مصنعيات!AM:AM,AU677)</f>
        <v>0</v>
      </c>
      <c r="AZ677" s="66" t="str">
        <f t="shared" si="174"/>
        <v/>
      </c>
      <c r="BB677" s="4" t="s">
        <v>30</v>
      </c>
      <c r="BC677" s="5">
        <v>45842</v>
      </c>
      <c r="BD677" s="7"/>
      <c r="BE677" s="7"/>
      <c r="BF677" s="6">
        <f t="shared" si="182"/>
        <v>0</v>
      </c>
      <c r="BG677" s="7">
        <f ca="1">SUMIFS(مصنعيات!BE:BE,مصنعيات!AW:AW,$AO$2,مصنعيات!AU:AU,BC677)</f>
        <v>0</v>
      </c>
      <c r="BH677" s="66" t="str">
        <f t="shared" si="175"/>
        <v/>
      </c>
      <c r="BJ677" s="4" t="s">
        <v>30</v>
      </c>
      <c r="BK677" s="5">
        <v>45842</v>
      </c>
      <c r="BL677" s="7"/>
      <c r="BM677" s="7"/>
      <c r="BN677" s="6">
        <f t="shared" si="183"/>
        <v>0</v>
      </c>
      <c r="BO677" s="7">
        <f ca="1">SUMIFS(مصنعيات!BM:BM,مصنعيات!BE:BE,$AO$2,مصنعيات!BC:BC,BK677)</f>
        <v>0</v>
      </c>
      <c r="BP677" s="66" t="str">
        <f t="shared" si="176"/>
        <v/>
      </c>
    </row>
    <row r="678" spans="2:68" x14ac:dyDescent="0.2">
      <c r="B678" s="4" t="s">
        <v>8</v>
      </c>
      <c r="C678" s="5">
        <v>45843</v>
      </c>
      <c r="D678" s="7"/>
      <c r="E678" s="7"/>
      <c r="F678" s="6">
        <f t="shared" si="168"/>
        <v>0</v>
      </c>
      <c r="G678" s="7">
        <f>SUMIFS(مصنعيات!N:N,مصنعيات!F:F,$E$2,مصنعيات!D:D,C678)</f>
        <v>0</v>
      </c>
      <c r="H678" s="66" t="str">
        <f t="shared" si="169"/>
        <v/>
      </c>
      <c r="K678" s="4" t="s">
        <v>8</v>
      </c>
      <c r="L678" s="5">
        <v>45843</v>
      </c>
      <c r="M678" s="7"/>
      <c r="N678" s="7"/>
      <c r="O678" s="6">
        <f t="shared" si="177"/>
        <v>0</v>
      </c>
      <c r="P678" s="7">
        <f>SUMIFS(مصنعيات!N:N,مصنعيات!F:F,$N$2,مصنعيات!D:D,L678)</f>
        <v>0</v>
      </c>
      <c r="Q678" s="66" t="str">
        <f t="shared" si="170"/>
        <v/>
      </c>
      <c r="T678" s="4" t="s">
        <v>8</v>
      </c>
      <c r="U678" s="5">
        <v>45843</v>
      </c>
      <c r="V678" s="7"/>
      <c r="W678" s="7"/>
      <c r="X678" s="6">
        <f t="shared" si="178"/>
        <v>0</v>
      </c>
      <c r="Y678" s="7">
        <f>SUMIFS(مصنعيات!W:W,مصنعيات!O:O,$W$2,مصنعيات!M:M,U678)</f>
        <v>0</v>
      </c>
      <c r="Z678" s="66" t="str">
        <f t="shared" si="171"/>
        <v/>
      </c>
      <c r="AC678" s="4" t="s">
        <v>8</v>
      </c>
      <c r="AD678" s="5">
        <v>45843</v>
      </c>
      <c r="AE678" s="7"/>
      <c r="AF678" s="7"/>
      <c r="AG678" s="6">
        <f t="shared" si="179"/>
        <v>0</v>
      </c>
      <c r="AH678" s="7">
        <f>SUMIFS(مصنعيات!AF:AF,مصنعيات!X:X,$AF$2,مصنعيات!V:V,AD678)</f>
        <v>0</v>
      </c>
      <c r="AI678" s="66" t="str">
        <f t="shared" si="172"/>
        <v/>
      </c>
      <c r="AL678" s="4" t="s">
        <v>8</v>
      </c>
      <c r="AM678" s="5">
        <v>45843</v>
      </c>
      <c r="AN678" s="7"/>
      <c r="AO678" s="7"/>
      <c r="AP678" s="6">
        <f t="shared" si="180"/>
        <v>0</v>
      </c>
      <c r="AQ678" s="7">
        <f>SUMIFS(مصنعيات!AO:AO,مصنعيات!AG:AG,$AO$2,مصنعيات!AE:AE,AM678)</f>
        <v>0</v>
      </c>
      <c r="AR678" s="66" t="str">
        <f t="shared" si="173"/>
        <v/>
      </c>
      <c r="AT678" s="4" t="s">
        <v>8</v>
      </c>
      <c r="AU678" s="5">
        <v>45843</v>
      </c>
      <c r="AV678" s="7"/>
      <c r="AW678" s="7"/>
      <c r="AX678" s="6">
        <f t="shared" si="181"/>
        <v>0</v>
      </c>
      <c r="AY678" s="7">
        <f ca="1">SUMIFS(مصنعيات!AW:AW,مصنعيات!AO:AO,$AO$2,مصنعيات!AM:AM,AU678)</f>
        <v>0</v>
      </c>
      <c r="AZ678" s="66" t="str">
        <f t="shared" si="174"/>
        <v/>
      </c>
      <c r="BB678" s="4" t="s">
        <v>8</v>
      </c>
      <c r="BC678" s="5">
        <v>45843</v>
      </c>
      <c r="BD678" s="7"/>
      <c r="BE678" s="7"/>
      <c r="BF678" s="6">
        <f t="shared" si="182"/>
        <v>0</v>
      </c>
      <c r="BG678" s="7">
        <f ca="1">SUMIFS(مصنعيات!BE:BE,مصنعيات!AW:AW,$AO$2,مصنعيات!AU:AU,BC678)</f>
        <v>0</v>
      </c>
      <c r="BH678" s="66" t="str">
        <f t="shared" si="175"/>
        <v/>
      </c>
      <c r="BJ678" s="4" t="s">
        <v>8</v>
      </c>
      <c r="BK678" s="5">
        <v>45843</v>
      </c>
      <c r="BL678" s="7"/>
      <c r="BM678" s="7"/>
      <c r="BN678" s="6">
        <f t="shared" si="183"/>
        <v>0</v>
      </c>
      <c r="BO678" s="7">
        <f ca="1">SUMIFS(مصنعيات!BM:BM,مصنعيات!BE:BE,$AO$2,مصنعيات!BC:BC,BK678)</f>
        <v>0</v>
      </c>
      <c r="BP678" s="66" t="str">
        <f t="shared" si="176"/>
        <v/>
      </c>
    </row>
    <row r="679" spans="2:68" x14ac:dyDescent="0.2">
      <c r="B679" s="4" t="s">
        <v>9</v>
      </c>
      <c r="C679" s="5">
        <v>45844</v>
      </c>
      <c r="D679" s="7"/>
      <c r="E679" s="7"/>
      <c r="F679" s="6">
        <f t="shared" si="168"/>
        <v>0</v>
      </c>
      <c r="G679" s="7">
        <f>SUMIFS(مصنعيات!N:N,مصنعيات!F:F,$E$2,مصنعيات!D:D,C679)</f>
        <v>0</v>
      </c>
      <c r="H679" s="66" t="str">
        <f t="shared" si="169"/>
        <v/>
      </c>
      <c r="K679" s="4" t="s">
        <v>9</v>
      </c>
      <c r="L679" s="5">
        <v>45844</v>
      </c>
      <c r="M679" s="7"/>
      <c r="N679" s="7"/>
      <c r="O679" s="6">
        <f t="shared" si="177"/>
        <v>0</v>
      </c>
      <c r="P679" s="7">
        <f>SUMIFS(مصنعيات!N:N,مصنعيات!F:F,$N$2,مصنعيات!D:D,L679)</f>
        <v>0</v>
      </c>
      <c r="Q679" s="66" t="str">
        <f t="shared" si="170"/>
        <v/>
      </c>
      <c r="T679" s="4" t="s">
        <v>9</v>
      </c>
      <c r="U679" s="5">
        <v>45844</v>
      </c>
      <c r="V679" s="7"/>
      <c r="W679" s="7"/>
      <c r="X679" s="6">
        <f t="shared" si="178"/>
        <v>0</v>
      </c>
      <c r="Y679" s="7">
        <f>SUMIFS(مصنعيات!W:W,مصنعيات!O:O,$W$2,مصنعيات!M:M,U679)</f>
        <v>0</v>
      </c>
      <c r="Z679" s="66" t="str">
        <f t="shared" si="171"/>
        <v/>
      </c>
      <c r="AC679" s="4" t="s">
        <v>9</v>
      </c>
      <c r="AD679" s="5">
        <v>45844</v>
      </c>
      <c r="AE679" s="7"/>
      <c r="AF679" s="7"/>
      <c r="AG679" s="6">
        <f t="shared" si="179"/>
        <v>0</v>
      </c>
      <c r="AH679" s="7">
        <f>SUMIFS(مصنعيات!AF:AF,مصنعيات!X:X,$AF$2,مصنعيات!V:V,AD679)</f>
        <v>0</v>
      </c>
      <c r="AI679" s="66" t="str">
        <f t="shared" si="172"/>
        <v/>
      </c>
      <c r="AL679" s="4" t="s">
        <v>9</v>
      </c>
      <c r="AM679" s="5">
        <v>45844</v>
      </c>
      <c r="AN679" s="7"/>
      <c r="AO679" s="7"/>
      <c r="AP679" s="6">
        <f t="shared" si="180"/>
        <v>0</v>
      </c>
      <c r="AQ679" s="7">
        <f>SUMIFS(مصنعيات!AO:AO,مصنعيات!AG:AG,$AO$2,مصنعيات!AE:AE,AM679)</f>
        <v>0</v>
      </c>
      <c r="AR679" s="66" t="str">
        <f t="shared" si="173"/>
        <v/>
      </c>
      <c r="AT679" s="4" t="s">
        <v>9</v>
      </c>
      <c r="AU679" s="5">
        <v>45844</v>
      </c>
      <c r="AV679" s="7"/>
      <c r="AW679" s="7"/>
      <c r="AX679" s="6">
        <f t="shared" si="181"/>
        <v>0</v>
      </c>
      <c r="AY679" s="7">
        <f ca="1">SUMIFS(مصنعيات!AW:AW,مصنعيات!AO:AO,$AO$2,مصنعيات!AM:AM,AU679)</f>
        <v>0</v>
      </c>
      <c r="AZ679" s="66" t="str">
        <f t="shared" si="174"/>
        <v/>
      </c>
      <c r="BB679" s="4" t="s">
        <v>9</v>
      </c>
      <c r="BC679" s="5">
        <v>45844</v>
      </c>
      <c r="BD679" s="7"/>
      <c r="BE679" s="7"/>
      <c r="BF679" s="6">
        <f t="shared" si="182"/>
        <v>0</v>
      </c>
      <c r="BG679" s="7">
        <f ca="1">SUMIFS(مصنعيات!BE:BE,مصنعيات!AW:AW,$AO$2,مصنعيات!AU:AU,BC679)</f>
        <v>0</v>
      </c>
      <c r="BH679" s="66" t="str">
        <f t="shared" si="175"/>
        <v/>
      </c>
      <c r="BJ679" s="4" t="s">
        <v>9</v>
      </c>
      <c r="BK679" s="5">
        <v>45844</v>
      </c>
      <c r="BL679" s="7"/>
      <c r="BM679" s="7"/>
      <c r="BN679" s="6">
        <f t="shared" si="183"/>
        <v>0</v>
      </c>
      <c r="BO679" s="7">
        <f ca="1">SUMIFS(مصنعيات!BM:BM,مصنعيات!BE:BE,$AO$2,مصنعيات!BC:BC,BK679)</f>
        <v>0</v>
      </c>
      <c r="BP679" s="66" t="str">
        <f t="shared" si="176"/>
        <v/>
      </c>
    </row>
    <row r="680" spans="2:68" x14ac:dyDescent="0.2">
      <c r="B680" s="4" t="s">
        <v>10</v>
      </c>
      <c r="C680" s="5">
        <v>45845</v>
      </c>
      <c r="D680" s="7"/>
      <c r="E680" s="7"/>
      <c r="F680" s="6">
        <f t="shared" si="168"/>
        <v>0</v>
      </c>
      <c r="G680" s="7">
        <f>SUMIFS(مصنعيات!N:N,مصنعيات!F:F,$E$2,مصنعيات!D:D,C680)</f>
        <v>0</v>
      </c>
      <c r="H680" s="66" t="str">
        <f t="shared" si="169"/>
        <v/>
      </c>
      <c r="K680" s="4" t="s">
        <v>10</v>
      </c>
      <c r="L680" s="5">
        <v>45845</v>
      </c>
      <c r="M680" s="7"/>
      <c r="N680" s="7"/>
      <c r="O680" s="6">
        <f t="shared" si="177"/>
        <v>0</v>
      </c>
      <c r="P680" s="7">
        <f>SUMIFS(مصنعيات!N:N,مصنعيات!F:F,$N$2,مصنعيات!D:D,L680)</f>
        <v>0</v>
      </c>
      <c r="Q680" s="66" t="str">
        <f t="shared" si="170"/>
        <v/>
      </c>
      <c r="T680" s="4" t="s">
        <v>10</v>
      </c>
      <c r="U680" s="5">
        <v>45845</v>
      </c>
      <c r="V680" s="7"/>
      <c r="W680" s="7"/>
      <c r="X680" s="6">
        <f t="shared" si="178"/>
        <v>0</v>
      </c>
      <c r="Y680" s="7">
        <f>SUMIFS(مصنعيات!W:W,مصنعيات!O:O,$W$2,مصنعيات!M:M,U680)</f>
        <v>0</v>
      </c>
      <c r="Z680" s="66" t="str">
        <f t="shared" si="171"/>
        <v/>
      </c>
      <c r="AC680" s="4" t="s">
        <v>10</v>
      </c>
      <c r="AD680" s="5">
        <v>45845</v>
      </c>
      <c r="AE680" s="7"/>
      <c r="AF680" s="7"/>
      <c r="AG680" s="6">
        <f t="shared" si="179"/>
        <v>0</v>
      </c>
      <c r="AH680" s="7">
        <f>SUMIFS(مصنعيات!AF:AF,مصنعيات!X:X,$AF$2,مصنعيات!V:V,AD680)</f>
        <v>0</v>
      </c>
      <c r="AI680" s="66" t="str">
        <f t="shared" si="172"/>
        <v/>
      </c>
      <c r="AL680" s="4" t="s">
        <v>10</v>
      </c>
      <c r="AM680" s="5">
        <v>45845</v>
      </c>
      <c r="AN680" s="7"/>
      <c r="AO680" s="7"/>
      <c r="AP680" s="6">
        <f t="shared" si="180"/>
        <v>0</v>
      </c>
      <c r="AQ680" s="7">
        <f>SUMIFS(مصنعيات!AO:AO,مصنعيات!AG:AG,$AO$2,مصنعيات!AE:AE,AM680)</f>
        <v>0</v>
      </c>
      <c r="AR680" s="66" t="str">
        <f t="shared" si="173"/>
        <v/>
      </c>
      <c r="AT680" s="4" t="s">
        <v>10</v>
      </c>
      <c r="AU680" s="5">
        <v>45845</v>
      </c>
      <c r="AV680" s="7"/>
      <c r="AW680" s="7"/>
      <c r="AX680" s="6">
        <f t="shared" si="181"/>
        <v>0</v>
      </c>
      <c r="AY680" s="7">
        <f ca="1">SUMIFS(مصنعيات!AW:AW,مصنعيات!AO:AO,$AO$2,مصنعيات!AM:AM,AU680)</f>
        <v>0</v>
      </c>
      <c r="AZ680" s="66" t="str">
        <f t="shared" si="174"/>
        <v/>
      </c>
      <c r="BB680" s="4" t="s">
        <v>10</v>
      </c>
      <c r="BC680" s="5">
        <v>45845</v>
      </c>
      <c r="BD680" s="7"/>
      <c r="BE680" s="7"/>
      <c r="BF680" s="6">
        <f t="shared" si="182"/>
        <v>0</v>
      </c>
      <c r="BG680" s="7">
        <f ca="1">SUMIFS(مصنعيات!BE:BE,مصنعيات!AW:AW,$AO$2,مصنعيات!AU:AU,BC680)</f>
        <v>0</v>
      </c>
      <c r="BH680" s="66" t="str">
        <f t="shared" si="175"/>
        <v/>
      </c>
      <c r="BJ680" s="4" t="s">
        <v>10</v>
      </c>
      <c r="BK680" s="5">
        <v>45845</v>
      </c>
      <c r="BL680" s="7"/>
      <c r="BM680" s="7"/>
      <c r="BN680" s="6">
        <f t="shared" si="183"/>
        <v>0</v>
      </c>
      <c r="BO680" s="7">
        <f ca="1">SUMIFS(مصنعيات!BM:BM,مصنعيات!BE:BE,$AO$2,مصنعيات!BC:BC,BK680)</f>
        <v>0</v>
      </c>
      <c r="BP680" s="66" t="str">
        <f t="shared" si="176"/>
        <v/>
      </c>
    </row>
    <row r="681" spans="2:68" x14ac:dyDescent="0.2">
      <c r="B681" s="4" t="s">
        <v>11</v>
      </c>
      <c r="C681" s="5">
        <v>45846</v>
      </c>
      <c r="D681" s="7"/>
      <c r="E681" s="7"/>
      <c r="F681" s="6">
        <f t="shared" si="168"/>
        <v>0</v>
      </c>
      <c r="G681" s="7">
        <f>SUMIFS(مصنعيات!N:N,مصنعيات!F:F,$E$2,مصنعيات!D:D,C681)</f>
        <v>0</v>
      </c>
      <c r="H681" s="66" t="str">
        <f t="shared" si="169"/>
        <v/>
      </c>
      <c r="K681" s="4" t="s">
        <v>11</v>
      </c>
      <c r="L681" s="5">
        <v>45846</v>
      </c>
      <c r="M681" s="7"/>
      <c r="N681" s="7"/>
      <c r="O681" s="6">
        <f t="shared" si="177"/>
        <v>0</v>
      </c>
      <c r="P681" s="7">
        <f>SUMIFS(مصنعيات!N:N,مصنعيات!F:F,$N$2,مصنعيات!D:D,L681)</f>
        <v>0</v>
      </c>
      <c r="Q681" s="66" t="str">
        <f t="shared" si="170"/>
        <v/>
      </c>
      <c r="T681" s="4" t="s">
        <v>11</v>
      </c>
      <c r="U681" s="5">
        <v>45846</v>
      </c>
      <c r="V681" s="7"/>
      <c r="W681" s="7"/>
      <c r="X681" s="6">
        <f t="shared" si="178"/>
        <v>0</v>
      </c>
      <c r="Y681" s="7">
        <f>SUMIFS(مصنعيات!W:W,مصنعيات!O:O,$W$2,مصنعيات!M:M,U681)</f>
        <v>0</v>
      </c>
      <c r="Z681" s="66" t="str">
        <f t="shared" si="171"/>
        <v/>
      </c>
      <c r="AC681" s="4" t="s">
        <v>11</v>
      </c>
      <c r="AD681" s="5">
        <v>45846</v>
      </c>
      <c r="AE681" s="7"/>
      <c r="AF681" s="7"/>
      <c r="AG681" s="6">
        <f t="shared" si="179"/>
        <v>0</v>
      </c>
      <c r="AH681" s="7">
        <f>SUMIFS(مصنعيات!AF:AF,مصنعيات!X:X,$AF$2,مصنعيات!V:V,AD681)</f>
        <v>0</v>
      </c>
      <c r="AI681" s="66" t="str">
        <f t="shared" si="172"/>
        <v/>
      </c>
      <c r="AL681" s="4" t="s">
        <v>11</v>
      </c>
      <c r="AM681" s="5">
        <v>45846</v>
      </c>
      <c r="AN681" s="7"/>
      <c r="AO681" s="7"/>
      <c r="AP681" s="6">
        <f t="shared" si="180"/>
        <v>0</v>
      </c>
      <c r="AQ681" s="7">
        <f>SUMIFS(مصنعيات!AO:AO,مصنعيات!AG:AG,$AO$2,مصنعيات!AE:AE,AM681)</f>
        <v>0</v>
      </c>
      <c r="AR681" s="66" t="str">
        <f t="shared" si="173"/>
        <v/>
      </c>
      <c r="AT681" s="4" t="s">
        <v>11</v>
      </c>
      <c r="AU681" s="5">
        <v>45846</v>
      </c>
      <c r="AV681" s="7"/>
      <c r="AW681" s="7"/>
      <c r="AX681" s="6">
        <f t="shared" si="181"/>
        <v>0</v>
      </c>
      <c r="AY681" s="7">
        <f ca="1">SUMIFS(مصنعيات!AW:AW,مصنعيات!AO:AO,$AO$2,مصنعيات!AM:AM,AU681)</f>
        <v>0</v>
      </c>
      <c r="AZ681" s="66" t="str">
        <f t="shared" si="174"/>
        <v/>
      </c>
      <c r="BB681" s="4" t="s">
        <v>11</v>
      </c>
      <c r="BC681" s="5">
        <v>45846</v>
      </c>
      <c r="BD681" s="7"/>
      <c r="BE681" s="7"/>
      <c r="BF681" s="6">
        <f t="shared" si="182"/>
        <v>0</v>
      </c>
      <c r="BG681" s="7">
        <f ca="1">SUMIFS(مصنعيات!BE:BE,مصنعيات!AW:AW,$AO$2,مصنعيات!AU:AU,BC681)</f>
        <v>0</v>
      </c>
      <c r="BH681" s="66" t="str">
        <f t="shared" si="175"/>
        <v/>
      </c>
      <c r="BJ681" s="4" t="s">
        <v>11</v>
      </c>
      <c r="BK681" s="5">
        <v>45846</v>
      </c>
      <c r="BL681" s="7"/>
      <c r="BM681" s="7"/>
      <c r="BN681" s="6">
        <f t="shared" si="183"/>
        <v>0</v>
      </c>
      <c r="BO681" s="7">
        <f ca="1">SUMIFS(مصنعيات!BM:BM,مصنعيات!BE:BE,$AO$2,مصنعيات!BC:BC,BK681)</f>
        <v>0</v>
      </c>
      <c r="BP681" s="66" t="str">
        <f t="shared" si="176"/>
        <v/>
      </c>
    </row>
    <row r="682" spans="2:68" x14ac:dyDescent="0.2">
      <c r="B682" s="4" t="s">
        <v>12</v>
      </c>
      <c r="C682" s="5">
        <v>45847</v>
      </c>
      <c r="D682" s="7"/>
      <c r="E682" s="7"/>
      <c r="F682" s="6">
        <f t="shared" si="168"/>
        <v>0</v>
      </c>
      <c r="G682" s="7">
        <f>SUMIFS(مصنعيات!N:N,مصنعيات!F:F,$E$2,مصنعيات!D:D,C682)</f>
        <v>0</v>
      </c>
      <c r="H682" s="66" t="str">
        <f t="shared" si="169"/>
        <v/>
      </c>
      <c r="K682" s="4" t="s">
        <v>12</v>
      </c>
      <c r="L682" s="5">
        <v>45847</v>
      </c>
      <c r="M682" s="7"/>
      <c r="N682" s="7"/>
      <c r="O682" s="6">
        <f t="shared" si="177"/>
        <v>0</v>
      </c>
      <c r="P682" s="7">
        <f>SUMIFS(مصنعيات!N:N,مصنعيات!F:F,$N$2,مصنعيات!D:D,L682)</f>
        <v>0</v>
      </c>
      <c r="Q682" s="66" t="str">
        <f t="shared" si="170"/>
        <v/>
      </c>
      <c r="T682" s="4" t="s">
        <v>12</v>
      </c>
      <c r="U682" s="5">
        <v>45847</v>
      </c>
      <c r="V682" s="7"/>
      <c r="W682" s="7"/>
      <c r="X682" s="6">
        <f t="shared" si="178"/>
        <v>0</v>
      </c>
      <c r="Y682" s="7">
        <f>SUMIFS(مصنعيات!W:W,مصنعيات!O:O,$W$2,مصنعيات!M:M,U682)</f>
        <v>0</v>
      </c>
      <c r="Z682" s="66" t="str">
        <f t="shared" si="171"/>
        <v/>
      </c>
      <c r="AC682" s="4" t="s">
        <v>12</v>
      </c>
      <c r="AD682" s="5">
        <v>45847</v>
      </c>
      <c r="AE682" s="7"/>
      <c r="AF682" s="7"/>
      <c r="AG682" s="6">
        <f t="shared" si="179"/>
        <v>0</v>
      </c>
      <c r="AH682" s="7">
        <f>SUMIFS(مصنعيات!AF:AF,مصنعيات!X:X,$AF$2,مصنعيات!V:V,AD682)</f>
        <v>0</v>
      </c>
      <c r="AI682" s="66" t="str">
        <f t="shared" si="172"/>
        <v/>
      </c>
      <c r="AL682" s="4" t="s">
        <v>12</v>
      </c>
      <c r="AM682" s="5">
        <v>45847</v>
      </c>
      <c r="AN682" s="7"/>
      <c r="AO682" s="7"/>
      <c r="AP682" s="6">
        <f t="shared" si="180"/>
        <v>0</v>
      </c>
      <c r="AQ682" s="7">
        <f>SUMIFS(مصنعيات!AO:AO,مصنعيات!AG:AG,$AO$2,مصنعيات!AE:AE,AM682)</f>
        <v>0</v>
      </c>
      <c r="AR682" s="66" t="str">
        <f t="shared" si="173"/>
        <v/>
      </c>
      <c r="AT682" s="4" t="s">
        <v>12</v>
      </c>
      <c r="AU682" s="5">
        <v>45847</v>
      </c>
      <c r="AV682" s="7"/>
      <c r="AW682" s="7"/>
      <c r="AX682" s="6">
        <f t="shared" si="181"/>
        <v>0</v>
      </c>
      <c r="AY682" s="7">
        <f ca="1">SUMIFS(مصنعيات!AW:AW,مصنعيات!AO:AO,$AO$2,مصنعيات!AM:AM,AU682)</f>
        <v>0</v>
      </c>
      <c r="AZ682" s="66" t="str">
        <f t="shared" si="174"/>
        <v/>
      </c>
      <c r="BB682" s="4" t="s">
        <v>12</v>
      </c>
      <c r="BC682" s="5">
        <v>45847</v>
      </c>
      <c r="BD682" s="7"/>
      <c r="BE682" s="7"/>
      <c r="BF682" s="6">
        <f t="shared" si="182"/>
        <v>0</v>
      </c>
      <c r="BG682" s="7">
        <f ca="1">SUMIFS(مصنعيات!BE:BE,مصنعيات!AW:AW,$AO$2,مصنعيات!AU:AU,BC682)</f>
        <v>0</v>
      </c>
      <c r="BH682" s="66" t="str">
        <f t="shared" si="175"/>
        <v/>
      </c>
      <c r="BJ682" s="4" t="s">
        <v>12</v>
      </c>
      <c r="BK682" s="5">
        <v>45847</v>
      </c>
      <c r="BL682" s="7"/>
      <c r="BM682" s="7"/>
      <c r="BN682" s="6">
        <f t="shared" si="183"/>
        <v>0</v>
      </c>
      <c r="BO682" s="7">
        <f ca="1">SUMIFS(مصنعيات!BM:BM,مصنعيات!BE:BE,$AO$2,مصنعيات!BC:BC,BK682)</f>
        <v>0</v>
      </c>
      <c r="BP682" s="66" t="str">
        <f t="shared" si="176"/>
        <v/>
      </c>
    </row>
    <row r="683" spans="2:68" x14ac:dyDescent="0.2">
      <c r="B683" s="4" t="s">
        <v>13</v>
      </c>
      <c r="C683" s="5">
        <v>45848</v>
      </c>
      <c r="D683" s="7"/>
      <c r="E683" s="7"/>
      <c r="F683" s="6">
        <f t="shared" si="168"/>
        <v>0</v>
      </c>
      <c r="G683" s="7">
        <f>SUMIFS(مصنعيات!N:N,مصنعيات!F:F,$E$2,مصنعيات!D:D,C683)</f>
        <v>0</v>
      </c>
      <c r="H683" s="66" t="str">
        <f t="shared" si="169"/>
        <v/>
      </c>
      <c r="K683" s="4" t="s">
        <v>13</v>
      </c>
      <c r="L683" s="5">
        <v>45848</v>
      </c>
      <c r="M683" s="7"/>
      <c r="N683" s="7"/>
      <c r="O683" s="6">
        <f t="shared" si="177"/>
        <v>0</v>
      </c>
      <c r="P683" s="7">
        <f>SUMIFS(مصنعيات!N:N,مصنعيات!F:F,$N$2,مصنعيات!D:D,L683)</f>
        <v>0</v>
      </c>
      <c r="Q683" s="66" t="str">
        <f t="shared" si="170"/>
        <v/>
      </c>
      <c r="T683" s="4" t="s">
        <v>13</v>
      </c>
      <c r="U683" s="5">
        <v>45848</v>
      </c>
      <c r="V683" s="7"/>
      <c r="W683" s="7"/>
      <c r="X683" s="6">
        <f t="shared" si="178"/>
        <v>0</v>
      </c>
      <c r="Y683" s="7">
        <f>SUMIFS(مصنعيات!W:W,مصنعيات!O:O,$W$2,مصنعيات!M:M,U683)</f>
        <v>0</v>
      </c>
      <c r="Z683" s="66" t="str">
        <f t="shared" si="171"/>
        <v/>
      </c>
      <c r="AC683" s="4" t="s">
        <v>13</v>
      </c>
      <c r="AD683" s="5">
        <v>45848</v>
      </c>
      <c r="AE683" s="7"/>
      <c r="AF683" s="7"/>
      <c r="AG683" s="6">
        <f t="shared" si="179"/>
        <v>0</v>
      </c>
      <c r="AH683" s="7">
        <f>SUMIFS(مصنعيات!AF:AF,مصنعيات!X:X,$AF$2,مصنعيات!V:V,AD683)</f>
        <v>0</v>
      </c>
      <c r="AI683" s="66" t="str">
        <f t="shared" si="172"/>
        <v/>
      </c>
      <c r="AL683" s="4" t="s">
        <v>13</v>
      </c>
      <c r="AM683" s="5">
        <v>45848</v>
      </c>
      <c r="AN683" s="7"/>
      <c r="AO683" s="7"/>
      <c r="AP683" s="6">
        <f t="shared" si="180"/>
        <v>0</v>
      </c>
      <c r="AQ683" s="7">
        <f>SUMIFS(مصنعيات!AO:AO,مصنعيات!AG:AG,$AO$2,مصنعيات!AE:AE,AM683)</f>
        <v>0</v>
      </c>
      <c r="AR683" s="66" t="str">
        <f t="shared" si="173"/>
        <v/>
      </c>
      <c r="AT683" s="4" t="s">
        <v>13</v>
      </c>
      <c r="AU683" s="5">
        <v>45848</v>
      </c>
      <c r="AV683" s="7"/>
      <c r="AW683" s="7"/>
      <c r="AX683" s="6">
        <f t="shared" si="181"/>
        <v>0</v>
      </c>
      <c r="AY683" s="7">
        <f ca="1">SUMIFS(مصنعيات!AW:AW,مصنعيات!AO:AO,$AO$2,مصنعيات!AM:AM,AU683)</f>
        <v>0</v>
      </c>
      <c r="AZ683" s="66" t="str">
        <f t="shared" si="174"/>
        <v/>
      </c>
      <c r="BB683" s="4" t="s">
        <v>13</v>
      </c>
      <c r="BC683" s="5">
        <v>45848</v>
      </c>
      <c r="BD683" s="7"/>
      <c r="BE683" s="7"/>
      <c r="BF683" s="6">
        <f t="shared" si="182"/>
        <v>0</v>
      </c>
      <c r="BG683" s="7">
        <f ca="1">SUMIFS(مصنعيات!BE:BE,مصنعيات!AW:AW,$AO$2,مصنعيات!AU:AU,BC683)</f>
        <v>0</v>
      </c>
      <c r="BH683" s="66" t="str">
        <f t="shared" si="175"/>
        <v/>
      </c>
      <c r="BJ683" s="4" t="s">
        <v>13</v>
      </c>
      <c r="BK683" s="5">
        <v>45848</v>
      </c>
      <c r="BL683" s="7"/>
      <c r="BM683" s="7"/>
      <c r="BN683" s="6">
        <f t="shared" si="183"/>
        <v>0</v>
      </c>
      <c r="BO683" s="7">
        <f ca="1">SUMIFS(مصنعيات!BM:BM,مصنعيات!BE:BE,$AO$2,مصنعيات!BC:BC,BK683)</f>
        <v>0</v>
      </c>
      <c r="BP683" s="66" t="str">
        <f t="shared" si="176"/>
        <v/>
      </c>
    </row>
    <row r="684" spans="2:68" x14ac:dyDescent="0.2">
      <c r="B684" s="4" t="s">
        <v>30</v>
      </c>
      <c r="C684" s="5">
        <v>45849</v>
      </c>
      <c r="D684" s="7"/>
      <c r="E684" s="7"/>
      <c r="F684" s="6">
        <f t="shared" ref="F684:F747" si="184">E684-D684</f>
        <v>0</v>
      </c>
      <c r="G684" s="7">
        <f>SUMIFS(مصنعيات!N:N,مصنعيات!F:F,$E$2,مصنعيات!D:D,C684)</f>
        <v>0</v>
      </c>
      <c r="H684" s="66" t="str">
        <f t="shared" si="169"/>
        <v/>
      </c>
      <c r="K684" s="4" t="s">
        <v>30</v>
      </c>
      <c r="L684" s="5">
        <v>45849</v>
      </c>
      <c r="M684" s="7"/>
      <c r="N684" s="7"/>
      <c r="O684" s="6">
        <f t="shared" si="177"/>
        <v>0</v>
      </c>
      <c r="P684" s="7">
        <f>SUMIFS(مصنعيات!N:N,مصنعيات!F:F,$N$2,مصنعيات!D:D,L684)</f>
        <v>0</v>
      </c>
      <c r="Q684" s="66" t="str">
        <f t="shared" si="170"/>
        <v/>
      </c>
      <c r="T684" s="4" t="s">
        <v>30</v>
      </c>
      <c r="U684" s="5">
        <v>45849</v>
      </c>
      <c r="V684" s="7"/>
      <c r="W684" s="7"/>
      <c r="X684" s="6">
        <f t="shared" si="178"/>
        <v>0</v>
      </c>
      <c r="Y684" s="7">
        <f>SUMIFS(مصنعيات!W:W,مصنعيات!O:O,$W$2,مصنعيات!M:M,U684)</f>
        <v>0</v>
      </c>
      <c r="Z684" s="66" t="str">
        <f t="shared" si="171"/>
        <v/>
      </c>
      <c r="AC684" s="4" t="s">
        <v>30</v>
      </c>
      <c r="AD684" s="5">
        <v>45849</v>
      </c>
      <c r="AE684" s="7"/>
      <c r="AF684" s="7"/>
      <c r="AG684" s="6">
        <f t="shared" si="179"/>
        <v>0</v>
      </c>
      <c r="AH684" s="7">
        <f>SUMIFS(مصنعيات!AF:AF,مصنعيات!X:X,$AF$2,مصنعيات!V:V,AD684)</f>
        <v>0</v>
      </c>
      <c r="AI684" s="66" t="str">
        <f t="shared" si="172"/>
        <v/>
      </c>
      <c r="AL684" s="4" t="s">
        <v>30</v>
      </c>
      <c r="AM684" s="5">
        <v>45849</v>
      </c>
      <c r="AN684" s="7"/>
      <c r="AO684" s="7"/>
      <c r="AP684" s="6">
        <f t="shared" si="180"/>
        <v>0</v>
      </c>
      <c r="AQ684" s="7">
        <f>SUMIFS(مصنعيات!AO:AO,مصنعيات!AG:AG,$AO$2,مصنعيات!AE:AE,AM684)</f>
        <v>0</v>
      </c>
      <c r="AR684" s="66" t="str">
        <f t="shared" si="173"/>
        <v/>
      </c>
      <c r="AT684" s="4" t="s">
        <v>30</v>
      </c>
      <c r="AU684" s="5">
        <v>45849</v>
      </c>
      <c r="AV684" s="7"/>
      <c r="AW684" s="7"/>
      <c r="AX684" s="6">
        <f t="shared" si="181"/>
        <v>0</v>
      </c>
      <c r="AY684" s="7">
        <f ca="1">SUMIFS(مصنعيات!AW:AW,مصنعيات!AO:AO,$AO$2,مصنعيات!AM:AM,AU684)</f>
        <v>0</v>
      </c>
      <c r="AZ684" s="66" t="str">
        <f t="shared" si="174"/>
        <v/>
      </c>
      <c r="BB684" s="4" t="s">
        <v>30</v>
      </c>
      <c r="BC684" s="5">
        <v>45849</v>
      </c>
      <c r="BD684" s="7"/>
      <c r="BE684" s="7"/>
      <c r="BF684" s="6">
        <f t="shared" si="182"/>
        <v>0</v>
      </c>
      <c r="BG684" s="7">
        <f ca="1">SUMIFS(مصنعيات!BE:BE,مصنعيات!AW:AW,$AO$2,مصنعيات!AU:AU,BC684)</f>
        <v>0</v>
      </c>
      <c r="BH684" s="66" t="str">
        <f t="shared" si="175"/>
        <v/>
      </c>
      <c r="BJ684" s="4" t="s">
        <v>30</v>
      </c>
      <c r="BK684" s="5">
        <v>45849</v>
      </c>
      <c r="BL684" s="7"/>
      <c r="BM684" s="7"/>
      <c r="BN684" s="6">
        <f t="shared" si="183"/>
        <v>0</v>
      </c>
      <c r="BO684" s="7">
        <f ca="1">SUMIFS(مصنعيات!BM:BM,مصنعيات!BE:BE,$AO$2,مصنعيات!BC:BC,BK684)</f>
        <v>0</v>
      </c>
      <c r="BP684" s="66" t="str">
        <f t="shared" si="176"/>
        <v/>
      </c>
    </row>
    <row r="685" spans="2:68" x14ac:dyDescent="0.2">
      <c r="B685" s="4" t="s">
        <v>8</v>
      </c>
      <c r="C685" s="5">
        <v>45850</v>
      </c>
      <c r="D685" s="7"/>
      <c r="E685" s="7"/>
      <c r="F685" s="6">
        <f t="shared" si="184"/>
        <v>0</v>
      </c>
      <c r="G685" s="7">
        <f>SUMIFS(مصنعيات!N:N,مصنعيات!F:F,$E$2,مصنعيات!D:D,C685)</f>
        <v>0</v>
      </c>
      <c r="H685" s="66" t="str">
        <f t="shared" si="169"/>
        <v/>
      </c>
      <c r="K685" s="4" t="s">
        <v>8</v>
      </c>
      <c r="L685" s="5">
        <v>45850</v>
      </c>
      <c r="M685" s="7"/>
      <c r="N685" s="7"/>
      <c r="O685" s="6">
        <f t="shared" si="177"/>
        <v>0</v>
      </c>
      <c r="P685" s="7">
        <f>SUMIFS(مصنعيات!N:N,مصنعيات!F:F,$N$2,مصنعيات!D:D,L685)</f>
        <v>0</v>
      </c>
      <c r="Q685" s="66" t="str">
        <f t="shared" si="170"/>
        <v/>
      </c>
      <c r="T685" s="4" t="s">
        <v>8</v>
      </c>
      <c r="U685" s="5">
        <v>45850</v>
      </c>
      <c r="V685" s="7"/>
      <c r="W685" s="7"/>
      <c r="X685" s="6">
        <f t="shared" si="178"/>
        <v>0</v>
      </c>
      <c r="Y685" s="7">
        <f>SUMIFS(مصنعيات!W:W,مصنعيات!O:O,$W$2,مصنعيات!M:M,U685)</f>
        <v>0</v>
      </c>
      <c r="Z685" s="66" t="str">
        <f t="shared" si="171"/>
        <v/>
      </c>
      <c r="AC685" s="4" t="s">
        <v>8</v>
      </c>
      <c r="AD685" s="5">
        <v>45850</v>
      </c>
      <c r="AE685" s="7"/>
      <c r="AF685" s="7"/>
      <c r="AG685" s="6">
        <f t="shared" si="179"/>
        <v>0</v>
      </c>
      <c r="AH685" s="7">
        <f>SUMIFS(مصنعيات!AF:AF,مصنعيات!X:X,$AF$2,مصنعيات!V:V,AD685)</f>
        <v>0</v>
      </c>
      <c r="AI685" s="66" t="str">
        <f t="shared" si="172"/>
        <v/>
      </c>
      <c r="AL685" s="4" t="s">
        <v>8</v>
      </c>
      <c r="AM685" s="5">
        <v>45850</v>
      </c>
      <c r="AN685" s="7"/>
      <c r="AO685" s="7"/>
      <c r="AP685" s="6">
        <f t="shared" si="180"/>
        <v>0</v>
      </c>
      <c r="AQ685" s="7">
        <f>SUMIFS(مصنعيات!AO:AO,مصنعيات!AG:AG,$AO$2,مصنعيات!AE:AE,AM685)</f>
        <v>0</v>
      </c>
      <c r="AR685" s="66" t="str">
        <f t="shared" si="173"/>
        <v/>
      </c>
      <c r="AT685" s="4" t="s">
        <v>8</v>
      </c>
      <c r="AU685" s="5">
        <v>45850</v>
      </c>
      <c r="AV685" s="7"/>
      <c r="AW685" s="7"/>
      <c r="AX685" s="6">
        <f t="shared" si="181"/>
        <v>0</v>
      </c>
      <c r="AY685" s="7">
        <f ca="1">SUMIFS(مصنعيات!AW:AW,مصنعيات!AO:AO,$AO$2,مصنعيات!AM:AM,AU685)</f>
        <v>0</v>
      </c>
      <c r="AZ685" s="66" t="str">
        <f t="shared" si="174"/>
        <v/>
      </c>
      <c r="BB685" s="4" t="s">
        <v>8</v>
      </c>
      <c r="BC685" s="5">
        <v>45850</v>
      </c>
      <c r="BD685" s="7"/>
      <c r="BE685" s="7"/>
      <c r="BF685" s="6">
        <f t="shared" si="182"/>
        <v>0</v>
      </c>
      <c r="BG685" s="7">
        <f ca="1">SUMIFS(مصنعيات!BE:BE,مصنعيات!AW:AW,$AO$2,مصنعيات!AU:AU,BC685)</f>
        <v>0</v>
      </c>
      <c r="BH685" s="66" t="str">
        <f t="shared" si="175"/>
        <v/>
      </c>
      <c r="BJ685" s="4" t="s">
        <v>8</v>
      </c>
      <c r="BK685" s="5">
        <v>45850</v>
      </c>
      <c r="BL685" s="7"/>
      <c r="BM685" s="7"/>
      <c r="BN685" s="6">
        <f t="shared" si="183"/>
        <v>0</v>
      </c>
      <c r="BO685" s="7">
        <f ca="1">SUMIFS(مصنعيات!BM:BM,مصنعيات!BE:BE,$AO$2,مصنعيات!BC:BC,BK685)</f>
        <v>0</v>
      </c>
      <c r="BP685" s="66" t="str">
        <f t="shared" si="176"/>
        <v/>
      </c>
    </row>
    <row r="686" spans="2:68" x14ac:dyDescent="0.2">
      <c r="B686" s="4" t="s">
        <v>9</v>
      </c>
      <c r="C686" s="5">
        <v>45851</v>
      </c>
      <c r="D686" s="7"/>
      <c r="E686" s="7"/>
      <c r="F686" s="6">
        <f t="shared" si="184"/>
        <v>0</v>
      </c>
      <c r="G686" s="7">
        <f>SUMIFS(مصنعيات!N:N,مصنعيات!F:F,$E$2,مصنعيات!D:D,C686)</f>
        <v>0</v>
      </c>
      <c r="H686" s="66" t="str">
        <f t="shared" si="169"/>
        <v/>
      </c>
      <c r="K686" s="4" t="s">
        <v>9</v>
      </c>
      <c r="L686" s="5">
        <v>45851</v>
      </c>
      <c r="M686" s="7"/>
      <c r="N686" s="7"/>
      <c r="O686" s="6">
        <f t="shared" si="177"/>
        <v>0</v>
      </c>
      <c r="P686" s="7">
        <f>SUMIFS(مصنعيات!N:N,مصنعيات!F:F,$N$2,مصنعيات!D:D,L686)</f>
        <v>0</v>
      </c>
      <c r="Q686" s="66" t="str">
        <f t="shared" si="170"/>
        <v/>
      </c>
      <c r="T686" s="4" t="s">
        <v>9</v>
      </c>
      <c r="U686" s="5">
        <v>45851</v>
      </c>
      <c r="V686" s="7"/>
      <c r="W686" s="7"/>
      <c r="X686" s="6">
        <f t="shared" si="178"/>
        <v>0</v>
      </c>
      <c r="Y686" s="7">
        <f>SUMIFS(مصنعيات!W:W,مصنعيات!O:O,$W$2,مصنعيات!M:M,U686)</f>
        <v>0</v>
      </c>
      <c r="Z686" s="66" t="str">
        <f t="shared" si="171"/>
        <v/>
      </c>
      <c r="AC686" s="4" t="s">
        <v>9</v>
      </c>
      <c r="AD686" s="5">
        <v>45851</v>
      </c>
      <c r="AE686" s="7"/>
      <c r="AF686" s="7"/>
      <c r="AG686" s="6">
        <f t="shared" si="179"/>
        <v>0</v>
      </c>
      <c r="AH686" s="7">
        <f>SUMIFS(مصنعيات!AF:AF,مصنعيات!X:X,$AF$2,مصنعيات!V:V,AD686)</f>
        <v>0</v>
      </c>
      <c r="AI686" s="66" t="str">
        <f t="shared" si="172"/>
        <v/>
      </c>
      <c r="AL686" s="4" t="s">
        <v>9</v>
      </c>
      <c r="AM686" s="5">
        <v>45851</v>
      </c>
      <c r="AN686" s="7"/>
      <c r="AO686" s="7"/>
      <c r="AP686" s="6">
        <f t="shared" si="180"/>
        <v>0</v>
      </c>
      <c r="AQ686" s="7">
        <f>SUMIFS(مصنعيات!AO:AO,مصنعيات!AG:AG,$AO$2,مصنعيات!AE:AE,AM686)</f>
        <v>0</v>
      </c>
      <c r="AR686" s="66" t="str">
        <f t="shared" si="173"/>
        <v/>
      </c>
      <c r="AT686" s="4" t="s">
        <v>9</v>
      </c>
      <c r="AU686" s="5">
        <v>45851</v>
      </c>
      <c r="AV686" s="7"/>
      <c r="AW686" s="7"/>
      <c r="AX686" s="6">
        <f t="shared" si="181"/>
        <v>0</v>
      </c>
      <c r="AY686" s="7">
        <f ca="1">SUMIFS(مصنعيات!AW:AW,مصنعيات!AO:AO,$AO$2,مصنعيات!AM:AM,AU686)</f>
        <v>0</v>
      </c>
      <c r="AZ686" s="66" t="str">
        <f t="shared" si="174"/>
        <v/>
      </c>
      <c r="BB686" s="4" t="s">
        <v>9</v>
      </c>
      <c r="BC686" s="5">
        <v>45851</v>
      </c>
      <c r="BD686" s="7"/>
      <c r="BE686" s="7"/>
      <c r="BF686" s="6">
        <f t="shared" si="182"/>
        <v>0</v>
      </c>
      <c r="BG686" s="7">
        <f ca="1">SUMIFS(مصنعيات!BE:BE,مصنعيات!AW:AW,$AO$2,مصنعيات!AU:AU,BC686)</f>
        <v>0</v>
      </c>
      <c r="BH686" s="66" t="str">
        <f t="shared" si="175"/>
        <v/>
      </c>
      <c r="BJ686" s="4" t="s">
        <v>9</v>
      </c>
      <c r="BK686" s="5">
        <v>45851</v>
      </c>
      <c r="BL686" s="7"/>
      <c r="BM686" s="7"/>
      <c r="BN686" s="6">
        <f t="shared" si="183"/>
        <v>0</v>
      </c>
      <c r="BO686" s="7">
        <f ca="1">SUMIFS(مصنعيات!BM:BM,مصنعيات!BE:BE,$AO$2,مصنعيات!BC:BC,BK686)</f>
        <v>0</v>
      </c>
      <c r="BP686" s="66" t="str">
        <f t="shared" si="176"/>
        <v/>
      </c>
    </row>
    <row r="687" spans="2:68" x14ac:dyDescent="0.2">
      <c r="B687" s="4" t="s">
        <v>10</v>
      </c>
      <c r="C687" s="5">
        <v>45852</v>
      </c>
      <c r="D687" s="7"/>
      <c r="E687" s="7"/>
      <c r="F687" s="6">
        <f t="shared" si="184"/>
        <v>0</v>
      </c>
      <c r="G687" s="7">
        <f>SUMIFS(مصنعيات!N:N,مصنعيات!F:F,$E$2,مصنعيات!D:D,C687)</f>
        <v>0</v>
      </c>
      <c r="H687" s="66" t="str">
        <f t="shared" si="169"/>
        <v/>
      </c>
      <c r="K687" s="4" t="s">
        <v>10</v>
      </c>
      <c r="L687" s="5">
        <v>45852</v>
      </c>
      <c r="M687" s="7"/>
      <c r="N687" s="7"/>
      <c r="O687" s="6">
        <f t="shared" si="177"/>
        <v>0</v>
      </c>
      <c r="P687" s="7">
        <f>SUMIFS(مصنعيات!N:N,مصنعيات!F:F,$N$2,مصنعيات!D:D,L687)</f>
        <v>0</v>
      </c>
      <c r="Q687" s="66" t="str">
        <f t="shared" si="170"/>
        <v/>
      </c>
      <c r="T687" s="4" t="s">
        <v>10</v>
      </c>
      <c r="U687" s="5">
        <v>45852</v>
      </c>
      <c r="V687" s="7"/>
      <c r="W687" s="7"/>
      <c r="X687" s="6">
        <f t="shared" si="178"/>
        <v>0</v>
      </c>
      <c r="Y687" s="7">
        <f>SUMIFS(مصنعيات!W:W,مصنعيات!O:O,$W$2,مصنعيات!M:M,U687)</f>
        <v>0</v>
      </c>
      <c r="Z687" s="66" t="str">
        <f t="shared" si="171"/>
        <v/>
      </c>
      <c r="AC687" s="4" t="s">
        <v>10</v>
      </c>
      <c r="AD687" s="5">
        <v>45852</v>
      </c>
      <c r="AE687" s="7"/>
      <c r="AF687" s="7"/>
      <c r="AG687" s="6">
        <f t="shared" si="179"/>
        <v>0</v>
      </c>
      <c r="AH687" s="7">
        <f>SUMIFS(مصنعيات!AF:AF,مصنعيات!X:X,$AF$2,مصنعيات!V:V,AD687)</f>
        <v>0</v>
      </c>
      <c r="AI687" s="66" t="str">
        <f t="shared" si="172"/>
        <v/>
      </c>
      <c r="AL687" s="4" t="s">
        <v>10</v>
      </c>
      <c r="AM687" s="5">
        <v>45852</v>
      </c>
      <c r="AN687" s="7"/>
      <c r="AO687" s="7"/>
      <c r="AP687" s="6">
        <f t="shared" si="180"/>
        <v>0</v>
      </c>
      <c r="AQ687" s="7">
        <f>SUMIFS(مصنعيات!AO:AO,مصنعيات!AG:AG,$AO$2,مصنعيات!AE:AE,AM687)</f>
        <v>0</v>
      </c>
      <c r="AR687" s="66" t="str">
        <f t="shared" si="173"/>
        <v/>
      </c>
      <c r="AT687" s="4" t="s">
        <v>10</v>
      </c>
      <c r="AU687" s="5">
        <v>45852</v>
      </c>
      <c r="AV687" s="7"/>
      <c r="AW687" s="7"/>
      <c r="AX687" s="6">
        <f t="shared" si="181"/>
        <v>0</v>
      </c>
      <c r="AY687" s="7">
        <f ca="1">SUMIFS(مصنعيات!AW:AW,مصنعيات!AO:AO,$AO$2,مصنعيات!AM:AM,AU687)</f>
        <v>0</v>
      </c>
      <c r="AZ687" s="66" t="str">
        <f t="shared" si="174"/>
        <v/>
      </c>
      <c r="BB687" s="4" t="s">
        <v>10</v>
      </c>
      <c r="BC687" s="5">
        <v>45852</v>
      </c>
      <c r="BD687" s="7"/>
      <c r="BE687" s="7"/>
      <c r="BF687" s="6">
        <f t="shared" si="182"/>
        <v>0</v>
      </c>
      <c r="BG687" s="7">
        <f ca="1">SUMIFS(مصنعيات!BE:BE,مصنعيات!AW:AW,$AO$2,مصنعيات!AU:AU,BC687)</f>
        <v>0</v>
      </c>
      <c r="BH687" s="66" t="str">
        <f t="shared" si="175"/>
        <v/>
      </c>
      <c r="BJ687" s="4" t="s">
        <v>10</v>
      </c>
      <c r="BK687" s="5">
        <v>45852</v>
      </c>
      <c r="BL687" s="7"/>
      <c r="BM687" s="7"/>
      <c r="BN687" s="6">
        <f t="shared" si="183"/>
        <v>0</v>
      </c>
      <c r="BO687" s="7">
        <f ca="1">SUMIFS(مصنعيات!BM:BM,مصنعيات!BE:BE,$AO$2,مصنعيات!BC:BC,BK687)</f>
        <v>0</v>
      </c>
      <c r="BP687" s="66" t="str">
        <f t="shared" si="176"/>
        <v/>
      </c>
    </row>
    <row r="688" spans="2:68" x14ac:dyDescent="0.2">
      <c r="B688" s="4" t="s">
        <v>11</v>
      </c>
      <c r="C688" s="5">
        <v>45853</v>
      </c>
      <c r="D688" s="7"/>
      <c r="E688" s="7"/>
      <c r="F688" s="6">
        <f t="shared" si="184"/>
        <v>0</v>
      </c>
      <c r="G688" s="7">
        <f>SUMIFS(مصنعيات!N:N,مصنعيات!F:F,$E$2,مصنعيات!D:D,C688)</f>
        <v>0</v>
      </c>
      <c r="H688" s="66" t="str">
        <f t="shared" si="169"/>
        <v/>
      </c>
      <c r="K688" s="4" t="s">
        <v>11</v>
      </c>
      <c r="L688" s="5">
        <v>45853</v>
      </c>
      <c r="M688" s="7"/>
      <c r="N688" s="7"/>
      <c r="O688" s="6">
        <f t="shared" si="177"/>
        <v>0</v>
      </c>
      <c r="P688" s="7">
        <f>SUMIFS(مصنعيات!N:N,مصنعيات!F:F,$N$2,مصنعيات!D:D,L688)</f>
        <v>0</v>
      </c>
      <c r="Q688" s="66" t="str">
        <f t="shared" si="170"/>
        <v/>
      </c>
      <c r="T688" s="4" t="s">
        <v>11</v>
      </c>
      <c r="U688" s="5">
        <v>45853</v>
      </c>
      <c r="V688" s="7"/>
      <c r="W688" s="7"/>
      <c r="X688" s="6">
        <f t="shared" si="178"/>
        <v>0</v>
      </c>
      <c r="Y688" s="7">
        <f>SUMIFS(مصنعيات!W:W,مصنعيات!O:O,$W$2,مصنعيات!M:M,U688)</f>
        <v>0</v>
      </c>
      <c r="Z688" s="66" t="str">
        <f t="shared" si="171"/>
        <v/>
      </c>
      <c r="AC688" s="4" t="s">
        <v>11</v>
      </c>
      <c r="AD688" s="5">
        <v>45853</v>
      </c>
      <c r="AE688" s="7"/>
      <c r="AF688" s="7"/>
      <c r="AG688" s="6">
        <f t="shared" si="179"/>
        <v>0</v>
      </c>
      <c r="AH688" s="7">
        <f>SUMIFS(مصنعيات!AF:AF,مصنعيات!X:X,$AF$2,مصنعيات!V:V,AD688)</f>
        <v>0</v>
      </c>
      <c r="AI688" s="66" t="str">
        <f t="shared" si="172"/>
        <v/>
      </c>
      <c r="AL688" s="4" t="s">
        <v>11</v>
      </c>
      <c r="AM688" s="5">
        <v>45853</v>
      </c>
      <c r="AN688" s="7"/>
      <c r="AO688" s="7"/>
      <c r="AP688" s="6">
        <f t="shared" si="180"/>
        <v>0</v>
      </c>
      <c r="AQ688" s="7">
        <f>SUMIFS(مصنعيات!AO:AO,مصنعيات!AG:AG,$AO$2,مصنعيات!AE:AE,AM688)</f>
        <v>0</v>
      </c>
      <c r="AR688" s="66" t="str">
        <f t="shared" si="173"/>
        <v/>
      </c>
      <c r="AT688" s="4" t="s">
        <v>11</v>
      </c>
      <c r="AU688" s="5">
        <v>45853</v>
      </c>
      <c r="AV688" s="7"/>
      <c r="AW688" s="7"/>
      <c r="AX688" s="6">
        <f t="shared" si="181"/>
        <v>0</v>
      </c>
      <c r="AY688" s="7">
        <f ca="1">SUMIFS(مصنعيات!AW:AW,مصنعيات!AO:AO,$AO$2,مصنعيات!AM:AM,AU688)</f>
        <v>0</v>
      </c>
      <c r="AZ688" s="66" t="str">
        <f t="shared" si="174"/>
        <v/>
      </c>
      <c r="BB688" s="4" t="s">
        <v>11</v>
      </c>
      <c r="BC688" s="5">
        <v>45853</v>
      </c>
      <c r="BD688" s="7"/>
      <c r="BE688" s="7"/>
      <c r="BF688" s="6">
        <f t="shared" si="182"/>
        <v>0</v>
      </c>
      <c r="BG688" s="7">
        <f ca="1">SUMIFS(مصنعيات!BE:BE,مصنعيات!AW:AW,$AO$2,مصنعيات!AU:AU,BC688)</f>
        <v>0</v>
      </c>
      <c r="BH688" s="66" t="str">
        <f t="shared" si="175"/>
        <v/>
      </c>
      <c r="BJ688" s="4" t="s">
        <v>11</v>
      </c>
      <c r="BK688" s="5">
        <v>45853</v>
      </c>
      <c r="BL688" s="7"/>
      <c r="BM688" s="7"/>
      <c r="BN688" s="6">
        <f t="shared" si="183"/>
        <v>0</v>
      </c>
      <c r="BO688" s="7">
        <f ca="1">SUMIFS(مصنعيات!BM:BM,مصنعيات!BE:BE,$AO$2,مصنعيات!BC:BC,BK688)</f>
        <v>0</v>
      </c>
      <c r="BP688" s="66" t="str">
        <f t="shared" si="176"/>
        <v/>
      </c>
    </row>
    <row r="689" spans="2:68" x14ac:dyDescent="0.2">
      <c r="B689" s="4" t="s">
        <v>12</v>
      </c>
      <c r="C689" s="5">
        <v>45854</v>
      </c>
      <c r="D689" s="7"/>
      <c r="E689" s="7"/>
      <c r="F689" s="6">
        <f t="shared" si="184"/>
        <v>0</v>
      </c>
      <c r="G689" s="7">
        <f>SUMIFS(مصنعيات!N:N,مصنعيات!F:F,$E$2,مصنعيات!D:D,C689)</f>
        <v>0</v>
      </c>
      <c r="H689" s="66" t="str">
        <f t="shared" si="169"/>
        <v/>
      </c>
      <c r="K689" s="4" t="s">
        <v>12</v>
      </c>
      <c r="L689" s="5">
        <v>45854</v>
      </c>
      <c r="M689" s="7"/>
      <c r="N689" s="7"/>
      <c r="O689" s="6">
        <f t="shared" si="177"/>
        <v>0</v>
      </c>
      <c r="P689" s="7">
        <f>SUMIFS(مصنعيات!N:N,مصنعيات!F:F,$N$2,مصنعيات!D:D,L689)</f>
        <v>0</v>
      </c>
      <c r="Q689" s="66" t="str">
        <f t="shared" si="170"/>
        <v/>
      </c>
      <c r="T689" s="4" t="s">
        <v>12</v>
      </c>
      <c r="U689" s="5">
        <v>45854</v>
      </c>
      <c r="V689" s="7"/>
      <c r="W689" s="7"/>
      <c r="X689" s="6">
        <f t="shared" si="178"/>
        <v>0</v>
      </c>
      <c r="Y689" s="7">
        <f>SUMIFS(مصنعيات!W:W,مصنعيات!O:O,$W$2,مصنعيات!M:M,U689)</f>
        <v>0</v>
      </c>
      <c r="Z689" s="66" t="str">
        <f t="shared" si="171"/>
        <v/>
      </c>
      <c r="AC689" s="4" t="s">
        <v>12</v>
      </c>
      <c r="AD689" s="5">
        <v>45854</v>
      </c>
      <c r="AE689" s="7"/>
      <c r="AF689" s="7"/>
      <c r="AG689" s="6">
        <f t="shared" si="179"/>
        <v>0</v>
      </c>
      <c r="AH689" s="7">
        <f>SUMIFS(مصنعيات!AF:AF,مصنعيات!X:X,$AF$2,مصنعيات!V:V,AD689)</f>
        <v>0</v>
      </c>
      <c r="AI689" s="66" t="str">
        <f t="shared" si="172"/>
        <v/>
      </c>
      <c r="AL689" s="4" t="s">
        <v>12</v>
      </c>
      <c r="AM689" s="5">
        <v>45854</v>
      </c>
      <c r="AN689" s="7"/>
      <c r="AO689" s="7"/>
      <c r="AP689" s="6">
        <f t="shared" si="180"/>
        <v>0</v>
      </c>
      <c r="AQ689" s="7">
        <f>SUMIFS(مصنعيات!AO:AO,مصنعيات!AG:AG,$AO$2,مصنعيات!AE:AE,AM689)</f>
        <v>0</v>
      </c>
      <c r="AR689" s="66" t="str">
        <f t="shared" si="173"/>
        <v/>
      </c>
      <c r="AT689" s="4" t="s">
        <v>12</v>
      </c>
      <c r="AU689" s="5">
        <v>45854</v>
      </c>
      <c r="AV689" s="7"/>
      <c r="AW689" s="7"/>
      <c r="AX689" s="6">
        <f t="shared" si="181"/>
        <v>0</v>
      </c>
      <c r="AY689" s="7">
        <f ca="1">SUMIFS(مصنعيات!AW:AW,مصنعيات!AO:AO,$AO$2,مصنعيات!AM:AM,AU689)</f>
        <v>0</v>
      </c>
      <c r="AZ689" s="66" t="str">
        <f t="shared" si="174"/>
        <v/>
      </c>
      <c r="BB689" s="4" t="s">
        <v>12</v>
      </c>
      <c r="BC689" s="5">
        <v>45854</v>
      </c>
      <c r="BD689" s="7"/>
      <c r="BE689" s="7"/>
      <c r="BF689" s="6">
        <f t="shared" si="182"/>
        <v>0</v>
      </c>
      <c r="BG689" s="7">
        <f ca="1">SUMIFS(مصنعيات!BE:BE,مصنعيات!AW:AW,$AO$2,مصنعيات!AU:AU,BC689)</f>
        <v>0</v>
      </c>
      <c r="BH689" s="66" t="str">
        <f t="shared" si="175"/>
        <v/>
      </c>
      <c r="BJ689" s="4" t="s">
        <v>12</v>
      </c>
      <c r="BK689" s="5">
        <v>45854</v>
      </c>
      <c r="BL689" s="7"/>
      <c r="BM689" s="7"/>
      <c r="BN689" s="6">
        <f t="shared" si="183"/>
        <v>0</v>
      </c>
      <c r="BO689" s="7">
        <f ca="1">SUMIFS(مصنعيات!BM:BM,مصنعيات!BE:BE,$AO$2,مصنعيات!BC:BC,BK689)</f>
        <v>0</v>
      </c>
      <c r="BP689" s="66" t="str">
        <f t="shared" si="176"/>
        <v/>
      </c>
    </row>
    <row r="690" spans="2:68" x14ac:dyDescent="0.2">
      <c r="B690" s="4" t="s">
        <v>13</v>
      </c>
      <c r="C690" s="5">
        <v>45855</v>
      </c>
      <c r="D690" s="7"/>
      <c r="E690" s="7"/>
      <c r="F690" s="6">
        <f t="shared" si="184"/>
        <v>0</v>
      </c>
      <c r="G690" s="7">
        <f>SUMIFS(مصنعيات!N:N,مصنعيات!F:F,$E$2,مصنعيات!D:D,C690)</f>
        <v>0</v>
      </c>
      <c r="H690" s="66" t="str">
        <f t="shared" si="169"/>
        <v/>
      </c>
      <c r="K690" s="4" t="s">
        <v>13</v>
      </c>
      <c r="L690" s="5">
        <v>45855</v>
      </c>
      <c r="M690" s="7"/>
      <c r="N690" s="7"/>
      <c r="O690" s="6">
        <f t="shared" si="177"/>
        <v>0</v>
      </c>
      <c r="P690" s="7">
        <f>SUMIFS(مصنعيات!N:N,مصنعيات!F:F,$N$2,مصنعيات!D:D,L690)</f>
        <v>0</v>
      </c>
      <c r="Q690" s="66" t="str">
        <f t="shared" si="170"/>
        <v/>
      </c>
      <c r="T690" s="4" t="s">
        <v>13</v>
      </c>
      <c r="U690" s="5">
        <v>45855</v>
      </c>
      <c r="V690" s="7"/>
      <c r="W690" s="7"/>
      <c r="X690" s="6">
        <f t="shared" si="178"/>
        <v>0</v>
      </c>
      <c r="Y690" s="7">
        <f>SUMIFS(مصنعيات!W:W,مصنعيات!O:O,$W$2,مصنعيات!M:M,U690)</f>
        <v>0</v>
      </c>
      <c r="Z690" s="66" t="str">
        <f t="shared" si="171"/>
        <v/>
      </c>
      <c r="AC690" s="4" t="s">
        <v>13</v>
      </c>
      <c r="AD690" s="5">
        <v>45855</v>
      </c>
      <c r="AE690" s="7"/>
      <c r="AF690" s="7"/>
      <c r="AG690" s="6">
        <f t="shared" si="179"/>
        <v>0</v>
      </c>
      <c r="AH690" s="7">
        <f>SUMIFS(مصنعيات!AF:AF,مصنعيات!X:X,$AF$2,مصنعيات!V:V,AD690)</f>
        <v>0</v>
      </c>
      <c r="AI690" s="66" t="str">
        <f t="shared" si="172"/>
        <v/>
      </c>
      <c r="AL690" s="4" t="s">
        <v>13</v>
      </c>
      <c r="AM690" s="5">
        <v>45855</v>
      </c>
      <c r="AN690" s="7"/>
      <c r="AO690" s="7"/>
      <c r="AP690" s="6">
        <f t="shared" si="180"/>
        <v>0</v>
      </c>
      <c r="AQ690" s="7">
        <f>SUMIFS(مصنعيات!AO:AO,مصنعيات!AG:AG,$AO$2,مصنعيات!AE:AE,AM690)</f>
        <v>0</v>
      </c>
      <c r="AR690" s="66" t="str">
        <f t="shared" si="173"/>
        <v/>
      </c>
      <c r="AT690" s="4" t="s">
        <v>13</v>
      </c>
      <c r="AU690" s="5">
        <v>45855</v>
      </c>
      <c r="AV690" s="7"/>
      <c r="AW690" s="7"/>
      <c r="AX690" s="6">
        <f t="shared" si="181"/>
        <v>0</v>
      </c>
      <c r="AY690" s="7">
        <f ca="1">SUMIFS(مصنعيات!AW:AW,مصنعيات!AO:AO,$AO$2,مصنعيات!AM:AM,AU690)</f>
        <v>0</v>
      </c>
      <c r="AZ690" s="66" t="str">
        <f t="shared" si="174"/>
        <v/>
      </c>
      <c r="BB690" s="4" t="s">
        <v>13</v>
      </c>
      <c r="BC690" s="5">
        <v>45855</v>
      </c>
      <c r="BD690" s="7"/>
      <c r="BE690" s="7"/>
      <c r="BF690" s="6">
        <f t="shared" si="182"/>
        <v>0</v>
      </c>
      <c r="BG690" s="7">
        <f ca="1">SUMIFS(مصنعيات!BE:BE,مصنعيات!AW:AW,$AO$2,مصنعيات!AU:AU,BC690)</f>
        <v>0</v>
      </c>
      <c r="BH690" s="66" t="str">
        <f t="shared" si="175"/>
        <v/>
      </c>
      <c r="BJ690" s="4" t="s">
        <v>13</v>
      </c>
      <c r="BK690" s="5">
        <v>45855</v>
      </c>
      <c r="BL690" s="7"/>
      <c r="BM690" s="7"/>
      <c r="BN690" s="6">
        <f t="shared" si="183"/>
        <v>0</v>
      </c>
      <c r="BO690" s="7">
        <f ca="1">SUMIFS(مصنعيات!BM:BM,مصنعيات!BE:BE,$AO$2,مصنعيات!BC:BC,BK690)</f>
        <v>0</v>
      </c>
      <c r="BP690" s="66" t="str">
        <f t="shared" si="176"/>
        <v/>
      </c>
    </row>
    <row r="691" spans="2:68" x14ac:dyDescent="0.2">
      <c r="B691" s="4" t="s">
        <v>30</v>
      </c>
      <c r="C691" s="5">
        <v>45856</v>
      </c>
      <c r="D691" s="7"/>
      <c r="E691" s="7"/>
      <c r="F691" s="6">
        <f t="shared" si="184"/>
        <v>0</v>
      </c>
      <c r="G691" s="7">
        <f>SUMIFS(مصنعيات!N:N,مصنعيات!F:F,$E$2,مصنعيات!D:D,C691)</f>
        <v>0</v>
      </c>
      <c r="H691" s="66" t="str">
        <f t="shared" si="169"/>
        <v/>
      </c>
      <c r="K691" s="4" t="s">
        <v>30</v>
      </c>
      <c r="L691" s="5">
        <v>45856</v>
      </c>
      <c r="M691" s="7"/>
      <c r="N691" s="7"/>
      <c r="O691" s="6">
        <f t="shared" si="177"/>
        <v>0</v>
      </c>
      <c r="P691" s="7">
        <f>SUMIFS(مصنعيات!N:N,مصنعيات!F:F,$N$2,مصنعيات!D:D,L691)</f>
        <v>0</v>
      </c>
      <c r="Q691" s="66" t="str">
        <f t="shared" si="170"/>
        <v/>
      </c>
      <c r="T691" s="4" t="s">
        <v>30</v>
      </c>
      <c r="U691" s="5">
        <v>45856</v>
      </c>
      <c r="V691" s="7"/>
      <c r="W691" s="7"/>
      <c r="X691" s="6">
        <f t="shared" si="178"/>
        <v>0</v>
      </c>
      <c r="Y691" s="7">
        <f>SUMIFS(مصنعيات!W:W,مصنعيات!O:O,$W$2,مصنعيات!M:M,U691)</f>
        <v>0</v>
      </c>
      <c r="Z691" s="66" t="str">
        <f t="shared" si="171"/>
        <v/>
      </c>
      <c r="AC691" s="4" t="s">
        <v>30</v>
      </c>
      <c r="AD691" s="5">
        <v>45856</v>
      </c>
      <c r="AE691" s="7"/>
      <c r="AF691" s="7"/>
      <c r="AG691" s="6">
        <f t="shared" si="179"/>
        <v>0</v>
      </c>
      <c r="AH691" s="7">
        <f>SUMIFS(مصنعيات!AF:AF,مصنعيات!X:X,$AF$2,مصنعيات!V:V,AD691)</f>
        <v>0</v>
      </c>
      <c r="AI691" s="66" t="str">
        <f t="shared" si="172"/>
        <v/>
      </c>
      <c r="AL691" s="4" t="s">
        <v>30</v>
      </c>
      <c r="AM691" s="5">
        <v>45856</v>
      </c>
      <c r="AN691" s="7"/>
      <c r="AO691" s="7"/>
      <c r="AP691" s="6">
        <f t="shared" si="180"/>
        <v>0</v>
      </c>
      <c r="AQ691" s="7">
        <f>SUMIFS(مصنعيات!AO:AO,مصنعيات!AG:AG,$AO$2,مصنعيات!AE:AE,AM691)</f>
        <v>0</v>
      </c>
      <c r="AR691" s="66" t="str">
        <f t="shared" si="173"/>
        <v/>
      </c>
      <c r="AT691" s="4" t="s">
        <v>30</v>
      </c>
      <c r="AU691" s="5">
        <v>45856</v>
      </c>
      <c r="AV691" s="7"/>
      <c r="AW691" s="7"/>
      <c r="AX691" s="6">
        <f t="shared" si="181"/>
        <v>0</v>
      </c>
      <c r="AY691" s="7">
        <f ca="1">SUMIFS(مصنعيات!AW:AW,مصنعيات!AO:AO,$AO$2,مصنعيات!AM:AM,AU691)</f>
        <v>0</v>
      </c>
      <c r="AZ691" s="66" t="str">
        <f t="shared" si="174"/>
        <v/>
      </c>
      <c r="BB691" s="4" t="s">
        <v>30</v>
      </c>
      <c r="BC691" s="5">
        <v>45856</v>
      </c>
      <c r="BD691" s="7"/>
      <c r="BE691" s="7"/>
      <c r="BF691" s="6">
        <f t="shared" si="182"/>
        <v>0</v>
      </c>
      <c r="BG691" s="7">
        <f ca="1">SUMIFS(مصنعيات!BE:BE,مصنعيات!AW:AW,$AO$2,مصنعيات!AU:AU,BC691)</f>
        <v>0</v>
      </c>
      <c r="BH691" s="66" t="str">
        <f t="shared" si="175"/>
        <v/>
      </c>
      <c r="BJ691" s="4" t="s">
        <v>30</v>
      </c>
      <c r="BK691" s="5">
        <v>45856</v>
      </c>
      <c r="BL691" s="7"/>
      <c r="BM691" s="7"/>
      <c r="BN691" s="6">
        <f t="shared" si="183"/>
        <v>0</v>
      </c>
      <c r="BO691" s="7">
        <f ca="1">SUMIFS(مصنعيات!BM:BM,مصنعيات!BE:BE,$AO$2,مصنعيات!BC:BC,BK691)</f>
        <v>0</v>
      </c>
      <c r="BP691" s="66" t="str">
        <f t="shared" si="176"/>
        <v/>
      </c>
    </row>
    <row r="692" spans="2:68" x14ac:dyDescent="0.2">
      <c r="B692" s="4" t="s">
        <v>8</v>
      </c>
      <c r="C692" s="5">
        <v>45857</v>
      </c>
      <c r="D692" s="7"/>
      <c r="E692" s="7"/>
      <c r="F692" s="6">
        <f t="shared" si="184"/>
        <v>0</v>
      </c>
      <c r="G692" s="7">
        <f>SUMIFS(مصنعيات!N:N,مصنعيات!F:F,$E$2,مصنعيات!D:D,C692)</f>
        <v>0</v>
      </c>
      <c r="H692" s="66" t="str">
        <f t="shared" si="169"/>
        <v/>
      </c>
      <c r="K692" s="4" t="s">
        <v>8</v>
      </c>
      <c r="L692" s="5">
        <v>45857</v>
      </c>
      <c r="M692" s="7"/>
      <c r="N692" s="7"/>
      <c r="O692" s="6">
        <f t="shared" si="177"/>
        <v>0</v>
      </c>
      <c r="P692" s="7">
        <f>SUMIFS(مصنعيات!N:N,مصنعيات!F:F,$N$2,مصنعيات!D:D,L692)</f>
        <v>0</v>
      </c>
      <c r="Q692" s="66" t="str">
        <f t="shared" si="170"/>
        <v/>
      </c>
      <c r="T692" s="4" t="s">
        <v>8</v>
      </c>
      <c r="U692" s="5">
        <v>45857</v>
      </c>
      <c r="V692" s="7"/>
      <c r="W692" s="7"/>
      <c r="X692" s="6">
        <f t="shared" si="178"/>
        <v>0</v>
      </c>
      <c r="Y692" s="7">
        <f>SUMIFS(مصنعيات!W:W,مصنعيات!O:O,$W$2,مصنعيات!M:M,U692)</f>
        <v>0</v>
      </c>
      <c r="Z692" s="66" t="str">
        <f t="shared" si="171"/>
        <v/>
      </c>
      <c r="AC692" s="4" t="s">
        <v>8</v>
      </c>
      <c r="AD692" s="5">
        <v>45857</v>
      </c>
      <c r="AE692" s="7"/>
      <c r="AF692" s="7"/>
      <c r="AG692" s="6">
        <f t="shared" si="179"/>
        <v>0</v>
      </c>
      <c r="AH692" s="7">
        <f>SUMIFS(مصنعيات!AF:AF,مصنعيات!X:X,$AF$2,مصنعيات!V:V,AD692)</f>
        <v>0</v>
      </c>
      <c r="AI692" s="66" t="str">
        <f t="shared" si="172"/>
        <v/>
      </c>
      <c r="AL692" s="4" t="s">
        <v>8</v>
      </c>
      <c r="AM692" s="5">
        <v>45857</v>
      </c>
      <c r="AN692" s="7"/>
      <c r="AO692" s="7"/>
      <c r="AP692" s="6">
        <f t="shared" si="180"/>
        <v>0</v>
      </c>
      <c r="AQ692" s="7">
        <f>SUMIFS(مصنعيات!AO:AO,مصنعيات!AG:AG,$AO$2,مصنعيات!AE:AE,AM692)</f>
        <v>0</v>
      </c>
      <c r="AR692" s="66" t="str">
        <f t="shared" si="173"/>
        <v/>
      </c>
      <c r="AT692" s="4" t="s">
        <v>8</v>
      </c>
      <c r="AU692" s="5">
        <v>45857</v>
      </c>
      <c r="AV692" s="7"/>
      <c r="AW692" s="7"/>
      <c r="AX692" s="6">
        <f t="shared" si="181"/>
        <v>0</v>
      </c>
      <c r="AY692" s="7">
        <f ca="1">SUMIFS(مصنعيات!AW:AW,مصنعيات!AO:AO,$AO$2,مصنعيات!AM:AM,AU692)</f>
        <v>0</v>
      </c>
      <c r="AZ692" s="66" t="str">
        <f t="shared" si="174"/>
        <v/>
      </c>
      <c r="BB692" s="4" t="s">
        <v>8</v>
      </c>
      <c r="BC692" s="5">
        <v>45857</v>
      </c>
      <c r="BD692" s="7"/>
      <c r="BE692" s="7"/>
      <c r="BF692" s="6">
        <f t="shared" si="182"/>
        <v>0</v>
      </c>
      <c r="BG692" s="7">
        <f ca="1">SUMIFS(مصنعيات!BE:BE,مصنعيات!AW:AW,$AO$2,مصنعيات!AU:AU,BC692)</f>
        <v>0</v>
      </c>
      <c r="BH692" s="66" t="str">
        <f t="shared" si="175"/>
        <v/>
      </c>
      <c r="BJ692" s="4" t="s">
        <v>8</v>
      </c>
      <c r="BK692" s="5">
        <v>45857</v>
      </c>
      <c r="BL692" s="7"/>
      <c r="BM692" s="7"/>
      <c r="BN692" s="6">
        <f t="shared" si="183"/>
        <v>0</v>
      </c>
      <c r="BO692" s="7">
        <f ca="1">SUMIFS(مصنعيات!BM:BM,مصنعيات!BE:BE,$AO$2,مصنعيات!BC:BC,BK692)</f>
        <v>0</v>
      </c>
      <c r="BP692" s="66" t="str">
        <f t="shared" si="176"/>
        <v/>
      </c>
    </row>
    <row r="693" spans="2:68" x14ac:dyDescent="0.2">
      <c r="B693" s="4" t="s">
        <v>9</v>
      </c>
      <c r="C693" s="5">
        <v>45858</v>
      </c>
      <c r="D693" s="7"/>
      <c r="E693" s="7"/>
      <c r="F693" s="6">
        <f t="shared" si="184"/>
        <v>0</v>
      </c>
      <c r="G693" s="7">
        <f>SUMIFS(مصنعيات!N:N,مصنعيات!F:F,$E$2,مصنعيات!D:D,C693)</f>
        <v>0</v>
      </c>
      <c r="H693" s="66" t="str">
        <f t="shared" si="169"/>
        <v/>
      </c>
      <c r="K693" s="4" t="s">
        <v>9</v>
      </c>
      <c r="L693" s="5">
        <v>45858</v>
      </c>
      <c r="M693" s="7"/>
      <c r="N693" s="7"/>
      <c r="O693" s="6">
        <f t="shared" si="177"/>
        <v>0</v>
      </c>
      <c r="P693" s="7">
        <f>SUMIFS(مصنعيات!N:N,مصنعيات!F:F,$N$2,مصنعيات!D:D,L693)</f>
        <v>0</v>
      </c>
      <c r="Q693" s="66" t="str">
        <f t="shared" si="170"/>
        <v/>
      </c>
      <c r="T693" s="4" t="s">
        <v>9</v>
      </c>
      <c r="U693" s="5">
        <v>45858</v>
      </c>
      <c r="V693" s="7"/>
      <c r="W693" s="7"/>
      <c r="X693" s="6">
        <f t="shared" si="178"/>
        <v>0</v>
      </c>
      <c r="Y693" s="7">
        <f>SUMIFS(مصنعيات!W:W,مصنعيات!O:O,$W$2,مصنعيات!M:M,U693)</f>
        <v>0</v>
      </c>
      <c r="Z693" s="66" t="str">
        <f t="shared" si="171"/>
        <v/>
      </c>
      <c r="AC693" s="4" t="s">
        <v>9</v>
      </c>
      <c r="AD693" s="5">
        <v>45858</v>
      </c>
      <c r="AE693" s="7"/>
      <c r="AF693" s="7"/>
      <c r="AG693" s="6">
        <f t="shared" si="179"/>
        <v>0</v>
      </c>
      <c r="AH693" s="7">
        <f>SUMIFS(مصنعيات!AF:AF,مصنعيات!X:X,$AF$2,مصنعيات!V:V,AD693)</f>
        <v>0</v>
      </c>
      <c r="AI693" s="66" t="str">
        <f t="shared" si="172"/>
        <v/>
      </c>
      <c r="AL693" s="4" t="s">
        <v>9</v>
      </c>
      <c r="AM693" s="5">
        <v>45858</v>
      </c>
      <c r="AN693" s="7"/>
      <c r="AO693" s="7"/>
      <c r="AP693" s="6">
        <f t="shared" si="180"/>
        <v>0</v>
      </c>
      <c r="AQ693" s="7">
        <f>SUMIFS(مصنعيات!AO:AO,مصنعيات!AG:AG,$AO$2,مصنعيات!AE:AE,AM693)</f>
        <v>0</v>
      </c>
      <c r="AR693" s="66" t="str">
        <f t="shared" si="173"/>
        <v/>
      </c>
      <c r="AT693" s="4" t="s">
        <v>9</v>
      </c>
      <c r="AU693" s="5">
        <v>45858</v>
      </c>
      <c r="AV693" s="7"/>
      <c r="AW693" s="7"/>
      <c r="AX693" s="6">
        <f t="shared" si="181"/>
        <v>0</v>
      </c>
      <c r="AY693" s="7">
        <f ca="1">SUMIFS(مصنعيات!AW:AW,مصنعيات!AO:AO,$AO$2,مصنعيات!AM:AM,AU693)</f>
        <v>0</v>
      </c>
      <c r="AZ693" s="66" t="str">
        <f t="shared" si="174"/>
        <v/>
      </c>
      <c r="BB693" s="4" t="s">
        <v>9</v>
      </c>
      <c r="BC693" s="5">
        <v>45858</v>
      </c>
      <c r="BD693" s="7"/>
      <c r="BE693" s="7"/>
      <c r="BF693" s="6">
        <f t="shared" si="182"/>
        <v>0</v>
      </c>
      <c r="BG693" s="7">
        <f ca="1">SUMIFS(مصنعيات!BE:BE,مصنعيات!AW:AW,$AO$2,مصنعيات!AU:AU,BC693)</f>
        <v>0</v>
      </c>
      <c r="BH693" s="66" t="str">
        <f t="shared" si="175"/>
        <v/>
      </c>
      <c r="BJ693" s="4" t="s">
        <v>9</v>
      </c>
      <c r="BK693" s="5">
        <v>45858</v>
      </c>
      <c r="BL693" s="7"/>
      <c r="BM693" s="7"/>
      <c r="BN693" s="6">
        <f t="shared" si="183"/>
        <v>0</v>
      </c>
      <c r="BO693" s="7">
        <f ca="1">SUMIFS(مصنعيات!BM:BM,مصنعيات!BE:BE,$AO$2,مصنعيات!BC:BC,BK693)</f>
        <v>0</v>
      </c>
      <c r="BP693" s="66" t="str">
        <f t="shared" si="176"/>
        <v/>
      </c>
    </row>
    <row r="694" spans="2:68" x14ac:dyDescent="0.2">
      <c r="B694" s="4" t="s">
        <v>10</v>
      </c>
      <c r="C694" s="5">
        <v>45859</v>
      </c>
      <c r="D694" s="7"/>
      <c r="E694" s="7"/>
      <c r="F694" s="6">
        <f t="shared" si="184"/>
        <v>0</v>
      </c>
      <c r="G694" s="7">
        <f>SUMIFS(مصنعيات!N:N,مصنعيات!F:F,$E$2,مصنعيات!D:D,C694)</f>
        <v>0</v>
      </c>
      <c r="H694" s="66" t="str">
        <f t="shared" si="169"/>
        <v/>
      </c>
      <c r="K694" s="4" t="s">
        <v>10</v>
      </c>
      <c r="L694" s="5">
        <v>45859</v>
      </c>
      <c r="M694" s="7"/>
      <c r="N694" s="7"/>
      <c r="O694" s="6">
        <f t="shared" si="177"/>
        <v>0</v>
      </c>
      <c r="P694" s="7">
        <f>SUMIFS(مصنعيات!N:N,مصنعيات!F:F,$N$2,مصنعيات!D:D,L694)</f>
        <v>0</v>
      </c>
      <c r="Q694" s="66" t="str">
        <f t="shared" si="170"/>
        <v/>
      </c>
      <c r="T694" s="4" t="s">
        <v>10</v>
      </c>
      <c r="U694" s="5">
        <v>45859</v>
      </c>
      <c r="V694" s="7"/>
      <c r="W694" s="7"/>
      <c r="X694" s="6">
        <f t="shared" si="178"/>
        <v>0</v>
      </c>
      <c r="Y694" s="7">
        <f>SUMIFS(مصنعيات!W:W,مصنعيات!O:O,$W$2,مصنعيات!M:M,U694)</f>
        <v>0</v>
      </c>
      <c r="Z694" s="66" t="str">
        <f t="shared" si="171"/>
        <v/>
      </c>
      <c r="AC694" s="4" t="s">
        <v>10</v>
      </c>
      <c r="AD694" s="5">
        <v>45859</v>
      </c>
      <c r="AE694" s="7"/>
      <c r="AF694" s="7"/>
      <c r="AG694" s="6">
        <f t="shared" si="179"/>
        <v>0</v>
      </c>
      <c r="AH694" s="7">
        <f>SUMIFS(مصنعيات!AF:AF,مصنعيات!X:X,$AF$2,مصنعيات!V:V,AD694)</f>
        <v>0</v>
      </c>
      <c r="AI694" s="66" t="str">
        <f t="shared" si="172"/>
        <v/>
      </c>
      <c r="AL694" s="4" t="s">
        <v>10</v>
      </c>
      <c r="AM694" s="5">
        <v>45859</v>
      </c>
      <c r="AN694" s="7"/>
      <c r="AO694" s="7"/>
      <c r="AP694" s="6">
        <f t="shared" si="180"/>
        <v>0</v>
      </c>
      <c r="AQ694" s="7">
        <f>SUMIFS(مصنعيات!AO:AO,مصنعيات!AG:AG,$AO$2,مصنعيات!AE:AE,AM694)</f>
        <v>0</v>
      </c>
      <c r="AR694" s="66" t="str">
        <f t="shared" si="173"/>
        <v/>
      </c>
      <c r="AT694" s="4" t="s">
        <v>10</v>
      </c>
      <c r="AU694" s="5">
        <v>45859</v>
      </c>
      <c r="AV694" s="7"/>
      <c r="AW694" s="7"/>
      <c r="AX694" s="6">
        <f t="shared" si="181"/>
        <v>0</v>
      </c>
      <c r="AY694" s="7">
        <f ca="1">SUMIFS(مصنعيات!AW:AW,مصنعيات!AO:AO,$AO$2,مصنعيات!AM:AM,AU694)</f>
        <v>0</v>
      </c>
      <c r="AZ694" s="66" t="str">
        <f t="shared" si="174"/>
        <v/>
      </c>
      <c r="BB694" s="4" t="s">
        <v>10</v>
      </c>
      <c r="BC694" s="5">
        <v>45859</v>
      </c>
      <c r="BD694" s="7"/>
      <c r="BE694" s="7"/>
      <c r="BF694" s="6">
        <f t="shared" si="182"/>
        <v>0</v>
      </c>
      <c r="BG694" s="7">
        <f ca="1">SUMIFS(مصنعيات!BE:BE,مصنعيات!AW:AW,$AO$2,مصنعيات!AU:AU,BC694)</f>
        <v>0</v>
      </c>
      <c r="BH694" s="66" t="str">
        <f t="shared" si="175"/>
        <v/>
      </c>
      <c r="BJ694" s="4" t="s">
        <v>10</v>
      </c>
      <c r="BK694" s="5">
        <v>45859</v>
      </c>
      <c r="BL694" s="7"/>
      <c r="BM694" s="7"/>
      <c r="BN694" s="6">
        <f t="shared" si="183"/>
        <v>0</v>
      </c>
      <c r="BO694" s="7">
        <f ca="1">SUMIFS(مصنعيات!BM:BM,مصنعيات!BE:BE,$AO$2,مصنعيات!BC:BC,BK694)</f>
        <v>0</v>
      </c>
      <c r="BP694" s="66" t="str">
        <f t="shared" si="176"/>
        <v/>
      </c>
    </row>
    <row r="695" spans="2:68" x14ac:dyDescent="0.2">
      <c r="B695" s="4" t="s">
        <v>11</v>
      </c>
      <c r="C695" s="5">
        <v>45860</v>
      </c>
      <c r="D695" s="7"/>
      <c r="E695" s="7"/>
      <c r="F695" s="6">
        <f t="shared" si="184"/>
        <v>0</v>
      </c>
      <c r="G695" s="7">
        <f>SUMIFS(مصنعيات!N:N,مصنعيات!F:F,$E$2,مصنعيات!D:D,C695)</f>
        <v>0</v>
      </c>
      <c r="H695" s="66" t="str">
        <f t="shared" si="169"/>
        <v/>
      </c>
      <c r="K695" s="4" t="s">
        <v>11</v>
      </c>
      <c r="L695" s="5">
        <v>45860</v>
      </c>
      <c r="M695" s="7"/>
      <c r="N695" s="7"/>
      <c r="O695" s="6">
        <f t="shared" si="177"/>
        <v>0</v>
      </c>
      <c r="P695" s="7">
        <f>SUMIFS(مصنعيات!N:N,مصنعيات!F:F,$N$2,مصنعيات!D:D,L695)</f>
        <v>0</v>
      </c>
      <c r="Q695" s="66" t="str">
        <f t="shared" si="170"/>
        <v/>
      </c>
      <c r="T695" s="4" t="s">
        <v>11</v>
      </c>
      <c r="U695" s="5">
        <v>45860</v>
      </c>
      <c r="V695" s="7"/>
      <c r="W695" s="7"/>
      <c r="X695" s="6">
        <f t="shared" si="178"/>
        <v>0</v>
      </c>
      <c r="Y695" s="7">
        <f>SUMIFS(مصنعيات!W:W,مصنعيات!O:O,$W$2,مصنعيات!M:M,U695)</f>
        <v>0</v>
      </c>
      <c r="Z695" s="66" t="str">
        <f t="shared" si="171"/>
        <v/>
      </c>
      <c r="AC695" s="4" t="s">
        <v>11</v>
      </c>
      <c r="AD695" s="5">
        <v>45860</v>
      </c>
      <c r="AE695" s="7"/>
      <c r="AF695" s="7"/>
      <c r="AG695" s="6">
        <f t="shared" si="179"/>
        <v>0</v>
      </c>
      <c r="AH695" s="7">
        <f>SUMIFS(مصنعيات!AF:AF,مصنعيات!X:X,$AF$2,مصنعيات!V:V,AD695)</f>
        <v>0</v>
      </c>
      <c r="AI695" s="66" t="str">
        <f t="shared" si="172"/>
        <v/>
      </c>
      <c r="AL695" s="4" t="s">
        <v>11</v>
      </c>
      <c r="AM695" s="5">
        <v>45860</v>
      </c>
      <c r="AN695" s="7"/>
      <c r="AO695" s="7"/>
      <c r="AP695" s="6">
        <f t="shared" si="180"/>
        <v>0</v>
      </c>
      <c r="AQ695" s="7">
        <f>SUMIFS(مصنعيات!AO:AO,مصنعيات!AG:AG,$AO$2,مصنعيات!AE:AE,AM695)</f>
        <v>0</v>
      </c>
      <c r="AR695" s="66" t="str">
        <f t="shared" si="173"/>
        <v/>
      </c>
      <c r="AT695" s="4" t="s">
        <v>11</v>
      </c>
      <c r="AU695" s="5">
        <v>45860</v>
      </c>
      <c r="AV695" s="7"/>
      <c r="AW695" s="7"/>
      <c r="AX695" s="6">
        <f t="shared" si="181"/>
        <v>0</v>
      </c>
      <c r="AY695" s="7">
        <f ca="1">SUMIFS(مصنعيات!AW:AW,مصنعيات!AO:AO,$AO$2,مصنعيات!AM:AM,AU695)</f>
        <v>0</v>
      </c>
      <c r="AZ695" s="66" t="str">
        <f t="shared" si="174"/>
        <v/>
      </c>
      <c r="BB695" s="4" t="s">
        <v>11</v>
      </c>
      <c r="BC695" s="5">
        <v>45860</v>
      </c>
      <c r="BD695" s="7"/>
      <c r="BE695" s="7"/>
      <c r="BF695" s="6">
        <f t="shared" si="182"/>
        <v>0</v>
      </c>
      <c r="BG695" s="7">
        <f ca="1">SUMIFS(مصنعيات!BE:BE,مصنعيات!AW:AW,$AO$2,مصنعيات!AU:AU,BC695)</f>
        <v>0</v>
      </c>
      <c r="BH695" s="66" t="str">
        <f t="shared" si="175"/>
        <v/>
      </c>
      <c r="BJ695" s="4" t="s">
        <v>11</v>
      </c>
      <c r="BK695" s="5">
        <v>45860</v>
      </c>
      <c r="BL695" s="7"/>
      <c r="BM695" s="7"/>
      <c r="BN695" s="6">
        <f t="shared" si="183"/>
        <v>0</v>
      </c>
      <c r="BO695" s="7">
        <f ca="1">SUMIFS(مصنعيات!BM:BM,مصنعيات!BE:BE,$AO$2,مصنعيات!BC:BC,BK695)</f>
        <v>0</v>
      </c>
      <c r="BP695" s="66" t="str">
        <f t="shared" si="176"/>
        <v/>
      </c>
    </row>
    <row r="696" spans="2:68" x14ac:dyDescent="0.2">
      <c r="B696" s="4" t="s">
        <v>12</v>
      </c>
      <c r="C696" s="5">
        <v>45861</v>
      </c>
      <c r="D696" s="7"/>
      <c r="E696" s="7"/>
      <c r="F696" s="6">
        <f t="shared" si="184"/>
        <v>0</v>
      </c>
      <c r="G696" s="7">
        <f>SUMIFS(مصنعيات!N:N,مصنعيات!F:F,$E$2,مصنعيات!D:D,C696)</f>
        <v>0</v>
      </c>
      <c r="H696" s="66" t="str">
        <f t="shared" si="169"/>
        <v/>
      </c>
      <c r="K696" s="4" t="s">
        <v>12</v>
      </c>
      <c r="L696" s="5">
        <v>45861</v>
      </c>
      <c r="M696" s="7"/>
      <c r="N696" s="7"/>
      <c r="O696" s="6">
        <f t="shared" si="177"/>
        <v>0</v>
      </c>
      <c r="P696" s="7">
        <f>SUMIFS(مصنعيات!N:N,مصنعيات!F:F,$N$2,مصنعيات!D:D,L696)</f>
        <v>0</v>
      </c>
      <c r="Q696" s="66" t="str">
        <f t="shared" si="170"/>
        <v/>
      </c>
      <c r="T696" s="4" t="s">
        <v>12</v>
      </c>
      <c r="U696" s="5">
        <v>45861</v>
      </c>
      <c r="V696" s="7"/>
      <c r="W696" s="7"/>
      <c r="X696" s="6">
        <f t="shared" si="178"/>
        <v>0</v>
      </c>
      <c r="Y696" s="7">
        <f>SUMIFS(مصنعيات!W:W,مصنعيات!O:O,$W$2,مصنعيات!M:M,U696)</f>
        <v>0</v>
      </c>
      <c r="Z696" s="66" t="str">
        <f t="shared" si="171"/>
        <v/>
      </c>
      <c r="AC696" s="4" t="s">
        <v>12</v>
      </c>
      <c r="AD696" s="5">
        <v>45861</v>
      </c>
      <c r="AE696" s="7"/>
      <c r="AF696" s="7"/>
      <c r="AG696" s="6">
        <f t="shared" si="179"/>
        <v>0</v>
      </c>
      <c r="AH696" s="7">
        <f>SUMIFS(مصنعيات!AF:AF,مصنعيات!X:X,$AF$2,مصنعيات!V:V,AD696)</f>
        <v>0</v>
      </c>
      <c r="AI696" s="66" t="str">
        <f t="shared" si="172"/>
        <v/>
      </c>
      <c r="AL696" s="4" t="s">
        <v>12</v>
      </c>
      <c r="AM696" s="5">
        <v>45861</v>
      </c>
      <c r="AN696" s="7"/>
      <c r="AO696" s="7"/>
      <c r="AP696" s="6">
        <f t="shared" si="180"/>
        <v>0</v>
      </c>
      <c r="AQ696" s="7">
        <f>SUMIFS(مصنعيات!AO:AO,مصنعيات!AG:AG,$AO$2,مصنعيات!AE:AE,AM696)</f>
        <v>0</v>
      </c>
      <c r="AR696" s="66" t="str">
        <f t="shared" si="173"/>
        <v/>
      </c>
      <c r="AT696" s="4" t="s">
        <v>12</v>
      </c>
      <c r="AU696" s="5">
        <v>45861</v>
      </c>
      <c r="AV696" s="7"/>
      <c r="AW696" s="7"/>
      <c r="AX696" s="6">
        <f t="shared" si="181"/>
        <v>0</v>
      </c>
      <c r="AY696" s="7">
        <f ca="1">SUMIFS(مصنعيات!AW:AW,مصنعيات!AO:AO,$AO$2,مصنعيات!AM:AM,AU696)</f>
        <v>0</v>
      </c>
      <c r="AZ696" s="66" t="str">
        <f t="shared" si="174"/>
        <v/>
      </c>
      <c r="BB696" s="4" t="s">
        <v>12</v>
      </c>
      <c r="BC696" s="5">
        <v>45861</v>
      </c>
      <c r="BD696" s="7"/>
      <c r="BE696" s="7"/>
      <c r="BF696" s="6">
        <f t="shared" si="182"/>
        <v>0</v>
      </c>
      <c r="BG696" s="7">
        <f ca="1">SUMIFS(مصنعيات!BE:BE,مصنعيات!AW:AW,$AO$2,مصنعيات!AU:AU,BC696)</f>
        <v>0</v>
      </c>
      <c r="BH696" s="66" t="str">
        <f t="shared" si="175"/>
        <v/>
      </c>
      <c r="BJ696" s="4" t="s">
        <v>12</v>
      </c>
      <c r="BK696" s="5">
        <v>45861</v>
      </c>
      <c r="BL696" s="7"/>
      <c r="BM696" s="7"/>
      <c r="BN696" s="6">
        <f t="shared" si="183"/>
        <v>0</v>
      </c>
      <c r="BO696" s="7">
        <f ca="1">SUMIFS(مصنعيات!BM:BM,مصنعيات!BE:BE,$AO$2,مصنعيات!BC:BC,BK696)</f>
        <v>0</v>
      </c>
      <c r="BP696" s="66" t="str">
        <f t="shared" si="176"/>
        <v/>
      </c>
    </row>
    <row r="697" spans="2:68" x14ac:dyDescent="0.2">
      <c r="B697" s="4" t="s">
        <v>13</v>
      </c>
      <c r="C697" s="5">
        <v>45862</v>
      </c>
      <c r="D697" s="7"/>
      <c r="E697" s="7"/>
      <c r="F697" s="6">
        <f t="shared" si="184"/>
        <v>0</v>
      </c>
      <c r="G697" s="7">
        <f>SUMIFS(مصنعيات!N:N,مصنعيات!F:F,$E$2,مصنعيات!D:D,C697)</f>
        <v>0</v>
      </c>
      <c r="H697" s="66" t="str">
        <f t="shared" si="169"/>
        <v/>
      </c>
      <c r="K697" s="4" t="s">
        <v>13</v>
      </c>
      <c r="L697" s="5">
        <v>45862</v>
      </c>
      <c r="M697" s="7"/>
      <c r="N697" s="7"/>
      <c r="O697" s="6">
        <f t="shared" si="177"/>
        <v>0</v>
      </c>
      <c r="P697" s="7">
        <f>SUMIFS(مصنعيات!N:N,مصنعيات!F:F,$N$2,مصنعيات!D:D,L697)</f>
        <v>0</v>
      </c>
      <c r="Q697" s="66" t="str">
        <f t="shared" si="170"/>
        <v/>
      </c>
      <c r="T697" s="4" t="s">
        <v>13</v>
      </c>
      <c r="U697" s="5">
        <v>45862</v>
      </c>
      <c r="V697" s="7"/>
      <c r="W697" s="7"/>
      <c r="X697" s="6">
        <f t="shared" si="178"/>
        <v>0</v>
      </c>
      <c r="Y697" s="7">
        <f>SUMIFS(مصنعيات!W:W,مصنعيات!O:O,$W$2,مصنعيات!M:M,U697)</f>
        <v>0</v>
      </c>
      <c r="Z697" s="66" t="str">
        <f t="shared" si="171"/>
        <v/>
      </c>
      <c r="AC697" s="4" t="s">
        <v>13</v>
      </c>
      <c r="AD697" s="5">
        <v>45862</v>
      </c>
      <c r="AE697" s="7"/>
      <c r="AF697" s="7"/>
      <c r="AG697" s="6">
        <f t="shared" si="179"/>
        <v>0</v>
      </c>
      <c r="AH697" s="7">
        <f>SUMIFS(مصنعيات!AF:AF,مصنعيات!X:X,$AF$2,مصنعيات!V:V,AD697)</f>
        <v>0</v>
      </c>
      <c r="AI697" s="66" t="str">
        <f t="shared" si="172"/>
        <v/>
      </c>
      <c r="AL697" s="4" t="s">
        <v>13</v>
      </c>
      <c r="AM697" s="5">
        <v>45862</v>
      </c>
      <c r="AN697" s="7"/>
      <c r="AO697" s="7"/>
      <c r="AP697" s="6">
        <f t="shared" si="180"/>
        <v>0</v>
      </c>
      <c r="AQ697" s="7">
        <f>SUMIFS(مصنعيات!AO:AO,مصنعيات!AG:AG,$AO$2,مصنعيات!AE:AE,AM697)</f>
        <v>0</v>
      </c>
      <c r="AR697" s="66" t="str">
        <f t="shared" si="173"/>
        <v/>
      </c>
      <c r="AT697" s="4" t="s">
        <v>13</v>
      </c>
      <c r="AU697" s="5">
        <v>45862</v>
      </c>
      <c r="AV697" s="7"/>
      <c r="AW697" s="7"/>
      <c r="AX697" s="6">
        <f t="shared" si="181"/>
        <v>0</v>
      </c>
      <c r="AY697" s="7">
        <f ca="1">SUMIFS(مصنعيات!AW:AW,مصنعيات!AO:AO,$AO$2,مصنعيات!AM:AM,AU697)</f>
        <v>0</v>
      </c>
      <c r="AZ697" s="66" t="str">
        <f t="shared" si="174"/>
        <v/>
      </c>
      <c r="BB697" s="4" t="s">
        <v>13</v>
      </c>
      <c r="BC697" s="5">
        <v>45862</v>
      </c>
      <c r="BD697" s="7"/>
      <c r="BE697" s="7"/>
      <c r="BF697" s="6">
        <f t="shared" si="182"/>
        <v>0</v>
      </c>
      <c r="BG697" s="7">
        <f ca="1">SUMIFS(مصنعيات!BE:BE,مصنعيات!AW:AW,$AO$2,مصنعيات!AU:AU,BC697)</f>
        <v>0</v>
      </c>
      <c r="BH697" s="66" t="str">
        <f t="shared" si="175"/>
        <v/>
      </c>
      <c r="BJ697" s="4" t="s">
        <v>13</v>
      </c>
      <c r="BK697" s="5">
        <v>45862</v>
      </c>
      <c r="BL697" s="7"/>
      <c r="BM697" s="7"/>
      <c r="BN697" s="6">
        <f t="shared" si="183"/>
        <v>0</v>
      </c>
      <c r="BO697" s="7">
        <f ca="1">SUMIFS(مصنعيات!BM:BM,مصنعيات!BE:BE,$AO$2,مصنعيات!BC:BC,BK697)</f>
        <v>0</v>
      </c>
      <c r="BP697" s="66" t="str">
        <f t="shared" si="176"/>
        <v/>
      </c>
    </row>
    <row r="698" spans="2:68" x14ac:dyDescent="0.2">
      <c r="B698" s="4" t="s">
        <v>30</v>
      </c>
      <c r="C698" s="5">
        <v>45863</v>
      </c>
      <c r="D698" s="7"/>
      <c r="E698" s="7"/>
      <c r="F698" s="6">
        <f t="shared" si="184"/>
        <v>0</v>
      </c>
      <c r="G698" s="7">
        <f>SUMIFS(مصنعيات!N:N,مصنعيات!F:F,$E$2,مصنعيات!D:D,C698)</f>
        <v>0</v>
      </c>
      <c r="H698" s="66" t="str">
        <f t="shared" si="169"/>
        <v/>
      </c>
      <c r="K698" s="4" t="s">
        <v>30</v>
      </c>
      <c r="L698" s="5">
        <v>45863</v>
      </c>
      <c r="M698" s="7"/>
      <c r="N698" s="7"/>
      <c r="O698" s="6">
        <f t="shared" si="177"/>
        <v>0</v>
      </c>
      <c r="P698" s="7">
        <f>SUMIFS(مصنعيات!N:N,مصنعيات!F:F,$N$2,مصنعيات!D:D,L698)</f>
        <v>0</v>
      </c>
      <c r="Q698" s="66" t="str">
        <f t="shared" si="170"/>
        <v/>
      </c>
      <c r="T698" s="4" t="s">
        <v>30</v>
      </c>
      <c r="U698" s="5">
        <v>45863</v>
      </c>
      <c r="V698" s="7"/>
      <c r="W698" s="7"/>
      <c r="X698" s="6">
        <f t="shared" si="178"/>
        <v>0</v>
      </c>
      <c r="Y698" s="7">
        <f>SUMIFS(مصنعيات!W:W,مصنعيات!O:O,$W$2,مصنعيات!M:M,U698)</f>
        <v>0</v>
      </c>
      <c r="Z698" s="66" t="str">
        <f t="shared" si="171"/>
        <v/>
      </c>
      <c r="AC698" s="4" t="s">
        <v>30</v>
      </c>
      <c r="AD698" s="5">
        <v>45863</v>
      </c>
      <c r="AE698" s="7"/>
      <c r="AF698" s="7"/>
      <c r="AG698" s="6">
        <f t="shared" si="179"/>
        <v>0</v>
      </c>
      <c r="AH698" s="7">
        <f>SUMIFS(مصنعيات!AF:AF,مصنعيات!X:X,$AF$2,مصنعيات!V:V,AD698)</f>
        <v>0</v>
      </c>
      <c r="AI698" s="66" t="str">
        <f t="shared" si="172"/>
        <v/>
      </c>
      <c r="AL698" s="4" t="s">
        <v>30</v>
      </c>
      <c r="AM698" s="5">
        <v>45863</v>
      </c>
      <c r="AN698" s="7"/>
      <c r="AO698" s="7"/>
      <c r="AP698" s="6">
        <f t="shared" si="180"/>
        <v>0</v>
      </c>
      <c r="AQ698" s="7">
        <f>SUMIFS(مصنعيات!AO:AO,مصنعيات!AG:AG,$AO$2,مصنعيات!AE:AE,AM698)</f>
        <v>0</v>
      </c>
      <c r="AR698" s="66" t="str">
        <f t="shared" si="173"/>
        <v/>
      </c>
      <c r="AT698" s="4" t="s">
        <v>30</v>
      </c>
      <c r="AU698" s="5">
        <v>45863</v>
      </c>
      <c r="AV698" s="7"/>
      <c r="AW698" s="7"/>
      <c r="AX698" s="6">
        <f t="shared" si="181"/>
        <v>0</v>
      </c>
      <c r="AY698" s="7">
        <f ca="1">SUMIFS(مصنعيات!AW:AW,مصنعيات!AO:AO,$AO$2,مصنعيات!AM:AM,AU698)</f>
        <v>0</v>
      </c>
      <c r="AZ698" s="66" t="str">
        <f t="shared" si="174"/>
        <v/>
      </c>
      <c r="BB698" s="4" t="s">
        <v>30</v>
      </c>
      <c r="BC698" s="5">
        <v>45863</v>
      </c>
      <c r="BD698" s="7"/>
      <c r="BE698" s="7"/>
      <c r="BF698" s="6">
        <f t="shared" si="182"/>
        <v>0</v>
      </c>
      <c r="BG698" s="7">
        <f ca="1">SUMIFS(مصنعيات!BE:BE,مصنعيات!AW:AW,$AO$2,مصنعيات!AU:AU,BC698)</f>
        <v>0</v>
      </c>
      <c r="BH698" s="66" t="str">
        <f t="shared" si="175"/>
        <v/>
      </c>
      <c r="BJ698" s="4" t="s">
        <v>30</v>
      </c>
      <c r="BK698" s="5">
        <v>45863</v>
      </c>
      <c r="BL698" s="7"/>
      <c r="BM698" s="7"/>
      <c r="BN698" s="6">
        <f t="shared" si="183"/>
        <v>0</v>
      </c>
      <c r="BO698" s="7">
        <f ca="1">SUMIFS(مصنعيات!BM:BM,مصنعيات!BE:BE,$AO$2,مصنعيات!BC:BC,BK698)</f>
        <v>0</v>
      </c>
      <c r="BP698" s="66" t="str">
        <f t="shared" si="176"/>
        <v/>
      </c>
    </row>
    <row r="699" spans="2:68" x14ac:dyDescent="0.2">
      <c r="B699" s="4" t="s">
        <v>8</v>
      </c>
      <c r="C699" s="5">
        <v>45864</v>
      </c>
      <c r="D699" s="7"/>
      <c r="E699" s="7"/>
      <c r="F699" s="6">
        <f t="shared" si="184"/>
        <v>0</v>
      </c>
      <c r="G699" s="7">
        <f>SUMIFS(مصنعيات!N:N,مصنعيات!F:F,$E$2,مصنعيات!D:D,C699)</f>
        <v>0</v>
      </c>
      <c r="H699" s="66" t="str">
        <f t="shared" si="169"/>
        <v/>
      </c>
      <c r="K699" s="4" t="s">
        <v>8</v>
      </c>
      <c r="L699" s="5">
        <v>45864</v>
      </c>
      <c r="M699" s="7"/>
      <c r="N699" s="7"/>
      <c r="O699" s="6">
        <f t="shared" si="177"/>
        <v>0</v>
      </c>
      <c r="P699" s="7">
        <f>SUMIFS(مصنعيات!N:N,مصنعيات!F:F,$N$2,مصنعيات!D:D,L699)</f>
        <v>0</v>
      </c>
      <c r="Q699" s="66" t="str">
        <f t="shared" si="170"/>
        <v/>
      </c>
      <c r="T699" s="4" t="s">
        <v>8</v>
      </c>
      <c r="U699" s="5">
        <v>45864</v>
      </c>
      <c r="V699" s="7"/>
      <c r="W699" s="7"/>
      <c r="X699" s="6">
        <f t="shared" si="178"/>
        <v>0</v>
      </c>
      <c r="Y699" s="7">
        <f>SUMIFS(مصنعيات!W:W,مصنعيات!O:O,$W$2,مصنعيات!M:M,U699)</f>
        <v>0</v>
      </c>
      <c r="Z699" s="66" t="str">
        <f t="shared" si="171"/>
        <v/>
      </c>
      <c r="AC699" s="4" t="s">
        <v>8</v>
      </c>
      <c r="AD699" s="5">
        <v>45864</v>
      </c>
      <c r="AE699" s="7"/>
      <c r="AF699" s="7"/>
      <c r="AG699" s="6">
        <f t="shared" si="179"/>
        <v>0</v>
      </c>
      <c r="AH699" s="7">
        <f>SUMIFS(مصنعيات!AF:AF,مصنعيات!X:X,$AF$2,مصنعيات!V:V,AD699)</f>
        <v>0</v>
      </c>
      <c r="AI699" s="66" t="str">
        <f t="shared" si="172"/>
        <v/>
      </c>
      <c r="AL699" s="4" t="s">
        <v>8</v>
      </c>
      <c r="AM699" s="5">
        <v>45864</v>
      </c>
      <c r="AN699" s="7"/>
      <c r="AO699" s="7"/>
      <c r="AP699" s="6">
        <f t="shared" si="180"/>
        <v>0</v>
      </c>
      <c r="AQ699" s="7">
        <f>SUMIFS(مصنعيات!AO:AO,مصنعيات!AG:AG,$AO$2,مصنعيات!AE:AE,AM699)</f>
        <v>0</v>
      </c>
      <c r="AR699" s="66" t="str">
        <f t="shared" si="173"/>
        <v/>
      </c>
      <c r="AT699" s="4" t="s">
        <v>8</v>
      </c>
      <c r="AU699" s="5">
        <v>45864</v>
      </c>
      <c r="AV699" s="7"/>
      <c r="AW699" s="7"/>
      <c r="AX699" s="6">
        <f t="shared" si="181"/>
        <v>0</v>
      </c>
      <c r="AY699" s="7">
        <f ca="1">SUMIFS(مصنعيات!AW:AW,مصنعيات!AO:AO,$AO$2,مصنعيات!AM:AM,AU699)</f>
        <v>0</v>
      </c>
      <c r="AZ699" s="66" t="str">
        <f t="shared" si="174"/>
        <v/>
      </c>
      <c r="BB699" s="4" t="s">
        <v>8</v>
      </c>
      <c r="BC699" s="5">
        <v>45864</v>
      </c>
      <c r="BD699" s="7"/>
      <c r="BE699" s="7"/>
      <c r="BF699" s="6">
        <f t="shared" si="182"/>
        <v>0</v>
      </c>
      <c r="BG699" s="7">
        <f ca="1">SUMIFS(مصنعيات!BE:BE,مصنعيات!AW:AW,$AO$2,مصنعيات!AU:AU,BC699)</f>
        <v>0</v>
      </c>
      <c r="BH699" s="66" t="str">
        <f t="shared" si="175"/>
        <v/>
      </c>
      <c r="BJ699" s="4" t="s">
        <v>8</v>
      </c>
      <c r="BK699" s="5">
        <v>45864</v>
      </c>
      <c r="BL699" s="7"/>
      <c r="BM699" s="7"/>
      <c r="BN699" s="6">
        <f t="shared" si="183"/>
        <v>0</v>
      </c>
      <c r="BO699" s="7">
        <f ca="1">SUMIFS(مصنعيات!BM:BM,مصنعيات!BE:BE,$AO$2,مصنعيات!BC:BC,BK699)</f>
        <v>0</v>
      </c>
      <c r="BP699" s="66" t="str">
        <f t="shared" si="176"/>
        <v/>
      </c>
    </row>
    <row r="700" spans="2:68" x14ac:dyDescent="0.2">
      <c r="B700" s="4" t="s">
        <v>9</v>
      </c>
      <c r="C700" s="5">
        <v>45865</v>
      </c>
      <c r="D700" s="7"/>
      <c r="E700" s="7"/>
      <c r="F700" s="6">
        <f t="shared" si="184"/>
        <v>0</v>
      </c>
      <c r="G700" s="7">
        <f>SUMIFS(مصنعيات!N:N,مصنعيات!F:F,$E$2,مصنعيات!D:D,C700)</f>
        <v>0</v>
      </c>
      <c r="H700" s="66" t="str">
        <f t="shared" si="169"/>
        <v/>
      </c>
      <c r="K700" s="4" t="s">
        <v>9</v>
      </c>
      <c r="L700" s="5">
        <v>45865</v>
      </c>
      <c r="M700" s="7"/>
      <c r="N700" s="7"/>
      <c r="O700" s="6">
        <f t="shared" si="177"/>
        <v>0</v>
      </c>
      <c r="P700" s="7">
        <f>SUMIFS(مصنعيات!N:N,مصنعيات!F:F,$N$2,مصنعيات!D:D,L700)</f>
        <v>0</v>
      </c>
      <c r="Q700" s="66" t="str">
        <f t="shared" si="170"/>
        <v/>
      </c>
      <c r="T700" s="4" t="s">
        <v>9</v>
      </c>
      <c r="U700" s="5">
        <v>45865</v>
      </c>
      <c r="V700" s="7"/>
      <c r="W700" s="7"/>
      <c r="X700" s="6">
        <f t="shared" si="178"/>
        <v>0</v>
      </c>
      <c r="Y700" s="7">
        <f>SUMIFS(مصنعيات!W:W,مصنعيات!O:O,$W$2,مصنعيات!M:M,U700)</f>
        <v>0</v>
      </c>
      <c r="Z700" s="66" t="str">
        <f t="shared" si="171"/>
        <v/>
      </c>
      <c r="AC700" s="4" t="s">
        <v>9</v>
      </c>
      <c r="AD700" s="5">
        <v>45865</v>
      </c>
      <c r="AE700" s="7"/>
      <c r="AF700" s="7"/>
      <c r="AG700" s="6">
        <f t="shared" si="179"/>
        <v>0</v>
      </c>
      <c r="AH700" s="7">
        <f>SUMIFS(مصنعيات!AF:AF,مصنعيات!X:X,$AF$2,مصنعيات!V:V,AD700)</f>
        <v>0</v>
      </c>
      <c r="AI700" s="66" t="str">
        <f t="shared" si="172"/>
        <v/>
      </c>
      <c r="AL700" s="4" t="s">
        <v>9</v>
      </c>
      <c r="AM700" s="5">
        <v>45865</v>
      </c>
      <c r="AN700" s="7"/>
      <c r="AO700" s="7"/>
      <c r="AP700" s="6">
        <f t="shared" si="180"/>
        <v>0</v>
      </c>
      <c r="AQ700" s="7">
        <f>SUMIFS(مصنعيات!AO:AO,مصنعيات!AG:AG,$AO$2,مصنعيات!AE:AE,AM700)</f>
        <v>0</v>
      </c>
      <c r="AR700" s="66" t="str">
        <f t="shared" si="173"/>
        <v/>
      </c>
      <c r="AT700" s="4" t="s">
        <v>9</v>
      </c>
      <c r="AU700" s="5">
        <v>45865</v>
      </c>
      <c r="AV700" s="7"/>
      <c r="AW700" s="7"/>
      <c r="AX700" s="6">
        <f t="shared" si="181"/>
        <v>0</v>
      </c>
      <c r="AY700" s="7">
        <f ca="1">SUMIFS(مصنعيات!AW:AW,مصنعيات!AO:AO,$AO$2,مصنعيات!AM:AM,AU700)</f>
        <v>0</v>
      </c>
      <c r="AZ700" s="66" t="str">
        <f t="shared" si="174"/>
        <v/>
      </c>
      <c r="BB700" s="4" t="s">
        <v>9</v>
      </c>
      <c r="BC700" s="5">
        <v>45865</v>
      </c>
      <c r="BD700" s="7"/>
      <c r="BE700" s="7"/>
      <c r="BF700" s="6">
        <f t="shared" si="182"/>
        <v>0</v>
      </c>
      <c r="BG700" s="7">
        <f ca="1">SUMIFS(مصنعيات!BE:BE,مصنعيات!AW:AW,$AO$2,مصنعيات!AU:AU,BC700)</f>
        <v>0</v>
      </c>
      <c r="BH700" s="66" t="str">
        <f t="shared" si="175"/>
        <v/>
      </c>
      <c r="BJ700" s="4" t="s">
        <v>9</v>
      </c>
      <c r="BK700" s="5">
        <v>45865</v>
      </c>
      <c r="BL700" s="7"/>
      <c r="BM700" s="7"/>
      <c r="BN700" s="6">
        <f t="shared" si="183"/>
        <v>0</v>
      </c>
      <c r="BO700" s="7">
        <f ca="1">SUMIFS(مصنعيات!BM:BM,مصنعيات!BE:BE,$AO$2,مصنعيات!BC:BC,BK700)</f>
        <v>0</v>
      </c>
      <c r="BP700" s="66" t="str">
        <f t="shared" si="176"/>
        <v/>
      </c>
    </row>
    <row r="701" spans="2:68" x14ac:dyDescent="0.2">
      <c r="B701" s="4" t="s">
        <v>10</v>
      </c>
      <c r="C701" s="5">
        <v>45866</v>
      </c>
      <c r="D701" s="7"/>
      <c r="E701" s="7"/>
      <c r="F701" s="6">
        <f t="shared" si="184"/>
        <v>0</v>
      </c>
      <c r="G701" s="7">
        <f>SUMIFS(مصنعيات!N:N,مصنعيات!F:F,$E$2,مصنعيات!D:D,C701)</f>
        <v>0</v>
      </c>
      <c r="H701" s="66" t="str">
        <f t="shared" si="169"/>
        <v/>
      </c>
      <c r="K701" s="4" t="s">
        <v>10</v>
      </c>
      <c r="L701" s="5">
        <v>45866</v>
      </c>
      <c r="M701" s="7"/>
      <c r="N701" s="7"/>
      <c r="O701" s="6">
        <f t="shared" si="177"/>
        <v>0</v>
      </c>
      <c r="P701" s="7">
        <f>SUMIFS(مصنعيات!N:N,مصنعيات!F:F,$N$2,مصنعيات!D:D,L701)</f>
        <v>0</v>
      </c>
      <c r="Q701" s="66" t="str">
        <f t="shared" si="170"/>
        <v/>
      </c>
      <c r="T701" s="4" t="s">
        <v>10</v>
      </c>
      <c r="U701" s="5">
        <v>45866</v>
      </c>
      <c r="V701" s="7"/>
      <c r="W701" s="7"/>
      <c r="X701" s="6">
        <f t="shared" si="178"/>
        <v>0</v>
      </c>
      <c r="Y701" s="7">
        <f>SUMIFS(مصنعيات!W:W,مصنعيات!O:O,$W$2,مصنعيات!M:M,U701)</f>
        <v>0</v>
      </c>
      <c r="Z701" s="66" t="str">
        <f t="shared" si="171"/>
        <v/>
      </c>
      <c r="AC701" s="4" t="s">
        <v>10</v>
      </c>
      <c r="AD701" s="5">
        <v>45866</v>
      </c>
      <c r="AE701" s="7"/>
      <c r="AF701" s="7"/>
      <c r="AG701" s="6">
        <f t="shared" si="179"/>
        <v>0</v>
      </c>
      <c r="AH701" s="7">
        <f>SUMIFS(مصنعيات!AF:AF,مصنعيات!X:X,$AF$2,مصنعيات!V:V,AD701)</f>
        <v>0</v>
      </c>
      <c r="AI701" s="66" t="str">
        <f t="shared" si="172"/>
        <v/>
      </c>
      <c r="AL701" s="4" t="s">
        <v>10</v>
      </c>
      <c r="AM701" s="5">
        <v>45866</v>
      </c>
      <c r="AN701" s="7"/>
      <c r="AO701" s="7"/>
      <c r="AP701" s="6">
        <f t="shared" si="180"/>
        <v>0</v>
      </c>
      <c r="AQ701" s="7">
        <f>SUMIFS(مصنعيات!AO:AO,مصنعيات!AG:AG,$AO$2,مصنعيات!AE:AE,AM701)</f>
        <v>0</v>
      </c>
      <c r="AR701" s="66" t="str">
        <f t="shared" si="173"/>
        <v/>
      </c>
      <c r="AT701" s="4" t="s">
        <v>10</v>
      </c>
      <c r="AU701" s="5">
        <v>45866</v>
      </c>
      <c r="AV701" s="7"/>
      <c r="AW701" s="7"/>
      <c r="AX701" s="6">
        <f t="shared" si="181"/>
        <v>0</v>
      </c>
      <c r="AY701" s="7">
        <f ca="1">SUMIFS(مصنعيات!AW:AW,مصنعيات!AO:AO,$AO$2,مصنعيات!AM:AM,AU701)</f>
        <v>0</v>
      </c>
      <c r="AZ701" s="66" t="str">
        <f t="shared" si="174"/>
        <v/>
      </c>
      <c r="BB701" s="4" t="s">
        <v>10</v>
      </c>
      <c r="BC701" s="5">
        <v>45866</v>
      </c>
      <c r="BD701" s="7"/>
      <c r="BE701" s="7"/>
      <c r="BF701" s="6">
        <f t="shared" si="182"/>
        <v>0</v>
      </c>
      <c r="BG701" s="7">
        <f ca="1">SUMIFS(مصنعيات!BE:BE,مصنعيات!AW:AW,$AO$2,مصنعيات!AU:AU,BC701)</f>
        <v>0</v>
      </c>
      <c r="BH701" s="66" t="str">
        <f t="shared" si="175"/>
        <v/>
      </c>
      <c r="BJ701" s="4" t="s">
        <v>10</v>
      </c>
      <c r="BK701" s="5">
        <v>45866</v>
      </c>
      <c r="BL701" s="7"/>
      <c r="BM701" s="7"/>
      <c r="BN701" s="6">
        <f t="shared" si="183"/>
        <v>0</v>
      </c>
      <c r="BO701" s="7">
        <f ca="1">SUMIFS(مصنعيات!BM:BM,مصنعيات!BE:BE,$AO$2,مصنعيات!BC:BC,BK701)</f>
        <v>0</v>
      </c>
      <c r="BP701" s="66" t="str">
        <f t="shared" si="176"/>
        <v/>
      </c>
    </row>
    <row r="702" spans="2:68" x14ac:dyDescent="0.2">
      <c r="B702" s="4" t="s">
        <v>11</v>
      </c>
      <c r="C702" s="5">
        <v>45867</v>
      </c>
      <c r="D702" s="7"/>
      <c r="E702" s="7"/>
      <c r="F702" s="6">
        <f t="shared" si="184"/>
        <v>0</v>
      </c>
      <c r="G702" s="7">
        <f>SUMIFS(مصنعيات!N:N,مصنعيات!F:F,$E$2,مصنعيات!D:D,C702)</f>
        <v>0</v>
      </c>
      <c r="H702" s="66" t="str">
        <f t="shared" si="169"/>
        <v/>
      </c>
      <c r="K702" s="4" t="s">
        <v>11</v>
      </c>
      <c r="L702" s="5">
        <v>45867</v>
      </c>
      <c r="M702" s="7"/>
      <c r="N702" s="7"/>
      <c r="O702" s="6">
        <f t="shared" si="177"/>
        <v>0</v>
      </c>
      <c r="P702" s="7">
        <f>SUMIFS(مصنعيات!N:N,مصنعيات!F:F,$N$2,مصنعيات!D:D,L702)</f>
        <v>0</v>
      </c>
      <c r="Q702" s="66" t="str">
        <f t="shared" si="170"/>
        <v/>
      </c>
      <c r="T702" s="4" t="s">
        <v>11</v>
      </c>
      <c r="U702" s="5">
        <v>45867</v>
      </c>
      <c r="V702" s="7"/>
      <c r="W702" s="7"/>
      <c r="X702" s="6">
        <f t="shared" si="178"/>
        <v>0</v>
      </c>
      <c r="Y702" s="7">
        <f>SUMIFS(مصنعيات!W:W,مصنعيات!O:O,$W$2,مصنعيات!M:M,U702)</f>
        <v>0</v>
      </c>
      <c r="Z702" s="66" t="str">
        <f t="shared" si="171"/>
        <v/>
      </c>
      <c r="AC702" s="4" t="s">
        <v>11</v>
      </c>
      <c r="AD702" s="5">
        <v>45867</v>
      </c>
      <c r="AE702" s="7"/>
      <c r="AF702" s="7"/>
      <c r="AG702" s="6">
        <f t="shared" si="179"/>
        <v>0</v>
      </c>
      <c r="AH702" s="7">
        <f>SUMIFS(مصنعيات!AF:AF,مصنعيات!X:X,$AF$2,مصنعيات!V:V,AD702)</f>
        <v>0</v>
      </c>
      <c r="AI702" s="66" t="str">
        <f t="shared" si="172"/>
        <v/>
      </c>
      <c r="AL702" s="4" t="s">
        <v>11</v>
      </c>
      <c r="AM702" s="5">
        <v>45867</v>
      </c>
      <c r="AN702" s="7"/>
      <c r="AO702" s="7"/>
      <c r="AP702" s="6">
        <f t="shared" si="180"/>
        <v>0</v>
      </c>
      <c r="AQ702" s="7">
        <f>SUMIFS(مصنعيات!AO:AO,مصنعيات!AG:AG,$AO$2,مصنعيات!AE:AE,AM702)</f>
        <v>0</v>
      </c>
      <c r="AR702" s="66" t="str">
        <f t="shared" si="173"/>
        <v/>
      </c>
      <c r="AT702" s="4" t="s">
        <v>11</v>
      </c>
      <c r="AU702" s="5">
        <v>45867</v>
      </c>
      <c r="AV702" s="7"/>
      <c r="AW702" s="7"/>
      <c r="AX702" s="6">
        <f t="shared" si="181"/>
        <v>0</v>
      </c>
      <c r="AY702" s="7">
        <f ca="1">SUMIFS(مصنعيات!AW:AW,مصنعيات!AO:AO,$AO$2,مصنعيات!AM:AM,AU702)</f>
        <v>0</v>
      </c>
      <c r="AZ702" s="66" t="str">
        <f t="shared" si="174"/>
        <v/>
      </c>
      <c r="BB702" s="4" t="s">
        <v>11</v>
      </c>
      <c r="BC702" s="5">
        <v>45867</v>
      </c>
      <c r="BD702" s="7"/>
      <c r="BE702" s="7"/>
      <c r="BF702" s="6">
        <f t="shared" si="182"/>
        <v>0</v>
      </c>
      <c r="BG702" s="7">
        <f ca="1">SUMIFS(مصنعيات!BE:BE,مصنعيات!AW:AW,$AO$2,مصنعيات!AU:AU,BC702)</f>
        <v>0</v>
      </c>
      <c r="BH702" s="66" t="str">
        <f t="shared" si="175"/>
        <v/>
      </c>
      <c r="BJ702" s="4" t="s">
        <v>11</v>
      </c>
      <c r="BK702" s="5">
        <v>45867</v>
      </c>
      <c r="BL702" s="7"/>
      <c r="BM702" s="7"/>
      <c r="BN702" s="6">
        <f t="shared" si="183"/>
        <v>0</v>
      </c>
      <c r="BO702" s="7">
        <f ca="1">SUMIFS(مصنعيات!BM:BM,مصنعيات!BE:BE,$AO$2,مصنعيات!BC:BC,BK702)</f>
        <v>0</v>
      </c>
      <c r="BP702" s="66" t="str">
        <f t="shared" si="176"/>
        <v/>
      </c>
    </row>
    <row r="703" spans="2:68" x14ac:dyDescent="0.2">
      <c r="B703" s="4" t="s">
        <v>12</v>
      </c>
      <c r="C703" s="5">
        <v>45868</v>
      </c>
      <c r="D703" s="7"/>
      <c r="E703" s="7"/>
      <c r="F703" s="6">
        <f t="shared" si="184"/>
        <v>0</v>
      </c>
      <c r="G703" s="7">
        <f>SUMIFS(مصنعيات!N:N,مصنعيات!F:F,$E$2,مصنعيات!D:D,C703)</f>
        <v>0</v>
      </c>
      <c r="H703" s="66" t="str">
        <f t="shared" si="169"/>
        <v/>
      </c>
      <c r="K703" s="4" t="s">
        <v>12</v>
      </c>
      <c r="L703" s="5">
        <v>45868</v>
      </c>
      <c r="M703" s="7"/>
      <c r="N703" s="7"/>
      <c r="O703" s="6">
        <f t="shared" si="177"/>
        <v>0</v>
      </c>
      <c r="P703" s="7">
        <f>SUMIFS(مصنعيات!N:N,مصنعيات!F:F,$N$2,مصنعيات!D:D,L703)</f>
        <v>0</v>
      </c>
      <c r="Q703" s="66" t="str">
        <f t="shared" si="170"/>
        <v/>
      </c>
      <c r="T703" s="4" t="s">
        <v>12</v>
      </c>
      <c r="U703" s="5">
        <v>45868</v>
      </c>
      <c r="V703" s="7"/>
      <c r="W703" s="7"/>
      <c r="X703" s="6">
        <f t="shared" si="178"/>
        <v>0</v>
      </c>
      <c r="Y703" s="7">
        <f>SUMIFS(مصنعيات!W:W,مصنعيات!O:O,$W$2,مصنعيات!M:M,U703)</f>
        <v>0</v>
      </c>
      <c r="Z703" s="66" t="str">
        <f t="shared" si="171"/>
        <v/>
      </c>
      <c r="AC703" s="4" t="s">
        <v>12</v>
      </c>
      <c r="AD703" s="5">
        <v>45868</v>
      </c>
      <c r="AE703" s="7"/>
      <c r="AF703" s="7"/>
      <c r="AG703" s="6">
        <f t="shared" si="179"/>
        <v>0</v>
      </c>
      <c r="AH703" s="7">
        <f>SUMIFS(مصنعيات!AF:AF,مصنعيات!X:X,$AF$2,مصنعيات!V:V,AD703)</f>
        <v>0</v>
      </c>
      <c r="AI703" s="66" t="str">
        <f t="shared" si="172"/>
        <v/>
      </c>
      <c r="AL703" s="4" t="s">
        <v>12</v>
      </c>
      <c r="AM703" s="5">
        <v>45868</v>
      </c>
      <c r="AN703" s="7"/>
      <c r="AO703" s="7"/>
      <c r="AP703" s="6">
        <f t="shared" si="180"/>
        <v>0</v>
      </c>
      <c r="AQ703" s="7">
        <f>SUMIFS(مصنعيات!AO:AO,مصنعيات!AG:AG,$AO$2,مصنعيات!AE:AE,AM703)</f>
        <v>0</v>
      </c>
      <c r="AR703" s="66" t="str">
        <f t="shared" si="173"/>
        <v/>
      </c>
      <c r="AT703" s="4" t="s">
        <v>12</v>
      </c>
      <c r="AU703" s="5">
        <v>45868</v>
      </c>
      <c r="AV703" s="7"/>
      <c r="AW703" s="7"/>
      <c r="AX703" s="6">
        <f t="shared" si="181"/>
        <v>0</v>
      </c>
      <c r="AY703" s="7">
        <f ca="1">SUMIFS(مصنعيات!AW:AW,مصنعيات!AO:AO,$AO$2,مصنعيات!AM:AM,AU703)</f>
        <v>0</v>
      </c>
      <c r="AZ703" s="66" t="str">
        <f t="shared" si="174"/>
        <v/>
      </c>
      <c r="BB703" s="4" t="s">
        <v>12</v>
      </c>
      <c r="BC703" s="5">
        <v>45868</v>
      </c>
      <c r="BD703" s="7"/>
      <c r="BE703" s="7"/>
      <c r="BF703" s="6">
        <f t="shared" si="182"/>
        <v>0</v>
      </c>
      <c r="BG703" s="7">
        <f ca="1">SUMIFS(مصنعيات!BE:BE,مصنعيات!AW:AW,$AO$2,مصنعيات!AU:AU,BC703)</f>
        <v>0</v>
      </c>
      <c r="BH703" s="66" t="str">
        <f t="shared" si="175"/>
        <v/>
      </c>
      <c r="BJ703" s="4" t="s">
        <v>12</v>
      </c>
      <c r="BK703" s="5">
        <v>45868</v>
      </c>
      <c r="BL703" s="7"/>
      <c r="BM703" s="7"/>
      <c r="BN703" s="6">
        <f t="shared" si="183"/>
        <v>0</v>
      </c>
      <c r="BO703" s="7">
        <f ca="1">SUMIFS(مصنعيات!BM:BM,مصنعيات!BE:BE,$AO$2,مصنعيات!BC:BC,BK703)</f>
        <v>0</v>
      </c>
      <c r="BP703" s="66" t="str">
        <f t="shared" si="176"/>
        <v/>
      </c>
    </row>
    <row r="704" spans="2:68" x14ac:dyDescent="0.2">
      <c r="B704" s="4" t="s">
        <v>13</v>
      </c>
      <c r="C704" s="5">
        <v>45869</v>
      </c>
      <c r="D704" s="7"/>
      <c r="E704" s="7"/>
      <c r="F704" s="6">
        <f t="shared" si="184"/>
        <v>0</v>
      </c>
      <c r="G704" s="7">
        <f>SUMIFS(مصنعيات!N:N,مصنعيات!F:F,$E$2,مصنعيات!D:D,C704)</f>
        <v>0</v>
      </c>
      <c r="H704" s="66" t="str">
        <f t="shared" si="169"/>
        <v/>
      </c>
      <c r="K704" s="4" t="s">
        <v>13</v>
      </c>
      <c r="L704" s="5">
        <v>45869</v>
      </c>
      <c r="M704" s="7"/>
      <c r="N704" s="7"/>
      <c r="O704" s="6">
        <f t="shared" si="177"/>
        <v>0</v>
      </c>
      <c r="P704" s="7">
        <f>SUMIFS(مصنعيات!N:N,مصنعيات!F:F,$N$2,مصنعيات!D:D,L704)</f>
        <v>0</v>
      </c>
      <c r="Q704" s="66" t="str">
        <f t="shared" si="170"/>
        <v/>
      </c>
      <c r="T704" s="4" t="s">
        <v>13</v>
      </c>
      <c r="U704" s="5">
        <v>45869</v>
      </c>
      <c r="V704" s="7"/>
      <c r="W704" s="7"/>
      <c r="X704" s="6">
        <f t="shared" si="178"/>
        <v>0</v>
      </c>
      <c r="Y704" s="7">
        <f>SUMIFS(مصنعيات!W:W,مصنعيات!O:O,$W$2,مصنعيات!M:M,U704)</f>
        <v>0</v>
      </c>
      <c r="Z704" s="66" t="str">
        <f t="shared" si="171"/>
        <v/>
      </c>
      <c r="AC704" s="4" t="s">
        <v>13</v>
      </c>
      <c r="AD704" s="5">
        <v>45869</v>
      </c>
      <c r="AE704" s="7"/>
      <c r="AF704" s="7"/>
      <c r="AG704" s="6">
        <f t="shared" si="179"/>
        <v>0</v>
      </c>
      <c r="AH704" s="7">
        <f>SUMIFS(مصنعيات!AF:AF,مصنعيات!X:X,$AF$2,مصنعيات!V:V,AD704)</f>
        <v>0</v>
      </c>
      <c r="AI704" s="66" t="str">
        <f t="shared" si="172"/>
        <v/>
      </c>
      <c r="AL704" s="4" t="s">
        <v>13</v>
      </c>
      <c r="AM704" s="5">
        <v>45869</v>
      </c>
      <c r="AN704" s="7"/>
      <c r="AO704" s="7"/>
      <c r="AP704" s="6">
        <f t="shared" si="180"/>
        <v>0</v>
      </c>
      <c r="AQ704" s="7">
        <f>SUMIFS(مصنعيات!AO:AO,مصنعيات!AG:AG,$AO$2,مصنعيات!AE:AE,AM704)</f>
        <v>0</v>
      </c>
      <c r="AR704" s="66" t="str">
        <f t="shared" si="173"/>
        <v/>
      </c>
      <c r="AT704" s="4" t="s">
        <v>13</v>
      </c>
      <c r="AU704" s="5">
        <v>45869</v>
      </c>
      <c r="AV704" s="7"/>
      <c r="AW704" s="7"/>
      <c r="AX704" s="6">
        <f t="shared" si="181"/>
        <v>0</v>
      </c>
      <c r="AY704" s="7">
        <f ca="1">SUMIFS(مصنعيات!AW:AW,مصنعيات!AO:AO,$AO$2,مصنعيات!AM:AM,AU704)</f>
        <v>0</v>
      </c>
      <c r="AZ704" s="66" t="str">
        <f t="shared" si="174"/>
        <v/>
      </c>
      <c r="BB704" s="4" t="s">
        <v>13</v>
      </c>
      <c r="BC704" s="5">
        <v>45869</v>
      </c>
      <c r="BD704" s="7"/>
      <c r="BE704" s="7"/>
      <c r="BF704" s="6">
        <f t="shared" si="182"/>
        <v>0</v>
      </c>
      <c r="BG704" s="7">
        <f ca="1">SUMIFS(مصنعيات!BE:BE,مصنعيات!AW:AW,$AO$2,مصنعيات!AU:AU,BC704)</f>
        <v>0</v>
      </c>
      <c r="BH704" s="66" t="str">
        <f t="shared" si="175"/>
        <v/>
      </c>
      <c r="BJ704" s="4" t="s">
        <v>13</v>
      </c>
      <c r="BK704" s="5">
        <v>45869</v>
      </c>
      <c r="BL704" s="7"/>
      <c r="BM704" s="7"/>
      <c r="BN704" s="6">
        <f t="shared" si="183"/>
        <v>0</v>
      </c>
      <c r="BO704" s="7">
        <f ca="1">SUMIFS(مصنعيات!BM:BM,مصنعيات!BE:BE,$AO$2,مصنعيات!BC:BC,BK704)</f>
        <v>0</v>
      </c>
      <c r="BP704" s="66" t="str">
        <f t="shared" si="176"/>
        <v/>
      </c>
    </row>
    <row r="705" spans="2:68" x14ac:dyDescent="0.2">
      <c r="B705" s="4" t="s">
        <v>30</v>
      </c>
      <c r="C705" s="5">
        <v>45870</v>
      </c>
      <c r="D705" s="7"/>
      <c r="E705" s="7"/>
      <c r="F705" s="6">
        <f t="shared" si="184"/>
        <v>0</v>
      </c>
      <c r="G705" s="7">
        <f>SUMIFS(مصنعيات!N:N,مصنعيات!F:F,$E$2,مصنعيات!D:D,C705)</f>
        <v>0</v>
      </c>
      <c r="H705" s="66" t="str">
        <f t="shared" si="169"/>
        <v/>
      </c>
      <c r="K705" s="4" t="s">
        <v>30</v>
      </c>
      <c r="L705" s="5">
        <v>45870</v>
      </c>
      <c r="M705" s="7"/>
      <c r="N705" s="7"/>
      <c r="O705" s="6">
        <f t="shared" si="177"/>
        <v>0</v>
      </c>
      <c r="P705" s="7">
        <f>SUMIFS(مصنعيات!N:N,مصنعيات!F:F,$N$2,مصنعيات!D:D,L705)</f>
        <v>0</v>
      </c>
      <c r="Q705" s="66" t="str">
        <f t="shared" si="170"/>
        <v/>
      </c>
      <c r="T705" s="4" t="s">
        <v>30</v>
      </c>
      <c r="U705" s="5">
        <v>45870</v>
      </c>
      <c r="V705" s="7"/>
      <c r="W705" s="7"/>
      <c r="X705" s="6">
        <f t="shared" si="178"/>
        <v>0</v>
      </c>
      <c r="Y705" s="7">
        <f>SUMIFS(مصنعيات!W:W,مصنعيات!O:O,$W$2,مصنعيات!M:M,U705)</f>
        <v>0</v>
      </c>
      <c r="Z705" s="66" t="str">
        <f t="shared" si="171"/>
        <v/>
      </c>
      <c r="AC705" s="4" t="s">
        <v>30</v>
      </c>
      <c r="AD705" s="5">
        <v>45870</v>
      </c>
      <c r="AE705" s="7"/>
      <c r="AF705" s="7"/>
      <c r="AG705" s="6">
        <f t="shared" si="179"/>
        <v>0</v>
      </c>
      <c r="AH705" s="7">
        <f>SUMIFS(مصنعيات!AF:AF,مصنعيات!X:X,$AF$2,مصنعيات!V:V,AD705)</f>
        <v>0</v>
      </c>
      <c r="AI705" s="66" t="str">
        <f t="shared" si="172"/>
        <v/>
      </c>
      <c r="AL705" s="4" t="s">
        <v>30</v>
      </c>
      <c r="AM705" s="5">
        <v>45870</v>
      </c>
      <c r="AN705" s="7"/>
      <c r="AO705" s="7"/>
      <c r="AP705" s="6">
        <f t="shared" si="180"/>
        <v>0</v>
      </c>
      <c r="AQ705" s="7">
        <f>SUMIFS(مصنعيات!AO:AO,مصنعيات!AG:AG,$AO$2,مصنعيات!AE:AE,AM705)</f>
        <v>0</v>
      </c>
      <c r="AR705" s="66" t="str">
        <f t="shared" si="173"/>
        <v/>
      </c>
      <c r="AT705" s="4" t="s">
        <v>30</v>
      </c>
      <c r="AU705" s="5">
        <v>45870</v>
      </c>
      <c r="AV705" s="7"/>
      <c r="AW705" s="7"/>
      <c r="AX705" s="6">
        <f t="shared" si="181"/>
        <v>0</v>
      </c>
      <c r="AY705" s="7">
        <f ca="1">SUMIFS(مصنعيات!AW:AW,مصنعيات!AO:AO,$AO$2,مصنعيات!AM:AM,AU705)</f>
        <v>0</v>
      </c>
      <c r="AZ705" s="66" t="str">
        <f t="shared" si="174"/>
        <v/>
      </c>
      <c r="BB705" s="4" t="s">
        <v>30</v>
      </c>
      <c r="BC705" s="5">
        <v>45870</v>
      </c>
      <c r="BD705" s="7"/>
      <c r="BE705" s="7"/>
      <c r="BF705" s="6">
        <f t="shared" si="182"/>
        <v>0</v>
      </c>
      <c r="BG705" s="7">
        <f ca="1">SUMIFS(مصنعيات!BE:BE,مصنعيات!AW:AW,$AO$2,مصنعيات!AU:AU,BC705)</f>
        <v>0</v>
      </c>
      <c r="BH705" s="66" t="str">
        <f t="shared" si="175"/>
        <v/>
      </c>
      <c r="BJ705" s="4" t="s">
        <v>30</v>
      </c>
      <c r="BK705" s="5">
        <v>45870</v>
      </c>
      <c r="BL705" s="7"/>
      <c r="BM705" s="7"/>
      <c r="BN705" s="6">
        <f t="shared" si="183"/>
        <v>0</v>
      </c>
      <c r="BO705" s="7">
        <f ca="1">SUMIFS(مصنعيات!BM:BM,مصنعيات!BE:BE,$AO$2,مصنعيات!BC:BC,BK705)</f>
        <v>0</v>
      </c>
      <c r="BP705" s="66" t="str">
        <f t="shared" si="176"/>
        <v/>
      </c>
    </row>
    <row r="706" spans="2:68" x14ac:dyDescent="0.2">
      <c r="B706" s="4" t="s">
        <v>8</v>
      </c>
      <c r="C706" s="5">
        <v>45871</v>
      </c>
      <c r="D706" s="7"/>
      <c r="E706" s="7"/>
      <c r="F706" s="6">
        <f t="shared" si="184"/>
        <v>0</v>
      </c>
      <c r="G706" s="7">
        <f>SUMIFS(مصنعيات!N:N,مصنعيات!F:F,$E$2,مصنعيات!D:D,C706)</f>
        <v>0</v>
      </c>
      <c r="H706" s="66" t="str">
        <f t="shared" si="169"/>
        <v/>
      </c>
      <c r="K706" s="4" t="s">
        <v>8</v>
      </c>
      <c r="L706" s="5">
        <v>45871</v>
      </c>
      <c r="M706" s="7"/>
      <c r="N706" s="7"/>
      <c r="O706" s="6">
        <f t="shared" si="177"/>
        <v>0</v>
      </c>
      <c r="P706" s="7">
        <f>SUMIFS(مصنعيات!N:N,مصنعيات!F:F,$N$2,مصنعيات!D:D,L706)</f>
        <v>0</v>
      </c>
      <c r="Q706" s="66" t="str">
        <f t="shared" si="170"/>
        <v/>
      </c>
      <c r="T706" s="4" t="s">
        <v>8</v>
      </c>
      <c r="U706" s="5">
        <v>45871</v>
      </c>
      <c r="V706" s="7"/>
      <c r="W706" s="7"/>
      <c r="X706" s="6">
        <f t="shared" si="178"/>
        <v>0</v>
      </c>
      <c r="Y706" s="7">
        <f>SUMIFS(مصنعيات!W:W,مصنعيات!O:O,$W$2,مصنعيات!M:M,U706)</f>
        <v>0</v>
      </c>
      <c r="Z706" s="66" t="str">
        <f t="shared" si="171"/>
        <v/>
      </c>
      <c r="AC706" s="4" t="s">
        <v>8</v>
      </c>
      <c r="AD706" s="5">
        <v>45871</v>
      </c>
      <c r="AE706" s="7"/>
      <c r="AF706" s="7"/>
      <c r="AG706" s="6">
        <f t="shared" si="179"/>
        <v>0</v>
      </c>
      <c r="AH706" s="7">
        <f>SUMIFS(مصنعيات!AF:AF,مصنعيات!X:X,$AF$2,مصنعيات!V:V,AD706)</f>
        <v>0</v>
      </c>
      <c r="AI706" s="66" t="str">
        <f t="shared" si="172"/>
        <v/>
      </c>
      <c r="AL706" s="4" t="s">
        <v>8</v>
      </c>
      <c r="AM706" s="5">
        <v>45871</v>
      </c>
      <c r="AN706" s="7"/>
      <c r="AO706" s="7"/>
      <c r="AP706" s="6">
        <f t="shared" si="180"/>
        <v>0</v>
      </c>
      <c r="AQ706" s="7">
        <f>SUMIFS(مصنعيات!AO:AO,مصنعيات!AG:AG,$AO$2,مصنعيات!AE:AE,AM706)</f>
        <v>0</v>
      </c>
      <c r="AR706" s="66" t="str">
        <f t="shared" si="173"/>
        <v/>
      </c>
      <c r="AT706" s="4" t="s">
        <v>8</v>
      </c>
      <c r="AU706" s="5">
        <v>45871</v>
      </c>
      <c r="AV706" s="7"/>
      <c r="AW706" s="7"/>
      <c r="AX706" s="6">
        <f t="shared" si="181"/>
        <v>0</v>
      </c>
      <c r="AY706" s="7">
        <f ca="1">SUMIFS(مصنعيات!AW:AW,مصنعيات!AO:AO,$AO$2,مصنعيات!AM:AM,AU706)</f>
        <v>0</v>
      </c>
      <c r="AZ706" s="66" t="str">
        <f t="shared" si="174"/>
        <v/>
      </c>
      <c r="BB706" s="4" t="s">
        <v>8</v>
      </c>
      <c r="BC706" s="5">
        <v>45871</v>
      </c>
      <c r="BD706" s="7"/>
      <c r="BE706" s="7"/>
      <c r="BF706" s="6">
        <f t="shared" si="182"/>
        <v>0</v>
      </c>
      <c r="BG706" s="7">
        <f ca="1">SUMIFS(مصنعيات!BE:BE,مصنعيات!AW:AW,$AO$2,مصنعيات!AU:AU,BC706)</f>
        <v>0</v>
      </c>
      <c r="BH706" s="66" t="str">
        <f t="shared" si="175"/>
        <v/>
      </c>
      <c r="BJ706" s="4" t="s">
        <v>8</v>
      </c>
      <c r="BK706" s="5">
        <v>45871</v>
      </c>
      <c r="BL706" s="7"/>
      <c r="BM706" s="7"/>
      <c r="BN706" s="6">
        <f t="shared" si="183"/>
        <v>0</v>
      </c>
      <c r="BO706" s="7">
        <f ca="1">SUMIFS(مصنعيات!BM:BM,مصنعيات!BE:BE,$AO$2,مصنعيات!BC:BC,BK706)</f>
        <v>0</v>
      </c>
      <c r="BP706" s="66" t="str">
        <f t="shared" si="176"/>
        <v/>
      </c>
    </row>
    <row r="707" spans="2:68" x14ac:dyDescent="0.2">
      <c r="B707" s="4" t="s">
        <v>9</v>
      </c>
      <c r="C707" s="5">
        <v>45872</v>
      </c>
      <c r="D707" s="7"/>
      <c r="E707" s="7"/>
      <c r="F707" s="6">
        <f t="shared" si="184"/>
        <v>0</v>
      </c>
      <c r="G707" s="7">
        <f>SUMIFS(مصنعيات!N:N,مصنعيات!F:F,$E$2,مصنعيات!D:D,C707)</f>
        <v>0</v>
      </c>
      <c r="H707" s="66" t="str">
        <f t="shared" si="169"/>
        <v/>
      </c>
      <c r="K707" s="4" t="s">
        <v>9</v>
      </c>
      <c r="L707" s="5">
        <v>45872</v>
      </c>
      <c r="M707" s="7"/>
      <c r="N707" s="7"/>
      <c r="O707" s="6">
        <f t="shared" si="177"/>
        <v>0</v>
      </c>
      <c r="P707" s="7">
        <f>SUMIFS(مصنعيات!N:N,مصنعيات!F:F,$N$2,مصنعيات!D:D,L707)</f>
        <v>0</v>
      </c>
      <c r="Q707" s="66" t="str">
        <f t="shared" si="170"/>
        <v/>
      </c>
      <c r="T707" s="4" t="s">
        <v>9</v>
      </c>
      <c r="U707" s="5">
        <v>45872</v>
      </c>
      <c r="V707" s="7"/>
      <c r="W707" s="7"/>
      <c r="X707" s="6">
        <f t="shared" si="178"/>
        <v>0</v>
      </c>
      <c r="Y707" s="7">
        <f>SUMIFS(مصنعيات!W:W,مصنعيات!O:O,$W$2,مصنعيات!M:M,U707)</f>
        <v>0</v>
      </c>
      <c r="Z707" s="66" t="str">
        <f t="shared" si="171"/>
        <v/>
      </c>
      <c r="AC707" s="4" t="s">
        <v>9</v>
      </c>
      <c r="AD707" s="5">
        <v>45872</v>
      </c>
      <c r="AE707" s="7"/>
      <c r="AF707" s="7"/>
      <c r="AG707" s="6">
        <f t="shared" si="179"/>
        <v>0</v>
      </c>
      <c r="AH707" s="7">
        <f>SUMIFS(مصنعيات!AF:AF,مصنعيات!X:X,$AF$2,مصنعيات!V:V,AD707)</f>
        <v>0</v>
      </c>
      <c r="AI707" s="66" t="str">
        <f t="shared" si="172"/>
        <v/>
      </c>
      <c r="AL707" s="4" t="s">
        <v>9</v>
      </c>
      <c r="AM707" s="5">
        <v>45872</v>
      </c>
      <c r="AN707" s="7"/>
      <c r="AO707" s="7"/>
      <c r="AP707" s="6">
        <f t="shared" si="180"/>
        <v>0</v>
      </c>
      <c r="AQ707" s="7">
        <f>SUMIFS(مصنعيات!AO:AO,مصنعيات!AG:AG,$AO$2,مصنعيات!AE:AE,AM707)</f>
        <v>0</v>
      </c>
      <c r="AR707" s="66" t="str">
        <f t="shared" si="173"/>
        <v/>
      </c>
      <c r="AT707" s="4" t="s">
        <v>9</v>
      </c>
      <c r="AU707" s="5">
        <v>45872</v>
      </c>
      <c r="AV707" s="7"/>
      <c r="AW707" s="7"/>
      <c r="AX707" s="6">
        <f t="shared" si="181"/>
        <v>0</v>
      </c>
      <c r="AY707" s="7">
        <f ca="1">SUMIFS(مصنعيات!AW:AW,مصنعيات!AO:AO,$AO$2,مصنعيات!AM:AM,AU707)</f>
        <v>0</v>
      </c>
      <c r="AZ707" s="66" t="str">
        <f t="shared" si="174"/>
        <v/>
      </c>
      <c r="BB707" s="4" t="s">
        <v>9</v>
      </c>
      <c r="BC707" s="5">
        <v>45872</v>
      </c>
      <c r="BD707" s="7"/>
      <c r="BE707" s="7"/>
      <c r="BF707" s="6">
        <f t="shared" si="182"/>
        <v>0</v>
      </c>
      <c r="BG707" s="7">
        <f ca="1">SUMIFS(مصنعيات!BE:BE,مصنعيات!AW:AW,$AO$2,مصنعيات!AU:AU,BC707)</f>
        <v>0</v>
      </c>
      <c r="BH707" s="66" t="str">
        <f t="shared" si="175"/>
        <v/>
      </c>
      <c r="BJ707" s="4" t="s">
        <v>9</v>
      </c>
      <c r="BK707" s="5">
        <v>45872</v>
      </c>
      <c r="BL707" s="7"/>
      <c r="BM707" s="7"/>
      <c r="BN707" s="6">
        <f t="shared" si="183"/>
        <v>0</v>
      </c>
      <c r="BO707" s="7">
        <f ca="1">SUMIFS(مصنعيات!BM:BM,مصنعيات!BE:BE,$AO$2,مصنعيات!BC:BC,BK707)</f>
        <v>0</v>
      </c>
      <c r="BP707" s="66" t="str">
        <f t="shared" si="176"/>
        <v/>
      </c>
    </row>
    <row r="708" spans="2:68" x14ac:dyDescent="0.2">
      <c r="B708" s="4" t="s">
        <v>10</v>
      </c>
      <c r="C708" s="5">
        <v>45873</v>
      </c>
      <c r="D708" s="7"/>
      <c r="E708" s="7"/>
      <c r="F708" s="6">
        <f t="shared" si="184"/>
        <v>0</v>
      </c>
      <c r="G708" s="7">
        <f>SUMIFS(مصنعيات!N:N,مصنعيات!F:F,$E$2,مصنعيات!D:D,C708)</f>
        <v>0</v>
      </c>
      <c r="H708" s="66" t="str">
        <f t="shared" si="169"/>
        <v/>
      </c>
      <c r="K708" s="4" t="s">
        <v>10</v>
      </c>
      <c r="L708" s="5">
        <v>45873</v>
      </c>
      <c r="M708" s="7"/>
      <c r="N708" s="7"/>
      <c r="O708" s="6">
        <f t="shared" si="177"/>
        <v>0</v>
      </c>
      <c r="P708" s="7">
        <f>SUMIFS(مصنعيات!N:N,مصنعيات!F:F,$N$2,مصنعيات!D:D,L708)</f>
        <v>0</v>
      </c>
      <c r="Q708" s="66" t="str">
        <f t="shared" si="170"/>
        <v/>
      </c>
      <c r="T708" s="4" t="s">
        <v>10</v>
      </c>
      <c r="U708" s="5">
        <v>45873</v>
      </c>
      <c r="V708" s="7"/>
      <c r="W708" s="7"/>
      <c r="X708" s="6">
        <f t="shared" si="178"/>
        <v>0</v>
      </c>
      <c r="Y708" s="7">
        <f>SUMIFS(مصنعيات!W:W,مصنعيات!O:O,$W$2,مصنعيات!M:M,U708)</f>
        <v>0</v>
      </c>
      <c r="Z708" s="66" t="str">
        <f t="shared" si="171"/>
        <v/>
      </c>
      <c r="AC708" s="4" t="s">
        <v>10</v>
      </c>
      <c r="AD708" s="5">
        <v>45873</v>
      </c>
      <c r="AE708" s="7"/>
      <c r="AF708" s="7"/>
      <c r="AG708" s="6">
        <f t="shared" si="179"/>
        <v>0</v>
      </c>
      <c r="AH708" s="7">
        <f>SUMIFS(مصنعيات!AF:AF,مصنعيات!X:X,$AF$2,مصنعيات!V:V,AD708)</f>
        <v>0</v>
      </c>
      <c r="AI708" s="66" t="str">
        <f t="shared" si="172"/>
        <v/>
      </c>
      <c r="AL708" s="4" t="s">
        <v>10</v>
      </c>
      <c r="AM708" s="5">
        <v>45873</v>
      </c>
      <c r="AN708" s="7"/>
      <c r="AO708" s="7"/>
      <c r="AP708" s="6">
        <f t="shared" si="180"/>
        <v>0</v>
      </c>
      <c r="AQ708" s="7">
        <f>SUMIFS(مصنعيات!AO:AO,مصنعيات!AG:AG,$AO$2,مصنعيات!AE:AE,AM708)</f>
        <v>0</v>
      </c>
      <c r="AR708" s="66" t="str">
        <f t="shared" si="173"/>
        <v/>
      </c>
      <c r="AT708" s="4" t="s">
        <v>10</v>
      </c>
      <c r="AU708" s="5">
        <v>45873</v>
      </c>
      <c r="AV708" s="7"/>
      <c r="AW708" s="7"/>
      <c r="AX708" s="6">
        <f t="shared" si="181"/>
        <v>0</v>
      </c>
      <c r="AY708" s="7">
        <f ca="1">SUMIFS(مصنعيات!AW:AW,مصنعيات!AO:AO,$AO$2,مصنعيات!AM:AM,AU708)</f>
        <v>0</v>
      </c>
      <c r="AZ708" s="66" t="str">
        <f t="shared" si="174"/>
        <v/>
      </c>
      <c r="BB708" s="4" t="s">
        <v>10</v>
      </c>
      <c r="BC708" s="5">
        <v>45873</v>
      </c>
      <c r="BD708" s="7"/>
      <c r="BE708" s="7"/>
      <c r="BF708" s="6">
        <f t="shared" si="182"/>
        <v>0</v>
      </c>
      <c r="BG708" s="7">
        <f ca="1">SUMIFS(مصنعيات!BE:BE,مصنعيات!AW:AW,$AO$2,مصنعيات!AU:AU,BC708)</f>
        <v>0</v>
      </c>
      <c r="BH708" s="66" t="str">
        <f t="shared" si="175"/>
        <v/>
      </c>
      <c r="BJ708" s="4" t="s">
        <v>10</v>
      </c>
      <c r="BK708" s="5">
        <v>45873</v>
      </c>
      <c r="BL708" s="7"/>
      <c r="BM708" s="7"/>
      <c r="BN708" s="6">
        <f t="shared" si="183"/>
        <v>0</v>
      </c>
      <c r="BO708" s="7">
        <f ca="1">SUMIFS(مصنعيات!BM:BM,مصنعيات!BE:BE,$AO$2,مصنعيات!BC:BC,BK708)</f>
        <v>0</v>
      </c>
      <c r="BP708" s="66" t="str">
        <f t="shared" si="176"/>
        <v/>
      </c>
    </row>
    <row r="709" spans="2:68" x14ac:dyDescent="0.2">
      <c r="B709" s="4" t="s">
        <v>11</v>
      </c>
      <c r="C709" s="5">
        <v>45874</v>
      </c>
      <c r="D709" s="7"/>
      <c r="E709" s="7"/>
      <c r="F709" s="6">
        <f t="shared" si="184"/>
        <v>0</v>
      </c>
      <c r="G709" s="7">
        <f>SUMIFS(مصنعيات!N:N,مصنعيات!F:F,$E$2,مصنعيات!D:D,C709)</f>
        <v>0</v>
      </c>
      <c r="H709" s="66" t="str">
        <f t="shared" si="169"/>
        <v/>
      </c>
      <c r="K709" s="4" t="s">
        <v>11</v>
      </c>
      <c r="L709" s="5">
        <v>45874</v>
      </c>
      <c r="M709" s="7"/>
      <c r="N709" s="7"/>
      <c r="O709" s="6">
        <f t="shared" si="177"/>
        <v>0</v>
      </c>
      <c r="P709" s="7">
        <f>SUMIFS(مصنعيات!N:N,مصنعيات!F:F,$N$2,مصنعيات!D:D,L709)</f>
        <v>0</v>
      </c>
      <c r="Q709" s="66" t="str">
        <f t="shared" si="170"/>
        <v/>
      </c>
      <c r="T709" s="4" t="s">
        <v>11</v>
      </c>
      <c r="U709" s="5">
        <v>45874</v>
      </c>
      <c r="V709" s="7"/>
      <c r="W709" s="7"/>
      <c r="X709" s="6">
        <f t="shared" si="178"/>
        <v>0</v>
      </c>
      <c r="Y709" s="7">
        <f>SUMIFS(مصنعيات!W:W,مصنعيات!O:O,$W$2,مصنعيات!M:M,U709)</f>
        <v>0</v>
      </c>
      <c r="Z709" s="66" t="str">
        <f t="shared" si="171"/>
        <v/>
      </c>
      <c r="AC709" s="4" t="s">
        <v>11</v>
      </c>
      <c r="AD709" s="5">
        <v>45874</v>
      </c>
      <c r="AE709" s="7"/>
      <c r="AF709" s="7"/>
      <c r="AG709" s="6">
        <f t="shared" si="179"/>
        <v>0</v>
      </c>
      <c r="AH709" s="7">
        <f>SUMIFS(مصنعيات!AF:AF,مصنعيات!X:X,$AF$2,مصنعيات!V:V,AD709)</f>
        <v>0</v>
      </c>
      <c r="AI709" s="66" t="str">
        <f t="shared" si="172"/>
        <v/>
      </c>
      <c r="AL709" s="4" t="s">
        <v>11</v>
      </c>
      <c r="AM709" s="5">
        <v>45874</v>
      </c>
      <c r="AN709" s="7"/>
      <c r="AO709" s="7"/>
      <c r="AP709" s="6">
        <f t="shared" si="180"/>
        <v>0</v>
      </c>
      <c r="AQ709" s="7">
        <f>SUMIFS(مصنعيات!AO:AO,مصنعيات!AG:AG,$AO$2,مصنعيات!AE:AE,AM709)</f>
        <v>0</v>
      </c>
      <c r="AR709" s="66" t="str">
        <f t="shared" si="173"/>
        <v/>
      </c>
      <c r="AT709" s="4" t="s">
        <v>11</v>
      </c>
      <c r="AU709" s="5">
        <v>45874</v>
      </c>
      <c r="AV709" s="7"/>
      <c r="AW709" s="7"/>
      <c r="AX709" s="6">
        <f t="shared" si="181"/>
        <v>0</v>
      </c>
      <c r="AY709" s="7">
        <f ca="1">SUMIFS(مصنعيات!AW:AW,مصنعيات!AO:AO,$AO$2,مصنعيات!AM:AM,AU709)</f>
        <v>0</v>
      </c>
      <c r="AZ709" s="66" t="str">
        <f t="shared" si="174"/>
        <v/>
      </c>
      <c r="BB709" s="4" t="s">
        <v>11</v>
      </c>
      <c r="BC709" s="5">
        <v>45874</v>
      </c>
      <c r="BD709" s="7"/>
      <c r="BE709" s="7"/>
      <c r="BF709" s="6">
        <f t="shared" si="182"/>
        <v>0</v>
      </c>
      <c r="BG709" s="7">
        <f ca="1">SUMIFS(مصنعيات!BE:BE,مصنعيات!AW:AW,$AO$2,مصنعيات!AU:AU,BC709)</f>
        <v>0</v>
      </c>
      <c r="BH709" s="66" t="str">
        <f t="shared" si="175"/>
        <v/>
      </c>
      <c r="BJ709" s="4" t="s">
        <v>11</v>
      </c>
      <c r="BK709" s="5">
        <v>45874</v>
      </c>
      <c r="BL709" s="7"/>
      <c r="BM709" s="7"/>
      <c r="BN709" s="6">
        <f t="shared" si="183"/>
        <v>0</v>
      </c>
      <c r="BO709" s="7">
        <f ca="1">SUMIFS(مصنعيات!BM:BM,مصنعيات!BE:BE,$AO$2,مصنعيات!BC:BC,BK709)</f>
        <v>0</v>
      </c>
      <c r="BP709" s="66" t="str">
        <f t="shared" si="176"/>
        <v/>
      </c>
    </row>
    <row r="710" spans="2:68" x14ac:dyDescent="0.2">
      <c r="B710" s="4" t="s">
        <v>12</v>
      </c>
      <c r="C710" s="5">
        <v>45875</v>
      </c>
      <c r="D710" s="7"/>
      <c r="E710" s="7"/>
      <c r="F710" s="6">
        <f t="shared" si="184"/>
        <v>0</v>
      </c>
      <c r="G710" s="7">
        <f>SUMIFS(مصنعيات!N:N,مصنعيات!F:F,$E$2,مصنعيات!D:D,C710)</f>
        <v>0</v>
      </c>
      <c r="H710" s="66" t="str">
        <f t="shared" ref="H710:H773" si="185">IF(D710="","",F710-G710-$I$2)</f>
        <v/>
      </c>
      <c r="K710" s="4" t="s">
        <v>12</v>
      </c>
      <c r="L710" s="5">
        <v>45875</v>
      </c>
      <c r="M710" s="7"/>
      <c r="N710" s="7"/>
      <c r="O710" s="6">
        <f t="shared" si="177"/>
        <v>0</v>
      </c>
      <c r="P710" s="7">
        <f>SUMIFS(مصنعيات!N:N,مصنعيات!F:F,$N$2,مصنعيات!D:D,L710)</f>
        <v>0</v>
      </c>
      <c r="Q710" s="66" t="str">
        <f t="shared" ref="Q710:Q773" si="186">IF(M710="","",O710-P710-$I$2)</f>
        <v/>
      </c>
      <c r="T710" s="4" t="s">
        <v>12</v>
      </c>
      <c r="U710" s="5">
        <v>45875</v>
      </c>
      <c r="V710" s="7"/>
      <c r="W710" s="7"/>
      <c r="X710" s="6">
        <f t="shared" si="178"/>
        <v>0</v>
      </c>
      <c r="Y710" s="7">
        <f>SUMIFS(مصنعيات!W:W,مصنعيات!O:O,$W$2,مصنعيات!M:M,U710)</f>
        <v>0</v>
      </c>
      <c r="Z710" s="66" t="str">
        <f t="shared" ref="Z710:Z773" si="187">IF(V710="","",X710-Y710-$I$2)</f>
        <v/>
      </c>
      <c r="AC710" s="4" t="s">
        <v>12</v>
      </c>
      <c r="AD710" s="5">
        <v>45875</v>
      </c>
      <c r="AE710" s="7"/>
      <c r="AF710" s="7"/>
      <c r="AG710" s="6">
        <f t="shared" si="179"/>
        <v>0</v>
      </c>
      <c r="AH710" s="7">
        <f>SUMIFS(مصنعيات!AF:AF,مصنعيات!X:X,$AF$2,مصنعيات!V:V,AD710)</f>
        <v>0</v>
      </c>
      <c r="AI710" s="66" t="str">
        <f t="shared" ref="AI710:AI773" si="188">IF(AE710="","",AG710-AH710-$I$2)</f>
        <v/>
      </c>
      <c r="AL710" s="4" t="s">
        <v>12</v>
      </c>
      <c r="AM710" s="5">
        <v>45875</v>
      </c>
      <c r="AN710" s="7"/>
      <c r="AO710" s="7"/>
      <c r="AP710" s="6">
        <f t="shared" si="180"/>
        <v>0</v>
      </c>
      <c r="AQ710" s="7">
        <f>SUMIFS(مصنعيات!AO:AO,مصنعيات!AG:AG,$AO$2,مصنعيات!AE:AE,AM710)</f>
        <v>0</v>
      </c>
      <c r="AR710" s="66" t="str">
        <f t="shared" ref="AR710:AR773" si="189">IF(AN710="","",AP710-AQ710-$I$2)</f>
        <v/>
      </c>
      <c r="AT710" s="4" t="s">
        <v>12</v>
      </c>
      <c r="AU710" s="5">
        <v>45875</v>
      </c>
      <c r="AV710" s="7"/>
      <c r="AW710" s="7"/>
      <c r="AX710" s="6">
        <f t="shared" si="181"/>
        <v>0</v>
      </c>
      <c r="AY710" s="7">
        <f ca="1">SUMIFS(مصنعيات!AW:AW,مصنعيات!AO:AO,$AO$2,مصنعيات!AM:AM,AU710)</f>
        <v>0</v>
      </c>
      <c r="AZ710" s="66" t="str">
        <f t="shared" ref="AZ710:AZ773" si="190">IF(AV710="","",AX710-AY710-$I$2)</f>
        <v/>
      </c>
      <c r="BB710" s="4" t="s">
        <v>12</v>
      </c>
      <c r="BC710" s="5">
        <v>45875</v>
      </c>
      <c r="BD710" s="7"/>
      <c r="BE710" s="7"/>
      <c r="BF710" s="6">
        <f t="shared" si="182"/>
        <v>0</v>
      </c>
      <c r="BG710" s="7">
        <f ca="1">SUMIFS(مصنعيات!BE:BE,مصنعيات!AW:AW,$AO$2,مصنعيات!AU:AU,BC710)</f>
        <v>0</v>
      </c>
      <c r="BH710" s="66" t="str">
        <f t="shared" ref="BH710:BH773" si="191">IF(BD710="","",BF710-BG710-$I$2)</f>
        <v/>
      </c>
      <c r="BJ710" s="4" t="s">
        <v>12</v>
      </c>
      <c r="BK710" s="5">
        <v>45875</v>
      </c>
      <c r="BL710" s="7"/>
      <c r="BM710" s="7"/>
      <c r="BN710" s="6">
        <f t="shared" si="183"/>
        <v>0</v>
      </c>
      <c r="BO710" s="7">
        <f ca="1">SUMIFS(مصنعيات!BM:BM,مصنعيات!BE:BE,$AO$2,مصنعيات!BC:BC,BK710)</f>
        <v>0</v>
      </c>
      <c r="BP710" s="66" t="str">
        <f t="shared" ref="BP710:BP773" si="192">IF(BL710="","",BN710-BO710-$I$2)</f>
        <v/>
      </c>
    </row>
    <row r="711" spans="2:68" x14ac:dyDescent="0.2">
      <c r="B711" s="4" t="s">
        <v>13</v>
      </c>
      <c r="C711" s="5">
        <v>45876</v>
      </c>
      <c r="D711" s="7"/>
      <c r="E711" s="7"/>
      <c r="F711" s="6">
        <f t="shared" si="184"/>
        <v>0</v>
      </c>
      <c r="G711" s="7">
        <f>SUMIFS(مصنعيات!N:N,مصنعيات!F:F,$E$2,مصنعيات!D:D,C711)</f>
        <v>0</v>
      </c>
      <c r="H711" s="66" t="str">
        <f t="shared" si="185"/>
        <v/>
      </c>
      <c r="K711" s="4" t="s">
        <v>13</v>
      </c>
      <c r="L711" s="5">
        <v>45876</v>
      </c>
      <c r="M711" s="7"/>
      <c r="N711" s="7"/>
      <c r="O711" s="6">
        <f t="shared" si="177"/>
        <v>0</v>
      </c>
      <c r="P711" s="7">
        <f>SUMIFS(مصنعيات!N:N,مصنعيات!F:F,$N$2,مصنعيات!D:D,L711)</f>
        <v>0</v>
      </c>
      <c r="Q711" s="66" t="str">
        <f t="shared" si="186"/>
        <v/>
      </c>
      <c r="T711" s="4" t="s">
        <v>13</v>
      </c>
      <c r="U711" s="5">
        <v>45876</v>
      </c>
      <c r="V711" s="7"/>
      <c r="W711" s="7"/>
      <c r="X711" s="6">
        <f t="shared" si="178"/>
        <v>0</v>
      </c>
      <c r="Y711" s="7">
        <f>SUMIFS(مصنعيات!W:W,مصنعيات!O:O,$W$2,مصنعيات!M:M,U711)</f>
        <v>0</v>
      </c>
      <c r="Z711" s="66" t="str">
        <f t="shared" si="187"/>
        <v/>
      </c>
      <c r="AC711" s="4" t="s">
        <v>13</v>
      </c>
      <c r="AD711" s="5">
        <v>45876</v>
      </c>
      <c r="AE711" s="7"/>
      <c r="AF711" s="7"/>
      <c r="AG711" s="6">
        <f t="shared" si="179"/>
        <v>0</v>
      </c>
      <c r="AH711" s="7">
        <f>SUMIFS(مصنعيات!AF:AF,مصنعيات!X:X,$AF$2,مصنعيات!V:V,AD711)</f>
        <v>0</v>
      </c>
      <c r="AI711" s="66" t="str">
        <f t="shared" si="188"/>
        <v/>
      </c>
      <c r="AL711" s="4" t="s">
        <v>13</v>
      </c>
      <c r="AM711" s="5">
        <v>45876</v>
      </c>
      <c r="AN711" s="7"/>
      <c r="AO711" s="7"/>
      <c r="AP711" s="6">
        <f t="shared" si="180"/>
        <v>0</v>
      </c>
      <c r="AQ711" s="7">
        <f>SUMIFS(مصنعيات!AO:AO,مصنعيات!AG:AG,$AO$2,مصنعيات!AE:AE,AM711)</f>
        <v>0</v>
      </c>
      <c r="AR711" s="66" t="str">
        <f t="shared" si="189"/>
        <v/>
      </c>
      <c r="AT711" s="4" t="s">
        <v>13</v>
      </c>
      <c r="AU711" s="5">
        <v>45876</v>
      </c>
      <c r="AV711" s="7"/>
      <c r="AW711" s="7"/>
      <c r="AX711" s="6">
        <f t="shared" si="181"/>
        <v>0</v>
      </c>
      <c r="AY711" s="7">
        <f ca="1">SUMIFS(مصنعيات!AW:AW,مصنعيات!AO:AO,$AO$2,مصنعيات!AM:AM,AU711)</f>
        <v>0</v>
      </c>
      <c r="AZ711" s="66" t="str">
        <f t="shared" si="190"/>
        <v/>
      </c>
      <c r="BB711" s="4" t="s">
        <v>13</v>
      </c>
      <c r="BC711" s="5">
        <v>45876</v>
      </c>
      <c r="BD711" s="7"/>
      <c r="BE711" s="7"/>
      <c r="BF711" s="6">
        <f t="shared" si="182"/>
        <v>0</v>
      </c>
      <c r="BG711" s="7">
        <f ca="1">SUMIFS(مصنعيات!BE:BE,مصنعيات!AW:AW,$AO$2,مصنعيات!AU:AU,BC711)</f>
        <v>0</v>
      </c>
      <c r="BH711" s="66" t="str">
        <f t="shared" si="191"/>
        <v/>
      </c>
      <c r="BJ711" s="4" t="s">
        <v>13</v>
      </c>
      <c r="BK711" s="5">
        <v>45876</v>
      </c>
      <c r="BL711" s="7"/>
      <c r="BM711" s="7"/>
      <c r="BN711" s="6">
        <f t="shared" si="183"/>
        <v>0</v>
      </c>
      <c r="BO711" s="7">
        <f ca="1">SUMIFS(مصنعيات!BM:BM,مصنعيات!BE:BE,$AO$2,مصنعيات!BC:BC,BK711)</f>
        <v>0</v>
      </c>
      <c r="BP711" s="66" t="str">
        <f t="shared" si="192"/>
        <v/>
      </c>
    </row>
    <row r="712" spans="2:68" x14ac:dyDescent="0.2">
      <c r="B712" s="4" t="s">
        <v>30</v>
      </c>
      <c r="C712" s="5">
        <v>45877</v>
      </c>
      <c r="D712" s="7"/>
      <c r="E712" s="7"/>
      <c r="F712" s="6">
        <f t="shared" si="184"/>
        <v>0</v>
      </c>
      <c r="G712" s="7">
        <f>SUMIFS(مصنعيات!N:N,مصنعيات!F:F,$E$2,مصنعيات!D:D,C712)</f>
        <v>0</v>
      </c>
      <c r="H712" s="66" t="str">
        <f t="shared" si="185"/>
        <v/>
      </c>
      <c r="K712" s="4" t="s">
        <v>30</v>
      </c>
      <c r="L712" s="5">
        <v>45877</v>
      </c>
      <c r="M712" s="7"/>
      <c r="N712" s="7"/>
      <c r="O712" s="6">
        <f t="shared" si="177"/>
        <v>0</v>
      </c>
      <c r="P712" s="7">
        <f>SUMIFS(مصنعيات!N:N,مصنعيات!F:F,$N$2,مصنعيات!D:D,L712)</f>
        <v>0</v>
      </c>
      <c r="Q712" s="66" t="str">
        <f t="shared" si="186"/>
        <v/>
      </c>
      <c r="T712" s="4" t="s">
        <v>30</v>
      </c>
      <c r="U712" s="5">
        <v>45877</v>
      </c>
      <c r="V712" s="7"/>
      <c r="W712" s="7"/>
      <c r="X712" s="6">
        <f t="shared" si="178"/>
        <v>0</v>
      </c>
      <c r="Y712" s="7">
        <f>SUMIFS(مصنعيات!W:W,مصنعيات!O:O,$W$2,مصنعيات!M:M,U712)</f>
        <v>0</v>
      </c>
      <c r="Z712" s="66" t="str">
        <f t="shared" si="187"/>
        <v/>
      </c>
      <c r="AC712" s="4" t="s">
        <v>30</v>
      </c>
      <c r="AD712" s="5">
        <v>45877</v>
      </c>
      <c r="AE712" s="7"/>
      <c r="AF712" s="7"/>
      <c r="AG712" s="6">
        <f t="shared" si="179"/>
        <v>0</v>
      </c>
      <c r="AH712" s="7">
        <f>SUMIFS(مصنعيات!AF:AF,مصنعيات!X:X,$AF$2,مصنعيات!V:V,AD712)</f>
        <v>0</v>
      </c>
      <c r="AI712" s="66" t="str">
        <f t="shared" si="188"/>
        <v/>
      </c>
      <c r="AL712" s="4" t="s">
        <v>30</v>
      </c>
      <c r="AM712" s="5">
        <v>45877</v>
      </c>
      <c r="AN712" s="7"/>
      <c r="AO712" s="7"/>
      <c r="AP712" s="6">
        <f t="shared" si="180"/>
        <v>0</v>
      </c>
      <c r="AQ712" s="7">
        <f>SUMIFS(مصنعيات!AO:AO,مصنعيات!AG:AG,$AO$2,مصنعيات!AE:AE,AM712)</f>
        <v>0</v>
      </c>
      <c r="AR712" s="66" t="str">
        <f t="shared" si="189"/>
        <v/>
      </c>
      <c r="AT712" s="4" t="s">
        <v>30</v>
      </c>
      <c r="AU712" s="5">
        <v>45877</v>
      </c>
      <c r="AV712" s="7"/>
      <c r="AW712" s="7"/>
      <c r="AX712" s="6">
        <f t="shared" si="181"/>
        <v>0</v>
      </c>
      <c r="AY712" s="7">
        <f ca="1">SUMIFS(مصنعيات!AW:AW,مصنعيات!AO:AO,$AO$2,مصنعيات!AM:AM,AU712)</f>
        <v>0</v>
      </c>
      <c r="AZ712" s="66" t="str">
        <f t="shared" si="190"/>
        <v/>
      </c>
      <c r="BB712" s="4" t="s">
        <v>30</v>
      </c>
      <c r="BC712" s="5">
        <v>45877</v>
      </c>
      <c r="BD712" s="7"/>
      <c r="BE712" s="7"/>
      <c r="BF712" s="6">
        <f t="shared" si="182"/>
        <v>0</v>
      </c>
      <c r="BG712" s="7">
        <f ca="1">SUMIFS(مصنعيات!BE:BE,مصنعيات!AW:AW,$AO$2,مصنعيات!AU:AU,BC712)</f>
        <v>0</v>
      </c>
      <c r="BH712" s="66" t="str">
        <f t="shared" si="191"/>
        <v/>
      </c>
      <c r="BJ712" s="4" t="s">
        <v>30</v>
      </c>
      <c r="BK712" s="5">
        <v>45877</v>
      </c>
      <c r="BL712" s="7"/>
      <c r="BM712" s="7"/>
      <c r="BN712" s="6">
        <f t="shared" si="183"/>
        <v>0</v>
      </c>
      <c r="BO712" s="7">
        <f ca="1">SUMIFS(مصنعيات!BM:BM,مصنعيات!BE:BE,$AO$2,مصنعيات!BC:BC,BK712)</f>
        <v>0</v>
      </c>
      <c r="BP712" s="66" t="str">
        <f t="shared" si="192"/>
        <v/>
      </c>
    </row>
    <row r="713" spans="2:68" x14ac:dyDescent="0.2">
      <c r="B713" s="4" t="s">
        <v>8</v>
      </c>
      <c r="C713" s="5">
        <v>45878</v>
      </c>
      <c r="D713" s="7"/>
      <c r="E713" s="7"/>
      <c r="F713" s="6">
        <f t="shared" si="184"/>
        <v>0</v>
      </c>
      <c r="G713" s="7">
        <f>SUMIFS(مصنعيات!N:N,مصنعيات!F:F,$E$2,مصنعيات!D:D,C713)</f>
        <v>0</v>
      </c>
      <c r="H713" s="66" t="str">
        <f t="shared" si="185"/>
        <v/>
      </c>
      <c r="K713" s="4" t="s">
        <v>8</v>
      </c>
      <c r="L713" s="5">
        <v>45878</v>
      </c>
      <c r="M713" s="7"/>
      <c r="N713" s="7"/>
      <c r="O713" s="6">
        <f t="shared" si="177"/>
        <v>0</v>
      </c>
      <c r="P713" s="7">
        <f>SUMIFS(مصنعيات!N:N,مصنعيات!F:F,$N$2,مصنعيات!D:D,L713)</f>
        <v>0</v>
      </c>
      <c r="Q713" s="66" t="str">
        <f t="shared" si="186"/>
        <v/>
      </c>
      <c r="T713" s="4" t="s">
        <v>8</v>
      </c>
      <c r="U713" s="5">
        <v>45878</v>
      </c>
      <c r="V713" s="7"/>
      <c r="W713" s="7"/>
      <c r="X713" s="6">
        <f t="shared" si="178"/>
        <v>0</v>
      </c>
      <c r="Y713" s="7">
        <f>SUMIFS(مصنعيات!W:W,مصنعيات!O:O,$W$2,مصنعيات!M:M,U713)</f>
        <v>0</v>
      </c>
      <c r="Z713" s="66" t="str">
        <f t="shared" si="187"/>
        <v/>
      </c>
      <c r="AC713" s="4" t="s">
        <v>8</v>
      </c>
      <c r="AD713" s="5">
        <v>45878</v>
      </c>
      <c r="AE713" s="7"/>
      <c r="AF713" s="7"/>
      <c r="AG713" s="6">
        <f t="shared" si="179"/>
        <v>0</v>
      </c>
      <c r="AH713" s="7">
        <f>SUMIFS(مصنعيات!AF:AF,مصنعيات!X:X,$AF$2,مصنعيات!V:V,AD713)</f>
        <v>0</v>
      </c>
      <c r="AI713" s="66" t="str">
        <f t="shared" si="188"/>
        <v/>
      </c>
      <c r="AL713" s="4" t="s">
        <v>8</v>
      </c>
      <c r="AM713" s="5">
        <v>45878</v>
      </c>
      <c r="AN713" s="7"/>
      <c r="AO713" s="7"/>
      <c r="AP713" s="6">
        <f t="shared" si="180"/>
        <v>0</v>
      </c>
      <c r="AQ713" s="7">
        <f>SUMIFS(مصنعيات!AO:AO,مصنعيات!AG:AG,$AO$2,مصنعيات!AE:AE,AM713)</f>
        <v>0</v>
      </c>
      <c r="AR713" s="66" t="str">
        <f t="shared" si="189"/>
        <v/>
      </c>
      <c r="AT713" s="4" t="s">
        <v>8</v>
      </c>
      <c r="AU713" s="5">
        <v>45878</v>
      </c>
      <c r="AV713" s="7"/>
      <c r="AW713" s="7"/>
      <c r="AX713" s="6">
        <f t="shared" si="181"/>
        <v>0</v>
      </c>
      <c r="AY713" s="7">
        <f ca="1">SUMIFS(مصنعيات!AW:AW,مصنعيات!AO:AO,$AO$2,مصنعيات!AM:AM,AU713)</f>
        <v>0</v>
      </c>
      <c r="AZ713" s="66" t="str">
        <f t="shared" si="190"/>
        <v/>
      </c>
      <c r="BB713" s="4" t="s">
        <v>8</v>
      </c>
      <c r="BC713" s="5">
        <v>45878</v>
      </c>
      <c r="BD713" s="7"/>
      <c r="BE713" s="7"/>
      <c r="BF713" s="6">
        <f t="shared" si="182"/>
        <v>0</v>
      </c>
      <c r="BG713" s="7">
        <f ca="1">SUMIFS(مصنعيات!BE:BE,مصنعيات!AW:AW,$AO$2,مصنعيات!AU:AU,BC713)</f>
        <v>0</v>
      </c>
      <c r="BH713" s="66" t="str">
        <f t="shared" si="191"/>
        <v/>
      </c>
      <c r="BJ713" s="4" t="s">
        <v>8</v>
      </c>
      <c r="BK713" s="5">
        <v>45878</v>
      </c>
      <c r="BL713" s="7"/>
      <c r="BM713" s="7"/>
      <c r="BN713" s="6">
        <f t="shared" si="183"/>
        <v>0</v>
      </c>
      <c r="BO713" s="7">
        <f ca="1">SUMIFS(مصنعيات!BM:BM,مصنعيات!BE:BE,$AO$2,مصنعيات!BC:BC,BK713)</f>
        <v>0</v>
      </c>
      <c r="BP713" s="66" t="str">
        <f t="shared" si="192"/>
        <v/>
      </c>
    </row>
    <row r="714" spans="2:68" x14ac:dyDescent="0.2">
      <c r="B714" s="4" t="s">
        <v>9</v>
      </c>
      <c r="C714" s="5">
        <v>45879</v>
      </c>
      <c r="D714" s="7"/>
      <c r="E714" s="7"/>
      <c r="F714" s="6">
        <f t="shared" si="184"/>
        <v>0</v>
      </c>
      <c r="G714" s="7">
        <f>SUMIFS(مصنعيات!N:N,مصنعيات!F:F,$E$2,مصنعيات!D:D,C714)</f>
        <v>0</v>
      </c>
      <c r="H714" s="66" t="str">
        <f t="shared" si="185"/>
        <v/>
      </c>
      <c r="K714" s="4" t="s">
        <v>9</v>
      </c>
      <c r="L714" s="5">
        <v>45879</v>
      </c>
      <c r="M714" s="7"/>
      <c r="N714" s="7"/>
      <c r="O714" s="6">
        <f t="shared" si="177"/>
        <v>0</v>
      </c>
      <c r="P714" s="7">
        <f>SUMIFS(مصنعيات!N:N,مصنعيات!F:F,$N$2,مصنعيات!D:D,L714)</f>
        <v>0</v>
      </c>
      <c r="Q714" s="66" t="str">
        <f t="shared" si="186"/>
        <v/>
      </c>
      <c r="T714" s="4" t="s">
        <v>9</v>
      </c>
      <c r="U714" s="5">
        <v>45879</v>
      </c>
      <c r="V714" s="7"/>
      <c r="W714" s="7"/>
      <c r="X714" s="6">
        <f t="shared" si="178"/>
        <v>0</v>
      </c>
      <c r="Y714" s="7">
        <f>SUMIFS(مصنعيات!W:W,مصنعيات!O:O,$W$2,مصنعيات!M:M,U714)</f>
        <v>0</v>
      </c>
      <c r="Z714" s="66" t="str">
        <f t="shared" si="187"/>
        <v/>
      </c>
      <c r="AC714" s="4" t="s">
        <v>9</v>
      </c>
      <c r="AD714" s="5">
        <v>45879</v>
      </c>
      <c r="AE714" s="7"/>
      <c r="AF714" s="7"/>
      <c r="AG714" s="6">
        <f t="shared" si="179"/>
        <v>0</v>
      </c>
      <c r="AH714" s="7">
        <f>SUMIFS(مصنعيات!AF:AF,مصنعيات!X:X,$AF$2,مصنعيات!V:V,AD714)</f>
        <v>0</v>
      </c>
      <c r="AI714" s="66" t="str">
        <f t="shared" si="188"/>
        <v/>
      </c>
      <c r="AL714" s="4" t="s">
        <v>9</v>
      </c>
      <c r="AM714" s="5">
        <v>45879</v>
      </c>
      <c r="AN714" s="7"/>
      <c r="AO714" s="7"/>
      <c r="AP714" s="6">
        <f t="shared" si="180"/>
        <v>0</v>
      </c>
      <c r="AQ714" s="7">
        <f>SUMIFS(مصنعيات!AO:AO,مصنعيات!AG:AG,$AO$2,مصنعيات!AE:AE,AM714)</f>
        <v>0</v>
      </c>
      <c r="AR714" s="66" t="str">
        <f t="shared" si="189"/>
        <v/>
      </c>
      <c r="AT714" s="4" t="s">
        <v>9</v>
      </c>
      <c r="AU714" s="5">
        <v>45879</v>
      </c>
      <c r="AV714" s="7"/>
      <c r="AW714" s="7"/>
      <c r="AX714" s="6">
        <f t="shared" si="181"/>
        <v>0</v>
      </c>
      <c r="AY714" s="7">
        <f ca="1">SUMIFS(مصنعيات!AW:AW,مصنعيات!AO:AO,$AO$2,مصنعيات!AM:AM,AU714)</f>
        <v>0</v>
      </c>
      <c r="AZ714" s="66" t="str">
        <f t="shared" si="190"/>
        <v/>
      </c>
      <c r="BB714" s="4" t="s">
        <v>9</v>
      </c>
      <c r="BC714" s="5">
        <v>45879</v>
      </c>
      <c r="BD714" s="7"/>
      <c r="BE714" s="7"/>
      <c r="BF714" s="6">
        <f t="shared" si="182"/>
        <v>0</v>
      </c>
      <c r="BG714" s="7">
        <f ca="1">SUMIFS(مصنعيات!BE:BE,مصنعيات!AW:AW,$AO$2,مصنعيات!AU:AU,BC714)</f>
        <v>0</v>
      </c>
      <c r="BH714" s="66" t="str">
        <f t="shared" si="191"/>
        <v/>
      </c>
      <c r="BJ714" s="4" t="s">
        <v>9</v>
      </c>
      <c r="BK714" s="5">
        <v>45879</v>
      </c>
      <c r="BL714" s="7"/>
      <c r="BM714" s="7"/>
      <c r="BN714" s="6">
        <f t="shared" si="183"/>
        <v>0</v>
      </c>
      <c r="BO714" s="7">
        <f ca="1">SUMIFS(مصنعيات!BM:BM,مصنعيات!BE:BE,$AO$2,مصنعيات!BC:BC,BK714)</f>
        <v>0</v>
      </c>
      <c r="BP714" s="66" t="str">
        <f t="shared" si="192"/>
        <v/>
      </c>
    </row>
    <row r="715" spans="2:68" x14ac:dyDescent="0.2">
      <c r="B715" s="4" t="s">
        <v>10</v>
      </c>
      <c r="C715" s="5">
        <v>45880</v>
      </c>
      <c r="D715" s="7"/>
      <c r="E715" s="7"/>
      <c r="F715" s="6">
        <f t="shared" si="184"/>
        <v>0</v>
      </c>
      <c r="G715" s="7">
        <f>SUMIFS(مصنعيات!N:N,مصنعيات!F:F,$E$2,مصنعيات!D:D,C715)</f>
        <v>0</v>
      </c>
      <c r="H715" s="66" t="str">
        <f t="shared" si="185"/>
        <v/>
      </c>
      <c r="K715" s="4" t="s">
        <v>10</v>
      </c>
      <c r="L715" s="5">
        <v>45880</v>
      </c>
      <c r="M715" s="7"/>
      <c r="N715" s="7"/>
      <c r="O715" s="6">
        <f t="shared" si="177"/>
        <v>0</v>
      </c>
      <c r="P715" s="7">
        <f>SUMIFS(مصنعيات!N:N,مصنعيات!F:F,$N$2,مصنعيات!D:D,L715)</f>
        <v>0</v>
      </c>
      <c r="Q715" s="66" t="str">
        <f t="shared" si="186"/>
        <v/>
      </c>
      <c r="T715" s="4" t="s">
        <v>10</v>
      </c>
      <c r="U715" s="5">
        <v>45880</v>
      </c>
      <c r="V715" s="7"/>
      <c r="W715" s="7"/>
      <c r="X715" s="6">
        <f t="shared" si="178"/>
        <v>0</v>
      </c>
      <c r="Y715" s="7">
        <f>SUMIFS(مصنعيات!W:W,مصنعيات!O:O,$W$2,مصنعيات!M:M,U715)</f>
        <v>0</v>
      </c>
      <c r="Z715" s="66" t="str">
        <f t="shared" si="187"/>
        <v/>
      </c>
      <c r="AC715" s="4" t="s">
        <v>10</v>
      </c>
      <c r="AD715" s="5">
        <v>45880</v>
      </c>
      <c r="AE715" s="7"/>
      <c r="AF715" s="7"/>
      <c r="AG715" s="6">
        <f t="shared" si="179"/>
        <v>0</v>
      </c>
      <c r="AH715" s="7">
        <f>SUMIFS(مصنعيات!AF:AF,مصنعيات!X:X,$AF$2,مصنعيات!V:V,AD715)</f>
        <v>0</v>
      </c>
      <c r="AI715" s="66" t="str">
        <f t="shared" si="188"/>
        <v/>
      </c>
      <c r="AL715" s="4" t="s">
        <v>10</v>
      </c>
      <c r="AM715" s="5">
        <v>45880</v>
      </c>
      <c r="AN715" s="7"/>
      <c r="AO715" s="7"/>
      <c r="AP715" s="6">
        <f t="shared" si="180"/>
        <v>0</v>
      </c>
      <c r="AQ715" s="7">
        <f>SUMIFS(مصنعيات!AO:AO,مصنعيات!AG:AG,$AO$2,مصنعيات!AE:AE,AM715)</f>
        <v>0</v>
      </c>
      <c r="AR715" s="66" t="str">
        <f t="shared" si="189"/>
        <v/>
      </c>
      <c r="AT715" s="4" t="s">
        <v>10</v>
      </c>
      <c r="AU715" s="5">
        <v>45880</v>
      </c>
      <c r="AV715" s="7"/>
      <c r="AW715" s="7"/>
      <c r="AX715" s="6">
        <f t="shared" si="181"/>
        <v>0</v>
      </c>
      <c r="AY715" s="7">
        <f ca="1">SUMIFS(مصنعيات!AW:AW,مصنعيات!AO:AO,$AO$2,مصنعيات!AM:AM,AU715)</f>
        <v>0</v>
      </c>
      <c r="AZ715" s="66" t="str">
        <f t="shared" si="190"/>
        <v/>
      </c>
      <c r="BB715" s="4" t="s">
        <v>10</v>
      </c>
      <c r="BC715" s="5">
        <v>45880</v>
      </c>
      <c r="BD715" s="7"/>
      <c r="BE715" s="7"/>
      <c r="BF715" s="6">
        <f t="shared" si="182"/>
        <v>0</v>
      </c>
      <c r="BG715" s="7">
        <f ca="1">SUMIFS(مصنعيات!BE:BE,مصنعيات!AW:AW,$AO$2,مصنعيات!AU:AU,BC715)</f>
        <v>0</v>
      </c>
      <c r="BH715" s="66" t="str">
        <f t="shared" si="191"/>
        <v/>
      </c>
      <c r="BJ715" s="4" t="s">
        <v>10</v>
      </c>
      <c r="BK715" s="5">
        <v>45880</v>
      </c>
      <c r="BL715" s="7"/>
      <c r="BM715" s="7"/>
      <c r="BN715" s="6">
        <f t="shared" si="183"/>
        <v>0</v>
      </c>
      <c r="BO715" s="7">
        <f ca="1">SUMIFS(مصنعيات!BM:BM,مصنعيات!BE:BE,$AO$2,مصنعيات!BC:BC,BK715)</f>
        <v>0</v>
      </c>
      <c r="BP715" s="66" t="str">
        <f t="shared" si="192"/>
        <v/>
      </c>
    </row>
    <row r="716" spans="2:68" x14ac:dyDescent="0.2">
      <c r="B716" s="4" t="s">
        <v>11</v>
      </c>
      <c r="C716" s="5">
        <v>45881</v>
      </c>
      <c r="D716" s="7"/>
      <c r="E716" s="7"/>
      <c r="F716" s="6">
        <f t="shared" si="184"/>
        <v>0</v>
      </c>
      <c r="G716" s="7">
        <f>SUMIFS(مصنعيات!N:N,مصنعيات!F:F,$E$2,مصنعيات!D:D,C716)</f>
        <v>0</v>
      </c>
      <c r="H716" s="66" t="str">
        <f t="shared" si="185"/>
        <v/>
      </c>
      <c r="K716" s="4" t="s">
        <v>11</v>
      </c>
      <c r="L716" s="5">
        <v>45881</v>
      </c>
      <c r="M716" s="7"/>
      <c r="N716" s="7"/>
      <c r="O716" s="6">
        <f t="shared" si="177"/>
        <v>0</v>
      </c>
      <c r="P716" s="7">
        <f>SUMIFS(مصنعيات!N:N,مصنعيات!F:F,$N$2,مصنعيات!D:D,L716)</f>
        <v>0</v>
      </c>
      <c r="Q716" s="66" t="str">
        <f t="shared" si="186"/>
        <v/>
      </c>
      <c r="T716" s="4" t="s">
        <v>11</v>
      </c>
      <c r="U716" s="5">
        <v>45881</v>
      </c>
      <c r="V716" s="7"/>
      <c r="W716" s="7"/>
      <c r="X716" s="6">
        <f t="shared" si="178"/>
        <v>0</v>
      </c>
      <c r="Y716" s="7">
        <f>SUMIFS(مصنعيات!W:W,مصنعيات!O:O,$W$2,مصنعيات!M:M,U716)</f>
        <v>0</v>
      </c>
      <c r="Z716" s="66" t="str">
        <f t="shared" si="187"/>
        <v/>
      </c>
      <c r="AC716" s="4" t="s">
        <v>11</v>
      </c>
      <c r="AD716" s="5">
        <v>45881</v>
      </c>
      <c r="AE716" s="7"/>
      <c r="AF716" s="7"/>
      <c r="AG716" s="6">
        <f t="shared" si="179"/>
        <v>0</v>
      </c>
      <c r="AH716" s="7">
        <f>SUMIFS(مصنعيات!AF:AF,مصنعيات!X:X,$AF$2,مصنعيات!V:V,AD716)</f>
        <v>0</v>
      </c>
      <c r="AI716" s="66" t="str">
        <f t="shared" si="188"/>
        <v/>
      </c>
      <c r="AL716" s="4" t="s">
        <v>11</v>
      </c>
      <c r="AM716" s="5">
        <v>45881</v>
      </c>
      <c r="AN716" s="7"/>
      <c r="AO716" s="7"/>
      <c r="AP716" s="6">
        <f t="shared" si="180"/>
        <v>0</v>
      </c>
      <c r="AQ716" s="7">
        <f>SUMIFS(مصنعيات!AO:AO,مصنعيات!AG:AG,$AO$2,مصنعيات!AE:AE,AM716)</f>
        <v>0</v>
      </c>
      <c r="AR716" s="66" t="str">
        <f t="shared" si="189"/>
        <v/>
      </c>
      <c r="AT716" s="4" t="s">
        <v>11</v>
      </c>
      <c r="AU716" s="5">
        <v>45881</v>
      </c>
      <c r="AV716" s="7"/>
      <c r="AW716" s="7"/>
      <c r="AX716" s="6">
        <f t="shared" si="181"/>
        <v>0</v>
      </c>
      <c r="AY716" s="7">
        <f ca="1">SUMIFS(مصنعيات!AW:AW,مصنعيات!AO:AO,$AO$2,مصنعيات!AM:AM,AU716)</f>
        <v>0</v>
      </c>
      <c r="AZ716" s="66" t="str">
        <f t="shared" si="190"/>
        <v/>
      </c>
      <c r="BB716" s="4" t="s">
        <v>11</v>
      </c>
      <c r="BC716" s="5">
        <v>45881</v>
      </c>
      <c r="BD716" s="7"/>
      <c r="BE716" s="7"/>
      <c r="BF716" s="6">
        <f t="shared" si="182"/>
        <v>0</v>
      </c>
      <c r="BG716" s="7">
        <f ca="1">SUMIFS(مصنعيات!BE:BE,مصنعيات!AW:AW,$AO$2,مصنعيات!AU:AU,BC716)</f>
        <v>0</v>
      </c>
      <c r="BH716" s="66" t="str">
        <f t="shared" si="191"/>
        <v/>
      </c>
      <c r="BJ716" s="4" t="s">
        <v>11</v>
      </c>
      <c r="BK716" s="5">
        <v>45881</v>
      </c>
      <c r="BL716" s="7"/>
      <c r="BM716" s="7"/>
      <c r="BN716" s="6">
        <f t="shared" si="183"/>
        <v>0</v>
      </c>
      <c r="BO716" s="7">
        <f ca="1">SUMIFS(مصنعيات!BM:BM,مصنعيات!BE:BE,$AO$2,مصنعيات!BC:BC,BK716)</f>
        <v>0</v>
      </c>
      <c r="BP716" s="66" t="str">
        <f t="shared" si="192"/>
        <v/>
      </c>
    </row>
    <row r="717" spans="2:68" x14ac:dyDescent="0.2">
      <c r="B717" s="4" t="s">
        <v>12</v>
      </c>
      <c r="C717" s="5">
        <v>45882</v>
      </c>
      <c r="D717" s="7"/>
      <c r="E717" s="7"/>
      <c r="F717" s="6">
        <f t="shared" si="184"/>
        <v>0</v>
      </c>
      <c r="G717" s="7">
        <f>SUMIFS(مصنعيات!N:N,مصنعيات!F:F,$E$2,مصنعيات!D:D,C717)</f>
        <v>0</v>
      </c>
      <c r="H717" s="66" t="str">
        <f t="shared" si="185"/>
        <v/>
      </c>
      <c r="K717" s="4" t="s">
        <v>12</v>
      </c>
      <c r="L717" s="5">
        <v>45882</v>
      </c>
      <c r="M717" s="7"/>
      <c r="N717" s="7"/>
      <c r="O717" s="6">
        <f t="shared" si="177"/>
        <v>0</v>
      </c>
      <c r="P717" s="7">
        <f>SUMIFS(مصنعيات!N:N,مصنعيات!F:F,$N$2,مصنعيات!D:D,L717)</f>
        <v>0</v>
      </c>
      <c r="Q717" s="66" t="str">
        <f t="shared" si="186"/>
        <v/>
      </c>
      <c r="T717" s="4" t="s">
        <v>12</v>
      </c>
      <c r="U717" s="5">
        <v>45882</v>
      </c>
      <c r="V717" s="7"/>
      <c r="W717" s="7"/>
      <c r="X717" s="6">
        <f t="shared" si="178"/>
        <v>0</v>
      </c>
      <c r="Y717" s="7">
        <f>SUMIFS(مصنعيات!W:W,مصنعيات!O:O,$W$2,مصنعيات!M:M,U717)</f>
        <v>0</v>
      </c>
      <c r="Z717" s="66" t="str">
        <f t="shared" si="187"/>
        <v/>
      </c>
      <c r="AC717" s="4" t="s">
        <v>12</v>
      </c>
      <c r="AD717" s="5">
        <v>45882</v>
      </c>
      <c r="AE717" s="7"/>
      <c r="AF717" s="7"/>
      <c r="AG717" s="6">
        <f t="shared" si="179"/>
        <v>0</v>
      </c>
      <c r="AH717" s="7">
        <f>SUMIFS(مصنعيات!AF:AF,مصنعيات!X:X,$AF$2,مصنعيات!V:V,AD717)</f>
        <v>0</v>
      </c>
      <c r="AI717" s="66" t="str">
        <f t="shared" si="188"/>
        <v/>
      </c>
      <c r="AL717" s="4" t="s">
        <v>12</v>
      </c>
      <c r="AM717" s="5">
        <v>45882</v>
      </c>
      <c r="AN717" s="7"/>
      <c r="AO717" s="7"/>
      <c r="AP717" s="6">
        <f t="shared" si="180"/>
        <v>0</v>
      </c>
      <c r="AQ717" s="7">
        <f>SUMIFS(مصنعيات!AO:AO,مصنعيات!AG:AG,$AO$2,مصنعيات!AE:AE,AM717)</f>
        <v>0</v>
      </c>
      <c r="AR717" s="66" t="str">
        <f t="shared" si="189"/>
        <v/>
      </c>
      <c r="AT717" s="4" t="s">
        <v>12</v>
      </c>
      <c r="AU717" s="5">
        <v>45882</v>
      </c>
      <c r="AV717" s="7"/>
      <c r="AW717" s="7"/>
      <c r="AX717" s="6">
        <f t="shared" si="181"/>
        <v>0</v>
      </c>
      <c r="AY717" s="7">
        <f ca="1">SUMIFS(مصنعيات!AW:AW,مصنعيات!AO:AO,$AO$2,مصنعيات!AM:AM,AU717)</f>
        <v>0</v>
      </c>
      <c r="AZ717" s="66" t="str">
        <f t="shared" si="190"/>
        <v/>
      </c>
      <c r="BB717" s="4" t="s">
        <v>12</v>
      </c>
      <c r="BC717" s="5">
        <v>45882</v>
      </c>
      <c r="BD717" s="7"/>
      <c r="BE717" s="7"/>
      <c r="BF717" s="6">
        <f t="shared" si="182"/>
        <v>0</v>
      </c>
      <c r="BG717" s="7">
        <f ca="1">SUMIFS(مصنعيات!BE:BE,مصنعيات!AW:AW,$AO$2,مصنعيات!AU:AU,BC717)</f>
        <v>0</v>
      </c>
      <c r="BH717" s="66" t="str">
        <f t="shared" si="191"/>
        <v/>
      </c>
      <c r="BJ717" s="4" t="s">
        <v>12</v>
      </c>
      <c r="BK717" s="5">
        <v>45882</v>
      </c>
      <c r="BL717" s="7"/>
      <c r="BM717" s="7"/>
      <c r="BN717" s="6">
        <f t="shared" si="183"/>
        <v>0</v>
      </c>
      <c r="BO717" s="7">
        <f ca="1">SUMIFS(مصنعيات!BM:BM,مصنعيات!BE:BE,$AO$2,مصنعيات!BC:BC,BK717)</f>
        <v>0</v>
      </c>
      <c r="BP717" s="66" t="str">
        <f t="shared" si="192"/>
        <v/>
      </c>
    </row>
    <row r="718" spans="2:68" x14ac:dyDescent="0.2">
      <c r="B718" s="4" t="s">
        <v>13</v>
      </c>
      <c r="C718" s="5">
        <v>45883</v>
      </c>
      <c r="D718" s="7"/>
      <c r="E718" s="7"/>
      <c r="F718" s="6">
        <f t="shared" si="184"/>
        <v>0</v>
      </c>
      <c r="G718" s="7">
        <f>SUMIFS(مصنعيات!N:N,مصنعيات!F:F,$E$2,مصنعيات!D:D,C718)</f>
        <v>0</v>
      </c>
      <c r="H718" s="66" t="str">
        <f t="shared" si="185"/>
        <v/>
      </c>
      <c r="K718" s="4" t="s">
        <v>13</v>
      </c>
      <c r="L718" s="5">
        <v>45883</v>
      </c>
      <c r="M718" s="7"/>
      <c r="N718" s="7"/>
      <c r="O718" s="6">
        <f t="shared" si="177"/>
        <v>0</v>
      </c>
      <c r="P718" s="7">
        <f>SUMIFS(مصنعيات!N:N,مصنعيات!F:F,$N$2,مصنعيات!D:D,L718)</f>
        <v>0</v>
      </c>
      <c r="Q718" s="66" t="str">
        <f t="shared" si="186"/>
        <v/>
      </c>
      <c r="T718" s="4" t="s">
        <v>13</v>
      </c>
      <c r="U718" s="5">
        <v>45883</v>
      </c>
      <c r="V718" s="7"/>
      <c r="W718" s="7"/>
      <c r="X718" s="6">
        <f t="shared" si="178"/>
        <v>0</v>
      </c>
      <c r="Y718" s="7">
        <f>SUMIFS(مصنعيات!W:W,مصنعيات!O:O,$W$2,مصنعيات!M:M,U718)</f>
        <v>0</v>
      </c>
      <c r="Z718" s="66" t="str">
        <f t="shared" si="187"/>
        <v/>
      </c>
      <c r="AC718" s="4" t="s">
        <v>13</v>
      </c>
      <c r="AD718" s="5">
        <v>45883</v>
      </c>
      <c r="AE718" s="7"/>
      <c r="AF718" s="7"/>
      <c r="AG718" s="6">
        <f t="shared" si="179"/>
        <v>0</v>
      </c>
      <c r="AH718" s="7">
        <f>SUMIFS(مصنعيات!AF:AF,مصنعيات!X:X,$AF$2,مصنعيات!V:V,AD718)</f>
        <v>0</v>
      </c>
      <c r="AI718" s="66" t="str">
        <f t="shared" si="188"/>
        <v/>
      </c>
      <c r="AL718" s="4" t="s">
        <v>13</v>
      </c>
      <c r="AM718" s="5">
        <v>45883</v>
      </c>
      <c r="AN718" s="7"/>
      <c r="AO718" s="7"/>
      <c r="AP718" s="6">
        <f t="shared" si="180"/>
        <v>0</v>
      </c>
      <c r="AQ718" s="7">
        <f>SUMIFS(مصنعيات!AO:AO,مصنعيات!AG:AG,$AO$2,مصنعيات!AE:AE,AM718)</f>
        <v>0</v>
      </c>
      <c r="AR718" s="66" t="str">
        <f t="shared" si="189"/>
        <v/>
      </c>
      <c r="AT718" s="4" t="s">
        <v>13</v>
      </c>
      <c r="AU718" s="5">
        <v>45883</v>
      </c>
      <c r="AV718" s="7"/>
      <c r="AW718" s="7"/>
      <c r="AX718" s="6">
        <f t="shared" si="181"/>
        <v>0</v>
      </c>
      <c r="AY718" s="7">
        <f ca="1">SUMIFS(مصنعيات!AW:AW,مصنعيات!AO:AO,$AO$2,مصنعيات!AM:AM,AU718)</f>
        <v>0</v>
      </c>
      <c r="AZ718" s="66" t="str">
        <f t="shared" si="190"/>
        <v/>
      </c>
      <c r="BB718" s="4" t="s">
        <v>13</v>
      </c>
      <c r="BC718" s="5">
        <v>45883</v>
      </c>
      <c r="BD718" s="7"/>
      <c r="BE718" s="7"/>
      <c r="BF718" s="6">
        <f t="shared" si="182"/>
        <v>0</v>
      </c>
      <c r="BG718" s="7">
        <f ca="1">SUMIFS(مصنعيات!BE:BE,مصنعيات!AW:AW,$AO$2,مصنعيات!AU:AU,BC718)</f>
        <v>0</v>
      </c>
      <c r="BH718" s="66" t="str">
        <f t="shared" si="191"/>
        <v/>
      </c>
      <c r="BJ718" s="4" t="s">
        <v>13</v>
      </c>
      <c r="BK718" s="5">
        <v>45883</v>
      </c>
      <c r="BL718" s="7"/>
      <c r="BM718" s="7"/>
      <c r="BN718" s="6">
        <f t="shared" si="183"/>
        <v>0</v>
      </c>
      <c r="BO718" s="7">
        <f ca="1">SUMIFS(مصنعيات!BM:BM,مصنعيات!BE:BE,$AO$2,مصنعيات!BC:BC,BK718)</f>
        <v>0</v>
      </c>
      <c r="BP718" s="66" t="str">
        <f t="shared" si="192"/>
        <v/>
      </c>
    </row>
    <row r="719" spans="2:68" x14ac:dyDescent="0.2">
      <c r="B719" s="4" t="s">
        <v>30</v>
      </c>
      <c r="C719" s="5">
        <v>45884</v>
      </c>
      <c r="D719" s="7"/>
      <c r="E719" s="7"/>
      <c r="F719" s="6">
        <f t="shared" si="184"/>
        <v>0</v>
      </c>
      <c r="G719" s="7">
        <f>SUMIFS(مصنعيات!N:N,مصنعيات!F:F,$E$2,مصنعيات!D:D,C719)</f>
        <v>0</v>
      </c>
      <c r="H719" s="66" t="str">
        <f t="shared" si="185"/>
        <v/>
      </c>
      <c r="K719" s="4" t="s">
        <v>30</v>
      </c>
      <c r="L719" s="5">
        <v>45884</v>
      </c>
      <c r="M719" s="7"/>
      <c r="N719" s="7"/>
      <c r="O719" s="6">
        <f t="shared" si="177"/>
        <v>0</v>
      </c>
      <c r="P719" s="7">
        <f>SUMIFS(مصنعيات!N:N,مصنعيات!F:F,$N$2,مصنعيات!D:D,L719)</f>
        <v>0</v>
      </c>
      <c r="Q719" s="66" t="str">
        <f t="shared" si="186"/>
        <v/>
      </c>
      <c r="T719" s="4" t="s">
        <v>30</v>
      </c>
      <c r="U719" s="5">
        <v>45884</v>
      </c>
      <c r="V719" s="7"/>
      <c r="W719" s="7"/>
      <c r="X719" s="6">
        <f t="shared" si="178"/>
        <v>0</v>
      </c>
      <c r="Y719" s="7">
        <f>SUMIFS(مصنعيات!W:W,مصنعيات!O:O,$W$2,مصنعيات!M:M,U719)</f>
        <v>0</v>
      </c>
      <c r="Z719" s="66" t="str">
        <f t="shared" si="187"/>
        <v/>
      </c>
      <c r="AC719" s="4" t="s">
        <v>30</v>
      </c>
      <c r="AD719" s="5">
        <v>45884</v>
      </c>
      <c r="AE719" s="7"/>
      <c r="AF719" s="7"/>
      <c r="AG719" s="6">
        <f t="shared" si="179"/>
        <v>0</v>
      </c>
      <c r="AH719" s="7">
        <f>SUMIFS(مصنعيات!AF:AF,مصنعيات!X:X,$AF$2,مصنعيات!V:V,AD719)</f>
        <v>0</v>
      </c>
      <c r="AI719" s="66" t="str">
        <f t="shared" si="188"/>
        <v/>
      </c>
      <c r="AL719" s="4" t="s">
        <v>30</v>
      </c>
      <c r="AM719" s="5">
        <v>45884</v>
      </c>
      <c r="AN719" s="7"/>
      <c r="AO719" s="7"/>
      <c r="AP719" s="6">
        <f t="shared" si="180"/>
        <v>0</v>
      </c>
      <c r="AQ719" s="7">
        <f>SUMIFS(مصنعيات!AO:AO,مصنعيات!AG:AG,$AO$2,مصنعيات!AE:AE,AM719)</f>
        <v>0</v>
      </c>
      <c r="AR719" s="66" t="str">
        <f t="shared" si="189"/>
        <v/>
      </c>
      <c r="AT719" s="4" t="s">
        <v>30</v>
      </c>
      <c r="AU719" s="5">
        <v>45884</v>
      </c>
      <c r="AV719" s="7"/>
      <c r="AW719" s="7"/>
      <c r="AX719" s="6">
        <f t="shared" si="181"/>
        <v>0</v>
      </c>
      <c r="AY719" s="7">
        <f ca="1">SUMIFS(مصنعيات!AW:AW,مصنعيات!AO:AO,$AO$2,مصنعيات!AM:AM,AU719)</f>
        <v>0</v>
      </c>
      <c r="AZ719" s="66" t="str">
        <f t="shared" si="190"/>
        <v/>
      </c>
      <c r="BB719" s="4" t="s">
        <v>30</v>
      </c>
      <c r="BC719" s="5">
        <v>45884</v>
      </c>
      <c r="BD719" s="7"/>
      <c r="BE719" s="7"/>
      <c r="BF719" s="6">
        <f t="shared" si="182"/>
        <v>0</v>
      </c>
      <c r="BG719" s="7">
        <f ca="1">SUMIFS(مصنعيات!BE:BE,مصنعيات!AW:AW,$AO$2,مصنعيات!AU:AU,BC719)</f>
        <v>0</v>
      </c>
      <c r="BH719" s="66" t="str">
        <f t="shared" si="191"/>
        <v/>
      </c>
      <c r="BJ719" s="4" t="s">
        <v>30</v>
      </c>
      <c r="BK719" s="5">
        <v>45884</v>
      </c>
      <c r="BL719" s="7"/>
      <c r="BM719" s="7"/>
      <c r="BN719" s="6">
        <f t="shared" si="183"/>
        <v>0</v>
      </c>
      <c r="BO719" s="7">
        <f ca="1">SUMIFS(مصنعيات!BM:BM,مصنعيات!BE:BE,$AO$2,مصنعيات!BC:BC,BK719)</f>
        <v>0</v>
      </c>
      <c r="BP719" s="66" t="str">
        <f t="shared" si="192"/>
        <v/>
      </c>
    </row>
    <row r="720" spans="2:68" x14ac:dyDescent="0.2">
      <c r="B720" s="4" t="s">
        <v>8</v>
      </c>
      <c r="C720" s="5">
        <v>45885</v>
      </c>
      <c r="D720" s="7"/>
      <c r="E720" s="7"/>
      <c r="F720" s="6">
        <f t="shared" si="184"/>
        <v>0</v>
      </c>
      <c r="G720" s="7">
        <f>SUMIFS(مصنعيات!N:N,مصنعيات!F:F,$E$2,مصنعيات!D:D,C720)</f>
        <v>0</v>
      </c>
      <c r="H720" s="66" t="str">
        <f t="shared" si="185"/>
        <v/>
      </c>
      <c r="K720" s="4" t="s">
        <v>8</v>
      </c>
      <c r="L720" s="5">
        <v>45885</v>
      </c>
      <c r="M720" s="7"/>
      <c r="N720" s="7"/>
      <c r="O720" s="6">
        <f t="shared" si="177"/>
        <v>0</v>
      </c>
      <c r="P720" s="7">
        <f>SUMIFS(مصنعيات!N:N,مصنعيات!F:F,$N$2,مصنعيات!D:D,L720)</f>
        <v>0</v>
      </c>
      <c r="Q720" s="66" t="str">
        <f t="shared" si="186"/>
        <v/>
      </c>
      <c r="T720" s="4" t="s">
        <v>8</v>
      </c>
      <c r="U720" s="5">
        <v>45885</v>
      </c>
      <c r="V720" s="7"/>
      <c r="W720" s="7"/>
      <c r="X720" s="6">
        <f t="shared" si="178"/>
        <v>0</v>
      </c>
      <c r="Y720" s="7">
        <f>SUMIFS(مصنعيات!W:W,مصنعيات!O:O,$W$2,مصنعيات!M:M,U720)</f>
        <v>0</v>
      </c>
      <c r="Z720" s="66" t="str">
        <f t="shared" si="187"/>
        <v/>
      </c>
      <c r="AC720" s="4" t="s">
        <v>8</v>
      </c>
      <c r="AD720" s="5">
        <v>45885</v>
      </c>
      <c r="AE720" s="7"/>
      <c r="AF720" s="7"/>
      <c r="AG720" s="6">
        <f t="shared" si="179"/>
        <v>0</v>
      </c>
      <c r="AH720" s="7">
        <f>SUMIFS(مصنعيات!AF:AF,مصنعيات!X:X,$AF$2,مصنعيات!V:V,AD720)</f>
        <v>0</v>
      </c>
      <c r="AI720" s="66" t="str">
        <f t="shared" si="188"/>
        <v/>
      </c>
      <c r="AL720" s="4" t="s">
        <v>8</v>
      </c>
      <c r="AM720" s="5">
        <v>45885</v>
      </c>
      <c r="AN720" s="7"/>
      <c r="AO720" s="7"/>
      <c r="AP720" s="6">
        <f t="shared" si="180"/>
        <v>0</v>
      </c>
      <c r="AQ720" s="7">
        <f>SUMIFS(مصنعيات!AO:AO,مصنعيات!AG:AG,$AO$2,مصنعيات!AE:AE,AM720)</f>
        <v>0</v>
      </c>
      <c r="AR720" s="66" t="str">
        <f t="shared" si="189"/>
        <v/>
      </c>
      <c r="AT720" s="4" t="s">
        <v>8</v>
      </c>
      <c r="AU720" s="5">
        <v>45885</v>
      </c>
      <c r="AV720" s="7"/>
      <c r="AW720" s="7"/>
      <c r="AX720" s="6">
        <f t="shared" si="181"/>
        <v>0</v>
      </c>
      <c r="AY720" s="7">
        <f ca="1">SUMIFS(مصنعيات!AW:AW,مصنعيات!AO:AO,$AO$2,مصنعيات!AM:AM,AU720)</f>
        <v>0</v>
      </c>
      <c r="AZ720" s="66" t="str">
        <f t="shared" si="190"/>
        <v/>
      </c>
      <c r="BB720" s="4" t="s">
        <v>8</v>
      </c>
      <c r="BC720" s="5">
        <v>45885</v>
      </c>
      <c r="BD720" s="7"/>
      <c r="BE720" s="7"/>
      <c r="BF720" s="6">
        <f t="shared" si="182"/>
        <v>0</v>
      </c>
      <c r="BG720" s="7">
        <f ca="1">SUMIFS(مصنعيات!BE:BE,مصنعيات!AW:AW,$AO$2,مصنعيات!AU:AU,BC720)</f>
        <v>0</v>
      </c>
      <c r="BH720" s="66" t="str">
        <f t="shared" si="191"/>
        <v/>
      </c>
      <c r="BJ720" s="4" t="s">
        <v>8</v>
      </c>
      <c r="BK720" s="5">
        <v>45885</v>
      </c>
      <c r="BL720" s="7"/>
      <c r="BM720" s="7"/>
      <c r="BN720" s="6">
        <f t="shared" si="183"/>
        <v>0</v>
      </c>
      <c r="BO720" s="7">
        <f ca="1">SUMIFS(مصنعيات!BM:BM,مصنعيات!BE:BE,$AO$2,مصنعيات!BC:BC,BK720)</f>
        <v>0</v>
      </c>
      <c r="BP720" s="66" t="str">
        <f t="shared" si="192"/>
        <v/>
      </c>
    </row>
    <row r="721" spans="2:68" x14ac:dyDescent="0.2">
      <c r="B721" s="4" t="s">
        <v>9</v>
      </c>
      <c r="C721" s="5">
        <v>45886</v>
      </c>
      <c r="D721" s="7"/>
      <c r="E721" s="7"/>
      <c r="F721" s="6">
        <f t="shared" si="184"/>
        <v>0</v>
      </c>
      <c r="G721" s="7">
        <f>SUMIFS(مصنعيات!N:N,مصنعيات!F:F,$E$2,مصنعيات!D:D,C721)</f>
        <v>0</v>
      </c>
      <c r="H721" s="66" t="str">
        <f t="shared" si="185"/>
        <v/>
      </c>
      <c r="K721" s="4" t="s">
        <v>9</v>
      </c>
      <c r="L721" s="5">
        <v>45886</v>
      </c>
      <c r="M721" s="7"/>
      <c r="N721" s="7"/>
      <c r="O721" s="6">
        <f t="shared" si="177"/>
        <v>0</v>
      </c>
      <c r="P721" s="7">
        <f>SUMIFS(مصنعيات!N:N,مصنعيات!F:F,$N$2,مصنعيات!D:D,L721)</f>
        <v>0</v>
      </c>
      <c r="Q721" s="66" t="str">
        <f t="shared" si="186"/>
        <v/>
      </c>
      <c r="T721" s="4" t="s">
        <v>9</v>
      </c>
      <c r="U721" s="5">
        <v>45886</v>
      </c>
      <c r="V721" s="7"/>
      <c r="W721" s="7"/>
      <c r="X721" s="6">
        <f t="shared" si="178"/>
        <v>0</v>
      </c>
      <c r="Y721" s="7">
        <f>SUMIFS(مصنعيات!W:W,مصنعيات!O:O,$W$2,مصنعيات!M:M,U721)</f>
        <v>0</v>
      </c>
      <c r="Z721" s="66" t="str">
        <f t="shared" si="187"/>
        <v/>
      </c>
      <c r="AC721" s="4" t="s">
        <v>9</v>
      </c>
      <c r="AD721" s="5">
        <v>45886</v>
      </c>
      <c r="AE721" s="7"/>
      <c r="AF721" s="7"/>
      <c r="AG721" s="6">
        <f t="shared" si="179"/>
        <v>0</v>
      </c>
      <c r="AH721" s="7">
        <f>SUMIFS(مصنعيات!AF:AF,مصنعيات!X:X,$AF$2,مصنعيات!V:V,AD721)</f>
        <v>0</v>
      </c>
      <c r="AI721" s="66" t="str">
        <f t="shared" si="188"/>
        <v/>
      </c>
      <c r="AL721" s="4" t="s">
        <v>9</v>
      </c>
      <c r="AM721" s="5">
        <v>45886</v>
      </c>
      <c r="AN721" s="7"/>
      <c r="AO721" s="7"/>
      <c r="AP721" s="6">
        <f t="shared" si="180"/>
        <v>0</v>
      </c>
      <c r="AQ721" s="7">
        <f>SUMIFS(مصنعيات!AO:AO,مصنعيات!AG:AG,$AO$2,مصنعيات!AE:AE,AM721)</f>
        <v>0</v>
      </c>
      <c r="AR721" s="66" t="str">
        <f t="shared" si="189"/>
        <v/>
      </c>
      <c r="AT721" s="4" t="s">
        <v>9</v>
      </c>
      <c r="AU721" s="5">
        <v>45886</v>
      </c>
      <c r="AV721" s="7"/>
      <c r="AW721" s="7"/>
      <c r="AX721" s="6">
        <f t="shared" si="181"/>
        <v>0</v>
      </c>
      <c r="AY721" s="7">
        <f ca="1">SUMIFS(مصنعيات!AW:AW,مصنعيات!AO:AO,$AO$2,مصنعيات!AM:AM,AU721)</f>
        <v>0</v>
      </c>
      <c r="AZ721" s="66" t="str">
        <f t="shared" si="190"/>
        <v/>
      </c>
      <c r="BB721" s="4" t="s">
        <v>9</v>
      </c>
      <c r="BC721" s="5">
        <v>45886</v>
      </c>
      <c r="BD721" s="7"/>
      <c r="BE721" s="7"/>
      <c r="BF721" s="6">
        <f t="shared" si="182"/>
        <v>0</v>
      </c>
      <c r="BG721" s="7">
        <f ca="1">SUMIFS(مصنعيات!BE:BE,مصنعيات!AW:AW,$AO$2,مصنعيات!AU:AU,BC721)</f>
        <v>0</v>
      </c>
      <c r="BH721" s="66" t="str">
        <f t="shared" si="191"/>
        <v/>
      </c>
      <c r="BJ721" s="4" t="s">
        <v>9</v>
      </c>
      <c r="BK721" s="5">
        <v>45886</v>
      </c>
      <c r="BL721" s="7"/>
      <c r="BM721" s="7"/>
      <c r="BN721" s="6">
        <f t="shared" si="183"/>
        <v>0</v>
      </c>
      <c r="BO721" s="7">
        <f ca="1">SUMIFS(مصنعيات!BM:BM,مصنعيات!BE:BE,$AO$2,مصنعيات!BC:BC,BK721)</f>
        <v>0</v>
      </c>
      <c r="BP721" s="66" t="str">
        <f t="shared" si="192"/>
        <v/>
      </c>
    </row>
    <row r="722" spans="2:68" x14ac:dyDescent="0.2">
      <c r="B722" s="4" t="s">
        <v>10</v>
      </c>
      <c r="C722" s="5">
        <v>45887</v>
      </c>
      <c r="D722" s="7"/>
      <c r="E722" s="7"/>
      <c r="F722" s="6">
        <f t="shared" si="184"/>
        <v>0</v>
      </c>
      <c r="G722" s="7">
        <f>SUMIFS(مصنعيات!N:N,مصنعيات!F:F,$E$2,مصنعيات!D:D,C722)</f>
        <v>0</v>
      </c>
      <c r="H722" s="66" t="str">
        <f t="shared" si="185"/>
        <v/>
      </c>
      <c r="K722" s="4" t="s">
        <v>10</v>
      </c>
      <c r="L722" s="5">
        <v>45887</v>
      </c>
      <c r="M722" s="7"/>
      <c r="N722" s="7"/>
      <c r="O722" s="6">
        <f t="shared" si="177"/>
        <v>0</v>
      </c>
      <c r="P722" s="7">
        <f>SUMIFS(مصنعيات!N:N,مصنعيات!F:F,$N$2,مصنعيات!D:D,L722)</f>
        <v>0</v>
      </c>
      <c r="Q722" s="66" t="str">
        <f t="shared" si="186"/>
        <v/>
      </c>
      <c r="T722" s="4" t="s">
        <v>10</v>
      </c>
      <c r="U722" s="5">
        <v>45887</v>
      </c>
      <c r="V722" s="7"/>
      <c r="W722" s="7"/>
      <c r="X722" s="6">
        <f t="shared" si="178"/>
        <v>0</v>
      </c>
      <c r="Y722" s="7">
        <f>SUMIFS(مصنعيات!W:W,مصنعيات!O:O,$W$2,مصنعيات!M:M,U722)</f>
        <v>0</v>
      </c>
      <c r="Z722" s="66" t="str">
        <f t="shared" si="187"/>
        <v/>
      </c>
      <c r="AC722" s="4" t="s">
        <v>10</v>
      </c>
      <c r="AD722" s="5">
        <v>45887</v>
      </c>
      <c r="AE722" s="7"/>
      <c r="AF722" s="7"/>
      <c r="AG722" s="6">
        <f t="shared" si="179"/>
        <v>0</v>
      </c>
      <c r="AH722" s="7">
        <f>SUMIFS(مصنعيات!AF:AF,مصنعيات!X:X,$AF$2,مصنعيات!V:V,AD722)</f>
        <v>0</v>
      </c>
      <c r="AI722" s="66" t="str">
        <f t="shared" si="188"/>
        <v/>
      </c>
      <c r="AL722" s="4" t="s">
        <v>10</v>
      </c>
      <c r="AM722" s="5">
        <v>45887</v>
      </c>
      <c r="AN722" s="7"/>
      <c r="AO722" s="7"/>
      <c r="AP722" s="6">
        <f t="shared" si="180"/>
        <v>0</v>
      </c>
      <c r="AQ722" s="7">
        <f>SUMIFS(مصنعيات!AO:AO,مصنعيات!AG:AG,$AO$2,مصنعيات!AE:AE,AM722)</f>
        <v>0</v>
      </c>
      <c r="AR722" s="66" t="str">
        <f t="shared" si="189"/>
        <v/>
      </c>
      <c r="AT722" s="4" t="s">
        <v>10</v>
      </c>
      <c r="AU722" s="5">
        <v>45887</v>
      </c>
      <c r="AV722" s="7"/>
      <c r="AW722" s="7"/>
      <c r="AX722" s="6">
        <f t="shared" si="181"/>
        <v>0</v>
      </c>
      <c r="AY722" s="7">
        <f ca="1">SUMIFS(مصنعيات!AW:AW,مصنعيات!AO:AO,$AO$2,مصنعيات!AM:AM,AU722)</f>
        <v>0</v>
      </c>
      <c r="AZ722" s="66" t="str">
        <f t="shared" si="190"/>
        <v/>
      </c>
      <c r="BB722" s="4" t="s">
        <v>10</v>
      </c>
      <c r="BC722" s="5">
        <v>45887</v>
      </c>
      <c r="BD722" s="7"/>
      <c r="BE722" s="7"/>
      <c r="BF722" s="6">
        <f t="shared" si="182"/>
        <v>0</v>
      </c>
      <c r="BG722" s="7">
        <f ca="1">SUMIFS(مصنعيات!BE:BE,مصنعيات!AW:AW,$AO$2,مصنعيات!AU:AU,BC722)</f>
        <v>0</v>
      </c>
      <c r="BH722" s="66" t="str">
        <f t="shared" si="191"/>
        <v/>
      </c>
      <c r="BJ722" s="4" t="s">
        <v>10</v>
      </c>
      <c r="BK722" s="5">
        <v>45887</v>
      </c>
      <c r="BL722" s="7"/>
      <c r="BM722" s="7"/>
      <c r="BN722" s="6">
        <f t="shared" si="183"/>
        <v>0</v>
      </c>
      <c r="BO722" s="7">
        <f ca="1">SUMIFS(مصنعيات!BM:BM,مصنعيات!BE:BE,$AO$2,مصنعيات!BC:BC,BK722)</f>
        <v>0</v>
      </c>
      <c r="BP722" s="66" t="str">
        <f t="shared" si="192"/>
        <v/>
      </c>
    </row>
    <row r="723" spans="2:68" x14ac:dyDescent="0.2">
      <c r="B723" s="4" t="s">
        <v>11</v>
      </c>
      <c r="C723" s="5">
        <v>45888</v>
      </c>
      <c r="D723" s="7"/>
      <c r="E723" s="7"/>
      <c r="F723" s="6">
        <f t="shared" si="184"/>
        <v>0</v>
      </c>
      <c r="G723" s="7">
        <f>SUMIFS(مصنعيات!N:N,مصنعيات!F:F,$E$2,مصنعيات!D:D,C723)</f>
        <v>0</v>
      </c>
      <c r="H723" s="66" t="str">
        <f t="shared" si="185"/>
        <v/>
      </c>
      <c r="K723" s="4" t="s">
        <v>11</v>
      </c>
      <c r="L723" s="5">
        <v>45888</v>
      </c>
      <c r="M723" s="7"/>
      <c r="N723" s="7"/>
      <c r="O723" s="6">
        <f t="shared" si="177"/>
        <v>0</v>
      </c>
      <c r="P723" s="7">
        <f>SUMIFS(مصنعيات!N:N,مصنعيات!F:F,$N$2,مصنعيات!D:D,L723)</f>
        <v>0</v>
      </c>
      <c r="Q723" s="66" t="str">
        <f t="shared" si="186"/>
        <v/>
      </c>
      <c r="T723" s="4" t="s">
        <v>11</v>
      </c>
      <c r="U723" s="5">
        <v>45888</v>
      </c>
      <c r="V723" s="7"/>
      <c r="W723" s="7"/>
      <c r="X723" s="6">
        <f t="shared" si="178"/>
        <v>0</v>
      </c>
      <c r="Y723" s="7">
        <f>SUMIFS(مصنعيات!W:W,مصنعيات!O:O,$W$2,مصنعيات!M:M,U723)</f>
        <v>0</v>
      </c>
      <c r="Z723" s="66" t="str">
        <f t="shared" si="187"/>
        <v/>
      </c>
      <c r="AC723" s="4" t="s">
        <v>11</v>
      </c>
      <c r="AD723" s="5">
        <v>45888</v>
      </c>
      <c r="AE723" s="7"/>
      <c r="AF723" s="7"/>
      <c r="AG723" s="6">
        <f t="shared" si="179"/>
        <v>0</v>
      </c>
      <c r="AH723" s="7">
        <f>SUMIFS(مصنعيات!AF:AF,مصنعيات!X:X,$AF$2,مصنعيات!V:V,AD723)</f>
        <v>0</v>
      </c>
      <c r="AI723" s="66" t="str">
        <f t="shared" si="188"/>
        <v/>
      </c>
      <c r="AL723" s="4" t="s">
        <v>11</v>
      </c>
      <c r="AM723" s="5">
        <v>45888</v>
      </c>
      <c r="AN723" s="7"/>
      <c r="AO723" s="7"/>
      <c r="AP723" s="6">
        <f t="shared" si="180"/>
        <v>0</v>
      </c>
      <c r="AQ723" s="7">
        <f>SUMIFS(مصنعيات!AO:AO,مصنعيات!AG:AG,$AO$2,مصنعيات!AE:AE,AM723)</f>
        <v>0</v>
      </c>
      <c r="AR723" s="66" t="str">
        <f t="shared" si="189"/>
        <v/>
      </c>
      <c r="AT723" s="4" t="s">
        <v>11</v>
      </c>
      <c r="AU723" s="5">
        <v>45888</v>
      </c>
      <c r="AV723" s="7"/>
      <c r="AW723" s="7"/>
      <c r="AX723" s="6">
        <f t="shared" si="181"/>
        <v>0</v>
      </c>
      <c r="AY723" s="7">
        <f ca="1">SUMIFS(مصنعيات!AW:AW,مصنعيات!AO:AO,$AO$2,مصنعيات!AM:AM,AU723)</f>
        <v>0</v>
      </c>
      <c r="AZ723" s="66" t="str">
        <f t="shared" si="190"/>
        <v/>
      </c>
      <c r="BB723" s="4" t="s">
        <v>11</v>
      </c>
      <c r="BC723" s="5">
        <v>45888</v>
      </c>
      <c r="BD723" s="7"/>
      <c r="BE723" s="7"/>
      <c r="BF723" s="6">
        <f t="shared" si="182"/>
        <v>0</v>
      </c>
      <c r="BG723" s="7">
        <f ca="1">SUMIFS(مصنعيات!BE:BE,مصنعيات!AW:AW,$AO$2,مصنعيات!AU:AU,BC723)</f>
        <v>0</v>
      </c>
      <c r="BH723" s="66" t="str">
        <f t="shared" si="191"/>
        <v/>
      </c>
      <c r="BJ723" s="4" t="s">
        <v>11</v>
      </c>
      <c r="BK723" s="5">
        <v>45888</v>
      </c>
      <c r="BL723" s="7"/>
      <c r="BM723" s="7"/>
      <c r="BN723" s="6">
        <f t="shared" si="183"/>
        <v>0</v>
      </c>
      <c r="BO723" s="7">
        <f ca="1">SUMIFS(مصنعيات!BM:BM,مصنعيات!BE:BE,$AO$2,مصنعيات!BC:BC,BK723)</f>
        <v>0</v>
      </c>
      <c r="BP723" s="66" t="str">
        <f t="shared" si="192"/>
        <v/>
      </c>
    </row>
    <row r="724" spans="2:68" x14ac:dyDescent="0.2">
      <c r="B724" s="4" t="s">
        <v>12</v>
      </c>
      <c r="C724" s="5">
        <v>45889</v>
      </c>
      <c r="D724" s="7"/>
      <c r="E724" s="7"/>
      <c r="F724" s="6">
        <f t="shared" si="184"/>
        <v>0</v>
      </c>
      <c r="G724" s="7">
        <f>SUMIFS(مصنعيات!N:N,مصنعيات!F:F,$E$2,مصنعيات!D:D,C724)</f>
        <v>0</v>
      </c>
      <c r="H724" s="66" t="str">
        <f t="shared" si="185"/>
        <v/>
      </c>
      <c r="K724" s="4" t="s">
        <v>12</v>
      </c>
      <c r="L724" s="5">
        <v>45889</v>
      </c>
      <c r="M724" s="7"/>
      <c r="N724" s="7"/>
      <c r="O724" s="6">
        <f t="shared" si="177"/>
        <v>0</v>
      </c>
      <c r="P724" s="7">
        <f>SUMIFS(مصنعيات!N:N,مصنعيات!F:F,$N$2,مصنعيات!D:D,L724)</f>
        <v>0</v>
      </c>
      <c r="Q724" s="66" t="str">
        <f t="shared" si="186"/>
        <v/>
      </c>
      <c r="T724" s="4" t="s">
        <v>12</v>
      </c>
      <c r="U724" s="5">
        <v>45889</v>
      </c>
      <c r="V724" s="7"/>
      <c r="W724" s="7"/>
      <c r="X724" s="6">
        <f t="shared" si="178"/>
        <v>0</v>
      </c>
      <c r="Y724" s="7">
        <f>SUMIFS(مصنعيات!W:W,مصنعيات!O:O,$W$2,مصنعيات!M:M,U724)</f>
        <v>0</v>
      </c>
      <c r="Z724" s="66" t="str">
        <f t="shared" si="187"/>
        <v/>
      </c>
      <c r="AC724" s="4" t="s">
        <v>12</v>
      </c>
      <c r="AD724" s="5">
        <v>45889</v>
      </c>
      <c r="AE724" s="7"/>
      <c r="AF724" s="7"/>
      <c r="AG724" s="6">
        <f t="shared" si="179"/>
        <v>0</v>
      </c>
      <c r="AH724" s="7">
        <f>SUMIFS(مصنعيات!AF:AF,مصنعيات!X:X,$AF$2,مصنعيات!V:V,AD724)</f>
        <v>0</v>
      </c>
      <c r="AI724" s="66" t="str">
        <f t="shared" si="188"/>
        <v/>
      </c>
      <c r="AL724" s="4" t="s">
        <v>12</v>
      </c>
      <c r="AM724" s="5">
        <v>45889</v>
      </c>
      <c r="AN724" s="7"/>
      <c r="AO724" s="7"/>
      <c r="AP724" s="6">
        <f t="shared" si="180"/>
        <v>0</v>
      </c>
      <c r="AQ724" s="7">
        <f>SUMIFS(مصنعيات!AO:AO,مصنعيات!AG:AG,$AO$2,مصنعيات!AE:AE,AM724)</f>
        <v>0</v>
      </c>
      <c r="AR724" s="66" t="str">
        <f t="shared" si="189"/>
        <v/>
      </c>
      <c r="AT724" s="4" t="s">
        <v>12</v>
      </c>
      <c r="AU724" s="5">
        <v>45889</v>
      </c>
      <c r="AV724" s="7"/>
      <c r="AW724" s="7"/>
      <c r="AX724" s="6">
        <f t="shared" si="181"/>
        <v>0</v>
      </c>
      <c r="AY724" s="7">
        <f ca="1">SUMIFS(مصنعيات!AW:AW,مصنعيات!AO:AO,$AO$2,مصنعيات!AM:AM,AU724)</f>
        <v>0</v>
      </c>
      <c r="AZ724" s="66" t="str">
        <f t="shared" si="190"/>
        <v/>
      </c>
      <c r="BB724" s="4" t="s">
        <v>12</v>
      </c>
      <c r="BC724" s="5">
        <v>45889</v>
      </c>
      <c r="BD724" s="7"/>
      <c r="BE724" s="7"/>
      <c r="BF724" s="6">
        <f t="shared" si="182"/>
        <v>0</v>
      </c>
      <c r="BG724" s="7">
        <f ca="1">SUMIFS(مصنعيات!BE:BE,مصنعيات!AW:AW,$AO$2,مصنعيات!AU:AU,BC724)</f>
        <v>0</v>
      </c>
      <c r="BH724" s="66" t="str">
        <f t="shared" si="191"/>
        <v/>
      </c>
      <c r="BJ724" s="4" t="s">
        <v>12</v>
      </c>
      <c r="BK724" s="5">
        <v>45889</v>
      </c>
      <c r="BL724" s="7"/>
      <c r="BM724" s="7"/>
      <c r="BN724" s="6">
        <f t="shared" si="183"/>
        <v>0</v>
      </c>
      <c r="BO724" s="7">
        <f ca="1">SUMIFS(مصنعيات!BM:BM,مصنعيات!BE:BE,$AO$2,مصنعيات!BC:BC,BK724)</f>
        <v>0</v>
      </c>
      <c r="BP724" s="66" t="str">
        <f t="shared" si="192"/>
        <v/>
      </c>
    </row>
    <row r="725" spans="2:68" x14ac:dyDescent="0.2">
      <c r="B725" s="4" t="s">
        <v>13</v>
      </c>
      <c r="C725" s="5">
        <v>45890</v>
      </c>
      <c r="D725" s="7"/>
      <c r="E725" s="7"/>
      <c r="F725" s="6">
        <f t="shared" si="184"/>
        <v>0</v>
      </c>
      <c r="G725" s="7">
        <f>SUMIFS(مصنعيات!N:N,مصنعيات!F:F,$E$2,مصنعيات!D:D,C725)</f>
        <v>0</v>
      </c>
      <c r="H725" s="66" t="str">
        <f t="shared" si="185"/>
        <v/>
      </c>
      <c r="K725" s="4" t="s">
        <v>13</v>
      </c>
      <c r="L725" s="5">
        <v>45890</v>
      </c>
      <c r="M725" s="7"/>
      <c r="N725" s="7"/>
      <c r="O725" s="6">
        <f t="shared" si="177"/>
        <v>0</v>
      </c>
      <c r="P725" s="7">
        <f>SUMIFS(مصنعيات!N:N,مصنعيات!F:F,$N$2,مصنعيات!D:D,L725)</f>
        <v>0</v>
      </c>
      <c r="Q725" s="66" t="str">
        <f t="shared" si="186"/>
        <v/>
      </c>
      <c r="T725" s="4" t="s">
        <v>13</v>
      </c>
      <c r="U725" s="5">
        <v>45890</v>
      </c>
      <c r="V725" s="7"/>
      <c r="W725" s="7"/>
      <c r="X725" s="6">
        <f t="shared" si="178"/>
        <v>0</v>
      </c>
      <c r="Y725" s="7">
        <f>SUMIFS(مصنعيات!W:W,مصنعيات!O:O,$W$2,مصنعيات!M:M,U725)</f>
        <v>0</v>
      </c>
      <c r="Z725" s="66" t="str">
        <f t="shared" si="187"/>
        <v/>
      </c>
      <c r="AC725" s="4" t="s">
        <v>13</v>
      </c>
      <c r="AD725" s="5">
        <v>45890</v>
      </c>
      <c r="AE725" s="7"/>
      <c r="AF725" s="7"/>
      <c r="AG725" s="6">
        <f t="shared" si="179"/>
        <v>0</v>
      </c>
      <c r="AH725" s="7">
        <f>SUMIFS(مصنعيات!AF:AF,مصنعيات!X:X,$AF$2,مصنعيات!V:V,AD725)</f>
        <v>0</v>
      </c>
      <c r="AI725" s="66" t="str">
        <f t="shared" si="188"/>
        <v/>
      </c>
      <c r="AL725" s="4" t="s">
        <v>13</v>
      </c>
      <c r="AM725" s="5">
        <v>45890</v>
      </c>
      <c r="AN725" s="7"/>
      <c r="AO725" s="7"/>
      <c r="AP725" s="6">
        <f t="shared" si="180"/>
        <v>0</v>
      </c>
      <c r="AQ725" s="7">
        <f>SUMIFS(مصنعيات!AO:AO,مصنعيات!AG:AG,$AO$2,مصنعيات!AE:AE,AM725)</f>
        <v>0</v>
      </c>
      <c r="AR725" s="66" t="str">
        <f t="shared" si="189"/>
        <v/>
      </c>
      <c r="AT725" s="4" t="s">
        <v>13</v>
      </c>
      <c r="AU725" s="5">
        <v>45890</v>
      </c>
      <c r="AV725" s="7"/>
      <c r="AW725" s="7"/>
      <c r="AX725" s="6">
        <f t="shared" si="181"/>
        <v>0</v>
      </c>
      <c r="AY725" s="7">
        <f ca="1">SUMIFS(مصنعيات!AW:AW,مصنعيات!AO:AO,$AO$2,مصنعيات!AM:AM,AU725)</f>
        <v>0</v>
      </c>
      <c r="AZ725" s="66" t="str">
        <f t="shared" si="190"/>
        <v/>
      </c>
      <c r="BB725" s="4" t="s">
        <v>13</v>
      </c>
      <c r="BC725" s="5">
        <v>45890</v>
      </c>
      <c r="BD725" s="7"/>
      <c r="BE725" s="7"/>
      <c r="BF725" s="6">
        <f t="shared" si="182"/>
        <v>0</v>
      </c>
      <c r="BG725" s="7">
        <f ca="1">SUMIFS(مصنعيات!BE:BE,مصنعيات!AW:AW,$AO$2,مصنعيات!AU:AU,BC725)</f>
        <v>0</v>
      </c>
      <c r="BH725" s="66" t="str">
        <f t="shared" si="191"/>
        <v/>
      </c>
      <c r="BJ725" s="4" t="s">
        <v>13</v>
      </c>
      <c r="BK725" s="5">
        <v>45890</v>
      </c>
      <c r="BL725" s="7"/>
      <c r="BM725" s="7"/>
      <c r="BN725" s="6">
        <f t="shared" si="183"/>
        <v>0</v>
      </c>
      <c r="BO725" s="7">
        <f ca="1">SUMIFS(مصنعيات!BM:BM,مصنعيات!BE:BE,$AO$2,مصنعيات!BC:BC,BK725)</f>
        <v>0</v>
      </c>
      <c r="BP725" s="66" t="str">
        <f t="shared" si="192"/>
        <v/>
      </c>
    </row>
    <row r="726" spans="2:68" x14ac:dyDescent="0.2">
      <c r="B726" s="4" t="s">
        <v>30</v>
      </c>
      <c r="C726" s="5">
        <v>45891</v>
      </c>
      <c r="D726" s="7"/>
      <c r="E726" s="7"/>
      <c r="F726" s="6">
        <f t="shared" si="184"/>
        <v>0</v>
      </c>
      <c r="G726" s="7">
        <f>SUMIFS(مصنعيات!N:N,مصنعيات!F:F,$E$2,مصنعيات!D:D,C726)</f>
        <v>0</v>
      </c>
      <c r="H726" s="66" t="str">
        <f t="shared" si="185"/>
        <v/>
      </c>
      <c r="K726" s="4" t="s">
        <v>30</v>
      </c>
      <c r="L726" s="5">
        <v>45891</v>
      </c>
      <c r="M726" s="7"/>
      <c r="N726" s="7"/>
      <c r="O726" s="6">
        <f t="shared" ref="O726:O789" si="193">N726-M726</f>
        <v>0</v>
      </c>
      <c r="P726" s="7">
        <f>SUMIFS(مصنعيات!N:N,مصنعيات!F:F,$N$2,مصنعيات!D:D,L726)</f>
        <v>0</v>
      </c>
      <c r="Q726" s="66" t="str">
        <f t="shared" si="186"/>
        <v/>
      </c>
      <c r="T726" s="4" t="s">
        <v>30</v>
      </c>
      <c r="U726" s="5">
        <v>45891</v>
      </c>
      <c r="V726" s="7"/>
      <c r="W726" s="7"/>
      <c r="X726" s="6">
        <f t="shared" ref="X726:X789" si="194">W726-V726</f>
        <v>0</v>
      </c>
      <c r="Y726" s="7">
        <f>SUMIFS(مصنعيات!W:W,مصنعيات!O:O,$W$2,مصنعيات!M:M,U726)</f>
        <v>0</v>
      </c>
      <c r="Z726" s="66" t="str">
        <f t="shared" si="187"/>
        <v/>
      </c>
      <c r="AC726" s="4" t="s">
        <v>30</v>
      </c>
      <c r="AD726" s="5">
        <v>45891</v>
      </c>
      <c r="AE726" s="7"/>
      <c r="AF726" s="7"/>
      <c r="AG726" s="6">
        <f t="shared" ref="AG726:AG789" si="195">AF726-AE726</f>
        <v>0</v>
      </c>
      <c r="AH726" s="7">
        <f>SUMIFS(مصنعيات!AF:AF,مصنعيات!X:X,$AF$2,مصنعيات!V:V,AD726)</f>
        <v>0</v>
      </c>
      <c r="AI726" s="66" t="str">
        <f t="shared" si="188"/>
        <v/>
      </c>
      <c r="AL726" s="4" t="s">
        <v>30</v>
      </c>
      <c r="AM726" s="5">
        <v>45891</v>
      </c>
      <c r="AN726" s="7"/>
      <c r="AO726" s="7"/>
      <c r="AP726" s="6">
        <f t="shared" ref="AP726:AP789" si="196">AO726-AN726</f>
        <v>0</v>
      </c>
      <c r="AQ726" s="7">
        <f>SUMIFS(مصنعيات!AO:AO,مصنعيات!AG:AG,$AO$2,مصنعيات!AE:AE,AM726)</f>
        <v>0</v>
      </c>
      <c r="AR726" s="66" t="str">
        <f t="shared" si="189"/>
        <v/>
      </c>
      <c r="AT726" s="4" t="s">
        <v>30</v>
      </c>
      <c r="AU726" s="5">
        <v>45891</v>
      </c>
      <c r="AV726" s="7"/>
      <c r="AW726" s="7"/>
      <c r="AX726" s="6">
        <f t="shared" ref="AX726:AX789" si="197">AW726-AV726</f>
        <v>0</v>
      </c>
      <c r="AY726" s="7">
        <f ca="1">SUMIFS(مصنعيات!AW:AW,مصنعيات!AO:AO,$AO$2,مصنعيات!AM:AM,AU726)</f>
        <v>0</v>
      </c>
      <c r="AZ726" s="66" t="str">
        <f t="shared" si="190"/>
        <v/>
      </c>
      <c r="BB726" s="4" t="s">
        <v>30</v>
      </c>
      <c r="BC726" s="5">
        <v>45891</v>
      </c>
      <c r="BD726" s="7"/>
      <c r="BE726" s="7"/>
      <c r="BF726" s="6">
        <f t="shared" ref="BF726:BF789" si="198">BE726-BD726</f>
        <v>0</v>
      </c>
      <c r="BG726" s="7">
        <f ca="1">SUMIFS(مصنعيات!BE:BE,مصنعيات!AW:AW,$AO$2,مصنعيات!AU:AU,BC726)</f>
        <v>0</v>
      </c>
      <c r="BH726" s="66" t="str">
        <f t="shared" si="191"/>
        <v/>
      </c>
      <c r="BJ726" s="4" t="s">
        <v>30</v>
      </c>
      <c r="BK726" s="5">
        <v>45891</v>
      </c>
      <c r="BL726" s="7"/>
      <c r="BM726" s="7"/>
      <c r="BN726" s="6">
        <f t="shared" ref="BN726:BN789" si="199">BM726-BL726</f>
        <v>0</v>
      </c>
      <c r="BO726" s="7">
        <f ca="1">SUMIFS(مصنعيات!BM:BM,مصنعيات!BE:BE,$AO$2,مصنعيات!BC:BC,BK726)</f>
        <v>0</v>
      </c>
      <c r="BP726" s="66" t="str">
        <f t="shared" si="192"/>
        <v/>
      </c>
    </row>
    <row r="727" spans="2:68" x14ac:dyDescent="0.2">
      <c r="B727" s="4" t="s">
        <v>8</v>
      </c>
      <c r="C727" s="5">
        <v>45892</v>
      </c>
      <c r="D727" s="7"/>
      <c r="E727" s="7"/>
      <c r="F727" s="6">
        <f t="shared" si="184"/>
        <v>0</v>
      </c>
      <c r="G727" s="7">
        <f>SUMIFS(مصنعيات!N:N,مصنعيات!F:F,$E$2,مصنعيات!D:D,C727)</f>
        <v>0</v>
      </c>
      <c r="H727" s="66" t="str">
        <f t="shared" si="185"/>
        <v/>
      </c>
      <c r="K727" s="4" t="s">
        <v>8</v>
      </c>
      <c r="L727" s="5">
        <v>45892</v>
      </c>
      <c r="M727" s="7"/>
      <c r="N727" s="7"/>
      <c r="O727" s="6">
        <f t="shared" si="193"/>
        <v>0</v>
      </c>
      <c r="P727" s="7">
        <f>SUMIFS(مصنعيات!N:N,مصنعيات!F:F,$N$2,مصنعيات!D:D,L727)</f>
        <v>0</v>
      </c>
      <c r="Q727" s="66" t="str">
        <f t="shared" si="186"/>
        <v/>
      </c>
      <c r="T727" s="4" t="s">
        <v>8</v>
      </c>
      <c r="U727" s="5">
        <v>45892</v>
      </c>
      <c r="V727" s="7"/>
      <c r="W727" s="7"/>
      <c r="X727" s="6">
        <f t="shared" si="194"/>
        <v>0</v>
      </c>
      <c r="Y727" s="7">
        <f>SUMIFS(مصنعيات!W:W,مصنعيات!O:O,$W$2,مصنعيات!M:M,U727)</f>
        <v>0</v>
      </c>
      <c r="Z727" s="66" t="str">
        <f t="shared" si="187"/>
        <v/>
      </c>
      <c r="AC727" s="4" t="s">
        <v>8</v>
      </c>
      <c r="AD727" s="5">
        <v>45892</v>
      </c>
      <c r="AE727" s="7"/>
      <c r="AF727" s="7"/>
      <c r="AG727" s="6">
        <f t="shared" si="195"/>
        <v>0</v>
      </c>
      <c r="AH727" s="7">
        <f>SUMIFS(مصنعيات!AF:AF,مصنعيات!X:X,$AF$2,مصنعيات!V:V,AD727)</f>
        <v>0</v>
      </c>
      <c r="AI727" s="66" t="str">
        <f t="shared" si="188"/>
        <v/>
      </c>
      <c r="AL727" s="4" t="s">
        <v>8</v>
      </c>
      <c r="AM727" s="5">
        <v>45892</v>
      </c>
      <c r="AN727" s="7"/>
      <c r="AO727" s="7"/>
      <c r="AP727" s="6">
        <f t="shared" si="196"/>
        <v>0</v>
      </c>
      <c r="AQ727" s="7">
        <f>SUMIFS(مصنعيات!AO:AO,مصنعيات!AG:AG,$AO$2,مصنعيات!AE:AE,AM727)</f>
        <v>0</v>
      </c>
      <c r="AR727" s="66" t="str">
        <f t="shared" si="189"/>
        <v/>
      </c>
      <c r="AT727" s="4" t="s">
        <v>8</v>
      </c>
      <c r="AU727" s="5">
        <v>45892</v>
      </c>
      <c r="AV727" s="7"/>
      <c r="AW727" s="7"/>
      <c r="AX727" s="6">
        <f t="shared" si="197"/>
        <v>0</v>
      </c>
      <c r="AY727" s="7">
        <f ca="1">SUMIFS(مصنعيات!AW:AW,مصنعيات!AO:AO,$AO$2,مصنعيات!AM:AM,AU727)</f>
        <v>0</v>
      </c>
      <c r="AZ727" s="66" t="str">
        <f t="shared" si="190"/>
        <v/>
      </c>
      <c r="BB727" s="4" t="s">
        <v>8</v>
      </c>
      <c r="BC727" s="5">
        <v>45892</v>
      </c>
      <c r="BD727" s="7"/>
      <c r="BE727" s="7"/>
      <c r="BF727" s="6">
        <f t="shared" si="198"/>
        <v>0</v>
      </c>
      <c r="BG727" s="7">
        <f ca="1">SUMIFS(مصنعيات!BE:BE,مصنعيات!AW:AW,$AO$2,مصنعيات!AU:AU,BC727)</f>
        <v>0</v>
      </c>
      <c r="BH727" s="66" t="str">
        <f t="shared" si="191"/>
        <v/>
      </c>
      <c r="BJ727" s="4" t="s">
        <v>8</v>
      </c>
      <c r="BK727" s="5">
        <v>45892</v>
      </c>
      <c r="BL727" s="7"/>
      <c r="BM727" s="7"/>
      <c r="BN727" s="6">
        <f t="shared" si="199"/>
        <v>0</v>
      </c>
      <c r="BO727" s="7">
        <f ca="1">SUMIFS(مصنعيات!BM:BM,مصنعيات!BE:BE,$AO$2,مصنعيات!BC:BC,BK727)</f>
        <v>0</v>
      </c>
      <c r="BP727" s="66" t="str">
        <f t="shared" si="192"/>
        <v/>
      </c>
    </row>
    <row r="728" spans="2:68" x14ac:dyDescent="0.2">
      <c r="B728" s="4" t="s">
        <v>9</v>
      </c>
      <c r="C728" s="5">
        <v>45893</v>
      </c>
      <c r="D728" s="7"/>
      <c r="E728" s="7"/>
      <c r="F728" s="6">
        <f t="shared" si="184"/>
        <v>0</v>
      </c>
      <c r="G728" s="7">
        <f>SUMIFS(مصنعيات!N:N,مصنعيات!F:F,$E$2,مصنعيات!D:D,C728)</f>
        <v>0</v>
      </c>
      <c r="H728" s="66" t="str">
        <f t="shared" si="185"/>
        <v/>
      </c>
      <c r="K728" s="4" t="s">
        <v>9</v>
      </c>
      <c r="L728" s="5">
        <v>45893</v>
      </c>
      <c r="M728" s="7"/>
      <c r="N728" s="7"/>
      <c r="O728" s="6">
        <f t="shared" si="193"/>
        <v>0</v>
      </c>
      <c r="P728" s="7">
        <f>SUMIFS(مصنعيات!N:N,مصنعيات!F:F,$N$2,مصنعيات!D:D,L728)</f>
        <v>0</v>
      </c>
      <c r="Q728" s="66" t="str">
        <f t="shared" si="186"/>
        <v/>
      </c>
      <c r="T728" s="4" t="s">
        <v>9</v>
      </c>
      <c r="U728" s="5">
        <v>45893</v>
      </c>
      <c r="V728" s="7"/>
      <c r="W728" s="7"/>
      <c r="X728" s="6">
        <f t="shared" si="194"/>
        <v>0</v>
      </c>
      <c r="Y728" s="7">
        <f>SUMIFS(مصنعيات!W:W,مصنعيات!O:O,$W$2,مصنعيات!M:M,U728)</f>
        <v>0</v>
      </c>
      <c r="Z728" s="66" t="str">
        <f t="shared" si="187"/>
        <v/>
      </c>
      <c r="AC728" s="4" t="s">
        <v>9</v>
      </c>
      <c r="AD728" s="5">
        <v>45893</v>
      </c>
      <c r="AE728" s="7"/>
      <c r="AF728" s="7"/>
      <c r="AG728" s="6">
        <f t="shared" si="195"/>
        <v>0</v>
      </c>
      <c r="AH728" s="7">
        <f>SUMIFS(مصنعيات!AF:AF,مصنعيات!X:X,$AF$2,مصنعيات!V:V,AD728)</f>
        <v>0</v>
      </c>
      <c r="AI728" s="66" t="str">
        <f t="shared" si="188"/>
        <v/>
      </c>
      <c r="AL728" s="4" t="s">
        <v>9</v>
      </c>
      <c r="AM728" s="5">
        <v>45893</v>
      </c>
      <c r="AN728" s="7"/>
      <c r="AO728" s="7"/>
      <c r="AP728" s="6">
        <f t="shared" si="196"/>
        <v>0</v>
      </c>
      <c r="AQ728" s="7">
        <f>SUMIFS(مصنعيات!AO:AO,مصنعيات!AG:AG,$AO$2,مصنعيات!AE:AE,AM728)</f>
        <v>0</v>
      </c>
      <c r="AR728" s="66" t="str">
        <f t="shared" si="189"/>
        <v/>
      </c>
      <c r="AT728" s="4" t="s">
        <v>9</v>
      </c>
      <c r="AU728" s="5">
        <v>45893</v>
      </c>
      <c r="AV728" s="7"/>
      <c r="AW728" s="7"/>
      <c r="AX728" s="6">
        <f t="shared" si="197"/>
        <v>0</v>
      </c>
      <c r="AY728" s="7">
        <f ca="1">SUMIFS(مصنعيات!AW:AW,مصنعيات!AO:AO,$AO$2,مصنعيات!AM:AM,AU728)</f>
        <v>0</v>
      </c>
      <c r="AZ728" s="66" t="str">
        <f t="shared" si="190"/>
        <v/>
      </c>
      <c r="BB728" s="4" t="s">
        <v>9</v>
      </c>
      <c r="BC728" s="5">
        <v>45893</v>
      </c>
      <c r="BD728" s="7"/>
      <c r="BE728" s="7"/>
      <c r="BF728" s="6">
        <f t="shared" si="198"/>
        <v>0</v>
      </c>
      <c r="BG728" s="7">
        <f ca="1">SUMIFS(مصنعيات!BE:BE,مصنعيات!AW:AW,$AO$2,مصنعيات!AU:AU,BC728)</f>
        <v>0</v>
      </c>
      <c r="BH728" s="66" t="str">
        <f t="shared" si="191"/>
        <v/>
      </c>
      <c r="BJ728" s="4" t="s">
        <v>9</v>
      </c>
      <c r="BK728" s="5">
        <v>45893</v>
      </c>
      <c r="BL728" s="7"/>
      <c r="BM728" s="7"/>
      <c r="BN728" s="6">
        <f t="shared" si="199"/>
        <v>0</v>
      </c>
      <c r="BO728" s="7">
        <f ca="1">SUMIFS(مصنعيات!BM:BM,مصنعيات!BE:BE,$AO$2,مصنعيات!BC:BC,BK728)</f>
        <v>0</v>
      </c>
      <c r="BP728" s="66" t="str">
        <f t="shared" si="192"/>
        <v/>
      </c>
    </row>
    <row r="729" spans="2:68" x14ac:dyDescent="0.2">
      <c r="B729" s="4" t="s">
        <v>10</v>
      </c>
      <c r="C729" s="5">
        <v>45894</v>
      </c>
      <c r="D729" s="7"/>
      <c r="E729" s="7"/>
      <c r="F729" s="6">
        <f t="shared" si="184"/>
        <v>0</v>
      </c>
      <c r="G729" s="7">
        <f>SUMIFS(مصنعيات!N:N,مصنعيات!F:F,$E$2,مصنعيات!D:D,C729)</f>
        <v>0</v>
      </c>
      <c r="H729" s="66" t="str">
        <f t="shared" si="185"/>
        <v/>
      </c>
      <c r="K729" s="4" t="s">
        <v>10</v>
      </c>
      <c r="L729" s="5">
        <v>45894</v>
      </c>
      <c r="M729" s="7"/>
      <c r="N729" s="7"/>
      <c r="O729" s="6">
        <f t="shared" si="193"/>
        <v>0</v>
      </c>
      <c r="P729" s="7">
        <f>SUMIFS(مصنعيات!N:N,مصنعيات!F:F,$N$2,مصنعيات!D:D,L729)</f>
        <v>0</v>
      </c>
      <c r="Q729" s="66" t="str">
        <f t="shared" si="186"/>
        <v/>
      </c>
      <c r="T729" s="4" t="s">
        <v>10</v>
      </c>
      <c r="U729" s="5">
        <v>45894</v>
      </c>
      <c r="V729" s="7"/>
      <c r="W729" s="7"/>
      <c r="X729" s="6">
        <f t="shared" si="194"/>
        <v>0</v>
      </c>
      <c r="Y729" s="7">
        <f>SUMIFS(مصنعيات!W:W,مصنعيات!O:O,$W$2,مصنعيات!M:M,U729)</f>
        <v>0</v>
      </c>
      <c r="Z729" s="66" t="str">
        <f t="shared" si="187"/>
        <v/>
      </c>
      <c r="AC729" s="4" t="s">
        <v>10</v>
      </c>
      <c r="AD729" s="5">
        <v>45894</v>
      </c>
      <c r="AE729" s="7"/>
      <c r="AF729" s="7"/>
      <c r="AG729" s="6">
        <f t="shared" si="195"/>
        <v>0</v>
      </c>
      <c r="AH729" s="7">
        <f>SUMIFS(مصنعيات!AF:AF,مصنعيات!X:X,$AF$2,مصنعيات!V:V,AD729)</f>
        <v>0</v>
      </c>
      <c r="AI729" s="66" t="str">
        <f t="shared" si="188"/>
        <v/>
      </c>
      <c r="AL729" s="4" t="s">
        <v>10</v>
      </c>
      <c r="AM729" s="5">
        <v>45894</v>
      </c>
      <c r="AN729" s="7"/>
      <c r="AO729" s="7"/>
      <c r="AP729" s="6">
        <f t="shared" si="196"/>
        <v>0</v>
      </c>
      <c r="AQ729" s="7">
        <f>SUMIFS(مصنعيات!AO:AO,مصنعيات!AG:AG,$AO$2,مصنعيات!AE:AE,AM729)</f>
        <v>0</v>
      </c>
      <c r="AR729" s="66" t="str">
        <f t="shared" si="189"/>
        <v/>
      </c>
      <c r="AT729" s="4" t="s">
        <v>10</v>
      </c>
      <c r="AU729" s="5">
        <v>45894</v>
      </c>
      <c r="AV729" s="7"/>
      <c r="AW729" s="7"/>
      <c r="AX729" s="6">
        <f t="shared" si="197"/>
        <v>0</v>
      </c>
      <c r="AY729" s="7">
        <f ca="1">SUMIFS(مصنعيات!AW:AW,مصنعيات!AO:AO,$AO$2,مصنعيات!AM:AM,AU729)</f>
        <v>0</v>
      </c>
      <c r="AZ729" s="66" t="str">
        <f t="shared" si="190"/>
        <v/>
      </c>
      <c r="BB729" s="4" t="s">
        <v>10</v>
      </c>
      <c r="BC729" s="5">
        <v>45894</v>
      </c>
      <c r="BD729" s="7"/>
      <c r="BE729" s="7"/>
      <c r="BF729" s="6">
        <f t="shared" si="198"/>
        <v>0</v>
      </c>
      <c r="BG729" s="7">
        <f ca="1">SUMIFS(مصنعيات!BE:BE,مصنعيات!AW:AW,$AO$2,مصنعيات!AU:AU,BC729)</f>
        <v>0</v>
      </c>
      <c r="BH729" s="66" t="str">
        <f t="shared" si="191"/>
        <v/>
      </c>
      <c r="BJ729" s="4" t="s">
        <v>10</v>
      </c>
      <c r="BK729" s="5">
        <v>45894</v>
      </c>
      <c r="BL729" s="7"/>
      <c r="BM729" s="7"/>
      <c r="BN729" s="6">
        <f t="shared" si="199"/>
        <v>0</v>
      </c>
      <c r="BO729" s="7">
        <f ca="1">SUMIFS(مصنعيات!BM:BM,مصنعيات!BE:BE,$AO$2,مصنعيات!BC:BC,BK729)</f>
        <v>0</v>
      </c>
      <c r="BP729" s="66" t="str">
        <f t="shared" si="192"/>
        <v/>
      </c>
    </row>
    <row r="730" spans="2:68" x14ac:dyDescent="0.2">
      <c r="B730" s="4" t="s">
        <v>11</v>
      </c>
      <c r="C730" s="5">
        <v>45895</v>
      </c>
      <c r="D730" s="7"/>
      <c r="E730" s="7"/>
      <c r="F730" s="6">
        <f t="shared" si="184"/>
        <v>0</v>
      </c>
      <c r="G730" s="7">
        <f>SUMIFS(مصنعيات!N:N,مصنعيات!F:F,$E$2,مصنعيات!D:D,C730)</f>
        <v>0</v>
      </c>
      <c r="H730" s="66" t="str">
        <f t="shared" si="185"/>
        <v/>
      </c>
      <c r="K730" s="4" t="s">
        <v>11</v>
      </c>
      <c r="L730" s="5">
        <v>45895</v>
      </c>
      <c r="M730" s="7"/>
      <c r="N730" s="7"/>
      <c r="O730" s="6">
        <f t="shared" si="193"/>
        <v>0</v>
      </c>
      <c r="P730" s="7">
        <f>SUMIFS(مصنعيات!N:N,مصنعيات!F:F,$N$2,مصنعيات!D:D,L730)</f>
        <v>0</v>
      </c>
      <c r="Q730" s="66" t="str">
        <f t="shared" si="186"/>
        <v/>
      </c>
      <c r="T730" s="4" t="s">
        <v>11</v>
      </c>
      <c r="U730" s="5">
        <v>45895</v>
      </c>
      <c r="V730" s="7"/>
      <c r="W730" s="7"/>
      <c r="X730" s="6">
        <f t="shared" si="194"/>
        <v>0</v>
      </c>
      <c r="Y730" s="7">
        <f>SUMIFS(مصنعيات!W:W,مصنعيات!O:O,$W$2,مصنعيات!M:M,U730)</f>
        <v>0</v>
      </c>
      <c r="Z730" s="66" t="str">
        <f t="shared" si="187"/>
        <v/>
      </c>
      <c r="AC730" s="4" t="s">
        <v>11</v>
      </c>
      <c r="AD730" s="5">
        <v>45895</v>
      </c>
      <c r="AE730" s="7"/>
      <c r="AF730" s="7"/>
      <c r="AG730" s="6">
        <f t="shared" si="195"/>
        <v>0</v>
      </c>
      <c r="AH730" s="7">
        <f>SUMIFS(مصنعيات!AF:AF,مصنعيات!X:X,$AF$2,مصنعيات!V:V,AD730)</f>
        <v>0</v>
      </c>
      <c r="AI730" s="66" t="str">
        <f t="shared" si="188"/>
        <v/>
      </c>
      <c r="AL730" s="4" t="s">
        <v>11</v>
      </c>
      <c r="AM730" s="5">
        <v>45895</v>
      </c>
      <c r="AN730" s="7"/>
      <c r="AO730" s="7"/>
      <c r="AP730" s="6">
        <f t="shared" si="196"/>
        <v>0</v>
      </c>
      <c r="AQ730" s="7">
        <f>SUMIFS(مصنعيات!AO:AO,مصنعيات!AG:AG,$AO$2,مصنعيات!AE:AE,AM730)</f>
        <v>0</v>
      </c>
      <c r="AR730" s="66" t="str">
        <f t="shared" si="189"/>
        <v/>
      </c>
      <c r="AT730" s="4" t="s">
        <v>11</v>
      </c>
      <c r="AU730" s="5">
        <v>45895</v>
      </c>
      <c r="AV730" s="7"/>
      <c r="AW730" s="7"/>
      <c r="AX730" s="6">
        <f t="shared" si="197"/>
        <v>0</v>
      </c>
      <c r="AY730" s="7">
        <f ca="1">SUMIFS(مصنعيات!AW:AW,مصنعيات!AO:AO,$AO$2,مصنعيات!AM:AM,AU730)</f>
        <v>0</v>
      </c>
      <c r="AZ730" s="66" t="str">
        <f t="shared" si="190"/>
        <v/>
      </c>
      <c r="BB730" s="4" t="s">
        <v>11</v>
      </c>
      <c r="BC730" s="5">
        <v>45895</v>
      </c>
      <c r="BD730" s="7"/>
      <c r="BE730" s="7"/>
      <c r="BF730" s="6">
        <f t="shared" si="198"/>
        <v>0</v>
      </c>
      <c r="BG730" s="7">
        <f ca="1">SUMIFS(مصنعيات!BE:BE,مصنعيات!AW:AW,$AO$2,مصنعيات!AU:AU,BC730)</f>
        <v>0</v>
      </c>
      <c r="BH730" s="66" t="str">
        <f t="shared" si="191"/>
        <v/>
      </c>
      <c r="BJ730" s="4" t="s">
        <v>11</v>
      </c>
      <c r="BK730" s="5">
        <v>45895</v>
      </c>
      <c r="BL730" s="7"/>
      <c r="BM730" s="7"/>
      <c r="BN730" s="6">
        <f t="shared" si="199"/>
        <v>0</v>
      </c>
      <c r="BO730" s="7">
        <f ca="1">SUMIFS(مصنعيات!BM:BM,مصنعيات!BE:BE,$AO$2,مصنعيات!BC:BC,BK730)</f>
        <v>0</v>
      </c>
      <c r="BP730" s="66" t="str">
        <f t="shared" si="192"/>
        <v/>
      </c>
    </row>
    <row r="731" spans="2:68" x14ac:dyDescent="0.2">
      <c r="B731" s="4" t="s">
        <v>12</v>
      </c>
      <c r="C731" s="5">
        <v>45896</v>
      </c>
      <c r="D731" s="7"/>
      <c r="E731" s="7"/>
      <c r="F731" s="6">
        <f t="shared" si="184"/>
        <v>0</v>
      </c>
      <c r="G731" s="7">
        <f>SUMIFS(مصنعيات!N:N,مصنعيات!F:F,$E$2,مصنعيات!D:D,C731)</f>
        <v>0</v>
      </c>
      <c r="H731" s="66" t="str">
        <f t="shared" si="185"/>
        <v/>
      </c>
      <c r="K731" s="4" t="s">
        <v>12</v>
      </c>
      <c r="L731" s="5">
        <v>45896</v>
      </c>
      <c r="M731" s="7"/>
      <c r="N731" s="7"/>
      <c r="O731" s="6">
        <f t="shared" si="193"/>
        <v>0</v>
      </c>
      <c r="P731" s="7">
        <f>SUMIFS(مصنعيات!N:N,مصنعيات!F:F,$N$2,مصنعيات!D:D,L731)</f>
        <v>0</v>
      </c>
      <c r="Q731" s="66" t="str">
        <f t="shared" si="186"/>
        <v/>
      </c>
      <c r="T731" s="4" t="s">
        <v>12</v>
      </c>
      <c r="U731" s="5">
        <v>45896</v>
      </c>
      <c r="V731" s="7"/>
      <c r="W731" s="7"/>
      <c r="X731" s="6">
        <f t="shared" si="194"/>
        <v>0</v>
      </c>
      <c r="Y731" s="7">
        <f>SUMIFS(مصنعيات!W:W,مصنعيات!O:O,$W$2,مصنعيات!M:M,U731)</f>
        <v>0</v>
      </c>
      <c r="Z731" s="66" t="str">
        <f t="shared" si="187"/>
        <v/>
      </c>
      <c r="AC731" s="4" t="s">
        <v>12</v>
      </c>
      <c r="AD731" s="5">
        <v>45896</v>
      </c>
      <c r="AE731" s="7"/>
      <c r="AF731" s="7"/>
      <c r="AG731" s="6">
        <f t="shared" si="195"/>
        <v>0</v>
      </c>
      <c r="AH731" s="7">
        <f>SUMIFS(مصنعيات!AF:AF,مصنعيات!X:X,$AF$2,مصنعيات!V:V,AD731)</f>
        <v>0</v>
      </c>
      <c r="AI731" s="66" t="str">
        <f t="shared" si="188"/>
        <v/>
      </c>
      <c r="AL731" s="4" t="s">
        <v>12</v>
      </c>
      <c r="AM731" s="5">
        <v>45896</v>
      </c>
      <c r="AN731" s="7"/>
      <c r="AO731" s="7"/>
      <c r="AP731" s="6">
        <f t="shared" si="196"/>
        <v>0</v>
      </c>
      <c r="AQ731" s="7">
        <f>SUMIFS(مصنعيات!AO:AO,مصنعيات!AG:AG,$AO$2,مصنعيات!AE:AE,AM731)</f>
        <v>0</v>
      </c>
      <c r="AR731" s="66" t="str">
        <f t="shared" si="189"/>
        <v/>
      </c>
      <c r="AT731" s="4" t="s">
        <v>12</v>
      </c>
      <c r="AU731" s="5">
        <v>45896</v>
      </c>
      <c r="AV731" s="7"/>
      <c r="AW731" s="7"/>
      <c r="AX731" s="6">
        <f t="shared" si="197"/>
        <v>0</v>
      </c>
      <c r="AY731" s="7">
        <f ca="1">SUMIFS(مصنعيات!AW:AW,مصنعيات!AO:AO,$AO$2,مصنعيات!AM:AM,AU731)</f>
        <v>0</v>
      </c>
      <c r="AZ731" s="66" t="str">
        <f t="shared" si="190"/>
        <v/>
      </c>
      <c r="BB731" s="4" t="s">
        <v>12</v>
      </c>
      <c r="BC731" s="5">
        <v>45896</v>
      </c>
      <c r="BD731" s="7"/>
      <c r="BE731" s="7"/>
      <c r="BF731" s="6">
        <f t="shared" si="198"/>
        <v>0</v>
      </c>
      <c r="BG731" s="7">
        <f ca="1">SUMIFS(مصنعيات!BE:BE,مصنعيات!AW:AW,$AO$2,مصنعيات!AU:AU,BC731)</f>
        <v>0</v>
      </c>
      <c r="BH731" s="66" t="str">
        <f t="shared" si="191"/>
        <v/>
      </c>
      <c r="BJ731" s="4" t="s">
        <v>12</v>
      </c>
      <c r="BK731" s="5">
        <v>45896</v>
      </c>
      <c r="BL731" s="7"/>
      <c r="BM731" s="7"/>
      <c r="BN731" s="6">
        <f t="shared" si="199"/>
        <v>0</v>
      </c>
      <c r="BO731" s="7">
        <f ca="1">SUMIFS(مصنعيات!BM:BM,مصنعيات!BE:BE,$AO$2,مصنعيات!BC:BC,BK731)</f>
        <v>0</v>
      </c>
      <c r="BP731" s="66" t="str">
        <f t="shared" si="192"/>
        <v/>
      </c>
    </row>
    <row r="732" spans="2:68" x14ac:dyDescent="0.2">
      <c r="B732" s="4" t="s">
        <v>13</v>
      </c>
      <c r="C732" s="5">
        <v>45897</v>
      </c>
      <c r="D732" s="7"/>
      <c r="E732" s="7"/>
      <c r="F732" s="6">
        <f t="shared" si="184"/>
        <v>0</v>
      </c>
      <c r="G732" s="7">
        <f>SUMIFS(مصنعيات!N:N,مصنعيات!F:F,$E$2,مصنعيات!D:D,C732)</f>
        <v>0</v>
      </c>
      <c r="H732" s="66" t="str">
        <f t="shared" si="185"/>
        <v/>
      </c>
      <c r="K732" s="4" t="s">
        <v>13</v>
      </c>
      <c r="L732" s="5">
        <v>45897</v>
      </c>
      <c r="M732" s="7"/>
      <c r="N732" s="7"/>
      <c r="O732" s="6">
        <f t="shared" si="193"/>
        <v>0</v>
      </c>
      <c r="P732" s="7">
        <f>SUMIFS(مصنعيات!N:N,مصنعيات!F:F,$N$2,مصنعيات!D:D,L732)</f>
        <v>0</v>
      </c>
      <c r="Q732" s="66" t="str">
        <f t="shared" si="186"/>
        <v/>
      </c>
      <c r="T732" s="4" t="s">
        <v>13</v>
      </c>
      <c r="U732" s="5">
        <v>45897</v>
      </c>
      <c r="V732" s="7"/>
      <c r="W732" s="7"/>
      <c r="X732" s="6">
        <f t="shared" si="194"/>
        <v>0</v>
      </c>
      <c r="Y732" s="7">
        <f>SUMIFS(مصنعيات!W:W,مصنعيات!O:O,$W$2,مصنعيات!M:M,U732)</f>
        <v>0</v>
      </c>
      <c r="Z732" s="66" t="str">
        <f t="shared" si="187"/>
        <v/>
      </c>
      <c r="AC732" s="4" t="s">
        <v>13</v>
      </c>
      <c r="AD732" s="5">
        <v>45897</v>
      </c>
      <c r="AE732" s="7"/>
      <c r="AF732" s="7"/>
      <c r="AG732" s="6">
        <f t="shared" si="195"/>
        <v>0</v>
      </c>
      <c r="AH732" s="7">
        <f>SUMIFS(مصنعيات!AF:AF,مصنعيات!X:X,$AF$2,مصنعيات!V:V,AD732)</f>
        <v>0</v>
      </c>
      <c r="AI732" s="66" t="str">
        <f t="shared" si="188"/>
        <v/>
      </c>
      <c r="AL732" s="4" t="s">
        <v>13</v>
      </c>
      <c r="AM732" s="5">
        <v>45897</v>
      </c>
      <c r="AN732" s="7"/>
      <c r="AO732" s="7"/>
      <c r="AP732" s="6">
        <f t="shared" si="196"/>
        <v>0</v>
      </c>
      <c r="AQ732" s="7">
        <f>SUMIFS(مصنعيات!AO:AO,مصنعيات!AG:AG,$AO$2,مصنعيات!AE:AE,AM732)</f>
        <v>0</v>
      </c>
      <c r="AR732" s="66" t="str">
        <f t="shared" si="189"/>
        <v/>
      </c>
      <c r="AT732" s="4" t="s">
        <v>13</v>
      </c>
      <c r="AU732" s="5">
        <v>45897</v>
      </c>
      <c r="AV732" s="7"/>
      <c r="AW732" s="7"/>
      <c r="AX732" s="6">
        <f t="shared" si="197"/>
        <v>0</v>
      </c>
      <c r="AY732" s="7">
        <f ca="1">SUMIFS(مصنعيات!AW:AW,مصنعيات!AO:AO,$AO$2,مصنعيات!AM:AM,AU732)</f>
        <v>0</v>
      </c>
      <c r="AZ732" s="66" t="str">
        <f t="shared" si="190"/>
        <v/>
      </c>
      <c r="BB732" s="4" t="s">
        <v>13</v>
      </c>
      <c r="BC732" s="5">
        <v>45897</v>
      </c>
      <c r="BD732" s="7"/>
      <c r="BE732" s="7"/>
      <c r="BF732" s="6">
        <f t="shared" si="198"/>
        <v>0</v>
      </c>
      <c r="BG732" s="7">
        <f ca="1">SUMIFS(مصنعيات!BE:BE,مصنعيات!AW:AW,$AO$2,مصنعيات!AU:AU,BC732)</f>
        <v>0</v>
      </c>
      <c r="BH732" s="66" t="str">
        <f t="shared" si="191"/>
        <v/>
      </c>
      <c r="BJ732" s="4" t="s">
        <v>13</v>
      </c>
      <c r="BK732" s="5">
        <v>45897</v>
      </c>
      <c r="BL732" s="7"/>
      <c r="BM732" s="7"/>
      <c r="BN732" s="6">
        <f t="shared" si="199"/>
        <v>0</v>
      </c>
      <c r="BO732" s="7">
        <f ca="1">SUMIFS(مصنعيات!BM:BM,مصنعيات!BE:BE,$AO$2,مصنعيات!BC:BC,BK732)</f>
        <v>0</v>
      </c>
      <c r="BP732" s="66" t="str">
        <f t="shared" si="192"/>
        <v/>
      </c>
    </row>
    <row r="733" spans="2:68" x14ac:dyDescent="0.2">
      <c r="B733" s="4" t="s">
        <v>30</v>
      </c>
      <c r="C733" s="5">
        <v>45898</v>
      </c>
      <c r="D733" s="7"/>
      <c r="E733" s="7"/>
      <c r="F733" s="6">
        <f t="shared" si="184"/>
        <v>0</v>
      </c>
      <c r="G733" s="7">
        <f>SUMIFS(مصنعيات!N:N,مصنعيات!F:F,$E$2,مصنعيات!D:D,C733)</f>
        <v>0</v>
      </c>
      <c r="H733" s="66" t="str">
        <f t="shared" si="185"/>
        <v/>
      </c>
      <c r="K733" s="4" t="s">
        <v>30</v>
      </c>
      <c r="L733" s="5">
        <v>45898</v>
      </c>
      <c r="M733" s="7"/>
      <c r="N733" s="7"/>
      <c r="O733" s="6">
        <f t="shared" si="193"/>
        <v>0</v>
      </c>
      <c r="P733" s="7">
        <f>SUMIFS(مصنعيات!N:N,مصنعيات!F:F,$N$2,مصنعيات!D:D,L733)</f>
        <v>0</v>
      </c>
      <c r="Q733" s="66" t="str">
        <f t="shared" si="186"/>
        <v/>
      </c>
      <c r="T733" s="4" t="s">
        <v>30</v>
      </c>
      <c r="U733" s="5">
        <v>45898</v>
      </c>
      <c r="V733" s="7"/>
      <c r="W733" s="7"/>
      <c r="X733" s="6">
        <f t="shared" si="194"/>
        <v>0</v>
      </c>
      <c r="Y733" s="7">
        <f>SUMIFS(مصنعيات!W:W,مصنعيات!O:O,$W$2,مصنعيات!M:M,U733)</f>
        <v>0</v>
      </c>
      <c r="Z733" s="66" t="str">
        <f t="shared" si="187"/>
        <v/>
      </c>
      <c r="AC733" s="4" t="s">
        <v>30</v>
      </c>
      <c r="AD733" s="5">
        <v>45898</v>
      </c>
      <c r="AE733" s="7"/>
      <c r="AF733" s="7"/>
      <c r="AG733" s="6">
        <f t="shared" si="195"/>
        <v>0</v>
      </c>
      <c r="AH733" s="7">
        <f>SUMIFS(مصنعيات!AF:AF,مصنعيات!X:X,$AF$2,مصنعيات!V:V,AD733)</f>
        <v>0</v>
      </c>
      <c r="AI733" s="66" t="str">
        <f t="shared" si="188"/>
        <v/>
      </c>
      <c r="AL733" s="4" t="s">
        <v>30</v>
      </c>
      <c r="AM733" s="5">
        <v>45898</v>
      </c>
      <c r="AN733" s="7"/>
      <c r="AO733" s="7"/>
      <c r="AP733" s="6">
        <f t="shared" si="196"/>
        <v>0</v>
      </c>
      <c r="AQ733" s="7">
        <f>SUMIFS(مصنعيات!AO:AO,مصنعيات!AG:AG,$AO$2,مصنعيات!AE:AE,AM733)</f>
        <v>0</v>
      </c>
      <c r="AR733" s="66" t="str">
        <f t="shared" si="189"/>
        <v/>
      </c>
      <c r="AT733" s="4" t="s">
        <v>30</v>
      </c>
      <c r="AU733" s="5">
        <v>45898</v>
      </c>
      <c r="AV733" s="7"/>
      <c r="AW733" s="7"/>
      <c r="AX733" s="6">
        <f t="shared" si="197"/>
        <v>0</v>
      </c>
      <c r="AY733" s="7">
        <f ca="1">SUMIFS(مصنعيات!AW:AW,مصنعيات!AO:AO,$AO$2,مصنعيات!AM:AM,AU733)</f>
        <v>0</v>
      </c>
      <c r="AZ733" s="66" t="str">
        <f t="shared" si="190"/>
        <v/>
      </c>
      <c r="BB733" s="4" t="s">
        <v>30</v>
      </c>
      <c r="BC733" s="5">
        <v>45898</v>
      </c>
      <c r="BD733" s="7"/>
      <c r="BE733" s="7"/>
      <c r="BF733" s="6">
        <f t="shared" si="198"/>
        <v>0</v>
      </c>
      <c r="BG733" s="7">
        <f ca="1">SUMIFS(مصنعيات!BE:BE,مصنعيات!AW:AW,$AO$2,مصنعيات!AU:AU,BC733)</f>
        <v>0</v>
      </c>
      <c r="BH733" s="66" t="str">
        <f t="shared" si="191"/>
        <v/>
      </c>
      <c r="BJ733" s="4" t="s">
        <v>30</v>
      </c>
      <c r="BK733" s="5">
        <v>45898</v>
      </c>
      <c r="BL733" s="7"/>
      <c r="BM733" s="7"/>
      <c r="BN733" s="6">
        <f t="shared" si="199"/>
        <v>0</v>
      </c>
      <c r="BO733" s="7">
        <f ca="1">SUMIFS(مصنعيات!BM:BM,مصنعيات!BE:BE,$AO$2,مصنعيات!BC:BC,BK733)</f>
        <v>0</v>
      </c>
      <c r="BP733" s="66" t="str">
        <f t="shared" si="192"/>
        <v/>
      </c>
    </row>
    <row r="734" spans="2:68" x14ac:dyDescent="0.2">
      <c r="B734" s="4" t="s">
        <v>8</v>
      </c>
      <c r="C734" s="5">
        <v>45899</v>
      </c>
      <c r="D734" s="7"/>
      <c r="E734" s="7"/>
      <c r="F734" s="6">
        <f t="shared" si="184"/>
        <v>0</v>
      </c>
      <c r="G734" s="7">
        <f>SUMIFS(مصنعيات!N:N,مصنعيات!F:F,$E$2,مصنعيات!D:D,C734)</f>
        <v>0</v>
      </c>
      <c r="H734" s="66" t="str">
        <f t="shared" si="185"/>
        <v/>
      </c>
      <c r="K734" s="4" t="s">
        <v>8</v>
      </c>
      <c r="L734" s="5">
        <v>45899</v>
      </c>
      <c r="M734" s="7"/>
      <c r="N734" s="7"/>
      <c r="O734" s="6">
        <f t="shared" si="193"/>
        <v>0</v>
      </c>
      <c r="P734" s="7">
        <f>SUMIFS(مصنعيات!N:N,مصنعيات!F:F,$N$2,مصنعيات!D:D,L734)</f>
        <v>0</v>
      </c>
      <c r="Q734" s="66" t="str">
        <f t="shared" si="186"/>
        <v/>
      </c>
      <c r="T734" s="4" t="s">
        <v>8</v>
      </c>
      <c r="U734" s="5">
        <v>45899</v>
      </c>
      <c r="V734" s="7"/>
      <c r="W734" s="7"/>
      <c r="X734" s="6">
        <f t="shared" si="194"/>
        <v>0</v>
      </c>
      <c r="Y734" s="7">
        <f>SUMIFS(مصنعيات!W:W,مصنعيات!O:O,$W$2,مصنعيات!M:M,U734)</f>
        <v>0</v>
      </c>
      <c r="Z734" s="66" t="str">
        <f t="shared" si="187"/>
        <v/>
      </c>
      <c r="AC734" s="4" t="s">
        <v>8</v>
      </c>
      <c r="AD734" s="5">
        <v>45899</v>
      </c>
      <c r="AE734" s="7"/>
      <c r="AF734" s="7"/>
      <c r="AG734" s="6">
        <f t="shared" si="195"/>
        <v>0</v>
      </c>
      <c r="AH734" s="7">
        <f>SUMIFS(مصنعيات!AF:AF,مصنعيات!X:X,$AF$2,مصنعيات!V:V,AD734)</f>
        <v>0</v>
      </c>
      <c r="AI734" s="66" t="str">
        <f t="shared" si="188"/>
        <v/>
      </c>
      <c r="AL734" s="4" t="s">
        <v>8</v>
      </c>
      <c r="AM734" s="5">
        <v>45899</v>
      </c>
      <c r="AN734" s="7"/>
      <c r="AO734" s="7"/>
      <c r="AP734" s="6">
        <f t="shared" si="196"/>
        <v>0</v>
      </c>
      <c r="AQ734" s="7">
        <f>SUMIFS(مصنعيات!AO:AO,مصنعيات!AG:AG,$AO$2,مصنعيات!AE:AE,AM734)</f>
        <v>0</v>
      </c>
      <c r="AR734" s="66" t="str">
        <f t="shared" si="189"/>
        <v/>
      </c>
      <c r="AT734" s="4" t="s">
        <v>8</v>
      </c>
      <c r="AU734" s="5">
        <v>45899</v>
      </c>
      <c r="AV734" s="7"/>
      <c r="AW734" s="7"/>
      <c r="AX734" s="6">
        <f t="shared" si="197"/>
        <v>0</v>
      </c>
      <c r="AY734" s="7">
        <f ca="1">SUMIFS(مصنعيات!AW:AW,مصنعيات!AO:AO,$AO$2,مصنعيات!AM:AM,AU734)</f>
        <v>0</v>
      </c>
      <c r="AZ734" s="66" t="str">
        <f t="shared" si="190"/>
        <v/>
      </c>
      <c r="BB734" s="4" t="s">
        <v>8</v>
      </c>
      <c r="BC734" s="5">
        <v>45899</v>
      </c>
      <c r="BD734" s="7"/>
      <c r="BE734" s="7"/>
      <c r="BF734" s="6">
        <f t="shared" si="198"/>
        <v>0</v>
      </c>
      <c r="BG734" s="7">
        <f ca="1">SUMIFS(مصنعيات!BE:BE,مصنعيات!AW:AW,$AO$2,مصنعيات!AU:AU,BC734)</f>
        <v>0</v>
      </c>
      <c r="BH734" s="66" t="str">
        <f t="shared" si="191"/>
        <v/>
      </c>
      <c r="BJ734" s="4" t="s">
        <v>8</v>
      </c>
      <c r="BK734" s="5">
        <v>45899</v>
      </c>
      <c r="BL734" s="7"/>
      <c r="BM734" s="7"/>
      <c r="BN734" s="6">
        <f t="shared" si="199"/>
        <v>0</v>
      </c>
      <c r="BO734" s="7">
        <f ca="1">SUMIFS(مصنعيات!BM:BM,مصنعيات!BE:BE,$AO$2,مصنعيات!BC:BC,BK734)</f>
        <v>0</v>
      </c>
      <c r="BP734" s="66" t="str">
        <f t="shared" si="192"/>
        <v/>
      </c>
    </row>
    <row r="735" spans="2:68" x14ac:dyDescent="0.2">
      <c r="B735" s="4" t="s">
        <v>9</v>
      </c>
      <c r="C735" s="5">
        <v>45900</v>
      </c>
      <c r="D735" s="7"/>
      <c r="E735" s="7"/>
      <c r="F735" s="6">
        <f t="shared" si="184"/>
        <v>0</v>
      </c>
      <c r="G735" s="7">
        <f>SUMIFS(مصنعيات!N:N,مصنعيات!F:F,$E$2,مصنعيات!D:D,C735)</f>
        <v>0</v>
      </c>
      <c r="H735" s="66" t="str">
        <f t="shared" si="185"/>
        <v/>
      </c>
      <c r="K735" s="4" t="s">
        <v>9</v>
      </c>
      <c r="L735" s="5">
        <v>45900</v>
      </c>
      <c r="M735" s="7"/>
      <c r="N735" s="7"/>
      <c r="O735" s="6">
        <f t="shared" si="193"/>
        <v>0</v>
      </c>
      <c r="P735" s="7">
        <f>SUMIFS(مصنعيات!N:N,مصنعيات!F:F,$N$2,مصنعيات!D:D,L735)</f>
        <v>0</v>
      </c>
      <c r="Q735" s="66" t="str">
        <f t="shared" si="186"/>
        <v/>
      </c>
      <c r="T735" s="4" t="s">
        <v>9</v>
      </c>
      <c r="U735" s="5">
        <v>45900</v>
      </c>
      <c r="V735" s="7"/>
      <c r="W735" s="7"/>
      <c r="X735" s="6">
        <f t="shared" si="194"/>
        <v>0</v>
      </c>
      <c r="Y735" s="7">
        <f>SUMIFS(مصنعيات!W:W,مصنعيات!O:O,$W$2,مصنعيات!M:M,U735)</f>
        <v>0</v>
      </c>
      <c r="Z735" s="66" t="str">
        <f t="shared" si="187"/>
        <v/>
      </c>
      <c r="AC735" s="4" t="s">
        <v>9</v>
      </c>
      <c r="AD735" s="5">
        <v>45900</v>
      </c>
      <c r="AE735" s="7"/>
      <c r="AF735" s="7"/>
      <c r="AG735" s="6">
        <f t="shared" si="195"/>
        <v>0</v>
      </c>
      <c r="AH735" s="7">
        <f>SUMIFS(مصنعيات!AF:AF,مصنعيات!X:X,$AF$2,مصنعيات!V:V,AD735)</f>
        <v>0</v>
      </c>
      <c r="AI735" s="66" t="str">
        <f t="shared" si="188"/>
        <v/>
      </c>
      <c r="AL735" s="4" t="s">
        <v>9</v>
      </c>
      <c r="AM735" s="5">
        <v>45900</v>
      </c>
      <c r="AN735" s="7"/>
      <c r="AO735" s="7"/>
      <c r="AP735" s="6">
        <f t="shared" si="196"/>
        <v>0</v>
      </c>
      <c r="AQ735" s="7">
        <f>SUMIFS(مصنعيات!AO:AO,مصنعيات!AG:AG,$AO$2,مصنعيات!AE:AE,AM735)</f>
        <v>0</v>
      </c>
      <c r="AR735" s="66" t="str">
        <f t="shared" si="189"/>
        <v/>
      </c>
      <c r="AT735" s="4" t="s">
        <v>9</v>
      </c>
      <c r="AU735" s="5">
        <v>45900</v>
      </c>
      <c r="AV735" s="7"/>
      <c r="AW735" s="7"/>
      <c r="AX735" s="6">
        <f t="shared" si="197"/>
        <v>0</v>
      </c>
      <c r="AY735" s="7">
        <f ca="1">SUMIFS(مصنعيات!AW:AW,مصنعيات!AO:AO,$AO$2,مصنعيات!AM:AM,AU735)</f>
        <v>0</v>
      </c>
      <c r="AZ735" s="66" t="str">
        <f t="shared" si="190"/>
        <v/>
      </c>
      <c r="BB735" s="4" t="s">
        <v>9</v>
      </c>
      <c r="BC735" s="5">
        <v>45900</v>
      </c>
      <c r="BD735" s="7"/>
      <c r="BE735" s="7"/>
      <c r="BF735" s="6">
        <f t="shared" si="198"/>
        <v>0</v>
      </c>
      <c r="BG735" s="7">
        <f ca="1">SUMIFS(مصنعيات!BE:BE,مصنعيات!AW:AW,$AO$2,مصنعيات!AU:AU,BC735)</f>
        <v>0</v>
      </c>
      <c r="BH735" s="66" t="str">
        <f t="shared" si="191"/>
        <v/>
      </c>
      <c r="BJ735" s="4" t="s">
        <v>9</v>
      </c>
      <c r="BK735" s="5">
        <v>45900</v>
      </c>
      <c r="BL735" s="7"/>
      <c r="BM735" s="7"/>
      <c r="BN735" s="6">
        <f t="shared" si="199"/>
        <v>0</v>
      </c>
      <c r="BO735" s="7">
        <f ca="1">SUMIFS(مصنعيات!BM:BM,مصنعيات!BE:BE,$AO$2,مصنعيات!BC:BC,BK735)</f>
        <v>0</v>
      </c>
      <c r="BP735" s="66" t="str">
        <f t="shared" si="192"/>
        <v/>
      </c>
    </row>
    <row r="736" spans="2:68" x14ac:dyDescent="0.2">
      <c r="B736" s="4" t="s">
        <v>10</v>
      </c>
      <c r="C736" s="5">
        <v>45901</v>
      </c>
      <c r="D736" s="7"/>
      <c r="E736" s="7"/>
      <c r="F736" s="6">
        <f t="shared" si="184"/>
        <v>0</v>
      </c>
      <c r="G736" s="7">
        <f>SUMIFS(مصنعيات!N:N,مصنعيات!F:F,$E$2,مصنعيات!D:D,C736)</f>
        <v>0</v>
      </c>
      <c r="H736" s="66" t="str">
        <f t="shared" si="185"/>
        <v/>
      </c>
      <c r="K736" s="4" t="s">
        <v>10</v>
      </c>
      <c r="L736" s="5">
        <v>45901</v>
      </c>
      <c r="M736" s="7"/>
      <c r="N736" s="7"/>
      <c r="O736" s="6">
        <f t="shared" si="193"/>
        <v>0</v>
      </c>
      <c r="P736" s="7">
        <f>SUMIFS(مصنعيات!N:N,مصنعيات!F:F,$N$2,مصنعيات!D:D,L736)</f>
        <v>0</v>
      </c>
      <c r="Q736" s="66" t="str">
        <f t="shared" si="186"/>
        <v/>
      </c>
      <c r="T736" s="4" t="s">
        <v>10</v>
      </c>
      <c r="U736" s="5">
        <v>45901</v>
      </c>
      <c r="V736" s="7"/>
      <c r="W736" s="7"/>
      <c r="X736" s="6">
        <f t="shared" si="194"/>
        <v>0</v>
      </c>
      <c r="Y736" s="7">
        <f>SUMIFS(مصنعيات!W:W,مصنعيات!O:O,$W$2,مصنعيات!M:M,U736)</f>
        <v>0</v>
      </c>
      <c r="Z736" s="66" t="str">
        <f t="shared" si="187"/>
        <v/>
      </c>
      <c r="AC736" s="4" t="s">
        <v>10</v>
      </c>
      <c r="AD736" s="5">
        <v>45901</v>
      </c>
      <c r="AE736" s="7"/>
      <c r="AF736" s="7"/>
      <c r="AG736" s="6">
        <f t="shared" si="195"/>
        <v>0</v>
      </c>
      <c r="AH736" s="7">
        <f>SUMIFS(مصنعيات!AF:AF,مصنعيات!X:X,$AF$2,مصنعيات!V:V,AD736)</f>
        <v>0</v>
      </c>
      <c r="AI736" s="66" t="str">
        <f t="shared" si="188"/>
        <v/>
      </c>
      <c r="AL736" s="4" t="s">
        <v>10</v>
      </c>
      <c r="AM736" s="5">
        <v>45901</v>
      </c>
      <c r="AN736" s="7"/>
      <c r="AO736" s="7"/>
      <c r="AP736" s="6">
        <f t="shared" si="196"/>
        <v>0</v>
      </c>
      <c r="AQ736" s="7">
        <f>SUMIFS(مصنعيات!AO:AO,مصنعيات!AG:AG,$AO$2,مصنعيات!AE:AE,AM736)</f>
        <v>0</v>
      </c>
      <c r="AR736" s="66" t="str">
        <f t="shared" si="189"/>
        <v/>
      </c>
      <c r="AT736" s="4" t="s">
        <v>10</v>
      </c>
      <c r="AU736" s="5">
        <v>45901</v>
      </c>
      <c r="AV736" s="7"/>
      <c r="AW736" s="7"/>
      <c r="AX736" s="6">
        <f t="shared" si="197"/>
        <v>0</v>
      </c>
      <c r="AY736" s="7">
        <f ca="1">SUMIFS(مصنعيات!AW:AW,مصنعيات!AO:AO,$AO$2,مصنعيات!AM:AM,AU736)</f>
        <v>0</v>
      </c>
      <c r="AZ736" s="66" t="str">
        <f t="shared" si="190"/>
        <v/>
      </c>
      <c r="BB736" s="4" t="s">
        <v>10</v>
      </c>
      <c r="BC736" s="5">
        <v>45901</v>
      </c>
      <c r="BD736" s="7"/>
      <c r="BE736" s="7"/>
      <c r="BF736" s="6">
        <f t="shared" si="198"/>
        <v>0</v>
      </c>
      <c r="BG736" s="7">
        <f ca="1">SUMIFS(مصنعيات!BE:BE,مصنعيات!AW:AW,$AO$2,مصنعيات!AU:AU,BC736)</f>
        <v>0</v>
      </c>
      <c r="BH736" s="66" t="str">
        <f t="shared" si="191"/>
        <v/>
      </c>
      <c r="BJ736" s="4" t="s">
        <v>10</v>
      </c>
      <c r="BK736" s="5">
        <v>45901</v>
      </c>
      <c r="BL736" s="7"/>
      <c r="BM736" s="7"/>
      <c r="BN736" s="6">
        <f t="shared" si="199"/>
        <v>0</v>
      </c>
      <c r="BO736" s="7">
        <f ca="1">SUMIFS(مصنعيات!BM:BM,مصنعيات!BE:BE,$AO$2,مصنعيات!BC:BC,BK736)</f>
        <v>0</v>
      </c>
      <c r="BP736" s="66" t="str">
        <f t="shared" si="192"/>
        <v/>
      </c>
    </row>
    <row r="737" spans="2:68" x14ac:dyDescent="0.2">
      <c r="B737" s="4" t="s">
        <v>11</v>
      </c>
      <c r="C737" s="5">
        <v>45902</v>
      </c>
      <c r="D737" s="7"/>
      <c r="E737" s="7"/>
      <c r="F737" s="6">
        <f t="shared" si="184"/>
        <v>0</v>
      </c>
      <c r="G737" s="7">
        <f>SUMIFS(مصنعيات!N:N,مصنعيات!F:F,$E$2,مصنعيات!D:D,C737)</f>
        <v>0</v>
      </c>
      <c r="H737" s="66" t="str">
        <f t="shared" si="185"/>
        <v/>
      </c>
      <c r="K737" s="4" t="s">
        <v>11</v>
      </c>
      <c r="L737" s="5">
        <v>45902</v>
      </c>
      <c r="M737" s="7"/>
      <c r="N737" s="7"/>
      <c r="O737" s="6">
        <f t="shared" si="193"/>
        <v>0</v>
      </c>
      <c r="P737" s="7">
        <f>SUMIFS(مصنعيات!N:N,مصنعيات!F:F,$N$2,مصنعيات!D:D,L737)</f>
        <v>0</v>
      </c>
      <c r="Q737" s="66" t="str">
        <f t="shared" si="186"/>
        <v/>
      </c>
      <c r="T737" s="4" t="s">
        <v>11</v>
      </c>
      <c r="U737" s="5">
        <v>45902</v>
      </c>
      <c r="V737" s="7"/>
      <c r="W737" s="7"/>
      <c r="X737" s="6">
        <f t="shared" si="194"/>
        <v>0</v>
      </c>
      <c r="Y737" s="7">
        <f>SUMIFS(مصنعيات!W:W,مصنعيات!O:O,$W$2,مصنعيات!M:M,U737)</f>
        <v>0</v>
      </c>
      <c r="Z737" s="66" t="str">
        <f t="shared" si="187"/>
        <v/>
      </c>
      <c r="AC737" s="4" t="s">
        <v>11</v>
      </c>
      <c r="AD737" s="5">
        <v>45902</v>
      </c>
      <c r="AE737" s="7"/>
      <c r="AF737" s="7"/>
      <c r="AG737" s="6">
        <f t="shared" si="195"/>
        <v>0</v>
      </c>
      <c r="AH737" s="7">
        <f>SUMIFS(مصنعيات!AF:AF,مصنعيات!X:X,$AF$2,مصنعيات!V:V,AD737)</f>
        <v>0</v>
      </c>
      <c r="AI737" s="66" t="str">
        <f t="shared" si="188"/>
        <v/>
      </c>
      <c r="AL737" s="4" t="s">
        <v>11</v>
      </c>
      <c r="AM737" s="5">
        <v>45902</v>
      </c>
      <c r="AN737" s="7"/>
      <c r="AO737" s="7"/>
      <c r="AP737" s="6">
        <f t="shared" si="196"/>
        <v>0</v>
      </c>
      <c r="AQ737" s="7">
        <f>SUMIFS(مصنعيات!AO:AO,مصنعيات!AG:AG,$AO$2,مصنعيات!AE:AE,AM737)</f>
        <v>0</v>
      </c>
      <c r="AR737" s="66" t="str">
        <f t="shared" si="189"/>
        <v/>
      </c>
      <c r="AT737" s="4" t="s">
        <v>11</v>
      </c>
      <c r="AU737" s="5">
        <v>45902</v>
      </c>
      <c r="AV737" s="7"/>
      <c r="AW737" s="7"/>
      <c r="AX737" s="6">
        <f t="shared" si="197"/>
        <v>0</v>
      </c>
      <c r="AY737" s="7">
        <f ca="1">SUMIFS(مصنعيات!AW:AW,مصنعيات!AO:AO,$AO$2,مصنعيات!AM:AM,AU737)</f>
        <v>0</v>
      </c>
      <c r="AZ737" s="66" t="str">
        <f t="shared" si="190"/>
        <v/>
      </c>
      <c r="BB737" s="4" t="s">
        <v>11</v>
      </c>
      <c r="BC737" s="5">
        <v>45902</v>
      </c>
      <c r="BD737" s="7"/>
      <c r="BE737" s="7"/>
      <c r="BF737" s="6">
        <f t="shared" si="198"/>
        <v>0</v>
      </c>
      <c r="BG737" s="7">
        <f ca="1">SUMIFS(مصنعيات!BE:BE,مصنعيات!AW:AW,$AO$2,مصنعيات!AU:AU,BC737)</f>
        <v>0</v>
      </c>
      <c r="BH737" s="66" t="str">
        <f t="shared" si="191"/>
        <v/>
      </c>
      <c r="BJ737" s="4" t="s">
        <v>11</v>
      </c>
      <c r="BK737" s="5">
        <v>45902</v>
      </c>
      <c r="BL737" s="7"/>
      <c r="BM737" s="7"/>
      <c r="BN737" s="6">
        <f t="shared" si="199"/>
        <v>0</v>
      </c>
      <c r="BO737" s="7">
        <f ca="1">SUMIFS(مصنعيات!BM:BM,مصنعيات!BE:BE,$AO$2,مصنعيات!BC:BC,BK737)</f>
        <v>0</v>
      </c>
      <c r="BP737" s="66" t="str">
        <f t="shared" si="192"/>
        <v/>
      </c>
    </row>
    <row r="738" spans="2:68" x14ac:dyDescent="0.2">
      <c r="B738" s="4" t="s">
        <v>12</v>
      </c>
      <c r="C738" s="5">
        <v>45903</v>
      </c>
      <c r="D738" s="7"/>
      <c r="E738" s="7"/>
      <c r="F738" s="6">
        <f t="shared" si="184"/>
        <v>0</v>
      </c>
      <c r="G738" s="7">
        <f>SUMIFS(مصنعيات!N:N,مصنعيات!F:F,$E$2,مصنعيات!D:D,C738)</f>
        <v>0</v>
      </c>
      <c r="H738" s="66" t="str">
        <f t="shared" si="185"/>
        <v/>
      </c>
      <c r="K738" s="4" t="s">
        <v>12</v>
      </c>
      <c r="L738" s="5">
        <v>45903</v>
      </c>
      <c r="M738" s="7"/>
      <c r="N738" s="7"/>
      <c r="O738" s="6">
        <f t="shared" si="193"/>
        <v>0</v>
      </c>
      <c r="P738" s="7">
        <f>SUMIFS(مصنعيات!N:N,مصنعيات!F:F,$N$2,مصنعيات!D:D,L738)</f>
        <v>0</v>
      </c>
      <c r="Q738" s="66" t="str">
        <f t="shared" si="186"/>
        <v/>
      </c>
      <c r="T738" s="4" t="s">
        <v>12</v>
      </c>
      <c r="U738" s="5">
        <v>45903</v>
      </c>
      <c r="V738" s="7"/>
      <c r="W738" s="7"/>
      <c r="X738" s="6">
        <f t="shared" si="194"/>
        <v>0</v>
      </c>
      <c r="Y738" s="7">
        <f>SUMIFS(مصنعيات!W:W,مصنعيات!O:O,$W$2,مصنعيات!M:M,U738)</f>
        <v>0</v>
      </c>
      <c r="Z738" s="66" t="str">
        <f t="shared" si="187"/>
        <v/>
      </c>
      <c r="AC738" s="4" t="s">
        <v>12</v>
      </c>
      <c r="AD738" s="5">
        <v>45903</v>
      </c>
      <c r="AE738" s="7"/>
      <c r="AF738" s="7"/>
      <c r="AG738" s="6">
        <f t="shared" si="195"/>
        <v>0</v>
      </c>
      <c r="AH738" s="7">
        <f>SUMIFS(مصنعيات!AF:AF,مصنعيات!X:X,$AF$2,مصنعيات!V:V,AD738)</f>
        <v>0</v>
      </c>
      <c r="AI738" s="66" t="str">
        <f t="shared" si="188"/>
        <v/>
      </c>
      <c r="AL738" s="4" t="s">
        <v>12</v>
      </c>
      <c r="AM738" s="5">
        <v>45903</v>
      </c>
      <c r="AN738" s="7"/>
      <c r="AO738" s="7"/>
      <c r="AP738" s="6">
        <f t="shared" si="196"/>
        <v>0</v>
      </c>
      <c r="AQ738" s="7">
        <f>SUMIFS(مصنعيات!AO:AO,مصنعيات!AG:AG,$AO$2,مصنعيات!AE:AE,AM738)</f>
        <v>0</v>
      </c>
      <c r="AR738" s="66" t="str">
        <f t="shared" si="189"/>
        <v/>
      </c>
      <c r="AT738" s="4" t="s">
        <v>12</v>
      </c>
      <c r="AU738" s="5">
        <v>45903</v>
      </c>
      <c r="AV738" s="7"/>
      <c r="AW738" s="7"/>
      <c r="AX738" s="6">
        <f t="shared" si="197"/>
        <v>0</v>
      </c>
      <c r="AY738" s="7">
        <f ca="1">SUMIFS(مصنعيات!AW:AW,مصنعيات!AO:AO,$AO$2,مصنعيات!AM:AM,AU738)</f>
        <v>0</v>
      </c>
      <c r="AZ738" s="66" t="str">
        <f t="shared" si="190"/>
        <v/>
      </c>
      <c r="BB738" s="4" t="s">
        <v>12</v>
      </c>
      <c r="BC738" s="5">
        <v>45903</v>
      </c>
      <c r="BD738" s="7"/>
      <c r="BE738" s="7"/>
      <c r="BF738" s="6">
        <f t="shared" si="198"/>
        <v>0</v>
      </c>
      <c r="BG738" s="7">
        <f ca="1">SUMIFS(مصنعيات!BE:BE,مصنعيات!AW:AW,$AO$2,مصنعيات!AU:AU,BC738)</f>
        <v>0</v>
      </c>
      <c r="BH738" s="66" t="str">
        <f t="shared" si="191"/>
        <v/>
      </c>
      <c r="BJ738" s="4" t="s">
        <v>12</v>
      </c>
      <c r="BK738" s="5">
        <v>45903</v>
      </c>
      <c r="BL738" s="7"/>
      <c r="BM738" s="7"/>
      <c r="BN738" s="6">
        <f t="shared" si="199"/>
        <v>0</v>
      </c>
      <c r="BO738" s="7">
        <f ca="1">SUMIFS(مصنعيات!BM:BM,مصنعيات!BE:BE,$AO$2,مصنعيات!BC:BC,BK738)</f>
        <v>0</v>
      </c>
      <c r="BP738" s="66" t="str">
        <f t="shared" si="192"/>
        <v/>
      </c>
    </row>
    <row r="739" spans="2:68" x14ac:dyDescent="0.2">
      <c r="B739" s="4" t="s">
        <v>13</v>
      </c>
      <c r="C739" s="5">
        <v>45904</v>
      </c>
      <c r="D739" s="7"/>
      <c r="E739" s="7"/>
      <c r="F739" s="6">
        <f t="shared" si="184"/>
        <v>0</v>
      </c>
      <c r="G739" s="7">
        <f>SUMIFS(مصنعيات!N:N,مصنعيات!F:F,$E$2,مصنعيات!D:D,C739)</f>
        <v>0</v>
      </c>
      <c r="H739" s="66" t="str">
        <f t="shared" si="185"/>
        <v/>
      </c>
      <c r="K739" s="4" t="s">
        <v>13</v>
      </c>
      <c r="L739" s="5">
        <v>45904</v>
      </c>
      <c r="M739" s="7"/>
      <c r="N739" s="7"/>
      <c r="O739" s="6">
        <f t="shared" si="193"/>
        <v>0</v>
      </c>
      <c r="P739" s="7">
        <f>SUMIFS(مصنعيات!N:N,مصنعيات!F:F,$N$2,مصنعيات!D:D,L739)</f>
        <v>0</v>
      </c>
      <c r="Q739" s="66" t="str">
        <f t="shared" si="186"/>
        <v/>
      </c>
      <c r="T739" s="4" t="s">
        <v>13</v>
      </c>
      <c r="U739" s="5">
        <v>45904</v>
      </c>
      <c r="V739" s="7"/>
      <c r="W739" s="7"/>
      <c r="X739" s="6">
        <f t="shared" si="194"/>
        <v>0</v>
      </c>
      <c r="Y739" s="7">
        <f>SUMIFS(مصنعيات!W:W,مصنعيات!O:O,$W$2,مصنعيات!M:M,U739)</f>
        <v>0</v>
      </c>
      <c r="Z739" s="66" t="str">
        <f t="shared" si="187"/>
        <v/>
      </c>
      <c r="AC739" s="4" t="s">
        <v>13</v>
      </c>
      <c r="AD739" s="5">
        <v>45904</v>
      </c>
      <c r="AE739" s="7"/>
      <c r="AF739" s="7"/>
      <c r="AG739" s="6">
        <f t="shared" si="195"/>
        <v>0</v>
      </c>
      <c r="AH739" s="7">
        <f>SUMIFS(مصنعيات!AF:AF,مصنعيات!X:X,$AF$2,مصنعيات!V:V,AD739)</f>
        <v>0</v>
      </c>
      <c r="AI739" s="66" t="str">
        <f t="shared" si="188"/>
        <v/>
      </c>
      <c r="AL739" s="4" t="s">
        <v>13</v>
      </c>
      <c r="AM739" s="5">
        <v>45904</v>
      </c>
      <c r="AN739" s="7"/>
      <c r="AO739" s="7"/>
      <c r="AP739" s="6">
        <f t="shared" si="196"/>
        <v>0</v>
      </c>
      <c r="AQ739" s="7">
        <f>SUMIFS(مصنعيات!AO:AO,مصنعيات!AG:AG,$AO$2,مصنعيات!AE:AE,AM739)</f>
        <v>0</v>
      </c>
      <c r="AR739" s="66" t="str">
        <f t="shared" si="189"/>
        <v/>
      </c>
      <c r="AT739" s="4" t="s">
        <v>13</v>
      </c>
      <c r="AU739" s="5">
        <v>45904</v>
      </c>
      <c r="AV739" s="7"/>
      <c r="AW739" s="7"/>
      <c r="AX739" s="6">
        <f t="shared" si="197"/>
        <v>0</v>
      </c>
      <c r="AY739" s="7">
        <f ca="1">SUMIFS(مصنعيات!AW:AW,مصنعيات!AO:AO,$AO$2,مصنعيات!AM:AM,AU739)</f>
        <v>0</v>
      </c>
      <c r="AZ739" s="66" t="str">
        <f t="shared" si="190"/>
        <v/>
      </c>
      <c r="BB739" s="4" t="s">
        <v>13</v>
      </c>
      <c r="BC739" s="5">
        <v>45904</v>
      </c>
      <c r="BD739" s="7"/>
      <c r="BE739" s="7"/>
      <c r="BF739" s="6">
        <f t="shared" si="198"/>
        <v>0</v>
      </c>
      <c r="BG739" s="7">
        <f ca="1">SUMIFS(مصنعيات!BE:BE,مصنعيات!AW:AW,$AO$2,مصنعيات!AU:AU,BC739)</f>
        <v>0</v>
      </c>
      <c r="BH739" s="66" t="str">
        <f t="shared" si="191"/>
        <v/>
      </c>
      <c r="BJ739" s="4" t="s">
        <v>13</v>
      </c>
      <c r="BK739" s="5">
        <v>45904</v>
      </c>
      <c r="BL739" s="7"/>
      <c r="BM739" s="7"/>
      <c r="BN739" s="6">
        <f t="shared" si="199"/>
        <v>0</v>
      </c>
      <c r="BO739" s="7">
        <f ca="1">SUMIFS(مصنعيات!BM:BM,مصنعيات!BE:BE,$AO$2,مصنعيات!BC:BC,BK739)</f>
        <v>0</v>
      </c>
      <c r="BP739" s="66" t="str">
        <f t="shared" si="192"/>
        <v/>
      </c>
    </row>
    <row r="740" spans="2:68" x14ac:dyDescent="0.2">
      <c r="B740" s="4" t="s">
        <v>30</v>
      </c>
      <c r="C740" s="5">
        <v>45905</v>
      </c>
      <c r="D740" s="7"/>
      <c r="E740" s="7"/>
      <c r="F740" s="6">
        <f t="shared" si="184"/>
        <v>0</v>
      </c>
      <c r="G740" s="7">
        <f>SUMIFS(مصنعيات!N:N,مصنعيات!F:F,$E$2,مصنعيات!D:D,C740)</f>
        <v>0</v>
      </c>
      <c r="H740" s="66" t="str">
        <f t="shared" si="185"/>
        <v/>
      </c>
      <c r="K740" s="4" t="s">
        <v>30</v>
      </c>
      <c r="L740" s="5">
        <v>45905</v>
      </c>
      <c r="M740" s="7"/>
      <c r="N740" s="7"/>
      <c r="O740" s="6">
        <f t="shared" si="193"/>
        <v>0</v>
      </c>
      <c r="P740" s="7">
        <f>SUMIFS(مصنعيات!N:N,مصنعيات!F:F,$N$2,مصنعيات!D:D,L740)</f>
        <v>0</v>
      </c>
      <c r="Q740" s="66" t="str">
        <f t="shared" si="186"/>
        <v/>
      </c>
      <c r="T740" s="4" t="s">
        <v>30</v>
      </c>
      <c r="U740" s="5">
        <v>45905</v>
      </c>
      <c r="V740" s="7"/>
      <c r="W740" s="7"/>
      <c r="X740" s="6">
        <f t="shared" si="194"/>
        <v>0</v>
      </c>
      <c r="Y740" s="7">
        <f>SUMIFS(مصنعيات!W:W,مصنعيات!O:O,$W$2,مصنعيات!M:M,U740)</f>
        <v>0</v>
      </c>
      <c r="Z740" s="66" t="str">
        <f t="shared" si="187"/>
        <v/>
      </c>
      <c r="AC740" s="4" t="s">
        <v>30</v>
      </c>
      <c r="AD740" s="5">
        <v>45905</v>
      </c>
      <c r="AE740" s="7"/>
      <c r="AF740" s="7"/>
      <c r="AG740" s="6">
        <f t="shared" si="195"/>
        <v>0</v>
      </c>
      <c r="AH740" s="7">
        <f>SUMIFS(مصنعيات!AF:AF,مصنعيات!X:X,$AF$2,مصنعيات!V:V,AD740)</f>
        <v>0</v>
      </c>
      <c r="AI740" s="66" t="str">
        <f t="shared" si="188"/>
        <v/>
      </c>
      <c r="AL740" s="4" t="s">
        <v>30</v>
      </c>
      <c r="AM740" s="5">
        <v>45905</v>
      </c>
      <c r="AN740" s="7"/>
      <c r="AO740" s="7"/>
      <c r="AP740" s="6">
        <f t="shared" si="196"/>
        <v>0</v>
      </c>
      <c r="AQ740" s="7">
        <f>SUMIFS(مصنعيات!AO:AO,مصنعيات!AG:AG,$AO$2,مصنعيات!AE:AE,AM740)</f>
        <v>0</v>
      </c>
      <c r="AR740" s="66" t="str">
        <f t="shared" si="189"/>
        <v/>
      </c>
      <c r="AT740" s="4" t="s">
        <v>30</v>
      </c>
      <c r="AU740" s="5">
        <v>45905</v>
      </c>
      <c r="AV740" s="7"/>
      <c r="AW740" s="7"/>
      <c r="AX740" s="6">
        <f t="shared" si="197"/>
        <v>0</v>
      </c>
      <c r="AY740" s="7">
        <f ca="1">SUMIFS(مصنعيات!AW:AW,مصنعيات!AO:AO,$AO$2,مصنعيات!AM:AM,AU740)</f>
        <v>0</v>
      </c>
      <c r="AZ740" s="66" t="str">
        <f t="shared" si="190"/>
        <v/>
      </c>
      <c r="BB740" s="4" t="s">
        <v>30</v>
      </c>
      <c r="BC740" s="5">
        <v>45905</v>
      </c>
      <c r="BD740" s="7"/>
      <c r="BE740" s="7"/>
      <c r="BF740" s="6">
        <f t="shared" si="198"/>
        <v>0</v>
      </c>
      <c r="BG740" s="7">
        <f ca="1">SUMIFS(مصنعيات!BE:BE,مصنعيات!AW:AW,$AO$2,مصنعيات!AU:AU,BC740)</f>
        <v>0</v>
      </c>
      <c r="BH740" s="66" t="str">
        <f t="shared" si="191"/>
        <v/>
      </c>
      <c r="BJ740" s="4" t="s">
        <v>30</v>
      </c>
      <c r="BK740" s="5">
        <v>45905</v>
      </c>
      <c r="BL740" s="7"/>
      <c r="BM740" s="7"/>
      <c r="BN740" s="6">
        <f t="shared" si="199"/>
        <v>0</v>
      </c>
      <c r="BO740" s="7">
        <f ca="1">SUMIFS(مصنعيات!BM:BM,مصنعيات!BE:BE,$AO$2,مصنعيات!BC:BC,BK740)</f>
        <v>0</v>
      </c>
      <c r="BP740" s="66" t="str">
        <f t="shared" si="192"/>
        <v/>
      </c>
    </row>
    <row r="741" spans="2:68" x14ac:dyDescent="0.2">
      <c r="B741" s="4" t="s">
        <v>8</v>
      </c>
      <c r="C741" s="5">
        <v>45906</v>
      </c>
      <c r="D741" s="7"/>
      <c r="E741" s="7"/>
      <c r="F741" s="6">
        <f t="shared" si="184"/>
        <v>0</v>
      </c>
      <c r="G741" s="7">
        <f>SUMIFS(مصنعيات!N:N,مصنعيات!F:F,$E$2,مصنعيات!D:D,C741)</f>
        <v>0</v>
      </c>
      <c r="H741" s="66" t="str">
        <f t="shared" si="185"/>
        <v/>
      </c>
      <c r="K741" s="4" t="s">
        <v>8</v>
      </c>
      <c r="L741" s="5">
        <v>45906</v>
      </c>
      <c r="M741" s="7"/>
      <c r="N741" s="7"/>
      <c r="O741" s="6">
        <f t="shared" si="193"/>
        <v>0</v>
      </c>
      <c r="P741" s="7">
        <f>SUMIFS(مصنعيات!N:N,مصنعيات!F:F,$N$2,مصنعيات!D:D,L741)</f>
        <v>0</v>
      </c>
      <c r="Q741" s="66" t="str">
        <f t="shared" si="186"/>
        <v/>
      </c>
      <c r="T741" s="4" t="s">
        <v>8</v>
      </c>
      <c r="U741" s="5">
        <v>45906</v>
      </c>
      <c r="V741" s="7"/>
      <c r="W741" s="7"/>
      <c r="X741" s="6">
        <f t="shared" si="194"/>
        <v>0</v>
      </c>
      <c r="Y741" s="7">
        <f>SUMIFS(مصنعيات!W:W,مصنعيات!O:O,$W$2,مصنعيات!M:M,U741)</f>
        <v>0</v>
      </c>
      <c r="Z741" s="66" t="str">
        <f t="shared" si="187"/>
        <v/>
      </c>
      <c r="AC741" s="4" t="s">
        <v>8</v>
      </c>
      <c r="AD741" s="5">
        <v>45906</v>
      </c>
      <c r="AE741" s="7"/>
      <c r="AF741" s="7"/>
      <c r="AG741" s="6">
        <f t="shared" si="195"/>
        <v>0</v>
      </c>
      <c r="AH741" s="7">
        <f>SUMIFS(مصنعيات!AF:AF,مصنعيات!X:X,$AF$2,مصنعيات!V:V,AD741)</f>
        <v>0</v>
      </c>
      <c r="AI741" s="66" t="str">
        <f t="shared" si="188"/>
        <v/>
      </c>
      <c r="AL741" s="4" t="s">
        <v>8</v>
      </c>
      <c r="AM741" s="5">
        <v>45906</v>
      </c>
      <c r="AN741" s="7"/>
      <c r="AO741" s="7"/>
      <c r="AP741" s="6">
        <f t="shared" si="196"/>
        <v>0</v>
      </c>
      <c r="AQ741" s="7">
        <f>SUMIFS(مصنعيات!AO:AO,مصنعيات!AG:AG,$AO$2,مصنعيات!AE:AE,AM741)</f>
        <v>0</v>
      </c>
      <c r="AR741" s="66" t="str">
        <f t="shared" si="189"/>
        <v/>
      </c>
      <c r="AT741" s="4" t="s">
        <v>8</v>
      </c>
      <c r="AU741" s="5">
        <v>45906</v>
      </c>
      <c r="AV741" s="7"/>
      <c r="AW741" s="7"/>
      <c r="AX741" s="6">
        <f t="shared" si="197"/>
        <v>0</v>
      </c>
      <c r="AY741" s="7">
        <f ca="1">SUMIFS(مصنعيات!AW:AW,مصنعيات!AO:AO,$AO$2,مصنعيات!AM:AM,AU741)</f>
        <v>0</v>
      </c>
      <c r="AZ741" s="66" t="str">
        <f t="shared" si="190"/>
        <v/>
      </c>
      <c r="BB741" s="4" t="s">
        <v>8</v>
      </c>
      <c r="BC741" s="5">
        <v>45906</v>
      </c>
      <c r="BD741" s="7"/>
      <c r="BE741" s="7"/>
      <c r="BF741" s="6">
        <f t="shared" si="198"/>
        <v>0</v>
      </c>
      <c r="BG741" s="7">
        <f ca="1">SUMIFS(مصنعيات!BE:BE,مصنعيات!AW:AW,$AO$2,مصنعيات!AU:AU,BC741)</f>
        <v>0</v>
      </c>
      <c r="BH741" s="66" t="str">
        <f t="shared" si="191"/>
        <v/>
      </c>
      <c r="BJ741" s="4" t="s">
        <v>8</v>
      </c>
      <c r="BK741" s="5">
        <v>45906</v>
      </c>
      <c r="BL741" s="7"/>
      <c r="BM741" s="7"/>
      <c r="BN741" s="6">
        <f t="shared" si="199"/>
        <v>0</v>
      </c>
      <c r="BO741" s="7">
        <f ca="1">SUMIFS(مصنعيات!BM:BM,مصنعيات!BE:BE,$AO$2,مصنعيات!BC:BC,BK741)</f>
        <v>0</v>
      </c>
      <c r="BP741" s="66" t="str">
        <f t="shared" si="192"/>
        <v/>
      </c>
    </row>
    <row r="742" spans="2:68" x14ac:dyDescent="0.2">
      <c r="B742" s="4" t="s">
        <v>9</v>
      </c>
      <c r="C742" s="5">
        <v>45907</v>
      </c>
      <c r="D742" s="7"/>
      <c r="E742" s="7"/>
      <c r="F742" s="6">
        <f t="shared" si="184"/>
        <v>0</v>
      </c>
      <c r="G742" s="7">
        <f>SUMIFS(مصنعيات!N:N,مصنعيات!F:F,$E$2,مصنعيات!D:D,C742)</f>
        <v>0</v>
      </c>
      <c r="H742" s="66" t="str">
        <f t="shared" si="185"/>
        <v/>
      </c>
      <c r="K742" s="4" t="s">
        <v>9</v>
      </c>
      <c r="L742" s="5">
        <v>45907</v>
      </c>
      <c r="M742" s="7"/>
      <c r="N742" s="7"/>
      <c r="O742" s="6">
        <f t="shared" si="193"/>
        <v>0</v>
      </c>
      <c r="P742" s="7">
        <f>SUMIFS(مصنعيات!N:N,مصنعيات!F:F,$N$2,مصنعيات!D:D,L742)</f>
        <v>0</v>
      </c>
      <c r="Q742" s="66" t="str">
        <f t="shared" si="186"/>
        <v/>
      </c>
      <c r="T742" s="4" t="s">
        <v>9</v>
      </c>
      <c r="U742" s="5">
        <v>45907</v>
      </c>
      <c r="V742" s="7"/>
      <c r="W742" s="7"/>
      <c r="X742" s="6">
        <f t="shared" si="194"/>
        <v>0</v>
      </c>
      <c r="Y742" s="7">
        <f>SUMIFS(مصنعيات!W:W,مصنعيات!O:O,$W$2,مصنعيات!M:M,U742)</f>
        <v>0</v>
      </c>
      <c r="Z742" s="66" t="str">
        <f t="shared" si="187"/>
        <v/>
      </c>
      <c r="AC742" s="4" t="s">
        <v>9</v>
      </c>
      <c r="AD742" s="5">
        <v>45907</v>
      </c>
      <c r="AE742" s="7"/>
      <c r="AF742" s="7"/>
      <c r="AG742" s="6">
        <f t="shared" si="195"/>
        <v>0</v>
      </c>
      <c r="AH742" s="7">
        <f>SUMIFS(مصنعيات!AF:AF,مصنعيات!X:X,$AF$2,مصنعيات!V:V,AD742)</f>
        <v>0</v>
      </c>
      <c r="AI742" s="66" t="str">
        <f t="shared" si="188"/>
        <v/>
      </c>
      <c r="AL742" s="4" t="s">
        <v>9</v>
      </c>
      <c r="AM742" s="5">
        <v>45907</v>
      </c>
      <c r="AN742" s="7"/>
      <c r="AO742" s="7"/>
      <c r="AP742" s="6">
        <f t="shared" si="196"/>
        <v>0</v>
      </c>
      <c r="AQ742" s="7">
        <f>SUMIFS(مصنعيات!AO:AO,مصنعيات!AG:AG,$AO$2,مصنعيات!AE:AE,AM742)</f>
        <v>0</v>
      </c>
      <c r="AR742" s="66" t="str">
        <f t="shared" si="189"/>
        <v/>
      </c>
      <c r="AT742" s="4" t="s">
        <v>9</v>
      </c>
      <c r="AU742" s="5">
        <v>45907</v>
      </c>
      <c r="AV742" s="7"/>
      <c r="AW742" s="7"/>
      <c r="AX742" s="6">
        <f t="shared" si="197"/>
        <v>0</v>
      </c>
      <c r="AY742" s="7">
        <f ca="1">SUMIFS(مصنعيات!AW:AW,مصنعيات!AO:AO,$AO$2,مصنعيات!AM:AM,AU742)</f>
        <v>0</v>
      </c>
      <c r="AZ742" s="66" t="str">
        <f t="shared" si="190"/>
        <v/>
      </c>
      <c r="BB742" s="4" t="s">
        <v>9</v>
      </c>
      <c r="BC742" s="5">
        <v>45907</v>
      </c>
      <c r="BD742" s="7"/>
      <c r="BE742" s="7"/>
      <c r="BF742" s="6">
        <f t="shared" si="198"/>
        <v>0</v>
      </c>
      <c r="BG742" s="7">
        <f ca="1">SUMIFS(مصنعيات!BE:BE,مصنعيات!AW:AW,$AO$2,مصنعيات!AU:AU,BC742)</f>
        <v>0</v>
      </c>
      <c r="BH742" s="66" t="str">
        <f t="shared" si="191"/>
        <v/>
      </c>
      <c r="BJ742" s="4" t="s">
        <v>9</v>
      </c>
      <c r="BK742" s="5">
        <v>45907</v>
      </c>
      <c r="BL742" s="7"/>
      <c r="BM742" s="7"/>
      <c r="BN742" s="6">
        <f t="shared" si="199"/>
        <v>0</v>
      </c>
      <c r="BO742" s="7">
        <f ca="1">SUMIFS(مصنعيات!BM:BM,مصنعيات!BE:BE,$AO$2,مصنعيات!BC:BC,BK742)</f>
        <v>0</v>
      </c>
      <c r="BP742" s="66" t="str">
        <f t="shared" si="192"/>
        <v/>
      </c>
    </row>
    <row r="743" spans="2:68" x14ac:dyDescent="0.2">
      <c r="B743" s="4" t="s">
        <v>10</v>
      </c>
      <c r="C743" s="5">
        <v>45908</v>
      </c>
      <c r="D743" s="7"/>
      <c r="E743" s="7"/>
      <c r="F743" s="6">
        <f t="shared" si="184"/>
        <v>0</v>
      </c>
      <c r="G743" s="7">
        <f>SUMIFS(مصنعيات!N:N,مصنعيات!F:F,$E$2,مصنعيات!D:D,C743)</f>
        <v>0</v>
      </c>
      <c r="H743" s="66" t="str">
        <f t="shared" si="185"/>
        <v/>
      </c>
      <c r="K743" s="4" t="s">
        <v>10</v>
      </c>
      <c r="L743" s="5">
        <v>45908</v>
      </c>
      <c r="M743" s="7"/>
      <c r="N743" s="7"/>
      <c r="O743" s="6">
        <f t="shared" si="193"/>
        <v>0</v>
      </c>
      <c r="P743" s="7">
        <f>SUMIFS(مصنعيات!N:N,مصنعيات!F:F,$N$2,مصنعيات!D:D,L743)</f>
        <v>0</v>
      </c>
      <c r="Q743" s="66" t="str">
        <f t="shared" si="186"/>
        <v/>
      </c>
      <c r="T743" s="4" t="s">
        <v>10</v>
      </c>
      <c r="U743" s="5">
        <v>45908</v>
      </c>
      <c r="V743" s="7"/>
      <c r="W743" s="7"/>
      <c r="X743" s="6">
        <f t="shared" si="194"/>
        <v>0</v>
      </c>
      <c r="Y743" s="7">
        <f>SUMIFS(مصنعيات!W:W,مصنعيات!O:O,$W$2,مصنعيات!M:M,U743)</f>
        <v>0</v>
      </c>
      <c r="Z743" s="66" t="str">
        <f t="shared" si="187"/>
        <v/>
      </c>
      <c r="AC743" s="4" t="s">
        <v>10</v>
      </c>
      <c r="AD743" s="5">
        <v>45908</v>
      </c>
      <c r="AE743" s="7"/>
      <c r="AF743" s="7"/>
      <c r="AG743" s="6">
        <f t="shared" si="195"/>
        <v>0</v>
      </c>
      <c r="AH743" s="7">
        <f>SUMIFS(مصنعيات!AF:AF,مصنعيات!X:X,$AF$2,مصنعيات!V:V,AD743)</f>
        <v>0</v>
      </c>
      <c r="AI743" s="66" t="str">
        <f t="shared" si="188"/>
        <v/>
      </c>
      <c r="AL743" s="4" t="s">
        <v>10</v>
      </c>
      <c r="AM743" s="5">
        <v>45908</v>
      </c>
      <c r="AN743" s="7"/>
      <c r="AO743" s="7"/>
      <c r="AP743" s="6">
        <f t="shared" si="196"/>
        <v>0</v>
      </c>
      <c r="AQ743" s="7">
        <f>SUMIFS(مصنعيات!AO:AO,مصنعيات!AG:AG,$AO$2,مصنعيات!AE:AE,AM743)</f>
        <v>0</v>
      </c>
      <c r="AR743" s="66" t="str">
        <f t="shared" si="189"/>
        <v/>
      </c>
      <c r="AT743" s="4" t="s">
        <v>10</v>
      </c>
      <c r="AU743" s="5">
        <v>45908</v>
      </c>
      <c r="AV743" s="7"/>
      <c r="AW743" s="7"/>
      <c r="AX743" s="6">
        <f t="shared" si="197"/>
        <v>0</v>
      </c>
      <c r="AY743" s="7">
        <f ca="1">SUMIFS(مصنعيات!AW:AW,مصنعيات!AO:AO,$AO$2,مصنعيات!AM:AM,AU743)</f>
        <v>0</v>
      </c>
      <c r="AZ743" s="66" t="str">
        <f t="shared" si="190"/>
        <v/>
      </c>
      <c r="BB743" s="4" t="s">
        <v>10</v>
      </c>
      <c r="BC743" s="5">
        <v>45908</v>
      </c>
      <c r="BD743" s="7"/>
      <c r="BE743" s="7"/>
      <c r="BF743" s="6">
        <f t="shared" si="198"/>
        <v>0</v>
      </c>
      <c r="BG743" s="7">
        <f ca="1">SUMIFS(مصنعيات!BE:BE,مصنعيات!AW:AW,$AO$2,مصنعيات!AU:AU,BC743)</f>
        <v>0</v>
      </c>
      <c r="BH743" s="66" t="str">
        <f t="shared" si="191"/>
        <v/>
      </c>
      <c r="BJ743" s="4" t="s">
        <v>10</v>
      </c>
      <c r="BK743" s="5">
        <v>45908</v>
      </c>
      <c r="BL743" s="7"/>
      <c r="BM743" s="7"/>
      <c r="BN743" s="6">
        <f t="shared" si="199"/>
        <v>0</v>
      </c>
      <c r="BO743" s="7">
        <f ca="1">SUMIFS(مصنعيات!BM:BM,مصنعيات!BE:BE,$AO$2,مصنعيات!BC:BC,BK743)</f>
        <v>0</v>
      </c>
      <c r="BP743" s="66" t="str">
        <f t="shared" si="192"/>
        <v/>
      </c>
    </row>
    <row r="744" spans="2:68" x14ac:dyDescent="0.2">
      <c r="B744" s="4" t="s">
        <v>11</v>
      </c>
      <c r="C744" s="5">
        <v>45909</v>
      </c>
      <c r="D744" s="7"/>
      <c r="E744" s="7"/>
      <c r="F744" s="6">
        <f t="shared" si="184"/>
        <v>0</v>
      </c>
      <c r="G744" s="7">
        <f>SUMIFS(مصنعيات!N:N,مصنعيات!F:F,$E$2,مصنعيات!D:D,C744)</f>
        <v>0</v>
      </c>
      <c r="H744" s="66" t="str">
        <f t="shared" si="185"/>
        <v/>
      </c>
      <c r="K744" s="4" t="s">
        <v>11</v>
      </c>
      <c r="L744" s="5">
        <v>45909</v>
      </c>
      <c r="M744" s="7"/>
      <c r="N744" s="7"/>
      <c r="O744" s="6">
        <f t="shared" si="193"/>
        <v>0</v>
      </c>
      <c r="P744" s="7">
        <f>SUMIFS(مصنعيات!N:N,مصنعيات!F:F,$N$2,مصنعيات!D:D,L744)</f>
        <v>0</v>
      </c>
      <c r="Q744" s="66" t="str">
        <f t="shared" si="186"/>
        <v/>
      </c>
      <c r="T744" s="4" t="s">
        <v>11</v>
      </c>
      <c r="U744" s="5">
        <v>45909</v>
      </c>
      <c r="V744" s="7"/>
      <c r="W744" s="7"/>
      <c r="X744" s="6">
        <f t="shared" si="194"/>
        <v>0</v>
      </c>
      <c r="Y744" s="7">
        <f>SUMIFS(مصنعيات!W:W,مصنعيات!O:O,$W$2,مصنعيات!M:M,U744)</f>
        <v>0</v>
      </c>
      <c r="Z744" s="66" t="str">
        <f t="shared" si="187"/>
        <v/>
      </c>
      <c r="AC744" s="4" t="s">
        <v>11</v>
      </c>
      <c r="AD744" s="5">
        <v>45909</v>
      </c>
      <c r="AE744" s="7"/>
      <c r="AF744" s="7"/>
      <c r="AG744" s="6">
        <f t="shared" si="195"/>
        <v>0</v>
      </c>
      <c r="AH744" s="7">
        <f>SUMIFS(مصنعيات!AF:AF,مصنعيات!X:X,$AF$2,مصنعيات!V:V,AD744)</f>
        <v>0</v>
      </c>
      <c r="AI744" s="66" t="str">
        <f t="shared" si="188"/>
        <v/>
      </c>
      <c r="AL744" s="4" t="s">
        <v>11</v>
      </c>
      <c r="AM744" s="5">
        <v>45909</v>
      </c>
      <c r="AN744" s="7"/>
      <c r="AO744" s="7"/>
      <c r="AP744" s="6">
        <f t="shared" si="196"/>
        <v>0</v>
      </c>
      <c r="AQ744" s="7">
        <f>SUMIFS(مصنعيات!AO:AO,مصنعيات!AG:AG,$AO$2,مصنعيات!AE:AE,AM744)</f>
        <v>0</v>
      </c>
      <c r="AR744" s="66" t="str">
        <f t="shared" si="189"/>
        <v/>
      </c>
      <c r="AT744" s="4" t="s">
        <v>11</v>
      </c>
      <c r="AU744" s="5">
        <v>45909</v>
      </c>
      <c r="AV744" s="7"/>
      <c r="AW744" s="7"/>
      <c r="AX744" s="6">
        <f t="shared" si="197"/>
        <v>0</v>
      </c>
      <c r="AY744" s="7">
        <f ca="1">SUMIFS(مصنعيات!AW:AW,مصنعيات!AO:AO,$AO$2,مصنعيات!AM:AM,AU744)</f>
        <v>0</v>
      </c>
      <c r="AZ744" s="66" t="str">
        <f t="shared" si="190"/>
        <v/>
      </c>
      <c r="BB744" s="4" t="s">
        <v>11</v>
      </c>
      <c r="BC744" s="5">
        <v>45909</v>
      </c>
      <c r="BD744" s="7"/>
      <c r="BE744" s="7"/>
      <c r="BF744" s="6">
        <f t="shared" si="198"/>
        <v>0</v>
      </c>
      <c r="BG744" s="7">
        <f ca="1">SUMIFS(مصنعيات!BE:BE,مصنعيات!AW:AW,$AO$2,مصنعيات!AU:AU,BC744)</f>
        <v>0</v>
      </c>
      <c r="BH744" s="66" t="str">
        <f t="shared" si="191"/>
        <v/>
      </c>
      <c r="BJ744" s="4" t="s">
        <v>11</v>
      </c>
      <c r="BK744" s="5">
        <v>45909</v>
      </c>
      <c r="BL744" s="7"/>
      <c r="BM744" s="7"/>
      <c r="BN744" s="6">
        <f t="shared" si="199"/>
        <v>0</v>
      </c>
      <c r="BO744" s="7">
        <f ca="1">SUMIFS(مصنعيات!BM:BM,مصنعيات!BE:BE,$AO$2,مصنعيات!BC:BC,BK744)</f>
        <v>0</v>
      </c>
      <c r="BP744" s="66" t="str">
        <f t="shared" si="192"/>
        <v/>
      </c>
    </row>
    <row r="745" spans="2:68" x14ac:dyDescent="0.2">
      <c r="B745" s="4" t="s">
        <v>12</v>
      </c>
      <c r="C745" s="5">
        <v>45910</v>
      </c>
      <c r="D745" s="7"/>
      <c r="E745" s="7"/>
      <c r="F745" s="6">
        <f t="shared" si="184"/>
        <v>0</v>
      </c>
      <c r="G745" s="7">
        <f>SUMIFS(مصنعيات!N:N,مصنعيات!F:F,$E$2,مصنعيات!D:D,C745)</f>
        <v>0</v>
      </c>
      <c r="H745" s="66" t="str">
        <f t="shared" si="185"/>
        <v/>
      </c>
      <c r="K745" s="4" t="s">
        <v>12</v>
      </c>
      <c r="L745" s="5">
        <v>45910</v>
      </c>
      <c r="M745" s="7"/>
      <c r="N745" s="7"/>
      <c r="O745" s="6">
        <f t="shared" si="193"/>
        <v>0</v>
      </c>
      <c r="P745" s="7">
        <f>SUMIFS(مصنعيات!N:N,مصنعيات!F:F,$N$2,مصنعيات!D:D,L745)</f>
        <v>0</v>
      </c>
      <c r="Q745" s="66" t="str">
        <f t="shared" si="186"/>
        <v/>
      </c>
      <c r="T745" s="4" t="s">
        <v>12</v>
      </c>
      <c r="U745" s="5">
        <v>45910</v>
      </c>
      <c r="V745" s="7"/>
      <c r="W745" s="7"/>
      <c r="X745" s="6">
        <f t="shared" si="194"/>
        <v>0</v>
      </c>
      <c r="Y745" s="7">
        <f>SUMIFS(مصنعيات!W:W,مصنعيات!O:O,$W$2,مصنعيات!M:M,U745)</f>
        <v>0</v>
      </c>
      <c r="Z745" s="66" t="str">
        <f t="shared" si="187"/>
        <v/>
      </c>
      <c r="AC745" s="4" t="s">
        <v>12</v>
      </c>
      <c r="AD745" s="5">
        <v>45910</v>
      </c>
      <c r="AE745" s="7"/>
      <c r="AF745" s="7"/>
      <c r="AG745" s="6">
        <f t="shared" si="195"/>
        <v>0</v>
      </c>
      <c r="AH745" s="7">
        <f>SUMIFS(مصنعيات!AF:AF,مصنعيات!X:X,$AF$2,مصنعيات!V:V,AD745)</f>
        <v>0</v>
      </c>
      <c r="AI745" s="66" t="str">
        <f t="shared" si="188"/>
        <v/>
      </c>
      <c r="AL745" s="4" t="s">
        <v>12</v>
      </c>
      <c r="AM745" s="5">
        <v>45910</v>
      </c>
      <c r="AN745" s="7"/>
      <c r="AO745" s="7"/>
      <c r="AP745" s="6">
        <f t="shared" si="196"/>
        <v>0</v>
      </c>
      <c r="AQ745" s="7">
        <f>SUMIFS(مصنعيات!AO:AO,مصنعيات!AG:AG,$AO$2,مصنعيات!AE:AE,AM745)</f>
        <v>0</v>
      </c>
      <c r="AR745" s="66" t="str">
        <f t="shared" si="189"/>
        <v/>
      </c>
      <c r="AT745" s="4" t="s">
        <v>12</v>
      </c>
      <c r="AU745" s="5">
        <v>45910</v>
      </c>
      <c r="AV745" s="7"/>
      <c r="AW745" s="7"/>
      <c r="AX745" s="6">
        <f t="shared" si="197"/>
        <v>0</v>
      </c>
      <c r="AY745" s="7">
        <f ca="1">SUMIFS(مصنعيات!AW:AW,مصنعيات!AO:AO,$AO$2,مصنعيات!AM:AM,AU745)</f>
        <v>0</v>
      </c>
      <c r="AZ745" s="66" t="str">
        <f t="shared" si="190"/>
        <v/>
      </c>
      <c r="BB745" s="4" t="s">
        <v>12</v>
      </c>
      <c r="BC745" s="5">
        <v>45910</v>
      </c>
      <c r="BD745" s="7"/>
      <c r="BE745" s="7"/>
      <c r="BF745" s="6">
        <f t="shared" si="198"/>
        <v>0</v>
      </c>
      <c r="BG745" s="7">
        <f ca="1">SUMIFS(مصنعيات!BE:BE,مصنعيات!AW:AW,$AO$2,مصنعيات!AU:AU,BC745)</f>
        <v>0</v>
      </c>
      <c r="BH745" s="66" t="str">
        <f t="shared" si="191"/>
        <v/>
      </c>
      <c r="BJ745" s="4" t="s">
        <v>12</v>
      </c>
      <c r="BK745" s="5">
        <v>45910</v>
      </c>
      <c r="BL745" s="7"/>
      <c r="BM745" s="7"/>
      <c r="BN745" s="6">
        <f t="shared" si="199"/>
        <v>0</v>
      </c>
      <c r="BO745" s="7">
        <f ca="1">SUMIFS(مصنعيات!BM:BM,مصنعيات!BE:BE,$AO$2,مصنعيات!BC:BC,BK745)</f>
        <v>0</v>
      </c>
      <c r="BP745" s="66" t="str">
        <f t="shared" si="192"/>
        <v/>
      </c>
    </row>
    <row r="746" spans="2:68" x14ac:dyDescent="0.2">
      <c r="B746" s="4" t="s">
        <v>13</v>
      </c>
      <c r="C746" s="5">
        <v>45911</v>
      </c>
      <c r="D746" s="7"/>
      <c r="E746" s="7"/>
      <c r="F746" s="6">
        <f t="shared" si="184"/>
        <v>0</v>
      </c>
      <c r="G746" s="7">
        <f>SUMIFS(مصنعيات!N:N,مصنعيات!F:F,$E$2,مصنعيات!D:D,C746)</f>
        <v>0</v>
      </c>
      <c r="H746" s="66" t="str">
        <f t="shared" si="185"/>
        <v/>
      </c>
      <c r="K746" s="4" t="s">
        <v>13</v>
      </c>
      <c r="L746" s="5">
        <v>45911</v>
      </c>
      <c r="M746" s="7"/>
      <c r="N746" s="7"/>
      <c r="O746" s="6">
        <f t="shared" si="193"/>
        <v>0</v>
      </c>
      <c r="P746" s="7">
        <f>SUMIFS(مصنعيات!N:N,مصنعيات!F:F,$N$2,مصنعيات!D:D,L746)</f>
        <v>0</v>
      </c>
      <c r="Q746" s="66" t="str">
        <f t="shared" si="186"/>
        <v/>
      </c>
      <c r="T746" s="4" t="s">
        <v>13</v>
      </c>
      <c r="U746" s="5">
        <v>45911</v>
      </c>
      <c r="V746" s="7"/>
      <c r="W746" s="7"/>
      <c r="X746" s="6">
        <f t="shared" si="194"/>
        <v>0</v>
      </c>
      <c r="Y746" s="7">
        <f>SUMIFS(مصنعيات!W:W,مصنعيات!O:O,$W$2,مصنعيات!M:M,U746)</f>
        <v>0</v>
      </c>
      <c r="Z746" s="66" t="str">
        <f t="shared" si="187"/>
        <v/>
      </c>
      <c r="AC746" s="4" t="s">
        <v>13</v>
      </c>
      <c r="AD746" s="5">
        <v>45911</v>
      </c>
      <c r="AE746" s="7"/>
      <c r="AF746" s="7"/>
      <c r="AG746" s="6">
        <f t="shared" si="195"/>
        <v>0</v>
      </c>
      <c r="AH746" s="7">
        <f>SUMIFS(مصنعيات!AF:AF,مصنعيات!X:X,$AF$2,مصنعيات!V:V,AD746)</f>
        <v>0</v>
      </c>
      <c r="AI746" s="66" t="str">
        <f t="shared" si="188"/>
        <v/>
      </c>
      <c r="AL746" s="4" t="s">
        <v>13</v>
      </c>
      <c r="AM746" s="5">
        <v>45911</v>
      </c>
      <c r="AN746" s="7"/>
      <c r="AO746" s="7"/>
      <c r="AP746" s="6">
        <f t="shared" si="196"/>
        <v>0</v>
      </c>
      <c r="AQ746" s="7">
        <f>SUMIFS(مصنعيات!AO:AO,مصنعيات!AG:AG,$AO$2,مصنعيات!AE:AE,AM746)</f>
        <v>0</v>
      </c>
      <c r="AR746" s="66" t="str">
        <f t="shared" si="189"/>
        <v/>
      </c>
      <c r="AT746" s="4" t="s">
        <v>13</v>
      </c>
      <c r="AU746" s="5">
        <v>45911</v>
      </c>
      <c r="AV746" s="7"/>
      <c r="AW746" s="7"/>
      <c r="AX746" s="6">
        <f t="shared" si="197"/>
        <v>0</v>
      </c>
      <c r="AY746" s="7">
        <f ca="1">SUMIFS(مصنعيات!AW:AW,مصنعيات!AO:AO,$AO$2,مصنعيات!AM:AM,AU746)</f>
        <v>0</v>
      </c>
      <c r="AZ746" s="66" t="str">
        <f t="shared" si="190"/>
        <v/>
      </c>
      <c r="BB746" s="4" t="s">
        <v>13</v>
      </c>
      <c r="BC746" s="5">
        <v>45911</v>
      </c>
      <c r="BD746" s="7"/>
      <c r="BE746" s="7"/>
      <c r="BF746" s="6">
        <f t="shared" si="198"/>
        <v>0</v>
      </c>
      <c r="BG746" s="7">
        <f ca="1">SUMIFS(مصنعيات!BE:BE,مصنعيات!AW:AW,$AO$2,مصنعيات!AU:AU,BC746)</f>
        <v>0</v>
      </c>
      <c r="BH746" s="66" t="str">
        <f t="shared" si="191"/>
        <v/>
      </c>
      <c r="BJ746" s="4" t="s">
        <v>13</v>
      </c>
      <c r="BK746" s="5">
        <v>45911</v>
      </c>
      <c r="BL746" s="7"/>
      <c r="BM746" s="7"/>
      <c r="BN746" s="6">
        <f t="shared" si="199"/>
        <v>0</v>
      </c>
      <c r="BO746" s="7">
        <f ca="1">SUMIFS(مصنعيات!BM:BM,مصنعيات!BE:BE,$AO$2,مصنعيات!BC:BC,BK746)</f>
        <v>0</v>
      </c>
      <c r="BP746" s="66" t="str">
        <f t="shared" si="192"/>
        <v/>
      </c>
    </row>
    <row r="747" spans="2:68" x14ac:dyDescent="0.2">
      <c r="B747" s="4" t="s">
        <v>30</v>
      </c>
      <c r="C747" s="5">
        <v>45912</v>
      </c>
      <c r="D747" s="7"/>
      <c r="E747" s="7"/>
      <c r="F747" s="6">
        <f t="shared" si="184"/>
        <v>0</v>
      </c>
      <c r="G747" s="7">
        <f>SUMIFS(مصنعيات!N:N,مصنعيات!F:F,$E$2,مصنعيات!D:D,C747)</f>
        <v>0</v>
      </c>
      <c r="H747" s="66" t="str">
        <f t="shared" si="185"/>
        <v/>
      </c>
      <c r="K747" s="4" t="s">
        <v>30</v>
      </c>
      <c r="L747" s="5">
        <v>45912</v>
      </c>
      <c r="M747" s="7"/>
      <c r="N747" s="7"/>
      <c r="O747" s="6">
        <f t="shared" si="193"/>
        <v>0</v>
      </c>
      <c r="P747" s="7">
        <f>SUMIFS(مصنعيات!N:N,مصنعيات!F:F,$N$2,مصنعيات!D:D,L747)</f>
        <v>0</v>
      </c>
      <c r="Q747" s="66" t="str">
        <f t="shared" si="186"/>
        <v/>
      </c>
      <c r="T747" s="4" t="s">
        <v>30</v>
      </c>
      <c r="U747" s="5">
        <v>45912</v>
      </c>
      <c r="V747" s="7"/>
      <c r="W747" s="7"/>
      <c r="X747" s="6">
        <f t="shared" si="194"/>
        <v>0</v>
      </c>
      <c r="Y747" s="7">
        <f>SUMIFS(مصنعيات!W:W,مصنعيات!O:O,$W$2,مصنعيات!M:M,U747)</f>
        <v>0</v>
      </c>
      <c r="Z747" s="66" t="str">
        <f t="shared" si="187"/>
        <v/>
      </c>
      <c r="AC747" s="4" t="s">
        <v>30</v>
      </c>
      <c r="AD747" s="5">
        <v>45912</v>
      </c>
      <c r="AE747" s="7"/>
      <c r="AF747" s="7"/>
      <c r="AG747" s="6">
        <f t="shared" si="195"/>
        <v>0</v>
      </c>
      <c r="AH747" s="7">
        <f>SUMIFS(مصنعيات!AF:AF,مصنعيات!X:X,$AF$2,مصنعيات!V:V,AD747)</f>
        <v>0</v>
      </c>
      <c r="AI747" s="66" t="str">
        <f t="shared" si="188"/>
        <v/>
      </c>
      <c r="AL747" s="4" t="s">
        <v>30</v>
      </c>
      <c r="AM747" s="5">
        <v>45912</v>
      </c>
      <c r="AN747" s="7"/>
      <c r="AO747" s="7"/>
      <c r="AP747" s="6">
        <f t="shared" si="196"/>
        <v>0</v>
      </c>
      <c r="AQ747" s="7">
        <f>SUMIFS(مصنعيات!AO:AO,مصنعيات!AG:AG,$AO$2,مصنعيات!AE:AE,AM747)</f>
        <v>0</v>
      </c>
      <c r="AR747" s="66" t="str">
        <f t="shared" si="189"/>
        <v/>
      </c>
      <c r="AT747" s="4" t="s">
        <v>30</v>
      </c>
      <c r="AU747" s="5">
        <v>45912</v>
      </c>
      <c r="AV747" s="7"/>
      <c r="AW747" s="7"/>
      <c r="AX747" s="6">
        <f t="shared" si="197"/>
        <v>0</v>
      </c>
      <c r="AY747" s="7">
        <f ca="1">SUMIFS(مصنعيات!AW:AW,مصنعيات!AO:AO,$AO$2,مصنعيات!AM:AM,AU747)</f>
        <v>0</v>
      </c>
      <c r="AZ747" s="66" t="str">
        <f t="shared" si="190"/>
        <v/>
      </c>
      <c r="BB747" s="4" t="s">
        <v>30</v>
      </c>
      <c r="BC747" s="5">
        <v>45912</v>
      </c>
      <c r="BD747" s="7"/>
      <c r="BE747" s="7"/>
      <c r="BF747" s="6">
        <f t="shared" si="198"/>
        <v>0</v>
      </c>
      <c r="BG747" s="7">
        <f ca="1">SUMIFS(مصنعيات!BE:BE,مصنعيات!AW:AW,$AO$2,مصنعيات!AU:AU,BC747)</f>
        <v>0</v>
      </c>
      <c r="BH747" s="66" t="str">
        <f t="shared" si="191"/>
        <v/>
      </c>
      <c r="BJ747" s="4" t="s">
        <v>30</v>
      </c>
      <c r="BK747" s="5">
        <v>45912</v>
      </c>
      <c r="BL747" s="7"/>
      <c r="BM747" s="7"/>
      <c r="BN747" s="6">
        <f t="shared" si="199"/>
        <v>0</v>
      </c>
      <c r="BO747" s="7">
        <f ca="1">SUMIFS(مصنعيات!BM:BM,مصنعيات!BE:BE,$AO$2,مصنعيات!BC:BC,BK747)</f>
        <v>0</v>
      </c>
      <c r="BP747" s="66" t="str">
        <f t="shared" si="192"/>
        <v/>
      </c>
    </row>
    <row r="748" spans="2:68" x14ac:dyDescent="0.2">
      <c r="B748" s="4" t="s">
        <v>8</v>
      </c>
      <c r="C748" s="5">
        <v>45913</v>
      </c>
      <c r="D748" s="7"/>
      <c r="E748" s="7"/>
      <c r="F748" s="6">
        <f t="shared" ref="F748:F811" si="200">E748-D748</f>
        <v>0</v>
      </c>
      <c r="G748" s="7">
        <f>SUMIFS(مصنعيات!N:N,مصنعيات!F:F,$E$2,مصنعيات!D:D,C748)</f>
        <v>0</v>
      </c>
      <c r="H748" s="66" t="str">
        <f t="shared" si="185"/>
        <v/>
      </c>
      <c r="K748" s="4" t="s">
        <v>8</v>
      </c>
      <c r="L748" s="5">
        <v>45913</v>
      </c>
      <c r="M748" s="7"/>
      <c r="N748" s="7"/>
      <c r="O748" s="6">
        <f t="shared" si="193"/>
        <v>0</v>
      </c>
      <c r="P748" s="7">
        <f>SUMIFS(مصنعيات!N:N,مصنعيات!F:F,$N$2,مصنعيات!D:D,L748)</f>
        <v>0</v>
      </c>
      <c r="Q748" s="66" t="str">
        <f t="shared" si="186"/>
        <v/>
      </c>
      <c r="T748" s="4" t="s">
        <v>8</v>
      </c>
      <c r="U748" s="5">
        <v>45913</v>
      </c>
      <c r="V748" s="7"/>
      <c r="W748" s="7"/>
      <c r="X748" s="6">
        <f t="shared" si="194"/>
        <v>0</v>
      </c>
      <c r="Y748" s="7">
        <f>SUMIFS(مصنعيات!W:W,مصنعيات!O:O,$W$2,مصنعيات!M:M,U748)</f>
        <v>0</v>
      </c>
      <c r="Z748" s="66" t="str">
        <f t="shared" si="187"/>
        <v/>
      </c>
      <c r="AC748" s="4" t="s">
        <v>8</v>
      </c>
      <c r="AD748" s="5">
        <v>45913</v>
      </c>
      <c r="AE748" s="7"/>
      <c r="AF748" s="7"/>
      <c r="AG748" s="6">
        <f t="shared" si="195"/>
        <v>0</v>
      </c>
      <c r="AH748" s="7">
        <f>SUMIFS(مصنعيات!AF:AF,مصنعيات!X:X,$AF$2,مصنعيات!V:V,AD748)</f>
        <v>0</v>
      </c>
      <c r="AI748" s="66" t="str">
        <f t="shared" si="188"/>
        <v/>
      </c>
      <c r="AL748" s="4" t="s">
        <v>8</v>
      </c>
      <c r="AM748" s="5">
        <v>45913</v>
      </c>
      <c r="AN748" s="7"/>
      <c r="AO748" s="7"/>
      <c r="AP748" s="6">
        <f t="shared" si="196"/>
        <v>0</v>
      </c>
      <c r="AQ748" s="7">
        <f>SUMIFS(مصنعيات!AO:AO,مصنعيات!AG:AG,$AO$2,مصنعيات!AE:AE,AM748)</f>
        <v>0</v>
      </c>
      <c r="AR748" s="66" t="str">
        <f t="shared" si="189"/>
        <v/>
      </c>
      <c r="AT748" s="4" t="s">
        <v>8</v>
      </c>
      <c r="AU748" s="5">
        <v>45913</v>
      </c>
      <c r="AV748" s="7"/>
      <c r="AW748" s="7"/>
      <c r="AX748" s="6">
        <f t="shared" si="197"/>
        <v>0</v>
      </c>
      <c r="AY748" s="7">
        <f ca="1">SUMIFS(مصنعيات!AW:AW,مصنعيات!AO:AO,$AO$2,مصنعيات!AM:AM,AU748)</f>
        <v>0</v>
      </c>
      <c r="AZ748" s="66" t="str">
        <f t="shared" si="190"/>
        <v/>
      </c>
      <c r="BB748" s="4" t="s">
        <v>8</v>
      </c>
      <c r="BC748" s="5">
        <v>45913</v>
      </c>
      <c r="BD748" s="7"/>
      <c r="BE748" s="7"/>
      <c r="BF748" s="6">
        <f t="shared" si="198"/>
        <v>0</v>
      </c>
      <c r="BG748" s="7">
        <f ca="1">SUMIFS(مصنعيات!BE:BE,مصنعيات!AW:AW,$AO$2,مصنعيات!AU:AU,BC748)</f>
        <v>0</v>
      </c>
      <c r="BH748" s="66" t="str">
        <f t="shared" si="191"/>
        <v/>
      </c>
      <c r="BJ748" s="4" t="s">
        <v>8</v>
      </c>
      <c r="BK748" s="5">
        <v>45913</v>
      </c>
      <c r="BL748" s="7"/>
      <c r="BM748" s="7"/>
      <c r="BN748" s="6">
        <f t="shared" si="199"/>
        <v>0</v>
      </c>
      <c r="BO748" s="7">
        <f ca="1">SUMIFS(مصنعيات!BM:BM,مصنعيات!BE:BE,$AO$2,مصنعيات!BC:BC,BK748)</f>
        <v>0</v>
      </c>
      <c r="BP748" s="66" t="str">
        <f t="shared" si="192"/>
        <v/>
      </c>
    </row>
    <row r="749" spans="2:68" x14ac:dyDescent="0.2">
      <c r="B749" s="4" t="s">
        <v>9</v>
      </c>
      <c r="C749" s="5">
        <v>45914</v>
      </c>
      <c r="D749" s="7"/>
      <c r="E749" s="7"/>
      <c r="F749" s="6">
        <f t="shared" si="200"/>
        <v>0</v>
      </c>
      <c r="G749" s="7">
        <f>SUMIFS(مصنعيات!N:N,مصنعيات!F:F,$E$2,مصنعيات!D:D,C749)</f>
        <v>0</v>
      </c>
      <c r="H749" s="66" t="str">
        <f t="shared" si="185"/>
        <v/>
      </c>
      <c r="K749" s="4" t="s">
        <v>9</v>
      </c>
      <c r="L749" s="5">
        <v>45914</v>
      </c>
      <c r="M749" s="7"/>
      <c r="N749" s="7"/>
      <c r="O749" s="6">
        <f t="shared" si="193"/>
        <v>0</v>
      </c>
      <c r="P749" s="7">
        <f>SUMIFS(مصنعيات!N:N,مصنعيات!F:F,$N$2,مصنعيات!D:D,L749)</f>
        <v>0</v>
      </c>
      <c r="Q749" s="66" t="str">
        <f t="shared" si="186"/>
        <v/>
      </c>
      <c r="T749" s="4" t="s">
        <v>9</v>
      </c>
      <c r="U749" s="5">
        <v>45914</v>
      </c>
      <c r="V749" s="7"/>
      <c r="W749" s="7"/>
      <c r="X749" s="6">
        <f t="shared" si="194"/>
        <v>0</v>
      </c>
      <c r="Y749" s="7">
        <f>SUMIFS(مصنعيات!W:W,مصنعيات!O:O,$W$2,مصنعيات!M:M,U749)</f>
        <v>0</v>
      </c>
      <c r="Z749" s="66" t="str">
        <f t="shared" si="187"/>
        <v/>
      </c>
      <c r="AC749" s="4" t="s">
        <v>9</v>
      </c>
      <c r="AD749" s="5">
        <v>45914</v>
      </c>
      <c r="AE749" s="7"/>
      <c r="AF749" s="7"/>
      <c r="AG749" s="6">
        <f t="shared" si="195"/>
        <v>0</v>
      </c>
      <c r="AH749" s="7">
        <f>SUMIFS(مصنعيات!AF:AF,مصنعيات!X:X,$AF$2,مصنعيات!V:V,AD749)</f>
        <v>0</v>
      </c>
      <c r="AI749" s="66" t="str">
        <f t="shared" si="188"/>
        <v/>
      </c>
      <c r="AL749" s="4" t="s">
        <v>9</v>
      </c>
      <c r="AM749" s="5">
        <v>45914</v>
      </c>
      <c r="AN749" s="7"/>
      <c r="AO749" s="7"/>
      <c r="AP749" s="6">
        <f t="shared" si="196"/>
        <v>0</v>
      </c>
      <c r="AQ749" s="7">
        <f>SUMIFS(مصنعيات!AO:AO,مصنعيات!AG:AG,$AO$2,مصنعيات!AE:AE,AM749)</f>
        <v>0</v>
      </c>
      <c r="AR749" s="66" t="str">
        <f t="shared" si="189"/>
        <v/>
      </c>
      <c r="AT749" s="4" t="s">
        <v>9</v>
      </c>
      <c r="AU749" s="5">
        <v>45914</v>
      </c>
      <c r="AV749" s="7"/>
      <c r="AW749" s="7"/>
      <c r="AX749" s="6">
        <f t="shared" si="197"/>
        <v>0</v>
      </c>
      <c r="AY749" s="7">
        <f ca="1">SUMIFS(مصنعيات!AW:AW,مصنعيات!AO:AO,$AO$2,مصنعيات!AM:AM,AU749)</f>
        <v>0</v>
      </c>
      <c r="AZ749" s="66" t="str">
        <f t="shared" si="190"/>
        <v/>
      </c>
      <c r="BB749" s="4" t="s">
        <v>9</v>
      </c>
      <c r="BC749" s="5">
        <v>45914</v>
      </c>
      <c r="BD749" s="7"/>
      <c r="BE749" s="7"/>
      <c r="BF749" s="6">
        <f t="shared" si="198"/>
        <v>0</v>
      </c>
      <c r="BG749" s="7">
        <f ca="1">SUMIFS(مصنعيات!BE:BE,مصنعيات!AW:AW,$AO$2,مصنعيات!AU:AU,BC749)</f>
        <v>0</v>
      </c>
      <c r="BH749" s="66" t="str">
        <f t="shared" si="191"/>
        <v/>
      </c>
      <c r="BJ749" s="4" t="s">
        <v>9</v>
      </c>
      <c r="BK749" s="5">
        <v>45914</v>
      </c>
      <c r="BL749" s="7"/>
      <c r="BM749" s="7"/>
      <c r="BN749" s="6">
        <f t="shared" si="199"/>
        <v>0</v>
      </c>
      <c r="BO749" s="7">
        <f ca="1">SUMIFS(مصنعيات!BM:BM,مصنعيات!BE:BE,$AO$2,مصنعيات!BC:BC,BK749)</f>
        <v>0</v>
      </c>
      <c r="BP749" s="66" t="str">
        <f t="shared" si="192"/>
        <v/>
      </c>
    </row>
    <row r="750" spans="2:68" x14ac:dyDescent="0.2">
      <c r="B750" s="4" t="s">
        <v>10</v>
      </c>
      <c r="C750" s="5">
        <v>45915</v>
      </c>
      <c r="D750" s="7"/>
      <c r="E750" s="7"/>
      <c r="F750" s="6">
        <f t="shared" si="200"/>
        <v>0</v>
      </c>
      <c r="G750" s="7">
        <f>SUMIFS(مصنعيات!N:N,مصنعيات!F:F,$E$2,مصنعيات!D:D,C750)</f>
        <v>0</v>
      </c>
      <c r="H750" s="66" t="str">
        <f t="shared" si="185"/>
        <v/>
      </c>
      <c r="K750" s="4" t="s">
        <v>10</v>
      </c>
      <c r="L750" s="5">
        <v>45915</v>
      </c>
      <c r="M750" s="7"/>
      <c r="N750" s="7"/>
      <c r="O750" s="6">
        <f t="shared" si="193"/>
        <v>0</v>
      </c>
      <c r="P750" s="7">
        <f>SUMIFS(مصنعيات!N:N,مصنعيات!F:F,$N$2,مصنعيات!D:D,L750)</f>
        <v>0</v>
      </c>
      <c r="Q750" s="66" t="str">
        <f t="shared" si="186"/>
        <v/>
      </c>
      <c r="T750" s="4" t="s">
        <v>10</v>
      </c>
      <c r="U750" s="5">
        <v>45915</v>
      </c>
      <c r="V750" s="7"/>
      <c r="W750" s="7"/>
      <c r="X750" s="6">
        <f t="shared" si="194"/>
        <v>0</v>
      </c>
      <c r="Y750" s="7">
        <f>SUMIFS(مصنعيات!W:W,مصنعيات!O:O,$W$2,مصنعيات!M:M,U750)</f>
        <v>0</v>
      </c>
      <c r="Z750" s="66" t="str">
        <f t="shared" si="187"/>
        <v/>
      </c>
      <c r="AC750" s="4" t="s">
        <v>10</v>
      </c>
      <c r="AD750" s="5">
        <v>45915</v>
      </c>
      <c r="AE750" s="7"/>
      <c r="AF750" s="7"/>
      <c r="AG750" s="6">
        <f t="shared" si="195"/>
        <v>0</v>
      </c>
      <c r="AH750" s="7">
        <f>SUMIFS(مصنعيات!AF:AF,مصنعيات!X:X,$AF$2,مصنعيات!V:V,AD750)</f>
        <v>0</v>
      </c>
      <c r="AI750" s="66" t="str">
        <f t="shared" si="188"/>
        <v/>
      </c>
      <c r="AL750" s="4" t="s">
        <v>10</v>
      </c>
      <c r="AM750" s="5">
        <v>45915</v>
      </c>
      <c r="AN750" s="7"/>
      <c r="AO750" s="7"/>
      <c r="AP750" s="6">
        <f t="shared" si="196"/>
        <v>0</v>
      </c>
      <c r="AQ750" s="7">
        <f>SUMIFS(مصنعيات!AO:AO,مصنعيات!AG:AG,$AO$2,مصنعيات!AE:AE,AM750)</f>
        <v>0</v>
      </c>
      <c r="AR750" s="66" t="str">
        <f t="shared" si="189"/>
        <v/>
      </c>
      <c r="AT750" s="4" t="s">
        <v>10</v>
      </c>
      <c r="AU750" s="5">
        <v>45915</v>
      </c>
      <c r="AV750" s="7"/>
      <c r="AW750" s="7"/>
      <c r="AX750" s="6">
        <f t="shared" si="197"/>
        <v>0</v>
      </c>
      <c r="AY750" s="7">
        <f ca="1">SUMIFS(مصنعيات!AW:AW,مصنعيات!AO:AO,$AO$2,مصنعيات!AM:AM,AU750)</f>
        <v>0</v>
      </c>
      <c r="AZ750" s="66" t="str">
        <f t="shared" si="190"/>
        <v/>
      </c>
      <c r="BB750" s="4" t="s">
        <v>10</v>
      </c>
      <c r="BC750" s="5">
        <v>45915</v>
      </c>
      <c r="BD750" s="7"/>
      <c r="BE750" s="7"/>
      <c r="BF750" s="6">
        <f t="shared" si="198"/>
        <v>0</v>
      </c>
      <c r="BG750" s="7">
        <f ca="1">SUMIFS(مصنعيات!BE:BE,مصنعيات!AW:AW,$AO$2,مصنعيات!AU:AU,BC750)</f>
        <v>0</v>
      </c>
      <c r="BH750" s="66" t="str">
        <f t="shared" si="191"/>
        <v/>
      </c>
      <c r="BJ750" s="4" t="s">
        <v>10</v>
      </c>
      <c r="BK750" s="5">
        <v>45915</v>
      </c>
      <c r="BL750" s="7"/>
      <c r="BM750" s="7"/>
      <c r="BN750" s="6">
        <f t="shared" si="199"/>
        <v>0</v>
      </c>
      <c r="BO750" s="7">
        <f ca="1">SUMIFS(مصنعيات!BM:BM,مصنعيات!BE:BE,$AO$2,مصنعيات!BC:BC,BK750)</f>
        <v>0</v>
      </c>
      <c r="BP750" s="66" t="str">
        <f t="shared" si="192"/>
        <v/>
      </c>
    </row>
    <row r="751" spans="2:68" x14ac:dyDescent="0.2">
      <c r="B751" s="4" t="s">
        <v>11</v>
      </c>
      <c r="C751" s="5">
        <v>45916</v>
      </c>
      <c r="D751" s="7"/>
      <c r="E751" s="7"/>
      <c r="F751" s="6">
        <f t="shared" si="200"/>
        <v>0</v>
      </c>
      <c r="G751" s="7">
        <f>SUMIFS(مصنعيات!N:N,مصنعيات!F:F,$E$2,مصنعيات!D:D,C751)</f>
        <v>0</v>
      </c>
      <c r="H751" s="66" t="str">
        <f t="shared" si="185"/>
        <v/>
      </c>
      <c r="K751" s="4" t="s">
        <v>11</v>
      </c>
      <c r="L751" s="5">
        <v>45916</v>
      </c>
      <c r="M751" s="7"/>
      <c r="N751" s="7"/>
      <c r="O751" s="6">
        <f t="shared" si="193"/>
        <v>0</v>
      </c>
      <c r="P751" s="7">
        <f>SUMIFS(مصنعيات!N:N,مصنعيات!F:F,$N$2,مصنعيات!D:D,L751)</f>
        <v>0</v>
      </c>
      <c r="Q751" s="66" t="str">
        <f t="shared" si="186"/>
        <v/>
      </c>
      <c r="T751" s="4" t="s">
        <v>11</v>
      </c>
      <c r="U751" s="5">
        <v>45916</v>
      </c>
      <c r="V751" s="7"/>
      <c r="W751" s="7"/>
      <c r="X751" s="6">
        <f t="shared" si="194"/>
        <v>0</v>
      </c>
      <c r="Y751" s="7">
        <f>SUMIFS(مصنعيات!W:W,مصنعيات!O:O,$W$2,مصنعيات!M:M,U751)</f>
        <v>0</v>
      </c>
      <c r="Z751" s="66" t="str">
        <f t="shared" si="187"/>
        <v/>
      </c>
      <c r="AC751" s="4" t="s">
        <v>11</v>
      </c>
      <c r="AD751" s="5">
        <v>45916</v>
      </c>
      <c r="AE751" s="7"/>
      <c r="AF751" s="7"/>
      <c r="AG751" s="6">
        <f t="shared" si="195"/>
        <v>0</v>
      </c>
      <c r="AH751" s="7">
        <f>SUMIFS(مصنعيات!AF:AF,مصنعيات!X:X,$AF$2,مصنعيات!V:V,AD751)</f>
        <v>0</v>
      </c>
      <c r="AI751" s="66" t="str">
        <f t="shared" si="188"/>
        <v/>
      </c>
      <c r="AL751" s="4" t="s">
        <v>11</v>
      </c>
      <c r="AM751" s="5">
        <v>45916</v>
      </c>
      <c r="AN751" s="7"/>
      <c r="AO751" s="7"/>
      <c r="AP751" s="6">
        <f t="shared" si="196"/>
        <v>0</v>
      </c>
      <c r="AQ751" s="7">
        <f>SUMIFS(مصنعيات!AO:AO,مصنعيات!AG:AG,$AO$2,مصنعيات!AE:AE,AM751)</f>
        <v>0</v>
      </c>
      <c r="AR751" s="66" t="str">
        <f t="shared" si="189"/>
        <v/>
      </c>
      <c r="AT751" s="4" t="s">
        <v>11</v>
      </c>
      <c r="AU751" s="5">
        <v>45916</v>
      </c>
      <c r="AV751" s="7"/>
      <c r="AW751" s="7"/>
      <c r="AX751" s="6">
        <f t="shared" si="197"/>
        <v>0</v>
      </c>
      <c r="AY751" s="7">
        <f ca="1">SUMIFS(مصنعيات!AW:AW,مصنعيات!AO:AO,$AO$2,مصنعيات!AM:AM,AU751)</f>
        <v>0</v>
      </c>
      <c r="AZ751" s="66" t="str">
        <f t="shared" si="190"/>
        <v/>
      </c>
      <c r="BB751" s="4" t="s">
        <v>11</v>
      </c>
      <c r="BC751" s="5">
        <v>45916</v>
      </c>
      <c r="BD751" s="7"/>
      <c r="BE751" s="7"/>
      <c r="BF751" s="6">
        <f t="shared" si="198"/>
        <v>0</v>
      </c>
      <c r="BG751" s="7">
        <f ca="1">SUMIFS(مصنعيات!BE:BE,مصنعيات!AW:AW,$AO$2,مصنعيات!AU:AU,BC751)</f>
        <v>0</v>
      </c>
      <c r="BH751" s="66" t="str">
        <f t="shared" si="191"/>
        <v/>
      </c>
      <c r="BJ751" s="4" t="s">
        <v>11</v>
      </c>
      <c r="BK751" s="5">
        <v>45916</v>
      </c>
      <c r="BL751" s="7"/>
      <c r="BM751" s="7"/>
      <c r="BN751" s="6">
        <f t="shared" si="199"/>
        <v>0</v>
      </c>
      <c r="BO751" s="7">
        <f ca="1">SUMIFS(مصنعيات!BM:BM,مصنعيات!BE:BE,$AO$2,مصنعيات!BC:BC,BK751)</f>
        <v>0</v>
      </c>
      <c r="BP751" s="66" t="str">
        <f t="shared" si="192"/>
        <v/>
      </c>
    </row>
    <row r="752" spans="2:68" x14ac:dyDescent="0.2">
      <c r="B752" s="4" t="s">
        <v>12</v>
      </c>
      <c r="C752" s="5">
        <v>45917</v>
      </c>
      <c r="D752" s="7"/>
      <c r="E752" s="7"/>
      <c r="F752" s="6">
        <f t="shared" si="200"/>
        <v>0</v>
      </c>
      <c r="G752" s="7">
        <f>SUMIFS(مصنعيات!N:N,مصنعيات!F:F,$E$2,مصنعيات!D:D,C752)</f>
        <v>0</v>
      </c>
      <c r="H752" s="66" t="str">
        <f t="shared" si="185"/>
        <v/>
      </c>
      <c r="K752" s="4" t="s">
        <v>12</v>
      </c>
      <c r="L752" s="5">
        <v>45917</v>
      </c>
      <c r="M752" s="7"/>
      <c r="N752" s="7"/>
      <c r="O752" s="6">
        <f t="shared" si="193"/>
        <v>0</v>
      </c>
      <c r="P752" s="7">
        <f>SUMIFS(مصنعيات!N:N,مصنعيات!F:F,$N$2,مصنعيات!D:D,L752)</f>
        <v>0</v>
      </c>
      <c r="Q752" s="66" t="str">
        <f t="shared" si="186"/>
        <v/>
      </c>
      <c r="T752" s="4" t="s">
        <v>12</v>
      </c>
      <c r="U752" s="5">
        <v>45917</v>
      </c>
      <c r="V752" s="7"/>
      <c r="W752" s="7"/>
      <c r="X752" s="6">
        <f t="shared" si="194"/>
        <v>0</v>
      </c>
      <c r="Y752" s="7">
        <f>SUMIFS(مصنعيات!W:W,مصنعيات!O:O,$W$2,مصنعيات!M:M,U752)</f>
        <v>0</v>
      </c>
      <c r="Z752" s="66" t="str">
        <f t="shared" si="187"/>
        <v/>
      </c>
      <c r="AC752" s="4" t="s">
        <v>12</v>
      </c>
      <c r="AD752" s="5">
        <v>45917</v>
      </c>
      <c r="AE752" s="7"/>
      <c r="AF752" s="7"/>
      <c r="AG752" s="6">
        <f t="shared" si="195"/>
        <v>0</v>
      </c>
      <c r="AH752" s="7">
        <f>SUMIFS(مصنعيات!AF:AF,مصنعيات!X:X,$AF$2,مصنعيات!V:V,AD752)</f>
        <v>0</v>
      </c>
      <c r="AI752" s="66" t="str">
        <f t="shared" si="188"/>
        <v/>
      </c>
      <c r="AL752" s="4" t="s">
        <v>12</v>
      </c>
      <c r="AM752" s="5">
        <v>45917</v>
      </c>
      <c r="AN752" s="7"/>
      <c r="AO752" s="7"/>
      <c r="AP752" s="6">
        <f t="shared" si="196"/>
        <v>0</v>
      </c>
      <c r="AQ752" s="7">
        <f>SUMIFS(مصنعيات!AO:AO,مصنعيات!AG:AG,$AO$2,مصنعيات!AE:AE,AM752)</f>
        <v>0</v>
      </c>
      <c r="AR752" s="66" t="str">
        <f t="shared" si="189"/>
        <v/>
      </c>
      <c r="AT752" s="4" t="s">
        <v>12</v>
      </c>
      <c r="AU752" s="5">
        <v>45917</v>
      </c>
      <c r="AV752" s="7"/>
      <c r="AW752" s="7"/>
      <c r="AX752" s="6">
        <f t="shared" si="197"/>
        <v>0</v>
      </c>
      <c r="AY752" s="7">
        <f ca="1">SUMIFS(مصنعيات!AW:AW,مصنعيات!AO:AO,$AO$2,مصنعيات!AM:AM,AU752)</f>
        <v>0</v>
      </c>
      <c r="AZ752" s="66" t="str">
        <f t="shared" si="190"/>
        <v/>
      </c>
      <c r="BB752" s="4" t="s">
        <v>12</v>
      </c>
      <c r="BC752" s="5">
        <v>45917</v>
      </c>
      <c r="BD752" s="7"/>
      <c r="BE752" s="7"/>
      <c r="BF752" s="6">
        <f t="shared" si="198"/>
        <v>0</v>
      </c>
      <c r="BG752" s="7">
        <f ca="1">SUMIFS(مصنعيات!BE:BE,مصنعيات!AW:AW,$AO$2,مصنعيات!AU:AU,BC752)</f>
        <v>0</v>
      </c>
      <c r="BH752" s="66" t="str">
        <f t="shared" si="191"/>
        <v/>
      </c>
      <c r="BJ752" s="4" t="s">
        <v>12</v>
      </c>
      <c r="BK752" s="5">
        <v>45917</v>
      </c>
      <c r="BL752" s="7"/>
      <c r="BM752" s="7"/>
      <c r="BN752" s="6">
        <f t="shared" si="199"/>
        <v>0</v>
      </c>
      <c r="BO752" s="7">
        <f ca="1">SUMIFS(مصنعيات!BM:BM,مصنعيات!BE:BE,$AO$2,مصنعيات!BC:BC,BK752)</f>
        <v>0</v>
      </c>
      <c r="BP752" s="66" t="str">
        <f t="shared" si="192"/>
        <v/>
      </c>
    </row>
    <row r="753" spans="2:68" x14ac:dyDescent="0.2">
      <c r="B753" s="4" t="s">
        <v>13</v>
      </c>
      <c r="C753" s="5">
        <v>45918</v>
      </c>
      <c r="D753" s="7"/>
      <c r="E753" s="7"/>
      <c r="F753" s="6">
        <f t="shared" si="200"/>
        <v>0</v>
      </c>
      <c r="G753" s="7">
        <f>SUMIFS(مصنعيات!N:N,مصنعيات!F:F,$E$2,مصنعيات!D:D,C753)</f>
        <v>0</v>
      </c>
      <c r="H753" s="66" t="str">
        <f t="shared" si="185"/>
        <v/>
      </c>
      <c r="K753" s="4" t="s">
        <v>13</v>
      </c>
      <c r="L753" s="5">
        <v>45918</v>
      </c>
      <c r="M753" s="7"/>
      <c r="N753" s="7"/>
      <c r="O753" s="6">
        <f t="shared" si="193"/>
        <v>0</v>
      </c>
      <c r="P753" s="7">
        <f>SUMIFS(مصنعيات!N:N,مصنعيات!F:F,$N$2,مصنعيات!D:D,L753)</f>
        <v>0</v>
      </c>
      <c r="Q753" s="66" t="str">
        <f t="shared" si="186"/>
        <v/>
      </c>
      <c r="T753" s="4" t="s">
        <v>13</v>
      </c>
      <c r="U753" s="5">
        <v>45918</v>
      </c>
      <c r="V753" s="7"/>
      <c r="W753" s="7"/>
      <c r="X753" s="6">
        <f t="shared" si="194"/>
        <v>0</v>
      </c>
      <c r="Y753" s="7">
        <f>SUMIFS(مصنعيات!W:W,مصنعيات!O:O,$W$2,مصنعيات!M:M,U753)</f>
        <v>0</v>
      </c>
      <c r="Z753" s="66" t="str">
        <f t="shared" si="187"/>
        <v/>
      </c>
      <c r="AC753" s="4" t="s">
        <v>13</v>
      </c>
      <c r="AD753" s="5">
        <v>45918</v>
      </c>
      <c r="AE753" s="7"/>
      <c r="AF753" s="7"/>
      <c r="AG753" s="6">
        <f t="shared" si="195"/>
        <v>0</v>
      </c>
      <c r="AH753" s="7">
        <f>SUMIFS(مصنعيات!AF:AF,مصنعيات!X:X,$AF$2,مصنعيات!V:V,AD753)</f>
        <v>0</v>
      </c>
      <c r="AI753" s="66" t="str">
        <f t="shared" si="188"/>
        <v/>
      </c>
      <c r="AL753" s="4" t="s">
        <v>13</v>
      </c>
      <c r="AM753" s="5">
        <v>45918</v>
      </c>
      <c r="AN753" s="7"/>
      <c r="AO753" s="7"/>
      <c r="AP753" s="6">
        <f t="shared" si="196"/>
        <v>0</v>
      </c>
      <c r="AQ753" s="7">
        <f>SUMIFS(مصنعيات!AO:AO,مصنعيات!AG:AG,$AO$2,مصنعيات!AE:AE,AM753)</f>
        <v>0</v>
      </c>
      <c r="AR753" s="66" t="str">
        <f t="shared" si="189"/>
        <v/>
      </c>
      <c r="AT753" s="4" t="s">
        <v>13</v>
      </c>
      <c r="AU753" s="5">
        <v>45918</v>
      </c>
      <c r="AV753" s="7"/>
      <c r="AW753" s="7"/>
      <c r="AX753" s="6">
        <f t="shared" si="197"/>
        <v>0</v>
      </c>
      <c r="AY753" s="7">
        <f ca="1">SUMIFS(مصنعيات!AW:AW,مصنعيات!AO:AO,$AO$2,مصنعيات!AM:AM,AU753)</f>
        <v>0</v>
      </c>
      <c r="AZ753" s="66" t="str">
        <f t="shared" si="190"/>
        <v/>
      </c>
      <c r="BB753" s="4" t="s">
        <v>13</v>
      </c>
      <c r="BC753" s="5">
        <v>45918</v>
      </c>
      <c r="BD753" s="7"/>
      <c r="BE753" s="7"/>
      <c r="BF753" s="6">
        <f t="shared" si="198"/>
        <v>0</v>
      </c>
      <c r="BG753" s="7">
        <f ca="1">SUMIFS(مصنعيات!BE:BE,مصنعيات!AW:AW,$AO$2,مصنعيات!AU:AU,BC753)</f>
        <v>0</v>
      </c>
      <c r="BH753" s="66" t="str">
        <f t="shared" si="191"/>
        <v/>
      </c>
      <c r="BJ753" s="4" t="s">
        <v>13</v>
      </c>
      <c r="BK753" s="5">
        <v>45918</v>
      </c>
      <c r="BL753" s="7"/>
      <c r="BM753" s="7"/>
      <c r="BN753" s="6">
        <f t="shared" si="199"/>
        <v>0</v>
      </c>
      <c r="BO753" s="7">
        <f ca="1">SUMIFS(مصنعيات!BM:BM,مصنعيات!BE:BE,$AO$2,مصنعيات!BC:BC,BK753)</f>
        <v>0</v>
      </c>
      <c r="BP753" s="66" t="str">
        <f t="shared" si="192"/>
        <v/>
      </c>
    </row>
    <row r="754" spans="2:68" x14ac:dyDescent="0.2">
      <c r="B754" s="4" t="s">
        <v>30</v>
      </c>
      <c r="C754" s="5">
        <v>45919</v>
      </c>
      <c r="D754" s="7"/>
      <c r="E754" s="7"/>
      <c r="F754" s="6">
        <f t="shared" si="200"/>
        <v>0</v>
      </c>
      <c r="G754" s="7">
        <f>SUMIFS(مصنعيات!N:N,مصنعيات!F:F,$E$2,مصنعيات!D:D,C754)</f>
        <v>0</v>
      </c>
      <c r="H754" s="66" t="str">
        <f t="shared" si="185"/>
        <v/>
      </c>
      <c r="K754" s="4" t="s">
        <v>30</v>
      </c>
      <c r="L754" s="5">
        <v>45919</v>
      </c>
      <c r="M754" s="7"/>
      <c r="N754" s="7"/>
      <c r="O754" s="6">
        <f t="shared" si="193"/>
        <v>0</v>
      </c>
      <c r="P754" s="7">
        <f>SUMIFS(مصنعيات!N:N,مصنعيات!F:F,$N$2,مصنعيات!D:D,L754)</f>
        <v>0</v>
      </c>
      <c r="Q754" s="66" t="str">
        <f t="shared" si="186"/>
        <v/>
      </c>
      <c r="T754" s="4" t="s">
        <v>30</v>
      </c>
      <c r="U754" s="5">
        <v>45919</v>
      </c>
      <c r="V754" s="7"/>
      <c r="W754" s="7"/>
      <c r="X754" s="6">
        <f t="shared" si="194"/>
        <v>0</v>
      </c>
      <c r="Y754" s="7">
        <f>SUMIFS(مصنعيات!W:W,مصنعيات!O:O,$W$2,مصنعيات!M:M,U754)</f>
        <v>0</v>
      </c>
      <c r="Z754" s="66" t="str">
        <f t="shared" si="187"/>
        <v/>
      </c>
      <c r="AC754" s="4" t="s">
        <v>30</v>
      </c>
      <c r="AD754" s="5">
        <v>45919</v>
      </c>
      <c r="AE754" s="7"/>
      <c r="AF754" s="7"/>
      <c r="AG754" s="6">
        <f t="shared" si="195"/>
        <v>0</v>
      </c>
      <c r="AH754" s="7">
        <f>SUMIFS(مصنعيات!AF:AF,مصنعيات!X:X,$AF$2,مصنعيات!V:V,AD754)</f>
        <v>0</v>
      </c>
      <c r="AI754" s="66" t="str">
        <f t="shared" si="188"/>
        <v/>
      </c>
      <c r="AL754" s="4" t="s">
        <v>30</v>
      </c>
      <c r="AM754" s="5">
        <v>45919</v>
      </c>
      <c r="AN754" s="7"/>
      <c r="AO754" s="7"/>
      <c r="AP754" s="6">
        <f t="shared" si="196"/>
        <v>0</v>
      </c>
      <c r="AQ754" s="7">
        <f>SUMIFS(مصنعيات!AO:AO,مصنعيات!AG:AG,$AO$2,مصنعيات!AE:AE,AM754)</f>
        <v>0</v>
      </c>
      <c r="AR754" s="66" t="str">
        <f t="shared" si="189"/>
        <v/>
      </c>
      <c r="AT754" s="4" t="s">
        <v>30</v>
      </c>
      <c r="AU754" s="5">
        <v>45919</v>
      </c>
      <c r="AV754" s="7"/>
      <c r="AW754" s="7"/>
      <c r="AX754" s="6">
        <f t="shared" si="197"/>
        <v>0</v>
      </c>
      <c r="AY754" s="7">
        <f ca="1">SUMIFS(مصنعيات!AW:AW,مصنعيات!AO:AO,$AO$2,مصنعيات!AM:AM,AU754)</f>
        <v>0</v>
      </c>
      <c r="AZ754" s="66" t="str">
        <f t="shared" si="190"/>
        <v/>
      </c>
      <c r="BB754" s="4" t="s">
        <v>30</v>
      </c>
      <c r="BC754" s="5">
        <v>45919</v>
      </c>
      <c r="BD754" s="7"/>
      <c r="BE754" s="7"/>
      <c r="BF754" s="6">
        <f t="shared" si="198"/>
        <v>0</v>
      </c>
      <c r="BG754" s="7">
        <f ca="1">SUMIFS(مصنعيات!BE:BE,مصنعيات!AW:AW,$AO$2,مصنعيات!AU:AU,BC754)</f>
        <v>0</v>
      </c>
      <c r="BH754" s="66" t="str">
        <f t="shared" si="191"/>
        <v/>
      </c>
      <c r="BJ754" s="4" t="s">
        <v>30</v>
      </c>
      <c r="BK754" s="5">
        <v>45919</v>
      </c>
      <c r="BL754" s="7"/>
      <c r="BM754" s="7"/>
      <c r="BN754" s="6">
        <f t="shared" si="199"/>
        <v>0</v>
      </c>
      <c r="BO754" s="7">
        <f ca="1">SUMIFS(مصنعيات!BM:BM,مصنعيات!BE:BE,$AO$2,مصنعيات!BC:BC,BK754)</f>
        <v>0</v>
      </c>
      <c r="BP754" s="66" t="str">
        <f t="shared" si="192"/>
        <v/>
      </c>
    </row>
    <row r="755" spans="2:68" x14ac:dyDescent="0.2">
      <c r="B755" s="4" t="s">
        <v>8</v>
      </c>
      <c r="C755" s="5">
        <v>45920</v>
      </c>
      <c r="D755" s="7"/>
      <c r="E755" s="7"/>
      <c r="F755" s="6">
        <f t="shared" si="200"/>
        <v>0</v>
      </c>
      <c r="G755" s="7">
        <f>SUMIFS(مصنعيات!N:N,مصنعيات!F:F,$E$2,مصنعيات!D:D,C755)</f>
        <v>0</v>
      </c>
      <c r="H755" s="66" t="str">
        <f t="shared" si="185"/>
        <v/>
      </c>
      <c r="K755" s="4" t="s">
        <v>8</v>
      </c>
      <c r="L755" s="5">
        <v>45920</v>
      </c>
      <c r="M755" s="7"/>
      <c r="N755" s="7"/>
      <c r="O755" s="6">
        <f t="shared" si="193"/>
        <v>0</v>
      </c>
      <c r="P755" s="7">
        <f>SUMIFS(مصنعيات!N:N,مصنعيات!F:F,$N$2,مصنعيات!D:D,L755)</f>
        <v>0</v>
      </c>
      <c r="Q755" s="66" t="str">
        <f t="shared" si="186"/>
        <v/>
      </c>
      <c r="T755" s="4" t="s">
        <v>8</v>
      </c>
      <c r="U755" s="5">
        <v>45920</v>
      </c>
      <c r="V755" s="7"/>
      <c r="W755" s="7"/>
      <c r="X755" s="6">
        <f t="shared" si="194"/>
        <v>0</v>
      </c>
      <c r="Y755" s="7">
        <f>SUMIFS(مصنعيات!W:W,مصنعيات!O:O,$W$2,مصنعيات!M:M,U755)</f>
        <v>0</v>
      </c>
      <c r="Z755" s="66" t="str">
        <f t="shared" si="187"/>
        <v/>
      </c>
      <c r="AC755" s="4" t="s">
        <v>8</v>
      </c>
      <c r="AD755" s="5">
        <v>45920</v>
      </c>
      <c r="AE755" s="7"/>
      <c r="AF755" s="7"/>
      <c r="AG755" s="6">
        <f t="shared" si="195"/>
        <v>0</v>
      </c>
      <c r="AH755" s="7">
        <f>SUMIFS(مصنعيات!AF:AF,مصنعيات!X:X,$AF$2,مصنعيات!V:V,AD755)</f>
        <v>0</v>
      </c>
      <c r="AI755" s="66" t="str">
        <f t="shared" si="188"/>
        <v/>
      </c>
      <c r="AL755" s="4" t="s">
        <v>8</v>
      </c>
      <c r="AM755" s="5">
        <v>45920</v>
      </c>
      <c r="AN755" s="7"/>
      <c r="AO755" s="7"/>
      <c r="AP755" s="6">
        <f t="shared" si="196"/>
        <v>0</v>
      </c>
      <c r="AQ755" s="7">
        <f>SUMIFS(مصنعيات!AO:AO,مصنعيات!AG:AG,$AO$2,مصنعيات!AE:AE,AM755)</f>
        <v>0</v>
      </c>
      <c r="AR755" s="66" t="str">
        <f t="shared" si="189"/>
        <v/>
      </c>
      <c r="AT755" s="4" t="s">
        <v>8</v>
      </c>
      <c r="AU755" s="5">
        <v>45920</v>
      </c>
      <c r="AV755" s="7"/>
      <c r="AW755" s="7"/>
      <c r="AX755" s="6">
        <f t="shared" si="197"/>
        <v>0</v>
      </c>
      <c r="AY755" s="7">
        <f ca="1">SUMIFS(مصنعيات!AW:AW,مصنعيات!AO:AO,$AO$2,مصنعيات!AM:AM,AU755)</f>
        <v>0</v>
      </c>
      <c r="AZ755" s="66" t="str">
        <f t="shared" si="190"/>
        <v/>
      </c>
      <c r="BB755" s="4" t="s">
        <v>8</v>
      </c>
      <c r="BC755" s="5">
        <v>45920</v>
      </c>
      <c r="BD755" s="7"/>
      <c r="BE755" s="7"/>
      <c r="BF755" s="6">
        <f t="shared" si="198"/>
        <v>0</v>
      </c>
      <c r="BG755" s="7">
        <f ca="1">SUMIFS(مصنعيات!BE:BE,مصنعيات!AW:AW,$AO$2,مصنعيات!AU:AU,BC755)</f>
        <v>0</v>
      </c>
      <c r="BH755" s="66" t="str">
        <f t="shared" si="191"/>
        <v/>
      </c>
      <c r="BJ755" s="4" t="s">
        <v>8</v>
      </c>
      <c r="BK755" s="5">
        <v>45920</v>
      </c>
      <c r="BL755" s="7"/>
      <c r="BM755" s="7"/>
      <c r="BN755" s="6">
        <f t="shared" si="199"/>
        <v>0</v>
      </c>
      <c r="BO755" s="7">
        <f ca="1">SUMIFS(مصنعيات!BM:BM,مصنعيات!BE:BE,$AO$2,مصنعيات!BC:BC,BK755)</f>
        <v>0</v>
      </c>
      <c r="BP755" s="66" t="str">
        <f t="shared" si="192"/>
        <v/>
      </c>
    </row>
    <row r="756" spans="2:68" x14ac:dyDescent="0.2">
      <c r="B756" s="4" t="s">
        <v>9</v>
      </c>
      <c r="C756" s="5">
        <v>45921</v>
      </c>
      <c r="D756" s="7"/>
      <c r="E756" s="7"/>
      <c r="F756" s="6">
        <f t="shared" si="200"/>
        <v>0</v>
      </c>
      <c r="G756" s="7">
        <f>SUMIFS(مصنعيات!N:N,مصنعيات!F:F,$E$2,مصنعيات!D:D,C756)</f>
        <v>0</v>
      </c>
      <c r="H756" s="66" t="str">
        <f t="shared" si="185"/>
        <v/>
      </c>
      <c r="K756" s="4" t="s">
        <v>9</v>
      </c>
      <c r="L756" s="5">
        <v>45921</v>
      </c>
      <c r="M756" s="7"/>
      <c r="N756" s="7"/>
      <c r="O756" s="6">
        <f t="shared" si="193"/>
        <v>0</v>
      </c>
      <c r="P756" s="7">
        <f>SUMIFS(مصنعيات!N:N,مصنعيات!F:F,$N$2,مصنعيات!D:D,L756)</f>
        <v>0</v>
      </c>
      <c r="Q756" s="66" t="str">
        <f t="shared" si="186"/>
        <v/>
      </c>
      <c r="T756" s="4" t="s">
        <v>9</v>
      </c>
      <c r="U756" s="5">
        <v>45921</v>
      </c>
      <c r="V756" s="7"/>
      <c r="W756" s="7"/>
      <c r="X756" s="6">
        <f t="shared" si="194"/>
        <v>0</v>
      </c>
      <c r="Y756" s="7">
        <f>SUMIFS(مصنعيات!W:W,مصنعيات!O:O,$W$2,مصنعيات!M:M,U756)</f>
        <v>0</v>
      </c>
      <c r="Z756" s="66" t="str">
        <f t="shared" si="187"/>
        <v/>
      </c>
      <c r="AC756" s="4" t="s">
        <v>9</v>
      </c>
      <c r="AD756" s="5">
        <v>45921</v>
      </c>
      <c r="AE756" s="7"/>
      <c r="AF756" s="7"/>
      <c r="AG756" s="6">
        <f t="shared" si="195"/>
        <v>0</v>
      </c>
      <c r="AH756" s="7">
        <f>SUMIFS(مصنعيات!AF:AF,مصنعيات!X:X,$AF$2,مصنعيات!V:V,AD756)</f>
        <v>0</v>
      </c>
      <c r="AI756" s="66" t="str">
        <f t="shared" si="188"/>
        <v/>
      </c>
      <c r="AL756" s="4" t="s">
        <v>9</v>
      </c>
      <c r="AM756" s="5">
        <v>45921</v>
      </c>
      <c r="AN756" s="7"/>
      <c r="AO756" s="7"/>
      <c r="AP756" s="6">
        <f t="shared" si="196"/>
        <v>0</v>
      </c>
      <c r="AQ756" s="7">
        <f>SUMIFS(مصنعيات!AO:AO,مصنعيات!AG:AG,$AO$2,مصنعيات!AE:AE,AM756)</f>
        <v>0</v>
      </c>
      <c r="AR756" s="66" t="str">
        <f t="shared" si="189"/>
        <v/>
      </c>
      <c r="AT756" s="4" t="s">
        <v>9</v>
      </c>
      <c r="AU756" s="5">
        <v>45921</v>
      </c>
      <c r="AV756" s="7"/>
      <c r="AW756" s="7"/>
      <c r="AX756" s="6">
        <f t="shared" si="197"/>
        <v>0</v>
      </c>
      <c r="AY756" s="7">
        <f ca="1">SUMIFS(مصنعيات!AW:AW,مصنعيات!AO:AO,$AO$2,مصنعيات!AM:AM,AU756)</f>
        <v>0</v>
      </c>
      <c r="AZ756" s="66" t="str">
        <f t="shared" si="190"/>
        <v/>
      </c>
      <c r="BB756" s="4" t="s">
        <v>9</v>
      </c>
      <c r="BC756" s="5">
        <v>45921</v>
      </c>
      <c r="BD756" s="7"/>
      <c r="BE756" s="7"/>
      <c r="BF756" s="6">
        <f t="shared" si="198"/>
        <v>0</v>
      </c>
      <c r="BG756" s="7">
        <f ca="1">SUMIFS(مصنعيات!BE:BE,مصنعيات!AW:AW,$AO$2,مصنعيات!AU:AU,BC756)</f>
        <v>0</v>
      </c>
      <c r="BH756" s="66" t="str">
        <f t="shared" si="191"/>
        <v/>
      </c>
      <c r="BJ756" s="4" t="s">
        <v>9</v>
      </c>
      <c r="BK756" s="5">
        <v>45921</v>
      </c>
      <c r="BL756" s="7"/>
      <c r="BM756" s="7"/>
      <c r="BN756" s="6">
        <f t="shared" si="199"/>
        <v>0</v>
      </c>
      <c r="BO756" s="7">
        <f ca="1">SUMIFS(مصنعيات!BM:BM,مصنعيات!BE:BE,$AO$2,مصنعيات!BC:BC,BK756)</f>
        <v>0</v>
      </c>
      <c r="BP756" s="66" t="str">
        <f t="shared" si="192"/>
        <v/>
      </c>
    </row>
    <row r="757" spans="2:68" x14ac:dyDescent="0.2">
      <c r="B757" s="4" t="s">
        <v>10</v>
      </c>
      <c r="C757" s="5">
        <v>45922</v>
      </c>
      <c r="D757" s="7"/>
      <c r="E757" s="7"/>
      <c r="F757" s="6">
        <f t="shared" si="200"/>
        <v>0</v>
      </c>
      <c r="G757" s="7">
        <f>SUMIFS(مصنعيات!N:N,مصنعيات!F:F,$E$2,مصنعيات!D:D,C757)</f>
        <v>0</v>
      </c>
      <c r="H757" s="66" t="str">
        <f t="shared" si="185"/>
        <v/>
      </c>
      <c r="K757" s="4" t="s">
        <v>10</v>
      </c>
      <c r="L757" s="5">
        <v>45922</v>
      </c>
      <c r="M757" s="7"/>
      <c r="N757" s="7"/>
      <c r="O757" s="6">
        <f t="shared" si="193"/>
        <v>0</v>
      </c>
      <c r="P757" s="7">
        <f>SUMIFS(مصنعيات!N:N,مصنعيات!F:F,$N$2,مصنعيات!D:D,L757)</f>
        <v>0</v>
      </c>
      <c r="Q757" s="66" t="str">
        <f t="shared" si="186"/>
        <v/>
      </c>
      <c r="T757" s="4" t="s">
        <v>10</v>
      </c>
      <c r="U757" s="5">
        <v>45922</v>
      </c>
      <c r="V757" s="7"/>
      <c r="W757" s="7"/>
      <c r="X757" s="6">
        <f t="shared" si="194"/>
        <v>0</v>
      </c>
      <c r="Y757" s="7">
        <f>SUMIFS(مصنعيات!W:W,مصنعيات!O:O,$W$2,مصنعيات!M:M,U757)</f>
        <v>0</v>
      </c>
      <c r="Z757" s="66" t="str">
        <f t="shared" si="187"/>
        <v/>
      </c>
      <c r="AC757" s="4" t="s">
        <v>10</v>
      </c>
      <c r="AD757" s="5">
        <v>45922</v>
      </c>
      <c r="AE757" s="7"/>
      <c r="AF757" s="7"/>
      <c r="AG757" s="6">
        <f t="shared" si="195"/>
        <v>0</v>
      </c>
      <c r="AH757" s="7">
        <f>SUMIFS(مصنعيات!AF:AF,مصنعيات!X:X,$AF$2,مصنعيات!V:V,AD757)</f>
        <v>0</v>
      </c>
      <c r="AI757" s="66" t="str">
        <f t="shared" si="188"/>
        <v/>
      </c>
      <c r="AL757" s="4" t="s">
        <v>10</v>
      </c>
      <c r="AM757" s="5">
        <v>45922</v>
      </c>
      <c r="AN757" s="7"/>
      <c r="AO757" s="7"/>
      <c r="AP757" s="6">
        <f t="shared" si="196"/>
        <v>0</v>
      </c>
      <c r="AQ757" s="7">
        <f>SUMIFS(مصنعيات!AO:AO,مصنعيات!AG:AG,$AO$2,مصنعيات!AE:AE,AM757)</f>
        <v>0</v>
      </c>
      <c r="AR757" s="66" t="str">
        <f t="shared" si="189"/>
        <v/>
      </c>
      <c r="AT757" s="4" t="s">
        <v>10</v>
      </c>
      <c r="AU757" s="5">
        <v>45922</v>
      </c>
      <c r="AV757" s="7"/>
      <c r="AW757" s="7"/>
      <c r="AX757" s="6">
        <f t="shared" si="197"/>
        <v>0</v>
      </c>
      <c r="AY757" s="7">
        <f ca="1">SUMIFS(مصنعيات!AW:AW,مصنعيات!AO:AO,$AO$2,مصنعيات!AM:AM,AU757)</f>
        <v>0</v>
      </c>
      <c r="AZ757" s="66" t="str">
        <f t="shared" si="190"/>
        <v/>
      </c>
      <c r="BB757" s="4" t="s">
        <v>10</v>
      </c>
      <c r="BC757" s="5">
        <v>45922</v>
      </c>
      <c r="BD757" s="7"/>
      <c r="BE757" s="7"/>
      <c r="BF757" s="6">
        <f t="shared" si="198"/>
        <v>0</v>
      </c>
      <c r="BG757" s="7">
        <f ca="1">SUMIFS(مصنعيات!BE:BE,مصنعيات!AW:AW,$AO$2,مصنعيات!AU:AU,BC757)</f>
        <v>0</v>
      </c>
      <c r="BH757" s="66" t="str">
        <f t="shared" si="191"/>
        <v/>
      </c>
      <c r="BJ757" s="4" t="s">
        <v>10</v>
      </c>
      <c r="BK757" s="5">
        <v>45922</v>
      </c>
      <c r="BL757" s="7"/>
      <c r="BM757" s="7"/>
      <c r="BN757" s="6">
        <f t="shared" si="199"/>
        <v>0</v>
      </c>
      <c r="BO757" s="7">
        <f ca="1">SUMIFS(مصنعيات!BM:BM,مصنعيات!BE:BE,$AO$2,مصنعيات!BC:BC,BK757)</f>
        <v>0</v>
      </c>
      <c r="BP757" s="66" t="str">
        <f t="shared" si="192"/>
        <v/>
      </c>
    </row>
    <row r="758" spans="2:68" x14ac:dyDescent="0.2">
      <c r="B758" s="4" t="s">
        <v>11</v>
      </c>
      <c r="C758" s="5">
        <v>45923</v>
      </c>
      <c r="D758" s="7"/>
      <c r="E758" s="7"/>
      <c r="F758" s="6">
        <f t="shared" si="200"/>
        <v>0</v>
      </c>
      <c r="G758" s="7">
        <f>SUMIFS(مصنعيات!N:N,مصنعيات!F:F,$E$2,مصنعيات!D:D,C758)</f>
        <v>0</v>
      </c>
      <c r="H758" s="66" t="str">
        <f t="shared" si="185"/>
        <v/>
      </c>
      <c r="K758" s="4" t="s">
        <v>11</v>
      </c>
      <c r="L758" s="5">
        <v>45923</v>
      </c>
      <c r="M758" s="7"/>
      <c r="N758" s="7"/>
      <c r="O758" s="6">
        <f t="shared" si="193"/>
        <v>0</v>
      </c>
      <c r="P758" s="7">
        <f>SUMIFS(مصنعيات!N:N,مصنعيات!F:F,$N$2,مصنعيات!D:D,L758)</f>
        <v>0</v>
      </c>
      <c r="Q758" s="66" t="str">
        <f t="shared" si="186"/>
        <v/>
      </c>
      <c r="T758" s="4" t="s">
        <v>11</v>
      </c>
      <c r="U758" s="5">
        <v>45923</v>
      </c>
      <c r="V758" s="7"/>
      <c r="W758" s="7"/>
      <c r="X758" s="6">
        <f t="shared" si="194"/>
        <v>0</v>
      </c>
      <c r="Y758" s="7">
        <f>SUMIFS(مصنعيات!W:W,مصنعيات!O:O,$W$2,مصنعيات!M:M,U758)</f>
        <v>0</v>
      </c>
      <c r="Z758" s="66" t="str">
        <f t="shared" si="187"/>
        <v/>
      </c>
      <c r="AC758" s="4" t="s">
        <v>11</v>
      </c>
      <c r="AD758" s="5">
        <v>45923</v>
      </c>
      <c r="AE758" s="7"/>
      <c r="AF758" s="7"/>
      <c r="AG758" s="6">
        <f t="shared" si="195"/>
        <v>0</v>
      </c>
      <c r="AH758" s="7">
        <f>SUMIFS(مصنعيات!AF:AF,مصنعيات!X:X,$AF$2,مصنعيات!V:V,AD758)</f>
        <v>0</v>
      </c>
      <c r="AI758" s="66" t="str">
        <f t="shared" si="188"/>
        <v/>
      </c>
      <c r="AL758" s="4" t="s">
        <v>11</v>
      </c>
      <c r="AM758" s="5">
        <v>45923</v>
      </c>
      <c r="AN758" s="7"/>
      <c r="AO758" s="7"/>
      <c r="AP758" s="6">
        <f t="shared" si="196"/>
        <v>0</v>
      </c>
      <c r="AQ758" s="7">
        <f>SUMIFS(مصنعيات!AO:AO,مصنعيات!AG:AG,$AO$2,مصنعيات!AE:AE,AM758)</f>
        <v>0</v>
      </c>
      <c r="AR758" s="66" t="str">
        <f t="shared" si="189"/>
        <v/>
      </c>
      <c r="AT758" s="4" t="s">
        <v>11</v>
      </c>
      <c r="AU758" s="5">
        <v>45923</v>
      </c>
      <c r="AV758" s="7"/>
      <c r="AW758" s="7"/>
      <c r="AX758" s="6">
        <f t="shared" si="197"/>
        <v>0</v>
      </c>
      <c r="AY758" s="7">
        <f ca="1">SUMIFS(مصنعيات!AW:AW,مصنعيات!AO:AO,$AO$2,مصنعيات!AM:AM,AU758)</f>
        <v>0</v>
      </c>
      <c r="AZ758" s="66" t="str">
        <f t="shared" si="190"/>
        <v/>
      </c>
      <c r="BB758" s="4" t="s">
        <v>11</v>
      </c>
      <c r="BC758" s="5">
        <v>45923</v>
      </c>
      <c r="BD758" s="7"/>
      <c r="BE758" s="7"/>
      <c r="BF758" s="6">
        <f t="shared" si="198"/>
        <v>0</v>
      </c>
      <c r="BG758" s="7">
        <f ca="1">SUMIFS(مصنعيات!BE:BE,مصنعيات!AW:AW,$AO$2,مصنعيات!AU:AU,BC758)</f>
        <v>0</v>
      </c>
      <c r="BH758" s="66" t="str">
        <f t="shared" si="191"/>
        <v/>
      </c>
      <c r="BJ758" s="4" t="s">
        <v>11</v>
      </c>
      <c r="BK758" s="5">
        <v>45923</v>
      </c>
      <c r="BL758" s="7"/>
      <c r="BM758" s="7"/>
      <c r="BN758" s="6">
        <f t="shared" si="199"/>
        <v>0</v>
      </c>
      <c r="BO758" s="7">
        <f ca="1">SUMIFS(مصنعيات!BM:BM,مصنعيات!BE:BE,$AO$2,مصنعيات!BC:BC,BK758)</f>
        <v>0</v>
      </c>
      <c r="BP758" s="66" t="str">
        <f t="shared" si="192"/>
        <v/>
      </c>
    </row>
    <row r="759" spans="2:68" x14ac:dyDescent="0.2">
      <c r="B759" s="4" t="s">
        <v>12</v>
      </c>
      <c r="C759" s="5">
        <v>45924</v>
      </c>
      <c r="D759" s="7"/>
      <c r="E759" s="7"/>
      <c r="F759" s="6">
        <f t="shared" si="200"/>
        <v>0</v>
      </c>
      <c r="G759" s="7">
        <f>SUMIFS(مصنعيات!N:N,مصنعيات!F:F,$E$2,مصنعيات!D:D,C759)</f>
        <v>0</v>
      </c>
      <c r="H759" s="66" t="str">
        <f t="shared" si="185"/>
        <v/>
      </c>
      <c r="K759" s="4" t="s">
        <v>12</v>
      </c>
      <c r="L759" s="5">
        <v>45924</v>
      </c>
      <c r="M759" s="7"/>
      <c r="N759" s="7"/>
      <c r="O759" s="6">
        <f t="shared" si="193"/>
        <v>0</v>
      </c>
      <c r="P759" s="7">
        <f>SUMIFS(مصنعيات!N:N,مصنعيات!F:F,$N$2,مصنعيات!D:D,L759)</f>
        <v>0</v>
      </c>
      <c r="Q759" s="66" t="str">
        <f t="shared" si="186"/>
        <v/>
      </c>
      <c r="T759" s="4" t="s">
        <v>12</v>
      </c>
      <c r="U759" s="5">
        <v>45924</v>
      </c>
      <c r="V759" s="7"/>
      <c r="W759" s="7"/>
      <c r="X759" s="6">
        <f t="shared" si="194"/>
        <v>0</v>
      </c>
      <c r="Y759" s="7">
        <f>SUMIFS(مصنعيات!W:W,مصنعيات!O:O,$W$2,مصنعيات!M:M,U759)</f>
        <v>0</v>
      </c>
      <c r="Z759" s="66" t="str">
        <f t="shared" si="187"/>
        <v/>
      </c>
      <c r="AC759" s="4" t="s">
        <v>12</v>
      </c>
      <c r="AD759" s="5">
        <v>45924</v>
      </c>
      <c r="AE759" s="7"/>
      <c r="AF759" s="7"/>
      <c r="AG759" s="6">
        <f t="shared" si="195"/>
        <v>0</v>
      </c>
      <c r="AH759" s="7">
        <f>SUMIFS(مصنعيات!AF:AF,مصنعيات!X:X,$AF$2,مصنعيات!V:V,AD759)</f>
        <v>0</v>
      </c>
      <c r="AI759" s="66" t="str">
        <f t="shared" si="188"/>
        <v/>
      </c>
      <c r="AL759" s="4" t="s">
        <v>12</v>
      </c>
      <c r="AM759" s="5">
        <v>45924</v>
      </c>
      <c r="AN759" s="7"/>
      <c r="AO759" s="7"/>
      <c r="AP759" s="6">
        <f t="shared" si="196"/>
        <v>0</v>
      </c>
      <c r="AQ759" s="7">
        <f>SUMIFS(مصنعيات!AO:AO,مصنعيات!AG:AG,$AO$2,مصنعيات!AE:AE,AM759)</f>
        <v>0</v>
      </c>
      <c r="AR759" s="66" t="str">
        <f t="shared" si="189"/>
        <v/>
      </c>
      <c r="AT759" s="4" t="s">
        <v>12</v>
      </c>
      <c r="AU759" s="5">
        <v>45924</v>
      </c>
      <c r="AV759" s="7"/>
      <c r="AW759" s="7"/>
      <c r="AX759" s="6">
        <f t="shared" si="197"/>
        <v>0</v>
      </c>
      <c r="AY759" s="7">
        <f ca="1">SUMIFS(مصنعيات!AW:AW,مصنعيات!AO:AO,$AO$2,مصنعيات!AM:AM,AU759)</f>
        <v>0</v>
      </c>
      <c r="AZ759" s="66" t="str">
        <f t="shared" si="190"/>
        <v/>
      </c>
      <c r="BB759" s="4" t="s">
        <v>12</v>
      </c>
      <c r="BC759" s="5">
        <v>45924</v>
      </c>
      <c r="BD759" s="7"/>
      <c r="BE759" s="7"/>
      <c r="BF759" s="6">
        <f t="shared" si="198"/>
        <v>0</v>
      </c>
      <c r="BG759" s="7">
        <f ca="1">SUMIFS(مصنعيات!BE:BE,مصنعيات!AW:AW,$AO$2,مصنعيات!AU:AU,BC759)</f>
        <v>0</v>
      </c>
      <c r="BH759" s="66" t="str">
        <f t="shared" si="191"/>
        <v/>
      </c>
      <c r="BJ759" s="4" t="s">
        <v>12</v>
      </c>
      <c r="BK759" s="5">
        <v>45924</v>
      </c>
      <c r="BL759" s="7"/>
      <c r="BM759" s="7"/>
      <c r="BN759" s="6">
        <f t="shared" si="199"/>
        <v>0</v>
      </c>
      <c r="BO759" s="7">
        <f ca="1">SUMIFS(مصنعيات!BM:BM,مصنعيات!BE:BE,$AO$2,مصنعيات!BC:BC,BK759)</f>
        <v>0</v>
      </c>
      <c r="BP759" s="66" t="str">
        <f t="shared" si="192"/>
        <v/>
      </c>
    </row>
    <row r="760" spans="2:68" x14ac:dyDescent="0.2">
      <c r="B760" s="4" t="s">
        <v>13</v>
      </c>
      <c r="C760" s="5">
        <v>45925</v>
      </c>
      <c r="D760" s="7"/>
      <c r="E760" s="7"/>
      <c r="F760" s="6">
        <f t="shared" si="200"/>
        <v>0</v>
      </c>
      <c r="G760" s="7">
        <f>SUMIFS(مصنعيات!N:N,مصنعيات!F:F,$E$2,مصنعيات!D:D,C760)</f>
        <v>0</v>
      </c>
      <c r="H760" s="66" t="str">
        <f t="shared" si="185"/>
        <v/>
      </c>
      <c r="K760" s="4" t="s">
        <v>13</v>
      </c>
      <c r="L760" s="5">
        <v>45925</v>
      </c>
      <c r="M760" s="7"/>
      <c r="N760" s="7"/>
      <c r="O760" s="6">
        <f t="shared" si="193"/>
        <v>0</v>
      </c>
      <c r="P760" s="7">
        <f>SUMIFS(مصنعيات!N:N,مصنعيات!F:F,$N$2,مصنعيات!D:D,L760)</f>
        <v>0</v>
      </c>
      <c r="Q760" s="66" t="str">
        <f t="shared" si="186"/>
        <v/>
      </c>
      <c r="T760" s="4" t="s">
        <v>13</v>
      </c>
      <c r="U760" s="5">
        <v>45925</v>
      </c>
      <c r="V760" s="7"/>
      <c r="W760" s="7"/>
      <c r="X760" s="6">
        <f t="shared" si="194"/>
        <v>0</v>
      </c>
      <c r="Y760" s="7">
        <f>SUMIFS(مصنعيات!W:W,مصنعيات!O:O,$W$2,مصنعيات!M:M,U760)</f>
        <v>0</v>
      </c>
      <c r="Z760" s="66" t="str">
        <f t="shared" si="187"/>
        <v/>
      </c>
      <c r="AC760" s="4" t="s">
        <v>13</v>
      </c>
      <c r="AD760" s="5">
        <v>45925</v>
      </c>
      <c r="AE760" s="7"/>
      <c r="AF760" s="7"/>
      <c r="AG760" s="6">
        <f t="shared" si="195"/>
        <v>0</v>
      </c>
      <c r="AH760" s="7">
        <f>SUMIFS(مصنعيات!AF:AF,مصنعيات!X:X,$AF$2,مصنعيات!V:V,AD760)</f>
        <v>0</v>
      </c>
      <c r="AI760" s="66" t="str">
        <f t="shared" si="188"/>
        <v/>
      </c>
      <c r="AL760" s="4" t="s">
        <v>13</v>
      </c>
      <c r="AM760" s="5">
        <v>45925</v>
      </c>
      <c r="AN760" s="7"/>
      <c r="AO760" s="7"/>
      <c r="AP760" s="6">
        <f t="shared" si="196"/>
        <v>0</v>
      </c>
      <c r="AQ760" s="7">
        <f>SUMIFS(مصنعيات!AO:AO,مصنعيات!AG:AG,$AO$2,مصنعيات!AE:AE,AM760)</f>
        <v>0</v>
      </c>
      <c r="AR760" s="66" t="str">
        <f t="shared" si="189"/>
        <v/>
      </c>
      <c r="AT760" s="4" t="s">
        <v>13</v>
      </c>
      <c r="AU760" s="5">
        <v>45925</v>
      </c>
      <c r="AV760" s="7"/>
      <c r="AW760" s="7"/>
      <c r="AX760" s="6">
        <f t="shared" si="197"/>
        <v>0</v>
      </c>
      <c r="AY760" s="7">
        <f ca="1">SUMIFS(مصنعيات!AW:AW,مصنعيات!AO:AO,$AO$2,مصنعيات!AM:AM,AU760)</f>
        <v>0</v>
      </c>
      <c r="AZ760" s="66" t="str">
        <f t="shared" si="190"/>
        <v/>
      </c>
      <c r="BB760" s="4" t="s">
        <v>13</v>
      </c>
      <c r="BC760" s="5">
        <v>45925</v>
      </c>
      <c r="BD760" s="7"/>
      <c r="BE760" s="7"/>
      <c r="BF760" s="6">
        <f t="shared" si="198"/>
        <v>0</v>
      </c>
      <c r="BG760" s="7">
        <f ca="1">SUMIFS(مصنعيات!BE:BE,مصنعيات!AW:AW,$AO$2,مصنعيات!AU:AU,BC760)</f>
        <v>0</v>
      </c>
      <c r="BH760" s="66" t="str">
        <f t="shared" si="191"/>
        <v/>
      </c>
      <c r="BJ760" s="4" t="s">
        <v>13</v>
      </c>
      <c r="BK760" s="5">
        <v>45925</v>
      </c>
      <c r="BL760" s="7"/>
      <c r="BM760" s="7"/>
      <c r="BN760" s="6">
        <f t="shared" si="199"/>
        <v>0</v>
      </c>
      <c r="BO760" s="7">
        <f ca="1">SUMIFS(مصنعيات!BM:BM,مصنعيات!BE:BE,$AO$2,مصنعيات!BC:BC,BK760)</f>
        <v>0</v>
      </c>
      <c r="BP760" s="66" t="str">
        <f t="shared" si="192"/>
        <v/>
      </c>
    </row>
    <row r="761" spans="2:68" x14ac:dyDescent="0.2">
      <c r="B761" s="4" t="s">
        <v>30</v>
      </c>
      <c r="C761" s="5">
        <v>45926</v>
      </c>
      <c r="D761" s="7"/>
      <c r="E761" s="7"/>
      <c r="F761" s="6">
        <f t="shared" si="200"/>
        <v>0</v>
      </c>
      <c r="G761" s="7">
        <f>SUMIFS(مصنعيات!N:N,مصنعيات!F:F,$E$2,مصنعيات!D:D,C761)</f>
        <v>0</v>
      </c>
      <c r="H761" s="66" t="str">
        <f t="shared" si="185"/>
        <v/>
      </c>
      <c r="K761" s="4" t="s">
        <v>30</v>
      </c>
      <c r="L761" s="5">
        <v>45926</v>
      </c>
      <c r="M761" s="7"/>
      <c r="N761" s="7"/>
      <c r="O761" s="6">
        <f t="shared" si="193"/>
        <v>0</v>
      </c>
      <c r="P761" s="7">
        <f>SUMIFS(مصنعيات!N:N,مصنعيات!F:F,$N$2,مصنعيات!D:D,L761)</f>
        <v>0</v>
      </c>
      <c r="Q761" s="66" t="str">
        <f t="shared" si="186"/>
        <v/>
      </c>
      <c r="T761" s="4" t="s">
        <v>30</v>
      </c>
      <c r="U761" s="5">
        <v>45926</v>
      </c>
      <c r="V761" s="7"/>
      <c r="W761" s="7"/>
      <c r="X761" s="6">
        <f t="shared" si="194"/>
        <v>0</v>
      </c>
      <c r="Y761" s="7">
        <f>SUMIFS(مصنعيات!W:W,مصنعيات!O:O,$W$2,مصنعيات!M:M,U761)</f>
        <v>0</v>
      </c>
      <c r="Z761" s="66" t="str">
        <f t="shared" si="187"/>
        <v/>
      </c>
      <c r="AC761" s="4" t="s">
        <v>30</v>
      </c>
      <c r="AD761" s="5">
        <v>45926</v>
      </c>
      <c r="AE761" s="7"/>
      <c r="AF761" s="7"/>
      <c r="AG761" s="6">
        <f t="shared" si="195"/>
        <v>0</v>
      </c>
      <c r="AH761" s="7">
        <f>SUMIFS(مصنعيات!AF:AF,مصنعيات!X:X,$AF$2,مصنعيات!V:V,AD761)</f>
        <v>0</v>
      </c>
      <c r="AI761" s="66" t="str">
        <f t="shared" si="188"/>
        <v/>
      </c>
      <c r="AL761" s="4" t="s">
        <v>30</v>
      </c>
      <c r="AM761" s="5">
        <v>45926</v>
      </c>
      <c r="AN761" s="7"/>
      <c r="AO761" s="7"/>
      <c r="AP761" s="6">
        <f t="shared" si="196"/>
        <v>0</v>
      </c>
      <c r="AQ761" s="7">
        <f>SUMIFS(مصنعيات!AO:AO,مصنعيات!AG:AG,$AO$2,مصنعيات!AE:AE,AM761)</f>
        <v>0</v>
      </c>
      <c r="AR761" s="66" t="str">
        <f t="shared" si="189"/>
        <v/>
      </c>
      <c r="AT761" s="4" t="s">
        <v>30</v>
      </c>
      <c r="AU761" s="5">
        <v>45926</v>
      </c>
      <c r="AV761" s="7"/>
      <c r="AW761" s="7"/>
      <c r="AX761" s="6">
        <f t="shared" si="197"/>
        <v>0</v>
      </c>
      <c r="AY761" s="7">
        <f ca="1">SUMIFS(مصنعيات!AW:AW,مصنعيات!AO:AO,$AO$2,مصنعيات!AM:AM,AU761)</f>
        <v>0</v>
      </c>
      <c r="AZ761" s="66" t="str">
        <f t="shared" si="190"/>
        <v/>
      </c>
      <c r="BB761" s="4" t="s">
        <v>30</v>
      </c>
      <c r="BC761" s="5">
        <v>45926</v>
      </c>
      <c r="BD761" s="7"/>
      <c r="BE761" s="7"/>
      <c r="BF761" s="6">
        <f t="shared" si="198"/>
        <v>0</v>
      </c>
      <c r="BG761" s="7">
        <f ca="1">SUMIFS(مصنعيات!BE:BE,مصنعيات!AW:AW,$AO$2,مصنعيات!AU:AU,BC761)</f>
        <v>0</v>
      </c>
      <c r="BH761" s="66" t="str">
        <f t="shared" si="191"/>
        <v/>
      </c>
      <c r="BJ761" s="4" t="s">
        <v>30</v>
      </c>
      <c r="BK761" s="5">
        <v>45926</v>
      </c>
      <c r="BL761" s="7"/>
      <c r="BM761" s="7"/>
      <c r="BN761" s="6">
        <f t="shared" si="199"/>
        <v>0</v>
      </c>
      <c r="BO761" s="7">
        <f ca="1">SUMIFS(مصنعيات!BM:BM,مصنعيات!BE:BE,$AO$2,مصنعيات!BC:BC,BK761)</f>
        <v>0</v>
      </c>
      <c r="BP761" s="66" t="str">
        <f t="shared" si="192"/>
        <v/>
      </c>
    </row>
    <row r="762" spans="2:68" x14ac:dyDescent="0.2">
      <c r="B762" s="4" t="s">
        <v>8</v>
      </c>
      <c r="C762" s="5">
        <v>45927</v>
      </c>
      <c r="D762" s="7"/>
      <c r="E762" s="7"/>
      <c r="F762" s="6">
        <f t="shared" si="200"/>
        <v>0</v>
      </c>
      <c r="G762" s="7">
        <f>SUMIFS(مصنعيات!N:N,مصنعيات!F:F,$E$2,مصنعيات!D:D,C762)</f>
        <v>0</v>
      </c>
      <c r="H762" s="66" t="str">
        <f t="shared" si="185"/>
        <v/>
      </c>
      <c r="K762" s="4" t="s">
        <v>8</v>
      </c>
      <c r="L762" s="5">
        <v>45927</v>
      </c>
      <c r="M762" s="7"/>
      <c r="N762" s="7"/>
      <c r="O762" s="6">
        <f t="shared" si="193"/>
        <v>0</v>
      </c>
      <c r="P762" s="7">
        <f>SUMIFS(مصنعيات!N:N,مصنعيات!F:F,$N$2,مصنعيات!D:D,L762)</f>
        <v>0</v>
      </c>
      <c r="Q762" s="66" t="str">
        <f t="shared" si="186"/>
        <v/>
      </c>
      <c r="T762" s="4" t="s">
        <v>8</v>
      </c>
      <c r="U762" s="5">
        <v>45927</v>
      </c>
      <c r="V762" s="7"/>
      <c r="W762" s="7"/>
      <c r="X762" s="6">
        <f t="shared" si="194"/>
        <v>0</v>
      </c>
      <c r="Y762" s="7">
        <f>SUMIFS(مصنعيات!W:W,مصنعيات!O:O,$W$2,مصنعيات!M:M,U762)</f>
        <v>0</v>
      </c>
      <c r="Z762" s="66" t="str">
        <f t="shared" si="187"/>
        <v/>
      </c>
      <c r="AC762" s="4" t="s">
        <v>8</v>
      </c>
      <c r="AD762" s="5">
        <v>45927</v>
      </c>
      <c r="AE762" s="7"/>
      <c r="AF762" s="7"/>
      <c r="AG762" s="6">
        <f t="shared" si="195"/>
        <v>0</v>
      </c>
      <c r="AH762" s="7">
        <f>SUMIFS(مصنعيات!AF:AF,مصنعيات!X:X,$AF$2,مصنعيات!V:V,AD762)</f>
        <v>0</v>
      </c>
      <c r="AI762" s="66" t="str">
        <f t="shared" si="188"/>
        <v/>
      </c>
      <c r="AL762" s="4" t="s">
        <v>8</v>
      </c>
      <c r="AM762" s="5">
        <v>45927</v>
      </c>
      <c r="AN762" s="7"/>
      <c r="AO762" s="7"/>
      <c r="AP762" s="6">
        <f t="shared" si="196"/>
        <v>0</v>
      </c>
      <c r="AQ762" s="7">
        <f>SUMIFS(مصنعيات!AO:AO,مصنعيات!AG:AG,$AO$2,مصنعيات!AE:AE,AM762)</f>
        <v>0</v>
      </c>
      <c r="AR762" s="66" t="str">
        <f t="shared" si="189"/>
        <v/>
      </c>
      <c r="AT762" s="4" t="s">
        <v>8</v>
      </c>
      <c r="AU762" s="5">
        <v>45927</v>
      </c>
      <c r="AV762" s="7"/>
      <c r="AW762" s="7"/>
      <c r="AX762" s="6">
        <f t="shared" si="197"/>
        <v>0</v>
      </c>
      <c r="AY762" s="7">
        <f ca="1">SUMIFS(مصنعيات!AW:AW,مصنعيات!AO:AO,$AO$2,مصنعيات!AM:AM,AU762)</f>
        <v>0</v>
      </c>
      <c r="AZ762" s="66" t="str">
        <f t="shared" si="190"/>
        <v/>
      </c>
      <c r="BB762" s="4" t="s">
        <v>8</v>
      </c>
      <c r="BC762" s="5">
        <v>45927</v>
      </c>
      <c r="BD762" s="7"/>
      <c r="BE762" s="7"/>
      <c r="BF762" s="6">
        <f t="shared" si="198"/>
        <v>0</v>
      </c>
      <c r="BG762" s="7">
        <f ca="1">SUMIFS(مصنعيات!BE:BE,مصنعيات!AW:AW,$AO$2,مصنعيات!AU:AU,BC762)</f>
        <v>0</v>
      </c>
      <c r="BH762" s="66" t="str">
        <f t="shared" si="191"/>
        <v/>
      </c>
      <c r="BJ762" s="4" t="s">
        <v>8</v>
      </c>
      <c r="BK762" s="5">
        <v>45927</v>
      </c>
      <c r="BL762" s="7"/>
      <c r="BM762" s="7"/>
      <c r="BN762" s="6">
        <f t="shared" si="199"/>
        <v>0</v>
      </c>
      <c r="BO762" s="7">
        <f ca="1">SUMIFS(مصنعيات!BM:BM,مصنعيات!BE:BE,$AO$2,مصنعيات!BC:BC,BK762)</f>
        <v>0</v>
      </c>
      <c r="BP762" s="66" t="str">
        <f t="shared" si="192"/>
        <v/>
      </c>
    </row>
    <row r="763" spans="2:68" x14ac:dyDescent="0.2">
      <c r="B763" s="4" t="s">
        <v>9</v>
      </c>
      <c r="C763" s="5">
        <v>45928</v>
      </c>
      <c r="D763" s="7"/>
      <c r="E763" s="7"/>
      <c r="F763" s="6">
        <f t="shared" si="200"/>
        <v>0</v>
      </c>
      <c r="G763" s="7">
        <f>SUMIFS(مصنعيات!N:N,مصنعيات!F:F,$E$2,مصنعيات!D:D,C763)</f>
        <v>0</v>
      </c>
      <c r="H763" s="66" t="str">
        <f t="shared" si="185"/>
        <v/>
      </c>
      <c r="K763" s="4" t="s">
        <v>9</v>
      </c>
      <c r="L763" s="5">
        <v>45928</v>
      </c>
      <c r="M763" s="7"/>
      <c r="N763" s="7"/>
      <c r="O763" s="6">
        <f t="shared" si="193"/>
        <v>0</v>
      </c>
      <c r="P763" s="7">
        <f>SUMIFS(مصنعيات!N:N,مصنعيات!F:F,$N$2,مصنعيات!D:D,L763)</f>
        <v>0</v>
      </c>
      <c r="Q763" s="66" t="str">
        <f t="shared" si="186"/>
        <v/>
      </c>
      <c r="T763" s="4" t="s">
        <v>9</v>
      </c>
      <c r="U763" s="5">
        <v>45928</v>
      </c>
      <c r="V763" s="7"/>
      <c r="W763" s="7"/>
      <c r="X763" s="6">
        <f t="shared" si="194"/>
        <v>0</v>
      </c>
      <c r="Y763" s="7">
        <f>SUMIFS(مصنعيات!W:W,مصنعيات!O:O,$W$2,مصنعيات!M:M,U763)</f>
        <v>0</v>
      </c>
      <c r="Z763" s="66" t="str">
        <f t="shared" si="187"/>
        <v/>
      </c>
      <c r="AC763" s="4" t="s">
        <v>9</v>
      </c>
      <c r="AD763" s="5">
        <v>45928</v>
      </c>
      <c r="AE763" s="7"/>
      <c r="AF763" s="7"/>
      <c r="AG763" s="6">
        <f t="shared" si="195"/>
        <v>0</v>
      </c>
      <c r="AH763" s="7">
        <f>SUMIFS(مصنعيات!AF:AF,مصنعيات!X:X,$AF$2,مصنعيات!V:V,AD763)</f>
        <v>0</v>
      </c>
      <c r="AI763" s="66" t="str">
        <f t="shared" si="188"/>
        <v/>
      </c>
      <c r="AL763" s="4" t="s">
        <v>9</v>
      </c>
      <c r="AM763" s="5">
        <v>45928</v>
      </c>
      <c r="AN763" s="7"/>
      <c r="AO763" s="7"/>
      <c r="AP763" s="6">
        <f t="shared" si="196"/>
        <v>0</v>
      </c>
      <c r="AQ763" s="7">
        <f>SUMIFS(مصنعيات!AO:AO,مصنعيات!AG:AG,$AO$2,مصنعيات!AE:AE,AM763)</f>
        <v>0</v>
      </c>
      <c r="AR763" s="66" t="str">
        <f t="shared" si="189"/>
        <v/>
      </c>
      <c r="AT763" s="4" t="s">
        <v>9</v>
      </c>
      <c r="AU763" s="5">
        <v>45928</v>
      </c>
      <c r="AV763" s="7"/>
      <c r="AW763" s="7"/>
      <c r="AX763" s="6">
        <f t="shared" si="197"/>
        <v>0</v>
      </c>
      <c r="AY763" s="7">
        <f ca="1">SUMIFS(مصنعيات!AW:AW,مصنعيات!AO:AO,$AO$2,مصنعيات!AM:AM,AU763)</f>
        <v>0</v>
      </c>
      <c r="AZ763" s="66" t="str">
        <f t="shared" si="190"/>
        <v/>
      </c>
      <c r="BB763" s="4" t="s">
        <v>9</v>
      </c>
      <c r="BC763" s="5">
        <v>45928</v>
      </c>
      <c r="BD763" s="7"/>
      <c r="BE763" s="7"/>
      <c r="BF763" s="6">
        <f t="shared" si="198"/>
        <v>0</v>
      </c>
      <c r="BG763" s="7">
        <f ca="1">SUMIFS(مصنعيات!BE:BE,مصنعيات!AW:AW,$AO$2,مصنعيات!AU:AU,BC763)</f>
        <v>0</v>
      </c>
      <c r="BH763" s="66" t="str">
        <f t="shared" si="191"/>
        <v/>
      </c>
      <c r="BJ763" s="4" t="s">
        <v>9</v>
      </c>
      <c r="BK763" s="5">
        <v>45928</v>
      </c>
      <c r="BL763" s="7"/>
      <c r="BM763" s="7"/>
      <c r="BN763" s="6">
        <f t="shared" si="199"/>
        <v>0</v>
      </c>
      <c r="BO763" s="7">
        <f ca="1">SUMIFS(مصنعيات!BM:BM,مصنعيات!BE:BE,$AO$2,مصنعيات!BC:BC,BK763)</f>
        <v>0</v>
      </c>
      <c r="BP763" s="66" t="str">
        <f t="shared" si="192"/>
        <v/>
      </c>
    </row>
    <row r="764" spans="2:68" x14ac:dyDescent="0.2">
      <c r="B764" s="4" t="s">
        <v>10</v>
      </c>
      <c r="C764" s="5">
        <v>45929</v>
      </c>
      <c r="D764" s="7"/>
      <c r="E764" s="7"/>
      <c r="F764" s="6">
        <f t="shared" si="200"/>
        <v>0</v>
      </c>
      <c r="G764" s="7">
        <f>SUMIFS(مصنعيات!N:N,مصنعيات!F:F,$E$2,مصنعيات!D:D,C764)</f>
        <v>0</v>
      </c>
      <c r="H764" s="66" t="str">
        <f t="shared" si="185"/>
        <v/>
      </c>
      <c r="K764" s="4" t="s">
        <v>10</v>
      </c>
      <c r="L764" s="5">
        <v>45929</v>
      </c>
      <c r="M764" s="7"/>
      <c r="N764" s="7"/>
      <c r="O764" s="6">
        <f t="shared" si="193"/>
        <v>0</v>
      </c>
      <c r="P764" s="7">
        <f>SUMIFS(مصنعيات!N:N,مصنعيات!F:F,$N$2,مصنعيات!D:D,L764)</f>
        <v>0</v>
      </c>
      <c r="Q764" s="66" t="str">
        <f t="shared" si="186"/>
        <v/>
      </c>
      <c r="T764" s="4" t="s">
        <v>10</v>
      </c>
      <c r="U764" s="5">
        <v>45929</v>
      </c>
      <c r="V764" s="7"/>
      <c r="W764" s="7"/>
      <c r="X764" s="6">
        <f t="shared" si="194"/>
        <v>0</v>
      </c>
      <c r="Y764" s="7">
        <f>SUMIFS(مصنعيات!W:W,مصنعيات!O:O,$W$2,مصنعيات!M:M,U764)</f>
        <v>0</v>
      </c>
      <c r="Z764" s="66" t="str">
        <f t="shared" si="187"/>
        <v/>
      </c>
      <c r="AC764" s="4" t="s">
        <v>10</v>
      </c>
      <c r="AD764" s="5">
        <v>45929</v>
      </c>
      <c r="AE764" s="7"/>
      <c r="AF764" s="7"/>
      <c r="AG764" s="6">
        <f t="shared" si="195"/>
        <v>0</v>
      </c>
      <c r="AH764" s="7">
        <f>SUMIFS(مصنعيات!AF:AF,مصنعيات!X:X,$AF$2,مصنعيات!V:V,AD764)</f>
        <v>0</v>
      </c>
      <c r="AI764" s="66" t="str">
        <f t="shared" si="188"/>
        <v/>
      </c>
      <c r="AL764" s="4" t="s">
        <v>10</v>
      </c>
      <c r="AM764" s="5">
        <v>45929</v>
      </c>
      <c r="AN764" s="7"/>
      <c r="AO764" s="7"/>
      <c r="AP764" s="6">
        <f t="shared" si="196"/>
        <v>0</v>
      </c>
      <c r="AQ764" s="7">
        <f>SUMIFS(مصنعيات!AO:AO,مصنعيات!AG:AG,$AO$2,مصنعيات!AE:AE,AM764)</f>
        <v>0</v>
      </c>
      <c r="AR764" s="66" t="str">
        <f t="shared" si="189"/>
        <v/>
      </c>
      <c r="AT764" s="4" t="s">
        <v>10</v>
      </c>
      <c r="AU764" s="5">
        <v>45929</v>
      </c>
      <c r="AV764" s="7"/>
      <c r="AW764" s="7"/>
      <c r="AX764" s="6">
        <f t="shared" si="197"/>
        <v>0</v>
      </c>
      <c r="AY764" s="7">
        <f ca="1">SUMIFS(مصنعيات!AW:AW,مصنعيات!AO:AO,$AO$2,مصنعيات!AM:AM,AU764)</f>
        <v>0</v>
      </c>
      <c r="AZ764" s="66" t="str">
        <f t="shared" si="190"/>
        <v/>
      </c>
      <c r="BB764" s="4" t="s">
        <v>10</v>
      </c>
      <c r="BC764" s="5">
        <v>45929</v>
      </c>
      <c r="BD764" s="7"/>
      <c r="BE764" s="7"/>
      <c r="BF764" s="6">
        <f t="shared" si="198"/>
        <v>0</v>
      </c>
      <c r="BG764" s="7">
        <f ca="1">SUMIFS(مصنعيات!BE:BE,مصنعيات!AW:AW,$AO$2,مصنعيات!AU:AU,BC764)</f>
        <v>0</v>
      </c>
      <c r="BH764" s="66" t="str">
        <f t="shared" si="191"/>
        <v/>
      </c>
      <c r="BJ764" s="4" t="s">
        <v>10</v>
      </c>
      <c r="BK764" s="5">
        <v>45929</v>
      </c>
      <c r="BL764" s="7"/>
      <c r="BM764" s="7"/>
      <c r="BN764" s="6">
        <f t="shared" si="199"/>
        <v>0</v>
      </c>
      <c r="BO764" s="7">
        <f ca="1">SUMIFS(مصنعيات!BM:BM,مصنعيات!BE:BE,$AO$2,مصنعيات!BC:BC,BK764)</f>
        <v>0</v>
      </c>
      <c r="BP764" s="66" t="str">
        <f t="shared" si="192"/>
        <v/>
      </c>
    </row>
    <row r="765" spans="2:68" x14ac:dyDescent="0.2">
      <c r="B765" s="4" t="s">
        <v>11</v>
      </c>
      <c r="C765" s="5">
        <v>45930</v>
      </c>
      <c r="D765" s="7"/>
      <c r="E765" s="7"/>
      <c r="F765" s="6">
        <f t="shared" si="200"/>
        <v>0</v>
      </c>
      <c r="G765" s="7">
        <f>SUMIFS(مصنعيات!N:N,مصنعيات!F:F,$E$2,مصنعيات!D:D,C765)</f>
        <v>0</v>
      </c>
      <c r="H765" s="66" t="str">
        <f t="shared" si="185"/>
        <v/>
      </c>
      <c r="K765" s="4" t="s">
        <v>11</v>
      </c>
      <c r="L765" s="5">
        <v>45930</v>
      </c>
      <c r="M765" s="7"/>
      <c r="N765" s="7"/>
      <c r="O765" s="6">
        <f t="shared" si="193"/>
        <v>0</v>
      </c>
      <c r="P765" s="7">
        <f>SUMIFS(مصنعيات!N:N,مصنعيات!F:F,$N$2,مصنعيات!D:D,L765)</f>
        <v>0</v>
      </c>
      <c r="Q765" s="66" t="str">
        <f t="shared" si="186"/>
        <v/>
      </c>
      <c r="T765" s="4" t="s">
        <v>11</v>
      </c>
      <c r="U765" s="5">
        <v>45930</v>
      </c>
      <c r="V765" s="7"/>
      <c r="W765" s="7"/>
      <c r="X765" s="6">
        <f t="shared" si="194"/>
        <v>0</v>
      </c>
      <c r="Y765" s="7">
        <f>SUMIFS(مصنعيات!W:W,مصنعيات!O:O,$W$2,مصنعيات!M:M,U765)</f>
        <v>0</v>
      </c>
      <c r="Z765" s="66" t="str">
        <f t="shared" si="187"/>
        <v/>
      </c>
      <c r="AC765" s="4" t="s">
        <v>11</v>
      </c>
      <c r="AD765" s="5">
        <v>45930</v>
      </c>
      <c r="AE765" s="7"/>
      <c r="AF765" s="7"/>
      <c r="AG765" s="6">
        <f t="shared" si="195"/>
        <v>0</v>
      </c>
      <c r="AH765" s="7">
        <f>SUMIFS(مصنعيات!AF:AF,مصنعيات!X:X,$AF$2,مصنعيات!V:V,AD765)</f>
        <v>0</v>
      </c>
      <c r="AI765" s="66" t="str">
        <f t="shared" si="188"/>
        <v/>
      </c>
      <c r="AL765" s="4" t="s">
        <v>11</v>
      </c>
      <c r="AM765" s="5">
        <v>45930</v>
      </c>
      <c r="AN765" s="7"/>
      <c r="AO765" s="7"/>
      <c r="AP765" s="6">
        <f t="shared" si="196"/>
        <v>0</v>
      </c>
      <c r="AQ765" s="7">
        <f>SUMIFS(مصنعيات!AO:AO,مصنعيات!AG:AG,$AO$2,مصنعيات!AE:AE,AM765)</f>
        <v>0</v>
      </c>
      <c r="AR765" s="66" t="str">
        <f t="shared" si="189"/>
        <v/>
      </c>
      <c r="AT765" s="4" t="s">
        <v>11</v>
      </c>
      <c r="AU765" s="5">
        <v>45930</v>
      </c>
      <c r="AV765" s="7"/>
      <c r="AW765" s="7"/>
      <c r="AX765" s="6">
        <f t="shared" si="197"/>
        <v>0</v>
      </c>
      <c r="AY765" s="7">
        <f ca="1">SUMIFS(مصنعيات!AW:AW,مصنعيات!AO:AO,$AO$2,مصنعيات!AM:AM,AU765)</f>
        <v>0</v>
      </c>
      <c r="AZ765" s="66" t="str">
        <f t="shared" si="190"/>
        <v/>
      </c>
      <c r="BB765" s="4" t="s">
        <v>11</v>
      </c>
      <c r="BC765" s="5">
        <v>45930</v>
      </c>
      <c r="BD765" s="7"/>
      <c r="BE765" s="7"/>
      <c r="BF765" s="6">
        <f t="shared" si="198"/>
        <v>0</v>
      </c>
      <c r="BG765" s="7">
        <f ca="1">SUMIFS(مصنعيات!BE:BE,مصنعيات!AW:AW,$AO$2,مصنعيات!AU:AU,BC765)</f>
        <v>0</v>
      </c>
      <c r="BH765" s="66" t="str">
        <f t="shared" si="191"/>
        <v/>
      </c>
      <c r="BJ765" s="4" t="s">
        <v>11</v>
      </c>
      <c r="BK765" s="5">
        <v>45930</v>
      </c>
      <c r="BL765" s="7"/>
      <c r="BM765" s="7"/>
      <c r="BN765" s="6">
        <f t="shared" si="199"/>
        <v>0</v>
      </c>
      <c r="BO765" s="7">
        <f ca="1">SUMIFS(مصنعيات!BM:BM,مصنعيات!BE:BE,$AO$2,مصنعيات!BC:BC,BK765)</f>
        <v>0</v>
      </c>
      <c r="BP765" s="66" t="str">
        <f t="shared" si="192"/>
        <v/>
      </c>
    </row>
    <row r="766" spans="2:68" x14ac:dyDescent="0.2">
      <c r="B766" s="4" t="s">
        <v>12</v>
      </c>
      <c r="C766" s="5">
        <v>45931</v>
      </c>
      <c r="D766" s="7"/>
      <c r="E766" s="7"/>
      <c r="F766" s="6">
        <f t="shared" si="200"/>
        <v>0</v>
      </c>
      <c r="G766" s="7">
        <f>SUMIFS(مصنعيات!N:N,مصنعيات!F:F,$E$2,مصنعيات!D:D,C766)</f>
        <v>0</v>
      </c>
      <c r="H766" s="66" t="str">
        <f t="shared" si="185"/>
        <v/>
      </c>
      <c r="K766" s="4" t="s">
        <v>12</v>
      </c>
      <c r="L766" s="5">
        <v>45931</v>
      </c>
      <c r="M766" s="7"/>
      <c r="N766" s="7"/>
      <c r="O766" s="6">
        <f t="shared" si="193"/>
        <v>0</v>
      </c>
      <c r="P766" s="7">
        <f>SUMIFS(مصنعيات!N:N,مصنعيات!F:F,$N$2,مصنعيات!D:D,L766)</f>
        <v>0</v>
      </c>
      <c r="Q766" s="66" t="str">
        <f t="shared" si="186"/>
        <v/>
      </c>
      <c r="T766" s="4" t="s">
        <v>12</v>
      </c>
      <c r="U766" s="5">
        <v>45931</v>
      </c>
      <c r="V766" s="7"/>
      <c r="W766" s="7"/>
      <c r="X766" s="6">
        <f t="shared" si="194"/>
        <v>0</v>
      </c>
      <c r="Y766" s="7">
        <f>SUMIFS(مصنعيات!W:W,مصنعيات!O:O,$W$2,مصنعيات!M:M,U766)</f>
        <v>0</v>
      </c>
      <c r="Z766" s="66" t="str">
        <f t="shared" si="187"/>
        <v/>
      </c>
      <c r="AC766" s="4" t="s">
        <v>12</v>
      </c>
      <c r="AD766" s="5">
        <v>45931</v>
      </c>
      <c r="AE766" s="7"/>
      <c r="AF766" s="7"/>
      <c r="AG766" s="6">
        <f t="shared" si="195"/>
        <v>0</v>
      </c>
      <c r="AH766" s="7">
        <f>SUMIFS(مصنعيات!AF:AF,مصنعيات!X:X,$AF$2,مصنعيات!V:V,AD766)</f>
        <v>0</v>
      </c>
      <c r="AI766" s="66" t="str">
        <f t="shared" si="188"/>
        <v/>
      </c>
      <c r="AL766" s="4" t="s">
        <v>12</v>
      </c>
      <c r="AM766" s="5">
        <v>45931</v>
      </c>
      <c r="AN766" s="7"/>
      <c r="AO766" s="7"/>
      <c r="AP766" s="6">
        <f t="shared" si="196"/>
        <v>0</v>
      </c>
      <c r="AQ766" s="7">
        <f>SUMIFS(مصنعيات!AO:AO,مصنعيات!AG:AG,$AO$2,مصنعيات!AE:AE,AM766)</f>
        <v>0</v>
      </c>
      <c r="AR766" s="66" t="str">
        <f t="shared" si="189"/>
        <v/>
      </c>
      <c r="AT766" s="4" t="s">
        <v>12</v>
      </c>
      <c r="AU766" s="5">
        <v>45931</v>
      </c>
      <c r="AV766" s="7"/>
      <c r="AW766" s="7"/>
      <c r="AX766" s="6">
        <f t="shared" si="197"/>
        <v>0</v>
      </c>
      <c r="AY766" s="7">
        <f ca="1">SUMIFS(مصنعيات!AW:AW,مصنعيات!AO:AO,$AO$2,مصنعيات!AM:AM,AU766)</f>
        <v>0</v>
      </c>
      <c r="AZ766" s="66" t="str">
        <f t="shared" si="190"/>
        <v/>
      </c>
      <c r="BB766" s="4" t="s">
        <v>12</v>
      </c>
      <c r="BC766" s="5">
        <v>45931</v>
      </c>
      <c r="BD766" s="7"/>
      <c r="BE766" s="7"/>
      <c r="BF766" s="6">
        <f t="shared" si="198"/>
        <v>0</v>
      </c>
      <c r="BG766" s="7">
        <f ca="1">SUMIFS(مصنعيات!BE:BE,مصنعيات!AW:AW,$AO$2,مصنعيات!AU:AU,BC766)</f>
        <v>0</v>
      </c>
      <c r="BH766" s="66" t="str">
        <f t="shared" si="191"/>
        <v/>
      </c>
      <c r="BJ766" s="4" t="s">
        <v>12</v>
      </c>
      <c r="BK766" s="5">
        <v>45931</v>
      </c>
      <c r="BL766" s="7"/>
      <c r="BM766" s="7"/>
      <c r="BN766" s="6">
        <f t="shared" si="199"/>
        <v>0</v>
      </c>
      <c r="BO766" s="7">
        <f ca="1">SUMIFS(مصنعيات!BM:BM,مصنعيات!BE:BE,$AO$2,مصنعيات!BC:BC,BK766)</f>
        <v>0</v>
      </c>
      <c r="BP766" s="66" t="str">
        <f t="shared" si="192"/>
        <v/>
      </c>
    </row>
    <row r="767" spans="2:68" x14ac:dyDescent="0.2">
      <c r="B767" s="4" t="s">
        <v>13</v>
      </c>
      <c r="C767" s="5">
        <v>45932</v>
      </c>
      <c r="D767" s="7"/>
      <c r="E767" s="7"/>
      <c r="F767" s="6">
        <f t="shared" si="200"/>
        <v>0</v>
      </c>
      <c r="G767" s="7">
        <f>SUMIFS(مصنعيات!N:N,مصنعيات!F:F,$E$2,مصنعيات!D:D,C767)</f>
        <v>0</v>
      </c>
      <c r="H767" s="66" t="str">
        <f t="shared" si="185"/>
        <v/>
      </c>
      <c r="K767" s="4" t="s">
        <v>13</v>
      </c>
      <c r="L767" s="5">
        <v>45932</v>
      </c>
      <c r="M767" s="7"/>
      <c r="N767" s="7"/>
      <c r="O767" s="6">
        <f t="shared" si="193"/>
        <v>0</v>
      </c>
      <c r="P767" s="7">
        <f>SUMIFS(مصنعيات!N:N,مصنعيات!F:F,$N$2,مصنعيات!D:D,L767)</f>
        <v>0</v>
      </c>
      <c r="Q767" s="66" t="str">
        <f t="shared" si="186"/>
        <v/>
      </c>
      <c r="T767" s="4" t="s">
        <v>13</v>
      </c>
      <c r="U767" s="5">
        <v>45932</v>
      </c>
      <c r="V767" s="7"/>
      <c r="W767" s="7"/>
      <c r="X767" s="6">
        <f t="shared" si="194"/>
        <v>0</v>
      </c>
      <c r="Y767" s="7">
        <f>SUMIFS(مصنعيات!W:W,مصنعيات!O:O,$W$2,مصنعيات!M:M,U767)</f>
        <v>0</v>
      </c>
      <c r="Z767" s="66" t="str">
        <f t="shared" si="187"/>
        <v/>
      </c>
      <c r="AC767" s="4" t="s">
        <v>13</v>
      </c>
      <c r="AD767" s="5">
        <v>45932</v>
      </c>
      <c r="AE767" s="7"/>
      <c r="AF767" s="7"/>
      <c r="AG767" s="6">
        <f t="shared" si="195"/>
        <v>0</v>
      </c>
      <c r="AH767" s="7">
        <f>SUMIFS(مصنعيات!AF:AF,مصنعيات!X:X,$AF$2,مصنعيات!V:V,AD767)</f>
        <v>0</v>
      </c>
      <c r="AI767" s="66" t="str">
        <f t="shared" si="188"/>
        <v/>
      </c>
      <c r="AL767" s="4" t="s">
        <v>13</v>
      </c>
      <c r="AM767" s="5">
        <v>45932</v>
      </c>
      <c r="AN767" s="7"/>
      <c r="AO767" s="7"/>
      <c r="AP767" s="6">
        <f t="shared" si="196"/>
        <v>0</v>
      </c>
      <c r="AQ767" s="7">
        <f>SUMIFS(مصنعيات!AO:AO,مصنعيات!AG:AG,$AO$2,مصنعيات!AE:AE,AM767)</f>
        <v>0</v>
      </c>
      <c r="AR767" s="66" t="str">
        <f t="shared" si="189"/>
        <v/>
      </c>
      <c r="AT767" s="4" t="s">
        <v>13</v>
      </c>
      <c r="AU767" s="5">
        <v>45932</v>
      </c>
      <c r="AV767" s="7"/>
      <c r="AW767" s="7"/>
      <c r="AX767" s="6">
        <f t="shared" si="197"/>
        <v>0</v>
      </c>
      <c r="AY767" s="7">
        <f ca="1">SUMIFS(مصنعيات!AW:AW,مصنعيات!AO:AO,$AO$2,مصنعيات!AM:AM,AU767)</f>
        <v>0</v>
      </c>
      <c r="AZ767" s="66" t="str">
        <f t="shared" si="190"/>
        <v/>
      </c>
      <c r="BB767" s="4" t="s">
        <v>13</v>
      </c>
      <c r="BC767" s="5">
        <v>45932</v>
      </c>
      <c r="BD767" s="7"/>
      <c r="BE767" s="7"/>
      <c r="BF767" s="6">
        <f t="shared" si="198"/>
        <v>0</v>
      </c>
      <c r="BG767" s="7">
        <f ca="1">SUMIFS(مصنعيات!BE:BE,مصنعيات!AW:AW,$AO$2,مصنعيات!AU:AU,BC767)</f>
        <v>0</v>
      </c>
      <c r="BH767" s="66" t="str">
        <f t="shared" si="191"/>
        <v/>
      </c>
      <c r="BJ767" s="4" t="s">
        <v>13</v>
      </c>
      <c r="BK767" s="5">
        <v>45932</v>
      </c>
      <c r="BL767" s="7"/>
      <c r="BM767" s="7"/>
      <c r="BN767" s="6">
        <f t="shared" si="199"/>
        <v>0</v>
      </c>
      <c r="BO767" s="7">
        <f ca="1">SUMIFS(مصنعيات!BM:BM,مصنعيات!BE:BE,$AO$2,مصنعيات!BC:BC,BK767)</f>
        <v>0</v>
      </c>
      <c r="BP767" s="66" t="str">
        <f t="shared" si="192"/>
        <v/>
      </c>
    </row>
    <row r="768" spans="2:68" x14ac:dyDescent="0.2">
      <c r="B768" s="4" t="s">
        <v>30</v>
      </c>
      <c r="C768" s="5">
        <v>45933</v>
      </c>
      <c r="D768" s="7"/>
      <c r="E768" s="7"/>
      <c r="F768" s="6">
        <f t="shared" si="200"/>
        <v>0</v>
      </c>
      <c r="G768" s="7">
        <f>SUMIFS(مصنعيات!N:N,مصنعيات!F:F,$E$2,مصنعيات!D:D,C768)</f>
        <v>0</v>
      </c>
      <c r="H768" s="66" t="str">
        <f t="shared" si="185"/>
        <v/>
      </c>
      <c r="K768" s="4" t="s">
        <v>30</v>
      </c>
      <c r="L768" s="5">
        <v>45933</v>
      </c>
      <c r="M768" s="7"/>
      <c r="N768" s="7"/>
      <c r="O768" s="6">
        <f t="shared" si="193"/>
        <v>0</v>
      </c>
      <c r="P768" s="7">
        <f>SUMIFS(مصنعيات!N:N,مصنعيات!F:F,$N$2,مصنعيات!D:D,L768)</f>
        <v>0</v>
      </c>
      <c r="Q768" s="66" t="str">
        <f t="shared" si="186"/>
        <v/>
      </c>
      <c r="T768" s="4" t="s">
        <v>30</v>
      </c>
      <c r="U768" s="5">
        <v>45933</v>
      </c>
      <c r="V768" s="7"/>
      <c r="W768" s="7"/>
      <c r="X768" s="6">
        <f t="shared" si="194"/>
        <v>0</v>
      </c>
      <c r="Y768" s="7">
        <f>SUMIFS(مصنعيات!W:W,مصنعيات!O:O,$W$2,مصنعيات!M:M,U768)</f>
        <v>0</v>
      </c>
      <c r="Z768" s="66" t="str">
        <f t="shared" si="187"/>
        <v/>
      </c>
      <c r="AC768" s="4" t="s">
        <v>30</v>
      </c>
      <c r="AD768" s="5">
        <v>45933</v>
      </c>
      <c r="AE768" s="7"/>
      <c r="AF768" s="7"/>
      <c r="AG768" s="6">
        <f t="shared" si="195"/>
        <v>0</v>
      </c>
      <c r="AH768" s="7">
        <f>SUMIFS(مصنعيات!AF:AF,مصنعيات!X:X,$AF$2,مصنعيات!V:V,AD768)</f>
        <v>0</v>
      </c>
      <c r="AI768" s="66" t="str">
        <f t="shared" si="188"/>
        <v/>
      </c>
      <c r="AL768" s="4" t="s">
        <v>30</v>
      </c>
      <c r="AM768" s="5">
        <v>45933</v>
      </c>
      <c r="AN768" s="7"/>
      <c r="AO768" s="7"/>
      <c r="AP768" s="6">
        <f t="shared" si="196"/>
        <v>0</v>
      </c>
      <c r="AQ768" s="7">
        <f>SUMIFS(مصنعيات!AO:AO,مصنعيات!AG:AG,$AO$2,مصنعيات!AE:AE,AM768)</f>
        <v>0</v>
      </c>
      <c r="AR768" s="66" t="str">
        <f t="shared" si="189"/>
        <v/>
      </c>
      <c r="AT768" s="4" t="s">
        <v>30</v>
      </c>
      <c r="AU768" s="5">
        <v>45933</v>
      </c>
      <c r="AV768" s="7"/>
      <c r="AW768" s="7"/>
      <c r="AX768" s="6">
        <f t="shared" si="197"/>
        <v>0</v>
      </c>
      <c r="AY768" s="7">
        <f ca="1">SUMIFS(مصنعيات!AW:AW,مصنعيات!AO:AO,$AO$2,مصنعيات!AM:AM,AU768)</f>
        <v>0</v>
      </c>
      <c r="AZ768" s="66" t="str">
        <f t="shared" si="190"/>
        <v/>
      </c>
      <c r="BB768" s="4" t="s">
        <v>30</v>
      </c>
      <c r="BC768" s="5">
        <v>45933</v>
      </c>
      <c r="BD768" s="7"/>
      <c r="BE768" s="7"/>
      <c r="BF768" s="6">
        <f t="shared" si="198"/>
        <v>0</v>
      </c>
      <c r="BG768" s="7">
        <f ca="1">SUMIFS(مصنعيات!BE:BE,مصنعيات!AW:AW,$AO$2,مصنعيات!AU:AU,BC768)</f>
        <v>0</v>
      </c>
      <c r="BH768" s="66" t="str">
        <f t="shared" si="191"/>
        <v/>
      </c>
      <c r="BJ768" s="4" t="s">
        <v>30</v>
      </c>
      <c r="BK768" s="5">
        <v>45933</v>
      </c>
      <c r="BL768" s="7"/>
      <c r="BM768" s="7"/>
      <c r="BN768" s="6">
        <f t="shared" si="199"/>
        <v>0</v>
      </c>
      <c r="BO768" s="7">
        <f ca="1">SUMIFS(مصنعيات!BM:BM,مصنعيات!BE:BE,$AO$2,مصنعيات!BC:BC,BK768)</f>
        <v>0</v>
      </c>
      <c r="BP768" s="66" t="str">
        <f t="shared" si="192"/>
        <v/>
      </c>
    </row>
    <row r="769" spans="2:68" x14ac:dyDescent="0.2">
      <c r="B769" s="4" t="s">
        <v>8</v>
      </c>
      <c r="C769" s="5">
        <v>45934</v>
      </c>
      <c r="D769" s="7"/>
      <c r="E769" s="7"/>
      <c r="F769" s="6">
        <f t="shared" si="200"/>
        <v>0</v>
      </c>
      <c r="G769" s="7">
        <f>SUMIFS(مصنعيات!N:N,مصنعيات!F:F,$E$2,مصنعيات!D:D,C769)</f>
        <v>0</v>
      </c>
      <c r="H769" s="66" t="str">
        <f t="shared" si="185"/>
        <v/>
      </c>
      <c r="K769" s="4" t="s">
        <v>8</v>
      </c>
      <c r="L769" s="5">
        <v>45934</v>
      </c>
      <c r="M769" s="7"/>
      <c r="N769" s="7"/>
      <c r="O769" s="6">
        <f t="shared" si="193"/>
        <v>0</v>
      </c>
      <c r="P769" s="7">
        <f>SUMIFS(مصنعيات!N:N,مصنعيات!F:F,$N$2,مصنعيات!D:D,L769)</f>
        <v>0</v>
      </c>
      <c r="Q769" s="66" t="str">
        <f t="shared" si="186"/>
        <v/>
      </c>
      <c r="T769" s="4" t="s">
        <v>8</v>
      </c>
      <c r="U769" s="5">
        <v>45934</v>
      </c>
      <c r="V769" s="7"/>
      <c r="W769" s="7"/>
      <c r="X769" s="6">
        <f t="shared" si="194"/>
        <v>0</v>
      </c>
      <c r="Y769" s="7">
        <f>SUMIFS(مصنعيات!W:W,مصنعيات!O:O,$W$2,مصنعيات!M:M,U769)</f>
        <v>0</v>
      </c>
      <c r="Z769" s="66" t="str">
        <f t="shared" si="187"/>
        <v/>
      </c>
      <c r="AC769" s="4" t="s">
        <v>8</v>
      </c>
      <c r="AD769" s="5">
        <v>45934</v>
      </c>
      <c r="AE769" s="7"/>
      <c r="AF769" s="7"/>
      <c r="AG769" s="6">
        <f t="shared" si="195"/>
        <v>0</v>
      </c>
      <c r="AH769" s="7">
        <f>SUMIFS(مصنعيات!AF:AF,مصنعيات!X:X,$AF$2,مصنعيات!V:V,AD769)</f>
        <v>0</v>
      </c>
      <c r="AI769" s="66" t="str">
        <f t="shared" si="188"/>
        <v/>
      </c>
      <c r="AL769" s="4" t="s">
        <v>8</v>
      </c>
      <c r="AM769" s="5">
        <v>45934</v>
      </c>
      <c r="AN769" s="7"/>
      <c r="AO769" s="7"/>
      <c r="AP769" s="6">
        <f t="shared" si="196"/>
        <v>0</v>
      </c>
      <c r="AQ769" s="7">
        <f>SUMIFS(مصنعيات!AO:AO,مصنعيات!AG:AG,$AO$2,مصنعيات!AE:AE,AM769)</f>
        <v>0</v>
      </c>
      <c r="AR769" s="66" t="str">
        <f t="shared" si="189"/>
        <v/>
      </c>
      <c r="AT769" s="4" t="s">
        <v>8</v>
      </c>
      <c r="AU769" s="5">
        <v>45934</v>
      </c>
      <c r="AV769" s="7"/>
      <c r="AW769" s="7"/>
      <c r="AX769" s="6">
        <f t="shared" si="197"/>
        <v>0</v>
      </c>
      <c r="AY769" s="7">
        <f ca="1">SUMIFS(مصنعيات!AW:AW,مصنعيات!AO:AO,$AO$2,مصنعيات!AM:AM,AU769)</f>
        <v>0</v>
      </c>
      <c r="AZ769" s="66" t="str">
        <f t="shared" si="190"/>
        <v/>
      </c>
      <c r="BB769" s="4" t="s">
        <v>8</v>
      </c>
      <c r="BC769" s="5">
        <v>45934</v>
      </c>
      <c r="BD769" s="7"/>
      <c r="BE769" s="7"/>
      <c r="BF769" s="6">
        <f t="shared" si="198"/>
        <v>0</v>
      </c>
      <c r="BG769" s="7">
        <f ca="1">SUMIFS(مصنعيات!BE:BE,مصنعيات!AW:AW,$AO$2,مصنعيات!AU:AU,BC769)</f>
        <v>0</v>
      </c>
      <c r="BH769" s="66" t="str">
        <f t="shared" si="191"/>
        <v/>
      </c>
      <c r="BJ769" s="4" t="s">
        <v>8</v>
      </c>
      <c r="BK769" s="5">
        <v>45934</v>
      </c>
      <c r="BL769" s="7"/>
      <c r="BM769" s="7"/>
      <c r="BN769" s="6">
        <f t="shared" si="199"/>
        <v>0</v>
      </c>
      <c r="BO769" s="7">
        <f ca="1">SUMIFS(مصنعيات!BM:BM,مصنعيات!BE:BE,$AO$2,مصنعيات!BC:BC,BK769)</f>
        <v>0</v>
      </c>
      <c r="BP769" s="66" t="str">
        <f t="shared" si="192"/>
        <v/>
      </c>
    </row>
    <row r="770" spans="2:68" x14ac:dyDescent="0.2">
      <c r="B770" s="4" t="s">
        <v>9</v>
      </c>
      <c r="C770" s="5">
        <v>45935</v>
      </c>
      <c r="D770" s="7"/>
      <c r="E770" s="7"/>
      <c r="F770" s="6">
        <f t="shared" si="200"/>
        <v>0</v>
      </c>
      <c r="G770" s="7">
        <f>SUMIFS(مصنعيات!N:N,مصنعيات!F:F,$E$2,مصنعيات!D:D,C770)</f>
        <v>0</v>
      </c>
      <c r="H770" s="66" t="str">
        <f t="shared" si="185"/>
        <v/>
      </c>
      <c r="K770" s="4" t="s">
        <v>9</v>
      </c>
      <c r="L770" s="5">
        <v>45935</v>
      </c>
      <c r="M770" s="7"/>
      <c r="N770" s="7"/>
      <c r="O770" s="6">
        <f t="shared" si="193"/>
        <v>0</v>
      </c>
      <c r="P770" s="7">
        <f>SUMIFS(مصنعيات!N:N,مصنعيات!F:F,$N$2,مصنعيات!D:D,L770)</f>
        <v>0</v>
      </c>
      <c r="Q770" s="66" t="str">
        <f t="shared" si="186"/>
        <v/>
      </c>
      <c r="T770" s="4" t="s">
        <v>9</v>
      </c>
      <c r="U770" s="5">
        <v>45935</v>
      </c>
      <c r="V770" s="7"/>
      <c r="W770" s="7"/>
      <c r="X770" s="6">
        <f t="shared" si="194"/>
        <v>0</v>
      </c>
      <c r="Y770" s="7">
        <f>SUMIFS(مصنعيات!W:W,مصنعيات!O:O,$W$2,مصنعيات!M:M,U770)</f>
        <v>0</v>
      </c>
      <c r="Z770" s="66" t="str">
        <f t="shared" si="187"/>
        <v/>
      </c>
      <c r="AC770" s="4" t="s">
        <v>9</v>
      </c>
      <c r="AD770" s="5">
        <v>45935</v>
      </c>
      <c r="AE770" s="7"/>
      <c r="AF770" s="7"/>
      <c r="AG770" s="6">
        <f t="shared" si="195"/>
        <v>0</v>
      </c>
      <c r="AH770" s="7">
        <f>SUMIFS(مصنعيات!AF:AF,مصنعيات!X:X,$AF$2,مصنعيات!V:V,AD770)</f>
        <v>0</v>
      </c>
      <c r="AI770" s="66" t="str">
        <f t="shared" si="188"/>
        <v/>
      </c>
      <c r="AL770" s="4" t="s">
        <v>9</v>
      </c>
      <c r="AM770" s="5">
        <v>45935</v>
      </c>
      <c r="AN770" s="7"/>
      <c r="AO770" s="7"/>
      <c r="AP770" s="6">
        <f t="shared" si="196"/>
        <v>0</v>
      </c>
      <c r="AQ770" s="7">
        <f>SUMIFS(مصنعيات!AO:AO,مصنعيات!AG:AG,$AO$2,مصنعيات!AE:AE,AM770)</f>
        <v>0</v>
      </c>
      <c r="AR770" s="66" t="str">
        <f t="shared" si="189"/>
        <v/>
      </c>
      <c r="AT770" s="4" t="s">
        <v>9</v>
      </c>
      <c r="AU770" s="5">
        <v>45935</v>
      </c>
      <c r="AV770" s="7"/>
      <c r="AW770" s="7"/>
      <c r="AX770" s="6">
        <f t="shared" si="197"/>
        <v>0</v>
      </c>
      <c r="AY770" s="7">
        <f ca="1">SUMIFS(مصنعيات!AW:AW,مصنعيات!AO:AO,$AO$2,مصنعيات!AM:AM,AU770)</f>
        <v>0</v>
      </c>
      <c r="AZ770" s="66" t="str">
        <f t="shared" si="190"/>
        <v/>
      </c>
      <c r="BB770" s="4" t="s">
        <v>9</v>
      </c>
      <c r="BC770" s="5">
        <v>45935</v>
      </c>
      <c r="BD770" s="7"/>
      <c r="BE770" s="7"/>
      <c r="BF770" s="6">
        <f t="shared" si="198"/>
        <v>0</v>
      </c>
      <c r="BG770" s="7">
        <f ca="1">SUMIFS(مصنعيات!BE:BE,مصنعيات!AW:AW,$AO$2,مصنعيات!AU:AU,BC770)</f>
        <v>0</v>
      </c>
      <c r="BH770" s="66" t="str">
        <f t="shared" si="191"/>
        <v/>
      </c>
      <c r="BJ770" s="4" t="s">
        <v>9</v>
      </c>
      <c r="BK770" s="5">
        <v>45935</v>
      </c>
      <c r="BL770" s="7"/>
      <c r="BM770" s="7"/>
      <c r="BN770" s="6">
        <f t="shared" si="199"/>
        <v>0</v>
      </c>
      <c r="BO770" s="7">
        <f ca="1">SUMIFS(مصنعيات!BM:BM,مصنعيات!BE:BE,$AO$2,مصنعيات!BC:BC,BK770)</f>
        <v>0</v>
      </c>
      <c r="BP770" s="66" t="str">
        <f t="shared" si="192"/>
        <v/>
      </c>
    </row>
    <row r="771" spans="2:68" x14ac:dyDescent="0.2">
      <c r="B771" s="4" t="s">
        <v>10</v>
      </c>
      <c r="C771" s="5">
        <v>45936</v>
      </c>
      <c r="D771" s="7"/>
      <c r="E771" s="7"/>
      <c r="F771" s="6">
        <f t="shared" si="200"/>
        <v>0</v>
      </c>
      <c r="G771" s="7">
        <f>SUMIFS(مصنعيات!N:N,مصنعيات!F:F,$E$2,مصنعيات!D:D,C771)</f>
        <v>0</v>
      </c>
      <c r="H771" s="66" t="str">
        <f t="shared" si="185"/>
        <v/>
      </c>
      <c r="K771" s="4" t="s">
        <v>10</v>
      </c>
      <c r="L771" s="5">
        <v>45936</v>
      </c>
      <c r="M771" s="7"/>
      <c r="N771" s="7"/>
      <c r="O771" s="6">
        <f t="shared" si="193"/>
        <v>0</v>
      </c>
      <c r="P771" s="7">
        <f>SUMIFS(مصنعيات!N:N,مصنعيات!F:F,$N$2,مصنعيات!D:D,L771)</f>
        <v>0</v>
      </c>
      <c r="Q771" s="66" t="str">
        <f t="shared" si="186"/>
        <v/>
      </c>
      <c r="T771" s="4" t="s">
        <v>10</v>
      </c>
      <c r="U771" s="5">
        <v>45936</v>
      </c>
      <c r="V771" s="7"/>
      <c r="W771" s="7"/>
      <c r="X771" s="6">
        <f t="shared" si="194"/>
        <v>0</v>
      </c>
      <c r="Y771" s="7">
        <f>SUMIFS(مصنعيات!W:W,مصنعيات!O:O,$W$2,مصنعيات!M:M,U771)</f>
        <v>0</v>
      </c>
      <c r="Z771" s="66" t="str">
        <f t="shared" si="187"/>
        <v/>
      </c>
      <c r="AC771" s="4" t="s">
        <v>10</v>
      </c>
      <c r="AD771" s="5">
        <v>45936</v>
      </c>
      <c r="AE771" s="7"/>
      <c r="AF771" s="7"/>
      <c r="AG771" s="6">
        <f t="shared" si="195"/>
        <v>0</v>
      </c>
      <c r="AH771" s="7">
        <f>SUMIFS(مصنعيات!AF:AF,مصنعيات!X:X,$AF$2,مصنعيات!V:V,AD771)</f>
        <v>0</v>
      </c>
      <c r="AI771" s="66" t="str">
        <f t="shared" si="188"/>
        <v/>
      </c>
      <c r="AL771" s="4" t="s">
        <v>10</v>
      </c>
      <c r="AM771" s="5">
        <v>45936</v>
      </c>
      <c r="AN771" s="7"/>
      <c r="AO771" s="7"/>
      <c r="AP771" s="6">
        <f t="shared" si="196"/>
        <v>0</v>
      </c>
      <c r="AQ771" s="7">
        <f>SUMIFS(مصنعيات!AO:AO,مصنعيات!AG:AG,$AO$2,مصنعيات!AE:AE,AM771)</f>
        <v>0</v>
      </c>
      <c r="AR771" s="66" t="str">
        <f t="shared" si="189"/>
        <v/>
      </c>
      <c r="AT771" s="4" t="s">
        <v>10</v>
      </c>
      <c r="AU771" s="5">
        <v>45936</v>
      </c>
      <c r="AV771" s="7"/>
      <c r="AW771" s="7"/>
      <c r="AX771" s="6">
        <f t="shared" si="197"/>
        <v>0</v>
      </c>
      <c r="AY771" s="7">
        <f ca="1">SUMIFS(مصنعيات!AW:AW,مصنعيات!AO:AO,$AO$2,مصنعيات!AM:AM,AU771)</f>
        <v>0</v>
      </c>
      <c r="AZ771" s="66" t="str">
        <f t="shared" si="190"/>
        <v/>
      </c>
      <c r="BB771" s="4" t="s">
        <v>10</v>
      </c>
      <c r="BC771" s="5">
        <v>45936</v>
      </c>
      <c r="BD771" s="7"/>
      <c r="BE771" s="7"/>
      <c r="BF771" s="6">
        <f t="shared" si="198"/>
        <v>0</v>
      </c>
      <c r="BG771" s="7">
        <f ca="1">SUMIFS(مصنعيات!BE:BE,مصنعيات!AW:AW,$AO$2,مصنعيات!AU:AU,BC771)</f>
        <v>0</v>
      </c>
      <c r="BH771" s="66" t="str">
        <f t="shared" si="191"/>
        <v/>
      </c>
      <c r="BJ771" s="4" t="s">
        <v>10</v>
      </c>
      <c r="BK771" s="5">
        <v>45936</v>
      </c>
      <c r="BL771" s="7"/>
      <c r="BM771" s="7"/>
      <c r="BN771" s="6">
        <f t="shared" si="199"/>
        <v>0</v>
      </c>
      <c r="BO771" s="7">
        <f ca="1">SUMIFS(مصنعيات!BM:BM,مصنعيات!BE:BE,$AO$2,مصنعيات!BC:BC,BK771)</f>
        <v>0</v>
      </c>
      <c r="BP771" s="66" t="str">
        <f t="shared" si="192"/>
        <v/>
      </c>
    </row>
    <row r="772" spans="2:68" x14ac:dyDescent="0.2">
      <c r="B772" s="4" t="s">
        <v>11</v>
      </c>
      <c r="C772" s="5">
        <v>45937</v>
      </c>
      <c r="D772" s="7"/>
      <c r="E772" s="7"/>
      <c r="F772" s="6">
        <f t="shared" si="200"/>
        <v>0</v>
      </c>
      <c r="G772" s="7">
        <f>SUMIFS(مصنعيات!N:N,مصنعيات!F:F,$E$2,مصنعيات!D:D,C772)</f>
        <v>0</v>
      </c>
      <c r="H772" s="66" t="str">
        <f t="shared" si="185"/>
        <v/>
      </c>
      <c r="K772" s="4" t="s">
        <v>11</v>
      </c>
      <c r="L772" s="5">
        <v>45937</v>
      </c>
      <c r="M772" s="7"/>
      <c r="N772" s="7"/>
      <c r="O772" s="6">
        <f t="shared" si="193"/>
        <v>0</v>
      </c>
      <c r="P772" s="7">
        <f>SUMIFS(مصنعيات!N:N,مصنعيات!F:F,$N$2,مصنعيات!D:D,L772)</f>
        <v>0</v>
      </c>
      <c r="Q772" s="66" t="str">
        <f t="shared" si="186"/>
        <v/>
      </c>
      <c r="T772" s="4" t="s">
        <v>11</v>
      </c>
      <c r="U772" s="5">
        <v>45937</v>
      </c>
      <c r="V772" s="7"/>
      <c r="W772" s="7"/>
      <c r="X772" s="6">
        <f t="shared" si="194"/>
        <v>0</v>
      </c>
      <c r="Y772" s="7">
        <f>SUMIFS(مصنعيات!W:W,مصنعيات!O:O,$W$2,مصنعيات!M:M,U772)</f>
        <v>0</v>
      </c>
      <c r="Z772" s="66" t="str">
        <f t="shared" si="187"/>
        <v/>
      </c>
      <c r="AC772" s="4" t="s">
        <v>11</v>
      </c>
      <c r="AD772" s="5">
        <v>45937</v>
      </c>
      <c r="AE772" s="7"/>
      <c r="AF772" s="7"/>
      <c r="AG772" s="6">
        <f t="shared" si="195"/>
        <v>0</v>
      </c>
      <c r="AH772" s="7">
        <f>SUMIFS(مصنعيات!AF:AF,مصنعيات!X:X,$AF$2,مصنعيات!V:V,AD772)</f>
        <v>0</v>
      </c>
      <c r="AI772" s="66" t="str">
        <f t="shared" si="188"/>
        <v/>
      </c>
      <c r="AL772" s="4" t="s">
        <v>11</v>
      </c>
      <c r="AM772" s="5">
        <v>45937</v>
      </c>
      <c r="AN772" s="7"/>
      <c r="AO772" s="7"/>
      <c r="AP772" s="6">
        <f t="shared" si="196"/>
        <v>0</v>
      </c>
      <c r="AQ772" s="7">
        <f>SUMIFS(مصنعيات!AO:AO,مصنعيات!AG:AG,$AO$2,مصنعيات!AE:AE,AM772)</f>
        <v>0</v>
      </c>
      <c r="AR772" s="66" t="str">
        <f t="shared" si="189"/>
        <v/>
      </c>
      <c r="AT772" s="4" t="s">
        <v>11</v>
      </c>
      <c r="AU772" s="5">
        <v>45937</v>
      </c>
      <c r="AV772" s="7"/>
      <c r="AW772" s="7"/>
      <c r="AX772" s="6">
        <f t="shared" si="197"/>
        <v>0</v>
      </c>
      <c r="AY772" s="7">
        <f ca="1">SUMIFS(مصنعيات!AW:AW,مصنعيات!AO:AO,$AO$2,مصنعيات!AM:AM,AU772)</f>
        <v>0</v>
      </c>
      <c r="AZ772" s="66" t="str">
        <f t="shared" si="190"/>
        <v/>
      </c>
      <c r="BB772" s="4" t="s">
        <v>11</v>
      </c>
      <c r="BC772" s="5">
        <v>45937</v>
      </c>
      <c r="BD772" s="7"/>
      <c r="BE772" s="7"/>
      <c r="BF772" s="6">
        <f t="shared" si="198"/>
        <v>0</v>
      </c>
      <c r="BG772" s="7">
        <f ca="1">SUMIFS(مصنعيات!BE:BE,مصنعيات!AW:AW,$AO$2,مصنعيات!AU:AU,BC772)</f>
        <v>0</v>
      </c>
      <c r="BH772" s="66" t="str">
        <f t="shared" si="191"/>
        <v/>
      </c>
      <c r="BJ772" s="4" t="s">
        <v>11</v>
      </c>
      <c r="BK772" s="5">
        <v>45937</v>
      </c>
      <c r="BL772" s="7"/>
      <c r="BM772" s="7"/>
      <c r="BN772" s="6">
        <f t="shared" si="199"/>
        <v>0</v>
      </c>
      <c r="BO772" s="7">
        <f ca="1">SUMIFS(مصنعيات!BM:BM,مصنعيات!BE:BE,$AO$2,مصنعيات!BC:BC,BK772)</f>
        <v>0</v>
      </c>
      <c r="BP772" s="66" t="str">
        <f t="shared" si="192"/>
        <v/>
      </c>
    </row>
    <row r="773" spans="2:68" x14ac:dyDescent="0.2">
      <c r="B773" s="4" t="s">
        <v>12</v>
      </c>
      <c r="C773" s="5">
        <v>45938</v>
      </c>
      <c r="D773" s="7"/>
      <c r="E773" s="7"/>
      <c r="F773" s="6">
        <f t="shared" si="200"/>
        <v>0</v>
      </c>
      <c r="G773" s="7">
        <f>SUMIFS(مصنعيات!N:N,مصنعيات!F:F,$E$2,مصنعيات!D:D,C773)</f>
        <v>0</v>
      </c>
      <c r="H773" s="66" t="str">
        <f t="shared" si="185"/>
        <v/>
      </c>
      <c r="K773" s="4" t="s">
        <v>12</v>
      </c>
      <c r="L773" s="5">
        <v>45938</v>
      </c>
      <c r="M773" s="7"/>
      <c r="N773" s="7"/>
      <c r="O773" s="6">
        <f t="shared" si="193"/>
        <v>0</v>
      </c>
      <c r="P773" s="7">
        <f>SUMIFS(مصنعيات!N:N,مصنعيات!F:F,$N$2,مصنعيات!D:D,L773)</f>
        <v>0</v>
      </c>
      <c r="Q773" s="66" t="str">
        <f t="shared" si="186"/>
        <v/>
      </c>
      <c r="T773" s="4" t="s">
        <v>12</v>
      </c>
      <c r="U773" s="5">
        <v>45938</v>
      </c>
      <c r="V773" s="7"/>
      <c r="W773" s="7"/>
      <c r="X773" s="6">
        <f t="shared" si="194"/>
        <v>0</v>
      </c>
      <c r="Y773" s="7">
        <f>SUMIFS(مصنعيات!W:W,مصنعيات!O:O,$W$2,مصنعيات!M:M,U773)</f>
        <v>0</v>
      </c>
      <c r="Z773" s="66" t="str">
        <f t="shared" si="187"/>
        <v/>
      </c>
      <c r="AC773" s="4" t="s">
        <v>12</v>
      </c>
      <c r="AD773" s="5">
        <v>45938</v>
      </c>
      <c r="AE773" s="7"/>
      <c r="AF773" s="7"/>
      <c r="AG773" s="6">
        <f t="shared" si="195"/>
        <v>0</v>
      </c>
      <c r="AH773" s="7">
        <f>SUMIFS(مصنعيات!AF:AF,مصنعيات!X:X,$AF$2,مصنعيات!V:V,AD773)</f>
        <v>0</v>
      </c>
      <c r="AI773" s="66" t="str">
        <f t="shared" si="188"/>
        <v/>
      </c>
      <c r="AL773" s="4" t="s">
        <v>12</v>
      </c>
      <c r="AM773" s="5">
        <v>45938</v>
      </c>
      <c r="AN773" s="7"/>
      <c r="AO773" s="7"/>
      <c r="AP773" s="6">
        <f t="shared" si="196"/>
        <v>0</v>
      </c>
      <c r="AQ773" s="7">
        <f>SUMIFS(مصنعيات!AO:AO,مصنعيات!AG:AG,$AO$2,مصنعيات!AE:AE,AM773)</f>
        <v>0</v>
      </c>
      <c r="AR773" s="66" t="str">
        <f t="shared" si="189"/>
        <v/>
      </c>
      <c r="AT773" s="4" t="s">
        <v>12</v>
      </c>
      <c r="AU773" s="5">
        <v>45938</v>
      </c>
      <c r="AV773" s="7"/>
      <c r="AW773" s="7"/>
      <c r="AX773" s="6">
        <f t="shared" si="197"/>
        <v>0</v>
      </c>
      <c r="AY773" s="7">
        <f ca="1">SUMIFS(مصنعيات!AW:AW,مصنعيات!AO:AO,$AO$2,مصنعيات!AM:AM,AU773)</f>
        <v>0</v>
      </c>
      <c r="AZ773" s="66" t="str">
        <f t="shared" si="190"/>
        <v/>
      </c>
      <c r="BB773" s="4" t="s">
        <v>12</v>
      </c>
      <c r="BC773" s="5">
        <v>45938</v>
      </c>
      <c r="BD773" s="7"/>
      <c r="BE773" s="7"/>
      <c r="BF773" s="6">
        <f t="shared" si="198"/>
        <v>0</v>
      </c>
      <c r="BG773" s="7">
        <f ca="1">SUMIFS(مصنعيات!BE:BE,مصنعيات!AW:AW,$AO$2,مصنعيات!AU:AU,BC773)</f>
        <v>0</v>
      </c>
      <c r="BH773" s="66" t="str">
        <f t="shared" si="191"/>
        <v/>
      </c>
      <c r="BJ773" s="4" t="s">
        <v>12</v>
      </c>
      <c r="BK773" s="5">
        <v>45938</v>
      </c>
      <c r="BL773" s="7"/>
      <c r="BM773" s="7"/>
      <c r="BN773" s="6">
        <f t="shared" si="199"/>
        <v>0</v>
      </c>
      <c r="BO773" s="7">
        <f ca="1">SUMIFS(مصنعيات!BM:BM,مصنعيات!BE:BE,$AO$2,مصنعيات!BC:BC,BK773)</f>
        <v>0</v>
      </c>
      <c r="BP773" s="66" t="str">
        <f t="shared" si="192"/>
        <v/>
      </c>
    </row>
    <row r="774" spans="2:68" x14ac:dyDescent="0.2">
      <c r="B774" s="4" t="s">
        <v>13</v>
      </c>
      <c r="C774" s="5">
        <v>45939</v>
      </c>
      <c r="D774" s="7"/>
      <c r="E774" s="7"/>
      <c r="F774" s="6">
        <f t="shared" si="200"/>
        <v>0</v>
      </c>
      <c r="G774" s="7">
        <f>SUMIFS(مصنعيات!N:N,مصنعيات!F:F,$E$2,مصنعيات!D:D,C774)</f>
        <v>0</v>
      </c>
      <c r="H774" s="66" t="str">
        <f t="shared" ref="H774:H837" si="201">IF(D774="","",F774-G774-$I$2)</f>
        <v/>
      </c>
      <c r="K774" s="4" t="s">
        <v>13</v>
      </c>
      <c r="L774" s="5">
        <v>45939</v>
      </c>
      <c r="M774" s="7"/>
      <c r="N774" s="7"/>
      <c r="O774" s="6">
        <f t="shared" si="193"/>
        <v>0</v>
      </c>
      <c r="P774" s="7">
        <f>SUMIFS(مصنعيات!N:N,مصنعيات!F:F,$N$2,مصنعيات!D:D,L774)</f>
        <v>0</v>
      </c>
      <c r="Q774" s="66" t="str">
        <f t="shared" ref="Q774:Q837" si="202">IF(M774="","",O774-P774-$I$2)</f>
        <v/>
      </c>
      <c r="T774" s="4" t="s">
        <v>13</v>
      </c>
      <c r="U774" s="5">
        <v>45939</v>
      </c>
      <c r="V774" s="7"/>
      <c r="W774" s="7"/>
      <c r="X774" s="6">
        <f t="shared" si="194"/>
        <v>0</v>
      </c>
      <c r="Y774" s="7">
        <f>SUMIFS(مصنعيات!W:W,مصنعيات!O:O,$W$2,مصنعيات!M:M,U774)</f>
        <v>0</v>
      </c>
      <c r="Z774" s="66" t="str">
        <f t="shared" ref="Z774:Z837" si="203">IF(V774="","",X774-Y774-$I$2)</f>
        <v/>
      </c>
      <c r="AC774" s="4" t="s">
        <v>13</v>
      </c>
      <c r="AD774" s="5">
        <v>45939</v>
      </c>
      <c r="AE774" s="7"/>
      <c r="AF774" s="7"/>
      <c r="AG774" s="6">
        <f t="shared" si="195"/>
        <v>0</v>
      </c>
      <c r="AH774" s="7">
        <f>SUMIFS(مصنعيات!AF:AF,مصنعيات!X:X,$AF$2,مصنعيات!V:V,AD774)</f>
        <v>0</v>
      </c>
      <c r="AI774" s="66" t="str">
        <f t="shared" ref="AI774:AI837" si="204">IF(AE774="","",AG774-AH774-$I$2)</f>
        <v/>
      </c>
      <c r="AL774" s="4" t="s">
        <v>13</v>
      </c>
      <c r="AM774" s="5">
        <v>45939</v>
      </c>
      <c r="AN774" s="7"/>
      <c r="AO774" s="7"/>
      <c r="AP774" s="6">
        <f t="shared" si="196"/>
        <v>0</v>
      </c>
      <c r="AQ774" s="7">
        <f>SUMIFS(مصنعيات!AO:AO,مصنعيات!AG:AG,$AO$2,مصنعيات!AE:AE,AM774)</f>
        <v>0</v>
      </c>
      <c r="AR774" s="66" t="str">
        <f t="shared" ref="AR774:AR837" si="205">IF(AN774="","",AP774-AQ774-$I$2)</f>
        <v/>
      </c>
      <c r="AT774" s="4" t="s">
        <v>13</v>
      </c>
      <c r="AU774" s="5">
        <v>45939</v>
      </c>
      <c r="AV774" s="7"/>
      <c r="AW774" s="7"/>
      <c r="AX774" s="6">
        <f t="shared" si="197"/>
        <v>0</v>
      </c>
      <c r="AY774" s="7">
        <f ca="1">SUMIFS(مصنعيات!AW:AW,مصنعيات!AO:AO,$AO$2,مصنعيات!AM:AM,AU774)</f>
        <v>0</v>
      </c>
      <c r="AZ774" s="66" t="str">
        <f t="shared" ref="AZ774:AZ837" si="206">IF(AV774="","",AX774-AY774-$I$2)</f>
        <v/>
      </c>
      <c r="BB774" s="4" t="s">
        <v>13</v>
      </c>
      <c r="BC774" s="5">
        <v>45939</v>
      </c>
      <c r="BD774" s="7"/>
      <c r="BE774" s="7"/>
      <c r="BF774" s="6">
        <f t="shared" si="198"/>
        <v>0</v>
      </c>
      <c r="BG774" s="7">
        <f ca="1">SUMIFS(مصنعيات!BE:BE,مصنعيات!AW:AW,$AO$2,مصنعيات!AU:AU,BC774)</f>
        <v>0</v>
      </c>
      <c r="BH774" s="66" t="str">
        <f t="shared" ref="BH774:BH837" si="207">IF(BD774="","",BF774-BG774-$I$2)</f>
        <v/>
      </c>
      <c r="BJ774" s="4" t="s">
        <v>13</v>
      </c>
      <c r="BK774" s="5">
        <v>45939</v>
      </c>
      <c r="BL774" s="7"/>
      <c r="BM774" s="7"/>
      <c r="BN774" s="6">
        <f t="shared" si="199"/>
        <v>0</v>
      </c>
      <c r="BO774" s="7">
        <f ca="1">SUMIFS(مصنعيات!BM:BM,مصنعيات!BE:BE,$AO$2,مصنعيات!BC:BC,BK774)</f>
        <v>0</v>
      </c>
      <c r="BP774" s="66" t="str">
        <f t="shared" ref="BP774:BP837" si="208">IF(BL774="","",BN774-BO774-$I$2)</f>
        <v/>
      </c>
    </row>
    <row r="775" spans="2:68" x14ac:dyDescent="0.2">
      <c r="B775" s="4" t="s">
        <v>30</v>
      </c>
      <c r="C775" s="5">
        <v>45940</v>
      </c>
      <c r="D775" s="7"/>
      <c r="E775" s="7"/>
      <c r="F775" s="6">
        <f t="shared" si="200"/>
        <v>0</v>
      </c>
      <c r="G775" s="7">
        <f>SUMIFS(مصنعيات!N:N,مصنعيات!F:F,$E$2,مصنعيات!D:D,C775)</f>
        <v>0</v>
      </c>
      <c r="H775" s="66" t="str">
        <f t="shared" si="201"/>
        <v/>
      </c>
      <c r="K775" s="4" t="s">
        <v>30</v>
      </c>
      <c r="L775" s="5">
        <v>45940</v>
      </c>
      <c r="M775" s="7"/>
      <c r="N775" s="7"/>
      <c r="O775" s="6">
        <f t="shared" si="193"/>
        <v>0</v>
      </c>
      <c r="P775" s="7">
        <f>SUMIFS(مصنعيات!N:N,مصنعيات!F:F,$N$2,مصنعيات!D:D,L775)</f>
        <v>0</v>
      </c>
      <c r="Q775" s="66" t="str">
        <f t="shared" si="202"/>
        <v/>
      </c>
      <c r="T775" s="4" t="s">
        <v>30</v>
      </c>
      <c r="U775" s="5">
        <v>45940</v>
      </c>
      <c r="V775" s="7"/>
      <c r="W775" s="7"/>
      <c r="X775" s="6">
        <f t="shared" si="194"/>
        <v>0</v>
      </c>
      <c r="Y775" s="7">
        <f>SUMIFS(مصنعيات!W:W,مصنعيات!O:O,$W$2,مصنعيات!M:M,U775)</f>
        <v>0</v>
      </c>
      <c r="Z775" s="66" t="str">
        <f t="shared" si="203"/>
        <v/>
      </c>
      <c r="AC775" s="4" t="s">
        <v>30</v>
      </c>
      <c r="AD775" s="5">
        <v>45940</v>
      </c>
      <c r="AE775" s="7"/>
      <c r="AF775" s="7"/>
      <c r="AG775" s="6">
        <f t="shared" si="195"/>
        <v>0</v>
      </c>
      <c r="AH775" s="7">
        <f>SUMIFS(مصنعيات!AF:AF,مصنعيات!X:X,$AF$2,مصنعيات!V:V,AD775)</f>
        <v>0</v>
      </c>
      <c r="AI775" s="66" t="str">
        <f t="shared" si="204"/>
        <v/>
      </c>
      <c r="AL775" s="4" t="s">
        <v>30</v>
      </c>
      <c r="AM775" s="5">
        <v>45940</v>
      </c>
      <c r="AN775" s="7"/>
      <c r="AO775" s="7"/>
      <c r="AP775" s="6">
        <f t="shared" si="196"/>
        <v>0</v>
      </c>
      <c r="AQ775" s="7">
        <f>SUMIFS(مصنعيات!AO:AO,مصنعيات!AG:AG,$AO$2,مصنعيات!AE:AE,AM775)</f>
        <v>0</v>
      </c>
      <c r="AR775" s="66" t="str">
        <f t="shared" si="205"/>
        <v/>
      </c>
      <c r="AT775" s="4" t="s">
        <v>30</v>
      </c>
      <c r="AU775" s="5">
        <v>45940</v>
      </c>
      <c r="AV775" s="7"/>
      <c r="AW775" s="7"/>
      <c r="AX775" s="6">
        <f t="shared" si="197"/>
        <v>0</v>
      </c>
      <c r="AY775" s="7">
        <f ca="1">SUMIFS(مصنعيات!AW:AW,مصنعيات!AO:AO,$AO$2,مصنعيات!AM:AM,AU775)</f>
        <v>0</v>
      </c>
      <c r="AZ775" s="66" t="str">
        <f t="shared" si="206"/>
        <v/>
      </c>
      <c r="BB775" s="4" t="s">
        <v>30</v>
      </c>
      <c r="BC775" s="5">
        <v>45940</v>
      </c>
      <c r="BD775" s="7"/>
      <c r="BE775" s="7"/>
      <c r="BF775" s="6">
        <f t="shared" si="198"/>
        <v>0</v>
      </c>
      <c r="BG775" s="7">
        <f ca="1">SUMIFS(مصنعيات!BE:BE,مصنعيات!AW:AW,$AO$2,مصنعيات!AU:AU,BC775)</f>
        <v>0</v>
      </c>
      <c r="BH775" s="66" t="str">
        <f t="shared" si="207"/>
        <v/>
      </c>
      <c r="BJ775" s="4" t="s">
        <v>30</v>
      </c>
      <c r="BK775" s="5">
        <v>45940</v>
      </c>
      <c r="BL775" s="7"/>
      <c r="BM775" s="7"/>
      <c r="BN775" s="6">
        <f t="shared" si="199"/>
        <v>0</v>
      </c>
      <c r="BO775" s="7">
        <f ca="1">SUMIFS(مصنعيات!BM:BM,مصنعيات!BE:BE,$AO$2,مصنعيات!BC:BC,BK775)</f>
        <v>0</v>
      </c>
      <c r="BP775" s="66" t="str">
        <f t="shared" si="208"/>
        <v/>
      </c>
    </row>
    <row r="776" spans="2:68" x14ac:dyDescent="0.2">
      <c r="B776" s="4" t="s">
        <v>8</v>
      </c>
      <c r="C776" s="5">
        <v>45941</v>
      </c>
      <c r="D776" s="7"/>
      <c r="E776" s="7"/>
      <c r="F776" s="6">
        <f t="shared" si="200"/>
        <v>0</v>
      </c>
      <c r="G776" s="7">
        <f>SUMIFS(مصنعيات!N:N,مصنعيات!F:F,$E$2,مصنعيات!D:D,C776)</f>
        <v>0</v>
      </c>
      <c r="H776" s="66" t="str">
        <f t="shared" si="201"/>
        <v/>
      </c>
      <c r="K776" s="4" t="s">
        <v>8</v>
      </c>
      <c r="L776" s="5">
        <v>45941</v>
      </c>
      <c r="M776" s="7"/>
      <c r="N776" s="7"/>
      <c r="O776" s="6">
        <f t="shared" si="193"/>
        <v>0</v>
      </c>
      <c r="P776" s="7">
        <f>SUMIFS(مصنعيات!N:N,مصنعيات!F:F,$N$2,مصنعيات!D:D,L776)</f>
        <v>0</v>
      </c>
      <c r="Q776" s="66" t="str">
        <f t="shared" si="202"/>
        <v/>
      </c>
      <c r="T776" s="4" t="s">
        <v>8</v>
      </c>
      <c r="U776" s="5">
        <v>45941</v>
      </c>
      <c r="V776" s="7"/>
      <c r="W776" s="7"/>
      <c r="X776" s="6">
        <f t="shared" si="194"/>
        <v>0</v>
      </c>
      <c r="Y776" s="7">
        <f>SUMIFS(مصنعيات!W:W,مصنعيات!O:O,$W$2,مصنعيات!M:M,U776)</f>
        <v>0</v>
      </c>
      <c r="Z776" s="66" t="str">
        <f t="shared" si="203"/>
        <v/>
      </c>
      <c r="AC776" s="4" t="s">
        <v>8</v>
      </c>
      <c r="AD776" s="5">
        <v>45941</v>
      </c>
      <c r="AE776" s="7"/>
      <c r="AF776" s="7"/>
      <c r="AG776" s="6">
        <f t="shared" si="195"/>
        <v>0</v>
      </c>
      <c r="AH776" s="7">
        <f>SUMIFS(مصنعيات!AF:AF,مصنعيات!X:X,$AF$2,مصنعيات!V:V,AD776)</f>
        <v>0</v>
      </c>
      <c r="AI776" s="66" t="str">
        <f t="shared" si="204"/>
        <v/>
      </c>
      <c r="AL776" s="4" t="s">
        <v>8</v>
      </c>
      <c r="AM776" s="5">
        <v>45941</v>
      </c>
      <c r="AN776" s="7"/>
      <c r="AO776" s="7"/>
      <c r="AP776" s="6">
        <f t="shared" si="196"/>
        <v>0</v>
      </c>
      <c r="AQ776" s="7">
        <f>SUMIFS(مصنعيات!AO:AO,مصنعيات!AG:AG,$AO$2,مصنعيات!AE:AE,AM776)</f>
        <v>0</v>
      </c>
      <c r="AR776" s="66" t="str">
        <f t="shared" si="205"/>
        <v/>
      </c>
      <c r="AT776" s="4" t="s">
        <v>8</v>
      </c>
      <c r="AU776" s="5">
        <v>45941</v>
      </c>
      <c r="AV776" s="7"/>
      <c r="AW776" s="7"/>
      <c r="AX776" s="6">
        <f t="shared" si="197"/>
        <v>0</v>
      </c>
      <c r="AY776" s="7">
        <f ca="1">SUMIFS(مصنعيات!AW:AW,مصنعيات!AO:AO,$AO$2,مصنعيات!AM:AM,AU776)</f>
        <v>0</v>
      </c>
      <c r="AZ776" s="66" t="str">
        <f t="shared" si="206"/>
        <v/>
      </c>
      <c r="BB776" s="4" t="s">
        <v>8</v>
      </c>
      <c r="BC776" s="5">
        <v>45941</v>
      </c>
      <c r="BD776" s="7"/>
      <c r="BE776" s="7"/>
      <c r="BF776" s="6">
        <f t="shared" si="198"/>
        <v>0</v>
      </c>
      <c r="BG776" s="7">
        <f ca="1">SUMIFS(مصنعيات!BE:BE,مصنعيات!AW:AW,$AO$2,مصنعيات!AU:AU,BC776)</f>
        <v>0</v>
      </c>
      <c r="BH776" s="66" t="str">
        <f t="shared" si="207"/>
        <v/>
      </c>
      <c r="BJ776" s="4" t="s">
        <v>8</v>
      </c>
      <c r="BK776" s="5">
        <v>45941</v>
      </c>
      <c r="BL776" s="7"/>
      <c r="BM776" s="7"/>
      <c r="BN776" s="6">
        <f t="shared" si="199"/>
        <v>0</v>
      </c>
      <c r="BO776" s="7">
        <f ca="1">SUMIFS(مصنعيات!BM:BM,مصنعيات!BE:BE,$AO$2,مصنعيات!BC:BC,BK776)</f>
        <v>0</v>
      </c>
      <c r="BP776" s="66" t="str">
        <f t="shared" si="208"/>
        <v/>
      </c>
    </row>
    <row r="777" spans="2:68" x14ac:dyDescent="0.2">
      <c r="B777" s="4" t="s">
        <v>9</v>
      </c>
      <c r="C777" s="5">
        <v>45942</v>
      </c>
      <c r="D777" s="7"/>
      <c r="E777" s="7"/>
      <c r="F777" s="6">
        <f t="shared" si="200"/>
        <v>0</v>
      </c>
      <c r="G777" s="7">
        <f>SUMIFS(مصنعيات!N:N,مصنعيات!F:F,$E$2,مصنعيات!D:D,C777)</f>
        <v>0</v>
      </c>
      <c r="H777" s="66" t="str">
        <f t="shared" si="201"/>
        <v/>
      </c>
      <c r="K777" s="4" t="s">
        <v>9</v>
      </c>
      <c r="L777" s="5">
        <v>45942</v>
      </c>
      <c r="M777" s="7"/>
      <c r="N777" s="7"/>
      <c r="O777" s="6">
        <f t="shared" si="193"/>
        <v>0</v>
      </c>
      <c r="P777" s="7">
        <f>SUMIFS(مصنعيات!N:N,مصنعيات!F:F,$N$2,مصنعيات!D:D,L777)</f>
        <v>0</v>
      </c>
      <c r="Q777" s="66" t="str">
        <f t="shared" si="202"/>
        <v/>
      </c>
      <c r="T777" s="4" t="s">
        <v>9</v>
      </c>
      <c r="U777" s="5">
        <v>45942</v>
      </c>
      <c r="V777" s="7"/>
      <c r="W777" s="7"/>
      <c r="X777" s="6">
        <f t="shared" si="194"/>
        <v>0</v>
      </c>
      <c r="Y777" s="7">
        <f>SUMIFS(مصنعيات!W:W,مصنعيات!O:O,$W$2,مصنعيات!M:M,U777)</f>
        <v>0</v>
      </c>
      <c r="Z777" s="66" t="str">
        <f t="shared" si="203"/>
        <v/>
      </c>
      <c r="AC777" s="4" t="s">
        <v>9</v>
      </c>
      <c r="AD777" s="5">
        <v>45942</v>
      </c>
      <c r="AE777" s="7"/>
      <c r="AF777" s="7"/>
      <c r="AG777" s="6">
        <f t="shared" si="195"/>
        <v>0</v>
      </c>
      <c r="AH777" s="7">
        <f>SUMIFS(مصنعيات!AF:AF,مصنعيات!X:X,$AF$2,مصنعيات!V:V,AD777)</f>
        <v>0</v>
      </c>
      <c r="AI777" s="66" t="str">
        <f t="shared" si="204"/>
        <v/>
      </c>
      <c r="AL777" s="4" t="s">
        <v>9</v>
      </c>
      <c r="AM777" s="5">
        <v>45942</v>
      </c>
      <c r="AN777" s="7"/>
      <c r="AO777" s="7"/>
      <c r="AP777" s="6">
        <f t="shared" si="196"/>
        <v>0</v>
      </c>
      <c r="AQ777" s="7">
        <f>SUMIFS(مصنعيات!AO:AO,مصنعيات!AG:AG,$AO$2,مصنعيات!AE:AE,AM777)</f>
        <v>0</v>
      </c>
      <c r="AR777" s="66" t="str">
        <f t="shared" si="205"/>
        <v/>
      </c>
      <c r="AT777" s="4" t="s">
        <v>9</v>
      </c>
      <c r="AU777" s="5">
        <v>45942</v>
      </c>
      <c r="AV777" s="7"/>
      <c r="AW777" s="7"/>
      <c r="AX777" s="6">
        <f t="shared" si="197"/>
        <v>0</v>
      </c>
      <c r="AY777" s="7">
        <f ca="1">SUMIFS(مصنعيات!AW:AW,مصنعيات!AO:AO,$AO$2,مصنعيات!AM:AM,AU777)</f>
        <v>0</v>
      </c>
      <c r="AZ777" s="66" t="str">
        <f t="shared" si="206"/>
        <v/>
      </c>
      <c r="BB777" s="4" t="s">
        <v>9</v>
      </c>
      <c r="BC777" s="5">
        <v>45942</v>
      </c>
      <c r="BD777" s="7"/>
      <c r="BE777" s="7"/>
      <c r="BF777" s="6">
        <f t="shared" si="198"/>
        <v>0</v>
      </c>
      <c r="BG777" s="7">
        <f ca="1">SUMIFS(مصنعيات!BE:BE,مصنعيات!AW:AW,$AO$2,مصنعيات!AU:AU,BC777)</f>
        <v>0</v>
      </c>
      <c r="BH777" s="66" t="str">
        <f t="shared" si="207"/>
        <v/>
      </c>
      <c r="BJ777" s="4" t="s">
        <v>9</v>
      </c>
      <c r="BK777" s="5">
        <v>45942</v>
      </c>
      <c r="BL777" s="7"/>
      <c r="BM777" s="7"/>
      <c r="BN777" s="6">
        <f t="shared" si="199"/>
        <v>0</v>
      </c>
      <c r="BO777" s="7">
        <f ca="1">SUMIFS(مصنعيات!BM:BM,مصنعيات!BE:BE,$AO$2,مصنعيات!BC:BC,BK777)</f>
        <v>0</v>
      </c>
      <c r="BP777" s="66" t="str">
        <f t="shared" si="208"/>
        <v/>
      </c>
    </row>
    <row r="778" spans="2:68" x14ac:dyDescent="0.2">
      <c r="B778" s="4" t="s">
        <v>10</v>
      </c>
      <c r="C778" s="5">
        <v>45943</v>
      </c>
      <c r="D778" s="7"/>
      <c r="E778" s="7"/>
      <c r="F778" s="6">
        <f t="shared" si="200"/>
        <v>0</v>
      </c>
      <c r="G778" s="7">
        <f>SUMIFS(مصنعيات!N:N,مصنعيات!F:F,$E$2,مصنعيات!D:D,C778)</f>
        <v>0</v>
      </c>
      <c r="H778" s="66" t="str">
        <f t="shared" si="201"/>
        <v/>
      </c>
      <c r="K778" s="4" t="s">
        <v>10</v>
      </c>
      <c r="L778" s="5">
        <v>45943</v>
      </c>
      <c r="M778" s="7"/>
      <c r="N778" s="7"/>
      <c r="O778" s="6">
        <f t="shared" si="193"/>
        <v>0</v>
      </c>
      <c r="P778" s="7">
        <f>SUMIFS(مصنعيات!N:N,مصنعيات!F:F,$N$2,مصنعيات!D:D,L778)</f>
        <v>0</v>
      </c>
      <c r="Q778" s="66" t="str">
        <f t="shared" si="202"/>
        <v/>
      </c>
      <c r="T778" s="4" t="s">
        <v>10</v>
      </c>
      <c r="U778" s="5">
        <v>45943</v>
      </c>
      <c r="V778" s="7"/>
      <c r="W778" s="7"/>
      <c r="X778" s="6">
        <f t="shared" si="194"/>
        <v>0</v>
      </c>
      <c r="Y778" s="7">
        <f>SUMIFS(مصنعيات!W:W,مصنعيات!O:O,$W$2,مصنعيات!M:M,U778)</f>
        <v>0</v>
      </c>
      <c r="Z778" s="66" t="str">
        <f t="shared" si="203"/>
        <v/>
      </c>
      <c r="AC778" s="4" t="s">
        <v>10</v>
      </c>
      <c r="AD778" s="5">
        <v>45943</v>
      </c>
      <c r="AE778" s="7"/>
      <c r="AF778" s="7"/>
      <c r="AG778" s="6">
        <f t="shared" si="195"/>
        <v>0</v>
      </c>
      <c r="AH778" s="7">
        <f>SUMIFS(مصنعيات!AF:AF,مصنعيات!X:X,$AF$2,مصنعيات!V:V,AD778)</f>
        <v>0</v>
      </c>
      <c r="AI778" s="66" t="str">
        <f t="shared" si="204"/>
        <v/>
      </c>
      <c r="AL778" s="4" t="s">
        <v>10</v>
      </c>
      <c r="AM778" s="5">
        <v>45943</v>
      </c>
      <c r="AN778" s="7"/>
      <c r="AO778" s="7"/>
      <c r="AP778" s="6">
        <f t="shared" si="196"/>
        <v>0</v>
      </c>
      <c r="AQ778" s="7">
        <f>SUMIFS(مصنعيات!AO:AO,مصنعيات!AG:AG,$AO$2,مصنعيات!AE:AE,AM778)</f>
        <v>0</v>
      </c>
      <c r="AR778" s="66" t="str">
        <f t="shared" si="205"/>
        <v/>
      </c>
      <c r="AT778" s="4" t="s">
        <v>10</v>
      </c>
      <c r="AU778" s="5">
        <v>45943</v>
      </c>
      <c r="AV778" s="7"/>
      <c r="AW778" s="7"/>
      <c r="AX778" s="6">
        <f t="shared" si="197"/>
        <v>0</v>
      </c>
      <c r="AY778" s="7">
        <f ca="1">SUMIFS(مصنعيات!AW:AW,مصنعيات!AO:AO,$AO$2,مصنعيات!AM:AM,AU778)</f>
        <v>0</v>
      </c>
      <c r="AZ778" s="66" t="str">
        <f t="shared" si="206"/>
        <v/>
      </c>
      <c r="BB778" s="4" t="s">
        <v>10</v>
      </c>
      <c r="BC778" s="5">
        <v>45943</v>
      </c>
      <c r="BD778" s="7"/>
      <c r="BE778" s="7"/>
      <c r="BF778" s="6">
        <f t="shared" si="198"/>
        <v>0</v>
      </c>
      <c r="BG778" s="7">
        <f ca="1">SUMIFS(مصنعيات!BE:BE,مصنعيات!AW:AW,$AO$2,مصنعيات!AU:AU,BC778)</f>
        <v>0</v>
      </c>
      <c r="BH778" s="66" t="str">
        <f t="shared" si="207"/>
        <v/>
      </c>
      <c r="BJ778" s="4" t="s">
        <v>10</v>
      </c>
      <c r="BK778" s="5">
        <v>45943</v>
      </c>
      <c r="BL778" s="7"/>
      <c r="BM778" s="7"/>
      <c r="BN778" s="6">
        <f t="shared" si="199"/>
        <v>0</v>
      </c>
      <c r="BO778" s="7">
        <f ca="1">SUMIFS(مصنعيات!BM:BM,مصنعيات!BE:BE,$AO$2,مصنعيات!BC:BC,BK778)</f>
        <v>0</v>
      </c>
      <c r="BP778" s="66" t="str">
        <f t="shared" si="208"/>
        <v/>
      </c>
    </row>
    <row r="779" spans="2:68" x14ac:dyDescent="0.2">
      <c r="B779" s="4" t="s">
        <v>11</v>
      </c>
      <c r="C779" s="5">
        <v>45944</v>
      </c>
      <c r="D779" s="7"/>
      <c r="E779" s="7"/>
      <c r="F779" s="6">
        <f t="shared" si="200"/>
        <v>0</v>
      </c>
      <c r="G779" s="7">
        <f>SUMIFS(مصنعيات!N:N,مصنعيات!F:F,$E$2,مصنعيات!D:D,C779)</f>
        <v>0</v>
      </c>
      <c r="H779" s="66" t="str">
        <f t="shared" si="201"/>
        <v/>
      </c>
      <c r="K779" s="4" t="s">
        <v>11</v>
      </c>
      <c r="L779" s="5">
        <v>45944</v>
      </c>
      <c r="M779" s="7"/>
      <c r="N779" s="7"/>
      <c r="O779" s="6">
        <f t="shared" si="193"/>
        <v>0</v>
      </c>
      <c r="P779" s="7">
        <f>SUMIFS(مصنعيات!N:N,مصنعيات!F:F,$N$2,مصنعيات!D:D,L779)</f>
        <v>0</v>
      </c>
      <c r="Q779" s="66" t="str">
        <f t="shared" si="202"/>
        <v/>
      </c>
      <c r="T779" s="4" t="s">
        <v>11</v>
      </c>
      <c r="U779" s="5">
        <v>45944</v>
      </c>
      <c r="V779" s="7"/>
      <c r="W779" s="7"/>
      <c r="X779" s="6">
        <f t="shared" si="194"/>
        <v>0</v>
      </c>
      <c r="Y779" s="7">
        <f>SUMIFS(مصنعيات!W:W,مصنعيات!O:O,$W$2,مصنعيات!M:M,U779)</f>
        <v>0</v>
      </c>
      <c r="Z779" s="66" t="str">
        <f t="shared" si="203"/>
        <v/>
      </c>
      <c r="AC779" s="4" t="s">
        <v>11</v>
      </c>
      <c r="AD779" s="5">
        <v>45944</v>
      </c>
      <c r="AE779" s="7"/>
      <c r="AF779" s="7"/>
      <c r="AG779" s="6">
        <f t="shared" si="195"/>
        <v>0</v>
      </c>
      <c r="AH779" s="7">
        <f>SUMIFS(مصنعيات!AF:AF,مصنعيات!X:X,$AF$2,مصنعيات!V:V,AD779)</f>
        <v>0</v>
      </c>
      <c r="AI779" s="66" t="str">
        <f t="shared" si="204"/>
        <v/>
      </c>
      <c r="AL779" s="4" t="s">
        <v>11</v>
      </c>
      <c r="AM779" s="5">
        <v>45944</v>
      </c>
      <c r="AN779" s="7"/>
      <c r="AO779" s="7"/>
      <c r="AP779" s="6">
        <f t="shared" si="196"/>
        <v>0</v>
      </c>
      <c r="AQ779" s="7">
        <f>SUMIFS(مصنعيات!AO:AO,مصنعيات!AG:AG,$AO$2,مصنعيات!AE:AE,AM779)</f>
        <v>0</v>
      </c>
      <c r="AR779" s="66" t="str">
        <f t="shared" si="205"/>
        <v/>
      </c>
      <c r="AT779" s="4" t="s">
        <v>11</v>
      </c>
      <c r="AU779" s="5">
        <v>45944</v>
      </c>
      <c r="AV779" s="7"/>
      <c r="AW779" s="7"/>
      <c r="AX779" s="6">
        <f t="shared" si="197"/>
        <v>0</v>
      </c>
      <c r="AY779" s="7">
        <f ca="1">SUMIFS(مصنعيات!AW:AW,مصنعيات!AO:AO,$AO$2,مصنعيات!AM:AM,AU779)</f>
        <v>0</v>
      </c>
      <c r="AZ779" s="66" t="str">
        <f t="shared" si="206"/>
        <v/>
      </c>
      <c r="BB779" s="4" t="s">
        <v>11</v>
      </c>
      <c r="BC779" s="5">
        <v>45944</v>
      </c>
      <c r="BD779" s="7"/>
      <c r="BE779" s="7"/>
      <c r="BF779" s="6">
        <f t="shared" si="198"/>
        <v>0</v>
      </c>
      <c r="BG779" s="7">
        <f ca="1">SUMIFS(مصنعيات!BE:BE,مصنعيات!AW:AW,$AO$2,مصنعيات!AU:AU,BC779)</f>
        <v>0</v>
      </c>
      <c r="BH779" s="66" t="str">
        <f t="shared" si="207"/>
        <v/>
      </c>
      <c r="BJ779" s="4" t="s">
        <v>11</v>
      </c>
      <c r="BK779" s="5">
        <v>45944</v>
      </c>
      <c r="BL779" s="7"/>
      <c r="BM779" s="7"/>
      <c r="BN779" s="6">
        <f t="shared" si="199"/>
        <v>0</v>
      </c>
      <c r="BO779" s="7">
        <f ca="1">SUMIFS(مصنعيات!BM:BM,مصنعيات!BE:BE,$AO$2,مصنعيات!BC:BC,BK779)</f>
        <v>0</v>
      </c>
      <c r="BP779" s="66" t="str">
        <f t="shared" si="208"/>
        <v/>
      </c>
    </row>
    <row r="780" spans="2:68" x14ac:dyDescent="0.2">
      <c r="B780" s="4" t="s">
        <v>12</v>
      </c>
      <c r="C780" s="5">
        <v>45945</v>
      </c>
      <c r="D780" s="7"/>
      <c r="E780" s="7"/>
      <c r="F780" s="6">
        <f t="shared" si="200"/>
        <v>0</v>
      </c>
      <c r="G780" s="7">
        <f>SUMIFS(مصنعيات!N:N,مصنعيات!F:F,$E$2,مصنعيات!D:D,C780)</f>
        <v>0</v>
      </c>
      <c r="H780" s="66" t="str">
        <f t="shared" si="201"/>
        <v/>
      </c>
      <c r="K780" s="4" t="s">
        <v>12</v>
      </c>
      <c r="L780" s="5">
        <v>45945</v>
      </c>
      <c r="M780" s="7"/>
      <c r="N780" s="7"/>
      <c r="O780" s="6">
        <f t="shared" si="193"/>
        <v>0</v>
      </c>
      <c r="P780" s="7">
        <f>SUMIFS(مصنعيات!N:N,مصنعيات!F:F,$N$2,مصنعيات!D:D,L780)</f>
        <v>0</v>
      </c>
      <c r="Q780" s="66" t="str">
        <f t="shared" si="202"/>
        <v/>
      </c>
      <c r="T780" s="4" t="s">
        <v>12</v>
      </c>
      <c r="U780" s="5">
        <v>45945</v>
      </c>
      <c r="V780" s="7"/>
      <c r="W780" s="7"/>
      <c r="X780" s="6">
        <f t="shared" si="194"/>
        <v>0</v>
      </c>
      <c r="Y780" s="7">
        <f>SUMIFS(مصنعيات!W:W,مصنعيات!O:O,$W$2,مصنعيات!M:M,U780)</f>
        <v>0</v>
      </c>
      <c r="Z780" s="66" t="str">
        <f t="shared" si="203"/>
        <v/>
      </c>
      <c r="AC780" s="4" t="s">
        <v>12</v>
      </c>
      <c r="AD780" s="5">
        <v>45945</v>
      </c>
      <c r="AE780" s="7"/>
      <c r="AF780" s="7"/>
      <c r="AG780" s="6">
        <f t="shared" si="195"/>
        <v>0</v>
      </c>
      <c r="AH780" s="7">
        <f>SUMIFS(مصنعيات!AF:AF,مصنعيات!X:X,$AF$2,مصنعيات!V:V,AD780)</f>
        <v>0</v>
      </c>
      <c r="AI780" s="66" t="str">
        <f t="shared" si="204"/>
        <v/>
      </c>
      <c r="AL780" s="4" t="s">
        <v>12</v>
      </c>
      <c r="AM780" s="5">
        <v>45945</v>
      </c>
      <c r="AN780" s="7"/>
      <c r="AO780" s="7"/>
      <c r="AP780" s="6">
        <f t="shared" si="196"/>
        <v>0</v>
      </c>
      <c r="AQ780" s="7">
        <f>SUMIFS(مصنعيات!AO:AO,مصنعيات!AG:AG,$AO$2,مصنعيات!AE:AE,AM780)</f>
        <v>0</v>
      </c>
      <c r="AR780" s="66" t="str">
        <f t="shared" si="205"/>
        <v/>
      </c>
      <c r="AT780" s="4" t="s">
        <v>12</v>
      </c>
      <c r="AU780" s="5">
        <v>45945</v>
      </c>
      <c r="AV780" s="7"/>
      <c r="AW780" s="7"/>
      <c r="AX780" s="6">
        <f t="shared" si="197"/>
        <v>0</v>
      </c>
      <c r="AY780" s="7">
        <f ca="1">SUMIFS(مصنعيات!AW:AW,مصنعيات!AO:AO,$AO$2,مصنعيات!AM:AM,AU780)</f>
        <v>0</v>
      </c>
      <c r="AZ780" s="66" t="str">
        <f t="shared" si="206"/>
        <v/>
      </c>
      <c r="BB780" s="4" t="s">
        <v>12</v>
      </c>
      <c r="BC780" s="5">
        <v>45945</v>
      </c>
      <c r="BD780" s="7"/>
      <c r="BE780" s="7"/>
      <c r="BF780" s="6">
        <f t="shared" si="198"/>
        <v>0</v>
      </c>
      <c r="BG780" s="7">
        <f ca="1">SUMIFS(مصنعيات!BE:BE,مصنعيات!AW:AW,$AO$2,مصنعيات!AU:AU,BC780)</f>
        <v>0</v>
      </c>
      <c r="BH780" s="66" t="str">
        <f t="shared" si="207"/>
        <v/>
      </c>
      <c r="BJ780" s="4" t="s">
        <v>12</v>
      </c>
      <c r="BK780" s="5">
        <v>45945</v>
      </c>
      <c r="BL780" s="7"/>
      <c r="BM780" s="7"/>
      <c r="BN780" s="6">
        <f t="shared" si="199"/>
        <v>0</v>
      </c>
      <c r="BO780" s="7">
        <f ca="1">SUMIFS(مصنعيات!BM:BM,مصنعيات!BE:BE,$AO$2,مصنعيات!BC:BC,BK780)</f>
        <v>0</v>
      </c>
      <c r="BP780" s="66" t="str">
        <f t="shared" si="208"/>
        <v/>
      </c>
    </row>
    <row r="781" spans="2:68" x14ac:dyDescent="0.2">
      <c r="B781" s="4" t="s">
        <v>13</v>
      </c>
      <c r="C781" s="5">
        <v>45946</v>
      </c>
      <c r="D781" s="7"/>
      <c r="E781" s="7"/>
      <c r="F781" s="6">
        <f t="shared" si="200"/>
        <v>0</v>
      </c>
      <c r="G781" s="7">
        <f>SUMIFS(مصنعيات!N:N,مصنعيات!F:F,$E$2,مصنعيات!D:D,C781)</f>
        <v>0</v>
      </c>
      <c r="H781" s="66" t="str">
        <f t="shared" si="201"/>
        <v/>
      </c>
      <c r="K781" s="4" t="s">
        <v>13</v>
      </c>
      <c r="L781" s="5">
        <v>45946</v>
      </c>
      <c r="M781" s="7"/>
      <c r="N781" s="7"/>
      <c r="O781" s="6">
        <f t="shared" si="193"/>
        <v>0</v>
      </c>
      <c r="P781" s="7">
        <f>SUMIFS(مصنعيات!N:N,مصنعيات!F:F,$N$2,مصنعيات!D:D,L781)</f>
        <v>0</v>
      </c>
      <c r="Q781" s="66" t="str">
        <f t="shared" si="202"/>
        <v/>
      </c>
      <c r="T781" s="4" t="s">
        <v>13</v>
      </c>
      <c r="U781" s="5">
        <v>45946</v>
      </c>
      <c r="V781" s="7"/>
      <c r="W781" s="7"/>
      <c r="X781" s="6">
        <f t="shared" si="194"/>
        <v>0</v>
      </c>
      <c r="Y781" s="7">
        <f>SUMIFS(مصنعيات!W:W,مصنعيات!O:O,$W$2,مصنعيات!M:M,U781)</f>
        <v>0</v>
      </c>
      <c r="Z781" s="66" t="str">
        <f t="shared" si="203"/>
        <v/>
      </c>
      <c r="AC781" s="4" t="s">
        <v>13</v>
      </c>
      <c r="AD781" s="5">
        <v>45946</v>
      </c>
      <c r="AE781" s="7"/>
      <c r="AF781" s="7"/>
      <c r="AG781" s="6">
        <f t="shared" si="195"/>
        <v>0</v>
      </c>
      <c r="AH781" s="7">
        <f>SUMIFS(مصنعيات!AF:AF,مصنعيات!X:X,$AF$2,مصنعيات!V:V,AD781)</f>
        <v>0</v>
      </c>
      <c r="AI781" s="66" t="str">
        <f t="shared" si="204"/>
        <v/>
      </c>
      <c r="AL781" s="4" t="s">
        <v>13</v>
      </c>
      <c r="AM781" s="5">
        <v>45946</v>
      </c>
      <c r="AN781" s="7"/>
      <c r="AO781" s="7"/>
      <c r="AP781" s="6">
        <f t="shared" si="196"/>
        <v>0</v>
      </c>
      <c r="AQ781" s="7">
        <f>SUMIFS(مصنعيات!AO:AO,مصنعيات!AG:AG,$AO$2,مصنعيات!AE:AE,AM781)</f>
        <v>0</v>
      </c>
      <c r="AR781" s="66" t="str">
        <f t="shared" si="205"/>
        <v/>
      </c>
      <c r="AT781" s="4" t="s">
        <v>13</v>
      </c>
      <c r="AU781" s="5">
        <v>45946</v>
      </c>
      <c r="AV781" s="7"/>
      <c r="AW781" s="7"/>
      <c r="AX781" s="6">
        <f t="shared" si="197"/>
        <v>0</v>
      </c>
      <c r="AY781" s="7">
        <f ca="1">SUMIFS(مصنعيات!AW:AW,مصنعيات!AO:AO,$AO$2,مصنعيات!AM:AM,AU781)</f>
        <v>0</v>
      </c>
      <c r="AZ781" s="66" t="str">
        <f t="shared" si="206"/>
        <v/>
      </c>
      <c r="BB781" s="4" t="s">
        <v>13</v>
      </c>
      <c r="BC781" s="5">
        <v>45946</v>
      </c>
      <c r="BD781" s="7"/>
      <c r="BE781" s="7"/>
      <c r="BF781" s="6">
        <f t="shared" si="198"/>
        <v>0</v>
      </c>
      <c r="BG781" s="7">
        <f ca="1">SUMIFS(مصنعيات!BE:BE,مصنعيات!AW:AW,$AO$2,مصنعيات!AU:AU,BC781)</f>
        <v>0</v>
      </c>
      <c r="BH781" s="66" t="str">
        <f t="shared" si="207"/>
        <v/>
      </c>
      <c r="BJ781" s="4" t="s">
        <v>13</v>
      </c>
      <c r="BK781" s="5">
        <v>45946</v>
      </c>
      <c r="BL781" s="7"/>
      <c r="BM781" s="7"/>
      <c r="BN781" s="6">
        <f t="shared" si="199"/>
        <v>0</v>
      </c>
      <c r="BO781" s="7">
        <f ca="1">SUMIFS(مصنعيات!BM:BM,مصنعيات!BE:BE,$AO$2,مصنعيات!BC:BC,BK781)</f>
        <v>0</v>
      </c>
      <c r="BP781" s="66" t="str">
        <f t="shared" si="208"/>
        <v/>
      </c>
    </row>
    <row r="782" spans="2:68" x14ac:dyDescent="0.2">
      <c r="B782" s="4" t="s">
        <v>30</v>
      </c>
      <c r="C782" s="5">
        <v>45947</v>
      </c>
      <c r="D782" s="7"/>
      <c r="E782" s="7"/>
      <c r="F782" s="6">
        <f t="shared" si="200"/>
        <v>0</v>
      </c>
      <c r="G782" s="7">
        <f>SUMIFS(مصنعيات!N:N,مصنعيات!F:F,$E$2,مصنعيات!D:D,C782)</f>
        <v>0</v>
      </c>
      <c r="H782" s="66" t="str">
        <f t="shared" si="201"/>
        <v/>
      </c>
      <c r="K782" s="4" t="s">
        <v>30</v>
      </c>
      <c r="L782" s="5">
        <v>45947</v>
      </c>
      <c r="M782" s="7"/>
      <c r="N782" s="7"/>
      <c r="O782" s="6">
        <f t="shared" si="193"/>
        <v>0</v>
      </c>
      <c r="P782" s="7">
        <f>SUMIFS(مصنعيات!N:N,مصنعيات!F:F,$N$2,مصنعيات!D:D,L782)</f>
        <v>0</v>
      </c>
      <c r="Q782" s="66" t="str">
        <f t="shared" si="202"/>
        <v/>
      </c>
      <c r="T782" s="4" t="s">
        <v>30</v>
      </c>
      <c r="U782" s="5">
        <v>45947</v>
      </c>
      <c r="V782" s="7"/>
      <c r="W782" s="7"/>
      <c r="X782" s="6">
        <f t="shared" si="194"/>
        <v>0</v>
      </c>
      <c r="Y782" s="7">
        <f>SUMIFS(مصنعيات!W:W,مصنعيات!O:O,$W$2,مصنعيات!M:M,U782)</f>
        <v>0</v>
      </c>
      <c r="Z782" s="66" t="str">
        <f t="shared" si="203"/>
        <v/>
      </c>
      <c r="AC782" s="4" t="s">
        <v>30</v>
      </c>
      <c r="AD782" s="5">
        <v>45947</v>
      </c>
      <c r="AE782" s="7"/>
      <c r="AF782" s="7"/>
      <c r="AG782" s="6">
        <f t="shared" si="195"/>
        <v>0</v>
      </c>
      <c r="AH782" s="7">
        <f>SUMIFS(مصنعيات!AF:AF,مصنعيات!X:X,$AF$2,مصنعيات!V:V,AD782)</f>
        <v>0</v>
      </c>
      <c r="AI782" s="66" t="str">
        <f t="shared" si="204"/>
        <v/>
      </c>
      <c r="AL782" s="4" t="s">
        <v>30</v>
      </c>
      <c r="AM782" s="5">
        <v>45947</v>
      </c>
      <c r="AN782" s="7"/>
      <c r="AO782" s="7"/>
      <c r="AP782" s="6">
        <f t="shared" si="196"/>
        <v>0</v>
      </c>
      <c r="AQ782" s="7">
        <f>SUMIFS(مصنعيات!AO:AO,مصنعيات!AG:AG,$AO$2,مصنعيات!AE:AE,AM782)</f>
        <v>0</v>
      </c>
      <c r="AR782" s="66" t="str">
        <f t="shared" si="205"/>
        <v/>
      </c>
      <c r="AT782" s="4" t="s">
        <v>30</v>
      </c>
      <c r="AU782" s="5">
        <v>45947</v>
      </c>
      <c r="AV782" s="7"/>
      <c r="AW782" s="7"/>
      <c r="AX782" s="6">
        <f t="shared" si="197"/>
        <v>0</v>
      </c>
      <c r="AY782" s="7">
        <f ca="1">SUMIFS(مصنعيات!AW:AW,مصنعيات!AO:AO,$AO$2,مصنعيات!AM:AM,AU782)</f>
        <v>0</v>
      </c>
      <c r="AZ782" s="66" t="str">
        <f t="shared" si="206"/>
        <v/>
      </c>
      <c r="BB782" s="4" t="s">
        <v>30</v>
      </c>
      <c r="BC782" s="5">
        <v>45947</v>
      </c>
      <c r="BD782" s="7"/>
      <c r="BE782" s="7"/>
      <c r="BF782" s="6">
        <f t="shared" si="198"/>
        <v>0</v>
      </c>
      <c r="BG782" s="7">
        <f ca="1">SUMIFS(مصنعيات!BE:BE,مصنعيات!AW:AW,$AO$2,مصنعيات!AU:AU,BC782)</f>
        <v>0</v>
      </c>
      <c r="BH782" s="66" t="str">
        <f t="shared" si="207"/>
        <v/>
      </c>
      <c r="BJ782" s="4" t="s">
        <v>30</v>
      </c>
      <c r="BK782" s="5">
        <v>45947</v>
      </c>
      <c r="BL782" s="7"/>
      <c r="BM782" s="7"/>
      <c r="BN782" s="6">
        <f t="shared" si="199"/>
        <v>0</v>
      </c>
      <c r="BO782" s="7">
        <f ca="1">SUMIFS(مصنعيات!BM:BM,مصنعيات!BE:BE,$AO$2,مصنعيات!BC:BC,BK782)</f>
        <v>0</v>
      </c>
      <c r="BP782" s="66" t="str">
        <f t="shared" si="208"/>
        <v/>
      </c>
    </row>
    <row r="783" spans="2:68" x14ac:dyDescent="0.2">
      <c r="B783" s="4" t="s">
        <v>8</v>
      </c>
      <c r="C783" s="5">
        <v>45948</v>
      </c>
      <c r="D783" s="7"/>
      <c r="E783" s="7"/>
      <c r="F783" s="6">
        <f t="shared" si="200"/>
        <v>0</v>
      </c>
      <c r="G783" s="7">
        <f>SUMIFS(مصنعيات!N:N,مصنعيات!F:F,$E$2,مصنعيات!D:D,C783)</f>
        <v>0</v>
      </c>
      <c r="H783" s="66" t="str">
        <f t="shared" si="201"/>
        <v/>
      </c>
      <c r="K783" s="4" t="s">
        <v>8</v>
      </c>
      <c r="L783" s="5">
        <v>45948</v>
      </c>
      <c r="M783" s="7"/>
      <c r="N783" s="7"/>
      <c r="O783" s="6">
        <f t="shared" si="193"/>
        <v>0</v>
      </c>
      <c r="P783" s="7">
        <f>SUMIFS(مصنعيات!N:N,مصنعيات!F:F,$N$2,مصنعيات!D:D,L783)</f>
        <v>0</v>
      </c>
      <c r="Q783" s="66" t="str">
        <f t="shared" si="202"/>
        <v/>
      </c>
      <c r="T783" s="4" t="s">
        <v>8</v>
      </c>
      <c r="U783" s="5">
        <v>45948</v>
      </c>
      <c r="V783" s="7"/>
      <c r="W783" s="7"/>
      <c r="X783" s="6">
        <f t="shared" si="194"/>
        <v>0</v>
      </c>
      <c r="Y783" s="7">
        <f>SUMIFS(مصنعيات!W:W,مصنعيات!O:O,$W$2,مصنعيات!M:M,U783)</f>
        <v>0</v>
      </c>
      <c r="Z783" s="66" t="str">
        <f t="shared" si="203"/>
        <v/>
      </c>
      <c r="AC783" s="4" t="s">
        <v>8</v>
      </c>
      <c r="AD783" s="5">
        <v>45948</v>
      </c>
      <c r="AE783" s="7"/>
      <c r="AF783" s="7"/>
      <c r="AG783" s="6">
        <f t="shared" si="195"/>
        <v>0</v>
      </c>
      <c r="AH783" s="7">
        <f>SUMIFS(مصنعيات!AF:AF,مصنعيات!X:X,$AF$2,مصنعيات!V:V,AD783)</f>
        <v>0</v>
      </c>
      <c r="AI783" s="66" t="str">
        <f t="shared" si="204"/>
        <v/>
      </c>
      <c r="AL783" s="4" t="s">
        <v>8</v>
      </c>
      <c r="AM783" s="5">
        <v>45948</v>
      </c>
      <c r="AN783" s="7"/>
      <c r="AO783" s="7"/>
      <c r="AP783" s="6">
        <f t="shared" si="196"/>
        <v>0</v>
      </c>
      <c r="AQ783" s="7">
        <f>SUMIFS(مصنعيات!AO:AO,مصنعيات!AG:AG,$AO$2,مصنعيات!AE:AE,AM783)</f>
        <v>0</v>
      </c>
      <c r="AR783" s="66" t="str">
        <f t="shared" si="205"/>
        <v/>
      </c>
      <c r="AT783" s="4" t="s">
        <v>8</v>
      </c>
      <c r="AU783" s="5">
        <v>45948</v>
      </c>
      <c r="AV783" s="7"/>
      <c r="AW783" s="7"/>
      <c r="AX783" s="6">
        <f t="shared" si="197"/>
        <v>0</v>
      </c>
      <c r="AY783" s="7">
        <f ca="1">SUMIFS(مصنعيات!AW:AW,مصنعيات!AO:AO,$AO$2,مصنعيات!AM:AM,AU783)</f>
        <v>0</v>
      </c>
      <c r="AZ783" s="66" t="str">
        <f t="shared" si="206"/>
        <v/>
      </c>
      <c r="BB783" s="4" t="s">
        <v>8</v>
      </c>
      <c r="BC783" s="5">
        <v>45948</v>
      </c>
      <c r="BD783" s="7"/>
      <c r="BE783" s="7"/>
      <c r="BF783" s="6">
        <f t="shared" si="198"/>
        <v>0</v>
      </c>
      <c r="BG783" s="7">
        <f ca="1">SUMIFS(مصنعيات!BE:BE,مصنعيات!AW:AW,$AO$2,مصنعيات!AU:AU,BC783)</f>
        <v>0</v>
      </c>
      <c r="BH783" s="66" t="str">
        <f t="shared" si="207"/>
        <v/>
      </c>
      <c r="BJ783" s="4" t="s">
        <v>8</v>
      </c>
      <c r="BK783" s="5">
        <v>45948</v>
      </c>
      <c r="BL783" s="7"/>
      <c r="BM783" s="7"/>
      <c r="BN783" s="6">
        <f t="shared" si="199"/>
        <v>0</v>
      </c>
      <c r="BO783" s="7">
        <f ca="1">SUMIFS(مصنعيات!BM:BM,مصنعيات!BE:BE,$AO$2,مصنعيات!BC:BC,BK783)</f>
        <v>0</v>
      </c>
      <c r="BP783" s="66" t="str">
        <f t="shared" si="208"/>
        <v/>
      </c>
    </row>
    <row r="784" spans="2:68" x14ac:dyDescent="0.2">
      <c r="B784" s="4" t="s">
        <v>9</v>
      </c>
      <c r="C784" s="5">
        <v>45949</v>
      </c>
      <c r="D784" s="7"/>
      <c r="E784" s="7"/>
      <c r="F784" s="6">
        <f t="shared" si="200"/>
        <v>0</v>
      </c>
      <c r="G784" s="7">
        <f>SUMIFS(مصنعيات!N:N,مصنعيات!F:F,$E$2,مصنعيات!D:D,C784)</f>
        <v>0</v>
      </c>
      <c r="H784" s="66" t="str">
        <f t="shared" si="201"/>
        <v/>
      </c>
      <c r="K784" s="4" t="s">
        <v>9</v>
      </c>
      <c r="L784" s="5">
        <v>45949</v>
      </c>
      <c r="M784" s="7"/>
      <c r="N784" s="7"/>
      <c r="O784" s="6">
        <f t="shared" si="193"/>
        <v>0</v>
      </c>
      <c r="P784" s="7">
        <f>SUMIFS(مصنعيات!N:N,مصنعيات!F:F,$N$2,مصنعيات!D:D,L784)</f>
        <v>0</v>
      </c>
      <c r="Q784" s="66" t="str">
        <f t="shared" si="202"/>
        <v/>
      </c>
      <c r="T784" s="4" t="s">
        <v>9</v>
      </c>
      <c r="U784" s="5">
        <v>45949</v>
      </c>
      <c r="V784" s="7"/>
      <c r="W784" s="7"/>
      <c r="X784" s="6">
        <f t="shared" si="194"/>
        <v>0</v>
      </c>
      <c r="Y784" s="7">
        <f>SUMIFS(مصنعيات!W:W,مصنعيات!O:O,$W$2,مصنعيات!M:M,U784)</f>
        <v>0</v>
      </c>
      <c r="Z784" s="66" t="str">
        <f t="shared" si="203"/>
        <v/>
      </c>
      <c r="AC784" s="4" t="s">
        <v>9</v>
      </c>
      <c r="AD784" s="5">
        <v>45949</v>
      </c>
      <c r="AE784" s="7"/>
      <c r="AF784" s="7"/>
      <c r="AG784" s="6">
        <f t="shared" si="195"/>
        <v>0</v>
      </c>
      <c r="AH784" s="7">
        <f>SUMIFS(مصنعيات!AF:AF,مصنعيات!X:X,$AF$2,مصنعيات!V:V,AD784)</f>
        <v>0</v>
      </c>
      <c r="AI784" s="66" t="str">
        <f t="shared" si="204"/>
        <v/>
      </c>
      <c r="AL784" s="4" t="s">
        <v>9</v>
      </c>
      <c r="AM784" s="5">
        <v>45949</v>
      </c>
      <c r="AN784" s="7"/>
      <c r="AO784" s="7"/>
      <c r="AP784" s="6">
        <f t="shared" si="196"/>
        <v>0</v>
      </c>
      <c r="AQ784" s="7">
        <f>SUMIFS(مصنعيات!AO:AO,مصنعيات!AG:AG,$AO$2,مصنعيات!AE:AE,AM784)</f>
        <v>0</v>
      </c>
      <c r="AR784" s="66" t="str">
        <f t="shared" si="205"/>
        <v/>
      </c>
      <c r="AT784" s="4" t="s">
        <v>9</v>
      </c>
      <c r="AU784" s="5">
        <v>45949</v>
      </c>
      <c r="AV784" s="7"/>
      <c r="AW784" s="7"/>
      <c r="AX784" s="6">
        <f t="shared" si="197"/>
        <v>0</v>
      </c>
      <c r="AY784" s="7">
        <f ca="1">SUMIFS(مصنعيات!AW:AW,مصنعيات!AO:AO,$AO$2,مصنعيات!AM:AM,AU784)</f>
        <v>0</v>
      </c>
      <c r="AZ784" s="66" t="str">
        <f t="shared" si="206"/>
        <v/>
      </c>
      <c r="BB784" s="4" t="s">
        <v>9</v>
      </c>
      <c r="BC784" s="5">
        <v>45949</v>
      </c>
      <c r="BD784" s="7"/>
      <c r="BE784" s="7"/>
      <c r="BF784" s="6">
        <f t="shared" si="198"/>
        <v>0</v>
      </c>
      <c r="BG784" s="7">
        <f ca="1">SUMIFS(مصنعيات!BE:BE,مصنعيات!AW:AW,$AO$2,مصنعيات!AU:AU,BC784)</f>
        <v>0</v>
      </c>
      <c r="BH784" s="66" t="str">
        <f t="shared" si="207"/>
        <v/>
      </c>
      <c r="BJ784" s="4" t="s">
        <v>9</v>
      </c>
      <c r="BK784" s="5">
        <v>45949</v>
      </c>
      <c r="BL784" s="7"/>
      <c r="BM784" s="7"/>
      <c r="BN784" s="6">
        <f t="shared" si="199"/>
        <v>0</v>
      </c>
      <c r="BO784" s="7">
        <f ca="1">SUMIFS(مصنعيات!BM:BM,مصنعيات!BE:BE,$AO$2,مصنعيات!BC:BC,BK784)</f>
        <v>0</v>
      </c>
      <c r="BP784" s="66" t="str">
        <f t="shared" si="208"/>
        <v/>
      </c>
    </row>
    <row r="785" spans="2:68" x14ac:dyDescent="0.2">
      <c r="B785" s="4" t="s">
        <v>10</v>
      </c>
      <c r="C785" s="5">
        <v>45950</v>
      </c>
      <c r="D785" s="7"/>
      <c r="E785" s="7"/>
      <c r="F785" s="6">
        <f t="shared" si="200"/>
        <v>0</v>
      </c>
      <c r="G785" s="7">
        <f>SUMIFS(مصنعيات!N:N,مصنعيات!F:F,$E$2,مصنعيات!D:D,C785)</f>
        <v>0</v>
      </c>
      <c r="H785" s="66" t="str">
        <f t="shared" si="201"/>
        <v/>
      </c>
      <c r="K785" s="4" t="s">
        <v>10</v>
      </c>
      <c r="L785" s="5">
        <v>45950</v>
      </c>
      <c r="M785" s="7"/>
      <c r="N785" s="7"/>
      <c r="O785" s="6">
        <f t="shared" si="193"/>
        <v>0</v>
      </c>
      <c r="P785" s="7">
        <f>SUMIFS(مصنعيات!N:N,مصنعيات!F:F,$N$2,مصنعيات!D:D,L785)</f>
        <v>0</v>
      </c>
      <c r="Q785" s="66" t="str">
        <f t="shared" si="202"/>
        <v/>
      </c>
      <c r="T785" s="4" t="s">
        <v>10</v>
      </c>
      <c r="U785" s="5">
        <v>45950</v>
      </c>
      <c r="V785" s="7"/>
      <c r="W785" s="7"/>
      <c r="X785" s="6">
        <f t="shared" si="194"/>
        <v>0</v>
      </c>
      <c r="Y785" s="7">
        <f>SUMIFS(مصنعيات!W:W,مصنعيات!O:O,$W$2,مصنعيات!M:M,U785)</f>
        <v>0</v>
      </c>
      <c r="Z785" s="66" t="str">
        <f t="shared" si="203"/>
        <v/>
      </c>
      <c r="AC785" s="4" t="s">
        <v>10</v>
      </c>
      <c r="AD785" s="5">
        <v>45950</v>
      </c>
      <c r="AE785" s="7"/>
      <c r="AF785" s="7"/>
      <c r="AG785" s="6">
        <f t="shared" si="195"/>
        <v>0</v>
      </c>
      <c r="AH785" s="7">
        <f>SUMIFS(مصنعيات!AF:AF,مصنعيات!X:X,$AF$2,مصنعيات!V:V,AD785)</f>
        <v>0</v>
      </c>
      <c r="AI785" s="66" t="str">
        <f t="shared" si="204"/>
        <v/>
      </c>
      <c r="AL785" s="4" t="s">
        <v>10</v>
      </c>
      <c r="AM785" s="5">
        <v>45950</v>
      </c>
      <c r="AN785" s="7"/>
      <c r="AO785" s="7"/>
      <c r="AP785" s="6">
        <f t="shared" si="196"/>
        <v>0</v>
      </c>
      <c r="AQ785" s="7">
        <f>SUMIFS(مصنعيات!AO:AO,مصنعيات!AG:AG,$AO$2,مصنعيات!AE:AE,AM785)</f>
        <v>0</v>
      </c>
      <c r="AR785" s="66" t="str">
        <f t="shared" si="205"/>
        <v/>
      </c>
      <c r="AT785" s="4" t="s">
        <v>10</v>
      </c>
      <c r="AU785" s="5">
        <v>45950</v>
      </c>
      <c r="AV785" s="7"/>
      <c r="AW785" s="7"/>
      <c r="AX785" s="6">
        <f t="shared" si="197"/>
        <v>0</v>
      </c>
      <c r="AY785" s="7">
        <f ca="1">SUMIFS(مصنعيات!AW:AW,مصنعيات!AO:AO,$AO$2,مصنعيات!AM:AM,AU785)</f>
        <v>0</v>
      </c>
      <c r="AZ785" s="66" t="str">
        <f t="shared" si="206"/>
        <v/>
      </c>
      <c r="BB785" s="4" t="s">
        <v>10</v>
      </c>
      <c r="BC785" s="5">
        <v>45950</v>
      </c>
      <c r="BD785" s="7"/>
      <c r="BE785" s="7"/>
      <c r="BF785" s="6">
        <f t="shared" si="198"/>
        <v>0</v>
      </c>
      <c r="BG785" s="7">
        <f ca="1">SUMIFS(مصنعيات!BE:BE,مصنعيات!AW:AW,$AO$2,مصنعيات!AU:AU,BC785)</f>
        <v>0</v>
      </c>
      <c r="BH785" s="66" t="str">
        <f t="shared" si="207"/>
        <v/>
      </c>
      <c r="BJ785" s="4" t="s">
        <v>10</v>
      </c>
      <c r="BK785" s="5">
        <v>45950</v>
      </c>
      <c r="BL785" s="7"/>
      <c r="BM785" s="7"/>
      <c r="BN785" s="6">
        <f t="shared" si="199"/>
        <v>0</v>
      </c>
      <c r="BO785" s="7">
        <f ca="1">SUMIFS(مصنعيات!BM:BM,مصنعيات!BE:BE,$AO$2,مصنعيات!BC:BC,BK785)</f>
        <v>0</v>
      </c>
      <c r="BP785" s="66" t="str">
        <f t="shared" si="208"/>
        <v/>
      </c>
    </row>
    <row r="786" spans="2:68" x14ac:dyDescent="0.2">
      <c r="B786" s="4" t="s">
        <v>11</v>
      </c>
      <c r="C786" s="5">
        <v>45951</v>
      </c>
      <c r="D786" s="7"/>
      <c r="E786" s="7"/>
      <c r="F786" s="6">
        <f t="shared" si="200"/>
        <v>0</v>
      </c>
      <c r="G786" s="7">
        <f>SUMIFS(مصنعيات!N:N,مصنعيات!F:F,$E$2,مصنعيات!D:D,C786)</f>
        <v>0</v>
      </c>
      <c r="H786" s="66" t="str">
        <f t="shared" si="201"/>
        <v/>
      </c>
      <c r="K786" s="4" t="s">
        <v>11</v>
      </c>
      <c r="L786" s="5">
        <v>45951</v>
      </c>
      <c r="M786" s="7"/>
      <c r="N786" s="7"/>
      <c r="O786" s="6">
        <f t="shared" si="193"/>
        <v>0</v>
      </c>
      <c r="P786" s="7">
        <f>SUMIFS(مصنعيات!N:N,مصنعيات!F:F,$N$2,مصنعيات!D:D,L786)</f>
        <v>0</v>
      </c>
      <c r="Q786" s="66" t="str">
        <f t="shared" si="202"/>
        <v/>
      </c>
      <c r="T786" s="4" t="s">
        <v>11</v>
      </c>
      <c r="U786" s="5">
        <v>45951</v>
      </c>
      <c r="V786" s="7"/>
      <c r="W786" s="7"/>
      <c r="X786" s="6">
        <f t="shared" si="194"/>
        <v>0</v>
      </c>
      <c r="Y786" s="7">
        <f>SUMIFS(مصنعيات!W:W,مصنعيات!O:O,$W$2,مصنعيات!M:M,U786)</f>
        <v>0</v>
      </c>
      <c r="Z786" s="66" t="str">
        <f t="shared" si="203"/>
        <v/>
      </c>
      <c r="AC786" s="4" t="s">
        <v>11</v>
      </c>
      <c r="AD786" s="5">
        <v>45951</v>
      </c>
      <c r="AE786" s="7"/>
      <c r="AF786" s="7"/>
      <c r="AG786" s="6">
        <f t="shared" si="195"/>
        <v>0</v>
      </c>
      <c r="AH786" s="7">
        <f>SUMIFS(مصنعيات!AF:AF,مصنعيات!X:X,$AF$2,مصنعيات!V:V,AD786)</f>
        <v>0</v>
      </c>
      <c r="AI786" s="66" t="str">
        <f t="shared" si="204"/>
        <v/>
      </c>
      <c r="AL786" s="4" t="s">
        <v>11</v>
      </c>
      <c r="AM786" s="5">
        <v>45951</v>
      </c>
      <c r="AN786" s="7"/>
      <c r="AO786" s="7"/>
      <c r="AP786" s="6">
        <f t="shared" si="196"/>
        <v>0</v>
      </c>
      <c r="AQ786" s="7">
        <f>SUMIFS(مصنعيات!AO:AO,مصنعيات!AG:AG,$AO$2,مصنعيات!AE:AE,AM786)</f>
        <v>0</v>
      </c>
      <c r="AR786" s="66" t="str">
        <f t="shared" si="205"/>
        <v/>
      </c>
      <c r="AT786" s="4" t="s">
        <v>11</v>
      </c>
      <c r="AU786" s="5">
        <v>45951</v>
      </c>
      <c r="AV786" s="7"/>
      <c r="AW786" s="7"/>
      <c r="AX786" s="6">
        <f t="shared" si="197"/>
        <v>0</v>
      </c>
      <c r="AY786" s="7">
        <f ca="1">SUMIFS(مصنعيات!AW:AW,مصنعيات!AO:AO,$AO$2,مصنعيات!AM:AM,AU786)</f>
        <v>0</v>
      </c>
      <c r="AZ786" s="66" t="str">
        <f t="shared" si="206"/>
        <v/>
      </c>
      <c r="BB786" s="4" t="s">
        <v>11</v>
      </c>
      <c r="BC786" s="5">
        <v>45951</v>
      </c>
      <c r="BD786" s="7"/>
      <c r="BE786" s="7"/>
      <c r="BF786" s="6">
        <f t="shared" si="198"/>
        <v>0</v>
      </c>
      <c r="BG786" s="7">
        <f ca="1">SUMIFS(مصنعيات!BE:BE,مصنعيات!AW:AW,$AO$2,مصنعيات!AU:AU,BC786)</f>
        <v>0</v>
      </c>
      <c r="BH786" s="66" t="str">
        <f t="shared" si="207"/>
        <v/>
      </c>
      <c r="BJ786" s="4" t="s">
        <v>11</v>
      </c>
      <c r="BK786" s="5">
        <v>45951</v>
      </c>
      <c r="BL786" s="7"/>
      <c r="BM786" s="7"/>
      <c r="BN786" s="6">
        <f t="shared" si="199"/>
        <v>0</v>
      </c>
      <c r="BO786" s="7">
        <f ca="1">SUMIFS(مصنعيات!BM:BM,مصنعيات!BE:BE,$AO$2,مصنعيات!BC:BC,BK786)</f>
        <v>0</v>
      </c>
      <c r="BP786" s="66" t="str">
        <f t="shared" si="208"/>
        <v/>
      </c>
    </row>
    <row r="787" spans="2:68" x14ac:dyDescent="0.2">
      <c r="B787" s="4" t="s">
        <v>12</v>
      </c>
      <c r="C787" s="5">
        <v>45952</v>
      </c>
      <c r="D787" s="7"/>
      <c r="E787" s="7"/>
      <c r="F787" s="6">
        <f t="shared" si="200"/>
        <v>0</v>
      </c>
      <c r="G787" s="7">
        <f>SUMIFS(مصنعيات!N:N,مصنعيات!F:F,$E$2,مصنعيات!D:D,C787)</f>
        <v>0</v>
      </c>
      <c r="H787" s="66" t="str">
        <f t="shared" si="201"/>
        <v/>
      </c>
      <c r="K787" s="4" t="s">
        <v>12</v>
      </c>
      <c r="L787" s="5">
        <v>45952</v>
      </c>
      <c r="M787" s="7"/>
      <c r="N787" s="7"/>
      <c r="O787" s="6">
        <f t="shared" si="193"/>
        <v>0</v>
      </c>
      <c r="P787" s="7">
        <f>SUMIFS(مصنعيات!N:N,مصنعيات!F:F,$N$2,مصنعيات!D:D,L787)</f>
        <v>0</v>
      </c>
      <c r="Q787" s="66" t="str">
        <f t="shared" si="202"/>
        <v/>
      </c>
      <c r="T787" s="4" t="s">
        <v>12</v>
      </c>
      <c r="U787" s="5">
        <v>45952</v>
      </c>
      <c r="V787" s="7"/>
      <c r="W787" s="7"/>
      <c r="X787" s="6">
        <f t="shared" si="194"/>
        <v>0</v>
      </c>
      <c r="Y787" s="7">
        <f>SUMIFS(مصنعيات!W:W,مصنعيات!O:O,$W$2,مصنعيات!M:M,U787)</f>
        <v>0</v>
      </c>
      <c r="Z787" s="66" t="str">
        <f t="shared" si="203"/>
        <v/>
      </c>
      <c r="AC787" s="4" t="s">
        <v>12</v>
      </c>
      <c r="AD787" s="5">
        <v>45952</v>
      </c>
      <c r="AE787" s="7"/>
      <c r="AF787" s="7"/>
      <c r="AG787" s="6">
        <f t="shared" si="195"/>
        <v>0</v>
      </c>
      <c r="AH787" s="7">
        <f>SUMIFS(مصنعيات!AF:AF,مصنعيات!X:X,$AF$2,مصنعيات!V:V,AD787)</f>
        <v>0</v>
      </c>
      <c r="AI787" s="66" t="str">
        <f t="shared" si="204"/>
        <v/>
      </c>
      <c r="AL787" s="4" t="s">
        <v>12</v>
      </c>
      <c r="AM787" s="5">
        <v>45952</v>
      </c>
      <c r="AN787" s="7"/>
      <c r="AO787" s="7"/>
      <c r="AP787" s="6">
        <f t="shared" si="196"/>
        <v>0</v>
      </c>
      <c r="AQ787" s="7">
        <f>SUMIFS(مصنعيات!AO:AO,مصنعيات!AG:AG,$AO$2,مصنعيات!AE:AE,AM787)</f>
        <v>0</v>
      </c>
      <c r="AR787" s="66" t="str">
        <f t="shared" si="205"/>
        <v/>
      </c>
      <c r="AT787" s="4" t="s">
        <v>12</v>
      </c>
      <c r="AU787" s="5">
        <v>45952</v>
      </c>
      <c r="AV787" s="7"/>
      <c r="AW787" s="7"/>
      <c r="AX787" s="6">
        <f t="shared" si="197"/>
        <v>0</v>
      </c>
      <c r="AY787" s="7">
        <f ca="1">SUMIFS(مصنعيات!AW:AW,مصنعيات!AO:AO,$AO$2,مصنعيات!AM:AM,AU787)</f>
        <v>0</v>
      </c>
      <c r="AZ787" s="66" t="str">
        <f t="shared" si="206"/>
        <v/>
      </c>
      <c r="BB787" s="4" t="s">
        <v>12</v>
      </c>
      <c r="BC787" s="5">
        <v>45952</v>
      </c>
      <c r="BD787" s="7"/>
      <c r="BE787" s="7"/>
      <c r="BF787" s="6">
        <f t="shared" si="198"/>
        <v>0</v>
      </c>
      <c r="BG787" s="7">
        <f ca="1">SUMIFS(مصنعيات!BE:BE,مصنعيات!AW:AW,$AO$2,مصنعيات!AU:AU,BC787)</f>
        <v>0</v>
      </c>
      <c r="BH787" s="66" t="str">
        <f t="shared" si="207"/>
        <v/>
      </c>
      <c r="BJ787" s="4" t="s">
        <v>12</v>
      </c>
      <c r="BK787" s="5">
        <v>45952</v>
      </c>
      <c r="BL787" s="7"/>
      <c r="BM787" s="7"/>
      <c r="BN787" s="6">
        <f t="shared" si="199"/>
        <v>0</v>
      </c>
      <c r="BO787" s="7">
        <f ca="1">SUMIFS(مصنعيات!BM:BM,مصنعيات!BE:BE,$AO$2,مصنعيات!BC:BC,BK787)</f>
        <v>0</v>
      </c>
      <c r="BP787" s="66" t="str">
        <f t="shared" si="208"/>
        <v/>
      </c>
    </row>
    <row r="788" spans="2:68" x14ac:dyDescent="0.2">
      <c r="B788" s="4" t="s">
        <v>13</v>
      </c>
      <c r="C788" s="5">
        <v>45953</v>
      </c>
      <c r="D788" s="7"/>
      <c r="E788" s="7"/>
      <c r="F788" s="6">
        <f t="shared" si="200"/>
        <v>0</v>
      </c>
      <c r="G788" s="7">
        <f>SUMIFS(مصنعيات!N:N,مصنعيات!F:F,$E$2,مصنعيات!D:D,C788)</f>
        <v>0</v>
      </c>
      <c r="H788" s="66" t="str">
        <f t="shared" si="201"/>
        <v/>
      </c>
      <c r="K788" s="4" t="s">
        <v>13</v>
      </c>
      <c r="L788" s="5">
        <v>45953</v>
      </c>
      <c r="M788" s="7"/>
      <c r="N788" s="7"/>
      <c r="O788" s="6">
        <f t="shared" si="193"/>
        <v>0</v>
      </c>
      <c r="P788" s="7">
        <f>SUMIFS(مصنعيات!N:N,مصنعيات!F:F,$N$2,مصنعيات!D:D,L788)</f>
        <v>0</v>
      </c>
      <c r="Q788" s="66" t="str">
        <f t="shared" si="202"/>
        <v/>
      </c>
      <c r="T788" s="4" t="s">
        <v>13</v>
      </c>
      <c r="U788" s="5">
        <v>45953</v>
      </c>
      <c r="V788" s="7"/>
      <c r="W788" s="7"/>
      <c r="X788" s="6">
        <f t="shared" si="194"/>
        <v>0</v>
      </c>
      <c r="Y788" s="7">
        <f>SUMIFS(مصنعيات!W:W,مصنعيات!O:O,$W$2,مصنعيات!M:M,U788)</f>
        <v>0</v>
      </c>
      <c r="Z788" s="66" t="str">
        <f t="shared" si="203"/>
        <v/>
      </c>
      <c r="AC788" s="4" t="s">
        <v>13</v>
      </c>
      <c r="AD788" s="5">
        <v>45953</v>
      </c>
      <c r="AE788" s="7"/>
      <c r="AF788" s="7"/>
      <c r="AG788" s="6">
        <f t="shared" si="195"/>
        <v>0</v>
      </c>
      <c r="AH788" s="7">
        <f>SUMIFS(مصنعيات!AF:AF,مصنعيات!X:X,$AF$2,مصنعيات!V:V,AD788)</f>
        <v>0</v>
      </c>
      <c r="AI788" s="66" t="str">
        <f t="shared" si="204"/>
        <v/>
      </c>
      <c r="AL788" s="4" t="s">
        <v>13</v>
      </c>
      <c r="AM788" s="5">
        <v>45953</v>
      </c>
      <c r="AN788" s="7"/>
      <c r="AO788" s="7"/>
      <c r="AP788" s="6">
        <f t="shared" si="196"/>
        <v>0</v>
      </c>
      <c r="AQ788" s="7">
        <f>SUMIFS(مصنعيات!AO:AO,مصنعيات!AG:AG,$AO$2,مصنعيات!AE:AE,AM788)</f>
        <v>0</v>
      </c>
      <c r="AR788" s="66" t="str">
        <f t="shared" si="205"/>
        <v/>
      </c>
      <c r="AT788" s="4" t="s">
        <v>13</v>
      </c>
      <c r="AU788" s="5">
        <v>45953</v>
      </c>
      <c r="AV788" s="7"/>
      <c r="AW788" s="7"/>
      <c r="AX788" s="6">
        <f t="shared" si="197"/>
        <v>0</v>
      </c>
      <c r="AY788" s="7">
        <f ca="1">SUMIFS(مصنعيات!AW:AW,مصنعيات!AO:AO,$AO$2,مصنعيات!AM:AM,AU788)</f>
        <v>0</v>
      </c>
      <c r="AZ788" s="66" t="str">
        <f t="shared" si="206"/>
        <v/>
      </c>
      <c r="BB788" s="4" t="s">
        <v>13</v>
      </c>
      <c r="BC788" s="5">
        <v>45953</v>
      </c>
      <c r="BD788" s="7"/>
      <c r="BE788" s="7"/>
      <c r="BF788" s="6">
        <f t="shared" si="198"/>
        <v>0</v>
      </c>
      <c r="BG788" s="7">
        <f ca="1">SUMIFS(مصنعيات!BE:BE,مصنعيات!AW:AW,$AO$2,مصنعيات!AU:AU,BC788)</f>
        <v>0</v>
      </c>
      <c r="BH788" s="66" t="str">
        <f t="shared" si="207"/>
        <v/>
      </c>
      <c r="BJ788" s="4" t="s">
        <v>13</v>
      </c>
      <c r="BK788" s="5">
        <v>45953</v>
      </c>
      <c r="BL788" s="7"/>
      <c r="BM788" s="7"/>
      <c r="BN788" s="6">
        <f t="shared" si="199"/>
        <v>0</v>
      </c>
      <c r="BO788" s="7">
        <f ca="1">SUMIFS(مصنعيات!BM:BM,مصنعيات!BE:BE,$AO$2,مصنعيات!BC:BC,BK788)</f>
        <v>0</v>
      </c>
      <c r="BP788" s="66" t="str">
        <f t="shared" si="208"/>
        <v/>
      </c>
    </row>
    <row r="789" spans="2:68" x14ac:dyDescent="0.2">
      <c r="B789" s="4" t="s">
        <v>30</v>
      </c>
      <c r="C789" s="5">
        <v>45954</v>
      </c>
      <c r="D789" s="7"/>
      <c r="E789" s="7"/>
      <c r="F789" s="6">
        <f t="shared" si="200"/>
        <v>0</v>
      </c>
      <c r="G789" s="7">
        <f>SUMIFS(مصنعيات!N:N,مصنعيات!F:F,$E$2,مصنعيات!D:D,C789)</f>
        <v>0</v>
      </c>
      <c r="H789" s="66" t="str">
        <f t="shared" si="201"/>
        <v/>
      </c>
      <c r="K789" s="4" t="s">
        <v>30</v>
      </c>
      <c r="L789" s="5">
        <v>45954</v>
      </c>
      <c r="M789" s="7"/>
      <c r="N789" s="7"/>
      <c r="O789" s="6">
        <f t="shared" si="193"/>
        <v>0</v>
      </c>
      <c r="P789" s="7">
        <f>SUMIFS(مصنعيات!N:N,مصنعيات!F:F,$N$2,مصنعيات!D:D,L789)</f>
        <v>0</v>
      </c>
      <c r="Q789" s="66" t="str">
        <f t="shared" si="202"/>
        <v/>
      </c>
      <c r="T789" s="4" t="s">
        <v>30</v>
      </c>
      <c r="U789" s="5">
        <v>45954</v>
      </c>
      <c r="V789" s="7"/>
      <c r="W789" s="7"/>
      <c r="X789" s="6">
        <f t="shared" si="194"/>
        <v>0</v>
      </c>
      <c r="Y789" s="7">
        <f>SUMIFS(مصنعيات!W:W,مصنعيات!O:O,$W$2,مصنعيات!M:M,U789)</f>
        <v>0</v>
      </c>
      <c r="Z789" s="66" t="str">
        <f t="shared" si="203"/>
        <v/>
      </c>
      <c r="AC789" s="4" t="s">
        <v>30</v>
      </c>
      <c r="AD789" s="5">
        <v>45954</v>
      </c>
      <c r="AE789" s="7"/>
      <c r="AF789" s="7"/>
      <c r="AG789" s="6">
        <f t="shared" si="195"/>
        <v>0</v>
      </c>
      <c r="AH789" s="7">
        <f>SUMIFS(مصنعيات!AF:AF,مصنعيات!X:X,$AF$2,مصنعيات!V:V,AD789)</f>
        <v>0</v>
      </c>
      <c r="AI789" s="66" t="str">
        <f t="shared" si="204"/>
        <v/>
      </c>
      <c r="AL789" s="4" t="s">
        <v>30</v>
      </c>
      <c r="AM789" s="5">
        <v>45954</v>
      </c>
      <c r="AN789" s="7"/>
      <c r="AO789" s="7"/>
      <c r="AP789" s="6">
        <f t="shared" si="196"/>
        <v>0</v>
      </c>
      <c r="AQ789" s="7">
        <f>SUMIFS(مصنعيات!AO:AO,مصنعيات!AG:AG,$AO$2,مصنعيات!AE:AE,AM789)</f>
        <v>0</v>
      </c>
      <c r="AR789" s="66" t="str">
        <f t="shared" si="205"/>
        <v/>
      </c>
      <c r="AT789" s="4" t="s">
        <v>30</v>
      </c>
      <c r="AU789" s="5">
        <v>45954</v>
      </c>
      <c r="AV789" s="7"/>
      <c r="AW789" s="7"/>
      <c r="AX789" s="6">
        <f t="shared" si="197"/>
        <v>0</v>
      </c>
      <c r="AY789" s="7">
        <f ca="1">SUMIFS(مصنعيات!AW:AW,مصنعيات!AO:AO,$AO$2,مصنعيات!AM:AM,AU789)</f>
        <v>0</v>
      </c>
      <c r="AZ789" s="66" t="str">
        <f t="shared" si="206"/>
        <v/>
      </c>
      <c r="BB789" s="4" t="s">
        <v>30</v>
      </c>
      <c r="BC789" s="5">
        <v>45954</v>
      </c>
      <c r="BD789" s="7"/>
      <c r="BE789" s="7"/>
      <c r="BF789" s="6">
        <f t="shared" si="198"/>
        <v>0</v>
      </c>
      <c r="BG789" s="7">
        <f ca="1">SUMIFS(مصنعيات!BE:BE,مصنعيات!AW:AW,$AO$2,مصنعيات!AU:AU,BC789)</f>
        <v>0</v>
      </c>
      <c r="BH789" s="66" t="str">
        <f t="shared" si="207"/>
        <v/>
      </c>
      <c r="BJ789" s="4" t="s">
        <v>30</v>
      </c>
      <c r="BK789" s="5">
        <v>45954</v>
      </c>
      <c r="BL789" s="7"/>
      <c r="BM789" s="7"/>
      <c r="BN789" s="6">
        <f t="shared" si="199"/>
        <v>0</v>
      </c>
      <c r="BO789" s="7">
        <f ca="1">SUMIFS(مصنعيات!BM:BM,مصنعيات!BE:BE,$AO$2,مصنعيات!BC:BC,BK789)</f>
        <v>0</v>
      </c>
      <c r="BP789" s="66" t="str">
        <f t="shared" si="208"/>
        <v/>
      </c>
    </row>
    <row r="790" spans="2:68" x14ac:dyDescent="0.2">
      <c r="B790" s="4" t="s">
        <v>8</v>
      </c>
      <c r="C790" s="5">
        <v>45955</v>
      </c>
      <c r="D790" s="7"/>
      <c r="E790" s="7"/>
      <c r="F790" s="6">
        <f t="shared" si="200"/>
        <v>0</v>
      </c>
      <c r="G790" s="7">
        <f>SUMIFS(مصنعيات!N:N,مصنعيات!F:F,$E$2,مصنعيات!D:D,C790)</f>
        <v>0</v>
      </c>
      <c r="H790" s="66" t="str">
        <f t="shared" si="201"/>
        <v/>
      </c>
      <c r="K790" s="4" t="s">
        <v>8</v>
      </c>
      <c r="L790" s="5">
        <v>45955</v>
      </c>
      <c r="M790" s="7"/>
      <c r="N790" s="7"/>
      <c r="O790" s="6">
        <f t="shared" ref="O790:O853" si="209">N790-M790</f>
        <v>0</v>
      </c>
      <c r="P790" s="7">
        <f>SUMIFS(مصنعيات!N:N,مصنعيات!F:F,$N$2,مصنعيات!D:D,L790)</f>
        <v>0</v>
      </c>
      <c r="Q790" s="66" t="str">
        <f t="shared" si="202"/>
        <v/>
      </c>
      <c r="T790" s="4" t="s">
        <v>8</v>
      </c>
      <c r="U790" s="5">
        <v>45955</v>
      </c>
      <c r="V790" s="7"/>
      <c r="W790" s="7"/>
      <c r="X790" s="6">
        <f t="shared" ref="X790:X853" si="210">W790-V790</f>
        <v>0</v>
      </c>
      <c r="Y790" s="7">
        <f>SUMIFS(مصنعيات!W:W,مصنعيات!O:O,$W$2,مصنعيات!M:M,U790)</f>
        <v>0</v>
      </c>
      <c r="Z790" s="66" t="str">
        <f t="shared" si="203"/>
        <v/>
      </c>
      <c r="AC790" s="4" t="s">
        <v>8</v>
      </c>
      <c r="AD790" s="5">
        <v>45955</v>
      </c>
      <c r="AE790" s="7"/>
      <c r="AF790" s="7"/>
      <c r="AG790" s="6">
        <f t="shared" ref="AG790:AG853" si="211">AF790-AE790</f>
        <v>0</v>
      </c>
      <c r="AH790" s="7">
        <f>SUMIFS(مصنعيات!AF:AF,مصنعيات!X:X,$AF$2,مصنعيات!V:V,AD790)</f>
        <v>0</v>
      </c>
      <c r="AI790" s="66" t="str">
        <f t="shared" si="204"/>
        <v/>
      </c>
      <c r="AL790" s="4" t="s">
        <v>8</v>
      </c>
      <c r="AM790" s="5">
        <v>45955</v>
      </c>
      <c r="AN790" s="7"/>
      <c r="AO790" s="7"/>
      <c r="AP790" s="6">
        <f t="shared" ref="AP790:AP853" si="212">AO790-AN790</f>
        <v>0</v>
      </c>
      <c r="AQ790" s="7">
        <f>SUMIFS(مصنعيات!AO:AO,مصنعيات!AG:AG,$AO$2,مصنعيات!AE:AE,AM790)</f>
        <v>0</v>
      </c>
      <c r="AR790" s="66" t="str">
        <f t="shared" si="205"/>
        <v/>
      </c>
      <c r="AT790" s="4" t="s">
        <v>8</v>
      </c>
      <c r="AU790" s="5">
        <v>45955</v>
      </c>
      <c r="AV790" s="7"/>
      <c r="AW790" s="7"/>
      <c r="AX790" s="6">
        <f t="shared" ref="AX790:AX853" si="213">AW790-AV790</f>
        <v>0</v>
      </c>
      <c r="AY790" s="7">
        <f ca="1">SUMIFS(مصنعيات!AW:AW,مصنعيات!AO:AO,$AO$2,مصنعيات!AM:AM,AU790)</f>
        <v>0</v>
      </c>
      <c r="AZ790" s="66" t="str">
        <f t="shared" si="206"/>
        <v/>
      </c>
      <c r="BB790" s="4" t="s">
        <v>8</v>
      </c>
      <c r="BC790" s="5">
        <v>45955</v>
      </c>
      <c r="BD790" s="7"/>
      <c r="BE790" s="7"/>
      <c r="BF790" s="6">
        <f t="shared" ref="BF790:BF853" si="214">BE790-BD790</f>
        <v>0</v>
      </c>
      <c r="BG790" s="7">
        <f ca="1">SUMIFS(مصنعيات!BE:BE,مصنعيات!AW:AW,$AO$2,مصنعيات!AU:AU,BC790)</f>
        <v>0</v>
      </c>
      <c r="BH790" s="66" t="str">
        <f t="shared" si="207"/>
        <v/>
      </c>
      <c r="BJ790" s="4" t="s">
        <v>8</v>
      </c>
      <c r="BK790" s="5">
        <v>45955</v>
      </c>
      <c r="BL790" s="7"/>
      <c r="BM790" s="7"/>
      <c r="BN790" s="6">
        <f t="shared" ref="BN790:BN853" si="215">BM790-BL790</f>
        <v>0</v>
      </c>
      <c r="BO790" s="7">
        <f ca="1">SUMIFS(مصنعيات!BM:BM,مصنعيات!BE:BE,$AO$2,مصنعيات!BC:BC,BK790)</f>
        <v>0</v>
      </c>
      <c r="BP790" s="66" t="str">
        <f t="shared" si="208"/>
        <v/>
      </c>
    </row>
    <row r="791" spans="2:68" x14ac:dyDescent="0.2">
      <c r="B791" s="4" t="s">
        <v>9</v>
      </c>
      <c r="C791" s="5">
        <v>45956</v>
      </c>
      <c r="D791" s="7"/>
      <c r="E791" s="7"/>
      <c r="F791" s="6">
        <f t="shared" si="200"/>
        <v>0</v>
      </c>
      <c r="G791" s="7">
        <f>SUMIFS(مصنعيات!N:N,مصنعيات!F:F,$E$2,مصنعيات!D:D,C791)</f>
        <v>0</v>
      </c>
      <c r="H791" s="66" t="str">
        <f t="shared" si="201"/>
        <v/>
      </c>
      <c r="K791" s="4" t="s">
        <v>9</v>
      </c>
      <c r="L791" s="5">
        <v>45956</v>
      </c>
      <c r="M791" s="7"/>
      <c r="N791" s="7"/>
      <c r="O791" s="6">
        <f t="shared" si="209"/>
        <v>0</v>
      </c>
      <c r="P791" s="7">
        <f>SUMIFS(مصنعيات!N:N,مصنعيات!F:F,$N$2,مصنعيات!D:D,L791)</f>
        <v>0</v>
      </c>
      <c r="Q791" s="66" t="str">
        <f t="shared" si="202"/>
        <v/>
      </c>
      <c r="T791" s="4" t="s">
        <v>9</v>
      </c>
      <c r="U791" s="5">
        <v>45956</v>
      </c>
      <c r="V791" s="7"/>
      <c r="W791" s="7"/>
      <c r="X791" s="6">
        <f t="shared" si="210"/>
        <v>0</v>
      </c>
      <c r="Y791" s="7">
        <f>SUMIFS(مصنعيات!W:W,مصنعيات!O:O,$W$2,مصنعيات!M:M,U791)</f>
        <v>0</v>
      </c>
      <c r="Z791" s="66" t="str">
        <f t="shared" si="203"/>
        <v/>
      </c>
      <c r="AC791" s="4" t="s">
        <v>9</v>
      </c>
      <c r="AD791" s="5">
        <v>45956</v>
      </c>
      <c r="AE791" s="7"/>
      <c r="AF791" s="7"/>
      <c r="AG791" s="6">
        <f t="shared" si="211"/>
        <v>0</v>
      </c>
      <c r="AH791" s="7">
        <f>SUMIFS(مصنعيات!AF:AF,مصنعيات!X:X,$AF$2,مصنعيات!V:V,AD791)</f>
        <v>0</v>
      </c>
      <c r="AI791" s="66" t="str">
        <f t="shared" si="204"/>
        <v/>
      </c>
      <c r="AL791" s="4" t="s">
        <v>9</v>
      </c>
      <c r="AM791" s="5">
        <v>45956</v>
      </c>
      <c r="AN791" s="7"/>
      <c r="AO791" s="7"/>
      <c r="AP791" s="6">
        <f t="shared" si="212"/>
        <v>0</v>
      </c>
      <c r="AQ791" s="7">
        <f>SUMIFS(مصنعيات!AO:AO,مصنعيات!AG:AG,$AO$2,مصنعيات!AE:AE,AM791)</f>
        <v>0</v>
      </c>
      <c r="AR791" s="66" t="str">
        <f t="shared" si="205"/>
        <v/>
      </c>
      <c r="AT791" s="4" t="s">
        <v>9</v>
      </c>
      <c r="AU791" s="5">
        <v>45956</v>
      </c>
      <c r="AV791" s="7"/>
      <c r="AW791" s="7"/>
      <c r="AX791" s="6">
        <f t="shared" si="213"/>
        <v>0</v>
      </c>
      <c r="AY791" s="7">
        <f ca="1">SUMIFS(مصنعيات!AW:AW,مصنعيات!AO:AO,$AO$2,مصنعيات!AM:AM,AU791)</f>
        <v>0</v>
      </c>
      <c r="AZ791" s="66" t="str">
        <f t="shared" si="206"/>
        <v/>
      </c>
      <c r="BB791" s="4" t="s">
        <v>9</v>
      </c>
      <c r="BC791" s="5">
        <v>45956</v>
      </c>
      <c r="BD791" s="7"/>
      <c r="BE791" s="7"/>
      <c r="BF791" s="6">
        <f t="shared" si="214"/>
        <v>0</v>
      </c>
      <c r="BG791" s="7">
        <f ca="1">SUMIFS(مصنعيات!BE:BE,مصنعيات!AW:AW,$AO$2,مصنعيات!AU:AU,BC791)</f>
        <v>0</v>
      </c>
      <c r="BH791" s="66" t="str">
        <f t="shared" si="207"/>
        <v/>
      </c>
      <c r="BJ791" s="4" t="s">
        <v>9</v>
      </c>
      <c r="BK791" s="5">
        <v>45956</v>
      </c>
      <c r="BL791" s="7"/>
      <c r="BM791" s="7"/>
      <c r="BN791" s="6">
        <f t="shared" si="215"/>
        <v>0</v>
      </c>
      <c r="BO791" s="7">
        <f ca="1">SUMIFS(مصنعيات!BM:BM,مصنعيات!BE:BE,$AO$2,مصنعيات!BC:BC,BK791)</f>
        <v>0</v>
      </c>
      <c r="BP791" s="66" t="str">
        <f t="shared" si="208"/>
        <v/>
      </c>
    </row>
    <row r="792" spans="2:68" x14ac:dyDescent="0.2">
      <c r="B792" s="4" t="s">
        <v>10</v>
      </c>
      <c r="C792" s="5">
        <v>45957</v>
      </c>
      <c r="D792" s="7"/>
      <c r="E792" s="7"/>
      <c r="F792" s="6">
        <f t="shared" si="200"/>
        <v>0</v>
      </c>
      <c r="G792" s="7">
        <f>SUMIFS(مصنعيات!N:N,مصنعيات!F:F,$E$2,مصنعيات!D:D,C792)</f>
        <v>0</v>
      </c>
      <c r="H792" s="66" t="str">
        <f t="shared" si="201"/>
        <v/>
      </c>
      <c r="K792" s="4" t="s">
        <v>10</v>
      </c>
      <c r="L792" s="5">
        <v>45957</v>
      </c>
      <c r="M792" s="7"/>
      <c r="N792" s="7"/>
      <c r="O792" s="6">
        <f t="shared" si="209"/>
        <v>0</v>
      </c>
      <c r="P792" s="7">
        <f>SUMIFS(مصنعيات!N:N,مصنعيات!F:F,$N$2,مصنعيات!D:D,L792)</f>
        <v>0</v>
      </c>
      <c r="Q792" s="66" t="str">
        <f t="shared" si="202"/>
        <v/>
      </c>
      <c r="T792" s="4" t="s">
        <v>10</v>
      </c>
      <c r="U792" s="5">
        <v>45957</v>
      </c>
      <c r="V792" s="7"/>
      <c r="W792" s="7"/>
      <c r="X792" s="6">
        <f t="shared" si="210"/>
        <v>0</v>
      </c>
      <c r="Y792" s="7">
        <f>SUMIFS(مصنعيات!W:W,مصنعيات!O:O,$W$2,مصنعيات!M:M,U792)</f>
        <v>0</v>
      </c>
      <c r="Z792" s="66" t="str">
        <f t="shared" si="203"/>
        <v/>
      </c>
      <c r="AC792" s="4" t="s">
        <v>10</v>
      </c>
      <c r="AD792" s="5">
        <v>45957</v>
      </c>
      <c r="AE792" s="7"/>
      <c r="AF792" s="7"/>
      <c r="AG792" s="6">
        <f t="shared" si="211"/>
        <v>0</v>
      </c>
      <c r="AH792" s="7">
        <f>SUMIFS(مصنعيات!AF:AF,مصنعيات!X:X,$AF$2,مصنعيات!V:V,AD792)</f>
        <v>0</v>
      </c>
      <c r="AI792" s="66" t="str">
        <f t="shared" si="204"/>
        <v/>
      </c>
      <c r="AL792" s="4" t="s">
        <v>10</v>
      </c>
      <c r="AM792" s="5">
        <v>45957</v>
      </c>
      <c r="AN792" s="7"/>
      <c r="AO792" s="7"/>
      <c r="AP792" s="6">
        <f t="shared" si="212"/>
        <v>0</v>
      </c>
      <c r="AQ792" s="7">
        <f>SUMIFS(مصنعيات!AO:AO,مصنعيات!AG:AG,$AO$2,مصنعيات!AE:AE,AM792)</f>
        <v>0</v>
      </c>
      <c r="AR792" s="66" t="str">
        <f t="shared" si="205"/>
        <v/>
      </c>
      <c r="AT792" s="4" t="s">
        <v>10</v>
      </c>
      <c r="AU792" s="5">
        <v>45957</v>
      </c>
      <c r="AV792" s="7"/>
      <c r="AW792" s="7"/>
      <c r="AX792" s="6">
        <f t="shared" si="213"/>
        <v>0</v>
      </c>
      <c r="AY792" s="7">
        <f ca="1">SUMIFS(مصنعيات!AW:AW,مصنعيات!AO:AO,$AO$2,مصنعيات!AM:AM,AU792)</f>
        <v>0</v>
      </c>
      <c r="AZ792" s="66" t="str">
        <f t="shared" si="206"/>
        <v/>
      </c>
      <c r="BB792" s="4" t="s">
        <v>10</v>
      </c>
      <c r="BC792" s="5">
        <v>45957</v>
      </c>
      <c r="BD792" s="7"/>
      <c r="BE792" s="7"/>
      <c r="BF792" s="6">
        <f t="shared" si="214"/>
        <v>0</v>
      </c>
      <c r="BG792" s="7">
        <f ca="1">SUMIFS(مصنعيات!BE:BE,مصنعيات!AW:AW,$AO$2,مصنعيات!AU:AU,BC792)</f>
        <v>0</v>
      </c>
      <c r="BH792" s="66" t="str">
        <f t="shared" si="207"/>
        <v/>
      </c>
      <c r="BJ792" s="4" t="s">
        <v>10</v>
      </c>
      <c r="BK792" s="5">
        <v>45957</v>
      </c>
      <c r="BL792" s="7"/>
      <c r="BM792" s="7"/>
      <c r="BN792" s="6">
        <f t="shared" si="215"/>
        <v>0</v>
      </c>
      <c r="BO792" s="7">
        <f ca="1">SUMIFS(مصنعيات!BM:BM,مصنعيات!BE:BE,$AO$2,مصنعيات!BC:BC,BK792)</f>
        <v>0</v>
      </c>
      <c r="BP792" s="66" t="str">
        <f t="shared" si="208"/>
        <v/>
      </c>
    </row>
    <row r="793" spans="2:68" x14ac:dyDescent="0.2">
      <c r="B793" s="4" t="s">
        <v>11</v>
      </c>
      <c r="C793" s="5">
        <v>45958</v>
      </c>
      <c r="D793" s="7"/>
      <c r="E793" s="7"/>
      <c r="F793" s="6">
        <f t="shared" si="200"/>
        <v>0</v>
      </c>
      <c r="G793" s="7">
        <f>SUMIFS(مصنعيات!N:N,مصنعيات!F:F,$E$2,مصنعيات!D:D,C793)</f>
        <v>0</v>
      </c>
      <c r="H793" s="66" t="str">
        <f t="shared" si="201"/>
        <v/>
      </c>
      <c r="K793" s="4" t="s">
        <v>11</v>
      </c>
      <c r="L793" s="5">
        <v>45958</v>
      </c>
      <c r="M793" s="7"/>
      <c r="N793" s="7"/>
      <c r="O793" s="6">
        <f t="shared" si="209"/>
        <v>0</v>
      </c>
      <c r="P793" s="7">
        <f>SUMIFS(مصنعيات!N:N,مصنعيات!F:F,$N$2,مصنعيات!D:D,L793)</f>
        <v>0</v>
      </c>
      <c r="Q793" s="66" t="str">
        <f t="shared" si="202"/>
        <v/>
      </c>
      <c r="T793" s="4" t="s">
        <v>11</v>
      </c>
      <c r="U793" s="5">
        <v>45958</v>
      </c>
      <c r="V793" s="7"/>
      <c r="W793" s="7"/>
      <c r="X793" s="6">
        <f t="shared" si="210"/>
        <v>0</v>
      </c>
      <c r="Y793" s="7">
        <f>SUMIFS(مصنعيات!W:W,مصنعيات!O:O,$W$2,مصنعيات!M:M,U793)</f>
        <v>0</v>
      </c>
      <c r="Z793" s="66" t="str">
        <f t="shared" si="203"/>
        <v/>
      </c>
      <c r="AC793" s="4" t="s">
        <v>11</v>
      </c>
      <c r="AD793" s="5">
        <v>45958</v>
      </c>
      <c r="AE793" s="7"/>
      <c r="AF793" s="7"/>
      <c r="AG793" s="6">
        <f t="shared" si="211"/>
        <v>0</v>
      </c>
      <c r="AH793" s="7">
        <f>SUMIFS(مصنعيات!AF:AF,مصنعيات!X:X,$AF$2,مصنعيات!V:V,AD793)</f>
        <v>0</v>
      </c>
      <c r="AI793" s="66" t="str">
        <f t="shared" si="204"/>
        <v/>
      </c>
      <c r="AL793" s="4" t="s">
        <v>11</v>
      </c>
      <c r="AM793" s="5">
        <v>45958</v>
      </c>
      <c r="AN793" s="7"/>
      <c r="AO793" s="7"/>
      <c r="AP793" s="6">
        <f t="shared" si="212"/>
        <v>0</v>
      </c>
      <c r="AQ793" s="7">
        <f>SUMIFS(مصنعيات!AO:AO,مصنعيات!AG:AG,$AO$2,مصنعيات!AE:AE,AM793)</f>
        <v>0</v>
      </c>
      <c r="AR793" s="66" t="str">
        <f t="shared" si="205"/>
        <v/>
      </c>
      <c r="AT793" s="4" t="s">
        <v>11</v>
      </c>
      <c r="AU793" s="5">
        <v>45958</v>
      </c>
      <c r="AV793" s="7"/>
      <c r="AW793" s="7"/>
      <c r="AX793" s="6">
        <f t="shared" si="213"/>
        <v>0</v>
      </c>
      <c r="AY793" s="7">
        <f ca="1">SUMIFS(مصنعيات!AW:AW,مصنعيات!AO:AO,$AO$2,مصنعيات!AM:AM,AU793)</f>
        <v>0</v>
      </c>
      <c r="AZ793" s="66" t="str">
        <f t="shared" si="206"/>
        <v/>
      </c>
      <c r="BB793" s="4" t="s">
        <v>11</v>
      </c>
      <c r="BC793" s="5">
        <v>45958</v>
      </c>
      <c r="BD793" s="7"/>
      <c r="BE793" s="7"/>
      <c r="BF793" s="6">
        <f t="shared" si="214"/>
        <v>0</v>
      </c>
      <c r="BG793" s="7">
        <f ca="1">SUMIFS(مصنعيات!BE:BE,مصنعيات!AW:AW,$AO$2,مصنعيات!AU:AU,BC793)</f>
        <v>0</v>
      </c>
      <c r="BH793" s="66" t="str">
        <f t="shared" si="207"/>
        <v/>
      </c>
      <c r="BJ793" s="4" t="s">
        <v>11</v>
      </c>
      <c r="BK793" s="5">
        <v>45958</v>
      </c>
      <c r="BL793" s="7"/>
      <c r="BM793" s="7"/>
      <c r="BN793" s="6">
        <f t="shared" si="215"/>
        <v>0</v>
      </c>
      <c r="BO793" s="7">
        <f ca="1">SUMIFS(مصنعيات!BM:BM,مصنعيات!BE:BE,$AO$2,مصنعيات!BC:BC,BK793)</f>
        <v>0</v>
      </c>
      <c r="BP793" s="66" t="str">
        <f t="shared" si="208"/>
        <v/>
      </c>
    </row>
    <row r="794" spans="2:68" x14ac:dyDescent="0.2">
      <c r="B794" s="4" t="s">
        <v>12</v>
      </c>
      <c r="C794" s="5">
        <v>45959</v>
      </c>
      <c r="D794" s="7"/>
      <c r="E794" s="7"/>
      <c r="F794" s="6">
        <f t="shared" si="200"/>
        <v>0</v>
      </c>
      <c r="G794" s="7">
        <f>SUMIFS(مصنعيات!N:N,مصنعيات!F:F,$E$2,مصنعيات!D:D,C794)</f>
        <v>0</v>
      </c>
      <c r="H794" s="66" t="str">
        <f t="shared" si="201"/>
        <v/>
      </c>
      <c r="K794" s="4" t="s">
        <v>12</v>
      </c>
      <c r="L794" s="5">
        <v>45959</v>
      </c>
      <c r="M794" s="7"/>
      <c r="N794" s="7"/>
      <c r="O794" s="6">
        <f t="shared" si="209"/>
        <v>0</v>
      </c>
      <c r="P794" s="7">
        <f>SUMIFS(مصنعيات!N:N,مصنعيات!F:F,$N$2,مصنعيات!D:D,L794)</f>
        <v>0</v>
      </c>
      <c r="Q794" s="66" t="str">
        <f t="shared" si="202"/>
        <v/>
      </c>
      <c r="T794" s="4" t="s">
        <v>12</v>
      </c>
      <c r="U794" s="5">
        <v>45959</v>
      </c>
      <c r="V794" s="7"/>
      <c r="W794" s="7"/>
      <c r="X794" s="6">
        <f t="shared" si="210"/>
        <v>0</v>
      </c>
      <c r="Y794" s="7">
        <f>SUMIFS(مصنعيات!W:W,مصنعيات!O:O,$W$2,مصنعيات!M:M,U794)</f>
        <v>0</v>
      </c>
      <c r="Z794" s="66" t="str">
        <f t="shared" si="203"/>
        <v/>
      </c>
      <c r="AC794" s="4" t="s">
        <v>12</v>
      </c>
      <c r="AD794" s="5">
        <v>45959</v>
      </c>
      <c r="AE794" s="7"/>
      <c r="AF794" s="7"/>
      <c r="AG794" s="6">
        <f t="shared" si="211"/>
        <v>0</v>
      </c>
      <c r="AH794" s="7">
        <f>SUMIFS(مصنعيات!AF:AF,مصنعيات!X:X,$AF$2,مصنعيات!V:V,AD794)</f>
        <v>0</v>
      </c>
      <c r="AI794" s="66" t="str">
        <f t="shared" si="204"/>
        <v/>
      </c>
      <c r="AL794" s="4" t="s">
        <v>12</v>
      </c>
      <c r="AM794" s="5">
        <v>45959</v>
      </c>
      <c r="AN794" s="7"/>
      <c r="AO794" s="7"/>
      <c r="AP794" s="6">
        <f t="shared" si="212"/>
        <v>0</v>
      </c>
      <c r="AQ794" s="7">
        <f>SUMIFS(مصنعيات!AO:AO,مصنعيات!AG:AG,$AO$2,مصنعيات!AE:AE,AM794)</f>
        <v>0</v>
      </c>
      <c r="AR794" s="66" t="str">
        <f t="shared" si="205"/>
        <v/>
      </c>
      <c r="AT794" s="4" t="s">
        <v>12</v>
      </c>
      <c r="AU794" s="5">
        <v>45959</v>
      </c>
      <c r="AV794" s="7"/>
      <c r="AW794" s="7"/>
      <c r="AX794" s="6">
        <f t="shared" si="213"/>
        <v>0</v>
      </c>
      <c r="AY794" s="7">
        <f ca="1">SUMIFS(مصنعيات!AW:AW,مصنعيات!AO:AO,$AO$2,مصنعيات!AM:AM,AU794)</f>
        <v>0</v>
      </c>
      <c r="AZ794" s="66" t="str">
        <f t="shared" si="206"/>
        <v/>
      </c>
      <c r="BB794" s="4" t="s">
        <v>12</v>
      </c>
      <c r="BC794" s="5">
        <v>45959</v>
      </c>
      <c r="BD794" s="7"/>
      <c r="BE794" s="7"/>
      <c r="BF794" s="6">
        <f t="shared" si="214"/>
        <v>0</v>
      </c>
      <c r="BG794" s="7">
        <f ca="1">SUMIFS(مصنعيات!BE:BE,مصنعيات!AW:AW,$AO$2,مصنعيات!AU:AU,BC794)</f>
        <v>0</v>
      </c>
      <c r="BH794" s="66" t="str">
        <f t="shared" si="207"/>
        <v/>
      </c>
      <c r="BJ794" s="4" t="s">
        <v>12</v>
      </c>
      <c r="BK794" s="5">
        <v>45959</v>
      </c>
      <c r="BL794" s="7"/>
      <c r="BM794" s="7"/>
      <c r="BN794" s="6">
        <f t="shared" si="215"/>
        <v>0</v>
      </c>
      <c r="BO794" s="7">
        <f ca="1">SUMIFS(مصنعيات!BM:BM,مصنعيات!BE:BE,$AO$2,مصنعيات!BC:BC,BK794)</f>
        <v>0</v>
      </c>
      <c r="BP794" s="66" t="str">
        <f t="shared" si="208"/>
        <v/>
      </c>
    </row>
    <row r="795" spans="2:68" x14ac:dyDescent="0.2">
      <c r="B795" s="4" t="s">
        <v>13</v>
      </c>
      <c r="C795" s="5">
        <v>45960</v>
      </c>
      <c r="D795" s="7"/>
      <c r="E795" s="7"/>
      <c r="F795" s="6">
        <f t="shared" si="200"/>
        <v>0</v>
      </c>
      <c r="G795" s="7">
        <f>SUMIFS(مصنعيات!N:N,مصنعيات!F:F,$E$2,مصنعيات!D:D,C795)</f>
        <v>0</v>
      </c>
      <c r="H795" s="66" t="str">
        <f t="shared" si="201"/>
        <v/>
      </c>
      <c r="K795" s="4" t="s">
        <v>13</v>
      </c>
      <c r="L795" s="5">
        <v>45960</v>
      </c>
      <c r="M795" s="7"/>
      <c r="N795" s="7"/>
      <c r="O795" s="6">
        <f t="shared" si="209"/>
        <v>0</v>
      </c>
      <c r="P795" s="7">
        <f>SUMIFS(مصنعيات!N:N,مصنعيات!F:F,$N$2,مصنعيات!D:D,L795)</f>
        <v>0</v>
      </c>
      <c r="Q795" s="66" t="str">
        <f t="shared" si="202"/>
        <v/>
      </c>
      <c r="T795" s="4" t="s">
        <v>13</v>
      </c>
      <c r="U795" s="5">
        <v>45960</v>
      </c>
      <c r="V795" s="7"/>
      <c r="W795" s="7"/>
      <c r="X795" s="6">
        <f t="shared" si="210"/>
        <v>0</v>
      </c>
      <c r="Y795" s="7">
        <f>SUMIFS(مصنعيات!W:W,مصنعيات!O:O,$W$2,مصنعيات!M:M,U795)</f>
        <v>0</v>
      </c>
      <c r="Z795" s="66" t="str">
        <f t="shared" si="203"/>
        <v/>
      </c>
      <c r="AC795" s="4" t="s">
        <v>13</v>
      </c>
      <c r="AD795" s="5">
        <v>45960</v>
      </c>
      <c r="AE795" s="7"/>
      <c r="AF795" s="7"/>
      <c r="AG795" s="6">
        <f t="shared" si="211"/>
        <v>0</v>
      </c>
      <c r="AH795" s="7">
        <f>SUMIFS(مصنعيات!AF:AF,مصنعيات!X:X,$AF$2,مصنعيات!V:V,AD795)</f>
        <v>0</v>
      </c>
      <c r="AI795" s="66" t="str">
        <f t="shared" si="204"/>
        <v/>
      </c>
      <c r="AL795" s="4" t="s">
        <v>13</v>
      </c>
      <c r="AM795" s="5">
        <v>45960</v>
      </c>
      <c r="AN795" s="7"/>
      <c r="AO795" s="7"/>
      <c r="AP795" s="6">
        <f t="shared" si="212"/>
        <v>0</v>
      </c>
      <c r="AQ795" s="7">
        <f>SUMIFS(مصنعيات!AO:AO,مصنعيات!AG:AG,$AO$2,مصنعيات!AE:AE,AM795)</f>
        <v>0</v>
      </c>
      <c r="AR795" s="66" t="str">
        <f t="shared" si="205"/>
        <v/>
      </c>
      <c r="AT795" s="4" t="s">
        <v>13</v>
      </c>
      <c r="AU795" s="5">
        <v>45960</v>
      </c>
      <c r="AV795" s="7"/>
      <c r="AW795" s="7"/>
      <c r="AX795" s="6">
        <f t="shared" si="213"/>
        <v>0</v>
      </c>
      <c r="AY795" s="7">
        <f ca="1">SUMIFS(مصنعيات!AW:AW,مصنعيات!AO:AO,$AO$2,مصنعيات!AM:AM,AU795)</f>
        <v>0</v>
      </c>
      <c r="AZ795" s="66" t="str">
        <f t="shared" si="206"/>
        <v/>
      </c>
      <c r="BB795" s="4" t="s">
        <v>13</v>
      </c>
      <c r="BC795" s="5">
        <v>45960</v>
      </c>
      <c r="BD795" s="7"/>
      <c r="BE795" s="7"/>
      <c r="BF795" s="6">
        <f t="shared" si="214"/>
        <v>0</v>
      </c>
      <c r="BG795" s="7">
        <f ca="1">SUMIFS(مصنعيات!BE:BE,مصنعيات!AW:AW,$AO$2,مصنعيات!AU:AU,BC795)</f>
        <v>0</v>
      </c>
      <c r="BH795" s="66" t="str">
        <f t="shared" si="207"/>
        <v/>
      </c>
      <c r="BJ795" s="4" t="s">
        <v>13</v>
      </c>
      <c r="BK795" s="5">
        <v>45960</v>
      </c>
      <c r="BL795" s="7"/>
      <c r="BM795" s="7"/>
      <c r="BN795" s="6">
        <f t="shared" si="215"/>
        <v>0</v>
      </c>
      <c r="BO795" s="7">
        <f ca="1">SUMIFS(مصنعيات!BM:BM,مصنعيات!BE:BE,$AO$2,مصنعيات!BC:BC,BK795)</f>
        <v>0</v>
      </c>
      <c r="BP795" s="66" t="str">
        <f t="shared" si="208"/>
        <v/>
      </c>
    </row>
    <row r="796" spans="2:68" x14ac:dyDescent="0.2">
      <c r="B796" s="4" t="s">
        <v>30</v>
      </c>
      <c r="C796" s="5">
        <v>45961</v>
      </c>
      <c r="D796" s="7"/>
      <c r="E796" s="7"/>
      <c r="F796" s="6">
        <f t="shared" si="200"/>
        <v>0</v>
      </c>
      <c r="G796" s="7">
        <f>SUMIFS(مصنعيات!N:N,مصنعيات!F:F,$E$2,مصنعيات!D:D,C796)</f>
        <v>0</v>
      </c>
      <c r="H796" s="66" t="str">
        <f t="shared" si="201"/>
        <v/>
      </c>
      <c r="K796" s="4" t="s">
        <v>30</v>
      </c>
      <c r="L796" s="5">
        <v>45961</v>
      </c>
      <c r="M796" s="7"/>
      <c r="N796" s="7"/>
      <c r="O796" s="6">
        <f t="shared" si="209"/>
        <v>0</v>
      </c>
      <c r="P796" s="7">
        <f>SUMIFS(مصنعيات!N:N,مصنعيات!F:F,$N$2,مصنعيات!D:D,L796)</f>
        <v>0</v>
      </c>
      <c r="Q796" s="66" t="str">
        <f t="shared" si="202"/>
        <v/>
      </c>
      <c r="T796" s="4" t="s">
        <v>30</v>
      </c>
      <c r="U796" s="5">
        <v>45961</v>
      </c>
      <c r="V796" s="7"/>
      <c r="W796" s="7"/>
      <c r="X796" s="6">
        <f t="shared" si="210"/>
        <v>0</v>
      </c>
      <c r="Y796" s="7">
        <f>SUMIFS(مصنعيات!W:W,مصنعيات!O:O,$W$2,مصنعيات!M:M,U796)</f>
        <v>0</v>
      </c>
      <c r="Z796" s="66" t="str">
        <f t="shared" si="203"/>
        <v/>
      </c>
      <c r="AC796" s="4" t="s">
        <v>30</v>
      </c>
      <c r="AD796" s="5">
        <v>45961</v>
      </c>
      <c r="AE796" s="7"/>
      <c r="AF796" s="7"/>
      <c r="AG796" s="6">
        <f t="shared" si="211"/>
        <v>0</v>
      </c>
      <c r="AH796" s="7">
        <f>SUMIFS(مصنعيات!AF:AF,مصنعيات!X:X,$AF$2,مصنعيات!V:V,AD796)</f>
        <v>0</v>
      </c>
      <c r="AI796" s="66" t="str">
        <f t="shared" si="204"/>
        <v/>
      </c>
      <c r="AL796" s="4" t="s">
        <v>30</v>
      </c>
      <c r="AM796" s="5">
        <v>45961</v>
      </c>
      <c r="AN796" s="7"/>
      <c r="AO796" s="7"/>
      <c r="AP796" s="6">
        <f t="shared" si="212"/>
        <v>0</v>
      </c>
      <c r="AQ796" s="7">
        <f>SUMIFS(مصنعيات!AO:AO,مصنعيات!AG:AG,$AO$2,مصنعيات!AE:AE,AM796)</f>
        <v>0</v>
      </c>
      <c r="AR796" s="66" t="str">
        <f t="shared" si="205"/>
        <v/>
      </c>
      <c r="AT796" s="4" t="s">
        <v>30</v>
      </c>
      <c r="AU796" s="5">
        <v>45961</v>
      </c>
      <c r="AV796" s="7"/>
      <c r="AW796" s="7"/>
      <c r="AX796" s="6">
        <f t="shared" si="213"/>
        <v>0</v>
      </c>
      <c r="AY796" s="7">
        <f ca="1">SUMIFS(مصنعيات!AW:AW,مصنعيات!AO:AO,$AO$2,مصنعيات!AM:AM,AU796)</f>
        <v>0</v>
      </c>
      <c r="AZ796" s="66" t="str">
        <f t="shared" si="206"/>
        <v/>
      </c>
      <c r="BB796" s="4" t="s">
        <v>30</v>
      </c>
      <c r="BC796" s="5">
        <v>45961</v>
      </c>
      <c r="BD796" s="7"/>
      <c r="BE796" s="7"/>
      <c r="BF796" s="6">
        <f t="shared" si="214"/>
        <v>0</v>
      </c>
      <c r="BG796" s="7">
        <f ca="1">SUMIFS(مصنعيات!BE:BE,مصنعيات!AW:AW,$AO$2,مصنعيات!AU:AU,BC796)</f>
        <v>0</v>
      </c>
      <c r="BH796" s="66" t="str">
        <f t="shared" si="207"/>
        <v/>
      </c>
      <c r="BJ796" s="4" t="s">
        <v>30</v>
      </c>
      <c r="BK796" s="5">
        <v>45961</v>
      </c>
      <c r="BL796" s="7"/>
      <c r="BM796" s="7"/>
      <c r="BN796" s="6">
        <f t="shared" si="215"/>
        <v>0</v>
      </c>
      <c r="BO796" s="7">
        <f ca="1">SUMIFS(مصنعيات!BM:BM,مصنعيات!BE:BE,$AO$2,مصنعيات!BC:BC,BK796)</f>
        <v>0</v>
      </c>
      <c r="BP796" s="66" t="str">
        <f t="shared" si="208"/>
        <v/>
      </c>
    </row>
    <row r="797" spans="2:68" x14ac:dyDescent="0.2">
      <c r="B797" s="4" t="s">
        <v>8</v>
      </c>
      <c r="C797" s="5">
        <v>45962</v>
      </c>
      <c r="D797" s="7"/>
      <c r="E797" s="7"/>
      <c r="F797" s="6">
        <f t="shared" si="200"/>
        <v>0</v>
      </c>
      <c r="G797" s="7">
        <f>SUMIFS(مصنعيات!N:N,مصنعيات!F:F,$E$2,مصنعيات!D:D,C797)</f>
        <v>0</v>
      </c>
      <c r="H797" s="66" t="str">
        <f t="shared" si="201"/>
        <v/>
      </c>
      <c r="K797" s="4" t="s">
        <v>8</v>
      </c>
      <c r="L797" s="5">
        <v>45962</v>
      </c>
      <c r="M797" s="7"/>
      <c r="N797" s="7"/>
      <c r="O797" s="6">
        <f t="shared" si="209"/>
        <v>0</v>
      </c>
      <c r="P797" s="7">
        <f>SUMIFS(مصنعيات!N:N,مصنعيات!F:F,$N$2,مصنعيات!D:D,L797)</f>
        <v>0</v>
      </c>
      <c r="Q797" s="66" t="str">
        <f t="shared" si="202"/>
        <v/>
      </c>
      <c r="T797" s="4" t="s">
        <v>8</v>
      </c>
      <c r="U797" s="5">
        <v>45962</v>
      </c>
      <c r="V797" s="7"/>
      <c r="W797" s="7"/>
      <c r="X797" s="6">
        <f t="shared" si="210"/>
        <v>0</v>
      </c>
      <c r="Y797" s="7">
        <f>SUMIFS(مصنعيات!W:W,مصنعيات!O:O,$W$2,مصنعيات!M:M,U797)</f>
        <v>0</v>
      </c>
      <c r="Z797" s="66" t="str">
        <f t="shared" si="203"/>
        <v/>
      </c>
      <c r="AC797" s="4" t="s">
        <v>8</v>
      </c>
      <c r="AD797" s="5">
        <v>45962</v>
      </c>
      <c r="AE797" s="7"/>
      <c r="AF797" s="7"/>
      <c r="AG797" s="6">
        <f t="shared" si="211"/>
        <v>0</v>
      </c>
      <c r="AH797" s="7">
        <f>SUMIFS(مصنعيات!AF:AF,مصنعيات!X:X,$AF$2,مصنعيات!V:V,AD797)</f>
        <v>0</v>
      </c>
      <c r="AI797" s="66" t="str">
        <f t="shared" si="204"/>
        <v/>
      </c>
      <c r="AL797" s="4" t="s">
        <v>8</v>
      </c>
      <c r="AM797" s="5">
        <v>45962</v>
      </c>
      <c r="AN797" s="7"/>
      <c r="AO797" s="7"/>
      <c r="AP797" s="6">
        <f t="shared" si="212"/>
        <v>0</v>
      </c>
      <c r="AQ797" s="7">
        <f>SUMIFS(مصنعيات!AO:AO,مصنعيات!AG:AG,$AO$2,مصنعيات!AE:AE,AM797)</f>
        <v>0</v>
      </c>
      <c r="AR797" s="66" t="str">
        <f t="shared" si="205"/>
        <v/>
      </c>
      <c r="AT797" s="4" t="s">
        <v>8</v>
      </c>
      <c r="AU797" s="5">
        <v>45962</v>
      </c>
      <c r="AV797" s="7"/>
      <c r="AW797" s="7"/>
      <c r="AX797" s="6">
        <f t="shared" si="213"/>
        <v>0</v>
      </c>
      <c r="AY797" s="7">
        <f ca="1">SUMIFS(مصنعيات!AW:AW,مصنعيات!AO:AO,$AO$2,مصنعيات!AM:AM,AU797)</f>
        <v>0</v>
      </c>
      <c r="AZ797" s="66" t="str">
        <f t="shared" si="206"/>
        <v/>
      </c>
      <c r="BB797" s="4" t="s">
        <v>8</v>
      </c>
      <c r="BC797" s="5">
        <v>45962</v>
      </c>
      <c r="BD797" s="7"/>
      <c r="BE797" s="7"/>
      <c r="BF797" s="6">
        <f t="shared" si="214"/>
        <v>0</v>
      </c>
      <c r="BG797" s="7">
        <f ca="1">SUMIFS(مصنعيات!BE:BE,مصنعيات!AW:AW,$AO$2,مصنعيات!AU:AU,BC797)</f>
        <v>0</v>
      </c>
      <c r="BH797" s="66" t="str">
        <f t="shared" si="207"/>
        <v/>
      </c>
      <c r="BJ797" s="4" t="s">
        <v>8</v>
      </c>
      <c r="BK797" s="5">
        <v>45962</v>
      </c>
      <c r="BL797" s="7"/>
      <c r="BM797" s="7"/>
      <c r="BN797" s="6">
        <f t="shared" si="215"/>
        <v>0</v>
      </c>
      <c r="BO797" s="7">
        <f ca="1">SUMIFS(مصنعيات!BM:BM,مصنعيات!BE:BE,$AO$2,مصنعيات!BC:BC,BK797)</f>
        <v>0</v>
      </c>
      <c r="BP797" s="66" t="str">
        <f t="shared" si="208"/>
        <v/>
      </c>
    </row>
    <row r="798" spans="2:68" x14ac:dyDescent="0.2">
      <c r="B798" s="4" t="s">
        <v>9</v>
      </c>
      <c r="C798" s="5">
        <v>45963</v>
      </c>
      <c r="D798" s="7"/>
      <c r="E798" s="7"/>
      <c r="F798" s="6">
        <f t="shared" si="200"/>
        <v>0</v>
      </c>
      <c r="G798" s="7">
        <f>SUMIFS(مصنعيات!N:N,مصنعيات!F:F,$E$2,مصنعيات!D:D,C798)</f>
        <v>0</v>
      </c>
      <c r="H798" s="66" t="str">
        <f t="shared" si="201"/>
        <v/>
      </c>
      <c r="K798" s="4" t="s">
        <v>9</v>
      </c>
      <c r="L798" s="5">
        <v>45963</v>
      </c>
      <c r="M798" s="7"/>
      <c r="N798" s="7"/>
      <c r="O798" s="6">
        <f t="shared" si="209"/>
        <v>0</v>
      </c>
      <c r="P798" s="7">
        <f>SUMIFS(مصنعيات!N:N,مصنعيات!F:F,$N$2,مصنعيات!D:D,L798)</f>
        <v>0</v>
      </c>
      <c r="Q798" s="66" t="str">
        <f t="shared" si="202"/>
        <v/>
      </c>
      <c r="T798" s="4" t="s">
        <v>9</v>
      </c>
      <c r="U798" s="5">
        <v>45963</v>
      </c>
      <c r="V798" s="7"/>
      <c r="W798" s="7"/>
      <c r="X798" s="6">
        <f t="shared" si="210"/>
        <v>0</v>
      </c>
      <c r="Y798" s="7">
        <f>SUMIFS(مصنعيات!W:W,مصنعيات!O:O,$W$2,مصنعيات!M:M,U798)</f>
        <v>0</v>
      </c>
      <c r="Z798" s="66" t="str">
        <f t="shared" si="203"/>
        <v/>
      </c>
      <c r="AC798" s="4" t="s">
        <v>9</v>
      </c>
      <c r="AD798" s="5">
        <v>45963</v>
      </c>
      <c r="AE798" s="7"/>
      <c r="AF798" s="7"/>
      <c r="AG798" s="6">
        <f t="shared" si="211"/>
        <v>0</v>
      </c>
      <c r="AH798" s="7">
        <f>SUMIFS(مصنعيات!AF:AF,مصنعيات!X:X,$AF$2,مصنعيات!V:V,AD798)</f>
        <v>0</v>
      </c>
      <c r="AI798" s="66" t="str">
        <f t="shared" si="204"/>
        <v/>
      </c>
      <c r="AL798" s="4" t="s">
        <v>9</v>
      </c>
      <c r="AM798" s="5">
        <v>45963</v>
      </c>
      <c r="AN798" s="7"/>
      <c r="AO798" s="7"/>
      <c r="AP798" s="6">
        <f t="shared" si="212"/>
        <v>0</v>
      </c>
      <c r="AQ798" s="7">
        <f>SUMIFS(مصنعيات!AO:AO,مصنعيات!AG:AG,$AO$2,مصنعيات!AE:AE,AM798)</f>
        <v>0</v>
      </c>
      <c r="AR798" s="66" t="str">
        <f t="shared" si="205"/>
        <v/>
      </c>
      <c r="AT798" s="4" t="s">
        <v>9</v>
      </c>
      <c r="AU798" s="5">
        <v>45963</v>
      </c>
      <c r="AV798" s="7"/>
      <c r="AW798" s="7"/>
      <c r="AX798" s="6">
        <f t="shared" si="213"/>
        <v>0</v>
      </c>
      <c r="AY798" s="7">
        <f ca="1">SUMIFS(مصنعيات!AW:AW,مصنعيات!AO:AO,$AO$2,مصنعيات!AM:AM,AU798)</f>
        <v>0</v>
      </c>
      <c r="AZ798" s="66" t="str">
        <f t="shared" si="206"/>
        <v/>
      </c>
      <c r="BB798" s="4" t="s">
        <v>9</v>
      </c>
      <c r="BC798" s="5">
        <v>45963</v>
      </c>
      <c r="BD798" s="7"/>
      <c r="BE798" s="7"/>
      <c r="BF798" s="6">
        <f t="shared" si="214"/>
        <v>0</v>
      </c>
      <c r="BG798" s="7">
        <f ca="1">SUMIFS(مصنعيات!BE:BE,مصنعيات!AW:AW,$AO$2,مصنعيات!AU:AU,BC798)</f>
        <v>0</v>
      </c>
      <c r="BH798" s="66" t="str">
        <f t="shared" si="207"/>
        <v/>
      </c>
      <c r="BJ798" s="4" t="s">
        <v>9</v>
      </c>
      <c r="BK798" s="5">
        <v>45963</v>
      </c>
      <c r="BL798" s="7"/>
      <c r="BM798" s="7"/>
      <c r="BN798" s="6">
        <f t="shared" si="215"/>
        <v>0</v>
      </c>
      <c r="BO798" s="7">
        <f ca="1">SUMIFS(مصنعيات!BM:BM,مصنعيات!BE:BE,$AO$2,مصنعيات!BC:BC,BK798)</f>
        <v>0</v>
      </c>
      <c r="BP798" s="66" t="str">
        <f t="shared" si="208"/>
        <v/>
      </c>
    </row>
    <row r="799" spans="2:68" x14ac:dyDescent="0.2">
      <c r="B799" s="4" t="s">
        <v>10</v>
      </c>
      <c r="C799" s="5">
        <v>45964</v>
      </c>
      <c r="D799" s="7"/>
      <c r="E799" s="7"/>
      <c r="F799" s="6">
        <f t="shared" si="200"/>
        <v>0</v>
      </c>
      <c r="G799" s="7">
        <f>SUMIFS(مصنعيات!N:N,مصنعيات!F:F,$E$2,مصنعيات!D:D,C799)</f>
        <v>0</v>
      </c>
      <c r="H799" s="66" t="str">
        <f t="shared" si="201"/>
        <v/>
      </c>
      <c r="K799" s="4" t="s">
        <v>10</v>
      </c>
      <c r="L799" s="5">
        <v>45964</v>
      </c>
      <c r="M799" s="7"/>
      <c r="N799" s="7"/>
      <c r="O799" s="6">
        <f t="shared" si="209"/>
        <v>0</v>
      </c>
      <c r="P799" s="7">
        <f>SUMIFS(مصنعيات!N:N,مصنعيات!F:F,$N$2,مصنعيات!D:D,L799)</f>
        <v>0</v>
      </c>
      <c r="Q799" s="66" t="str">
        <f t="shared" si="202"/>
        <v/>
      </c>
      <c r="T799" s="4" t="s">
        <v>10</v>
      </c>
      <c r="U799" s="5">
        <v>45964</v>
      </c>
      <c r="V799" s="7"/>
      <c r="W799" s="7"/>
      <c r="X799" s="6">
        <f t="shared" si="210"/>
        <v>0</v>
      </c>
      <c r="Y799" s="7">
        <f>SUMIFS(مصنعيات!W:W,مصنعيات!O:O,$W$2,مصنعيات!M:M,U799)</f>
        <v>0</v>
      </c>
      <c r="Z799" s="66" t="str">
        <f t="shared" si="203"/>
        <v/>
      </c>
      <c r="AC799" s="4" t="s">
        <v>10</v>
      </c>
      <c r="AD799" s="5">
        <v>45964</v>
      </c>
      <c r="AE799" s="7"/>
      <c r="AF799" s="7"/>
      <c r="AG799" s="6">
        <f t="shared" si="211"/>
        <v>0</v>
      </c>
      <c r="AH799" s="7">
        <f>SUMIFS(مصنعيات!AF:AF,مصنعيات!X:X,$AF$2,مصنعيات!V:V,AD799)</f>
        <v>0</v>
      </c>
      <c r="AI799" s="66" t="str">
        <f t="shared" si="204"/>
        <v/>
      </c>
      <c r="AL799" s="4" t="s">
        <v>10</v>
      </c>
      <c r="AM799" s="5">
        <v>45964</v>
      </c>
      <c r="AN799" s="7"/>
      <c r="AO799" s="7"/>
      <c r="AP799" s="6">
        <f t="shared" si="212"/>
        <v>0</v>
      </c>
      <c r="AQ799" s="7">
        <f>SUMIFS(مصنعيات!AO:AO,مصنعيات!AG:AG,$AO$2,مصنعيات!AE:AE,AM799)</f>
        <v>0</v>
      </c>
      <c r="AR799" s="66" t="str">
        <f t="shared" si="205"/>
        <v/>
      </c>
      <c r="AT799" s="4" t="s">
        <v>10</v>
      </c>
      <c r="AU799" s="5">
        <v>45964</v>
      </c>
      <c r="AV799" s="7"/>
      <c r="AW799" s="7"/>
      <c r="AX799" s="6">
        <f t="shared" si="213"/>
        <v>0</v>
      </c>
      <c r="AY799" s="7">
        <f ca="1">SUMIFS(مصنعيات!AW:AW,مصنعيات!AO:AO,$AO$2,مصنعيات!AM:AM,AU799)</f>
        <v>0</v>
      </c>
      <c r="AZ799" s="66" t="str">
        <f t="shared" si="206"/>
        <v/>
      </c>
      <c r="BB799" s="4" t="s">
        <v>10</v>
      </c>
      <c r="BC799" s="5">
        <v>45964</v>
      </c>
      <c r="BD799" s="7"/>
      <c r="BE799" s="7"/>
      <c r="BF799" s="6">
        <f t="shared" si="214"/>
        <v>0</v>
      </c>
      <c r="BG799" s="7">
        <f ca="1">SUMIFS(مصنعيات!BE:BE,مصنعيات!AW:AW,$AO$2,مصنعيات!AU:AU,BC799)</f>
        <v>0</v>
      </c>
      <c r="BH799" s="66" t="str">
        <f t="shared" si="207"/>
        <v/>
      </c>
      <c r="BJ799" s="4" t="s">
        <v>10</v>
      </c>
      <c r="BK799" s="5">
        <v>45964</v>
      </c>
      <c r="BL799" s="7"/>
      <c r="BM799" s="7"/>
      <c r="BN799" s="6">
        <f t="shared" si="215"/>
        <v>0</v>
      </c>
      <c r="BO799" s="7">
        <f ca="1">SUMIFS(مصنعيات!BM:BM,مصنعيات!BE:BE,$AO$2,مصنعيات!BC:BC,BK799)</f>
        <v>0</v>
      </c>
      <c r="BP799" s="66" t="str">
        <f t="shared" si="208"/>
        <v/>
      </c>
    </row>
    <row r="800" spans="2:68" x14ac:dyDescent="0.2">
      <c r="B800" s="4" t="s">
        <v>11</v>
      </c>
      <c r="C800" s="5">
        <v>45965</v>
      </c>
      <c r="D800" s="7"/>
      <c r="E800" s="7"/>
      <c r="F800" s="6">
        <f t="shared" si="200"/>
        <v>0</v>
      </c>
      <c r="G800" s="7">
        <f>SUMIFS(مصنعيات!N:N,مصنعيات!F:F,$E$2,مصنعيات!D:D,C800)</f>
        <v>0</v>
      </c>
      <c r="H800" s="66" t="str">
        <f t="shared" si="201"/>
        <v/>
      </c>
      <c r="K800" s="4" t="s">
        <v>11</v>
      </c>
      <c r="L800" s="5">
        <v>45965</v>
      </c>
      <c r="M800" s="7"/>
      <c r="N800" s="7"/>
      <c r="O800" s="6">
        <f t="shared" si="209"/>
        <v>0</v>
      </c>
      <c r="P800" s="7">
        <f>SUMIFS(مصنعيات!N:N,مصنعيات!F:F,$N$2,مصنعيات!D:D,L800)</f>
        <v>0</v>
      </c>
      <c r="Q800" s="66" t="str">
        <f t="shared" si="202"/>
        <v/>
      </c>
      <c r="T800" s="4" t="s">
        <v>11</v>
      </c>
      <c r="U800" s="5">
        <v>45965</v>
      </c>
      <c r="V800" s="7"/>
      <c r="W800" s="7"/>
      <c r="X800" s="6">
        <f t="shared" si="210"/>
        <v>0</v>
      </c>
      <c r="Y800" s="7">
        <f>SUMIFS(مصنعيات!W:W,مصنعيات!O:O,$W$2,مصنعيات!M:M,U800)</f>
        <v>0</v>
      </c>
      <c r="Z800" s="66" t="str">
        <f t="shared" si="203"/>
        <v/>
      </c>
      <c r="AC800" s="4" t="s">
        <v>11</v>
      </c>
      <c r="AD800" s="5">
        <v>45965</v>
      </c>
      <c r="AE800" s="7"/>
      <c r="AF800" s="7"/>
      <c r="AG800" s="6">
        <f t="shared" si="211"/>
        <v>0</v>
      </c>
      <c r="AH800" s="7">
        <f>SUMIFS(مصنعيات!AF:AF,مصنعيات!X:X,$AF$2,مصنعيات!V:V,AD800)</f>
        <v>0</v>
      </c>
      <c r="AI800" s="66" t="str">
        <f t="shared" si="204"/>
        <v/>
      </c>
      <c r="AL800" s="4" t="s">
        <v>11</v>
      </c>
      <c r="AM800" s="5">
        <v>45965</v>
      </c>
      <c r="AN800" s="7"/>
      <c r="AO800" s="7"/>
      <c r="AP800" s="6">
        <f t="shared" si="212"/>
        <v>0</v>
      </c>
      <c r="AQ800" s="7">
        <f>SUMIFS(مصنعيات!AO:AO,مصنعيات!AG:AG,$AO$2,مصنعيات!AE:AE,AM800)</f>
        <v>0</v>
      </c>
      <c r="AR800" s="66" t="str">
        <f t="shared" si="205"/>
        <v/>
      </c>
      <c r="AT800" s="4" t="s">
        <v>11</v>
      </c>
      <c r="AU800" s="5">
        <v>45965</v>
      </c>
      <c r="AV800" s="7"/>
      <c r="AW800" s="7"/>
      <c r="AX800" s="6">
        <f t="shared" si="213"/>
        <v>0</v>
      </c>
      <c r="AY800" s="7">
        <f ca="1">SUMIFS(مصنعيات!AW:AW,مصنعيات!AO:AO,$AO$2,مصنعيات!AM:AM,AU800)</f>
        <v>0</v>
      </c>
      <c r="AZ800" s="66" t="str">
        <f t="shared" si="206"/>
        <v/>
      </c>
      <c r="BB800" s="4" t="s">
        <v>11</v>
      </c>
      <c r="BC800" s="5">
        <v>45965</v>
      </c>
      <c r="BD800" s="7"/>
      <c r="BE800" s="7"/>
      <c r="BF800" s="6">
        <f t="shared" si="214"/>
        <v>0</v>
      </c>
      <c r="BG800" s="7">
        <f ca="1">SUMIFS(مصنعيات!BE:BE,مصنعيات!AW:AW,$AO$2,مصنعيات!AU:AU,BC800)</f>
        <v>0</v>
      </c>
      <c r="BH800" s="66" t="str">
        <f t="shared" si="207"/>
        <v/>
      </c>
      <c r="BJ800" s="4" t="s">
        <v>11</v>
      </c>
      <c r="BK800" s="5">
        <v>45965</v>
      </c>
      <c r="BL800" s="7"/>
      <c r="BM800" s="7"/>
      <c r="BN800" s="6">
        <f t="shared" si="215"/>
        <v>0</v>
      </c>
      <c r="BO800" s="7">
        <f ca="1">SUMIFS(مصنعيات!BM:BM,مصنعيات!BE:BE,$AO$2,مصنعيات!BC:BC,BK800)</f>
        <v>0</v>
      </c>
      <c r="BP800" s="66" t="str">
        <f t="shared" si="208"/>
        <v/>
      </c>
    </row>
    <row r="801" spans="2:68" x14ac:dyDescent="0.2">
      <c r="B801" s="4" t="s">
        <v>12</v>
      </c>
      <c r="C801" s="5">
        <v>45966</v>
      </c>
      <c r="D801" s="7"/>
      <c r="E801" s="7"/>
      <c r="F801" s="6">
        <f t="shared" si="200"/>
        <v>0</v>
      </c>
      <c r="G801" s="7">
        <f>SUMIFS(مصنعيات!N:N,مصنعيات!F:F,$E$2,مصنعيات!D:D,C801)</f>
        <v>0</v>
      </c>
      <c r="H801" s="66" t="str">
        <f t="shared" si="201"/>
        <v/>
      </c>
      <c r="K801" s="4" t="s">
        <v>12</v>
      </c>
      <c r="L801" s="5">
        <v>45966</v>
      </c>
      <c r="M801" s="7"/>
      <c r="N801" s="7"/>
      <c r="O801" s="6">
        <f t="shared" si="209"/>
        <v>0</v>
      </c>
      <c r="P801" s="7">
        <f>SUMIFS(مصنعيات!N:N,مصنعيات!F:F,$N$2,مصنعيات!D:D,L801)</f>
        <v>0</v>
      </c>
      <c r="Q801" s="66" t="str">
        <f t="shared" si="202"/>
        <v/>
      </c>
      <c r="T801" s="4" t="s">
        <v>12</v>
      </c>
      <c r="U801" s="5">
        <v>45966</v>
      </c>
      <c r="V801" s="7"/>
      <c r="W801" s="7"/>
      <c r="X801" s="6">
        <f t="shared" si="210"/>
        <v>0</v>
      </c>
      <c r="Y801" s="7">
        <f>SUMIFS(مصنعيات!W:W,مصنعيات!O:O,$W$2,مصنعيات!M:M,U801)</f>
        <v>0</v>
      </c>
      <c r="Z801" s="66" t="str">
        <f t="shared" si="203"/>
        <v/>
      </c>
      <c r="AC801" s="4" t="s">
        <v>12</v>
      </c>
      <c r="AD801" s="5">
        <v>45966</v>
      </c>
      <c r="AE801" s="7"/>
      <c r="AF801" s="7"/>
      <c r="AG801" s="6">
        <f t="shared" si="211"/>
        <v>0</v>
      </c>
      <c r="AH801" s="7">
        <f>SUMIFS(مصنعيات!AF:AF,مصنعيات!X:X,$AF$2,مصنعيات!V:V,AD801)</f>
        <v>0</v>
      </c>
      <c r="AI801" s="66" t="str">
        <f t="shared" si="204"/>
        <v/>
      </c>
      <c r="AL801" s="4" t="s">
        <v>12</v>
      </c>
      <c r="AM801" s="5">
        <v>45966</v>
      </c>
      <c r="AN801" s="7"/>
      <c r="AO801" s="7"/>
      <c r="AP801" s="6">
        <f t="shared" si="212"/>
        <v>0</v>
      </c>
      <c r="AQ801" s="7">
        <f>SUMIFS(مصنعيات!AO:AO,مصنعيات!AG:AG,$AO$2,مصنعيات!AE:AE,AM801)</f>
        <v>0</v>
      </c>
      <c r="AR801" s="66" t="str">
        <f t="shared" si="205"/>
        <v/>
      </c>
      <c r="AT801" s="4" t="s">
        <v>12</v>
      </c>
      <c r="AU801" s="5">
        <v>45966</v>
      </c>
      <c r="AV801" s="7"/>
      <c r="AW801" s="7"/>
      <c r="AX801" s="6">
        <f t="shared" si="213"/>
        <v>0</v>
      </c>
      <c r="AY801" s="7">
        <f ca="1">SUMIFS(مصنعيات!AW:AW,مصنعيات!AO:AO,$AO$2,مصنعيات!AM:AM,AU801)</f>
        <v>0</v>
      </c>
      <c r="AZ801" s="66" t="str">
        <f t="shared" si="206"/>
        <v/>
      </c>
      <c r="BB801" s="4" t="s">
        <v>12</v>
      </c>
      <c r="BC801" s="5">
        <v>45966</v>
      </c>
      <c r="BD801" s="7"/>
      <c r="BE801" s="7"/>
      <c r="BF801" s="6">
        <f t="shared" si="214"/>
        <v>0</v>
      </c>
      <c r="BG801" s="7">
        <f ca="1">SUMIFS(مصنعيات!BE:BE,مصنعيات!AW:AW,$AO$2,مصنعيات!AU:AU,BC801)</f>
        <v>0</v>
      </c>
      <c r="BH801" s="66" t="str">
        <f t="shared" si="207"/>
        <v/>
      </c>
      <c r="BJ801" s="4" t="s">
        <v>12</v>
      </c>
      <c r="BK801" s="5">
        <v>45966</v>
      </c>
      <c r="BL801" s="7"/>
      <c r="BM801" s="7"/>
      <c r="BN801" s="6">
        <f t="shared" si="215"/>
        <v>0</v>
      </c>
      <c r="BO801" s="7">
        <f ca="1">SUMIFS(مصنعيات!BM:BM,مصنعيات!BE:BE,$AO$2,مصنعيات!BC:BC,BK801)</f>
        <v>0</v>
      </c>
      <c r="BP801" s="66" t="str">
        <f t="shared" si="208"/>
        <v/>
      </c>
    </row>
    <row r="802" spans="2:68" x14ac:dyDescent="0.2">
      <c r="B802" s="4" t="s">
        <v>13</v>
      </c>
      <c r="C802" s="5">
        <v>45967</v>
      </c>
      <c r="D802" s="7"/>
      <c r="E802" s="7"/>
      <c r="F802" s="6">
        <f t="shared" si="200"/>
        <v>0</v>
      </c>
      <c r="G802" s="7">
        <f>SUMIFS(مصنعيات!N:N,مصنعيات!F:F,$E$2,مصنعيات!D:D,C802)</f>
        <v>0</v>
      </c>
      <c r="H802" s="66" t="str">
        <f t="shared" si="201"/>
        <v/>
      </c>
      <c r="K802" s="4" t="s">
        <v>13</v>
      </c>
      <c r="L802" s="5">
        <v>45967</v>
      </c>
      <c r="M802" s="7"/>
      <c r="N802" s="7"/>
      <c r="O802" s="6">
        <f t="shared" si="209"/>
        <v>0</v>
      </c>
      <c r="P802" s="7">
        <f>SUMIFS(مصنعيات!N:N,مصنعيات!F:F,$N$2,مصنعيات!D:D,L802)</f>
        <v>0</v>
      </c>
      <c r="Q802" s="66" t="str">
        <f t="shared" si="202"/>
        <v/>
      </c>
      <c r="T802" s="4" t="s">
        <v>13</v>
      </c>
      <c r="U802" s="5">
        <v>45967</v>
      </c>
      <c r="V802" s="7"/>
      <c r="W802" s="7"/>
      <c r="X802" s="6">
        <f t="shared" si="210"/>
        <v>0</v>
      </c>
      <c r="Y802" s="7">
        <f>SUMIFS(مصنعيات!W:W,مصنعيات!O:O,$W$2,مصنعيات!M:M,U802)</f>
        <v>0</v>
      </c>
      <c r="Z802" s="66" t="str">
        <f t="shared" si="203"/>
        <v/>
      </c>
      <c r="AC802" s="4" t="s">
        <v>13</v>
      </c>
      <c r="AD802" s="5">
        <v>45967</v>
      </c>
      <c r="AE802" s="7"/>
      <c r="AF802" s="7"/>
      <c r="AG802" s="6">
        <f t="shared" si="211"/>
        <v>0</v>
      </c>
      <c r="AH802" s="7">
        <f>SUMIFS(مصنعيات!AF:AF,مصنعيات!X:X,$AF$2,مصنعيات!V:V,AD802)</f>
        <v>0</v>
      </c>
      <c r="AI802" s="66" t="str">
        <f t="shared" si="204"/>
        <v/>
      </c>
      <c r="AL802" s="4" t="s">
        <v>13</v>
      </c>
      <c r="AM802" s="5">
        <v>45967</v>
      </c>
      <c r="AN802" s="7"/>
      <c r="AO802" s="7"/>
      <c r="AP802" s="6">
        <f t="shared" si="212"/>
        <v>0</v>
      </c>
      <c r="AQ802" s="7">
        <f>SUMIFS(مصنعيات!AO:AO,مصنعيات!AG:AG,$AO$2,مصنعيات!AE:AE,AM802)</f>
        <v>0</v>
      </c>
      <c r="AR802" s="66" t="str">
        <f t="shared" si="205"/>
        <v/>
      </c>
      <c r="AT802" s="4" t="s">
        <v>13</v>
      </c>
      <c r="AU802" s="5">
        <v>45967</v>
      </c>
      <c r="AV802" s="7"/>
      <c r="AW802" s="7"/>
      <c r="AX802" s="6">
        <f t="shared" si="213"/>
        <v>0</v>
      </c>
      <c r="AY802" s="7">
        <f ca="1">SUMIFS(مصنعيات!AW:AW,مصنعيات!AO:AO,$AO$2,مصنعيات!AM:AM,AU802)</f>
        <v>0</v>
      </c>
      <c r="AZ802" s="66" t="str">
        <f t="shared" si="206"/>
        <v/>
      </c>
      <c r="BB802" s="4" t="s">
        <v>13</v>
      </c>
      <c r="BC802" s="5">
        <v>45967</v>
      </c>
      <c r="BD802" s="7"/>
      <c r="BE802" s="7"/>
      <c r="BF802" s="6">
        <f t="shared" si="214"/>
        <v>0</v>
      </c>
      <c r="BG802" s="7">
        <f ca="1">SUMIFS(مصنعيات!BE:BE,مصنعيات!AW:AW,$AO$2,مصنعيات!AU:AU,BC802)</f>
        <v>0</v>
      </c>
      <c r="BH802" s="66" t="str">
        <f t="shared" si="207"/>
        <v/>
      </c>
      <c r="BJ802" s="4" t="s">
        <v>13</v>
      </c>
      <c r="BK802" s="5">
        <v>45967</v>
      </c>
      <c r="BL802" s="7"/>
      <c r="BM802" s="7"/>
      <c r="BN802" s="6">
        <f t="shared" si="215"/>
        <v>0</v>
      </c>
      <c r="BO802" s="7">
        <f ca="1">SUMIFS(مصنعيات!BM:BM,مصنعيات!BE:BE,$AO$2,مصنعيات!BC:BC,BK802)</f>
        <v>0</v>
      </c>
      <c r="BP802" s="66" t="str">
        <f t="shared" si="208"/>
        <v/>
      </c>
    </row>
    <row r="803" spans="2:68" x14ac:dyDescent="0.2">
      <c r="B803" s="4" t="s">
        <v>30</v>
      </c>
      <c r="C803" s="5">
        <v>45968</v>
      </c>
      <c r="D803" s="7"/>
      <c r="E803" s="7"/>
      <c r="F803" s="6">
        <f t="shared" si="200"/>
        <v>0</v>
      </c>
      <c r="G803" s="7">
        <f>SUMIFS(مصنعيات!N:N,مصنعيات!F:F,$E$2,مصنعيات!D:D,C803)</f>
        <v>0</v>
      </c>
      <c r="H803" s="66" t="str">
        <f t="shared" si="201"/>
        <v/>
      </c>
      <c r="K803" s="4" t="s">
        <v>30</v>
      </c>
      <c r="L803" s="5">
        <v>45968</v>
      </c>
      <c r="M803" s="7"/>
      <c r="N803" s="7"/>
      <c r="O803" s="6">
        <f t="shared" si="209"/>
        <v>0</v>
      </c>
      <c r="P803" s="7">
        <f>SUMIFS(مصنعيات!N:N,مصنعيات!F:F,$N$2,مصنعيات!D:D,L803)</f>
        <v>0</v>
      </c>
      <c r="Q803" s="66" t="str">
        <f t="shared" si="202"/>
        <v/>
      </c>
      <c r="T803" s="4" t="s">
        <v>30</v>
      </c>
      <c r="U803" s="5">
        <v>45968</v>
      </c>
      <c r="V803" s="7"/>
      <c r="W803" s="7"/>
      <c r="X803" s="6">
        <f t="shared" si="210"/>
        <v>0</v>
      </c>
      <c r="Y803" s="7">
        <f>SUMIFS(مصنعيات!W:W,مصنعيات!O:O,$W$2,مصنعيات!M:M,U803)</f>
        <v>0</v>
      </c>
      <c r="Z803" s="66" t="str">
        <f t="shared" si="203"/>
        <v/>
      </c>
      <c r="AC803" s="4" t="s">
        <v>30</v>
      </c>
      <c r="AD803" s="5">
        <v>45968</v>
      </c>
      <c r="AE803" s="7"/>
      <c r="AF803" s="7"/>
      <c r="AG803" s="6">
        <f t="shared" si="211"/>
        <v>0</v>
      </c>
      <c r="AH803" s="7">
        <f>SUMIFS(مصنعيات!AF:AF,مصنعيات!X:X,$AF$2,مصنعيات!V:V,AD803)</f>
        <v>0</v>
      </c>
      <c r="AI803" s="66" t="str">
        <f t="shared" si="204"/>
        <v/>
      </c>
      <c r="AL803" s="4" t="s">
        <v>30</v>
      </c>
      <c r="AM803" s="5">
        <v>45968</v>
      </c>
      <c r="AN803" s="7"/>
      <c r="AO803" s="7"/>
      <c r="AP803" s="6">
        <f t="shared" si="212"/>
        <v>0</v>
      </c>
      <c r="AQ803" s="7">
        <f>SUMIFS(مصنعيات!AO:AO,مصنعيات!AG:AG,$AO$2,مصنعيات!AE:AE,AM803)</f>
        <v>0</v>
      </c>
      <c r="AR803" s="66" t="str">
        <f t="shared" si="205"/>
        <v/>
      </c>
      <c r="AT803" s="4" t="s">
        <v>30</v>
      </c>
      <c r="AU803" s="5">
        <v>45968</v>
      </c>
      <c r="AV803" s="7"/>
      <c r="AW803" s="7"/>
      <c r="AX803" s="6">
        <f t="shared" si="213"/>
        <v>0</v>
      </c>
      <c r="AY803" s="7">
        <f ca="1">SUMIFS(مصنعيات!AW:AW,مصنعيات!AO:AO,$AO$2,مصنعيات!AM:AM,AU803)</f>
        <v>0</v>
      </c>
      <c r="AZ803" s="66" t="str">
        <f t="shared" si="206"/>
        <v/>
      </c>
      <c r="BB803" s="4" t="s">
        <v>30</v>
      </c>
      <c r="BC803" s="5">
        <v>45968</v>
      </c>
      <c r="BD803" s="7"/>
      <c r="BE803" s="7"/>
      <c r="BF803" s="6">
        <f t="shared" si="214"/>
        <v>0</v>
      </c>
      <c r="BG803" s="7">
        <f ca="1">SUMIFS(مصنعيات!BE:BE,مصنعيات!AW:AW,$AO$2,مصنعيات!AU:AU,BC803)</f>
        <v>0</v>
      </c>
      <c r="BH803" s="66" t="str">
        <f t="shared" si="207"/>
        <v/>
      </c>
      <c r="BJ803" s="4" t="s">
        <v>30</v>
      </c>
      <c r="BK803" s="5">
        <v>45968</v>
      </c>
      <c r="BL803" s="7"/>
      <c r="BM803" s="7"/>
      <c r="BN803" s="6">
        <f t="shared" si="215"/>
        <v>0</v>
      </c>
      <c r="BO803" s="7">
        <f ca="1">SUMIFS(مصنعيات!BM:BM,مصنعيات!BE:BE,$AO$2,مصنعيات!BC:BC,BK803)</f>
        <v>0</v>
      </c>
      <c r="BP803" s="66" t="str">
        <f t="shared" si="208"/>
        <v/>
      </c>
    </row>
    <row r="804" spans="2:68" x14ac:dyDescent="0.2">
      <c r="B804" s="4" t="s">
        <v>8</v>
      </c>
      <c r="C804" s="5">
        <v>45969</v>
      </c>
      <c r="D804" s="7"/>
      <c r="E804" s="7"/>
      <c r="F804" s="6">
        <f t="shared" si="200"/>
        <v>0</v>
      </c>
      <c r="G804" s="7">
        <f>SUMIFS(مصنعيات!N:N,مصنعيات!F:F,$E$2,مصنعيات!D:D,C804)</f>
        <v>0</v>
      </c>
      <c r="H804" s="66" t="str">
        <f t="shared" si="201"/>
        <v/>
      </c>
      <c r="K804" s="4" t="s">
        <v>8</v>
      </c>
      <c r="L804" s="5">
        <v>45969</v>
      </c>
      <c r="M804" s="7"/>
      <c r="N804" s="7"/>
      <c r="O804" s="6">
        <f t="shared" si="209"/>
        <v>0</v>
      </c>
      <c r="P804" s="7">
        <f>SUMIFS(مصنعيات!N:N,مصنعيات!F:F,$N$2,مصنعيات!D:D,L804)</f>
        <v>0</v>
      </c>
      <c r="Q804" s="66" t="str">
        <f t="shared" si="202"/>
        <v/>
      </c>
      <c r="T804" s="4" t="s">
        <v>8</v>
      </c>
      <c r="U804" s="5">
        <v>45969</v>
      </c>
      <c r="V804" s="7"/>
      <c r="W804" s="7"/>
      <c r="X804" s="6">
        <f t="shared" si="210"/>
        <v>0</v>
      </c>
      <c r="Y804" s="7">
        <f>SUMIFS(مصنعيات!W:W,مصنعيات!O:O,$W$2,مصنعيات!M:M,U804)</f>
        <v>0</v>
      </c>
      <c r="Z804" s="66" t="str">
        <f t="shared" si="203"/>
        <v/>
      </c>
      <c r="AC804" s="4" t="s">
        <v>8</v>
      </c>
      <c r="AD804" s="5">
        <v>45969</v>
      </c>
      <c r="AE804" s="7"/>
      <c r="AF804" s="7"/>
      <c r="AG804" s="6">
        <f t="shared" si="211"/>
        <v>0</v>
      </c>
      <c r="AH804" s="7">
        <f>SUMIFS(مصنعيات!AF:AF,مصنعيات!X:X,$AF$2,مصنعيات!V:V,AD804)</f>
        <v>0</v>
      </c>
      <c r="AI804" s="66" t="str">
        <f t="shared" si="204"/>
        <v/>
      </c>
      <c r="AL804" s="4" t="s">
        <v>8</v>
      </c>
      <c r="AM804" s="5">
        <v>45969</v>
      </c>
      <c r="AN804" s="7"/>
      <c r="AO804" s="7"/>
      <c r="AP804" s="6">
        <f t="shared" si="212"/>
        <v>0</v>
      </c>
      <c r="AQ804" s="7">
        <f>SUMIFS(مصنعيات!AO:AO,مصنعيات!AG:AG,$AO$2,مصنعيات!AE:AE,AM804)</f>
        <v>0</v>
      </c>
      <c r="AR804" s="66" t="str">
        <f t="shared" si="205"/>
        <v/>
      </c>
      <c r="AT804" s="4" t="s">
        <v>8</v>
      </c>
      <c r="AU804" s="5">
        <v>45969</v>
      </c>
      <c r="AV804" s="7"/>
      <c r="AW804" s="7"/>
      <c r="AX804" s="6">
        <f t="shared" si="213"/>
        <v>0</v>
      </c>
      <c r="AY804" s="7">
        <f ca="1">SUMIFS(مصنعيات!AW:AW,مصنعيات!AO:AO,$AO$2,مصنعيات!AM:AM,AU804)</f>
        <v>0</v>
      </c>
      <c r="AZ804" s="66" t="str">
        <f t="shared" si="206"/>
        <v/>
      </c>
      <c r="BB804" s="4" t="s">
        <v>8</v>
      </c>
      <c r="BC804" s="5">
        <v>45969</v>
      </c>
      <c r="BD804" s="7"/>
      <c r="BE804" s="7"/>
      <c r="BF804" s="6">
        <f t="shared" si="214"/>
        <v>0</v>
      </c>
      <c r="BG804" s="7">
        <f ca="1">SUMIFS(مصنعيات!BE:BE,مصنعيات!AW:AW,$AO$2,مصنعيات!AU:AU,BC804)</f>
        <v>0</v>
      </c>
      <c r="BH804" s="66" t="str">
        <f t="shared" si="207"/>
        <v/>
      </c>
      <c r="BJ804" s="4" t="s">
        <v>8</v>
      </c>
      <c r="BK804" s="5">
        <v>45969</v>
      </c>
      <c r="BL804" s="7"/>
      <c r="BM804" s="7"/>
      <c r="BN804" s="6">
        <f t="shared" si="215"/>
        <v>0</v>
      </c>
      <c r="BO804" s="7">
        <f ca="1">SUMIFS(مصنعيات!BM:BM,مصنعيات!BE:BE,$AO$2,مصنعيات!BC:BC,BK804)</f>
        <v>0</v>
      </c>
      <c r="BP804" s="66" t="str">
        <f t="shared" si="208"/>
        <v/>
      </c>
    </row>
    <row r="805" spans="2:68" x14ac:dyDescent="0.2">
      <c r="B805" s="4" t="s">
        <v>9</v>
      </c>
      <c r="C805" s="5">
        <v>45970</v>
      </c>
      <c r="D805" s="7"/>
      <c r="E805" s="7"/>
      <c r="F805" s="6">
        <f t="shared" si="200"/>
        <v>0</v>
      </c>
      <c r="G805" s="7">
        <f>SUMIFS(مصنعيات!N:N,مصنعيات!F:F,$E$2,مصنعيات!D:D,C805)</f>
        <v>0</v>
      </c>
      <c r="H805" s="66" t="str">
        <f t="shared" si="201"/>
        <v/>
      </c>
      <c r="K805" s="4" t="s">
        <v>9</v>
      </c>
      <c r="L805" s="5">
        <v>45970</v>
      </c>
      <c r="M805" s="7"/>
      <c r="N805" s="7"/>
      <c r="O805" s="6">
        <f t="shared" si="209"/>
        <v>0</v>
      </c>
      <c r="P805" s="7">
        <f>SUMIFS(مصنعيات!N:N,مصنعيات!F:F,$N$2,مصنعيات!D:D,L805)</f>
        <v>0</v>
      </c>
      <c r="Q805" s="66" t="str">
        <f t="shared" si="202"/>
        <v/>
      </c>
      <c r="T805" s="4" t="s">
        <v>9</v>
      </c>
      <c r="U805" s="5">
        <v>45970</v>
      </c>
      <c r="V805" s="7"/>
      <c r="W805" s="7"/>
      <c r="X805" s="6">
        <f t="shared" si="210"/>
        <v>0</v>
      </c>
      <c r="Y805" s="7">
        <f>SUMIFS(مصنعيات!W:W,مصنعيات!O:O,$W$2,مصنعيات!M:M,U805)</f>
        <v>0</v>
      </c>
      <c r="Z805" s="66" t="str">
        <f t="shared" si="203"/>
        <v/>
      </c>
      <c r="AC805" s="4" t="s">
        <v>9</v>
      </c>
      <c r="AD805" s="5">
        <v>45970</v>
      </c>
      <c r="AE805" s="7"/>
      <c r="AF805" s="7"/>
      <c r="AG805" s="6">
        <f t="shared" si="211"/>
        <v>0</v>
      </c>
      <c r="AH805" s="7">
        <f>SUMIFS(مصنعيات!AF:AF,مصنعيات!X:X,$AF$2,مصنعيات!V:V,AD805)</f>
        <v>0</v>
      </c>
      <c r="AI805" s="66" t="str">
        <f t="shared" si="204"/>
        <v/>
      </c>
      <c r="AL805" s="4" t="s">
        <v>9</v>
      </c>
      <c r="AM805" s="5">
        <v>45970</v>
      </c>
      <c r="AN805" s="7"/>
      <c r="AO805" s="7"/>
      <c r="AP805" s="6">
        <f t="shared" si="212"/>
        <v>0</v>
      </c>
      <c r="AQ805" s="7">
        <f>SUMIFS(مصنعيات!AO:AO,مصنعيات!AG:AG,$AO$2,مصنعيات!AE:AE,AM805)</f>
        <v>0</v>
      </c>
      <c r="AR805" s="66" t="str">
        <f t="shared" si="205"/>
        <v/>
      </c>
      <c r="AT805" s="4" t="s">
        <v>9</v>
      </c>
      <c r="AU805" s="5">
        <v>45970</v>
      </c>
      <c r="AV805" s="7"/>
      <c r="AW805" s="7"/>
      <c r="AX805" s="6">
        <f t="shared" si="213"/>
        <v>0</v>
      </c>
      <c r="AY805" s="7">
        <f ca="1">SUMIFS(مصنعيات!AW:AW,مصنعيات!AO:AO,$AO$2,مصنعيات!AM:AM,AU805)</f>
        <v>0</v>
      </c>
      <c r="AZ805" s="66" t="str">
        <f t="shared" si="206"/>
        <v/>
      </c>
      <c r="BB805" s="4" t="s">
        <v>9</v>
      </c>
      <c r="BC805" s="5">
        <v>45970</v>
      </c>
      <c r="BD805" s="7"/>
      <c r="BE805" s="7"/>
      <c r="BF805" s="6">
        <f t="shared" si="214"/>
        <v>0</v>
      </c>
      <c r="BG805" s="7">
        <f ca="1">SUMIFS(مصنعيات!BE:BE,مصنعيات!AW:AW,$AO$2,مصنعيات!AU:AU,BC805)</f>
        <v>0</v>
      </c>
      <c r="BH805" s="66" t="str">
        <f t="shared" si="207"/>
        <v/>
      </c>
      <c r="BJ805" s="4" t="s">
        <v>9</v>
      </c>
      <c r="BK805" s="5">
        <v>45970</v>
      </c>
      <c r="BL805" s="7"/>
      <c r="BM805" s="7"/>
      <c r="BN805" s="6">
        <f t="shared" si="215"/>
        <v>0</v>
      </c>
      <c r="BO805" s="7">
        <f ca="1">SUMIFS(مصنعيات!BM:BM,مصنعيات!BE:BE,$AO$2,مصنعيات!BC:BC,BK805)</f>
        <v>0</v>
      </c>
      <c r="BP805" s="66" t="str">
        <f t="shared" si="208"/>
        <v/>
      </c>
    </row>
    <row r="806" spans="2:68" x14ac:dyDescent="0.2">
      <c r="B806" s="4" t="s">
        <v>10</v>
      </c>
      <c r="C806" s="5">
        <v>45971</v>
      </c>
      <c r="D806" s="7"/>
      <c r="E806" s="7"/>
      <c r="F806" s="6">
        <f t="shared" si="200"/>
        <v>0</v>
      </c>
      <c r="G806" s="7">
        <f>SUMIFS(مصنعيات!N:N,مصنعيات!F:F,$E$2,مصنعيات!D:D,C806)</f>
        <v>0</v>
      </c>
      <c r="H806" s="66" t="str">
        <f t="shared" si="201"/>
        <v/>
      </c>
      <c r="K806" s="4" t="s">
        <v>10</v>
      </c>
      <c r="L806" s="5">
        <v>45971</v>
      </c>
      <c r="M806" s="7"/>
      <c r="N806" s="7"/>
      <c r="O806" s="6">
        <f t="shared" si="209"/>
        <v>0</v>
      </c>
      <c r="P806" s="7">
        <f>SUMIFS(مصنعيات!N:N,مصنعيات!F:F,$N$2,مصنعيات!D:D,L806)</f>
        <v>0</v>
      </c>
      <c r="Q806" s="66" t="str">
        <f t="shared" si="202"/>
        <v/>
      </c>
      <c r="T806" s="4" t="s">
        <v>10</v>
      </c>
      <c r="U806" s="5">
        <v>45971</v>
      </c>
      <c r="V806" s="7"/>
      <c r="W806" s="7"/>
      <c r="X806" s="6">
        <f t="shared" si="210"/>
        <v>0</v>
      </c>
      <c r="Y806" s="7">
        <f>SUMIFS(مصنعيات!W:W,مصنعيات!O:O,$W$2,مصنعيات!M:M,U806)</f>
        <v>0</v>
      </c>
      <c r="Z806" s="66" t="str">
        <f t="shared" si="203"/>
        <v/>
      </c>
      <c r="AC806" s="4" t="s">
        <v>10</v>
      </c>
      <c r="AD806" s="5">
        <v>45971</v>
      </c>
      <c r="AE806" s="7"/>
      <c r="AF806" s="7"/>
      <c r="AG806" s="6">
        <f t="shared" si="211"/>
        <v>0</v>
      </c>
      <c r="AH806" s="7">
        <f>SUMIFS(مصنعيات!AF:AF,مصنعيات!X:X,$AF$2,مصنعيات!V:V,AD806)</f>
        <v>0</v>
      </c>
      <c r="AI806" s="66" t="str">
        <f t="shared" si="204"/>
        <v/>
      </c>
      <c r="AL806" s="4" t="s">
        <v>10</v>
      </c>
      <c r="AM806" s="5">
        <v>45971</v>
      </c>
      <c r="AN806" s="7"/>
      <c r="AO806" s="7"/>
      <c r="AP806" s="6">
        <f t="shared" si="212"/>
        <v>0</v>
      </c>
      <c r="AQ806" s="7">
        <f>SUMIFS(مصنعيات!AO:AO,مصنعيات!AG:AG,$AO$2,مصنعيات!AE:AE,AM806)</f>
        <v>0</v>
      </c>
      <c r="AR806" s="66" t="str">
        <f t="shared" si="205"/>
        <v/>
      </c>
      <c r="AT806" s="4" t="s">
        <v>10</v>
      </c>
      <c r="AU806" s="5">
        <v>45971</v>
      </c>
      <c r="AV806" s="7"/>
      <c r="AW806" s="7"/>
      <c r="AX806" s="6">
        <f t="shared" si="213"/>
        <v>0</v>
      </c>
      <c r="AY806" s="7">
        <f ca="1">SUMIFS(مصنعيات!AW:AW,مصنعيات!AO:AO,$AO$2,مصنعيات!AM:AM,AU806)</f>
        <v>0</v>
      </c>
      <c r="AZ806" s="66" t="str">
        <f t="shared" si="206"/>
        <v/>
      </c>
      <c r="BB806" s="4" t="s">
        <v>10</v>
      </c>
      <c r="BC806" s="5">
        <v>45971</v>
      </c>
      <c r="BD806" s="7"/>
      <c r="BE806" s="7"/>
      <c r="BF806" s="6">
        <f t="shared" si="214"/>
        <v>0</v>
      </c>
      <c r="BG806" s="7">
        <f ca="1">SUMIFS(مصنعيات!BE:BE,مصنعيات!AW:AW,$AO$2,مصنعيات!AU:AU,BC806)</f>
        <v>0</v>
      </c>
      <c r="BH806" s="66" t="str">
        <f t="shared" si="207"/>
        <v/>
      </c>
      <c r="BJ806" s="4" t="s">
        <v>10</v>
      </c>
      <c r="BK806" s="5">
        <v>45971</v>
      </c>
      <c r="BL806" s="7"/>
      <c r="BM806" s="7"/>
      <c r="BN806" s="6">
        <f t="shared" si="215"/>
        <v>0</v>
      </c>
      <c r="BO806" s="7">
        <f ca="1">SUMIFS(مصنعيات!BM:BM,مصنعيات!BE:BE,$AO$2,مصنعيات!BC:BC,BK806)</f>
        <v>0</v>
      </c>
      <c r="BP806" s="66" t="str">
        <f t="shared" si="208"/>
        <v/>
      </c>
    </row>
    <row r="807" spans="2:68" x14ac:dyDescent="0.2">
      <c r="B807" s="4" t="s">
        <v>11</v>
      </c>
      <c r="C807" s="5">
        <v>45972</v>
      </c>
      <c r="D807" s="7"/>
      <c r="E807" s="7"/>
      <c r="F807" s="6">
        <f t="shared" si="200"/>
        <v>0</v>
      </c>
      <c r="G807" s="7">
        <f>SUMIFS(مصنعيات!N:N,مصنعيات!F:F,$E$2,مصنعيات!D:D,C807)</f>
        <v>0</v>
      </c>
      <c r="H807" s="66" t="str">
        <f t="shared" si="201"/>
        <v/>
      </c>
      <c r="K807" s="4" t="s">
        <v>11</v>
      </c>
      <c r="L807" s="5">
        <v>45972</v>
      </c>
      <c r="M807" s="7"/>
      <c r="N807" s="7"/>
      <c r="O807" s="6">
        <f t="shared" si="209"/>
        <v>0</v>
      </c>
      <c r="P807" s="7">
        <f>SUMIFS(مصنعيات!N:N,مصنعيات!F:F,$N$2,مصنعيات!D:D,L807)</f>
        <v>0</v>
      </c>
      <c r="Q807" s="66" t="str">
        <f t="shared" si="202"/>
        <v/>
      </c>
      <c r="T807" s="4" t="s">
        <v>11</v>
      </c>
      <c r="U807" s="5">
        <v>45972</v>
      </c>
      <c r="V807" s="7"/>
      <c r="W807" s="7"/>
      <c r="X807" s="6">
        <f t="shared" si="210"/>
        <v>0</v>
      </c>
      <c r="Y807" s="7">
        <f>SUMIFS(مصنعيات!W:W,مصنعيات!O:O,$W$2,مصنعيات!M:M,U807)</f>
        <v>0</v>
      </c>
      <c r="Z807" s="66" t="str">
        <f t="shared" si="203"/>
        <v/>
      </c>
      <c r="AC807" s="4" t="s">
        <v>11</v>
      </c>
      <c r="AD807" s="5">
        <v>45972</v>
      </c>
      <c r="AE807" s="7"/>
      <c r="AF807" s="7"/>
      <c r="AG807" s="6">
        <f t="shared" si="211"/>
        <v>0</v>
      </c>
      <c r="AH807" s="7">
        <f>SUMIFS(مصنعيات!AF:AF,مصنعيات!X:X,$AF$2,مصنعيات!V:V,AD807)</f>
        <v>0</v>
      </c>
      <c r="AI807" s="66" t="str">
        <f t="shared" si="204"/>
        <v/>
      </c>
      <c r="AL807" s="4" t="s">
        <v>11</v>
      </c>
      <c r="AM807" s="5">
        <v>45972</v>
      </c>
      <c r="AN807" s="7"/>
      <c r="AO807" s="7"/>
      <c r="AP807" s="6">
        <f t="shared" si="212"/>
        <v>0</v>
      </c>
      <c r="AQ807" s="7">
        <f>SUMIFS(مصنعيات!AO:AO,مصنعيات!AG:AG,$AO$2,مصنعيات!AE:AE,AM807)</f>
        <v>0</v>
      </c>
      <c r="AR807" s="66" t="str">
        <f t="shared" si="205"/>
        <v/>
      </c>
      <c r="AT807" s="4" t="s">
        <v>11</v>
      </c>
      <c r="AU807" s="5">
        <v>45972</v>
      </c>
      <c r="AV807" s="7"/>
      <c r="AW807" s="7"/>
      <c r="AX807" s="6">
        <f t="shared" si="213"/>
        <v>0</v>
      </c>
      <c r="AY807" s="7">
        <f ca="1">SUMIFS(مصنعيات!AW:AW,مصنعيات!AO:AO,$AO$2,مصنعيات!AM:AM,AU807)</f>
        <v>0</v>
      </c>
      <c r="AZ807" s="66" t="str">
        <f t="shared" si="206"/>
        <v/>
      </c>
      <c r="BB807" s="4" t="s">
        <v>11</v>
      </c>
      <c r="BC807" s="5">
        <v>45972</v>
      </c>
      <c r="BD807" s="7"/>
      <c r="BE807" s="7"/>
      <c r="BF807" s="6">
        <f t="shared" si="214"/>
        <v>0</v>
      </c>
      <c r="BG807" s="7">
        <f ca="1">SUMIFS(مصنعيات!BE:BE,مصنعيات!AW:AW,$AO$2,مصنعيات!AU:AU,BC807)</f>
        <v>0</v>
      </c>
      <c r="BH807" s="66" t="str">
        <f t="shared" si="207"/>
        <v/>
      </c>
      <c r="BJ807" s="4" t="s">
        <v>11</v>
      </c>
      <c r="BK807" s="5">
        <v>45972</v>
      </c>
      <c r="BL807" s="7"/>
      <c r="BM807" s="7"/>
      <c r="BN807" s="6">
        <f t="shared" si="215"/>
        <v>0</v>
      </c>
      <c r="BO807" s="7">
        <f ca="1">SUMIFS(مصنعيات!BM:BM,مصنعيات!BE:BE,$AO$2,مصنعيات!BC:BC,BK807)</f>
        <v>0</v>
      </c>
      <c r="BP807" s="66" t="str">
        <f t="shared" si="208"/>
        <v/>
      </c>
    </row>
    <row r="808" spans="2:68" x14ac:dyDescent="0.2">
      <c r="B808" s="4" t="s">
        <v>12</v>
      </c>
      <c r="C808" s="5">
        <v>45973</v>
      </c>
      <c r="D808" s="7"/>
      <c r="E808" s="7"/>
      <c r="F808" s="6">
        <f t="shared" si="200"/>
        <v>0</v>
      </c>
      <c r="G808" s="7">
        <f>SUMIFS(مصنعيات!N:N,مصنعيات!F:F,$E$2,مصنعيات!D:D,C808)</f>
        <v>0</v>
      </c>
      <c r="H808" s="66" t="str">
        <f t="shared" si="201"/>
        <v/>
      </c>
      <c r="K808" s="4" t="s">
        <v>12</v>
      </c>
      <c r="L808" s="5">
        <v>45973</v>
      </c>
      <c r="M808" s="7"/>
      <c r="N808" s="7"/>
      <c r="O808" s="6">
        <f t="shared" si="209"/>
        <v>0</v>
      </c>
      <c r="P808" s="7">
        <f>SUMIFS(مصنعيات!N:N,مصنعيات!F:F,$N$2,مصنعيات!D:D,L808)</f>
        <v>0</v>
      </c>
      <c r="Q808" s="66" t="str">
        <f t="shared" si="202"/>
        <v/>
      </c>
      <c r="T808" s="4" t="s">
        <v>12</v>
      </c>
      <c r="U808" s="5">
        <v>45973</v>
      </c>
      <c r="V808" s="7"/>
      <c r="W808" s="7"/>
      <c r="X808" s="6">
        <f t="shared" si="210"/>
        <v>0</v>
      </c>
      <c r="Y808" s="7">
        <f>SUMIFS(مصنعيات!W:W,مصنعيات!O:O,$W$2,مصنعيات!M:M,U808)</f>
        <v>0</v>
      </c>
      <c r="Z808" s="66" t="str">
        <f t="shared" si="203"/>
        <v/>
      </c>
      <c r="AC808" s="4" t="s">
        <v>12</v>
      </c>
      <c r="AD808" s="5">
        <v>45973</v>
      </c>
      <c r="AE808" s="7"/>
      <c r="AF808" s="7"/>
      <c r="AG808" s="6">
        <f t="shared" si="211"/>
        <v>0</v>
      </c>
      <c r="AH808" s="7">
        <f>SUMIFS(مصنعيات!AF:AF,مصنعيات!X:X,$AF$2,مصنعيات!V:V,AD808)</f>
        <v>0</v>
      </c>
      <c r="AI808" s="66" t="str">
        <f t="shared" si="204"/>
        <v/>
      </c>
      <c r="AL808" s="4" t="s">
        <v>12</v>
      </c>
      <c r="AM808" s="5">
        <v>45973</v>
      </c>
      <c r="AN808" s="7"/>
      <c r="AO808" s="7"/>
      <c r="AP808" s="6">
        <f t="shared" si="212"/>
        <v>0</v>
      </c>
      <c r="AQ808" s="7">
        <f>SUMIFS(مصنعيات!AO:AO,مصنعيات!AG:AG,$AO$2,مصنعيات!AE:AE,AM808)</f>
        <v>0</v>
      </c>
      <c r="AR808" s="66" t="str">
        <f t="shared" si="205"/>
        <v/>
      </c>
      <c r="AT808" s="4" t="s">
        <v>12</v>
      </c>
      <c r="AU808" s="5">
        <v>45973</v>
      </c>
      <c r="AV808" s="7"/>
      <c r="AW808" s="7"/>
      <c r="AX808" s="6">
        <f t="shared" si="213"/>
        <v>0</v>
      </c>
      <c r="AY808" s="7">
        <f ca="1">SUMIFS(مصنعيات!AW:AW,مصنعيات!AO:AO,$AO$2,مصنعيات!AM:AM,AU808)</f>
        <v>0</v>
      </c>
      <c r="AZ808" s="66" t="str">
        <f t="shared" si="206"/>
        <v/>
      </c>
      <c r="BB808" s="4" t="s">
        <v>12</v>
      </c>
      <c r="BC808" s="5">
        <v>45973</v>
      </c>
      <c r="BD808" s="7"/>
      <c r="BE808" s="7"/>
      <c r="BF808" s="6">
        <f t="shared" si="214"/>
        <v>0</v>
      </c>
      <c r="BG808" s="7">
        <f ca="1">SUMIFS(مصنعيات!BE:BE,مصنعيات!AW:AW,$AO$2,مصنعيات!AU:AU,BC808)</f>
        <v>0</v>
      </c>
      <c r="BH808" s="66" t="str">
        <f t="shared" si="207"/>
        <v/>
      </c>
      <c r="BJ808" s="4" t="s">
        <v>12</v>
      </c>
      <c r="BK808" s="5">
        <v>45973</v>
      </c>
      <c r="BL808" s="7"/>
      <c r="BM808" s="7"/>
      <c r="BN808" s="6">
        <f t="shared" si="215"/>
        <v>0</v>
      </c>
      <c r="BO808" s="7">
        <f ca="1">SUMIFS(مصنعيات!BM:BM,مصنعيات!BE:BE,$AO$2,مصنعيات!BC:BC,BK808)</f>
        <v>0</v>
      </c>
      <c r="BP808" s="66" t="str">
        <f t="shared" si="208"/>
        <v/>
      </c>
    </row>
    <row r="809" spans="2:68" x14ac:dyDescent="0.2">
      <c r="B809" s="4" t="s">
        <v>13</v>
      </c>
      <c r="C809" s="5">
        <v>45974</v>
      </c>
      <c r="D809" s="7"/>
      <c r="E809" s="7"/>
      <c r="F809" s="6">
        <f t="shared" si="200"/>
        <v>0</v>
      </c>
      <c r="G809" s="7">
        <f>SUMIFS(مصنعيات!N:N,مصنعيات!F:F,$E$2,مصنعيات!D:D,C809)</f>
        <v>0</v>
      </c>
      <c r="H809" s="66" t="str">
        <f t="shared" si="201"/>
        <v/>
      </c>
      <c r="K809" s="4" t="s">
        <v>13</v>
      </c>
      <c r="L809" s="5">
        <v>45974</v>
      </c>
      <c r="M809" s="7"/>
      <c r="N809" s="7"/>
      <c r="O809" s="6">
        <f t="shared" si="209"/>
        <v>0</v>
      </c>
      <c r="P809" s="7">
        <f>SUMIFS(مصنعيات!N:N,مصنعيات!F:F,$N$2,مصنعيات!D:D,L809)</f>
        <v>0</v>
      </c>
      <c r="Q809" s="66" t="str">
        <f t="shared" si="202"/>
        <v/>
      </c>
      <c r="T809" s="4" t="s">
        <v>13</v>
      </c>
      <c r="U809" s="5">
        <v>45974</v>
      </c>
      <c r="V809" s="7"/>
      <c r="W809" s="7"/>
      <c r="X809" s="6">
        <f t="shared" si="210"/>
        <v>0</v>
      </c>
      <c r="Y809" s="7">
        <f>SUMIFS(مصنعيات!W:W,مصنعيات!O:O,$W$2,مصنعيات!M:M,U809)</f>
        <v>0</v>
      </c>
      <c r="Z809" s="66" t="str">
        <f t="shared" si="203"/>
        <v/>
      </c>
      <c r="AC809" s="4" t="s">
        <v>13</v>
      </c>
      <c r="AD809" s="5">
        <v>45974</v>
      </c>
      <c r="AE809" s="7"/>
      <c r="AF809" s="7"/>
      <c r="AG809" s="6">
        <f t="shared" si="211"/>
        <v>0</v>
      </c>
      <c r="AH809" s="7">
        <f>SUMIFS(مصنعيات!AF:AF,مصنعيات!X:X,$AF$2,مصنعيات!V:V,AD809)</f>
        <v>0</v>
      </c>
      <c r="AI809" s="66" t="str">
        <f t="shared" si="204"/>
        <v/>
      </c>
      <c r="AL809" s="4" t="s">
        <v>13</v>
      </c>
      <c r="AM809" s="5">
        <v>45974</v>
      </c>
      <c r="AN809" s="7"/>
      <c r="AO809" s="7"/>
      <c r="AP809" s="6">
        <f t="shared" si="212"/>
        <v>0</v>
      </c>
      <c r="AQ809" s="7">
        <f>SUMIFS(مصنعيات!AO:AO,مصنعيات!AG:AG,$AO$2,مصنعيات!AE:AE,AM809)</f>
        <v>0</v>
      </c>
      <c r="AR809" s="66" t="str">
        <f t="shared" si="205"/>
        <v/>
      </c>
      <c r="AT809" s="4" t="s">
        <v>13</v>
      </c>
      <c r="AU809" s="5">
        <v>45974</v>
      </c>
      <c r="AV809" s="7"/>
      <c r="AW809" s="7"/>
      <c r="AX809" s="6">
        <f t="shared" si="213"/>
        <v>0</v>
      </c>
      <c r="AY809" s="7">
        <f ca="1">SUMIFS(مصنعيات!AW:AW,مصنعيات!AO:AO,$AO$2,مصنعيات!AM:AM,AU809)</f>
        <v>0</v>
      </c>
      <c r="AZ809" s="66" t="str">
        <f t="shared" si="206"/>
        <v/>
      </c>
      <c r="BB809" s="4" t="s">
        <v>13</v>
      </c>
      <c r="BC809" s="5">
        <v>45974</v>
      </c>
      <c r="BD809" s="7"/>
      <c r="BE809" s="7"/>
      <c r="BF809" s="6">
        <f t="shared" si="214"/>
        <v>0</v>
      </c>
      <c r="BG809" s="7">
        <f ca="1">SUMIFS(مصنعيات!BE:BE,مصنعيات!AW:AW,$AO$2,مصنعيات!AU:AU,BC809)</f>
        <v>0</v>
      </c>
      <c r="BH809" s="66" t="str">
        <f t="shared" si="207"/>
        <v/>
      </c>
      <c r="BJ809" s="4" t="s">
        <v>13</v>
      </c>
      <c r="BK809" s="5">
        <v>45974</v>
      </c>
      <c r="BL809" s="7"/>
      <c r="BM809" s="7"/>
      <c r="BN809" s="6">
        <f t="shared" si="215"/>
        <v>0</v>
      </c>
      <c r="BO809" s="7">
        <f ca="1">SUMIFS(مصنعيات!BM:BM,مصنعيات!BE:BE,$AO$2,مصنعيات!BC:BC,BK809)</f>
        <v>0</v>
      </c>
      <c r="BP809" s="66" t="str">
        <f t="shared" si="208"/>
        <v/>
      </c>
    </row>
    <row r="810" spans="2:68" x14ac:dyDescent="0.2">
      <c r="B810" s="4" t="s">
        <v>30</v>
      </c>
      <c r="C810" s="5">
        <v>45975</v>
      </c>
      <c r="D810" s="7"/>
      <c r="E810" s="7"/>
      <c r="F810" s="6">
        <f t="shared" si="200"/>
        <v>0</v>
      </c>
      <c r="G810" s="7">
        <f>SUMIFS(مصنعيات!N:N,مصنعيات!F:F,$E$2,مصنعيات!D:D,C810)</f>
        <v>0</v>
      </c>
      <c r="H810" s="66" t="str">
        <f t="shared" si="201"/>
        <v/>
      </c>
      <c r="K810" s="4" t="s">
        <v>30</v>
      </c>
      <c r="L810" s="5">
        <v>45975</v>
      </c>
      <c r="M810" s="7"/>
      <c r="N810" s="7"/>
      <c r="O810" s="6">
        <f t="shared" si="209"/>
        <v>0</v>
      </c>
      <c r="P810" s="7">
        <f>SUMIFS(مصنعيات!N:N,مصنعيات!F:F,$N$2,مصنعيات!D:D,L810)</f>
        <v>0</v>
      </c>
      <c r="Q810" s="66" t="str">
        <f t="shared" si="202"/>
        <v/>
      </c>
      <c r="T810" s="4" t="s">
        <v>30</v>
      </c>
      <c r="U810" s="5">
        <v>45975</v>
      </c>
      <c r="V810" s="7"/>
      <c r="W810" s="7"/>
      <c r="X810" s="6">
        <f t="shared" si="210"/>
        <v>0</v>
      </c>
      <c r="Y810" s="7">
        <f>SUMIFS(مصنعيات!W:W,مصنعيات!O:O,$W$2,مصنعيات!M:M,U810)</f>
        <v>0</v>
      </c>
      <c r="Z810" s="66" t="str">
        <f t="shared" si="203"/>
        <v/>
      </c>
      <c r="AC810" s="4" t="s">
        <v>30</v>
      </c>
      <c r="AD810" s="5">
        <v>45975</v>
      </c>
      <c r="AE810" s="7"/>
      <c r="AF810" s="7"/>
      <c r="AG810" s="6">
        <f t="shared" si="211"/>
        <v>0</v>
      </c>
      <c r="AH810" s="7">
        <f>SUMIFS(مصنعيات!AF:AF,مصنعيات!X:X,$AF$2,مصنعيات!V:V,AD810)</f>
        <v>0</v>
      </c>
      <c r="AI810" s="66" t="str">
        <f t="shared" si="204"/>
        <v/>
      </c>
      <c r="AL810" s="4" t="s">
        <v>30</v>
      </c>
      <c r="AM810" s="5">
        <v>45975</v>
      </c>
      <c r="AN810" s="7"/>
      <c r="AO810" s="7"/>
      <c r="AP810" s="6">
        <f t="shared" si="212"/>
        <v>0</v>
      </c>
      <c r="AQ810" s="7">
        <f>SUMIFS(مصنعيات!AO:AO,مصنعيات!AG:AG,$AO$2,مصنعيات!AE:AE,AM810)</f>
        <v>0</v>
      </c>
      <c r="AR810" s="66" t="str">
        <f t="shared" si="205"/>
        <v/>
      </c>
      <c r="AT810" s="4" t="s">
        <v>30</v>
      </c>
      <c r="AU810" s="5">
        <v>45975</v>
      </c>
      <c r="AV810" s="7"/>
      <c r="AW810" s="7"/>
      <c r="AX810" s="6">
        <f t="shared" si="213"/>
        <v>0</v>
      </c>
      <c r="AY810" s="7">
        <f ca="1">SUMIFS(مصنعيات!AW:AW,مصنعيات!AO:AO,$AO$2,مصنعيات!AM:AM,AU810)</f>
        <v>0</v>
      </c>
      <c r="AZ810" s="66" t="str">
        <f t="shared" si="206"/>
        <v/>
      </c>
      <c r="BB810" s="4" t="s">
        <v>30</v>
      </c>
      <c r="BC810" s="5">
        <v>45975</v>
      </c>
      <c r="BD810" s="7"/>
      <c r="BE810" s="7"/>
      <c r="BF810" s="6">
        <f t="shared" si="214"/>
        <v>0</v>
      </c>
      <c r="BG810" s="7">
        <f ca="1">SUMIFS(مصنعيات!BE:BE,مصنعيات!AW:AW,$AO$2,مصنعيات!AU:AU,BC810)</f>
        <v>0</v>
      </c>
      <c r="BH810" s="66" t="str">
        <f t="shared" si="207"/>
        <v/>
      </c>
      <c r="BJ810" s="4" t="s">
        <v>30</v>
      </c>
      <c r="BK810" s="5">
        <v>45975</v>
      </c>
      <c r="BL810" s="7"/>
      <c r="BM810" s="7"/>
      <c r="BN810" s="6">
        <f t="shared" si="215"/>
        <v>0</v>
      </c>
      <c r="BO810" s="7">
        <f ca="1">SUMIFS(مصنعيات!BM:BM,مصنعيات!BE:BE,$AO$2,مصنعيات!BC:BC,BK810)</f>
        <v>0</v>
      </c>
      <c r="BP810" s="66" t="str">
        <f t="shared" si="208"/>
        <v/>
      </c>
    </row>
    <row r="811" spans="2:68" x14ac:dyDescent="0.2">
      <c r="B811" s="4" t="s">
        <v>8</v>
      </c>
      <c r="C811" s="5">
        <v>45976</v>
      </c>
      <c r="D811" s="7"/>
      <c r="E811" s="7"/>
      <c r="F811" s="6">
        <f t="shared" si="200"/>
        <v>0</v>
      </c>
      <c r="G811" s="7">
        <f>SUMIFS(مصنعيات!N:N,مصنعيات!F:F,$E$2,مصنعيات!D:D,C811)</f>
        <v>0</v>
      </c>
      <c r="H811" s="66" t="str">
        <f t="shared" si="201"/>
        <v/>
      </c>
      <c r="K811" s="4" t="s">
        <v>8</v>
      </c>
      <c r="L811" s="5">
        <v>45976</v>
      </c>
      <c r="M811" s="7"/>
      <c r="N811" s="7"/>
      <c r="O811" s="6">
        <f t="shared" si="209"/>
        <v>0</v>
      </c>
      <c r="P811" s="7">
        <f>SUMIFS(مصنعيات!N:N,مصنعيات!F:F,$N$2,مصنعيات!D:D,L811)</f>
        <v>0</v>
      </c>
      <c r="Q811" s="66" t="str">
        <f t="shared" si="202"/>
        <v/>
      </c>
      <c r="T811" s="4" t="s">
        <v>8</v>
      </c>
      <c r="U811" s="5">
        <v>45976</v>
      </c>
      <c r="V811" s="7"/>
      <c r="W811" s="7"/>
      <c r="X811" s="6">
        <f t="shared" si="210"/>
        <v>0</v>
      </c>
      <c r="Y811" s="7">
        <f>SUMIFS(مصنعيات!W:W,مصنعيات!O:O,$W$2,مصنعيات!M:M,U811)</f>
        <v>0</v>
      </c>
      <c r="Z811" s="66" t="str">
        <f t="shared" si="203"/>
        <v/>
      </c>
      <c r="AC811" s="4" t="s">
        <v>8</v>
      </c>
      <c r="AD811" s="5">
        <v>45976</v>
      </c>
      <c r="AE811" s="7"/>
      <c r="AF811" s="7"/>
      <c r="AG811" s="6">
        <f t="shared" si="211"/>
        <v>0</v>
      </c>
      <c r="AH811" s="7">
        <f>SUMIFS(مصنعيات!AF:AF,مصنعيات!X:X,$AF$2,مصنعيات!V:V,AD811)</f>
        <v>0</v>
      </c>
      <c r="AI811" s="66" t="str">
        <f t="shared" si="204"/>
        <v/>
      </c>
      <c r="AL811" s="4" t="s">
        <v>8</v>
      </c>
      <c r="AM811" s="5">
        <v>45976</v>
      </c>
      <c r="AN811" s="7"/>
      <c r="AO811" s="7"/>
      <c r="AP811" s="6">
        <f t="shared" si="212"/>
        <v>0</v>
      </c>
      <c r="AQ811" s="7">
        <f>SUMIFS(مصنعيات!AO:AO,مصنعيات!AG:AG,$AO$2,مصنعيات!AE:AE,AM811)</f>
        <v>0</v>
      </c>
      <c r="AR811" s="66" t="str">
        <f t="shared" si="205"/>
        <v/>
      </c>
      <c r="AT811" s="4" t="s">
        <v>8</v>
      </c>
      <c r="AU811" s="5">
        <v>45976</v>
      </c>
      <c r="AV811" s="7"/>
      <c r="AW811" s="7"/>
      <c r="AX811" s="6">
        <f t="shared" si="213"/>
        <v>0</v>
      </c>
      <c r="AY811" s="7">
        <f ca="1">SUMIFS(مصنعيات!AW:AW,مصنعيات!AO:AO,$AO$2,مصنعيات!AM:AM,AU811)</f>
        <v>0</v>
      </c>
      <c r="AZ811" s="66" t="str">
        <f t="shared" si="206"/>
        <v/>
      </c>
      <c r="BB811" s="4" t="s">
        <v>8</v>
      </c>
      <c r="BC811" s="5">
        <v>45976</v>
      </c>
      <c r="BD811" s="7"/>
      <c r="BE811" s="7"/>
      <c r="BF811" s="6">
        <f t="shared" si="214"/>
        <v>0</v>
      </c>
      <c r="BG811" s="7">
        <f ca="1">SUMIFS(مصنعيات!BE:BE,مصنعيات!AW:AW,$AO$2,مصنعيات!AU:AU,BC811)</f>
        <v>0</v>
      </c>
      <c r="BH811" s="66" t="str">
        <f t="shared" si="207"/>
        <v/>
      </c>
      <c r="BJ811" s="4" t="s">
        <v>8</v>
      </c>
      <c r="BK811" s="5">
        <v>45976</v>
      </c>
      <c r="BL811" s="7"/>
      <c r="BM811" s="7"/>
      <c r="BN811" s="6">
        <f t="shared" si="215"/>
        <v>0</v>
      </c>
      <c r="BO811" s="7">
        <f ca="1">SUMIFS(مصنعيات!BM:BM,مصنعيات!BE:BE,$AO$2,مصنعيات!BC:BC,BK811)</f>
        <v>0</v>
      </c>
      <c r="BP811" s="66" t="str">
        <f t="shared" si="208"/>
        <v/>
      </c>
    </row>
    <row r="812" spans="2:68" x14ac:dyDescent="0.2">
      <c r="B812" s="4" t="s">
        <v>9</v>
      </c>
      <c r="C812" s="5">
        <v>45977</v>
      </c>
      <c r="D812" s="7"/>
      <c r="E812" s="7"/>
      <c r="F812" s="6">
        <f t="shared" ref="F812:F817" si="216">E812-D812</f>
        <v>0</v>
      </c>
      <c r="G812" s="7">
        <f>SUMIFS(مصنعيات!N:N,مصنعيات!F:F,$E$2,مصنعيات!D:D,C812)</f>
        <v>0</v>
      </c>
      <c r="H812" s="66" t="str">
        <f t="shared" si="201"/>
        <v/>
      </c>
      <c r="K812" s="4" t="s">
        <v>9</v>
      </c>
      <c r="L812" s="5">
        <v>45977</v>
      </c>
      <c r="M812" s="7"/>
      <c r="N812" s="7"/>
      <c r="O812" s="6">
        <f t="shared" si="209"/>
        <v>0</v>
      </c>
      <c r="P812" s="7">
        <f>SUMIFS(مصنعيات!N:N,مصنعيات!F:F,$N$2,مصنعيات!D:D,L812)</f>
        <v>0</v>
      </c>
      <c r="Q812" s="66" t="str">
        <f t="shared" si="202"/>
        <v/>
      </c>
      <c r="T812" s="4" t="s">
        <v>9</v>
      </c>
      <c r="U812" s="5">
        <v>45977</v>
      </c>
      <c r="V812" s="7"/>
      <c r="W812" s="7"/>
      <c r="X812" s="6">
        <f t="shared" si="210"/>
        <v>0</v>
      </c>
      <c r="Y812" s="7">
        <f>SUMIFS(مصنعيات!W:W,مصنعيات!O:O,$W$2,مصنعيات!M:M,U812)</f>
        <v>0</v>
      </c>
      <c r="Z812" s="66" t="str">
        <f t="shared" si="203"/>
        <v/>
      </c>
      <c r="AC812" s="4" t="s">
        <v>9</v>
      </c>
      <c r="AD812" s="5">
        <v>45977</v>
      </c>
      <c r="AE812" s="7"/>
      <c r="AF812" s="7"/>
      <c r="AG812" s="6">
        <f t="shared" si="211"/>
        <v>0</v>
      </c>
      <c r="AH812" s="7">
        <f>SUMIFS(مصنعيات!AF:AF,مصنعيات!X:X,$AF$2,مصنعيات!V:V,AD812)</f>
        <v>0</v>
      </c>
      <c r="AI812" s="66" t="str">
        <f t="shared" si="204"/>
        <v/>
      </c>
      <c r="AL812" s="4" t="s">
        <v>9</v>
      </c>
      <c r="AM812" s="5">
        <v>45977</v>
      </c>
      <c r="AN812" s="7"/>
      <c r="AO812" s="7"/>
      <c r="AP812" s="6">
        <f t="shared" si="212"/>
        <v>0</v>
      </c>
      <c r="AQ812" s="7">
        <f>SUMIFS(مصنعيات!AO:AO,مصنعيات!AG:AG,$AO$2,مصنعيات!AE:AE,AM812)</f>
        <v>0</v>
      </c>
      <c r="AR812" s="66" t="str">
        <f t="shared" si="205"/>
        <v/>
      </c>
      <c r="AT812" s="4" t="s">
        <v>9</v>
      </c>
      <c r="AU812" s="5">
        <v>45977</v>
      </c>
      <c r="AV812" s="7"/>
      <c r="AW812" s="7"/>
      <c r="AX812" s="6">
        <f t="shared" si="213"/>
        <v>0</v>
      </c>
      <c r="AY812" s="7">
        <f ca="1">SUMIFS(مصنعيات!AW:AW,مصنعيات!AO:AO,$AO$2,مصنعيات!AM:AM,AU812)</f>
        <v>0</v>
      </c>
      <c r="AZ812" s="66" t="str">
        <f t="shared" si="206"/>
        <v/>
      </c>
      <c r="BB812" s="4" t="s">
        <v>9</v>
      </c>
      <c r="BC812" s="5">
        <v>45977</v>
      </c>
      <c r="BD812" s="7"/>
      <c r="BE812" s="7"/>
      <c r="BF812" s="6">
        <f t="shared" si="214"/>
        <v>0</v>
      </c>
      <c r="BG812" s="7">
        <f ca="1">SUMIFS(مصنعيات!BE:BE,مصنعيات!AW:AW,$AO$2,مصنعيات!AU:AU,BC812)</f>
        <v>0</v>
      </c>
      <c r="BH812" s="66" t="str">
        <f t="shared" si="207"/>
        <v/>
      </c>
      <c r="BJ812" s="4" t="s">
        <v>9</v>
      </c>
      <c r="BK812" s="5">
        <v>45977</v>
      </c>
      <c r="BL812" s="7"/>
      <c r="BM812" s="7"/>
      <c r="BN812" s="6">
        <f t="shared" si="215"/>
        <v>0</v>
      </c>
      <c r="BO812" s="7">
        <f ca="1">SUMIFS(مصنعيات!BM:BM,مصنعيات!BE:BE,$AO$2,مصنعيات!BC:BC,BK812)</f>
        <v>0</v>
      </c>
      <c r="BP812" s="66" t="str">
        <f t="shared" si="208"/>
        <v/>
      </c>
    </row>
    <row r="813" spans="2:68" x14ac:dyDescent="0.2">
      <c r="B813" s="4" t="s">
        <v>10</v>
      </c>
      <c r="C813" s="5">
        <v>45978</v>
      </c>
      <c r="D813" s="7"/>
      <c r="E813" s="7"/>
      <c r="F813" s="6">
        <f t="shared" si="216"/>
        <v>0</v>
      </c>
      <c r="G813" s="7">
        <f>SUMIFS(مصنعيات!N:N,مصنعيات!F:F,$E$2,مصنعيات!D:D,C813)</f>
        <v>0</v>
      </c>
      <c r="H813" s="66" t="str">
        <f t="shared" si="201"/>
        <v/>
      </c>
      <c r="K813" s="4" t="s">
        <v>10</v>
      </c>
      <c r="L813" s="5">
        <v>45978</v>
      </c>
      <c r="M813" s="7"/>
      <c r="N813" s="7"/>
      <c r="O813" s="6">
        <f t="shared" si="209"/>
        <v>0</v>
      </c>
      <c r="P813" s="7">
        <f>SUMIFS(مصنعيات!N:N,مصنعيات!F:F,$N$2,مصنعيات!D:D,L813)</f>
        <v>0</v>
      </c>
      <c r="Q813" s="66" t="str">
        <f t="shared" si="202"/>
        <v/>
      </c>
      <c r="T813" s="4" t="s">
        <v>10</v>
      </c>
      <c r="U813" s="5">
        <v>45978</v>
      </c>
      <c r="V813" s="7"/>
      <c r="W813" s="7"/>
      <c r="X813" s="6">
        <f t="shared" si="210"/>
        <v>0</v>
      </c>
      <c r="Y813" s="7">
        <f>SUMIFS(مصنعيات!W:W,مصنعيات!O:O,$W$2,مصنعيات!M:M,U813)</f>
        <v>0</v>
      </c>
      <c r="Z813" s="66" t="str">
        <f t="shared" si="203"/>
        <v/>
      </c>
      <c r="AC813" s="4" t="s">
        <v>10</v>
      </c>
      <c r="AD813" s="5">
        <v>45978</v>
      </c>
      <c r="AE813" s="7"/>
      <c r="AF813" s="7"/>
      <c r="AG813" s="6">
        <f t="shared" si="211"/>
        <v>0</v>
      </c>
      <c r="AH813" s="7">
        <f>SUMIFS(مصنعيات!AF:AF,مصنعيات!X:X,$AF$2,مصنعيات!V:V,AD813)</f>
        <v>0</v>
      </c>
      <c r="AI813" s="66" t="str">
        <f t="shared" si="204"/>
        <v/>
      </c>
      <c r="AL813" s="4" t="s">
        <v>10</v>
      </c>
      <c r="AM813" s="5">
        <v>45978</v>
      </c>
      <c r="AN813" s="7"/>
      <c r="AO813" s="7"/>
      <c r="AP813" s="6">
        <f t="shared" si="212"/>
        <v>0</v>
      </c>
      <c r="AQ813" s="7">
        <f>SUMIFS(مصنعيات!AO:AO,مصنعيات!AG:AG,$AO$2,مصنعيات!AE:AE,AM813)</f>
        <v>0</v>
      </c>
      <c r="AR813" s="66" t="str">
        <f t="shared" si="205"/>
        <v/>
      </c>
      <c r="AT813" s="4" t="s">
        <v>10</v>
      </c>
      <c r="AU813" s="5">
        <v>45978</v>
      </c>
      <c r="AV813" s="7"/>
      <c r="AW813" s="7"/>
      <c r="AX813" s="6">
        <f t="shared" si="213"/>
        <v>0</v>
      </c>
      <c r="AY813" s="7">
        <f ca="1">SUMIFS(مصنعيات!AW:AW,مصنعيات!AO:AO,$AO$2,مصنعيات!AM:AM,AU813)</f>
        <v>0</v>
      </c>
      <c r="AZ813" s="66" t="str">
        <f t="shared" si="206"/>
        <v/>
      </c>
      <c r="BB813" s="4" t="s">
        <v>10</v>
      </c>
      <c r="BC813" s="5">
        <v>45978</v>
      </c>
      <c r="BD813" s="7"/>
      <c r="BE813" s="7"/>
      <c r="BF813" s="6">
        <f t="shared" si="214"/>
        <v>0</v>
      </c>
      <c r="BG813" s="7">
        <f ca="1">SUMIFS(مصنعيات!BE:BE,مصنعيات!AW:AW,$AO$2,مصنعيات!AU:AU,BC813)</f>
        <v>0</v>
      </c>
      <c r="BH813" s="66" t="str">
        <f t="shared" si="207"/>
        <v/>
      </c>
      <c r="BJ813" s="4" t="s">
        <v>10</v>
      </c>
      <c r="BK813" s="5">
        <v>45978</v>
      </c>
      <c r="BL813" s="7"/>
      <c r="BM813" s="7"/>
      <c r="BN813" s="6">
        <f t="shared" si="215"/>
        <v>0</v>
      </c>
      <c r="BO813" s="7">
        <f ca="1">SUMIFS(مصنعيات!BM:BM,مصنعيات!BE:BE,$AO$2,مصنعيات!BC:BC,BK813)</f>
        <v>0</v>
      </c>
      <c r="BP813" s="66" t="str">
        <f t="shared" si="208"/>
        <v/>
      </c>
    </row>
    <row r="814" spans="2:68" x14ac:dyDescent="0.2">
      <c r="B814" s="4" t="s">
        <v>11</v>
      </c>
      <c r="C814" s="5">
        <v>45979</v>
      </c>
      <c r="D814" s="7"/>
      <c r="E814" s="7"/>
      <c r="F814" s="6">
        <f t="shared" si="216"/>
        <v>0</v>
      </c>
      <c r="G814" s="7">
        <f>SUMIFS(مصنعيات!N:N,مصنعيات!F:F,$E$2,مصنعيات!D:D,C814)</f>
        <v>0</v>
      </c>
      <c r="H814" s="66" t="str">
        <f t="shared" si="201"/>
        <v/>
      </c>
      <c r="K814" s="4" t="s">
        <v>11</v>
      </c>
      <c r="L814" s="5">
        <v>45979</v>
      </c>
      <c r="M814" s="7"/>
      <c r="N814" s="7"/>
      <c r="O814" s="6">
        <f t="shared" si="209"/>
        <v>0</v>
      </c>
      <c r="P814" s="7">
        <f>SUMIFS(مصنعيات!N:N,مصنعيات!F:F,$N$2,مصنعيات!D:D,L814)</f>
        <v>0</v>
      </c>
      <c r="Q814" s="66" t="str">
        <f t="shared" si="202"/>
        <v/>
      </c>
      <c r="T814" s="4" t="s">
        <v>11</v>
      </c>
      <c r="U814" s="5">
        <v>45979</v>
      </c>
      <c r="V814" s="7"/>
      <c r="W814" s="7"/>
      <c r="X814" s="6">
        <f t="shared" si="210"/>
        <v>0</v>
      </c>
      <c r="Y814" s="7">
        <f>SUMIFS(مصنعيات!W:W,مصنعيات!O:O,$W$2,مصنعيات!M:M,U814)</f>
        <v>0</v>
      </c>
      <c r="Z814" s="66" t="str">
        <f t="shared" si="203"/>
        <v/>
      </c>
      <c r="AC814" s="4" t="s">
        <v>11</v>
      </c>
      <c r="AD814" s="5">
        <v>45979</v>
      </c>
      <c r="AE814" s="7"/>
      <c r="AF814" s="7"/>
      <c r="AG814" s="6">
        <f t="shared" si="211"/>
        <v>0</v>
      </c>
      <c r="AH814" s="7">
        <f>SUMIFS(مصنعيات!AF:AF,مصنعيات!X:X,$AF$2,مصنعيات!V:V,AD814)</f>
        <v>0</v>
      </c>
      <c r="AI814" s="66" t="str">
        <f t="shared" si="204"/>
        <v/>
      </c>
      <c r="AL814" s="4" t="s">
        <v>11</v>
      </c>
      <c r="AM814" s="5">
        <v>45979</v>
      </c>
      <c r="AN814" s="7"/>
      <c r="AO814" s="7"/>
      <c r="AP814" s="6">
        <f t="shared" si="212"/>
        <v>0</v>
      </c>
      <c r="AQ814" s="7">
        <f>SUMIFS(مصنعيات!AO:AO,مصنعيات!AG:AG,$AO$2,مصنعيات!AE:AE,AM814)</f>
        <v>0</v>
      </c>
      <c r="AR814" s="66" t="str">
        <f t="shared" si="205"/>
        <v/>
      </c>
      <c r="AT814" s="4" t="s">
        <v>11</v>
      </c>
      <c r="AU814" s="5">
        <v>45979</v>
      </c>
      <c r="AV814" s="7"/>
      <c r="AW814" s="7"/>
      <c r="AX814" s="6">
        <f t="shared" si="213"/>
        <v>0</v>
      </c>
      <c r="AY814" s="7">
        <f ca="1">SUMIFS(مصنعيات!AW:AW,مصنعيات!AO:AO,$AO$2,مصنعيات!AM:AM,AU814)</f>
        <v>0</v>
      </c>
      <c r="AZ814" s="66" t="str">
        <f t="shared" si="206"/>
        <v/>
      </c>
      <c r="BB814" s="4" t="s">
        <v>11</v>
      </c>
      <c r="BC814" s="5">
        <v>45979</v>
      </c>
      <c r="BD814" s="7"/>
      <c r="BE814" s="7"/>
      <c r="BF814" s="6">
        <f t="shared" si="214"/>
        <v>0</v>
      </c>
      <c r="BG814" s="7">
        <f ca="1">SUMIFS(مصنعيات!BE:BE,مصنعيات!AW:AW,$AO$2,مصنعيات!AU:AU,BC814)</f>
        <v>0</v>
      </c>
      <c r="BH814" s="66" t="str">
        <f t="shared" si="207"/>
        <v/>
      </c>
      <c r="BJ814" s="4" t="s">
        <v>11</v>
      </c>
      <c r="BK814" s="5">
        <v>45979</v>
      </c>
      <c r="BL814" s="7"/>
      <c r="BM814" s="7"/>
      <c r="BN814" s="6">
        <f t="shared" si="215"/>
        <v>0</v>
      </c>
      <c r="BO814" s="7">
        <f ca="1">SUMIFS(مصنعيات!BM:BM,مصنعيات!BE:BE,$AO$2,مصنعيات!BC:BC,BK814)</f>
        <v>0</v>
      </c>
      <c r="BP814" s="66" t="str">
        <f t="shared" si="208"/>
        <v/>
      </c>
    </row>
    <row r="815" spans="2:68" x14ac:dyDescent="0.2">
      <c r="B815" s="4" t="s">
        <v>12</v>
      </c>
      <c r="C815" s="5">
        <v>45980</v>
      </c>
      <c r="D815" s="7"/>
      <c r="E815" s="7"/>
      <c r="F815" s="6">
        <f t="shared" si="216"/>
        <v>0</v>
      </c>
      <c r="G815" s="7">
        <f>SUMIFS(مصنعيات!N:N,مصنعيات!F:F,$E$2,مصنعيات!D:D,C815)</f>
        <v>0</v>
      </c>
      <c r="H815" s="66" t="str">
        <f t="shared" si="201"/>
        <v/>
      </c>
      <c r="K815" s="4" t="s">
        <v>12</v>
      </c>
      <c r="L815" s="5">
        <v>45980</v>
      </c>
      <c r="M815" s="7"/>
      <c r="N815" s="7"/>
      <c r="O815" s="6">
        <f t="shared" si="209"/>
        <v>0</v>
      </c>
      <c r="P815" s="7">
        <f>SUMIFS(مصنعيات!N:N,مصنعيات!F:F,$N$2,مصنعيات!D:D,L815)</f>
        <v>0</v>
      </c>
      <c r="Q815" s="66" t="str">
        <f t="shared" si="202"/>
        <v/>
      </c>
      <c r="T815" s="4" t="s">
        <v>12</v>
      </c>
      <c r="U815" s="5">
        <v>45980</v>
      </c>
      <c r="V815" s="7"/>
      <c r="W815" s="7"/>
      <c r="X815" s="6">
        <f t="shared" si="210"/>
        <v>0</v>
      </c>
      <c r="Y815" s="7">
        <f>SUMIFS(مصنعيات!W:W,مصنعيات!O:O,$W$2,مصنعيات!M:M,U815)</f>
        <v>0</v>
      </c>
      <c r="Z815" s="66" t="str">
        <f t="shared" si="203"/>
        <v/>
      </c>
      <c r="AC815" s="4" t="s">
        <v>12</v>
      </c>
      <c r="AD815" s="5">
        <v>45980</v>
      </c>
      <c r="AE815" s="7"/>
      <c r="AF815" s="7"/>
      <c r="AG815" s="6">
        <f t="shared" si="211"/>
        <v>0</v>
      </c>
      <c r="AH815" s="7">
        <f>SUMIFS(مصنعيات!AF:AF,مصنعيات!X:X,$AF$2,مصنعيات!V:V,AD815)</f>
        <v>0</v>
      </c>
      <c r="AI815" s="66" t="str">
        <f t="shared" si="204"/>
        <v/>
      </c>
      <c r="AL815" s="4" t="s">
        <v>12</v>
      </c>
      <c r="AM815" s="5">
        <v>45980</v>
      </c>
      <c r="AN815" s="7"/>
      <c r="AO815" s="7"/>
      <c r="AP815" s="6">
        <f t="shared" si="212"/>
        <v>0</v>
      </c>
      <c r="AQ815" s="7">
        <f>SUMIFS(مصنعيات!AO:AO,مصنعيات!AG:AG,$AO$2,مصنعيات!AE:AE,AM815)</f>
        <v>0</v>
      </c>
      <c r="AR815" s="66" t="str">
        <f t="shared" si="205"/>
        <v/>
      </c>
      <c r="AT815" s="4" t="s">
        <v>12</v>
      </c>
      <c r="AU815" s="5">
        <v>45980</v>
      </c>
      <c r="AV815" s="7"/>
      <c r="AW815" s="7"/>
      <c r="AX815" s="6">
        <f t="shared" si="213"/>
        <v>0</v>
      </c>
      <c r="AY815" s="7">
        <f ca="1">SUMIFS(مصنعيات!AW:AW,مصنعيات!AO:AO,$AO$2,مصنعيات!AM:AM,AU815)</f>
        <v>0</v>
      </c>
      <c r="AZ815" s="66" t="str">
        <f t="shared" si="206"/>
        <v/>
      </c>
      <c r="BB815" s="4" t="s">
        <v>12</v>
      </c>
      <c r="BC815" s="5">
        <v>45980</v>
      </c>
      <c r="BD815" s="7"/>
      <c r="BE815" s="7"/>
      <c r="BF815" s="6">
        <f t="shared" si="214"/>
        <v>0</v>
      </c>
      <c r="BG815" s="7">
        <f ca="1">SUMIFS(مصنعيات!BE:BE,مصنعيات!AW:AW,$AO$2,مصنعيات!AU:AU,BC815)</f>
        <v>0</v>
      </c>
      <c r="BH815" s="66" t="str">
        <f t="shared" si="207"/>
        <v/>
      </c>
      <c r="BJ815" s="4" t="s">
        <v>12</v>
      </c>
      <c r="BK815" s="5">
        <v>45980</v>
      </c>
      <c r="BL815" s="7"/>
      <c r="BM815" s="7"/>
      <c r="BN815" s="6">
        <f t="shared" si="215"/>
        <v>0</v>
      </c>
      <c r="BO815" s="7">
        <f ca="1">SUMIFS(مصنعيات!BM:BM,مصنعيات!BE:BE,$AO$2,مصنعيات!BC:BC,BK815)</f>
        <v>0</v>
      </c>
      <c r="BP815" s="66" t="str">
        <f t="shared" si="208"/>
        <v/>
      </c>
    </row>
    <row r="816" spans="2:68" x14ac:dyDescent="0.2">
      <c r="B816" s="4" t="s">
        <v>13</v>
      </c>
      <c r="C816" s="5">
        <v>45981</v>
      </c>
      <c r="D816" s="7"/>
      <c r="E816" s="7"/>
      <c r="F816" s="6">
        <f t="shared" si="216"/>
        <v>0</v>
      </c>
      <c r="G816" s="7">
        <f>SUMIFS(مصنعيات!N:N,مصنعيات!F:F,$E$2,مصنعيات!D:D,C816)</f>
        <v>0</v>
      </c>
      <c r="H816" s="66" t="str">
        <f t="shared" si="201"/>
        <v/>
      </c>
      <c r="K816" s="4" t="s">
        <v>13</v>
      </c>
      <c r="L816" s="5">
        <v>45981</v>
      </c>
      <c r="M816" s="7"/>
      <c r="N816" s="7"/>
      <c r="O816" s="6">
        <f t="shared" si="209"/>
        <v>0</v>
      </c>
      <c r="P816" s="7">
        <f>SUMIFS(مصنعيات!N:N,مصنعيات!F:F,$N$2,مصنعيات!D:D,L816)</f>
        <v>0</v>
      </c>
      <c r="Q816" s="66" t="str">
        <f t="shared" si="202"/>
        <v/>
      </c>
      <c r="T816" s="4" t="s">
        <v>13</v>
      </c>
      <c r="U816" s="5">
        <v>45981</v>
      </c>
      <c r="V816" s="7"/>
      <c r="W816" s="7"/>
      <c r="X816" s="6">
        <f t="shared" si="210"/>
        <v>0</v>
      </c>
      <c r="Y816" s="7">
        <f>SUMIFS(مصنعيات!W:W,مصنعيات!O:O,$W$2,مصنعيات!M:M,U816)</f>
        <v>0</v>
      </c>
      <c r="Z816" s="66" t="str">
        <f t="shared" si="203"/>
        <v/>
      </c>
      <c r="AC816" s="4" t="s">
        <v>13</v>
      </c>
      <c r="AD816" s="5">
        <v>45981</v>
      </c>
      <c r="AE816" s="7"/>
      <c r="AF816" s="7"/>
      <c r="AG816" s="6">
        <f t="shared" si="211"/>
        <v>0</v>
      </c>
      <c r="AH816" s="7">
        <f>SUMIFS(مصنعيات!AF:AF,مصنعيات!X:X,$AF$2,مصنعيات!V:V,AD816)</f>
        <v>0</v>
      </c>
      <c r="AI816" s="66" t="str">
        <f t="shared" si="204"/>
        <v/>
      </c>
      <c r="AL816" s="4" t="s">
        <v>13</v>
      </c>
      <c r="AM816" s="5">
        <v>45981</v>
      </c>
      <c r="AN816" s="7"/>
      <c r="AO816" s="7"/>
      <c r="AP816" s="6">
        <f t="shared" si="212"/>
        <v>0</v>
      </c>
      <c r="AQ816" s="7">
        <f>SUMIFS(مصنعيات!AO:AO,مصنعيات!AG:AG,$AO$2,مصنعيات!AE:AE,AM816)</f>
        <v>0</v>
      </c>
      <c r="AR816" s="66" t="str">
        <f t="shared" si="205"/>
        <v/>
      </c>
      <c r="AT816" s="4" t="s">
        <v>13</v>
      </c>
      <c r="AU816" s="5">
        <v>45981</v>
      </c>
      <c r="AV816" s="7"/>
      <c r="AW816" s="7"/>
      <c r="AX816" s="6">
        <f t="shared" si="213"/>
        <v>0</v>
      </c>
      <c r="AY816" s="7">
        <f ca="1">SUMIFS(مصنعيات!AW:AW,مصنعيات!AO:AO,$AO$2,مصنعيات!AM:AM,AU816)</f>
        <v>0</v>
      </c>
      <c r="AZ816" s="66" t="str">
        <f t="shared" si="206"/>
        <v/>
      </c>
      <c r="BB816" s="4" t="s">
        <v>13</v>
      </c>
      <c r="BC816" s="5">
        <v>45981</v>
      </c>
      <c r="BD816" s="7"/>
      <c r="BE816" s="7"/>
      <c r="BF816" s="6">
        <f t="shared" si="214"/>
        <v>0</v>
      </c>
      <c r="BG816" s="7">
        <f ca="1">SUMIFS(مصنعيات!BE:BE,مصنعيات!AW:AW,$AO$2,مصنعيات!AU:AU,BC816)</f>
        <v>0</v>
      </c>
      <c r="BH816" s="66" t="str">
        <f t="shared" si="207"/>
        <v/>
      </c>
      <c r="BJ816" s="4" t="s">
        <v>13</v>
      </c>
      <c r="BK816" s="5">
        <v>45981</v>
      </c>
      <c r="BL816" s="7"/>
      <c r="BM816" s="7"/>
      <c r="BN816" s="6">
        <f t="shared" si="215"/>
        <v>0</v>
      </c>
      <c r="BO816" s="7">
        <f ca="1">SUMIFS(مصنعيات!BM:BM,مصنعيات!BE:BE,$AO$2,مصنعيات!BC:BC,BK816)</f>
        <v>0</v>
      </c>
      <c r="BP816" s="66" t="str">
        <f t="shared" si="208"/>
        <v/>
      </c>
    </row>
    <row r="817" spans="2:68" x14ac:dyDescent="0.2">
      <c r="B817" s="4" t="s">
        <v>30</v>
      </c>
      <c r="C817" s="5">
        <v>45982</v>
      </c>
      <c r="D817" s="7"/>
      <c r="E817" s="7"/>
      <c r="F817" s="6">
        <f t="shared" si="216"/>
        <v>0</v>
      </c>
      <c r="G817" s="7">
        <f>SUMIFS(مصنعيات!N:N,مصنعيات!F:F,$E$2,مصنعيات!D:D,C817)</f>
        <v>0</v>
      </c>
      <c r="H817" s="66" t="str">
        <f t="shared" si="201"/>
        <v/>
      </c>
      <c r="K817" s="4" t="s">
        <v>30</v>
      </c>
      <c r="L817" s="5">
        <v>45982</v>
      </c>
      <c r="M817" s="7"/>
      <c r="N817" s="7"/>
      <c r="O817" s="6">
        <f t="shared" si="209"/>
        <v>0</v>
      </c>
      <c r="P817" s="7">
        <f>SUMIFS(مصنعيات!N:N,مصنعيات!F:F,$N$2,مصنعيات!D:D,L817)</f>
        <v>0</v>
      </c>
      <c r="Q817" s="66" t="str">
        <f t="shared" si="202"/>
        <v/>
      </c>
      <c r="T817" s="4" t="s">
        <v>30</v>
      </c>
      <c r="U817" s="5">
        <v>45982</v>
      </c>
      <c r="V817" s="7"/>
      <c r="W817" s="7"/>
      <c r="X817" s="6">
        <f t="shared" si="210"/>
        <v>0</v>
      </c>
      <c r="Y817" s="7">
        <f>SUMIFS(مصنعيات!W:W,مصنعيات!O:O,$W$2,مصنعيات!M:M,U817)</f>
        <v>0</v>
      </c>
      <c r="Z817" s="66" t="str">
        <f t="shared" si="203"/>
        <v/>
      </c>
      <c r="AC817" s="4" t="s">
        <v>30</v>
      </c>
      <c r="AD817" s="5">
        <v>45982</v>
      </c>
      <c r="AE817" s="7"/>
      <c r="AF817" s="7"/>
      <c r="AG817" s="6">
        <f t="shared" si="211"/>
        <v>0</v>
      </c>
      <c r="AH817" s="7">
        <f>SUMIFS(مصنعيات!AF:AF,مصنعيات!X:X,$AF$2,مصنعيات!V:V,AD817)</f>
        <v>0</v>
      </c>
      <c r="AI817" s="66" t="str">
        <f t="shared" si="204"/>
        <v/>
      </c>
      <c r="AL817" s="4" t="s">
        <v>30</v>
      </c>
      <c r="AM817" s="5">
        <v>45982</v>
      </c>
      <c r="AN817" s="7"/>
      <c r="AO817" s="7"/>
      <c r="AP817" s="6">
        <f t="shared" si="212"/>
        <v>0</v>
      </c>
      <c r="AQ817" s="7">
        <f>SUMIFS(مصنعيات!AO:AO,مصنعيات!AG:AG,$AO$2,مصنعيات!AE:AE,AM817)</f>
        <v>0</v>
      </c>
      <c r="AR817" s="66" t="str">
        <f t="shared" si="205"/>
        <v/>
      </c>
      <c r="AT817" s="4" t="s">
        <v>30</v>
      </c>
      <c r="AU817" s="5">
        <v>45982</v>
      </c>
      <c r="AV817" s="7"/>
      <c r="AW817" s="7"/>
      <c r="AX817" s="6">
        <f t="shared" si="213"/>
        <v>0</v>
      </c>
      <c r="AY817" s="7">
        <f ca="1">SUMIFS(مصنعيات!AW:AW,مصنعيات!AO:AO,$AO$2,مصنعيات!AM:AM,AU817)</f>
        <v>0</v>
      </c>
      <c r="AZ817" s="66" t="str">
        <f t="shared" si="206"/>
        <v/>
      </c>
      <c r="BB817" s="4" t="s">
        <v>30</v>
      </c>
      <c r="BC817" s="5">
        <v>45982</v>
      </c>
      <c r="BD817" s="7"/>
      <c r="BE817" s="7"/>
      <c r="BF817" s="6">
        <f t="shared" si="214"/>
        <v>0</v>
      </c>
      <c r="BG817" s="7">
        <f ca="1">SUMIFS(مصنعيات!BE:BE,مصنعيات!AW:AW,$AO$2,مصنعيات!AU:AU,BC817)</f>
        <v>0</v>
      </c>
      <c r="BH817" s="66" t="str">
        <f t="shared" si="207"/>
        <v/>
      </c>
      <c r="BJ817" s="4" t="s">
        <v>30</v>
      </c>
      <c r="BK817" s="5">
        <v>45982</v>
      </c>
      <c r="BL817" s="7"/>
      <c r="BM817" s="7"/>
      <c r="BN817" s="6">
        <f t="shared" si="215"/>
        <v>0</v>
      </c>
      <c r="BO817" s="7">
        <f ca="1">SUMIFS(مصنعيات!BM:BM,مصنعيات!BE:BE,$AO$2,مصنعيات!BC:BC,BK817)</f>
        <v>0</v>
      </c>
      <c r="BP817" s="66" t="str">
        <f t="shared" si="208"/>
        <v/>
      </c>
    </row>
    <row r="818" spans="2:68" x14ac:dyDescent="0.2">
      <c r="B818" s="4" t="s">
        <v>8</v>
      </c>
      <c r="C818" s="5">
        <v>45983</v>
      </c>
      <c r="D818" s="7"/>
      <c r="E818" s="7"/>
      <c r="F818" s="6">
        <f t="shared" ref="F818:F857" si="217">E818-D818</f>
        <v>0</v>
      </c>
      <c r="G818" s="7">
        <f>SUMIFS(مصنعيات!N:N,مصنعيات!F:F,$E$2,مصنعيات!D:D,C818)</f>
        <v>0</v>
      </c>
      <c r="H818" s="66" t="str">
        <f t="shared" si="201"/>
        <v/>
      </c>
      <c r="K818" s="4" t="s">
        <v>8</v>
      </c>
      <c r="L818" s="5">
        <v>45983</v>
      </c>
      <c r="M818" s="7"/>
      <c r="N818" s="7"/>
      <c r="O818" s="6">
        <f t="shared" si="209"/>
        <v>0</v>
      </c>
      <c r="P818" s="7">
        <f>SUMIFS(مصنعيات!N:N,مصنعيات!F:F,$N$2,مصنعيات!D:D,L818)</f>
        <v>0</v>
      </c>
      <c r="Q818" s="66" t="str">
        <f t="shared" si="202"/>
        <v/>
      </c>
      <c r="T818" s="4" t="s">
        <v>8</v>
      </c>
      <c r="U818" s="5">
        <v>45983</v>
      </c>
      <c r="V818" s="7"/>
      <c r="W818" s="7"/>
      <c r="X818" s="6">
        <f t="shared" si="210"/>
        <v>0</v>
      </c>
      <c r="Y818" s="7">
        <f>SUMIFS(مصنعيات!W:W,مصنعيات!O:O,$W$2,مصنعيات!M:M,U818)</f>
        <v>0</v>
      </c>
      <c r="Z818" s="66" t="str">
        <f t="shared" si="203"/>
        <v/>
      </c>
      <c r="AC818" s="4" t="s">
        <v>8</v>
      </c>
      <c r="AD818" s="5">
        <v>45983</v>
      </c>
      <c r="AE818" s="7"/>
      <c r="AF818" s="7"/>
      <c r="AG818" s="6">
        <f t="shared" si="211"/>
        <v>0</v>
      </c>
      <c r="AH818" s="7">
        <f>SUMIFS(مصنعيات!AF:AF,مصنعيات!X:X,$AF$2,مصنعيات!V:V,AD818)</f>
        <v>0</v>
      </c>
      <c r="AI818" s="66" t="str">
        <f t="shared" si="204"/>
        <v/>
      </c>
      <c r="AL818" s="4" t="s">
        <v>8</v>
      </c>
      <c r="AM818" s="5">
        <v>45983</v>
      </c>
      <c r="AN818" s="7"/>
      <c r="AO818" s="7"/>
      <c r="AP818" s="6">
        <f t="shared" si="212"/>
        <v>0</v>
      </c>
      <c r="AQ818" s="7">
        <f>SUMIFS(مصنعيات!AO:AO,مصنعيات!AG:AG,$AO$2,مصنعيات!AE:AE,AM818)</f>
        <v>0</v>
      </c>
      <c r="AR818" s="66" t="str">
        <f t="shared" si="205"/>
        <v/>
      </c>
      <c r="AT818" s="4" t="s">
        <v>8</v>
      </c>
      <c r="AU818" s="5">
        <v>45983</v>
      </c>
      <c r="AV818" s="7"/>
      <c r="AW818" s="7"/>
      <c r="AX818" s="6">
        <f t="shared" si="213"/>
        <v>0</v>
      </c>
      <c r="AY818" s="7">
        <f ca="1">SUMIFS(مصنعيات!AW:AW,مصنعيات!AO:AO,$AO$2,مصنعيات!AM:AM,AU818)</f>
        <v>0</v>
      </c>
      <c r="AZ818" s="66" t="str">
        <f t="shared" si="206"/>
        <v/>
      </c>
      <c r="BB818" s="4" t="s">
        <v>8</v>
      </c>
      <c r="BC818" s="5">
        <v>45983</v>
      </c>
      <c r="BD818" s="7"/>
      <c r="BE818" s="7"/>
      <c r="BF818" s="6">
        <f t="shared" si="214"/>
        <v>0</v>
      </c>
      <c r="BG818" s="7">
        <f ca="1">SUMIFS(مصنعيات!BE:BE,مصنعيات!AW:AW,$AO$2,مصنعيات!AU:AU,BC818)</f>
        <v>0</v>
      </c>
      <c r="BH818" s="66" t="str">
        <f t="shared" si="207"/>
        <v/>
      </c>
      <c r="BJ818" s="4" t="s">
        <v>8</v>
      </c>
      <c r="BK818" s="5">
        <v>45983</v>
      </c>
      <c r="BL818" s="7"/>
      <c r="BM818" s="7"/>
      <c r="BN818" s="6">
        <f t="shared" si="215"/>
        <v>0</v>
      </c>
      <c r="BO818" s="7">
        <f ca="1">SUMIFS(مصنعيات!BM:BM,مصنعيات!BE:BE,$AO$2,مصنعيات!BC:BC,BK818)</f>
        <v>0</v>
      </c>
      <c r="BP818" s="66" t="str">
        <f t="shared" si="208"/>
        <v/>
      </c>
    </row>
    <row r="819" spans="2:68" x14ac:dyDescent="0.2">
      <c r="B819" s="4" t="s">
        <v>9</v>
      </c>
      <c r="C819" s="5">
        <v>45984</v>
      </c>
      <c r="D819" s="7"/>
      <c r="E819" s="7"/>
      <c r="F819" s="6">
        <f t="shared" si="217"/>
        <v>0</v>
      </c>
      <c r="G819" s="7">
        <f>SUMIFS(مصنعيات!N:N,مصنعيات!F:F,$E$2,مصنعيات!D:D,C819)</f>
        <v>0</v>
      </c>
      <c r="H819" s="66" t="str">
        <f t="shared" si="201"/>
        <v/>
      </c>
      <c r="K819" s="4" t="s">
        <v>9</v>
      </c>
      <c r="L819" s="5">
        <v>45984</v>
      </c>
      <c r="M819" s="7"/>
      <c r="N819" s="7"/>
      <c r="O819" s="6">
        <f t="shared" si="209"/>
        <v>0</v>
      </c>
      <c r="P819" s="7">
        <f>SUMIFS(مصنعيات!N:N,مصنعيات!F:F,$N$2,مصنعيات!D:D,L819)</f>
        <v>0</v>
      </c>
      <c r="Q819" s="66" t="str">
        <f t="shared" si="202"/>
        <v/>
      </c>
      <c r="T819" s="4" t="s">
        <v>9</v>
      </c>
      <c r="U819" s="5">
        <v>45984</v>
      </c>
      <c r="V819" s="7"/>
      <c r="W819" s="7"/>
      <c r="X819" s="6">
        <f t="shared" si="210"/>
        <v>0</v>
      </c>
      <c r="Y819" s="7">
        <f>SUMIFS(مصنعيات!W:W,مصنعيات!O:O,$W$2,مصنعيات!M:M,U819)</f>
        <v>0</v>
      </c>
      <c r="Z819" s="66" t="str">
        <f t="shared" si="203"/>
        <v/>
      </c>
      <c r="AC819" s="4" t="s">
        <v>9</v>
      </c>
      <c r="AD819" s="5">
        <v>45984</v>
      </c>
      <c r="AE819" s="7"/>
      <c r="AF819" s="7"/>
      <c r="AG819" s="6">
        <f t="shared" si="211"/>
        <v>0</v>
      </c>
      <c r="AH819" s="7">
        <f>SUMIFS(مصنعيات!AF:AF,مصنعيات!X:X,$AF$2,مصنعيات!V:V,AD819)</f>
        <v>0</v>
      </c>
      <c r="AI819" s="66" t="str">
        <f t="shared" si="204"/>
        <v/>
      </c>
      <c r="AL819" s="4" t="s">
        <v>9</v>
      </c>
      <c r="AM819" s="5">
        <v>45984</v>
      </c>
      <c r="AN819" s="7"/>
      <c r="AO819" s="7"/>
      <c r="AP819" s="6">
        <f t="shared" si="212"/>
        <v>0</v>
      </c>
      <c r="AQ819" s="7">
        <f>SUMIFS(مصنعيات!AO:AO,مصنعيات!AG:AG,$AO$2,مصنعيات!AE:AE,AM819)</f>
        <v>0</v>
      </c>
      <c r="AR819" s="66" t="str">
        <f t="shared" si="205"/>
        <v/>
      </c>
      <c r="AT819" s="4" t="s">
        <v>9</v>
      </c>
      <c r="AU819" s="5">
        <v>45984</v>
      </c>
      <c r="AV819" s="7"/>
      <c r="AW819" s="7"/>
      <c r="AX819" s="6">
        <f t="shared" si="213"/>
        <v>0</v>
      </c>
      <c r="AY819" s="7">
        <f ca="1">SUMIFS(مصنعيات!AW:AW,مصنعيات!AO:AO,$AO$2,مصنعيات!AM:AM,AU819)</f>
        <v>0</v>
      </c>
      <c r="AZ819" s="66" t="str">
        <f t="shared" si="206"/>
        <v/>
      </c>
      <c r="BB819" s="4" t="s">
        <v>9</v>
      </c>
      <c r="BC819" s="5">
        <v>45984</v>
      </c>
      <c r="BD819" s="7"/>
      <c r="BE819" s="7"/>
      <c r="BF819" s="6">
        <f t="shared" si="214"/>
        <v>0</v>
      </c>
      <c r="BG819" s="7">
        <f ca="1">SUMIFS(مصنعيات!BE:BE,مصنعيات!AW:AW,$AO$2,مصنعيات!AU:AU,BC819)</f>
        <v>0</v>
      </c>
      <c r="BH819" s="66" t="str">
        <f t="shared" si="207"/>
        <v/>
      </c>
      <c r="BJ819" s="4" t="s">
        <v>9</v>
      </c>
      <c r="BK819" s="5">
        <v>45984</v>
      </c>
      <c r="BL819" s="7"/>
      <c r="BM819" s="7"/>
      <c r="BN819" s="6">
        <f t="shared" si="215"/>
        <v>0</v>
      </c>
      <c r="BO819" s="7">
        <f ca="1">SUMIFS(مصنعيات!BM:BM,مصنعيات!BE:BE,$AO$2,مصنعيات!BC:BC,BK819)</f>
        <v>0</v>
      </c>
      <c r="BP819" s="66" t="str">
        <f t="shared" si="208"/>
        <v/>
      </c>
    </row>
    <row r="820" spans="2:68" x14ac:dyDescent="0.2">
      <c r="B820" s="4" t="s">
        <v>10</v>
      </c>
      <c r="C820" s="5">
        <v>45985</v>
      </c>
      <c r="D820" s="7"/>
      <c r="E820" s="7"/>
      <c r="F820" s="6">
        <f t="shared" si="217"/>
        <v>0</v>
      </c>
      <c r="G820" s="7">
        <f>SUMIFS(مصنعيات!N:N,مصنعيات!F:F,$E$2,مصنعيات!D:D,C820)</f>
        <v>0</v>
      </c>
      <c r="H820" s="66" t="str">
        <f t="shared" si="201"/>
        <v/>
      </c>
      <c r="K820" s="4" t="s">
        <v>10</v>
      </c>
      <c r="L820" s="5">
        <v>45985</v>
      </c>
      <c r="M820" s="7"/>
      <c r="N820" s="7"/>
      <c r="O820" s="6">
        <f t="shared" si="209"/>
        <v>0</v>
      </c>
      <c r="P820" s="7">
        <f>SUMIFS(مصنعيات!N:N,مصنعيات!F:F,$N$2,مصنعيات!D:D,L820)</f>
        <v>0</v>
      </c>
      <c r="Q820" s="66" t="str">
        <f t="shared" si="202"/>
        <v/>
      </c>
      <c r="T820" s="4" t="s">
        <v>10</v>
      </c>
      <c r="U820" s="5">
        <v>45985</v>
      </c>
      <c r="V820" s="7"/>
      <c r="W820" s="7"/>
      <c r="X820" s="6">
        <f t="shared" si="210"/>
        <v>0</v>
      </c>
      <c r="Y820" s="7">
        <f>SUMIFS(مصنعيات!W:W,مصنعيات!O:O,$W$2,مصنعيات!M:M,U820)</f>
        <v>0</v>
      </c>
      <c r="Z820" s="66" t="str">
        <f t="shared" si="203"/>
        <v/>
      </c>
      <c r="AC820" s="4" t="s">
        <v>10</v>
      </c>
      <c r="AD820" s="5">
        <v>45985</v>
      </c>
      <c r="AE820" s="7"/>
      <c r="AF820" s="7"/>
      <c r="AG820" s="6">
        <f t="shared" si="211"/>
        <v>0</v>
      </c>
      <c r="AH820" s="7">
        <f>SUMIFS(مصنعيات!AF:AF,مصنعيات!X:X,$AF$2,مصنعيات!V:V,AD820)</f>
        <v>0</v>
      </c>
      <c r="AI820" s="66" t="str">
        <f t="shared" si="204"/>
        <v/>
      </c>
      <c r="AL820" s="4" t="s">
        <v>10</v>
      </c>
      <c r="AM820" s="5">
        <v>45985</v>
      </c>
      <c r="AN820" s="7"/>
      <c r="AO820" s="7"/>
      <c r="AP820" s="6">
        <f t="shared" si="212"/>
        <v>0</v>
      </c>
      <c r="AQ820" s="7">
        <f>SUMIFS(مصنعيات!AO:AO,مصنعيات!AG:AG,$AO$2,مصنعيات!AE:AE,AM820)</f>
        <v>0</v>
      </c>
      <c r="AR820" s="66" t="str">
        <f t="shared" si="205"/>
        <v/>
      </c>
      <c r="AT820" s="4" t="s">
        <v>10</v>
      </c>
      <c r="AU820" s="5">
        <v>45985</v>
      </c>
      <c r="AV820" s="7"/>
      <c r="AW820" s="7"/>
      <c r="AX820" s="6">
        <f t="shared" si="213"/>
        <v>0</v>
      </c>
      <c r="AY820" s="7">
        <f ca="1">SUMIFS(مصنعيات!AW:AW,مصنعيات!AO:AO,$AO$2,مصنعيات!AM:AM,AU820)</f>
        <v>0</v>
      </c>
      <c r="AZ820" s="66" t="str">
        <f t="shared" si="206"/>
        <v/>
      </c>
      <c r="BB820" s="4" t="s">
        <v>10</v>
      </c>
      <c r="BC820" s="5">
        <v>45985</v>
      </c>
      <c r="BD820" s="7"/>
      <c r="BE820" s="7"/>
      <c r="BF820" s="6">
        <f t="shared" si="214"/>
        <v>0</v>
      </c>
      <c r="BG820" s="7">
        <f ca="1">SUMIFS(مصنعيات!BE:BE,مصنعيات!AW:AW,$AO$2,مصنعيات!AU:AU,BC820)</f>
        <v>0</v>
      </c>
      <c r="BH820" s="66" t="str">
        <f t="shared" si="207"/>
        <v/>
      </c>
      <c r="BJ820" s="4" t="s">
        <v>10</v>
      </c>
      <c r="BK820" s="5">
        <v>45985</v>
      </c>
      <c r="BL820" s="7"/>
      <c r="BM820" s="7"/>
      <c r="BN820" s="6">
        <f t="shared" si="215"/>
        <v>0</v>
      </c>
      <c r="BO820" s="7">
        <f ca="1">SUMIFS(مصنعيات!BM:BM,مصنعيات!BE:BE,$AO$2,مصنعيات!BC:BC,BK820)</f>
        <v>0</v>
      </c>
      <c r="BP820" s="66" t="str">
        <f t="shared" si="208"/>
        <v/>
      </c>
    </row>
    <row r="821" spans="2:68" x14ac:dyDescent="0.2">
      <c r="B821" s="4" t="s">
        <v>11</v>
      </c>
      <c r="C821" s="5">
        <v>45986</v>
      </c>
      <c r="D821" s="7"/>
      <c r="E821" s="7"/>
      <c r="F821" s="6">
        <f t="shared" si="217"/>
        <v>0</v>
      </c>
      <c r="G821" s="7">
        <f>SUMIFS(مصنعيات!N:N,مصنعيات!F:F,$E$2,مصنعيات!D:D,C821)</f>
        <v>0</v>
      </c>
      <c r="H821" s="66" t="str">
        <f t="shared" si="201"/>
        <v/>
      </c>
      <c r="K821" s="4" t="s">
        <v>11</v>
      </c>
      <c r="L821" s="5">
        <v>45986</v>
      </c>
      <c r="M821" s="7"/>
      <c r="N821" s="7"/>
      <c r="O821" s="6">
        <f t="shared" si="209"/>
        <v>0</v>
      </c>
      <c r="P821" s="7">
        <f>SUMIFS(مصنعيات!N:N,مصنعيات!F:F,$N$2,مصنعيات!D:D,L821)</f>
        <v>0</v>
      </c>
      <c r="Q821" s="66" t="str">
        <f t="shared" si="202"/>
        <v/>
      </c>
      <c r="T821" s="4" t="s">
        <v>11</v>
      </c>
      <c r="U821" s="5">
        <v>45986</v>
      </c>
      <c r="V821" s="7"/>
      <c r="W821" s="7"/>
      <c r="X821" s="6">
        <f t="shared" si="210"/>
        <v>0</v>
      </c>
      <c r="Y821" s="7">
        <f>SUMIFS(مصنعيات!W:W,مصنعيات!O:O,$W$2,مصنعيات!M:M,U821)</f>
        <v>0</v>
      </c>
      <c r="Z821" s="66" t="str">
        <f t="shared" si="203"/>
        <v/>
      </c>
      <c r="AC821" s="4" t="s">
        <v>11</v>
      </c>
      <c r="AD821" s="5">
        <v>45986</v>
      </c>
      <c r="AE821" s="7"/>
      <c r="AF821" s="7"/>
      <c r="AG821" s="6">
        <f t="shared" si="211"/>
        <v>0</v>
      </c>
      <c r="AH821" s="7">
        <f>SUMIFS(مصنعيات!AF:AF,مصنعيات!X:X,$AF$2,مصنعيات!V:V,AD821)</f>
        <v>0</v>
      </c>
      <c r="AI821" s="66" t="str">
        <f t="shared" si="204"/>
        <v/>
      </c>
      <c r="AL821" s="4" t="s">
        <v>11</v>
      </c>
      <c r="AM821" s="5">
        <v>45986</v>
      </c>
      <c r="AN821" s="7"/>
      <c r="AO821" s="7"/>
      <c r="AP821" s="6">
        <f t="shared" si="212"/>
        <v>0</v>
      </c>
      <c r="AQ821" s="7">
        <f>SUMIFS(مصنعيات!AO:AO,مصنعيات!AG:AG,$AO$2,مصنعيات!AE:AE,AM821)</f>
        <v>0</v>
      </c>
      <c r="AR821" s="66" t="str">
        <f t="shared" si="205"/>
        <v/>
      </c>
      <c r="AT821" s="4" t="s">
        <v>11</v>
      </c>
      <c r="AU821" s="5">
        <v>45986</v>
      </c>
      <c r="AV821" s="7"/>
      <c r="AW821" s="7"/>
      <c r="AX821" s="6">
        <f t="shared" si="213"/>
        <v>0</v>
      </c>
      <c r="AY821" s="7">
        <f ca="1">SUMIFS(مصنعيات!AW:AW,مصنعيات!AO:AO,$AO$2,مصنعيات!AM:AM,AU821)</f>
        <v>0</v>
      </c>
      <c r="AZ821" s="66" t="str">
        <f t="shared" si="206"/>
        <v/>
      </c>
      <c r="BB821" s="4" t="s">
        <v>11</v>
      </c>
      <c r="BC821" s="5">
        <v>45986</v>
      </c>
      <c r="BD821" s="7"/>
      <c r="BE821" s="7"/>
      <c r="BF821" s="6">
        <f t="shared" si="214"/>
        <v>0</v>
      </c>
      <c r="BG821" s="7">
        <f ca="1">SUMIFS(مصنعيات!BE:BE,مصنعيات!AW:AW,$AO$2,مصنعيات!AU:AU,BC821)</f>
        <v>0</v>
      </c>
      <c r="BH821" s="66" t="str">
        <f t="shared" si="207"/>
        <v/>
      </c>
      <c r="BJ821" s="4" t="s">
        <v>11</v>
      </c>
      <c r="BK821" s="5">
        <v>45986</v>
      </c>
      <c r="BL821" s="7"/>
      <c r="BM821" s="7"/>
      <c r="BN821" s="6">
        <f t="shared" si="215"/>
        <v>0</v>
      </c>
      <c r="BO821" s="7">
        <f ca="1">SUMIFS(مصنعيات!BM:BM,مصنعيات!BE:BE,$AO$2,مصنعيات!BC:BC,BK821)</f>
        <v>0</v>
      </c>
      <c r="BP821" s="66" t="str">
        <f t="shared" si="208"/>
        <v/>
      </c>
    </row>
    <row r="822" spans="2:68" x14ac:dyDescent="0.2">
      <c r="B822" s="4" t="s">
        <v>12</v>
      </c>
      <c r="C822" s="5">
        <v>45987</v>
      </c>
      <c r="D822" s="7"/>
      <c r="E822" s="7"/>
      <c r="F822" s="6">
        <f t="shared" si="217"/>
        <v>0</v>
      </c>
      <c r="G822" s="7">
        <f>SUMIFS(مصنعيات!N:N,مصنعيات!F:F,$E$2,مصنعيات!D:D,C822)</f>
        <v>0</v>
      </c>
      <c r="H822" s="66" t="str">
        <f t="shared" si="201"/>
        <v/>
      </c>
      <c r="K822" s="4" t="s">
        <v>12</v>
      </c>
      <c r="L822" s="5">
        <v>45987</v>
      </c>
      <c r="M822" s="7"/>
      <c r="N822" s="7"/>
      <c r="O822" s="6">
        <f t="shared" si="209"/>
        <v>0</v>
      </c>
      <c r="P822" s="7">
        <f>SUMIFS(مصنعيات!N:N,مصنعيات!F:F,$N$2,مصنعيات!D:D,L822)</f>
        <v>0</v>
      </c>
      <c r="Q822" s="66" t="str">
        <f t="shared" si="202"/>
        <v/>
      </c>
      <c r="T822" s="4" t="s">
        <v>12</v>
      </c>
      <c r="U822" s="5">
        <v>45987</v>
      </c>
      <c r="V822" s="7"/>
      <c r="W822" s="7"/>
      <c r="X822" s="6">
        <f t="shared" si="210"/>
        <v>0</v>
      </c>
      <c r="Y822" s="7">
        <f>SUMIFS(مصنعيات!W:W,مصنعيات!O:O,$W$2,مصنعيات!M:M,U822)</f>
        <v>0</v>
      </c>
      <c r="Z822" s="66" t="str">
        <f t="shared" si="203"/>
        <v/>
      </c>
      <c r="AC822" s="4" t="s">
        <v>12</v>
      </c>
      <c r="AD822" s="5">
        <v>45987</v>
      </c>
      <c r="AE822" s="7"/>
      <c r="AF822" s="7"/>
      <c r="AG822" s="6">
        <f t="shared" si="211"/>
        <v>0</v>
      </c>
      <c r="AH822" s="7">
        <f>SUMIFS(مصنعيات!AF:AF,مصنعيات!X:X,$AF$2,مصنعيات!V:V,AD822)</f>
        <v>0</v>
      </c>
      <c r="AI822" s="66" t="str">
        <f t="shared" si="204"/>
        <v/>
      </c>
      <c r="AL822" s="4" t="s">
        <v>12</v>
      </c>
      <c r="AM822" s="5">
        <v>45987</v>
      </c>
      <c r="AN822" s="7"/>
      <c r="AO822" s="7"/>
      <c r="AP822" s="6">
        <f t="shared" si="212"/>
        <v>0</v>
      </c>
      <c r="AQ822" s="7">
        <f>SUMIFS(مصنعيات!AO:AO,مصنعيات!AG:AG,$AO$2,مصنعيات!AE:AE,AM822)</f>
        <v>0</v>
      </c>
      <c r="AR822" s="66" t="str">
        <f t="shared" si="205"/>
        <v/>
      </c>
      <c r="AT822" s="4" t="s">
        <v>12</v>
      </c>
      <c r="AU822" s="5">
        <v>45987</v>
      </c>
      <c r="AV822" s="7"/>
      <c r="AW822" s="7"/>
      <c r="AX822" s="6">
        <f t="shared" si="213"/>
        <v>0</v>
      </c>
      <c r="AY822" s="7">
        <f ca="1">SUMIFS(مصنعيات!AW:AW,مصنعيات!AO:AO,$AO$2,مصنعيات!AM:AM,AU822)</f>
        <v>0</v>
      </c>
      <c r="AZ822" s="66" t="str">
        <f t="shared" si="206"/>
        <v/>
      </c>
      <c r="BB822" s="4" t="s">
        <v>12</v>
      </c>
      <c r="BC822" s="5">
        <v>45987</v>
      </c>
      <c r="BD822" s="7"/>
      <c r="BE822" s="7"/>
      <c r="BF822" s="6">
        <f t="shared" si="214"/>
        <v>0</v>
      </c>
      <c r="BG822" s="7">
        <f ca="1">SUMIFS(مصنعيات!BE:BE,مصنعيات!AW:AW,$AO$2,مصنعيات!AU:AU,BC822)</f>
        <v>0</v>
      </c>
      <c r="BH822" s="66" t="str">
        <f t="shared" si="207"/>
        <v/>
      </c>
      <c r="BJ822" s="4" t="s">
        <v>12</v>
      </c>
      <c r="BK822" s="5">
        <v>45987</v>
      </c>
      <c r="BL822" s="7"/>
      <c r="BM822" s="7"/>
      <c r="BN822" s="6">
        <f t="shared" si="215"/>
        <v>0</v>
      </c>
      <c r="BO822" s="7">
        <f ca="1">SUMIFS(مصنعيات!BM:BM,مصنعيات!BE:BE,$AO$2,مصنعيات!BC:BC,BK822)</f>
        <v>0</v>
      </c>
      <c r="BP822" s="66" t="str">
        <f t="shared" si="208"/>
        <v/>
      </c>
    </row>
    <row r="823" spans="2:68" x14ac:dyDescent="0.2">
      <c r="B823" s="4" t="s">
        <v>13</v>
      </c>
      <c r="C823" s="5">
        <v>45988</v>
      </c>
      <c r="D823" s="7"/>
      <c r="E823" s="7"/>
      <c r="F823" s="6">
        <f t="shared" si="217"/>
        <v>0</v>
      </c>
      <c r="G823" s="7">
        <f>SUMIFS(مصنعيات!N:N,مصنعيات!F:F,$E$2,مصنعيات!D:D,C823)</f>
        <v>0</v>
      </c>
      <c r="H823" s="66" t="str">
        <f t="shared" si="201"/>
        <v/>
      </c>
      <c r="K823" s="4" t="s">
        <v>13</v>
      </c>
      <c r="L823" s="5">
        <v>45988</v>
      </c>
      <c r="M823" s="7"/>
      <c r="N823" s="7"/>
      <c r="O823" s="6">
        <f t="shared" si="209"/>
        <v>0</v>
      </c>
      <c r="P823" s="7">
        <f>SUMIFS(مصنعيات!N:N,مصنعيات!F:F,$N$2,مصنعيات!D:D,L823)</f>
        <v>0</v>
      </c>
      <c r="Q823" s="66" t="str">
        <f t="shared" si="202"/>
        <v/>
      </c>
      <c r="T823" s="4" t="s">
        <v>13</v>
      </c>
      <c r="U823" s="5">
        <v>45988</v>
      </c>
      <c r="V823" s="7"/>
      <c r="W823" s="7"/>
      <c r="X823" s="6">
        <f t="shared" si="210"/>
        <v>0</v>
      </c>
      <c r="Y823" s="7">
        <f>SUMIFS(مصنعيات!W:W,مصنعيات!O:O,$W$2,مصنعيات!M:M,U823)</f>
        <v>0</v>
      </c>
      <c r="Z823" s="66" t="str">
        <f t="shared" si="203"/>
        <v/>
      </c>
      <c r="AC823" s="4" t="s">
        <v>13</v>
      </c>
      <c r="AD823" s="5">
        <v>45988</v>
      </c>
      <c r="AE823" s="7"/>
      <c r="AF823" s="7"/>
      <c r="AG823" s="6">
        <f t="shared" si="211"/>
        <v>0</v>
      </c>
      <c r="AH823" s="7">
        <f>SUMIFS(مصنعيات!AF:AF,مصنعيات!X:X,$AF$2,مصنعيات!V:V,AD823)</f>
        <v>0</v>
      </c>
      <c r="AI823" s="66" t="str">
        <f t="shared" si="204"/>
        <v/>
      </c>
      <c r="AL823" s="4" t="s">
        <v>13</v>
      </c>
      <c r="AM823" s="5">
        <v>45988</v>
      </c>
      <c r="AN823" s="7"/>
      <c r="AO823" s="7"/>
      <c r="AP823" s="6">
        <f t="shared" si="212"/>
        <v>0</v>
      </c>
      <c r="AQ823" s="7">
        <f>SUMIFS(مصنعيات!AO:AO,مصنعيات!AG:AG,$AO$2,مصنعيات!AE:AE,AM823)</f>
        <v>0</v>
      </c>
      <c r="AR823" s="66" t="str">
        <f t="shared" si="205"/>
        <v/>
      </c>
      <c r="AT823" s="4" t="s">
        <v>13</v>
      </c>
      <c r="AU823" s="5">
        <v>45988</v>
      </c>
      <c r="AV823" s="7"/>
      <c r="AW823" s="7"/>
      <c r="AX823" s="6">
        <f t="shared" si="213"/>
        <v>0</v>
      </c>
      <c r="AY823" s="7">
        <f ca="1">SUMIFS(مصنعيات!AW:AW,مصنعيات!AO:AO,$AO$2,مصنعيات!AM:AM,AU823)</f>
        <v>0</v>
      </c>
      <c r="AZ823" s="66" t="str">
        <f t="shared" si="206"/>
        <v/>
      </c>
      <c r="BB823" s="4" t="s">
        <v>13</v>
      </c>
      <c r="BC823" s="5">
        <v>45988</v>
      </c>
      <c r="BD823" s="7"/>
      <c r="BE823" s="7"/>
      <c r="BF823" s="6">
        <f t="shared" si="214"/>
        <v>0</v>
      </c>
      <c r="BG823" s="7">
        <f ca="1">SUMIFS(مصنعيات!BE:BE,مصنعيات!AW:AW,$AO$2,مصنعيات!AU:AU,BC823)</f>
        <v>0</v>
      </c>
      <c r="BH823" s="66" t="str">
        <f t="shared" si="207"/>
        <v/>
      </c>
      <c r="BJ823" s="4" t="s">
        <v>13</v>
      </c>
      <c r="BK823" s="5">
        <v>45988</v>
      </c>
      <c r="BL823" s="7"/>
      <c r="BM823" s="7"/>
      <c r="BN823" s="6">
        <f t="shared" si="215"/>
        <v>0</v>
      </c>
      <c r="BO823" s="7">
        <f ca="1">SUMIFS(مصنعيات!BM:BM,مصنعيات!BE:BE,$AO$2,مصنعيات!BC:BC,BK823)</f>
        <v>0</v>
      </c>
      <c r="BP823" s="66" t="str">
        <f t="shared" si="208"/>
        <v/>
      </c>
    </row>
    <row r="824" spans="2:68" x14ac:dyDescent="0.2">
      <c r="B824" s="4" t="s">
        <v>30</v>
      </c>
      <c r="C824" s="5">
        <v>45989</v>
      </c>
      <c r="D824" s="7"/>
      <c r="E824" s="7"/>
      <c r="F824" s="6">
        <f t="shared" si="217"/>
        <v>0</v>
      </c>
      <c r="G824" s="7">
        <f>SUMIFS(مصنعيات!N:N,مصنعيات!F:F,$E$2,مصنعيات!D:D,C824)</f>
        <v>0</v>
      </c>
      <c r="H824" s="66" t="str">
        <f t="shared" si="201"/>
        <v/>
      </c>
      <c r="K824" s="4" t="s">
        <v>30</v>
      </c>
      <c r="L824" s="5">
        <v>45989</v>
      </c>
      <c r="M824" s="7"/>
      <c r="N824" s="7"/>
      <c r="O824" s="6">
        <f t="shared" si="209"/>
        <v>0</v>
      </c>
      <c r="P824" s="7">
        <f>SUMIFS(مصنعيات!N:N,مصنعيات!F:F,$N$2,مصنعيات!D:D,L824)</f>
        <v>0</v>
      </c>
      <c r="Q824" s="66" t="str">
        <f t="shared" si="202"/>
        <v/>
      </c>
      <c r="T824" s="4" t="s">
        <v>30</v>
      </c>
      <c r="U824" s="5">
        <v>45989</v>
      </c>
      <c r="V824" s="7"/>
      <c r="W824" s="7"/>
      <c r="X824" s="6">
        <f t="shared" si="210"/>
        <v>0</v>
      </c>
      <c r="Y824" s="7">
        <f>SUMIFS(مصنعيات!W:W,مصنعيات!O:O,$W$2,مصنعيات!M:M,U824)</f>
        <v>0</v>
      </c>
      <c r="Z824" s="66" t="str">
        <f t="shared" si="203"/>
        <v/>
      </c>
      <c r="AC824" s="4" t="s">
        <v>30</v>
      </c>
      <c r="AD824" s="5">
        <v>45989</v>
      </c>
      <c r="AE824" s="7"/>
      <c r="AF824" s="7"/>
      <c r="AG824" s="6">
        <f t="shared" si="211"/>
        <v>0</v>
      </c>
      <c r="AH824" s="7">
        <f>SUMIFS(مصنعيات!AF:AF,مصنعيات!X:X,$AF$2,مصنعيات!V:V,AD824)</f>
        <v>0</v>
      </c>
      <c r="AI824" s="66" t="str">
        <f t="shared" si="204"/>
        <v/>
      </c>
      <c r="AL824" s="4" t="s">
        <v>30</v>
      </c>
      <c r="AM824" s="5">
        <v>45989</v>
      </c>
      <c r="AN824" s="7"/>
      <c r="AO824" s="7"/>
      <c r="AP824" s="6">
        <f t="shared" si="212"/>
        <v>0</v>
      </c>
      <c r="AQ824" s="7">
        <f>SUMIFS(مصنعيات!AO:AO,مصنعيات!AG:AG,$AO$2,مصنعيات!AE:AE,AM824)</f>
        <v>0</v>
      </c>
      <c r="AR824" s="66" t="str">
        <f t="shared" si="205"/>
        <v/>
      </c>
      <c r="AT824" s="4" t="s">
        <v>30</v>
      </c>
      <c r="AU824" s="5">
        <v>45989</v>
      </c>
      <c r="AV824" s="7"/>
      <c r="AW824" s="7"/>
      <c r="AX824" s="6">
        <f t="shared" si="213"/>
        <v>0</v>
      </c>
      <c r="AY824" s="7">
        <f ca="1">SUMIFS(مصنعيات!AW:AW,مصنعيات!AO:AO,$AO$2,مصنعيات!AM:AM,AU824)</f>
        <v>0</v>
      </c>
      <c r="AZ824" s="66" t="str">
        <f t="shared" si="206"/>
        <v/>
      </c>
      <c r="BB824" s="4" t="s">
        <v>30</v>
      </c>
      <c r="BC824" s="5">
        <v>45989</v>
      </c>
      <c r="BD824" s="7"/>
      <c r="BE824" s="7"/>
      <c r="BF824" s="6">
        <f t="shared" si="214"/>
        <v>0</v>
      </c>
      <c r="BG824" s="7">
        <f ca="1">SUMIFS(مصنعيات!BE:BE,مصنعيات!AW:AW,$AO$2,مصنعيات!AU:AU,BC824)</f>
        <v>0</v>
      </c>
      <c r="BH824" s="66" t="str">
        <f t="shared" si="207"/>
        <v/>
      </c>
      <c r="BJ824" s="4" t="s">
        <v>30</v>
      </c>
      <c r="BK824" s="5">
        <v>45989</v>
      </c>
      <c r="BL824" s="7"/>
      <c r="BM824" s="7"/>
      <c r="BN824" s="6">
        <f t="shared" si="215"/>
        <v>0</v>
      </c>
      <c r="BO824" s="7">
        <f ca="1">SUMIFS(مصنعيات!BM:BM,مصنعيات!BE:BE,$AO$2,مصنعيات!BC:BC,BK824)</f>
        <v>0</v>
      </c>
      <c r="BP824" s="66" t="str">
        <f t="shared" si="208"/>
        <v/>
      </c>
    </row>
    <row r="825" spans="2:68" x14ac:dyDescent="0.2">
      <c r="B825" s="4" t="s">
        <v>8</v>
      </c>
      <c r="C825" s="5">
        <v>45990</v>
      </c>
      <c r="D825" s="7"/>
      <c r="E825" s="7"/>
      <c r="F825" s="6">
        <f t="shared" si="217"/>
        <v>0</v>
      </c>
      <c r="G825" s="7">
        <f>SUMIFS(مصنعيات!N:N,مصنعيات!F:F,$E$2,مصنعيات!D:D,C825)</f>
        <v>0</v>
      </c>
      <c r="H825" s="66" t="str">
        <f t="shared" si="201"/>
        <v/>
      </c>
      <c r="K825" s="4" t="s">
        <v>8</v>
      </c>
      <c r="L825" s="5">
        <v>45990</v>
      </c>
      <c r="M825" s="7"/>
      <c r="N825" s="7"/>
      <c r="O825" s="6">
        <f t="shared" si="209"/>
        <v>0</v>
      </c>
      <c r="P825" s="7">
        <f>SUMIFS(مصنعيات!N:N,مصنعيات!F:F,$N$2,مصنعيات!D:D,L825)</f>
        <v>0</v>
      </c>
      <c r="Q825" s="66" t="str">
        <f t="shared" si="202"/>
        <v/>
      </c>
      <c r="T825" s="4" t="s">
        <v>8</v>
      </c>
      <c r="U825" s="5">
        <v>45990</v>
      </c>
      <c r="V825" s="7"/>
      <c r="W825" s="7"/>
      <c r="X825" s="6">
        <f t="shared" si="210"/>
        <v>0</v>
      </c>
      <c r="Y825" s="7">
        <f>SUMIFS(مصنعيات!W:W,مصنعيات!O:O,$W$2,مصنعيات!M:M,U825)</f>
        <v>0</v>
      </c>
      <c r="Z825" s="66" t="str">
        <f t="shared" si="203"/>
        <v/>
      </c>
      <c r="AC825" s="4" t="s">
        <v>8</v>
      </c>
      <c r="AD825" s="5">
        <v>45990</v>
      </c>
      <c r="AE825" s="7"/>
      <c r="AF825" s="7"/>
      <c r="AG825" s="6">
        <f t="shared" si="211"/>
        <v>0</v>
      </c>
      <c r="AH825" s="7">
        <f>SUMIFS(مصنعيات!AF:AF,مصنعيات!X:X,$AF$2,مصنعيات!V:V,AD825)</f>
        <v>0</v>
      </c>
      <c r="AI825" s="66" t="str">
        <f t="shared" si="204"/>
        <v/>
      </c>
      <c r="AL825" s="4" t="s">
        <v>8</v>
      </c>
      <c r="AM825" s="5">
        <v>45990</v>
      </c>
      <c r="AN825" s="7"/>
      <c r="AO825" s="7"/>
      <c r="AP825" s="6">
        <f t="shared" si="212"/>
        <v>0</v>
      </c>
      <c r="AQ825" s="7">
        <f>SUMIFS(مصنعيات!AO:AO,مصنعيات!AG:AG,$AO$2,مصنعيات!AE:AE,AM825)</f>
        <v>0</v>
      </c>
      <c r="AR825" s="66" t="str">
        <f t="shared" si="205"/>
        <v/>
      </c>
      <c r="AT825" s="4" t="s">
        <v>8</v>
      </c>
      <c r="AU825" s="5">
        <v>45990</v>
      </c>
      <c r="AV825" s="7"/>
      <c r="AW825" s="7"/>
      <c r="AX825" s="6">
        <f t="shared" si="213"/>
        <v>0</v>
      </c>
      <c r="AY825" s="7">
        <f ca="1">SUMIFS(مصنعيات!AW:AW,مصنعيات!AO:AO,$AO$2,مصنعيات!AM:AM,AU825)</f>
        <v>0</v>
      </c>
      <c r="AZ825" s="66" t="str">
        <f t="shared" si="206"/>
        <v/>
      </c>
      <c r="BB825" s="4" t="s">
        <v>8</v>
      </c>
      <c r="BC825" s="5">
        <v>45990</v>
      </c>
      <c r="BD825" s="7"/>
      <c r="BE825" s="7"/>
      <c r="BF825" s="6">
        <f t="shared" si="214"/>
        <v>0</v>
      </c>
      <c r="BG825" s="7">
        <f ca="1">SUMIFS(مصنعيات!BE:BE,مصنعيات!AW:AW,$AO$2,مصنعيات!AU:AU,BC825)</f>
        <v>0</v>
      </c>
      <c r="BH825" s="66" t="str">
        <f t="shared" si="207"/>
        <v/>
      </c>
      <c r="BJ825" s="4" t="s">
        <v>8</v>
      </c>
      <c r="BK825" s="5">
        <v>45990</v>
      </c>
      <c r="BL825" s="7"/>
      <c r="BM825" s="7"/>
      <c r="BN825" s="6">
        <f t="shared" si="215"/>
        <v>0</v>
      </c>
      <c r="BO825" s="7">
        <f ca="1">SUMIFS(مصنعيات!BM:BM,مصنعيات!BE:BE,$AO$2,مصنعيات!BC:BC,BK825)</f>
        <v>0</v>
      </c>
      <c r="BP825" s="66" t="str">
        <f t="shared" si="208"/>
        <v/>
      </c>
    </row>
    <row r="826" spans="2:68" x14ac:dyDescent="0.2">
      <c r="B826" s="4" t="s">
        <v>9</v>
      </c>
      <c r="C826" s="5">
        <v>45991</v>
      </c>
      <c r="D826" s="7"/>
      <c r="E826" s="7"/>
      <c r="F826" s="6">
        <f t="shared" si="217"/>
        <v>0</v>
      </c>
      <c r="G826" s="7">
        <f>SUMIFS(مصنعيات!N:N,مصنعيات!F:F,$E$2,مصنعيات!D:D,C826)</f>
        <v>0</v>
      </c>
      <c r="H826" s="66" t="str">
        <f t="shared" si="201"/>
        <v/>
      </c>
      <c r="K826" s="4" t="s">
        <v>9</v>
      </c>
      <c r="L826" s="5">
        <v>45991</v>
      </c>
      <c r="M826" s="7"/>
      <c r="N826" s="7"/>
      <c r="O826" s="6">
        <f t="shared" si="209"/>
        <v>0</v>
      </c>
      <c r="P826" s="7">
        <f>SUMIFS(مصنعيات!N:N,مصنعيات!F:F,$N$2,مصنعيات!D:D,L826)</f>
        <v>0</v>
      </c>
      <c r="Q826" s="66" t="str">
        <f t="shared" si="202"/>
        <v/>
      </c>
      <c r="T826" s="4" t="s">
        <v>9</v>
      </c>
      <c r="U826" s="5">
        <v>45991</v>
      </c>
      <c r="V826" s="7"/>
      <c r="W826" s="7"/>
      <c r="X826" s="6">
        <f t="shared" si="210"/>
        <v>0</v>
      </c>
      <c r="Y826" s="7">
        <f>SUMIFS(مصنعيات!W:W,مصنعيات!O:O,$W$2,مصنعيات!M:M,U826)</f>
        <v>0</v>
      </c>
      <c r="Z826" s="66" t="str">
        <f t="shared" si="203"/>
        <v/>
      </c>
      <c r="AC826" s="4" t="s">
        <v>9</v>
      </c>
      <c r="AD826" s="5">
        <v>45991</v>
      </c>
      <c r="AE826" s="7"/>
      <c r="AF826" s="7"/>
      <c r="AG826" s="6">
        <f t="shared" si="211"/>
        <v>0</v>
      </c>
      <c r="AH826" s="7">
        <f>SUMIFS(مصنعيات!AF:AF,مصنعيات!X:X,$AF$2,مصنعيات!V:V,AD826)</f>
        <v>0</v>
      </c>
      <c r="AI826" s="66" t="str">
        <f t="shared" si="204"/>
        <v/>
      </c>
      <c r="AL826" s="4" t="s">
        <v>9</v>
      </c>
      <c r="AM826" s="5">
        <v>45991</v>
      </c>
      <c r="AN826" s="7"/>
      <c r="AO826" s="7"/>
      <c r="AP826" s="6">
        <f t="shared" si="212"/>
        <v>0</v>
      </c>
      <c r="AQ826" s="7">
        <f>SUMIFS(مصنعيات!AO:AO,مصنعيات!AG:AG,$AO$2,مصنعيات!AE:AE,AM826)</f>
        <v>0</v>
      </c>
      <c r="AR826" s="66" t="str">
        <f t="shared" si="205"/>
        <v/>
      </c>
      <c r="AT826" s="4" t="s">
        <v>9</v>
      </c>
      <c r="AU826" s="5">
        <v>45991</v>
      </c>
      <c r="AV826" s="7"/>
      <c r="AW826" s="7"/>
      <c r="AX826" s="6">
        <f t="shared" si="213"/>
        <v>0</v>
      </c>
      <c r="AY826" s="7">
        <f ca="1">SUMIFS(مصنعيات!AW:AW,مصنعيات!AO:AO,$AO$2,مصنعيات!AM:AM,AU826)</f>
        <v>0</v>
      </c>
      <c r="AZ826" s="66" t="str">
        <f t="shared" si="206"/>
        <v/>
      </c>
      <c r="BB826" s="4" t="s">
        <v>9</v>
      </c>
      <c r="BC826" s="5">
        <v>45991</v>
      </c>
      <c r="BD826" s="7"/>
      <c r="BE826" s="7"/>
      <c r="BF826" s="6">
        <f t="shared" si="214"/>
        <v>0</v>
      </c>
      <c r="BG826" s="7">
        <f ca="1">SUMIFS(مصنعيات!BE:BE,مصنعيات!AW:AW,$AO$2,مصنعيات!AU:AU,BC826)</f>
        <v>0</v>
      </c>
      <c r="BH826" s="66" t="str">
        <f t="shared" si="207"/>
        <v/>
      </c>
      <c r="BJ826" s="4" t="s">
        <v>9</v>
      </c>
      <c r="BK826" s="5">
        <v>45991</v>
      </c>
      <c r="BL826" s="7"/>
      <c r="BM826" s="7"/>
      <c r="BN826" s="6">
        <f t="shared" si="215"/>
        <v>0</v>
      </c>
      <c r="BO826" s="7">
        <f ca="1">SUMIFS(مصنعيات!BM:BM,مصنعيات!BE:BE,$AO$2,مصنعيات!BC:BC,BK826)</f>
        <v>0</v>
      </c>
      <c r="BP826" s="66" t="str">
        <f t="shared" si="208"/>
        <v/>
      </c>
    </row>
    <row r="827" spans="2:68" x14ac:dyDescent="0.2">
      <c r="B827" s="4" t="s">
        <v>10</v>
      </c>
      <c r="C827" s="5">
        <v>45992</v>
      </c>
      <c r="D827" s="7"/>
      <c r="E827" s="7"/>
      <c r="F827" s="6">
        <f t="shared" si="217"/>
        <v>0</v>
      </c>
      <c r="G827" s="7">
        <f>SUMIFS(مصنعيات!N:N,مصنعيات!F:F,$E$2,مصنعيات!D:D,C827)</f>
        <v>0</v>
      </c>
      <c r="H827" s="66" t="str">
        <f t="shared" si="201"/>
        <v/>
      </c>
      <c r="K827" s="4" t="s">
        <v>10</v>
      </c>
      <c r="L827" s="5">
        <v>45992</v>
      </c>
      <c r="M827" s="7"/>
      <c r="N827" s="7"/>
      <c r="O827" s="6">
        <f t="shared" si="209"/>
        <v>0</v>
      </c>
      <c r="P827" s="7">
        <f>SUMIFS(مصنعيات!N:N,مصنعيات!F:F,$N$2,مصنعيات!D:D,L827)</f>
        <v>0</v>
      </c>
      <c r="Q827" s="66" t="str">
        <f t="shared" si="202"/>
        <v/>
      </c>
      <c r="T827" s="4" t="s">
        <v>10</v>
      </c>
      <c r="U827" s="5">
        <v>45992</v>
      </c>
      <c r="V827" s="7"/>
      <c r="W827" s="7"/>
      <c r="X827" s="6">
        <f t="shared" si="210"/>
        <v>0</v>
      </c>
      <c r="Y827" s="7">
        <f>SUMIFS(مصنعيات!W:W,مصنعيات!O:O,$W$2,مصنعيات!M:M,U827)</f>
        <v>0</v>
      </c>
      <c r="Z827" s="66" t="str">
        <f t="shared" si="203"/>
        <v/>
      </c>
      <c r="AC827" s="4" t="s">
        <v>10</v>
      </c>
      <c r="AD827" s="5">
        <v>45992</v>
      </c>
      <c r="AE827" s="7"/>
      <c r="AF827" s="7"/>
      <c r="AG827" s="6">
        <f t="shared" si="211"/>
        <v>0</v>
      </c>
      <c r="AH827" s="7">
        <f>SUMIFS(مصنعيات!AF:AF,مصنعيات!X:X,$AF$2,مصنعيات!V:V,AD827)</f>
        <v>0</v>
      </c>
      <c r="AI827" s="66" t="str">
        <f t="shared" si="204"/>
        <v/>
      </c>
      <c r="AL827" s="4" t="s">
        <v>10</v>
      </c>
      <c r="AM827" s="5">
        <v>45992</v>
      </c>
      <c r="AN827" s="7"/>
      <c r="AO827" s="7"/>
      <c r="AP827" s="6">
        <f t="shared" si="212"/>
        <v>0</v>
      </c>
      <c r="AQ827" s="7">
        <f>SUMIFS(مصنعيات!AO:AO,مصنعيات!AG:AG,$AO$2,مصنعيات!AE:AE,AM827)</f>
        <v>0</v>
      </c>
      <c r="AR827" s="66" t="str">
        <f t="shared" si="205"/>
        <v/>
      </c>
      <c r="AT827" s="4" t="s">
        <v>10</v>
      </c>
      <c r="AU827" s="5">
        <v>45992</v>
      </c>
      <c r="AV827" s="7"/>
      <c r="AW827" s="7"/>
      <c r="AX827" s="6">
        <f t="shared" si="213"/>
        <v>0</v>
      </c>
      <c r="AY827" s="7">
        <f ca="1">SUMIFS(مصنعيات!AW:AW,مصنعيات!AO:AO,$AO$2,مصنعيات!AM:AM,AU827)</f>
        <v>0</v>
      </c>
      <c r="AZ827" s="66" t="str">
        <f t="shared" si="206"/>
        <v/>
      </c>
      <c r="BB827" s="4" t="s">
        <v>10</v>
      </c>
      <c r="BC827" s="5">
        <v>45992</v>
      </c>
      <c r="BD827" s="7"/>
      <c r="BE827" s="7"/>
      <c r="BF827" s="6">
        <f t="shared" si="214"/>
        <v>0</v>
      </c>
      <c r="BG827" s="7">
        <f ca="1">SUMIFS(مصنعيات!BE:BE,مصنعيات!AW:AW,$AO$2,مصنعيات!AU:AU,BC827)</f>
        <v>0</v>
      </c>
      <c r="BH827" s="66" t="str">
        <f t="shared" si="207"/>
        <v/>
      </c>
      <c r="BJ827" s="4" t="s">
        <v>10</v>
      </c>
      <c r="BK827" s="5">
        <v>45992</v>
      </c>
      <c r="BL827" s="7"/>
      <c r="BM827" s="7"/>
      <c r="BN827" s="6">
        <f t="shared" si="215"/>
        <v>0</v>
      </c>
      <c r="BO827" s="7">
        <f ca="1">SUMIFS(مصنعيات!BM:BM,مصنعيات!BE:BE,$AO$2,مصنعيات!BC:BC,BK827)</f>
        <v>0</v>
      </c>
      <c r="BP827" s="66" t="str">
        <f t="shared" si="208"/>
        <v/>
      </c>
    </row>
    <row r="828" spans="2:68" x14ac:dyDescent="0.2">
      <c r="B828" s="4" t="s">
        <v>11</v>
      </c>
      <c r="C828" s="5">
        <v>45993</v>
      </c>
      <c r="D828" s="7"/>
      <c r="E828" s="7"/>
      <c r="F828" s="6">
        <f t="shared" si="217"/>
        <v>0</v>
      </c>
      <c r="G828" s="7">
        <f>SUMIFS(مصنعيات!N:N,مصنعيات!F:F,$E$2,مصنعيات!D:D,C828)</f>
        <v>0</v>
      </c>
      <c r="H828" s="66" t="str">
        <f t="shared" si="201"/>
        <v/>
      </c>
      <c r="K828" s="4" t="s">
        <v>11</v>
      </c>
      <c r="L828" s="5">
        <v>45993</v>
      </c>
      <c r="M828" s="7"/>
      <c r="N828" s="7"/>
      <c r="O828" s="6">
        <f t="shared" si="209"/>
        <v>0</v>
      </c>
      <c r="P828" s="7">
        <f>SUMIFS(مصنعيات!N:N,مصنعيات!F:F,$N$2,مصنعيات!D:D,L828)</f>
        <v>0</v>
      </c>
      <c r="Q828" s="66" t="str">
        <f t="shared" si="202"/>
        <v/>
      </c>
      <c r="T828" s="4" t="s">
        <v>11</v>
      </c>
      <c r="U828" s="5">
        <v>45993</v>
      </c>
      <c r="V828" s="7"/>
      <c r="W828" s="7"/>
      <c r="X828" s="6">
        <f t="shared" si="210"/>
        <v>0</v>
      </c>
      <c r="Y828" s="7">
        <f>SUMIFS(مصنعيات!W:W,مصنعيات!O:O,$W$2,مصنعيات!M:M,U828)</f>
        <v>0</v>
      </c>
      <c r="Z828" s="66" t="str">
        <f t="shared" si="203"/>
        <v/>
      </c>
      <c r="AC828" s="4" t="s">
        <v>11</v>
      </c>
      <c r="AD828" s="5">
        <v>45993</v>
      </c>
      <c r="AE828" s="7"/>
      <c r="AF828" s="7"/>
      <c r="AG828" s="6">
        <f t="shared" si="211"/>
        <v>0</v>
      </c>
      <c r="AH828" s="7">
        <f>SUMIFS(مصنعيات!AF:AF,مصنعيات!X:X,$AF$2,مصنعيات!V:V,AD828)</f>
        <v>0</v>
      </c>
      <c r="AI828" s="66" t="str">
        <f t="shared" si="204"/>
        <v/>
      </c>
      <c r="AL828" s="4" t="s">
        <v>11</v>
      </c>
      <c r="AM828" s="5">
        <v>45993</v>
      </c>
      <c r="AN828" s="7"/>
      <c r="AO828" s="7"/>
      <c r="AP828" s="6">
        <f t="shared" si="212"/>
        <v>0</v>
      </c>
      <c r="AQ828" s="7">
        <f>SUMIFS(مصنعيات!AO:AO,مصنعيات!AG:AG,$AO$2,مصنعيات!AE:AE,AM828)</f>
        <v>0</v>
      </c>
      <c r="AR828" s="66" t="str">
        <f t="shared" si="205"/>
        <v/>
      </c>
      <c r="AT828" s="4" t="s">
        <v>11</v>
      </c>
      <c r="AU828" s="5">
        <v>45993</v>
      </c>
      <c r="AV828" s="7"/>
      <c r="AW828" s="7"/>
      <c r="AX828" s="6">
        <f t="shared" si="213"/>
        <v>0</v>
      </c>
      <c r="AY828" s="7">
        <f ca="1">SUMIFS(مصنعيات!AW:AW,مصنعيات!AO:AO,$AO$2,مصنعيات!AM:AM,AU828)</f>
        <v>0</v>
      </c>
      <c r="AZ828" s="66" t="str">
        <f t="shared" si="206"/>
        <v/>
      </c>
      <c r="BB828" s="4" t="s">
        <v>11</v>
      </c>
      <c r="BC828" s="5">
        <v>45993</v>
      </c>
      <c r="BD828" s="7"/>
      <c r="BE828" s="7"/>
      <c r="BF828" s="6">
        <f t="shared" si="214"/>
        <v>0</v>
      </c>
      <c r="BG828" s="7">
        <f ca="1">SUMIFS(مصنعيات!BE:BE,مصنعيات!AW:AW,$AO$2,مصنعيات!AU:AU,BC828)</f>
        <v>0</v>
      </c>
      <c r="BH828" s="66" t="str">
        <f t="shared" si="207"/>
        <v/>
      </c>
      <c r="BJ828" s="4" t="s">
        <v>11</v>
      </c>
      <c r="BK828" s="5">
        <v>45993</v>
      </c>
      <c r="BL828" s="7"/>
      <c r="BM828" s="7"/>
      <c r="BN828" s="6">
        <f t="shared" si="215"/>
        <v>0</v>
      </c>
      <c r="BO828" s="7">
        <f ca="1">SUMIFS(مصنعيات!BM:BM,مصنعيات!BE:BE,$AO$2,مصنعيات!BC:BC,BK828)</f>
        <v>0</v>
      </c>
      <c r="BP828" s="66" t="str">
        <f t="shared" si="208"/>
        <v/>
      </c>
    </row>
    <row r="829" spans="2:68" x14ac:dyDescent="0.2">
      <c r="B829" s="4" t="s">
        <v>12</v>
      </c>
      <c r="C829" s="5">
        <v>45994</v>
      </c>
      <c r="D829" s="7"/>
      <c r="E829" s="7"/>
      <c r="F829" s="6">
        <f t="shared" si="217"/>
        <v>0</v>
      </c>
      <c r="G829" s="7">
        <f>SUMIFS(مصنعيات!N:N,مصنعيات!F:F,$E$2,مصنعيات!D:D,C829)</f>
        <v>0</v>
      </c>
      <c r="H829" s="66" t="str">
        <f t="shared" si="201"/>
        <v/>
      </c>
      <c r="K829" s="4" t="s">
        <v>12</v>
      </c>
      <c r="L829" s="5">
        <v>45994</v>
      </c>
      <c r="M829" s="7"/>
      <c r="N829" s="7"/>
      <c r="O829" s="6">
        <f t="shared" si="209"/>
        <v>0</v>
      </c>
      <c r="P829" s="7">
        <f>SUMIFS(مصنعيات!N:N,مصنعيات!F:F,$N$2,مصنعيات!D:D,L829)</f>
        <v>0</v>
      </c>
      <c r="Q829" s="66" t="str">
        <f t="shared" si="202"/>
        <v/>
      </c>
      <c r="T829" s="4" t="s">
        <v>12</v>
      </c>
      <c r="U829" s="5">
        <v>45994</v>
      </c>
      <c r="V829" s="7"/>
      <c r="W829" s="7"/>
      <c r="X829" s="6">
        <f t="shared" si="210"/>
        <v>0</v>
      </c>
      <c r="Y829" s="7">
        <f>SUMIFS(مصنعيات!W:W,مصنعيات!O:O,$W$2,مصنعيات!M:M,U829)</f>
        <v>0</v>
      </c>
      <c r="Z829" s="66" t="str">
        <f t="shared" si="203"/>
        <v/>
      </c>
      <c r="AC829" s="4" t="s">
        <v>12</v>
      </c>
      <c r="AD829" s="5">
        <v>45994</v>
      </c>
      <c r="AE829" s="7"/>
      <c r="AF829" s="7"/>
      <c r="AG829" s="6">
        <f t="shared" si="211"/>
        <v>0</v>
      </c>
      <c r="AH829" s="7">
        <f>SUMIFS(مصنعيات!AF:AF,مصنعيات!X:X,$AF$2,مصنعيات!V:V,AD829)</f>
        <v>0</v>
      </c>
      <c r="AI829" s="66" t="str">
        <f t="shared" si="204"/>
        <v/>
      </c>
      <c r="AL829" s="4" t="s">
        <v>12</v>
      </c>
      <c r="AM829" s="5">
        <v>45994</v>
      </c>
      <c r="AN829" s="7"/>
      <c r="AO829" s="7"/>
      <c r="AP829" s="6">
        <f t="shared" si="212"/>
        <v>0</v>
      </c>
      <c r="AQ829" s="7">
        <f>SUMIFS(مصنعيات!AO:AO,مصنعيات!AG:AG,$AO$2,مصنعيات!AE:AE,AM829)</f>
        <v>0</v>
      </c>
      <c r="AR829" s="66" t="str">
        <f t="shared" si="205"/>
        <v/>
      </c>
      <c r="AT829" s="4" t="s">
        <v>12</v>
      </c>
      <c r="AU829" s="5">
        <v>45994</v>
      </c>
      <c r="AV829" s="7"/>
      <c r="AW829" s="7"/>
      <c r="AX829" s="6">
        <f t="shared" si="213"/>
        <v>0</v>
      </c>
      <c r="AY829" s="7">
        <f ca="1">SUMIFS(مصنعيات!AW:AW,مصنعيات!AO:AO,$AO$2,مصنعيات!AM:AM,AU829)</f>
        <v>0</v>
      </c>
      <c r="AZ829" s="66" t="str">
        <f t="shared" si="206"/>
        <v/>
      </c>
      <c r="BB829" s="4" t="s">
        <v>12</v>
      </c>
      <c r="BC829" s="5">
        <v>45994</v>
      </c>
      <c r="BD829" s="7"/>
      <c r="BE829" s="7"/>
      <c r="BF829" s="6">
        <f t="shared" si="214"/>
        <v>0</v>
      </c>
      <c r="BG829" s="7">
        <f ca="1">SUMIFS(مصنعيات!BE:BE,مصنعيات!AW:AW,$AO$2,مصنعيات!AU:AU,BC829)</f>
        <v>0</v>
      </c>
      <c r="BH829" s="66" t="str">
        <f t="shared" si="207"/>
        <v/>
      </c>
      <c r="BJ829" s="4" t="s">
        <v>12</v>
      </c>
      <c r="BK829" s="5">
        <v>45994</v>
      </c>
      <c r="BL829" s="7"/>
      <c r="BM829" s="7"/>
      <c r="BN829" s="6">
        <f t="shared" si="215"/>
        <v>0</v>
      </c>
      <c r="BO829" s="7">
        <f ca="1">SUMIFS(مصنعيات!BM:BM,مصنعيات!BE:BE,$AO$2,مصنعيات!BC:BC,BK829)</f>
        <v>0</v>
      </c>
      <c r="BP829" s="66" t="str">
        <f t="shared" si="208"/>
        <v/>
      </c>
    </row>
    <row r="830" spans="2:68" x14ac:dyDescent="0.2">
      <c r="B830" s="4" t="s">
        <v>13</v>
      </c>
      <c r="C830" s="5">
        <v>45995</v>
      </c>
      <c r="D830" s="7"/>
      <c r="E830" s="7"/>
      <c r="F830" s="6">
        <f t="shared" si="217"/>
        <v>0</v>
      </c>
      <c r="G830" s="7">
        <f>SUMIFS(مصنعيات!N:N,مصنعيات!F:F,$E$2,مصنعيات!D:D,C830)</f>
        <v>0</v>
      </c>
      <c r="H830" s="66" t="str">
        <f t="shared" si="201"/>
        <v/>
      </c>
      <c r="K830" s="4" t="s">
        <v>13</v>
      </c>
      <c r="L830" s="5">
        <v>45995</v>
      </c>
      <c r="M830" s="7"/>
      <c r="N830" s="7"/>
      <c r="O830" s="6">
        <f t="shared" si="209"/>
        <v>0</v>
      </c>
      <c r="P830" s="7">
        <f>SUMIFS(مصنعيات!N:N,مصنعيات!F:F,$N$2,مصنعيات!D:D,L830)</f>
        <v>0</v>
      </c>
      <c r="Q830" s="66" t="str">
        <f t="shared" si="202"/>
        <v/>
      </c>
      <c r="T830" s="4" t="s">
        <v>13</v>
      </c>
      <c r="U830" s="5">
        <v>45995</v>
      </c>
      <c r="V830" s="7"/>
      <c r="W830" s="7"/>
      <c r="X830" s="6">
        <f t="shared" si="210"/>
        <v>0</v>
      </c>
      <c r="Y830" s="7">
        <f>SUMIFS(مصنعيات!W:W,مصنعيات!O:O,$W$2,مصنعيات!M:M,U830)</f>
        <v>0</v>
      </c>
      <c r="Z830" s="66" t="str">
        <f t="shared" si="203"/>
        <v/>
      </c>
      <c r="AC830" s="4" t="s">
        <v>13</v>
      </c>
      <c r="AD830" s="5">
        <v>45995</v>
      </c>
      <c r="AE830" s="7"/>
      <c r="AF830" s="7"/>
      <c r="AG830" s="6">
        <f t="shared" si="211"/>
        <v>0</v>
      </c>
      <c r="AH830" s="7">
        <f>SUMIFS(مصنعيات!AF:AF,مصنعيات!X:X,$AF$2,مصنعيات!V:V,AD830)</f>
        <v>0</v>
      </c>
      <c r="AI830" s="66" t="str">
        <f t="shared" si="204"/>
        <v/>
      </c>
      <c r="AL830" s="4" t="s">
        <v>13</v>
      </c>
      <c r="AM830" s="5">
        <v>45995</v>
      </c>
      <c r="AN830" s="7"/>
      <c r="AO830" s="7"/>
      <c r="AP830" s="6">
        <f t="shared" si="212"/>
        <v>0</v>
      </c>
      <c r="AQ830" s="7">
        <f>SUMIFS(مصنعيات!AO:AO,مصنعيات!AG:AG,$AO$2,مصنعيات!AE:AE,AM830)</f>
        <v>0</v>
      </c>
      <c r="AR830" s="66" t="str">
        <f t="shared" si="205"/>
        <v/>
      </c>
      <c r="AT830" s="4" t="s">
        <v>13</v>
      </c>
      <c r="AU830" s="5">
        <v>45995</v>
      </c>
      <c r="AV830" s="7"/>
      <c r="AW830" s="7"/>
      <c r="AX830" s="6">
        <f t="shared" si="213"/>
        <v>0</v>
      </c>
      <c r="AY830" s="7">
        <f ca="1">SUMIFS(مصنعيات!AW:AW,مصنعيات!AO:AO,$AO$2,مصنعيات!AM:AM,AU830)</f>
        <v>0</v>
      </c>
      <c r="AZ830" s="66" t="str">
        <f t="shared" si="206"/>
        <v/>
      </c>
      <c r="BB830" s="4" t="s">
        <v>13</v>
      </c>
      <c r="BC830" s="5">
        <v>45995</v>
      </c>
      <c r="BD830" s="7"/>
      <c r="BE830" s="7"/>
      <c r="BF830" s="6">
        <f t="shared" si="214"/>
        <v>0</v>
      </c>
      <c r="BG830" s="7">
        <f ca="1">SUMIFS(مصنعيات!BE:BE,مصنعيات!AW:AW,$AO$2,مصنعيات!AU:AU,BC830)</f>
        <v>0</v>
      </c>
      <c r="BH830" s="66" t="str">
        <f t="shared" si="207"/>
        <v/>
      </c>
      <c r="BJ830" s="4" t="s">
        <v>13</v>
      </c>
      <c r="BK830" s="5">
        <v>45995</v>
      </c>
      <c r="BL830" s="7"/>
      <c r="BM830" s="7"/>
      <c r="BN830" s="6">
        <f t="shared" si="215"/>
        <v>0</v>
      </c>
      <c r="BO830" s="7">
        <f ca="1">SUMIFS(مصنعيات!BM:BM,مصنعيات!BE:BE,$AO$2,مصنعيات!BC:BC,BK830)</f>
        <v>0</v>
      </c>
      <c r="BP830" s="66" t="str">
        <f t="shared" si="208"/>
        <v/>
      </c>
    </row>
    <row r="831" spans="2:68" x14ac:dyDescent="0.2">
      <c r="B831" s="4" t="s">
        <v>30</v>
      </c>
      <c r="C831" s="5">
        <v>45996</v>
      </c>
      <c r="D831" s="7"/>
      <c r="E831" s="7"/>
      <c r="F831" s="6">
        <f t="shared" si="217"/>
        <v>0</v>
      </c>
      <c r="G831" s="7">
        <f>SUMIFS(مصنعيات!N:N,مصنعيات!F:F,$E$2,مصنعيات!D:D,C831)</f>
        <v>0</v>
      </c>
      <c r="H831" s="66" t="str">
        <f t="shared" si="201"/>
        <v/>
      </c>
      <c r="K831" s="4" t="s">
        <v>30</v>
      </c>
      <c r="L831" s="5">
        <v>45996</v>
      </c>
      <c r="M831" s="7"/>
      <c r="N831" s="7"/>
      <c r="O831" s="6">
        <f t="shared" si="209"/>
        <v>0</v>
      </c>
      <c r="P831" s="7">
        <f>SUMIFS(مصنعيات!N:N,مصنعيات!F:F,$N$2,مصنعيات!D:D,L831)</f>
        <v>0</v>
      </c>
      <c r="Q831" s="66" t="str">
        <f t="shared" si="202"/>
        <v/>
      </c>
      <c r="T831" s="4" t="s">
        <v>30</v>
      </c>
      <c r="U831" s="5">
        <v>45996</v>
      </c>
      <c r="V831" s="7"/>
      <c r="W831" s="7"/>
      <c r="X831" s="6">
        <f t="shared" si="210"/>
        <v>0</v>
      </c>
      <c r="Y831" s="7">
        <f>SUMIFS(مصنعيات!W:W,مصنعيات!O:O,$W$2,مصنعيات!M:M,U831)</f>
        <v>0</v>
      </c>
      <c r="Z831" s="66" t="str">
        <f t="shared" si="203"/>
        <v/>
      </c>
      <c r="AC831" s="4" t="s">
        <v>30</v>
      </c>
      <c r="AD831" s="5">
        <v>45996</v>
      </c>
      <c r="AE831" s="7"/>
      <c r="AF831" s="7"/>
      <c r="AG831" s="6">
        <f t="shared" si="211"/>
        <v>0</v>
      </c>
      <c r="AH831" s="7">
        <f>SUMIFS(مصنعيات!AF:AF,مصنعيات!X:X,$AF$2,مصنعيات!V:V,AD831)</f>
        <v>0</v>
      </c>
      <c r="AI831" s="66" t="str">
        <f t="shared" si="204"/>
        <v/>
      </c>
      <c r="AL831" s="4" t="s">
        <v>30</v>
      </c>
      <c r="AM831" s="5">
        <v>45996</v>
      </c>
      <c r="AN831" s="7"/>
      <c r="AO831" s="7"/>
      <c r="AP831" s="6">
        <f t="shared" si="212"/>
        <v>0</v>
      </c>
      <c r="AQ831" s="7">
        <f>SUMIFS(مصنعيات!AO:AO,مصنعيات!AG:AG,$AO$2,مصنعيات!AE:AE,AM831)</f>
        <v>0</v>
      </c>
      <c r="AR831" s="66" t="str">
        <f t="shared" si="205"/>
        <v/>
      </c>
      <c r="AT831" s="4" t="s">
        <v>30</v>
      </c>
      <c r="AU831" s="5">
        <v>45996</v>
      </c>
      <c r="AV831" s="7"/>
      <c r="AW831" s="7"/>
      <c r="AX831" s="6">
        <f t="shared" si="213"/>
        <v>0</v>
      </c>
      <c r="AY831" s="7">
        <f ca="1">SUMIFS(مصنعيات!AW:AW,مصنعيات!AO:AO,$AO$2,مصنعيات!AM:AM,AU831)</f>
        <v>0</v>
      </c>
      <c r="AZ831" s="66" t="str">
        <f t="shared" si="206"/>
        <v/>
      </c>
      <c r="BB831" s="4" t="s">
        <v>30</v>
      </c>
      <c r="BC831" s="5">
        <v>45996</v>
      </c>
      <c r="BD831" s="7"/>
      <c r="BE831" s="7"/>
      <c r="BF831" s="6">
        <f t="shared" si="214"/>
        <v>0</v>
      </c>
      <c r="BG831" s="7">
        <f ca="1">SUMIFS(مصنعيات!BE:BE,مصنعيات!AW:AW,$AO$2,مصنعيات!AU:AU,BC831)</f>
        <v>0</v>
      </c>
      <c r="BH831" s="66" t="str">
        <f t="shared" si="207"/>
        <v/>
      </c>
      <c r="BJ831" s="4" t="s">
        <v>30</v>
      </c>
      <c r="BK831" s="5">
        <v>45996</v>
      </c>
      <c r="BL831" s="7"/>
      <c r="BM831" s="7"/>
      <c r="BN831" s="6">
        <f t="shared" si="215"/>
        <v>0</v>
      </c>
      <c r="BO831" s="7">
        <f ca="1">SUMIFS(مصنعيات!BM:BM,مصنعيات!BE:BE,$AO$2,مصنعيات!BC:BC,BK831)</f>
        <v>0</v>
      </c>
      <c r="BP831" s="66" t="str">
        <f t="shared" si="208"/>
        <v/>
      </c>
    </row>
    <row r="832" spans="2:68" x14ac:dyDescent="0.2">
      <c r="B832" s="4" t="s">
        <v>8</v>
      </c>
      <c r="C832" s="5">
        <v>45997</v>
      </c>
      <c r="D832" s="7"/>
      <c r="E832" s="7"/>
      <c r="F832" s="6">
        <f t="shared" si="217"/>
        <v>0</v>
      </c>
      <c r="G832" s="7">
        <f>SUMIFS(مصنعيات!N:N,مصنعيات!F:F,$E$2,مصنعيات!D:D,C832)</f>
        <v>0</v>
      </c>
      <c r="H832" s="66" t="str">
        <f t="shared" si="201"/>
        <v/>
      </c>
      <c r="K832" s="4" t="s">
        <v>8</v>
      </c>
      <c r="L832" s="5">
        <v>45997</v>
      </c>
      <c r="M832" s="7"/>
      <c r="N832" s="7"/>
      <c r="O832" s="6">
        <f t="shared" si="209"/>
        <v>0</v>
      </c>
      <c r="P832" s="7">
        <f>SUMIFS(مصنعيات!N:N,مصنعيات!F:F,$N$2,مصنعيات!D:D,L832)</f>
        <v>0</v>
      </c>
      <c r="Q832" s="66" t="str">
        <f t="shared" si="202"/>
        <v/>
      </c>
      <c r="T832" s="4" t="s">
        <v>8</v>
      </c>
      <c r="U832" s="5">
        <v>45997</v>
      </c>
      <c r="V832" s="7"/>
      <c r="W832" s="7"/>
      <c r="X832" s="6">
        <f t="shared" si="210"/>
        <v>0</v>
      </c>
      <c r="Y832" s="7">
        <f>SUMIFS(مصنعيات!W:W,مصنعيات!O:O,$W$2,مصنعيات!M:M,U832)</f>
        <v>0</v>
      </c>
      <c r="Z832" s="66" t="str">
        <f t="shared" si="203"/>
        <v/>
      </c>
      <c r="AC832" s="4" t="s">
        <v>8</v>
      </c>
      <c r="AD832" s="5">
        <v>45997</v>
      </c>
      <c r="AE832" s="7"/>
      <c r="AF832" s="7"/>
      <c r="AG832" s="6">
        <f t="shared" si="211"/>
        <v>0</v>
      </c>
      <c r="AH832" s="7">
        <f>SUMIFS(مصنعيات!AF:AF,مصنعيات!X:X,$AF$2,مصنعيات!V:V,AD832)</f>
        <v>0</v>
      </c>
      <c r="AI832" s="66" t="str">
        <f t="shared" si="204"/>
        <v/>
      </c>
      <c r="AL832" s="4" t="s">
        <v>8</v>
      </c>
      <c r="AM832" s="5">
        <v>45997</v>
      </c>
      <c r="AN832" s="7"/>
      <c r="AO832" s="7"/>
      <c r="AP832" s="6">
        <f t="shared" si="212"/>
        <v>0</v>
      </c>
      <c r="AQ832" s="7">
        <f>SUMIFS(مصنعيات!AO:AO,مصنعيات!AG:AG,$AO$2,مصنعيات!AE:AE,AM832)</f>
        <v>0</v>
      </c>
      <c r="AR832" s="66" t="str">
        <f t="shared" si="205"/>
        <v/>
      </c>
      <c r="AT832" s="4" t="s">
        <v>8</v>
      </c>
      <c r="AU832" s="5">
        <v>45997</v>
      </c>
      <c r="AV832" s="7"/>
      <c r="AW832" s="7"/>
      <c r="AX832" s="6">
        <f t="shared" si="213"/>
        <v>0</v>
      </c>
      <c r="AY832" s="7">
        <f ca="1">SUMIFS(مصنعيات!AW:AW,مصنعيات!AO:AO,$AO$2,مصنعيات!AM:AM,AU832)</f>
        <v>0</v>
      </c>
      <c r="AZ832" s="66" t="str">
        <f t="shared" si="206"/>
        <v/>
      </c>
      <c r="BB832" s="4" t="s">
        <v>8</v>
      </c>
      <c r="BC832" s="5">
        <v>45997</v>
      </c>
      <c r="BD832" s="7"/>
      <c r="BE832" s="7"/>
      <c r="BF832" s="6">
        <f t="shared" si="214"/>
        <v>0</v>
      </c>
      <c r="BG832" s="7">
        <f ca="1">SUMIFS(مصنعيات!BE:BE,مصنعيات!AW:AW,$AO$2,مصنعيات!AU:AU,BC832)</f>
        <v>0</v>
      </c>
      <c r="BH832" s="66" t="str">
        <f t="shared" si="207"/>
        <v/>
      </c>
      <c r="BJ832" s="4" t="s">
        <v>8</v>
      </c>
      <c r="BK832" s="5">
        <v>45997</v>
      </c>
      <c r="BL832" s="7"/>
      <c r="BM832" s="7"/>
      <c r="BN832" s="6">
        <f t="shared" si="215"/>
        <v>0</v>
      </c>
      <c r="BO832" s="7">
        <f ca="1">SUMIFS(مصنعيات!BM:BM,مصنعيات!BE:BE,$AO$2,مصنعيات!BC:BC,BK832)</f>
        <v>0</v>
      </c>
      <c r="BP832" s="66" t="str">
        <f t="shared" si="208"/>
        <v/>
      </c>
    </row>
    <row r="833" spans="2:68" x14ac:dyDescent="0.2">
      <c r="B833" s="4" t="s">
        <v>9</v>
      </c>
      <c r="C833" s="5">
        <v>45998</v>
      </c>
      <c r="D833" s="7"/>
      <c r="E833" s="7"/>
      <c r="F833" s="6">
        <f t="shared" si="217"/>
        <v>0</v>
      </c>
      <c r="G833" s="7">
        <f>SUMIFS(مصنعيات!N:N,مصنعيات!F:F,$E$2,مصنعيات!D:D,C833)</f>
        <v>0</v>
      </c>
      <c r="H833" s="66" t="str">
        <f t="shared" si="201"/>
        <v/>
      </c>
      <c r="K833" s="4" t="s">
        <v>9</v>
      </c>
      <c r="L833" s="5">
        <v>45998</v>
      </c>
      <c r="M833" s="7"/>
      <c r="N833" s="7"/>
      <c r="O833" s="6">
        <f t="shared" si="209"/>
        <v>0</v>
      </c>
      <c r="P833" s="7">
        <f>SUMIFS(مصنعيات!N:N,مصنعيات!F:F,$N$2,مصنعيات!D:D,L833)</f>
        <v>0</v>
      </c>
      <c r="Q833" s="66" t="str">
        <f t="shared" si="202"/>
        <v/>
      </c>
      <c r="T833" s="4" t="s">
        <v>9</v>
      </c>
      <c r="U833" s="5">
        <v>45998</v>
      </c>
      <c r="V833" s="7"/>
      <c r="W833" s="7"/>
      <c r="X833" s="6">
        <f t="shared" si="210"/>
        <v>0</v>
      </c>
      <c r="Y833" s="7">
        <f>SUMIFS(مصنعيات!W:W,مصنعيات!O:O,$W$2,مصنعيات!M:M,U833)</f>
        <v>0</v>
      </c>
      <c r="Z833" s="66" t="str">
        <f t="shared" si="203"/>
        <v/>
      </c>
      <c r="AC833" s="4" t="s">
        <v>9</v>
      </c>
      <c r="AD833" s="5">
        <v>45998</v>
      </c>
      <c r="AE833" s="7"/>
      <c r="AF833" s="7"/>
      <c r="AG833" s="6">
        <f t="shared" si="211"/>
        <v>0</v>
      </c>
      <c r="AH833" s="7">
        <f>SUMIFS(مصنعيات!AF:AF,مصنعيات!X:X,$AF$2,مصنعيات!V:V,AD833)</f>
        <v>0</v>
      </c>
      <c r="AI833" s="66" t="str">
        <f t="shared" si="204"/>
        <v/>
      </c>
      <c r="AL833" s="4" t="s">
        <v>9</v>
      </c>
      <c r="AM833" s="5">
        <v>45998</v>
      </c>
      <c r="AN833" s="7"/>
      <c r="AO833" s="7"/>
      <c r="AP833" s="6">
        <f t="shared" si="212"/>
        <v>0</v>
      </c>
      <c r="AQ833" s="7">
        <f>SUMIFS(مصنعيات!AO:AO,مصنعيات!AG:AG,$AO$2,مصنعيات!AE:AE,AM833)</f>
        <v>0</v>
      </c>
      <c r="AR833" s="66" t="str">
        <f t="shared" si="205"/>
        <v/>
      </c>
      <c r="AT833" s="4" t="s">
        <v>9</v>
      </c>
      <c r="AU833" s="5">
        <v>45998</v>
      </c>
      <c r="AV833" s="7"/>
      <c r="AW833" s="7"/>
      <c r="AX833" s="6">
        <f t="shared" si="213"/>
        <v>0</v>
      </c>
      <c r="AY833" s="7">
        <f ca="1">SUMIFS(مصنعيات!AW:AW,مصنعيات!AO:AO,$AO$2,مصنعيات!AM:AM,AU833)</f>
        <v>0</v>
      </c>
      <c r="AZ833" s="66" t="str">
        <f t="shared" si="206"/>
        <v/>
      </c>
      <c r="BB833" s="4" t="s">
        <v>9</v>
      </c>
      <c r="BC833" s="5">
        <v>45998</v>
      </c>
      <c r="BD833" s="7"/>
      <c r="BE833" s="7"/>
      <c r="BF833" s="6">
        <f t="shared" si="214"/>
        <v>0</v>
      </c>
      <c r="BG833" s="7">
        <f ca="1">SUMIFS(مصنعيات!BE:BE,مصنعيات!AW:AW,$AO$2,مصنعيات!AU:AU,BC833)</f>
        <v>0</v>
      </c>
      <c r="BH833" s="66" t="str">
        <f t="shared" si="207"/>
        <v/>
      </c>
      <c r="BJ833" s="4" t="s">
        <v>9</v>
      </c>
      <c r="BK833" s="5">
        <v>45998</v>
      </c>
      <c r="BL833" s="7"/>
      <c r="BM833" s="7"/>
      <c r="BN833" s="6">
        <f t="shared" si="215"/>
        <v>0</v>
      </c>
      <c r="BO833" s="7">
        <f ca="1">SUMIFS(مصنعيات!BM:BM,مصنعيات!BE:BE,$AO$2,مصنعيات!BC:BC,BK833)</f>
        <v>0</v>
      </c>
      <c r="BP833" s="66" t="str">
        <f t="shared" si="208"/>
        <v/>
      </c>
    </row>
    <row r="834" spans="2:68" x14ac:dyDescent="0.2">
      <c r="B834" s="4" t="s">
        <v>10</v>
      </c>
      <c r="C834" s="5">
        <v>45999</v>
      </c>
      <c r="D834" s="7"/>
      <c r="E834" s="7"/>
      <c r="F834" s="6">
        <f t="shared" si="217"/>
        <v>0</v>
      </c>
      <c r="G834" s="7">
        <f>SUMIFS(مصنعيات!N:N,مصنعيات!F:F,$E$2,مصنعيات!D:D,C834)</f>
        <v>0</v>
      </c>
      <c r="H834" s="66" t="str">
        <f t="shared" si="201"/>
        <v/>
      </c>
      <c r="K834" s="4" t="s">
        <v>10</v>
      </c>
      <c r="L834" s="5">
        <v>45999</v>
      </c>
      <c r="M834" s="7"/>
      <c r="N834" s="7"/>
      <c r="O834" s="6">
        <f t="shared" si="209"/>
        <v>0</v>
      </c>
      <c r="P834" s="7">
        <f>SUMIFS(مصنعيات!N:N,مصنعيات!F:F,$N$2,مصنعيات!D:D,L834)</f>
        <v>0</v>
      </c>
      <c r="Q834" s="66" t="str">
        <f t="shared" si="202"/>
        <v/>
      </c>
      <c r="T834" s="4" t="s">
        <v>10</v>
      </c>
      <c r="U834" s="5">
        <v>45999</v>
      </c>
      <c r="V834" s="7"/>
      <c r="W834" s="7"/>
      <c r="X834" s="6">
        <f t="shared" si="210"/>
        <v>0</v>
      </c>
      <c r="Y834" s="7">
        <f>SUMIFS(مصنعيات!W:W,مصنعيات!O:O,$W$2,مصنعيات!M:M,U834)</f>
        <v>0</v>
      </c>
      <c r="Z834" s="66" t="str">
        <f t="shared" si="203"/>
        <v/>
      </c>
      <c r="AC834" s="4" t="s">
        <v>10</v>
      </c>
      <c r="AD834" s="5">
        <v>45999</v>
      </c>
      <c r="AE834" s="7"/>
      <c r="AF834" s="7"/>
      <c r="AG834" s="6">
        <f t="shared" si="211"/>
        <v>0</v>
      </c>
      <c r="AH834" s="7">
        <f>SUMIFS(مصنعيات!AF:AF,مصنعيات!X:X,$AF$2,مصنعيات!V:V,AD834)</f>
        <v>0</v>
      </c>
      <c r="AI834" s="66" t="str">
        <f t="shared" si="204"/>
        <v/>
      </c>
      <c r="AL834" s="4" t="s">
        <v>10</v>
      </c>
      <c r="AM834" s="5">
        <v>45999</v>
      </c>
      <c r="AN834" s="7"/>
      <c r="AO834" s="7"/>
      <c r="AP834" s="6">
        <f t="shared" si="212"/>
        <v>0</v>
      </c>
      <c r="AQ834" s="7">
        <f>SUMIFS(مصنعيات!AO:AO,مصنعيات!AG:AG,$AO$2,مصنعيات!AE:AE,AM834)</f>
        <v>0</v>
      </c>
      <c r="AR834" s="66" t="str">
        <f t="shared" si="205"/>
        <v/>
      </c>
      <c r="AT834" s="4" t="s">
        <v>10</v>
      </c>
      <c r="AU834" s="5">
        <v>45999</v>
      </c>
      <c r="AV834" s="7"/>
      <c r="AW834" s="7"/>
      <c r="AX834" s="6">
        <f t="shared" si="213"/>
        <v>0</v>
      </c>
      <c r="AY834" s="7">
        <f ca="1">SUMIFS(مصنعيات!AW:AW,مصنعيات!AO:AO,$AO$2,مصنعيات!AM:AM,AU834)</f>
        <v>0</v>
      </c>
      <c r="AZ834" s="66" t="str">
        <f t="shared" si="206"/>
        <v/>
      </c>
      <c r="BB834" s="4" t="s">
        <v>10</v>
      </c>
      <c r="BC834" s="5">
        <v>45999</v>
      </c>
      <c r="BD834" s="7"/>
      <c r="BE834" s="7"/>
      <c r="BF834" s="6">
        <f t="shared" si="214"/>
        <v>0</v>
      </c>
      <c r="BG834" s="7">
        <f ca="1">SUMIFS(مصنعيات!BE:BE,مصنعيات!AW:AW,$AO$2,مصنعيات!AU:AU,BC834)</f>
        <v>0</v>
      </c>
      <c r="BH834" s="66" t="str">
        <f t="shared" si="207"/>
        <v/>
      </c>
      <c r="BJ834" s="4" t="s">
        <v>10</v>
      </c>
      <c r="BK834" s="5">
        <v>45999</v>
      </c>
      <c r="BL834" s="7"/>
      <c r="BM834" s="7"/>
      <c r="BN834" s="6">
        <f t="shared" si="215"/>
        <v>0</v>
      </c>
      <c r="BO834" s="7">
        <f ca="1">SUMIFS(مصنعيات!BM:BM,مصنعيات!BE:BE,$AO$2,مصنعيات!BC:BC,BK834)</f>
        <v>0</v>
      </c>
      <c r="BP834" s="66" t="str">
        <f t="shared" si="208"/>
        <v/>
      </c>
    </row>
    <row r="835" spans="2:68" x14ac:dyDescent="0.2">
      <c r="B835" s="4" t="s">
        <v>11</v>
      </c>
      <c r="C835" s="5">
        <v>46000</v>
      </c>
      <c r="D835" s="7"/>
      <c r="E835" s="7"/>
      <c r="F835" s="6">
        <f t="shared" si="217"/>
        <v>0</v>
      </c>
      <c r="G835" s="7">
        <f>SUMIFS(مصنعيات!N:N,مصنعيات!F:F,$E$2,مصنعيات!D:D,C835)</f>
        <v>0</v>
      </c>
      <c r="H835" s="66" t="str">
        <f t="shared" si="201"/>
        <v/>
      </c>
      <c r="K835" s="4" t="s">
        <v>11</v>
      </c>
      <c r="L835" s="5">
        <v>46000</v>
      </c>
      <c r="M835" s="7"/>
      <c r="N835" s="7"/>
      <c r="O835" s="6">
        <f t="shared" si="209"/>
        <v>0</v>
      </c>
      <c r="P835" s="7">
        <f>SUMIFS(مصنعيات!N:N,مصنعيات!F:F,$N$2,مصنعيات!D:D,L835)</f>
        <v>0</v>
      </c>
      <c r="Q835" s="66" t="str">
        <f t="shared" si="202"/>
        <v/>
      </c>
      <c r="T835" s="4" t="s">
        <v>11</v>
      </c>
      <c r="U835" s="5">
        <v>46000</v>
      </c>
      <c r="V835" s="7"/>
      <c r="W835" s="7"/>
      <c r="X835" s="6">
        <f t="shared" si="210"/>
        <v>0</v>
      </c>
      <c r="Y835" s="7">
        <f>SUMIFS(مصنعيات!W:W,مصنعيات!O:O,$W$2,مصنعيات!M:M,U835)</f>
        <v>0</v>
      </c>
      <c r="Z835" s="66" t="str">
        <f t="shared" si="203"/>
        <v/>
      </c>
      <c r="AC835" s="4" t="s">
        <v>11</v>
      </c>
      <c r="AD835" s="5">
        <v>46000</v>
      </c>
      <c r="AE835" s="7"/>
      <c r="AF835" s="7"/>
      <c r="AG835" s="6">
        <f t="shared" si="211"/>
        <v>0</v>
      </c>
      <c r="AH835" s="7">
        <f>SUMIFS(مصنعيات!AF:AF,مصنعيات!X:X,$AF$2,مصنعيات!V:V,AD835)</f>
        <v>0</v>
      </c>
      <c r="AI835" s="66" t="str">
        <f t="shared" si="204"/>
        <v/>
      </c>
      <c r="AL835" s="4" t="s">
        <v>11</v>
      </c>
      <c r="AM835" s="5">
        <v>46000</v>
      </c>
      <c r="AN835" s="7"/>
      <c r="AO835" s="7"/>
      <c r="AP835" s="6">
        <f t="shared" si="212"/>
        <v>0</v>
      </c>
      <c r="AQ835" s="7">
        <f>SUMIFS(مصنعيات!AO:AO,مصنعيات!AG:AG,$AO$2,مصنعيات!AE:AE,AM835)</f>
        <v>0</v>
      </c>
      <c r="AR835" s="66" t="str">
        <f t="shared" si="205"/>
        <v/>
      </c>
      <c r="AT835" s="4" t="s">
        <v>11</v>
      </c>
      <c r="AU835" s="5">
        <v>46000</v>
      </c>
      <c r="AV835" s="7"/>
      <c r="AW835" s="7"/>
      <c r="AX835" s="6">
        <f t="shared" si="213"/>
        <v>0</v>
      </c>
      <c r="AY835" s="7">
        <f ca="1">SUMIFS(مصنعيات!AW:AW,مصنعيات!AO:AO,$AO$2,مصنعيات!AM:AM,AU835)</f>
        <v>0</v>
      </c>
      <c r="AZ835" s="66" t="str">
        <f t="shared" si="206"/>
        <v/>
      </c>
      <c r="BB835" s="4" t="s">
        <v>11</v>
      </c>
      <c r="BC835" s="5">
        <v>46000</v>
      </c>
      <c r="BD835" s="7"/>
      <c r="BE835" s="7"/>
      <c r="BF835" s="6">
        <f t="shared" si="214"/>
        <v>0</v>
      </c>
      <c r="BG835" s="7">
        <f ca="1">SUMIFS(مصنعيات!BE:BE,مصنعيات!AW:AW,$AO$2,مصنعيات!AU:AU,BC835)</f>
        <v>0</v>
      </c>
      <c r="BH835" s="66" t="str">
        <f t="shared" si="207"/>
        <v/>
      </c>
      <c r="BJ835" s="4" t="s">
        <v>11</v>
      </c>
      <c r="BK835" s="5">
        <v>46000</v>
      </c>
      <c r="BL835" s="7"/>
      <c r="BM835" s="7"/>
      <c r="BN835" s="6">
        <f t="shared" si="215"/>
        <v>0</v>
      </c>
      <c r="BO835" s="7">
        <f ca="1">SUMIFS(مصنعيات!BM:BM,مصنعيات!BE:BE,$AO$2,مصنعيات!BC:BC,BK835)</f>
        <v>0</v>
      </c>
      <c r="BP835" s="66" t="str">
        <f t="shared" si="208"/>
        <v/>
      </c>
    </row>
    <row r="836" spans="2:68" x14ac:dyDescent="0.2">
      <c r="B836" s="4" t="s">
        <v>12</v>
      </c>
      <c r="C836" s="5">
        <v>46001</v>
      </c>
      <c r="D836" s="7"/>
      <c r="E836" s="7"/>
      <c r="F836" s="6">
        <f t="shared" si="217"/>
        <v>0</v>
      </c>
      <c r="G836" s="7">
        <f>SUMIFS(مصنعيات!N:N,مصنعيات!F:F,$E$2,مصنعيات!D:D,C836)</f>
        <v>0</v>
      </c>
      <c r="H836" s="66" t="str">
        <f t="shared" si="201"/>
        <v/>
      </c>
      <c r="K836" s="4" t="s">
        <v>12</v>
      </c>
      <c r="L836" s="5">
        <v>46001</v>
      </c>
      <c r="M836" s="7"/>
      <c r="N836" s="7"/>
      <c r="O836" s="6">
        <f t="shared" si="209"/>
        <v>0</v>
      </c>
      <c r="P836" s="7">
        <f>SUMIFS(مصنعيات!N:N,مصنعيات!F:F,$N$2,مصنعيات!D:D,L836)</f>
        <v>0</v>
      </c>
      <c r="Q836" s="66" t="str">
        <f t="shared" si="202"/>
        <v/>
      </c>
      <c r="T836" s="4" t="s">
        <v>12</v>
      </c>
      <c r="U836" s="5">
        <v>46001</v>
      </c>
      <c r="V836" s="7"/>
      <c r="W836" s="7"/>
      <c r="X836" s="6">
        <f t="shared" si="210"/>
        <v>0</v>
      </c>
      <c r="Y836" s="7">
        <f>SUMIFS(مصنعيات!W:W,مصنعيات!O:O,$W$2,مصنعيات!M:M,U836)</f>
        <v>0</v>
      </c>
      <c r="Z836" s="66" t="str">
        <f t="shared" si="203"/>
        <v/>
      </c>
      <c r="AC836" s="4" t="s">
        <v>12</v>
      </c>
      <c r="AD836" s="5">
        <v>46001</v>
      </c>
      <c r="AE836" s="7"/>
      <c r="AF836" s="7"/>
      <c r="AG836" s="6">
        <f t="shared" si="211"/>
        <v>0</v>
      </c>
      <c r="AH836" s="7">
        <f>SUMIFS(مصنعيات!AF:AF,مصنعيات!X:X,$AF$2,مصنعيات!V:V,AD836)</f>
        <v>0</v>
      </c>
      <c r="AI836" s="66" t="str">
        <f t="shared" si="204"/>
        <v/>
      </c>
      <c r="AL836" s="4" t="s">
        <v>12</v>
      </c>
      <c r="AM836" s="5">
        <v>46001</v>
      </c>
      <c r="AN836" s="7"/>
      <c r="AO836" s="7"/>
      <c r="AP836" s="6">
        <f t="shared" si="212"/>
        <v>0</v>
      </c>
      <c r="AQ836" s="7">
        <f>SUMIFS(مصنعيات!AO:AO,مصنعيات!AG:AG,$AO$2,مصنعيات!AE:AE,AM836)</f>
        <v>0</v>
      </c>
      <c r="AR836" s="66" t="str">
        <f t="shared" si="205"/>
        <v/>
      </c>
      <c r="AT836" s="4" t="s">
        <v>12</v>
      </c>
      <c r="AU836" s="5">
        <v>46001</v>
      </c>
      <c r="AV836" s="7"/>
      <c r="AW836" s="7"/>
      <c r="AX836" s="6">
        <f t="shared" si="213"/>
        <v>0</v>
      </c>
      <c r="AY836" s="7">
        <f ca="1">SUMIFS(مصنعيات!AW:AW,مصنعيات!AO:AO,$AO$2,مصنعيات!AM:AM,AU836)</f>
        <v>0</v>
      </c>
      <c r="AZ836" s="66" t="str">
        <f t="shared" si="206"/>
        <v/>
      </c>
      <c r="BB836" s="4" t="s">
        <v>12</v>
      </c>
      <c r="BC836" s="5">
        <v>46001</v>
      </c>
      <c r="BD836" s="7"/>
      <c r="BE836" s="7"/>
      <c r="BF836" s="6">
        <f t="shared" si="214"/>
        <v>0</v>
      </c>
      <c r="BG836" s="7">
        <f ca="1">SUMIFS(مصنعيات!BE:BE,مصنعيات!AW:AW,$AO$2,مصنعيات!AU:AU,BC836)</f>
        <v>0</v>
      </c>
      <c r="BH836" s="66" t="str">
        <f t="shared" si="207"/>
        <v/>
      </c>
      <c r="BJ836" s="4" t="s">
        <v>12</v>
      </c>
      <c r="BK836" s="5">
        <v>46001</v>
      </c>
      <c r="BL836" s="7"/>
      <c r="BM836" s="7"/>
      <c r="BN836" s="6">
        <f t="shared" si="215"/>
        <v>0</v>
      </c>
      <c r="BO836" s="7">
        <f ca="1">SUMIFS(مصنعيات!BM:BM,مصنعيات!BE:BE,$AO$2,مصنعيات!BC:BC,BK836)</f>
        <v>0</v>
      </c>
      <c r="BP836" s="66" t="str">
        <f t="shared" si="208"/>
        <v/>
      </c>
    </row>
    <row r="837" spans="2:68" x14ac:dyDescent="0.2">
      <c r="B837" s="4" t="s">
        <v>13</v>
      </c>
      <c r="C837" s="5">
        <v>46002</v>
      </c>
      <c r="D837" s="7"/>
      <c r="E837" s="7"/>
      <c r="F837" s="6">
        <f t="shared" si="217"/>
        <v>0</v>
      </c>
      <c r="G837" s="7">
        <f>SUMIFS(مصنعيات!N:N,مصنعيات!F:F,$E$2,مصنعيات!D:D,C837)</f>
        <v>0</v>
      </c>
      <c r="H837" s="66" t="str">
        <f t="shared" si="201"/>
        <v/>
      </c>
      <c r="K837" s="4" t="s">
        <v>13</v>
      </c>
      <c r="L837" s="5">
        <v>46002</v>
      </c>
      <c r="M837" s="7"/>
      <c r="N837" s="7"/>
      <c r="O837" s="6">
        <f t="shared" si="209"/>
        <v>0</v>
      </c>
      <c r="P837" s="7">
        <f>SUMIFS(مصنعيات!N:N,مصنعيات!F:F,$N$2,مصنعيات!D:D,L837)</f>
        <v>0</v>
      </c>
      <c r="Q837" s="66" t="str">
        <f t="shared" si="202"/>
        <v/>
      </c>
      <c r="T837" s="4" t="s">
        <v>13</v>
      </c>
      <c r="U837" s="5">
        <v>46002</v>
      </c>
      <c r="V837" s="7"/>
      <c r="W837" s="7"/>
      <c r="X837" s="6">
        <f t="shared" si="210"/>
        <v>0</v>
      </c>
      <c r="Y837" s="7">
        <f>SUMIFS(مصنعيات!W:W,مصنعيات!O:O,$W$2,مصنعيات!M:M,U837)</f>
        <v>0</v>
      </c>
      <c r="Z837" s="66" t="str">
        <f t="shared" si="203"/>
        <v/>
      </c>
      <c r="AC837" s="4" t="s">
        <v>13</v>
      </c>
      <c r="AD837" s="5">
        <v>46002</v>
      </c>
      <c r="AE837" s="7"/>
      <c r="AF837" s="7"/>
      <c r="AG837" s="6">
        <f t="shared" si="211"/>
        <v>0</v>
      </c>
      <c r="AH837" s="7">
        <f>SUMIFS(مصنعيات!AF:AF,مصنعيات!X:X,$AF$2,مصنعيات!V:V,AD837)</f>
        <v>0</v>
      </c>
      <c r="AI837" s="66" t="str">
        <f t="shared" si="204"/>
        <v/>
      </c>
      <c r="AL837" s="4" t="s">
        <v>13</v>
      </c>
      <c r="AM837" s="5">
        <v>46002</v>
      </c>
      <c r="AN837" s="7"/>
      <c r="AO837" s="7"/>
      <c r="AP837" s="6">
        <f t="shared" si="212"/>
        <v>0</v>
      </c>
      <c r="AQ837" s="7">
        <f>SUMIFS(مصنعيات!AO:AO,مصنعيات!AG:AG,$AO$2,مصنعيات!AE:AE,AM837)</f>
        <v>0</v>
      </c>
      <c r="AR837" s="66" t="str">
        <f t="shared" si="205"/>
        <v/>
      </c>
      <c r="AT837" s="4" t="s">
        <v>13</v>
      </c>
      <c r="AU837" s="5">
        <v>46002</v>
      </c>
      <c r="AV837" s="7"/>
      <c r="AW837" s="7"/>
      <c r="AX837" s="6">
        <f t="shared" si="213"/>
        <v>0</v>
      </c>
      <c r="AY837" s="7">
        <f ca="1">SUMIFS(مصنعيات!AW:AW,مصنعيات!AO:AO,$AO$2,مصنعيات!AM:AM,AU837)</f>
        <v>0</v>
      </c>
      <c r="AZ837" s="66" t="str">
        <f t="shared" si="206"/>
        <v/>
      </c>
      <c r="BB837" s="4" t="s">
        <v>13</v>
      </c>
      <c r="BC837" s="5">
        <v>46002</v>
      </c>
      <c r="BD837" s="7"/>
      <c r="BE837" s="7"/>
      <c r="BF837" s="6">
        <f t="shared" si="214"/>
        <v>0</v>
      </c>
      <c r="BG837" s="7">
        <f ca="1">SUMIFS(مصنعيات!BE:BE,مصنعيات!AW:AW,$AO$2,مصنعيات!AU:AU,BC837)</f>
        <v>0</v>
      </c>
      <c r="BH837" s="66" t="str">
        <f t="shared" si="207"/>
        <v/>
      </c>
      <c r="BJ837" s="4" t="s">
        <v>13</v>
      </c>
      <c r="BK837" s="5">
        <v>46002</v>
      </c>
      <c r="BL837" s="7"/>
      <c r="BM837" s="7"/>
      <c r="BN837" s="6">
        <f t="shared" si="215"/>
        <v>0</v>
      </c>
      <c r="BO837" s="7">
        <f ca="1">SUMIFS(مصنعيات!BM:BM,مصنعيات!BE:BE,$AO$2,مصنعيات!BC:BC,BK837)</f>
        <v>0</v>
      </c>
      <c r="BP837" s="66" t="str">
        <f t="shared" si="208"/>
        <v/>
      </c>
    </row>
    <row r="838" spans="2:68" x14ac:dyDescent="0.2">
      <c r="B838" s="4" t="s">
        <v>30</v>
      </c>
      <c r="C838" s="5">
        <v>46003</v>
      </c>
      <c r="D838" s="7"/>
      <c r="E838" s="7"/>
      <c r="F838" s="6">
        <f t="shared" si="217"/>
        <v>0</v>
      </c>
      <c r="G838" s="7">
        <f>SUMIFS(مصنعيات!N:N,مصنعيات!F:F,$E$2,مصنعيات!D:D,C838)</f>
        <v>0</v>
      </c>
      <c r="H838" s="66" t="str">
        <f t="shared" ref="H838:H857" si="218">IF(D838="","",F838-G838-$I$2)</f>
        <v/>
      </c>
      <c r="K838" s="4" t="s">
        <v>30</v>
      </c>
      <c r="L838" s="5">
        <v>46003</v>
      </c>
      <c r="M838" s="7"/>
      <c r="N838" s="7"/>
      <c r="O838" s="6">
        <f t="shared" si="209"/>
        <v>0</v>
      </c>
      <c r="P838" s="7">
        <f>SUMIFS(مصنعيات!N:N,مصنعيات!F:F,$N$2,مصنعيات!D:D,L838)</f>
        <v>0</v>
      </c>
      <c r="Q838" s="66" t="str">
        <f t="shared" ref="Q838:Q857" si="219">IF(M838="","",O838-P838-$I$2)</f>
        <v/>
      </c>
      <c r="T838" s="4" t="s">
        <v>30</v>
      </c>
      <c r="U838" s="5">
        <v>46003</v>
      </c>
      <c r="V838" s="7"/>
      <c r="W838" s="7"/>
      <c r="X838" s="6">
        <f t="shared" si="210"/>
        <v>0</v>
      </c>
      <c r="Y838" s="7">
        <f>SUMIFS(مصنعيات!W:W,مصنعيات!O:O,$W$2,مصنعيات!M:M,U838)</f>
        <v>0</v>
      </c>
      <c r="Z838" s="66" t="str">
        <f t="shared" ref="Z838:Z857" si="220">IF(V838="","",X838-Y838-$I$2)</f>
        <v/>
      </c>
      <c r="AC838" s="4" t="s">
        <v>30</v>
      </c>
      <c r="AD838" s="5">
        <v>46003</v>
      </c>
      <c r="AE838" s="7"/>
      <c r="AF838" s="7"/>
      <c r="AG838" s="6">
        <f t="shared" si="211"/>
        <v>0</v>
      </c>
      <c r="AH838" s="7">
        <f>SUMIFS(مصنعيات!AF:AF,مصنعيات!X:X,$AF$2,مصنعيات!V:V,AD838)</f>
        <v>0</v>
      </c>
      <c r="AI838" s="66" t="str">
        <f t="shared" ref="AI838:AI857" si="221">IF(AE838="","",AG838-AH838-$I$2)</f>
        <v/>
      </c>
      <c r="AL838" s="4" t="s">
        <v>30</v>
      </c>
      <c r="AM838" s="5">
        <v>46003</v>
      </c>
      <c r="AN838" s="7"/>
      <c r="AO838" s="7"/>
      <c r="AP838" s="6">
        <f t="shared" si="212"/>
        <v>0</v>
      </c>
      <c r="AQ838" s="7">
        <f>SUMIFS(مصنعيات!AO:AO,مصنعيات!AG:AG,$AO$2,مصنعيات!AE:AE,AM838)</f>
        <v>0</v>
      </c>
      <c r="AR838" s="66" t="str">
        <f t="shared" ref="AR838:AR857" si="222">IF(AN838="","",AP838-AQ838-$I$2)</f>
        <v/>
      </c>
      <c r="AT838" s="4" t="s">
        <v>30</v>
      </c>
      <c r="AU838" s="5">
        <v>46003</v>
      </c>
      <c r="AV838" s="7"/>
      <c r="AW838" s="7"/>
      <c r="AX838" s="6">
        <f t="shared" si="213"/>
        <v>0</v>
      </c>
      <c r="AY838" s="7">
        <f ca="1">SUMIFS(مصنعيات!AW:AW,مصنعيات!AO:AO,$AO$2,مصنعيات!AM:AM,AU838)</f>
        <v>0</v>
      </c>
      <c r="AZ838" s="66" t="str">
        <f t="shared" ref="AZ838:AZ857" si="223">IF(AV838="","",AX838-AY838-$I$2)</f>
        <v/>
      </c>
      <c r="BB838" s="4" t="s">
        <v>30</v>
      </c>
      <c r="BC838" s="5">
        <v>46003</v>
      </c>
      <c r="BD838" s="7"/>
      <c r="BE838" s="7"/>
      <c r="BF838" s="6">
        <f t="shared" si="214"/>
        <v>0</v>
      </c>
      <c r="BG838" s="7">
        <f ca="1">SUMIFS(مصنعيات!BE:BE,مصنعيات!AW:AW,$AO$2,مصنعيات!AU:AU,BC838)</f>
        <v>0</v>
      </c>
      <c r="BH838" s="66" t="str">
        <f t="shared" ref="BH838:BH857" si="224">IF(BD838="","",BF838-BG838-$I$2)</f>
        <v/>
      </c>
      <c r="BJ838" s="4" t="s">
        <v>30</v>
      </c>
      <c r="BK838" s="5">
        <v>46003</v>
      </c>
      <c r="BL838" s="7"/>
      <c r="BM838" s="7"/>
      <c r="BN838" s="6">
        <f t="shared" si="215"/>
        <v>0</v>
      </c>
      <c r="BO838" s="7">
        <f ca="1">SUMIFS(مصنعيات!BM:BM,مصنعيات!BE:BE,$AO$2,مصنعيات!BC:BC,BK838)</f>
        <v>0</v>
      </c>
      <c r="BP838" s="66" t="str">
        <f t="shared" ref="BP838:BP857" si="225">IF(BL838="","",BN838-BO838-$I$2)</f>
        <v/>
      </c>
    </row>
    <row r="839" spans="2:68" x14ac:dyDescent="0.2">
      <c r="B839" s="4" t="s">
        <v>8</v>
      </c>
      <c r="C839" s="5">
        <v>46004</v>
      </c>
      <c r="D839" s="7"/>
      <c r="E839" s="7"/>
      <c r="F839" s="6">
        <f t="shared" si="217"/>
        <v>0</v>
      </c>
      <c r="G839" s="7">
        <f>SUMIFS(مصنعيات!N:N,مصنعيات!F:F,$E$2,مصنعيات!D:D,C839)</f>
        <v>0</v>
      </c>
      <c r="H839" s="66" t="str">
        <f t="shared" si="218"/>
        <v/>
      </c>
      <c r="K839" s="4" t="s">
        <v>8</v>
      </c>
      <c r="L839" s="5">
        <v>46004</v>
      </c>
      <c r="M839" s="7"/>
      <c r="N839" s="7"/>
      <c r="O839" s="6">
        <f t="shared" si="209"/>
        <v>0</v>
      </c>
      <c r="P839" s="7">
        <f>SUMIFS(مصنعيات!N:N,مصنعيات!F:F,$N$2,مصنعيات!D:D,L839)</f>
        <v>0</v>
      </c>
      <c r="Q839" s="66" t="str">
        <f t="shared" si="219"/>
        <v/>
      </c>
      <c r="T839" s="4" t="s">
        <v>8</v>
      </c>
      <c r="U839" s="5">
        <v>46004</v>
      </c>
      <c r="V839" s="7"/>
      <c r="W839" s="7"/>
      <c r="X839" s="6">
        <f t="shared" si="210"/>
        <v>0</v>
      </c>
      <c r="Y839" s="7">
        <f>SUMIFS(مصنعيات!W:W,مصنعيات!O:O,$W$2,مصنعيات!M:M,U839)</f>
        <v>0</v>
      </c>
      <c r="Z839" s="66" t="str">
        <f t="shared" si="220"/>
        <v/>
      </c>
      <c r="AC839" s="4" t="s">
        <v>8</v>
      </c>
      <c r="AD839" s="5">
        <v>46004</v>
      </c>
      <c r="AE839" s="7"/>
      <c r="AF839" s="7"/>
      <c r="AG839" s="6">
        <f t="shared" si="211"/>
        <v>0</v>
      </c>
      <c r="AH839" s="7">
        <f>SUMIFS(مصنعيات!AF:AF,مصنعيات!X:X,$AF$2,مصنعيات!V:V,AD839)</f>
        <v>0</v>
      </c>
      <c r="AI839" s="66" t="str">
        <f t="shared" si="221"/>
        <v/>
      </c>
      <c r="AL839" s="4" t="s">
        <v>8</v>
      </c>
      <c r="AM839" s="5">
        <v>46004</v>
      </c>
      <c r="AN839" s="7"/>
      <c r="AO839" s="7"/>
      <c r="AP839" s="6">
        <f t="shared" si="212"/>
        <v>0</v>
      </c>
      <c r="AQ839" s="7">
        <f>SUMIFS(مصنعيات!AO:AO,مصنعيات!AG:AG,$AO$2,مصنعيات!AE:AE,AM839)</f>
        <v>0</v>
      </c>
      <c r="AR839" s="66" t="str">
        <f t="shared" si="222"/>
        <v/>
      </c>
      <c r="AT839" s="4" t="s">
        <v>8</v>
      </c>
      <c r="AU839" s="5">
        <v>46004</v>
      </c>
      <c r="AV839" s="7"/>
      <c r="AW839" s="7"/>
      <c r="AX839" s="6">
        <f t="shared" si="213"/>
        <v>0</v>
      </c>
      <c r="AY839" s="7">
        <f ca="1">SUMIFS(مصنعيات!AW:AW,مصنعيات!AO:AO,$AO$2,مصنعيات!AM:AM,AU839)</f>
        <v>0</v>
      </c>
      <c r="AZ839" s="66" t="str">
        <f t="shared" si="223"/>
        <v/>
      </c>
      <c r="BB839" s="4" t="s">
        <v>8</v>
      </c>
      <c r="BC839" s="5">
        <v>46004</v>
      </c>
      <c r="BD839" s="7"/>
      <c r="BE839" s="7"/>
      <c r="BF839" s="6">
        <f t="shared" si="214"/>
        <v>0</v>
      </c>
      <c r="BG839" s="7">
        <f ca="1">SUMIFS(مصنعيات!BE:BE,مصنعيات!AW:AW,$AO$2,مصنعيات!AU:AU,BC839)</f>
        <v>0</v>
      </c>
      <c r="BH839" s="66" t="str">
        <f t="shared" si="224"/>
        <v/>
      </c>
      <c r="BJ839" s="4" t="s">
        <v>8</v>
      </c>
      <c r="BK839" s="5">
        <v>46004</v>
      </c>
      <c r="BL839" s="7"/>
      <c r="BM839" s="7"/>
      <c r="BN839" s="6">
        <f t="shared" si="215"/>
        <v>0</v>
      </c>
      <c r="BO839" s="7">
        <f ca="1">SUMIFS(مصنعيات!BM:BM,مصنعيات!BE:BE,$AO$2,مصنعيات!BC:BC,BK839)</f>
        <v>0</v>
      </c>
      <c r="BP839" s="66" t="str">
        <f t="shared" si="225"/>
        <v/>
      </c>
    </row>
    <row r="840" spans="2:68" x14ac:dyDescent="0.2">
      <c r="B840" s="4" t="s">
        <v>9</v>
      </c>
      <c r="C840" s="5">
        <v>46005</v>
      </c>
      <c r="D840" s="7"/>
      <c r="E840" s="7"/>
      <c r="F840" s="6">
        <f t="shared" si="217"/>
        <v>0</v>
      </c>
      <c r="G840" s="7">
        <f>SUMIFS(مصنعيات!N:N,مصنعيات!F:F,$E$2,مصنعيات!D:D,C840)</f>
        <v>0</v>
      </c>
      <c r="H840" s="66" t="str">
        <f t="shared" si="218"/>
        <v/>
      </c>
      <c r="K840" s="4" t="s">
        <v>9</v>
      </c>
      <c r="L840" s="5">
        <v>46005</v>
      </c>
      <c r="M840" s="7"/>
      <c r="N840" s="7"/>
      <c r="O840" s="6">
        <f t="shared" si="209"/>
        <v>0</v>
      </c>
      <c r="P840" s="7">
        <f>SUMIFS(مصنعيات!N:N,مصنعيات!F:F,$N$2,مصنعيات!D:D,L840)</f>
        <v>0</v>
      </c>
      <c r="Q840" s="66" t="str">
        <f t="shared" si="219"/>
        <v/>
      </c>
      <c r="T840" s="4" t="s">
        <v>9</v>
      </c>
      <c r="U840" s="5">
        <v>46005</v>
      </c>
      <c r="V840" s="7"/>
      <c r="W840" s="7"/>
      <c r="X840" s="6">
        <f t="shared" si="210"/>
        <v>0</v>
      </c>
      <c r="Y840" s="7">
        <f>SUMIFS(مصنعيات!W:W,مصنعيات!O:O,$W$2,مصنعيات!M:M,U840)</f>
        <v>0</v>
      </c>
      <c r="Z840" s="66" t="str">
        <f t="shared" si="220"/>
        <v/>
      </c>
      <c r="AC840" s="4" t="s">
        <v>9</v>
      </c>
      <c r="AD840" s="5">
        <v>46005</v>
      </c>
      <c r="AE840" s="7"/>
      <c r="AF840" s="7"/>
      <c r="AG840" s="6">
        <f t="shared" si="211"/>
        <v>0</v>
      </c>
      <c r="AH840" s="7">
        <f>SUMIFS(مصنعيات!AF:AF,مصنعيات!X:X,$AF$2,مصنعيات!V:V,AD840)</f>
        <v>0</v>
      </c>
      <c r="AI840" s="66" t="str">
        <f t="shared" si="221"/>
        <v/>
      </c>
      <c r="AL840" s="4" t="s">
        <v>9</v>
      </c>
      <c r="AM840" s="5">
        <v>46005</v>
      </c>
      <c r="AN840" s="7"/>
      <c r="AO840" s="7"/>
      <c r="AP840" s="6">
        <f t="shared" si="212"/>
        <v>0</v>
      </c>
      <c r="AQ840" s="7">
        <f>SUMIFS(مصنعيات!AO:AO,مصنعيات!AG:AG,$AO$2,مصنعيات!AE:AE,AM840)</f>
        <v>0</v>
      </c>
      <c r="AR840" s="66" t="str">
        <f t="shared" si="222"/>
        <v/>
      </c>
      <c r="AT840" s="4" t="s">
        <v>9</v>
      </c>
      <c r="AU840" s="5">
        <v>46005</v>
      </c>
      <c r="AV840" s="7"/>
      <c r="AW840" s="7"/>
      <c r="AX840" s="6">
        <f t="shared" si="213"/>
        <v>0</v>
      </c>
      <c r="AY840" s="7">
        <f ca="1">SUMIFS(مصنعيات!AW:AW,مصنعيات!AO:AO,$AO$2,مصنعيات!AM:AM,AU840)</f>
        <v>0</v>
      </c>
      <c r="AZ840" s="66" t="str">
        <f t="shared" si="223"/>
        <v/>
      </c>
      <c r="BB840" s="4" t="s">
        <v>9</v>
      </c>
      <c r="BC840" s="5">
        <v>46005</v>
      </c>
      <c r="BD840" s="7"/>
      <c r="BE840" s="7"/>
      <c r="BF840" s="6">
        <f t="shared" si="214"/>
        <v>0</v>
      </c>
      <c r="BG840" s="7">
        <f ca="1">SUMIFS(مصنعيات!BE:BE,مصنعيات!AW:AW,$AO$2,مصنعيات!AU:AU,BC840)</f>
        <v>0</v>
      </c>
      <c r="BH840" s="66" t="str">
        <f t="shared" si="224"/>
        <v/>
      </c>
      <c r="BJ840" s="4" t="s">
        <v>9</v>
      </c>
      <c r="BK840" s="5">
        <v>46005</v>
      </c>
      <c r="BL840" s="7"/>
      <c r="BM840" s="7"/>
      <c r="BN840" s="6">
        <f t="shared" si="215"/>
        <v>0</v>
      </c>
      <c r="BO840" s="7">
        <f ca="1">SUMIFS(مصنعيات!BM:BM,مصنعيات!BE:BE,$AO$2,مصنعيات!BC:BC,BK840)</f>
        <v>0</v>
      </c>
      <c r="BP840" s="66" t="str">
        <f t="shared" si="225"/>
        <v/>
      </c>
    </row>
    <row r="841" spans="2:68" x14ac:dyDescent="0.2">
      <c r="B841" s="4" t="s">
        <v>10</v>
      </c>
      <c r="C841" s="5">
        <v>46006</v>
      </c>
      <c r="D841" s="7"/>
      <c r="E841" s="7"/>
      <c r="F841" s="6">
        <f t="shared" si="217"/>
        <v>0</v>
      </c>
      <c r="G841" s="7">
        <f>SUMIFS(مصنعيات!N:N,مصنعيات!F:F,$E$2,مصنعيات!D:D,C841)</f>
        <v>0</v>
      </c>
      <c r="H841" s="66" t="str">
        <f t="shared" si="218"/>
        <v/>
      </c>
      <c r="K841" s="4" t="s">
        <v>10</v>
      </c>
      <c r="L841" s="5">
        <v>46006</v>
      </c>
      <c r="M841" s="7"/>
      <c r="N841" s="7"/>
      <c r="O841" s="6">
        <f t="shared" si="209"/>
        <v>0</v>
      </c>
      <c r="P841" s="7">
        <f>SUMIFS(مصنعيات!N:N,مصنعيات!F:F,$N$2,مصنعيات!D:D,L841)</f>
        <v>0</v>
      </c>
      <c r="Q841" s="66" t="str">
        <f t="shared" si="219"/>
        <v/>
      </c>
      <c r="T841" s="4" t="s">
        <v>10</v>
      </c>
      <c r="U841" s="5">
        <v>46006</v>
      </c>
      <c r="V841" s="7"/>
      <c r="W841" s="7"/>
      <c r="X841" s="6">
        <f t="shared" si="210"/>
        <v>0</v>
      </c>
      <c r="Y841" s="7">
        <f>SUMIFS(مصنعيات!W:W,مصنعيات!O:O,$W$2,مصنعيات!M:M,U841)</f>
        <v>0</v>
      </c>
      <c r="Z841" s="66" t="str">
        <f t="shared" si="220"/>
        <v/>
      </c>
      <c r="AC841" s="4" t="s">
        <v>10</v>
      </c>
      <c r="AD841" s="5">
        <v>46006</v>
      </c>
      <c r="AE841" s="7"/>
      <c r="AF841" s="7"/>
      <c r="AG841" s="6">
        <f t="shared" si="211"/>
        <v>0</v>
      </c>
      <c r="AH841" s="7">
        <f>SUMIFS(مصنعيات!AF:AF,مصنعيات!X:X,$AF$2,مصنعيات!V:V,AD841)</f>
        <v>0</v>
      </c>
      <c r="AI841" s="66" t="str">
        <f t="shared" si="221"/>
        <v/>
      </c>
      <c r="AL841" s="4" t="s">
        <v>10</v>
      </c>
      <c r="AM841" s="5">
        <v>46006</v>
      </c>
      <c r="AN841" s="7"/>
      <c r="AO841" s="7"/>
      <c r="AP841" s="6">
        <f t="shared" si="212"/>
        <v>0</v>
      </c>
      <c r="AQ841" s="7">
        <f>SUMIFS(مصنعيات!AO:AO,مصنعيات!AG:AG,$AO$2,مصنعيات!AE:AE,AM841)</f>
        <v>0</v>
      </c>
      <c r="AR841" s="66" t="str">
        <f t="shared" si="222"/>
        <v/>
      </c>
      <c r="AT841" s="4" t="s">
        <v>10</v>
      </c>
      <c r="AU841" s="5">
        <v>46006</v>
      </c>
      <c r="AV841" s="7"/>
      <c r="AW841" s="7"/>
      <c r="AX841" s="6">
        <f t="shared" si="213"/>
        <v>0</v>
      </c>
      <c r="AY841" s="7">
        <f ca="1">SUMIFS(مصنعيات!AW:AW,مصنعيات!AO:AO,$AO$2,مصنعيات!AM:AM,AU841)</f>
        <v>0</v>
      </c>
      <c r="AZ841" s="66" t="str">
        <f t="shared" si="223"/>
        <v/>
      </c>
      <c r="BB841" s="4" t="s">
        <v>10</v>
      </c>
      <c r="BC841" s="5">
        <v>46006</v>
      </c>
      <c r="BD841" s="7"/>
      <c r="BE841" s="7"/>
      <c r="BF841" s="6">
        <f t="shared" si="214"/>
        <v>0</v>
      </c>
      <c r="BG841" s="7">
        <f ca="1">SUMIFS(مصنعيات!BE:BE,مصنعيات!AW:AW,$AO$2,مصنعيات!AU:AU,BC841)</f>
        <v>0</v>
      </c>
      <c r="BH841" s="66" t="str">
        <f t="shared" si="224"/>
        <v/>
      </c>
      <c r="BJ841" s="4" t="s">
        <v>10</v>
      </c>
      <c r="BK841" s="5">
        <v>46006</v>
      </c>
      <c r="BL841" s="7"/>
      <c r="BM841" s="7"/>
      <c r="BN841" s="6">
        <f t="shared" si="215"/>
        <v>0</v>
      </c>
      <c r="BO841" s="7">
        <f ca="1">SUMIFS(مصنعيات!BM:BM,مصنعيات!BE:BE,$AO$2,مصنعيات!BC:BC,BK841)</f>
        <v>0</v>
      </c>
      <c r="BP841" s="66" t="str">
        <f t="shared" si="225"/>
        <v/>
      </c>
    </row>
    <row r="842" spans="2:68" x14ac:dyDescent="0.2">
      <c r="B842" s="4" t="s">
        <v>11</v>
      </c>
      <c r="C842" s="5">
        <v>46007</v>
      </c>
      <c r="D842" s="7"/>
      <c r="E842" s="7"/>
      <c r="F842" s="6">
        <f t="shared" si="217"/>
        <v>0</v>
      </c>
      <c r="G842" s="7">
        <f>SUMIFS(مصنعيات!N:N,مصنعيات!F:F,$E$2,مصنعيات!D:D,C842)</f>
        <v>0</v>
      </c>
      <c r="H842" s="66" t="str">
        <f t="shared" si="218"/>
        <v/>
      </c>
      <c r="K842" s="4" t="s">
        <v>11</v>
      </c>
      <c r="L842" s="5">
        <v>46007</v>
      </c>
      <c r="M842" s="7"/>
      <c r="N842" s="7"/>
      <c r="O842" s="6">
        <f t="shared" si="209"/>
        <v>0</v>
      </c>
      <c r="P842" s="7">
        <f>SUMIFS(مصنعيات!N:N,مصنعيات!F:F,$N$2,مصنعيات!D:D,L842)</f>
        <v>0</v>
      </c>
      <c r="Q842" s="66" t="str">
        <f t="shared" si="219"/>
        <v/>
      </c>
      <c r="T842" s="4" t="s">
        <v>11</v>
      </c>
      <c r="U842" s="5">
        <v>46007</v>
      </c>
      <c r="V842" s="7"/>
      <c r="W842" s="7"/>
      <c r="X842" s="6">
        <f t="shared" si="210"/>
        <v>0</v>
      </c>
      <c r="Y842" s="7">
        <f>SUMIFS(مصنعيات!W:W,مصنعيات!O:O,$W$2,مصنعيات!M:M,U842)</f>
        <v>0</v>
      </c>
      <c r="Z842" s="66" t="str">
        <f t="shared" si="220"/>
        <v/>
      </c>
      <c r="AC842" s="4" t="s">
        <v>11</v>
      </c>
      <c r="AD842" s="5">
        <v>46007</v>
      </c>
      <c r="AE842" s="7"/>
      <c r="AF842" s="7"/>
      <c r="AG842" s="6">
        <f t="shared" si="211"/>
        <v>0</v>
      </c>
      <c r="AH842" s="7">
        <f>SUMIFS(مصنعيات!AF:AF,مصنعيات!X:X,$AF$2,مصنعيات!V:V,AD842)</f>
        <v>0</v>
      </c>
      <c r="AI842" s="66" t="str">
        <f t="shared" si="221"/>
        <v/>
      </c>
      <c r="AL842" s="4" t="s">
        <v>11</v>
      </c>
      <c r="AM842" s="5">
        <v>46007</v>
      </c>
      <c r="AN842" s="7"/>
      <c r="AO842" s="7"/>
      <c r="AP842" s="6">
        <f t="shared" si="212"/>
        <v>0</v>
      </c>
      <c r="AQ842" s="7">
        <f>SUMIFS(مصنعيات!AO:AO,مصنعيات!AG:AG,$AO$2,مصنعيات!AE:AE,AM842)</f>
        <v>0</v>
      </c>
      <c r="AR842" s="66" t="str">
        <f t="shared" si="222"/>
        <v/>
      </c>
      <c r="AT842" s="4" t="s">
        <v>11</v>
      </c>
      <c r="AU842" s="5">
        <v>46007</v>
      </c>
      <c r="AV842" s="7"/>
      <c r="AW842" s="7"/>
      <c r="AX842" s="6">
        <f t="shared" si="213"/>
        <v>0</v>
      </c>
      <c r="AY842" s="7">
        <f ca="1">SUMIFS(مصنعيات!AW:AW,مصنعيات!AO:AO,$AO$2,مصنعيات!AM:AM,AU842)</f>
        <v>0</v>
      </c>
      <c r="AZ842" s="66" t="str">
        <f t="shared" si="223"/>
        <v/>
      </c>
      <c r="BB842" s="4" t="s">
        <v>11</v>
      </c>
      <c r="BC842" s="5">
        <v>46007</v>
      </c>
      <c r="BD842" s="7"/>
      <c r="BE842" s="7"/>
      <c r="BF842" s="6">
        <f t="shared" si="214"/>
        <v>0</v>
      </c>
      <c r="BG842" s="7">
        <f ca="1">SUMIFS(مصنعيات!BE:BE,مصنعيات!AW:AW,$AO$2,مصنعيات!AU:AU,BC842)</f>
        <v>0</v>
      </c>
      <c r="BH842" s="66" t="str">
        <f t="shared" si="224"/>
        <v/>
      </c>
      <c r="BJ842" s="4" t="s">
        <v>11</v>
      </c>
      <c r="BK842" s="5">
        <v>46007</v>
      </c>
      <c r="BL842" s="7"/>
      <c r="BM842" s="7"/>
      <c r="BN842" s="6">
        <f t="shared" si="215"/>
        <v>0</v>
      </c>
      <c r="BO842" s="7">
        <f ca="1">SUMIFS(مصنعيات!BM:BM,مصنعيات!BE:BE,$AO$2,مصنعيات!BC:BC,BK842)</f>
        <v>0</v>
      </c>
      <c r="BP842" s="66" t="str">
        <f t="shared" si="225"/>
        <v/>
      </c>
    </row>
    <row r="843" spans="2:68" x14ac:dyDescent="0.2">
      <c r="B843" s="4" t="s">
        <v>12</v>
      </c>
      <c r="C843" s="5">
        <v>46008</v>
      </c>
      <c r="D843" s="7"/>
      <c r="E843" s="7"/>
      <c r="F843" s="6">
        <f t="shared" si="217"/>
        <v>0</v>
      </c>
      <c r="G843" s="7">
        <f>SUMIFS(مصنعيات!N:N,مصنعيات!F:F,$E$2,مصنعيات!D:D,C843)</f>
        <v>0</v>
      </c>
      <c r="H843" s="66" t="str">
        <f t="shared" si="218"/>
        <v/>
      </c>
      <c r="K843" s="4" t="s">
        <v>12</v>
      </c>
      <c r="L843" s="5">
        <v>46008</v>
      </c>
      <c r="M843" s="7"/>
      <c r="N843" s="7"/>
      <c r="O843" s="6">
        <f t="shared" si="209"/>
        <v>0</v>
      </c>
      <c r="P843" s="7">
        <f>SUMIFS(مصنعيات!N:N,مصنعيات!F:F,$N$2,مصنعيات!D:D,L843)</f>
        <v>0</v>
      </c>
      <c r="Q843" s="66" t="str">
        <f t="shared" si="219"/>
        <v/>
      </c>
      <c r="T843" s="4" t="s">
        <v>12</v>
      </c>
      <c r="U843" s="5">
        <v>46008</v>
      </c>
      <c r="V843" s="7"/>
      <c r="W843" s="7"/>
      <c r="X843" s="6">
        <f t="shared" si="210"/>
        <v>0</v>
      </c>
      <c r="Y843" s="7">
        <f>SUMIFS(مصنعيات!W:W,مصنعيات!O:O,$W$2,مصنعيات!M:M,U843)</f>
        <v>0</v>
      </c>
      <c r="Z843" s="66" t="str">
        <f t="shared" si="220"/>
        <v/>
      </c>
      <c r="AC843" s="4" t="s">
        <v>12</v>
      </c>
      <c r="AD843" s="5">
        <v>46008</v>
      </c>
      <c r="AE843" s="7"/>
      <c r="AF843" s="7"/>
      <c r="AG843" s="6">
        <f t="shared" si="211"/>
        <v>0</v>
      </c>
      <c r="AH843" s="7">
        <f>SUMIFS(مصنعيات!AF:AF,مصنعيات!X:X,$AF$2,مصنعيات!V:V,AD843)</f>
        <v>0</v>
      </c>
      <c r="AI843" s="66" t="str">
        <f t="shared" si="221"/>
        <v/>
      </c>
      <c r="AL843" s="4" t="s">
        <v>12</v>
      </c>
      <c r="AM843" s="5">
        <v>46008</v>
      </c>
      <c r="AN843" s="7"/>
      <c r="AO843" s="7"/>
      <c r="AP843" s="6">
        <f t="shared" si="212"/>
        <v>0</v>
      </c>
      <c r="AQ843" s="7">
        <f>SUMIFS(مصنعيات!AO:AO,مصنعيات!AG:AG,$AO$2,مصنعيات!AE:AE,AM843)</f>
        <v>0</v>
      </c>
      <c r="AR843" s="66" t="str">
        <f t="shared" si="222"/>
        <v/>
      </c>
      <c r="AT843" s="4" t="s">
        <v>12</v>
      </c>
      <c r="AU843" s="5">
        <v>46008</v>
      </c>
      <c r="AV843" s="7"/>
      <c r="AW843" s="7"/>
      <c r="AX843" s="6">
        <f t="shared" si="213"/>
        <v>0</v>
      </c>
      <c r="AY843" s="7">
        <f ca="1">SUMIFS(مصنعيات!AW:AW,مصنعيات!AO:AO,$AO$2,مصنعيات!AM:AM,AU843)</f>
        <v>0</v>
      </c>
      <c r="AZ843" s="66" t="str">
        <f t="shared" si="223"/>
        <v/>
      </c>
      <c r="BB843" s="4" t="s">
        <v>12</v>
      </c>
      <c r="BC843" s="5">
        <v>46008</v>
      </c>
      <c r="BD843" s="7"/>
      <c r="BE843" s="7"/>
      <c r="BF843" s="6">
        <f t="shared" si="214"/>
        <v>0</v>
      </c>
      <c r="BG843" s="7">
        <f ca="1">SUMIFS(مصنعيات!BE:BE,مصنعيات!AW:AW,$AO$2,مصنعيات!AU:AU,BC843)</f>
        <v>0</v>
      </c>
      <c r="BH843" s="66" t="str">
        <f t="shared" si="224"/>
        <v/>
      </c>
      <c r="BJ843" s="4" t="s">
        <v>12</v>
      </c>
      <c r="BK843" s="5">
        <v>46008</v>
      </c>
      <c r="BL843" s="7"/>
      <c r="BM843" s="7"/>
      <c r="BN843" s="6">
        <f t="shared" si="215"/>
        <v>0</v>
      </c>
      <c r="BO843" s="7">
        <f ca="1">SUMIFS(مصنعيات!BM:BM,مصنعيات!BE:BE,$AO$2,مصنعيات!BC:BC,BK843)</f>
        <v>0</v>
      </c>
      <c r="BP843" s="66" t="str">
        <f t="shared" si="225"/>
        <v/>
      </c>
    </row>
    <row r="844" spans="2:68" x14ac:dyDescent="0.2">
      <c r="B844" s="4" t="s">
        <v>13</v>
      </c>
      <c r="C844" s="5">
        <v>46009</v>
      </c>
      <c r="D844" s="7"/>
      <c r="E844" s="7"/>
      <c r="F844" s="6">
        <f t="shared" si="217"/>
        <v>0</v>
      </c>
      <c r="G844" s="7">
        <f>SUMIFS(مصنعيات!N:N,مصنعيات!F:F,$E$2,مصنعيات!D:D,C844)</f>
        <v>0</v>
      </c>
      <c r="H844" s="66" t="str">
        <f t="shared" si="218"/>
        <v/>
      </c>
      <c r="K844" s="4" t="s">
        <v>13</v>
      </c>
      <c r="L844" s="5">
        <v>46009</v>
      </c>
      <c r="M844" s="7"/>
      <c r="N844" s="7"/>
      <c r="O844" s="6">
        <f t="shared" si="209"/>
        <v>0</v>
      </c>
      <c r="P844" s="7">
        <f>SUMIFS(مصنعيات!N:N,مصنعيات!F:F,$N$2,مصنعيات!D:D,L844)</f>
        <v>0</v>
      </c>
      <c r="Q844" s="66" t="str">
        <f t="shared" si="219"/>
        <v/>
      </c>
      <c r="T844" s="4" t="s">
        <v>13</v>
      </c>
      <c r="U844" s="5">
        <v>46009</v>
      </c>
      <c r="V844" s="7"/>
      <c r="W844" s="7"/>
      <c r="X844" s="6">
        <f t="shared" si="210"/>
        <v>0</v>
      </c>
      <c r="Y844" s="7">
        <f>SUMIFS(مصنعيات!W:W,مصنعيات!O:O,$W$2,مصنعيات!M:M,U844)</f>
        <v>0</v>
      </c>
      <c r="Z844" s="66" t="str">
        <f t="shared" si="220"/>
        <v/>
      </c>
      <c r="AC844" s="4" t="s">
        <v>13</v>
      </c>
      <c r="AD844" s="5">
        <v>46009</v>
      </c>
      <c r="AE844" s="7"/>
      <c r="AF844" s="7"/>
      <c r="AG844" s="6">
        <f t="shared" si="211"/>
        <v>0</v>
      </c>
      <c r="AH844" s="7">
        <f>SUMIFS(مصنعيات!AF:AF,مصنعيات!X:X,$AF$2,مصنعيات!V:V,AD844)</f>
        <v>0</v>
      </c>
      <c r="AI844" s="66" t="str">
        <f t="shared" si="221"/>
        <v/>
      </c>
      <c r="AL844" s="4" t="s">
        <v>13</v>
      </c>
      <c r="AM844" s="5">
        <v>46009</v>
      </c>
      <c r="AN844" s="7"/>
      <c r="AO844" s="7"/>
      <c r="AP844" s="6">
        <f t="shared" si="212"/>
        <v>0</v>
      </c>
      <c r="AQ844" s="7">
        <f>SUMIFS(مصنعيات!AO:AO,مصنعيات!AG:AG,$AO$2,مصنعيات!AE:AE,AM844)</f>
        <v>0</v>
      </c>
      <c r="AR844" s="66" t="str">
        <f t="shared" si="222"/>
        <v/>
      </c>
      <c r="AT844" s="4" t="s">
        <v>13</v>
      </c>
      <c r="AU844" s="5">
        <v>46009</v>
      </c>
      <c r="AV844" s="7"/>
      <c r="AW844" s="7"/>
      <c r="AX844" s="6">
        <f t="shared" si="213"/>
        <v>0</v>
      </c>
      <c r="AY844" s="7">
        <f ca="1">SUMIFS(مصنعيات!AW:AW,مصنعيات!AO:AO,$AO$2,مصنعيات!AM:AM,AU844)</f>
        <v>0</v>
      </c>
      <c r="AZ844" s="66" t="str">
        <f t="shared" si="223"/>
        <v/>
      </c>
      <c r="BB844" s="4" t="s">
        <v>13</v>
      </c>
      <c r="BC844" s="5">
        <v>46009</v>
      </c>
      <c r="BD844" s="7"/>
      <c r="BE844" s="7"/>
      <c r="BF844" s="6">
        <f t="shared" si="214"/>
        <v>0</v>
      </c>
      <c r="BG844" s="7">
        <f ca="1">SUMIFS(مصنعيات!BE:BE,مصنعيات!AW:AW,$AO$2,مصنعيات!AU:AU,BC844)</f>
        <v>0</v>
      </c>
      <c r="BH844" s="66" t="str">
        <f t="shared" si="224"/>
        <v/>
      </c>
      <c r="BJ844" s="4" t="s">
        <v>13</v>
      </c>
      <c r="BK844" s="5">
        <v>46009</v>
      </c>
      <c r="BL844" s="7"/>
      <c r="BM844" s="7"/>
      <c r="BN844" s="6">
        <f t="shared" si="215"/>
        <v>0</v>
      </c>
      <c r="BO844" s="7">
        <f ca="1">SUMIFS(مصنعيات!BM:BM,مصنعيات!BE:BE,$AO$2,مصنعيات!BC:BC,BK844)</f>
        <v>0</v>
      </c>
      <c r="BP844" s="66" t="str">
        <f t="shared" si="225"/>
        <v/>
      </c>
    </row>
    <row r="845" spans="2:68" x14ac:dyDescent="0.2">
      <c r="B845" s="4" t="s">
        <v>30</v>
      </c>
      <c r="C845" s="5">
        <v>46010</v>
      </c>
      <c r="D845" s="7"/>
      <c r="E845" s="7"/>
      <c r="F845" s="6">
        <f t="shared" si="217"/>
        <v>0</v>
      </c>
      <c r="G845" s="7">
        <f>SUMIFS(مصنعيات!N:N,مصنعيات!F:F,$E$2,مصنعيات!D:D,C845)</f>
        <v>0</v>
      </c>
      <c r="H845" s="66" t="str">
        <f t="shared" si="218"/>
        <v/>
      </c>
      <c r="K845" s="4" t="s">
        <v>30</v>
      </c>
      <c r="L845" s="5">
        <v>46010</v>
      </c>
      <c r="M845" s="7"/>
      <c r="N845" s="7"/>
      <c r="O845" s="6">
        <f t="shared" si="209"/>
        <v>0</v>
      </c>
      <c r="P845" s="7">
        <f>SUMIFS(مصنعيات!N:N,مصنعيات!F:F,$N$2,مصنعيات!D:D,L845)</f>
        <v>0</v>
      </c>
      <c r="Q845" s="66" t="str">
        <f t="shared" si="219"/>
        <v/>
      </c>
      <c r="T845" s="4" t="s">
        <v>30</v>
      </c>
      <c r="U845" s="5">
        <v>46010</v>
      </c>
      <c r="V845" s="7"/>
      <c r="W845" s="7"/>
      <c r="X845" s="6">
        <f t="shared" si="210"/>
        <v>0</v>
      </c>
      <c r="Y845" s="7">
        <f>SUMIFS(مصنعيات!W:W,مصنعيات!O:O,$W$2,مصنعيات!M:M,U845)</f>
        <v>0</v>
      </c>
      <c r="Z845" s="66" t="str">
        <f t="shared" si="220"/>
        <v/>
      </c>
      <c r="AC845" s="4" t="s">
        <v>30</v>
      </c>
      <c r="AD845" s="5">
        <v>46010</v>
      </c>
      <c r="AE845" s="7"/>
      <c r="AF845" s="7"/>
      <c r="AG845" s="6">
        <f t="shared" si="211"/>
        <v>0</v>
      </c>
      <c r="AH845" s="7">
        <f>SUMIFS(مصنعيات!AF:AF,مصنعيات!X:X,$AF$2,مصنعيات!V:V,AD845)</f>
        <v>0</v>
      </c>
      <c r="AI845" s="66" t="str">
        <f t="shared" si="221"/>
        <v/>
      </c>
      <c r="AL845" s="4" t="s">
        <v>30</v>
      </c>
      <c r="AM845" s="5">
        <v>46010</v>
      </c>
      <c r="AN845" s="7"/>
      <c r="AO845" s="7"/>
      <c r="AP845" s="6">
        <f t="shared" si="212"/>
        <v>0</v>
      </c>
      <c r="AQ845" s="7">
        <f>SUMIFS(مصنعيات!AO:AO,مصنعيات!AG:AG,$AO$2,مصنعيات!AE:AE,AM845)</f>
        <v>0</v>
      </c>
      <c r="AR845" s="66" t="str">
        <f t="shared" si="222"/>
        <v/>
      </c>
      <c r="AT845" s="4" t="s">
        <v>30</v>
      </c>
      <c r="AU845" s="5">
        <v>46010</v>
      </c>
      <c r="AV845" s="7"/>
      <c r="AW845" s="7"/>
      <c r="AX845" s="6">
        <f t="shared" si="213"/>
        <v>0</v>
      </c>
      <c r="AY845" s="7">
        <f ca="1">SUMIFS(مصنعيات!AW:AW,مصنعيات!AO:AO,$AO$2,مصنعيات!AM:AM,AU845)</f>
        <v>0</v>
      </c>
      <c r="AZ845" s="66" t="str">
        <f t="shared" si="223"/>
        <v/>
      </c>
      <c r="BB845" s="4" t="s">
        <v>30</v>
      </c>
      <c r="BC845" s="5">
        <v>46010</v>
      </c>
      <c r="BD845" s="7"/>
      <c r="BE845" s="7"/>
      <c r="BF845" s="6">
        <f t="shared" si="214"/>
        <v>0</v>
      </c>
      <c r="BG845" s="7">
        <f ca="1">SUMIFS(مصنعيات!BE:BE,مصنعيات!AW:AW,$AO$2,مصنعيات!AU:AU,BC845)</f>
        <v>0</v>
      </c>
      <c r="BH845" s="66" t="str">
        <f t="shared" si="224"/>
        <v/>
      </c>
      <c r="BJ845" s="4" t="s">
        <v>30</v>
      </c>
      <c r="BK845" s="5">
        <v>46010</v>
      </c>
      <c r="BL845" s="7"/>
      <c r="BM845" s="7"/>
      <c r="BN845" s="6">
        <f t="shared" si="215"/>
        <v>0</v>
      </c>
      <c r="BO845" s="7">
        <f ca="1">SUMIFS(مصنعيات!BM:BM,مصنعيات!BE:BE,$AO$2,مصنعيات!BC:BC,BK845)</f>
        <v>0</v>
      </c>
      <c r="BP845" s="66" t="str">
        <f t="shared" si="225"/>
        <v/>
      </c>
    </row>
    <row r="846" spans="2:68" x14ac:dyDescent="0.2">
      <c r="B846" s="4" t="s">
        <v>8</v>
      </c>
      <c r="C846" s="5">
        <v>46011</v>
      </c>
      <c r="D846" s="7"/>
      <c r="E846" s="7"/>
      <c r="F846" s="6">
        <f t="shared" si="217"/>
        <v>0</v>
      </c>
      <c r="G846" s="7">
        <f>SUMIFS(مصنعيات!N:N,مصنعيات!F:F,$E$2,مصنعيات!D:D,C846)</f>
        <v>0</v>
      </c>
      <c r="H846" s="66" t="str">
        <f t="shared" si="218"/>
        <v/>
      </c>
      <c r="K846" s="4" t="s">
        <v>8</v>
      </c>
      <c r="L846" s="5">
        <v>46011</v>
      </c>
      <c r="M846" s="7"/>
      <c r="N846" s="7"/>
      <c r="O846" s="6">
        <f t="shared" si="209"/>
        <v>0</v>
      </c>
      <c r="P846" s="7">
        <f>SUMIFS(مصنعيات!N:N,مصنعيات!F:F,$N$2,مصنعيات!D:D,L846)</f>
        <v>0</v>
      </c>
      <c r="Q846" s="66" t="str">
        <f t="shared" si="219"/>
        <v/>
      </c>
      <c r="T846" s="4" t="s">
        <v>8</v>
      </c>
      <c r="U846" s="5">
        <v>46011</v>
      </c>
      <c r="V846" s="7"/>
      <c r="W846" s="7"/>
      <c r="X846" s="6">
        <f t="shared" si="210"/>
        <v>0</v>
      </c>
      <c r="Y846" s="7">
        <f>SUMIFS(مصنعيات!W:W,مصنعيات!O:O,$W$2,مصنعيات!M:M,U846)</f>
        <v>0</v>
      </c>
      <c r="Z846" s="66" t="str">
        <f t="shared" si="220"/>
        <v/>
      </c>
      <c r="AC846" s="4" t="s">
        <v>8</v>
      </c>
      <c r="AD846" s="5">
        <v>46011</v>
      </c>
      <c r="AE846" s="7"/>
      <c r="AF846" s="7"/>
      <c r="AG846" s="6">
        <f t="shared" si="211"/>
        <v>0</v>
      </c>
      <c r="AH846" s="7">
        <f>SUMIFS(مصنعيات!AF:AF,مصنعيات!X:X,$AF$2,مصنعيات!V:V,AD846)</f>
        <v>0</v>
      </c>
      <c r="AI846" s="66" t="str">
        <f t="shared" si="221"/>
        <v/>
      </c>
      <c r="AL846" s="4" t="s">
        <v>8</v>
      </c>
      <c r="AM846" s="5">
        <v>46011</v>
      </c>
      <c r="AN846" s="7"/>
      <c r="AO846" s="7"/>
      <c r="AP846" s="6">
        <f t="shared" si="212"/>
        <v>0</v>
      </c>
      <c r="AQ846" s="7">
        <f>SUMIFS(مصنعيات!AO:AO,مصنعيات!AG:AG,$AO$2,مصنعيات!AE:AE,AM846)</f>
        <v>0</v>
      </c>
      <c r="AR846" s="66" t="str">
        <f t="shared" si="222"/>
        <v/>
      </c>
      <c r="AT846" s="4" t="s">
        <v>8</v>
      </c>
      <c r="AU846" s="5">
        <v>46011</v>
      </c>
      <c r="AV846" s="7"/>
      <c r="AW846" s="7"/>
      <c r="AX846" s="6">
        <f t="shared" si="213"/>
        <v>0</v>
      </c>
      <c r="AY846" s="7">
        <f ca="1">SUMIFS(مصنعيات!AW:AW,مصنعيات!AO:AO,$AO$2,مصنعيات!AM:AM,AU846)</f>
        <v>0</v>
      </c>
      <c r="AZ846" s="66" t="str">
        <f t="shared" si="223"/>
        <v/>
      </c>
      <c r="BB846" s="4" t="s">
        <v>8</v>
      </c>
      <c r="BC846" s="5">
        <v>46011</v>
      </c>
      <c r="BD846" s="7"/>
      <c r="BE846" s="7"/>
      <c r="BF846" s="6">
        <f t="shared" si="214"/>
        <v>0</v>
      </c>
      <c r="BG846" s="7">
        <f ca="1">SUMIFS(مصنعيات!BE:BE,مصنعيات!AW:AW,$AO$2,مصنعيات!AU:AU,BC846)</f>
        <v>0</v>
      </c>
      <c r="BH846" s="66" t="str">
        <f t="shared" si="224"/>
        <v/>
      </c>
      <c r="BJ846" s="4" t="s">
        <v>8</v>
      </c>
      <c r="BK846" s="5">
        <v>46011</v>
      </c>
      <c r="BL846" s="7"/>
      <c r="BM846" s="7"/>
      <c r="BN846" s="6">
        <f t="shared" si="215"/>
        <v>0</v>
      </c>
      <c r="BO846" s="7">
        <f ca="1">SUMIFS(مصنعيات!BM:BM,مصنعيات!BE:BE,$AO$2,مصنعيات!BC:BC,BK846)</f>
        <v>0</v>
      </c>
      <c r="BP846" s="66" t="str">
        <f t="shared" si="225"/>
        <v/>
      </c>
    </row>
    <row r="847" spans="2:68" x14ac:dyDescent="0.2">
      <c r="B847" s="4" t="s">
        <v>9</v>
      </c>
      <c r="C847" s="5">
        <v>46012</v>
      </c>
      <c r="D847" s="7"/>
      <c r="E847" s="7"/>
      <c r="F847" s="6">
        <f t="shared" si="217"/>
        <v>0</v>
      </c>
      <c r="G847" s="7">
        <f>SUMIFS(مصنعيات!N:N,مصنعيات!F:F,$E$2,مصنعيات!D:D,C847)</f>
        <v>0</v>
      </c>
      <c r="H847" s="66" t="str">
        <f t="shared" si="218"/>
        <v/>
      </c>
      <c r="K847" s="4" t="s">
        <v>9</v>
      </c>
      <c r="L847" s="5">
        <v>46012</v>
      </c>
      <c r="M847" s="7"/>
      <c r="N847" s="7"/>
      <c r="O847" s="6">
        <f t="shared" si="209"/>
        <v>0</v>
      </c>
      <c r="P847" s="7">
        <f>SUMIFS(مصنعيات!N:N,مصنعيات!F:F,$N$2,مصنعيات!D:D,L847)</f>
        <v>0</v>
      </c>
      <c r="Q847" s="66" t="str">
        <f t="shared" si="219"/>
        <v/>
      </c>
      <c r="T847" s="4" t="s">
        <v>9</v>
      </c>
      <c r="U847" s="5">
        <v>46012</v>
      </c>
      <c r="V847" s="7"/>
      <c r="W847" s="7"/>
      <c r="X847" s="6">
        <f t="shared" si="210"/>
        <v>0</v>
      </c>
      <c r="Y847" s="7">
        <f>SUMIFS(مصنعيات!W:W,مصنعيات!O:O,$W$2,مصنعيات!M:M,U847)</f>
        <v>0</v>
      </c>
      <c r="Z847" s="66" t="str">
        <f t="shared" si="220"/>
        <v/>
      </c>
      <c r="AC847" s="4" t="s">
        <v>9</v>
      </c>
      <c r="AD847" s="5">
        <v>46012</v>
      </c>
      <c r="AE847" s="7"/>
      <c r="AF847" s="7"/>
      <c r="AG847" s="6">
        <f t="shared" si="211"/>
        <v>0</v>
      </c>
      <c r="AH847" s="7">
        <f>SUMIFS(مصنعيات!AF:AF,مصنعيات!X:X,$AF$2,مصنعيات!V:V,AD847)</f>
        <v>0</v>
      </c>
      <c r="AI847" s="66" t="str">
        <f t="shared" si="221"/>
        <v/>
      </c>
      <c r="AL847" s="4" t="s">
        <v>9</v>
      </c>
      <c r="AM847" s="5">
        <v>46012</v>
      </c>
      <c r="AN847" s="7"/>
      <c r="AO847" s="7"/>
      <c r="AP847" s="6">
        <f t="shared" si="212"/>
        <v>0</v>
      </c>
      <c r="AQ847" s="7">
        <f>SUMIFS(مصنعيات!AO:AO,مصنعيات!AG:AG,$AO$2,مصنعيات!AE:AE,AM847)</f>
        <v>0</v>
      </c>
      <c r="AR847" s="66" t="str">
        <f t="shared" si="222"/>
        <v/>
      </c>
      <c r="AT847" s="4" t="s">
        <v>9</v>
      </c>
      <c r="AU847" s="5">
        <v>46012</v>
      </c>
      <c r="AV847" s="7"/>
      <c r="AW847" s="7"/>
      <c r="AX847" s="6">
        <f t="shared" si="213"/>
        <v>0</v>
      </c>
      <c r="AY847" s="7">
        <f ca="1">SUMIFS(مصنعيات!AW:AW,مصنعيات!AO:AO,$AO$2,مصنعيات!AM:AM,AU847)</f>
        <v>0</v>
      </c>
      <c r="AZ847" s="66" t="str">
        <f t="shared" si="223"/>
        <v/>
      </c>
      <c r="BB847" s="4" t="s">
        <v>9</v>
      </c>
      <c r="BC847" s="5">
        <v>46012</v>
      </c>
      <c r="BD847" s="7"/>
      <c r="BE847" s="7"/>
      <c r="BF847" s="6">
        <f t="shared" si="214"/>
        <v>0</v>
      </c>
      <c r="BG847" s="7">
        <f ca="1">SUMIFS(مصنعيات!BE:BE,مصنعيات!AW:AW,$AO$2,مصنعيات!AU:AU,BC847)</f>
        <v>0</v>
      </c>
      <c r="BH847" s="66" t="str">
        <f t="shared" si="224"/>
        <v/>
      </c>
      <c r="BJ847" s="4" t="s">
        <v>9</v>
      </c>
      <c r="BK847" s="5">
        <v>46012</v>
      </c>
      <c r="BL847" s="7"/>
      <c r="BM847" s="7"/>
      <c r="BN847" s="6">
        <f t="shared" si="215"/>
        <v>0</v>
      </c>
      <c r="BO847" s="7">
        <f ca="1">SUMIFS(مصنعيات!BM:BM,مصنعيات!BE:BE,$AO$2,مصنعيات!BC:BC,BK847)</f>
        <v>0</v>
      </c>
      <c r="BP847" s="66" t="str">
        <f t="shared" si="225"/>
        <v/>
      </c>
    </row>
    <row r="848" spans="2:68" x14ac:dyDescent="0.2">
      <c r="B848" s="4" t="s">
        <v>10</v>
      </c>
      <c r="C848" s="5">
        <v>46013</v>
      </c>
      <c r="D848" s="7"/>
      <c r="E848" s="7"/>
      <c r="F848" s="6">
        <f t="shared" si="217"/>
        <v>0</v>
      </c>
      <c r="G848" s="7">
        <f>SUMIFS(مصنعيات!N:N,مصنعيات!F:F,$E$2,مصنعيات!D:D,C848)</f>
        <v>0</v>
      </c>
      <c r="H848" s="66" t="str">
        <f t="shared" si="218"/>
        <v/>
      </c>
      <c r="K848" s="4" t="s">
        <v>10</v>
      </c>
      <c r="L848" s="5">
        <v>46013</v>
      </c>
      <c r="M848" s="7"/>
      <c r="N848" s="7"/>
      <c r="O848" s="6">
        <f t="shared" si="209"/>
        <v>0</v>
      </c>
      <c r="P848" s="7">
        <f>SUMIFS(مصنعيات!N:N,مصنعيات!F:F,$N$2,مصنعيات!D:D,L848)</f>
        <v>0</v>
      </c>
      <c r="Q848" s="66" t="str">
        <f t="shared" si="219"/>
        <v/>
      </c>
      <c r="T848" s="4" t="s">
        <v>10</v>
      </c>
      <c r="U848" s="5">
        <v>46013</v>
      </c>
      <c r="V848" s="7"/>
      <c r="W848" s="7"/>
      <c r="X848" s="6">
        <f t="shared" si="210"/>
        <v>0</v>
      </c>
      <c r="Y848" s="7">
        <f>SUMIFS(مصنعيات!W:W,مصنعيات!O:O,$W$2,مصنعيات!M:M,U848)</f>
        <v>0</v>
      </c>
      <c r="Z848" s="66" t="str">
        <f t="shared" si="220"/>
        <v/>
      </c>
      <c r="AC848" s="4" t="s">
        <v>10</v>
      </c>
      <c r="AD848" s="5">
        <v>46013</v>
      </c>
      <c r="AE848" s="7"/>
      <c r="AF848" s="7"/>
      <c r="AG848" s="6">
        <f t="shared" si="211"/>
        <v>0</v>
      </c>
      <c r="AH848" s="7">
        <f>SUMIFS(مصنعيات!AF:AF,مصنعيات!X:X,$AF$2,مصنعيات!V:V,AD848)</f>
        <v>0</v>
      </c>
      <c r="AI848" s="66" t="str">
        <f t="shared" si="221"/>
        <v/>
      </c>
      <c r="AL848" s="4" t="s">
        <v>10</v>
      </c>
      <c r="AM848" s="5">
        <v>46013</v>
      </c>
      <c r="AN848" s="7"/>
      <c r="AO848" s="7"/>
      <c r="AP848" s="6">
        <f t="shared" si="212"/>
        <v>0</v>
      </c>
      <c r="AQ848" s="7">
        <f>SUMIFS(مصنعيات!AO:AO,مصنعيات!AG:AG,$AO$2,مصنعيات!AE:AE,AM848)</f>
        <v>0</v>
      </c>
      <c r="AR848" s="66" t="str">
        <f t="shared" si="222"/>
        <v/>
      </c>
      <c r="AT848" s="4" t="s">
        <v>10</v>
      </c>
      <c r="AU848" s="5">
        <v>46013</v>
      </c>
      <c r="AV848" s="7"/>
      <c r="AW848" s="7"/>
      <c r="AX848" s="6">
        <f t="shared" si="213"/>
        <v>0</v>
      </c>
      <c r="AY848" s="7">
        <f ca="1">SUMIFS(مصنعيات!AW:AW,مصنعيات!AO:AO,$AO$2,مصنعيات!AM:AM,AU848)</f>
        <v>0</v>
      </c>
      <c r="AZ848" s="66" t="str">
        <f t="shared" si="223"/>
        <v/>
      </c>
      <c r="BB848" s="4" t="s">
        <v>10</v>
      </c>
      <c r="BC848" s="5">
        <v>46013</v>
      </c>
      <c r="BD848" s="7"/>
      <c r="BE848" s="7"/>
      <c r="BF848" s="6">
        <f t="shared" si="214"/>
        <v>0</v>
      </c>
      <c r="BG848" s="7">
        <f ca="1">SUMIFS(مصنعيات!BE:BE,مصنعيات!AW:AW,$AO$2,مصنعيات!AU:AU,BC848)</f>
        <v>0</v>
      </c>
      <c r="BH848" s="66" t="str">
        <f t="shared" si="224"/>
        <v/>
      </c>
      <c r="BJ848" s="4" t="s">
        <v>10</v>
      </c>
      <c r="BK848" s="5">
        <v>46013</v>
      </c>
      <c r="BL848" s="7"/>
      <c r="BM848" s="7"/>
      <c r="BN848" s="6">
        <f t="shared" si="215"/>
        <v>0</v>
      </c>
      <c r="BO848" s="7">
        <f ca="1">SUMIFS(مصنعيات!BM:BM,مصنعيات!BE:BE,$AO$2,مصنعيات!BC:BC,BK848)</f>
        <v>0</v>
      </c>
      <c r="BP848" s="66" t="str">
        <f t="shared" si="225"/>
        <v/>
      </c>
    </row>
    <row r="849" spans="2:68" x14ac:dyDescent="0.2">
      <c r="B849" s="4" t="s">
        <v>11</v>
      </c>
      <c r="C849" s="5">
        <v>46014</v>
      </c>
      <c r="D849" s="7"/>
      <c r="E849" s="7"/>
      <c r="F849" s="6">
        <f t="shared" si="217"/>
        <v>0</v>
      </c>
      <c r="G849" s="7">
        <f>SUMIFS(مصنعيات!N:N,مصنعيات!F:F,$E$2,مصنعيات!D:D,C849)</f>
        <v>0</v>
      </c>
      <c r="H849" s="66" t="str">
        <f t="shared" si="218"/>
        <v/>
      </c>
      <c r="K849" s="4" t="s">
        <v>11</v>
      </c>
      <c r="L849" s="5">
        <v>46014</v>
      </c>
      <c r="M849" s="7"/>
      <c r="N849" s="7"/>
      <c r="O849" s="6">
        <f t="shared" si="209"/>
        <v>0</v>
      </c>
      <c r="P849" s="7">
        <f>SUMIFS(مصنعيات!N:N,مصنعيات!F:F,$N$2,مصنعيات!D:D,L849)</f>
        <v>0</v>
      </c>
      <c r="Q849" s="66" t="str">
        <f t="shared" si="219"/>
        <v/>
      </c>
      <c r="T849" s="4" t="s">
        <v>11</v>
      </c>
      <c r="U849" s="5">
        <v>46014</v>
      </c>
      <c r="V849" s="7"/>
      <c r="W849" s="7"/>
      <c r="X849" s="6">
        <f t="shared" si="210"/>
        <v>0</v>
      </c>
      <c r="Y849" s="7">
        <f>SUMIFS(مصنعيات!W:W,مصنعيات!O:O,$W$2,مصنعيات!M:M,U849)</f>
        <v>0</v>
      </c>
      <c r="Z849" s="66" t="str">
        <f t="shared" si="220"/>
        <v/>
      </c>
      <c r="AC849" s="4" t="s">
        <v>11</v>
      </c>
      <c r="AD849" s="5">
        <v>46014</v>
      </c>
      <c r="AE849" s="7"/>
      <c r="AF849" s="7"/>
      <c r="AG849" s="6">
        <f t="shared" si="211"/>
        <v>0</v>
      </c>
      <c r="AH849" s="7">
        <f>SUMIFS(مصنعيات!AF:AF,مصنعيات!X:X,$AF$2,مصنعيات!V:V,AD849)</f>
        <v>0</v>
      </c>
      <c r="AI849" s="66" t="str">
        <f t="shared" si="221"/>
        <v/>
      </c>
      <c r="AL849" s="4" t="s">
        <v>11</v>
      </c>
      <c r="AM849" s="5">
        <v>46014</v>
      </c>
      <c r="AN849" s="7"/>
      <c r="AO849" s="7"/>
      <c r="AP849" s="6">
        <f t="shared" si="212"/>
        <v>0</v>
      </c>
      <c r="AQ849" s="7">
        <f>SUMIFS(مصنعيات!AO:AO,مصنعيات!AG:AG,$AO$2,مصنعيات!AE:AE,AM849)</f>
        <v>0</v>
      </c>
      <c r="AR849" s="66" t="str">
        <f t="shared" si="222"/>
        <v/>
      </c>
      <c r="AT849" s="4" t="s">
        <v>11</v>
      </c>
      <c r="AU849" s="5">
        <v>46014</v>
      </c>
      <c r="AV849" s="7"/>
      <c r="AW849" s="7"/>
      <c r="AX849" s="6">
        <f t="shared" si="213"/>
        <v>0</v>
      </c>
      <c r="AY849" s="7">
        <f ca="1">SUMIFS(مصنعيات!AW:AW,مصنعيات!AO:AO,$AO$2,مصنعيات!AM:AM,AU849)</f>
        <v>0</v>
      </c>
      <c r="AZ849" s="66" t="str">
        <f t="shared" si="223"/>
        <v/>
      </c>
      <c r="BB849" s="4" t="s">
        <v>11</v>
      </c>
      <c r="BC849" s="5">
        <v>46014</v>
      </c>
      <c r="BD849" s="7"/>
      <c r="BE849" s="7"/>
      <c r="BF849" s="6">
        <f t="shared" si="214"/>
        <v>0</v>
      </c>
      <c r="BG849" s="7">
        <f ca="1">SUMIFS(مصنعيات!BE:BE,مصنعيات!AW:AW,$AO$2,مصنعيات!AU:AU,BC849)</f>
        <v>0</v>
      </c>
      <c r="BH849" s="66" t="str">
        <f t="shared" si="224"/>
        <v/>
      </c>
      <c r="BJ849" s="4" t="s">
        <v>11</v>
      </c>
      <c r="BK849" s="5">
        <v>46014</v>
      </c>
      <c r="BL849" s="7"/>
      <c r="BM849" s="7"/>
      <c r="BN849" s="6">
        <f t="shared" si="215"/>
        <v>0</v>
      </c>
      <c r="BO849" s="7">
        <f ca="1">SUMIFS(مصنعيات!BM:BM,مصنعيات!BE:BE,$AO$2,مصنعيات!BC:BC,BK849)</f>
        <v>0</v>
      </c>
      <c r="BP849" s="66" t="str">
        <f t="shared" si="225"/>
        <v/>
      </c>
    </row>
    <row r="850" spans="2:68" x14ac:dyDescent="0.2">
      <c r="B850" s="4" t="s">
        <v>12</v>
      </c>
      <c r="C850" s="5">
        <v>46015</v>
      </c>
      <c r="D850" s="7"/>
      <c r="E850" s="7"/>
      <c r="F850" s="6">
        <f t="shared" si="217"/>
        <v>0</v>
      </c>
      <c r="G850" s="7">
        <f>SUMIFS(مصنعيات!N:N,مصنعيات!F:F,$E$2,مصنعيات!D:D,C850)</f>
        <v>0</v>
      </c>
      <c r="H850" s="66" t="str">
        <f t="shared" si="218"/>
        <v/>
      </c>
      <c r="K850" s="4" t="s">
        <v>12</v>
      </c>
      <c r="L850" s="5">
        <v>46015</v>
      </c>
      <c r="M850" s="7"/>
      <c r="N850" s="7"/>
      <c r="O850" s="6">
        <f t="shared" si="209"/>
        <v>0</v>
      </c>
      <c r="P850" s="7">
        <f>SUMIFS(مصنعيات!N:N,مصنعيات!F:F,$N$2,مصنعيات!D:D,L850)</f>
        <v>0</v>
      </c>
      <c r="Q850" s="66" t="str">
        <f t="shared" si="219"/>
        <v/>
      </c>
      <c r="T850" s="4" t="s">
        <v>12</v>
      </c>
      <c r="U850" s="5">
        <v>46015</v>
      </c>
      <c r="V850" s="7"/>
      <c r="W850" s="7"/>
      <c r="X850" s="6">
        <f t="shared" si="210"/>
        <v>0</v>
      </c>
      <c r="Y850" s="7">
        <f>SUMIFS(مصنعيات!W:W,مصنعيات!O:O,$W$2,مصنعيات!M:M,U850)</f>
        <v>0</v>
      </c>
      <c r="Z850" s="66" t="str">
        <f t="shared" si="220"/>
        <v/>
      </c>
      <c r="AC850" s="4" t="s">
        <v>12</v>
      </c>
      <c r="AD850" s="5">
        <v>46015</v>
      </c>
      <c r="AE850" s="7"/>
      <c r="AF850" s="7"/>
      <c r="AG850" s="6">
        <f t="shared" si="211"/>
        <v>0</v>
      </c>
      <c r="AH850" s="7">
        <f>SUMIFS(مصنعيات!AF:AF,مصنعيات!X:X,$AF$2,مصنعيات!V:V,AD850)</f>
        <v>0</v>
      </c>
      <c r="AI850" s="66" t="str">
        <f t="shared" si="221"/>
        <v/>
      </c>
      <c r="AL850" s="4" t="s">
        <v>12</v>
      </c>
      <c r="AM850" s="5">
        <v>46015</v>
      </c>
      <c r="AN850" s="7"/>
      <c r="AO850" s="7"/>
      <c r="AP850" s="6">
        <f t="shared" si="212"/>
        <v>0</v>
      </c>
      <c r="AQ850" s="7">
        <f>SUMIFS(مصنعيات!AO:AO,مصنعيات!AG:AG,$AO$2,مصنعيات!AE:AE,AM850)</f>
        <v>0</v>
      </c>
      <c r="AR850" s="66" t="str">
        <f t="shared" si="222"/>
        <v/>
      </c>
      <c r="AT850" s="4" t="s">
        <v>12</v>
      </c>
      <c r="AU850" s="5">
        <v>46015</v>
      </c>
      <c r="AV850" s="7"/>
      <c r="AW850" s="7"/>
      <c r="AX850" s="6">
        <f t="shared" si="213"/>
        <v>0</v>
      </c>
      <c r="AY850" s="7">
        <f ca="1">SUMIFS(مصنعيات!AW:AW,مصنعيات!AO:AO,$AO$2,مصنعيات!AM:AM,AU850)</f>
        <v>0</v>
      </c>
      <c r="AZ850" s="66" t="str">
        <f t="shared" si="223"/>
        <v/>
      </c>
      <c r="BB850" s="4" t="s">
        <v>12</v>
      </c>
      <c r="BC850" s="5">
        <v>46015</v>
      </c>
      <c r="BD850" s="7"/>
      <c r="BE850" s="7"/>
      <c r="BF850" s="6">
        <f t="shared" si="214"/>
        <v>0</v>
      </c>
      <c r="BG850" s="7">
        <f ca="1">SUMIFS(مصنعيات!BE:BE,مصنعيات!AW:AW,$AO$2,مصنعيات!AU:AU,BC850)</f>
        <v>0</v>
      </c>
      <c r="BH850" s="66" t="str">
        <f t="shared" si="224"/>
        <v/>
      </c>
      <c r="BJ850" s="4" t="s">
        <v>12</v>
      </c>
      <c r="BK850" s="5">
        <v>46015</v>
      </c>
      <c r="BL850" s="7"/>
      <c r="BM850" s="7"/>
      <c r="BN850" s="6">
        <f t="shared" si="215"/>
        <v>0</v>
      </c>
      <c r="BO850" s="7">
        <f ca="1">SUMIFS(مصنعيات!BM:BM,مصنعيات!BE:BE,$AO$2,مصنعيات!BC:BC,BK850)</f>
        <v>0</v>
      </c>
      <c r="BP850" s="66" t="str">
        <f t="shared" si="225"/>
        <v/>
      </c>
    </row>
    <row r="851" spans="2:68" x14ac:dyDescent="0.2">
      <c r="B851" s="4" t="s">
        <v>13</v>
      </c>
      <c r="C851" s="5">
        <v>46016</v>
      </c>
      <c r="D851" s="7"/>
      <c r="E851" s="7"/>
      <c r="F851" s="6">
        <f t="shared" si="217"/>
        <v>0</v>
      </c>
      <c r="G851" s="7">
        <f>SUMIFS(مصنعيات!N:N,مصنعيات!F:F,$E$2,مصنعيات!D:D,C851)</f>
        <v>0</v>
      </c>
      <c r="H851" s="66" t="str">
        <f t="shared" si="218"/>
        <v/>
      </c>
      <c r="K851" s="4" t="s">
        <v>13</v>
      </c>
      <c r="L851" s="5">
        <v>46016</v>
      </c>
      <c r="M851" s="7"/>
      <c r="N851" s="7"/>
      <c r="O851" s="6">
        <f t="shared" si="209"/>
        <v>0</v>
      </c>
      <c r="P851" s="7">
        <f>SUMIFS(مصنعيات!N:N,مصنعيات!F:F,$N$2,مصنعيات!D:D,L851)</f>
        <v>0</v>
      </c>
      <c r="Q851" s="66" t="str">
        <f t="shared" si="219"/>
        <v/>
      </c>
      <c r="T851" s="4" t="s">
        <v>13</v>
      </c>
      <c r="U851" s="5">
        <v>46016</v>
      </c>
      <c r="V851" s="7"/>
      <c r="W851" s="7"/>
      <c r="X851" s="6">
        <f t="shared" si="210"/>
        <v>0</v>
      </c>
      <c r="Y851" s="7">
        <f>SUMIFS(مصنعيات!W:W,مصنعيات!O:O,$W$2,مصنعيات!M:M,U851)</f>
        <v>0</v>
      </c>
      <c r="Z851" s="66" t="str">
        <f t="shared" si="220"/>
        <v/>
      </c>
      <c r="AC851" s="4" t="s">
        <v>13</v>
      </c>
      <c r="AD851" s="5">
        <v>46016</v>
      </c>
      <c r="AE851" s="7"/>
      <c r="AF851" s="7"/>
      <c r="AG851" s="6">
        <f t="shared" si="211"/>
        <v>0</v>
      </c>
      <c r="AH851" s="7">
        <f>SUMIFS(مصنعيات!AF:AF,مصنعيات!X:X,$AF$2,مصنعيات!V:V,AD851)</f>
        <v>0</v>
      </c>
      <c r="AI851" s="66" t="str">
        <f t="shared" si="221"/>
        <v/>
      </c>
      <c r="AL851" s="4" t="s">
        <v>13</v>
      </c>
      <c r="AM851" s="5">
        <v>46016</v>
      </c>
      <c r="AN851" s="7"/>
      <c r="AO851" s="7"/>
      <c r="AP851" s="6">
        <f t="shared" si="212"/>
        <v>0</v>
      </c>
      <c r="AQ851" s="7">
        <f>SUMIFS(مصنعيات!AO:AO,مصنعيات!AG:AG,$AO$2,مصنعيات!AE:AE,AM851)</f>
        <v>0</v>
      </c>
      <c r="AR851" s="66" t="str">
        <f t="shared" si="222"/>
        <v/>
      </c>
      <c r="AT851" s="4" t="s">
        <v>13</v>
      </c>
      <c r="AU851" s="5">
        <v>46016</v>
      </c>
      <c r="AV851" s="7"/>
      <c r="AW851" s="7"/>
      <c r="AX851" s="6">
        <f t="shared" si="213"/>
        <v>0</v>
      </c>
      <c r="AY851" s="7">
        <f ca="1">SUMIFS(مصنعيات!AW:AW,مصنعيات!AO:AO,$AO$2,مصنعيات!AM:AM,AU851)</f>
        <v>0</v>
      </c>
      <c r="AZ851" s="66" t="str">
        <f t="shared" si="223"/>
        <v/>
      </c>
      <c r="BB851" s="4" t="s">
        <v>13</v>
      </c>
      <c r="BC851" s="5">
        <v>46016</v>
      </c>
      <c r="BD851" s="7"/>
      <c r="BE851" s="7"/>
      <c r="BF851" s="6">
        <f t="shared" si="214"/>
        <v>0</v>
      </c>
      <c r="BG851" s="7">
        <f ca="1">SUMIFS(مصنعيات!BE:BE,مصنعيات!AW:AW,$AO$2,مصنعيات!AU:AU,BC851)</f>
        <v>0</v>
      </c>
      <c r="BH851" s="66" t="str">
        <f t="shared" si="224"/>
        <v/>
      </c>
      <c r="BJ851" s="4" t="s">
        <v>13</v>
      </c>
      <c r="BK851" s="5">
        <v>46016</v>
      </c>
      <c r="BL851" s="7"/>
      <c r="BM851" s="7"/>
      <c r="BN851" s="6">
        <f t="shared" si="215"/>
        <v>0</v>
      </c>
      <c r="BO851" s="7">
        <f ca="1">SUMIFS(مصنعيات!BM:BM,مصنعيات!BE:BE,$AO$2,مصنعيات!BC:BC,BK851)</f>
        <v>0</v>
      </c>
      <c r="BP851" s="66" t="str">
        <f t="shared" si="225"/>
        <v/>
      </c>
    </row>
    <row r="852" spans="2:68" x14ac:dyDescent="0.2">
      <c r="B852" s="4" t="s">
        <v>30</v>
      </c>
      <c r="C852" s="5">
        <v>46017</v>
      </c>
      <c r="D852" s="7"/>
      <c r="E852" s="7"/>
      <c r="F852" s="6">
        <f t="shared" si="217"/>
        <v>0</v>
      </c>
      <c r="G852" s="7">
        <f>SUMIFS(مصنعيات!N:N,مصنعيات!F:F,$E$2,مصنعيات!D:D,C852)</f>
        <v>0</v>
      </c>
      <c r="H852" s="66" t="str">
        <f t="shared" si="218"/>
        <v/>
      </c>
      <c r="K852" s="4" t="s">
        <v>30</v>
      </c>
      <c r="L852" s="5">
        <v>46017</v>
      </c>
      <c r="M852" s="7"/>
      <c r="N852" s="7"/>
      <c r="O852" s="6">
        <f t="shared" si="209"/>
        <v>0</v>
      </c>
      <c r="P852" s="7">
        <f>SUMIFS(مصنعيات!N:N,مصنعيات!F:F,$N$2,مصنعيات!D:D,L852)</f>
        <v>0</v>
      </c>
      <c r="Q852" s="66" t="str">
        <f t="shared" si="219"/>
        <v/>
      </c>
      <c r="T852" s="4" t="s">
        <v>30</v>
      </c>
      <c r="U852" s="5">
        <v>46017</v>
      </c>
      <c r="V852" s="7"/>
      <c r="W852" s="7"/>
      <c r="X852" s="6">
        <f t="shared" si="210"/>
        <v>0</v>
      </c>
      <c r="Y852" s="7">
        <f>SUMIFS(مصنعيات!W:W,مصنعيات!O:O,$W$2,مصنعيات!M:M,U852)</f>
        <v>0</v>
      </c>
      <c r="Z852" s="66" t="str">
        <f t="shared" si="220"/>
        <v/>
      </c>
      <c r="AC852" s="4" t="s">
        <v>30</v>
      </c>
      <c r="AD852" s="5">
        <v>46017</v>
      </c>
      <c r="AE852" s="7"/>
      <c r="AF852" s="7"/>
      <c r="AG852" s="6">
        <f t="shared" si="211"/>
        <v>0</v>
      </c>
      <c r="AH852" s="7">
        <f>SUMIFS(مصنعيات!AF:AF,مصنعيات!X:X,$AF$2,مصنعيات!V:V,AD852)</f>
        <v>0</v>
      </c>
      <c r="AI852" s="66" t="str">
        <f t="shared" si="221"/>
        <v/>
      </c>
      <c r="AL852" s="4" t="s">
        <v>30</v>
      </c>
      <c r="AM852" s="5">
        <v>46017</v>
      </c>
      <c r="AN852" s="7"/>
      <c r="AO852" s="7"/>
      <c r="AP852" s="6">
        <f t="shared" si="212"/>
        <v>0</v>
      </c>
      <c r="AQ852" s="7">
        <f>SUMIFS(مصنعيات!AO:AO,مصنعيات!AG:AG,$AO$2,مصنعيات!AE:AE,AM852)</f>
        <v>0</v>
      </c>
      <c r="AR852" s="66" t="str">
        <f t="shared" si="222"/>
        <v/>
      </c>
      <c r="AT852" s="4" t="s">
        <v>30</v>
      </c>
      <c r="AU852" s="5">
        <v>46017</v>
      </c>
      <c r="AV852" s="7"/>
      <c r="AW852" s="7"/>
      <c r="AX852" s="6">
        <f t="shared" si="213"/>
        <v>0</v>
      </c>
      <c r="AY852" s="7">
        <f ca="1">SUMIFS(مصنعيات!AW:AW,مصنعيات!AO:AO,$AO$2,مصنعيات!AM:AM,AU852)</f>
        <v>0</v>
      </c>
      <c r="AZ852" s="66" t="str">
        <f t="shared" si="223"/>
        <v/>
      </c>
      <c r="BB852" s="4" t="s">
        <v>30</v>
      </c>
      <c r="BC852" s="5">
        <v>46017</v>
      </c>
      <c r="BD852" s="7"/>
      <c r="BE852" s="7"/>
      <c r="BF852" s="6">
        <f t="shared" si="214"/>
        <v>0</v>
      </c>
      <c r="BG852" s="7">
        <f ca="1">SUMIFS(مصنعيات!BE:BE,مصنعيات!AW:AW,$AO$2,مصنعيات!AU:AU,BC852)</f>
        <v>0</v>
      </c>
      <c r="BH852" s="66" t="str">
        <f t="shared" si="224"/>
        <v/>
      </c>
      <c r="BJ852" s="4" t="s">
        <v>30</v>
      </c>
      <c r="BK852" s="5">
        <v>46017</v>
      </c>
      <c r="BL852" s="7"/>
      <c r="BM852" s="7"/>
      <c r="BN852" s="6">
        <f t="shared" si="215"/>
        <v>0</v>
      </c>
      <c r="BO852" s="7">
        <f ca="1">SUMIFS(مصنعيات!BM:BM,مصنعيات!BE:BE,$AO$2,مصنعيات!BC:BC,BK852)</f>
        <v>0</v>
      </c>
      <c r="BP852" s="66" t="str">
        <f t="shared" si="225"/>
        <v/>
      </c>
    </row>
    <row r="853" spans="2:68" x14ac:dyDescent="0.2">
      <c r="B853" s="4" t="s">
        <v>8</v>
      </c>
      <c r="C853" s="5">
        <v>46018</v>
      </c>
      <c r="D853" s="7"/>
      <c r="E853" s="7"/>
      <c r="F853" s="6">
        <f t="shared" si="217"/>
        <v>0</v>
      </c>
      <c r="G853" s="7">
        <f>SUMIFS(مصنعيات!N:N,مصنعيات!F:F,$E$2,مصنعيات!D:D,C853)</f>
        <v>0</v>
      </c>
      <c r="H853" s="66" t="str">
        <f t="shared" si="218"/>
        <v/>
      </c>
      <c r="K853" s="4" t="s">
        <v>8</v>
      </c>
      <c r="L853" s="5">
        <v>46018</v>
      </c>
      <c r="M853" s="7"/>
      <c r="N853" s="7"/>
      <c r="O853" s="6">
        <f t="shared" si="209"/>
        <v>0</v>
      </c>
      <c r="P853" s="7">
        <f>SUMIFS(مصنعيات!N:N,مصنعيات!F:F,$N$2,مصنعيات!D:D,L853)</f>
        <v>0</v>
      </c>
      <c r="Q853" s="66" t="str">
        <f t="shared" si="219"/>
        <v/>
      </c>
      <c r="T853" s="4" t="s">
        <v>8</v>
      </c>
      <c r="U853" s="5">
        <v>46018</v>
      </c>
      <c r="V853" s="7"/>
      <c r="W853" s="7"/>
      <c r="X853" s="6">
        <f t="shared" si="210"/>
        <v>0</v>
      </c>
      <c r="Y853" s="7">
        <f>SUMIFS(مصنعيات!W:W,مصنعيات!O:O,$W$2,مصنعيات!M:M,U853)</f>
        <v>0</v>
      </c>
      <c r="Z853" s="66" t="str">
        <f t="shared" si="220"/>
        <v/>
      </c>
      <c r="AC853" s="4" t="s">
        <v>8</v>
      </c>
      <c r="AD853" s="5">
        <v>46018</v>
      </c>
      <c r="AE853" s="7"/>
      <c r="AF853" s="7"/>
      <c r="AG853" s="6">
        <f t="shared" si="211"/>
        <v>0</v>
      </c>
      <c r="AH853" s="7">
        <f>SUMIFS(مصنعيات!AF:AF,مصنعيات!X:X,$AF$2,مصنعيات!V:V,AD853)</f>
        <v>0</v>
      </c>
      <c r="AI853" s="66" t="str">
        <f t="shared" si="221"/>
        <v/>
      </c>
      <c r="AL853" s="4" t="s">
        <v>8</v>
      </c>
      <c r="AM853" s="5">
        <v>46018</v>
      </c>
      <c r="AN853" s="7"/>
      <c r="AO853" s="7"/>
      <c r="AP853" s="6">
        <f t="shared" si="212"/>
        <v>0</v>
      </c>
      <c r="AQ853" s="7">
        <f>SUMIFS(مصنعيات!AO:AO,مصنعيات!AG:AG,$AO$2,مصنعيات!AE:AE,AM853)</f>
        <v>0</v>
      </c>
      <c r="AR853" s="66" t="str">
        <f t="shared" si="222"/>
        <v/>
      </c>
      <c r="AT853" s="4" t="s">
        <v>8</v>
      </c>
      <c r="AU853" s="5">
        <v>46018</v>
      </c>
      <c r="AV853" s="7"/>
      <c r="AW853" s="7"/>
      <c r="AX853" s="6">
        <f t="shared" si="213"/>
        <v>0</v>
      </c>
      <c r="AY853" s="7">
        <f ca="1">SUMIFS(مصنعيات!AW:AW,مصنعيات!AO:AO,$AO$2,مصنعيات!AM:AM,AU853)</f>
        <v>0</v>
      </c>
      <c r="AZ853" s="66" t="str">
        <f t="shared" si="223"/>
        <v/>
      </c>
      <c r="BB853" s="4" t="s">
        <v>8</v>
      </c>
      <c r="BC853" s="5">
        <v>46018</v>
      </c>
      <c r="BD853" s="7"/>
      <c r="BE853" s="7"/>
      <c r="BF853" s="6">
        <f t="shared" si="214"/>
        <v>0</v>
      </c>
      <c r="BG853" s="7">
        <f ca="1">SUMIFS(مصنعيات!BE:BE,مصنعيات!AW:AW,$AO$2,مصنعيات!AU:AU,BC853)</f>
        <v>0</v>
      </c>
      <c r="BH853" s="66" t="str">
        <f t="shared" si="224"/>
        <v/>
      </c>
      <c r="BJ853" s="4" t="s">
        <v>8</v>
      </c>
      <c r="BK853" s="5">
        <v>46018</v>
      </c>
      <c r="BL853" s="7"/>
      <c r="BM853" s="7"/>
      <c r="BN853" s="6">
        <f t="shared" si="215"/>
        <v>0</v>
      </c>
      <c r="BO853" s="7">
        <f ca="1">SUMIFS(مصنعيات!BM:BM,مصنعيات!BE:BE,$AO$2,مصنعيات!BC:BC,BK853)</f>
        <v>0</v>
      </c>
      <c r="BP853" s="66" t="str">
        <f t="shared" si="225"/>
        <v/>
      </c>
    </row>
    <row r="854" spans="2:68" x14ac:dyDescent="0.2">
      <c r="B854" s="4" t="s">
        <v>9</v>
      </c>
      <c r="C854" s="5">
        <v>46019</v>
      </c>
      <c r="D854" s="7"/>
      <c r="E854" s="7"/>
      <c r="F854" s="6">
        <f t="shared" si="217"/>
        <v>0</v>
      </c>
      <c r="G854" s="7">
        <f>SUMIFS(مصنعيات!N:N,مصنعيات!F:F,$E$2,مصنعيات!D:D,C854)</f>
        <v>0</v>
      </c>
      <c r="H854" s="66" t="str">
        <f t="shared" si="218"/>
        <v/>
      </c>
      <c r="K854" s="4" t="s">
        <v>9</v>
      </c>
      <c r="L854" s="5">
        <v>46019</v>
      </c>
      <c r="M854" s="7"/>
      <c r="N854" s="7"/>
      <c r="O854" s="6">
        <f t="shared" ref="O854:O857" si="226">N854-M854</f>
        <v>0</v>
      </c>
      <c r="P854" s="7">
        <f>SUMIFS(مصنعيات!N:N,مصنعيات!F:F,$N$2,مصنعيات!D:D,L854)</f>
        <v>0</v>
      </c>
      <c r="Q854" s="66" t="str">
        <f t="shared" si="219"/>
        <v/>
      </c>
      <c r="T854" s="4" t="s">
        <v>9</v>
      </c>
      <c r="U854" s="5">
        <v>46019</v>
      </c>
      <c r="V854" s="7"/>
      <c r="W854" s="7"/>
      <c r="X854" s="6">
        <f t="shared" ref="X854:X857" si="227">W854-V854</f>
        <v>0</v>
      </c>
      <c r="Y854" s="7">
        <f>SUMIFS(مصنعيات!W:W,مصنعيات!O:O,$W$2,مصنعيات!M:M,U854)</f>
        <v>0</v>
      </c>
      <c r="Z854" s="66" t="str">
        <f t="shared" si="220"/>
        <v/>
      </c>
      <c r="AC854" s="4" t="s">
        <v>9</v>
      </c>
      <c r="AD854" s="5">
        <v>46019</v>
      </c>
      <c r="AE854" s="7"/>
      <c r="AF854" s="7"/>
      <c r="AG854" s="6">
        <f t="shared" ref="AG854:AG857" si="228">AF854-AE854</f>
        <v>0</v>
      </c>
      <c r="AH854" s="7">
        <f>SUMIFS(مصنعيات!AF:AF,مصنعيات!X:X,$AF$2,مصنعيات!V:V,AD854)</f>
        <v>0</v>
      </c>
      <c r="AI854" s="66" t="str">
        <f t="shared" si="221"/>
        <v/>
      </c>
      <c r="AL854" s="4" t="s">
        <v>9</v>
      </c>
      <c r="AM854" s="5">
        <v>46019</v>
      </c>
      <c r="AN854" s="7"/>
      <c r="AO854" s="7"/>
      <c r="AP854" s="6">
        <f t="shared" ref="AP854:AP857" si="229">AO854-AN854</f>
        <v>0</v>
      </c>
      <c r="AQ854" s="7">
        <f>SUMIFS(مصنعيات!AO:AO,مصنعيات!AG:AG,$AO$2,مصنعيات!AE:AE,AM854)</f>
        <v>0</v>
      </c>
      <c r="AR854" s="66" t="str">
        <f t="shared" si="222"/>
        <v/>
      </c>
      <c r="AT854" s="4" t="s">
        <v>9</v>
      </c>
      <c r="AU854" s="5">
        <v>46019</v>
      </c>
      <c r="AV854" s="7"/>
      <c r="AW854" s="7"/>
      <c r="AX854" s="6">
        <f t="shared" ref="AX854:AX857" si="230">AW854-AV854</f>
        <v>0</v>
      </c>
      <c r="AY854" s="7">
        <f ca="1">SUMIFS(مصنعيات!AW:AW,مصنعيات!AO:AO,$AO$2,مصنعيات!AM:AM,AU854)</f>
        <v>0</v>
      </c>
      <c r="AZ854" s="66" t="str">
        <f t="shared" si="223"/>
        <v/>
      </c>
      <c r="BB854" s="4" t="s">
        <v>9</v>
      </c>
      <c r="BC854" s="5">
        <v>46019</v>
      </c>
      <c r="BD854" s="7"/>
      <c r="BE854" s="7"/>
      <c r="BF854" s="6">
        <f t="shared" ref="BF854:BF857" si="231">BE854-BD854</f>
        <v>0</v>
      </c>
      <c r="BG854" s="7">
        <f ca="1">SUMIFS(مصنعيات!BE:BE,مصنعيات!AW:AW,$AO$2,مصنعيات!AU:AU,BC854)</f>
        <v>0</v>
      </c>
      <c r="BH854" s="66" t="str">
        <f t="shared" si="224"/>
        <v/>
      </c>
      <c r="BJ854" s="4" t="s">
        <v>9</v>
      </c>
      <c r="BK854" s="5">
        <v>46019</v>
      </c>
      <c r="BL854" s="7"/>
      <c r="BM854" s="7"/>
      <c r="BN854" s="6">
        <f t="shared" ref="BN854:BN857" si="232">BM854-BL854</f>
        <v>0</v>
      </c>
      <c r="BO854" s="7">
        <f ca="1">SUMIFS(مصنعيات!BM:BM,مصنعيات!BE:BE,$AO$2,مصنعيات!BC:BC,BK854)</f>
        <v>0</v>
      </c>
      <c r="BP854" s="66" t="str">
        <f t="shared" si="225"/>
        <v/>
      </c>
    </row>
    <row r="855" spans="2:68" x14ac:dyDescent="0.2">
      <c r="B855" s="4" t="s">
        <v>10</v>
      </c>
      <c r="C855" s="5">
        <v>46020</v>
      </c>
      <c r="D855" s="7"/>
      <c r="E855" s="7"/>
      <c r="F855" s="6">
        <f t="shared" si="217"/>
        <v>0</v>
      </c>
      <c r="G855" s="7">
        <f>SUMIFS(مصنعيات!N:N,مصنعيات!F:F,$E$2,مصنعيات!D:D,C855)</f>
        <v>0</v>
      </c>
      <c r="H855" s="66" t="str">
        <f t="shared" si="218"/>
        <v/>
      </c>
      <c r="K855" s="4" t="s">
        <v>10</v>
      </c>
      <c r="L855" s="5">
        <v>46020</v>
      </c>
      <c r="M855" s="7"/>
      <c r="N855" s="7"/>
      <c r="O855" s="6">
        <f t="shared" si="226"/>
        <v>0</v>
      </c>
      <c r="P855" s="7">
        <f>SUMIFS(مصنعيات!N:N,مصنعيات!F:F,$N$2,مصنعيات!D:D,L855)</f>
        <v>0</v>
      </c>
      <c r="Q855" s="66" t="str">
        <f t="shared" si="219"/>
        <v/>
      </c>
      <c r="T855" s="4" t="s">
        <v>10</v>
      </c>
      <c r="U855" s="5">
        <v>46020</v>
      </c>
      <c r="V855" s="7"/>
      <c r="W855" s="7"/>
      <c r="X855" s="6">
        <f t="shared" si="227"/>
        <v>0</v>
      </c>
      <c r="Y855" s="7">
        <f>SUMIFS(مصنعيات!W:W,مصنعيات!O:O,$W$2,مصنعيات!M:M,U855)</f>
        <v>0</v>
      </c>
      <c r="Z855" s="66" t="str">
        <f t="shared" si="220"/>
        <v/>
      </c>
      <c r="AC855" s="4" t="s">
        <v>10</v>
      </c>
      <c r="AD855" s="5">
        <v>46020</v>
      </c>
      <c r="AE855" s="7"/>
      <c r="AF855" s="7"/>
      <c r="AG855" s="6">
        <f t="shared" si="228"/>
        <v>0</v>
      </c>
      <c r="AH855" s="7">
        <f>SUMIFS(مصنعيات!AF:AF,مصنعيات!X:X,$AF$2,مصنعيات!V:V,AD855)</f>
        <v>0</v>
      </c>
      <c r="AI855" s="66" t="str">
        <f t="shared" si="221"/>
        <v/>
      </c>
      <c r="AL855" s="4" t="s">
        <v>10</v>
      </c>
      <c r="AM855" s="5">
        <v>46020</v>
      </c>
      <c r="AN855" s="7"/>
      <c r="AO855" s="7"/>
      <c r="AP855" s="6">
        <f t="shared" si="229"/>
        <v>0</v>
      </c>
      <c r="AQ855" s="7">
        <f>SUMIFS(مصنعيات!AO:AO,مصنعيات!AG:AG,$AO$2,مصنعيات!AE:AE,AM855)</f>
        <v>0</v>
      </c>
      <c r="AR855" s="66" t="str">
        <f t="shared" si="222"/>
        <v/>
      </c>
      <c r="AT855" s="4" t="s">
        <v>10</v>
      </c>
      <c r="AU855" s="5">
        <v>46020</v>
      </c>
      <c r="AV855" s="7"/>
      <c r="AW855" s="7"/>
      <c r="AX855" s="6">
        <f t="shared" si="230"/>
        <v>0</v>
      </c>
      <c r="AY855" s="7">
        <f ca="1">SUMIFS(مصنعيات!AW:AW,مصنعيات!AO:AO,$AO$2,مصنعيات!AM:AM,AU855)</f>
        <v>0</v>
      </c>
      <c r="AZ855" s="66" t="str">
        <f t="shared" si="223"/>
        <v/>
      </c>
      <c r="BB855" s="4" t="s">
        <v>10</v>
      </c>
      <c r="BC855" s="5">
        <v>46020</v>
      </c>
      <c r="BD855" s="7"/>
      <c r="BE855" s="7"/>
      <c r="BF855" s="6">
        <f t="shared" si="231"/>
        <v>0</v>
      </c>
      <c r="BG855" s="7">
        <f ca="1">SUMIFS(مصنعيات!BE:BE,مصنعيات!AW:AW,$AO$2,مصنعيات!AU:AU,BC855)</f>
        <v>0</v>
      </c>
      <c r="BH855" s="66" t="str">
        <f t="shared" si="224"/>
        <v/>
      </c>
      <c r="BJ855" s="4" t="s">
        <v>10</v>
      </c>
      <c r="BK855" s="5">
        <v>46020</v>
      </c>
      <c r="BL855" s="7"/>
      <c r="BM855" s="7"/>
      <c r="BN855" s="6">
        <f t="shared" si="232"/>
        <v>0</v>
      </c>
      <c r="BO855" s="7">
        <f ca="1">SUMIFS(مصنعيات!BM:BM,مصنعيات!BE:BE,$AO$2,مصنعيات!BC:BC,BK855)</f>
        <v>0</v>
      </c>
      <c r="BP855" s="66" t="str">
        <f t="shared" si="225"/>
        <v/>
      </c>
    </row>
    <row r="856" spans="2:68" x14ac:dyDescent="0.2">
      <c r="B856" s="4" t="s">
        <v>11</v>
      </c>
      <c r="C856" s="5">
        <v>46021</v>
      </c>
      <c r="D856" s="7"/>
      <c r="E856" s="7"/>
      <c r="F856" s="6">
        <f t="shared" si="217"/>
        <v>0</v>
      </c>
      <c r="G856" s="7">
        <f>SUMIFS(مصنعيات!N:N,مصنعيات!F:F,$E$2,مصنعيات!D:D,C856)</f>
        <v>0</v>
      </c>
      <c r="H856" s="66" t="str">
        <f t="shared" si="218"/>
        <v/>
      </c>
      <c r="K856" s="4" t="s">
        <v>11</v>
      </c>
      <c r="L856" s="5">
        <v>46021</v>
      </c>
      <c r="M856" s="7"/>
      <c r="N856" s="7"/>
      <c r="O856" s="6">
        <f t="shared" si="226"/>
        <v>0</v>
      </c>
      <c r="P856" s="7">
        <f>SUMIFS(مصنعيات!N:N,مصنعيات!F:F,$N$2,مصنعيات!D:D,L856)</f>
        <v>0</v>
      </c>
      <c r="Q856" s="66" t="str">
        <f t="shared" si="219"/>
        <v/>
      </c>
      <c r="T856" s="4" t="s">
        <v>11</v>
      </c>
      <c r="U856" s="5">
        <v>46021</v>
      </c>
      <c r="V856" s="7"/>
      <c r="W856" s="7"/>
      <c r="X856" s="6">
        <f t="shared" si="227"/>
        <v>0</v>
      </c>
      <c r="Y856" s="7">
        <f>SUMIFS(مصنعيات!W:W,مصنعيات!O:O,$W$2,مصنعيات!M:M,U856)</f>
        <v>0</v>
      </c>
      <c r="Z856" s="66" t="str">
        <f t="shared" si="220"/>
        <v/>
      </c>
      <c r="AC856" s="4" t="s">
        <v>11</v>
      </c>
      <c r="AD856" s="5">
        <v>46021</v>
      </c>
      <c r="AE856" s="7"/>
      <c r="AF856" s="7"/>
      <c r="AG856" s="6">
        <f t="shared" si="228"/>
        <v>0</v>
      </c>
      <c r="AH856" s="7">
        <f>SUMIFS(مصنعيات!AF:AF,مصنعيات!X:X,$AF$2,مصنعيات!V:V,AD856)</f>
        <v>0</v>
      </c>
      <c r="AI856" s="66" t="str">
        <f t="shared" si="221"/>
        <v/>
      </c>
      <c r="AL856" s="4" t="s">
        <v>11</v>
      </c>
      <c r="AM856" s="5">
        <v>46021</v>
      </c>
      <c r="AN856" s="7"/>
      <c r="AO856" s="7"/>
      <c r="AP856" s="6">
        <f t="shared" si="229"/>
        <v>0</v>
      </c>
      <c r="AQ856" s="7">
        <f>SUMIFS(مصنعيات!AO:AO,مصنعيات!AG:AG,$AO$2,مصنعيات!AE:AE,AM856)</f>
        <v>0</v>
      </c>
      <c r="AR856" s="66" t="str">
        <f t="shared" si="222"/>
        <v/>
      </c>
      <c r="AT856" s="4" t="s">
        <v>11</v>
      </c>
      <c r="AU856" s="5">
        <v>46021</v>
      </c>
      <c r="AV856" s="7"/>
      <c r="AW856" s="7"/>
      <c r="AX856" s="6">
        <f t="shared" si="230"/>
        <v>0</v>
      </c>
      <c r="AY856" s="7">
        <f ca="1">SUMIFS(مصنعيات!AW:AW,مصنعيات!AO:AO,$AO$2,مصنعيات!AM:AM,AU856)</f>
        <v>0</v>
      </c>
      <c r="AZ856" s="66" t="str">
        <f t="shared" si="223"/>
        <v/>
      </c>
      <c r="BB856" s="4" t="s">
        <v>11</v>
      </c>
      <c r="BC856" s="5">
        <v>46021</v>
      </c>
      <c r="BD856" s="7"/>
      <c r="BE856" s="7"/>
      <c r="BF856" s="6">
        <f t="shared" si="231"/>
        <v>0</v>
      </c>
      <c r="BG856" s="7">
        <f ca="1">SUMIFS(مصنعيات!BE:BE,مصنعيات!AW:AW,$AO$2,مصنعيات!AU:AU,BC856)</f>
        <v>0</v>
      </c>
      <c r="BH856" s="66" t="str">
        <f t="shared" si="224"/>
        <v/>
      </c>
      <c r="BJ856" s="4" t="s">
        <v>11</v>
      </c>
      <c r="BK856" s="5">
        <v>46021</v>
      </c>
      <c r="BL856" s="7"/>
      <c r="BM856" s="7"/>
      <c r="BN856" s="6">
        <f t="shared" si="232"/>
        <v>0</v>
      </c>
      <c r="BO856" s="7">
        <f ca="1">SUMIFS(مصنعيات!BM:BM,مصنعيات!BE:BE,$AO$2,مصنعيات!BC:BC,BK856)</f>
        <v>0</v>
      </c>
      <c r="BP856" s="66" t="str">
        <f t="shared" si="225"/>
        <v/>
      </c>
    </row>
    <row r="857" spans="2:68" x14ac:dyDescent="0.2">
      <c r="B857" s="4" t="s">
        <v>12</v>
      </c>
      <c r="C857" s="5">
        <v>46022</v>
      </c>
      <c r="D857" s="7"/>
      <c r="E857" s="7"/>
      <c r="F857" s="6">
        <f t="shared" si="217"/>
        <v>0</v>
      </c>
      <c r="G857" s="7">
        <f>SUMIFS(مصنعيات!N:N,مصنعيات!F:F,$E$2,مصنعيات!D:D,C857)</f>
        <v>0</v>
      </c>
      <c r="H857" s="66" t="str">
        <f t="shared" si="218"/>
        <v/>
      </c>
      <c r="K857" s="4" t="s">
        <v>12</v>
      </c>
      <c r="L857" s="5">
        <v>46022</v>
      </c>
      <c r="M857" s="7"/>
      <c r="N857" s="7"/>
      <c r="O857" s="6">
        <f t="shared" si="226"/>
        <v>0</v>
      </c>
      <c r="P857" s="7">
        <f>SUMIFS(مصنعيات!N:N,مصنعيات!F:F,$N$2,مصنعيات!D:D,L857)</f>
        <v>0</v>
      </c>
      <c r="Q857" s="66" t="str">
        <f t="shared" si="219"/>
        <v/>
      </c>
      <c r="T857" s="4" t="s">
        <v>12</v>
      </c>
      <c r="U857" s="5">
        <v>46022</v>
      </c>
      <c r="V857" s="7"/>
      <c r="W857" s="7"/>
      <c r="X857" s="6">
        <f t="shared" si="227"/>
        <v>0</v>
      </c>
      <c r="Y857" s="7">
        <f>SUMIFS(مصنعيات!W:W,مصنعيات!O:O,$W$2,مصنعيات!M:M,U857)</f>
        <v>0</v>
      </c>
      <c r="Z857" s="66" t="str">
        <f t="shared" si="220"/>
        <v/>
      </c>
      <c r="AC857" s="4" t="s">
        <v>12</v>
      </c>
      <c r="AD857" s="5">
        <v>46022</v>
      </c>
      <c r="AE857" s="7"/>
      <c r="AF857" s="7"/>
      <c r="AG857" s="6">
        <f t="shared" si="228"/>
        <v>0</v>
      </c>
      <c r="AH857" s="7">
        <f>SUMIFS(مصنعيات!AF:AF,مصنعيات!X:X,$AF$2,مصنعيات!V:V,AD857)</f>
        <v>0</v>
      </c>
      <c r="AI857" s="66" t="str">
        <f t="shared" si="221"/>
        <v/>
      </c>
      <c r="AL857" s="4" t="s">
        <v>12</v>
      </c>
      <c r="AM857" s="5">
        <v>46022</v>
      </c>
      <c r="AN857" s="7"/>
      <c r="AO857" s="7"/>
      <c r="AP857" s="6">
        <f t="shared" si="229"/>
        <v>0</v>
      </c>
      <c r="AQ857" s="7">
        <f>SUMIFS(مصنعيات!AO:AO,مصنعيات!AG:AG,$AO$2,مصنعيات!AE:AE,AM857)</f>
        <v>0</v>
      </c>
      <c r="AR857" s="66" t="str">
        <f t="shared" si="222"/>
        <v/>
      </c>
      <c r="AT857" s="4" t="s">
        <v>12</v>
      </c>
      <c r="AU857" s="5">
        <v>46022</v>
      </c>
      <c r="AV857" s="7"/>
      <c r="AW857" s="7"/>
      <c r="AX857" s="6">
        <f t="shared" si="230"/>
        <v>0</v>
      </c>
      <c r="AY857" s="7">
        <f ca="1">SUMIFS(مصنعيات!AW:AW,مصنعيات!AO:AO,$AO$2,مصنعيات!AM:AM,AU857)</f>
        <v>0</v>
      </c>
      <c r="AZ857" s="66" t="str">
        <f t="shared" si="223"/>
        <v/>
      </c>
      <c r="BB857" s="4" t="s">
        <v>12</v>
      </c>
      <c r="BC857" s="5">
        <v>46022</v>
      </c>
      <c r="BD857" s="7"/>
      <c r="BE857" s="7"/>
      <c r="BF857" s="6">
        <f t="shared" si="231"/>
        <v>0</v>
      </c>
      <c r="BG857" s="7">
        <f ca="1">SUMIFS(مصنعيات!BE:BE,مصنعيات!AW:AW,$AO$2,مصنعيات!AU:AU,BC857)</f>
        <v>0</v>
      </c>
      <c r="BH857" s="66" t="str">
        <f t="shared" si="224"/>
        <v/>
      </c>
      <c r="BJ857" s="4" t="s">
        <v>12</v>
      </c>
      <c r="BK857" s="5">
        <v>46022</v>
      </c>
      <c r="BL857" s="7"/>
      <c r="BM857" s="7"/>
      <c r="BN857" s="6">
        <f t="shared" si="232"/>
        <v>0</v>
      </c>
      <c r="BO857" s="7">
        <f ca="1">SUMIFS(مصنعيات!BM:BM,مصنعيات!BE:BE,$AO$2,مصنعيات!BC:BC,BK857)</f>
        <v>0</v>
      </c>
      <c r="BP857" s="66" t="str">
        <f t="shared" si="225"/>
        <v/>
      </c>
    </row>
  </sheetData>
  <autoFilter ref="B4:AR4" xr:uid="{C2ED2854-A988-436E-B3FD-4F9A7B3DF9D0}"/>
  <phoneticPr fontId="2" type="noConversion"/>
  <conditionalFormatting sqref="H5:H857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{829903A4-2F27-4F17-9EF7-E0DEB8658842}</x14:id>
        </ext>
      </extLst>
    </cfRule>
  </conditionalFormatting>
  <conditionalFormatting sqref="Q5:Q857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{C1A968FE-6DB7-4D43-8C28-3B16B9C4E27D}</x14:id>
        </ext>
      </extLst>
    </cfRule>
  </conditionalFormatting>
  <conditionalFormatting sqref="Z5:Z857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{844DDA7A-26BC-410E-92F9-AEF7D3C55228}</x14:id>
        </ext>
      </extLst>
    </cfRule>
  </conditionalFormatting>
  <conditionalFormatting sqref="AI5:AI857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{EA092BBD-FBA8-471D-829E-07E69348F737}</x14:id>
        </ext>
      </extLst>
    </cfRule>
  </conditionalFormatting>
  <conditionalFormatting sqref="AR5:AR85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{186C3CD0-1699-4E66-8F73-8E51FAC7444F}</x14:id>
        </ext>
      </extLst>
    </cfRule>
  </conditionalFormatting>
  <conditionalFormatting sqref="AZ5:AZ857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{F3E8985C-0E58-467D-A114-D1532F88A5DD}</x14:id>
        </ext>
      </extLst>
    </cfRule>
  </conditionalFormatting>
  <conditionalFormatting sqref="BH5:BH857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{012FD088-B232-4CC5-A983-6159FAC22149}</x14:id>
        </ext>
      </extLst>
    </cfRule>
  </conditionalFormatting>
  <conditionalFormatting sqref="BP5:BP85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{C15DA18D-16B3-46DC-AF08-4578E546172C}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29903A4-2F27-4F17-9EF7-E0DEB865884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H5:H857</xm:sqref>
        </x14:conditionalFormatting>
        <x14:conditionalFormatting xmlns:xm="http://schemas.microsoft.com/office/excel/2006/main">
          <x14:cfRule type="dataBar" id="{C1A968FE-6DB7-4D43-8C28-3B16B9C4E27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Q5:Q857</xm:sqref>
        </x14:conditionalFormatting>
        <x14:conditionalFormatting xmlns:xm="http://schemas.microsoft.com/office/excel/2006/main">
          <x14:cfRule type="dataBar" id="{844DDA7A-26BC-410E-92F9-AEF7D3C5522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Z5:Z857</xm:sqref>
        </x14:conditionalFormatting>
        <x14:conditionalFormatting xmlns:xm="http://schemas.microsoft.com/office/excel/2006/main">
          <x14:cfRule type="dataBar" id="{EA092BBD-FBA8-471D-829E-07E69348F73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AI5:AI857</xm:sqref>
        </x14:conditionalFormatting>
        <x14:conditionalFormatting xmlns:xm="http://schemas.microsoft.com/office/excel/2006/main">
          <x14:cfRule type="dataBar" id="{186C3CD0-1699-4E66-8F73-8E51FAC7444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AR5:AR857</xm:sqref>
        </x14:conditionalFormatting>
        <x14:conditionalFormatting xmlns:xm="http://schemas.microsoft.com/office/excel/2006/main">
          <x14:cfRule type="dataBar" id="{F3E8985C-0E58-467D-A114-D1532F88A5D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AZ5:AZ857</xm:sqref>
        </x14:conditionalFormatting>
        <x14:conditionalFormatting xmlns:xm="http://schemas.microsoft.com/office/excel/2006/main">
          <x14:cfRule type="dataBar" id="{012FD088-B232-4CC5-A983-6159FAC2214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BH5:BH857</xm:sqref>
        </x14:conditionalFormatting>
        <x14:conditionalFormatting xmlns:xm="http://schemas.microsoft.com/office/excel/2006/main">
          <x14:cfRule type="dataBar" id="{C15DA18D-16B3-46DC-AF08-4578E546172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BP5:BP857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1E98D-6F77-43B3-B374-78249FA1E425}">
  <dimension ref="A1:P1001"/>
  <sheetViews>
    <sheetView showGridLines="0" rightToLeft="1" workbookViewId="0">
      <pane ySplit="2" topLeftCell="A57" activePane="bottomLeft" state="frozen"/>
      <selection pane="bottomLeft" activeCell="E2" sqref="E2"/>
    </sheetView>
  </sheetViews>
  <sheetFormatPr defaultColWidth="9" defaultRowHeight="20.25" x14ac:dyDescent="0.2"/>
  <cols>
    <col min="1" max="1" width="1.875" style="72" customWidth="1"/>
    <col min="2" max="2" width="6.25" style="72" customWidth="1"/>
    <col min="3" max="3" width="16.625" style="72" customWidth="1"/>
    <col min="4" max="4" width="22.75" style="72" bestFit="1" customWidth="1"/>
    <col min="5" max="5" width="33.125" style="72" customWidth="1"/>
    <col min="6" max="6" width="9.75" style="72" customWidth="1"/>
    <col min="7" max="7" width="12.375" style="72" customWidth="1"/>
    <col min="8" max="8" width="12.625" style="72" customWidth="1"/>
    <col min="9" max="9" width="15.375" style="72" customWidth="1"/>
    <col min="10" max="10" width="7.375" style="89" customWidth="1"/>
    <col min="11" max="11" width="8.125" style="72" customWidth="1"/>
    <col min="12" max="12" width="17.375" style="72" customWidth="1"/>
    <col min="13" max="13" width="16" style="72" customWidth="1"/>
    <col min="14" max="14" width="17.375" style="72" customWidth="1"/>
    <col min="15" max="15" width="25.625" style="72" customWidth="1"/>
    <col min="16" max="16" width="26.375" style="72" customWidth="1"/>
    <col min="17" max="16384" width="9" style="72"/>
  </cols>
  <sheetData>
    <row r="1" spans="2:16" ht="21" thickBot="1" x14ac:dyDescent="0.25"/>
    <row r="2" spans="2:16" s="80" customFormat="1" ht="56.25" customHeight="1" x14ac:dyDescent="0.2">
      <c r="B2" s="77" t="s">
        <v>0</v>
      </c>
      <c r="C2" s="76" t="s">
        <v>87</v>
      </c>
      <c r="D2" s="77" t="s">
        <v>90</v>
      </c>
      <c r="E2" s="78" t="s">
        <v>88</v>
      </c>
      <c r="F2" s="79" t="s">
        <v>89</v>
      </c>
      <c r="G2" s="75" t="s">
        <v>93</v>
      </c>
      <c r="H2" s="82" t="s">
        <v>94</v>
      </c>
      <c r="I2" s="83" t="s">
        <v>91</v>
      </c>
      <c r="J2" s="88" t="s">
        <v>102</v>
      </c>
      <c r="L2" s="84" t="s">
        <v>96</v>
      </c>
      <c r="M2" s="84" t="s">
        <v>95</v>
      </c>
      <c r="N2" s="85" t="s">
        <v>97</v>
      </c>
      <c r="O2" s="81" t="s">
        <v>92</v>
      </c>
      <c r="P2" s="81" t="s">
        <v>16</v>
      </c>
    </row>
    <row r="3" spans="2:16" s="74" customFormat="1" ht="25.5" customHeight="1" x14ac:dyDescent="0.2">
      <c r="B3" s="73">
        <v>1</v>
      </c>
      <c r="C3" s="5">
        <v>45158</v>
      </c>
      <c r="D3" s="73" t="s">
        <v>118</v>
      </c>
      <c r="E3" s="73" t="s">
        <v>106</v>
      </c>
      <c r="F3" s="73">
        <v>4</v>
      </c>
      <c r="G3" s="73" t="s">
        <v>104</v>
      </c>
      <c r="H3" s="73">
        <v>127</v>
      </c>
      <c r="I3" s="73">
        <f>F3*H3</f>
        <v>508</v>
      </c>
      <c r="J3" s="90">
        <v>651</v>
      </c>
      <c r="L3" s="73">
        <v>3.9</v>
      </c>
      <c r="M3" s="73" t="s">
        <v>101</v>
      </c>
      <c r="N3" s="86">
        <f t="shared" ref="N3:N66" si="0">IFERROR(H3/L3,0)</f>
        <v>32.564102564102562</v>
      </c>
      <c r="O3" s="73"/>
      <c r="P3" s="73"/>
    </row>
    <row r="4" spans="2:16" ht="21" x14ac:dyDescent="0.2">
      <c r="B4" s="73">
        <v>2</v>
      </c>
      <c r="C4" s="5">
        <v>45158</v>
      </c>
      <c r="D4" s="73" t="s">
        <v>118</v>
      </c>
      <c r="E4" s="73" t="s">
        <v>107</v>
      </c>
      <c r="F4" s="73">
        <v>1</v>
      </c>
      <c r="G4" s="73" t="s">
        <v>103</v>
      </c>
      <c r="H4" s="73">
        <v>348</v>
      </c>
      <c r="I4" s="73">
        <f>F4*H4</f>
        <v>348</v>
      </c>
      <c r="J4" s="90">
        <v>651</v>
      </c>
      <c r="K4" s="74"/>
      <c r="L4" s="73">
        <v>12.5</v>
      </c>
      <c r="M4" s="73" t="s">
        <v>101</v>
      </c>
      <c r="N4" s="86">
        <f t="shared" si="0"/>
        <v>27.84</v>
      </c>
      <c r="O4" s="73"/>
      <c r="P4" s="73"/>
    </row>
    <row r="5" spans="2:16" ht="21" x14ac:dyDescent="0.2">
      <c r="B5" s="73">
        <v>3</v>
      </c>
      <c r="C5" s="5">
        <v>45158</v>
      </c>
      <c r="D5" s="73" t="s">
        <v>118</v>
      </c>
      <c r="E5" s="73" t="s">
        <v>105</v>
      </c>
      <c r="F5" s="73">
        <v>1</v>
      </c>
      <c r="G5" s="73" t="s">
        <v>108</v>
      </c>
      <c r="H5" s="73">
        <v>300</v>
      </c>
      <c r="I5" s="73">
        <f t="shared" ref="I5:I68" si="1">F5*H5</f>
        <v>300</v>
      </c>
      <c r="J5" s="90">
        <v>651</v>
      </c>
      <c r="K5" s="74"/>
      <c r="L5" s="73">
        <v>3</v>
      </c>
      <c r="M5" s="73" t="s">
        <v>109</v>
      </c>
      <c r="N5" s="86">
        <f t="shared" si="0"/>
        <v>100</v>
      </c>
      <c r="O5" s="73"/>
      <c r="P5" s="73"/>
    </row>
    <row r="6" spans="2:16" ht="21" x14ac:dyDescent="0.2">
      <c r="B6" s="73">
        <v>4</v>
      </c>
      <c r="C6" s="5">
        <v>45158</v>
      </c>
      <c r="D6" s="73" t="s">
        <v>118</v>
      </c>
      <c r="E6" s="91" t="s">
        <v>63</v>
      </c>
      <c r="F6" s="91">
        <v>1</v>
      </c>
      <c r="G6" s="73" t="s">
        <v>108</v>
      </c>
      <c r="H6" s="91">
        <v>310</v>
      </c>
      <c r="I6" s="91">
        <f t="shared" si="1"/>
        <v>310</v>
      </c>
      <c r="J6" s="92">
        <v>651</v>
      </c>
      <c r="K6" s="93"/>
      <c r="L6" s="91">
        <v>2.8</v>
      </c>
      <c r="M6" s="73" t="s">
        <v>109</v>
      </c>
      <c r="N6" s="86">
        <f t="shared" si="0"/>
        <v>110.71428571428572</v>
      </c>
      <c r="O6" s="73"/>
      <c r="P6" s="73"/>
    </row>
    <row r="7" spans="2:16" ht="21" x14ac:dyDescent="0.2">
      <c r="B7" s="73">
        <v>5</v>
      </c>
      <c r="C7" s="5">
        <v>45158</v>
      </c>
      <c r="D7" s="73" t="s">
        <v>118</v>
      </c>
      <c r="E7" s="91" t="s">
        <v>114</v>
      </c>
      <c r="F7" s="91">
        <v>1</v>
      </c>
      <c r="G7" s="73" t="s">
        <v>109</v>
      </c>
      <c r="H7" s="91">
        <v>180</v>
      </c>
      <c r="I7" s="73">
        <f t="shared" si="1"/>
        <v>180</v>
      </c>
      <c r="J7" s="90">
        <v>651</v>
      </c>
      <c r="K7" s="74"/>
      <c r="L7" s="91">
        <v>1</v>
      </c>
      <c r="M7" s="73" t="s">
        <v>109</v>
      </c>
      <c r="N7" s="86">
        <f t="shared" si="0"/>
        <v>180</v>
      </c>
      <c r="O7" s="73"/>
      <c r="P7" s="73"/>
    </row>
    <row r="8" spans="2:16" ht="21" x14ac:dyDescent="0.2">
      <c r="B8" s="73">
        <v>6</v>
      </c>
      <c r="C8" s="5">
        <v>45165</v>
      </c>
      <c r="D8" s="73" t="s">
        <v>118</v>
      </c>
      <c r="E8" s="73" t="s">
        <v>69</v>
      </c>
      <c r="F8" s="73">
        <v>2</v>
      </c>
      <c r="G8" s="73" t="s">
        <v>108</v>
      </c>
      <c r="H8" s="73">
        <v>235</v>
      </c>
      <c r="I8" s="73">
        <f t="shared" si="1"/>
        <v>470</v>
      </c>
      <c r="J8" s="90">
        <v>669</v>
      </c>
      <c r="K8" s="74"/>
      <c r="L8" s="73">
        <v>4.3</v>
      </c>
      <c r="M8" s="73" t="s">
        <v>109</v>
      </c>
      <c r="N8" s="86">
        <f t="shared" si="0"/>
        <v>54.651162790697676</v>
      </c>
      <c r="O8" s="73"/>
      <c r="P8" s="73"/>
    </row>
    <row r="9" spans="2:16" ht="21" x14ac:dyDescent="0.2">
      <c r="B9" s="73">
        <v>7</v>
      </c>
      <c r="C9" s="5">
        <v>45165</v>
      </c>
      <c r="D9" s="73" t="s">
        <v>118</v>
      </c>
      <c r="E9" s="73" t="s">
        <v>66</v>
      </c>
      <c r="F9" s="73">
        <v>1</v>
      </c>
      <c r="G9" s="73" t="s">
        <v>110</v>
      </c>
      <c r="H9" s="73">
        <v>3550</v>
      </c>
      <c r="I9" s="73">
        <f t="shared" si="1"/>
        <v>3550</v>
      </c>
      <c r="J9" s="90">
        <v>669</v>
      </c>
      <c r="K9" s="74"/>
      <c r="L9" s="73">
        <v>25</v>
      </c>
      <c r="M9" s="73" t="s">
        <v>109</v>
      </c>
      <c r="N9" s="86">
        <f t="shared" si="0"/>
        <v>142</v>
      </c>
      <c r="O9" s="73"/>
      <c r="P9" s="73"/>
    </row>
    <row r="10" spans="2:16" ht="21" x14ac:dyDescent="0.2">
      <c r="B10" s="73">
        <v>8</v>
      </c>
      <c r="C10" s="5">
        <v>45165</v>
      </c>
      <c r="D10" s="73" t="s">
        <v>118</v>
      </c>
      <c r="E10" s="73" t="s">
        <v>106</v>
      </c>
      <c r="F10" s="73">
        <v>12</v>
      </c>
      <c r="G10" s="73" t="s">
        <v>104</v>
      </c>
      <c r="H10" s="73">
        <v>127</v>
      </c>
      <c r="I10" s="73">
        <f t="shared" si="1"/>
        <v>1524</v>
      </c>
      <c r="J10" s="90">
        <v>669</v>
      </c>
      <c r="K10" s="74"/>
      <c r="L10" s="73">
        <v>3.9</v>
      </c>
      <c r="M10" s="73" t="s">
        <v>101</v>
      </c>
      <c r="N10" s="86">
        <f t="shared" si="0"/>
        <v>32.564102564102562</v>
      </c>
      <c r="O10" s="73"/>
      <c r="P10" s="73"/>
    </row>
    <row r="11" spans="2:16" ht="21" x14ac:dyDescent="0.2">
      <c r="B11" s="73">
        <v>9</v>
      </c>
      <c r="C11" s="5">
        <v>45165</v>
      </c>
      <c r="D11" s="73" t="s">
        <v>118</v>
      </c>
      <c r="E11" s="73" t="s">
        <v>107</v>
      </c>
      <c r="F11" s="73">
        <v>2</v>
      </c>
      <c r="G11" s="73" t="s">
        <v>103</v>
      </c>
      <c r="H11" s="73">
        <v>348</v>
      </c>
      <c r="I11" s="73">
        <f t="shared" si="1"/>
        <v>696</v>
      </c>
      <c r="J11" s="90">
        <v>669</v>
      </c>
      <c r="K11" s="74"/>
      <c r="L11" s="73">
        <v>12.5</v>
      </c>
      <c r="M11" s="73" t="s">
        <v>101</v>
      </c>
      <c r="N11" s="86">
        <f t="shared" si="0"/>
        <v>27.84</v>
      </c>
      <c r="O11" s="73"/>
      <c r="P11" s="73"/>
    </row>
    <row r="12" spans="2:16" ht="21" x14ac:dyDescent="0.2">
      <c r="B12" s="73">
        <v>10</v>
      </c>
      <c r="C12" s="5">
        <v>45165</v>
      </c>
      <c r="D12" s="73" t="s">
        <v>118</v>
      </c>
      <c r="E12" s="73" t="s">
        <v>63</v>
      </c>
      <c r="F12" s="73">
        <v>1</v>
      </c>
      <c r="G12" s="73" t="s">
        <v>108</v>
      </c>
      <c r="H12" s="73">
        <v>310</v>
      </c>
      <c r="I12" s="73">
        <f t="shared" si="1"/>
        <v>310</v>
      </c>
      <c r="J12" s="90">
        <v>669</v>
      </c>
      <c r="K12" s="74"/>
      <c r="L12" s="73">
        <v>2.8</v>
      </c>
      <c r="M12" s="73" t="s">
        <v>109</v>
      </c>
      <c r="N12" s="86">
        <f t="shared" si="0"/>
        <v>110.71428571428572</v>
      </c>
      <c r="O12" s="73"/>
      <c r="P12" s="73"/>
    </row>
    <row r="13" spans="2:16" ht="21" x14ac:dyDescent="0.2">
      <c r="B13" s="73">
        <v>11</v>
      </c>
      <c r="C13" s="5">
        <v>45165</v>
      </c>
      <c r="D13" s="73" t="s">
        <v>118</v>
      </c>
      <c r="E13" s="73" t="s">
        <v>105</v>
      </c>
      <c r="F13" s="73">
        <v>1</v>
      </c>
      <c r="G13" s="73" t="s">
        <v>108</v>
      </c>
      <c r="H13" s="73">
        <v>305</v>
      </c>
      <c r="I13" s="73">
        <f t="shared" si="1"/>
        <v>305</v>
      </c>
      <c r="J13" s="90">
        <v>669</v>
      </c>
      <c r="K13" s="74"/>
      <c r="L13" s="73">
        <v>3</v>
      </c>
      <c r="M13" s="73" t="s">
        <v>109</v>
      </c>
      <c r="N13" s="86">
        <f t="shared" si="0"/>
        <v>101.66666666666667</v>
      </c>
      <c r="O13" s="73"/>
      <c r="P13" s="73"/>
    </row>
    <row r="14" spans="2:16" ht="21" x14ac:dyDescent="0.2">
      <c r="B14" s="73">
        <v>12</v>
      </c>
      <c r="C14" s="5">
        <v>45165</v>
      </c>
      <c r="D14" s="73" t="s">
        <v>118</v>
      </c>
      <c r="E14" s="91" t="s">
        <v>115</v>
      </c>
      <c r="F14" s="91">
        <v>1</v>
      </c>
      <c r="G14" s="73" t="s">
        <v>108</v>
      </c>
      <c r="H14" s="91">
        <v>175</v>
      </c>
      <c r="I14" s="73">
        <f t="shared" si="1"/>
        <v>175</v>
      </c>
      <c r="J14" s="90">
        <v>669</v>
      </c>
      <c r="K14" s="74"/>
      <c r="L14" s="91">
        <v>2.5</v>
      </c>
      <c r="M14" s="91" t="s">
        <v>109</v>
      </c>
      <c r="N14" s="86">
        <f t="shared" si="0"/>
        <v>70</v>
      </c>
      <c r="O14" s="73"/>
      <c r="P14" s="73"/>
    </row>
    <row r="15" spans="2:16" ht="21" x14ac:dyDescent="0.2">
      <c r="B15" s="73">
        <v>13</v>
      </c>
      <c r="C15" s="5">
        <v>45165</v>
      </c>
      <c r="D15" s="73" t="s">
        <v>118</v>
      </c>
      <c r="E15" s="91" t="s">
        <v>116</v>
      </c>
      <c r="F15" s="91">
        <v>1</v>
      </c>
      <c r="G15" s="73" t="s">
        <v>108</v>
      </c>
      <c r="H15" s="91">
        <v>185</v>
      </c>
      <c r="I15" s="73">
        <f t="shared" si="1"/>
        <v>185</v>
      </c>
      <c r="J15" s="90">
        <v>669</v>
      </c>
      <c r="K15" s="74"/>
      <c r="L15" s="91">
        <v>2.5</v>
      </c>
      <c r="M15" s="91" t="s">
        <v>109</v>
      </c>
      <c r="N15" s="86">
        <f t="shared" si="0"/>
        <v>74</v>
      </c>
      <c r="O15" s="73"/>
      <c r="P15" s="73"/>
    </row>
    <row r="16" spans="2:16" ht="21" x14ac:dyDescent="0.2">
      <c r="B16" s="73">
        <v>14</v>
      </c>
      <c r="C16" s="5">
        <v>45165</v>
      </c>
      <c r="D16" s="73" t="s">
        <v>118</v>
      </c>
      <c r="E16" s="73" t="s">
        <v>53</v>
      </c>
      <c r="F16" s="73">
        <v>0.25</v>
      </c>
      <c r="G16" s="91" t="s">
        <v>119</v>
      </c>
      <c r="H16" s="73">
        <v>300</v>
      </c>
      <c r="I16" s="73">
        <f t="shared" si="1"/>
        <v>75</v>
      </c>
      <c r="J16" s="90">
        <v>669</v>
      </c>
      <c r="K16" s="74"/>
      <c r="L16" s="91">
        <v>1</v>
      </c>
      <c r="M16" s="91" t="s">
        <v>109</v>
      </c>
      <c r="N16" s="86">
        <f t="shared" si="0"/>
        <v>300</v>
      </c>
      <c r="O16" s="73"/>
      <c r="P16" s="73"/>
    </row>
    <row r="17" spans="2:16" ht="21" x14ac:dyDescent="0.2">
      <c r="B17" s="73">
        <v>15</v>
      </c>
      <c r="C17" s="5">
        <v>45165</v>
      </c>
      <c r="D17" s="73" t="s">
        <v>118</v>
      </c>
      <c r="E17" s="73" t="s">
        <v>77</v>
      </c>
      <c r="F17" s="73">
        <v>5</v>
      </c>
      <c r="G17" s="73" t="s">
        <v>129</v>
      </c>
      <c r="H17" s="73">
        <v>100</v>
      </c>
      <c r="I17" s="73">
        <f t="shared" si="1"/>
        <v>500</v>
      </c>
      <c r="J17" s="90">
        <v>669</v>
      </c>
      <c r="K17" s="74"/>
      <c r="L17" s="91">
        <v>1</v>
      </c>
      <c r="M17" s="91" t="s">
        <v>133</v>
      </c>
      <c r="N17" s="86">
        <f t="shared" si="0"/>
        <v>100</v>
      </c>
      <c r="O17" s="73"/>
      <c r="P17" s="73"/>
    </row>
    <row r="18" spans="2:16" ht="21" x14ac:dyDescent="0.2">
      <c r="B18" s="73">
        <v>16</v>
      </c>
      <c r="C18" s="5">
        <v>45165</v>
      </c>
      <c r="D18" s="73" t="s">
        <v>118</v>
      </c>
      <c r="E18" s="73" t="s">
        <v>57</v>
      </c>
      <c r="F18" s="73">
        <v>5</v>
      </c>
      <c r="G18" s="73" t="s">
        <v>111</v>
      </c>
      <c r="H18" s="73">
        <v>19</v>
      </c>
      <c r="I18" s="73">
        <f t="shared" si="1"/>
        <v>95</v>
      </c>
      <c r="J18" s="90">
        <v>669</v>
      </c>
      <c r="K18" s="74"/>
      <c r="L18" s="91">
        <v>1</v>
      </c>
      <c r="M18" s="91" t="s">
        <v>113</v>
      </c>
      <c r="N18" s="86">
        <f t="shared" si="0"/>
        <v>19</v>
      </c>
      <c r="O18" s="73"/>
      <c r="P18" s="73"/>
    </row>
    <row r="19" spans="2:16" ht="21" x14ac:dyDescent="0.2">
      <c r="B19" s="73">
        <v>17</v>
      </c>
      <c r="C19" s="5">
        <v>45165</v>
      </c>
      <c r="D19" s="73" t="s">
        <v>118</v>
      </c>
      <c r="E19" s="91" t="s">
        <v>117</v>
      </c>
      <c r="F19" s="91">
        <v>0.5</v>
      </c>
      <c r="G19" s="91" t="s">
        <v>109</v>
      </c>
      <c r="H19" s="91">
        <v>30</v>
      </c>
      <c r="I19" s="73">
        <f t="shared" si="1"/>
        <v>15</v>
      </c>
      <c r="J19" s="90">
        <v>669</v>
      </c>
      <c r="K19" s="74"/>
      <c r="L19" s="91">
        <v>1</v>
      </c>
      <c r="M19" s="91" t="s">
        <v>109</v>
      </c>
      <c r="N19" s="86">
        <f t="shared" si="0"/>
        <v>30</v>
      </c>
      <c r="O19" s="73"/>
      <c r="P19" s="73"/>
    </row>
    <row r="20" spans="2:16" ht="21" x14ac:dyDescent="0.2">
      <c r="B20" s="73">
        <v>18</v>
      </c>
      <c r="C20" s="5">
        <v>45165</v>
      </c>
      <c r="D20" s="73" t="s">
        <v>118</v>
      </c>
      <c r="E20" s="73" t="s">
        <v>56</v>
      </c>
      <c r="F20" s="73">
        <v>5</v>
      </c>
      <c r="G20" s="73" t="s">
        <v>112</v>
      </c>
      <c r="H20" s="73">
        <v>19</v>
      </c>
      <c r="I20" s="73">
        <f t="shared" si="1"/>
        <v>95</v>
      </c>
      <c r="J20" s="90">
        <v>669</v>
      </c>
      <c r="K20" s="74"/>
      <c r="L20" s="91">
        <v>1</v>
      </c>
      <c r="M20" s="91" t="s">
        <v>113</v>
      </c>
      <c r="N20" s="86">
        <f t="shared" si="0"/>
        <v>19</v>
      </c>
      <c r="O20" s="73"/>
      <c r="P20" s="73"/>
    </row>
    <row r="21" spans="2:16" ht="21" x14ac:dyDescent="0.2">
      <c r="B21" s="73">
        <v>19</v>
      </c>
      <c r="C21" s="5"/>
      <c r="D21" s="73" t="s">
        <v>118</v>
      </c>
      <c r="E21" s="73" t="s">
        <v>107</v>
      </c>
      <c r="F21" s="73">
        <v>2</v>
      </c>
      <c r="G21" s="73" t="s">
        <v>103</v>
      </c>
      <c r="H21" s="73">
        <v>350</v>
      </c>
      <c r="I21" s="73">
        <f t="shared" si="1"/>
        <v>700</v>
      </c>
      <c r="J21" s="90">
        <v>611</v>
      </c>
      <c r="K21" s="74"/>
      <c r="L21" s="73">
        <v>12.5</v>
      </c>
      <c r="M21" s="73" t="s">
        <v>101</v>
      </c>
      <c r="N21" s="86">
        <f t="shared" si="0"/>
        <v>28</v>
      </c>
      <c r="O21" s="73"/>
      <c r="P21" s="73"/>
    </row>
    <row r="22" spans="2:16" ht="21" x14ac:dyDescent="0.2">
      <c r="B22" s="73">
        <v>20</v>
      </c>
      <c r="C22" s="5"/>
      <c r="D22" s="73" t="s">
        <v>118</v>
      </c>
      <c r="E22" s="73" t="s">
        <v>106</v>
      </c>
      <c r="F22" s="73">
        <v>16</v>
      </c>
      <c r="G22" s="73" t="s">
        <v>104</v>
      </c>
      <c r="H22" s="73">
        <v>127</v>
      </c>
      <c r="I22" s="73">
        <f t="shared" ref="I22" si="2">F22*H22</f>
        <v>2032</v>
      </c>
      <c r="J22" s="90">
        <v>611</v>
      </c>
      <c r="K22" s="74"/>
      <c r="L22" s="73">
        <v>3.9</v>
      </c>
      <c r="M22" s="73" t="s">
        <v>101</v>
      </c>
      <c r="N22" s="86">
        <f t="shared" si="0"/>
        <v>32.564102564102562</v>
      </c>
      <c r="O22" s="73"/>
      <c r="P22" s="73"/>
    </row>
    <row r="23" spans="2:16" ht="21" x14ac:dyDescent="0.2">
      <c r="B23" s="73">
        <v>21</v>
      </c>
      <c r="C23" s="5"/>
      <c r="D23" s="73" t="s">
        <v>118</v>
      </c>
      <c r="E23" s="91" t="s">
        <v>66</v>
      </c>
      <c r="F23" s="91">
        <v>1</v>
      </c>
      <c r="G23" s="91" t="s">
        <v>110</v>
      </c>
      <c r="H23" s="91">
        <v>2260</v>
      </c>
      <c r="I23" s="91">
        <f t="shared" si="1"/>
        <v>2260</v>
      </c>
      <c r="J23" s="92">
        <v>611</v>
      </c>
      <c r="K23" s="93"/>
      <c r="L23" s="91">
        <v>16</v>
      </c>
      <c r="M23" s="91" t="s">
        <v>119</v>
      </c>
      <c r="N23" s="86">
        <f t="shared" si="0"/>
        <v>141.25</v>
      </c>
      <c r="O23" s="73"/>
      <c r="P23" s="73"/>
    </row>
    <row r="24" spans="2:16" ht="21" x14ac:dyDescent="0.2">
      <c r="B24" s="73">
        <v>22</v>
      </c>
      <c r="C24" s="5"/>
      <c r="D24" s="73" t="s">
        <v>118</v>
      </c>
      <c r="E24" s="91" t="s">
        <v>136</v>
      </c>
      <c r="F24" s="91">
        <v>2</v>
      </c>
      <c r="G24" s="91" t="s">
        <v>108</v>
      </c>
      <c r="H24" s="91">
        <v>390</v>
      </c>
      <c r="I24" s="91">
        <f t="shared" si="1"/>
        <v>780</v>
      </c>
      <c r="J24" s="92">
        <v>611</v>
      </c>
      <c r="K24" s="93"/>
      <c r="L24" s="91">
        <v>5</v>
      </c>
      <c r="M24" s="91" t="s">
        <v>109</v>
      </c>
      <c r="N24" s="86">
        <f t="shared" si="0"/>
        <v>78</v>
      </c>
      <c r="O24" s="73"/>
      <c r="P24" s="73"/>
    </row>
    <row r="25" spans="2:16" ht="21" x14ac:dyDescent="0.2">
      <c r="B25" s="73">
        <v>23</v>
      </c>
      <c r="C25" s="5"/>
      <c r="D25" s="73" t="s">
        <v>118</v>
      </c>
      <c r="E25" s="73" t="s">
        <v>69</v>
      </c>
      <c r="F25" s="73">
        <v>2</v>
      </c>
      <c r="G25" s="73" t="s">
        <v>108</v>
      </c>
      <c r="H25" s="73">
        <v>235</v>
      </c>
      <c r="I25" s="73">
        <f t="shared" si="1"/>
        <v>470</v>
      </c>
      <c r="J25" s="90">
        <v>611</v>
      </c>
      <c r="K25" s="74"/>
      <c r="L25" s="73">
        <v>4.3</v>
      </c>
      <c r="M25" s="73" t="s">
        <v>109</v>
      </c>
      <c r="N25" s="86">
        <f t="shared" si="0"/>
        <v>54.651162790697676</v>
      </c>
      <c r="O25" s="73"/>
      <c r="P25" s="73"/>
    </row>
    <row r="26" spans="2:16" ht="21" x14ac:dyDescent="0.2">
      <c r="B26" s="73">
        <v>24</v>
      </c>
      <c r="C26" s="5"/>
      <c r="D26" s="73" t="s">
        <v>118</v>
      </c>
      <c r="E26" s="73" t="s">
        <v>115</v>
      </c>
      <c r="F26" s="73">
        <v>1</v>
      </c>
      <c r="G26" s="73" t="s">
        <v>108</v>
      </c>
      <c r="H26" s="73">
        <v>175</v>
      </c>
      <c r="I26" s="73">
        <f t="shared" si="1"/>
        <v>175</v>
      </c>
      <c r="J26" s="90">
        <v>611</v>
      </c>
      <c r="K26" s="74"/>
      <c r="L26" s="91">
        <v>2.5</v>
      </c>
      <c r="M26" s="91" t="s">
        <v>109</v>
      </c>
      <c r="N26" s="86">
        <f t="shared" si="0"/>
        <v>70</v>
      </c>
      <c r="O26" s="73"/>
      <c r="P26" s="73"/>
    </row>
    <row r="27" spans="2:16" ht="21" x14ac:dyDescent="0.2">
      <c r="B27" s="73">
        <v>25</v>
      </c>
      <c r="C27" s="5"/>
      <c r="D27" s="73" t="s">
        <v>118</v>
      </c>
      <c r="E27" s="73" t="s">
        <v>75</v>
      </c>
      <c r="F27" s="73">
        <v>1</v>
      </c>
      <c r="G27" s="73" t="s">
        <v>127</v>
      </c>
      <c r="H27" s="73">
        <v>75</v>
      </c>
      <c r="I27" s="73">
        <f t="shared" si="1"/>
        <v>75</v>
      </c>
      <c r="J27" s="90">
        <v>611</v>
      </c>
      <c r="K27" s="74"/>
      <c r="L27" s="73">
        <v>1</v>
      </c>
      <c r="M27" s="91" t="s">
        <v>109</v>
      </c>
      <c r="N27" s="86">
        <f t="shared" si="0"/>
        <v>75</v>
      </c>
      <c r="O27" s="73"/>
      <c r="P27" s="73"/>
    </row>
    <row r="28" spans="2:16" ht="21" x14ac:dyDescent="0.2">
      <c r="B28" s="73">
        <v>26</v>
      </c>
      <c r="C28" s="5"/>
      <c r="D28" s="73" t="s">
        <v>118</v>
      </c>
      <c r="E28" s="73" t="s">
        <v>74</v>
      </c>
      <c r="F28" s="73">
        <v>1</v>
      </c>
      <c r="G28" s="73" t="s">
        <v>127</v>
      </c>
      <c r="H28" s="73">
        <v>105</v>
      </c>
      <c r="I28" s="73">
        <f t="shared" si="1"/>
        <v>105</v>
      </c>
      <c r="J28" s="90">
        <v>611</v>
      </c>
      <c r="K28" s="74"/>
      <c r="L28" s="73">
        <v>1</v>
      </c>
      <c r="M28" s="91" t="s">
        <v>109</v>
      </c>
      <c r="N28" s="86">
        <f t="shared" si="0"/>
        <v>105</v>
      </c>
      <c r="O28" s="73"/>
      <c r="P28" s="73"/>
    </row>
    <row r="29" spans="2:16" ht="21" x14ac:dyDescent="0.2">
      <c r="B29" s="73">
        <v>27</v>
      </c>
      <c r="C29" s="5"/>
      <c r="D29" s="73" t="s">
        <v>118</v>
      </c>
      <c r="E29" s="73" t="s">
        <v>71</v>
      </c>
      <c r="F29" s="73">
        <v>4</v>
      </c>
      <c r="G29" s="73" t="s">
        <v>127</v>
      </c>
      <c r="H29" s="73">
        <v>70</v>
      </c>
      <c r="I29" s="73">
        <f t="shared" si="1"/>
        <v>280</v>
      </c>
      <c r="J29" s="90">
        <v>611</v>
      </c>
      <c r="K29" s="74"/>
      <c r="L29" s="91">
        <v>1</v>
      </c>
      <c r="M29" s="91" t="s">
        <v>104</v>
      </c>
      <c r="N29" s="86">
        <f t="shared" si="0"/>
        <v>70</v>
      </c>
      <c r="O29" s="73"/>
      <c r="P29" s="73"/>
    </row>
    <row r="30" spans="2:16" ht="21" x14ac:dyDescent="0.2">
      <c r="B30" s="73">
        <v>28</v>
      </c>
      <c r="C30" s="5"/>
      <c r="D30" s="73" t="s">
        <v>118</v>
      </c>
      <c r="E30" s="73" t="s">
        <v>62</v>
      </c>
      <c r="F30" s="73">
        <v>0.5</v>
      </c>
      <c r="G30" s="73" t="s">
        <v>127</v>
      </c>
      <c r="H30" s="73">
        <v>670</v>
      </c>
      <c r="I30" s="73">
        <f t="shared" si="1"/>
        <v>335</v>
      </c>
      <c r="J30" s="90">
        <v>611</v>
      </c>
      <c r="K30" s="74"/>
      <c r="L30" s="73">
        <v>1</v>
      </c>
      <c r="M30" s="73" t="s">
        <v>109</v>
      </c>
      <c r="N30" s="86">
        <f t="shared" si="0"/>
        <v>670</v>
      </c>
      <c r="O30" s="73"/>
      <c r="P30" s="73"/>
    </row>
    <row r="31" spans="2:16" ht="21" x14ac:dyDescent="0.2">
      <c r="B31" s="73">
        <v>29</v>
      </c>
      <c r="C31" s="5"/>
      <c r="D31" s="73" t="s">
        <v>118</v>
      </c>
      <c r="E31" s="73" t="s">
        <v>63</v>
      </c>
      <c r="F31" s="73">
        <v>1</v>
      </c>
      <c r="G31" s="73" t="s">
        <v>108</v>
      </c>
      <c r="H31" s="73">
        <v>310</v>
      </c>
      <c r="I31" s="73">
        <f>F31*H31</f>
        <v>310</v>
      </c>
      <c r="J31" s="92">
        <v>611</v>
      </c>
      <c r="K31" s="93"/>
      <c r="L31" s="73">
        <v>2.8</v>
      </c>
      <c r="M31" s="73" t="s">
        <v>109</v>
      </c>
      <c r="N31" s="86">
        <f t="shared" si="0"/>
        <v>110.71428571428572</v>
      </c>
      <c r="O31" s="73"/>
      <c r="P31" s="73"/>
    </row>
    <row r="32" spans="2:16" ht="21" x14ac:dyDescent="0.2">
      <c r="B32" s="73">
        <v>30</v>
      </c>
      <c r="C32" s="5"/>
      <c r="D32" s="73" t="s">
        <v>118</v>
      </c>
      <c r="E32" s="91" t="s">
        <v>137</v>
      </c>
      <c r="F32" s="108">
        <v>1</v>
      </c>
      <c r="G32" s="91" t="s">
        <v>108</v>
      </c>
      <c r="H32" s="108">
        <v>330</v>
      </c>
      <c r="I32" s="108">
        <f>F32*H32</f>
        <v>330</v>
      </c>
      <c r="J32" s="90">
        <v>611</v>
      </c>
      <c r="K32" s="74"/>
      <c r="L32" s="73">
        <v>3</v>
      </c>
      <c r="M32" s="73" t="s">
        <v>109</v>
      </c>
      <c r="N32" s="86">
        <f t="shared" si="0"/>
        <v>110</v>
      </c>
      <c r="O32" s="73"/>
      <c r="P32" s="73"/>
    </row>
    <row r="33" spans="2:16" ht="21" x14ac:dyDescent="0.2">
      <c r="B33" s="73">
        <v>31</v>
      </c>
      <c r="C33" s="5"/>
      <c r="D33" s="73" t="s">
        <v>118</v>
      </c>
      <c r="E33" s="73" t="s">
        <v>53</v>
      </c>
      <c r="F33" s="73">
        <v>0.5</v>
      </c>
      <c r="G33" s="91" t="s">
        <v>109</v>
      </c>
      <c r="H33" s="73">
        <v>290</v>
      </c>
      <c r="I33" s="73">
        <f t="shared" ref="I33:I34" si="3">F33*H33</f>
        <v>145</v>
      </c>
      <c r="J33" s="90">
        <v>611</v>
      </c>
      <c r="K33" s="74"/>
      <c r="L33" s="91">
        <v>1</v>
      </c>
      <c r="M33" s="91" t="s">
        <v>109</v>
      </c>
      <c r="N33" s="86">
        <f t="shared" si="0"/>
        <v>290</v>
      </c>
      <c r="O33" s="73"/>
      <c r="P33" s="73"/>
    </row>
    <row r="34" spans="2:16" ht="21" x14ac:dyDescent="0.2">
      <c r="B34" s="73">
        <v>32</v>
      </c>
      <c r="C34" s="5"/>
      <c r="D34" s="73" t="s">
        <v>118</v>
      </c>
      <c r="E34" s="73" t="s">
        <v>55</v>
      </c>
      <c r="F34" s="91">
        <v>0.5</v>
      </c>
      <c r="G34" s="91" t="s">
        <v>109</v>
      </c>
      <c r="H34" s="91">
        <v>250</v>
      </c>
      <c r="I34" s="73">
        <f t="shared" si="3"/>
        <v>125</v>
      </c>
      <c r="J34" s="90">
        <v>611</v>
      </c>
      <c r="K34" s="74"/>
      <c r="L34" s="73">
        <v>1</v>
      </c>
      <c r="M34" s="91" t="s">
        <v>109</v>
      </c>
      <c r="N34" s="86">
        <f t="shared" si="0"/>
        <v>250</v>
      </c>
      <c r="O34" s="73"/>
      <c r="P34" s="73"/>
    </row>
    <row r="35" spans="2:16" ht="21" x14ac:dyDescent="0.2">
      <c r="B35" s="73">
        <v>33</v>
      </c>
      <c r="C35" s="5"/>
      <c r="D35" s="73" t="s">
        <v>118</v>
      </c>
      <c r="E35" s="73" t="s">
        <v>132</v>
      </c>
      <c r="F35" s="91">
        <v>0.5</v>
      </c>
      <c r="G35" s="91" t="s">
        <v>109</v>
      </c>
      <c r="H35" s="91">
        <v>220</v>
      </c>
      <c r="I35" s="73">
        <f t="shared" si="1"/>
        <v>110</v>
      </c>
      <c r="J35" s="90">
        <v>611</v>
      </c>
      <c r="K35" s="74"/>
      <c r="L35" s="73">
        <v>1</v>
      </c>
      <c r="M35" s="91" t="s">
        <v>109</v>
      </c>
      <c r="N35" s="86">
        <f t="shared" si="0"/>
        <v>220</v>
      </c>
      <c r="O35" s="73"/>
      <c r="P35" s="73"/>
    </row>
    <row r="36" spans="2:16" ht="21" x14ac:dyDescent="0.2">
      <c r="B36" s="73">
        <v>34</v>
      </c>
      <c r="C36" s="5"/>
      <c r="D36" s="73" t="s">
        <v>118</v>
      </c>
      <c r="E36" s="73" t="s">
        <v>128</v>
      </c>
      <c r="F36" s="91">
        <v>1</v>
      </c>
      <c r="G36" s="91" t="s">
        <v>108</v>
      </c>
      <c r="H36" s="91">
        <v>420</v>
      </c>
      <c r="I36" s="73">
        <f t="shared" si="1"/>
        <v>420</v>
      </c>
      <c r="J36" s="90">
        <v>611</v>
      </c>
      <c r="K36" s="74"/>
      <c r="L36" s="73">
        <v>3</v>
      </c>
      <c r="M36" s="73" t="s">
        <v>109</v>
      </c>
      <c r="N36" s="86">
        <f t="shared" si="0"/>
        <v>140</v>
      </c>
      <c r="O36" s="73"/>
      <c r="P36" s="73"/>
    </row>
    <row r="37" spans="2:16" ht="21" x14ac:dyDescent="0.2">
      <c r="B37" s="73">
        <v>35</v>
      </c>
      <c r="C37" s="5"/>
      <c r="D37" s="73" t="s">
        <v>118</v>
      </c>
      <c r="E37" s="73" t="s">
        <v>77</v>
      </c>
      <c r="F37" s="73">
        <v>6</v>
      </c>
      <c r="G37" s="73" t="s">
        <v>129</v>
      </c>
      <c r="H37" s="73">
        <v>80</v>
      </c>
      <c r="I37" s="73">
        <f t="shared" si="1"/>
        <v>480</v>
      </c>
      <c r="J37" s="90">
        <v>611</v>
      </c>
      <c r="K37" s="74"/>
      <c r="L37" s="73">
        <v>1</v>
      </c>
      <c r="M37" s="73" t="s">
        <v>133</v>
      </c>
      <c r="N37" s="86">
        <f t="shared" si="0"/>
        <v>80</v>
      </c>
      <c r="O37" s="73"/>
      <c r="P37" s="73"/>
    </row>
    <row r="38" spans="2:16" ht="21" x14ac:dyDescent="0.2">
      <c r="B38" s="73">
        <v>36</v>
      </c>
      <c r="C38" s="5"/>
      <c r="D38" s="73" t="s">
        <v>118</v>
      </c>
      <c r="E38" s="73" t="s">
        <v>57</v>
      </c>
      <c r="F38" s="73">
        <v>3</v>
      </c>
      <c r="G38" s="73" t="s">
        <v>111</v>
      </c>
      <c r="H38" s="73">
        <v>19</v>
      </c>
      <c r="I38" s="73">
        <f t="shared" si="1"/>
        <v>57</v>
      </c>
      <c r="J38" s="90">
        <v>611</v>
      </c>
      <c r="K38" s="74"/>
      <c r="L38" s="73">
        <v>1</v>
      </c>
      <c r="M38" s="73" t="s">
        <v>113</v>
      </c>
      <c r="N38" s="86">
        <f t="shared" si="0"/>
        <v>19</v>
      </c>
      <c r="O38" s="73"/>
      <c r="P38" s="73"/>
    </row>
    <row r="39" spans="2:16" ht="21" x14ac:dyDescent="0.2">
      <c r="B39" s="73">
        <v>37</v>
      </c>
      <c r="C39" s="5"/>
      <c r="D39" s="73" t="s">
        <v>118</v>
      </c>
      <c r="E39" s="73" t="s">
        <v>65</v>
      </c>
      <c r="F39" s="73">
        <v>0.5</v>
      </c>
      <c r="G39" s="73" t="s">
        <v>109</v>
      </c>
      <c r="H39" s="73">
        <v>70</v>
      </c>
      <c r="I39" s="73">
        <f t="shared" si="1"/>
        <v>35</v>
      </c>
      <c r="J39" s="90">
        <v>611</v>
      </c>
      <c r="K39" s="74"/>
      <c r="L39" s="73">
        <v>1</v>
      </c>
      <c r="M39" s="73" t="s">
        <v>109</v>
      </c>
      <c r="N39" s="86">
        <f t="shared" si="0"/>
        <v>70</v>
      </c>
      <c r="O39" s="73"/>
      <c r="P39" s="73"/>
    </row>
    <row r="40" spans="2:16" ht="21" x14ac:dyDescent="0.2">
      <c r="B40" s="103">
        <v>38</v>
      </c>
      <c r="C40" s="104"/>
      <c r="D40" s="103" t="s">
        <v>118</v>
      </c>
      <c r="E40" s="103" t="s">
        <v>135</v>
      </c>
      <c r="F40" s="103">
        <v>1</v>
      </c>
      <c r="G40" s="103" t="s">
        <v>104</v>
      </c>
      <c r="H40" s="103">
        <v>40</v>
      </c>
      <c r="I40" s="103">
        <f t="shared" si="1"/>
        <v>40</v>
      </c>
      <c r="J40" s="105">
        <v>611</v>
      </c>
      <c r="K40" s="106"/>
      <c r="L40" s="103">
        <v>1</v>
      </c>
      <c r="M40" s="103" t="s">
        <v>101</v>
      </c>
      <c r="N40" s="86">
        <f t="shared" si="0"/>
        <v>40</v>
      </c>
      <c r="O40" s="103"/>
      <c r="P40" s="73"/>
    </row>
    <row r="41" spans="2:16" s="96" customFormat="1" ht="21" x14ac:dyDescent="0.2">
      <c r="B41" s="73">
        <v>39</v>
      </c>
      <c r="C41" s="5"/>
      <c r="D41" s="73" t="s">
        <v>118</v>
      </c>
      <c r="E41" s="73" t="s">
        <v>42</v>
      </c>
      <c r="F41" s="73">
        <v>1</v>
      </c>
      <c r="G41" s="73" t="s">
        <v>130</v>
      </c>
      <c r="H41" s="73">
        <v>40</v>
      </c>
      <c r="I41" s="73">
        <f t="shared" si="1"/>
        <v>40</v>
      </c>
      <c r="J41" s="90">
        <v>611</v>
      </c>
      <c r="K41" s="74"/>
      <c r="L41" s="73">
        <v>1</v>
      </c>
      <c r="M41" s="73" t="s">
        <v>130</v>
      </c>
      <c r="N41" s="86">
        <f t="shared" si="0"/>
        <v>40</v>
      </c>
      <c r="O41" s="73"/>
      <c r="P41" s="73"/>
    </row>
    <row r="42" spans="2:16" ht="21" x14ac:dyDescent="0.2">
      <c r="B42" s="73">
        <v>40</v>
      </c>
      <c r="C42" s="5"/>
      <c r="D42" s="73" t="s">
        <v>118</v>
      </c>
      <c r="E42" s="91" t="s">
        <v>68</v>
      </c>
      <c r="F42" s="91">
        <v>1</v>
      </c>
      <c r="G42" s="91" t="s">
        <v>104</v>
      </c>
      <c r="H42" s="91">
        <v>15</v>
      </c>
      <c r="I42" s="91">
        <f t="shared" si="1"/>
        <v>15</v>
      </c>
      <c r="J42" s="92">
        <v>611</v>
      </c>
      <c r="K42" s="93"/>
      <c r="L42" s="91">
        <v>1</v>
      </c>
      <c r="M42" s="91" t="s">
        <v>104</v>
      </c>
      <c r="N42" s="86">
        <f t="shared" si="0"/>
        <v>15</v>
      </c>
      <c r="O42" s="73"/>
      <c r="P42" s="73"/>
    </row>
    <row r="43" spans="2:16" ht="21" x14ac:dyDescent="0.2">
      <c r="B43" s="73">
        <v>41</v>
      </c>
      <c r="C43" s="5"/>
      <c r="D43" s="73" t="s">
        <v>118</v>
      </c>
      <c r="E43" s="91" t="s">
        <v>138</v>
      </c>
      <c r="F43" s="91">
        <v>3</v>
      </c>
      <c r="G43" s="91" t="s">
        <v>109</v>
      </c>
      <c r="H43" s="91">
        <v>120</v>
      </c>
      <c r="I43" s="73">
        <f t="shared" si="1"/>
        <v>360</v>
      </c>
      <c r="J43" s="90">
        <v>611</v>
      </c>
      <c r="K43" s="74"/>
      <c r="L43" s="73">
        <v>1</v>
      </c>
      <c r="M43" s="91" t="s">
        <v>109</v>
      </c>
      <c r="N43" s="86">
        <f t="shared" si="0"/>
        <v>120</v>
      </c>
      <c r="O43" s="73"/>
      <c r="P43" s="73"/>
    </row>
    <row r="44" spans="2:16" ht="21" x14ac:dyDescent="0.2">
      <c r="B44" s="73">
        <v>42</v>
      </c>
      <c r="C44" s="5"/>
      <c r="D44" s="73" t="s">
        <v>118</v>
      </c>
      <c r="E44" s="73" t="s">
        <v>64</v>
      </c>
      <c r="F44" s="73">
        <v>1</v>
      </c>
      <c r="G44" s="73" t="s">
        <v>109</v>
      </c>
      <c r="H44" s="73">
        <v>110</v>
      </c>
      <c r="I44" s="73">
        <f t="shared" si="1"/>
        <v>110</v>
      </c>
      <c r="J44" s="90">
        <v>611</v>
      </c>
      <c r="K44" s="74"/>
      <c r="L44" s="73">
        <v>1</v>
      </c>
      <c r="M44" s="73" t="s">
        <v>109</v>
      </c>
      <c r="N44" s="86">
        <f t="shared" si="0"/>
        <v>110</v>
      </c>
      <c r="O44" s="73"/>
      <c r="P44" s="73"/>
    </row>
    <row r="45" spans="2:16" ht="21" x14ac:dyDescent="0.2">
      <c r="B45" s="73">
        <v>43</v>
      </c>
      <c r="C45" s="5"/>
      <c r="D45" s="91" t="s">
        <v>118</v>
      </c>
      <c r="E45" s="91" t="s">
        <v>139</v>
      </c>
      <c r="F45" s="91">
        <v>0.5</v>
      </c>
      <c r="G45" s="91" t="s">
        <v>109</v>
      </c>
      <c r="H45" s="91">
        <v>140</v>
      </c>
      <c r="I45" s="91">
        <f t="shared" si="1"/>
        <v>70</v>
      </c>
      <c r="J45" s="92">
        <v>611</v>
      </c>
      <c r="K45" s="93"/>
      <c r="L45" s="91">
        <v>1</v>
      </c>
      <c r="M45" s="91" t="s">
        <v>109</v>
      </c>
      <c r="N45" s="97">
        <f t="shared" si="0"/>
        <v>140</v>
      </c>
      <c r="O45" s="73"/>
      <c r="P45" s="73"/>
    </row>
    <row r="46" spans="2:16" ht="21" x14ac:dyDescent="0.2">
      <c r="B46" s="73">
        <v>44</v>
      </c>
      <c r="C46" s="5"/>
      <c r="D46" s="91" t="s">
        <v>118</v>
      </c>
      <c r="E46" s="91" t="s">
        <v>50</v>
      </c>
      <c r="F46" s="91">
        <v>1</v>
      </c>
      <c r="G46" s="91" t="s">
        <v>119</v>
      </c>
      <c r="H46" s="91">
        <v>100</v>
      </c>
      <c r="I46" s="91">
        <f t="shared" si="1"/>
        <v>100</v>
      </c>
      <c r="J46" s="92">
        <v>611</v>
      </c>
      <c r="K46" s="93"/>
      <c r="L46" s="91">
        <v>1</v>
      </c>
      <c r="M46" s="91" t="s">
        <v>101</v>
      </c>
      <c r="N46" s="97">
        <f t="shared" si="0"/>
        <v>100</v>
      </c>
      <c r="O46" s="73"/>
      <c r="P46" s="73"/>
    </row>
    <row r="47" spans="2:16" ht="21" x14ac:dyDescent="0.2">
      <c r="B47" s="73">
        <v>45</v>
      </c>
      <c r="C47" s="5">
        <v>45164</v>
      </c>
      <c r="D47" s="73" t="s">
        <v>118</v>
      </c>
      <c r="E47" s="73" t="s">
        <v>106</v>
      </c>
      <c r="F47" s="73">
        <v>2</v>
      </c>
      <c r="G47" s="73" t="s">
        <v>104</v>
      </c>
      <c r="H47" s="73">
        <v>127</v>
      </c>
      <c r="I47" s="73">
        <f t="shared" si="1"/>
        <v>254</v>
      </c>
      <c r="J47" s="90">
        <v>665</v>
      </c>
      <c r="K47" s="74"/>
      <c r="L47" s="73">
        <v>3.9</v>
      </c>
      <c r="M47" s="73" t="s">
        <v>101</v>
      </c>
      <c r="N47" s="86">
        <f t="shared" si="0"/>
        <v>32.564102564102562</v>
      </c>
      <c r="O47" s="73"/>
      <c r="P47" s="73"/>
    </row>
    <row r="48" spans="2:16" ht="21" x14ac:dyDescent="0.2">
      <c r="B48" s="73">
        <v>46</v>
      </c>
      <c r="C48" s="5">
        <v>45164</v>
      </c>
      <c r="D48" s="91" t="s">
        <v>118</v>
      </c>
      <c r="E48" s="91" t="s">
        <v>69</v>
      </c>
      <c r="F48" s="91">
        <v>2</v>
      </c>
      <c r="G48" s="91" t="s">
        <v>108</v>
      </c>
      <c r="H48" s="91">
        <v>235</v>
      </c>
      <c r="I48" s="73">
        <f>F48*H48</f>
        <v>470</v>
      </c>
      <c r="J48" s="90">
        <v>665</v>
      </c>
      <c r="K48" s="74"/>
      <c r="L48" s="73">
        <v>4.3</v>
      </c>
      <c r="M48" s="73" t="s">
        <v>109</v>
      </c>
      <c r="N48" s="86">
        <f>IFERROR(H48/L48,0)</f>
        <v>54.651162790697676</v>
      </c>
      <c r="O48" s="73"/>
      <c r="P48" s="73"/>
    </row>
    <row r="49" spans="2:16" ht="21" x14ac:dyDescent="0.2">
      <c r="B49" s="73">
        <v>47</v>
      </c>
      <c r="C49" s="5">
        <v>45164</v>
      </c>
      <c r="D49" s="73" t="s">
        <v>118</v>
      </c>
      <c r="E49" s="73" t="s">
        <v>63</v>
      </c>
      <c r="F49" s="73">
        <v>1</v>
      </c>
      <c r="G49" s="73" t="s">
        <v>108</v>
      </c>
      <c r="H49" s="73">
        <v>310</v>
      </c>
      <c r="I49" s="73">
        <f>F49*H49</f>
        <v>310</v>
      </c>
      <c r="J49" s="90">
        <v>665</v>
      </c>
      <c r="K49" s="74"/>
      <c r="L49" s="73">
        <v>2.8</v>
      </c>
      <c r="M49" s="73" t="s">
        <v>109</v>
      </c>
      <c r="N49" s="86">
        <f>IFERROR(H49/L49,0)</f>
        <v>110.71428571428572</v>
      </c>
      <c r="O49" s="73"/>
      <c r="P49" s="73"/>
    </row>
    <row r="50" spans="2:16" ht="21" x14ac:dyDescent="0.2">
      <c r="B50" s="73">
        <v>48</v>
      </c>
      <c r="C50" s="5">
        <v>45164</v>
      </c>
      <c r="D50" s="73" t="s">
        <v>118</v>
      </c>
      <c r="E50" s="73" t="s">
        <v>62</v>
      </c>
      <c r="F50" s="73">
        <v>1</v>
      </c>
      <c r="G50" s="73" t="s">
        <v>127</v>
      </c>
      <c r="H50" s="73">
        <v>690</v>
      </c>
      <c r="I50" s="73">
        <f t="shared" si="1"/>
        <v>690</v>
      </c>
      <c r="J50" s="90">
        <v>665</v>
      </c>
      <c r="K50" s="74"/>
      <c r="L50" s="73">
        <v>1</v>
      </c>
      <c r="M50" s="73" t="s">
        <v>109</v>
      </c>
      <c r="N50" s="86">
        <f t="shared" si="0"/>
        <v>690</v>
      </c>
      <c r="O50" s="73"/>
      <c r="P50" s="73"/>
    </row>
    <row r="51" spans="2:16" ht="21" x14ac:dyDescent="0.2">
      <c r="B51" s="73">
        <v>49</v>
      </c>
      <c r="C51" s="5">
        <v>45164</v>
      </c>
      <c r="D51" s="73" t="s">
        <v>118</v>
      </c>
      <c r="E51" s="73" t="s">
        <v>105</v>
      </c>
      <c r="F51" s="73">
        <v>1</v>
      </c>
      <c r="G51" s="73" t="s">
        <v>108</v>
      </c>
      <c r="H51" s="73">
        <v>300</v>
      </c>
      <c r="I51" s="73">
        <f t="shared" si="1"/>
        <v>300</v>
      </c>
      <c r="J51" s="90">
        <v>665</v>
      </c>
      <c r="K51" s="74"/>
      <c r="L51" s="73">
        <v>3</v>
      </c>
      <c r="M51" s="73" t="s">
        <v>109</v>
      </c>
      <c r="N51" s="86">
        <f t="shared" si="0"/>
        <v>100</v>
      </c>
      <c r="O51" s="73"/>
      <c r="P51" s="73"/>
    </row>
    <row r="52" spans="2:16" ht="21" x14ac:dyDescent="0.2">
      <c r="B52" s="73">
        <v>50</v>
      </c>
      <c r="C52" s="5">
        <v>45166</v>
      </c>
      <c r="D52" s="73" t="s">
        <v>118</v>
      </c>
      <c r="E52" s="73" t="s">
        <v>53</v>
      </c>
      <c r="F52" s="73">
        <v>1</v>
      </c>
      <c r="G52" s="91" t="s">
        <v>109</v>
      </c>
      <c r="H52" s="73">
        <v>316</v>
      </c>
      <c r="I52" s="73">
        <f t="shared" si="1"/>
        <v>316</v>
      </c>
      <c r="J52" s="90">
        <v>672</v>
      </c>
      <c r="K52" s="74"/>
      <c r="L52" s="91">
        <v>1</v>
      </c>
      <c r="M52" s="91" t="s">
        <v>109</v>
      </c>
      <c r="N52" s="86">
        <f t="shared" si="0"/>
        <v>316</v>
      </c>
      <c r="O52" s="73"/>
      <c r="P52" s="73"/>
    </row>
    <row r="53" spans="2:16" ht="21" x14ac:dyDescent="0.2">
      <c r="B53" s="73">
        <v>51</v>
      </c>
      <c r="C53" s="5">
        <v>45162</v>
      </c>
      <c r="D53" s="73" t="s">
        <v>118</v>
      </c>
      <c r="E53" s="73" t="s">
        <v>106</v>
      </c>
      <c r="F53" s="73">
        <v>4</v>
      </c>
      <c r="G53" s="73" t="s">
        <v>104</v>
      </c>
      <c r="H53" s="73">
        <v>127</v>
      </c>
      <c r="I53" s="73">
        <f t="shared" si="1"/>
        <v>508</v>
      </c>
      <c r="J53" s="90">
        <v>662</v>
      </c>
      <c r="K53" s="74"/>
      <c r="L53" s="73">
        <v>3.9</v>
      </c>
      <c r="M53" s="73" t="s">
        <v>101</v>
      </c>
      <c r="N53" s="86">
        <f t="shared" si="0"/>
        <v>32.564102564102562</v>
      </c>
      <c r="O53" s="73"/>
      <c r="P53" s="73"/>
    </row>
    <row r="54" spans="2:16" ht="21" x14ac:dyDescent="0.2">
      <c r="B54" s="73">
        <v>52</v>
      </c>
      <c r="C54" s="5">
        <v>45154</v>
      </c>
      <c r="D54" s="73" t="s">
        <v>118</v>
      </c>
      <c r="E54" s="73" t="s">
        <v>106</v>
      </c>
      <c r="F54" s="73">
        <v>8</v>
      </c>
      <c r="G54" s="73" t="s">
        <v>104</v>
      </c>
      <c r="H54" s="73">
        <v>127</v>
      </c>
      <c r="I54" s="73">
        <f t="shared" si="1"/>
        <v>1016</v>
      </c>
      <c r="J54" s="90">
        <v>634</v>
      </c>
      <c r="K54" s="74"/>
      <c r="L54" s="73">
        <v>3.9</v>
      </c>
      <c r="M54" s="73" t="s">
        <v>101</v>
      </c>
      <c r="N54" s="86">
        <f t="shared" si="0"/>
        <v>32.564102564102562</v>
      </c>
      <c r="O54" s="73"/>
      <c r="P54" s="73"/>
    </row>
    <row r="55" spans="2:16" ht="21" x14ac:dyDescent="0.2">
      <c r="B55" s="73">
        <v>53</v>
      </c>
      <c r="C55" s="5">
        <v>45154</v>
      </c>
      <c r="D55" s="73" t="s">
        <v>118</v>
      </c>
      <c r="E55" s="73" t="s">
        <v>107</v>
      </c>
      <c r="F55" s="73">
        <v>1</v>
      </c>
      <c r="G55" s="73" t="s">
        <v>103</v>
      </c>
      <c r="H55" s="73">
        <v>348</v>
      </c>
      <c r="I55" s="73">
        <f t="shared" si="1"/>
        <v>348</v>
      </c>
      <c r="J55" s="90">
        <v>634</v>
      </c>
      <c r="K55" s="74"/>
      <c r="L55" s="73">
        <v>12.5</v>
      </c>
      <c r="M55" s="73" t="s">
        <v>101</v>
      </c>
      <c r="N55" s="86">
        <f t="shared" si="0"/>
        <v>27.84</v>
      </c>
      <c r="O55" s="73"/>
      <c r="P55" s="73"/>
    </row>
    <row r="56" spans="2:16" ht="21" x14ac:dyDescent="0.2">
      <c r="B56" s="73">
        <v>54</v>
      </c>
      <c r="C56" s="5">
        <v>45154</v>
      </c>
      <c r="D56" s="73" t="s">
        <v>118</v>
      </c>
      <c r="E56" s="73" t="s">
        <v>57</v>
      </c>
      <c r="F56" s="91">
        <v>10</v>
      </c>
      <c r="G56" s="91" t="s">
        <v>111</v>
      </c>
      <c r="H56" s="91">
        <v>17.100000000000001</v>
      </c>
      <c r="I56" s="73">
        <f t="shared" si="1"/>
        <v>171</v>
      </c>
      <c r="J56" s="90">
        <v>634</v>
      </c>
      <c r="K56" s="74"/>
      <c r="L56" s="91">
        <v>1</v>
      </c>
      <c r="M56" s="73" t="s">
        <v>113</v>
      </c>
      <c r="N56" s="86">
        <f t="shared" si="0"/>
        <v>17.100000000000001</v>
      </c>
      <c r="O56" s="73"/>
      <c r="P56" s="73"/>
    </row>
    <row r="57" spans="2:16" ht="21" x14ac:dyDescent="0.2">
      <c r="B57" s="73">
        <v>55</v>
      </c>
      <c r="C57" s="5">
        <v>45154</v>
      </c>
      <c r="D57" s="73" t="s">
        <v>118</v>
      </c>
      <c r="E57" s="73" t="s">
        <v>58</v>
      </c>
      <c r="F57" s="73">
        <v>2</v>
      </c>
      <c r="G57" s="73" t="s">
        <v>113</v>
      </c>
      <c r="H57" s="73">
        <v>120</v>
      </c>
      <c r="I57" s="73">
        <f t="shared" si="1"/>
        <v>240</v>
      </c>
      <c r="J57" s="90">
        <v>634</v>
      </c>
      <c r="K57" s="74"/>
      <c r="L57" s="73">
        <v>1</v>
      </c>
      <c r="M57" s="73" t="s">
        <v>113</v>
      </c>
      <c r="N57" s="86">
        <f t="shared" si="0"/>
        <v>120</v>
      </c>
      <c r="O57" s="73"/>
      <c r="P57" s="73"/>
    </row>
    <row r="58" spans="2:16" s="96" customFormat="1" ht="21" x14ac:dyDescent="0.2">
      <c r="B58" s="73">
        <v>56</v>
      </c>
      <c r="C58" s="5">
        <v>45154</v>
      </c>
      <c r="D58" s="73" t="s">
        <v>118</v>
      </c>
      <c r="E58" s="73" t="s">
        <v>42</v>
      </c>
      <c r="F58" s="73">
        <v>1</v>
      </c>
      <c r="G58" s="73" t="s">
        <v>130</v>
      </c>
      <c r="H58" s="73">
        <v>40</v>
      </c>
      <c r="I58" s="73">
        <f t="shared" si="1"/>
        <v>40</v>
      </c>
      <c r="J58" s="90">
        <v>634</v>
      </c>
      <c r="K58" s="74"/>
      <c r="L58" s="73">
        <v>1</v>
      </c>
      <c r="M58" s="73" t="s">
        <v>130</v>
      </c>
      <c r="N58" s="86">
        <f t="shared" si="0"/>
        <v>40</v>
      </c>
      <c r="O58" s="73"/>
      <c r="P58" s="73"/>
    </row>
    <row r="59" spans="2:16" ht="21" x14ac:dyDescent="0.2">
      <c r="B59" s="73">
        <v>57</v>
      </c>
      <c r="C59" s="5">
        <v>45154</v>
      </c>
      <c r="D59" s="73" t="s">
        <v>118</v>
      </c>
      <c r="E59" s="73" t="s">
        <v>60</v>
      </c>
      <c r="F59" s="73">
        <v>1</v>
      </c>
      <c r="G59" s="73" t="s">
        <v>113</v>
      </c>
      <c r="H59" s="73">
        <v>55</v>
      </c>
      <c r="I59" s="73">
        <f t="shared" si="1"/>
        <v>55</v>
      </c>
      <c r="J59" s="90">
        <v>634</v>
      </c>
      <c r="K59" s="74"/>
      <c r="L59" s="73">
        <v>1</v>
      </c>
      <c r="M59" s="73" t="s">
        <v>113</v>
      </c>
      <c r="N59" s="86">
        <f t="shared" si="0"/>
        <v>55</v>
      </c>
      <c r="O59" s="73"/>
      <c r="P59" s="73"/>
    </row>
    <row r="60" spans="2:16" ht="21" x14ac:dyDescent="0.2">
      <c r="B60" s="73">
        <v>58</v>
      </c>
      <c r="C60" s="5">
        <v>45154</v>
      </c>
      <c r="D60" s="73" t="s">
        <v>118</v>
      </c>
      <c r="E60" s="73" t="s">
        <v>61</v>
      </c>
      <c r="F60" s="73">
        <v>1</v>
      </c>
      <c r="G60" s="73" t="s">
        <v>113</v>
      </c>
      <c r="H60" s="73">
        <v>10</v>
      </c>
      <c r="I60" s="73">
        <f t="shared" si="1"/>
        <v>10</v>
      </c>
      <c r="J60" s="90">
        <v>634</v>
      </c>
      <c r="K60" s="74"/>
      <c r="L60" s="73">
        <v>1</v>
      </c>
      <c r="M60" s="73" t="s">
        <v>113</v>
      </c>
      <c r="N60" s="86">
        <f t="shared" si="0"/>
        <v>10</v>
      </c>
      <c r="O60" s="73"/>
      <c r="P60" s="73"/>
    </row>
    <row r="61" spans="2:16" ht="21" x14ac:dyDescent="0.2">
      <c r="B61" s="73">
        <v>59</v>
      </c>
      <c r="C61" s="5">
        <v>45154</v>
      </c>
      <c r="D61" s="73" t="s">
        <v>118</v>
      </c>
      <c r="E61" s="73" t="s">
        <v>62</v>
      </c>
      <c r="F61" s="73">
        <v>1</v>
      </c>
      <c r="G61" s="73" t="s">
        <v>109</v>
      </c>
      <c r="H61" s="73">
        <v>670</v>
      </c>
      <c r="I61" s="73">
        <f t="shared" si="1"/>
        <v>670</v>
      </c>
      <c r="J61" s="90">
        <v>634</v>
      </c>
      <c r="K61" s="74"/>
      <c r="L61" s="73">
        <v>1</v>
      </c>
      <c r="M61" s="73" t="s">
        <v>109</v>
      </c>
      <c r="N61" s="86">
        <f t="shared" si="0"/>
        <v>670</v>
      </c>
      <c r="O61" s="73"/>
      <c r="P61" s="73"/>
    </row>
    <row r="62" spans="2:16" ht="21" x14ac:dyDescent="0.2">
      <c r="B62" s="73">
        <v>60</v>
      </c>
      <c r="C62" s="5">
        <v>45154</v>
      </c>
      <c r="D62" s="73" t="s">
        <v>118</v>
      </c>
      <c r="E62" s="73" t="s">
        <v>63</v>
      </c>
      <c r="F62" s="73">
        <v>1</v>
      </c>
      <c r="G62" s="73" t="s">
        <v>108</v>
      </c>
      <c r="H62" s="73">
        <v>310</v>
      </c>
      <c r="I62" s="73">
        <f t="shared" si="1"/>
        <v>310</v>
      </c>
      <c r="J62" s="90">
        <v>634</v>
      </c>
      <c r="K62" s="74"/>
      <c r="L62" s="73">
        <v>2.8</v>
      </c>
      <c r="M62" s="73" t="s">
        <v>108</v>
      </c>
      <c r="N62" s="86">
        <f t="shared" si="0"/>
        <v>110.71428571428572</v>
      </c>
      <c r="O62" s="73"/>
      <c r="P62" s="73"/>
    </row>
    <row r="63" spans="2:16" ht="21" x14ac:dyDescent="0.2">
      <c r="B63" s="73">
        <v>61</v>
      </c>
      <c r="C63" s="5">
        <v>45154</v>
      </c>
      <c r="D63" s="73" t="s">
        <v>118</v>
      </c>
      <c r="E63" s="91" t="s">
        <v>137</v>
      </c>
      <c r="F63" s="91">
        <v>1</v>
      </c>
      <c r="G63" s="91" t="s">
        <v>108</v>
      </c>
      <c r="H63" s="91">
        <v>340</v>
      </c>
      <c r="I63" s="73">
        <f t="shared" si="1"/>
        <v>340</v>
      </c>
      <c r="J63" s="90">
        <v>634</v>
      </c>
      <c r="K63" s="74"/>
      <c r="L63" s="91">
        <v>3</v>
      </c>
      <c r="M63" s="91" t="s">
        <v>109</v>
      </c>
      <c r="N63" s="86">
        <f t="shared" si="0"/>
        <v>113.33333333333333</v>
      </c>
      <c r="O63" s="73"/>
      <c r="P63" s="73"/>
    </row>
    <row r="64" spans="2:16" ht="21" x14ac:dyDescent="0.2">
      <c r="B64" s="73">
        <v>62</v>
      </c>
      <c r="C64" s="5">
        <v>45154</v>
      </c>
      <c r="D64" s="73" t="s">
        <v>118</v>
      </c>
      <c r="E64" s="73" t="s">
        <v>64</v>
      </c>
      <c r="F64" s="73">
        <v>1</v>
      </c>
      <c r="G64" s="73" t="s">
        <v>109</v>
      </c>
      <c r="H64" s="73">
        <v>110</v>
      </c>
      <c r="I64" s="73">
        <f t="shared" si="1"/>
        <v>110</v>
      </c>
      <c r="J64" s="90">
        <v>634</v>
      </c>
      <c r="K64" s="74"/>
      <c r="L64" s="73">
        <v>1</v>
      </c>
      <c r="M64" s="73" t="s">
        <v>109</v>
      </c>
      <c r="N64" s="86">
        <f t="shared" si="0"/>
        <v>110</v>
      </c>
      <c r="O64" s="73"/>
      <c r="P64" s="73"/>
    </row>
    <row r="65" spans="2:16" ht="21" x14ac:dyDescent="0.2">
      <c r="B65" s="73">
        <v>63</v>
      </c>
      <c r="C65" s="5">
        <v>45155</v>
      </c>
      <c r="D65" s="73" t="s">
        <v>118</v>
      </c>
      <c r="E65" s="73" t="s">
        <v>65</v>
      </c>
      <c r="F65" s="73">
        <v>0.5</v>
      </c>
      <c r="G65" s="73" t="s">
        <v>109</v>
      </c>
      <c r="H65" s="73">
        <v>70</v>
      </c>
      <c r="I65" s="73">
        <f t="shared" si="1"/>
        <v>35</v>
      </c>
      <c r="J65" s="90">
        <v>639</v>
      </c>
      <c r="K65" s="74"/>
      <c r="L65" s="73">
        <v>1</v>
      </c>
      <c r="M65" s="73" t="s">
        <v>109</v>
      </c>
      <c r="N65" s="86">
        <f t="shared" si="0"/>
        <v>70</v>
      </c>
      <c r="O65" s="73"/>
      <c r="P65" s="73"/>
    </row>
    <row r="66" spans="2:16" ht="21" x14ac:dyDescent="0.2">
      <c r="B66" s="73">
        <v>64</v>
      </c>
      <c r="C66" s="5">
        <v>45155</v>
      </c>
      <c r="D66" s="73" t="s">
        <v>118</v>
      </c>
      <c r="E66" s="73" t="s">
        <v>54</v>
      </c>
      <c r="F66" s="73">
        <v>0.5</v>
      </c>
      <c r="G66" s="73" t="s">
        <v>109</v>
      </c>
      <c r="H66" s="73">
        <v>220</v>
      </c>
      <c r="I66" s="73">
        <f t="shared" si="1"/>
        <v>110</v>
      </c>
      <c r="J66" s="90">
        <v>639</v>
      </c>
      <c r="K66" s="74"/>
      <c r="L66" s="73">
        <v>1</v>
      </c>
      <c r="M66" s="73" t="s">
        <v>109</v>
      </c>
      <c r="N66" s="86">
        <f t="shared" si="0"/>
        <v>220</v>
      </c>
      <c r="O66" s="73"/>
      <c r="P66" s="73"/>
    </row>
    <row r="67" spans="2:16" ht="21" x14ac:dyDescent="0.2">
      <c r="B67" s="73">
        <v>65</v>
      </c>
      <c r="C67" s="5">
        <v>45155</v>
      </c>
      <c r="D67" s="73" t="s">
        <v>118</v>
      </c>
      <c r="E67" s="73" t="s">
        <v>55</v>
      </c>
      <c r="F67" s="73">
        <v>0.5</v>
      </c>
      <c r="G67" s="73" t="s">
        <v>109</v>
      </c>
      <c r="H67" s="73">
        <v>250</v>
      </c>
      <c r="I67" s="73">
        <f t="shared" si="1"/>
        <v>125</v>
      </c>
      <c r="J67" s="90">
        <v>639</v>
      </c>
      <c r="K67" s="74"/>
      <c r="L67" s="73">
        <v>1</v>
      </c>
      <c r="M67" s="73" t="s">
        <v>109</v>
      </c>
      <c r="N67" s="86">
        <f t="shared" ref="N67:N130" si="4">IFERROR(H67/L67,0)</f>
        <v>250</v>
      </c>
      <c r="O67" s="73"/>
      <c r="P67" s="73"/>
    </row>
    <row r="68" spans="2:16" ht="21" x14ac:dyDescent="0.2">
      <c r="B68" s="73">
        <v>66</v>
      </c>
      <c r="C68" s="5">
        <v>45155</v>
      </c>
      <c r="D68" s="73" t="s">
        <v>118</v>
      </c>
      <c r="E68" s="73" t="s">
        <v>53</v>
      </c>
      <c r="F68" s="73">
        <v>0.5</v>
      </c>
      <c r="G68" s="73" t="s">
        <v>109</v>
      </c>
      <c r="H68" s="73">
        <v>300</v>
      </c>
      <c r="I68" s="73">
        <f t="shared" si="1"/>
        <v>150</v>
      </c>
      <c r="J68" s="90">
        <v>639</v>
      </c>
      <c r="K68" s="74"/>
      <c r="L68" s="73">
        <v>1</v>
      </c>
      <c r="M68" s="73" t="s">
        <v>109</v>
      </c>
      <c r="N68" s="86">
        <f t="shared" si="4"/>
        <v>300</v>
      </c>
      <c r="O68" s="73"/>
      <c r="P68" s="73"/>
    </row>
    <row r="69" spans="2:16" ht="21" x14ac:dyDescent="0.2">
      <c r="B69" s="73">
        <v>67</v>
      </c>
      <c r="C69" s="5">
        <v>45155</v>
      </c>
      <c r="D69" s="73" t="s">
        <v>118</v>
      </c>
      <c r="E69" s="73" t="s">
        <v>69</v>
      </c>
      <c r="F69" s="73">
        <v>1</v>
      </c>
      <c r="G69" s="73" t="s">
        <v>108</v>
      </c>
      <c r="H69" s="73">
        <v>235</v>
      </c>
      <c r="I69" s="73">
        <f t="shared" ref="I69:I132" si="5">F69*H69</f>
        <v>235</v>
      </c>
      <c r="J69" s="90">
        <v>639</v>
      </c>
      <c r="K69" s="74"/>
      <c r="L69" s="73">
        <v>4.3</v>
      </c>
      <c r="M69" s="73" t="s">
        <v>109</v>
      </c>
      <c r="N69" s="86">
        <f t="shared" si="4"/>
        <v>54.651162790697676</v>
      </c>
      <c r="O69" s="73"/>
      <c r="P69" s="73"/>
    </row>
    <row r="70" spans="2:16" ht="21" x14ac:dyDescent="0.2">
      <c r="B70" s="73">
        <v>68</v>
      </c>
      <c r="C70" s="5">
        <v>45155</v>
      </c>
      <c r="D70" s="73" t="s">
        <v>118</v>
      </c>
      <c r="E70" s="73" t="s">
        <v>56</v>
      </c>
      <c r="F70" s="73">
        <v>5</v>
      </c>
      <c r="G70" s="73" t="s">
        <v>112</v>
      </c>
      <c r="H70" s="73">
        <v>19</v>
      </c>
      <c r="I70" s="73">
        <f t="shared" si="5"/>
        <v>95</v>
      </c>
      <c r="J70" s="90">
        <v>639</v>
      </c>
      <c r="K70" s="74"/>
      <c r="L70" s="73">
        <v>1</v>
      </c>
      <c r="M70" s="73" t="s">
        <v>113</v>
      </c>
      <c r="N70" s="86">
        <f t="shared" si="4"/>
        <v>19</v>
      </c>
      <c r="O70" s="73"/>
      <c r="P70" s="73"/>
    </row>
    <row r="71" spans="2:16" ht="21" x14ac:dyDescent="0.2">
      <c r="B71" s="73">
        <v>69</v>
      </c>
      <c r="C71" s="5">
        <v>45155</v>
      </c>
      <c r="D71" s="73" t="s">
        <v>118</v>
      </c>
      <c r="E71" s="73" t="s">
        <v>50</v>
      </c>
      <c r="F71" s="73">
        <v>5</v>
      </c>
      <c r="G71" s="73" t="s">
        <v>112</v>
      </c>
      <c r="H71" s="73">
        <v>100</v>
      </c>
      <c r="I71" s="73">
        <f t="shared" si="5"/>
        <v>500</v>
      </c>
      <c r="J71" s="90">
        <v>639</v>
      </c>
      <c r="K71" s="74"/>
      <c r="L71" s="73">
        <v>1</v>
      </c>
      <c r="M71" s="73" t="s">
        <v>101</v>
      </c>
      <c r="N71" s="86">
        <f t="shared" si="4"/>
        <v>100</v>
      </c>
      <c r="O71" s="73"/>
      <c r="P71" s="73"/>
    </row>
    <row r="72" spans="2:16" ht="21" x14ac:dyDescent="0.2">
      <c r="B72" s="73">
        <v>70</v>
      </c>
      <c r="C72" s="5">
        <v>45147</v>
      </c>
      <c r="D72" s="73" t="s">
        <v>118</v>
      </c>
      <c r="E72" s="91" t="s">
        <v>66</v>
      </c>
      <c r="F72" s="91">
        <v>1</v>
      </c>
      <c r="G72" s="91" t="s">
        <v>110</v>
      </c>
      <c r="H72" s="91">
        <v>1155</v>
      </c>
      <c r="I72" s="91">
        <f t="shared" si="5"/>
        <v>1155</v>
      </c>
      <c r="J72" s="92">
        <v>619</v>
      </c>
      <c r="K72" s="93"/>
      <c r="L72" s="91">
        <v>10.7</v>
      </c>
      <c r="M72" s="91" t="s">
        <v>109</v>
      </c>
      <c r="N72" s="86">
        <f t="shared" si="4"/>
        <v>107.94392523364486</v>
      </c>
      <c r="O72" s="73"/>
      <c r="P72" s="73"/>
    </row>
    <row r="73" spans="2:16" ht="21" x14ac:dyDescent="0.2">
      <c r="B73" s="73">
        <v>71</v>
      </c>
      <c r="C73" s="5">
        <v>45147</v>
      </c>
      <c r="D73" s="73" t="s">
        <v>118</v>
      </c>
      <c r="E73" s="73" t="s">
        <v>65</v>
      </c>
      <c r="F73" s="73">
        <v>0.5</v>
      </c>
      <c r="G73" s="73" t="s">
        <v>109</v>
      </c>
      <c r="H73" s="73">
        <v>60</v>
      </c>
      <c r="I73" s="73">
        <f t="shared" si="5"/>
        <v>30</v>
      </c>
      <c r="J73" s="90">
        <v>619</v>
      </c>
      <c r="K73" s="74"/>
      <c r="L73" s="73">
        <v>1</v>
      </c>
      <c r="M73" s="73" t="s">
        <v>109</v>
      </c>
      <c r="N73" s="86">
        <f t="shared" si="4"/>
        <v>60</v>
      </c>
      <c r="O73" s="73"/>
      <c r="P73" s="73"/>
    </row>
    <row r="74" spans="2:16" ht="21" x14ac:dyDescent="0.2">
      <c r="B74" s="73">
        <v>72</v>
      </c>
      <c r="C74" s="5">
        <v>45147</v>
      </c>
      <c r="D74" s="73" t="s">
        <v>118</v>
      </c>
      <c r="E74" s="73" t="s">
        <v>73</v>
      </c>
      <c r="F74" s="91">
        <v>0.125</v>
      </c>
      <c r="G74" s="91" t="s">
        <v>119</v>
      </c>
      <c r="H74" s="91">
        <v>120</v>
      </c>
      <c r="I74" s="91">
        <f t="shared" si="5"/>
        <v>15</v>
      </c>
      <c r="J74" s="92">
        <v>619</v>
      </c>
      <c r="K74" s="93"/>
      <c r="L74" s="91">
        <v>1</v>
      </c>
      <c r="M74" s="91" t="s">
        <v>119</v>
      </c>
      <c r="N74" s="97">
        <f t="shared" si="4"/>
        <v>120</v>
      </c>
      <c r="O74" s="73"/>
      <c r="P74" s="73"/>
    </row>
    <row r="75" spans="2:16" ht="21" x14ac:dyDescent="0.2">
      <c r="B75" s="98">
        <v>73</v>
      </c>
      <c r="C75" s="99">
        <v>45147</v>
      </c>
      <c r="D75" s="98" t="s">
        <v>118</v>
      </c>
      <c r="E75" s="98" t="s">
        <v>53</v>
      </c>
      <c r="F75" s="98">
        <v>0.25</v>
      </c>
      <c r="G75" s="103" t="s">
        <v>109</v>
      </c>
      <c r="H75" s="103">
        <v>580</v>
      </c>
      <c r="I75" s="98">
        <f t="shared" si="5"/>
        <v>145</v>
      </c>
      <c r="J75" s="100">
        <v>619</v>
      </c>
      <c r="K75" s="101"/>
      <c r="L75" s="103">
        <v>1</v>
      </c>
      <c r="M75" s="103" t="s">
        <v>109</v>
      </c>
      <c r="N75" s="102">
        <f t="shared" si="4"/>
        <v>580</v>
      </c>
      <c r="O75" s="73"/>
      <c r="P75" s="73"/>
    </row>
    <row r="76" spans="2:16" ht="21" x14ac:dyDescent="0.2">
      <c r="B76" s="73">
        <v>74</v>
      </c>
      <c r="C76" s="5">
        <v>45147</v>
      </c>
      <c r="D76" s="73" t="s">
        <v>118</v>
      </c>
      <c r="E76" s="73" t="s">
        <v>54</v>
      </c>
      <c r="F76" s="73">
        <v>0.25</v>
      </c>
      <c r="G76" s="91" t="s">
        <v>109</v>
      </c>
      <c r="H76" s="91">
        <v>220</v>
      </c>
      <c r="I76" s="91">
        <f t="shared" si="5"/>
        <v>55</v>
      </c>
      <c r="J76" s="92">
        <v>619</v>
      </c>
      <c r="K76" s="93"/>
      <c r="L76" s="91">
        <v>1</v>
      </c>
      <c r="M76" s="91" t="s">
        <v>109</v>
      </c>
      <c r="N76" s="86">
        <f t="shared" si="4"/>
        <v>220</v>
      </c>
      <c r="O76" s="73"/>
      <c r="P76" s="73"/>
    </row>
    <row r="77" spans="2:16" ht="21" x14ac:dyDescent="0.2">
      <c r="B77" s="73">
        <v>75</v>
      </c>
      <c r="C77" s="5">
        <v>45145</v>
      </c>
      <c r="D77" s="73" t="s">
        <v>118</v>
      </c>
      <c r="E77" s="73" t="s">
        <v>79</v>
      </c>
      <c r="F77" s="73">
        <v>2</v>
      </c>
      <c r="G77" s="73" t="s">
        <v>113</v>
      </c>
      <c r="H77" s="73">
        <v>45</v>
      </c>
      <c r="I77" s="73">
        <f t="shared" si="5"/>
        <v>90</v>
      </c>
      <c r="J77" s="90">
        <v>615</v>
      </c>
      <c r="K77" s="74"/>
      <c r="L77" s="73">
        <v>1</v>
      </c>
      <c r="M77" s="73" t="s">
        <v>113</v>
      </c>
      <c r="N77" s="86">
        <f t="shared" si="4"/>
        <v>45</v>
      </c>
      <c r="O77" s="73"/>
      <c r="P77" s="73"/>
    </row>
    <row r="78" spans="2:16" ht="21" x14ac:dyDescent="0.2">
      <c r="B78" s="73">
        <v>76</v>
      </c>
      <c r="C78" s="5">
        <v>45145</v>
      </c>
      <c r="D78" s="73" t="s">
        <v>118</v>
      </c>
      <c r="E78" s="73" t="s">
        <v>59</v>
      </c>
      <c r="F78" s="73">
        <v>2</v>
      </c>
      <c r="G78" s="73" t="s">
        <v>113</v>
      </c>
      <c r="H78" s="73">
        <v>48</v>
      </c>
      <c r="I78" s="73">
        <f t="shared" si="5"/>
        <v>96</v>
      </c>
      <c r="J78" s="90">
        <v>615</v>
      </c>
      <c r="K78" s="74"/>
      <c r="L78" s="73">
        <v>1</v>
      </c>
      <c r="M78" s="73" t="s">
        <v>113</v>
      </c>
      <c r="N78" s="86">
        <f t="shared" si="4"/>
        <v>48</v>
      </c>
      <c r="O78" s="73"/>
      <c r="P78" s="73"/>
    </row>
    <row r="79" spans="2:16" ht="21" x14ac:dyDescent="0.2">
      <c r="B79" s="73">
        <v>77</v>
      </c>
      <c r="C79" s="5">
        <v>45175</v>
      </c>
      <c r="D79" s="73" t="s">
        <v>118</v>
      </c>
      <c r="E79" s="91" t="s">
        <v>66</v>
      </c>
      <c r="F79" s="91">
        <v>10</v>
      </c>
      <c r="G79" s="91" t="s">
        <v>110</v>
      </c>
      <c r="H79" s="91">
        <v>145</v>
      </c>
      <c r="I79" s="91">
        <f t="shared" si="5"/>
        <v>1450</v>
      </c>
      <c r="J79" s="92">
        <v>710</v>
      </c>
      <c r="K79" s="93"/>
      <c r="L79" s="91">
        <v>1</v>
      </c>
      <c r="M79" s="91" t="s">
        <v>109</v>
      </c>
      <c r="N79" s="86">
        <f t="shared" si="4"/>
        <v>145</v>
      </c>
      <c r="O79" s="73"/>
      <c r="P79" s="73"/>
    </row>
    <row r="80" spans="2:16" ht="21" x14ac:dyDescent="0.2">
      <c r="B80" s="73">
        <v>78</v>
      </c>
      <c r="C80" s="5">
        <v>45175</v>
      </c>
      <c r="D80" s="73" t="s">
        <v>118</v>
      </c>
      <c r="E80" s="73" t="s">
        <v>106</v>
      </c>
      <c r="F80" s="73">
        <v>2</v>
      </c>
      <c r="G80" s="73" t="s">
        <v>104</v>
      </c>
      <c r="H80" s="73">
        <v>127</v>
      </c>
      <c r="I80" s="73">
        <f t="shared" si="5"/>
        <v>254</v>
      </c>
      <c r="J80" s="90">
        <v>710</v>
      </c>
      <c r="K80" s="74"/>
      <c r="L80" s="73">
        <v>3.9</v>
      </c>
      <c r="M80" s="73" t="s">
        <v>101</v>
      </c>
      <c r="N80" s="86">
        <f t="shared" si="4"/>
        <v>32.564102564102562</v>
      </c>
      <c r="O80" s="73"/>
      <c r="P80" s="73"/>
    </row>
    <row r="81" spans="2:16" ht="21" x14ac:dyDescent="0.2">
      <c r="B81" s="73">
        <v>79</v>
      </c>
      <c r="C81" s="5">
        <v>45175</v>
      </c>
      <c r="D81" s="73" t="s">
        <v>118</v>
      </c>
      <c r="E81" s="91" t="s">
        <v>67</v>
      </c>
      <c r="F81" s="91">
        <v>1</v>
      </c>
      <c r="G81" s="91" t="s">
        <v>104</v>
      </c>
      <c r="H81" s="91">
        <v>30</v>
      </c>
      <c r="I81" s="91">
        <f t="shared" si="5"/>
        <v>30</v>
      </c>
      <c r="J81" s="92">
        <v>710</v>
      </c>
      <c r="K81" s="93"/>
      <c r="L81" s="91">
        <v>1</v>
      </c>
      <c r="M81" s="91" t="s">
        <v>104</v>
      </c>
      <c r="N81" s="86">
        <f t="shared" si="4"/>
        <v>30</v>
      </c>
      <c r="O81" s="73"/>
      <c r="P81" s="73"/>
    </row>
    <row r="82" spans="2:16" ht="21" x14ac:dyDescent="0.2">
      <c r="B82" s="73">
        <v>80</v>
      </c>
      <c r="C82" s="5">
        <v>45175</v>
      </c>
      <c r="D82" s="73" t="s">
        <v>118</v>
      </c>
      <c r="E82" s="91" t="s">
        <v>137</v>
      </c>
      <c r="F82" s="91">
        <v>1</v>
      </c>
      <c r="G82" s="91" t="s">
        <v>108</v>
      </c>
      <c r="H82" s="91">
        <v>350</v>
      </c>
      <c r="I82" s="91">
        <f t="shared" si="5"/>
        <v>350</v>
      </c>
      <c r="J82" s="92">
        <v>710</v>
      </c>
      <c r="K82" s="93"/>
      <c r="L82" s="91">
        <v>3</v>
      </c>
      <c r="M82" s="91" t="s">
        <v>119</v>
      </c>
      <c r="N82" s="86">
        <f t="shared" si="4"/>
        <v>116.66666666666667</v>
      </c>
      <c r="O82" s="73"/>
      <c r="P82" s="73"/>
    </row>
    <row r="83" spans="2:16" ht="21" x14ac:dyDescent="0.2">
      <c r="B83" s="73">
        <v>81</v>
      </c>
      <c r="C83" s="5">
        <v>45175</v>
      </c>
      <c r="D83" s="73" t="s">
        <v>118</v>
      </c>
      <c r="E83" s="91" t="s">
        <v>65</v>
      </c>
      <c r="F83" s="91">
        <v>0.3</v>
      </c>
      <c r="G83" s="91" t="s">
        <v>109</v>
      </c>
      <c r="H83" s="91">
        <v>70</v>
      </c>
      <c r="I83" s="91">
        <f t="shared" si="5"/>
        <v>21</v>
      </c>
      <c r="J83" s="90">
        <v>710</v>
      </c>
      <c r="K83" s="74"/>
      <c r="L83" s="73">
        <v>1</v>
      </c>
      <c r="M83" s="73" t="s">
        <v>109</v>
      </c>
      <c r="N83" s="86">
        <f t="shared" si="4"/>
        <v>70</v>
      </c>
      <c r="O83" s="73"/>
      <c r="P83" s="73"/>
    </row>
    <row r="84" spans="2:16" ht="21" x14ac:dyDescent="0.2">
      <c r="B84" s="73">
        <v>82</v>
      </c>
      <c r="C84" s="5">
        <v>45175</v>
      </c>
      <c r="D84" s="73" t="s">
        <v>118</v>
      </c>
      <c r="E84" s="91" t="s">
        <v>53</v>
      </c>
      <c r="F84" s="91">
        <v>0.6</v>
      </c>
      <c r="G84" s="91" t="s">
        <v>109</v>
      </c>
      <c r="H84" s="91">
        <v>280</v>
      </c>
      <c r="I84" s="73">
        <f t="shared" si="5"/>
        <v>168</v>
      </c>
      <c r="J84" s="90">
        <v>710</v>
      </c>
      <c r="K84" s="74"/>
      <c r="L84" s="91">
        <v>1</v>
      </c>
      <c r="M84" s="73" t="s">
        <v>109</v>
      </c>
      <c r="N84" s="86">
        <f t="shared" si="4"/>
        <v>280</v>
      </c>
      <c r="O84" s="73"/>
      <c r="P84" s="73"/>
    </row>
    <row r="85" spans="2:16" ht="21" x14ac:dyDescent="0.2">
      <c r="B85" s="73">
        <v>83</v>
      </c>
      <c r="C85" s="5">
        <v>45175</v>
      </c>
      <c r="D85" s="73" t="s">
        <v>118</v>
      </c>
      <c r="E85" s="91" t="s">
        <v>55</v>
      </c>
      <c r="F85" s="91">
        <v>0.5</v>
      </c>
      <c r="G85" s="91" t="s">
        <v>109</v>
      </c>
      <c r="H85" s="91">
        <f>132+132</f>
        <v>264</v>
      </c>
      <c r="I85" s="73">
        <f t="shared" si="5"/>
        <v>132</v>
      </c>
      <c r="J85" s="90">
        <v>710</v>
      </c>
      <c r="K85" s="74"/>
      <c r="L85" s="91">
        <v>1</v>
      </c>
      <c r="M85" s="73" t="s">
        <v>109</v>
      </c>
      <c r="N85" s="86">
        <f t="shared" si="4"/>
        <v>264</v>
      </c>
      <c r="O85" s="73"/>
      <c r="P85" s="73"/>
    </row>
    <row r="86" spans="2:16" ht="21" x14ac:dyDescent="0.2">
      <c r="B86" s="73">
        <v>84</v>
      </c>
      <c r="C86" s="5">
        <v>45171</v>
      </c>
      <c r="D86" s="73" t="s">
        <v>118</v>
      </c>
      <c r="E86" s="73" t="s">
        <v>77</v>
      </c>
      <c r="F86" s="73">
        <v>5</v>
      </c>
      <c r="G86" s="73" t="s">
        <v>129</v>
      </c>
      <c r="H86" s="73">
        <v>100</v>
      </c>
      <c r="I86" s="73">
        <f t="shared" si="5"/>
        <v>500</v>
      </c>
      <c r="J86" s="90">
        <v>701</v>
      </c>
      <c r="K86" s="74"/>
      <c r="L86" s="73">
        <v>1</v>
      </c>
      <c r="M86" s="73" t="s">
        <v>133</v>
      </c>
      <c r="N86" s="86">
        <f t="shared" si="4"/>
        <v>100</v>
      </c>
      <c r="O86" s="73"/>
      <c r="P86" s="73"/>
    </row>
    <row r="87" spans="2:16" ht="21" x14ac:dyDescent="0.2">
      <c r="B87" s="73">
        <v>85</v>
      </c>
      <c r="C87" s="5">
        <v>45171</v>
      </c>
      <c r="D87" s="73" t="s">
        <v>118</v>
      </c>
      <c r="E87" s="73" t="s">
        <v>42</v>
      </c>
      <c r="F87" s="73">
        <v>1</v>
      </c>
      <c r="G87" s="73" t="s">
        <v>130</v>
      </c>
      <c r="H87" s="73">
        <v>40</v>
      </c>
      <c r="I87" s="73">
        <f t="shared" si="5"/>
        <v>40</v>
      </c>
      <c r="J87" s="90">
        <v>701</v>
      </c>
      <c r="K87" s="74"/>
      <c r="L87" s="73">
        <v>1</v>
      </c>
      <c r="M87" s="73" t="s">
        <v>130</v>
      </c>
      <c r="N87" s="86">
        <f t="shared" si="4"/>
        <v>40</v>
      </c>
      <c r="O87" s="73"/>
      <c r="P87" s="73"/>
    </row>
    <row r="88" spans="2:16" ht="21" x14ac:dyDescent="0.2">
      <c r="B88" s="73">
        <v>86</v>
      </c>
      <c r="C88" s="5">
        <v>45171</v>
      </c>
      <c r="D88" s="73" t="s">
        <v>118</v>
      </c>
      <c r="E88" s="73" t="s">
        <v>65</v>
      </c>
      <c r="F88" s="73">
        <v>1</v>
      </c>
      <c r="G88" s="73" t="s">
        <v>109</v>
      </c>
      <c r="H88" s="73">
        <v>80</v>
      </c>
      <c r="I88" s="73">
        <f t="shared" si="5"/>
        <v>80</v>
      </c>
      <c r="J88" s="90">
        <v>701</v>
      </c>
      <c r="K88" s="74"/>
      <c r="L88" s="73">
        <v>1</v>
      </c>
      <c r="M88" s="73" t="s">
        <v>109</v>
      </c>
      <c r="N88" s="86">
        <f t="shared" si="4"/>
        <v>80</v>
      </c>
      <c r="O88" s="73"/>
      <c r="P88" s="73"/>
    </row>
    <row r="89" spans="2:16" ht="21" x14ac:dyDescent="0.2">
      <c r="B89" s="73">
        <v>87</v>
      </c>
      <c r="C89" s="5">
        <v>45171</v>
      </c>
      <c r="D89" s="73" t="s">
        <v>118</v>
      </c>
      <c r="E89" s="91" t="s">
        <v>53</v>
      </c>
      <c r="F89" s="91">
        <v>0.5</v>
      </c>
      <c r="G89" s="91" t="s">
        <v>109</v>
      </c>
      <c r="H89" s="91">
        <v>270</v>
      </c>
      <c r="I89" s="73">
        <f t="shared" si="5"/>
        <v>135</v>
      </c>
      <c r="J89" s="90">
        <v>701</v>
      </c>
      <c r="K89" s="74"/>
      <c r="L89" s="73">
        <v>1</v>
      </c>
      <c r="M89" s="73" t="s">
        <v>109</v>
      </c>
      <c r="N89" s="86">
        <f t="shared" si="4"/>
        <v>270</v>
      </c>
      <c r="O89" s="73"/>
      <c r="P89" s="73"/>
    </row>
    <row r="90" spans="2:16" ht="21" x14ac:dyDescent="0.2">
      <c r="B90" s="73">
        <v>88</v>
      </c>
      <c r="C90" s="5">
        <v>45171</v>
      </c>
      <c r="D90" s="73" t="s">
        <v>118</v>
      </c>
      <c r="E90" s="73" t="s">
        <v>107</v>
      </c>
      <c r="F90" s="73">
        <v>1</v>
      </c>
      <c r="G90" s="73" t="s">
        <v>103</v>
      </c>
      <c r="H90" s="73">
        <v>348</v>
      </c>
      <c r="I90" s="73">
        <f t="shared" si="5"/>
        <v>348</v>
      </c>
      <c r="J90" s="90">
        <v>701</v>
      </c>
      <c r="K90" s="74"/>
      <c r="L90" s="73">
        <v>12.5</v>
      </c>
      <c r="M90" s="73" t="s">
        <v>101</v>
      </c>
      <c r="N90" s="86">
        <f t="shared" si="4"/>
        <v>27.84</v>
      </c>
      <c r="O90" s="73"/>
      <c r="P90" s="73"/>
    </row>
    <row r="91" spans="2:16" ht="21" x14ac:dyDescent="0.2">
      <c r="B91" s="73">
        <v>89</v>
      </c>
      <c r="C91" s="5">
        <v>45171</v>
      </c>
      <c r="D91" s="73" t="s">
        <v>118</v>
      </c>
      <c r="E91" s="73" t="s">
        <v>70</v>
      </c>
      <c r="F91" s="91">
        <v>1</v>
      </c>
      <c r="G91" s="73" t="s">
        <v>131</v>
      </c>
      <c r="H91" s="73">
        <v>19</v>
      </c>
      <c r="I91" s="73">
        <f t="shared" si="5"/>
        <v>19</v>
      </c>
      <c r="J91" s="90">
        <v>701</v>
      </c>
      <c r="K91" s="74"/>
      <c r="L91" s="91">
        <v>1</v>
      </c>
      <c r="M91" s="91" t="s">
        <v>131</v>
      </c>
      <c r="N91" s="86">
        <f t="shared" si="4"/>
        <v>19</v>
      </c>
      <c r="O91" s="73"/>
      <c r="P91" s="73"/>
    </row>
    <row r="92" spans="2:16" ht="21" x14ac:dyDescent="0.2">
      <c r="B92" s="73">
        <v>90</v>
      </c>
      <c r="C92" s="5">
        <v>45171</v>
      </c>
      <c r="D92" s="73" t="s">
        <v>118</v>
      </c>
      <c r="E92" s="91" t="s">
        <v>140</v>
      </c>
      <c r="F92" s="91">
        <v>0.5</v>
      </c>
      <c r="G92" s="91" t="s">
        <v>109</v>
      </c>
      <c r="H92" s="91">
        <v>250</v>
      </c>
      <c r="I92" s="73">
        <f t="shared" si="5"/>
        <v>125</v>
      </c>
      <c r="J92" s="90">
        <v>701</v>
      </c>
      <c r="K92" s="74"/>
      <c r="L92" s="91">
        <v>1</v>
      </c>
      <c r="M92" s="91" t="s">
        <v>109</v>
      </c>
      <c r="N92" s="86">
        <f t="shared" si="4"/>
        <v>250</v>
      </c>
      <c r="O92" s="73"/>
      <c r="P92" s="73"/>
    </row>
    <row r="93" spans="2:16" ht="21" x14ac:dyDescent="0.2">
      <c r="B93" s="73">
        <v>91</v>
      </c>
      <c r="C93" s="5">
        <v>45172</v>
      </c>
      <c r="D93" s="73" t="s">
        <v>118</v>
      </c>
      <c r="E93" s="73" t="s">
        <v>106</v>
      </c>
      <c r="F93" s="73">
        <v>12</v>
      </c>
      <c r="G93" s="73" t="s">
        <v>104</v>
      </c>
      <c r="H93" s="73">
        <v>127</v>
      </c>
      <c r="I93" s="73">
        <f t="shared" si="5"/>
        <v>1524</v>
      </c>
      <c r="J93" s="90">
        <v>702</v>
      </c>
      <c r="K93" s="74"/>
      <c r="L93" s="73">
        <v>3.9</v>
      </c>
      <c r="M93" s="73" t="s">
        <v>101</v>
      </c>
      <c r="N93" s="86">
        <f t="shared" si="4"/>
        <v>32.564102564102562</v>
      </c>
      <c r="O93" s="73"/>
      <c r="P93" s="73"/>
    </row>
    <row r="94" spans="2:16" ht="21" x14ac:dyDescent="0.2">
      <c r="B94" s="73">
        <v>92</v>
      </c>
      <c r="C94" s="5">
        <v>45172</v>
      </c>
      <c r="D94" s="73" t="s">
        <v>118</v>
      </c>
      <c r="E94" s="73" t="s">
        <v>107</v>
      </c>
      <c r="F94" s="73">
        <v>1</v>
      </c>
      <c r="G94" s="73" t="s">
        <v>103</v>
      </c>
      <c r="H94" s="73">
        <v>348</v>
      </c>
      <c r="I94" s="73">
        <f t="shared" si="5"/>
        <v>348</v>
      </c>
      <c r="J94" s="90">
        <v>702</v>
      </c>
      <c r="K94" s="74"/>
      <c r="L94" s="73">
        <v>12.5</v>
      </c>
      <c r="M94" s="73" t="s">
        <v>101</v>
      </c>
      <c r="N94" s="86">
        <f t="shared" si="4"/>
        <v>27.84</v>
      </c>
      <c r="O94" s="73"/>
      <c r="P94" s="73"/>
    </row>
    <row r="95" spans="2:16" ht="21" x14ac:dyDescent="0.2">
      <c r="B95" s="73">
        <v>93</v>
      </c>
      <c r="C95" s="5">
        <v>45172</v>
      </c>
      <c r="D95" s="73" t="s">
        <v>118</v>
      </c>
      <c r="E95" s="91" t="s">
        <v>69</v>
      </c>
      <c r="F95" s="91">
        <v>2</v>
      </c>
      <c r="G95" s="91" t="s">
        <v>108</v>
      </c>
      <c r="H95" s="91">
        <v>235</v>
      </c>
      <c r="I95" s="73">
        <f t="shared" si="5"/>
        <v>470</v>
      </c>
      <c r="J95" s="90">
        <v>702</v>
      </c>
      <c r="K95" s="74"/>
      <c r="L95" s="91">
        <v>4.3</v>
      </c>
      <c r="M95" s="91" t="s">
        <v>109</v>
      </c>
      <c r="N95" s="86">
        <f t="shared" si="4"/>
        <v>54.651162790697676</v>
      </c>
      <c r="O95" s="73"/>
      <c r="P95" s="73"/>
    </row>
    <row r="96" spans="2:16" ht="21" x14ac:dyDescent="0.2">
      <c r="B96" s="73">
        <v>94</v>
      </c>
      <c r="C96" s="5">
        <v>45172</v>
      </c>
      <c r="D96" s="73" t="s">
        <v>118</v>
      </c>
      <c r="E96" s="91" t="s">
        <v>141</v>
      </c>
      <c r="F96" s="91">
        <v>1</v>
      </c>
      <c r="G96" s="91" t="s">
        <v>108</v>
      </c>
      <c r="H96" s="91">
        <v>185</v>
      </c>
      <c r="I96" s="73">
        <f t="shared" si="5"/>
        <v>185</v>
      </c>
      <c r="J96" s="90">
        <v>702</v>
      </c>
      <c r="K96" s="74"/>
      <c r="L96" s="91">
        <v>2.5</v>
      </c>
      <c r="M96" s="91" t="s">
        <v>109</v>
      </c>
      <c r="N96" s="86">
        <f t="shared" si="4"/>
        <v>74</v>
      </c>
      <c r="O96" s="73"/>
      <c r="P96" s="73"/>
    </row>
    <row r="97" spans="2:16" ht="21" x14ac:dyDescent="0.2">
      <c r="B97" s="73">
        <v>95</v>
      </c>
      <c r="C97" s="5">
        <v>45172</v>
      </c>
      <c r="D97" s="73" t="s">
        <v>118</v>
      </c>
      <c r="E97" s="73" t="s">
        <v>63</v>
      </c>
      <c r="F97" s="73">
        <v>1</v>
      </c>
      <c r="G97" s="73" t="s">
        <v>108</v>
      </c>
      <c r="H97" s="73">
        <v>310</v>
      </c>
      <c r="I97" s="73">
        <f t="shared" si="5"/>
        <v>310</v>
      </c>
      <c r="J97" s="90">
        <v>702</v>
      </c>
      <c r="K97" s="74"/>
      <c r="L97" s="73">
        <v>2.8</v>
      </c>
      <c r="M97" s="73" t="s">
        <v>109</v>
      </c>
      <c r="N97" s="86">
        <f t="shared" si="4"/>
        <v>110.71428571428572</v>
      </c>
      <c r="O97" s="73"/>
      <c r="P97" s="73"/>
    </row>
    <row r="98" spans="2:16" ht="21" x14ac:dyDescent="0.2">
      <c r="B98" s="73">
        <v>96</v>
      </c>
      <c r="C98" s="5">
        <v>45172</v>
      </c>
      <c r="D98" s="73" t="s">
        <v>118</v>
      </c>
      <c r="E98" s="91" t="s">
        <v>142</v>
      </c>
      <c r="F98" s="91">
        <v>1</v>
      </c>
      <c r="G98" s="91" t="s">
        <v>108</v>
      </c>
      <c r="H98" s="91">
        <v>390</v>
      </c>
      <c r="I98" s="73">
        <f t="shared" si="5"/>
        <v>390</v>
      </c>
      <c r="J98" s="90">
        <v>702</v>
      </c>
      <c r="K98" s="74"/>
      <c r="L98" s="91">
        <v>3</v>
      </c>
      <c r="M98" s="91" t="s">
        <v>109</v>
      </c>
      <c r="N98" s="86">
        <f t="shared" si="4"/>
        <v>130</v>
      </c>
      <c r="O98" s="73"/>
      <c r="P98" s="73"/>
    </row>
    <row r="99" spans="2:16" ht="21" x14ac:dyDescent="0.2">
      <c r="B99" s="73">
        <v>97</v>
      </c>
      <c r="C99" s="5">
        <v>45172</v>
      </c>
      <c r="D99" s="73" t="s">
        <v>118</v>
      </c>
      <c r="E99" s="73" t="s">
        <v>62</v>
      </c>
      <c r="F99" s="73">
        <v>1</v>
      </c>
      <c r="G99" s="73" t="s">
        <v>109</v>
      </c>
      <c r="H99" s="73">
        <v>690</v>
      </c>
      <c r="I99" s="73">
        <f t="shared" si="5"/>
        <v>690</v>
      </c>
      <c r="J99" s="90">
        <v>702</v>
      </c>
      <c r="K99" s="74"/>
      <c r="L99" s="91">
        <v>1</v>
      </c>
      <c r="M99" s="91" t="s">
        <v>109</v>
      </c>
      <c r="N99" s="86">
        <f t="shared" si="4"/>
        <v>690</v>
      </c>
      <c r="O99" s="73"/>
      <c r="P99" s="73"/>
    </row>
    <row r="100" spans="2:16" ht="21" x14ac:dyDescent="0.2">
      <c r="B100" s="73">
        <v>98</v>
      </c>
      <c r="C100" s="5">
        <v>45172</v>
      </c>
      <c r="D100" s="73" t="s">
        <v>118</v>
      </c>
      <c r="E100" s="73" t="s">
        <v>76</v>
      </c>
      <c r="F100" s="91">
        <v>1</v>
      </c>
      <c r="G100" s="91" t="s">
        <v>109</v>
      </c>
      <c r="H100" s="91">
        <v>50</v>
      </c>
      <c r="I100" s="73">
        <f t="shared" si="5"/>
        <v>50</v>
      </c>
      <c r="J100" s="90">
        <v>702</v>
      </c>
      <c r="K100" s="74"/>
      <c r="L100" s="91">
        <v>1</v>
      </c>
      <c r="M100" s="91" t="s">
        <v>109</v>
      </c>
      <c r="N100" s="86">
        <f t="shared" si="4"/>
        <v>50</v>
      </c>
      <c r="O100" s="73"/>
      <c r="P100" s="73"/>
    </row>
    <row r="101" spans="2:16" ht="21" x14ac:dyDescent="0.2">
      <c r="B101" s="73">
        <v>99</v>
      </c>
      <c r="C101" s="5">
        <v>45172</v>
      </c>
      <c r="D101" s="73" t="s">
        <v>118</v>
      </c>
      <c r="E101" s="73" t="s">
        <v>53</v>
      </c>
      <c r="F101" s="73">
        <v>0.5</v>
      </c>
      <c r="G101" s="73" t="s">
        <v>109</v>
      </c>
      <c r="H101" s="73">
        <v>330</v>
      </c>
      <c r="I101" s="73">
        <f t="shared" si="5"/>
        <v>165</v>
      </c>
      <c r="J101" s="90">
        <v>702</v>
      </c>
      <c r="K101" s="74"/>
      <c r="L101" s="91">
        <v>1</v>
      </c>
      <c r="M101" s="91" t="s">
        <v>109</v>
      </c>
      <c r="N101" s="86">
        <f t="shared" si="4"/>
        <v>330</v>
      </c>
      <c r="O101" s="73"/>
      <c r="P101" s="73"/>
    </row>
    <row r="102" spans="2:16" ht="21" x14ac:dyDescent="0.2">
      <c r="B102" s="73">
        <v>100</v>
      </c>
      <c r="C102" s="5">
        <v>45172</v>
      </c>
      <c r="D102" s="73" t="s">
        <v>118</v>
      </c>
      <c r="E102" s="73" t="s">
        <v>132</v>
      </c>
      <c r="F102" s="73">
        <v>0.25</v>
      </c>
      <c r="G102" s="73" t="s">
        <v>109</v>
      </c>
      <c r="H102" s="73">
        <v>368</v>
      </c>
      <c r="I102" s="73">
        <f t="shared" si="5"/>
        <v>92</v>
      </c>
      <c r="J102" s="90">
        <v>702</v>
      </c>
      <c r="K102" s="74"/>
      <c r="L102" s="73">
        <v>1</v>
      </c>
      <c r="M102" s="73" t="s">
        <v>109</v>
      </c>
      <c r="N102" s="86">
        <f t="shared" si="4"/>
        <v>368</v>
      </c>
      <c r="O102" s="73"/>
      <c r="P102" s="73"/>
    </row>
    <row r="103" spans="2:16" ht="21" x14ac:dyDescent="0.2">
      <c r="B103" s="73">
        <v>101</v>
      </c>
      <c r="C103" s="5">
        <v>45172</v>
      </c>
      <c r="D103" s="73" t="s">
        <v>118</v>
      </c>
      <c r="E103" s="73" t="s">
        <v>70</v>
      </c>
      <c r="F103" s="73">
        <v>2</v>
      </c>
      <c r="G103" s="73" t="s">
        <v>131</v>
      </c>
      <c r="H103" s="73">
        <v>19</v>
      </c>
      <c r="I103" s="73">
        <f t="shared" si="5"/>
        <v>38</v>
      </c>
      <c r="J103" s="90">
        <v>702</v>
      </c>
      <c r="K103" s="74"/>
      <c r="L103" s="91">
        <v>1</v>
      </c>
      <c r="M103" s="91" t="s">
        <v>131</v>
      </c>
      <c r="N103" s="86">
        <f t="shared" si="4"/>
        <v>19</v>
      </c>
      <c r="O103" s="73"/>
      <c r="P103" s="73"/>
    </row>
    <row r="104" spans="2:16" ht="21" x14ac:dyDescent="0.2">
      <c r="B104" s="73">
        <v>102</v>
      </c>
      <c r="C104" s="5">
        <v>45166</v>
      </c>
      <c r="D104" s="73" t="s">
        <v>118</v>
      </c>
      <c r="E104" s="73" t="s">
        <v>82</v>
      </c>
      <c r="F104" s="73">
        <v>1</v>
      </c>
      <c r="G104" s="73" t="s">
        <v>108</v>
      </c>
      <c r="H104" s="73">
        <v>435</v>
      </c>
      <c r="I104" s="73">
        <f t="shared" si="5"/>
        <v>435</v>
      </c>
      <c r="J104" s="90">
        <v>101</v>
      </c>
      <c r="K104" s="74"/>
      <c r="L104" s="73">
        <v>3.8</v>
      </c>
      <c r="M104" s="73" t="s">
        <v>109</v>
      </c>
      <c r="N104" s="86">
        <f t="shared" si="4"/>
        <v>114.47368421052632</v>
      </c>
      <c r="O104" s="73"/>
      <c r="P104" s="73"/>
    </row>
    <row r="105" spans="2:16" ht="21" x14ac:dyDescent="0.2">
      <c r="B105" s="73">
        <v>103</v>
      </c>
      <c r="C105" s="5">
        <v>45166</v>
      </c>
      <c r="D105" s="73" t="s">
        <v>118</v>
      </c>
      <c r="E105" s="73" t="s">
        <v>77</v>
      </c>
      <c r="F105" s="73">
        <v>5</v>
      </c>
      <c r="G105" s="73" t="s">
        <v>129</v>
      </c>
      <c r="H105" s="73">
        <v>100</v>
      </c>
      <c r="I105" s="73">
        <f t="shared" si="5"/>
        <v>500</v>
      </c>
      <c r="J105" s="90">
        <v>101</v>
      </c>
      <c r="K105" s="74"/>
      <c r="L105" s="73">
        <v>1</v>
      </c>
      <c r="M105" s="73" t="s">
        <v>133</v>
      </c>
      <c r="N105" s="86">
        <f t="shared" si="4"/>
        <v>100</v>
      </c>
      <c r="O105" s="73"/>
      <c r="P105" s="73"/>
    </row>
    <row r="106" spans="2:16" ht="21" x14ac:dyDescent="0.2">
      <c r="B106" s="73">
        <v>104</v>
      </c>
      <c r="C106" s="5">
        <v>45166</v>
      </c>
      <c r="D106" s="73" t="s">
        <v>118</v>
      </c>
      <c r="E106" s="73" t="s">
        <v>73</v>
      </c>
      <c r="F106" s="91">
        <v>0.22</v>
      </c>
      <c r="G106" s="91" t="s">
        <v>119</v>
      </c>
      <c r="H106" s="91">
        <v>120</v>
      </c>
      <c r="I106" s="91">
        <f t="shared" si="5"/>
        <v>26.4</v>
      </c>
      <c r="J106" s="92">
        <v>101</v>
      </c>
      <c r="K106" s="93"/>
      <c r="L106" s="91">
        <v>1</v>
      </c>
      <c r="M106" s="91" t="s">
        <v>109</v>
      </c>
      <c r="N106" s="97">
        <f t="shared" si="4"/>
        <v>120</v>
      </c>
      <c r="O106" s="73"/>
      <c r="P106" s="73"/>
    </row>
    <row r="107" spans="2:16" ht="21" x14ac:dyDescent="0.2">
      <c r="B107" s="73">
        <v>105</v>
      </c>
      <c r="C107" s="5">
        <v>45166</v>
      </c>
      <c r="D107" s="73" t="s">
        <v>118</v>
      </c>
      <c r="E107" s="91" t="s">
        <v>68</v>
      </c>
      <c r="F107" s="91">
        <v>2</v>
      </c>
      <c r="G107" s="91" t="s">
        <v>127</v>
      </c>
      <c r="H107" s="91">
        <v>12</v>
      </c>
      <c r="I107" s="91">
        <f t="shared" si="5"/>
        <v>24</v>
      </c>
      <c r="J107" s="92">
        <v>101</v>
      </c>
      <c r="K107" s="93"/>
      <c r="L107" s="91">
        <v>1</v>
      </c>
      <c r="M107" s="91" t="s">
        <v>127</v>
      </c>
      <c r="N107" s="97">
        <f t="shared" si="4"/>
        <v>12</v>
      </c>
      <c r="O107" s="73"/>
      <c r="P107" s="73"/>
    </row>
    <row r="108" spans="2:16" ht="21" x14ac:dyDescent="0.2">
      <c r="B108" s="103">
        <v>106</v>
      </c>
      <c r="C108" s="104">
        <v>45166</v>
      </c>
      <c r="D108" s="103" t="s">
        <v>118</v>
      </c>
      <c r="E108" s="103" t="s">
        <v>135</v>
      </c>
      <c r="F108" s="103">
        <v>1</v>
      </c>
      <c r="G108" s="103" t="s">
        <v>104</v>
      </c>
      <c r="H108" s="103">
        <v>40</v>
      </c>
      <c r="I108" s="103">
        <f t="shared" si="5"/>
        <v>40</v>
      </c>
      <c r="J108" s="105">
        <v>101</v>
      </c>
      <c r="K108" s="106"/>
      <c r="L108" s="103">
        <v>1</v>
      </c>
      <c r="M108" s="103" t="s">
        <v>101</v>
      </c>
      <c r="N108" s="107">
        <f t="shared" si="4"/>
        <v>40</v>
      </c>
      <c r="O108" s="103"/>
      <c r="P108" s="73"/>
    </row>
    <row r="109" spans="2:16" ht="21" x14ac:dyDescent="0.2">
      <c r="B109" s="73">
        <v>107</v>
      </c>
      <c r="C109" s="5">
        <v>45166</v>
      </c>
      <c r="D109" s="73" t="s">
        <v>118</v>
      </c>
      <c r="E109" s="73" t="s">
        <v>80</v>
      </c>
      <c r="F109" s="73">
        <v>0.125</v>
      </c>
      <c r="G109" s="91" t="s">
        <v>109</v>
      </c>
      <c r="H109" s="73">
        <v>704</v>
      </c>
      <c r="I109" s="91">
        <f>F109*H109</f>
        <v>88</v>
      </c>
      <c r="J109" s="90">
        <v>101</v>
      </c>
      <c r="K109" s="74"/>
      <c r="L109" s="91">
        <v>1</v>
      </c>
      <c r="M109" s="91" t="s">
        <v>109</v>
      </c>
      <c r="N109" s="86">
        <f>IFERROR(H109/L109,0)</f>
        <v>704</v>
      </c>
      <c r="O109" s="73"/>
      <c r="P109" s="73"/>
    </row>
    <row r="110" spans="2:16" ht="21" x14ac:dyDescent="0.2">
      <c r="B110" s="73">
        <v>108</v>
      </c>
      <c r="C110" s="5">
        <v>45178</v>
      </c>
      <c r="D110" s="73" t="s">
        <v>118</v>
      </c>
      <c r="E110" s="91" t="s">
        <v>116</v>
      </c>
      <c r="F110" s="91">
        <v>1</v>
      </c>
      <c r="G110" s="91" t="s">
        <v>108</v>
      </c>
      <c r="H110" s="91">
        <v>175</v>
      </c>
      <c r="I110" s="73">
        <f t="shared" si="5"/>
        <v>175</v>
      </c>
      <c r="J110" s="90">
        <v>102</v>
      </c>
      <c r="K110" s="74"/>
      <c r="L110" s="91">
        <v>2.5</v>
      </c>
      <c r="M110" s="91" t="s">
        <v>109</v>
      </c>
      <c r="N110" s="86">
        <f t="shared" si="4"/>
        <v>70</v>
      </c>
      <c r="O110" s="73"/>
      <c r="P110" s="73"/>
    </row>
    <row r="111" spans="2:16" ht="21" x14ac:dyDescent="0.2">
      <c r="B111" s="73">
        <v>109</v>
      </c>
      <c r="C111" s="5">
        <v>45178</v>
      </c>
      <c r="D111" s="73" t="s">
        <v>118</v>
      </c>
      <c r="E111" s="91" t="s">
        <v>106</v>
      </c>
      <c r="F111" s="91">
        <v>16</v>
      </c>
      <c r="G111" s="91" t="s">
        <v>104</v>
      </c>
      <c r="H111" s="91">
        <v>127</v>
      </c>
      <c r="I111" s="73">
        <f t="shared" si="5"/>
        <v>2032</v>
      </c>
      <c r="J111" s="90">
        <v>102</v>
      </c>
      <c r="K111" s="74"/>
      <c r="L111" s="73">
        <v>3.9</v>
      </c>
      <c r="M111" s="73" t="s">
        <v>101</v>
      </c>
      <c r="N111" s="86">
        <f t="shared" ref="N111" si="6">IFERROR(H111/L111,0)</f>
        <v>32.564102564102562</v>
      </c>
      <c r="O111" s="73"/>
      <c r="P111" s="73"/>
    </row>
    <row r="112" spans="2:16" ht="21" x14ac:dyDescent="0.2">
      <c r="B112" s="73">
        <v>110</v>
      </c>
      <c r="C112" s="5">
        <v>45178</v>
      </c>
      <c r="D112" s="73" t="s">
        <v>118</v>
      </c>
      <c r="E112" s="73" t="s">
        <v>107</v>
      </c>
      <c r="F112" s="73">
        <v>1</v>
      </c>
      <c r="G112" s="73" t="s">
        <v>103</v>
      </c>
      <c r="H112" s="73">
        <v>348</v>
      </c>
      <c r="I112" s="73">
        <f t="shared" si="5"/>
        <v>348</v>
      </c>
      <c r="J112" s="90">
        <v>102</v>
      </c>
      <c r="K112" s="74"/>
      <c r="L112" s="73">
        <v>12.5</v>
      </c>
      <c r="M112" s="73" t="s">
        <v>101</v>
      </c>
      <c r="N112" s="86">
        <f t="shared" si="4"/>
        <v>27.84</v>
      </c>
      <c r="O112" s="73"/>
      <c r="P112" s="73"/>
    </row>
    <row r="113" spans="1:16" ht="21" x14ac:dyDescent="0.2">
      <c r="B113" s="73">
        <v>111</v>
      </c>
      <c r="C113" s="5">
        <v>45178</v>
      </c>
      <c r="D113" s="73" t="s">
        <v>118</v>
      </c>
      <c r="E113" s="91" t="s">
        <v>66</v>
      </c>
      <c r="F113" s="91">
        <v>1</v>
      </c>
      <c r="G113" s="91" t="s">
        <v>110</v>
      </c>
      <c r="H113" s="91">
        <v>1435</v>
      </c>
      <c r="I113" s="91">
        <f t="shared" si="5"/>
        <v>1435</v>
      </c>
      <c r="J113" s="92">
        <v>102</v>
      </c>
      <c r="K113" s="93"/>
      <c r="L113" s="91">
        <v>10</v>
      </c>
      <c r="M113" s="91" t="s">
        <v>109</v>
      </c>
      <c r="N113" s="86">
        <f t="shared" si="4"/>
        <v>143.5</v>
      </c>
      <c r="O113" s="73"/>
      <c r="P113" s="73"/>
    </row>
    <row r="114" spans="1:16" ht="21" x14ac:dyDescent="0.2">
      <c r="B114" s="73">
        <v>112</v>
      </c>
      <c r="C114" s="5">
        <v>45178</v>
      </c>
      <c r="D114" s="73" t="s">
        <v>118</v>
      </c>
      <c r="E114" s="91" t="s">
        <v>117</v>
      </c>
      <c r="F114" s="91">
        <v>1</v>
      </c>
      <c r="G114" s="91" t="s">
        <v>109</v>
      </c>
      <c r="H114" s="91">
        <v>30</v>
      </c>
      <c r="I114" s="91">
        <f t="shared" si="5"/>
        <v>30</v>
      </c>
      <c r="J114" s="92">
        <v>102</v>
      </c>
      <c r="K114" s="93"/>
      <c r="L114" s="91">
        <v>1</v>
      </c>
      <c r="M114" s="91" t="s">
        <v>109</v>
      </c>
      <c r="N114" s="97">
        <f t="shared" si="4"/>
        <v>30</v>
      </c>
      <c r="O114" s="91"/>
      <c r="P114" s="91"/>
    </row>
    <row r="115" spans="1:16" ht="21" x14ac:dyDescent="0.2">
      <c r="B115" s="73">
        <v>113</v>
      </c>
      <c r="C115" s="5">
        <v>45178</v>
      </c>
      <c r="D115" s="73" t="s">
        <v>118</v>
      </c>
      <c r="E115" s="91" t="s">
        <v>57</v>
      </c>
      <c r="F115" s="91">
        <v>3</v>
      </c>
      <c r="G115" s="91" t="s">
        <v>111</v>
      </c>
      <c r="H115" s="91">
        <v>17</v>
      </c>
      <c r="I115" s="91">
        <f t="shared" si="5"/>
        <v>51</v>
      </c>
      <c r="J115" s="92">
        <v>102</v>
      </c>
      <c r="K115" s="93"/>
      <c r="L115" s="91">
        <v>1</v>
      </c>
      <c r="M115" s="91" t="s">
        <v>113</v>
      </c>
      <c r="N115" s="97">
        <f t="shared" si="4"/>
        <v>17</v>
      </c>
      <c r="O115" s="91"/>
      <c r="P115" s="91"/>
    </row>
    <row r="116" spans="1:16" ht="21" x14ac:dyDescent="0.2">
      <c r="B116" s="73">
        <v>114</v>
      </c>
      <c r="C116" s="5">
        <v>45178</v>
      </c>
      <c r="D116" s="73" t="s">
        <v>118</v>
      </c>
      <c r="E116" s="91" t="s">
        <v>143</v>
      </c>
      <c r="F116" s="91">
        <v>0.25</v>
      </c>
      <c r="G116" s="91" t="s">
        <v>109</v>
      </c>
      <c r="H116" s="91">
        <v>220</v>
      </c>
      <c r="I116" s="91">
        <f t="shared" si="5"/>
        <v>55</v>
      </c>
      <c r="J116" s="92">
        <v>102</v>
      </c>
      <c r="K116" s="93"/>
      <c r="L116" s="91">
        <v>1</v>
      </c>
      <c r="M116" s="91" t="s">
        <v>109</v>
      </c>
      <c r="N116" s="97">
        <f t="shared" si="4"/>
        <v>220</v>
      </c>
      <c r="O116" s="91"/>
      <c r="P116" s="91"/>
    </row>
    <row r="117" spans="1:16" ht="21" x14ac:dyDescent="0.2">
      <c r="B117" s="73">
        <v>115</v>
      </c>
      <c r="C117" s="5">
        <v>45178</v>
      </c>
      <c r="D117" s="73" t="s">
        <v>118</v>
      </c>
      <c r="E117" s="73" t="s">
        <v>62</v>
      </c>
      <c r="F117" s="73">
        <v>0.5</v>
      </c>
      <c r="G117" s="73" t="s">
        <v>109</v>
      </c>
      <c r="H117" s="73">
        <v>700</v>
      </c>
      <c r="I117" s="73">
        <f t="shared" si="5"/>
        <v>350</v>
      </c>
      <c r="J117" s="90">
        <v>102</v>
      </c>
      <c r="K117" s="74"/>
      <c r="L117" s="73">
        <v>1</v>
      </c>
      <c r="M117" s="73" t="s">
        <v>109</v>
      </c>
      <c r="N117" s="97">
        <f t="shared" si="4"/>
        <v>700</v>
      </c>
      <c r="O117" s="91"/>
      <c r="P117" s="91"/>
    </row>
    <row r="118" spans="1:16" ht="21" x14ac:dyDescent="0.2">
      <c r="B118" s="73">
        <v>116</v>
      </c>
      <c r="C118" s="5">
        <v>45178</v>
      </c>
      <c r="D118" s="73" t="s">
        <v>118</v>
      </c>
      <c r="E118" s="73" t="s">
        <v>69</v>
      </c>
      <c r="F118" s="73">
        <v>2</v>
      </c>
      <c r="G118" s="73" t="s">
        <v>108</v>
      </c>
      <c r="H118" s="73">
        <v>235</v>
      </c>
      <c r="I118" s="73">
        <f t="shared" si="5"/>
        <v>470</v>
      </c>
      <c r="J118" s="90">
        <v>102</v>
      </c>
      <c r="K118" s="74"/>
      <c r="L118" s="73">
        <v>4.3</v>
      </c>
      <c r="M118" s="73" t="s">
        <v>109</v>
      </c>
      <c r="N118" s="97">
        <f t="shared" si="4"/>
        <v>54.651162790697676</v>
      </c>
      <c r="O118" s="91"/>
      <c r="P118" s="91"/>
    </row>
    <row r="119" spans="1:16" ht="21" x14ac:dyDescent="0.2">
      <c r="B119" s="73">
        <v>117</v>
      </c>
      <c r="C119" s="5">
        <v>45178</v>
      </c>
      <c r="D119" s="73" t="s">
        <v>118</v>
      </c>
      <c r="E119" s="73" t="s">
        <v>71</v>
      </c>
      <c r="F119" s="73">
        <v>1</v>
      </c>
      <c r="G119" s="73" t="s">
        <v>127</v>
      </c>
      <c r="H119" s="73">
        <v>70</v>
      </c>
      <c r="I119" s="73">
        <f t="shared" si="5"/>
        <v>70</v>
      </c>
      <c r="J119" s="90">
        <v>102</v>
      </c>
      <c r="K119" s="74"/>
      <c r="L119" s="73">
        <v>1</v>
      </c>
      <c r="M119" s="73" t="s">
        <v>104</v>
      </c>
      <c r="N119" s="97">
        <f t="shared" si="4"/>
        <v>70</v>
      </c>
      <c r="O119" s="91"/>
      <c r="P119" s="91"/>
    </row>
    <row r="120" spans="1:16" ht="21" x14ac:dyDescent="0.2">
      <c r="B120" s="73">
        <v>118</v>
      </c>
      <c r="C120" s="5"/>
      <c r="D120" s="73"/>
      <c r="E120" s="95"/>
      <c r="F120" s="95"/>
      <c r="G120" s="95"/>
      <c r="H120" s="95"/>
      <c r="I120" s="73">
        <f t="shared" si="5"/>
        <v>0</v>
      </c>
      <c r="J120" s="90">
        <v>102</v>
      </c>
      <c r="K120" s="74"/>
      <c r="L120" s="95"/>
      <c r="M120" s="95"/>
      <c r="N120" s="97">
        <f t="shared" si="4"/>
        <v>0</v>
      </c>
      <c r="O120" s="91"/>
      <c r="P120" s="91"/>
    </row>
    <row r="121" spans="1:16" ht="21" x14ac:dyDescent="0.2">
      <c r="B121" s="73">
        <v>119</v>
      </c>
      <c r="C121" s="5">
        <v>45178</v>
      </c>
      <c r="D121" s="73" t="s">
        <v>118</v>
      </c>
      <c r="E121" s="73" t="s">
        <v>56</v>
      </c>
      <c r="F121" s="73">
        <v>2</v>
      </c>
      <c r="G121" s="73" t="s">
        <v>112</v>
      </c>
      <c r="H121" s="73">
        <v>16</v>
      </c>
      <c r="I121" s="73">
        <f t="shared" si="5"/>
        <v>32</v>
      </c>
      <c r="J121" s="90">
        <v>102</v>
      </c>
      <c r="K121" s="74"/>
      <c r="L121" s="73">
        <v>1</v>
      </c>
      <c r="M121" s="73" t="s">
        <v>113</v>
      </c>
      <c r="N121" s="97">
        <f t="shared" si="4"/>
        <v>16</v>
      </c>
      <c r="O121" s="91"/>
      <c r="P121" s="91"/>
    </row>
    <row r="122" spans="1:16" ht="21" x14ac:dyDescent="0.2">
      <c r="B122" s="73">
        <v>120</v>
      </c>
      <c r="C122" s="5">
        <v>45178</v>
      </c>
      <c r="D122" s="73" t="s">
        <v>118</v>
      </c>
      <c r="E122" s="73" t="s">
        <v>134</v>
      </c>
      <c r="F122" s="73">
        <v>1</v>
      </c>
      <c r="G122" s="73" t="s">
        <v>130</v>
      </c>
      <c r="H122" s="73">
        <v>240</v>
      </c>
      <c r="I122" s="73">
        <f t="shared" si="5"/>
        <v>240</v>
      </c>
      <c r="J122" s="90">
        <v>102</v>
      </c>
      <c r="K122" s="74"/>
      <c r="L122" s="73">
        <v>1</v>
      </c>
      <c r="M122" s="73" t="s">
        <v>119</v>
      </c>
      <c r="N122" s="86">
        <f t="shared" si="4"/>
        <v>240</v>
      </c>
      <c r="O122" s="73"/>
      <c r="P122" s="73"/>
    </row>
    <row r="123" spans="1:16" ht="21" x14ac:dyDescent="0.2">
      <c r="B123" s="73">
        <v>121</v>
      </c>
      <c r="C123" s="5">
        <v>45178</v>
      </c>
      <c r="D123" s="73" t="s">
        <v>118</v>
      </c>
      <c r="E123" s="73" t="s">
        <v>63</v>
      </c>
      <c r="F123" s="91">
        <v>1</v>
      </c>
      <c r="G123" s="73" t="s">
        <v>108</v>
      </c>
      <c r="H123" s="91">
        <v>310</v>
      </c>
      <c r="I123" s="73">
        <f t="shared" si="5"/>
        <v>310</v>
      </c>
      <c r="J123" s="90">
        <v>102</v>
      </c>
      <c r="K123" s="74"/>
      <c r="L123" s="91">
        <v>2.8</v>
      </c>
      <c r="M123" s="73" t="s">
        <v>109</v>
      </c>
      <c r="N123" s="86">
        <f t="shared" si="4"/>
        <v>110.71428571428572</v>
      </c>
      <c r="O123" s="73"/>
      <c r="P123" s="73"/>
    </row>
    <row r="124" spans="1:16" ht="21" x14ac:dyDescent="0.2">
      <c r="A124" s="109"/>
      <c r="B124" s="91">
        <v>122</v>
      </c>
      <c r="C124" s="110">
        <v>45180</v>
      </c>
      <c r="D124" s="91" t="s">
        <v>118</v>
      </c>
      <c r="E124" s="91" t="s">
        <v>137</v>
      </c>
      <c r="F124" s="91">
        <v>1</v>
      </c>
      <c r="G124" s="91" t="s">
        <v>108</v>
      </c>
      <c r="H124" s="91">
        <v>350</v>
      </c>
      <c r="I124" s="91">
        <f t="shared" si="5"/>
        <v>350</v>
      </c>
      <c r="J124" s="92">
        <v>103</v>
      </c>
      <c r="K124" s="93"/>
      <c r="L124" s="91">
        <v>3</v>
      </c>
      <c r="M124" s="91" t="s">
        <v>109</v>
      </c>
      <c r="N124" s="86">
        <f t="shared" si="4"/>
        <v>116.66666666666667</v>
      </c>
      <c r="O124" s="73"/>
      <c r="P124" s="73"/>
    </row>
    <row r="125" spans="1:16" ht="21" x14ac:dyDescent="0.2">
      <c r="B125" s="73">
        <v>123</v>
      </c>
      <c r="C125" s="5">
        <v>45180</v>
      </c>
      <c r="D125" s="73" t="s">
        <v>118</v>
      </c>
      <c r="E125" s="73" t="s">
        <v>64</v>
      </c>
      <c r="F125" s="73">
        <v>2</v>
      </c>
      <c r="G125" s="73" t="s">
        <v>109</v>
      </c>
      <c r="H125" s="73">
        <v>110</v>
      </c>
      <c r="I125" s="73">
        <f t="shared" si="5"/>
        <v>220</v>
      </c>
      <c r="J125" s="90">
        <v>103</v>
      </c>
      <c r="K125" s="74"/>
      <c r="L125" s="73">
        <v>1</v>
      </c>
      <c r="M125" s="73" t="s">
        <v>109</v>
      </c>
      <c r="N125" s="86">
        <f t="shared" si="4"/>
        <v>110</v>
      </c>
      <c r="O125" s="73"/>
      <c r="P125" s="73"/>
    </row>
    <row r="126" spans="1:16" ht="21" x14ac:dyDescent="0.2">
      <c r="B126" s="73">
        <v>124</v>
      </c>
      <c r="C126" s="5">
        <v>45180</v>
      </c>
      <c r="D126" s="73" t="s">
        <v>118</v>
      </c>
      <c r="E126" s="73" t="s">
        <v>74</v>
      </c>
      <c r="F126" s="73">
        <v>1</v>
      </c>
      <c r="G126" s="73" t="s">
        <v>127</v>
      </c>
      <c r="H126" s="73">
        <v>105</v>
      </c>
      <c r="I126" s="73">
        <f t="shared" si="5"/>
        <v>105</v>
      </c>
      <c r="J126" s="90">
        <v>103</v>
      </c>
      <c r="K126" s="74"/>
      <c r="L126" s="73">
        <v>1</v>
      </c>
      <c r="M126" s="73" t="s">
        <v>109</v>
      </c>
      <c r="N126" s="86">
        <f t="shared" si="4"/>
        <v>105</v>
      </c>
      <c r="O126" s="73"/>
      <c r="P126" s="73"/>
    </row>
    <row r="127" spans="1:16" ht="21" x14ac:dyDescent="0.2">
      <c r="B127" s="73">
        <v>125</v>
      </c>
      <c r="C127" s="5">
        <v>45180</v>
      </c>
      <c r="D127" s="73" t="s">
        <v>118</v>
      </c>
      <c r="E127" s="73" t="s">
        <v>75</v>
      </c>
      <c r="F127" s="73">
        <v>1</v>
      </c>
      <c r="G127" s="73" t="s">
        <v>127</v>
      </c>
      <c r="H127" s="73">
        <v>75</v>
      </c>
      <c r="I127" s="73">
        <f t="shared" si="5"/>
        <v>75</v>
      </c>
      <c r="J127" s="90">
        <v>103</v>
      </c>
      <c r="K127" s="74"/>
      <c r="L127" s="73">
        <v>1</v>
      </c>
      <c r="M127" s="91" t="s">
        <v>109</v>
      </c>
      <c r="N127" s="86">
        <f t="shared" si="4"/>
        <v>75</v>
      </c>
      <c r="O127" s="73"/>
      <c r="P127" s="73"/>
    </row>
    <row r="128" spans="1:16" ht="21" x14ac:dyDescent="0.2">
      <c r="B128" s="73">
        <v>126</v>
      </c>
      <c r="C128" s="5"/>
      <c r="D128" s="73" t="s">
        <v>163</v>
      </c>
      <c r="E128" s="73" t="s">
        <v>162</v>
      </c>
      <c r="F128" s="73">
        <v>1</v>
      </c>
      <c r="G128" s="73" t="s">
        <v>101</v>
      </c>
      <c r="H128" s="73">
        <v>100</v>
      </c>
      <c r="I128" s="73">
        <f t="shared" si="5"/>
        <v>100</v>
      </c>
      <c r="J128" s="90"/>
      <c r="K128" s="74"/>
      <c r="L128" s="73">
        <v>1</v>
      </c>
      <c r="M128" s="73" t="s">
        <v>101</v>
      </c>
      <c r="N128" s="86">
        <f t="shared" si="4"/>
        <v>100</v>
      </c>
      <c r="O128" s="73"/>
      <c r="P128" s="73"/>
    </row>
    <row r="129" spans="2:16" ht="21" x14ac:dyDescent="0.2">
      <c r="B129" s="73">
        <v>127</v>
      </c>
      <c r="C129" s="5"/>
      <c r="D129" s="73" t="s">
        <v>163</v>
      </c>
      <c r="E129" s="73" t="s">
        <v>164</v>
      </c>
      <c r="F129" s="73">
        <v>1</v>
      </c>
      <c r="G129" s="73" t="s">
        <v>109</v>
      </c>
      <c r="H129" s="73">
        <v>30</v>
      </c>
      <c r="I129" s="73">
        <f t="shared" si="5"/>
        <v>30</v>
      </c>
      <c r="J129" s="90"/>
      <c r="K129" s="74"/>
      <c r="L129" s="73">
        <v>1</v>
      </c>
      <c r="M129" s="73" t="s">
        <v>109</v>
      </c>
      <c r="N129" s="86">
        <f t="shared" si="4"/>
        <v>30</v>
      </c>
      <c r="O129" s="73"/>
      <c r="P129" s="73"/>
    </row>
    <row r="130" spans="2:16" ht="21" x14ac:dyDescent="0.2">
      <c r="B130" s="73">
        <v>128</v>
      </c>
      <c r="C130" s="5"/>
      <c r="D130" s="73"/>
      <c r="E130" s="73" t="s">
        <v>180</v>
      </c>
      <c r="F130" s="73">
        <v>1</v>
      </c>
      <c r="G130" s="73" t="s">
        <v>181</v>
      </c>
      <c r="H130" s="73">
        <v>114</v>
      </c>
      <c r="I130" s="73">
        <f t="shared" si="5"/>
        <v>114</v>
      </c>
      <c r="J130" s="90"/>
      <c r="K130" s="74"/>
      <c r="L130" s="73">
        <v>1</v>
      </c>
      <c r="M130" s="73" t="s">
        <v>182</v>
      </c>
      <c r="N130" s="86">
        <f t="shared" si="4"/>
        <v>114</v>
      </c>
      <c r="O130" s="73"/>
      <c r="P130" s="73"/>
    </row>
    <row r="131" spans="2:16" ht="21" x14ac:dyDescent="0.2">
      <c r="B131" s="73">
        <v>129</v>
      </c>
      <c r="C131" s="5"/>
      <c r="D131" s="73" t="s">
        <v>118</v>
      </c>
      <c r="E131" s="73" t="s">
        <v>183</v>
      </c>
      <c r="F131" s="73">
        <v>25</v>
      </c>
      <c r="G131" s="73" t="s">
        <v>109</v>
      </c>
      <c r="H131" s="73">
        <f>170/25</f>
        <v>6.8</v>
      </c>
      <c r="I131" s="73">
        <f t="shared" si="5"/>
        <v>170</v>
      </c>
      <c r="J131" s="90"/>
      <c r="K131" s="74"/>
      <c r="L131" s="73">
        <v>1</v>
      </c>
      <c r="M131" s="73" t="s">
        <v>109</v>
      </c>
      <c r="N131" s="86">
        <f t="shared" ref="N131:N194" si="7">IFERROR(H131/L131,0)</f>
        <v>6.8</v>
      </c>
      <c r="O131" s="73"/>
      <c r="P131" s="73"/>
    </row>
    <row r="132" spans="2:16" ht="21" x14ac:dyDescent="0.2">
      <c r="B132" s="73">
        <v>130</v>
      </c>
      <c r="C132" s="5"/>
      <c r="D132" s="73"/>
      <c r="E132" s="73" t="s">
        <v>184</v>
      </c>
      <c r="F132" s="73">
        <v>1</v>
      </c>
      <c r="G132" s="73" t="s">
        <v>109</v>
      </c>
      <c r="H132" s="73">
        <v>40</v>
      </c>
      <c r="I132" s="73">
        <f t="shared" si="5"/>
        <v>40</v>
      </c>
      <c r="J132" s="90"/>
      <c r="K132" s="74"/>
      <c r="L132" s="73">
        <v>1</v>
      </c>
      <c r="M132" s="73" t="s">
        <v>109</v>
      </c>
      <c r="N132" s="86">
        <f t="shared" si="7"/>
        <v>40</v>
      </c>
      <c r="O132" s="73"/>
      <c r="P132" s="73"/>
    </row>
    <row r="133" spans="2:16" ht="21" x14ac:dyDescent="0.2">
      <c r="B133" s="73">
        <v>131</v>
      </c>
      <c r="C133" s="5">
        <v>45185</v>
      </c>
      <c r="D133" s="73" t="s">
        <v>118</v>
      </c>
      <c r="E133" s="73" t="s">
        <v>106</v>
      </c>
      <c r="F133" s="73">
        <v>16</v>
      </c>
      <c r="G133" s="73" t="s">
        <v>104</v>
      </c>
      <c r="H133" s="73">
        <v>120</v>
      </c>
      <c r="I133" s="73">
        <f t="shared" ref="I133:I196" si="8">F133*H133</f>
        <v>1920</v>
      </c>
      <c r="J133" s="90"/>
      <c r="K133" s="74"/>
      <c r="L133" s="73">
        <v>3.9</v>
      </c>
      <c r="M133" s="73" t="s">
        <v>101</v>
      </c>
      <c r="N133" s="86">
        <f t="shared" si="7"/>
        <v>30.76923076923077</v>
      </c>
      <c r="O133" s="73"/>
      <c r="P133" s="73"/>
    </row>
    <row r="134" spans="2:16" ht="21" x14ac:dyDescent="0.2">
      <c r="B134" s="73">
        <v>132</v>
      </c>
      <c r="C134" s="5">
        <v>45185</v>
      </c>
      <c r="D134" s="73" t="s">
        <v>118</v>
      </c>
      <c r="E134" s="73" t="s">
        <v>195</v>
      </c>
      <c r="F134" s="73">
        <v>10</v>
      </c>
      <c r="G134" s="73" t="s">
        <v>104</v>
      </c>
      <c r="H134" s="73">
        <v>34</v>
      </c>
      <c r="I134" s="73">
        <f t="shared" si="8"/>
        <v>340</v>
      </c>
      <c r="J134" s="90"/>
      <c r="K134" s="74"/>
      <c r="L134" s="73">
        <v>1</v>
      </c>
      <c r="M134" s="73" t="s">
        <v>101</v>
      </c>
      <c r="N134" s="86">
        <f t="shared" si="7"/>
        <v>34</v>
      </c>
      <c r="O134" s="73"/>
      <c r="P134" s="73"/>
    </row>
    <row r="135" spans="2:16" ht="21" x14ac:dyDescent="0.2">
      <c r="B135" s="73">
        <v>133</v>
      </c>
      <c r="C135" s="5">
        <v>45185</v>
      </c>
      <c r="D135" s="73" t="s">
        <v>118</v>
      </c>
      <c r="E135" s="73" t="s">
        <v>196</v>
      </c>
      <c r="F135" s="73">
        <v>16</v>
      </c>
      <c r="G135" s="73" t="s">
        <v>109</v>
      </c>
      <c r="H135" s="73">
        <v>138.75</v>
      </c>
      <c r="I135" s="73">
        <f t="shared" si="8"/>
        <v>2220</v>
      </c>
      <c r="J135" s="90"/>
      <c r="K135" s="74"/>
      <c r="L135" s="73">
        <v>1</v>
      </c>
      <c r="M135" s="73" t="s">
        <v>109</v>
      </c>
      <c r="N135" s="86">
        <f t="shared" si="7"/>
        <v>138.75</v>
      </c>
      <c r="O135" s="73"/>
      <c r="P135" s="73"/>
    </row>
    <row r="136" spans="2:16" ht="21" x14ac:dyDescent="0.2">
      <c r="B136" s="73">
        <v>134</v>
      </c>
      <c r="C136" s="5">
        <v>45185</v>
      </c>
      <c r="D136" s="73" t="s">
        <v>118</v>
      </c>
      <c r="E136" s="73" t="s">
        <v>142</v>
      </c>
      <c r="F136" s="73">
        <v>5</v>
      </c>
      <c r="G136" s="73" t="s">
        <v>109</v>
      </c>
      <c r="H136" s="73">
        <v>78</v>
      </c>
      <c r="I136" s="73">
        <f t="shared" si="8"/>
        <v>390</v>
      </c>
      <c r="J136" s="90"/>
      <c r="K136" s="74"/>
      <c r="L136" s="73">
        <v>1</v>
      </c>
      <c r="M136" s="73" t="s">
        <v>109</v>
      </c>
      <c r="N136" s="86">
        <f t="shared" si="7"/>
        <v>78</v>
      </c>
      <c r="O136" s="73"/>
      <c r="P136" s="73"/>
    </row>
    <row r="137" spans="2:16" ht="21" x14ac:dyDescent="0.2">
      <c r="B137" s="73">
        <v>135</v>
      </c>
      <c r="C137" s="5">
        <v>45185</v>
      </c>
      <c r="D137" s="73" t="s">
        <v>118</v>
      </c>
      <c r="E137" s="73" t="s">
        <v>197</v>
      </c>
      <c r="F137" s="73">
        <v>2</v>
      </c>
      <c r="G137" s="73" t="s">
        <v>109</v>
      </c>
      <c r="H137" s="73">
        <v>310</v>
      </c>
      <c r="I137" s="73">
        <f t="shared" si="8"/>
        <v>620</v>
      </c>
      <c r="J137" s="90"/>
      <c r="K137" s="74"/>
      <c r="L137" s="73">
        <v>2.8</v>
      </c>
      <c r="M137" s="73" t="s">
        <v>109</v>
      </c>
      <c r="N137" s="86">
        <f t="shared" si="7"/>
        <v>110.71428571428572</v>
      </c>
      <c r="O137" s="73"/>
      <c r="P137" s="73"/>
    </row>
    <row r="138" spans="2:16" ht="21" x14ac:dyDescent="0.2">
      <c r="B138" s="73">
        <v>136</v>
      </c>
      <c r="C138" s="5">
        <v>45185</v>
      </c>
      <c r="D138" s="73" t="s">
        <v>118</v>
      </c>
      <c r="E138" s="73" t="s">
        <v>84</v>
      </c>
      <c r="F138" s="73">
        <v>3</v>
      </c>
      <c r="G138" s="73" t="s">
        <v>101</v>
      </c>
      <c r="H138" s="73">
        <v>100</v>
      </c>
      <c r="I138" s="73">
        <f t="shared" si="8"/>
        <v>300</v>
      </c>
      <c r="J138" s="90"/>
      <c r="K138" s="74"/>
      <c r="L138" s="73">
        <v>1</v>
      </c>
      <c r="M138" s="73" t="s">
        <v>101</v>
      </c>
      <c r="N138" s="86">
        <f t="shared" si="7"/>
        <v>100</v>
      </c>
      <c r="O138" s="73"/>
      <c r="P138" s="73"/>
    </row>
    <row r="139" spans="2:16" ht="21" x14ac:dyDescent="0.2">
      <c r="B139" s="73">
        <v>137</v>
      </c>
      <c r="C139" s="5">
        <v>45185</v>
      </c>
      <c r="D139" s="73" t="s">
        <v>118</v>
      </c>
      <c r="E139" s="73" t="s">
        <v>200</v>
      </c>
      <c r="F139" s="73">
        <v>12.9</v>
      </c>
      <c r="G139" s="73" t="s">
        <v>109</v>
      </c>
      <c r="H139" s="73">
        <v>54.65</v>
      </c>
      <c r="I139" s="73">
        <f t="shared" si="8"/>
        <v>704.98500000000001</v>
      </c>
      <c r="J139" s="90"/>
      <c r="K139" s="74"/>
      <c r="L139" s="73">
        <v>1</v>
      </c>
      <c r="M139" s="73" t="s">
        <v>109</v>
      </c>
      <c r="N139" s="86">
        <f t="shared" si="7"/>
        <v>54.65</v>
      </c>
      <c r="O139" s="73"/>
      <c r="P139" s="73"/>
    </row>
    <row r="140" spans="2:16" ht="21" x14ac:dyDescent="0.2">
      <c r="B140" s="73">
        <v>138</v>
      </c>
      <c r="C140" s="5">
        <v>45185</v>
      </c>
      <c r="D140" s="73" t="s">
        <v>118</v>
      </c>
      <c r="E140" s="73" t="s">
        <v>62</v>
      </c>
      <c r="F140" s="73">
        <v>1</v>
      </c>
      <c r="G140" s="73" t="s">
        <v>109</v>
      </c>
      <c r="H140" s="73">
        <v>700</v>
      </c>
      <c r="I140" s="73">
        <f t="shared" si="8"/>
        <v>700</v>
      </c>
      <c r="J140" s="90"/>
      <c r="K140" s="74"/>
      <c r="L140" s="73">
        <v>1</v>
      </c>
      <c r="M140" s="73" t="s">
        <v>109</v>
      </c>
      <c r="N140" s="86">
        <f t="shared" si="7"/>
        <v>700</v>
      </c>
      <c r="O140" s="73"/>
      <c r="P140" s="73"/>
    </row>
    <row r="141" spans="2:16" ht="21" x14ac:dyDescent="0.2">
      <c r="B141" s="73">
        <v>139</v>
      </c>
      <c r="C141" s="5">
        <v>45185</v>
      </c>
      <c r="D141" s="73" t="s">
        <v>118</v>
      </c>
      <c r="E141" s="73" t="s">
        <v>65</v>
      </c>
      <c r="F141" s="73">
        <v>0.61199999999999999</v>
      </c>
      <c r="G141" s="73" t="s">
        <v>109</v>
      </c>
      <c r="H141" s="73">
        <v>70</v>
      </c>
      <c r="I141" s="73">
        <f t="shared" si="8"/>
        <v>42.839999999999996</v>
      </c>
      <c r="J141" s="90"/>
      <c r="K141" s="74"/>
      <c r="L141" s="73">
        <v>1</v>
      </c>
      <c r="M141" s="73" t="s">
        <v>109</v>
      </c>
      <c r="N141" s="86">
        <f t="shared" si="7"/>
        <v>70</v>
      </c>
      <c r="O141" s="73"/>
      <c r="P141" s="73"/>
    </row>
    <row r="142" spans="2:16" ht="21" x14ac:dyDescent="0.2">
      <c r="B142" s="73">
        <v>140</v>
      </c>
      <c r="C142" s="5">
        <v>45185</v>
      </c>
      <c r="D142" s="73" t="s">
        <v>118</v>
      </c>
      <c r="E142" s="73" t="s">
        <v>57</v>
      </c>
      <c r="F142" s="73">
        <v>3</v>
      </c>
      <c r="G142" s="73" t="s">
        <v>111</v>
      </c>
      <c r="H142" s="73">
        <v>18</v>
      </c>
      <c r="I142" s="73">
        <f t="shared" si="8"/>
        <v>54</v>
      </c>
      <c r="J142" s="90"/>
      <c r="K142" s="74"/>
      <c r="L142" s="73">
        <v>1</v>
      </c>
      <c r="M142" s="73" t="s">
        <v>111</v>
      </c>
      <c r="N142" s="86">
        <f t="shared" si="7"/>
        <v>18</v>
      </c>
      <c r="O142" s="73"/>
      <c r="P142" s="73"/>
    </row>
    <row r="143" spans="2:16" ht="21" x14ac:dyDescent="0.2">
      <c r="B143" s="73">
        <v>141</v>
      </c>
      <c r="C143" s="5">
        <v>45185</v>
      </c>
      <c r="D143" s="73" t="s">
        <v>118</v>
      </c>
      <c r="E143" s="73" t="s">
        <v>199</v>
      </c>
      <c r="F143" s="73">
        <v>50</v>
      </c>
      <c r="G143" s="73" t="s">
        <v>119</v>
      </c>
      <c r="H143" s="73">
        <v>1</v>
      </c>
      <c r="I143" s="73">
        <f t="shared" si="8"/>
        <v>50</v>
      </c>
      <c r="J143" s="90"/>
      <c r="K143" s="74"/>
      <c r="L143" s="73">
        <v>1</v>
      </c>
      <c r="M143" s="73" t="s">
        <v>109</v>
      </c>
      <c r="N143" s="86">
        <f t="shared" si="7"/>
        <v>1</v>
      </c>
      <c r="O143" s="73"/>
      <c r="P143" s="73"/>
    </row>
    <row r="144" spans="2:16" ht="21" x14ac:dyDescent="0.2">
      <c r="B144" s="73">
        <v>142</v>
      </c>
      <c r="C144" s="5">
        <v>45185</v>
      </c>
      <c r="D144" s="73" t="s">
        <v>118</v>
      </c>
      <c r="E144" s="73" t="s">
        <v>78</v>
      </c>
      <c r="F144" s="73">
        <v>2</v>
      </c>
      <c r="G144" s="73" t="s">
        <v>113</v>
      </c>
      <c r="H144" s="73">
        <v>55</v>
      </c>
      <c r="I144" s="73">
        <f t="shared" si="8"/>
        <v>110</v>
      </c>
      <c r="J144" s="90"/>
      <c r="K144" s="74"/>
      <c r="L144" s="73">
        <v>1</v>
      </c>
      <c r="M144" s="73" t="s">
        <v>113</v>
      </c>
      <c r="N144" s="86">
        <f t="shared" si="7"/>
        <v>55</v>
      </c>
      <c r="O144" s="73"/>
      <c r="P144" s="73"/>
    </row>
    <row r="145" spans="2:16" ht="21" x14ac:dyDescent="0.2">
      <c r="B145" s="73">
        <v>143</v>
      </c>
      <c r="C145" s="5">
        <v>45185</v>
      </c>
      <c r="D145" s="73" t="s">
        <v>118</v>
      </c>
      <c r="E145" s="73" t="s">
        <v>70</v>
      </c>
      <c r="F145" s="73">
        <v>3</v>
      </c>
      <c r="G145" s="73" t="s">
        <v>131</v>
      </c>
      <c r="H145" s="73">
        <v>19</v>
      </c>
      <c r="I145" s="73">
        <f t="shared" si="8"/>
        <v>57</v>
      </c>
      <c r="J145" s="90"/>
      <c r="K145" s="74"/>
      <c r="L145" s="73">
        <v>1</v>
      </c>
      <c r="M145" s="73" t="s">
        <v>131</v>
      </c>
      <c r="N145" s="86">
        <f t="shared" si="7"/>
        <v>19</v>
      </c>
      <c r="O145" s="73"/>
      <c r="P145" s="73"/>
    </row>
    <row r="146" spans="2:16" ht="21" x14ac:dyDescent="0.2">
      <c r="B146" s="73">
        <v>144</v>
      </c>
      <c r="C146" s="5">
        <v>45185</v>
      </c>
      <c r="D146" s="73" t="s">
        <v>118</v>
      </c>
      <c r="E146" s="73" t="s">
        <v>198</v>
      </c>
      <c r="F146" s="73">
        <v>2.5</v>
      </c>
      <c r="G146" s="73" t="s">
        <v>109</v>
      </c>
      <c r="H146" s="73">
        <v>70</v>
      </c>
      <c r="I146" s="73">
        <f t="shared" si="8"/>
        <v>175</v>
      </c>
      <c r="J146" s="90"/>
      <c r="K146" s="74"/>
      <c r="L146" s="73">
        <v>1</v>
      </c>
      <c r="M146" s="73" t="s">
        <v>109</v>
      </c>
      <c r="N146" s="86">
        <f t="shared" si="7"/>
        <v>70</v>
      </c>
      <c r="O146" s="73"/>
      <c r="P146" s="73"/>
    </row>
    <row r="147" spans="2:16" ht="21" x14ac:dyDescent="0.2">
      <c r="B147" s="73">
        <v>145</v>
      </c>
      <c r="C147" s="5">
        <v>45182</v>
      </c>
      <c r="D147" s="73" t="s">
        <v>118</v>
      </c>
      <c r="E147" s="73" t="s">
        <v>55</v>
      </c>
      <c r="F147" s="73">
        <v>0.5</v>
      </c>
      <c r="G147" s="73" t="s">
        <v>109</v>
      </c>
      <c r="H147" s="73">
        <v>286</v>
      </c>
      <c r="I147" s="73">
        <f t="shared" si="8"/>
        <v>143</v>
      </c>
      <c r="J147" s="90">
        <v>725</v>
      </c>
      <c r="K147" s="74"/>
      <c r="L147" s="73">
        <v>1</v>
      </c>
      <c r="M147" s="73" t="s">
        <v>109</v>
      </c>
      <c r="N147" s="86">
        <f t="shared" si="7"/>
        <v>286</v>
      </c>
      <c r="O147" s="73"/>
      <c r="P147" s="73"/>
    </row>
    <row r="148" spans="2:16" ht="21" x14ac:dyDescent="0.2">
      <c r="B148" s="73">
        <v>146</v>
      </c>
      <c r="C148" s="5">
        <v>45182</v>
      </c>
      <c r="D148" s="73" t="s">
        <v>118</v>
      </c>
      <c r="E148" s="73" t="s">
        <v>53</v>
      </c>
      <c r="F148" s="73">
        <v>0.5</v>
      </c>
      <c r="G148" s="73" t="s">
        <v>109</v>
      </c>
      <c r="H148" s="73">
        <v>306</v>
      </c>
      <c r="I148" s="73">
        <f t="shared" si="8"/>
        <v>153</v>
      </c>
      <c r="J148" s="90">
        <v>725</v>
      </c>
      <c r="K148" s="74"/>
      <c r="L148" s="91">
        <v>1</v>
      </c>
      <c r="M148" s="91" t="s">
        <v>109</v>
      </c>
      <c r="N148" s="86">
        <f t="shared" si="7"/>
        <v>306</v>
      </c>
      <c r="O148" s="73"/>
      <c r="P148" s="73"/>
    </row>
    <row r="149" spans="2:16" ht="21" x14ac:dyDescent="0.2">
      <c r="B149" s="73">
        <v>147</v>
      </c>
      <c r="C149" s="5">
        <v>45182</v>
      </c>
      <c r="D149" s="73" t="s">
        <v>118</v>
      </c>
      <c r="E149" s="73" t="s">
        <v>106</v>
      </c>
      <c r="F149" s="73">
        <v>2</v>
      </c>
      <c r="G149" s="73" t="s">
        <v>104</v>
      </c>
      <c r="H149" s="73">
        <v>120</v>
      </c>
      <c r="I149" s="73">
        <f t="shared" si="8"/>
        <v>240</v>
      </c>
      <c r="J149" s="90">
        <v>725</v>
      </c>
      <c r="K149" s="74"/>
      <c r="L149" s="73">
        <v>3.9</v>
      </c>
      <c r="M149" s="73" t="s">
        <v>101</v>
      </c>
      <c r="N149" s="86">
        <f t="shared" si="7"/>
        <v>30.76923076923077</v>
      </c>
      <c r="O149" s="73"/>
      <c r="P149" s="73"/>
    </row>
    <row r="150" spans="2:16" ht="21" x14ac:dyDescent="0.2">
      <c r="B150" s="73">
        <v>148</v>
      </c>
      <c r="C150" s="5">
        <v>45182</v>
      </c>
      <c r="D150" s="73" t="s">
        <v>118</v>
      </c>
      <c r="E150" s="91" t="s">
        <v>208</v>
      </c>
      <c r="F150" s="91">
        <v>3</v>
      </c>
      <c r="G150" s="91" t="s">
        <v>108</v>
      </c>
      <c r="H150" s="91">
        <v>120</v>
      </c>
      <c r="I150" s="73">
        <f t="shared" si="8"/>
        <v>360</v>
      </c>
      <c r="J150" s="90">
        <v>725</v>
      </c>
      <c r="K150" s="74"/>
      <c r="L150" s="95">
        <v>1</v>
      </c>
      <c r="M150" s="95" t="s">
        <v>109</v>
      </c>
      <c r="N150" s="86">
        <f t="shared" si="7"/>
        <v>120</v>
      </c>
      <c r="O150" s="73"/>
      <c r="P150" s="73"/>
    </row>
    <row r="151" spans="2:16" ht="21" x14ac:dyDescent="0.2">
      <c r="B151" s="73">
        <v>149</v>
      </c>
      <c r="C151" s="5">
        <v>45182</v>
      </c>
      <c r="D151" s="73" t="s">
        <v>118</v>
      </c>
      <c r="E151" s="73" t="s">
        <v>65</v>
      </c>
      <c r="F151" s="73">
        <v>0.5</v>
      </c>
      <c r="G151" s="73" t="s">
        <v>109</v>
      </c>
      <c r="H151" s="73">
        <v>70</v>
      </c>
      <c r="I151" s="73">
        <f t="shared" si="8"/>
        <v>35</v>
      </c>
      <c r="J151" s="90">
        <v>725</v>
      </c>
      <c r="K151" s="74"/>
      <c r="L151" s="73">
        <v>1</v>
      </c>
      <c r="M151" s="73" t="s">
        <v>109</v>
      </c>
      <c r="N151" s="86">
        <f t="shared" si="7"/>
        <v>70</v>
      </c>
      <c r="O151" s="73"/>
      <c r="P151" s="73"/>
    </row>
    <row r="152" spans="2:16" ht="21" x14ac:dyDescent="0.2">
      <c r="B152" s="73">
        <v>150</v>
      </c>
      <c r="C152" s="5"/>
      <c r="D152" s="73" t="s">
        <v>118</v>
      </c>
      <c r="E152" s="73" t="s">
        <v>106</v>
      </c>
      <c r="F152" s="73">
        <v>16</v>
      </c>
      <c r="G152" s="73" t="s">
        <v>104</v>
      </c>
      <c r="H152" s="73">
        <v>127</v>
      </c>
      <c r="I152" s="73">
        <f t="shared" si="8"/>
        <v>2032</v>
      </c>
      <c r="J152" s="90">
        <v>624</v>
      </c>
      <c r="K152" s="74"/>
      <c r="L152" s="73">
        <v>3.9</v>
      </c>
      <c r="M152" s="73" t="s">
        <v>101</v>
      </c>
      <c r="N152" s="86">
        <f t="shared" si="7"/>
        <v>32.564102564102562</v>
      </c>
      <c r="O152" s="73"/>
      <c r="P152" s="73"/>
    </row>
    <row r="153" spans="2:16" ht="21" x14ac:dyDescent="0.2">
      <c r="B153" s="73">
        <v>151</v>
      </c>
      <c r="C153" s="5"/>
      <c r="D153" s="73" t="s">
        <v>118</v>
      </c>
      <c r="E153" s="73" t="s">
        <v>107</v>
      </c>
      <c r="F153" s="73">
        <v>2</v>
      </c>
      <c r="G153" s="73" t="s">
        <v>103</v>
      </c>
      <c r="H153" s="73">
        <v>348</v>
      </c>
      <c r="I153" s="73">
        <f t="shared" si="8"/>
        <v>696</v>
      </c>
      <c r="J153" s="90">
        <v>624</v>
      </c>
      <c r="K153" s="74"/>
      <c r="L153" s="73">
        <v>12.5</v>
      </c>
      <c r="M153" s="73" t="s">
        <v>101</v>
      </c>
      <c r="N153" s="86">
        <f t="shared" si="7"/>
        <v>27.84</v>
      </c>
      <c r="O153" s="73"/>
      <c r="P153" s="73"/>
    </row>
    <row r="154" spans="2:16" ht="21" x14ac:dyDescent="0.2">
      <c r="B154" s="73">
        <v>152</v>
      </c>
      <c r="C154" s="5"/>
      <c r="D154" s="73" t="s">
        <v>118</v>
      </c>
      <c r="E154" s="73" t="s">
        <v>197</v>
      </c>
      <c r="F154" s="73">
        <v>3</v>
      </c>
      <c r="G154" s="73" t="s">
        <v>109</v>
      </c>
      <c r="H154" s="73">
        <v>310</v>
      </c>
      <c r="I154" s="73">
        <f t="shared" si="8"/>
        <v>930</v>
      </c>
      <c r="J154" s="90">
        <v>624</v>
      </c>
      <c r="K154" s="74"/>
      <c r="L154" s="73">
        <v>2.8</v>
      </c>
      <c r="M154" s="73" t="s">
        <v>109</v>
      </c>
      <c r="N154" s="86">
        <f t="shared" si="7"/>
        <v>110.71428571428572</v>
      </c>
      <c r="O154" s="73"/>
      <c r="P154" s="73"/>
    </row>
    <row r="155" spans="2:16" ht="21" x14ac:dyDescent="0.2">
      <c r="B155" s="73">
        <v>153</v>
      </c>
      <c r="C155" s="5"/>
      <c r="D155" s="73" t="s">
        <v>118</v>
      </c>
      <c r="E155" s="73" t="s">
        <v>105</v>
      </c>
      <c r="F155" s="73">
        <v>2</v>
      </c>
      <c r="G155" s="73" t="s">
        <v>108</v>
      </c>
      <c r="H155" s="73">
        <v>300</v>
      </c>
      <c r="I155" s="73">
        <f t="shared" si="8"/>
        <v>600</v>
      </c>
      <c r="J155" s="90">
        <v>624</v>
      </c>
      <c r="K155" s="74"/>
      <c r="L155" s="73">
        <v>3</v>
      </c>
      <c r="M155" s="73" t="s">
        <v>109</v>
      </c>
      <c r="N155" s="86">
        <f t="shared" si="7"/>
        <v>100</v>
      </c>
      <c r="O155" s="73"/>
      <c r="P155" s="73"/>
    </row>
    <row r="156" spans="2:16" ht="21" x14ac:dyDescent="0.2">
      <c r="B156" s="73">
        <v>154</v>
      </c>
      <c r="C156" s="5"/>
      <c r="D156" s="73" t="s">
        <v>118</v>
      </c>
      <c r="E156" s="91" t="s">
        <v>207</v>
      </c>
      <c r="F156" s="91">
        <v>1</v>
      </c>
      <c r="G156" s="91" t="s">
        <v>111</v>
      </c>
      <c r="H156" s="91">
        <v>35</v>
      </c>
      <c r="I156" s="91">
        <f t="shared" si="8"/>
        <v>35</v>
      </c>
      <c r="J156" s="92">
        <v>624</v>
      </c>
      <c r="K156" s="93"/>
      <c r="L156" s="73">
        <v>1</v>
      </c>
      <c r="M156" s="73" t="s">
        <v>111</v>
      </c>
      <c r="N156" s="86">
        <f t="shared" si="7"/>
        <v>35</v>
      </c>
      <c r="O156" s="73"/>
      <c r="P156" s="73"/>
    </row>
    <row r="157" spans="2:16" ht="21" x14ac:dyDescent="0.2">
      <c r="B157" s="73">
        <v>155</v>
      </c>
      <c r="C157" s="5"/>
      <c r="D157" s="73" t="s">
        <v>118</v>
      </c>
      <c r="E157" s="91" t="s">
        <v>57</v>
      </c>
      <c r="F157" s="91">
        <v>4</v>
      </c>
      <c r="G157" s="91" t="s">
        <v>111</v>
      </c>
      <c r="H157" s="91">
        <v>19</v>
      </c>
      <c r="I157" s="91">
        <f t="shared" si="8"/>
        <v>76</v>
      </c>
      <c r="J157" s="92">
        <v>624</v>
      </c>
      <c r="K157" s="93"/>
      <c r="L157" s="73">
        <v>1</v>
      </c>
      <c r="M157" s="73" t="s">
        <v>111</v>
      </c>
      <c r="N157" s="86">
        <f t="shared" si="7"/>
        <v>19</v>
      </c>
      <c r="O157" s="73"/>
      <c r="P157" s="73"/>
    </row>
    <row r="158" spans="2:16" ht="21" x14ac:dyDescent="0.2">
      <c r="B158" s="73">
        <v>156</v>
      </c>
      <c r="C158" s="5"/>
      <c r="D158" s="73" t="s">
        <v>118</v>
      </c>
      <c r="E158" s="73" t="s">
        <v>140</v>
      </c>
      <c r="F158" s="91">
        <v>0.25</v>
      </c>
      <c r="G158" s="91" t="s">
        <v>109</v>
      </c>
      <c r="H158" s="91">
        <v>300</v>
      </c>
      <c r="I158" s="73">
        <f t="shared" si="8"/>
        <v>75</v>
      </c>
      <c r="J158" s="90">
        <v>624</v>
      </c>
      <c r="K158" s="74"/>
      <c r="L158" s="91">
        <v>1</v>
      </c>
      <c r="M158" s="91" t="s">
        <v>109</v>
      </c>
      <c r="N158" s="86">
        <f t="shared" si="7"/>
        <v>300</v>
      </c>
      <c r="O158" s="73"/>
      <c r="P158" s="73"/>
    </row>
    <row r="159" spans="2:16" ht="21" x14ac:dyDescent="0.2">
      <c r="B159" s="73">
        <v>157</v>
      </c>
      <c r="C159" s="5"/>
      <c r="D159" s="73" t="s">
        <v>118</v>
      </c>
      <c r="E159" s="73" t="s">
        <v>78</v>
      </c>
      <c r="F159" s="73">
        <v>2</v>
      </c>
      <c r="G159" s="73" t="s">
        <v>113</v>
      </c>
      <c r="H159" s="73">
        <v>50</v>
      </c>
      <c r="I159" s="73">
        <f t="shared" si="8"/>
        <v>100</v>
      </c>
      <c r="J159" s="90">
        <v>624</v>
      </c>
      <c r="K159" s="74"/>
      <c r="L159" s="73">
        <v>1</v>
      </c>
      <c r="M159" s="73" t="s">
        <v>113</v>
      </c>
      <c r="N159" s="86">
        <f t="shared" si="7"/>
        <v>50</v>
      </c>
      <c r="O159" s="73"/>
      <c r="P159" s="73"/>
    </row>
    <row r="160" spans="2:16" ht="21" x14ac:dyDescent="0.2">
      <c r="B160" s="73">
        <v>158</v>
      </c>
      <c r="C160" s="5"/>
      <c r="D160" s="73" t="s">
        <v>118</v>
      </c>
      <c r="E160" s="73" t="s">
        <v>71</v>
      </c>
      <c r="F160" s="73">
        <v>2</v>
      </c>
      <c r="G160" s="73" t="s">
        <v>127</v>
      </c>
      <c r="H160" s="73">
        <v>75</v>
      </c>
      <c r="I160" s="73">
        <f t="shared" si="8"/>
        <v>150</v>
      </c>
      <c r="J160" s="90">
        <v>624</v>
      </c>
      <c r="K160" s="74"/>
      <c r="L160" s="73">
        <v>1</v>
      </c>
      <c r="M160" s="73" t="s">
        <v>104</v>
      </c>
      <c r="N160" s="86">
        <f t="shared" si="7"/>
        <v>75</v>
      </c>
      <c r="O160" s="73"/>
      <c r="P160" s="73"/>
    </row>
    <row r="161" spans="2:16" ht="21" x14ac:dyDescent="0.2">
      <c r="B161" s="73">
        <v>159</v>
      </c>
      <c r="C161" s="5"/>
      <c r="D161" s="73" t="s">
        <v>118</v>
      </c>
      <c r="E161" s="73" t="s">
        <v>65</v>
      </c>
      <c r="F161" s="73">
        <v>0.5</v>
      </c>
      <c r="G161" s="73" t="s">
        <v>109</v>
      </c>
      <c r="H161" s="73">
        <v>70</v>
      </c>
      <c r="I161" s="73">
        <f t="shared" si="8"/>
        <v>35</v>
      </c>
      <c r="J161" s="90">
        <v>624</v>
      </c>
      <c r="K161" s="74"/>
      <c r="L161" s="73">
        <v>1</v>
      </c>
      <c r="M161" s="73" t="s">
        <v>109</v>
      </c>
      <c r="N161" s="86">
        <f t="shared" si="7"/>
        <v>70</v>
      </c>
      <c r="O161" s="73"/>
      <c r="P161" s="73"/>
    </row>
    <row r="162" spans="2:16" ht="21" x14ac:dyDescent="0.2">
      <c r="B162" s="73">
        <v>160</v>
      </c>
      <c r="C162" s="5"/>
      <c r="D162" s="73" t="s">
        <v>118</v>
      </c>
      <c r="E162" s="73" t="s">
        <v>134</v>
      </c>
      <c r="F162" s="73">
        <v>2</v>
      </c>
      <c r="G162" s="73" t="s">
        <v>130</v>
      </c>
      <c r="H162" s="73">
        <v>185</v>
      </c>
      <c r="I162" s="73">
        <f t="shared" si="8"/>
        <v>370</v>
      </c>
      <c r="J162" s="90">
        <v>624</v>
      </c>
      <c r="K162" s="74"/>
      <c r="L162" s="73">
        <v>1</v>
      </c>
      <c r="M162" s="73" t="s">
        <v>119</v>
      </c>
      <c r="N162" s="86">
        <f t="shared" si="7"/>
        <v>185</v>
      </c>
      <c r="O162" s="73"/>
      <c r="P162" s="73"/>
    </row>
    <row r="163" spans="2:16" ht="21" x14ac:dyDescent="0.2">
      <c r="B163" s="73">
        <v>161</v>
      </c>
      <c r="C163" s="5"/>
      <c r="D163" s="73" t="s">
        <v>118</v>
      </c>
      <c r="E163" s="91" t="s">
        <v>77</v>
      </c>
      <c r="F163" s="91">
        <v>1</v>
      </c>
      <c r="G163" s="91" t="s">
        <v>225</v>
      </c>
      <c r="H163" s="91">
        <v>100</v>
      </c>
      <c r="I163" s="91">
        <f t="shared" si="8"/>
        <v>100</v>
      </c>
      <c r="J163" s="92">
        <v>624</v>
      </c>
      <c r="K163" s="93"/>
      <c r="L163" s="91">
        <v>1</v>
      </c>
      <c r="M163" s="91" t="s">
        <v>225</v>
      </c>
      <c r="N163" s="86">
        <f t="shared" si="7"/>
        <v>100</v>
      </c>
      <c r="O163" s="73"/>
      <c r="P163" s="73"/>
    </row>
    <row r="164" spans="2:16" ht="21" x14ac:dyDescent="0.2">
      <c r="B164" s="73">
        <v>162</v>
      </c>
      <c r="C164" s="5"/>
      <c r="D164" s="73" t="s">
        <v>118</v>
      </c>
      <c r="E164" s="73" t="s">
        <v>62</v>
      </c>
      <c r="F164" s="73">
        <v>1</v>
      </c>
      <c r="G164" s="73" t="s">
        <v>109</v>
      </c>
      <c r="H164" s="73">
        <v>670</v>
      </c>
      <c r="I164" s="73">
        <f t="shared" si="8"/>
        <v>670</v>
      </c>
      <c r="J164" s="90">
        <v>624</v>
      </c>
      <c r="K164" s="74"/>
      <c r="L164" s="73">
        <v>1</v>
      </c>
      <c r="M164" s="73" t="s">
        <v>119</v>
      </c>
      <c r="N164" s="86">
        <f t="shared" si="7"/>
        <v>670</v>
      </c>
      <c r="O164" s="73"/>
      <c r="P164" s="73"/>
    </row>
    <row r="165" spans="2:16" ht="21" x14ac:dyDescent="0.2">
      <c r="B165" s="73">
        <v>163</v>
      </c>
      <c r="C165" s="5"/>
      <c r="D165" s="73" t="s">
        <v>118</v>
      </c>
      <c r="E165" s="91" t="s">
        <v>82</v>
      </c>
      <c r="F165" s="73">
        <v>1</v>
      </c>
      <c r="G165" s="73" t="s">
        <v>108</v>
      </c>
      <c r="H165" s="73">
        <v>435</v>
      </c>
      <c r="I165" s="73">
        <f t="shared" si="8"/>
        <v>435</v>
      </c>
      <c r="J165" s="90">
        <v>624</v>
      </c>
      <c r="K165" s="74"/>
      <c r="L165" s="73">
        <v>3.8</v>
      </c>
      <c r="M165" s="73" t="s">
        <v>109</v>
      </c>
      <c r="N165" s="86">
        <f t="shared" si="7"/>
        <v>114.47368421052632</v>
      </c>
      <c r="O165" s="73"/>
      <c r="P165" s="73"/>
    </row>
    <row r="166" spans="2:16" ht="21" x14ac:dyDescent="0.2">
      <c r="B166" s="73">
        <v>164</v>
      </c>
      <c r="C166" s="5"/>
      <c r="D166" s="91"/>
      <c r="E166" s="91"/>
      <c r="F166" s="91"/>
      <c r="G166" s="91"/>
      <c r="H166" s="91"/>
      <c r="I166" s="73">
        <f t="shared" si="8"/>
        <v>0</v>
      </c>
      <c r="J166" s="90">
        <v>624</v>
      </c>
      <c r="K166" s="74"/>
      <c r="L166" s="91"/>
      <c r="M166" s="91"/>
      <c r="N166" s="86">
        <f t="shared" si="7"/>
        <v>0</v>
      </c>
      <c r="O166" s="73"/>
      <c r="P166" s="73"/>
    </row>
    <row r="167" spans="2:16" ht="21" x14ac:dyDescent="0.2">
      <c r="B167" s="73">
        <v>165</v>
      </c>
      <c r="C167" s="5"/>
      <c r="D167" s="73" t="s">
        <v>118</v>
      </c>
      <c r="E167" s="73" t="s">
        <v>199</v>
      </c>
      <c r="F167" s="73">
        <v>15</v>
      </c>
      <c r="G167" s="73" t="s">
        <v>119</v>
      </c>
      <c r="H167" s="73">
        <v>1</v>
      </c>
      <c r="I167" s="73">
        <f t="shared" ref="I167" si="9">F167*H167</f>
        <v>15</v>
      </c>
      <c r="J167" s="90">
        <v>624</v>
      </c>
      <c r="K167" s="74"/>
      <c r="L167" s="73">
        <v>1</v>
      </c>
      <c r="M167" s="73" t="s">
        <v>109</v>
      </c>
      <c r="N167" s="86">
        <f t="shared" si="7"/>
        <v>1</v>
      </c>
      <c r="O167" s="73"/>
      <c r="P167" s="73"/>
    </row>
    <row r="168" spans="2:16" ht="21" x14ac:dyDescent="0.2">
      <c r="B168" s="73">
        <v>166</v>
      </c>
      <c r="C168" s="5"/>
      <c r="D168" s="73" t="s">
        <v>118</v>
      </c>
      <c r="E168" s="91" t="s">
        <v>115</v>
      </c>
      <c r="F168" s="91">
        <v>1</v>
      </c>
      <c r="G168" s="73" t="s">
        <v>108</v>
      </c>
      <c r="H168" s="91">
        <v>175</v>
      </c>
      <c r="I168" s="73">
        <f t="shared" si="8"/>
        <v>175</v>
      </c>
      <c r="J168" s="90">
        <v>624</v>
      </c>
      <c r="K168" s="74"/>
      <c r="L168" s="91">
        <v>2.5</v>
      </c>
      <c r="M168" s="91" t="s">
        <v>109</v>
      </c>
      <c r="N168" s="86">
        <f t="shared" si="7"/>
        <v>70</v>
      </c>
      <c r="O168" s="73"/>
      <c r="P168" s="73"/>
    </row>
    <row r="169" spans="2:16" ht="21" x14ac:dyDescent="0.2">
      <c r="B169" s="73">
        <v>167</v>
      </c>
      <c r="C169" s="5"/>
      <c r="D169" s="73" t="s">
        <v>118</v>
      </c>
      <c r="E169" s="91" t="s">
        <v>72</v>
      </c>
      <c r="F169" s="91">
        <v>1</v>
      </c>
      <c r="G169" s="91" t="s">
        <v>109</v>
      </c>
      <c r="H169" s="91">
        <v>18</v>
      </c>
      <c r="I169" s="73">
        <f t="shared" si="8"/>
        <v>18</v>
      </c>
      <c r="J169" s="90">
        <v>624</v>
      </c>
      <c r="K169" s="74"/>
      <c r="L169" s="91">
        <v>1</v>
      </c>
      <c r="M169" s="91" t="s">
        <v>109</v>
      </c>
      <c r="N169" s="86">
        <f t="shared" si="7"/>
        <v>18</v>
      </c>
      <c r="O169" s="73"/>
      <c r="P169" s="73"/>
    </row>
    <row r="170" spans="2:16" ht="21" x14ac:dyDescent="0.2">
      <c r="B170" s="73">
        <v>168</v>
      </c>
      <c r="C170" s="5"/>
      <c r="D170" s="73" t="s">
        <v>118</v>
      </c>
      <c r="E170" s="91" t="s">
        <v>196</v>
      </c>
      <c r="F170" s="73">
        <v>23</v>
      </c>
      <c r="G170" s="73" t="s">
        <v>109</v>
      </c>
      <c r="H170" s="73">
        <v>130.435</v>
      </c>
      <c r="I170" s="91">
        <f t="shared" si="8"/>
        <v>3000.0050000000001</v>
      </c>
      <c r="J170" s="92">
        <v>624</v>
      </c>
      <c r="K170" s="93"/>
      <c r="L170" s="73">
        <v>1</v>
      </c>
      <c r="M170" s="73" t="s">
        <v>109</v>
      </c>
      <c r="N170" s="86">
        <f t="shared" si="7"/>
        <v>130.435</v>
      </c>
      <c r="O170" s="73"/>
      <c r="P170" s="73"/>
    </row>
    <row r="171" spans="2:16" ht="21" x14ac:dyDescent="0.2">
      <c r="B171" s="73">
        <v>169</v>
      </c>
      <c r="C171" s="5"/>
      <c r="D171" s="73" t="s">
        <v>285</v>
      </c>
      <c r="E171" s="73" t="s">
        <v>243</v>
      </c>
      <c r="F171" s="73">
        <v>1</v>
      </c>
      <c r="G171" s="73" t="s">
        <v>109</v>
      </c>
      <c r="H171" s="73">
        <v>130</v>
      </c>
      <c r="I171" s="73">
        <f t="shared" si="8"/>
        <v>130</v>
      </c>
      <c r="J171" s="90"/>
      <c r="K171" s="74"/>
      <c r="L171" s="73">
        <v>1</v>
      </c>
      <c r="M171" s="73" t="s">
        <v>109</v>
      </c>
      <c r="N171" s="86">
        <f t="shared" si="7"/>
        <v>130</v>
      </c>
      <c r="O171" s="73"/>
      <c r="P171" s="73"/>
    </row>
    <row r="172" spans="2:16" ht="21" x14ac:dyDescent="0.2">
      <c r="B172" s="73">
        <v>170</v>
      </c>
      <c r="C172" s="5"/>
      <c r="D172" s="73" t="s">
        <v>285</v>
      </c>
      <c r="E172" s="73" t="s">
        <v>244</v>
      </c>
      <c r="F172" s="73">
        <v>1</v>
      </c>
      <c r="G172" s="73" t="s">
        <v>109</v>
      </c>
      <c r="H172" s="73">
        <v>260</v>
      </c>
      <c r="I172" s="73">
        <f t="shared" si="8"/>
        <v>260</v>
      </c>
      <c r="J172" s="90"/>
      <c r="K172" s="74"/>
      <c r="L172" s="73">
        <v>1</v>
      </c>
      <c r="M172" s="73" t="s">
        <v>109</v>
      </c>
      <c r="N172" s="86">
        <f t="shared" si="7"/>
        <v>260</v>
      </c>
      <c r="O172" s="73"/>
      <c r="P172" s="73"/>
    </row>
    <row r="173" spans="2:16" ht="21" x14ac:dyDescent="0.2">
      <c r="B173" s="73">
        <v>171</v>
      </c>
      <c r="C173" s="5"/>
      <c r="D173" s="73"/>
      <c r="E173" s="73"/>
      <c r="F173" s="73"/>
      <c r="G173" s="73"/>
      <c r="H173" s="73"/>
      <c r="I173" s="73">
        <f t="shared" si="8"/>
        <v>0</v>
      </c>
      <c r="J173" s="90"/>
      <c r="K173" s="74"/>
      <c r="L173" s="73"/>
      <c r="M173" s="73"/>
      <c r="N173" s="86">
        <f t="shared" si="7"/>
        <v>0</v>
      </c>
      <c r="O173" s="73"/>
      <c r="P173" s="73"/>
    </row>
    <row r="174" spans="2:16" ht="21" x14ac:dyDescent="0.2">
      <c r="B174" s="73">
        <v>172</v>
      </c>
      <c r="C174" s="5"/>
      <c r="D174" s="73"/>
      <c r="E174" s="73"/>
      <c r="F174" s="73"/>
      <c r="G174" s="73"/>
      <c r="H174" s="73"/>
      <c r="I174" s="73">
        <f t="shared" si="8"/>
        <v>0</v>
      </c>
      <c r="J174" s="90"/>
      <c r="K174" s="74"/>
      <c r="L174" s="73"/>
      <c r="M174" s="73"/>
      <c r="N174" s="86">
        <f t="shared" si="7"/>
        <v>0</v>
      </c>
      <c r="O174" s="73"/>
      <c r="P174" s="73"/>
    </row>
    <row r="175" spans="2:16" ht="21" x14ac:dyDescent="0.2">
      <c r="B175" s="73">
        <v>173</v>
      </c>
      <c r="C175" s="5"/>
      <c r="D175" s="73"/>
      <c r="E175" s="73"/>
      <c r="F175" s="73"/>
      <c r="G175" s="73"/>
      <c r="H175" s="73"/>
      <c r="I175" s="73">
        <f t="shared" si="8"/>
        <v>0</v>
      </c>
      <c r="J175" s="90"/>
      <c r="K175" s="74"/>
      <c r="L175" s="73"/>
      <c r="M175" s="73"/>
      <c r="N175" s="86">
        <f t="shared" si="7"/>
        <v>0</v>
      </c>
      <c r="O175" s="73"/>
      <c r="P175" s="73"/>
    </row>
    <row r="176" spans="2:16" ht="21" x14ac:dyDescent="0.2">
      <c r="B176" s="73">
        <v>174</v>
      </c>
      <c r="C176" s="5"/>
      <c r="D176" s="73"/>
      <c r="E176" s="73"/>
      <c r="F176" s="73"/>
      <c r="G176" s="73"/>
      <c r="H176" s="73"/>
      <c r="I176" s="73">
        <f t="shared" si="8"/>
        <v>0</v>
      </c>
      <c r="J176" s="90"/>
      <c r="K176" s="74"/>
      <c r="L176" s="73"/>
      <c r="M176" s="73"/>
      <c r="N176" s="86">
        <f t="shared" si="7"/>
        <v>0</v>
      </c>
      <c r="O176" s="73"/>
      <c r="P176" s="73"/>
    </row>
    <row r="177" spans="2:16" ht="21" x14ac:dyDescent="0.2">
      <c r="B177" s="73">
        <v>175</v>
      </c>
      <c r="C177" s="5"/>
      <c r="D177" s="73"/>
      <c r="E177" s="73"/>
      <c r="F177" s="73"/>
      <c r="G177" s="73"/>
      <c r="H177" s="73"/>
      <c r="I177" s="73">
        <f t="shared" si="8"/>
        <v>0</v>
      </c>
      <c r="J177" s="90"/>
      <c r="K177" s="74"/>
      <c r="L177" s="73"/>
      <c r="M177" s="73"/>
      <c r="N177" s="86">
        <f t="shared" si="7"/>
        <v>0</v>
      </c>
      <c r="O177" s="73"/>
      <c r="P177" s="73"/>
    </row>
    <row r="178" spans="2:16" ht="21" x14ac:dyDescent="0.2">
      <c r="B178" s="73">
        <v>176</v>
      </c>
      <c r="C178" s="5"/>
      <c r="D178" s="73"/>
      <c r="E178" s="73"/>
      <c r="F178" s="73"/>
      <c r="G178" s="73"/>
      <c r="H178" s="73"/>
      <c r="I178" s="73">
        <f t="shared" si="8"/>
        <v>0</v>
      </c>
      <c r="J178" s="90"/>
      <c r="K178" s="74"/>
      <c r="L178" s="73"/>
      <c r="M178" s="73"/>
      <c r="N178" s="86">
        <f t="shared" si="7"/>
        <v>0</v>
      </c>
      <c r="O178" s="73"/>
      <c r="P178" s="73"/>
    </row>
    <row r="179" spans="2:16" ht="21" x14ac:dyDescent="0.2">
      <c r="B179" s="73">
        <v>177</v>
      </c>
      <c r="C179" s="5"/>
      <c r="D179" s="73"/>
      <c r="E179" s="73"/>
      <c r="F179" s="73"/>
      <c r="G179" s="73"/>
      <c r="H179" s="73"/>
      <c r="I179" s="73">
        <f t="shared" si="8"/>
        <v>0</v>
      </c>
      <c r="J179" s="90"/>
      <c r="K179" s="74"/>
      <c r="L179" s="73"/>
      <c r="M179" s="73"/>
      <c r="N179" s="86">
        <f t="shared" si="7"/>
        <v>0</v>
      </c>
      <c r="O179" s="73"/>
      <c r="P179" s="73"/>
    </row>
    <row r="180" spans="2:16" ht="21" x14ac:dyDescent="0.2">
      <c r="B180" s="73">
        <v>178</v>
      </c>
      <c r="C180" s="5"/>
      <c r="D180" s="73"/>
      <c r="E180" s="73"/>
      <c r="F180" s="73"/>
      <c r="G180" s="73"/>
      <c r="H180" s="73"/>
      <c r="I180" s="73">
        <f t="shared" si="8"/>
        <v>0</v>
      </c>
      <c r="J180" s="90"/>
      <c r="K180" s="74"/>
      <c r="L180" s="73"/>
      <c r="M180" s="73"/>
      <c r="N180" s="86">
        <f t="shared" si="7"/>
        <v>0</v>
      </c>
      <c r="O180" s="73"/>
      <c r="P180" s="73"/>
    </row>
    <row r="181" spans="2:16" ht="21" x14ac:dyDescent="0.2">
      <c r="B181" s="73">
        <v>179</v>
      </c>
      <c r="C181" s="5"/>
      <c r="D181" s="73"/>
      <c r="E181" s="73"/>
      <c r="F181" s="73"/>
      <c r="G181" s="73"/>
      <c r="H181" s="73"/>
      <c r="I181" s="73">
        <f t="shared" si="8"/>
        <v>0</v>
      </c>
      <c r="J181" s="90"/>
      <c r="K181" s="74"/>
      <c r="L181" s="73"/>
      <c r="M181" s="73"/>
      <c r="N181" s="86">
        <f t="shared" si="7"/>
        <v>0</v>
      </c>
      <c r="O181" s="73"/>
      <c r="P181" s="73"/>
    </row>
    <row r="182" spans="2:16" ht="21" x14ac:dyDescent="0.2">
      <c r="B182" s="73">
        <v>180</v>
      </c>
      <c r="C182" s="5"/>
      <c r="D182" s="73"/>
      <c r="E182" s="73"/>
      <c r="F182" s="73"/>
      <c r="G182" s="73"/>
      <c r="H182" s="73"/>
      <c r="I182" s="73">
        <f t="shared" si="8"/>
        <v>0</v>
      </c>
      <c r="J182" s="90"/>
      <c r="K182" s="74"/>
      <c r="L182" s="73"/>
      <c r="M182" s="73"/>
      <c r="N182" s="86">
        <f t="shared" si="7"/>
        <v>0</v>
      </c>
      <c r="O182" s="73"/>
      <c r="P182" s="73"/>
    </row>
    <row r="183" spans="2:16" ht="21" x14ac:dyDescent="0.2">
      <c r="B183" s="73">
        <v>181</v>
      </c>
      <c r="C183" s="5"/>
      <c r="D183" s="73"/>
      <c r="E183" s="73"/>
      <c r="F183" s="73"/>
      <c r="G183" s="73"/>
      <c r="H183" s="73"/>
      <c r="I183" s="73">
        <f t="shared" si="8"/>
        <v>0</v>
      </c>
      <c r="J183" s="90"/>
      <c r="K183" s="74"/>
      <c r="L183" s="73"/>
      <c r="M183" s="73"/>
      <c r="N183" s="86">
        <f t="shared" si="7"/>
        <v>0</v>
      </c>
      <c r="O183" s="73"/>
      <c r="P183" s="73"/>
    </row>
    <row r="184" spans="2:16" ht="21" x14ac:dyDescent="0.2">
      <c r="B184" s="73">
        <v>182</v>
      </c>
      <c r="C184" s="5"/>
      <c r="D184" s="73"/>
      <c r="E184" s="73"/>
      <c r="F184" s="73"/>
      <c r="G184" s="73"/>
      <c r="H184" s="73"/>
      <c r="I184" s="73">
        <f t="shared" si="8"/>
        <v>0</v>
      </c>
      <c r="J184" s="90"/>
      <c r="K184" s="74"/>
      <c r="L184" s="73"/>
      <c r="M184" s="73"/>
      <c r="N184" s="86">
        <f t="shared" si="7"/>
        <v>0</v>
      </c>
      <c r="O184" s="73"/>
      <c r="P184" s="73"/>
    </row>
    <row r="185" spans="2:16" ht="21" x14ac:dyDescent="0.2">
      <c r="B185" s="73">
        <v>183</v>
      </c>
      <c r="C185" s="5"/>
      <c r="D185" s="73"/>
      <c r="E185" s="73"/>
      <c r="F185" s="73"/>
      <c r="G185" s="73"/>
      <c r="H185" s="73"/>
      <c r="I185" s="73">
        <f t="shared" si="8"/>
        <v>0</v>
      </c>
      <c r="J185" s="90"/>
      <c r="K185" s="74"/>
      <c r="L185" s="73"/>
      <c r="M185" s="73"/>
      <c r="N185" s="86">
        <f t="shared" si="7"/>
        <v>0</v>
      </c>
      <c r="O185" s="73"/>
      <c r="P185" s="73"/>
    </row>
    <row r="186" spans="2:16" ht="21" x14ac:dyDescent="0.2">
      <c r="B186" s="73">
        <v>184</v>
      </c>
      <c r="C186" s="5"/>
      <c r="D186" s="73"/>
      <c r="E186" s="73"/>
      <c r="F186" s="73"/>
      <c r="G186" s="73"/>
      <c r="H186" s="73"/>
      <c r="I186" s="73">
        <f t="shared" si="8"/>
        <v>0</v>
      </c>
      <c r="J186" s="90"/>
      <c r="K186" s="74"/>
      <c r="L186" s="73"/>
      <c r="M186" s="73"/>
      <c r="N186" s="86">
        <f t="shared" si="7"/>
        <v>0</v>
      </c>
      <c r="O186" s="73"/>
      <c r="P186" s="73"/>
    </row>
    <row r="187" spans="2:16" ht="21" x14ac:dyDescent="0.2">
      <c r="B187" s="73">
        <v>185</v>
      </c>
      <c r="C187" s="5"/>
      <c r="D187" s="73"/>
      <c r="E187" s="73"/>
      <c r="F187" s="73"/>
      <c r="G187" s="73"/>
      <c r="H187" s="73"/>
      <c r="I187" s="73">
        <f t="shared" si="8"/>
        <v>0</v>
      </c>
      <c r="J187" s="90"/>
      <c r="K187" s="74"/>
      <c r="L187" s="73"/>
      <c r="M187" s="73"/>
      <c r="N187" s="86">
        <f t="shared" si="7"/>
        <v>0</v>
      </c>
      <c r="O187" s="73"/>
      <c r="P187" s="73"/>
    </row>
    <row r="188" spans="2:16" ht="21" x14ac:dyDescent="0.2">
      <c r="B188" s="73">
        <v>186</v>
      </c>
      <c r="C188" s="5"/>
      <c r="D188" s="73"/>
      <c r="E188" s="73"/>
      <c r="F188" s="73"/>
      <c r="G188" s="73"/>
      <c r="H188" s="73"/>
      <c r="I188" s="73">
        <f t="shared" si="8"/>
        <v>0</v>
      </c>
      <c r="J188" s="90"/>
      <c r="K188" s="74"/>
      <c r="L188" s="73"/>
      <c r="M188" s="73"/>
      <c r="N188" s="86">
        <f t="shared" si="7"/>
        <v>0</v>
      </c>
      <c r="O188" s="73"/>
      <c r="P188" s="73"/>
    </row>
    <row r="189" spans="2:16" ht="21" x14ac:dyDescent="0.2">
      <c r="B189" s="73">
        <v>187</v>
      </c>
      <c r="C189" s="5"/>
      <c r="D189" s="73"/>
      <c r="E189" s="73"/>
      <c r="F189" s="73"/>
      <c r="G189" s="73"/>
      <c r="H189" s="73"/>
      <c r="I189" s="73">
        <f t="shared" si="8"/>
        <v>0</v>
      </c>
      <c r="J189" s="90"/>
      <c r="K189" s="74"/>
      <c r="L189" s="73"/>
      <c r="M189" s="73"/>
      <c r="N189" s="86">
        <f t="shared" si="7"/>
        <v>0</v>
      </c>
      <c r="O189" s="73"/>
      <c r="P189" s="73"/>
    </row>
    <row r="190" spans="2:16" ht="21" x14ac:dyDescent="0.2">
      <c r="B190" s="73">
        <v>188</v>
      </c>
      <c r="C190" s="5"/>
      <c r="D190" s="73"/>
      <c r="E190" s="73"/>
      <c r="F190" s="73"/>
      <c r="G190" s="73"/>
      <c r="H190" s="73"/>
      <c r="I190" s="73">
        <f t="shared" si="8"/>
        <v>0</v>
      </c>
      <c r="J190" s="90"/>
      <c r="K190" s="74"/>
      <c r="L190" s="73"/>
      <c r="M190" s="73"/>
      <c r="N190" s="86">
        <f t="shared" si="7"/>
        <v>0</v>
      </c>
      <c r="O190" s="73"/>
      <c r="P190" s="73"/>
    </row>
    <row r="191" spans="2:16" ht="21" x14ac:dyDescent="0.2">
      <c r="B191" s="73">
        <v>189</v>
      </c>
      <c r="C191" s="5"/>
      <c r="D191" s="73"/>
      <c r="E191" s="73"/>
      <c r="F191" s="73"/>
      <c r="G191" s="73"/>
      <c r="H191" s="73"/>
      <c r="I191" s="73">
        <f t="shared" si="8"/>
        <v>0</v>
      </c>
      <c r="J191" s="90"/>
      <c r="K191" s="74"/>
      <c r="L191" s="73"/>
      <c r="M191" s="73"/>
      <c r="N191" s="86">
        <f t="shared" si="7"/>
        <v>0</v>
      </c>
      <c r="O191" s="73"/>
      <c r="P191" s="73"/>
    </row>
    <row r="192" spans="2:16" ht="21" x14ac:dyDescent="0.2">
      <c r="B192" s="73">
        <v>190</v>
      </c>
      <c r="C192" s="5"/>
      <c r="D192" s="73"/>
      <c r="E192" s="73"/>
      <c r="F192" s="73"/>
      <c r="G192" s="73"/>
      <c r="H192" s="73"/>
      <c r="I192" s="73">
        <f t="shared" si="8"/>
        <v>0</v>
      </c>
      <c r="J192" s="90"/>
      <c r="K192" s="74"/>
      <c r="L192" s="73"/>
      <c r="M192" s="73"/>
      <c r="N192" s="86">
        <f t="shared" si="7"/>
        <v>0</v>
      </c>
      <c r="O192" s="73"/>
      <c r="P192" s="73"/>
    </row>
    <row r="193" spans="2:16" ht="21" x14ac:dyDescent="0.2">
      <c r="B193" s="73">
        <v>191</v>
      </c>
      <c r="C193" s="5"/>
      <c r="D193" s="73"/>
      <c r="E193" s="73"/>
      <c r="F193" s="73"/>
      <c r="G193" s="73"/>
      <c r="H193" s="73"/>
      <c r="I193" s="73">
        <f t="shared" si="8"/>
        <v>0</v>
      </c>
      <c r="J193" s="90"/>
      <c r="K193" s="74"/>
      <c r="L193" s="73"/>
      <c r="M193" s="73"/>
      <c r="N193" s="86">
        <f t="shared" si="7"/>
        <v>0</v>
      </c>
      <c r="O193" s="73"/>
      <c r="P193" s="73"/>
    </row>
    <row r="194" spans="2:16" ht="21" x14ac:dyDescent="0.2">
      <c r="B194" s="73">
        <v>192</v>
      </c>
      <c r="C194" s="5"/>
      <c r="D194" s="73"/>
      <c r="E194" s="73"/>
      <c r="F194" s="73"/>
      <c r="G194" s="73"/>
      <c r="H194" s="73"/>
      <c r="I194" s="73">
        <f t="shared" si="8"/>
        <v>0</v>
      </c>
      <c r="J194" s="90"/>
      <c r="K194" s="74"/>
      <c r="L194" s="73"/>
      <c r="M194" s="73"/>
      <c r="N194" s="86">
        <f t="shared" si="7"/>
        <v>0</v>
      </c>
      <c r="O194" s="73"/>
      <c r="P194" s="73"/>
    </row>
    <row r="195" spans="2:16" ht="21" x14ac:dyDescent="0.2">
      <c r="B195" s="73">
        <v>193</v>
      </c>
      <c r="C195" s="5"/>
      <c r="D195" s="73"/>
      <c r="E195" s="73"/>
      <c r="F195" s="73"/>
      <c r="G195" s="73"/>
      <c r="H195" s="73"/>
      <c r="I195" s="73">
        <f t="shared" si="8"/>
        <v>0</v>
      </c>
      <c r="J195" s="90"/>
      <c r="K195" s="74"/>
      <c r="L195" s="73"/>
      <c r="M195" s="73"/>
      <c r="N195" s="86">
        <f t="shared" ref="N195:N258" si="10">IFERROR(H195/L195,0)</f>
        <v>0</v>
      </c>
      <c r="O195" s="73"/>
      <c r="P195" s="73"/>
    </row>
    <row r="196" spans="2:16" ht="21" x14ac:dyDescent="0.2">
      <c r="B196" s="73">
        <v>194</v>
      </c>
      <c r="C196" s="5"/>
      <c r="D196" s="73"/>
      <c r="E196" s="73"/>
      <c r="F196" s="73"/>
      <c r="G196" s="73"/>
      <c r="H196" s="73"/>
      <c r="I196" s="73">
        <f t="shared" si="8"/>
        <v>0</v>
      </c>
      <c r="J196" s="90"/>
      <c r="K196" s="74"/>
      <c r="L196" s="73"/>
      <c r="M196" s="73"/>
      <c r="N196" s="86">
        <f t="shared" si="10"/>
        <v>0</v>
      </c>
      <c r="O196" s="73"/>
      <c r="P196" s="73"/>
    </row>
    <row r="197" spans="2:16" ht="21" x14ac:dyDescent="0.2">
      <c r="B197" s="73">
        <v>195</v>
      </c>
      <c r="C197" s="5"/>
      <c r="D197" s="73"/>
      <c r="E197" s="73"/>
      <c r="F197" s="73"/>
      <c r="G197" s="73"/>
      <c r="H197" s="73"/>
      <c r="I197" s="73">
        <f t="shared" ref="I197:I260" si="11">F197*H197</f>
        <v>0</v>
      </c>
      <c r="J197" s="90"/>
      <c r="K197" s="74"/>
      <c r="L197" s="73"/>
      <c r="M197" s="73"/>
      <c r="N197" s="86">
        <f t="shared" si="10"/>
        <v>0</v>
      </c>
      <c r="O197" s="73"/>
      <c r="P197" s="73"/>
    </row>
    <row r="198" spans="2:16" ht="21" x14ac:dyDescent="0.2">
      <c r="B198" s="73">
        <v>196</v>
      </c>
      <c r="C198" s="5"/>
      <c r="D198" s="73"/>
      <c r="E198" s="73"/>
      <c r="F198" s="73"/>
      <c r="G198" s="73"/>
      <c r="H198" s="73"/>
      <c r="I198" s="73">
        <f t="shared" si="11"/>
        <v>0</v>
      </c>
      <c r="J198" s="90"/>
      <c r="K198" s="74"/>
      <c r="L198" s="73"/>
      <c r="M198" s="73"/>
      <c r="N198" s="86">
        <f t="shared" si="10"/>
        <v>0</v>
      </c>
      <c r="O198" s="73"/>
      <c r="P198" s="73"/>
    </row>
    <row r="199" spans="2:16" ht="21" x14ac:dyDescent="0.2">
      <c r="B199" s="73">
        <v>197</v>
      </c>
      <c r="C199" s="5"/>
      <c r="D199" s="73"/>
      <c r="E199" s="73"/>
      <c r="F199" s="73"/>
      <c r="G199" s="73"/>
      <c r="H199" s="73"/>
      <c r="I199" s="73">
        <f t="shared" si="11"/>
        <v>0</v>
      </c>
      <c r="J199" s="90"/>
      <c r="K199" s="74"/>
      <c r="L199" s="73"/>
      <c r="M199" s="73"/>
      <c r="N199" s="86">
        <f t="shared" si="10"/>
        <v>0</v>
      </c>
      <c r="O199" s="73"/>
      <c r="P199" s="73"/>
    </row>
    <row r="200" spans="2:16" ht="21" x14ac:dyDescent="0.2">
      <c r="B200" s="73">
        <v>198</v>
      </c>
      <c r="C200" s="5"/>
      <c r="D200" s="73"/>
      <c r="E200" s="73"/>
      <c r="F200" s="73"/>
      <c r="G200" s="73"/>
      <c r="H200" s="73"/>
      <c r="I200" s="73">
        <f t="shared" si="11"/>
        <v>0</v>
      </c>
      <c r="J200" s="90"/>
      <c r="K200" s="74"/>
      <c r="L200" s="73"/>
      <c r="M200" s="73"/>
      <c r="N200" s="86">
        <f t="shared" si="10"/>
        <v>0</v>
      </c>
      <c r="O200" s="73"/>
      <c r="P200" s="73"/>
    </row>
    <row r="201" spans="2:16" ht="21" x14ac:dyDescent="0.2">
      <c r="B201" s="73">
        <v>199</v>
      </c>
      <c r="C201" s="5"/>
      <c r="D201" s="73"/>
      <c r="E201" s="73"/>
      <c r="F201" s="73"/>
      <c r="G201" s="73"/>
      <c r="H201" s="73"/>
      <c r="I201" s="73">
        <f t="shared" si="11"/>
        <v>0</v>
      </c>
      <c r="J201" s="90"/>
      <c r="K201" s="74"/>
      <c r="L201" s="73"/>
      <c r="M201" s="73"/>
      <c r="N201" s="86">
        <f t="shared" si="10"/>
        <v>0</v>
      </c>
      <c r="O201" s="73"/>
      <c r="P201" s="73"/>
    </row>
    <row r="202" spans="2:16" ht="21" x14ac:dyDescent="0.2">
      <c r="B202" s="73">
        <v>200</v>
      </c>
      <c r="C202" s="5"/>
      <c r="D202" s="73"/>
      <c r="E202" s="73"/>
      <c r="F202" s="73"/>
      <c r="G202" s="73"/>
      <c r="H202" s="73"/>
      <c r="I202" s="73">
        <f t="shared" si="11"/>
        <v>0</v>
      </c>
      <c r="J202" s="90"/>
      <c r="K202" s="74"/>
      <c r="L202" s="73"/>
      <c r="M202" s="73"/>
      <c r="N202" s="86">
        <f t="shared" si="10"/>
        <v>0</v>
      </c>
      <c r="O202" s="73"/>
      <c r="P202" s="73"/>
    </row>
    <row r="203" spans="2:16" ht="21" x14ac:dyDescent="0.2">
      <c r="B203" s="73">
        <v>201</v>
      </c>
      <c r="C203" s="5"/>
      <c r="D203" s="73"/>
      <c r="E203" s="73"/>
      <c r="F203" s="73"/>
      <c r="G203" s="73"/>
      <c r="H203" s="73"/>
      <c r="I203" s="73">
        <f t="shared" si="11"/>
        <v>0</v>
      </c>
      <c r="J203" s="90"/>
      <c r="K203" s="74"/>
      <c r="L203" s="73"/>
      <c r="M203" s="73"/>
      <c r="N203" s="86">
        <f t="shared" si="10"/>
        <v>0</v>
      </c>
      <c r="O203" s="73"/>
      <c r="P203" s="73"/>
    </row>
    <row r="204" spans="2:16" ht="21" x14ac:dyDescent="0.2">
      <c r="B204" s="73">
        <v>202</v>
      </c>
      <c r="C204" s="5"/>
      <c r="D204" s="73"/>
      <c r="E204" s="73"/>
      <c r="F204" s="73"/>
      <c r="G204" s="73"/>
      <c r="H204" s="73"/>
      <c r="I204" s="73">
        <f t="shared" si="11"/>
        <v>0</v>
      </c>
      <c r="J204" s="90"/>
      <c r="K204" s="74"/>
      <c r="L204" s="73"/>
      <c r="M204" s="73"/>
      <c r="N204" s="86">
        <f t="shared" si="10"/>
        <v>0</v>
      </c>
      <c r="O204" s="73"/>
      <c r="P204" s="73"/>
    </row>
    <row r="205" spans="2:16" ht="21" x14ac:dyDescent="0.2">
      <c r="B205" s="73">
        <v>203</v>
      </c>
      <c r="C205" s="5"/>
      <c r="D205" s="73"/>
      <c r="E205" s="73"/>
      <c r="F205" s="73"/>
      <c r="G205" s="73"/>
      <c r="H205" s="73"/>
      <c r="I205" s="73">
        <f t="shared" si="11"/>
        <v>0</v>
      </c>
      <c r="J205" s="90"/>
      <c r="K205" s="74"/>
      <c r="L205" s="73"/>
      <c r="M205" s="73"/>
      <c r="N205" s="86">
        <f t="shared" si="10"/>
        <v>0</v>
      </c>
      <c r="O205" s="73"/>
      <c r="P205" s="73"/>
    </row>
    <row r="206" spans="2:16" ht="21" x14ac:dyDescent="0.2">
      <c r="B206" s="73">
        <v>204</v>
      </c>
      <c r="C206" s="5"/>
      <c r="D206" s="73"/>
      <c r="E206" s="73"/>
      <c r="F206" s="73"/>
      <c r="G206" s="73"/>
      <c r="H206" s="73"/>
      <c r="I206" s="73">
        <f t="shared" si="11"/>
        <v>0</v>
      </c>
      <c r="J206" s="90"/>
      <c r="K206" s="74"/>
      <c r="L206" s="73"/>
      <c r="M206" s="73"/>
      <c r="N206" s="86">
        <f t="shared" si="10"/>
        <v>0</v>
      </c>
      <c r="O206" s="73"/>
      <c r="P206" s="73"/>
    </row>
    <row r="207" spans="2:16" ht="21" x14ac:dyDescent="0.2">
      <c r="B207" s="73">
        <v>205</v>
      </c>
      <c r="C207" s="5"/>
      <c r="D207" s="73"/>
      <c r="E207" s="73"/>
      <c r="F207" s="73"/>
      <c r="G207" s="73"/>
      <c r="H207" s="73"/>
      <c r="I207" s="73">
        <f t="shared" si="11"/>
        <v>0</v>
      </c>
      <c r="J207" s="90"/>
      <c r="K207" s="74"/>
      <c r="L207" s="73"/>
      <c r="M207" s="73"/>
      <c r="N207" s="86">
        <f t="shared" si="10"/>
        <v>0</v>
      </c>
      <c r="O207" s="73"/>
      <c r="P207" s="73"/>
    </row>
    <row r="208" spans="2:16" ht="21" x14ac:dyDescent="0.2">
      <c r="B208" s="73">
        <v>206</v>
      </c>
      <c r="C208" s="5"/>
      <c r="D208" s="73"/>
      <c r="E208" s="73"/>
      <c r="F208" s="73"/>
      <c r="G208" s="73"/>
      <c r="H208" s="73"/>
      <c r="I208" s="73">
        <f t="shared" si="11"/>
        <v>0</v>
      </c>
      <c r="J208" s="90"/>
      <c r="K208" s="74"/>
      <c r="L208" s="73"/>
      <c r="M208" s="73"/>
      <c r="N208" s="86">
        <f t="shared" si="10"/>
        <v>0</v>
      </c>
      <c r="O208" s="73"/>
      <c r="P208" s="73"/>
    </row>
    <row r="209" spans="2:16" ht="21" x14ac:dyDescent="0.2">
      <c r="B209" s="73">
        <v>207</v>
      </c>
      <c r="C209" s="5"/>
      <c r="D209" s="73"/>
      <c r="E209" s="73"/>
      <c r="F209" s="73"/>
      <c r="G209" s="73"/>
      <c r="H209" s="73"/>
      <c r="I209" s="73">
        <f t="shared" si="11"/>
        <v>0</v>
      </c>
      <c r="J209" s="90"/>
      <c r="K209" s="74"/>
      <c r="L209" s="73"/>
      <c r="M209" s="73"/>
      <c r="N209" s="86">
        <f t="shared" si="10"/>
        <v>0</v>
      </c>
      <c r="O209" s="73"/>
      <c r="P209" s="73"/>
    </row>
    <row r="210" spans="2:16" ht="21" x14ac:dyDescent="0.2">
      <c r="B210" s="73">
        <v>208</v>
      </c>
      <c r="C210" s="5"/>
      <c r="D210" s="73"/>
      <c r="E210" s="73"/>
      <c r="F210" s="73"/>
      <c r="G210" s="73"/>
      <c r="H210" s="73"/>
      <c r="I210" s="73">
        <f t="shared" si="11"/>
        <v>0</v>
      </c>
      <c r="J210" s="90"/>
      <c r="K210" s="74"/>
      <c r="L210" s="73"/>
      <c r="M210" s="73"/>
      <c r="N210" s="86">
        <f t="shared" si="10"/>
        <v>0</v>
      </c>
      <c r="O210" s="73"/>
      <c r="P210" s="73"/>
    </row>
    <row r="211" spans="2:16" ht="21" x14ac:dyDescent="0.2">
      <c r="B211" s="73">
        <v>209</v>
      </c>
      <c r="C211" s="5"/>
      <c r="D211" s="73"/>
      <c r="E211" s="73"/>
      <c r="F211" s="73"/>
      <c r="G211" s="73"/>
      <c r="H211" s="73"/>
      <c r="I211" s="73">
        <f t="shared" si="11"/>
        <v>0</v>
      </c>
      <c r="J211" s="90"/>
      <c r="K211" s="74"/>
      <c r="L211" s="73"/>
      <c r="M211" s="73"/>
      <c r="N211" s="86">
        <f t="shared" si="10"/>
        <v>0</v>
      </c>
      <c r="O211" s="73"/>
      <c r="P211" s="73"/>
    </row>
    <row r="212" spans="2:16" ht="21" x14ac:dyDescent="0.2">
      <c r="B212" s="73">
        <v>210</v>
      </c>
      <c r="C212" s="5"/>
      <c r="D212" s="73"/>
      <c r="E212" s="73"/>
      <c r="F212" s="73"/>
      <c r="G212" s="73"/>
      <c r="H212" s="73"/>
      <c r="I212" s="73">
        <f t="shared" si="11"/>
        <v>0</v>
      </c>
      <c r="J212" s="90"/>
      <c r="K212" s="74"/>
      <c r="L212" s="73"/>
      <c r="M212" s="73"/>
      <c r="N212" s="86">
        <f t="shared" si="10"/>
        <v>0</v>
      </c>
      <c r="O212" s="73"/>
      <c r="P212" s="73"/>
    </row>
    <row r="213" spans="2:16" ht="21" x14ac:dyDescent="0.2">
      <c r="B213" s="73">
        <v>211</v>
      </c>
      <c r="C213" s="5"/>
      <c r="D213" s="73"/>
      <c r="E213" s="73"/>
      <c r="F213" s="73"/>
      <c r="G213" s="73"/>
      <c r="H213" s="73"/>
      <c r="I213" s="73">
        <f t="shared" si="11"/>
        <v>0</v>
      </c>
      <c r="J213" s="90"/>
      <c r="K213" s="74"/>
      <c r="L213" s="73"/>
      <c r="M213" s="73"/>
      <c r="N213" s="86">
        <f t="shared" si="10"/>
        <v>0</v>
      </c>
      <c r="O213" s="73"/>
      <c r="P213" s="73"/>
    </row>
    <row r="214" spans="2:16" ht="21" x14ac:dyDescent="0.2">
      <c r="B214" s="73">
        <v>212</v>
      </c>
      <c r="C214" s="5"/>
      <c r="D214" s="73"/>
      <c r="E214" s="73"/>
      <c r="F214" s="73"/>
      <c r="G214" s="73"/>
      <c r="H214" s="73"/>
      <c r="I214" s="73">
        <f t="shared" si="11"/>
        <v>0</v>
      </c>
      <c r="J214" s="90"/>
      <c r="K214" s="74"/>
      <c r="L214" s="73"/>
      <c r="M214" s="73"/>
      <c r="N214" s="86">
        <f t="shared" si="10"/>
        <v>0</v>
      </c>
      <c r="O214" s="73"/>
      <c r="P214" s="73"/>
    </row>
    <row r="215" spans="2:16" ht="21" x14ac:dyDescent="0.2">
      <c r="B215" s="73">
        <v>213</v>
      </c>
      <c r="C215" s="5"/>
      <c r="D215" s="73"/>
      <c r="E215" s="73"/>
      <c r="F215" s="73"/>
      <c r="G215" s="73"/>
      <c r="H215" s="73"/>
      <c r="I215" s="73">
        <f t="shared" si="11"/>
        <v>0</v>
      </c>
      <c r="J215" s="90"/>
      <c r="K215" s="74"/>
      <c r="L215" s="73"/>
      <c r="M215" s="73"/>
      <c r="N215" s="86">
        <f t="shared" si="10"/>
        <v>0</v>
      </c>
      <c r="O215" s="73"/>
      <c r="P215" s="73"/>
    </row>
    <row r="216" spans="2:16" ht="21" x14ac:dyDescent="0.2">
      <c r="B216" s="73">
        <v>214</v>
      </c>
      <c r="C216" s="5"/>
      <c r="D216" s="73"/>
      <c r="E216" s="73"/>
      <c r="F216" s="73"/>
      <c r="G216" s="73"/>
      <c r="H216" s="73"/>
      <c r="I216" s="73">
        <f t="shared" si="11"/>
        <v>0</v>
      </c>
      <c r="J216" s="90"/>
      <c r="K216" s="74"/>
      <c r="L216" s="73"/>
      <c r="M216" s="73"/>
      <c r="N216" s="86">
        <f t="shared" si="10"/>
        <v>0</v>
      </c>
      <c r="O216" s="73"/>
      <c r="P216" s="73"/>
    </row>
    <row r="217" spans="2:16" ht="21" x14ac:dyDescent="0.2">
      <c r="B217" s="73">
        <v>215</v>
      </c>
      <c r="C217" s="5"/>
      <c r="D217" s="73"/>
      <c r="E217" s="73"/>
      <c r="F217" s="73"/>
      <c r="G217" s="73"/>
      <c r="H217" s="73"/>
      <c r="I217" s="73">
        <f t="shared" si="11"/>
        <v>0</v>
      </c>
      <c r="J217" s="90"/>
      <c r="K217" s="74"/>
      <c r="L217" s="73"/>
      <c r="M217" s="73"/>
      <c r="N217" s="86">
        <f t="shared" si="10"/>
        <v>0</v>
      </c>
      <c r="O217" s="73"/>
      <c r="P217" s="73"/>
    </row>
    <row r="218" spans="2:16" ht="21" x14ac:dyDescent="0.2">
      <c r="B218" s="73">
        <v>216</v>
      </c>
      <c r="C218" s="5"/>
      <c r="D218" s="73"/>
      <c r="E218" s="73"/>
      <c r="F218" s="73"/>
      <c r="G218" s="73"/>
      <c r="H218" s="73"/>
      <c r="I218" s="73">
        <f t="shared" si="11"/>
        <v>0</v>
      </c>
      <c r="J218" s="90"/>
      <c r="K218" s="74"/>
      <c r="L218" s="73"/>
      <c r="M218" s="73"/>
      <c r="N218" s="86">
        <f t="shared" si="10"/>
        <v>0</v>
      </c>
      <c r="O218" s="73"/>
      <c r="P218" s="73"/>
    </row>
    <row r="219" spans="2:16" ht="21" x14ac:dyDescent="0.2">
      <c r="B219" s="73">
        <v>217</v>
      </c>
      <c r="C219" s="5"/>
      <c r="D219" s="73"/>
      <c r="E219" s="73"/>
      <c r="F219" s="73"/>
      <c r="G219" s="73"/>
      <c r="H219" s="73"/>
      <c r="I219" s="73">
        <f t="shared" si="11"/>
        <v>0</v>
      </c>
      <c r="J219" s="90"/>
      <c r="K219" s="74"/>
      <c r="L219" s="73"/>
      <c r="M219" s="73"/>
      <c r="N219" s="86">
        <f t="shared" si="10"/>
        <v>0</v>
      </c>
      <c r="O219" s="73"/>
      <c r="P219" s="73"/>
    </row>
    <row r="220" spans="2:16" ht="21" x14ac:dyDescent="0.2">
      <c r="B220" s="73">
        <v>218</v>
      </c>
      <c r="C220" s="5"/>
      <c r="D220" s="73"/>
      <c r="E220" s="73"/>
      <c r="F220" s="73"/>
      <c r="G220" s="73"/>
      <c r="H220" s="73"/>
      <c r="I220" s="73">
        <f t="shared" si="11"/>
        <v>0</v>
      </c>
      <c r="J220" s="90"/>
      <c r="K220" s="74"/>
      <c r="L220" s="73"/>
      <c r="M220" s="73"/>
      <c r="N220" s="86">
        <f t="shared" si="10"/>
        <v>0</v>
      </c>
      <c r="O220" s="73"/>
      <c r="P220" s="73"/>
    </row>
    <row r="221" spans="2:16" ht="21" x14ac:dyDescent="0.2">
      <c r="B221" s="73">
        <v>219</v>
      </c>
      <c r="C221" s="5"/>
      <c r="D221" s="73"/>
      <c r="E221" s="73"/>
      <c r="F221" s="73"/>
      <c r="G221" s="73"/>
      <c r="H221" s="73"/>
      <c r="I221" s="73">
        <f t="shared" si="11"/>
        <v>0</v>
      </c>
      <c r="J221" s="90"/>
      <c r="K221" s="74"/>
      <c r="L221" s="73"/>
      <c r="M221" s="73"/>
      <c r="N221" s="86">
        <f t="shared" si="10"/>
        <v>0</v>
      </c>
      <c r="O221" s="73"/>
      <c r="P221" s="73"/>
    </row>
    <row r="222" spans="2:16" ht="21" x14ac:dyDescent="0.2">
      <c r="B222" s="73">
        <v>220</v>
      </c>
      <c r="C222" s="5"/>
      <c r="D222" s="73"/>
      <c r="E222" s="73"/>
      <c r="F222" s="73"/>
      <c r="G222" s="73"/>
      <c r="H222" s="73"/>
      <c r="I222" s="73">
        <f t="shared" si="11"/>
        <v>0</v>
      </c>
      <c r="J222" s="90"/>
      <c r="K222" s="74"/>
      <c r="L222" s="73"/>
      <c r="M222" s="73"/>
      <c r="N222" s="86">
        <f t="shared" si="10"/>
        <v>0</v>
      </c>
      <c r="O222" s="73"/>
      <c r="P222" s="73"/>
    </row>
    <row r="223" spans="2:16" ht="21" x14ac:dyDescent="0.2">
      <c r="B223" s="73">
        <v>221</v>
      </c>
      <c r="C223" s="5"/>
      <c r="D223" s="73"/>
      <c r="E223" s="73"/>
      <c r="F223" s="73"/>
      <c r="G223" s="73"/>
      <c r="H223" s="73"/>
      <c r="I223" s="73">
        <f t="shared" si="11"/>
        <v>0</v>
      </c>
      <c r="J223" s="90"/>
      <c r="K223" s="74"/>
      <c r="L223" s="73"/>
      <c r="M223" s="73"/>
      <c r="N223" s="86">
        <f t="shared" si="10"/>
        <v>0</v>
      </c>
      <c r="O223" s="73"/>
      <c r="P223" s="73"/>
    </row>
    <row r="224" spans="2:16" ht="21" x14ac:dyDescent="0.2">
      <c r="B224" s="73">
        <v>222</v>
      </c>
      <c r="C224" s="5"/>
      <c r="D224" s="73"/>
      <c r="E224" s="73"/>
      <c r="F224" s="73"/>
      <c r="G224" s="73"/>
      <c r="H224" s="73"/>
      <c r="I224" s="73">
        <f t="shared" si="11"/>
        <v>0</v>
      </c>
      <c r="J224" s="90"/>
      <c r="K224" s="74"/>
      <c r="L224" s="73"/>
      <c r="M224" s="73"/>
      <c r="N224" s="86">
        <f t="shared" si="10"/>
        <v>0</v>
      </c>
      <c r="O224" s="73"/>
      <c r="P224" s="73"/>
    </row>
    <row r="225" spans="2:16" ht="21" x14ac:dyDescent="0.2">
      <c r="B225" s="73">
        <v>223</v>
      </c>
      <c r="C225" s="5"/>
      <c r="D225" s="73"/>
      <c r="E225" s="73"/>
      <c r="F225" s="73"/>
      <c r="G225" s="73"/>
      <c r="H225" s="73"/>
      <c r="I225" s="73">
        <f t="shared" si="11"/>
        <v>0</v>
      </c>
      <c r="J225" s="90"/>
      <c r="K225" s="74"/>
      <c r="L225" s="73"/>
      <c r="M225" s="73"/>
      <c r="N225" s="86">
        <f t="shared" si="10"/>
        <v>0</v>
      </c>
      <c r="O225" s="73"/>
      <c r="P225" s="73"/>
    </row>
    <row r="226" spans="2:16" ht="21" x14ac:dyDescent="0.2">
      <c r="B226" s="73">
        <v>224</v>
      </c>
      <c r="C226" s="5"/>
      <c r="D226" s="73"/>
      <c r="E226" s="73"/>
      <c r="F226" s="73"/>
      <c r="G226" s="73"/>
      <c r="H226" s="73"/>
      <c r="I226" s="73">
        <f t="shared" si="11"/>
        <v>0</v>
      </c>
      <c r="J226" s="90"/>
      <c r="K226" s="74"/>
      <c r="L226" s="73"/>
      <c r="M226" s="73"/>
      <c r="N226" s="86">
        <f t="shared" si="10"/>
        <v>0</v>
      </c>
      <c r="O226" s="73"/>
      <c r="P226" s="73"/>
    </row>
    <row r="227" spans="2:16" ht="21" x14ac:dyDescent="0.2">
      <c r="B227" s="73">
        <v>225</v>
      </c>
      <c r="C227" s="5"/>
      <c r="D227" s="73"/>
      <c r="E227" s="73"/>
      <c r="F227" s="73"/>
      <c r="G227" s="73"/>
      <c r="H227" s="73"/>
      <c r="I227" s="73">
        <f t="shared" si="11"/>
        <v>0</v>
      </c>
      <c r="J227" s="90"/>
      <c r="K227" s="74"/>
      <c r="L227" s="73"/>
      <c r="M227" s="73"/>
      <c r="N227" s="86">
        <f t="shared" si="10"/>
        <v>0</v>
      </c>
      <c r="O227" s="73"/>
      <c r="P227" s="73"/>
    </row>
    <row r="228" spans="2:16" ht="21" x14ac:dyDescent="0.2">
      <c r="B228" s="73">
        <v>226</v>
      </c>
      <c r="C228" s="5"/>
      <c r="D228" s="73"/>
      <c r="E228" s="73"/>
      <c r="F228" s="73"/>
      <c r="G228" s="73"/>
      <c r="H228" s="73"/>
      <c r="I228" s="73">
        <f t="shared" si="11"/>
        <v>0</v>
      </c>
      <c r="J228" s="90"/>
      <c r="K228" s="74"/>
      <c r="L228" s="73"/>
      <c r="M228" s="73"/>
      <c r="N228" s="86">
        <f t="shared" si="10"/>
        <v>0</v>
      </c>
      <c r="O228" s="73"/>
      <c r="P228" s="73"/>
    </row>
    <row r="229" spans="2:16" ht="21" x14ac:dyDescent="0.2">
      <c r="B229" s="73">
        <v>227</v>
      </c>
      <c r="C229" s="5"/>
      <c r="D229" s="73"/>
      <c r="E229" s="73"/>
      <c r="F229" s="73"/>
      <c r="G229" s="73"/>
      <c r="H229" s="73"/>
      <c r="I229" s="73">
        <f t="shared" si="11"/>
        <v>0</v>
      </c>
      <c r="J229" s="90"/>
      <c r="K229" s="74"/>
      <c r="L229" s="73"/>
      <c r="M229" s="73"/>
      <c r="N229" s="86">
        <f t="shared" si="10"/>
        <v>0</v>
      </c>
      <c r="O229" s="73"/>
      <c r="P229" s="73"/>
    </row>
    <row r="230" spans="2:16" ht="21" x14ac:dyDescent="0.2">
      <c r="B230" s="73">
        <v>228</v>
      </c>
      <c r="C230" s="5"/>
      <c r="D230" s="73"/>
      <c r="E230" s="73"/>
      <c r="F230" s="73"/>
      <c r="G230" s="73"/>
      <c r="H230" s="73"/>
      <c r="I230" s="73">
        <f t="shared" si="11"/>
        <v>0</v>
      </c>
      <c r="J230" s="90"/>
      <c r="K230" s="74"/>
      <c r="L230" s="73"/>
      <c r="M230" s="73"/>
      <c r="N230" s="86">
        <f t="shared" si="10"/>
        <v>0</v>
      </c>
      <c r="O230" s="73"/>
      <c r="P230" s="73"/>
    </row>
    <row r="231" spans="2:16" ht="21" x14ac:dyDescent="0.2">
      <c r="B231" s="73">
        <v>229</v>
      </c>
      <c r="C231" s="5"/>
      <c r="D231" s="73"/>
      <c r="E231" s="73"/>
      <c r="F231" s="73"/>
      <c r="G231" s="73"/>
      <c r="H231" s="73"/>
      <c r="I231" s="73">
        <f t="shared" si="11"/>
        <v>0</v>
      </c>
      <c r="J231" s="90"/>
      <c r="K231" s="74"/>
      <c r="L231" s="73"/>
      <c r="M231" s="73"/>
      <c r="N231" s="86">
        <f t="shared" si="10"/>
        <v>0</v>
      </c>
      <c r="O231" s="73"/>
      <c r="P231" s="73"/>
    </row>
    <row r="232" spans="2:16" ht="21" x14ac:dyDescent="0.2">
      <c r="B232" s="73">
        <v>230</v>
      </c>
      <c r="C232" s="5"/>
      <c r="D232" s="73"/>
      <c r="E232" s="73"/>
      <c r="F232" s="73"/>
      <c r="G232" s="73"/>
      <c r="H232" s="73"/>
      <c r="I232" s="73">
        <f t="shared" si="11"/>
        <v>0</v>
      </c>
      <c r="J232" s="90"/>
      <c r="K232" s="74"/>
      <c r="L232" s="73"/>
      <c r="M232" s="73"/>
      <c r="N232" s="86">
        <f t="shared" si="10"/>
        <v>0</v>
      </c>
      <c r="O232" s="73"/>
      <c r="P232" s="73"/>
    </row>
    <row r="233" spans="2:16" ht="21" x14ac:dyDescent="0.2">
      <c r="B233" s="73">
        <v>231</v>
      </c>
      <c r="C233" s="5"/>
      <c r="D233" s="73"/>
      <c r="E233" s="73"/>
      <c r="F233" s="73"/>
      <c r="G233" s="73"/>
      <c r="H233" s="73"/>
      <c r="I233" s="73">
        <f t="shared" si="11"/>
        <v>0</v>
      </c>
      <c r="J233" s="90"/>
      <c r="K233" s="74"/>
      <c r="L233" s="73"/>
      <c r="M233" s="73"/>
      <c r="N233" s="86">
        <f t="shared" si="10"/>
        <v>0</v>
      </c>
      <c r="O233" s="73"/>
      <c r="P233" s="73"/>
    </row>
    <row r="234" spans="2:16" ht="21" x14ac:dyDescent="0.2">
      <c r="B234" s="73">
        <v>232</v>
      </c>
      <c r="C234" s="5"/>
      <c r="D234" s="73"/>
      <c r="E234" s="73"/>
      <c r="F234" s="73"/>
      <c r="G234" s="73"/>
      <c r="H234" s="73"/>
      <c r="I234" s="73">
        <f t="shared" si="11"/>
        <v>0</v>
      </c>
      <c r="J234" s="90"/>
      <c r="K234" s="74"/>
      <c r="L234" s="73"/>
      <c r="M234" s="73"/>
      <c r="N234" s="86">
        <f t="shared" si="10"/>
        <v>0</v>
      </c>
      <c r="O234" s="73"/>
      <c r="P234" s="73"/>
    </row>
    <row r="235" spans="2:16" ht="21" x14ac:dyDescent="0.2">
      <c r="B235" s="73">
        <v>233</v>
      </c>
      <c r="C235" s="5"/>
      <c r="D235" s="73"/>
      <c r="E235" s="73"/>
      <c r="F235" s="73"/>
      <c r="G235" s="73"/>
      <c r="H235" s="73"/>
      <c r="I235" s="73">
        <f t="shared" si="11"/>
        <v>0</v>
      </c>
      <c r="J235" s="90"/>
      <c r="K235" s="74"/>
      <c r="L235" s="73"/>
      <c r="M235" s="73"/>
      <c r="N235" s="86">
        <f t="shared" si="10"/>
        <v>0</v>
      </c>
      <c r="O235" s="73"/>
      <c r="P235" s="73"/>
    </row>
    <row r="236" spans="2:16" ht="21" x14ac:dyDescent="0.2">
      <c r="B236" s="73">
        <v>234</v>
      </c>
      <c r="C236" s="5"/>
      <c r="D236" s="73"/>
      <c r="E236" s="73"/>
      <c r="F236" s="73"/>
      <c r="G236" s="73"/>
      <c r="H236" s="73"/>
      <c r="I236" s="73">
        <f t="shared" si="11"/>
        <v>0</v>
      </c>
      <c r="J236" s="90"/>
      <c r="K236" s="74"/>
      <c r="L236" s="73"/>
      <c r="M236" s="73"/>
      <c r="N236" s="86">
        <f t="shared" si="10"/>
        <v>0</v>
      </c>
      <c r="O236" s="73"/>
      <c r="P236" s="73"/>
    </row>
    <row r="237" spans="2:16" ht="21" x14ac:dyDescent="0.2">
      <c r="B237" s="73">
        <v>235</v>
      </c>
      <c r="C237" s="5"/>
      <c r="D237" s="73"/>
      <c r="E237" s="73"/>
      <c r="F237" s="73"/>
      <c r="G237" s="73"/>
      <c r="H237" s="73"/>
      <c r="I237" s="73">
        <f t="shared" si="11"/>
        <v>0</v>
      </c>
      <c r="J237" s="90"/>
      <c r="K237" s="74"/>
      <c r="L237" s="73"/>
      <c r="M237" s="73"/>
      <c r="N237" s="86">
        <f t="shared" si="10"/>
        <v>0</v>
      </c>
      <c r="O237" s="73"/>
      <c r="P237" s="73"/>
    </row>
    <row r="238" spans="2:16" ht="21" x14ac:dyDescent="0.2">
      <c r="B238" s="73">
        <v>236</v>
      </c>
      <c r="C238" s="5"/>
      <c r="D238" s="73"/>
      <c r="E238" s="73"/>
      <c r="F238" s="73"/>
      <c r="G238" s="73"/>
      <c r="H238" s="73"/>
      <c r="I238" s="73">
        <f t="shared" si="11"/>
        <v>0</v>
      </c>
      <c r="J238" s="90"/>
      <c r="K238" s="74"/>
      <c r="L238" s="73"/>
      <c r="M238" s="73"/>
      <c r="N238" s="86">
        <f t="shared" si="10"/>
        <v>0</v>
      </c>
      <c r="O238" s="73"/>
      <c r="P238" s="73"/>
    </row>
    <row r="239" spans="2:16" ht="21" x14ac:dyDescent="0.2">
      <c r="B239" s="73">
        <v>237</v>
      </c>
      <c r="C239" s="5"/>
      <c r="D239" s="73"/>
      <c r="E239" s="73"/>
      <c r="F239" s="73"/>
      <c r="G239" s="73"/>
      <c r="H239" s="73"/>
      <c r="I239" s="73">
        <f t="shared" si="11"/>
        <v>0</v>
      </c>
      <c r="J239" s="90"/>
      <c r="K239" s="74"/>
      <c r="L239" s="73"/>
      <c r="M239" s="73"/>
      <c r="N239" s="86">
        <f t="shared" si="10"/>
        <v>0</v>
      </c>
      <c r="O239" s="73"/>
      <c r="P239" s="73"/>
    </row>
    <row r="240" spans="2:16" ht="21" x14ac:dyDescent="0.2">
      <c r="B240" s="73">
        <v>238</v>
      </c>
      <c r="C240" s="5"/>
      <c r="D240" s="73"/>
      <c r="E240" s="73"/>
      <c r="F240" s="73"/>
      <c r="G240" s="73"/>
      <c r="H240" s="73"/>
      <c r="I240" s="73">
        <f t="shared" si="11"/>
        <v>0</v>
      </c>
      <c r="J240" s="90"/>
      <c r="K240" s="74"/>
      <c r="L240" s="73"/>
      <c r="M240" s="73"/>
      <c r="N240" s="86">
        <f t="shared" si="10"/>
        <v>0</v>
      </c>
      <c r="O240" s="73"/>
      <c r="P240" s="73"/>
    </row>
    <row r="241" spans="2:16" ht="21" x14ac:dyDescent="0.2">
      <c r="B241" s="73">
        <v>239</v>
      </c>
      <c r="C241" s="5"/>
      <c r="D241" s="73"/>
      <c r="E241" s="73"/>
      <c r="F241" s="73"/>
      <c r="G241" s="73"/>
      <c r="H241" s="73"/>
      <c r="I241" s="73">
        <f t="shared" si="11"/>
        <v>0</v>
      </c>
      <c r="J241" s="90"/>
      <c r="K241" s="74"/>
      <c r="L241" s="73"/>
      <c r="M241" s="73"/>
      <c r="N241" s="86">
        <f t="shared" si="10"/>
        <v>0</v>
      </c>
      <c r="O241" s="73"/>
      <c r="P241" s="73"/>
    </row>
    <row r="242" spans="2:16" ht="21" x14ac:dyDescent="0.2">
      <c r="B242" s="73">
        <v>240</v>
      </c>
      <c r="C242" s="5"/>
      <c r="D242" s="73"/>
      <c r="E242" s="73"/>
      <c r="F242" s="73"/>
      <c r="G242" s="73"/>
      <c r="H242" s="73"/>
      <c r="I242" s="73">
        <f t="shared" si="11"/>
        <v>0</v>
      </c>
      <c r="J242" s="90"/>
      <c r="K242" s="74"/>
      <c r="L242" s="73"/>
      <c r="M242" s="73"/>
      <c r="N242" s="86">
        <f t="shared" si="10"/>
        <v>0</v>
      </c>
      <c r="O242" s="73"/>
      <c r="P242" s="73"/>
    </row>
    <row r="243" spans="2:16" ht="21" x14ac:dyDescent="0.2">
      <c r="B243" s="73">
        <v>241</v>
      </c>
      <c r="C243" s="5"/>
      <c r="D243" s="73"/>
      <c r="E243" s="73"/>
      <c r="F243" s="73"/>
      <c r="G243" s="73"/>
      <c r="H243" s="73"/>
      <c r="I243" s="73">
        <f t="shared" si="11"/>
        <v>0</v>
      </c>
      <c r="J243" s="90"/>
      <c r="K243" s="74"/>
      <c r="L243" s="73"/>
      <c r="M243" s="73"/>
      <c r="N243" s="86">
        <f t="shared" si="10"/>
        <v>0</v>
      </c>
      <c r="O243" s="73"/>
      <c r="P243" s="73"/>
    </row>
    <row r="244" spans="2:16" ht="21" x14ac:dyDescent="0.2">
      <c r="B244" s="73">
        <v>242</v>
      </c>
      <c r="C244" s="5"/>
      <c r="D244" s="73"/>
      <c r="E244" s="73"/>
      <c r="F244" s="73"/>
      <c r="G244" s="73"/>
      <c r="H244" s="73"/>
      <c r="I244" s="73">
        <f t="shared" si="11"/>
        <v>0</v>
      </c>
      <c r="J244" s="90"/>
      <c r="K244" s="74"/>
      <c r="L244" s="73"/>
      <c r="M244" s="73"/>
      <c r="N244" s="86">
        <f t="shared" si="10"/>
        <v>0</v>
      </c>
      <c r="O244" s="73"/>
      <c r="P244" s="73"/>
    </row>
    <row r="245" spans="2:16" ht="21" x14ac:dyDescent="0.2">
      <c r="B245" s="73">
        <v>243</v>
      </c>
      <c r="C245" s="5"/>
      <c r="D245" s="73"/>
      <c r="E245" s="73"/>
      <c r="F245" s="73"/>
      <c r="G245" s="73"/>
      <c r="H245" s="73"/>
      <c r="I245" s="73">
        <f t="shared" si="11"/>
        <v>0</v>
      </c>
      <c r="J245" s="90"/>
      <c r="K245" s="74"/>
      <c r="L245" s="73"/>
      <c r="M245" s="73"/>
      <c r="N245" s="86">
        <f t="shared" si="10"/>
        <v>0</v>
      </c>
      <c r="O245" s="73"/>
      <c r="P245" s="73"/>
    </row>
    <row r="246" spans="2:16" ht="21" x14ac:dyDescent="0.2">
      <c r="B246" s="73">
        <v>244</v>
      </c>
      <c r="C246" s="5"/>
      <c r="D246" s="73"/>
      <c r="E246" s="73"/>
      <c r="F246" s="73"/>
      <c r="G246" s="73"/>
      <c r="H246" s="73"/>
      <c r="I246" s="73">
        <f t="shared" si="11"/>
        <v>0</v>
      </c>
      <c r="J246" s="90"/>
      <c r="K246" s="74"/>
      <c r="L246" s="73"/>
      <c r="M246" s="73"/>
      <c r="N246" s="86">
        <f t="shared" si="10"/>
        <v>0</v>
      </c>
      <c r="O246" s="73"/>
      <c r="P246" s="73"/>
    </row>
    <row r="247" spans="2:16" ht="21" x14ac:dyDescent="0.2">
      <c r="B247" s="73">
        <v>245</v>
      </c>
      <c r="C247" s="5"/>
      <c r="D247" s="73"/>
      <c r="E247" s="73"/>
      <c r="F247" s="73"/>
      <c r="G247" s="73"/>
      <c r="H247" s="73"/>
      <c r="I247" s="73">
        <f t="shared" si="11"/>
        <v>0</v>
      </c>
      <c r="J247" s="90"/>
      <c r="K247" s="74"/>
      <c r="L247" s="73"/>
      <c r="M247" s="73"/>
      <c r="N247" s="86">
        <f t="shared" si="10"/>
        <v>0</v>
      </c>
      <c r="O247" s="73"/>
      <c r="P247" s="73"/>
    </row>
    <row r="248" spans="2:16" ht="21" x14ac:dyDescent="0.2">
      <c r="B248" s="73">
        <v>246</v>
      </c>
      <c r="C248" s="5"/>
      <c r="D248" s="73"/>
      <c r="E248" s="73"/>
      <c r="F248" s="73"/>
      <c r="G248" s="73"/>
      <c r="H248" s="73"/>
      <c r="I248" s="73">
        <f t="shared" si="11"/>
        <v>0</v>
      </c>
      <c r="J248" s="90"/>
      <c r="K248" s="74"/>
      <c r="L248" s="73"/>
      <c r="M248" s="73"/>
      <c r="N248" s="86">
        <f t="shared" si="10"/>
        <v>0</v>
      </c>
      <c r="O248" s="73"/>
      <c r="P248" s="73"/>
    </row>
    <row r="249" spans="2:16" ht="21" x14ac:dyDescent="0.2">
      <c r="B249" s="73">
        <v>247</v>
      </c>
      <c r="C249" s="5"/>
      <c r="D249" s="73"/>
      <c r="E249" s="73"/>
      <c r="F249" s="73"/>
      <c r="G249" s="73"/>
      <c r="H249" s="73"/>
      <c r="I249" s="73">
        <f t="shared" si="11"/>
        <v>0</v>
      </c>
      <c r="J249" s="90"/>
      <c r="K249" s="74"/>
      <c r="L249" s="73"/>
      <c r="M249" s="73"/>
      <c r="N249" s="86">
        <f t="shared" si="10"/>
        <v>0</v>
      </c>
      <c r="O249" s="73"/>
      <c r="P249" s="73"/>
    </row>
    <row r="250" spans="2:16" ht="21" x14ac:dyDescent="0.2">
      <c r="B250" s="73">
        <v>248</v>
      </c>
      <c r="C250" s="5"/>
      <c r="D250" s="73"/>
      <c r="E250" s="73"/>
      <c r="F250" s="73"/>
      <c r="G250" s="73"/>
      <c r="H250" s="73"/>
      <c r="I250" s="73">
        <f t="shared" si="11"/>
        <v>0</v>
      </c>
      <c r="J250" s="90"/>
      <c r="K250" s="74"/>
      <c r="L250" s="73"/>
      <c r="M250" s="73"/>
      <c r="N250" s="86">
        <f t="shared" si="10"/>
        <v>0</v>
      </c>
      <c r="O250" s="73"/>
      <c r="P250" s="73"/>
    </row>
    <row r="251" spans="2:16" ht="21" x14ac:dyDescent="0.2">
      <c r="B251" s="73">
        <v>249</v>
      </c>
      <c r="C251" s="5"/>
      <c r="D251" s="73"/>
      <c r="E251" s="73"/>
      <c r="F251" s="73"/>
      <c r="G251" s="73"/>
      <c r="H251" s="73"/>
      <c r="I251" s="73">
        <f t="shared" si="11"/>
        <v>0</v>
      </c>
      <c r="J251" s="90"/>
      <c r="K251" s="74"/>
      <c r="L251" s="73"/>
      <c r="M251" s="73"/>
      <c r="N251" s="86">
        <f t="shared" si="10"/>
        <v>0</v>
      </c>
      <c r="O251" s="73"/>
      <c r="P251" s="73"/>
    </row>
    <row r="252" spans="2:16" ht="21" x14ac:dyDescent="0.2">
      <c r="B252" s="73">
        <v>250</v>
      </c>
      <c r="C252" s="5"/>
      <c r="D252" s="73"/>
      <c r="E252" s="73"/>
      <c r="F252" s="73"/>
      <c r="G252" s="73"/>
      <c r="H252" s="73"/>
      <c r="I252" s="73">
        <f t="shared" si="11"/>
        <v>0</v>
      </c>
      <c r="J252" s="90"/>
      <c r="K252" s="74"/>
      <c r="L252" s="73"/>
      <c r="M252" s="73"/>
      <c r="N252" s="86">
        <f t="shared" si="10"/>
        <v>0</v>
      </c>
      <c r="O252" s="73"/>
      <c r="P252" s="73"/>
    </row>
    <row r="253" spans="2:16" ht="21" x14ac:dyDescent="0.2">
      <c r="B253" s="73">
        <v>251</v>
      </c>
      <c r="C253" s="5"/>
      <c r="D253" s="73"/>
      <c r="E253" s="73"/>
      <c r="F253" s="73"/>
      <c r="G253" s="73"/>
      <c r="H253" s="73"/>
      <c r="I253" s="73">
        <f t="shared" si="11"/>
        <v>0</v>
      </c>
      <c r="J253" s="90"/>
      <c r="K253" s="74"/>
      <c r="L253" s="73"/>
      <c r="M253" s="73"/>
      <c r="N253" s="86">
        <f t="shared" si="10"/>
        <v>0</v>
      </c>
      <c r="O253" s="73"/>
      <c r="P253" s="73"/>
    </row>
    <row r="254" spans="2:16" ht="21" x14ac:dyDescent="0.2">
      <c r="B254" s="73">
        <v>252</v>
      </c>
      <c r="C254" s="5"/>
      <c r="D254" s="73"/>
      <c r="E254" s="73"/>
      <c r="F254" s="73"/>
      <c r="G254" s="73"/>
      <c r="H254" s="73"/>
      <c r="I254" s="73">
        <f t="shared" si="11"/>
        <v>0</v>
      </c>
      <c r="J254" s="90"/>
      <c r="K254" s="74"/>
      <c r="L254" s="73"/>
      <c r="M254" s="73"/>
      <c r="N254" s="86">
        <f t="shared" si="10"/>
        <v>0</v>
      </c>
      <c r="O254" s="73"/>
      <c r="P254" s="73"/>
    </row>
    <row r="255" spans="2:16" ht="21" x14ac:dyDescent="0.2">
      <c r="B255" s="73">
        <v>253</v>
      </c>
      <c r="C255" s="5"/>
      <c r="D255" s="73"/>
      <c r="E255" s="73"/>
      <c r="F255" s="73"/>
      <c r="G255" s="73"/>
      <c r="H255" s="73"/>
      <c r="I255" s="73">
        <f t="shared" si="11"/>
        <v>0</v>
      </c>
      <c r="J255" s="90"/>
      <c r="K255" s="74"/>
      <c r="L255" s="73"/>
      <c r="M255" s="73"/>
      <c r="N255" s="86">
        <f t="shared" si="10"/>
        <v>0</v>
      </c>
      <c r="O255" s="73"/>
      <c r="P255" s="73"/>
    </row>
    <row r="256" spans="2:16" ht="21" x14ac:dyDescent="0.2">
      <c r="B256" s="73">
        <v>254</v>
      </c>
      <c r="C256" s="5"/>
      <c r="D256" s="73"/>
      <c r="E256" s="73"/>
      <c r="F256" s="73"/>
      <c r="G256" s="73"/>
      <c r="H256" s="73"/>
      <c r="I256" s="73">
        <f t="shared" si="11"/>
        <v>0</v>
      </c>
      <c r="J256" s="90"/>
      <c r="K256" s="74"/>
      <c r="L256" s="73"/>
      <c r="M256" s="73"/>
      <c r="N256" s="86">
        <f t="shared" si="10"/>
        <v>0</v>
      </c>
      <c r="O256" s="73"/>
      <c r="P256" s="73"/>
    </row>
    <row r="257" spans="2:16" ht="21" x14ac:dyDescent="0.2">
      <c r="B257" s="73">
        <v>255</v>
      </c>
      <c r="C257" s="5"/>
      <c r="D257" s="73"/>
      <c r="E257" s="73"/>
      <c r="F257" s="73"/>
      <c r="G257" s="73"/>
      <c r="H257" s="73"/>
      <c r="I257" s="73">
        <f t="shared" si="11"/>
        <v>0</v>
      </c>
      <c r="J257" s="90"/>
      <c r="K257" s="74"/>
      <c r="L257" s="73"/>
      <c r="M257" s="73"/>
      <c r="N257" s="86">
        <f t="shared" si="10"/>
        <v>0</v>
      </c>
      <c r="O257" s="73"/>
      <c r="P257" s="73"/>
    </row>
    <row r="258" spans="2:16" ht="21" x14ac:dyDescent="0.2">
      <c r="B258" s="73">
        <v>256</v>
      </c>
      <c r="C258" s="5"/>
      <c r="D258" s="73"/>
      <c r="E258" s="73"/>
      <c r="F258" s="73"/>
      <c r="G258" s="73"/>
      <c r="H258" s="73"/>
      <c r="I258" s="73">
        <f t="shared" si="11"/>
        <v>0</v>
      </c>
      <c r="J258" s="90"/>
      <c r="K258" s="74"/>
      <c r="L258" s="73"/>
      <c r="M258" s="73"/>
      <c r="N258" s="86">
        <f t="shared" si="10"/>
        <v>0</v>
      </c>
      <c r="O258" s="73"/>
      <c r="P258" s="73"/>
    </row>
    <row r="259" spans="2:16" ht="21" x14ac:dyDescent="0.2">
      <c r="B259" s="73">
        <v>257</v>
      </c>
      <c r="C259" s="5"/>
      <c r="D259" s="73"/>
      <c r="E259" s="73"/>
      <c r="F259" s="73"/>
      <c r="G259" s="73"/>
      <c r="H259" s="73"/>
      <c r="I259" s="73">
        <f t="shared" si="11"/>
        <v>0</v>
      </c>
      <c r="J259" s="90"/>
      <c r="K259" s="74"/>
      <c r="L259" s="73"/>
      <c r="M259" s="73"/>
      <c r="N259" s="86">
        <f t="shared" ref="N259:N322" si="12">IFERROR(H259/L259,0)</f>
        <v>0</v>
      </c>
      <c r="O259" s="73"/>
      <c r="P259" s="73"/>
    </row>
    <row r="260" spans="2:16" ht="21" x14ac:dyDescent="0.2">
      <c r="B260" s="73">
        <v>258</v>
      </c>
      <c r="C260" s="5"/>
      <c r="D260" s="73"/>
      <c r="E260" s="73"/>
      <c r="F260" s="73"/>
      <c r="G260" s="73"/>
      <c r="H260" s="73"/>
      <c r="I260" s="73">
        <f t="shared" si="11"/>
        <v>0</v>
      </c>
      <c r="J260" s="90"/>
      <c r="K260" s="74"/>
      <c r="L260" s="73"/>
      <c r="M260" s="73"/>
      <c r="N260" s="86">
        <f t="shared" si="12"/>
        <v>0</v>
      </c>
      <c r="O260" s="73"/>
      <c r="P260" s="73"/>
    </row>
    <row r="261" spans="2:16" ht="21" x14ac:dyDescent="0.2">
      <c r="B261" s="73">
        <v>259</v>
      </c>
      <c r="C261" s="5"/>
      <c r="D261" s="73"/>
      <c r="E261" s="73"/>
      <c r="F261" s="73"/>
      <c r="G261" s="73"/>
      <c r="H261" s="73"/>
      <c r="I261" s="73">
        <f t="shared" ref="I261:I324" si="13">F261*H261</f>
        <v>0</v>
      </c>
      <c r="J261" s="90"/>
      <c r="K261" s="74"/>
      <c r="L261" s="73"/>
      <c r="M261" s="73"/>
      <c r="N261" s="86">
        <f t="shared" si="12"/>
        <v>0</v>
      </c>
      <c r="O261" s="73"/>
      <c r="P261" s="73"/>
    </row>
    <row r="262" spans="2:16" ht="21" x14ac:dyDescent="0.2">
      <c r="B262" s="73">
        <v>260</v>
      </c>
      <c r="C262" s="5"/>
      <c r="D262" s="73"/>
      <c r="E262" s="73"/>
      <c r="F262" s="73"/>
      <c r="G262" s="73"/>
      <c r="H262" s="73"/>
      <c r="I262" s="73">
        <f t="shared" si="13"/>
        <v>0</v>
      </c>
      <c r="J262" s="90"/>
      <c r="K262" s="74"/>
      <c r="L262" s="73"/>
      <c r="M262" s="73"/>
      <c r="N262" s="86">
        <f t="shared" si="12"/>
        <v>0</v>
      </c>
      <c r="O262" s="73"/>
      <c r="P262" s="73"/>
    </row>
    <row r="263" spans="2:16" ht="21" x14ac:dyDescent="0.2">
      <c r="B263" s="73">
        <v>261</v>
      </c>
      <c r="C263" s="5"/>
      <c r="D263" s="73"/>
      <c r="E263" s="73"/>
      <c r="F263" s="73"/>
      <c r="G263" s="73"/>
      <c r="H263" s="73"/>
      <c r="I263" s="73">
        <f t="shared" si="13"/>
        <v>0</v>
      </c>
      <c r="J263" s="90"/>
      <c r="K263" s="74"/>
      <c r="L263" s="73"/>
      <c r="M263" s="73"/>
      <c r="N263" s="86">
        <f t="shared" si="12"/>
        <v>0</v>
      </c>
      <c r="O263" s="73"/>
      <c r="P263" s="73"/>
    </row>
    <row r="264" spans="2:16" ht="21" x14ac:dyDescent="0.2">
      <c r="B264" s="73">
        <v>262</v>
      </c>
      <c r="C264" s="5"/>
      <c r="D264" s="73"/>
      <c r="E264" s="73"/>
      <c r="F264" s="73"/>
      <c r="G264" s="73"/>
      <c r="H264" s="73"/>
      <c r="I264" s="73">
        <f t="shared" si="13"/>
        <v>0</v>
      </c>
      <c r="J264" s="90"/>
      <c r="K264" s="74"/>
      <c r="L264" s="73"/>
      <c r="M264" s="73"/>
      <c r="N264" s="86">
        <f t="shared" si="12"/>
        <v>0</v>
      </c>
      <c r="O264" s="73"/>
      <c r="P264" s="73"/>
    </row>
    <row r="265" spans="2:16" ht="21" x14ac:dyDescent="0.2">
      <c r="B265" s="73">
        <v>263</v>
      </c>
      <c r="C265" s="5"/>
      <c r="D265" s="73"/>
      <c r="E265" s="73"/>
      <c r="F265" s="73"/>
      <c r="G265" s="73"/>
      <c r="H265" s="73"/>
      <c r="I265" s="73">
        <f t="shared" si="13"/>
        <v>0</v>
      </c>
      <c r="J265" s="90"/>
      <c r="K265" s="74"/>
      <c r="L265" s="73"/>
      <c r="M265" s="73"/>
      <c r="N265" s="86">
        <f t="shared" si="12"/>
        <v>0</v>
      </c>
      <c r="O265" s="73"/>
      <c r="P265" s="73"/>
    </row>
    <row r="266" spans="2:16" ht="21" x14ac:dyDescent="0.2">
      <c r="B266" s="73">
        <v>264</v>
      </c>
      <c r="C266" s="5"/>
      <c r="D266" s="73"/>
      <c r="E266" s="73"/>
      <c r="F266" s="73"/>
      <c r="G266" s="73"/>
      <c r="H266" s="73"/>
      <c r="I266" s="73">
        <f t="shared" si="13"/>
        <v>0</v>
      </c>
      <c r="J266" s="90"/>
      <c r="K266" s="74"/>
      <c r="L266" s="73"/>
      <c r="M266" s="73"/>
      <c r="N266" s="86">
        <f t="shared" si="12"/>
        <v>0</v>
      </c>
      <c r="O266" s="73"/>
      <c r="P266" s="73"/>
    </row>
    <row r="267" spans="2:16" ht="21" x14ac:dyDescent="0.2">
      <c r="B267" s="73">
        <v>265</v>
      </c>
      <c r="C267" s="5"/>
      <c r="D267" s="73"/>
      <c r="E267" s="73"/>
      <c r="F267" s="73"/>
      <c r="G267" s="73"/>
      <c r="H267" s="73"/>
      <c r="I267" s="73">
        <f t="shared" si="13"/>
        <v>0</v>
      </c>
      <c r="J267" s="90"/>
      <c r="K267" s="74"/>
      <c r="L267" s="73"/>
      <c r="M267" s="73"/>
      <c r="N267" s="86">
        <f t="shared" si="12"/>
        <v>0</v>
      </c>
      <c r="O267" s="73"/>
      <c r="P267" s="73"/>
    </row>
    <row r="268" spans="2:16" ht="21" x14ac:dyDescent="0.2">
      <c r="B268" s="73">
        <v>266</v>
      </c>
      <c r="C268" s="5"/>
      <c r="D268" s="73"/>
      <c r="E268" s="73"/>
      <c r="F268" s="73"/>
      <c r="G268" s="73"/>
      <c r="H268" s="73"/>
      <c r="I268" s="73">
        <f t="shared" si="13"/>
        <v>0</v>
      </c>
      <c r="J268" s="90"/>
      <c r="K268" s="74"/>
      <c r="L268" s="73"/>
      <c r="M268" s="73"/>
      <c r="N268" s="86">
        <f t="shared" si="12"/>
        <v>0</v>
      </c>
      <c r="O268" s="73"/>
      <c r="P268" s="73"/>
    </row>
    <row r="269" spans="2:16" ht="21" x14ac:dyDescent="0.2">
      <c r="B269" s="73">
        <v>267</v>
      </c>
      <c r="C269" s="5"/>
      <c r="D269" s="73"/>
      <c r="E269" s="73"/>
      <c r="F269" s="73"/>
      <c r="G269" s="73"/>
      <c r="H269" s="73"/>
      <c r="I269" s="73">
        <f t="shared" si="13"/>
        <v>0</v>
      </c>
      <c r="J269" s="90"/>
      <c r="K269" s="74"/>
      <c r="L269" s="73"/>
      <c r="M269" s="73"/>
      <c r="N269" s="86">
        <f t="shared" si="12"/>
        <v>0</v>
      </c>
      <c r="O269" s="73"/>
      <c r="P269" s="73"/>
    </row>
    <row r="270" spans="2:16" ht="21" x14ac:dyDescent="0.2">
      <c r="B270" s="73">
        <v>268</v>
      </c>
      <c r="C270" s="5"/>
      <c r="D270" s="73"/>
      <c r="E270" s="73"/>
      <c r="F270" s="73"/>
      <c r="G270" s="73"/>
      <c r="H270" s="73"/>
      <c r="I270" s="73">
        <f t="shared" si="13"/>
        <v>0</v>
      </c>
      <c r="J270" s="90"/>
      <c r="K270" s="74"/>
      <c r="L270" s="73"/>
      <c r="M270" s="73"/>
      <c r="N270" s="86">
        <f t="shared" si="12"/>
        <v>0</v>
      </c>
      <c r="O270" s="73"/>
      <c r="P270" s="73"/>
    </row>
    <row r="271" spans="2:16" ht="21" x14ac:dyDescent="0.2">
      <c r="B271" s="73">
        <v>269</v>
      </c>
      <c r="C271" s="5"/>
      <c r="D271" s="73"/>
      <c r="E271" s="73"/>
      <c r="F271" s="73"/>
      <c r="G271" s="73"/>
      <c r="H271" s="73"/>
      <c r="I271" s="73">
        <f t="shared" si="13"/>
        <v>0</v>
      </c>
      <c r="J271" s="90"/>
      <c r="K271" s="74"/>
      <c r="L271" s="73"/>
      <c r="M271" s="73"/>
      <c r="N271" s="86">
        <f t="shared" si="12"/>
        <v>0</v>
      </c>
      <c r="O271" s="73"/>
      <c r="P271" s="73"/>
    </row>
    <row r="272" spans="2:16" ht="21" x14ac:dyDescent="0.2">
      <c r="B272" s="73">
        <v>270</v>
      </c>
      <c r="C272" s="5"/>
      <c r="D272" s="73"/>
      <c r="E272" s="73"/>
      <c r="F272" s="73"/>
      <c r="G272" s="73"/>
      <c r="H272" s="73"/>
      <c r="I272" s="73">
        <f t="shared" si="13"/>
        <v>0</v>
      </c>
      <c r="J272" s="90"/>
      <c r="K272" s="74"/>
      <c r="L272" s="73"/>
      <c r="M272" s="73"/>
      <c r="N272" s="86">
        <f t="shared" si="12"/>
        <v>0</v>
      </c>
      <c r="O272" s="73"/>
      <c r="P272" s="73"/>
    </row>
    <row r="273" spans="2:16" ht="21" x14ac:dyDescent="0.2">
      <c r="B273" s="73">
        <v>271</v>
      </c>
      <c r="C273" s="5"/>
      <c r="D273" s="73"/>
      <c r="E273" s="73"/>
      <c r="F273" s="73"/>
      <c r="G273" s="73"/>
      <c r="H273" s="73"/>
      <c r="I273" s="73">
        <f t="shared" si="13"/>
        <v>0</v>
      </c>
      <c r="J273" s="90"/>
      <c r="K273" s="74"/>
      <c r="L273" s="73"/>
      <c r="M273" s="73"/>
      <c r="N273" s="86">
        <f t="shared" si="12"/>
        <v>0</v>
      </c>
      <c r="O273" s="73"/>
      <c r="P273" s="73"/>
    </row>
    <row r="274" spans="2:16" ht="21" x14ac:dyDescent="0.2">
      <c r="B274" s="73">
        <v>272</v>
      </c>
      <c r="C274" s="5"/>
      <c r="D274" s="73"/>
      <c r="E274" s="73"/>
      <c r="F274" s="73"/>
      <c r="G274" s="73"/>
      <c r="H274" s="73"/>
      <c r="I274" s="73">
        <f t="shared" si="13"/>
        <v>0</v>
      </c>
      <c r="J274" s="90"/>
      <c r="K274" s="74"/>
      <c r="L274" s="73"/>
      <c r="M274" s="73"/>
      <c r="N274" s="86">
        <f t="shared" si="12"/>
        <v>0</v>
      </c>
      <c r="O274" s="73"/>
      <c r="P274" s="73"/>
    </row>
    <row r="275" spans="2:16" ht="21" x14ac:dyDescent="0.2">
      <c r="B275" s="73">
        <v>273</v>
      </c>
      <c r="C275" s="5"/>
      <c r="D275" s="73"/>
      <c r="E275" s="73"/>
      <c r="F275" s="73"/>
      <c r="G275" s="73"/>
      <c r="H275" s="73"/>
      <c r="I275" s="73">
        <f t="shared" si="13"/>
        <v>0</v>
      </c>
      <c r="J275" s="90"/>
      <c r="K275" s="74"/>
      <c r="L275" s="73"/>
      <c r="M275" s="73"/>
      <c r="N275" s="86">
        <f t="shared" si="12"/>
        <v>0</v>
      </c>
      <c r="O275" s="73"/>
      <c r="P275" s="73"/>
    </row>
    <row r="276" spans="2:16" ht="21" x14ac:dyDescent="0.2">
      <c r="B276" s="73">
        <v>274</v>
      </c>
      <c r="C276" s="5"/>
      <c r="D276" s="73"/>
      <c r="E276" s="73"/>
      <c r="F276" s="73"/>
      <c r="G276" s="73"/>
      <c r="H276" s="73"/>
      <c r="I276" s="73">
        <f t="shared" si="13"/>
        <v>0</v>
      </c>
      <c r="J276" s="90"/>
      <c r="K276" s="74"/>
      <c r="L276" s="73"/>
      <c r="M276" s="73"/>
      <c r="N276" s="86">
        <f t="shared" si="12"/>
        <v>0</v>
      </c>
      <c r="O276" s="73"/>
      <c r="P276" s="73"/>
    </row>
    <row r="277" spans="2:16" ht="21" x14ac:dyDescent="0.2">
      <c r="B277" s="73">
        <v>275</v>
      </c>
      <c r="C277" s="5"/>
      <c r="D277" s="73"/>
      <c r="E277" s="73"/>
      <c r="F277" s="73"/>
      <c r="G277" s="73"/>
      <c r="H277" s="73"/>
      <c r="I277" s="73">
        <f t="shared" si="13"/>
        <v>0</v>
      </c>
      <c r="J277" s="90"/>
      <c r="K277" s="74"/>
      <c r="L277" s="73"/>
      <c r="M277" s="73"/>
      <c r="N277" s="86">
        <f t="shared" si="12"/>
        <v>0</v>
      </c>
      <c r="O277" s="73"/>
      <c r="P277" s="73"/>
    </row>
    <row r="278" spans="2:16" ht="21" x14ac:dyDescent="0.2">
      <c r="B278" s="73">
        <v>276</v>
      </c>
      <c r="C278" s="5"/>
      <c r="D278" s="73"/>
      <c r="E278" s="73"/>
      <c r="F278" s="73"/>
      <c r="G278" s="73"/>
      <c r="H278" s="73"/>
      <c r="I278" s="73">
        <f t="shared" si="13"/>
        <v>0</v>
      </c>
      <c r="J278" s="90"/>
      <c r="K278" s="74"/>
      <c r="L278" s="73"/>
      <c r="M278" s="73"/>
      <c r="N278" s="86">
        <f t="shared" si="12"/>
        <v>0</v>
      </c>
      <c r="O278" s="73"/>
      <c r="P278" s="73"/>
    </row>
    <row r="279" spans="2:16" ht="21" x14ac:dyDescent="0.2">
      <c r="B279" s="73">
        <v>277</v>
      </c>
      <c r="C279" s="5"/>
      <c r="D279" s="73"/>
      <c r="E279" s="73"/>
      <c r="F279" s="73"/>
      <c r="G279" s="73"/>
      <c r="H279" s="73"/>
      <c r="I279" s="73">
        <f t="shared" si="13"/>
        <v>0</v>
      </c>
      <c r="J279" s="90"/>
      <c r="K279" s="74"/>
      <c r="L279" s="73"/>
      <c r="M279" s="73"/>
      <c r="N279" s="86">
        <f t="shared" si="12"/>
        <v>0</v>
      </c>
      <c r="O279" s="73"/>
      <c r="P279" s="73"/>
    </row>
    <row r="280" spans="2:16" ht="21" x14ac:dyDescent="0.2">
      <c r="B280" s="73">
        <v>278</v>
      </c>
      <c r="C280" s="5"/>
      <c r="D280" s="73"/>
      <c r="E280" s="73"/>
      <c r="F280" s="73"/>
      <c r="G280" s="73"/>
      <c r="H280" s="73"/>
      <c r="I280" s="73">
        <f t="shared" si="13"/>
        <v>0</v>
      </c>
      <c r="J280" s="90"/>
      <c r="K280" s="74"/>
      <c r="L280" s="73"/>
      <c r="M280" s="73"/>
      <c r="N280" s="86">
        <f t="shared" si="12"/>
        <v>0</v>
      </c>
      <c r="O280" s="73"/>
      <c r="P280" s="73"/>
    </row>
    <row r="281" spans="2:16" ht="21" x14ac:dyDescent="0.2">
      <c r="B281" s="73">
        <v>279</v>
      </c>
      <c r="C281" s="5"/>
      <c r="D281" s="73"/>
      <c r="E281" s="73"/>
      <c r="F281" s="73"/>
      <c r="G281" s="73"/>
      <c r="H281" s="73"/>
      <c r="I281" s="73">
        <f t="shared" si="13"/>
        <v>0</v>
      </c>
      <c r="J281" s="90"/>
      <c r="K281" s="74"/>
      <c r="L281" s="73"/>
      <c r="M281" s="73"/>
      <c r="N281" s="86">
        <f t="shared" si="12"/>
        <v>0</v>
      </c>
      <c r="O281" s="73"/>
      <c r="P281" s="73"/>
    </row>
    <row r="282" spans="2:16" ht="21" x14ac:dyDescent="0.2">
      <c r="B282" s="73">
        <v>280</v>
      </c>
      <c r="C282" s="5"/>
      <c r="D282" s="73"/>
      <c r="E282" s="73"/>
      <c r="F282" s="73"/>
      <c r="G282" s="73"/>
      <c r="H282" s="73"/>
      <c r="I282" s="73">
        <f t="shared" si="13"/>
        <v>0</v>
      </c>
      <c r="J282" s="90"/>
      <c r="K282" s="74"/>
      <c r="L282" s="73"/>
      <c r="M282" s="73"/>
      <c r="N282" s="86">
        <f t="shared" si="12"/>
        <v>0</v>
      </c>
      <c r="O282" s="73"/>
      <c r="P282" s="73"/>
    </row>
    <row r="283" spans="2:16" ht="21" x14ac:dyDescent="0.2">
      <c r="B283" s="73">
        <v>281</v>
      </c>
      <c r="C283" s="5"/>
      <c r="D283" s="73"/>
      <c r="E283" s="73"/>
      <c r="F283" s="73"/>
      <c r="G283" s="73"/>
      <c r="H283" s="73"/>
      <c r="I283" s="73">
        <f t="shared" si="13"/>
        <v>0</v>
      </c>
      <c r="J283" s="90"/>
      <c r="K283" s="74"/>
      <c r="L283" s="73"/>
      <c r="M283" s="73"/>
      <c r="N283" s="86">
        <f t="shared" si="12"/>
        <v>0</v>
      </c>
      <c r="O283" s="73"/>
      <c r="P283" s="73"/>
    </row>
    <row r="284" spans="2:16" ht="21" x14ac:dyDescent="0.2">
      <c r="B284" s="73">
        <v>282</v>
      </c>
      <c r="C284" s="5"/>
      <c r="D284" s="73"/>
      <c r="E284" s="73"/>
      <c r="F284" s="73"/>
      <c r="G284" s="73"/>
      <c r="H284" s="73"/>
      <c r="I284" s="73">
        <f t="shared" si="13"/>
        <v>0</v>
      </c>
      <c r="J284" s="90"/>
      <c r="K284" s="74"/>
      <c r="L284" s="73"/>
      <c r="M284" s="73"/>
      <c r="N284" s="86">
        <f t="shared" si="12"/>
        <v>0</v>
      </c>
      <c r="O284" s="73"/>
      <c r="P284" s="73"/>
    </row>
    <row r="285" spans="2:16" ht="21" x14ac:dyDescent="0.2">
      <c r="B285" s="73">
        <v>283</v>
      </c>
      <c r="C285" s="5"/>
      <c r="D285" s="73"/>
      <c r="E285" s="73"/>
      <c r="F285" s="73"/>
      <c r="G285" s="73"/>
      <c r="H285" s="73"/>
      <c r="I285" s="73">
        <f t="shared" si="13"/>
        <v>0</v>
      </c>
      <c r="J285" s="90"/>
      <c r="K285" s="74"/>
      <c r="L285" s="73"/>
      <c r="M285" s="73"/>
      <c r="N285" s="86">
        <f t="shared" si="12"/>
        <v>0</v>
      </c>
      <c r="O285" s="73"/>
      <c r="P285" s="73"/>
    </row>
    <row r="286" spans="2:16" ht="21" x14ac:dyDescent="0.2">
      <c r="B286" s="73">
        <v>284</v>
      </c>
      <c r="C286" s="5"/>
      <c r="D286" s="73"/>
      <c r="E286" s="73"/>
      <c r="F286" s="73"/>
      <c r="G286" s="73"/>
      <c r="H286" s="73"/>
      <c r="I286" s="73">
        <f t="shared" si="13"/>
        <v>0</v>
      </c>
      <c r="J286" s="90"/>
      <c r="K286" s="74"/>
      <c r="L286" s="73"/>
      <c r="M286" s="73"/>
      <c r="N286" s="86">
        <f t="shared" si="12"/>
        <v>0</v>
      </c>
      <c r="O286" s="73"/>
      <c r="P286" s="73"/>
    </row>
    <row r="287" spans="2:16" ht="21" x14ac:dyDescent="0.2">
      <c r="B287" s="73">
        <v>285</v>
      </c>
      <c r="C287" s="5"/>
      <c r="D287" s="73"/>
      <c r="E287" s="73"/>
      <c r="F287" s="73"/>
      <c r="G287" s="73"/>
      <c r="H287" s="73"/>
      <c r="I287" s="73">
        <f t="shared" si="13"/>
        <v>0</v>
      </c>
      <c r="J287" s="90"/>
      <c r="K287" s="74"/>
      <c r="L287" s="73"/>
      <c r="M287" s="73"/>
      <c r="N287" s="86">
        <f t="shared" si="12"/>
        <v>0</v>
      </c>
      <c r="O287" s="73"/>
      <c r="P287" s="73"/>
    </row>
    <row r="288" spans="2:16" ht="21" x14ac:dyDescent="0.2">
      <c r="B288" s="73">
        <v>286</v>
      </c>
      <c r="C288" s="5"/>
      <c r="D288" s="73"/>
      <c r="E288" s="73"/>
      <c r="F288" s="73"/>
      <c r="G288" s="73"/>
      <c r="H288" s="73"/>
      <c r="I288" s="73">
        <f t="shared" si="13"/>
        <v>0</v>
      </c>
      <c r="J288" s="90"/>
      <c r="K288" s="74"/>
      <c r="L288" s="73"/>
      <c r="M288" s="73"/>
      <c r="N288" s="86">
        <f t="shared" si="12"/>
        <v>0</v>
      </c>
      <c r="O288" s="73"/>
      <c r="P288" s="73"/>
    </row>
    <row r="289" spans="2:16" ht="21" x14ac:dyDescent="0.2">
      <c r="B289" s="73">
        <v>287</v>
      </c>
      <c r="C289" s="5"/>
      <c r="D289" s="73"/>
      <c r="E289" s="73"/>
      <c r="F289" s="73"/>
      <c r="G289" s="73"/>
      <c r="H289" s="73"/>
      <c r="I289" s="73">
        <f t="shared" si="13"/>
        <v>0</v>
      </c>
      <c r="J289" s="90"/>
      <c r="K289" s="74"/>
      <c r="L289" s="73"/>
      <c r="M289" s="73"/>
      <c r="N289" s="86">
        <f t="shared" si="12"/>
        <v>0</v>
      </c>
      <c r="O289" s="73"/>
      <c r="P289" s="73"/>
    </row>
    <row r="290" spans="2:16" ht="21" x14ac:dyDescent="0.2">
      <c r="B290" s="73">
        <v>288</v>
      </c>
      <c r="C290" s="5"/>
      <c r="D290" s="73"/>
      <c r="E290" s="73"/>
      <c r="F290" s="73"/>
      <c r="G290" s="73"/>
      <c r="H290" s="73"/>
      <c r="I290" s="73">
        <f t="shared" si="13"/>
        <v>0</v>
      </c>
      <c r="J290" s="90"/>
      <c r="K290" s="74"/>
      <c r="L290" s="73"/>
      <c r="M290" s="73"/>
      <c r="N290" s="86">
        <f t="shared" si="12"/>
        <v>0</v>
      </c>
      <c r="O290" s="73"/>
      <c r="P290" s="73"/>
    </row>
    <row r="291" spans="2:16" ht="21" x14ac:dyDescent="0.2">
      <c r="B291" s="73">
        <v>289</v>
      </c>
      <c r="C291" s="5"/>
      <c r="D291" s="73"/>
      <c r="E291" s="73"/>
      <c r="F291" s="73"/>
      <c r="G291" s="73"/>
      <c r="H291" s="73"/>
      <c r="I291" s="73">
        <f t="shared" si="13"/>
        <v>0</v>
      </c>
      <c r="J291" s="90"/>
      <c r="K291" s="74"/>
      <c r="L291" s="73"/>
      <c r="M291" s="73"/>
      <c r="N291" s="86">
        <f t="shared" si="12"/>
        <v>0</v>
      </c>
      <c r="O291" s="73"/>
      <c r="P291" s="73"/>
    </row>
    <row r="292" spans="2:16" ht="21" x14ac:dyDescent="0.2">
      <c r="B292" s="73">
        <v>290</v>
      </c>
      <c r="C292" s="5"/>
      <c r="D292" s="73"/>
      <c r="E292" s="73"/>
      <c r="F292" s="73"/>
      <c r="G292" s="73"/>
      <c r="H292" s="73"/>
      <c r="I292" s="73">
        <f t="shared" si="13"/>
        <v>0</v>
      </c>
      <c r="J292" s="90"/>
      <c r="K292" s="74"/>
      <c r="L292" s="73"/>
      <c r="M292" s="73"/>
      <c r="N292" s="86">
        <f t="shared" si="12"/>
        <v>0</v>
      </c>
      <c r="O292" s="73"/>
      <c r="P292" s="73"/>
    </row>
    <row r="293" spans="2:16" ht="21" x14ac:dyDescent="0.2">
      <c r="B293" s="73">
        <v>291</v>
      </c>
      <c r="C293" s="5"/>
      <c r="D293" s="73"/>
      <c r="E293" s="73"/>
      <c r="F293" s="73"/>
      <c r="G293" s="73"/>
      <c r="H293" s="73"/>
      <c r="I293" s="73">
        <f t="shared" si="13"/>
        <v>0</v>
      </c>
      <c r="J293" s="90"/>
      <c r="K293" s="74"/>
      <c r="L293" s="73"/>
      <c r="M293" s="73"/>
      <c r="N293" s="86">
        <f t="shared" si="12"/>
        <v>0</v>
      </c>
      <c r="O293" s="73"/>
      <c r="P293" s="73"/>
    </row>
    <row r="294" spans="2:16" ht="21" x14ac:dyDescent="0.2">
      <c r="B294" s="73">
        <v>292</v>
      </c>
      <c r="C294" s="5"/>
      <c r="D294" s="73"/>
      <c r="E294" s="73"/>
      <c r="F294" s="73"/>
      <c r="G294" s="73"/>
      <c r="H294" s="73"/>
      <c r="I294" s="73">
        <f t="shared" si="13"/>
        <v>0</v>
      </c>
      <c r="J294" s="90"/>
      <c r="K294" s="74"/>
      <c r="L294" s="73"/>
      <c r="M294" s="73"/>
      <c r="N294" s="86">
        <f t="shared" si="12"/>
        <v>0</v>
      </c>
      <c r="O294" s="73"/>
      <c r="P294" s="73"/>
    </row>
    <row r="295" spans="2:16" ht="21" x14ac:dyDescent="0.2">
      <c r="B295" s="73">
        <v>293</v>
      </c>
      <c r="C295" s="5"/>
      <c r="D295" s="73"/>
      <c r="E295" s="73"/>
      <c r="F295" s="73"/>
      <c r="G295" s="73"/>
      <c r="H295" s="73"/>
      <c r="I295" s="73">
        <f t="shared" si="13"/>
        <v>0</v>
      </c>
      <c r="J295" s="90"/>
      <c r="K295" s="74"/>
      <c r="L295" s="73"/>
      <c r="M295" s="73"/>
      <c r="N295" s="86">
        <f t="shared" si="12"/>
        <v>0</v>
      </c>
      <c r="O295" s="73"/>
      <c r="P295" s="73"/>
    </row>
    <row r="296" spans="2:16" ht="21" x14ac:dyDescent="0.2">
      <c r="B296" s="73">
        <v>294</v>
      </c>
      <c r="C296" s="5"/>
      <c r="D296" s="73"/>
      <c r="E296" s="73"/>
      <c r="F296" s="73"/>
      <c r="G296" s="73"/>
      <c r="H296" s="73"/>
      <c r="I296" s="73">
        <f t="shared" si="13"/>
        <v>0</v>
      </c>
      <c r="J296" s="90"/>
      <c r="K296" s="74"/>
      <c r="L296" s="73"/>
      <c r="M296" s="73"/>
      <c r="N296" s="86">
        <f t="shared" si="12"/>
        <v>0</v>
      </c>
      <c r="O296" s="73"/>
      <c r="P296" s="73"/>
    </row>
    <row r="297" spans="2:16" ht="21" x14ac:dyDescent="0.2">
      <c r="B297" s="73">
        <v>295</v>
      </c>
      <c r="C297" s="5"/>
      <c r="D297" s="73"/>
      <c r="E297" s="73"/>
      <c r="F297" s="73"/>
      <c r="G297" s="73"/>
      <c r="H297" s="73"/>
      <c r="I297" s="73">
        <f t="shared" si="13"/>
        <v>0</v>
      </c>
      <c r="J297" s="90"/>
      <c r="K297" s="74"/>
      <c r="L297" s="73"/>
      <c r="M297" s="73"/>
      <c r="N297" s="86">
        <f t="shared" si="12"/>
        <v>0</v>
      </c>
      <c r="O297" s="73"/>
      <c r="P297" s="73"/>
    </row>
    <row r="298" spans="2:16" ht="21" x14ac:dyDescent="0.2">
      <c r="B298" s="73">
        <v>296</v>
      </c>
      <c r="C298" s="5"/>
      <c r="D298" s="73"/>
      <c r="E298" s="73"/>
      <c r="F298" s="73"/>
      <c r="G298" s="73"/>
      <c r="H298" s="73"/>
      <c r="I298" s="73">
        <f t="shared" si="13"/>
        <v>0</v>
      </c>
      <c r="J298" s="90"/>
      <c r="K298" s="74"/>
      <c r="L298" s="73"/>
      <c r="M298" s="73"/>
      <c r="N298" s="86">
        <f t="shared" si="12"/>
        <v>0</v>
      </c>
      <c r="O298" s="73"/>
      <c r="P298" s="73"/>
    </row>
    <row r="299" spans="2:16" ht="21" x14ac:dyDescent="0.2">
      <c r="B299" s="73">
        <v>297</v>
      </c>
      <c r="C299" s="5"/>
      <c r="D299" s="73"/>
      <c r="E299" s="73"/>
      <c r="F299" s="73"/>
      <c r="G299" s="73"/>
      <c r="H299" s="73"/>
      <c r="I299" s="73">
        <f t="shared" si="13"/>
        <v>0</v>
      </c>
      <c r="J299" s="90"/>
      <c r="K299" s="74"/>
      <c r="L299" s="73"/>
      <c r="M299" s="73"/>
      <c r="N299" s="86">
        <f t="shared" si="12"/>
        <v>0</v>
      </c>
      <c r="O299" s="73"/>
      <c r="P299" s="73"/>
    </row>
    <row r="300" spans="2:16" ht="21" x14ac:dyDescent="0.2">
      <c r="B300" s="73">
        <v>298</v>
      </c>
      <c r="C300" s="5"/>
      <c r="D300" s="73"/>
      <c r="E300" s="73"/>
      <c r="F300" s="73"/>
      <c r="G300" s="73"/>
      <c r="H300" s="73"/>
      <c r="I300" s="73">
        <f t="shared" si="13"/>
        <v>0</v>
      </c>
      <c r="J300" s="90"/>
      <c r="K300" s="74"/>
      <c r="L300" s="73"/>
      <c r="M300" s="73"/>
      <c r="N300" s="86">
        <f t="shared" si="12"/>
        <v>0</v>
      </c>
      <c r="O300" s="73"/>
      <c r="P300" s="73"/>
    </row>
    <row r="301" spans="2:16" ht="21" x14ac:dyDescent="0.2">
      <c r="B301" s="73">
        <v>299</v>
      </c>
      <c r="C301" s="5"/>
      <c r="D301" s="73"/>
      <c r="E301" s="73"/>
      <c r="F301" s="73"/>
      <c r="G301" s="73"/>
      <c r="H301" s="73"/>
      <c r="I301" s="73">
        <f t="shared" si="13"/>
        <v>0</v>
      </c>
      <c r="J301" s="90"/>
      <c r="K301" s="74"/>
      <c r="L301" s="73"/>
      <c r="M301" s="73"/>
      <c r="N301" s="86">
        <f t="shared" si="12"/>
        <v>0</v>
      </c>
      <c r="O301" s="73"/>
      <c r="P301" s="73"/>
    </row>
    <row r="302" spans="2:16" ht="21" x14ac:dyDescent="0.2">
      <c r="B302" s="73">
        <v>300</v>
      </c>
      <c r="C302" s="5"/>
      <c r="D302" s="73"/>
      <c r="E302" s="73"/>
      <c r="F302" s="73"/>
      <c r="G302" s="73"/>
      <c r="H302" s="73"/>
      <c r="I302" s="73">
        <f t="shared" si="13"/>
        <v>0</v>
      </c>
      <c r="J302" s="90"/>
      <c r="K302" s="74"/>
      <c r="L302" s="73"/>
      <c r="M302" s="73"/>
      <c r="N302" s="86">
        <f t="shared" si="12"/>
        <v>0</v>
      </c>
      <c r="O302" s="73"/>
      <c r="P302" s="73"/>
    </row>
    <row r="303" spans="2:16" ht="21" x14ac:dyDescent="0.2">
      <c r="B303" s="73">
        <v>301</v>
      </c>
      <c r="C303" s="5"/>
      <c r="D303" s="73"/>
      <c r="E303" s="73"/>
      <c r="F303" s="73"/>
      <c r="G303" s="73"/>
      <c r="H303" s="73"/>
      <c r="I303" s="73">
        <f t="shared" si="13"/>
        <v>0</v>
      </c>
      <c r="J303" s="90"/>
      <c r="K303" s="74"/>
      <c r="L303" s="73"/>
      <c r="M303" s="73"/>
      <c r="N303" s="86">
        <f t="shared" si="12"/>
        <v>0</v>
      </c>
      <c r="O303" s="73"/>
      <c r="P303" s="73"/>
    </row>
    <row r="304" spans="2:16" ht="21" x14ac:dyDescent="0.2">
      <c r="B304" s="73">
        <v>302</v>
      </c>
      <c r="C304" s="5"/>
      <c r="D304" s="73"/>
      <c r="E304" s="73"/>
      <c r="F304" s="73"/>
      <c r="G304" s="73"/>
      <c r="H304" s="73"/>
      <c r="I304" s="73">
        <f t="shared" si="13"/>
        <v>0</v>
      </c>
      <c r="J304" s="90"/>
      <c r="K304" s="74"/>
      <c r="L304" s="73"/>
      <c r="M304" s="73"/>
      <c r="N304" s="86">
        <f t="shared" si="12"/>
        <v>0</v>
      </c>
      <c r="O304" s="73"/>
      <c r="P304" s="73"/>
    </row>
    <row r="305" spans="2:16" ht="21" x14ac:dyDescent="0.2">
      <c r="B305" s="73">
        <v>303</v>
      </c>
      <c r="C305" s="5"/>
      <c r="D305" s="73"/>
      <c r="E305" s="73"/>
      <c r="F305" s="73"/>
      <c r="G305" s="73"/>
      <c r="H305" s="73"/>
      <c r="I305" s="73">
        <f t="shared" si="13"/>
        <v>0</v>
      </c>
      <c r="J305" s="90"/>
      <c r="K305" s="74"/>
      <c r="L305" s="73"/>
      <c r="M305" s="73"/>
      <c r="N305" s="86">
        <f t="shared" si="12"/>
        <v>0</v>
      </c>
      <c r="O305" s="73"/>
      <c r="P305" s="73"/>
    </row>
    <row r="306" spans="2:16" ht="21" x14ac:dyDescent="0.2">
      <c r="B306" s="73">
        <v>304</v>
      </c>
      <c r="C306" s="5"/>
      <c r="D306" s="73"/>
      <c r="E306" s="73"/>
      <c r="F306" s="73"/>
      <c r="G306" s="73"/>
      <c r="H306" s="73"/>
      <c r="I306" s="73">
        <f t="shared" si="13"/>
        <v>0</v>
      </c>
      <c r="J306" s="90"/>
      <c r="K306" s="74"/>
      <c r="L306" s="73"/>
      <c r="M306" s="73"/>
      <c r="N306" s="86">
        <f t="shared" si="12"/>
        <v>0</v>
      </c>
      <c r="O306" s="73"/>
      <c r="P306" s="73"/>
    </row>
    <row r="307" spans="2:16" ht="21" x14ac:dyDescent="0.2">
      <c r="B307" s="73">
        <v>305</v>
      </c>
      <c r="C307" s="5"/>
      <c r="D307" s="73"/>
      <c r="E307" s="73"/>
      <c r="F307" s="73"/>
      <c r="G307" s="73"/>
      <c r="H307" s="73"/>
      <c r="I307" s="73">
        <f t="shared" si="13"/>
        <v>0</v>
      </c>
      <c r="J307" s="90"/>
      <c r="K307" s="74"/>
      <c r="L307" s="73"/>
      <c r="M307" s="73"/>
      <c r="N307" s="86">
        <f t="shared" si="12"/>
        <v>0</v>
      </c>
      <c r="O307" s="73"/>
      <c r="P307" s="73"/>
    </row>
    <row r="308" spans="2:16" ht="21" x14ac:dyDescent="0.2">
      <c r="B308" s="73">
        <v>306</v>
      </c>
      <c r="C308" s="5"/>
      <c r="D308" s="73"/>
      <c r="E308" s="73"/>
      <c r="F308" s="73"/>
      <c r="G308" s="73"/>
      <c r="H308" s="73"/>
      <c r="I308" s="73">
        <f t="shared" si="13"/>
        <v>0</v>
      </c>
      <c r="J308" s="90"/>
      <c r="K308" s="74"/>
      <c r="L308" s="73"/>
      <c r="M308" s="73"/>
      <c r="N308" s="86">
        <f t="shared" si="12"/>
        <v>0</v>
      </c>
      <c r="O308" s="73"/>
      <c r="P308" s="73"/>
    </row>
    <row r="309" spans="2:16" ht="21" x14ac:dyDescent="0.2">
      <c r="B309" s="73">
        <v>307</v>
      </c>
      <c r="C309" s="5"/>
      <c r="D309" s="73"/>
      <c r="E309" s="73"/>
      <c r="F309" s="73"/>
      <c r="G309" s="73"/>
      <c r="H309" s="73"/>
      <c r="I309" s="73">
        <f t="shared" si="13"/>
        <v>0</v>
      </c>
      <c r="J309" s="90"/>
      <c r="K309" s="74"/>
      <c r="L309" s="73"/>
      <c r="M309" s="73"/>
      <c r="N309" s="86">
        <f t="shared" si="12"/>
        <v>0</v>
      </c>
      <c r="O309" s="73"/>
      <c r="P309" s="73"/>
    </row>
    <row r="310" spans="2:16" ht="21" x14ac:dyDescent="0.2">
      <c r="B310" s="73">
        <v>308</v>
      </c>
      <c r="C310" s="5"/>
      <c r="D310" s="73"/>
      <c r="E310" s="73"/>
      <c r="F310" s="73"/>
      <c r="G310" s="73"/>
      <c r="H310" s="73"/>
      <c r="I310" s="73">
        <f t="shared" si="13"/>
        <v>0</v>
      </c>
      <c r="J310" s="90"/>
      <c r="K310" s="74"/>
      <c r="L310" s="73"/>
      <c r="M310" s="73"/>
      <c r="N310" s="86">
        <f t="shared" si="12"/>
        <v>0</v>
      </c>
      <c r="O310" s="73"/>
      <c r="P310" s="73"/>
    </row>
    <row r="311" spans="2:16" ht="21" x14ac:dyDescent="0.2">
      <c r="B311" s="73">
        <v>309</v>
      </c>
      <c r="C311" s="5"/>
      <c r="D311" s="73"/>
      <c r="E311" s="73"/>
      <c r="F311" s="73"/>
      <c r="G311" s="73"/>
      <c r="H311" s="73"/>
      <c r="I311" s="73">
        <f t="shared" si="13"/>
        <v>0</v>
      </c>
      <c r="J311" s="90"/>
      <c r="K311" s="74"/>
      <c r="L311" s="73"/>
      <c r="M311" s="73"/>
      <c r="N311" s="86">
        <f t="shared" si="12"/>
        <v>0</v>
      </c>
      <c r="O311" s="73"/>
      <c r="P311" s="73"/>
    </row>
    <row r="312" spans="2:16" ht="21" x14ac:dyDescent="0.2">
      <c r="B312" s="73">
        <v>310</v>
      </c>
      <c r="C312" s="5"/>
      <c r="D312" s="73"/>
      <c r="E312" s="73"/>
      <c r="F312" s="73"/>
      <c r="G312" s="73"/>
      <c r="H312" s="73"/>
      <c r="I312" s="73">
        <f t="shared" si="13"/>
        <v>0</v>
      </c>
      <c r="J312" s="90"/>
      <c r="K312" s="74"/>
      <c r="L312" s="73"/>
      <c r="M312" s="73"/>
      <c r="N312" s="86">
        <f t="shared" si="12"/>
        <v>0</v>
      </c>
      <c r="O312" s="73"/>
      <c r="P312" s="73"/>
    </row>
    <row r="313" spans="2:16" ht="21" x14ac:dyDescent="0.2">
      <c r="B313" s="73">
        <v>311</v>
      </c>
      <c r="C313" s="5"/>
      <c r="D313" s="73"/>
      <c r="E313" s="73"/>
      <c r="F313" s="73"/>
      <c r="G313" s="73"/>
      <c r="H313" s="73"/>
      <c r="I313" s="73">
        <f t="shared" si="13"/>
        <v>0</v>
      </c>
      <c r="J313" s="90"/>
      <c r="K313" s="74"/>
      <c r="L313" s="73"/>
      <c r="M313" s="73"/>
      <c r="N313" s="86">
        <f t="shared" si="12"/>
        <v>0</v>
      </c>
      <c r="O313" s="73"/>
      <c r="P313" s="73"/>
    </row>
    <row r="314" spans="2:16" ht="21" x14ac:dyDescent="0.2">
      <c r="B314" s="73">
        <v>312</v>
      </c>
      <c r="C314" s="5"/>
      <c r="D314" s="73"/>
      <c r="E314" s="73"/>
      <c r="F314" s="73"/>
      <c r="G314" s="73"/>
      <c r="H314" s="73"/>
      <c r="I314" s="73">
        <f t="shared" si="13"/>
        <v>0</v>
      </c>
      <c r="J314" s="90"/>
      <c r="K314" s="74"/>
      <c r="L314" s="73"/>
      <c r="M314" s="73"/>
      <c r="N314" s="86">
        <f t="shared" si="12"/>
        <v>0</v>
      </c>
      <c r="O314" s="73"/>
      <c r="P314" s="73"/>
    </row>
    <row r="315" spans="2:16" ht="21" x14ac:dyDescent="0.2">
      <c r="B315" s="73">
        <v>313</v>
      </c>
      <c r="C315" s="5"/>
      <c r="D315" s="73"/>
      <c r="E315" s="73"/>
      <c r="F315" s="73"/>
      <c r="G315" s="73"/>
      <c r="H315" s="73"/>
      <c r="I315" s="73">
        <f t="shared" si="13"/>
        <v>0</v>
      </c>
      <c r="J315" s="90"/>
      <c r="K315" s="74"/>
      <c r="L315" s="73"/>
      <c r="M315" s="73"/>
      <c r="N315" s="86">
        <f t="shared" si="12"/>
        <v>0</v>
      </c>
      <c r="O315" s="73"/>
      <c r="P315" s="73"/>
    </row>
    <row r="316" spans="2:16" ht="21" x14ac:dyDescent="0.2">
      <c r="B316" s="73">
        <v>314</v>
      </c>
      <c r="C316" s="5"/>
      <c r="D316" s="73"/>
      <c r="E316" s="73"/>
      <c r="F316" s="73"/>
      <c r="G316" s="73"/>
      <c r="H316" s="73"/>
      <c r="I316" s="73">
        <f t="shared" si="13"/>
        <v>0</v>
      </c>
      <c r="J316" s="90"/>
      <c r="K316" s="74"/>
      <c r="L316" s="73"/>
      <c r="M316" s="73"/>
      <c r="N316" s="86">
        <f t="shared" si="12"/>
        <v>0</v>
      </c>
      <c r="O316" s="73"/>
      <c r="P316" s="73"/>
    </row>
    <row r="317" spans="2:16" ht="21" x14ac:dyDescent="0.2">
      <c r="B317" s="73">
        <v>315</v>
      </c>
      <c r="C317" s="5"/>
      <c r="D317" s="73"/>
      <c r="E317" s="73"/>
      <c r="F317" s="73"/>
      <c r="G317" s="73"/>
      <c r="H317" s="73"/>
      <c r="I317" s="73">
        <f t="shared" si="13"/>
        <v>0</v>
      </c>
      <c r="J317" s="90"/>
      <c r="K317" s="74"/>
      <c r="L317" s="73"/>
      <c r="M317" s="73"/>
      <c r="N317" s="86">
        <f t="shared" si="12"/>
        <v>0</v>
      </c>
      <c r="O317" s="73"/>
      <c r="P317" s="73"/>
    </row>
    <row r="318" spans="2:16" ht="21" x14ac:dyDescent="0.2">
      <c r="B318" s="73">
        <v>316</v>
      </c>
      <c r="C318" s="5"/>
      <c r="D318" s="73"/>
      <c r="E318" s="73"/>
      <c r="F318" s="73"/>
      <c r="G318" s="73"/>
      <c r="H318" s="73"/>
      <c r="I318" s="73">
        <f t="shared" si="13"/>
        <v>0</v>
      </c>
      <c r="J318" s="90"/>
      <c r="K318" s="74"/>
      <c r="L318" s="73"/>
      <c r="M318" s="73"/>
      <c r="N318" s="86">
        <f t="shared" si="12"/>
        <v>0</v>
      </c>
      <c r="O318" s="73"/>
      <c r="P318" s="73"/>
    </row>
    <row r="319" spans="2:16" ht="21" x14ac:dyDescent="0.2">
      <c r="B319" s="73">
        <v>317</v>
      </c>
      <c r="C319" s="5"/>
      <c r="D319" s="73"/>
      <c r="E319" s="73"/>
      <c r="F319" s="73"/>
      <c r="G319" s="73"/>
      <c r="H319" s="73"/>
      <c r="I319" s="73">
        <f t="shared" si="13"/>
        <v>0</v>
      </c>
      <c r="J319" s="90"/>
      <c r="K319" s="74"/>
      <c r="L319" s="73"/>
      <c r="M319" s="73"/>
      <c r="N319" s="86">
        <f t="shared" si="12"/>
        <v>0</v>
      </c>
      <c r="O319" s="73"/>
      <c r="P319" s="73"/>
    </row>
    <row r="320" spans="2:16" ht="21" x14ac:dyDescent="0.2">
      <c r="B320" s="73">
        <v>318</v>
      </c>
      <c r="C320" s="5"/>
      <c r="D320" s="73"/>
      <c r="E320" s="73"/>
      <c r="F320" s="73"/>
      <c r="G320" s="73"/>
      <c r="H320" s="73"/>
      <c r="I320" s="73">
        <f t="shared" si="13"/>
        <v>0</v>
      </c>
      <c r="J320" s="90"/>
      <c r="K320" s="74"/>
      <c r="L320" s="73"/>
      <c r="M320" s="73"/>
      <c r="N320" s="86">
        <f t="shared" si="12"/>
        <v>0</v>
      </c>
      <c r="O320" s="73"/>
      <c r="P320" s="73"/>
    </row>
    <row r="321" spans="2:16" ht="21" x14ac:dyDescent="0.2">
      <c r="B321" s="73">
        <v>319</v>
      </c>
      <c r="C321" s="5"/>
      <c r="D321" s="73"/>
      <c r="E321" s="73"/>
      <c r="F321" s="73"/>
      <c r="G321" s="73"/>
      <c r="H321" s="73"/>
      <c r="I321" s="73">
        <f t="shared" si="13"/>
        <v>0</v>
      </c>
      <c r="J321" s="90"/>
      <c r="K321" s="74"/>
      <c r="L321" s="73"/>
      <c r="M321" s="73"/>
      <c r="N321" s="86">
        <f t="shared" si="12"/>
        <v>0</v>
      </c>
      <c r="O321" s="73"/>
      <c r="P321" s="73"/>
    </row>
    <row r="322" spans="2:16" ht="21" x14ac:dyDescent="0.2">
      <c r="B322" s="73">
        <v>320</v>
      </c>
      <c r="C322" s="5"/>
      <c r="D322" s="73"/>
      <c r="E322" s="73"/>
      <c r="F322" s="73"/>
      <c r="G322" s="73"/>
      <c r="H322" s="73"/>
      <c r="I322" s="73">
        <f t="shared" si="13"/>
        <v>0</v>
      </c>
      <c r="J322" s="90"/>
      <c r="K322" s="74"/>
      <c r="L322" s="73"/>
      <c r="M322" s="73"/>
      <c r="N322" s="86">
        <f t="shared" si="12"/>
        <v>0</v>
      </c>
      <c r="O322" s="73"/>
      <c r="P322" s="73"/>
    </row>
    <row r="323" spans="2:16" ht="21" x14ac:dyDescent="0.2">
      <c r="B323" s="73">
        <v>321</v>
      </c>
      <c r="C323" s="5"/>
      <c r="D323" s="73"/>
      <c r="E323" s="73"/>
      <c r="F323" s="73"/>
      <c r="G323" s="73"/>
      <c r="H323" s="73"/>
      <c r="I323" s="73">
        <f t="shared" si="13"/>
        <v>0</v>
      </c>
      <c r="J323" s="90"/>
      <c r="K323" s="74"/>
      <c r="L323" s="73"/>
      <c r="M323" s="73"/>
      <c r="N323" s="86">
        <f t="shared" ref="N323:N386" si="14">IFERROR(H323/L323,0)</f>
        <v>0</v>
      </c>
      <c r="O323" s="73"/>
      <c r="P323" s="73"/>
    </row>
    <row r="324" spans="2:16" ht="21" x14ac:dyDescent="0.2">
      <c r="B324" s="73">
        <v>322</v>
      </c>
      <c r="C324" s="5"/>
      <c r="D324" s="73"/>
      <c r="E324" s="73"/>
      <c r="F324" s="73"/>
      <c r="G324" s="73"/>
      <c r="H324" s="73"/>
      <c r="I324" s="73">
        <f t="shared" si="13"/>
        <v>0</v>
      </c>
      <c r="J324" s="90"/>
      <c r="K324" s="74"/>
      <c r="L324" s="73"/>
      <c r="M324" s="73"/>
      <c r="N324" s="86">
        <f t="shared" si="14"/>
        <v>0</v>
      </c>
      <c r="O324" s="73"/>
      <c r="P324" s="73"/>
    </row>
    <row r="325" spans="2:16" ht="21" x14ac:dyDescent="0.2">
      <c r="B325" s="73">
        <v>323</v>
      </c>
      <c r="C325" s="5"/>
      <c r="D325" s="73"/>
      <c r="E325" s="73"/>
      <c r="F325" s="73"/>
      <c r="G325" s="73"/>
      <c r="H325" s="73"/>
      <c r="I325" s="73">
        <f t="shared" ref="I325:I388" si="15">F325*H325</f>
        <v>0</v>
      </c>
      <c r="J325" s="90"/>
      <c r="K325" s="74"/>
      <c r="L325" s="73"/>
      <c r="M325" s="73"/>
      <c r="N325" s="86">
        <f t="shared" si="14"/>
        <v>0</v>
      </c>
      <c r="O325" s="73"/>
      <c r="P325" s="73"/>
    </row>
    <row r="326" spans="2:16" ht="21" x14ac:dyDescent="0.2">
      <c r="B326" s="73">
        <v>324</v>
      </c>
      <c r="C326" s="5"/>
      <c r="D326" s="73"/>
      <c r="E326" s="73"/>
      <c r="F326" s="73"/>
      <c r="G326" s="73"/>
      <c r="H326" s="73"/>
      <c r="I326" s="73">
        <f t="shared" si="15"/>
        <v>0</v>
      </c>
      <c r="J326" s="90"/>
      <c r="K326" s="74"/>
      <c r="L326" s="73"/>
      <c r="M326" s="73"/>
      <c r="N326" s="86">
        <f t="shared" si="14"/>
        <v>0</v>
      </c>
      <c r="O326" s="73"/>
      <c r="P326" s="73"/>
    </row>
    <row r="327" spans="2:16" ht="21" x14ac:dyDescent="0.2">
      <c r="B327" s="73">
        <v>325</v>
      </c>
      <c r="C327" s="5"/>
      <c r="D327" s="73"/>
      <c r="E327" s="73"/>
      <c r="F327" s="73"/>
      <c r="G327" s="73"/>
      <c r="H327" s="73"/>
      <c r="I327" s="73">
        <f t="shared" si="15"/>
        <v>0</v>
      </c>
      <c r="J327" s="90"/>
      <c r="K327" s="74"/>
      <c r="L327" s="73"/>
      <c r="M327" s="73"/>
      <c r="N327" s="86">
        <f t="shared" si="14"/>
        <v>0</v>
      </c>
      <c r="O327" s="73"/>
      <c r="P327" s="73"/>
    </row>
    <row r="328" spans="2:16" ht="21" x14ac:dyDescent="0.2">
      <c r="B328" s="73">
        <v>326</v>
      </c>
      <c r="C328" s="5"/>
      <c r="D328" s="73"/>
      <c r="E328" s="73"/>
      <c r="F328" s="73"/>
      <c r="G328" s="73"/>
      <c r="H328" s="73"/>
      <c r="I328" s="73">
        <f t="shared" si="15"/>
        <v>0</v>
      </c>
      <c r="J328" s="90"/>
      <c r="K328" s="74"/>
      <c r="L328" s="73"/>
      <c r="M328" s="73"/>
      <c r="N328" s="86">
        <f t="shared" si="14"/>
        <v>0</v>
      </c>
      <c r="O328" s="73"/>
      <c r="P328" s="73"/>
    </row>
    <row r="329" spans="2:16" ht="21" x14ac:dyDescent="0.2">
      <c r="B329" s="73">
        <v>327</v>
      </c>
      <c r="C329" s="5"/>
      <c r="D329" s="73"/>
      <c r="E329" s="73"/>
      <c r="F329" s="73"/>
      <c r="G329" s="73"/>
      <c r="H329" s="73"/>
      <c r="I329" s="73">
        <f t="shared" si="15"/>
        <v>0</v>
      </c>
      <c r="J329" s="90"/>
      <c r="K329" s="74"/>
      <c r="L329" s="73"/>
      <c r="M329" s="73"/>
      <c r="N329" s="86">
        <f t="shared" si="14"/>
        <v>0</v>
      </c>
      <c r="O329" s="73"/>
      <c r="P329" s="73"/>
    </row>
    <row r="330" spans="2:16" ht="21" x14ac:dyDescent="0.2">
      <c r="B330" s="73">
        <v>328</v>
      </c>
      <c r="C330" s="5"/>
      <c r="D330" s="73"/>
      <c r="E330" s="73"/>
      <c r="F330" s="73"/>
      <c r="G330" s="73"/>
      <c r="H330" s="73"/>
      <c r="I330" s="73">
        <f t="shared" si="15"/>
        <v>0</v>
      </c>
      <c r="J330" s="90"/>
      <c r="K330" s="74"/>
      <c r="L330" s="73"/>
      <c r="M330" s="73"/>
      <c r="N330" s="86">
        <f t="shared" si="14"/>
        <v>0</v>
      </c>
      <c r="O330" s="73"/>
      <c r="P330" s="73"/>
    </row>
    <row r="331" spans="2:16" ht="21" x14ac:dyDescent="0.2">
      <c r="B331" s="73">
        <v>329</v>
      </c>
      <c r="C331" s="5"/>
      <c r="D331" s="73"/>
      <c r="E331" s="73"/>
      <c r="F331" s="73"/>
      <c r="G331" s="73"/>
      <c r="H331" s="73"/>
      <c r="I331" s="73">
        <f t="shared" si="15"/>
        <v>0</v>
      </c>
      <c r="J331" s="90"/>
      <c r="K331" s="74"/>
      <c r="L331" s="73"/>
      <c r="M331" s="73"/>
      <c r="N331" s="86">
        <f t="shared" si="14"/>
        <v>0</v>
      </c>
      <c r="O331" s="73"/>
      <c r="P331" s="73"/>
    </row>
    <row r="332" spans="2:16" ht="21" x14ac:dyDescent="0.2">
      <c r="B332" s="73">
        <v>330</v>
      </c>
      <c r="C332" s="5"/>
      <c r="D332" s="73"/>
      <c r="E332" s="73"/>
      <c r="F332" s="73"/>
      <c r="G332" s="73"/>
      <c r="H332" s="73"/>
      <c r="I332" s="73">
        <f t="shared" si="15"/>
        <v>0</v>
      </c>
      <c r="J332" s="90"/>
      <c r="K332" s="74"/>
      <c r="L332" s="73"/>
      <c r="M332" s="73"/>
      <c r="N332" s="86">
        <f t="shared" si="14"/>
        <v>0</v>
      </c>
      <c r="O332" s="73"/>
      <c r="P332" s="73"/>
    </row>
    <row r="333" spans="2:16" ht="21" x14ac:dyDescent="0.2">
      <c r="B333" s="73">
        <v>331</v>
      </c>
      <c r="C333" s="5"/>
      <c r="D333" s="73"/>
      <c r="E333" s="73"/>
      <c r="F333" s="73"/>
      <c r="G333" s="73"/>
      <c r="H333" s="73"/>
      <c r="I333" s="73">
        <f t="shared" si="15"/>
        <v>0</v>
      </c>
      <c r="J333" s="90"/>
      <c r="K333" s="74"/>
      <c r="L333" s="73"/>
      <c r="M333" s="73"/>
      <c r="N333" s="86">
        <f t="shared" si="14"/>
        <v>0</v>
      </c>
      <c r="O333" s="73"/>
      <c r="P333" s="73"/>
    </row>
    <row r="334" spans="2:16" ht="21" x14ac:dyDescent="0.2">
      <c r="B334" s="73">
        <v>332</v>
      </c>
      <c r="C334" s="5"/>
      <c r="D334" s="73"/>
      <c r="E334" s="73"/>
      <c r="F334" s="73"/>
      <c r="G334" s="73"/>
      <c r="H334" s="73"/>
      <c r="I334" s="73">
        <f t="shared" si="15"/>
        <v>0</v>
      </c>
      <c r="J334" s="90"/>
      <c r="K334" s="74"/>
      <c r="L334" s="73"/>
      <c r="M334" s="73"/>
      <c r="N334" s="86">
        <f t="shared" si="14"/>
        <v>0</v>
      </c>
      <c r="O334" s="73"/>
      <c r="P334" s="73"/>
    </row>
    <row r="335" spans="2:16" ht="21" x14ac:dyDescent="0.2">
      <c r="B335" s="73">
        <v>333</v>
      </c>
      <c r="C335" s="5"/>
      <c r="D335" s="73"/>
      <c r="E335" s="73"/>
      <c r="F335" s="73"/>
      <c r="G335" s="73"/>
      <c r="H335" s="73"/>
      <c r="I335" s="73">
        <f t="shared" si="15"/>
        <v>0</v>
      </c>
      <c r="J335" s="90"/>
      <c r="K335" s="74"/>
      <c r="L335" s="73"/>
      <c r="M335" s="73"/>
      <c r="N335" s="86">
        <f t="shared" si="14"/>
        <v>0</v>
      </c>
      <c r="O335" s="73"/>
      <c r="P335" s="73"/>
    </row>
    <row r="336" spans="2:16" ht="21" x14ac:dyDescent="0.2">
      <c r="B336" s="73">
        <v>334</v>
      </c>
      <c r="C336" s="5"/>
      <c r="D336" s="73"/>
      <c r="E336" s="73"/>
      <c r="F336" s="73"/>
      <c r="G336" s="73"/>
      <c r="H336" s="73"/>
      <c r="I336" s="73">
        <f t="shared" si="15"/>
        <v>0</v>
      </c>
      <c r="J336" s="90"/>
      <c r="K336" s="74"/>
      <c r="L336" s="73"/>
      <c r="M336" s="73"/>
      <c r="N336" s="86">
        <f t="shared" si="14"/>
        <v>0</v>
      </c>
      <c r="O336" s="73"/>
      <c r="P336" s="73"/>
    </row>
    <row r="337" spans="2:16" ht="21" x14ac:dyDescent="0.2">
      <c r="B337" s="73">
        <v>335</v>
      </c>
      <c r="C337" s="5"/>
      <c r="D337" s="73"/>
      <c r="E337" s="73"/>
      <c r="F337" s="73"/>
      <c r="G337" s="73"/>
      <c r="H337" s="73"/>
      <c r="I337" s="73">
        <f t="shared" si="15"/>
        <v>0</v>
      </c>
      <c r="J337" s="90"/>
      <c r="K337" s="74"/>
      <c r="L337" s="73"/>
      <c r="M337" s="73"/>
      <c r="N337" s="86">
        <f t="shared" si="14"/>
        <v>0</v>
      </c>
      <c r="O337" s="73"/>
      <c r="P337" s="73"/>
    </row>
    <row r="338" spans="2:16" ht="21" x14ac:dyDescent="0.2">
      <c r="B338" s="73">
        <v>336</v>
      </c>
      <c r="C338" s="5"/>
      <c r="D338" s="73"/>
      <c r="E338" s="73"/>
      <c r="F338" s="73"/>
      <c r="G338" s="73"/>
      <c r="H338" s="73"/>
      <c r="I338" s="73">
        <f t="shared" si="15"/>
        <v>0</v>
      </c>
      <c r="J338" s="90"/>
      <c r="K338" s="74"/>
      <c r="L338" s="73"/>
      <c r="M338" s="73"/>
      <c r="N338" s="86">
        <f t="shared" si="14"/>
        <v>0</v>
      </c>
      <c r="O338" s="73"/>
      <c r="P338" s="73"/>
    </row>
    <row r="339" spans="2:16" ht="21" x14ac:dyDescent="0.2">
      <c r="B339" s="73">
        <v>337</v>
      </c>
      <c r="C339" s="5"/>
      <c r="D339" s="73"/>
      <c r="E339" s="73"/>
      <c r="F339" s="73"/>
      <c r="G339" s="73"/>
      <c r="H339" s="73"/>
      <c r="I339" s="73">
        <f t="shared" si="15"/>
        <v>0</v>
      </c>
      <c r="J339" s="90"/>
      <c r="K339" s="74"/>
      <c r="L339" s="73"/>
      <c r="M339" s="73"/>
      <c r="N339" s="86">
        <f t="shared" si="14"/>
        <v>0</v>
      </c>
      <c r="O339" s="73"/>
      <c r="P339" s="73"/>
    </row>
    <row r="340" spans="2:16" ht="21" x14ac:dyDescent="0.2">
      <c r="B340" s="73">
        <v>338</v>
      </c>
      <c r="C340" s="5"/>
      <c r="D340" s="73"/>
      <c r="E340" s="73"/>
      <c r="F340" s="73"/>
      <c r="G340" s="73"/>
      <c r="H340" s="73"/>
      <c r="I340" s="73">
        <f t="shared" si="15"/>
        <v>0</v>
      </c>
      <c r="J340" s="90"/>
      <c r="K340" s="74"/>
      <c r="L340" s="73"/>
      <c r="M340" s="73"/>
      <c r="N340" s="86">
        <f t="shared" si="14"/>
        <v>0</v>
      </c>
      <c r="O340" s="73"/>
      <c r="P340" s="73"/>
    </row>
    <row r="341" spans="2:16" ht="21" x14ac:dyDescent="0.2">
      <c r="B341" s="73">
        <v>339</v>
      </c>
      <c r="C341" s="5"/>
      <c r="D341" s="73"/>
      <c r="E341" s="73"/>
      <c r="F341" s="73"/>
      <c r="G341" s="73"/>
      <c r="H341" s="73"/>
      <c r="I341" s="73">
        <f t="shared" si="15"/>
        <v>0</v>
      </c>
      <c r="J341" s="90"/>
      <c r="K341" s="74"/>
      <c r="L341" s="73"/>
      <c r="M341" s="73"/>
      <c r="N341" s="86">
        <f t="shared" si="14"/>
        <v>0</v>
      </c>
      <c r="O341" s="73"/>
      <c r="P341" s="73"/>
    </row>
    <row r="342" spans="2:16" ht="21" x14ac:dyDescent="0.2">
      <c r="B342" s="73">
        <v>340</v>
      </c>
      <c r="C342" s="5"/>
      <c r="D342" s="73"/>
      <c r="E342" s="73"/>
      <c r="F342" s="73"/>
      <c r="G342" s="73"/>
      <c r="H342" s="73"/>
      <c r="I342" s="73">
        <f t="shared" si="15"/>
        <v>0</v>
      </c>
      <c r="J342" s="90"/>
      <c r="K342" s="74"/>
      <c r="L342" s="73"/>
      <c r="M342" s="73"/>
      <c r="N342" s="86">
        <f t="shared" si="14"/>
        <v>0</v>
      </c>
      <c r="O342" s="73"/>
      <c r="P342" s="73"/>
    </row>
    <row r="343" spans="2:16" ht="21" x14ac:dyDescent="0.2">
      <c r="B343" s="73">
        <v>341</v>
      </c>
      <c r="C343" s="5"/>
      <c r="D343" s="73"/>
      <c r="E343" s="73"/>
      <c r="F343" s="73"/>
      <c r="G343" s="73"/>
      <c r="H343" s="73"/>
      <c r="I343" s="73">
        <f t="shared" si="15"/>
        <v>0</v>
      </c>
      <c r="J343" s="90"/>
      <c r="K343" s="74"/>
      <c r="L343" s="73"/>
      <c r="M343" s="73"/>
      <c r="N343" s="86">
        <f t="shared" si="14"/>
        <v>0</v>
      </c>
      <c r="O343" s="73"/>
      <c r="P343" s="73"/>
    </row>
    <row r="344" spans="2:16" ht="21" x14ac:dyDescent="0.2">
      <c r="B344" s="73">
        <v>342</v>
      </c>
      <c r="C344" s="5"/>
      <c r="D344" s="73"/>
      <c r="E344" s="73"/>
      <c r="F344" s="73"/>
      <c r="G344" s="73"/>
      <c r="H344" s="73"/>
      <c r="I344" s="73">
        <f t="shared" si="15"/>
        <v>0</v>
      </c>
      <c r="J344" s="90"/>
      <c r="K344" s="74"/>
      <c r="L344" s="73"/>
      <c r="M344" s="73"/>
      <c r="N344" s="86">
        <f t="shared" si="14"/>
        <v>0</v>
      </c>
      <c r="O344" s="73"/>
      <c r="P344" s="73"/>
    </row>
    <row r="345" spans="2:16" ht="21" x14ac:dyDescent="0.2">
      <c r="B345" s="73">
        <v>343</v>
      </c>
      <c r="C345" s="5"/>
      <c r="D345" s="73"/>
      <c r="E345" s="73"/>
      <c r="F345" s="73"/>
      <c r="G345" s="73"/>
      <c r="H345" s="73"/>
      <c r="I345" s="73">
        <f t="shared" si="15"/>
        <v>0</v>
      </c>
      <c r="J345" s="90"/>
      <c r="K345" s="74"/>
      <c r="L345" s="73"/>
      <c r="M345" s="73"/>
      <c r="N345" s="86">
        <f t="shared" si="14"/>
        <v>0</v>
      </c>
      <c r="O345" s="73"/>
      <c r="P345" s="73"/>
    </row>
    <row r="346" spans="2:16" ht="21" x14ac:dyDescent="0.2">
      <c r="B346" s="73">
        <v>344</v>
      </c>
      <c r="C346" s="5"/>
      <c r="D346" s="73"/>
      <c r="E346" s="73"/>
      <c r="F346" s="73"/>
      <c r="G346" s="73"/>
      <c r="H346" s="73"/>
      <c r="I346" s="73">
        <f t="shared" si="15"/>
        <v>0</v>
      </c>
      <c r="J346" s="90"/>
      <c r="K346" s="74"/>
      <c r="L346" s="73"/>
      <c r="M346" s="73"/>
      <c r="N346" s="86">
        <f t="shared" si="14"/>
        <v>0</v>
      </c>
      <c r="O346" s="73"/>
      <c r="P346" s="73"/>
    </row>
    <row r="347" spans="2:16" ht="21" x14ac:dyDescent="0.2">
      <c r="B347" s="73">
        <v>345</v>
      </c>
      <c r="C347" s="5"/>
      <c r="D347" s="73"/>
      <c r="E347" s="73"/>
      <c r="F347" s="73"/>
      <c r="G347" s="73"/>
      <c r="H347" s="73"/>
      <c r="I347" s="73">
        <f t="shared" si="15"/>
        <v>0</v>
      </c>
      <c r="J347" s="90"/>
      <c r="K347" s="74"/>
      <c r="L347" s="73"/>
      <c r="M347" s="73"/>
      <c r="N347" s="86">
        <f t="shared" si="14"/>
        <v>0</v>
      </c>
      <c r="O347" s="73"/>
      <c r="P347" s="73"/>
    </row>
    <row r="348" spans="2:16" ht="21" x14ac:dyDescent="0.2">
      <c r="B348" s="73">
        <v>346</v>
      </c>
      <c r="C348" s="5"/>
      <c r="D348" s="73"/>
      <c r="E348" s="73"/>
      <c r="F348" s="73"/>
      <c r="G348" s="73"/>
      <c r="H348" s="73"/>
      <c r="I348" s="73">
        <f t="shared" si="15"/>
        <v>0</v>
      </c>
      <c r="J348" s="90"/>
      <c r="K348" s="74"/>
      <c r="L348" s="73"/>
      <c r="M348" s="73"/>
      <c r="N348" s="86">
        <f t="shared" si="14"/>
        <v>0</v>
      </c>
      <c r="O348" s="73"/>
      <c r="P348" s="73"/>
    </row>
    <row r="349" spans="2:16" ht="21" x14ac:dyDescent="0.2">
      <c r="B349" s="73">
        <v>347</v>
      </c>
      <c r="C349" s="5"/>
      <c r="D349" s="73"/>
      <c r="E349" s="73"/>
      <c r="F349" s="73"/>
      <c r="G349" s="73"/>
      <c r="H349" s="73"/>
      <c r="I349" s="73">
        <f t="shared" si="15"/>
        <v>0</v>
      </c>
      <c r="J349" s="90"/>
      <c r="K349" s="74"/>
      <c r="L349" s="73"/>
      <c r="M349" s="73"/>
      <c r="N349" s="86">
        <f t="shared" si="14"/>
        <v>0</v>
      </c>
      <c r="O349" s="73"/>
      <c r="P349" s="73"/>
    </row>
    <row r="350" spans="2:16" ht="21" x14ac:dyDescent="0.2">
      <c r="B350" s="73">
        <v>348</v>
      </c>
      <c r="C350" s="5"/>
      <c r="D350" s="73"/>
      <c r="E350" s="73"/>
      <c r="F350" s="73"/>
      <c r="G350" s="73"/>
      <c r="H350" s="73"/>
      <c r="I350" s="73">
        <f t="shared" si="15"/>
        <v>0</v>
      </c>
      <c r="J350" s="90"/>
      <c r="K350" s="74"/>
      <c r="L350" s="73"/>
      <c r="M350" s="73"/>
      <c r="N350" s="86">
        <f t="shared" si="14"/>
        <v>0</v>
      </c>
      <c r="O350" s="73"/>
      <c r="P350" s="73"/>
    </row>
    <row r="351" spans="2:16" ht="21" x14ac:dyDescent="0.2">
      <c r="B351" s="73">
        <v>349</v>
      </c>
      <c r="C351" s="5"/>
      <c r="D351" s="73"/>
      <c r="E351" s="73"/>
      <c r="F351" s="73"/>
      <c r="G351" s="73"/>
      <c r="H351" s="73"/>
      <c r="I351" s="73">
        <f t="shared" si="15"/>
        <v>0</v>
      </c>
      <c r="J351" s="90"/>
      <c r="K351" s="74"/>
      <c r="L351" s="73"/>
      <c r="M351" s="73"/>
      <c r="N351" s="86">
        <f t="shared" si="14"/>
        <v>0</v>
      </c>
      <c r="O351" s="73"/>
      <c r="P351" s="73"/>
    </row>
    <row r="352" spans="2:16" ht="21" x14ac:dyDescent="0.2">
      <c r="B352" s="73">
        <v>350</v>
      </c>
      <c r="C352" s="5"/>
      <c r="D352" s="73"/>
      <c r="E352" s="73"/>
      <c r="F352" s="73"/>
      <c r="G352" s="73"/>
      <c r="H352" s="73"/>
      <c r="I352" s="73">
        <f t="shared" si="15"/>
        <v>0</v>
      </c>
      <c r="J352" s="90"/>
      <c r="K352" s="74"/>
      <c r="L352" s="73"/>
      <c r="M352" s="73"/>
      <c r="N352" s="86">
        <f t="shared" si="14"/>
        <v>0</v>
      </c>
      <c r="O352" s="73"/>
      <c r="P352" s="73"/>
    </row>
    <row r="353" spans="2:16" ht="21" x14ac:dyDescent="0.2">
      <c r="B353" s="73">
        <v>351</v>
      </c>
      <c r="C353" s="5"/>
      <c r="D353" s="73"/>
      <c r="E353" s="73"/>
      <c r="F353" s="73"/>
      <c r="G353" s="73"/>
      <c r="H353" s="73"/>
      <c r="I353" s="73">
        <f t="shared" si="15"/>
        <v>0</v>
      </c>
      <c r="J353" s="90"/>
      <c r="K353" s="74"/>
      <c r="L353" s="73"/>
      <c r="M353" s="73"/>
      <c r="N353" s="86">
        <f t="shared" si="14"/>
        <v>0</v>
      </c>
      <c r="O353" s="73"/>
      <c r="P353" s="73"/>
    </row>
    <row r="354" spans="2:16" ht="21" x14ac:dyDescent="0.2">
      <c r="B354" s="73">
        <v>352</v>
      </c>
      <c r="C354" s="5"/>
      <c r="D354" s="73"/>
      <c r="E354" s="73"/>
      <c r="F354" s="73"/>
      <c r="G354" s="73"/>
      <c r="H354" s="73"/>
      <c r="I354" s="73">
        <f t="shared" si="15"/>
        <v>0</v>
      </c>
      <c r="J354" s="90"/>
      <c r="K354" s="74"/>
      <c r="L354" s="73"/>
      <c r="M354" s="73"/>
      <c r="N354" s="86">
        <f t="shared" si="14"/>
        <v>0</v>
      </c>
      <c r="O354" s="73"/>
      <c r="P354" s="73"/>
    </row>
    <row r="355" spans="2:16" ht="21" x14ac:dyDescent="0.2">
      <c r="B355" s="73">
        <v>353</v>
      </c>
      <c r="C355" s="5"/>
      <c r="D355" s="73"/>
      <c r="E355" s="73"/>
      <c r="F355" s="73"/>
      <c r="G355" s="73"/>
      <c r="H355" s="73"/>
      <c r="I355" s="73">
        <f t="shared" si="15"/>
        <v>0</v>
      </c>
      <c r="J355" s="90"/>
      <c r="K355" s="74"/>
      <c r="L355" s="73"/>
      <c r="M355" s="73"/>
      <c r="N355" s="86">
        <f t="shared" si="14"/>
        <v>0</v>
      </c>
      <c r="O355" s="73"/>
      <c r="P355" s="73"/>
    </row>
    <row r="356" spans="2:16" ht="21" x14ac:dyDescent="0.2">
      <c r="B356" s="73">
        <v>354</v>
      </c>
      <c r="C356" s="5"/>
      <c r="D356" s="73"/>
      <c r="E356" s="73"/>
      <c r="F356" s="73"/>
      <c r="G356" s="73"/>
      <c r="H356" s="73"/>
      <c r="I356" s="73">
        <f t="shared" si="15"/>
        <v>0</v>
      </c>
      <c r="J356" s="90"/>
      <c r="K356" s="74"/>
      <c r="L356" s="73"/>
      <c r="M356" s="73"/>
      <c r="N356" s="86">
        <f t="shared" si="14"/>
        <v>0</v>
      </c>
      <c r="O356" s="73"/>
      <c r="P356" s="73"/>
    </row>
    <row r="357" spans="2:16" ht="21" x14ac:dyDescent="0.2">
      <c r="B357" s="73">
        <v>355</v>
      </c>
      <c r="C357" s="5"/>
      <c r="D357" s="73"/>
      <c r="E357" s="73"/>
      <c r="F357" s="73"/>
      <c r="G357" s="73"/>
      <c r="H357" s="73"/>
      <c r="I357" s="73">
        <f t="shared" si="15"/>
        <v>0</v>
      </c>
      <c r="J357" s="90"/>
      <c r="K357" s="74"/>
      <c r="L357" s="73"/>
      <c r="M357" s="73"/>
      <c r="N357" s="86">
        <f t="shared" si="14"/>
        <v>0</v>
      </c>
      <c r="O357" s="73"/>
      <c r="P357" s="73"/>
    </row>
    <row r="358" spans="2:16" ht="21" x14ac:dyDescent="0.2">
      <c r="B358" s="73">
        <v>356</v>
      </c>
      <c r="C358" s="5"/>
      <c r="D358" s="73"/>
      <c r="E358" s="73"/>
      <c r="F358" s="73"/>
      <c r="G358" s="73"/>
      <c r="H358" s="73"/>
      <c r="I358" s="73">
        <f t="shared" si="15"/>
        <v>0</v>
      </c>
      <c r="J358" s="90"/>
      <c r="K358" s="74"/>
      <c r="L358" s="73"/>
      <c r="M358" s="73"/>
      <c r="N358" s="86">
        <f t="shared" si="14"/>
        <v>0</v>
      </c>
      <c r="O358" s="73"/>
      <c r="P358" s="73"/>
    </row>
    <row r="359" spans="2:16" ht="21" x14ac:dyDescent="0.2">
      <c r="B359" s="73">
        <v>357</v>
      </c>
      <c r="C359" s="5"/>
      <c r="D359" s="73"/>
      <c r="E359" s="73"/>
      <c r="F359" s="73"/>
      <c r="G359" s="73"/>
      <c r="H359" s="73"/>
      <c r="I359" s="73">
        <f t="shared" si="15"/>
        <v>0</v>
      </c>
      <c r="J359" s="90"/>
      <c r="K359" s="74"/>
      <c r="L359" s="73"/>
      <c r="M359" s="73"/>
      <c r="N359" s="86">
        <f t="shared" si="14"/>
        <v>0</v>
      </c>
      <c r="O359" s="73"/>
      <c r="P359" s="73"/>
    </row>
    <row r="360" spans="2:16" ht="21" x14ac:dyDescent="0.2">
      <c r="B360" s="73">
        <v>358</v>
      </c>
      <c r="C360" s="5"/>
      <c r="D360" s="73"/>
      <c r="E360" s="73"/>
      <c r="F360" s="73"/>
      <c r="G360" s="73"/>
      <c r="H360" s="73"/>
      <c r="I360" s="73">
        <f t="shared" si="15"/>
        <v>0</v>
      </c>
      <c r="J360" s="90"/>
      <c r="K360" s="74"/>
      <c r="L360" s="73"/>
      <c r="M360" s="73"/>
      <c r="N360" s="86">
        <f t="shared" si="14"/>
        <v>0</v>
      </c>
      <c r="O360" s="73"/>
      <c r="P360" s="73"/>
    </row>
    <row r="361" spans="2:16" ht="21" x14ac:dyDescent="0.2">
      <c r="B361" s="73">
        <v>359</v>
      </c>
      <c r="C361" s="5"/>
      <c r="D361" s="73"/>
      <c r="E361" s="73"/>
      <c r="F361" s="73"/>
      <c r="G361" s="73"/>
      <c r="H361" s="73"/>
      <c r="I361" s="73">
        <f t="shared" si="15"/>
        <v>0</v>
      </c>
      <c r="J361" s="90"/>
      <c r="K361" s="74"/>
      <c r="L361" s="73"/>
      <c r="M361" s="73"/>
      <c r="N361" s="86">
        <f t="shared" si="14"/>
        <v>0</v>
      </c>
      <c r="O361" s="73"/>
      <c r="P361" s="73"/>
    </row>
    <row r="362" spans="2:16" ht="21" x14ac:dyDescent="0.2">
      <c r="B362" s="73">
        <v>360</v>
      </c>
      <c r="C362" s="5"/>
      <c r="D362" s="73"/>
      <c r="E362" s="73"/>
      <c r="F362" s="73"/>
      <c r="G362" s="73"/>
      <c r="H362" s="73"/>
      <c r="I362" s="73">
        <f t="shared" si="15"/>
        <v>0</v>
      </c>
      <c r="J362" s="90"/>
      <c r="K362" s="74"/>
      <c r="L362" s="73"/>
      <c r="M362" s="73"/>
      <c r="N362" s="86">
        <f t="shared" si="14"/>
        <v>0</v>
      </c>
      <c r="O362" s="73"/>
      <c r="P362" s="73"/>
    </row>
    <row r="363" spans="2:16" ht="21" x14ac:dyDescent="0.2">
      <c r="B363" s="73">
        <v>361</v>
      </c>
      <c r="C363" s="5"/>
      <c r="D363" s="73"/>
      <c r="E363" s="73"/>
      <c r="F363" s="73"/>
      <c r="G363" s="73"/>
      <c r="H363" s="73"/>
      <c r="I363" s="73">
        <f t="shared" si="15"/>
        <v>0</v>
      </c>
      <c r="J363" s="90"/>
      <c r="K363" s="74"/>
      <c r="L363" s="73"/>
      <c r="M363" s="73"/>
      <c r="N363" s="86">
        <f t="shared" si="14"/>
        <v>0</v>
      </c>
      <c r="O363" s="73"/>
      <c r="P363" s="73"/>
    </row>
    <row r="364" spans="2:16" ht="21" x14ac:dyDescent="0.2">
      <c r="B364" s="73">
        <v>362</v>
      </c>
      <c r="C364" s="5"/>
      <c r="D364" s="73"/>
      <c r="E364" s="73"/>
      <c r="F364" s="73"/>
      <c r="G364" s="73"/>
      <c r="H364" s="73"/>
      <c r="I364" s="73">
        <f t="shared" si="15"/>
        <v>0</v>
      </c>
      <c r="J364" s="90"/>
      <c r="K364" s="74"/>
      <c r="L364" s="73"/>
      <c r="M364" s="73"/>
      <c r="N364" s="86">
        <f t="shared" si="14"/>
        <v>0</v>
      </c>
      <c r="O364" s="73"/>
      <c r="P364" s="73"/>
    </row>
    <row r="365" spans="2:16" ht="21" x14ac:dyDescent="0.2">
      <c r="B365" s="73">
        <v>363</v>
      </c>
      <c r="C365" s="5"/>
      <c r="D365" s="73"/>
      <c r="E365" s="73"/>
      <c r="F365" s="73"/>
      <c r="G365" s="73"/>
      <c r="H365" s="73"/>
      <c r="I365" s="73">
        <f t="shared" si="15"/>
        <v>0</v>
      </c>
      <c r="J365" s="90"/>
      <c r="K365" s="74"/>
      <c r="L365" s="73"/>
      <c r="M365" s="73"/>
      <c r="N365" s="86">
        <f t="shared" si="14"/>
        <v>0</v>
      </c>
      <c r="O365" s="73"/>
      <c r="P365" s="73"/>
    </row>
    <row r="366" spans="2:16" ht="21" x14ac:dyDescent="0.2">
      <c r="B366" s="73">
        <v>364</v>
      </c>
      <c r="C366" s="5"/>
      <c r="D366" s="73"/>
      <c r="E366" s="73"/>
      <c r="F366" s="73"/>
      <c r="G366" s="73"/>
      <c r="H366" s="73"/>
      <c r="I366" s="73">
        <f t="shared" si="15"/>
        <v>0</v>
      </c>
      <c r="J366" s="90"/>
      <c r="K366" s="74"/>
      <c r="L366" s="73"/>
      <c r="M366" s="73"/>
      <c r="N366" s="86">
        <f t="shared" si="14"/>
        <v>0</v>
      </c>
      <c r="O366" s="73"/>
      <c r="P366" s="73"/>
    </row>
    <row r="367" spans="2:16" ht="21" x14ac:dyDescent="0.2">
      <c r="B367" s="73">
        <v>365</v>
      </c>
      <c r="C367" s="5"/>
      <c r="D367" s="73"/>
      <c r="E367" s="73"/>
      <c r="F367" s="73"/>
      <c r="G367" s="73"/>
      <c r="H367" s="73"/>
      <c r="I367" s="73">
        <f t="shared" si="15"/>
        <v>0</v>
      </c>
      <c r="J367" s="90"/>
      <c r="K367" s="74"/>
      <c r="L367" s="73"/>
      <c r="M367" s="73"/>
      <c r="N367" s="86">
        <f t="shared" si="14"/>
        <v>0</v>
      </c>
      <c r="O367" s="73"/>
      <c r="P367" s="73"/>
    </row>
    <row r="368" spans="2:16" ht="21" x14ac:dyDescent="0.2">
      <c r="B368" s="73">
        <v>366</v>
      </c>
      <c r="C368" s="5"/>
      <c r="D368" s="73"/>
      <c r="E368" s="73"/>
      <c r="F368" s="73"/>
      <c r="G368" s="73"/>
      <c r="H368" s="73"/>
      <c r="I368" s="73">
        <f t="shared" si="15"/>
        <v>0</v>
      </c>
      <c r="J368" s="90"/>
      <c r="K368" s="74"/>
      <c r="L368" s="73"/>
      <c r="M368" s="73"/>
      <c r="N368" s="86">
        <f t="shared" si="14"/>
        <v>0</v>
      </c>
      <c r="O368" s="73"/>
      <c r="P368" s="73"/>
    </row>
    <row r="369" spans="2:16" ht="21" x14ac:dyDescent="0.2">
      <c r="B369" s="73">
        <v>367</v>
      </c>
      <c r="C369" s="5"/>
      <c r="D369" s="73"/>
      <c r="E369" s="73"/>
      <c r="F369" s="73"/>
      <c r="G369" s="73"/>
      <c r="H369" s="73"/>
      <c r="I369" s="73">
        <f t="shared" si="15"/>
        <v>0</v>
      </c>
      <c r="J369" s="90"/>
      <c r="K369" s="74"/>
      <c r="L369" s="73"/>
      <c r="M369" s="73"/>
      <c r="N369" s="86">
        <f t="shared" si="14"/>
        <v>0</v>
      </c>
      <c r="O369" s="73"/>
      <c r="P369" s="73"/>
    </row>
    <row r="370" spans="2:16" ht="21" x14ac:dyDescent="0.2">
      <c r="B370" s="73">
        <v>368</v>
      </c>
      <c r="C370" s="5"/>
      <c r="D370" s="73"/>
      <c r="E370" s="73"/>
      <c r="F370" s="73"/>
      <c r="G370" s="73"/>
      <c r="H370" s="73"/>
      <c r="I370" s="73">
        <f t="shared" si="15"/>
        <v>0</v>
      </c>
      <c r="J370" s="90"/>
      <c r="K370" s="74"/>
      <c r="L370" s="73"/>
      <c r="M370" s="73"/>
      <c r="N370" s="86">
        <f t="shared" si="14"/>
        <v>0</v>
      </c>
      <c r="O370" s="73"/>
      <c r="P370" s="73"/>
    </row>
    <row r="371" spans="2:16" ht="21" x14ac:dyDescent="0.2">
      <c r="B371" s="73">
        <v>369</v>
      </c>
      <c r="C371" s="5"/>
      <c r="D371" s="73"/>
      <c r="E371" s="73"/>
      <c r="F371" s="73"/>
      <c r="G371" s="73"/>
      <c r="H371" s="73"/>
      <c r="I371" s="73">
        <f t="shared" si="15"/>
        <v>0</v>
      </c>
      <c r="J371" s="90"/>
      <c r="K371" s="74"/>
      <c r="L371" s="73"/>
      <c r="M371" s="73"/>
      <c r="N371" s="86">
        <f t="shared" si="14"/>
        <v>0</v>
      </c>
      <c r="O371" s="73"/>
      <c r="P371" s="73"/>
    </row>
    <row r="372" spans="2:16" ht="21" x14ac:dyDescent="0.2">
      <c r="B372" s="73">
        <v>370</v>
      </c>
      <c r="C372" s="5"/>
      <c r="D372" s="73"/>
      <c r="E372" s="73"/>
      <c r="F372" s="73"/>
      <c r="G372" s="73"/>
      <c r="H372" s="73"/>
      <c r="I372" s="73">
        <f t="shared" si="15"/>
        <v>0</v>
      </c>
      <c r="J372" s="90"/>
      <c r="K372" s="74"/>
      <c r="L372" s="73"/>
      <c r="M372" s="73"/>
      <c r="N372" s="86">
        <f t="shared" si="14"/>
        <v>0</v>
      </c>
      <c r="O372" s="73"/>
      <c r="P372" s="73"/>
    </row>
    <row r="373" spans="2:16" ht="21" x14ac:dyDescent="0.2">
      <c r="B373" s="73">
        <v>371</v>
      </c>
      <c r="C373" s="5"/>
      <c r="D373" s="73"/>
      <c r="E373" s="73"/>
      <c r="F373" s="73"/>
      <c r="G373" s="73"/>
      <c r="H373" s="73"/>
      <c r="I373" s="73">
        <f t="shared" si="15"/>
        <v>0</v>
      </c>
      <c r="J373" s="90"/>
      <c r="K373" s="74"/>
      <c r="L373" s="73"/>
      <c r="M373" s="73"/>
      <c r="N373" s="86">
        <f t="shared" si="14"/>
        <v>0</v>
      </c>
      <c r="O373" s="73"/>
      <c r="P373" s="73"/>
    </row>
    <row r="374" spans="2:16" ht="21" x14ac:dyDescent="0.2">
      <c r="B374" s="73">
        <v>372</v>
      </c>
      <c r="C374" s="5"/>
      <c r="D374" s="73"/>
      <c r="E374" s="73"/>
      <c r="F374" s="73"/>
      <c r="G374" s="73"/>
      <c r="H374" s="73"/>
      <c r="I374" s="73">
        <f t="shared" si="15"/>
        <v>0</v>
      </c>
      <c r="J374" s="90"/>
      <c r="K374" s="74"/>
      <c r="L374" s="73"/>
      <c r="M374" s="73"/>
      <c r="N374" s="86">
        <f t="shared" si="14"/>
        <v>0</v>
      </c>
      <c r="O374" s="73"/>
      <c r="P374" s="73"/>
    </row>
    <row r="375" spans="2:16" ht="21" x14ac:dyDescent="0.2">
      <c r="B375" s="73">
        <v>373</v>
      </c>
      <c r="C375" s="5"/>
      <c r="D375" s="73"/>
      <c r="E375" s="73"/>
      <c r="F375" s="73"/>
      <c r="G375" s="73"/>
      <c r="H375" s="73"/>
      <c r="I375" s="73">
        <f t="shared" si="15"/>
        <v>0</v>
      </c>
      <c r="J375" s="90"/>
      <c r="K375" s="74"/>
      <c r="L375" s="73"/>
      <c r="M375" s="73"/>
      <c r="N375" s="86">
        <f t="shared" si="14"/>
        <v>0</v>
      </c>
      <c r="O375" s="73"/>
      <c r="P375" s="73"/>
    </row>
    <row r="376" spans="2:16" ht="21" x14ac:dyDescent="0.2">
      <c r="B376" s="73">
        <v>374</v>
      </c>
      <c r="C376" s="5"/>
      <c r="D376" s="73"/>
      <c r="E376" s="73"/>
      <c r="F376" s="73"/>
      <c r="G376" s="73"/>
      <c r="H376" s="73"/>
      <c r="I376" s="73">
        <f t="shared" si="15"/>
        <v>0</v>
      </c>
      <c r="J376" s="90"/>
      <c r="K376" s="74"/>
      <c r="L376" s="73"/>
      <c r="M376" s="73"/>
      <c r="N376" s="86">
        <f t="shared" si="14"/>
        <v>0</v>
      </c>
      <c r="O376" s="73"/>
      <c r="P376" s="73"/>
    </row>
    <row r="377" spans="2:16" ht="21" x14ac:dyDescent="0.2">
      <c r="B377" s="73">
        <v>375</v>
      </c>
      <c r="C377" s="5"/>
      <c r="D377" s="73"/>
      <c r="E377" s="73"/>
      <c r="F377" s="73"/>
      <c r="G377" s="73"/>
      <c r="H377" s="73"/>
      <c r="I377" s="73">
        <f t="shared" si="15"/>
        <v>0</v>
      </c>
      <c r="J377" s="90"/>
      <c r="K377" s="74"/>
      <c r="L377" s="73"/>
      <c r="M377" s="73"/>
      <c r="N377" s="86">
        <f t="shared" si="14"/>
        <v>0</v>
      </c>
      <c r="O377" s="73"/>
      <c r="P377" s="73"/>
    </row>
    <row r="378" spans="2:16" ht="21" x14ac:dyDescent="0.2">
      <c r="B378" s="73">
        <v>376</v>
      </c>
      <c r="C378" s="5"/>
      <c r="D378" s="73"/>
      <c r="E378" s="73"/>
      <c r="F378" s="73"/>
      <c r="G378" s="73"/>
      <c r="H378" s="73"/>
      <c r="I378" s="73">
        <f t="shared" si="15"/>
        <v>0</v>
      </c>
      <c r="J378" s="90"/>
      <c r="K378" s="74"/>
      <c r="L378" s="73"/>
      <c r="M378" s="73"/>
      <c r="N378" s="86">
        <f t="shared" si="14"/>
        <v>0</v>
      </c>
      <c r="O378" s="73"/>
      <c r="P378" s="73"/>
    </row>
    <row r="379" spans="2:16" ht="21" x14ac:dyDescent="0.2">
      <c r="B379" s="73">
        <v>377</v>
      </c>
      <c r="C379" s="5"/>
      <c r="D379" s="73"/>
      <c r="E379" s="73"/>
      <c r="F379" s="73"/>
      <c r="G379" s="73"/>
      <c r="H379" s="73"/>
      <c r="I379" s="73">
        <f t="shared" si="15"/>
        <v>0</v>
      </c>
      <c r="J379" s="90"/>
      <c r="K379" s="74"/>
      <c r="L379" s="73"/>
      <c r="M379" s="73"/>
      <c r="N379" s="86">
        <f t="shared" si="14"/>
        <v>0</v>
      </c>
      <c r="O379" s="73"/>
      <c r="P379" s="73"/>
    </row>
    <row r="380" spans="2:16" ht="21" x14ac:dyDescent="0.2">
      <c r="B380" s="73">
        <v>378</v>
      </c>
      <c r="C380" s="5"/>
      <c r="D380" s="73"/>
      <c r="E380" s="73"/>
      <c r="F380" s="73"/>
      <c r="G380" s="73"/>
      <c r="H380" s="73"/>
      <c r="I380" s="73">
        <f t="shared" si="15"/>
        <v>0</v>
      </c>
      <c r="J380" s="90"/>
      <c r="K380" s="74"/>
      <c r="L380" s="73"/>
      <c r="M380" s="73"/>
      <c r="N380" s="86">
        <f t="shared" si="14"/>
        <v>0</v>
      </c>
      <c r="O380" s="73"/>
      <c r="P380" s="73"/>
    </row>
    <row r="381" spans="2:16" ht="21" x14ac:dyDescent="0.2">
      <c r="B381" s="73">
        <v>379</v>
      </c>
      <c r="C381" s="5"/>
      <c r="D381" s="73"/>
      <c r="E381" s="73"/>
      <c r="F381" s="73"/>
      <c r="G381" s="73"/>
      <c r="H381" s="73"/>
      <c r="I381" s="73">
        <f t="shared" si="15"/>
        <v>0</v>
      </c>
      <c r="J381" s="90"/>
      <c r="K381" s="74"/>
      <c r="L381" s="73"/>
      <c r="M381" s="73"/>
      <c r="N381" s="86">
        <f t="shared" si="14"/>
        <v>0</v>
      </c>
      <c r="O381" s="73"/>
      <c r="P381" s="73"/>
    </row>
    <row r="382" spans="2:16" ht="21" x14ac:dyDescent="0.2">
      <c r="B382" s="73">
        <v>380</v>
      </c>
      <c r="C382" s="5"/>
      <c r="D382" s="73"/>
      <c r="E382" s="73"/>
      <c r="F382" s="73"/>
      <c r="G382" s="73"/>
      <c r="H382" s="73"/>
      <c r="I382" s="73">
        <f t="shared" si="15"/>
        <v>0</v>
      </c>
      <c r="J382" s="90"/>
      <c r="K382" s="74"/>
      <c r="L382" s="73"/>
      <c r="M382" s="73"/>
      <c r="N382" s="86">
        <f t="shared" si="14"/>
        <v>0</v>
      </c>
      <c r="O382" s="73"/>
      <c r="P382" s="73"/>
    </row>
    <row r="383" spans="2:16" ht="21" x14ac:dyDescent="0.2">
      <c r="B383" s="73">
        <v>381</v>
      </c>
      <c r="C383" s="5"/>
      <c r="D383" s="73"/>
      <c r="E383" s="73"/>
      <c r="F383" s="73"/>
      <c r="G383" s="73"/>
      <c r="H383" s="73"/>
      <c r="I383" s="73">
        <f t="shared" si="15"/>
        <v>0</v>
      </c>
      <c r="J383" s="90"/>
      <c r="K383" s="74"/>
      <c r="L383" s="73"/>
      <c r="M383" s="73"/>
      <c r="N383" s="86">
        <f t="shared" si="14"/>
        <v>0</v>
      </c>
      <c r="O383" s="73"/>
      <c r="P383" s="73"/>
    </row>
    <row r="384" spans="2:16" ht="21" x14ac:dyDescent="0.2">
      <c r="B384" s="73">
        <v>382</v>
      </c>
      <c r="C384" s="5"/>
      <c r="D384" s="73"/>
      <c r="E384" s="73"/>
      <c r="F384" s="73"/>
      <c r="G384" s="73"/>
      <c r="H384" s="73"/>
      <c r="I384" s="73">
        <f t="shared" si="15"/>
        <v>0</v>
      </c>
      <c r="J384" s="90"/>
      <c r="K384" s="74"/>
      <c r="L384" s="73"/>
      <c r="M384" s="73"/>
      <c r="N384" s="86">
        <f t="shared" si="14"/>
        <v>0</v>
      </c>
      <c r="O384" s="73"/>
      <c r="P384" s="73"/>
    </row>
    <row r="385" spans="2:16" ht="21" x14ac:dyDescent="0.2">
      <c r="B385" s="73">
        <v>383</v>
      </c>
      <c r="C385" s="5"/>
      <c r="D385" s="73"/>
      <c r="E385" s="73"/>
      <c r="F385" s="73"/>
      <c r="G385" s="73"/>
      <c r="H385" s="73"/>
      <c r="I385" s="73">
        <f t="shared" si="15"/>
        <v>0</v>
      </c>
      <c r="J385" s="90"/>
      <c r="K385" s="74"/>
      <c r="L385" s="73"/>
      <c r="M385" s="73"/>
      <c r="N385" s="86">
        <f t="shared" si="14"/>
        <v>0</v>
      </c>
      <c r="O385" s="73"/>
      <c r="P385" s="73"/>
    </row>
    <row r="386" spans="2:16" ht="21" x14ac:dyDescent="0.2">
      <c r="B386" s="73">
        <v>384</v>
      </c>
      <c r="C386" s="5"/>
      <c r="D386" s="73"/>
      <c r="E386" s="73"/>
      <c r="F386" s="73"/>
      <c r="G386" s="73"/>
      <c r="H386" s="73"/>
      <c r="I386" s="73">
        <f t="shared" si="15"/>
        <v>0</v>
      </c>
      <c r="J386" s="90"/>
      <c r="K386" s="74"/>
      <c r="L386" s="73"/>
      <c r="M386" s="73"/>
      <c r="N386" s="86">
        <f t="shared" si="14"/>
        <v>0</v>
      </c>
      <c r="O386" s="73"/>
      <c r="P386" s="73"/>
    </row>
    <row r="387" spans="2:16" ht="21" x14ac:dyDescent="0.2">
      <c r="B387" s="73">
        <v>385</v>
      </c>
      <c r="C387" s="5"/>
      <c r="D387" s="73"/>
      <c r="E387" s="73"/>
      <c r="F387" s="73"/>
      <c r="G387" s="73"/>
      <c r="H387" s="73"/>
      <c r="I387" s="73">
        <f t="shared" si="15"/>
        <v>0</v>
      </c>
      <c r="J387" s="90"/>
      <c r="K387" s="74"/>
      <c r="L387" s="73"/>
      <c r="M387" s="73"/>
      <c r="N387" s="86">
        <f t="shared" ref="N387:N450" si="16">IFERROR(H387/L387,0)</f>
        <v>0</v>
      </c>
      <c r="O387" s="73"/>
      <c r="P387" s="73"/>
    </row>
    <row r="388" spans="2:16" ht="21" x14ac:dyDescent="0.2">
      <c r="B388" s="73">
        <v>386</v>
      </c>
      <c r="C388" s="5"/>
      <c r="D388" s="73"/>
      <c r="E388" s="73"/>
      <c r="F388" s="73"/>
      <c r="G388" s="73"/>
      <c r="H388" s="73"/>
      <c r="I388" s="73">
        <f t="shared" si="15"/>
        <v>0</v>
      </c>
      <c r="J388" s="90"/>
      <c r="K388" s="74"/>
      <c r="L388" s="73"/>
      <c r="M388" s="73"/>
      <c r="N388" s="86">
        <f t="shared" si="16"/>
        <v>0</v>
      </c>
      <c r="O388" s="73"/>
      <c r="P388" s="73"/>
    </row>
    <row r="389" spans="2:16" ht="21" x14ac:dyDescent="0.2">
      <c r="B389" s="73">
        <v>387</v>
      </c>
      <c r="C389" s="5"/>
      <c r="D389" s="73"/>
      <c r="E389" s="73"/>
      <c r="F389" s="73"/>
      <c r="G389" s="73"/>
      <c r="H389" s="73"/>
      <c r="I389" s="73">
        <f t="shared" ref="I389:I452" si="17">F389*H389</f>
        <v>0</v>
      </c>
      <c r="J389" s="90"/>
      <c r="K389" s="74"/>
      <c r="L389" s="73"/>
      <c r="M389" s="73"/>
      <c r="N389" s="86">
        <f t="shared" si="16"/>
        <v>0</v>
      </c>
      <c r="O389" s="73"/>
      <c r="P389" s="73"/>
    </row>
    <row r="390" spans="2:16" ht="21" x14ac:dyDescent="0.2">
      <c r="B390" s="73">
        <v>388</v>
      </c>
      <c r="C390" s="5"/>
      <c r="D390" s="73"/>
      <c r="E390" s="73"/>
      <c r="F390" s="73"/>
      <c r="G390" s="73"/>
      <c r="H390" s="73"/>
      <c r="I390" s="73">
        <f t="shared" si="17"/>
        <v>0</v>
      </c>
      <c r="J390" s="90"/>
      <c r="K390" s="74"/>
      <c r="L390" s="73"/>
      <c r="M390" s="73"/>
      <c r="N390" s="86">
        <f t="shared" si="16"/>
        <v>0</v>
      </c>
      <c r="O390" s="73"/>
      <c r="P390" s="73"/>
    </row>
    <row r="391" spans="2:16" ht="21" x14ac:dyDescent="0.2">
      <c r="B391" s="73">
        <v>389</v>
      </c>
      <c r="C391" s="5"/>
      <c r="D391" s="73"/>
      <c r="E391" s="73"/>
      <c r="F391" s="73"/>
      <c r="G391" s="73"/>
      <c r="H391" s="73"/>
      <c r="I391" s="73">
        <f t="shared" si="17"/>
        <v>0</v>
      </c>
      <c r="J391" s="90"/>
      <c r="K391" s="74"/>
      <c r="L391" s="73"/>
      <c r="M391" s="73"/>
      <c r="N391" s="86">
        <f t="shared" si="16"/>
        <v>0</v>
      </c>
      <c r="O391" s="73"/>
      <c r="P391" s="73"/>
    </row>
    <row r="392" spans="2:16" ht="21" x14ac:dyDescent="0.2">
      <c r="B392" s="73">
        <v>390</v>
      </c>
      <c r="C392" s="5"/>
      <c r="D392" s="73"/>
      <c r="E392" s="73"/>
      <c r="F392" s="73"/>
      <c r="G392" s="73"/>
      <c r="H392" s="73"/>
      <c r="I392" s="73">
        <f t="shared" si="17"/>
        <v>0</v>
      </c>
      <c r="J392" s="90"/>
      <c r="K392" s="74"/>
      <c r="L392" s="73"/>
      <c r="M392" s="73"/>
      <c r="N392" s="86">
        <f t="shared" si="16"/>
        <v>0</v>
      </c>
      <c r="O392" s="73"/>
      <c r="P392" s="73"/>
    </row>
    <row r="393" spans="2:16" ht="21" x14ac:dyDescent="0.2">
      <c r="B393" s="73">
        <v>391</v>
      </c>
      <c r="C393" s="5"/>
      <c r="D393" s="73"/>
      <c r="E393" s="73"/>
      <c r="F393" s="73"/>
      <c r="G393" s="73"/>
      <c r="H393" s="73"/>
      <c r="I393" s="73">
        <f t="shared" si="17"/>
        <v>0</v>
      </c>
      <c r="J393" s="90"/>
      <c r="K393" s="74"/>
      <c r="L393" s="73"/>
      <c r="M393" s="73"/>
      <c r="N393" s="86">
        <f t="shared" si="16"/>
        <v>0</v>
      </c>
      <c r="O393" s="73"/>
      <c r="P393" s="73"/>
    </row>
    <row r="394" spans="2:16" ht="21" x14ac:dyDescent="0.2">
      <c r="B394" s="73">
        <v>392</v>
      </c>
      <c r="C394" s="5"/>
      <c r="D394" s="73"/>
      <c r="E394" s="73"/>
      <c r="F394" s="73"/>
      <c r="G394" s="73"/>
      <c r="H394" s="73"/>
      <c r="I394" s="73">
        <f t="shared" si="17"/>
        <v>0</v>
      </c>
      <c r="J394" s="90"/>
      <c r="K394" s="74"/>
      <c r="L394" s="73"/>
      <c r="M394" s="73"/>
      <c r="N394" s="86">
        <f t="shared" si="16"/>
        <v>0</v>
      </c>
      <c r="O394" s="73"/>
      <c r="P394" s="73"/>
    </row>
    <row r="395" spans="2:16" ht="21" x14ac:dyDescent="0.2">
      <c r="B395" s="73">
        <v>393</v>
      </c>
      <c r="C395" s="5"/>
      <c r="D395" s="73"/>
      <c r="E395" s="73"/>
      <c r="F395" s="73"/>
      <c r="G395" s="73"/>
      <c r="H395" s="73"/>
      <c r="I395" s="73">
        <f t="shared" si="17"/>
        <v>0</v>
      </c>
      <c r="J395" s="90"/>
      <c r="K395" s="74"/>
      <c r="L395" s="73"/>
      <c r="M395" s="73"/>
      <c r="N395" s="86">
        <f t="shared" si="16"/>
        <v>0</v>
      </c>
      <c r="O395" s="73"/>
      <c r="P395" s="73"/>
    </row>
    <row r="396" spans="2:16" ht="21" x14ac:dyDescent="0.2">
      <c r="B396" s="73">
        <v>394</v>
      </c>
      <c r="C396" s="5"/>
      <c r="D396" s="73"/>
      <c r="E396" s="73"/>
      <c r="F396" s="73"/>
      <c r="G396" s="73"/>
      <c r="H396" s="73"/>
      <c r="I396" s="73">
        <f t="shared" si="17"/>
        <v>0</v>
      </c>
      <c r="J396" s="90"/>
      <c r="K396" s="74"/>
      <c r="L396" s="73"/>
      <c r="M396" s="73"/>
      <c r="N396" s="86">
        <f t="shared" si="16"/>
        <v>0</v>
      </c>
      <c r="O396" s="73"/>
      <c r="P396" s="73"/>
    </row>
    <row r="397" spans="2:16" ht="21" x14ac:dyDescent="0.2">
      <c r="B397" s="73">
        <v>395</v>
      </c>
      <c r="C397" s="5"/>
      <c r="D397" s="73"/>
      <c r="E397" s="73"/>
      <c r="F397" s="73"/>
      <c r="G397" s="73"/>
      <c r="H397" s="73"/>
      <c r="I397" s="73">
        <f t="shared" si="17"/>
        <v>0</v>
      </c>
      <c r="J397" s="90"/>
      <c r="K397" s="74"/>
      <c r="L397" s="73"/>
      <c r="M397" s="73"/>
      <c r="N397" s="86">
        <f t="shared" si="16"/>
        <v>0</v>
      </c>
      <c r="O397" s="73"/>
      <c r="P397" s="73"/>
    </row>
    <row r="398" spans="2:16" ht="21" x14ac:dyDescent="0.2">
      <c r="B398" s="73">
        <v>396</v>
      </c>
      <c r="C398" s="5"/>
      <c r="D398" s="73"/>
      <c r="E398" s="73"/>
      <c r="F398" s="73"/>
      <c r="G398" s="73"/>
      <c r="H398" s="73"/>
      <c r="I398" s="73">
        <f t="shared" si="17"/>
        <v>0</v>
      </c>
      <c r="J398" s="90"/>
      <c r="K398" s="74"/>
      <c r="L398" s="73"/>
      <c r="M398" s="73"/>
      <c r="N398" s="86">
        <f t="shared" si="16"/>
        <v>0</v>
      </c>
      <c r="O398" s="73"/>
      <c r="P398" s="73"/>
    </row>
    <row r="399" spans="2:16" ht="21" x14ac:dyDescent="0.2">
      <c r="B399" s="73">
        <v>397</v>
      </c>
      <c r="C399" s="5"/>
      <c r="D399" s="73"/>
      <c r="E399" s="73"/>
      <c r="F399" s="73"/>
      <c r="G399" s="73"/>
      <c r="H399" s="73"/>
      <c r="I399" s="73">
        <f t="shared" si="17"/>
        <v>0</v>
      </c>
      <c r="J399" s="90"/>
      <c r="K399" s="74"/>
      <c r="L399" s="73"/>
      <c r="M399" s="73"/>
      <c r="N399" s="86">
        <f t="shared" si="16"/>
        <v>0</v>
      </c>
      <c r="O399" s="73"/>
      <c r="P399" s="73"/>
    </row>
    <row r="400" spans="2:16" ht="21" x14ac:dyDescent="0.2">
      <c r="B400" s="73">
        <v>398</v>
      </c>
      <c r="C400" s="5"/>
      <c r="D400" s="73"/>
      <c r="E400" s="73"/>
      <c r="F400" s="73"/>
      <c r="G400" s="73"/>
      <c r="H400" s="73"/>
      <c r="I400" s="73">
        <f t="shared" si="17"/>
        <v>0</v>
      </c>
      <c r="J400" s="90"/>
      <c r="K400" s="74"/>
      <c r="L400" s="73"/>
      <c r="M400" s="73"/>
      <c r="N400" s="86">
        <f t="shared" si="16"/>
        <v>0</v>
      </c>
      <c r="O400" s="73"/>
      <c r="P400" s="73"/>
    </row>
    <row r="401" spans="2:16" ht="21" x14ac:dyDescent="0.2">
      <c r="B401" s="73">
        <v>399</v>
      </c>
      <c r="C401" s="5"/>
      <c r="D401" s="73"/>
      <c r="E401" s="73"/>
      <c r="F401" s="73"/>
      <c r="G401" s="73"/>
      <c r="H401" s="73"/>
      <c r="I401" s="73">
        <f t="shared" si="17"/>
        <v>0</v>
      </c>
      <c r="J401" s="90"/>
      <c r="K401" s="74"/>
      <c r="L401" s="73"/>
      <c r="M401" s="73"/>
      <c r="N401" s="86">
        <f t="shared" si="16"/>
        <v>0</v>
      </c>
      <c r="O401" s="73"/>
      <c r="P401" s="73"/>
    </row>
    <row r="402" spans="2:16" ht="21" x14ac:dyDescent="0.2">
      <c r="B402" s="73">
        <v>400</v>
      </c>
      <c r="C402" s="5"/>
      <c r="D402" s="73"/>
      <c r="E402" s="73"/>
      <c r="F402" s="73"/>
      <c r="G402" s="73"/>
      <c r="H402" s="73"/>
      <c r="I402" s="73">
        <f t="shared" si="17"/>
        <v>0</v>
      </c>
      <c r="J402" s="90"/>
      <c r="K402" s="74"/>
      <c r="L402" s="73"/>
      <c r="M402" s="73"/>
      <c r="N402" s="86">
        <f t="shared" si="16"/>
        <v>0</v>
      </c>
      <c r="O402" s="73"/>
      <c r="P402" s="73"/>
    </row>
    <row r="403" spans="2:16" ht="21" x14ac:dyDescent="0.2">
      <c r="B403" s="73">
        <v>401</v>
      </c>
      <c r="C403" s="5"/>
      <c r="D403" s="73"/>
      <c r="E403" s="73"/>
      <c r="F403" s="73"/>
      <c r="G403" s="73"/>
      <c r="H403" s="73"/>
      <c r="I403" s="73">
        <f t="shared" si="17"/>
        <v>0</v>
      </c>
      <c r="J403" s="90"/>
      <c r="K403" s="74"/>
      <c r="L403" s="73"/>
      <c r="M403" s="73"/>
      <c r="N403" s="86">
        <f t="shared" si="16"/>
        <v>0</v>
      </c>
      <c r="O403" s="73"/>
      <c r="P403" s="73"/>
    </row>
    <row r="404" spans="2:16" ht="21" x14ac:dyDescent="0.2">
      <c r="B404" s="73">
        <v>402</v>
      </c>
      <c r="C404" s="5"/>
      <c r="D404" s="73"/>
      <c r="E404" s="73"/>
      <c r="F404" s="73"/>
      <c r="G404" s="73"/>
      <c r="H404" s="73"/>
      <c r="I404" s="73">
        <f t="shared" si="17"/>
        <v>0</v>
      </c>
      <c r="J404" s="90"/>
      <c r="K404" s="74"/>
      <c r="L404" s="73"/>
      <c r="M404" s="73"/>
      <c r="N404" s="86">
        <f t="shared" si="16"/>
        <v>0</v>
      </c>
      <c r="O404" s="73"/>
      <c r="P404" s="73"/>
    </row>
    <row r="405" spans="2:16" ht="21" x14ac:dyDescent="0.2">
      <c r="B405" s="73">
        <v>403</v>
      </c>
      <c r="C405" s="5"/>
      <c r="D405" s="73"/>
      <c r="E405" s="73"/>
      <c r="F405" s="73"/>
      <c r="G405" s="73"/>
      <c r="H405" s="73"/>
      <c r="I405" s="73">
        <f t="shared" si="17"/>
        <v>0</v>
      </c>
      <c r="J405" s="90"/>
      <c r="K405" s="74"/>
      <c r="L405" s="73"/>
      <c r="M405" s="73"/>
      <c r="N405" s="86">
        <f t="shared" si="16"/>
        <v>0</v>
      </c>
      <c r="O405" s="73"/>
      <c r="P405" s="73"/>
    </row>
    <row r="406" spans="2:16" ht="21" x14ac:dyDescent="0.2">
      <c r="B406" s="73">
        <v>404</v>
      </c>
      <c r="C406" s="5"/>
      <c r="D406" s="73"/>
      <c r="E406" s="73"/>
      <c r="F406" s="73"/>
      <c r="G406" s="73"/>
      <c r="H406" s="73"/>
      <c r="I406" s="73">
        <f t="shared" si="17"/>
        <v>0</v>
      </c>
      <c r="J406" s="90"/>
      <c r="K406" s="74"/>
      <c r="L406" s="73"/>
      <c r="M406" s="73"/>
      <c r="N406" s="86">
        <f t="shared" si="16"/>
        <v>0</v>
      </c>
      <c r="O406" s="73"/>
      <c r="P406" s="73"/>
    </row>
    <row r="407" spans="2:16" ht="21" x14ac:dyDescent="0.2">
      <c r="B407" s="73">
        <v>405</v>
      </c>
      <c r="C407" s="5"/>
      <c r="D407" s="73"/>
      <c r="E407" s="73"/>
      <c r="F407" s="73"/>
      <c r="G407" s="73"/>
      <c r="H407" s="73"/>
      <c r="I407" s="73">
        <f t="shared" si="17"/>
        <v>0</v>
      </c>
      <c r="J407" s="90"/>
      <c r="K407" s="74"/>
      <c r="L407" s="73"/>
      <c r="M407" s="73"/>
      <c r="N407" s="86">
        <f t="shared" si="16"/>
        <v>0</v>
      </c>
      <c r="O407" s="73"/>
      <c r="P407" s="73"/>
    </row>
    <row r="408" spans="2:16" ht="21" x14ac:dyDescent="0.2">
      <c r="B408" s="73">
        <v>406</v>
      </c>
      <c r="C408" s="5"/>
      <c r="D408" s="73"/>
      <c r="E408" s="73"/>
      <c r="F408" s="73"/>
      <c r="G408" s="73"/>
      <c r="H408" s="73"/>
      <c r="I408" s="73">
        <f t="shared" si="17"/>
        <v>0</v>
      </c>
      <c r="J408" s="90"/>
      <c r="K408" s="74"/>
      <c r="L408" s="73"/>
      <c r="M408" s="73"/>
      <c r="N408" s="86">
        <f t="shared" si="16"/>
        <v>0</v>
      </c>
      <c r="O408" s="73"/>
      <c r="P408" s="73"/>
    </row>
    <row r="409" spans="2:16" ht="21" x14ac:dyDescent="0.2">
      <c r="B409" s="73">
        <v>407</v>
      </c>
      <c r="C409" s="5"/>
      <c r="D409" s="73"/>
      <c r="E409" s="73"/>
      <c r="F409" s="73"/>
      <c r="G409" s="73"/>
      <c r="H409" s="73"/>
      <c r="I409" s="73">
        <f t="shared" si="17"/>
        <v>0</v>
      </c>
      <c r="J409" s="90"/>
      <c r="K409" s="74"/>
      <c r="L409" s="73"/>
      <c r="M409" s="73"/>
      <c r="N409" s="86">
        <f t="shared" si="16"/>
        <v>0</v>
      </c>
      <c r="O409" s="73"/>
      <c r="P409" s="73"/>
    </row>
    <row r="410" spans="2:16" ht="21" x14ac:dyDescent="0.2">
      <c r="B410" s="73">
        <v>408</v>
      </c>
      <c r="C410" s="5"/>
      <c r="D410" s="73"/>
      <c r="E410" s="73"/>
      <c r="F410" s="73"/>
      <c r="G410" s="73"/>
      <c r="H410" s="73"/>
      <c r="I410" s="73">
        <f t="shared" si="17"/>
        <v>0</v>
      </c>
      <c r="J410" s="90"/>
      <c r="K410" s="74"/>
      <c r="L410" s="73"/>
      <c r="M410" s="73"/>
      <c r="N410" s="86">
        <f t="shared" si="16"/>
        <v>0</v>
      </c>
      <c r="O410" s="73"/>
      <c r="P410" s="73"/>
    </row>
    <row r="411" spans="2:16" ht="21" x14ac:dyDescent="0.2">
      <c r="B411" s="73">
        <v>409</v>
      </c>
      <c r="C411" s="5"/>
      <c r="D411" s="73"/>
      <c r="E411" s="73"/>
      <c r="F411" s="73"/>
      <c r="G411" s="73"/>
      <c r="H411" s="73"/>
      <c r="I411" s="73">
        <f t="shared" si="17"/>
        <v>0</v>
      </c>
      <c r="J411" s="90"/>
      <c r="K411" s="74"/>
      <c r="L411" s="73"/>
      <c r="M411" s="73"/>
      <c r="N411" s="86">
        <f t="shared" si="16"/>
        <v>0</v>
      </c>
      <c r="O411" s="73"/>
      <c r="P411" s="73"/>
    </row>
    <row r="412" spans="2:16" ht="21" x14ac:dyDescent="0.2">
      <c r="B412" s="73">
        <v>410</v>
      </c>
      <c r="C412" s="5"/>
      <c r="D412" s="73"/>
      <c r="E412" s="73"/>
      <c r="F412" s="73"/>
      <c r="G412" s="73"/>
      <c r="H412" s="73"/>
      <c r="I412" s="73">
        <f t="shared" si="17"/>
        <v>0</v>
      </c>
      <c r="J412" s="90"/>
      <c r="K412" s="74"/>
      <c r="L412" s="73"/>
      <c r="M412" s="73"/>
      <c r="N412" s="86">
        <f t="shared" si="16"/>
        <v>0</v>
      </c>
      <c r="O412" s="73"/>
      <c r="P412" s="73"/>
    </row>
    <row r="413" spans="2:16" ht="21" x14ac:dyDescent="0.2">
      <c r="B413" s="73">
        <v>411</v>
      </c>
      <c r="C413" s="5"/>
      <c r="D413" s="73"/>
      <c r="E413" s="73"/>
      <c r="F413" s="73"/>
      <c r="G413" s="73"/>
      <c r="H413" s="73"/>
      <c r="I413" s="73">
        <f t="shared" si="17"/>
        <v>0</v>
      </c>
      <c r="J413" s="90"/>
      <c r="K413" s="74"/>
      <c r="L413" s="73"/>
      <c r="M413" s="73"/>
      <c r="N413" s="86">
        <f t="shared" si="16"/>
        <v>0</v>
      </c>
      <c r="O413" s="73"/>
      <c r="P413" s="73"/>
    </row>
    <row r="414" spans="2:16" ht="21" x14ac:dyDescent="0.2">
      <c r="B414" s="73">
        <v>412</v>
      </c>
      <c r="C414" s="5"/>
      <c r="D414" s="73"/>
      <c r="E414" s="73"/>
      <c r="F414" s="73"/>
      <c r="G414" s="73"/>
      <c r="H414" s="73"/>
      <c r="I414" s="73">
        <f t="shared" si="17"/>
        <v>0</v>
      </c>
      <c r="J414" s="90"/>
      <c r="K414" s="74"/>
      <c r="L414" s="73"/>
      <c r="M414" s="73"/>
      <c r="N414" s="86">
        <f t="shared" si="16"/>
        <v>0</v>
      </c>
      <c r="O414" s="73"/>
      <c r="P414" s="73"/>
    </row>
    <row r="415" spans="2:16" ht="21" x14ac:dyDescent="0.2">
      <c r="B415" s="73">
        <v>413</v>
      </c>
      <c r="C415" s="5"/>
      <c r="D415" s="73"/>
      <c r="E415" s="73"/>
      <c r="F415" s="73"/>
      <c r="G415" s="73"/>
      <c r="H415" s="73"/>
      <c r="I415" s="73">
        <f t="shared" si="17"/>
        <v>0</v>
      </c>
      <c r="J415" s="90"/>
      <c r="K415" s="74"/>
      <c r="L415" s="73"/>
      <c r="M415" s="73"/>
      <c r="N415" s="86">
        <f t="shared" si="16"/>
        <v>0</v>
      </c>
      <c r="O415" s="73"/>
      <c r="P415" s="73"/>
    </row>
    <row r="416" spans="2:16" ht="21" x14ac:dyDescent="0.2">
      <c r="B416" s="73">
        <v>414</v>
      </c>
      <c r="C416" s="5"/>
      <c r="D416" s="73"/>
      <c r="E416" s="73"/>
      <c r="F416" s="73"/>
      <c r="G416" s="73"/>
      <c r="H416" s="73"/>
      <c r="I416" s="73">
        <f t="shared" si="17"/>
        <v>0</v>
      </c>
      <c r="J416" s="90"/>
      <c r="K416" s="74"/>
      <c r="L416" s="73"/>
      <c r="M416" s="73"/>
      <c r="N416" s="86">
        <f t="shared" si="16"/>
        <v>0</v>
      </c>
      <c r="O416" s="73"/>
      <c r="P416" s="73"/>
    </row>
    <row r="417" spans="2:16" ht="21" x14ac:dyDescent="0.2">
      <c r="B417" s="73">
        <v>415</v>
      </c>
      <c r="C417" s="5"/>
      <c r="D417" s="73"/>
      <c r="E417" s="73"/>
      <c r="F417" s="73"/>
      <c r="G417" s="73"/>
      <c r="H417" s="73"/>
      <c r="I417" s="73">
        <f t="shared" si="17"/>
        <v>0</v>
      </c>
      <c r="J417" s="90"/>
      <c r="K417" s="74"/>
      <c r="L417" s="73"/>
      <c r="M417" s="73"/>
      <c r="N417" s="86">
        <f t="shared" si="16"/>
        <v>0</v>
      </c>
      <c r="O417" s="73"/>
      <c r="P417" s="73"/>
    </row>
    <row r="418" spans="2:16" ht="21" x14ac:dyDescent="0.2">
      <c r="B418" s="73">
        <v>416</v>
      </c>
      <c r="C418" s="5"/>
      <c r="D418" s="73"/>
      <c r="E418" s="73"/>
      <c r="F418" s="73"/>
      <c r="G418" s="73"/>
      <c r="H418" s="73"/>
      <c r="I418" s="73">
        <f t="shared" si="17"/>
        <v>0</v>
      </c>
      <c r="J418" s="90"/>
      <c r="K418" s="74"/>
      <c r="L418" s="73"/>
      <c r="M418" s="73"/>
      <c r="N418" s="86">
        <f t="shared" si="16"/>
        <v>0</v>
      </c>
      <c r="O418" s="73"/>
      <c r="P418" s="73"/>
    </row>
    <row r="419" spans="2:16" ht="21" x14ac:dyDescent="0.2">
      <c r="B419" s="73">
        <v>417</v>
      </c>
      <c r="C419" s="5"/>
      <c r="D419" s="73"/>
      <c r="E419" s="73"/>
      <c r="F419" s="73"/>
      <c r="G419" s="73"/>
      <c r="H419" s="73"/>
      <c r="I419" s="73">
        <f t="shared" si="17"/>
        <v>0</v>
      </c>
      <c r="J419" s="90"/>
      <c r="K419" s="74"/>
      <c r="L419" s="73"/>
      <c r="M419" s="73"/>
      <c r="N419" s="86">
        <f t="shared" si="16"/>
        <v>0</v>
      </c>
      <c r="O419" s="73"/>
      <c r="P419" s="73"/>
    </row>
    <row r="420" spans="2:16" ht="21" x14ac:dyDescent="0.2">
      <c r="B420" s="73">
        <v>418</v>
      </c>
      <c r="C420" s="5"/>
      <c r="D420" s="73"/>
      <c r="E420" s="73"/>
      <c r="F420" s="73"/>
      <c r="G420" s="73"/>
      <c r="H420" s="73"/>
      <c r="I420" s="73">
        <f t="shared" si="17"/>
        <v>0</v>
      </c>
      <c r="J420" s="90"/>
      <c r="K420" s="74"/>
      <c r="L420" s="73"/>
      <c r="M420" s="73"/>
      <c r="N420" s="86">
        <f t="shared" si="16"/>
        <v>0</v>
      </c>
      <c r="O420" s="73"/>
      <c r="P420" s="73"/>
    </row>
    <row r="421" spans="2:16" ht="21" x14ac:dyDescent="0.2">
      <c r="B421" s="73">
        <v>419</v>
      </c>
      <c r="C421" s="5"/>
      <c r="D421" s="73"/>
      <c r="E421" s="73"/>
      <c r="F421" s="73"/>
      <c r="G421" s="73"/>
      <c r="H421" s="73"/>
      <c r="I421" s="73">
        <f t="shared" si="17"/>
        <v>0</v>
      </c>
      <c r="J421" s="90"/>
      <c r="K421" s="74"/>
      <c r="L421" s="73"/>
      <c r="M421" s="73"/>
      <c r="N421" s="86">
        <f t="shared" si="16"/>
        <v>0</v>
      </c>
      <c r="O421" s="73"/>
      <c r="P421" s="73"/>
    </row>
    <row r="422" spans="2:16" ht="21" x14ac:dyDescent="0.2">
      <c r="B422" s="73">
        <v>420</v>
      </c>
      <c r="C422" s="5"/>
      <c r="D422" s="73"/>
      <c r="E422" s="73"/>
      <c r="F422" s="73"/>
      <c r="G422" s="73"/>
      <c r="H422" s="73"/>
      <c r="I422" s="73">
        <f t="shared" si="17"/>
        <v>0</v>
      </c>
      <c r="J422" s="90"/>
      <c r="K422" s="74"/>
      <c r="L422" s="73"/>
      <c r="M422" s="73"/>
      <c r="N422" s="86">
        <f t="shared" si="16"/>
        <v>0</v>
      </c>
      <c r="O422" s="73"/>
      <c r="P422" s="73"/>
    </row>
    <row r="423" spans="2:16" ht="21" x14ac:dyDescent="0.2">
      <c r="B423" s="73">
        <v>421</v>
      </c>
      <c r="C423" s="5"/>
      <c r="D423" s="73"/>
      <c r="E423" s="73"/>
      <c r="F423" s="73"/>
      <c r="G423" s="73"/>
      <c r="H423" s="73"/>
      <c r="I423" s="73">
        <f t="shared" si="17"/>
        <v>0</v>
      </c>
      <c r="J423" s="90"/>
      <c r="K423" s="74"/>
      <c r="L423" s="73"/>
      <c r="M423" s="73"/>
      <c r="N423" s="86">
        <f t="shared" si="16"/>
        <v>0</v>
      </c>
      <c r="O423" s="73"/>
      <c r="P423" s="73"/>
    </row>
    <row r="424" spans="2:16" ht="21" x14ac:dyDescent="0.2">
      <c r="B424" s="73">
        <v>422</v>
      </c>
      <c r="C424" s="5"/>
      <c r="D424" s="73"/>
      <c r="E424" s="73"/>
      <c r="F424" s="73"/>
      <c r="G424" s="73"/>
      <c r="H424" s="73"/>
      <c r="I424" s="73">
        <f t="shared" si="17"/>
        <v>0</v>
      </c>
      <c r="J424" s="90"/>
      <c r="K424" s="74"/>
      <c r="L424" s="73"/>
      <c r="M424" s="73"/>
      <c r="N424" s="86">
        <f t="shared" si="16"/>
        <v>0</v>
      </c>
      <c r="O424" s="73"/>
      <c r="P424" s="73"/>
    </row>
    <row r="425" spans="2:16" ht="21" x14ac:dyDescent="0.2">
      <c r="B425" s="73">
        <v>423</v>
      </c>
      <c r="C425" s="5"/>
      <c r="D425" s="73"/>
      <c r="E425" s="73"/>
      <c r="F425" s="73"/>
      <c r="G425" s="73"/>
      <c r="H425" s="73"/>
      <c r="I425" s="73">
        <f t="shared" si="17"/>
        <v>0</v>
      </c>
      <c r="J425" s="90"/>
      <c r="K425" s="74"/>
      <c r="L425" s="73"/>
      <c r="M425" s="73"/>
      <c r="N425" s="86">
        <f t="shared" si="16"/>
        <v>0</v>
      </c>
      <c r="O425" s="73"/>
      <c r="P425" s="73"/>
    </row>
    <row r="426" spans="2:16" ht="21" x14ac:dyDescent="0.2">
      <c r="B426" s="73">
        <v>424</v>
      </c>
      <c r="C426" s="5"/>
      <c r="D426" s="73"/>
      <c r="E426" s="73"/>
      <c r="F426" s="73"/>
      <c r="G426" s="73"/>
      <c r="H426" s="73"/>
      <c r="I426" s="73">
        <f t="shared" si="17"/>
        <v>0</v>
      </c>
      <c r="J426" s="90"/>
      <c r="K426" s="74"/>
      <c r="L426" s="73"/>
      <c r="M426" s="73"/>
      <c r="N426" s="86">
        <f t="shared" si="16"/>
        <v>0</v>
      </c>
      <c r="O426" s="73"/>
      <c r="P426" s="73"/>
    </row>
    <row r="427" spans="2:16" ht="21" x14ac:dyDescent="0.2">
      <c r="B427" s="73">
        <v>425</v>
      </c>
      <c r="C427" s="5"/>
      <c r="D427" s="73"/>
      <c r="E427" s="73"/>
      <c r="F427" s="73"/>
      <c r="G427" s="73"/>
      <c r="H427" s="73"/>
      <c r="I427" s="73">
        <f t="shared" si="17"/>
        <v>0</v>
      </c>
      <c r="J427" s="90"/>
      <c r="K427" s="74"/>
      <c r="L427" s="73"/>
      <c r="M427" s="73"/>
      <c r="N427" s="86">
        <f t="shared" si="16"/>
        <v>0</v>
      </c>
      <c r="O427" s="73"/>
      <c r="P427" s="73"/>
    </row>
    <row r="428" spans="2:16" ht="21" x14ac:dyDescent="0.2">
      <c r="B428" s="73">
        <v>426</v>
      </c>
      <c r="C428" s="5"/>
      <c r="D428" s="73"/>
      <c r="E428" s="73"/>
      <c r="F428" s="73"/>
      <c r="G428" s="73"/>
      <c r="H428" s="73"/>
      <c r="I428" s="73">
        <f t="shared" si="17"/>
        <v>0</v>
      </c>
      <c r="J428" s="90"/>
      <c r="K428" s="74"/>
      <c r="L428" s="73"/>
      <c r="M428" s="73"/>
      <c r="N428" s="86">
        <f t="shared" si="16"/>
        <v>0</v>
      </c>
      <c r="O428" s="73"/>
      <c r="P428" s="73"/>
    </row>
    <row r="429" spans="2:16" ht="21" x14ac:dyDescent="0.2">
      <c r="B429" s="73">
        <v>427</v>
      </c>
      <c r="C429" s="5"/>
      <c r="D429" s="73"/>
      <c r="E429" s="73"/>
      <c r="F429" s="73"/>
      <c r="G429" s="73"/>
      <c r="H429" s="73"/>
      <c r="I429" s="73">
        <f t="shared" si="17"/>
        <v>0</v>
      </c>
      <c r="J429" s="90"/>
      <c r="K429" s="74"/>
      <c r="L429" s="73"/>
      <c r="M429" s="73"/>
      <c r="N429" s="86">
        <f t="shared" si="16"/>
        <v>0</v>
      </c>
      <c r="O429" s="73"/>
      <c r="P429" s="73"/>
    </row>
    <row r="430" spans="2:16" ht="21" x14ac:dyDescent="0.2">
      <c r="B430" s="73">
        <v>428</v>
      </c>
      <c r="C430" s="5"/>
      <c r="D430" s="73"/>
      <c r="E430" s="73"/>
      <c r="F430" s="73"/>
      <c r="G430" s="73"/>
      <c r="H430" s="73"/>
      <c r="I430" s="73">
        <f t="shared" si="17"/>
        <v>0</v>
      </c>
      <c r="J430" s="90"/>
      <c r="K430" s="74"/>
      <c r="L430" s="73"/>
      <c r="M430" s="73"/>
      <c r="N430" s="86">
        <f t="shared" si="16"/>
        <v>0</v>
      </c>
      <c r="O430" s="73"/>
      <c r="P430" s="73"/>
    </row>
    <row r="431" spans="2:16" ht="21" x14ac:dyDescent="0.2">
      <c r="B431" s="73">
        <v>429</v>
      </c>
      <c r="C431" s="5"/>
      <c r="D431" s="73"/>
      <c r="E431" s="73"/>
      <c r="F431" s="73"/>
      <c r="G431" s="73"/>
      <c r="H431" s="73"/>
      <c r="I431" s="73">
        <f t="shared" si="17"/>
        <v>0</v>
      </c>
      <c r="J431" s="90"/>
      <c r="K431" s="74"/>
      <c r="L431" s="73"/>
      <c r="M431" s="73"/>
      <c r="N431" s="86">
        <f t="shared" si="16"/>
        <v>0</v>
      </c>
      <c r="O431" s="73"/>
      <c r="P431" s="73"/>
    </row>
    <row r="432" spans="2:16" ht="21" x14ac:dyDescent="0.2">
      <c r="B432" s="73">
        <v>430</v>
      </c>
      <c r="C432" s="5"/>
      <c r="D432" s="73"/>
      <c r="E432" s="73"/>
      <c r="F432" s="73"/>
      <c r="G432" s="73"/>
      <c r="H432" s="73"/>
      <c r="I432" s="73">
        <f t="shared" si="17"/>
        <v>0</v>
      </c>
      <c r="J432" s="90"/>
      <c r="K432" s="74"/>
      <c r="L432" s="73"/>
      <c r="M432" s="73"/>
      <c r="N432" s="86">
        <f t="shared" si="16"/>
        <v>0</v>
      </c>
      <c r="O432" s="73"/>
      <c r="P432" s="73"/>
    </row>
    <row r="433" spans="2:16" ht="21" x14ac:dyDescent="0.2">
      <c r="B433" s="73">
        <v>431</v>
      </c>
      <c r="C433" s="5"/>
      <c r="D433" s="73"/>
      <c r="E433" s="73"/>
      <c r="F433" s="73"/>
      <c r="G433" s="73"/>
      <c r="H433" s="73"/>
      <c r="I433" s="73">
        <f t="shared" si="17"/>
        <v>0</v>
      </c>
      <c r="J433" s="90"/>
      <c r="K433" s="74"/>
      <c r="L433" s="73"/>
      <c r="M433" s="73"/>
      <c r="N433" s="86">
        <f t="shared" si="16"/>
        <v>0</v>
      </c>
      <c r="O433" s="73"/>
      <c r="P433" s="73"/>
    </row>
    <row r="434" spans="2:16" ht="21" x14ac:dyDescent="0.2">
      <c r="B434" s="73">
        <v>432</v>
      </c>
      <c r="C434" s="5"/>
      <c r="D434" s="73"/>
      <c r="E434" s="73"/>
      <c r="F434" s="73"/>
      <c r="G434" s="73"/>
      <c r="H434" s="73"/>
      <c r="I434" s="73">
        <f t="shared" si="17"/>
        <v>0</v>
      </c>
      <c r="J434" s="90"/>
      <c r="K434" s="74"/>
      <c r="L434" s="73"/>
      <c r="M434" s="73"/>
      <c r="N434" s="86">
        <f t="shared" si="16"/>
        <v>0</v>
      </c>
      <c r="O434" s="73"/>
      <c r="P434" s="73"/>
    </row>
    <row r="435" spans="2:16" ht="21" x14ac:dyDescent="0.2">
      <c r="B435" s="73">
        <v>433</v>
      </c>
      <c r="C435" s="5"/>
      <c r="D435" s="73"/>
      <c r="E435" s="73"/>
      <c r="F435" s="73"/>
      <c r="G435" s="73"/>
      <c r="H435" s="73"/>
      <c r="I435" s="73">
        <f t="shared" si="17"/>
        <v>0</v>
      </c>
      <c r="J435" s="90"/>
      <c r="K435" s="74"/>
      <c r="L435" s="73"/>
      <c r="M435" s="73"/>
      <c r="N435" s="86">
        <f t="shared" si="16"/>
        <v>0</v>
      </c>
      <c r="O435" s="73"/>
      <c r="P435" s="73"/>
    </row>
    <row r="436" spans="2:16" ht="21" x14ac:dyDescent="0.2">
      <c r="B436" s="73">
        <v>434</v>
      </c>
      <c r="C436" s="5"/>
      <c r="D436" s="73"/>
      <c r="E436" s="73"/>
      <c r="F436" s="73"/>
      <c r="G436" s="73"/>
      <c r="H436" s="73"/>
      <c r="I436" s="73">
        <f t="shared" si="17"/>
        <v>0</v>
      </c>
      <c r="J436" s="90"/>
      <c r="K436" s="74"/>
      <c r="L436" s="73"/>
      <c r="M436" s="73"/>
      <c r="N436" s="86">
        <f t="shared" si="16"/>
        <v>0</v>
      </c>
      <c r="O436" s="73"/>
      <c r="P436" s="73"/>
    </row>
    <row r="437" spans="2:16" ht="21" x14ac:dyDescent="0.2">
      <c r="B437" s="73">
        <v>435</v>
      </c>
      <c r="C437" s="5"/>
      <c r="D437" s="73"/>
      <c r="E437" s="73"/>
      <c r="F437" s="73"/>
      <c r="G437" s="73"/>
      <c r="H437" s="73"/>
      <c r="I437" s="73">
        <f t="shared" si="17"/>
        <v>0</v>
      </c>
      <c r="J437" s="90"/>
      <c r="K437" s="74"/>
      <c r="L437" s="73"/>
      <c r="M437" s="73"/>
      <c r="N437" s="86">
        <f t="shared" si="16"/>
        <v>0</v>
      </c>
      <c r="O437" s="73"/>
      <c r="P437" s="73"/>
    </row>
    <row r="438" spans="2:16" ht="21" x14ac:dyDescent="0.2">
      <c r="B438" s="73">
        <v>436</v>
      </c>
      <c r="C438" s="5"/>
      <c r="D438" s="73"/>
      <c r="E438" s="73"/>
      <c r="F438" s="73"/>
      <c r="G438" s="73"/>
      <c r="H438" s="73"/>
      <c r="I438" s="73">
        <f t="shared" si="17"/>
        <v>0</v>
      </c>
      <c r="J438" s="90"/>
      <c r="K438" s="74"/>
      <c r="L438" s="73"/>
      <c r="M438" s="73"/>
      <c r="N438" s="86">
        <f t="shared" si="16"/>
        <v>0</v>
      </c>
      <c r="O438" s="73"/>
      <c r="P438" s="73"/>
    </row>
    <row r="439" spans="2:16" ht="21" x14ac:dyDescent="0.2">
      <c r="B439" s="73">
        <v>437</v>
      </c>
      <c r="C439" s="5"/>
      <c r="D439" s="73"/>
      <c r="E439" s="73"/>
      <c r="F439" s="73"/>
      <c r="G439" s="73"/>
      <c r="H439" s="73"/>
      <c r="I439" s="73">
        <f t="shared" si="17"/>
        <v>0</v>
      </c>
      <c r="J439" s="90"/>
      <c r="K439" s="74"/>
      <c r="L439" s="73"/>
      <c r="M439" s="73"/>
      <c r="N439" s="86">
        <f t="shared" si="16"/>
        <v>0</v>
      </c>
      <c r="O439" s="73"/>
      <c r="P439" s="73"/>
    </row>
    <row r="440" spans="2:16" ht="21" x14ac:dyDescent="0.2">
      <c r="B440" s="73">
        <v>438</v>
      </c>
      <c r="C440" s="5"/>
      <c r="D440" s="73"/>
      <c r="E440" s="73"/>
      <c r="F440" s="73"/>
      <c r="G440" s="73"/>
      <c r="H440" s="73"/>
      <c r="I440" s="73">
        <f t="shared" si="17"/>
        <v>0</v>
      </c>
      <c r="J440" s="90"/>
      <c r="K440" s="74"/>
      <c r="L440" s="73"/>
      <c r="M440" s="73"/>
      <c r="N440" s="86">
        <f t="shared" si="16"/>
        <v>0</v>
      </c>
      <c r="O440" s="73"/>
      <c r="P440" s="73"/>
    </row>
    <row r="441" spans="2:16" ht="21" x14ac:dyDescent="0.2">
      <c r="B441" s="73">
        <v>439</v>
      </c>
      <c r="C441" s="5"/>
      <c r="D441" s="73"/>
      <c r="E441" s="73"/>
      <c r="F441" s="73"/>
      <c r="G441" s="73"/>
      <c r="H441" s="73"/>
      <c r="I441" s="73">
        <f t="shared" si="17"/>
        <v>0</v>
      </c>
      <c r="J441" s="90"/>
      <c r="K441" s="74"/>
      <c r="L441" s="73"/>
      <c r="M441" s="73"/>
      <c r="N441" s="86">
        <f t="shared" si="16"/>
        <v>0</v>
      </c>
      <c r="O441" s="73"/>
      <c r="P441" s="73"/>
    </row>
    <row r="442" spans="2:16" ht="21" x14ac:dyDescent="0.2">
      <c r="B442" s="73">
        <v>440</v>
      </c>
      <c r="C442" s="5"/>
      <c r="D442" s="73"/>
      <c r="E442" s="73"/>
      <c r="F442" s="73"/>
      <c r="G442" s="73"/>
      <c r="H442" s="73"/>
      <c r="I442" s="73">
        <f t="shared" si="17"/>
        <v>0</v>
      </c>
      <c r="J442" s="90"/>
      <c r="K442" s="74"/>
      <c r="L442" s="73"/>
      <c r="M442" s="73"/>
      <c r="N442" s="86">
        <f t="shared" si="16"/>
        <v>0</v>
      </c>
      <c r="O442" s="73"/>
      <c r="P442" s="73"/>
    </row>
    <row r="443" spans="2:16" ht="21" x14ac:dyDescent="0.2">
      <c r="B443" s="73">
        <v>441</v>
      </c>
      <c r="C443" s="5"/>
      <c r="D443" s="73"/>
      <c r="E443" s="73"/>
      <c r="F443" s="73"/>
      <c r="G443" s="73"/>
      <c r="H443" s="73"/>
      <c r="I443" s="73">
        <f t="shared" si="17"/>
        <v>0</v>
      </c>
      <c r="J443" s="90"/>
      <c r="K443" s="74"/>
      <c r="L443" s="73"/>
      <c r="M443" s="73"/>
      <c r="N443" s="86">
        <f t="shared" si="16"/>
        <v>0</v>
      </c>
      <c r="O443" s="73"/>
      <c r="P443" s="73"/>
    </row>
    <row r="444" spans="2:16" ht="21" x14ac:dyDescent="0.2">
      <c r="B444" s="73">
        <v>442</v>
      </c>
      <c r="C444" s="5"/>
      <c r="D444" s="73"/>
      <c r="E444" s="73"/>
      <c r="F444" s="73"/>
      <c r="G444" s="73"/>
      <c r="H444" s="73"/>
      <c r="I444" s="73">
        <f t="shared" si="17"/>
        <v>0</v>
      </c>
      <c r="J444" s="90"/>
      <c r="K444" s="74"/>
      <c r="L444" s="73"/>
      <c r="M444" s="73"/>
      <c r="N444" s="86">
        <f t="shared" si="16"/>
        <v>0</v>
      </c>
      <c r="O444" s="73"/>
      <c r="P444" s="73"/>
    </row>
    <row r="445" spans="2:16" ht="21" x14ac:dyDescent="0.2">
      <c r="B445" s="73">
        <v>443</v>
      </c>
      <c r="C445" s="5"/>
      <c r="D445" s="73"/>
      <c r="E445" s="73"/>
      <c r="F445" s="73"/>
      <c r="G445" s="73"/>
      <c r="H445" s="73"/>
      <c r="I445" s="73">
        <f t="shared" si="17"/>
        <v>0</v>
      </c>
      <c r="J445" s="90"/>
      <c r="K445" s="74"/>
      <c r="L445" s="73"/>
      <c r="M445" s="73"/>
      <c r="N445" s="86">
        <f t="shared" si="16"/>
        <v>0</v>
      </c>
      <c r="O445" s="73"/>
      <c r="P445" s="73"/>
    </row>
    <row r="446" spans="2:16" ht="21" x14ac:dyDescent="0.2">
      <c r="B446" s="73">
        <v>444</v>
      </c>
      <c r="C446" s="5"/>
      <c r="D446" s="73"/>
      <c r="E446" s="73"/>
      <c r="F446" s="73"/>
      <c r="G446" s="73"/>
      <c r="H446" s="73"/>
      <c r="I446" s="73">
        <f t="shared" si="17"/>
        <v>0</v>
      </c>
      <c r="J446" s="90"/>
      <c r="K446" s="74"/>
      <c r="L446" s="73"/>
      <c r="M446" s="73"/>
      <c r="N446" s="86">
        <f t="shared" si="16"/>
        <v>0</v>
      </c>
      <c r="O446" s="73"/>
      <c r="P446" s="73"/>
    </row>
    <row r="447" spans="2:16" ht="21" x14ac:dyDescent="0.2">
      <c r="B447" s="73">
        <v>445</v>
      </c>
      <c r="C447" s="5"/>
      <c r="D447" s="73"/>
      <c r="E447" s="73"/>
      <c r="F447" s="73"/>
      <c r="G447" s="73"/>
      <c r="H447" s="73"/>
      <c r="I447" s="73">
        <f t="shared" si="17"/>
        <v>0</v>
      </c>
      <c r="J447" s="90"/>
      <c r="K447" s="74"/>
      <c r="L447" s="73"/>
      <c r="M447" s="73"/>
      <c r="N447" s="86">
        <f t="shared" si="16"/>
        <v>0</v>
      </c>
      <c r="O447" s="73"/>
      <c r="P447" s="73"/>
    </row>
    <row r="448" spans="2:16" ht="21" x14ac:dyDescent="0.2">
      <c r="B448" s="73">
        <v>446</v>
      </c>
      <c r="C448" s="5"/>
      <c r="D448" s="73"/>
      <c r="E448" s="73"/>
      <c r="F448" s="73"/>
      <c r="G448" s="73"/>
      <c r="H448" s="73"/>
      <c r="I448" s="73">
        <f t="shared" si="17"/>
        <v>0</v>
      </c>
      <c r="J448" s="90"/>
      <c r="K448" s="74"/>
      <c r="L448" s="73"/>
      <c r="M448" s="73"/>
      <c r="N448" s="86">
        <f t="shared" si="16"/>
        <v>0</v>
      </c>
      <c r="O448" s="73"/>
      <c r="P448" s="73"/>
    </row>
    <row r="449" spans="2:16" ht="21" x14ac:dyDescent="0.2">
      <c r="B449" s="73">
        <v>447</v>
      </c>
      <c r="C449" s="5"/>
      <c r="D449" s="73"/>
      <c r="E449" s="73"/>
      <c r="F449" s="73"/>
      <c r="G449" s="73"/>
      <c r="H449" s="73"/>
      <c r="I449" s="73">
        <f t="shared" si="17"/>
        <v>0</v>
      </c>
      <c r="J449" s="90"/>
      <c r="K449" s="74"/>
      <c r="L449" s="73"/>
      <c r="M449" s="73"/>
      <c r="N449" s="86">
        <f t="shared" si="16"/>
        <v>0</v>
      </c>
      <c r="O449" s="73"/>
      <c r="P449" s="73"/>
    </row>
    <row r="450" spans="2:16" ht="21" x14ac:dyDescent="0.2">
      <c r="B450" s="73">
        <v>448</v>
      </c>
      <c r="C450" s="5"/>
      <c r="D450" s="73"/>
      <c r="E450" s="73"/>
      <c r="F450" s="73"/>
      <c r="G450" s="73"/>
      <c r="H450" s="73"/>
      <c r="I450" s="73">
        <f t="shared" si="17"/>
        <v>0</v>
      </c>
      <c r="J450" s="90"/>
      <c r="K450" s="74"/>
      <c r="L450" s="73"/>
      <c r="M450" s="73"/>
      <c r="N450" s="86">
        <f t="shared" si="16"/>
        <v>0</v>
      </c>
      <c r="O450" s="73"/>
      <c r="P450" s="73"/>
    </row>
    <row r="451" spans="2:16" ht="21" x14ac:dyDescent="0.2">
      <c r="B451" s="73">
        <v>449</v>
      </c>
      <c r="C451" s="5"/>
      <c r="D451" s="73"/>
      <c r="E451" s="73"/>
      <c r="F451" s="73"/>
      <c r="G451" s="73"/>
      <c r="H451" s="73"/>
      <c r="I451" s="73">
        <f t="shared" si="17"/>
        <v>0</v>
      </c>
      <c r="J451" s="90"/>
      <c r="K451" s="74"/>
      <c r="L451" s="73"/>
      <c r="M451" s="73"/>
      <c r="N451" s="86">
        <f t="shared" ref="N451:N514" si="18">IFERROR(H451/L451,0)</f>
        <v>0</v>
      </c>
      <c r="O451" s="73"/>
      <c r="P451" s="73"/>
    </row>
    <row r="452" spans="2:16" ht="21" x14ac:dyDescent="0.2">
      <c r="B452" s="73">
        <v>450</v>
      </c>
      <c r="C452" s="5"/>
      <c r="D452" s="73"/>
      <c r="E452" s="73"/>
      <c r="F452" s="73"/>
      <c r="G452" s="73"/>
      <c r="H452" s="73"/>
      <c r="I452" s="73">
        <f t="shared" si="17"/>
        <v>0</v>
      </c>
      <c r="J452" s="90"/>
      <c r="K452" s="74"/>
      <c r="L452" s="73"/>
      <c r="M452" s="73"/>
      <c r="N452" s="86">
        <f t="shared" si="18"/>
        <v>0</v>
      </c>
      <c r="O452" s="73"/>
      <c r="P452" s="73"/>
    </row>
    <row r="453" spans="2:16" ht="21" x14ac:dyDescent="0.2">
      <c r="B453" s="73">
        <v>451</v>
      </c>
      <c r="C453" s="5"/>
      <c r="D453" s="73"/>
      <c r="E453" s="73"/>
      <c r="F453" s="73"/>
      <c r="G453" s="73"/>
      <c r="H453" s="73"/>
      <c r="I453" s="73">
        <f t="shared" ref="I453:I516" si="19">F453*H453</f>
        <v>0</v>
      </c>
      <c r="J453" s="90"/>
      <c r="K453" s="74"/>
      <c r="L453" s="73"/>
      <c r="M453" s="73"/>
      <c r="N453" s="86">
        <f t="shared" si="18"/>
        <v>0</v>
      </c>
      <c r="O453" s="73"/>
      <c r="P453" s="73"/>
    </row>
    <row r="454" spans="2:16" ht="21" x14ac:dyDescent="0.2">
      <c r="B454" s="73">
        <v>452</v>
      </c>
      <c r="C454" s="5"/>
      <c r="D454" s="73"/>
      <c r="E454" s="73"/>
      <c r="F454" s="73"/>
      <c r="G454" s="73"/>
      <c r="H454" s="73"/>
      <c r="I454" s="73">
        <f t="shared" si="19"/>
        <v>0</v>
      </c>
      <c r="J454" s="90"/>
      <c r="K454" s="74"/>
      <c r="L454" s="73"/>
      <c r="M454" s="73"/>
      <c r="N454" s="86">
        <f t="shared" si="18"/>
        <v>0</v>
      </c>
      <c r="O454" s="73"/>
      <c r="P454" s="73"/>
    </row>
    <row r="455" spans="2:16" ht="21" x14ac:dyDescent="0.2">
      <c r="B455" s="73">
        <v>453</v>
      </c>
      <c r="C455" s="5"/>
      <c r="D455" s="73"/>
      <c r="E455" s="73"/>
      <c r="F455" s="73"/>
      <c r="G455" s="73"/>
      <c r="H455" s="73"/>
      <c r="I455" s="73">
        <f t="shared" si="19"/>
        <v>0</v>
      </c>
      <c r="J455" s="90"/>
      <c r="K455" s="74"/>
      <c r="L455" s="73"/>
      <c r="M455" s="73"/>
      <c r="N455" s="86">
        <f t="shared" si="18"/>
        <v>0</v>
      </c>
      <c r="O455" s="73"/>
      <c r="P455" s="73"/>
    </row>
    <row r="456" spans="2:16" ht="21" x14ac:dyDescent="0.2">
      <c r="B456" s="73">
        <v>454</v>
      </c>
      <c r="C456" s="5"/>
      <c r="D456" s="73"/>
      <c r="E456" s="73"/>
      <c r="F456" s="73"/>
      <c r="G456" s="73"/>
      <c r="H456" s="73"/>
      <c r="I456" s="73">
        <f t="shared" si="19"/>
        <v>0</v>
      </c>
      <c r="J456" s="90"/>
      <c r="K456" s="74"/>
      <c r="L456" s="73"/>
      <c r="M456" s="73"/>
      <c r="N456" s="86">
        <f t="shared" si="18"/>
        <v>0</v>
      </c>
      <c r="O456" s="73"/>
      <c r="P456" s="73"/>
    </row>
    <row r="457" spans="2:16" ht="21" x14ac:dyDescent="0.2">
      <c r="B457" s="73">
        <v>455</v>
      </c>
      <c r="C457" s="5"/>
      <c r="D457" s="73"/>
      <c r="E457" s="73"/>
      <c r="F457" s="73"/>
      <c r="G457" s="73"/>
      <c r="H457" s="73"/>
      <c r="I457" s="73">
        <f t="shared" si="19"/>
        <v>0</v>
      </c>
      <c r="J457" s="90"/>
      <c r="K457" s="74"/>
      <c r="L457" s="73"/>
      <c r="M457" s="73"/>
      <c r="N457" s="86">
        <f t="shared" si="18"/>
        <v>0</v>
      </c>
      <c r="O457" s="73"/>
      <c r="P457" s="73"/>
    </row>
    <row r="458" spans="2:16" ht="21" x14ac:dyDescent="0.2">
      <c r="B458" s="73">
        <v>456</v>
      </c>
      <c r="C458" s="5"/>
      <c r="D458" s="73"/>
      <c r="E458" s="73"/>
      <c r="F458" s="73"/>
      <c r="G458" s="73"/>
      <c r="H458" s="73"/>
      <c r="I458" s="73">
        <f t="shared" si="19"/>
        <v>0</v>
      </c>
      <c r="J458" s="90"/>
      <c r="K458" s="74"/>
      <c r="L458" s="73"/>
      <c r="M458" s="73"/>
      <c r="N458" s="86">
        <f t="shared" si="18"/>
        <v>0</v>
      </c>
      <c r="O458" s="73"/>
      <c r="P458" s="73"/>
    </row>
    <row r="459" spans="2:16" ht="21" x14ac:dyDescent="0.2">
      <c r="B459" s="73">
        <v>457</v>
      </c>
      <c r="C459" s="5"/>
      <c r="D459" s="73"/>
      <c r="E459" s="73"/>
      <c r="F459" s="73"/>
      <c r="G459" s="73"/>
      <c r="H459" s="73"/>
      <c r="I459" s="73">
        <f t="shared" si="19"/>
        <v>0</v>
      </c>
      <c r="J459" s="90"/>
      <c r="K459" s="74"/>
      <c r="L459" s="73"/>
      <c r="M459" s="73"/>
      <c r="N459" s="86">
        <f t="shared" si="18"/>
        <v>0</v>
      </c>
      <c r="O459" s="73"/>
      <c r="P459" s="73"/>
    </row>
    <row r="460" spans="2:16" ht="21" x14ac:dyDescent="0.2">
      <c r="B460" s="73">
        <v>458</v>
      </c>
      <c r="C460" s="5"/>
      <c r="D460" s="73"/>
      <c r="E460" s="73"/>
      <c r="F460" s="73"/>
      <c r="G460" s="73"/>
      <c r="H460" s="73"/>
      <c r="I460" s="73">
        <f t="shared" si="19"/>
        <v>0</v>
      </c>
      <c r="J460" s="90"/>
      <c r="K460" s="74"/>
      <c r="L460" s="73"/>
      <c r="M460" s="73"/>
      <c r="N460" s="86">
        <f t="shared" si="18"/>
        <v>0</v>
      </c>
      <c r="O460" s="73"/>
      <c r="P460" s="73"/>
    </row>
    <row r="461" spans="2:16" ht="21" x14ac:dyDescent="0.2">
      <c r="B461" s="73">
        <v>459</v>
      </c>
      <c r="C461" s="5"/>
      <c r="D461" s="73"/>
      <c r="E461" s="73"/>
      <c r="F461" s="73"/>
      <c r="G461" s="73"/>
      <c r="H461" s="73"/>
      <c r="I461" s="73">
        <f t="shared" si="19"/>
        <v>0</v>
      </c>
      <c r="J461" s="90"/>
      <c r="K461" s="74"/>
      <c r="L461" s="73"/>
      <c r="M461" s="73"/>
      <c r="N461" s="86">
        <f t="shared" si="18"/>
        <v>0</v>
      </c>
      <c r="O461" s="73"/>
      <c r="P461" s="73"/>
    </row>
    <row r="462" spans="2:16" ht="21" x14ac:dyDescent="0.2">
      <c r="B462" s="73">
        <v>460</v>
      </c>
      <c r="C462" s="5"/>
      <c r="D462" s="73"/>
      <c r="E462" s="73"/>
      <c r="F462" s="73"/>
      <c r="G462" s="73"/>
      <c r="H462" s="73"/>
      <c r="I462" s="73">
        <f t="shared" si="19"/>
        <v>0</v>
      </c>
      <c r="J462" s="90"/>
      <c r="K462" s="74"/>
      <c r="L462" s="73"/>
      <c r="M462" s="73"/>
      <c r="N462" s="86">
        <f t="shared" si="18"/>
        <v>0</v>
      </c>
      <c r="O462" s="73"/>
      <c r="P462" s="73"/>
    </row>
    <row r="463" spans="2:16" ht="21" x14ac:dyDescent="0.2">
      <c r="B463" s="73">
        <v>461</v>
      </c>
      <c r="C463" s="5"/>
      <c r="D463" s="73"/>
      <c r="E463" s="73"/>
      <c r="F463" s="73"/>
      <c r="G463" s="73"/>
      <c r="H463" s="73"/>
      <c r="I463" s="73">
        <f t="shared" si="19"/>
        <v>0</v>
      </c>
      <c r="J463" s="90"/>
      <c r="K463" s="74"/>
      <c r="L463" s="73"/>
      <c r="M463" s="73"/>
      <c r="N463" s="86">
        <f t="shared" si="18"/>
        <v>0</v>
      </c>
      <c r="O463" s="73"/>
      <c r="P463" s="73"/>
    </row>
    <row r="464" spans="2:16" ht="21" x14ac:dyDescent="0.2">
      <c r="B464" s="73">
        <v>462</v>
      </c>
      <c r="C464" s="5"/>
      <c r="D464" s="73"/>
      <c r="E464" s="73"/>
      <c r="F464" s="73"/>
      <c r="G464" s="73"/>
      <c r="H464" s="73"/>
      <c r="I464" s="73">
        <f t="shared" si="19"/>
        <v>0</v>
      </c>
      <c r="J464" s="90"/>
      <c r="K464" s="74"/>
      <c r="L464" s="73"/>
      <c r="M464" s="73"/>
      <c r="N464" s="86">
        <f t="shared" si="18"/>
        <v>0</v>
      </c>
      <c r="O464" s="73"/>
      <c r="P464" s="73"/>
    </row>
    <row r="465" spans="2:16" ht="21" x14ac:dyDescent="0.2">
      <c r="B465" s="73">
        <v>463</v>
      </c>
      <c r="C465" s="5"/>
      <c r="D465" s="73"/>
      <c r="E465" s="73"/>
      <c r="F465" s="73"/>
      <c r="G465" s="73"/>
      <c r="H465" s="73"/>
      <c r="I465" s="73">
        <f t="shared" si="19"/>
        <v>0</v>
      </c>
      <c r="J465" s="90"/>
      <c r="K465" s="74"/>
      <c r="L465" s="73"/>
      <c r="M465" s="73"/>
      <c r="N465" s="86">
        <f t="shared" si="18"/>
        <v>0</v>
      </c>
      <c r="O465" s="73"/>
      <c r="P465" s="73"/>
    </row>
    <row r="466" spans="2:16" ht="21" x14ac:dyDescent="0.2">
      <c r="B466" s="73">
        <v>464</v>
      </c>
      <c r="C466" s="5"/>
      <c r="D466" s="73"/>
      <c r="E466" s="73"/>
      <c r="F466" s="73"/>
      <c r="G466" s="73"/>
      <c r="H466" s="73"/>
      <c r="I466" s="73">
        <f t="shared" si="19"/>
        <v>0</v>
      </c>
      <c r="J466" s="90"/>
      <c r="K466" s="74"/>
      <c r="L466" s="73"/>
      <c r="M466" s="73"/>
      <c r="N466" s="86">
        <f t="shared" si="18"/>
        <v>0</v>
      </c>
      <c r="O466" s="73"/>
      <c r="P466" s="73"/>
    </row>
    <row r="467" spans="2:16" ht="21" x14ac:dyDescent="0.2">
      <c r="B467" s="73">
        <v>465</v>
      </c>
      <c r="C467" s="5"/>
      <c r="D467" s="73"/>
      <c r="E467" s="73"/>
      <c r="F467" s="73"/>
      <c r="G467" s="73"/>
      <c r="H467" s="73"/>
      <c r="I467" s="73">
        <f t="shared" si="19"/>
        <v>0</v>
      </c>
      <c r="J467" s="90"/>
      <c r="K467" s="74"/>
      <c r="L467" s="73"/>
      <c r="M467" s="73"/>
      <c r="N467" s="86">
        <f t="shared" si="18"/>
        <v>0</v>
      </c>
      <c r="O467" s="73"/>
      <c r="P467" s="73"/>
    </row>
    <row r="468" spans="2:16" ht="21" x14ac:dyDescent="0.2">
      <c r="B468" s="73">
        <v>466</v>
      </c>
      <c r="C468" s="5"/>
      <c r="D468" s="73"/>
      <c r="E468" s="73"/>
      <c r="F468" s="73"/>
      <c r="G468" s="73"/>
      <c r="H468" s="73"/>
      <c r="I468" s="73">
        <f t="shared" si="19"/>
        <v>0</v>
      </c>
      <c r="J468" s="90"/>
      <c r="K468" s="74"/>
      <c r="L468" s="73"/>
      <c r="M468" s="73"/>
      <c r="N468" s="86">
        <f t="shared" si="18"/>
        <v>0</v>
      </c>
      <c r="O468" s="73"/>
      <c r="P468" s="73"/>
    </row>
    <row r="469" spans="2:16" ht="21" x14ac:dyDescent="0.2">
      <c r="B469" s="73">
        <v>467</v>
      </c>
      <c r="C469" s="5"/>
      <c r="D469" s="73"/>
      <c r="E469" s="73"/>
      <c r="F469" s="73"/>
      <c r="G469" s="73"/>
      <c r="H469" s="73"/>
      <c r="I469" s="73">
        <f t="shared" si="19"/>
        <v>0</v>
      </c>
      <c r="J469" s="90"/>
      <c r="K469" s="74"/>
      <c r="L469" s="73"/>
      <c r="M469" s="73"/>
      <c r="N469" s="86">
        <f t="shared" si="18"/>
        <v>0</v>
      </c>
      <c r="O469" s="73"/>
      <c r="P469" s="73"/>
    </row>
    <row r="470" spans="2:16" ht="21" x14ac:dyDescent="0.2">
      <c r="B470" s="73">
        <v>468</v>
      </c>
      <c r="C470" s="5"/>
      <c r="D470" s="73"/>
      <c r="E470" s="73"/>
      <c r="F470" s="73"/>
      <c r="G470" s="73"/>
      <c r="H470" s="73"/>
      <c r="I470" s="73">
        <f t="shared" si="19"/>
        <v>0</v>
      </c>
      <c r="J470" s="90"/>
      <c r="K470" s="74"/>
      <c r="L470" s="73"/>
      <c r="M470" s="73"/>
      <c r="N470" s="86">
        <f t="shared" si="18"/>
        <v>0</v>
      </c>
      <c r="O470" s="73"/>
      <c r="P470" s="73"/>
    </row>
    <row r="471" spans="2:16" ht="21" x14ac:dyDescent="0.2">
      <c r="B471" s="73">
        <v>469</v>
      </c>
      <c r="C471" s="5"/>
      <c r="D471" s="73"/>
      <c r="E471" s="73"/>
      <c r="F471" s="73"/>
      <c r="G471" s="73"/>
      <c r="H471" s="73"/>
      <c r="I471" s="73">
        <f t="shared" si="19"/>
        <v>0</v>
      </c>
      <c r="J471" s="90"/>
      <c r="K471" s="74"/>
      <c r="L471" s="73"/>
      <c r="M471" s="73"/>
      <c r="N471" s="86">
        <f t="shared" si="18"/>
        <v>0</v>
      </c>
      <c r="O471" s="73"/>
      <c r="P471" s="73"/>
    </row>
    <row r="472" spans="2:16" ht="21" x14ac:dyDescent="0.2">
      <c r="B472" s="73">
        <v>470</v>
      </c>
      <c r="C472" s="5"/>
      <c r="D472" s="73"/>
      <c r="E472" s="73"/>
      <c r="F472" s="73"/>
      <c r="G472" s="73"/>
      <c r="H472" s="73"/>
      <c r="I472" s="73">
        <f t="shared" si="19"/>
        <v>0</v>
      </c>
      <c r="J472" s="90"/>
      <c r="K472" s="74"/>
      <c r="L472" s="73"/>
      <c r="M472" s="73"/>
      <c r="N472" s="86">
        <f t="shared" si="18"/>
        <v>0</v>
      </c>
      <c r="O472" s="73"/>
      <c r="P472" s="73"/>
    </row>
    <row r="473" spans="2:16" ht="21" x14ac:dyDescent="0.2">
      <c r="B473" s="73">
        <v>471</v>
      </c>
      <c r="C473" s="5"/>
      <c r="D473" s="73"/>
      <c r="E473" s="73"/>
      <c r="F473" s="73"/>
      <c r="G473" s="73"/>
      <c r="H473" s="73"/>
      <c r="I473" s="73">
        <f t="shared" si="19"/>
        <v>0</v>
      </c>
      <c r="J473" s="90"/>
      <c r="K473" s="74"/>
      <c r="L473" s="73"/>
      <c r="M473" s="73"/>
      <c r="N473" s="86">
        <f t="shared" si="18"/>
        <v>0</v>
      </c>
      <c r="O473" s="73"/>
      <c r="P473" s="73"/>
    </row>
    <row r="474" spans="2:16" ht="21" x14ac:dyDescent="0.2">
      <c r="B474" s="73">
        <v>472</v>
      </c>
      <c r="C474" s="5"/>
      <c r="D474" s="73"/>
      <c r="E474" s="73"/>
      <c r="F474" s="73"/>
      <c r="G474" s="73"/>
      <c r="H474" s="73"/>
      <c r="I474" s="73">
        <f t="shared" si="19"/>
        <v>0</v>
      </c>
      <c r="J474" s="90"/>
      <c r="K474" s="74"/>
      <c r="L474" s="73"/>
      <c r="M474" s="73"/>
      <c r="N474" s="86">
        <f t="shared" si="18"/>
        <v>0</v>
      </c>
      <c r="O474" s="73"/>
      <c r="P474" s="73"/>
    </row>
    <row r="475" spans="2:16" ht="21" x14ac:dyDescent="0.2">
      <c r="B475" s="73">
        <v>473</v>
      </c>
      <c r="C475" s="5"/>
      <c r="D475" s="73"/>
      <c r="E475" s="73"/>
      <c r="F475" s="73"/>
      <c r="G475" s="73"/>
      <c r="H475" s="73"/>
      <c r="I475" s="73">
        <f t="shared" si="19"/>
        <v>0</v>
      </c>
      <c r="J475" s="90"/>
      <c r="K475" s="74"/>
      <c r="L475" s="73"/>
      <c r="M475" s="73"/>
      <c r="N475" s="86">
        <f t="shared" si="18"/>
        <v>0</v>
      </c>
      <c r="O475" s="73"/>
      <c r="P475" s="73"/>
    </row>
    <row r="476" spans="2:16" ht="21" x14ac:dyDescent="0.2">
      <c r="B476" s="73">
        <v>474</v>
      </c>
      <c r="C476" s="5"/>
      <c r="D476" s="73"/>
      <c r="E476" s="73"/>
      <c r="F476" s="73"/>
      <c r="G476" s="73"/>
      <c r="H476" s="73"/>
      <c r="I476" s="73">
        <f t="shared" si="19"/>
        <v>0</v>
      </c>
      <c r="J476" s="90"/>
      <c r="K476" s="74"/>
      <c r="L476" s="73"/>
      <c r="M476" s="73"/>
      <c r="N476" s="86">
        <f t="shared" si="18"/>
        <v>0</v>
      </c>
      <c r="O476" s="73"/>
      <c r="P476" s="73"/>
    </row>
    <row r="477" spans="2:16" ht="21" x14ac:dyDescent="0.2">
      <c r="B477" s="73">
        <v>475</v>
      </c>
      <c r="C477" s="5"/>
      <c r="D477" s="73"/>
      <c r="E477" s="73"/>
      <c r="F477" s="73"/>
      <c r="G477" s="73"/>
      <c r="H477" s="73"/>
      <c r="I477" s="73">
        <f t="shared" si="19"/>
        <v>0</v>
      </c>
      <c r="J477" s="90"/>
      <c r="K477" s="74"/>
      <c r="L477" s="73"/>
      <c r="M477" s="73"/>
      <c r="N477" s="86">
        <f t="shared" si="18"/>
        <v>0</v>
      </c>
      <c r="O477" s="73"/>
      <c r="P477" s="73"/>
    </row>
    <row r="478" spans="2:16" ht="21" x14ac:dyDescent="0.2">
      <c r="B478" s="73">
        <v>476</v>
      </c>
      <c r="C478" s="5"/>
      <c r="D478" s="73"/>
      <c r="E478" s="73"/>
      <c r="F478" s="73"/>
      <c r="G478" s="73"/>
      <c r="H478" s="73"/>
      <c r="I478" s="73">
        <f t="shared" si="19"/>
        <v>0</v>
      </c>
      <c r="J478" s="90"/>
      <c r="K478" s="74"/>
      <c r="L478" s="73"/>
      <c r="M478" s="73"/>
      <c r="N478" s="86">
        <f t="shared" si="18"/>
        <v>0</v>
      </c>
      <c r="O478" s="73"/>
      <c r="P478" s="73"/>
    </row>
    <row r="479" spans="2:16" ht="21" x14ac:dyDescent="0.2">
      <c r="B479" s="73">
        <v>477</v>
      </c>
      <c r="C479" s="5"/>
      <c r="D479" s="73"/>
      <c r="E479" s="73"/>
      <c r="F479" s="73"/>
      <c r="G479" s="73"/>
      <c r="H479" s="73"/>
      <c r="I479" s="73">
        <f t="shared" si="19"/>
        <v>0</v>
      </c>
      <c r="J479" s="90"/>
      <c r="K479" s="74"/>
      <c r="L479" s="73"/>
      <c r="M479" s="73"/>
      <c r="N479" s="86">
        <f t="shared" si="18"/>
        <v>0</v>
      </c>
      <c r="O479" s="73"/>
      <c r="P479" s="73"/>
    </row>
    <row r="480" spans="2:16" ht="21" x14ac:dyDescent="0.2">
      <c r="B480" s="73">
        <v>478</v>
      </c>
      <c r="C480" s="5"/>
      <c r="D480" s="73"/>
      <c r="E480" s="73"/>
      <c r="F480" s="73"/>
      <c r="G480" s="73"/>
      <c r="H480" s="73"/>
      <c r="I480" s="73">
        <f t="shared" si="19"/>
        <v>0</v>
      </c>
      <c r="J480" s="90"/>
      <c r="K480" s="74"/>
      <c r="L480" s="73"/>
      <c r="M480" s="73"/>
      <c r="N480" s="86">
        <f t="shared" si="18"/>
        <v>0</v>
      </c>
      <c r="O480" s="73"/>
      <c r="P480" s="73"/>
    </row>
    <row r="481" spans="2:16" ht="21" x14ac:dyDescent="0.2">
      <c r="B481" s="73">
        <v>479</v>
      </c>
      <c r="C481" s="5"/>
      <c r="D481" s="73"/>
      <c r="E481" s="73"/>
      <c r="F481" s="73"/>
      <c r="G481" s="73"/>
      <c r="H481" s="73"/>
      <c r="I481" s="73">
        <f t="shared" si="19"/>
        <v>0</v>
      </c>
      <c r="J481" s="90"/>
      <c r="K481" s="74"/>
      <c r="L481" s="73"/>
      <c r="M481" s="73"/>
      <c r="N481" s="86">
        <f t="shared" si="18"/>
        <v>0</v>
      </c>
      <c r="O481" s="73"/>
      <c r="P481" s="73"/>
    </row>
    <row r="482" spans="2:16" ht="21" x14ac:dyDescent="0.2">
      <c r="B482" s="73">
        <v>480</v>
      </c>
      <c r="C482" s="5"/>
      <c r="D482" s="73"/>
      <c r="E482" s="73"/>
      <c r="F482" s="73"/>
      <c r="G482" s="73"/>
      <c r="H482" s="73"/>
      <c r="I482" s="73">
        <f t="shared" si="19"/>
        <v>0</v>
      </c>
      <c r="J482" s="90"/>
      <c r="K482" s="74"/>
      <c r="L482" s="73"/>
      <c r="M482" s="73"/>
      <c r="N482" s="86">
        <f t="shared" si="18"/>
        <v>0</v>
      </c>
      <c r="O482" s="73"/>
      <c r="P482" s="73"/>
    </row>
    <row r="483" spans="2:16" ht="21" x14ac:dyDescent="0.2">
      <c r="B483" s="73">
        <v>481</v>
      </c>
      <c r="C483" s="5"/>
      <c r="D483" s="73"/>
      <c r="E483" s="73"/>
      <c r="F483" s="73"/>
      <c r="G483" s="73"/>
      <c r="H483" s="73"/>
      <c r="I483" s="73">
        <f t="shared" si="19"/>
        <v>0</v>
      </c>
      <c r="J483" s="90"/>
      <c r="K483" s="74"/>
      <c r="L483" s="73"/>
      <c r="M483" s="73"/>
      <c r="N483" s="86">
        <f t="shared" si="18"/>
        <v>0</v>
      </c>
      <c r="O483" s="73"/>
      <c r="P483" s="73"/>
    </row>
    <row r="484" spans="2:16" ht="21" x14ac:dyDescent="0.2">
      <c r="B484" s="73">
        <v>482</v>
      </c>
      <c r="C484" s="5"/>
      <c r="D484" s="73"/>
      <c r="E484" s="73"/>
      <c r="F484" s="73"/>
      <c r="G484" s="73"/>
      <c r="H484" s="73"/>
      <c r="I484" s="73">
        <f t="shared" si="19"/>
        <v>0</v>
      </c>
      <c r="J484" s="90"/>
      <c r="K484" s="74"/>
      <c r="L484" s="73"/>
      <c r="M484" s="73"/>
      <c r="N484" s="86">
        <f t="shared" si="18"/>
        <v>0</v>
      </c>
      <c r="O484" s="73"/>
      <c r="P484" s="73"/>
    </row>
    <row r="485" spans="2:16" ht="21" x14ac:dyDescent="0.2">
      <c r="B485" s="73">
        <v>483</v>
      </c>
      <c r="C485" s="5"/>
      <c r="D485" s="73"/>
      <c r="E485" s="73"/>
      <c r="F485" s="73"/>
      <c r="G485" s="73"/>
      <c r="H485" s="73"/>
      <c r="I485" s="73">
        <f t="shared" si="19"/>
        <v>0</v>
      </c>
      <c r="J485" s="90"/>
      <c r="K485" s="74"/>
      <c r="L485" s="73"/>
      <c r="M485" s="73"/>
      <c r="N485" s="86">
        <f t="shared" si="18"/>
        <v>0</v>
      </c>
      <c r="O485" s="73"/>
      <c r="P485" s="73"/>
    </row>
    <row r="486" spans="2:16" ht="21" x14ac:dyDescent="0.2">
      <c r="B486" s="73">
        <v>484</v>
      </c>
      <c r="C486" s="5"/>
      <c r="D486" s="73"/>
      <c r="E486" s="73"/>
      <c r="F486" s="73"/>
      <c r="G486" s="73"/>
      <c r="H486" s="73"/>
      <c r="I486" s="73">
        <f t="shared" si="19"/>
        <v>0</v>
      </c>
      <c r="J486" s="90"/>
      <c r="K486" s="74"/>
      <c r="L486" s="73"/>
      <c r="M486" s="73"/>
      <c r="N486" s="86">
        <f t="shared" si="18"/>
        <v>0</v>
      </c>
      <c r="O486" s="73"/>
      <c r="P486" s="73"/>
    </row>
    <row r="487" spans="2:16" ht="21" x14ac:dyDescent="0.2">
      <c r="B487" s="73">
        <v>485</v>
      </c>
      <c r="C487" s="5"/>
      <c r="D487" s="73"/>
      <c r="E487" s="73"/>
      <c r="F487" s="73"/>
      <c r="G487" s="73"/>
      <c r="H487" s="73"/>
      <c r="I487" s="73">
        <f t="shared" si="19"/>
        <v>0</v>
      </c>
      <c r="J487" s="90"/>
      <c r="K487" s="74"/>
      <c r="L487" s="73"/>
      <c r="M487" s="73"/>
      <c r="N487" s="86">
        <f t="shared" si="18"/>
        <v>0</v>
      </c>
      <c r="O487" s="73"/>
      <c r="P487" s="73"/>
    </row>
    <row r="488" spans="2:16" ht="21" x14ac:dyDescent="0.2">
      <c r="B488" s="73">
        <v>486</v>
      </c>
      <c r="C488" s="5"/>
      <c r="D488" s="73"/>
      <c r="E488" s="73"/>
      <c r="F488" s="73"/>
      <c r="G488" s="73"/>
      <c r="H488" s="73"/>
      <c r="I488" s="73">
        <f t="shared" si="19"/>
        <v>0</v>
      </c>
      <c r="J488" s="90"/>
      <c r="K488" s="74"/>
      <c r="L488" s="73"/>
      <c r="M488" s="73"/>
      <c r="N488" s="86">
        <f t="shared" si="18"/>
        <v>0</v>
      </c>
      <c r="O488" s="73"/>
      <c r="P488" s="73"/>
    </row>
    <row r="489" spans="2:16" ht="21" x14ac:dyDescent="0.2">
      <c r="B489" s="73">
        <v>487</v>
      </c>
      <c r="C489" s="5"/>
      <c r="D489" s="73"/>
      <c r="E489" s="73"/>
      <c r="F489" s="73"/>
      <c r="G489" s="73"/>
      <c r="H489" s="73"/>
      <c r="I489" s="73">
        <f t="shared" si="19"/>
        <v>0</v>
      </c>
      <c r="J489" s="90"/>
      <c r="K489" s="74"/>
      <c r="L489" s="73"/>
      <c r="M489" s="73"/>
      <c r="N489" s="86">
        <f t="shared" si="18"/>
        <v>0</v>
      </c>
      <c r="O489" s="73"/>
      <c r="P489" s="73"/>
    </row>
    <row r="490" spans="2:16" ht="21" x14ac:dyDescent="0.2">
      <c r="B490" s="73">
        <v>488</v>
      </c>
      <c r="C490" s="5"/>
      <c r="D490" s="73"/>
      <c r="E490" s="73"/>
      <c r="F490" s="73"/>
      <c r="G490" s="73"/>
      <c r="H490" s="73"/>
      <c r="I490" s="73">
        <f t="shared" si="19"/>
        <v>0</v>
      </c>
      <c r="J490" s="90"/>
      <c r="K490" s="74"/>
      <c r="L490" s="73"/>
      <c r="M490" s="73"/>
      <c r="N490" s="86">
        <f t="shared" si="18"/>
        <v>0</v>
      </c>
      <c r="O490" s="73"/>
      <c r="P490" s="73"/>
    </row>
    <row r="491" spans="2:16" ht="21" x14ac:dyDescent="0.2">
      <c r="B491" s="73">
        <v>489</v>
      </c>
      <c r="C491" s="5"/>
      <c r="D491" s="73"/>
      <c r="E491" s="73"/>
      <c r="F491" s="73"/>
      <c r="G491" s="73"/>
      <c r="H491" s="73"/>
      <c r="I491" s="73">
        <f t="shared" si="19"/>
        <v>0</v>
      </c>
      <c r="J491" s="90"/>
      <c r="K491" s="74"/>
      <c r="L491" s="73"/>
      <c r="M491" s="73"/>
      <c r="N491" s="86">
        <f t="shared" si="18"/>
        <v>0</v>
      </c>
      <c r="O491" s="73"/>
      <c r="P491" s="73"/>
    </row>
    <row r="492" spans="2:16" ht="21" x14ac:dyDescent="0.2">
      <c r="B492" s="73">
        <v>490</v>
      </c>
      <c r="C492" s="5"/>
      <c r="D492" s="73"/>
      <c r="E492" s="73"/>
      <c r="F492" s="73"/>
      <c r="G492" s="73"/>
      <c r="H492" s="73"/>
      <c r="I492" s="73">
        <f t="shared" si="19"/>
        <v>0</v>
      </c>
      <c r="J492" s="90"/>
      <c r="K492" s="74"/>
      <c r="L492" s="73"/>
      <c r="M492" s="73"/>
      <c r="N492" s="86">
        <f t="shared" si="18"/>
        <v>0</v>
      </c>
      <c r="O492" s="73"/>
      <c r="P492" s="73"/>
    </row>
    <row r="493" spans="2:16" ht="21" x14ac:dyDescent="0.2">
      <c r="B493" s="73">
        <v>491</v>
      </c>
      <c r="C493" s="5"/>
      <c r="D493" s="73"/>
      <c r="E493" s="73"/>
      <c r="F493" s="73"/>
      <c r="G493" s="73"/>
      <c r="H493" s="73"/>
      <c r="I493" s="73">
        <f t="shared" si="19"/>
        <v>0</v>
      </c>
      <c r="J493" s="90"/>
      <c r="K493" s="74"/>
      <c r="L493" s="73"/>
      <c r="M493" s="73"/>
      <c r="N493" s="86">
        <f t="shared" si="18"/>
        <v>0</v>
      </c>
      <c r="O493" s="73"/>
      <c r="P493" s="73"/>
    </row>
    <row r="494" spans="2:16" ht="21" x14ac:dyDescent="0.2">
      <c r="B494" s="73">
        <v>492</v>
      </c>
      <c r="C494" s="5"/>
      <c r="D494" s="73"/>
      <c r="E494" s="73"/>
      <c r="F494" s="73"/>
      <c r="G494" s="73"/>
      <c r="H494" s="73"/>
      <c r="I494" s="73">
        <f t="shared" si="19"/>
        <v>0</v>
      </c>
      <c r="J494" s="90"/>
      <c r="K494" s="74"/>
      <c r="L494" s="73"/>
      <c r="M494" s="73"/>
      <c r="N494" s="86">
        <f t="shared" si="18"/>
        <v>0</v>
      </c>
      <c r="O494" s="73"/>
      <c r="P494" s="73"/>
    </row>
    <row r="495" spans="2:16" ht="21" x14ac:dyDescent="0.2">
      <c r="B495" s="73">
        <v>493</v>
      </c>
      <c r="C495" s="5"/>
      <c r="D495" s="73"/>
      <c r="E495" s="73"/>
      <c r="F495" s="73"/>
      <c r="G495" s="73"/>
      <c r="H495" s="73"/>
      <c r="I495" s="73">
        <f t="shared" si="19"/>
        <v>0</v>
      </c>
      <c r="J495" s="90"/>
      <c r="K495" s="74"/>
      <c r="L495" s="73"/>
      <c r="M495" s="73"/>
      <c r="N495" s="86">
        <f t="shared" si="18"/>
        <v>0</v>
      </c>
      <c r="O495" s="73"/>
      <c r="P495" s="73"/>
    </row>
    <row r="496" spans="2:16" ht="21" x14ac:dyDescent="0.2">
      <c r="B496" s="73">
        <v>494</v>
      </c>
      <c r="C496" s="5"/>
      <c r="D496" s="73"/>
      <c r="E496" s="73"/>
      <c r="F496" s="73"/>
      <c r="G496" s="73"/>
      <c r="H496" s="73"/>
      <c r="I496" s="73">
        <f t="shared" si="19"/>
        <v>0</v>
      </c>
      <c r="J496" s="90"/>
      <c r="K496" s="74"/>
      <c r="L496" s="73"/>
      <c r="M496" s="73"/>
      <c r="N496" s="86">
        <f t="shared" si="18"/>
        <v>0</v>
      </c>
      <c r="O496" s="73"/>
      <c r="P496" s="73"/>
    </row>
    <row r="497" spans="2:16" ht="21" x14ac:dyDescent="0.2">
      <c r="B497" s="73">
        <v>495</v>
      </c>
      <c r="C497" s="5"/>
      <c r="D497" s="73"/>
      <c r="E497" s="73"/>
      <c r="F497" s="73"/>
      <c r="G497" s="73"/>
      <c r="H497" s="73"/>
      <c r="I497" s="73">
        <f t="shared" si="19"/>
        <v>0</v>
      </c>
      <c r="J497" s="90"/>
      <c r="K497" s="74"/>
      <c r="L497" s="73"/>
      <c r="M497" s="73"/>
      <c r="N497" s="86">
        <f t="shared" si="18"/>
        <v>0</v>
      </c>
      <c r="O497" s="73"/>
      <c r="P497" s="73"/>
    </row>
    <row r="498" spans="2:16" ht="21" x14ac:dyDescent="0.2">
      <c r="B498" s="73">
        <v>496</v>
      </c>
      <c r="C498" s="5"/>
      <c r="D498" s="73"/>
      <c r="E498" s="73"/>
      <c r="F498" s="73"/>
      <c r="G498" s="73"/>
      <c r="H498" s="73"/>
      <c r="I498" s="73">
        <f t="shared" si="19"/>
        <v>0</v>
      </c>
      <c r="J498" s="90"/>
      <c r="K498" s="74"/>
      <c r="L498" s="73"/>
      <c r="M498" s="73"/>
      <c r="N498" s="86">
        <f t="shared" si="18"/>
        <v>0</v>
      </c>
      <c r="O498" s="73"/>
      <c r="P498" s="73"/>
    </row>
    <row r="499" spans="2:16" ht="21" x14ac:dyDescent="0.2">
      <c r="B499" s="73">
        <v>497</v>
      </c>
      <c r="C499" s="5"/>
      <c r="D499" s="73"/>
      <c r="E499" s="73"/>
      <c r="F499" s="73"/>
      <c r="G499" s="73"/>
      <c r="H499" s="73"/>
      <c r="I499" s="73">
        <f t="shared" si="19"/>
        <v>0</v>
      </c>
      <c r="J499" s="90"/>
      <c r="K499" s="74"/>
      <c r="L499" s="73"/>
      <c r="M499" s="73"/>
      <c r="N499" s="86">
        <f t="shared" si="18"/>
        <v>0</v>
      </c>
      <c r="O499" s="73"/>
      <c r="P499" s="73"/>
    </row>
    <row r="500" spans="2:16" ht="21" x14ac:dyDescent="0.2">
      <c r="B500" s="73">
        <v>498</v>
      </c>
      <c r="C500" s="5"/>
      <c r="D500" s="73"/>
      <c r="E500" s="73"/>
      <c r="F500" s="73"/>
      <c r="G500" s="73"/>
      <c r="H500" s="73"/>
      <c r="I500" s="73">
        <f t="shared" si="19"/>
        <v>0</v>
      </c>
      <c r="J500" s="90"/>
      <c r="K500" s="74"/>
      <c r="L500" s="73"/>
      <c r="M500" s="73"/>
      <c r="N500" s="86">
        <f t="shared" si="18"/>
        <v>0</v>
      </c>
      <c r="O500" s="73"/>
      <c r="P500" s="73"/>
    </row>
    <row r="501" spans="2:16" ht="21" x14ac:dyDescent="0.2">
      <c r="B501" s="73">
        <v>499</v>
      </c>
      <c r="C501" s="5"/>
      <c r="D501" s="73"/>
      <c r="E501" s="73"/>
      <c r="F501" s="73"/>
      <c r="G501" s="73"/>
      <c r="H501" s="73"/>
      <c r="I501" s="73">
        <f t="shared" si="19"/>
        <v>0</v>
      </c>
      <c r="J501" s="90"/>
      <c r="K501" s="74"/>
      <c r="L501" s="73"/>
      <c r="M501" s="73"/>
      <c r="N501" s="86">
        <f t="shared" si="18"/>
        <v>0</v>
      </c>
      <c r="O501" s="73"/>
      <c r="P501" s="73"/>
    </row>
    <row r="502" spans="2:16" ht="21" x14ac:dyDescent="0.2">
      <c r="B502" s="73">
        <v>500</v>
      </c>
      <c r="C502" s="5"/>
      <c r="D502" s="73"/>
      <c r="E502" s="73"/>
      <c r="F502" s="73"/>
      <c r="G502" s="73"/>
      <c r="H502" s="73"/>
      <c r="I502" s="73">
        <f t="shared" si="19"/>
        <v>0</v>
      </c>
      <c r="J502" s="90"/>
      <c r="K502" s="74"/>
      <c r="L502" s="73"/>
      <c r="M502" s="73"/>
      <c r="N502" s="86">
        <f t="shared" si="18"/>
        <v>0</v>
      </c>
      <c r="O502" s="73"/>
      <c r="P502" s="73"/>
    </row>
    <row r="503" spans="2:16" ht="21" x14ac:dyDescent="0.2">
      <c r="B503" s="73">
        <v>501</v>
      </c>
      <c r="C503" s="5"/>
      <c r="D503" s="73"/>
      <c r="E503" s="73"/>
      <c r="F503" s="73"/>
      <c r="G503" s="73"/>
      <c r="H503" s="73"/>
      <c r="I503" s="73">
        <f t="shared" si="19"/>
        <v>0</v>
      </c>
      <c r="J503" s="90"/>
      <c r="K503" s="74"/>
      <c r="L503" s="73"/>
      <c r="M503" s="73"/>
      <c r="N503" s="86">
        <f t="shared" si="18"/>
        <v>0</v>
      </c>
      <c r="O503" s="73"/>
      <c r="P503" s="73"/>
    </row>
    <row r="504" spans="2:16" ht="21" x14ac:dyDescent="0.2">
      <c r="B504" s="73">
        <v>502</v>
      </c>
      <c r="C504" s="5"/>
      <c r="D504" s="73"/>
      <c r="E504" s="73"/>
      <c r="F504" s="73"/>
      <c r="G504" s="73"/>
      <c r="H504" s="73"/>
      <c r="I504" s="73">
        <f t="shared" si="19"/>
        <v>0</v>
      </c>
      <c r="J504" s="90"/>
      <c r="K504" s="74"/>
      <c r="L504" s="73"/>
      <c r="M504" s="73"/>
      <c r="N504" s="86">
        <f t="shared" si="18"/>
        <v>0</v>
      </c>
      <c r="O504" s="73"/>
      <c r="P504" s="73"/>
    </row>
    <row r="505" spans="2:16" ht="21" x14ac:dyDescent="0.2">
      <c r="B505" s="73">
        <v>503</v>
      </c>
      <c r="C505" s="5"/>
      <c r="D505" s="73"/>
      <c r="E505" s="73"/>
      <c r="F505" s="73"/>
      <c r="G505" s="73"/>
      <c r="H505" s="73"/>
      <c r="I505" s="73">
        <f t="shared" si="19"/>
        <v>0</v>
      </c>
      <c r="J505" s="90"/>
      <c r="K505" s="74"/>
      <c r="L505" s="73"/>
      <c r="M505" s="73"/>
      <c r="N505" s="86">
        <f t="shared" si="18"/>
        <v>0</v>
      </c>
      <c r="O505" s="73"/>
      <c r="P505" s="73"/>
    </row>
    <row r="506" spans="2:16" ht="21" x14ac:dyDescent="0.2">
      <c r="B506" s="73">
        <v>504</v>
      </c>
      <c r="C506" s="5"/>
      <c r="D506" s="73"/>
      <c r="E506" s="73"/>
      <c r="F506" s="73"/>
      <c r="G506" s="73"/>
      <c r="H506" s="73"/>
      <c r="I506" s="73">
        <f t="shared" si="19"/>
        <v>0</v>
      </c>
      <c r="J506" s="90"/>
      <c r="K506" s="74"/>
      <c r="L506" s="73"/>
      <c r="M506" s="73"/>
      <c r="N506" s="86">
        <f t="shared" si="18"/>
        <v>0</v>
      </c>
      <c r="O506" s="73"/>
      <c r="P506" s="73"/>
    </row>
    <row r="507" spans="2:16" ht="21" x14ac:dyDescent="0.2">
      <c r="B507" s="73">
        <v>505</v>
      </c>
      <c r="C507" s="5"/>
      <c r="D507" s="73"/>
      <c r="E507" s="73"/>
      <c r="F507" s="73"/>
      <c r="G507" s="73"/>
      <c r="H507" s="73"/>
      <c r="I507" s="73">
        <f t="shared" si="19"/>
        <v>0</v>
      </c>
      <c r="J507" s="90"/>
      <c r="K507" s="74"/>
      <c r="L507" s="73"/>
      <c r="M507" s="73"/>
      <c r="N507" s="86">
        <f t="shared" si="18"/>
        <v>0</v>
      </c>
      <c r="O507" s="73"/>
      <c r="P507" s="73"/>
    </row>
    <row r="508" spans="2:16" ht="21" x14ac:dyDescent="0.2">
      <c r="B508" s="73">
        <v>506</v>
      </c>
      <c r="C508" s="5"/>
      <c r="D508" s="73"/>
      <c r="E508" s="73"/>
      <c r="F508" s="73"/>
      <c r="G508" s="73"/>
      <c r="H508" s="73"/>
      <c r="I508" s="73">
        <f t="shared" si="19"/>
        <v>0</v>
      </c>
      <c r="J508" s="90"/>
      <c r="K508" s="74"/>
      <c r="L508" s="73"/>
      <c r="M508" s="73"/>
      <c r="N508" s="86">
        <f t="shared" si="18"/>
        <v>0</v>
      </c>
      <c r="O508" s="73"/>
      <c r="P508" s="73"/>
    </row>
    <row r="509" spans="2:16" ht="21" x14ac:dyDescent="0.2">
      <c r="B509" s="73">
        <v>507</v>
      </c>
      <c r="C509" s="5"/>
      <c r="D509" s="73"/>
      <c r="E509" s="73"/>
      <c r="F509" s="73"/>
      <c r="G509" s="73"/>
      <c r="H509" s="73"/>
      <c r="I509" s="73">
        <f t="shared" si="19"/>
        <v>0</v>
      </c>
      <c r="J509" s="90"/>
      <c r="K509" s="74"/>
      <c r="L509" s="73"/>
      <c r="M509" s="73"/>
      <c r="N509" s="86">
        <f t="shared" si="18"/>
        <v>0</v>
      </c>
      <c r="O509" s="73"/>
      <c r="P509" s="73"/>
    </row>
    <row r="510" spans="2:16" ht="21" x14ac:dyDescent="0.2">
      <c r="B510" s="73">
        <v>508</v>
      </c>
      <c r="C510" s="5"/>
      <c r="D510" s="73"/>
      <c r="E510" s="73"/>
      <c r="F510" s="73"/>
      <c r="G510" s="73"/>
      <c r="H510" s="73"/>
      <c r="I510" s="73">
        <f t="shared" si="19"/>
        <v>0</v>
      </c>
      <c r="J510" s="90"/>
      <c r="K510" s="74"/>
      <c r="L510" s="73"/>
      <c r="M510" s="73"/>
      <c r="N510" s="86">
        <f t="shared" si="18"/>
        <v>0</v>
      </c>
      <c r="O510" s="73"/>
      <c r="P510" s="73"/>
    </row>
    <row r="511" spans="2:16" ht="21" x14ac:dyDescent="0.2">
      <c r="B511" s="73">
        <v>509</v>
      </c>
      <c r="C511" s="5"/>
      <c r="D511" s="73"/>
      <c r="E511" s="73"/>
      <c r="F511" s="73"/>
      <c r="G511" s="73"/>
      <c r="H511" s="73"/>
      <c r="I511" s="73">
        <f t="shared" si="19"/>
        <v>0</v>
      </c>
      <c r="J511" s="90"/>
      <c r="K511" s="74"/>
      <c r="L511" s="73"/>
      <c r="M511" s="73"/>
      <c r="N511" s="86">
        <f t="shared" si="18"/>
        <v>0</v>
      </c>
      <c r="O511" s="73"/>
      <c r="P511" s="73"/>
    </row>
    <row r="512" spans="2:16" ht="21" x14ac:dyDescent="0.2">
      <c r="B512" s="73">
        <v>510</v>
      </c>
      <c r="C512" s="5"/>
      <c r="D512" s="73"/>
      <c r="E512" s="73"/>
      <c r="F512" s="73"/>
      <c r="G512" s="73"/>
      <c r="H512" s="73"/>
      <c r="I512" s="73">
        <f t="shared" si="19"/>
        <v>0</v>
      </c>
      <c r="J512" s="90"/>
      <c r="K512" s="74"/>
      <c r="L512" s="73"/>
      <c r="M512" s="73"/>
      <c r="N512" s="86">
        <f t="shared" si="18"/>
        <v>0</v>
      </c>
      <c r="O512" s="73"/>
      <c r="P512" s="73"/>
    </row>
    <row r="513" spans="2:16" ht="21" x14ac:dyDescent="0.2">
      <c r="B513" s="73">
        <v>511</v>
      </c>
      <c r="C513" s="5"/>
      <c r="D513" s="73"/>
      <c r="E513" s="73"/>
      <c r="F513" s="73"/>
      <c r="G513" s="73"/>
      <c r="H513" s="73"/>
      <c r="I513" s="73">
        <f t="shared" si="19"/>
        <v>0</v>
      </c>
      <c r="J513" s="90"/>
      <c r="K513" s="74"/>
      <c r="L513" s="73"/>
      <c r="M513" s="73"/>
      <c r="N513" s="86">
        <f t="shared" si="18"/>
        <v>0</v>
      </c>
      <c r="O513" s="73"/>
      <c r="P513" s="73"/>
    </row>
    <row r="514" spans="2:16" ht="21" x14ac:dyDescent="0.2">
      <c r="B514" s="73">
        <v>512</v>
      </c>
      <c r="C514" s="5"/>
      <c r="D514" s="73"/>
      <c r="E514" s="73"/>
      <c r="F514" s="73"/>
      <c r="G514" s="73"/>
      <c r="H514" s="73"/>
      <c r="I514" s="73">
        <f t="shared" si="19"/>
        <v>0</v>
      </c>
      <c r="J514" s="90"/>
      <c r="K514" s="74"/>
      <c r="L514" s="73"/>
      <c r="M514" s="73"/>
      <c r="N514" s="86">
        <f t="shared" si="18"/>
        <v>0</v>
      </c>
      <c r="O514" s="73"/>
      <c r="P514" s="73"/>
    </row>
    <row r="515" spans="2:16" ht="21" x14ac:dyDescent="0.2">
      <c r="B515" s="73">
        <v>513</v>
      </c>
      <c r="C515" s="5"/>
      <c r="D515" s="73"/>
      <c r="E515" s="73"/>
      <c r="F515" s="73"/>
      <c r="G515" s="73"/>
      <c r="H515" s="73"/>
      <c r="I515" s="73">
        <f t="shared" si="19"/>
        <v>0</v>
      </c>
      <c r="J515" s="90"/>
      <c r="K515" s="74"/>
      <c r="L515" s="73"/>
      <c r="M515" s="73"/>
      <c r="N515" s="86">
        <f t="shared" ref="N515:N578" si="20">IFERROR(H515/L515,0)</f>
        <v>0</v>
      </c>
      <c r="O515" s="73"/>
      <c r="P515" s="73"/>
    </row>
    <row r="516" spans="2:16" ht="21" x14ac:dyDescent="0.2">
      <c r="B516" s="73">
        <v>514</v>
      </c>
      <c r="C516" s="5"/>
      <c r="D516" s="73"/>
      <c r="E516" s="73"/>
      <c r="F516" s="73"/>
      <c r="G516" s="73"/>
      <c r="H516" s="73"/>
      <c r="I516" s="73">
        <f t="shared" si="19"/>
        <v>0</v>
      </c>
      <c r="J516" s="90"/>
      <c r="K516" s="74"/>
      <c r="L516" s="73"/>
      <c r="M516" s="73"/>
      <c r="N516" s="86">
        <f t="shared" si="20"/>
        <v>0</v>
      </c>
      <c r="O516" s="73"/>
      <c r="P516" s="73"/>
    </row>
    <row r="517" spans="2:16" ht="21" x14ac:dyDescent="0.2">
      <c r="B517" s="73">
        <v>515</v>
      </c>
      <c r="C517" s="5"/>
      <c r="D517" s="73"/>
      <c r="E517" s="73"/>
      <c r="F517" s="73"/>
      <c r="G517" s="73"/>
      <c r="H517" s="73"/>
      <c r="I517" s="73">
        <f t="shared" ref="I517:I580" si="21">F517*H517</f>
        <v>0</v>
      </c>
      <c r="J517" s="90"/>
      <c r="K517" s="74"/>
      <c r="L517" s="73"/>
      <c r="M517" s="73"/>
      <c r="N517" s="86">
        <f t="shared" si="20"/>
        <v>0</v>
      </c>
      <c r="O517" s="73"/>
      <c r="P517" s="73"/>
    </row>
    <row r="518" spans="2:16" ht="21" x14ac:dyDescent="0.2">
      <c r="B518" s="73">
        <v>516</v>
      </c>
      <c r="C518" s="5"/>
      <c r="D518" s="73"/>
      <c r="E518" s="73"/>
      <c r="F518" s="73"/>
      <c r="G518" s="73"/>
      <c r="H518" s="73"/>
      <c r="I518" s="73">
        <f t="shared" si="21"/>
        <v>0</v>
      </c>
      <c r="J518" s="90"/>
      <c r="K518" s="74"/>
      <c r="L518" s="73"/>
      <c r="M518" s="73"/>
      <c r="N518" s="86">
        <f t="shared" si="20"/>
        <v>0</v>
      </c>
      <c r="O518" s="73"/>
      <c r="P518" s="73"/>
    </row>
    <row r="519" spans="2:16" ht="21" x14ac:dyDescent="0.2">
      <c r="B519" s="73">
        <v>517</v>
      </c>
      <c r="C519" s="5"/>
      <c r="D519" s="73"/>
      <c r="E519" s="73"/>
      <c r="F519" s="73"/>
      <c r="G519" s="73"/>
      <c r="H519" s="73"/>
      <c r="I519" s="73">
        <f t="shared" si="21"/>
        <v>0</v>
      </c>
      <c r="J519" s="90"/>
      <c r="K519" s="74"/>
      <c r="L519" s="73"/>
      <c r="M519" s="73"/>
      <c r="N519" s="86">
        <f t="shared" si="20"/>
        <v>0</v>
      </c>
      <c r="O519" s="73"/>
      <c r="P519" s="73"/>
    </row>
    <row r="520" spans="2:16" ht="21" x14ac:dyDescent="0.2">
      <c r="B520" s="73">
        <v>518</v>
      </c>
      <c r="C520" s="5"/>
      <c r="D520" s="73"/>
      <c r="E520" s="73"/>
      <c r="F520" s="73"/>
      <c r="G520" s="73"/>
      <c r="H520" s="73"/>
      <c r="I520" s="73">
        <f t="shared" si="21"/>
        <v>0</v>
      </c>
      <c r="J520" s="90"/>
      <c r="K520" s="74"/>
      <c r="L520" s="73"/>
      <c r="M520" s="73"/>
      <c r="N520" s="86">
        <f t="shared" si="20"/>
        <v>0</v>
      </c>
      <c r="O520" s="73"/>
      <c r="P520" s="73"/>
    </row>
    <row r="521" spans="2:16" ht="21" x14ac:dyDescent="0.2">
      <c r="B521" s="73">
        <v>519</v>
      </c>
      <c r="C521" s="5"/>
      <c r="D521" s="73"/>
      <c r="E521" s="73"/>
      <c r="F521" s="73"/>
      <c r="G521" s="73"/>
      <c r="H521" s="73"/>
      <c r="I521" s="73">
        <f t="shared" si="21"/>
        <v>0</v>
      </c>
      <c r="J521" s="90"/>
      <c r="K521" s="74"/>
      <c r="L521" s="73"/>
      <c r="M521" s="73"/>
      <c r="N521" s="86">
        <f t="shared" si="20"/>
        <v>0</v>
      </c>
      <c r="O521" s="73"/>
      <c r="P521" s="73"/>
    </row>
    <row r="522" spans="2:16" ht="21" x14ac:dyDescent="0.2">
      <c r="B522" s="73">
        <v>520</v>
      </c>
      <c r="C522" s="5"/>
      <c r="D522" s="73"/>
      <c r="E522" s="73"/>
      <c r="F522" s="73"/>
      <c r="G522" s="73"/>
      <c r="H522" s="73"/>
      <c r="I522" s="73">
        <f t="shared" si="21"/>
        <v>0</v>
      </c>
      <c r="J522" s="90"/>
      <c r="K522" s="74"/>
      <c r="L522" s="73"/>
      <c r="M522" s="73"/>
      <c r="N522" s="86">
        <f t="shared" si="20"/>
        <v>0</v>
      </c>
      <c r="O522" s="73"/>
      <c r="P522" s="73"/>
    </row>
    <row r="523" spans="2:16" ht="21" x14ac:dyDescent="0.2">
      <c r="B523" s="73">
        <v>521</v>
      </c>
      <c r="C523" s="5"/>
      <c r="D523" s="73"/>
      <c r="E523" s="73"/>
      <c r="F523" s="73"/>
      <c r="G523" s="73"/>
      <c r="H523" s="73"/>
      <c r="I523" s="73">
        <f t="shared" si="21"/>
        <v>0</v>
      </c>
      <c r="J523" s="90"/>
      <c r="K523" s="74"/>
      <c r="L523" s="73"/>
      <c r="M523" s="73"/>
      <c r="N523" s="86">
        <f t="shared" si="20"/>
        <v>0</v>
      </c>
      <c r="O523" s="73"/>
      <c r="P523" s="73"/>
    </row>
    <row r="524" spans="2:16" ht="21" x14ac:dyDescent="0.2">
      <c r="B524" s="73">
        <v>522</v>
      </c>
      <c r="C524" s="5"/>
      <c r="D524" s="73"/>
      <c r="E524" s="73"/>
      <c r="F524" s="73"/>
      <c r="G524" s="73"/>
      <c r="H524" s="73"/>
      <c r="I524" s="73">
        <f t="shared" si="21"/>
        <v>0</v>
      </c>
      <c r="J524" s="90"/>
      <c r="K524" s="74"/>
      <c r="L524" s="73"/>
      <c r="M524" s="73"/>
      <c r="N524" s="86">
        <f t="shared" si="20"/>
        <v>0</v>
      </c>
      <c r="O524" s="73"/>
      <c r="P524" s="73"/>
    </row>
    <row r="525" spans="2:16" ht="21" x14ac:dyDescent="0.2">
      <c r="B525" s="73">
        <v>523</v>
      </c>
      <c r="C525" s="5"/>
      <c r="D525" s="73"/>
      <c r="E525" s="73"/>
      <c r="F525" s="73"/>
      <c r="G525" s="73"/>
      <c r="H525" s="73"/>
      <c r="I525" s="73">
        <f t="shared" si="21"/>
        <v>0</v>
      </c>
      <c r="J525" s="90"/>
      <c r="K525" s="74"/>
      <c r="L525" s="73"/>
      <c r="M525" s="73"/>
      <c r="N525" s="86">
        <f t="shared" si="20"/>
        <v>0</v>
      </c>
      <c r="O525" s="73"/>
      <c r="P525" s="73"/>
    </row>
    <row r="526" spans="2:16" ht="21" x14ac:dyDescent="0.2">
      <c r="B526" s="73">
        <v>524</v>
      </c>
      <c r="C526" s="5"/>
      <c r="D526" s="73"/>
      <c r="E526" s="73"/>
      <c r="F526" s="73"/>
      <c r="G526" s="73"/>
      <c r="H526" s="73"/>
      <c r="I526" s="73">
        <f t="shared" si="21"/>
        <v>0</v>
      </c>
      <c r="J526" s="90"/>
      <c r="K526" s="74"/>
      <c r="L526" s="73"/>
      <c r="M526" s="73"/>
      <c r="N526" s="86">
        <f t="shared" si="20"/>
        <v>0</v>
      </c>
      <c r="O526" s="73"/>
      <c r="P526" s="73"/>
    </row>
    <row r="527" spans="2:16" ht="21" x14ac:dyDescent="0.2">
      <c r="B527" s="73">
        <v>525</v>
      </c>
      <c r="C527" s="5"/>
      <c r="D527" s="73"/>
      <c r="E527" s="73"/>
      <c r="F527" s="73"/>
      <c r="G527" s="73"/>
      <c r="H527" s="73"/>
      <c r="I527" s="73">
        <f t="shared" si="21"/>
        <v>0</v>
      </c>
      <c r="J527" s="90"/>
      <c r="K527" s="74"/>
      <c r="L527" s="73"/>
      <c r="M527" s="73"/>
      <c r="N527" s="86">
        <f t="shared" si="20"/>
        <v>0</v>
      </c>
      <c r="O527" s="73"/>
      <c r="P527" s="73"/>
    </row>
    <row r="528" spans="2:16" ht="21" x14ac:dyDescent="0.2">
      <c r="B528" s="73">
        <v>526</v>
      </c>
      <c r="C528" s="5"/>
      <c r="D528" s="73"/>
      <c r="E528" s="73"/>
      <c r="F528" s="73"/>
      <c r="G528" s="73"/>
      <c r="H528" s="73"/>
      <c r="I528" s="73">
        <f t="shared" si="21"/>
        <v>0</v>
      </c>
      <c r="J528" s="90"/>
      <c r="K528" s="74"/>
      <c r="L528" s="73"/>
      <c r="M528" s="73"/>
      <c r="N528" s="86">
        <f t="shared" si="20"/>
        <v>0</v>
      </c>
      <c r="O528" s="73"/>
      <c r="P528" s="73"/>
    </row>
    <row r="529" spans="2:16" ht="21" x14ac:dyDescent="0.2">
      <c r="B529" s="73">
        <v>527</v>
      </c>
      <c r="C529" s="5"/>
      <c r="D529" s="73"/>
      <c r="E529" s="73"/>
      <c r="F529" s="73"/>
      <c r="G529" s="73"/>
      <c r="H529" s="73"/>
      <c r="I529" s="73">
        <f t="shared" si="21"/>
        <v>0</v>
      </c>
      <c r="J529" s="90"/>
      <c r="K529" s="74"/>
      <c r="L529" s="73"/>
      <c r="M529" s="73"/>
      <c r="N529" s="86">
        <f t="shared" si="20"/>
        <v>0</v>
      </c>
      <c r="O529" s="73"/>
      <c r="P529" s="73"/>
    </row>
    <row r="530" spans="2:16" ht="21" x14ac:dyDescent="0.2">
      <c r="B530" s="73">
        <v>528</v>
      </c>
      <c r="C530" s="5"/>
      <c r="D530" s="73"/>
      <c r="E530" s="73"/>
      <c r="F530" s="73"/>
      <c r="G530" s="73"/>
      <c r="H530" s="73"/>
      <c r="I530" s="73">
        <f t="shared" si="21"/>
        <v>0</v>
      </c>
      <c r="J530" s="90"/>
      <c r="K530" s="74"/>
      <c r="L530" s="73"/>
      <c r="M530" s="73"/>
      <c r="N530" s="86">
        <f t="shared" si="20"/>
        <v>0</v>
      </c>
      <c r="O530" s="73"/>
      <c r="P530" s="73"/>
    </row>
    <row r="531" spans="2:16" ht="21" x14ac:dyDescent="0.2">
      <c r="B531" s="73">
        <v>529</v>
      </c>
      <c r="C531" s="5"/>
      <c r="D531" s="73"/>
      <c r="E531" s="73"/>
      <c r="F531" s="73"/>
      <c r="G531" s="73"/>
      <c r="H531" s="73"/>
      <c r="I531" s="73">
        <f t="shared" si="21"/>
        <v>0</v>
      </c>
      <c r="J531" s="90"/>
      <c r="K531" s="74"/>
      <c r="L531" s="73"/>
      <c r="M531" s="73"/>
      <c r="N531" s="86">
        <f t="shared" si="20"/>
        <v>0</v>
      </c>
      <c r="O531" s="73"/>
      <c r="P531" s="73"/>
    </row>
    <row r="532" spans="2:16" ht="21" x14ac:dyDescent="0.2">
      <c r="B532" s="73">
        <v>530</v>
      </c>
      <c r="C532" s="5"/>
      <c r="D532" s="73"/>
      <c r="E532" s="73"/>
      <c r="F532" s="73"/>
      <c r="G532" s="73"/>
      <c r="H532" s="73"/>
      <c r="I532" s="73">
        <f t="shared" si="21"/>
        <v>0</v>
      </c>
      <c r="J532" s="90"/>
      <c r="K532" s="74"/>
      <c r="L532" s="73"/>
      <c r="M532" s="73"/>
      <c r="N532" s="86">
        <f t="shared" si="20"/>
        <v>0</v>
      </c>
      <c r="O532" s="73"/>
      <c r="P532" s="73"/>
    </row>
    <row r="533" spans="2:16" ht="21" x14ac:dyDescent="0.2">
      <c r="B533" s="73">
        <v>531</v>
      </c>
      <c r="C533" s="5"/>
      <c r="D533" s="73"/>
      <c r="E533" s="73"/>
      <c r="F533" s="73"/>
      <c r="G533" s="73"/>
      <c r="H533" s="73"/>
      <c r="I533" s="73">
        <f t="shared" si="21"/>
        <v>0</v>
      </c>
      <c r="J533" s="90"/>
      <c r="K533" s="74"/>
      <c r="L533" s="73"/>
      <c r="M533" s="73"/>
      <c r="N533" s="86">
        <f t="shared" si="20"/>
        <v>0</v>
      </c>
      <c r="O533" s="73"/>
      <c r="P533" s="73"/>
    </row>
    <row r="534" spans="2:16" ht="21" x14ac:dyDescent="0.2">
      <c r="B534" s="73">
        <v>532</v>
      </c>
      <c r="C534" s="5"/>
      <c r="D534" s="73"/>
      <c r="E534" s="73"/>
      <c r="F534" s="73"/>
      <c r="G534" s="73"/>
      <c r="H534" s="73"/>
      <c r="I534" s="73">
        <f t="shared" si="21"/>
        <v>0</v>
      </c>
      <c r="J534" s="90"/>
      <c r="K534" s="74"/>
      <c r="L534" s="73"/>
      <c r="M534" s="73"/>
      <c r="N534" s="86">
        <f t="shared" si="20"/>
        <v>0</v>
      </c>
      <c r="O534" s="73"/>
      <c r="P534" s="73"/>
    </row>
    <row r="535" spans="2:16" ht="21" x14ac:dyDescent="0.2">
      <c r="B535" s="73">
        <v>533</v>
      </c>
      <c r="C535" s="5"/>
      <c r="D535" s="73"/>
      <c r="E535" s="73"/>
      <c r="F535" s="73"/>
      <c r="G535" s="73"/>
      <c r="H535" s="73"/>
      <c r="I535" s="73">
        <f t="shared" si="21"/>
        <v>0</v>
      </c>
      <c r="J535" s="90"/>
      <c r="K535" s="74"/>
      <c r="L535" s="73"/>
      <c r="M535" s="73"/>
      <c r="N535" s="86">
        <f t="shared" si="20"/>
        <v>0</v>
      </c>
      <c r="O535" s="73"/>
      <c r="P535" s="73"/>
    </row>
    <row r="536" spans="2:16" ht="21" x14ac:dyDescent="0.2">
      <c r="B536" s="73">
        <v>534</v>
      </c>
      <c r="C536" s="5"/>
      <c r="D536" s="73"/>
      <c r="E536" s="73"/>
      <c r="F536" s="73"/>
      <c r="G536" s="73"/>
      <c r="H536" s="73"/>
      <c r="I536" s="73">
        <f t="shared" si="21"/>
        <v>0</v>
      </c>
      <c r="J536" s="90"/>
      <c r="K536" s="74"/>
      <c r="L536" s="73"/>
      <c r="M536" s="73"/>
      <c r="N536" s="86">
        <f t="shared" si="20"/>
        <v>0</v>
      </c>
      <c r="O536" s="73"/>
      <c r="P536" s="73"/>
    </row>
    <row r="537" spans="2:16" ht="21" x14ac:dyDescent="0.2">
      <c r="B537" s="73">
        <v>535</v>
      </c>
      <c r="C537" s="5"/>
      <c r="D537" s="73"/>
      <c r="E537" s="73"/>
      <c r="F537" s="73"/>
      <c r="G537" s="73"/>
      <c r="H537" s="73"/>
      <c r="I537" s="73">
        <f t="shared" si="21"/>
        <v>0</v>
      </c>
      <c r="J537" s="90"/>
      <c r="K537" s="74"/>
      <c r="L537" s="73"/>
      <c r="M537" s="73"/>
      <c r="N537" s="86">
        <f t="shared" si="20"/>
        <v>0</v>
      </c>
      <c r="O537" s="73"/>
      <c r="P537" s="73"/>
    </row>
    <row r="538" spans="2:16" ht="21" x14ac:dyDescent="0.2">
      <c r="B538" s="73">
        <v>536</v>
      </c>
      <c r="C538" s="5"/>
      <c r="D538" s="73"/>
      <c r="E538" s="73"/>
      <c r="F538" s="73"/>
      <c r="G538" s="73"/>
      <c r="H538" s="73"/>
      <c r="I538" s="73">
        <f t="shared" si="21"/>
        <v>0</v>
      </c>
      <c r="J538" s="90"/>
      <c r="K538" s="74"/>
      <c r="L538" s="73"/>
      <c r="M538" s="73"/>
      <c r="N538" s="86">
        <f t="shared" si="20"/>
        <v>0</v>
      </c>
      <c r="O538" s="73"/>
      <c r="P538" s="73"/>
    </row>
    <row r="539" spans="2:16" ht="21" x14ac:dyDescent="0.2">
      <c r="B539" s="73">
        <v>537</v>
      </c>
      <c r="C539" s="5"/>
      <c r="D539" s="73"/>
      <c r="E539" s="73"/>
      <c r="F539" s="73"/>
      <c r="G539" s="73"/>
      <c r="H539" s="73"/>
      <c r="I539" s="73">
        <f t="shared" si="21"/>
        <v>0</v>
      </c>
      <c r="J539" s="90"/>
      <c r="K539" s="74"/>
      <c r="L539" s="73"/>
      <c r="M539" s="73"/>
      <c r="N539" s="86">
        <f t="shared" si="20"/>
        <v>0</v>
      </c>
      <c r="O539" s="73"/>
      <c r="P539" s="73"/>
    </row>
    <row r="540" spans="2:16" ht="21" x14ac:dyDescent="0.2">
      <c r="B540" s="73">
        <v>538</v>
      </c>
      <c r="C540" s="5"/>
      <c r="D540" s="73"/>
      <c r="E540" s="73"/>
      <c r="F540" s="73"/>
      <c r="G540" s="73"/>
      <c r="H540" s="73"/>
      <c r="I540" s="73">
        <f t="shared" si="21"/>
        <v>0</v>
      </c>
      <c r="J540" s="90"/>
      <c r="K540" s="74"/>
      <c r="L540" s="73"/>
      <c r="M540" s="73"/>
      <c r="N540" s="86">
        <f t="shared" si="20"/>
        <v>0</v>
      </c>
      <c r="O540" s="73"/>
      <c r="P540" s="73"/>
    </row>
    <row r="541" spans="2:16" ht="21" x14ac:dyDescent="0.2">
      <c r="B541" s="73">
        <v>539</v>
      </c>
      <c r="C541" s="5"/>
      <c r="D541" s="73"/>
      <c r="E541" s="73"/>
      <c r="F541" s="73"/>
      <c r="G541" s="73"/>
      <c r="H541" s="73"/>
      <c r="I541" s="73">
        <f t="shared" si="21"/>
        <v>0</v>
      </c>
      <c r="J541" s="90"/>
      <c r="K541" s="74"/>
      <c r="L541" s="73"/>
      <c r="M541" s="73"/>
      <c r="N541" s="86">
        <f t="shared" si="20"/>
        <v>0</v>
      </c>
      <c r="O541" s="73"/>
      <c r="P541" s="73"/>
    </row>
    <row r="542" spans="2:16" ht="21" x14ac:dyDescent="0.2">
      <c r="B542" s="73">
        <v>540</v>
      </c>
      <c r="C542" s="5"/>
      <c r="D542" s="73"/>
      <c r="E542" s="73"/>
      <c r="F542" s="73"/>
      <c r="G542" s="73"/>
      <c r="H542" s="73"/>
      <c r="I542" s="73">
        <f t="shared" si="21"/>
        <v>0</v>
      </c>
      <c r="J542" s="90"/>
      <c r="K542" s="74"/>
      <c r="L542" s="73"/>
      <c r="M542" s="73"/>
      <c r="N542" s="86">
        <f t="shared" si="20"/>
        <v>0</v>
      </c>
      <c r="O542" s="73"/>
      <c r="P542" s="73"/>
    </row>
    <row r="543" spans="2:16" ht="21" x14ac:dyDescent="0.2">
      <c r="B543" s="73">
        <v>541</v>
      </c>
      <c r="C543" s="5"/>
      <c r="D543" s="73"/>
      <c r="E543" s="73"/>
      <c r="F543" s="73"/>
      <c r="G543" s="73"/>
      <c r="H543" s="73"/>
      <c r="I543" s="73">
        <f t="shared" si="21"/>
        <v>0</v>
      </c>
      <c r="J543" s="90"/>
      <c r="K543" s="74"/>
      <c r="L543" s="73"/>
      <c r="M543" s="73"/>
      <c r="N543" s="86">
        <f t="shared" si="20"/>
        <v>0</v>
      </c>
      <c r="O543" s="73"/>
      <c r="P543" s="73"/>
    </row>
    <row r="544" spans="2:16" ht="21" x14ac:dyDescent="0.2">
      <c r="B544" s="73">
        <v>542</v>
      </c>
      <c r="C544" s="5"/>
      <c r="D544" s="73"/>
      <c r="E544" s="73"/>
      <c r="F544" s="73"/>
      <c r="G544" s="73"/>
      <c r="H544" s="73"/>
      <c r="I544" s="73">
        <f t="shared" si="21"/>
        <v>0</v>
      </c>
      <c r="J544" s="90"/>
      <c r="K544" s="74"/>
      <c r="L544" s="73"/>
      <c r="M544" s="73"/>
      <c r="N544" s="86">
        <f t="shared" si="20"/>
        <v>0</v>
      </c>
      <c r="O544" s="73"/>
      <c r="P544" s="73"/>
    </row>
    <row r="545" spans="2:16" ht="21" x14ac:dyDescent="0.2">
      <c r="B545" s="73">
        <v>543</v>
      </c>
      <c r="C545" s="5"/>
      <c r="D545" s="73"/>
      <c r="E545" s="73"/>
      <c r="F545" s="73"/>
      <c r="G545" s="73"/>
      <c r="H545" s="73"/>
      <c r="I545" s="73">
        <f t="shared" si="21"/>
        <v>0</v>
      </c>
      <c r="J545" s="90"/>
      <c r="K545" s="74"/>
      <c r="L545" s="73"/>
      <c r="M545" s="73"/>
      <c r="N545" s="86">
        <f t="shared" si="20"/>
        <v>0</v>
      </c>
      <c r="O545" s="73"/>
      <c r="P545" s="73"/>
    </row>
    <row r="546" spans="2:16" ht="21" x14ac:dyDescent="0.2">
      <c r="B546" s="73">
        <v>544</v>
      </c>
      <c r="C546" s="5"/>
      <c r="D546" s="73"/>
      <c r="E546" s="73"/>
      <c r="F546" s="73"/>
      <c r="G546" s="73"/>
      <c r="H546" s="73"/>
      <c r="I546" s="73">
        <f t="shared" si="21"/>
        <v>0</v>
      </c>
      <c r="J546" s="90"/>
      <c r="K546" s="74"/>
      <c r="L546" s="73"/>
      <c r="M546" s="73"/>
      <c r="N546" s="86">
        <f t="shared" si="20"/>
        <v>0</v>
      </c>
      <c r="O546" s="73"/>
      <c r="P546" s="73"/>
    </row>
    <row r="547" spans="2:16" ht="21" x14ac:dyDescent="0.2">
      <c r="B547" s="73">
        <v>545</v>
      </c>
      <c r="C547" s="5"/>
      <c r="D547" s="73"/>
      <c r="E547" s="73"/>
      <c r="F547" s="73"/>
      <c r="G547" s="73"/>
      <c r="H547" s="73"/>
      <c r="I547" s="73">
        <f t="shared" si="21"/>
        <v>0</v>
      </c>
      <c r="J547" s="90"/>
      <c r="K547" s="74"/>
      <c r="L547" s="73"/>
      <c r="M547" s="73"/>
      <c r="N547" s="86">
        <f t="shared" si="20"/>
        <v>0</v>
      </c>
      <c r="O547" s="73"/>
      <c r="P547" s="73"/>
    </row>
    <row r="548" spans="2:16" ht="21" x14ac:dyDescent="0.2">
      <c r="B548" s="73">
        <v>546</v>
      </c>
      <c r="C548" s="5"/>
      <c r="D548" s="73"/>
      <c r="E548" s="73"/>
      <c r="F548" s="73"/>
      <c r="G548" s="73"/>
      <c r="H548" s="73"/>
      <c r="I548" s="73">
        <f t="shared" si="21"/>
        <v>0</v>
      </c>
      <c r="J548" s="90"/>
      <c r="K548" s="74"/>
      <c r="L548" s="73"/>
      <c r="M548" s="73"/>
      <c r="N548" s="86">
        <f t="shared" si="20"/>
        <v>0</v>
      </c>
      <c r="O548" s="73"/>
      <c r="P548" s="73"/>
    </row>
    <row r="549" spans="2:16" ht="21" x14ac:dyDescent="0.2">
      <c r="B549" s="73">
        <v>547</v>
      </c>
      <c r="C549" s="5"/>
      <c r="D549" s="73"/>
      <c r="E549" s="73"/>
      <c r="F549" s="73"/>
      <c r="G549" s="73"/>
      <c r="H549" s="73"/>
      <c r="I549" s="73">
        <f t="shared" si="21"/>
        <v>0</v>
      </c>
      <c r="J549" s="90"/>
      <c r="K549" s="74"/>
      <c r="L549" s="73"/>
      <c r="M549" s="73"/>
      <c r="N549" s="86">
        <f t="shared" si="20"/>
        <v>0</v>
      </c>
      <c r="O549" s="73"/>
      <c r="P549" s="73"/>
    </row>
    <row r="550" spans="2:16" ht="21" x14ac:dyDescent="0.2">
      <c r="B550" s="73">
        <v>548</v>
      </c>
      <c r="C550" s="5"/>
      <c r="D550" s="73"/>
      <c r="E550" s="73"/>
      <c r="F550" s="73"/>
      <c r="G550" s="73"/>
      <c r="H550" s="73"/>
      <c r="I550" s="73">
        <f t="shared" si="21"/>
        <v>0</v>
      </c>
      <c r="J550" s="90"/>
      <c r="K550" s="74"/>
      <c r="L550" s="73"/>
      <c r="M550" s="73"/>
      <c r="N550" s="86">
        <f t="shared" si="20"/>
        <v>0</v>
      </c>
      <c r="O550" s="73"/>
      <c r="P550" s="73"/>
    </row>
    <row r="551" spans="2:16" ht="21" x14ac:dyDescent="0.2">
      <c r="B551" s="73">
        <v>549</v>
      </c>
      <c r="C551" s="5"/>
      <c r="D551" s="73"/>
      <c r="E551" s="73"/>
      <c r="F551" s="73"/>
      <c r="G551" s="73"/>
      <c r="H551" s="73"/>
      <c r="I551" s="73">
        <f t="shared" si="21"/>
        <v>0</v>
      </c>
      <c r="J551" s="90"/>
      <c r="K551" s="74"/>
      <c r="L551" s="73"/>
      <c r="M551" s="73"/>
      <c r="N551" s="86">
        <f t="shared" si="20"/>
        <v>0</v>
      </c>
      <c r="O551" s="73"/>
      <c r="P551" s="73"/>
    </row>
    <row r="552" spans="2:16" ht="21" x14ac:dyDescent="0.2">
      <c r="B552" s="73">
        <v>550</v>
      </c>
      <c r="C552" s="5"/>
      <c r="D552" s="73"/>
      <c r="E552" s="73"/>
      <c r="F552" s="73"/>
      <c r="G552" s="73"/>
      <c r="H552" s="73"/>
      <c r="I552" s="73">
        <f t="shared" si="21"/>
        <v>0</v>
      </c>
      <c r="J552" s="90"/>
      <c r="K552" s="74"/>
      <c r="L552" s="73"/>
      <c r="M552" s="73"/>
      <c r="N552" s="86">
        <f t="shared" si="20"/>
        <v>0</v>
      </c>
      <c r="O552" s="73"/>
      <c r="P552" s="73"/>
    </row>
    <row r="553" spans="2:16" ht="21" x14ac:dyDescent="0.2">
      <c r="B553" s="73">
        <v>551</v>
      </c>
      <c r="C553" s="5"/>
      <c r="D553" s="73"/>
      <c r="E553" s="73"/>
      <c r="F553" s="73"/>
      <c r="G553" s="73"/>
      <c r="H553" s="73"/>
      <c r="I553" s="73">
        <f t="shared" si="21"/>
        <v>0</v>
      </c>
      <c r="J553" s="90"/>
      <c r="K553" s="74"/>
      <c r="L553" s="73"/>
      <c r="M553" s="73"/>
      <c r="N553" s="86">
        <f t="shared" si="20"/>
        <v>0</v>
      </c>
      <c r="O553" s="73"/>
      <c r="P553" s="73"/>
    </row>
    <row r="554" spans="2:16" ht="21" x14ac:dyDescent="0.2">
      <c r="B554" s="73">
        <v>552</v>
      </c>
      <c r="C554" s="5"/>
      <c r="D554" s="73"/>
      <c r="E554" s="73"/>
      <c r="F554" s="73"/>
      <c r="G554" s="73"/>
      <c r="H554" s="73"/>
      <c r="I554" s="73">
        <f t="shared" si="21"/>
        <v>0</v>
      </c>
      <c r="J554" s="90"/>
      <c r="K554" s="74"/>
      <c r="L554" s="73"/>
      <c r="M554" s="73"/>
      <c r="N554" s="86">
        <f t="shared" si="20"/>
        <v>0</v>
      </c>
      <c r="O554" s="73"/>
      <c r="P554" s="73"/>
    </row>
    <row r="555" spans="2:16" ht="21" x14ac:dyDescent="0.2">
      <c r="B555" s="73">
        <v>553</v>
      </c>
      <c r="C555" s="5"/>
      <c r="D555" s="73"/>
      <c r="E555" s="73"/>
      <c r="F555" s="73"/>
      <c r="G555" s="73"/>
      <c r="H555" s="73"/>
      <c r="I555" s="73">
        <f t="shared" si="21"/>
        <v>0</v>
      </c>
      <c r="J555" s="90"/>
      <c r="K555" s="74"/>
      <c r="L555" s="73"/>
      <c r="M555" s="73"/>
      <c r="N555" s="86">
        <f t="shared" si="20"/>
        <v>0</v>
      </c>
      <c r="O555" s="73"/>
      <c r="P555" s="73"/>
    </row>
    <row r="556" spans="2:16" ht="21" x14ac:dyDescent="0.2">
      <c r="B556" s="73">
        <v>554</v>
      </c>
      <c r="C556" s="5"/>
      <c r="D556" s="73"/>
      <c r="E556" s="73"/>
      <c r="F556" s="73"/>
      <c r="G556" s="73"/>
      <c r="H556" s="73"/>
      <c r="I556" s="73">
        <f t="shared" si="21"/>
        <v>0</v>
      </c>
      <c r="J556" s="90"/>
      <c r="K556" s="74"/>
      <c r="L556" s="73"/>
      <c r="M556" s="73"/>
      <c r="N556" s="86">
        <f t="shared" si="20"/>
        <v>0</v>
      </c>
      <c r="O556" s="73"/>
      <c r="P556" s="73"/>
    </row>
    <row r="557" spans="2:16" ht="21" x14ac:dyDescent="0.2">
      <c r="B557" s="73">
        <v>555</v>
      </c>
      <c r="C557" s="5"/>
      <c r="D557" s="73"/>
      <c r="E557" s="73"/>
      <c r="F557" s="73"/>
      <c r="G557" s="73"/>
      <c r="H557" s="73"/>
      <c r="I557" s="73">
        <f t="shared" si="21"/>
        <v>0</v>
      </c>
      <c r="J557" s="90"/>
      <c r="K557" s="74"/>
      <c r="L557" s="73"/>
      <c r="M557" s="73"/>
      <c r="N557" s="86">
        <f t="shared" si="20"/>
        <v>0</v>
      </c>
      <c r="O557" s="73"/>
      <c r="P557" s="73"/>
    </row>
    <row r="558" spans="2:16" ht="21" x14ac:dyDescent="0.2">
      <c r="B558" s="73">
        <v>556</v>
      </c>
      <c r="C558" s="5"/>
      <c r="D558" s="73"/>
      <c r="E558" s="73"/>
      <c r="F558" s="73"/>
      <c r="G558" s="73"/>
      <c r="H558" s="73"/>
      <c r="I558" s="73">
        <f t="shared" si="21"/>
        <v>0</v>
      </c>
      <c r="J558" s="90"/>
      <c r="K558" s="74"/>
      <c r="L558" s="73"/>
      <c r="M558" s="73"/>
      <c r="N558" s="86">
        <f t="shared" si="20"/>
        <v>0</v>
      </c>
      <c r="O558" s="73"/>
      <c r="P558" s="73"/>
    </row>
    <row r="559" spans="2:16" ht="21" x14ac:dyDescent="0.2">
      <c r="B559" s="73">
        <v>557</v>
      </c>
      <c r="C559" s="5"/>
      <c r="D559" s="73"/>
      <c r="E559" s="73"/>
      <c r="F559" s="73"/>
      <c r="G559" s="73"/>
      <c r="H559" s="73"/>
      <c r="I559" s="73">
        <f t="shared" si="21"/>
        <v>0</v>
      </c>
      <c r="J559" s="90"/>
      <c r="K559" s="74"/>
      <c r="L559" s="73"/>
      <c r="M559" s="73"/>
      <c r="N559" s="86">
        <f t="shared" si="20"/>
        <v>0</v>
      </c>
      <c r="O559" s="73"/>
      <c r="P559" s="73"/>
    </row>
    <row r="560" spans="2:16" ht="21" x14ac:dyDescent="0.2">
      <c r="B560" s="73">
        <v>558</v>
      </c>
      <c r="C560" s="5"/>
      <c r="D560" s="73"/>
      <c r="E560" s="73"/>
      <c r="F560" s="73"/>
      <c r="G560" s="73"/>
      <c r="H560" s="73"/>
      <c r="I560" s="73">
        <f t="shared" si="21"/>
        <v>0</v>
      </c>
      <c r="J560" s="90"/>
      <c r="K560" s="74"/>
      <c r="L560" s="73"/>
      <c r="M560" s="73"/>
      <c r="N560" s="86">
        <f t="shared" si="20"/>
        <v>0</v>
      </c>
      <c r="O560" s="73"/>
      <c r="P560" s="73"/>
    </row>
    <row r="561" spans="2:16" ht="21" x14ac:dyDescent="0.2">
      <c r="B561" s="73">
        <v>559</v>
      </c>
      <c r="C561" s="5"/>
      <c r="D561" s="73"/>
      <c r="E561" s="73"/>
      <c r="F561" s="73"/>
      <c r="G561" s="73"/>
      <c r="H561" s="73"/>
      <c r="I561" s="73">
        <f t="shared" si="21"/>
        <v>0</v>
      </c>
      <c r="J561" s="90"/>
      <c r="K561" s="74"/>
      <c r="L561" s="73"/>
      <c r="M561" s="73"/>
      <c r="N561" s="86">
        <f t="shared" si="20"/>
        <v>0</v>
      </c>
      <c r="O561" s="73"/>
      <c r="P561" s="73"/>
    </row>
    <row r="562" spans="2:16" ht="21" x14ac:dyDescent="0.2">
      <c r="B562" s="73">
        <v>560</v>
      </c>
      <c r="C562" s="5"/>
      <c r="D562" s="73"/>
      <c r="E562" s="73"/>
      <c r="F562" s="73"/>
      <c r="G562" s="73"/>
      <c r="H562" s="73"/>
      <c r="I562" s="73">
        <f t="shared" si="21"/>
        <v>0</v>
      </c>
      <c r="J562" s="90"/>
      <c r="K562" s="74"/>
      <c r="L562" s="73"/>
      <c r="M562" s="73"/>
      <c r="N562" s="86">
        <f t="shared" si="20"/>
        <v>0</v>
      </c>
      <c r="O562" s="73"/>
      <c r="P562" s="73"/>
    </row>
    <row r="563" spans="2:16" ht="21" x14ac:dyDescent="0.2">
      <c r="B563" s="73">
        <v>561</v>
      </c>
      <c r="C563" s="5"/>
      <c r="D563" s="73"/>
      <c r="E563" s="73"/>
      <c r="F563" s="73"/>
      <c r="G563" s="73"/>
      <c r="H563" s="73"/>
      <c r="I563" s="73">
        <f t="shared" si="21"/>
        <v>0</v>
      </c>
      <c r="J563" s="90"/>
      <c r="K563" s="74"/>
      <c r="L563" s="73"/>
      <c r="M563" s="73"/>
      <c r="N563" s="86">
        <f t="shared" si="20"/>
        <v>0</v>
      </c>
      <c r="O563" s="73"/>
      <c r="P563" s="73"/>
    </row>
    <row r="564" spans="2:16" ht="21" x14ac:dyDescent="0.2">
      <c r="B564" s="73">
        <v>562</v>
      </c>
      <c r="C564" s="5"/>
      <c r="D564" s="73"/>
      <c r="E564" s="73"/>
      <c r="F564" s="73"/>
      <c r="G564" s="73"/>
      <c r="H564" s="73"/>
      <c r="I564" s="73">
        <f t="shared" si="21"/>
        <v>0</v>
      </c>
      <c r="J564" s="90"/>
      <c r="K564" s="74"/>
      <c r="L564" s="73"/>
      <c r="M564" s="73"/>
      <c r="N564" s="86">
        <f t="shared" si="20"/>
        <v>0</v>
      </c>
      <c r="O564" s="73"/>
      <c r="P564" s="73"/>
    </row>
    <row r="565" spans="2:16" ht="21" x14ac:dyDescent="0.2">
      <c r="B565" s="73">
        <v>563</v>
      </c>
      <c r="C565" s="5"/>
      <c r="D565" s="73"/>
      <c r="E565" s="73"/>
      <c r="F565" s="73"/>
      <c r="G565" s="73"/>
      <c r="H565" s="73"/>
      <c r="I565" s="73">
        <f t="shared" si="21"/>
        <v>0</v>
      </c>
      <c r="J565" s="90"/>
      <c r="K565" s="74"/>
      <c r="L565" s="73"/>
      <c r="M565" s="73"/>
      <c r="N565" s="86">
        <f t="shared" si="20"/>
        <v>0</v>
      </c>
      <c r="O565" s="73"/>
      <c r="P565" s="73"/>
    </row>
    <row r="566" spans="2:16" ht="21" x14ac:dyDescent="0.2">
      <c r="B566" s="73">
        <v>564</v>
      </c>
      <c r="C566" s="5"/>
      <c r="D566" s="73"/>
      <c r="E566" s="73"/>
      <c r="F566" s="73"/>
      <c r="G566" s="73"/>
      <c r="H566" s="73"/>
      <c r="I566" s="73">
        <f t="shared" si="21"/>
        <v>0</v>
      </c>
      <c r="J566" s="90"/>
      <c r="K566" s="74"/>
      <c r="L566" s="73"/>
      <c r="M566" s="73"/>
      <c r="N566" s="86">
        <f t="shared" si="20"/>
        <v>0</v>
      </c>
      <c r="O566" s="73"/>
      <c r="P566" s="73"/>
    </row>
    <row r="567" spans="2:16" ht="21" x14ac:dyDescent="0.2">
      <c r="B567" s="73">
        <v>565</v>
      </c>
      <c r="C567" s="5"/>
      <c r="D567" s="73"/>
      <c r="E567" s="73"/>
      <c r="F567" s="73"/>
      <c r="G567" s="73"/>
      <c r="H567" s="73"/>
      <c r="I567" s="73">
        <f t="shared" si="21"/>
        <v>0</v>
      </c>
      <c r="J567" s="90"/>
      <c r="K567" s="74"/>
      <c r="L567" s="73"/>
      <c r="M567" s="73"/>
      <c r="N567" s="86">
        <f t="shared" si="20"/>
        <v>0</v>
      </c>
      <c r="O567" s="73"/>
      <c r="P567" s="73"/>
    </row>
    <row r="568" spans="2:16" ht="21" x14ac:dyDescent="0.2">
      <c r="B568" s="73">
        <v>566</v>
      </c>
      <c r="C568" s="5"/>
      <c r="D568" s="73"/>
      <c r="E568" s="73"/>
      <c r="F568" s="73"/>
      <c r="G568" s="73"/>
      <c r="H568" s="73"/>
      <c r="I568" s="73">
        <f t="shared" si="21"/>
        <v>0</v>
      </c>
      <c r="J568" s="90"/>
      <c r="K568" s="74"/>
      <c r="L568" s="73"/>
      <c r="M568" s="73"/>
      <c r="N568" s="86">
        <f t="shared" si="20"/>
        <v>0</v>
      </c>
      <c r="O568" s="73"/>
      <c r="P568" s="73"/>
    </row>
    <row r="569" spans="2:16" ht="21" x14ac:dyDescent="0.2">
      <c r="B569" s="73">
        <v>567</v>
      </c>
      <c r="C569" s="5"/>
      <c r="D569" s="73"/>
      <c r="E569" s="73"/>
      <c r="F569" s="73"/>
      <c r="G569" s="73"/>
      <c r="H569" s="73"/>
      <c r="I569" s="73">
        <f t="shared" si="21"/>
        <v>0</v>
      </c>
      <c r="J569" s="90"/>
      <c r="K569" s="74"/>
      <c r="L569" s="73"/>
      <c r="M569" s="73"/>
      <c r="N569" s="86">
        <f t="shared" si="20"/>
        <v>0</v>
      </c>
      <c r="O569" s="73"/>
      <c r="P569" s="73"/>
    </row>
    <row r="570" spans="2:16" ht="21" x14ac:dyDescent="0.2">
      <c r="B570" s="73">
        <v>568</v>
      </c>
      <c r="C570" s="5"/>
      <c r="D570" s="73"/>
      <c r="E570" s="73"/>
      <c r="F570" s="73"/>
      <c r="G570" s="73"/>
      <c r="H570" s="73"/>
      <c r="I570" s="73">
        <f t="shared" si="21"/>
        <v>0</v>
      </c>
      <c r="J570" s="90"/>
      <c r="K570" s="74"/>
      <c r="L570" s="73"/>
      <c r="M570" s="73"/>
      <c r="N570" s="86">
        <f t="shared" si="20"/>
        <v>0</v>
      </c>
      <c r="O570" s="73"/>
      <c r="P570" s="73"/>
    </row>
    <row r="571" spans="2:16" ht="21" x14ac:dyDescent="0.2">
      <c r="B571" s="73">
        <v>569</v>
      </c>
      <c r="C571" s="5"/>
      <c r="D571" s="73"/>
      <c r="E571" s="73"/>
      <c r="F571" s="73"/>
      <c r="G571" s="73"/>
      <c r="H571" s="73"/>
      <c r="I571" s="73">
        <f t="shared" si="21"/>
        <v>0</v>
      </c>
      <c r="J571" s="90"/>
      <c r="K571" s="74"/>
      <c r="L571" s="73"/>
      <c r="M571" s="73"/>
      <c r="N571" s="86">
        <f t="shared" si="20"/>
        <v>0</v>
      </c>
      <c r="O571" s="73"/>
      <c r="P571" s="73"/>
    </row>
    <row r="572" spans="2:16" ht="21" x14ac:dyDescent="0.2">
      <c r="B572" s="73">
        <v>570</v>
      </c>
      <c r="C572" s="5"/>
      <c r="D572" s="73"/>
      <c r="E572" s="73"/>
      <c r="F572" s="73"/>
      <c r="G572" s="73"/>
      <c r="H572" s="73"/>
      <c r="I572" s="73">
        <f t="shared" si="21"/>
        <v>0</v>
      </c>
      <c r="J572" s="90"/>
      <c r="K572" s="74"/>
      <c r="L572" s="73"/>
      <c r="M572" s="73"/>
      <c r="N572" s="86">
        <f t="shared" si="20"/>
        <v>0</v>
      </c>
      <c r="O572" s="73"/>
      <c r="P572" s="73"/>
    </row>
    <row r="573" spans="2:16" ht="21" x14ac:dyDescent="0.2">
      <c r="B573" s="73">
        <v>571</v>
      </c>
      <c r="C573" s="5"/>
      <c r="D573" s="73"/>
      <c r="E573" s="73"/>
      <c r="F573" s="73"/>
      <c r="G573" s="73"/>
      <c r="H573" s="73"/>
      <c r="I573" s="73">
        <f t="shared" si="21"/>
        <v>0</v>
      </c>
      <c r="J573" s="90"/>
      <c r="K573" s="74"/>
      <c r="L573" s="73"/>
      <c r="M573" s="73"/>
      <c r="N573" s="86">
        <f t="shared" si="20"/>
        <v>0</v>
      </c>
      <c r="O573" s="73"/>
      <c r="P573" s="73"/>
    </row>
    <row r="574" spans="2:16" ht="21" x14ac:dyDescent="0.2">
      <c r="B574" s="73">
        <v>572</v>
      </c>
      <c r="C574" s="5"/>
      <c r="D574" s="73"/>
      <c r="E574" s="73"/>
      <c r="F574" s="73"/>
      <c r="G574" s="73"/>
      <c r="H574" s="73"/>
      <c r="I574" s="73">
        <f t="shared" si="21"/>
        <v>0</v>
      </c>
      <c r="J574" s="90"/>
      <c r="K574" s="74"/>
      <c r="L574" s="73"/>
      <c r="M574" s="73"/>
      <c r="N574" s="86">
        <f t="shared" si="20"/>
        <v>0</v>
      </c>
      <c r="O574" s="73"/>
      <c r="P574" s="73"/>
    </row>
    <row r="575" spans="2:16" ht="21" x14ac:dyDescent="0.2">
      <c r="B575" s="73">
        <v>573</v>
      </c>
      <c r="C575" s="5"/>
      <c r="D575" s="73"/>
      <c r="E575" s="73"/>
      <c r="F575" s="73"/>
      <c r="G575" s="73"/>
      <c r="H575" s="73"/>
      <c r="I575" s="73">
        <f t="shared" si="21"/>
        <v>0</v>
      </c>
      <c r="J575" s="90"/>
      <c r="K575" s="74"/>
      <c r="L575" s="73"/>
      <c r="M575" s="73"/>
      <c r="N575" s="86">
        <f t="shared" si="20"/>
        <v>0</v>
      </c>
      <c r="O575" s="73"/>
      <c r="P575" s="73"/>
    </row>
    <row r="576" spans="2:16" ht="21" x14ac:dyDescent="0.2">
      <c r="B576" s="73">
        <v>574</v>
      </c>
      <c r="C576" s="5"/>
      <c r="D576" s="73"/>
      <c r="E576" s="73"/>
      <c r="F576" s="73"/>
      <c r="G576" s="73"/>
      <c r="H576" s="73"/>
      <c r="I576" s="73">
        <f t="shared" si="21"/>
        <v>0</v>
      </c>
      <c r="J576" s="90"/>
      <c r="K576" s="74"/>
      <c r="L576" s="73"/>
      <c r="M576" s="73"/>
      <c r="N576" s="86">
        <f t="shared" si="20"/>
        <v>0</v>
      </c>
      <c r="O576" s="73"/>
      <c r="P576" s="73"/>
    </row>
    <row r="577" spans="2:16" ht="21" x14ac:dyDescent="0.2">
      <c r="B577" s="73">
        <v>575</v>
      </c>
      <c r="C577" s="5"/>
      <c r="D577" s="73"/>
      <c r="E577" s="73"/>
      <c r="F577" s="73"/>
      <c r="G577" s="73"/>
      <c r="H577" s="73"/>
      <c r="I577" s="73">
        <f t="shared" si="21"/>
        <v>0</v>
      </c>
      <c r="J577" s="90"/>
      <c r="K577" s="74"/>
      <c r="L577" s="73"/>
      <c r="M577" s="73"/>
      <c r="N577" s="86">
        <f t="shared" si="20"/>
        <v>0</v>
      </c>
      <c r="O577" s="73"/>
      <c r="P577" s="73"/>
    </row>
    <row r="578" spans="2:16" ht="21" x14ac:dyDescent="0.2">
      <c r="B578" s="73">
        <v>576</v>
      </c>
      <c r="C578" s="5"/>
      <c r="D578" s="73"/>
      <c r="E578" s="73"/>
      <c r="F578" s="73"/>
      <c r="G578" s="73"/>
      <c r="H578" s="73"/>
      <c r="I578" s="73">
        <f t="shared" si="21"/>
        <v>0</v>
      </c>
      <c r="J578" s="90"/>
      <c r="K578" s="74"/>
      <c r="L578" s="73"/>
      <c r="M578" s="73"/>
      <c r="N578" s="86">
        <f t="shared" si="20"/>
        <v>0</v>
      </c>
      <c r="O578" s="73"/>
      <c r="P578" s="73"/>
    </row>
    <row r="579" spans="2:16" ht="21" x14ac:dyDescent="0.2">
      <c r="B579" s="73">
        <v>577</v>
      </c>
      <c r="C579" s="5"/>
      <c r="D579" s="73"/>
      <c r="E579" s="73"/>
      <c r="F579" s="73"/>
      <c r="G579" s="73"/>
      <c r="H579" s="73"/>
      <c r="I579" s="73">
        <f t="shared" si="21"/>
        <v>0</v>
      </c>
      <c r="J579" s="90"/>
      <c r="K579" s="74"/>
      <c r="L579" s="73"/>
      <c r="M579" s="73"/>
      <c r="N579" s="86">
        <f t="shared" ref="N579:N642" si="22">IFERROR(H579/L579,0)</f>
        <v>0</v>
      </c>
      <c r="O579" s="73"/>
      <c r="P579" s="73"/>
    </row>
    <row r="580" spans="2:16" ht="21" x14ac:dyDescent="0.2">
      <c r="B580" s="73">
        <v>578</v>
      </c>
      <c r="C580" s="5"/>
      <c r="D580" s="73"/>
      <c r="E580" s="73"/>
      <c r="F580" s="73"/>
      <c r="G580" s="73"/>
      <c r="H580" s="73"/>
      <c r="I580" s="73">
        <f t="shared" si="21"/>
        <v>0</v>
      </c>
      <c r="J580" s="90"/>
      <c r="K580" s="74"/>
      <c r="L580" s="73"/>
      <c r="M580" s="73"/>
      <c r="N580" s="86">
        <f t="shared" si="22"/>
        <v>0</v>
      </c>
      <c r="O580" s="73"/>
      <c r="P580" s="73"/>
    </row>
    <row r="581" spans="2:16" ht="21" x14ac:dyDescent="0.2">
      <c r="B581" s="73">
        <v>579</v>
      </c>
      <c r="C581" s="5"/>
      <c r="D581" s="73"/>
      <c r="E581" s="73"/>
      <c r="F581" s="73"/>
      <c r="G581" s="73"/>
      <c r="H581" s="73"/>
      <c r="I581" s="73">
        <f t="shared" ref="I581:I644" si="23">F581*H581</f>
        <v>0</v>
      </c>
      <c r="J581" s="90"/>
      <c r="K581" s="74"/>
      <c r="L581" s="73"/>
      <c r="M581" s="73"/>
      <c r="N581" s="86">
        <f t="shared" si="22"/>
        <v>0</v>
      </c>
      <c r="O581" s="73"/>
      <c r="P581" s="73"/>
    </row>
    <row r="582" spans="2:16" ht="21" x14ac:dyDescent="0.2">
      <c r="B582" s="73">
        <v>580</v>
      </c>
      <c r="C582" s="5"/>
      <c r="D582" s="73"/>
      <c r="E582" s="73"/>
      <c r="F582" s="73"/>
      <c r="G582" s="73"/>
      <c r="H582" s="73"/>
      <c r="I582" s="73">
        <f t="shared" si="23"/>
        <v>0</v>
      </c>
      <c r="J582" s="90"/>
      <c r="K582" s="74"/>
      <c r="L582" s="73"/>
      <c r="M582" s="73"/>
      <c r="N582" s="86">
        <f t="shared" si="22"/>
        <v>0</v>
      </c>
      <c r="O582" s="73"/>
      <c r="P582" s="73"/>
    </row>
    <row r="583" spans="2:16" ht="21" x14ac:dyDescent="0.2">
      <c r="B583" s="73">
        <v>581</v>
      </c>
      <c r="C583" s="5"/>
      <c r="D583" s="73"/>
      <c r="E583" s="73"/>
      <c r="F583" s="73"/>
      <c r="G583" s="73"/>
      <c r="H583" s="73"/>
      <c r="I583" s="73">
        <f t="shared" si="23"/>
        <v>0</v>
      </c>
      <c r="J583" s="90"/>
      <c r="K583" s="74"/>
      <c r="L583" s="73"/>
      <c r="M583" s="73"/>
      <c r="N583" s="86">
        <f t="shared" si="22"/>
        <v>0</v>
      </c>
      <c r="O583" s="73"/>
      <c r="P583" s="73"/>
    </row>
    <row r="584" spans="2:16" ht="21" x14ac:dyDescent="0.2">
      <c r="B584" s="73">
        <v>582</v>
      </c>
      <c r="C584" s="5"/>
      <c r="D584" s="73"/>
      <c r="E584" s="73"/>
      <c r="F584" s="73"/>
      <c r="G584" s="73"/>
      <c r="H584" s="73"/>
      <c r="I584" s="73">
        <f t="shared" si="23"/>
        <v>0</v>
      </c>
      <c r="J584" s="90"/>
      <c r="K584" s="74"/>
      <c r="L584" s="73"/>
      <c r="M584" s="73"/>
      <c r="N584" s="86">
        <f t="shared" si="22"/>
        <v>0</v>
      </c>
      <c r="O584" s="73"/>
      <c r="P584" s="73"/>
    </row>
    <row r="585" spans="2:16" ht="21" x14ac:dyDescent="0.2">
      <c r="B585" s="73">
        <v>583</v>
      </c>
      <c r="C585" s="5"/>
      <c r="D585" s="73"/>
      <c r="E585" s="73"/>
      <c r="F585" s="73"/>
      <c r="G585" s="73"/>
      <c r="H585" s="73"/>
      <c r="I585" s="73">
        <f t="shared" si="23"/>
        <v>0</v>
      </c>
      <c r="J585" s="90"/>
      <c r="K585" s="74"/>
      <c r="L585" s="73"/>
      <c r="M585" s="73"/>
      <c r="N585" s="86">
        <f t="shared" si="22"/>
        <v>0</v>
      </c>
      <c r="O585" s="73"/>
      <c r="P585" s="73"/>
    </row>
    <row r="586" spans="2:16" ht="21" x14ac:dyDescent="0.2">
      <c r="B586" s="73">
        <v>584</v>
      </c>
      <c r="C586" s="5"/>
      <c r="D586" s="73"/>
      <c r="E586" s="73"/>
      <c r="F586" s="73"/>
      <c r="G586" s="73"/>
      <c r="H586" s="73"/>
      <c r="I586" s="73">
        <f t="shared" si="23"/>
        <v>0</v>
      </c>
      <c r="J586" s="90"/>
      <c r="K586" s="74"/>
      <c r="L586" s="73"/>
      <c r="M586" s="73"/>
      <c r="N586" s="86">
        <f t="shared" si="22"/>
        <v>0</v>
      </c>
      <c r="O586" s="73"/>
      <c r="P586" s="73"/>
    </row>
    <row r="587" spans="2:16" ht="21" x14ac:dyDescent="0.2">
      <c r="B587" s="73">
        <v>585</v>
      </c>
      <c r="C587" s="5"/>
      <c r="D587" s="73"/>
      <c r="E587" s="73"/>
      <c r="F587" s="73"/>
      <c r="G587" s="73"/>
      <c r="H587" s="73"/>
      <c r="I587" s="73">
        <f t="shared" si="23"/>
        <v>0</v>
      </c>
      <c r="J587" s="90"/>
      <c r="K587" s="74"/>
      <c r="L587" s="73"/>
      <c r="M587" s="73"/>
      <c r="N587" s="86">
        <f t="shared" si="22"/>
        <v>0</v>
      </c>
      <c r="O587" s="73"/>
      <c r="P587" s="73"/>
    </row>
    <row r="588" spans="2:16" ht="21" x14ac:dyDescent="0.2">
      <c r="B588" s="73">
        <v>586</v>
      </c>
      <c r="C588" s="5"/>
      <c r="D588" s="73"/>
      <c r="E588" s="73"/>
      <c r="F588" s="73"/>
      <c r="G588" s="73"/>
      <c r="H588" s="73"/>
      <c r="I588" s="73">
        <f t="shared" si="23"/>
        <v>0</v>
      </c>
      <c r="J588" s="90"/>
      <c r="K588" s="74"/>
      <c r="L588" s="73"/>
      <c r="M588" s="73"/>
      <c r="N588" s="86">
        <f t="shared" si="22"/>
        <v>0</v>
      </c>
      <c r="O588" s="73"/>
      <c r="P588" s="73"/>
    </row>
    <row r="589" spans="2:16" ht="21" x14ac:dyDescent="0.2">
      <c r="B589" s="73">
        <v>587</v>
      </c>
      <c r="C589" s="5"/>
      <c r="D589" s="73"/>
      <c r="E589" s="73"/>
      <c r="F589" s="73"/>
      <c r="G589" s="73"/>
      <c r="H589" s="73"/>
      <c r="I589" s="73">
        <f t="shared" si="23"/>
        <v>0</v>
      </c>
      <c r="J589" s="90"/>
      <c r="K589" s="74"/>
      <c r="L589" s="73"/>
      <c r="M589" s="73"/>
      <c r="N589" s="86">
        <f t="shared" si="22"/>
        <v>0</v>
      </c>
      <c r="O589" s="73"/>
      <c r="P589" s="73"/>
    </row>
    <row r="590" spans="2:16" ht="21" x14ac:dyDescent="0.2">
      <c r="B590" s="73">
        <v>588</v>
      </c>
      <c r="C590" s="5"/>
      <c r="D590" s="73"/>
      <c r="E590" s="73"/>
      <c r="F590" s="73"/>
      <c r="G590" s="73"/>
      <c r="H590" s="73"/>
      <c r="I590" s="73">
        <f t="shared" si="23"/>
        <v>0</v>
      </c>
      <c r="J590" s="90"/>
      <c r="K590" s="74"/>
      <c r="L590" s="73"/>
      <c r="M590" s="73"/>
      <c r="N590" s="86">
        <f t="shared" si="22"/>
        <v>0</v>
      </c>
      <c r="O590" s="73"/>
      <c r="P590" s="73"/>
    </row>
    <row r="591" spans="2:16" ht="21" x14ac:dyDescent="0.2">
      <c r="B591" s="73">
        <v>589</v>
      </c>
      <c r="C591" s="5"/>
      <c r="D591" s="73"/>
      <c r="E591" s="73"/>
      <c r="F591" s="73"/>
      <c r="G591" s="73"/>
      <c r="H591" s="73"/>
      <c r="I591" s="73">
        <f t="shared" si="23"/>
        <v>0</v>
      </c>
      <c r="J591" s="90"/>
      <c r="K591" s="74"/>
      <c r="L591" s="73"/>
      <c r="M591" s="73"/>
      <c r="N591" s="86">
        <f t="shared" si="22"/>
        <v>0</v>
      </c>
      <c r="O591" s="73"/>
      <c r="P591" s="73"/>
    </row>
    <row r="592" spans="2:16" ht="21" x14ac:dyDescent="0.2">
      <c r="B592" s="73">
        <v>590</v>
      </c>
      <c r="C592" s="5"/>
      <c r="D592" s="73"/>
      <c r="E592" s="73"/>
      <c r="F592" s="73"/>
      <c r="G592" s="73"/>
      <c r="H592" s="73"/>
      <c r="I592" s="73">
        <f t="shared" si="23"/>
        <v>0</v>
      </c>
      <c r="J592" s="90"/>
      <c r="K592" s="74"/>
      <c r="L592" s="73"/>
      <c r="M592" s="73"/>
      <c r="N592" s="86">
        <f t="shared" si="22"/>
        <v>0</v>
      </c>
      <c r="O592" s="73"/>
      <c r="P592" s="73"/>
    </row>
    <row r="593" spans="2:16" ht="21" x14ac:dyDescent="0.2">
      <c r="B593" s="73">
        <v>591</v>
      </c>
      <c r="C593" s="5"/>
      <c r="D593" s="73"/>
      <c r="E593" s="73"/>
      <c r="F593" s="73"/>
      <c r="G593" s="73"/>
      <c r="H593" s="73"/>
      <c r="I593" s="73">
        <f t="shared" si="23"/>
        <v>0</v>
      </c>
      <c r="J593" s="90"/>
      <c r="K593" s="74"/>
      <c r="L593" s="73"/>
      <c r="M593" s="73"/>
      <c r="N593" s="86">
        <f t="shared" si="22"/>
        <v>0</v>
      </c>
      <c r="O593" s="73"/>
      <c r="P593" s="73"/>
    </row>
    <row r="594" spans="2:16" ht="21" x14ac:dyDescent="0.2">
      <c r="B594" s="73">
        <v>592</v>
      </c>
      <c r="C594" s="5"/>
      <c r="D594" s="73"/>
      <c r="E594" s="73"/>
      <c r="F594" s="73"/>
      <c r="G594" s="73"/>
      <c r="H594" s="73"/>
      <c r="I594" s="73">
        <f t="shared" si="23"/>
        <v>0</v>
      </c>
      <c r="J594" s="90"/>
      <c r="K594" s="74"/>
      <c r="L594" s="73"/>
      <c r="M594" s="73"/>
      <c r="N594" s="86">
        <f t="shared" si="22"/>
        <v>0</v>
      </c>
      <c r="O594" s="73"/>
      <c r="P594" s="73"/>
    </row>
    <row r="595" spans="2:16" ht="21" x14ac:dyDescent="0.2">
      <c r="B595" s="73">
        <v>593</v>
      </c>
      <c r="C595" s="5"/>
      <c r="D595" s="73"/>
      <c r="E595" s="73"/>
      <c r="F595" s="73"/>
      <c r="G595" s="73"/>
      <c r="H595" s="73"/>
      <c r="I595" s="73">
        <f t="shared" si="23"/>
        <v>0</v>
      </c>
      <c r="J595" s="90"/>
      <c r="K595" s="74"/>
      <c r="L595" s="73"/>
      <c r="M595" s="73"/>
      <c r="N595" s="86">
        <f t="shared" si="22"/>
        <v>0</v>
      </c>
      <c r="O595" s="73"/>
      <c r="P595" s="73"/>
    </row>
    <row r="596" spans="2:16" ht="21" x14ac:dyDescent="0.2">
      <c r="B596" s="73">
        <v>594</v>
      </c>
      <c r="C596" s="5"/>
      <c r="D596" s="73"/>
      <c r="E596" s="73"/>
      <c r="F596" s="73"/>
      <c r="G596" s="73"/>
      <c r="H596" s="73"/>
      <c r="I596" s="73">
        <f t="shared" si="23"/>
        <v>0</v>
      </c>
      <c r="J596" s="90"/>
      <c r="K596" s="74"/>
      <c r="L596" s="73"/>
      <c r="M596" s="73"/>
      <c r="N596" s="86">
        <f t="shared" si="22"/>
        <v>0</v>
      </c>
      <c r="O596" s="73"/>
      <c r="P596" s="73"/>
    </row>
    <row r="597" spans="2:16" ht="21" x14ac:dyDescent="0.2">
      <c r="B597" s="73">
        <v>595</v>
      </c>
      <c r="C597" s="5"/>
      <c r="D597" s="73"/>
      <c r="E597" s="73"/>
      <c r="F597" s="73"/>
      <c r="G597" s="73"/>
      <c r="H597" s="73"/>
      <c r="I597" s="73">
        <f t="shared" si="23"/>
        <v>0</v>
      </c>
      <c r="J597" s="90"/>
      <c r="K597" s="74"/>
      <c r="L597" s="73"/>
      <c r="M597" s="73"/>
      <c r="N597" s="86">
        <f t="shared" si="22"/>
        <v>0</v>
      </c>
      <c r="O597" s="73"/>
      <c r="P597" s="73"/>
    </row>
    <row r="598" spans="2:16" ht="21" x14ac:dyDescent="0.2">
      <c r="B598" s="73">
        <v>596</v>
      </c>
      <c r="C598" s="5"/>
      <c r="D598" s="73"/>
      <c r="E598" s="73"/>
      <c r="F598" s="73"/>
      <c r="G598" s="73"/>
      <c r="H598" s="73"/>
      <c r="I598" s="73">
        <f t="shared" si="23"/>
        <v>0</v>
      </c>
      <c r="J598" s="90"/>
      <c r="K598" s="74"/>
      <c r="L598" s="73"/>
      <c r="M598" s="73"/>
      <c r="N598" s="86">
        <f t="shared" si="22"/>
        <v>0</v>
      </c>
      <c r="O598" s="73"/>
      <c r="P598" s="73"/>
    </row>
    <row r="599" spans="2:16" ht="21" x14ac:dyDescent="0.2">
      <c r="B599" s="73">
        <v>597</v>
      </c>
      <c r="C599" s="5"/>
      <c r="D599" s="73"/>
      <c r="E599" s="73"/>
      <c r="F599" s="73"/>
      <c r="G599" s="73"/>
      <c r="H599" s="73"/>
      <c r="I599" s="73">
        <f t="shared" si="23"/>
        <v>0</v>
      </c>
      <c r="J599" s="90"/>
      <c r="K599" s="74"/>
      <c r="L599" s="73"/>
      <c r="M599" s="73"/>
      <c r="N599" s="86">
        <f t="shared" si="22"/>
        <v>0</v>
      </c>
      <c r="O599" s="73"/>
      <c r="P599" s="73"/>
    </row>
    <row r="600" spans="2:16" ht="21" x14ac:dyDescent="0.2">
      <c r="B600" s="73">
        <v>598</v>
      </c>
      <c r="C600" s="5"/>
      <c r="D600" s="73"/>
      <c r="E600" s="73"/>
      <c r="F600" s="73"/>
      <c r="G600" s="73"/>
      <c r="H600" s="73"/>
      <c r="I600" s="73">
        <f t="shared" si="23"/>
        <v>0</v>
      </c>
      <c r="J600" s="90"/>
      <c r="K600" s="74"/>
      <c r="L600" s="73"/>
      <c r="M600" s="73"/>
      <c r="N600" s="86">
        <f t="shared" si="22"/>
        <v>0</v>
      </c>
      <c r="O600" s="73"/>
      <c r="P600" s="73"/>
    </row>
    <row r="601" spans="2:16" ht="21" x14ac:dyDescent="0.2">
      <c r="B601" s="73">
        <v>599</v>
      </c>
      <c r="C601" s="5"/>
      <c r="D601" s="73"/>
      <c r="E601" s="73"/>
      <c r="F601" s="73"/>
      <c r="G601" s="73"/>
      <c r="H601" s="73"/>
      <c r="I601" s="73">
        <f t="shared" si="23"/>
        <v>0</v>
      </c>
      <c r="J601" s="90"/>
      <c r="K601" s="74"/>
      <c r="L601" s="73"/>
      <c r="M601" s="73"/>
      <c r="N601" s="86">
        <f t="shared" si="22"/>
        <v>0</v>
      </c>
      <c r="O601" s="73"/>
      <c r="P601" s="73"/>
    </row>
    <row r="602" spans="2:16" ht="21" x14ac:dyDescent="0.2">
      <c r="B602" s="73">
        <v>600</v>
      </c>
      <c r="C602" s="5"/>
      <c r="D602" s="73"/>
      <c r="E602" s="73"/>
      <c r="F602" s="73"/>
      <c r="G602" s="73"/>
      <c r="H602" s="73"/>
      <c r="I602" s="73">
        <f t="shared" si="23"/>
        <v>0</v>
      </c>
      <c r="J602" s="90"/>
      <c r="K602" s="74"/>
      <c r="L602" s="73"/>
      <c r="M602" s="73"/>
      <c r="N602" s="86">
        <f t="shared" si="22"/>
        <v>0</v>
      </c>
      <c r="O602" s="73"/>
      <c r="P602" s="73"/>
    </row>
    <row r="603" spans="2:16" ht="21" x14ac:dyDescent="0.2">
      <c r="B603" s="73">
        <v>601</v>
      </c>
      <c r="C603" s="5"/>
      <c r="D603" s="73"/>
      <c r="E603" s="73"/>
      <c r="F603" s="73"/>
      <c r="G603" s="73"/>
      <c r="H603" s="73"/>
      <c r="I603" s="73">
        <f t="shared" si="23"/>
        <v>0</v>
      </c>
      <c r="J603" s="90"/>
      <c r="K603" s="74"/>
      <c r="L603" s="73"/>
      <c r="M603" s="73"/>
      <c r="N603" s="86">
        <f t="shared" si="22"/>
        <v>0</v>
      </c>
      <c r="O603" s="73"/>
      <c r="P603" s="73"/>
    </row>
    <row r="604" spans="2:16" ht="21" x14ac:dyDescent="0.2">
      <c r="B604" s="73">
        <v>602</v>
      </c>
      <c r="C604" s="5"/>
      <c r="D604" s="73"/>
      <c r="E604" s="73"/>
      <c r="F604" s="73"/>
      <c r="G604" s="73"/>
      <c r="H604" s="73"/>
      <c r="I604" s="73">
        <f t="shared" si="23"/>
        <v>0</v>
      </c>
      <c r="J604" s="90"/>
      <c r="K604" s="74"/>
      <c r="L604" s="73"/>
      <c r="M604" s="73"/>
      <c r="N604" s="86">
        <f t="shared" si="22"/>
        <v>0</v>
      </c>
      <c r="O604" s="73"/>
      <c r="P604" s="73"/>
    </row>
    <row r="605" spans="2:16" ht="21" x14ac:dyDescent="0.2">
      <c r="B605" s="73">
        <v>603</v>
      </c>
      <c r="C605" s="5"/>
      <c r="D605" s="73"/>
      <c r="E605" s="73"/>
      <c r="F605" s="73"/>
      <c r="G605" s="73"/>
      <c r="H605" s="73"/>
      <c r="I605" s="73">
        <f t="shared" si="23"/>
        <v>0</v>
      </c>
      <c r="J605" s="90"/>
      <c r="K605" s="74"/>
      <c r="L605" s="73"/>
      <c r="M605" s="73"/>
      <c r="N605" s="86">
        <f t="shared" si="22"/>
        <v>0</v>
      </c>
      <c r="O605" s="73"/>
      <c r="P605" s="73"/>
    </row>
    <row r="606" spans="2:16" ht="21" x14ac:dyDescent="0.2">
      <c r="B606" s="73">
        <v>604</v>
      </c>
      <c r="C606" s="5"/>
      <c r="D606" s="73"/>
      <c r="E606" s="73"/>
      <c r="F606" s="73"/>
      <c r="G606" s="73"/>
      <c r="H606" s="73"/>
      <c r="I606" s="73">
        <f t="shared" si="23"/>
        <v>0</v>
      </c>
      <c r="J606" s="90"/>
      <c r="K606" s="74"/>
      <c r="L606" s="73"/>
      <c r="M606" s="73"/>
      <c r="N606" s="86">
        <f t="shared" si="22"/>
        <v>0</v>
      </c>
      <c r="O606" s="73"/>
      <c r="P606" s="73"/>
    </row>
    <row r="607" spans="2:16" ht="21" x14ac:dyDescent="0.2">
      <c r="B607" s="73">
        <v>605</v>
      </c>
      <c r="C607" s="5"/>
      <c r="D607" s="73"/>
      <c r="E607" s="73"/>
      <c r="F607" s="73"/>
      <c r="G607" s="73"/>
      <c r="H607" s="73"/>
      <c r="I607" s="73">
        <f t="shared" si="23"/>
        <v>0</v>
      </c>
      <c r="J607" s="90"/>
      <c r="K607" s="74"/>
      <c r="L607" s="73"/>
      <c r="M607" s="73"/>
      <c r="N607" s="86">
        <f t="shared" si="22"/>
        <v>0</v>
      </c>
      <c r="O607" s="73"/>
      <c r="P607" s="73"/>
    </row>
    <row r="608" spans="2:16" ht="21" x14ac:dyDescent="0.2">
      <c r="B608" s="73">
        <v>606</v>
      </c>
      <c r="C608" s="5"/>
      <c r="D608" s="73"/>
      <c r="E608" s="73"/>
      <c r="F608" s="73"/>
      <c r="G608" s="73"/>
      <c r="H608" s="73"/>
      <c r="I608" s="73">
        <f t="shared" si="23"/>
        <v>0</v>
      </c>
      <c r="J608" s="90"/>
      <c r="K608" s="74"/>
      <c r="L608" s="73"/>
      <c r="M608" s="73"/>
      <c r="N608" s="86">
        <f t="shared" si="22"/>
        <v>0</v>
      </c>
      <c r="O608" s="73"/>
      <c r="P608" s="73"/>
    </row>
    <row r="609" spans="2:16" ht="21" x14ac:dyDescent="0.2">
      <c r="B609" s="73">
        <v>607</v>
      </c>
      <c r="C609" s="5"/>
      <c r="D609" s="73"/>
      <c r="E609" s="73"/>
      <c r="F609" s="73"/>
      <c r="G609" s="73"/>
      <c r="H609" s="73"/>
      <c r="I609" s="73">
        <f t="shared" si="23"/>
        <v>0</v>
      </c>
      <c r="J609" s="90"/>
      <c r="K609" s="74"/>
      <c r="L609" s="73"/>
      <c r="M609" s="73"/>
      <c r="N609" s="86">
        <f t="shared" si="22"/>
        <v>0</v>
      </c>
      <c r="O609" s="73"/>
      <c r="P609" s="73"/>
    </row>
    <row r="610" spans="2:16" ht="21" x14ac:dyDescent="0.2">
      <c r="B610" s="73">
        <v>608</v>
      </c>
      <c r="C610" s="5"/>
      <c r="D610" s="73"/>
      <c r="E610" s="73"/>
      <c r="F610" s="73"/>
      <c r="G610" s="73"/>
      <c r="H610" s="73"/>
      <c r="I610" s="73">
        <f t="shared" si="23"/>
        <v>0</v>
      </c>
      <c r="J610" s="90"/>
      <c r="K610" s="74"/>
      <c r="L610" s="73"/>
      <c r="M610" s="73"/>
      <c r="N610" s="86">
        <f t="shared" si="22"/>
        <v>0</v>
      </c>
      <c r="O610" s="73"/>
      <c r="P610" s="73"/>
    </row>
    <row r="611" spans="2:16" ht="21" x14ac:dyDescent="0.2">
      <c r="B611" s="73">
        <v>609</v>
      </c>
      <c r="C611" s="5"/>
      <c r="D611" s="73"/>
      <c r="E611" s="73"/>
      <c r="F611" s="73"/>
      <c r="G611" s="73"/>
      <c r="H611" s="73"/>
      <c r="I611" s="73">
        <f t="shared" si="23"/>
        <v>0</v>
      </c>
      <c r="J611" s="90"/>
      <c r="K611" s="74"/>
      <c r="L611" s="73"/>
      <c r="M611" s="73"/>
      <c r="N611" s="86">
        <f t="shared" si="22"/>
        <v>0</v>
      </c>
      <c r="O611" s="73"/>
      <c r="P611" s="73"/>
    </row>
    <row r="612" spans="2:16" ht="21" x14ac:dyDescent="0.2">
      <c r="B612" s="73">
        <v>610</v>
      </c>
      <c r="C612" s="5"/>
      <c r="D612" s="73"/>
      <c r="E612" s="73"/>
      <c r="F612" s="73"/>
      <c r="G612" s="73"/>
      <c r="H612" s="73"/>
      <c r="I612" s="73">
        <f t="shared" si="23"/>
        <v>0</v>
      </c>
      <c r="J612" s="90"/>
      <c r="K612" s="74"/>
      <c r="L612" s="73"/>
      <c r="M612" s="73"/>
      <c r="N612" s="86">
        <f t="shared" si="22"/>
        <v>0</v>
      </c>
      <c r="O612" s="73"/>
      <c r="P612" s="73"/>
    </row>
    <row r="613" spans="2:16" ht="21" x14ac:dyDescent="0.2">
      <c r="B613" s="73">
        <v>611</v>
      </c>
      <c r="C613" s="5"/>
      <c r="D613" s="73"/>
      <c r="E613" s="73"/>
      <c r="F613" s="73"/>
      <c r="G613" s="73"/>
      <c r="H613" s="73"/>
      <c r="I613" s="73">
        <f t="shared" si="23"/>
        <v>0</v>
      </c>
      <c r="J613" s="90"/>
      <c r="K613" s="74"/>
      <c r="L613" s="73"/>
      <c r="M613" s="73"/>
      <c r="N613" s="86">
        <f t="shared" si="22"/>
        <v>0</v>
      </c>
      <c r="O613" s="73"/>
      <c r="P613" s="73"/>
    </row>
    <row r="614" spans="2:16" ht="21" x14ac:dyDescent="0.2">
      <c r="B614" s="73">
        <v>612</v>
      </c>
      <c r="C614" s="5"/>
      <c r="D614" s="73"/>
      <c r="E614" s="73"/>
      <c r="F614" s="73"/>
      <c r="G614" s="73"/>
      <c r="H614" s="73"/>
      <c r="I614" s="73">
        <f t="shared" si="23"/>
        <v>0</v>
      </c>
      <c r="J614" s="90"/>
      <c r="K614" s="74"/>
      <c r="L614" s="73"/>
      <c r="M614" s="73"/>
      <c r="N614" s="86">
        <f t="shared" si="22"/>
        <v>0</v>
      </c>
      <c r="O614" s="73"/>
      <c r="P614" s="73"/>
    </row>
    <row r="615" spans="2:16" ht="21" x14ac:dyDescent="0.2">
      <c r="B615" s="73">
        <v>613</v>
      </c>
      <c r="C615" s="5"/>
      <c r="D615" s="73"/>
      <c r="E615" s="73"/>
      <c r="F615" s="73"/>
      <c r="G615" s="73"/>
      <c r="H615" s="73"/>
      <c r="I615" s="73">
        <f t="shared" si="23"/>
        <v>0</v>
      </c>
      <c r="J615" s="90"/>
      <c r="K615" s="74"/>
      <c r="L615" s="73"/>
      <c r="M615" s="73"/>
      <c r="N615" s="86">
        <f t="shared" si="22"/>
        <v>0</v>
      </c>
      <c r="O615" s="73"/>
      <c r="P615" s="73"/>
    </row>
    <row r="616" spans="2:16" ht="21" x14ac:dyDescent="0.2">
      <c r="B616" s="73">
        <v>614</v>
      </c>
      <c r="C616" s="5"/>
      <c r="D616" s="73"/>
      <c r="E616" s="73"/>
      <c r="F616" s="73"/>
      <c r="G616" s="73"/>
      <c r="H616" s="73"/>
      <c r="I616" s="73">
        <f t="shared" si="23"/>
        <v>0</v>
      </c>
      <c r="J616" s="90"/>
      <c r="K616" s="74"/>
      <c r="L616" s="73"/>
      <c r="M616" s="73"/>
      <c r="N616" s="86">
        <f t="shared" si="22"/>
        <v>0</v>
      </c>
      <c r="O616" s="73"/>
      <c r="P616" s="73"/>
    </row>
    <row r="617" spans="2:16" ht="21" x14ac:dyDescent="0.2">
      <c r="B617" s="73">
        <v>615</v>
      </c>
      <c r="C617" s="5"/>
      <c r="D617" s="73"/>
      <c r="E617" s="73"/>
      <c r="F617" s="73"/>
      <c r="G617" s="73"/>
      <c r="H617" s="73"/>
      <c r="I617" s="73">
        <f t="shared" si="23"/>
        <v>0</v>
      </c>
      <c r="J617" s="90"/>
      <c r="K617" s="74"/>
      <c r="L617" s="73"/>
      <c r="M617" s="73"/>
      <c r="N617" s="86">
        <f t="shared" si="22"/>
        <v>0</v>
      </c>
      <c r="O617" s="73"/>
      <c r="P617" s="73"/>
    </row>
    <row r="618" spans="2:16" ht="21" x14ac:dyDescent="0.2">
      <c r="B618" s="73">
        <v>616</v>
      </c>
      <c r="C618" s="5"/>
      <c r="D618" s="73"/>
      <c r="E618" s="73"/>
      <c r="F618" s="73"/>
      <c r="G618" s="73"/>
      <c r="H618" s="73"/>
      <c r="I618" s="73">
        <f t="shared" si="23"/>
        <v>0</v>
      </c>
      <c r="J618" s="90"/>
      <c r="K618" s="74"/>
      <c r="L618" s="73"/>
      <c r="M618" s="73"/>
      <c r="N618" s="86">
        <f t="shared" si="22"/>
        <v>0</v>
      </c>
      <c r="O618" s="73"/>
      <c r="P618" s="73"/>
    </row>
    <row r="619" spans="2:16" ht="21" x14ac:dyDescent="0.2">
      <c r="B619" s="73">
        <v>617</v>
      </c>
      <c r="C619" s="5"/>
      <c r="D619" s="73"/>
      <c r="E619" s="73"/>
      <c r="F619" s="73"/>
      <c r="G619" s="73"/>
      <c r="H619" s="73"/>
      <c r="I619" s="73">
        <f t="shared" si="23"/>
        <v>0</v>
      </c>
      <c r="J619" s="90"/>
      <c r="K619" s="74"/>
      <c r="L619" s="73"/>
      <c r="M619" s="73"/>
      <c r="N619" s="86">
        <f t="shared" si="22"/>
        <v>0</v>
      </c>
      <c r="O619" s="73"/>
      <c r="P619" s="73"/>
    </row>
    <row r="620" spans="2:16" ht="21" x14ac:dyDescent="0.2">
      <c r="B620" s="73">
        <v>618</v>
      </c>
      <c r="C620" s="5"/>
      <c r="D620" s="73"/>
      <c r="E620" s="73"/>
      <c r="F620" s="73"/>
      <c r="G620" s="73"/>
      <c r="H620" s="73"/>
      <c r="I620" s="73">
        <f t="shared" si="23"/>
        <v>0</v>
      </c>
      <c r="J620" s="90"/>
      <c r="K620" s="74"/>
      <c r="L620" s="73"/>
      <c r="M620" s="73"/>
      <c r="N620" s="86">
        <f t="shared" si="22"/>
        <v>0</v>
      </c>
      <c r="O620" s="73"/>
      <c r="P620" s="73"/>
    </row>
    <row r="621" spans="2:16" ht="21" x14ac:dyDescent="0.2">
      <c r="B621" s="73">
        <v>619</v>
      </c>
      <c r="C621" s="5"/>
      <c r="D621" s="73"/>
      <c r="E621" s="73"/>
      <c r="F621" s="73"/>
      <c r="G621" s="73"/>
      <c r="H621" s="73"/>
      <c r="I621" s="73">
        <f t="shared" si="23"/>
        <v>0</v>
      </c>
      <c r="J621" s="90"/>
      <c r="K621" s="74"/>
      <c r="L621" s="73"/>
      <c r="M621" s="73"/>
      <c r="N621" s="86">
        <f t="shared" si="22"/>
        <v>0</v>
      </c>
      <c r="O621" s="73"/>
      <c r="P621" s="73"/>
    </row>
    <row r="622" spans="2:16" ht="21" x14ac:dyDescent="0.2">
      <c r="B622" s="73">
        <v>620</v>
      </c>
      <c r="C622" s="5"/>
      <c r="D622" s="73"/>
      <c r="E622" s="73"/>
      <c r="F622" s="73"/>
      <c r="G622" s="73"/>
      <c r="H622" s="73"/>
      <c r="I622" s="73">
        <f t="shared" si="23"/>
        <v>0</v>
      </c>
      <c r="J622" s="90"/>
      <c r="K622" s="74"/>
      <c r="L622" s="73"/>
      <c r="M622" s="73"/>
      <c r="N622" s="86">
        <f t="shared" si="22"/>
        <v>0</v>
      </c>
      <c r="O622" s="73"/>
      <c r="P622" s="73"/>
    </row>
    <row r="623" spans="2:16" ht="21" x14ac:dyDescent="0.2">
      <c r="B623" s="73">
        <v>621</v>
      </c>
      <c r="C623" s="5"/>
      <c r="D623" s="73"/>
      <c r="E623" s="73"/>
      <c r="F623" s="73"/>
      <c r="G623" s="73"/>
      <c r="H623" s="73"/>
      <c r="I623" s="73">
        <f t="shared" si="23"/>
        <v>0</v>
      </c>
      <c r="J623" s="90"/>
      <c r="K623" s="74"/>
      <c r="L623" s="73"/>
      <c r="M623" s="73"/>
      <c r="N623" s="86">
        <f t="shared" si="22"/>
        <v>0</v>
      </c>
      <c r="O623" s="73"/>
      <c r="P623" s="73"/>
    </row>
    <row r="624" spans="2:16" ht="21" x14ac:dyDescent="0.2">
      <c r="B624" s="73">
        <v>622</v>
      </c>
      <c r="C624" s="5"/>
      <c r="D624" s="73"/>
      <c r="E624" s="73"/>
      <c r="F624" s="73"/>
      <c r="G624" s="73"/>
      <c r="H624" s="73"/>
      <c r="I624" s="73">
        <f t="shared" si="23"/>
        <v>0</v>
      </c>
      <c r="J624" s="90"/>
      <c r="K624" s="74"/>
      <c r="L624" s="73"/>
      <c r="M624" s="73"/>
      <c r="N624" s="86">
        <f t="shared" si="22"/>
        <v>0</v>
      </c>
      <c r="O624" s="73"/>
      <c r="P624" s="73"/>
    </row>
    <row r="625" spans="2:16" ht="21" x14ac:dyDescent="0.2">
      <c r="B625" s="73">
        <v>623</v>
      </c>
      <c r="C625" s="5"/>
      <c r="D625" s="73"/>
      <c r="E625" s="73"/>
      <c r="F625" s="73"/>
      <c r="G625" s="73"/>
      <c r="H625" s="73"/>
      <c r="I625" s="73">
        <f t="shared" si="23"/>
        <v>0</v>
      </c>
      <c r="J625" s="90"/>
      <c r="K625" s="74"/>
      <c r="L625" s="73"/>
      <c r="M625" s="73"/>
      <c r="N625" s="86">
        <f t="shared" si="22"/>
        <v>0</v>
      </c>
      <c r="O625" s="73"/>
      <c r="P625" s="73"/>
    </row>
    <row r="626" spans="2:16" ht="21" x14ac:dyDescent="0.2">
      <c r="B626" s="73">
        <v>624</v>
      </c>
      <c r="C626" s="5"/>
      <c r="D626" s="73"/>
      <c r="E626" s="73"/>
      <c r="F626" s="73"/>
      <c r="G626" s="73"/>
      <c r="H626" s="73"/>
      <c r="I626" s="73">
        <f t="shared" si="23"/>
        <v>0</v>
      </c>
      <c r="J626" s="90"/>
      <c r="K626" s="74"/>
      <c r="L626" s="73"/>
      <c r="M626" s="73"/>
      <c r="N626" s="86">
        <f t="shared" si="22"/>
        <v>0</v>
      </c>
      <c r="O626" s="73"/>
      <c r="P626" s="73"/>
    </row>
    <row r="627" spans="2:16" ht="21" x14ac:dyDescent="0.2">
      <c r="B627" s="73">
        <v>625</v>
      </c>
      <c r="C627" s="5"/>
      <c r="D627" s="73"/>
      <c r="E627" s="73"/>
      <c r="F627" s="73"/>
      <c r="G627" s="73"/>
      <c r="H627" s="73"/>
      <c r="I627" s="73">
        <f t="shared" si="23"/>
        <v>0</v>
      </c>
      <c r="J627" s="90"/>
      <c r="K627" s="74"/>
      <c r="L627" s="73"/>
      <c r="M627" s="73"/>
      <c r="N627" s="86">
        <f t="shared" si="22"/>
        <v>0</v>
      </c>
      <c r="O627" s="73"/>
      <c r="P627" s="73"/>
    </row>
    <row r="628" spans="2:16" ht="21" x14ac:dyDescent="0.2">
      <c r="B628" s="73">
        <v>626</v>
      </c>
      <c r="C628" s="5"/>
      <c r="D628" s="73"/>
      <c r="E628" s="73"/>
      <c r="F628" s="73"/>
      <c r="G628" s="73"/>
      <c r="H628" s="73"/>
      <c r="I628" s="73">
        <f t="shared" si="23"/>
        <v>0</v>
      </c>
      <c r="J628" s="90"/>
      <c r="K628" s="74"/>
      <c r="L628" s="73"/>
      <c r="M628" s="73"/>
      <c r="N628" s="86">
        <f t="shared" si="22"/>
        <v>0</v>
      </c>
      <c r="O628" s="73"/>
      <c r="P628" s="73"/>
    </row>
    <row r="629" spans="2:16" ht="21" x14ac:dyDescent="0.2">
      <c r="B629" s="73">
        <v>627</v>
      </c>
      <c r="C629" s="5"/>
      <c r="D629" s="73"/>
      <c r="E629" s="73"/>
      <c r="F629" s="73"/>
      <c r="G629" s="73"/>
      <c r="H629" s="73"/>
      <c r="I629" s="73">
        <f t="shared" si="23"/>
        <v>0</v>
      </c>
      <c r="J629" s="90"/>
      <c r="K629" s="74"/>
      <c r="L629" s="73"/>
      <c r="M629" s="73"/>
      <c r="N629" s="86">
        <f t="shared" si="22"/>
        <v>0</v>
      </c>
      <c r="O629" s="73"/>
      <c r="P629" s="73"/>
    </row>
    <row r="630" spans="2:16" ht="21" x14ac:dyDescent="0.2">
      <c r="B630" s="73">
        <v>628</v>
      </c>
      <c r="C630" s="5"/>
      <c r="D630" s="73"/>
      <c r="E630" s="73"/>
      <c r="F630" s="73"/>
      <c r="G630" s="73"/>
      <c r="H630" s="73"/>
      <c r="I630" s="73">
        <f t="shared" si="23"/>
        <v>0</v>
      </c>
      <c r="J630" s="90"/>
      <c r="K630" s="74"/>
      <c r="L630" s="73"/>
      <c r="M630" s="73"/>
      <c r="N630" s="86">
        <f t="shared" si="22"/>
        <v>0</v>
      </c>
      <c r="O630" s="73"/>
      <c r="P630" s="73"/>
    </row>
    <row r="631" spans="2:16" ht="21" x14ac:dyDescent="0.2">
      <c r="B631" s="73">
        <v>629</v>
      </c>
      <c r="C631" s="5"/>
      <c r="D631" s="73"/>
      <c r="E631" s="73"/>
      <c r="F631" s="73"/>
      <c r="G631" s="73"/>
      <c r="H631" s="73"/>
      <c r="I631" s="73">
        <f t="shared" si="23"/>
        <v>0</v>
      </c>
      <c r="J631" s="90"/>
      <c r="K631" s="74"/>
      <c r="L631" s="73"/>
      <c r="M631" s="73"/>
      <c r="N631" s="86">
        <f t="shared" si="22"/>
        <v>0</v>
      </c>
      <c r="O631" s="73"/>
      <c r="P631" s="73"/>
    </row>
    <row r="632" spans="2:16" ht="21" x14ac:dyDescent="0.2">
      <c r="B632" s="73">
        <v>630</v>
      </c>
      <c r="C632" s="5"/>
      <c r="D632" s="73"/>
      <c r="E632" s="73"/>
      <c r="F632" s="73"/>
      <c r="G632" s="73"/>
      <c r="H632" s="73"/>
      <c r="I632" s="73">
        <f t="shared" si="23"/>
        <v>0</v>
      </c>
      <c r="J632" s="90"/>
      <c r="K632" s="74"/>
      <c r="L632" s="73"/>
      <c r="M632" s="73"/>
      <c r="N632" s="86">
        <f t="shared" si="22"/>
        <v>0</v>
      </c>
      <c r="O632" s="73"/>
      <c r="P632" s="73"/>
    </row>
    <row r="633" spans="2:16" ht="21" x14ac:dyDescent="0.2">
      <c r="B633" s="73">
        <v>631</v>
      </c>
      <c r="C633" s="5"/>
      <c r="D633" s="73"/>
      <c r="E633" s="73"/>
      <c r="F633" s="73"/>
      <c r="G633" s="73"/>
      <c r="H633" s="73"/>
      <c r="I633" s="73">
        <f t="shared" si="23"/>
        <v>0</v>
      </c>
      <c r="J633" s="90"/>
      <c r="K633" s="74"/>
      <c r="L633" s="73"/>
      <c r="M633" s="73"/>
      <c r="N633" s="86">
        <f t="shared" si="22"/>
        <v>0</v>
      </c>
      <c r="O633" s="73"/>
      <c r="P633" s="73"/>
    </row>
    <row r="634" spans="2:16" ht="21" x14ac:dyDescent="0.2">
      <c r="B634" s="73">
        <v>632</v>
      </c>
      <c r="C634" s="5"/>
      <c r="D634" s="73"/>
      <c r="E634" s="73"/>
      <c r="F634" s="73"/>
      <c r="G634" s="73"/>
      <c r="H634" s="73"/>
      <c r="I634" s="73">
        <f t="shared" si="23"/>
        <v>0</v>
      </c>
      <c r="J634" s="90"/>
      <c r="K634" s="74"/>
      <c r="L634" s="73"/>
      <c r="M634" s="73"/>
      <c r="N634" s="86">
        <f t="shared" si="22"/>
        <v>0</v>
      </c>
      <c r="O634" s="73"/>
      <c r="P634" s="73"/>
    </row>
    <row r="635" spans="2:16" ht="21" x14ac:dyDescent="0.2">
      <c r="B635" s="73">
        <v>633</v>
      </c>
      <c r="C635" s="5"/>
      <c r="D635" s="73"/>
      <c r="E635" s="73"/>
      <c r="F635" s="73"/>
      <c r="G635" s="73"/>
      <c r="H635" s="73"/>
      <c r="I635" s="73">
        <f t="shared" si="23"/>
        <v>0</v>
      </c>
      <c r="J635" s="90"/>
      <c r="K635" s="74"/>
      <c r="L635" s="73"/>
      <c r="M635" s="73"/>
      <c r="N635" s="86">
        <f t="shared" si="22"/>
        <v>0</v>
      </c>
      <c r="O635" s="73"/>
      <c r="P635" s="73"/>
    </row>
    <row r="636" spans="2:16" ht="21" x14ac:dyDescent="0.2">
      <c r="B636" s="73">
        <v>634</v>
      </c>
      <c r="C636" s="5"/>
      <c r="D636" s="73"/>
      <c r="E636" s="73"/>
      <c r="F636" s="73"/>
      <c r="G636" s="73"/>
      <c r="H636" s="73"/>
      <c r="I636" s="73">
        <f t="shared" si="23"/>
        <v>0</v>
      </c>
      <c r="J636" s="90"/>
      <c r="K636" s="74"/>
      <c r="L636" s="73"/>
      <c r="M636" s="73"/>
      <c r="N636" s="86">
        <f t="shared" si="22"/>
        <v>0</v>
      </c>
      <c r="O636" s="73"/>
      <c r="P636" s="73"/>
    </row>
    <row r="637" spans="2:16" ht="21" x14ac:dyDescent="0.2">
      <c r="B637" s="73">
        <v>635</v>
      </c>
      <c r="C637" s="5"/>
      <c r="D637" s="73"/>
      <c r="E637" s="73"/>
      <c r="F637" s="73"/>
      <c r="G637" s="73"/>
      <c r="H637" s="73"/>
      <c r="I637" s="73">
        <f t="shared" si="23"/>
        <v>0</v>
      </c>
      <c r="J637" s="90"/>
      <c r="K637" s="74"/>
      <c r="L637" s="73"/>
      <c r="M637" s="73"/>
      <c r="N637" s="86">
        <f t="shared" si="22"/>
        <v>0</v>
      </c>
      <c r="O637" s="73"/>
      <c r="P637" s="73"/>
    </row>
    <row r="638" spans="2:16" ht="21" x14ac:dyDescent="0.2">
      <c r="B638" s="73">
        <v>636</v>
      </c>
      <c r="C638" s="5"/>
      <c r="D638" s="73"/>
      <c r="E638" s="73"/>
      <c r="F638" s="73"/>
      <c r="G638" s="73"/>
      <c r="H638" s="73"/>
      <c r="I638" s="73">
        <f t="shared" si="23"/>
        <v>0</v>
      </c>
      <c r="J638" s="90"/>
      <c r="K638" s="74"/>
      <c r="L638" s="73"/>
      <c r="M638" s="73"/>
      <c r="N638" s="86">
        <f t="shared" si="22"/>
        <v>0</v>
      </c>
      <c r="O638" s="73"/>
      <c r="P638" s="73"/>
    </row>
    <row r="639" spans="2:16" ht="21" x14ac:dyDescent="0.2">
      <c r="B639" s="73">
        <v>637</v>
      </c>
      <c r="C639" s="5"/>
      <c r="D639" s="73"/>
      <c r="E639" s="73"/>
      <c r="F639" s="73"/>
      <c r="G639" s="73"/>
      <c r="H639" s="73"/>
      <c r="I639" s="73">
        <f t="shared" si="23"/>
        <v>0</v>
      </c>
      <c r="J639" s="90"/>
      <c r="K639" s="74"/>
      <c r="L639" s="73"/>
      <c r="M639" s="73"/>
      <c r="N639" s="86">
        <f t="shared" si="22"/>
        <v>0</v>
      </c>
      <c r="O639" s="73"/>
      <c r="P639" s="73"/>
    </row>
    <row r="640" spans="2:16" ht="21" x14ac:dyDescent="0.2">
      <c r="B640" s="73">
        <v>638</v>
      </c>
      <c r="C640" s="5"/>
      <c r="D640" s="73"/>
      <c r="E640" s="73"/>
      <c r="F640" s="73"/>
      <c r="G640" s="73"/>
      <c r="H640" s="73"/>
      <c r="I640" s="73">
        <f t="shared" si="23"/>
        <v>0</v>
      </c>
      <c r="J640" s="90"/>
      <c r="K640" s="74"/>
      <c r="L640" s="73"/>
      <c r="M640" s="73"/>
      <c r="N640" s="86">
        <f t="shared" si="22"/>
        <v>0</v>
      </c>
      <c r="O640" s="73"/>
      <c r="P640" s="73"/>
    </row>
    <row r="641" spans="2:16" ht="21" x14ac:dyDescent="0.2">
      <c r="B641" s="73">
        <v>639</v>
      </c>
      <c r="C641" s="5"/>
      <c r="D641" s="73"/>
      <c r="E641" s="73"/>
      <c r="F641" s="73"/>
      <c r="G641" s="73"/>
      <c r="H641" s="73"/>
      <c r="I641" s="73">
        <f t="shared" si="23"/>
        <v>0</v>
      </c>
      <c r="J641" s="90"/>
      <c r="K641" s="74"/>
      <c r="L641" s="73"/>
      <c r="M641" s="73"/>
      <c r="N641" s="86">
        <f t="shared" si="22"/>
        <v>0</v>
      </c>
      <c r="O641" s="73"/>
      <c r="P641" s="73"/>
    </row>
    <row r="642" spans="2:16" ht="21" x14ac:dyDescent="0.2">
      <c r="B642" s="73">
        <v>640</v>
      </c>
      <c r="C642" s="5"/>
      <c r="D642" s="73"/>
      <c r="E642" s="73"/>
      <c r="F642" s="73"/>
      <c r="G642" s="73"/>
      <c r="H642" s="73"/>
      <c r="I642" s="73">
        <f t="shared" si="23"/>
        <v>0</v>
      </c>
      <c r="J642" s="90"/>
      <c r="K642" s="74"/>
      <c r="L642" s="73"/>
      <c r="M642" s="73"/>
      <c r="N642" s="86">
        <f t="shared" si="22"/>
        <v>0</v>
      </c>
      <c r="O642" s="73"/>
      <c r="P642" s="73"/>
    </row>
    <row r="643" spans="2:16" ht="21" x14ac:dyDescent="0.2">
      <c r="B643" s="73">
        <v>641</v>
      </c>
      <c r="C643" s="5"/>
      <c r="D643" s="73"/>
      <c r="E643" s="73"/>
      <c r="F643" s="73"/>
      <c r="G643" s="73"/>
      <c r="H643" s="73"/>
      <c r="I643" s="73">
        <f t="shared" si="23"/>
        <v>0</v>
      </c>
      <c r="J643" s="90"/>
      <c r="K643" s="74"/>
      <c r="L643" s="73"/>
      <c r="M643" s="73"/>
      <c r="N643" s="86">
        <f t="shared" ref="N643:N706" si="24">IFERROR(H643/L643,0)</f>
        <v>0</v>
      </c>
      <c r="O643" s="73"/>
      <c r="P643" s="73"/>
    </row>
    <row r="644" spans="2:16" ht="21" x14ac:dyDescent="0.2">
      <c r="B644" s="73">
        <v>642</v>
      </c>
      <c r="C644" s="5"/>
      <c r="D644" s="73"/>
      <c r="E644" s="73"/>
      <c r="F644" s="73"/>
      <c r="G644" s="73"/>
      <c r="H644" s="73"/>
      <c r="I644" s="73">
        <f t="shared" si="23"/>
        <v>0</v>
      </c>
      <c r="J644" s="90"/>
      <c r="K644" s="74"/>
      <c r="L644" s="73"/>
      <c r="M644" s="73"/>
      <c r="N644" s="86">
        <f t="shared" si="24"/>
        <v>0</v>
      </c>
      <c r="O644" s="73"/>
      <c r="P644" s="73"/>
    </row>
    <row r="645" spans="2:16" ht="21" x14ac:dyDescent="0.2">
      <c r="B645" s="73">
        <v>643</v>
      </c>
      <c r="C645" s="5"/>
      <c r="D645" s="73"/>
      <c r="E645" s="73"/>
      <c r="F645" s="73"/>
      <c r="G645" s="73"/>
      <c r="H645" s="73"/>
      <c r="I645" s="73">
        <f t="shared" ref="I645:I708" si="25">F645*H645</f>
        <v>0</v>
      </c>
      <c r="J645" s="90"/>
      <c r="K645" s="74"/>
      <c r="L645" s="73"/>
      <c r="M645" s="73"/>
      <c r="N645" s="86">
        <f t="shared" si="24"/>
        <v>0</v>
      </c>
      <c r="O645" s="73"/>
      <c r="P645" s="73"/>
    </row>
    <row r="646" spans="2:16" ht="21" x14ac:dyDescent="0.2">
      <c r="B646" s="73">
        <v>644</v>
      </c>
      <c r="C646" s="5"/>
      <c r="D646" s="73"/>
      <c r="E646" s="73"/>
      <c r="F646" s="73"/>
      <c r="G646" s="73"/>
      <c r="H646" s="73"/>
      <c r="I646" s="73">
        <f t="shared" si="25"/>
        <v>0</v>
      </c>
      <c r="J646" s="90"/>
      <c r="K646" s="74"/>
      <c r="L646" s="73"/>
      <c r="M646" s="73"/>
      <c r="N646" s="86">
        <f t="shared" si="24"/>
        <v>0</v>
      </c>
      <c r="O646" s="73"/>
      <c r="P646" s="73"/>
    </row>
    <row r="647" spans="2:16" ht="21" x14ac:dyDescent="0.2">
      <c r="B647" s="73">
        <v>645</v>
      </c>
      <c r="C647" s="5"/>
      <c r="D647" s="73"/>
      <c r="E647" s="73"/>
      <c r="F647" s="73"/>
      <c r="G647" s="73"/>
      <c r="H647" s="73"/>
      <c r="I647" s="73">
        <f t="shared" si="25"/>
        <v>0</v>
      </c>
      <c r="J647" s="90"/>
      <c r="K647" s="74"/>
      <c r="L647" s="73"/>
      <c r="M647" s="73"/>
      <c r="N647" s="86">
        <f t="shared" si="24"/>
        <v>0</v>
      </c>
      <c r="O647" s="73"/>
      <c r="P647" s="73"/>
    </row>
    <row r="648" spans="2:16" ht="21" x14ac:dyDescent="0.2">
      <c r="B648" s="73">
        <v>646</v>
      </c>
      <c r="C648" s="5"/>
      <c r="D648" s="73"/>
      <c r="E648" s="73"/>
      <c r="F648" s="73"/>
      <c r="G648" s="73"/>
      <c r="H648" s="73"/>
      <c r="I648" s="73">
        <f t="shared" si="25"/>
        <v>0</v>
      </c>
      <c r="J648" s="90"/>
      <c r="K648" s="74"/>
      <c r="L648" s="73"/>
      <c r="M648" s="73"/>
      <c r="N648" s="86">
        <f t="shared" si="24"/>
        <v>0</v>
      </c>
      <c r="O648" s="73"/>
      <c r="P648" s="73"/>
    </row>
    <row r="649" spans="2:16" ht="21" x14ac:dyDescent="0.2">
      <c r="B649" s="73">
        <v>647</v>
      </c>
      <c r="C649" s="5"/>
      <c r="D649" s="73"/>
      <c r="E649" s="73"/>
      <c r="F649" s="73"/>
      <c r="G649" s="73"/>
      <c r="H649" s="73"/>
      <c r="I649" s="73">
        <f t="shared" si="25"/>
        <v>0</v>
      </c>
      <c r="J649" s="90"/>
      <c r="K649" s="74"/>
      <c r="L649" s="73"/>
      <c r="M649" s="73"/>
      <c r="N649" s="86">
        <f t="shared" si="24"/>
        <v>0</v>
      </c>
      <c r="O649" s="73"/>
      <c r="P649" s="73"/>
    </row>
    <row r="650" spans="2:16" ht="21" x14ac:dyDescent="0.2">
      <c r="B650" s="73">
        <v>648</v>
      </c>
      <c r="C650" s="5"/>
      <c r="D650" s="73"/>
      <c r="E650" s="73"/>
      <c r="F650" s="73"/>
      <c r="G650" s="73"/>
      <c r="H650" s="73"/>
      <c r="I650" s="73">
        <f t="shared" si="25"/>
        <v>0</v>
      </c>
      <c r="J650" s="90"/>
      <c r="K650" s="74"/>
      <c r="L650" s="73"/>
      <c r="M650" s="73"/>
      <c r="N650" s="86">
        <f t="shared" si="24"/>
        <v>0</v>
      </c>
      <c r="O650" s="73"/>
      <c r="P650" s="73"/>
    </row>
    <row r="651" spans="2:16" ht="21" x14ac:dyDescent="0.2">
      <c r="B651" s="73">
        <v>649</v>
      </c>
      <c r="C651" s="5"/>
      <c r="D651" s="73"/>
      <c r="E651" s="73"/>
      <c r="F651" s="73"/>
      <c r="G651" s="73"/>
      <c r="H651" s="73"/>
      <c r="I651" s="73">
        <f t="shared" si="25"/>
        <v>0</v>
      </c>
      <c r="J651" s="90"/>
      <c r="K651" s="74"/>
      <c r="L651" s="73"/>
      <c r="M651" s="73"/>
      <c r="N651" s="86">
        <f t="shared" si="24"/>
        <v>0</v>
      </c>
      <c r="O651" s="73"/>
      <c r="P651" s="73"/>
    </row>
    <row r="652" spans="2:16" ht="21" x14ac:dyDescent="0.2">
      <c r="B652" s="73">
        <v>650</v>
      </c>
      <c r="C652" s="5"/>
      <c r="D652" s="73"/>
      <c r="E652" s="73"/>
      <c r="F652" s="73"/>
      <c r="G652" s="73"/>
      <c r="H652" s="73"/>
      <c r="I652" s="73">
        <f t="shared" si="25"/>
        <v>0</v>
      </c>
      <c r="J652" s="90"/>
      <c r="K652" s="74"/>
      <c r="L652" s="73"/>
      <c r="M652" s="73"/>
      <c r="N652" s="86">
        <f t="shared" si="24"/>
        <v>0</v>
      </c>
      <c r="O652" s="73"/>
      <c r="P652" s="73"/>
    </row>
    <row r="653" spans="2:16" ht="21" x14ac:dyDescent="0.2">
      <c r="B653" s="73">
        <v>651</v>
      </c>
      <c r="C653" s="5"/>
      <c r="D653" s="73"/>
      <c r="E653" s="73"/>
      <c r="F653" s="73"/>
      <c r="G653" s="73"/>
      <c r="H653" s="73"/>
      <c r="I653" s="73">
        <f t="shared" si="25"/>
        <v>0</v>
      </c>
      <c r="J653" s="90"/>
      <c r="K653" s="74"/>
      <c r="L653" s="73"/>
      <c r="M653" s="73"/>
      <c r="N653" s="86">
        <f t="shared" si="24"/>
        <v>0</v>
      </c>
      <c r="O653" s="73"/>
      <c r="P653" s="73"/>
    </row>
    <row r="654" spans="2:16" ht="21" x14ac:dyDescent="0.2">
      <c r="B654" s="73">
        <v>652</v>
      </c>
      <c r="C654" s="5"/>
      <c r="D654" s="73"/>
      <c r="E654" s="73"/>
      <c r="F654" s="73"/>
      <c r="G654" s="73"/>
      <c r="H654" s="73"/>
      <c r="I654" s="73">
        <f t="shared" si="25"/>
        <v>0</v>
      </c>
      <c r="J654" s="90"/>
      <c r="K654" s="74"/>
      <c r="L654" s="73"/>
      <c r="M654" s="73"/>
      <c r="N654" s="86">
        <f t="shared" si="24"/>
        <v>0</v>
      </c>
      <c r="O654" s="73"/>
      <c r="P654" s="73"/>
    </row>
    <row r="655" spans="2:16" ht="21" x14ac:dyDescent="0.2">
      <c r="B655" s="73">
        <v>653</v>
      </c>
      <c r="C655" s="5"/>
      <c r="D655" s="73"/>
      <c r="E655" s="73"/>
      <c r="F655" s="73"/>
      <c r="G655" s="73"/>
      <c r="H655" s="73"/>
      <c r="I655" s="73">
        <f t="shared" si="25"/>
        <v>0</v>
      </c>
      <c r="J655" s="90"/>
      <c r="K655" s="74"/>
      <c r="L655" s="73"/>
      <c r="M655" s="73"/>
      <c r="N655" s="86">
        <f t="shared" si="24"/>
        <v>0</v>
      </c>
      <c r="O655" s="73"/>
      <c r="P655" s="73"/>
    </row>
    <row r="656" spans="2:16" ht="21" x14ac:dyDescent="0.2">
      <c r="B656" s="73">
        <v>654</v>
      </c>
      <c r="C656" s="5"/>
      <c r="D656" s="73"/>
      <c r="E656" s="73"/>
      <c r="F656" s="73"/>
      <c r="G656" s="73"/>
      <c r="H656" s="73"/>
      <c r="I656" s="73">
        <f t="shared" si="25"/>
        <v>0</v>
      </c>
      <c r="J656" s="90"/>
      <c r="K656" s="74"/>
      <c r="L656" s="73"/>
      <c r="M656" s="73"/>
      <c r="N656" s="86">
        <f t="shared" si="24"/>
        <v>0</v>
      </c>
      <c r="O656" s="73"/>
      <c r="P656" s="73"/>
    </row>
    <row r="657" spans="2:16" ht="21" x14ac:dyDescent="0.2">
      <c r="B657" s="73">
        <v>655</v>
      </c>
      <c r="C657" s="5"/>
      <c r="D657" s="73"/>
      <c r="E657" s="73"/>
      <c r="F657" s="73"/>
      <c r="G657" s="73"/>
      <c r="H657" s="73"/>
      <c r="I657" s="73">
        <f t="shared" si="25"/>
        <v>0</v>
      </c>
      <c r="J657" s="90"/>
      <c r="K657" s="74"/>
      <c r="L657" s="73"/>
      <c r="M657" s="73"/>
      <c r="N657" s="86">
        <f t="shared" si="24"/>
        <v>0</v>
      </c>
      <c r="O657" s="73"/>
      <c r="P657" s="73"/>
    </row>
    <row r="658" spans="2:16" ht="21" x14ac:dyDescent="0.2">
      <c r="B658" s="73">
        <v>656</v>
      </c>
      <c r="C658" s="5"/>
      <c r="D658" s="73"/>
      <c r="E658" s="73"/>
      <c r="F658" s="73"/>
      <c r="G658" s="73"/>
      <c r="H658" s="73"/>
      <c r="I658" s="73">
        <f t="shared" si="25"/>
        <v>0</v>
      </c>
      <c r="J658" s="90"/>
      <c r="K658" s="74"/>
      <c r="L658" s="73"/>
      <c r="M658" s="73"/>
      <c r="N658" s="86">
        <f t="shared" si="24"/>
        <v>0</v>
      </c>
      <c r="O658" s="73"/>
      <c r="P658" s="73"/>
    </row>
    <row r="659" spans="2:16" ht="21" x14ac:dyDescent="0.2">
      <c r="B659" s="73">
        <v>657</v>
      </c>
      <c r="C659" s="5"/>
      <c r="D659" s="73"/>
      <c r="E659" s="73"/>
      <c r="F659" s="73"/>
      <c r="G659" s="73"/>
      <c r="H659" s="73"/>
      <c r="I659" s="73">
        <f t="shared" si="25"/>
        <v>0</v>
      </c>
      <c r="J659" s="90"/>
      <c r="K659" s="74"/>
      <c r="L659" s="73"/>
      <c r="M659" s="73"/>
      <c r="N659" s="86">
        <f t="shared" si="24"/>
        <v>0</v>
      </c>
      <c r="O659" s="73"/>
      <c r="P659" s="73"/>
    </row>
    <row r="660" spans="2:16" ht="21" x14ac:dyDescent="0.2">
      <c r="B660" s="73">
        <v>658</v>
      </c>
      <c r="C660" s="5"/>
      <c r="D660" s="73"/>
      <c r="E660" s="73"/>
      <c r="F660" s="73"/>
      <c r="G660" s="73"/>
      <c r="H660" s="73"/>
      <c r="I660" s="73">
        <f t="shared" si="25"/>
        <v>0</v>
      </c>
      <c r="J660" s="90"/>
      <c r="K660" s="74"/>
      <c r="L660" s="73"/>
      <c r="M660" s="73"/>
      <c r="N660" s="86">
        <f t="shared" si="24"/>
        <v>0</v>
      </c>
      <c r="O660" s="73"/>
      <c r="P660" s="73"/>
    </row>
    <row r="661" spans="2:16" ht="21" x14ac:dyDescent="0.2">
      <c r="B661" s="73">
        <v>659</v>
      </c>
      <c r="C661" s="5"/>
      <c r="D661" s="73"/>
      <c r="E661" s="73"/>
      <c r="F661" s="73"/>
      <c r="G661" s="73"/>
      <c r="H661" s="73"/>
      <c r="I661" s="73">
        <f t="shared" si="25"/>
        <v>0</v>
      </c>
      <c r="J661" s="90"/>
      <c r="K661" s="74"/>
      <c r="L661" s="73"/>
      <c r="M661" s="73"/>
      <c r="N661" s="86">
        <f t="shared" si="24"/>
        <v>0</v>
      </c>
      <c r="O661" s="73"/>
      <c r="P661" s="73"/>
    </row>
    <row r="662" spans="2:16" ht="21" x14ac:dyDescent="0.2">
      <c r="B662" s="73">
        <v>660</v>
      </c>
      <c r="C662" s="5"/>
      <c r="D662" s="73"/>
      <c r="E662" s="73"/>
      <c r="F662" s="73"/>
      <c r="G662" s="73"/>
      <c r="H662" s="73"/>
      <c r="I662" s="73">
        <f t="shared" si="25"/>
        <v>0</v>
      </c>
      <c r="J662" s="90"/>
      <c r="K662" s="74"/>
      <c r="L662" s="73"/>
      <c r="M662" s="73"/>
      <c r="N662" s="86">
        <f t="shared" si="24"/>
        <v>0</v>
      </c>
      <c r="O662" s="73"/>
      <c r="P662" s="73"/>
    </row>
    <row r="663" spans="2:16" ht="21" x14ac:dyDescent="0.2">
      <c r="B663" s="73">
        <v>661</v>
      </c>
      <c r="C663" s="5"/>
      <c r="D663" s="73"/>
      <c r="E663" s="73"/>
      <c r="F663" s="73"/>
      <c r="G663" s="73"/>
      <c r="H663" s="73"/>
      <c r="I663" s="73">
        <f t="shared" si="25"/>
        <v>0</v>
      </c>
      <c r="J663" s="90"/>
      <c r="K663" s="74"/>
      <c r="L663" s="73"/>
      <c r="M663" s="73"/>
      <c r="N663" s="86">
        <f t="shared" si="24"/>
        <v>0</v>
      </c>
      <c r="O663" s="73"/>
      <c r="P663" s="73"/>
    </row>
    <row r="664" spans="2:16" ht="21" x14ac:dyDescent="0.2">
      <c r="B664" s="73">
        <v>662</v>
      </c>
      <c r="C664" s="5"/>
      <c r="D664" s="73"/>
      <c r="E664" s="73"/>
      <c r="F664" s="73"/>
      <c r="G664" s="73"/>
      <c r="H664" s="73"/>
      <c r="I664" s="73">
        <f t="shared" si="25"/>
        <v>0</v>
      </c>
      <c r="J664" s="90"/>
      <c r="K664" s="74"/>
      <c r="L664" s="73"/>
      <c r="M664" s="73"/>
      <c r="N664" s="86">
        <f t="shared" si="24"/>
        <v>0</v>
      </c>
      <c r="O664" s="73"/>
      <c r="P664" s="73"/>
    </row>
    <row r="665" spans="2:16" ht="21" x14ac:dyDescent="0.2">
      <c r="B665" s="73">
        <v>663</v>
      </c>
      <c r="C665" s="5"/>
      <c r="D665" s="73"/>
      <c r="E665" s="73"/>
      <c r="F665" s="73"/>
      <c r="G665" s="73"/>
      <c r="H665" s="73"/>
      <c r="I665" s="73">
        <f t="shared" si="25"/>
        <v>0</v>
      </c>
      <c r="J665" s="90"/>
      <c r="K665" s="74"/>
      <c r="L665" s="73"/>
      <c r="M665" s="73"/>
      <c r="N665" s="86">
        <f t="shared" si="24"/>
        <v>0</v>
      </c>
      <c r="O665" s="73"/>
      <c r="P665" s="73"/>
    </row>
    <row r="666" spans="2:16" ht="21" x14ac:dyDescent="0.2">
      <c r="B666" s="73">
        <v>664</v>
      </c>
      <c r="C666" s="5"/>
      <c r="D666" s="73"/>
      <c r="E666" s="73"/>
      <c r="F666" s="73"/>
      <c r="G666" s="73"/>
      <c r="H666" s="73"/>
      <c r="I666" s="73">
        <f t="shared" si="25"/>
        <v>0</v>
      </c>
      <c r="J666" s="90"/>
      <c r="K666" s="74"/>
      <c r="L666" s="73"/>
      <c r="M666" s="73"/>
      <c r="N666" s="86">
        <f t="shared" si="24"/>
        <v>0</v>
      </c>
      <c r="O666" s="73"/>
      <c r="P666" s="73"/>
    </row>
    <row r="667" spans="2:16" ht="21" x14ac:dyDescent="0.2">
      <c r="B667" s="73">
        <v>665</v>
      </c>
      <c r="C667" s="5"/>
      <c r="D667" s="73"/>
      <c r="E667" s="73"/>
      <c r="F667" s="73"/>
      <c r="G667" s="73"/>
      <c r="H667" s="73"/>
      <c r="I667" s="73">
        <f t="shared" si="25"/>
        <v>0</v>
      </c>
      <c r="J667" s="90"/>
      <c r="K667" s="74"/>
      <c r="L667" s="73"/>
      <c r="M667" s="73"/>
      <c r="N667" s="86">
        <f t="shared" si="24"/>
        <v>0</v>
      </c>
      <c r="O667" s="73"/>
      <c r="P667" s="73"/>
    </row>
    <row r="668" spans="2:16" ht="21" x14ac:dyDescent="0.2">
      <c r="B668" s="73">
        <v>666</v>
      </c>
      <c r="C668" s="5"/>
      <c r="D668" s="73"/>
      <c r="E668" s="73"/>
      <c r="F668" s="73"/>
      <c r="G668" s="73"/>
      <c r="H668" s="73"/>
      <c r="I668" s="73">
        <f t="shared" si="25"/>
        <v>0</v>
      </c>
      <c r="J668" s="90"/>
      <c r="K668" s="74"/>
      <c r="L668" s="73"/>
      <c r="M668" s="73"/>
      <c r="N668" s="86">
        <f t="shared" si="24"/>
        <v>0</v>
      </c>
      <c r="O668" s="73"/>
      <c r="P668" s="73"/>
    </row>
    <row r="669" spans="2:16" ht="21" x14ac:dyDescent="0.2">
      <c r="B669" s="73">
        <v>667</v>
      </c>
      <c r="C669" s="5"/>
      <c r="D669" s="73"/>
      <c r="E669" s="73"/>
      <c r="F669" s="73"/>
      <c r="G669" s="73"/>
      <c r="H669" s="73"/>
      <c r="I669" s="73">
        <f t="shared" si="25"/>
        <v>0</v>
      </c>
      <c r="J669" s="90"/>
      <c r="K669" s="74"/>
      <c r="L669" s="73"/>
      <c r="M669" s="73"/>
      <c r="N669" s="86">
        <f t="shared" si="24"/>
        <v>0</v>
      </c>
      <c r="O669" s="73"/>
      <c r="P669" s="73"/>
    </row>
    <row r="670" spans="2:16" ht="21" x14ac:dyDescent="0.2">
      <c r="B670" s="73">
        <v>668</v>
      </c>
      <c r="C670" s="5"/>
      <c r="D670" s="73"/>
      <c r="E670" s="73"/>
      <c r="F670" s="73"/>
      <c r="G670" s="73"/>
      <c r="H670" s="73"/>
      <c r="I670" s="73">
        <f t="shared" si="25"/>
        <v>0</v>
      </c>
      <c r="J670" s="90"/>
      <c r="K670" s="74"/>
      <c r="L670" s="73"/>
      <c r="M670" s="73"/>
      <c r="N670" s="86">
        <f t="shared" si="24"/>
        <v>0</v>
      </c>
      <c r="O670" s="73"/>
      <c r="P670" s="73"/>
    </row>
    <row r="671" spans="2:16" ht="21" x14ac:dyDescent="0.2">
      <c r="B671" s="73">
        <v>669</v>
      </c>
      <c r="C671" s="5"/>
      <c r="D671" s="73"/>
      <c r="E671" s="73"/>
      <c r="F671" s="73"/>
      <c r="G671" s="73"/>
      <c r="H671" s="73"/>
      <c r="I671" s="73">
        <f t="shared" si="25"/>
        <v>0</v>
      </c>
      <c r="J671" s="90"/>
      <c r="K671" s="74"/>
      <c r="L671" s="73"/>
      <c r="M671" s="73"/>
      <c r="N671" s="86">
        <f t="shared" si="24"/>
        <v>0</v>
      </c>
      <c r="O671" s="73"/>
      <c r="P671" s="73"/>
    </row>
    <row r="672" spans="2:16" ht="21" x14ac:dyDescent="0.2">
      <c r="B672" s="73">
        <v>670</v>
      </c>
      <c r="C672" s="5"/>
      <c r="D672" s="73"/>
      <c r="E672" s="73"/>
      <c r="F672" s="73"/>
      <c r="G672" s="73"/>
      <c r="H672" s="73"/>
      <c r="I672" s="73">
        <f t="shared" si="25"/>
        <v>0</v>
      </c>
      <c r="J672" s="90"/>
      <c r="K672" s="74"/>
      <c r="L672" s="73"/>
      <c r="M672" s="73"/>
      <c r="N672" s="86">
        <f t="shared" si="24"/>
        <v>0</v>
      </c>
      <c r="O672" s="73"/>
      <c r="P672" s="73"/>
    </row>
    <row r="673" spans="2:16" ht="21" x14ac:dyDescent="0.2">
      <c r="B673" s="73">
        <v>671</v>
      </c>
      <c r="C673" s="5"/>
      <c r="D673" s="73"/>
      <c r="E673" s="73"/>
      <c r="F673" s="73"/>
      <c r="G673" s="73"/>
      <c r="H673" s="73"/>
      <c r="I673" s="73">
        <f t="shared" si="25"/>
        <v>0</v>
      </c>
      <c r="J673" s="90"/>
      <c r="K673" s="74"/>
      <c r="L673" s="73"/>
      <c r="M673" s="73"/>
      <c r="N673" s="86">
        <f t="shared" si="24"/>
        <v>0</v>
      </c>
      <c r="O673" s="73"/>
      <c r="P673" s="73"/>
    </row>
    <row r="674" spans="2:16" ht="21" x14ac:dyDescent="0.2">
      <c r="B674" s="73">
        <v>672</v>
      </c>
      <c r="C674" s="5"/>
      <c r="D674" s="73"/>
      <c r="E674" s="73"/>
      <c r="F674" s="73"/>
      <c r="G674" s="73"/>
      <c r="H674" s="73"/>
      <c r="I674" s="73">
        <f t="shared" si="25"/>
        <v>0</v>
      </c>
      <c r="J674" s="90"/>
      <c r="K674" s="74"/>
      <c r="L674" s="73"/>
      <c r="M674" s="73"/>
      <c r="N674" s="86">
        <f t="shared" si="24"/>
        <v>0</v>
      </c>
      <c r="O674" s="73"/>
      <c r="P674" s="73"/>
    </row>
    <row r="675" spans="2:16" ht="21" x14ac:dyDescent="0.2">
      <c r="B675" s="73">
        <v>673</v>
      </c>
      <c r="C675" s="5"/>
      <c r="D675" s="73"/>
      <c r="E675" s="73"/>
      <c r="F675" s="73"/>
      <c r="G675" s="73"/>
      <c r="H675" s="73"/>
      <c r="I675" s="73">
        <f t="shared" si="25"/>
        <v>0</v>
      </c>
      <c r="J675" s="90"/>
      <c r="K675" s="74"/>
      <c r="L675" s="73"/>
      <c r="M675" s="73"/>
      <c r="N675" s="86">
        <f t="shared" si="24"/>
        <v>0</v>
      </c>
      <c r="O675" s="73"/>
      <c r="P675" s="73"/>
    </row>
    <row r="676" spans="2:16" ht="21" x14ac:dyDescent="0.2">
      <c r="B676" s="73">
        <v>674</v>
      </c>
      <c r="C676" s="5"/>
      <c r="D676" s="73"/>
      <c r="E676" s="73"/>
      <c r="F676" s="73"/>
      <c r="G676" s="73"/>
      <c r="H676" s="73"/>
      <c r="I676" s="73">
        <f t="shared" si="25"/>
        <v>0</v>
      </c>
      <c r="J676" s="90"/>
      <c r="K676" s="74"/>
      <c r="L676" s="73"/>
      <c r="M676" s="73"/>
      <c r="N676" s="86">
        <f t="shared" si="24"/>
        <v>0</v>
      </c>
      <c r="O676" s="73"/>
      <c r="P676" s="73"/>
    </row>
    <row r="677" spans="2:16" ht="21" x14ac:dyDescent="0.2">
      <c r="B677" s="73">
        <v>675</v>
      </c>
      <c r="C677" s="5"/>
      <c r="D677" s="73"/>
      <c r="E677" s="73"/>
      <c r="F677" s="73"/>
      <c r="G677" s="73"/>
      <c r="H677" s="73"/>
      <c r="I677" s="73">
        <f t="shared" si="25"/>
        <v>0</v>
      </c>
      <c r="J677" s="90"/>
      <c r="K677" s="74"/>
      <c r="L677" s="73"/>
      <c r="M677" s="73"/>
      <c r="N677" s="86">
        <f t="shared" si="24"/>
        <v>0</v>
      </c>
      <c r="O677" s="73"/>
      <c r="P677" s="73"/>
    </row>
    <row r="678" spans="2:16" ht="21" x14ac:dyDescent="0.2">
      <c r="B678" s="73">
        <v>676</v>
      </c>
      <c r="C678" s="5"/>
      <c r="D678" s="73"/>
      <c r="E678" s="73"/>
      <c r="F678" s="73"/>
      <c r="G678" s="73"/>
      <c r="H678" s="73"/>
      <c r="I678" s="73">
        <f t="shared" si="25"/>
        <v>0</v>
      </c>
      <c r="J678" s="90"/>
      <c r="K678" s="74"/>
      <c r="L678" s="73"/>
      <c r="M678" s="73"/>
      <c r="N678" s="86">
        <f t="shared" si="24"/>
        <v>0</v>
      </c>
      <c r="O678" s="73"/>
      <c r="P678" s="73"/>
    </row>
    <row r="679" spans="2:16" ht="21" x14ac:dyDescent="0.2">
      <c r="B679" s="73">
        <v>677</v>
      </c>
      <c r="C679" s="5"/>
      <c r="D679" s="73"/>
      <c r="E679" s="73"/>
      <c r="F679" s="73"/>
      <c r="G679" s="73"/>
      <c r="H679" s="73"/>
      <c r="I679" s="73">
        <f t="shared" si="25"/>
        <v>0</v>
      </c>
      <c r="J679" s="90"/>
      <c r="K679" s="74"/>
      <c r="L679" s="73"/>
      <c r="M679" s="73"/>
      <c r="N679" s="86">
        <f t="shared" si="24"/>
        <v>0</v>
      </c>
      <c r="O679" s="73"/>
      <c r="P679" s="73"/>
    </row>
    <row r="680" spans="2:16" ht="21" x14ac:dyDescent="0.2">
      <c r="B680" s="73">
        <v>678</v>
      </c>
      <c r="C680" s="5"/>
      <c r="D680" s="73"/>
      <c r="E680" s="73"/>
      <c r="F680" s="73"/>
      <c r="G680" s="73"/>
      <c r="H680" s="73"/>
      <c r="I680" s="73">
        <f t="shared" si="25"/>
        <v>0</v>
      </c>
      <c r="J680" s="90"/>
      <c r="K680" s="74"/>
      <c r="L680" s="73"/>
      <c r="M680" s="73"/>
      <c r="N680" s="86">
        <f t="shared" si="24"/>
        <v>0</v>
      </c>
      <c r="O680" s="73"/>
      <c r="P680" s="73"/>
    </row>
    <row r="681" spans="2:16" ht="21" x14ac:dyDescent="0.2">
      <c r="B681" s="73">
        <v>679</v>
      </c>
      <c r="C681" s="5"/>
      <c r="D681" s="73"/>
      <c r="E681" s="73"/>
      <c r="F681" s="73"/>
      <c r="G681" s="73"/>
      <c r="H681" s="73"/>
      <c r="I681" s="73">
        <f t="shared" si="25"/>
        <v>0</v>
      </c>
      <c r="J681" s="90"/>
      <c r="K681" s="74"/>
      <c r="L681" s="73"/>
      <c r="M681" s="73"/>
      <c r="N681" s="86">
        <f t="shared" si="24"/>
        <v>0</v>
      </c>
      <c r="O681" s="73"/>
      <c r="P681" s="73"/>
    </row>
    <row r="682" spans="2:16" ht="21" x14ac:dyDescent="0.2">
      <c r="B682" s="73">
        <v>680</v>
      </c>
      <c r="C682" s="5"/>
      <c r="D682" s="73"/>
      <c r="E682" s="73"/>
      <c r="F682" s="73"/>
      <c r="G682" s="73"/>
      <c r="H682" s="73"/>
      <c r="I682" s="73">
        <f t="shared" si="25"/>
        <v>0</v>
      </c>
      <c r="J682" s="90"/>
      <c r="K682" s="74"/>
      <c r="L682" s="73"/>
      <c r="M682" s="73"/>
      <c r="N682" s="86">
        <f t="shared" si="24"/>
        <v>0</v>
      </c>
      <c r="O682" s="73"/>
      <c r="P682" s="73"/>
    </row>
    <row r="683" spans="2:16" ht="21" x14ac:dyDescent="0.2">
      <c r="B683" s="73">
        <v>681</v>
      </c>
      <c r="C683" s="5"/>
      <c r="D683" s="73"/>
      <c r="E683" s="73"/>
      <c r="F683" s="73"/>
      <c r="G683" s="73"/>
      <c r="H683" s="73"/>
      <c r="I683" s="73">
        <f t="shared" si="25"/>
        <v>0</v>
      </c>
      <c r="J683" s="90"/>
      <c r="K683" s="74"/>
      <c r="L683" s="73"/>
      <c r="M683" s="73"/>
      <c r="N683" s="86">
        <f t="shared" si="24"/>
        <v>0</v>
      </c>
      <c r="O683" s="73"/>
      <c r="P683" s="73"/>
    </row>
    <row r="684" spans="2:16" ht="21" x14ac:dyDescent="0.2">
      <c r="B684" s="73">
        <v>682</v>
      </c>
      <c r="C684" s="5"/>
      <c r="D684" s="73"/>
      <c r="E684" s="73"/>
      <c r="F684" s="73"/>
      <c r="G684" s="73"/>
      <c r="H684" s="73"/>
      <c r="I684" s="73">
        <f t="shared" si="25"/>
        <v>0</v>
      </c>
      <c r="J684" s="90"/>
      <c r="K684" s="74"/>
      <c r="L684" s="73"/>
      <c r="M684" s="73"/>
      <c r="N684" s="86">
        <f t="shared" si="24"/>
        <v>0</v>
      </c>
      <c r="O684" s="73"/>
      <c r="P684" s="73"/>
    </row>
    <row r="685" spans="2:16" ht="21" x14ac:dyDescent="0.2">
      <c r="B685" s="73">
        <v>683</v>
      </c>
      <c r="C685" s="5"/>
      <c r="D685" s="73"/>
      <c r="E685" s="73"/>
      <c r="F685" s="73"/>
      <c r="G685" s="73"/>
      <c r="H685" s="73"/>
      <c r="I685" s="73">
        <f t="shared" si="25"/>
        <v>0</v>
      </c>
      <c r="J685" s="90"/>
      <c r="K685" s="74"/>
      <c r="L685" s="73"/>
      <c r="M685" s="73"/>
      <c r="N685" s="86">
        <f t="shared" si="24"/>
        <v>0</v>
      </c>
      <c r="O685" s="73"/>
      <c r="P685" s="73"/>
    </row>
    <row r="686" spans="2:16" ht="21" x14ac:dyDescent="0.2">
      <c r="B686" s="73">
        <v>684</v>
      </c>
      <c r="C686" s="5"/>
      <c r="D686" s="73"/>
      <c r="E686" s="73"/>
      <c r="F686" s="73"/>
      <c r="G686" s="73"/>
      <c r="H686" s="73"/>
      <c r="I686" s="73">
        <f t="shared" si="25"/>
        <v>0</v>
      </c>
      <c r="J686" s="90"/>
      <c r="K686" s="74"/>
      <c r="L686" s="73"/>
      <c r="M686" s="73"/>
      <c r="N686" s="86">
        <f t="shared" si="24"/>
        <v>0</v>
      </c>
      <c r="O686" s="73"/>
      <c r="P686" s="73"/>
    </row>
    <row r="687" spans="2:16" ht="21" x14ac:dyDescent="0.2">
      <c r="B687" s="73">
        <v>685</v>
      </c>
      <c r="C687" s="5"/>
      <c r="D687" s="73"/>
      <c r="E687" s="73"/>
      <c r="F687" s="73"/>
      <c r="G687" s="73"/>
      <c r="H687" s="73"/>
      <c r="I687" s="73">
        <f t="shared" si="25"/>
        <v>0</v>
      </c>
      <c r="J687" s="90"/>
      <c r="K687" s="74"/>
      <c r="L687" s="73"/>
      <c r="M687" s="73"/>
      <c r="N687" s="86">
        <f t="shared" si="24"/>
        <v>0</v>
      </c>
      <c r="O687" s="73"/>
      <c r="P687" s="73"/>
    </row>
    <row r="688" spans="2:16" ht="21" x14ac:dyDescent="0.2">
      <c r="B688" s="73">
        <v>686</v>
      </c>
      <c r="C688" s="5"/>
      <c r="D688" s="73"/>
      <c r="E688" s="73"/>
      <c r="F688" s="73"/>
      <c r="G688" s="73"/>
      <c r="H688" s="73"/>
      <c r="I688" s="73">
        <f t="shared" si="25"/>
        <v>0</v>
      </c>
      <c r="J688" s="90"/>
      <c r="K688" s="74"/>
      <c r="L688" s="73"/>
      <c r="M688" s="73"/>
      <c r="N688" s="86">
        <f t="shared" si="24"/>
        <v>0</v>
      </c>
      <c r="O688" s="73"/>
      <c r="P688" s="73"/>
    </row>
    <row r="689" spans="2:16" ht="21" x14ac:dyDescent="0.2">
      <c r="B689" s="73">
        <v>687</v>
      </c>
      <c r="C689" s="5"/>
      <c r="D689" s="73"/>
      <c r="E689" s="73"/>
      <c r="F689" s="73"/>
      <c r="G689" s="73"/>
      <c r="H689" s="73"/>
      <c r="I689" s="73">
        <f t="shared" si="25"/>
        <v>0</v>
      </c>
      <c r="J689" s="90"/>
      <c r="K689" s="74"/>
      <c r="L689" s="73"/>
      <c r="M689" s="73"/>
      <c r="N689" s="86">
        <f t="shared" si="24"/>
        <v>0</v>
      </c>
      <c r="O689" s="73"/>
      <c r="P689" s="73"/>
    </row>
    <row r="690" spans="2:16" ht="21" x14ac:dyDescent="0.2">
      <c r="B690" s="73">
        <v>688</v>
      </c>
      <c r="C690" s="5"/>
      <c r="D690" s="73"/>
      <c r="E690" s="73"/>
      <c r="F690" s="73"/>
      <c r="G690" s="73"/>
      <c r="H690" s="73"/>
      <c r="I690" s="73">
        <f t="shared" si="25"/>
        <v>0</v>
      </c>
      <c r="J690" s="90"/>
      <c r="K690" s="74"/>
      <c r="L690" s="73"/>
      <c r="M690" s="73"/>
      <c r="N690" s="86">
        <f t="shared" si="24"/>
        <v>0</v>
      </c>
      <c r="O690" s="73"/>
      <c r="P690" s="73"/>
    </row>
    <row r="691" spans="2:16" ht="21" x14ac:dyDescent="0.2">
      <c r="B691" s="73">
        <v>689</v>
      </c>
      <c r="C691" s="5"/>
      <c r="D691" s="73"/>
      <c r="E691" s="73"/>
      <c r="F691" s="73"/>
      <c r="G691" s="73"/>
      <c r="H691" s="73"/>
      <c r="I691" s="73">
        <f t="shared" si="25"/>
        <v>0</v>
      </c>
      <c r="J691" s="90"/>
      <c r="K691" s="74"/>
      <c r="L691" s="73"/>
      <c r="M691" s="73"/>
      <c r="N691" s="86">
        <f t="shared" si="24"/>
        <v>0</v>
      </c>
      <c r="O691" s="73"/>
      <c r="P691" s="73"/>
    </row>
    <row r="692" spans="2:16" ht="21" x14ac:dyDescent="0.2">
      <c r="B692" s="73">
        <v>690</v>
      </c>
      <c r="C692" s="5"/>
      <c r="D692" s="73"/>
      <c r="E692" s="73"/>
      <c r="F692" s="73"/>
      <c r="G692" s="73"/>
      <c r="H692" s="73"/>
      <c r="I692" s="73">
        <f t="shared" si="25"/>
        <v>0</v>
      </c>
      <c r="J692" s="90"/>
      <c r="K692" s="74"/>
      <c r="L692" s="73"/>
      <c r="M692" s="73"/>
      <c r="N692" s="86">
        <f t="shared" si="24"/>
        <v>0</v>
      </c>
      <c r="O692" s="73"/>
      <c r="P692" s="73"/>
    </row>
    <row r="693" spans="2:16" ht="21" x14ac:dyDescent="0.2">
      <c r="B693" s="73">
        <v>691</v>
      </c>
      <c r="C693" s="5"/>
      <c r="D693" s="73"/>
      <c r="E693" s="73"/>
      <c r="F693" s="73"/>
      <c r="G693" s="73"/>
      <c r="H693" s="73"/>
      <c r="I693" s="73">
        <f t="shared" si="25"/>
        <v>0</v>
      </c>
      <c r="J693" s="90"/>
      <c r="K693" s="74"/>
      <c r="L693" s="73"/>
      <c r="M693" s="73"/>
      <c r="N693" s="86">
        <f t="shared" si="24"/>
        <v>0</v>
      </c>
      <c r="O693" s="73"/>
      <c r="P693" s="73"/>
    </row>
    <row r="694" spans="2:16" ht="21" x14ac:dyDescent="0.2">
      <c r="B694" s="73">
        <v>692</v>
      </c>
      <c r="C694" s="5"/>
      <c r="D694" s="73"/>
      <c r="E694" s="73"/>
      <c r="F694" s="73"/>
      <c r="G694" s="73"/>
      <c r="H694" s="73"/>
      <c r="I694" s="73">
        <f t="shared" si="25"/>
        <v>0</v>
      </c>
      <c r="J694" s="90"/>
      <c r="K694" s="74"/>
      <c r="L694" s="73"/>
      <c r="M694" s="73"/>
      <c r="N694" s="86">
        <f t="shared" si="24"/>
        <v>0</v>
      </c>
      <c r="O694" s="73"/>
      <c r="P694" s="73"/>
    </row>
    <row r="695" spans="2:16" ht="21" x14ac:dyDescent="0.2">
      <c r="B695" s="73">
        <v>693</v>
      </c>
      <c r="C695" s="5"/>
      <c r="D695" s="73"/>
      <c r="E695" s="73"/>
      <c r="F695" s="73"/>
      <c r="G695" s="73"/>
      <c r="H695" s="73"/>
      <c r="I695" s="73">
        <f t="shared" si="25"/>
        <v>0</v>
      </c>
      <c r="J695" s="90"/>
      <c r="K695" s="74"/>
      <c r="L695" s="73"/>
      <c r="M695" s="73"/>
      <c r="N695" s="86">
        <f t="shared" si="24"/>
        <v>0</v>
      </c>
      <c r="O695" s="73"/>
      <c r="P695" s="73"/>
    </row>
    <row r="696" spans="2:16" ht="21" x14ac:dyDescent="0.2">
      <c r="B696" s="73">
        <v>694</v>
      </c>
      <c r="C696" s="5"/>
      <c r="D696" s="73"/>
      <c r="E696" s="73"/>
      <c r="F696" s="73"/>
      <c r="G696" s="73"/>
      <c r="H696" s="73"/>
      <c r="I696" s="73">
        <f t="shared" si="25"/>
        <v>0</v>
      </c>
      <c r="J696" s="90"/>
      <c r="K696" s="74"/>
      <c r="L696" s="73"/>
      <c r="M696" s="73"/>
      <c r="N696" s="86">
        <f t="shared" si="24"/>
        <v>0</v>
      </c>
      <c r="O696" s="73"/>
      <c r="P696" s="73"/>
    </row>
    <row r="697" spans="2:16" ht="21" x14ac:dyDescent="0.2">
      <c r="B697" s="73">
        <v>695</v>
      </c>
      <c r="C697" s="5"/>
      <c r="D697" s="73"/>
      <c r="E697" s="73"/>
      <c r="F697" s="73"/>
      <c r="G697" s="73"/>
      <c r="H697" s="73"/>
      <c r="I697" s="73">
        <f t="shared" si="25"/>
        <v>0</v>
      </c>
      <c r="J697" s="90"/>
      <c r="K697" s="74"/>
      <c r="L697" s="73"/>
      <c r="M697" s="73"/>
      <c r="N697" s="86">
        <f t="shared" si="24"/>
        <v>0</v>
      </c>
      <c r="O697" s="73"/>
      <c r="P697" s="73"/>
    </row>
    <row r="698" spans="2:16" ht="21" x14ac:dyDescent="0.2">
      <c r="B698" s="73">
        <v>696</v>
      </c>
      <c r="C698" s="5"/>
      <c r="D698" s="73"/>
      <c r="E698" s="73"/>
      <c r="F698" s="73"/>
      <c r="G698" s="73"/>
      <c r="H698" s="73"/>
      <c r="I698" s="73">
        <f t="shared" si="25"/>
        <v>0</v>
      </c>
      <c r="J698" s="90"/>
      <c r="K698" s="74"/>
      <c r="L698" s="73"/>
      <c r="M698" s="73"/>
      <c r="N698" s="86">
        <f t="shared" si="24"/>
        <v>0</v>
      </c>
      <c r="O698" s="73"/>
      <c r="P698" s="73"/>
    </row>
    <row r="699" spans="2:16" ht="21" x14ac:dyDescent="0.2">
      <c r="B699" s="73">
        <v>697</v>
      </c>
      <c r="C699" s="5"/>
      <c r="D699" s="73"/>
      <c r="E699" s="73"/>
      <c r="F699" s="73"/>
      <c r="G699" s="73"/>
      <c r="H699" s="73"/>
      <c r="I699" s="73">
        <f t="shared" si="25"/>
        <v>0</v>
      </c>
      <c r="J699" s="90"/>
      <c r="K699" s="74"/>
      <c r="L699" s="73"/>
      <c r="M699" s="73"/>
      <c r="N699" s="86">
        <f t="shared" si="24"/>
        <v>0</v>
      </c>
      <c r="O699" s="73"/>
      <c r="P699" s="73"/>
    </row>
    <row r="700" spans="2:16" ht="21" x14ac:dyDescent="0.2">
      <c r="B700" s="73">
        <v>698</v>
      </c>
      <c r="C700" s="5"/>
      <c r="D700" s="73"/>
      <c r="E700" s="73"/>
      <c r="F700" s="73"/>
      <c r="G700" s="73"/>
      <c r="H700" s="73"/>
      <c r="I700" s="73">
        <f t="shared" si="25"/>
        <v>0</v>
      </c>
      <c r="J700" s="90"/>
      <c r="K700" s="74"/>
      <c r="L700" s="73"/>
      <c r="M700" s="73"/>
      <c r="N700" s="86">
        <f t="shared" si="24"/>
        <v>0</v>
      </c>
      <c r="O700" s="73"/>
      <c r="P700" s="73"/>
    </row>
    <row r="701" spans="2:16" ht="21" x14ac:dyDescent="0.2">
      <c r="B701" s="73">
        <v>699</v>
      </c>
      <c r="C701" s="5"/>
      <c r="D701" s="73"/>
      <c r="E701" s="73"/>
      <c r="F701" s="73"/>
      <c r="G701" s="73"/>
      <c r="H701" s="73"/>
      <c r="I701" s="73">
        <f t="shared" si="25"/>
        <v>0</v>
      </c>
      <c r="J701" s="90"/>
      <c r="K701" s="74"/>
      <c r="L701" s="73"/>
      <c r="M701" s="73"/>
      <c r="N701" s="86">
        <f t="shared" si="24"/>
        <v>0</v>
      </c>
      <c r="O701" s="73"/>
      <c r="P701" s="73"/>
    </row>
    <row r="702" spans="2:16" ht="21" x14ac:dyDescent="0.2">
      <c r="B702" s="73">
        <v>700</v>
      </c>
      <c r="C702" s="5"/>
      <c r="D702" s="73"/>
      <c r="E702" s="73"/>
      <c r="F702" s="73"/>
      <c r="G702" s="73"/>
      <c r="H702" s="73"/>
      <c r="I702" s="73">
        <f t="shared" si="25"/>
        <v>0</v>
      </c>
      <c r="J702" s="90"/>
      <c r="K702" s="74"/>
      <c r="L702" s="73"/>
      <c r="M702" s="73"/>
      <c r="N702" s="86">
        <f t="shared" si="24"/>
        <v>0</v>
      </c>
      <c r="O702" s="73"/>
      <c r="P702" s="73"/>
    </row>
    <row r="703" spans="2:16" ht="21" x14ac:dyDescent="0.2">
      <c r="B703" s="73">
        <v>701</v>
      </c>
      <c r="C703" s="5"/>
      <c r="D703" s="73"/>
      <c r="E703" s="73"/>
      <c r="F703" s="73"/>
      <c r="G703" s="73"/>
      <c r="H703" s="73"/>
      <c r="I703" s="73">
        <f t="shared" si="25"/>
        <v>0</v>
      </c>
      <c r="J703" s="90"/>
      <c r="K703" s="74"/>
      <c r="L703" s="73"/>
      <c r="M703" s="73"/>
      <c r="N703" s="86">
        <f t="shared" si="24"/>
        <v>0</v>
      </c>
      <c r="O703" s="73"/>
      <c r="P703" s="73"/>
    </row>
    <row r="704" spans="2:16" ht="21" x14ac:dyDescent="0.2">
      <c r="B704" s="73">
        <v>702</v>
      </c>
      <c r="C704" s="5"/>
      <c r="D704" s="73"/>
      <c r="E704" s="73"/>
      <c r="F704" s="73"/>
      <c r="G704" s="73"/>
      <c r="H704" s="73"/>
      <c r="I704" s="73">
        <f t="shared" si="25"/>
        <v>0</v>
      </c>
      <c r="J704" s="90"/>
      <c r="K704" s="74"/>
      <c r="L704" s="73"/>
      <c r="M704" s="73"/>
      <c r="N704" s="86">
        <f t="shared" si="24"/>
        <v>0</v>
      </c>
      <c r="O704" s="73"/>
      <c r="P704" s="73"/>
    </row>
    <row r="705" spans="2:16" ht="21" x14ac:dyDescent="0.2">
      <c r="B705" s="73">
        <v>703</v>
      </c>
      <c r="C705" s="5"/>
      <c r="D705" s="73"/>
      <c r="E705" s="73"/>
      <c r="F705" s="73"/>
      <c r="G705" s="73"/>
      <c r="H705" s="73"/>
      <c r="I705" s="73">
        <f t="shared" si="25"/>
        <v>0</v>
      </c>
      <c r="J705" s="90"/>
      <c r="K705" s="74"/>
      <c r="L705" s="73"/>
      <c r="M705" s="73"/>
      <c r="N705" s="86">
        <f t="shared" si="24"/>
        <v>0</v>
      </c>
      <c r="O705" s="73"/>
      <c r="P705" s="73"/>
    </row>
    <row r="706" spans="2:16" ht="21" x14ac:dyDescent="0.2">
      <c r="B706" s="73">
        <v>704</v>
      </c>
      <c r="C706" s="5"/>
      <c r="D706" s="73"/>
      <c r="E706" s="73"/>
      <c r="F706" s="73"/>
      <c r="G706" s="73"/>
      <c r="H706" s="73"/>
      <c r="I706" s="73">
        <f t="shared" si="25"/>
        <v>0</v>
      </c>
      <c r="J706" s="90"/>
      <c r="K706" s="74"/>
      <c r="L706" s="73"/>
      <c r="M706" s="73"/>
      <c r="N706" s="86">
        <f t="shared" si="24"/>
        <v>0</v>
      </c>
      <c r="O706" s="73"/>
      <c r="P706" s="73"/>
    </row>
    <row r="707" spans="2:16" ht="21" x14ac:dyDescent="0.2">
      <c r="B707" s="73">
        <v>705</v>
      </c>
      <c r="C707" s="5"/>
      <c r="D707" s="73"/>
      <c r="E707" s="73"/>
      <c r="F707" s="73"/>
      <c r="G707" s="73"/>
      <c r="H707" s="73"/>
      <c r="I707" s="73">
        <f t="shared" si="25"/>
        <v>0</v>
      </c>
      <c r="J707" s="90"/>
      <c r="K707" s="74"/>
      <c r="L707" s="73"/>
      <c r="M707" s="73"/>
      <c r="N707" s="86">
        <f t="shared" ref="N707:N770" si="26">IFERROR(H707/L707,0)</f>
        <v>0</v>
      </c>
      <c r="O707" s="73"/>
      <c r="P707" s="73"/>
    </row>
    <row r="708" spans="2:16" ht="21" x14ac:dyDescent="0.2">
      <c r="B708" s="73">
        <v>706</v>
      </c>
      <c r="C708" s="5"/>
      <c r="D708" s="73"/>
      <c r="E708" s="73"/>
      <c r="F708" s="73"/>
      <c r="G708" s="73"/>
      <c r="H708" s="73"/>
      <c r="I708" s="73">
        <f t="shared" si="25"/>
        <v>0</v>
      </c>
      <c r="J708" s="90"/>
      <c r="K708" s="74"/>
      <c r="L708" s="73"/>
      <c r="M708" s="73"/>
      <c r="N708" s="86">
        <f t="shared" si="26"/>
        <v>0</v>
      </c>
      <c r="O708" s="73"/>
      <c r="P708" s="73"/>
    </row>
    <row r="709" spans="2:16" ht="21" x14ac:dyDescent="0.2">
      <c r="B709" s="73">
        <v>707</v>
      </c>
      <c r="C709" s="5"/>
      <c r="D709" s="73"/>
      <c r="E709" s="73"/>
      <c r="F709" s="73"/>
      <c r="G709" s="73"/>
      <c r="H709" s="73"/>
      <c r="I709" s="73">
        <f t="shared" ref="I709:I772" si="27">F709*H709</f>
        <v>0</v>
      </c>
      <c r="J709" s="90"/>
      <c r="K709" s="74"/>
      <c r="L709" s="73"/>
      <c r="M709" s="73"/>
      <c r="N709" s="86">
        <f t="shared" si="26"/>
        <v>0</v>
      </c>
      <c r="O709" s="73"/>
      <c r="P709" s="73"/>
    </row>
    <row r="710" spans="2:16" ht="21" x14ac:dyDescent="0.2">
      <c r="B710" s="73">
        <v>708</v>
      </c>
      <c r="C710" s="5"/>
      <c r="D710" s="73"/>
      <c r="E710" s="73"/>
      <c r="F710" s="73"/>
      <c r="G710" s="73"/>
      <c r="H710" s="73"/>
      <c r="I710" s="73">
        <f t="shared" si="27"/>
        <v>0</v>
      </c>
      <c r="J710" s="90"/>
      <c r="K710" s="74"/>
      <c r="L710" s="73"/>
      <c r="M710" s="73"/>
      <c r="N710" s="86">
        <f t="shared" si="26"/>
        <v>0</v>
      </c>
      <c r="O710" s="73"/>
      <c r="P710" s="73"/>
    </row>
    <row r="711" spans="2:16" ht="21" x14ac:dyDescent="0.2">
      <c r="B711" s="73">
        <v>709</v>
      </c>
      <c r="C711" s="5"/>
      <c r="D711" s="73"/>
      <c r="E711" s="73"/>
      <c r="F711" s="73"/>
      <c r="G711" s="73"/>
      <c r="H711" s="73"/>
      <c r="I711" s="73">
        <f t="shared" si="27"/>
        <v>0</v>
      </c>
      <c r="J711" s="90"/>
      <c r="K711" s="74"/>
      <c r="L711" s="73"/>
      <c r="M711" s="73"/>
      <c r="N711" s="86">
        <f t="shared" si="26"/>
        <v>0</v>
      </c>
      <c r="O711" s="73"/>
      <c r="P711" s="73"/>
    </row>
    <row r="712" spans="2:16" ht="21" x14ac:dyDescent="0.2">
      <c r="B712" s="73">
        <v>710</v>
      </c>
      <c r="C712" s="5"/>
      <c r="D712" s="73"/>
      <c r="E712" s="73"/>
      <c r="F712" s="73"/>
      <c r="G712" s="73"/>
      <c r="H712" s="73"/>
      <c r="I712" s="73">
        <f t="shared" si="27"/>
        <v>0</v>
      </c>
      <c r="J712" s="90"/>
      <c r="K712" s="74"/>
      <c r="L712" s="73"/>
      <c r="M712" s="73"/>
      <c r="N712" s="86">
        <f t="shared" si="26"/>
        <v>0</v>
      </c>
      <c r="O712" s="73"/>
      <c r="P712" s="73"/>
    </row>
    <row r="713" spans="2:16" ht="21" x14ac:dyDescent="0.2">
      <c r="B713" s="73">
        <v>711</v>
      </c>
      <c r="C713" s="5"/>
      <c r="D713" s="73"/>
      <c r="E713" s="73"/>
      <c r="F713" s="73"/>
      <c r="G713" s="73"/>
      <c r="H713" s="73"/>
      <c r="I713" s="73">
        <f t="shared" si="27"/>
        <v>0</v>
      </c>
      <c r="J713" s="90"/>
      <c r="K713" s="74"/>
      <c r="L713" s="73"/>
      <c r="M713" s="73"/>
      <c r="N713" s="86">
        <f t="shared" si="26"/>
        <v>0</v>
      </c>
      <c r="O713" s="73"/>
      <c r="P713" s="73"/>
    </row>
    <row r="714" spans="2:16" ht="21" x14ac:dyDescent="0.2">
      <c r="B714" s="73">
        <v>712</v>
      </c>
      <c r="C714" s="5"/>
      <c r="D714" s="73"/>
      <c r="E714" s="73"/>
      <c r="F714" s="73"/>
      <c r="G714" s="73"/>
      <c r="H714" s="73"/>
      <c r="I714" s="73">
        <f t="shared" si="27"/>
        <v>0</v>
      </c>
      <c r="J714" s="90"/>
      <c r="K714" s="74"/>
      <c r="L714" s="73"/>
      <c r="M714" s="73"/>
      <c r="N714" s="86">
        <f t="shared" si="26"/>
        <v>0</v>
      </c>
      <c r="O714" s="73"/>
      <c r="P714" s="73"/>
    </row>
    <row r="715" spans="2:16" ht="21" x14ac:dyDescent="0.2">
      <c r="B715" s="73">
        <v>713</v>
      </c>
      <c r="C715" s="5"/>
      <c r="D715" s="73"/>
      <c r="E715" s="73"/>
      <c r="F715" s="73"/>
      <c r="G715" s="73"/>
      <c r="H715" s="73"/>
      <c r="I715" s="73">
        <f t="shared" si="27"/>
        <v>0</v>
      </c>
      <c r="J715" s="90"/>
      <c r="K715" s="74"/>
      <c r="L715" s="73"/>
      <c r="M715" s="73"/>
      <c r="N715" s="86">
        <f t="shared" si="26"/>
        <v>0</v>
      </c>
      <c r="O715" s="73"/>
      <c r="P715" s="73"/>
    </row>
    <row r="716" spans="2:16" ht="21" x14ac:dyDescent="0.2">
      <c r="B716" s="73">
        <v>714</v>
      </c>
      <c r="C716" s="5"/>
      <c r="D716" s="73"/>
      <c r="E716" s="73"/>
      <c r="F716" s="73"/>
      <c r="G716" s="73"/>
      <c r="H716" s="73"/>
      <c r="I716" s="73">
        <f t="shared" si="27"/>
        <v>0</v>
      </c>
      <c r="J716" s="90"/>
      <c r="K716" s="74"/>
      <c r="L716" s="73"/>
      <c r="M716" s="73"/>
      <c r="N716" s="86">
        <f t="shared" si="26"/>
        <v>0</v>
      </c>
      <c r="O716" s="73"/>
      <c r="P716" s="73"/>
    </row>
    <row r="717" spans="2:16" ht="21" x14ac:dyDescent="0.2">
      <c r="B717" s="73">
        <v>715</v>
      </c>
      <c r="C717" s="5"/>
      <c r="D717" s="73"/>
      <c r="E717" s="73"/>
      <c r="F717" s="73"/>
      <c r="G717" s="73"/>
      <c r="H717" s="73"/>
      <c r="I717" s="73">
        <f t="shared" si="27"/>
        <v>0</v>
      </c>
      <c r="J717" s="90"/>
      <c r="K717" s="74"/>
      <c r="L717" s="73"/>
      <c r="M717" s="73"/>
      <c r="N717" s="86">
        <f t="shared" si="26"/>
        <v>0</v>
      </c>
      <c r="O717" s="73"/>
      <c r="P717" s="73"/>
    </row>
    <row r="718" spans="2:16" ht="21" x14ac:dyDescent="0.2">
      <c r="B718" s="73">
        <v>716</v>
      </c>
      <c r="C718" s="5"/>
      <c r="D718" s="73"/>
      <c r="E718" s="73"/>
      <c r="F718" s="73"/>
      <c r="G718" s="73"/>
      <c r="H718" s="73"/>
      <c r="I718" s="73">
        <f t="shared" si="27"/>
        <v>0</v>
      </c>
      <c r="J718" s="90"/>
      <c r="K718" s="74"/>
      <c r="L718" s="73"/>
      <c r="M718" s="73"/>
      <c r="N718" s="86">
        <f t="shared" si="26"/>
        <v>0</v>
      </c>
      <c r="O718" s="73"/>
      <c r="P718" s="73"/>
    </row>
    <row r="719" spans="2:16" ht="21" x14ac:dyDescent="0.2">
      <c r="B719" s="73">
        <v>717</v>
      </c>
      <c r="C719" s="5"/>
      <c r="D719" s="73"/>
      <c r="E719" s="73"/>
      <c r="F719" s="73"/>
      <c r="G719" s="73"/>
      <c r="H719" s="73"/>
      <c r="I719" s="73">
        <f t="shared" si="27"/>
        <v>0</v>
      </c>
      <c r="J719" s="90"/>
      <c r="K719" s="74"/>
      <c r="L719" s="73"/>
      <c r="M719" s="73"/>
      <c r="N719" s="86">
        <f t="shared" si="26"/>
        <v>0</v>
      </c>
      <c r="O719" s="73"/>
      <c r="P719" s="73"/>
    </row>
    <row r="720" spans="2:16" ht="21" x14ac:dyDescent="0.2">
      <c r="B720" s="73">
        <v>718</v>
      </c>
      <c r="C720" s="5"/>
      <c r="D720" s="73"/>
      <c r="E720" s="73"/>
      <c r="F720" s="73"/>
      <c r="G720" s="73"/>
      <c r="H720" s="73"/>
      <c r="I720" s="73">
        <f t="shared" si="27"/>
        <v>0</v>
      </c>
      <c r="J720" s="90"/>
      <c r="K720" s="74"/>
      <c r="L720" s="73"/>
      <c r="M720" s="73"/>
      <c r="N720" s="86">
        <f t="shared" si="26"/>
        <v>0</v>
      </c>
      <c r="O720" s="73"/>
      <c r="P720" s="73"/>
    </row>
    <row r="721" spans="2:16" ht="21" x14ac:dyDescent="0.2">
      <c r="B721" s="73">
        <v>719</v>
      </c>
      <c r="C721" s="5"/>
      <c r="D721" s="73"/>
      <c r="E721" s="73"/>
      <c r="F721" s="73"/>
      <c r="G721" s="73"/>
      <c r="H721" s="73"/>
      <c r="I721" s="73">
        <f t="shared" si="27"/>
        <v>0</v>
      </c>
      <c r="J721" s="90"/>
      <c r="K721" s="74"/>
      <c r="L721" s="73"/>
      <c r="M721" s="73"/>
      <c r="N721" s="86">
        <f t="shared" si="26"/>
        <v>0</v>
      </c>
      <c r="O721" s="73"/>
      <c r="P721" s="73"/>
    </row>
    <row r="722" spans="2:16" ht="21" x14ac:dyDescent="0.2">
      <c r="B722" s="73">
        <v>720</v>
      </c>
      <c r="C722" s="5"/>
      <c r="D722" s="73"/>
      <c r="E722" s="73"/>
      <c r="F722" s="73"/>
      <c r="G722" s="73"/>
      <c r="H722" s="73"/>
      <c r="I722" s="73">
        <f t="shared" si="27"/>
        <v>0</v>
      </c>
      <c r="J722" s="90"/>
      <c r="K722" s="74"/>
      <c r="L722" s="73"/>
      <c r="M722" s="73"/>
      <c r="N722" s="86">
        <f t="shared" si="26"/>
        <v>0</v>
      </c>
      <c r="O722" s="73"/>
      <c r="P722" s="73"/>
    </row>
    <row r="723" spans="2:16" ht="21" x14ac:dyDescent="0.2">
      <c r="B723" s="73">
        <v>721</v>
      </c>
      <c r="C723" s="5"/>
      <c r="D723" s="73"/>
      <c r="E723" s="73"/>
      <c r="F723" s="73"/>
      <c r="G723" s="73"/>
      <c r="H723" s="73"/>
      <c r="I723" s="73">
        <f t="shared" si="27"/>
        <v>0</v>
      </c>
      <c r="J723" s="90"/>
      <c r="K723" s="74"/>
      <c r="L723" s="73"/>
      <c r="M723" s="73"/>
      <c r="N723" s="86">
        <f t="shared" si="26"/>
        <v>0</v>
      </c>
      <c r="O723" s="73"/>
      <c r="P723" s="73"/>
    </row>
    <row r="724" spans="2:16" ht="21" x14ac:dyDescent="0.2">
      <c r="B724" s="73">
        <v>722</v>
      </c>
      <c r="C724" s="5"/>
      <c r="D724" s="73"/>
      <c r="E724" s="73"/>
      <c r="F724" s="73"/>
      <c r="G724" s="73"/>
      <c r="H724" s="73"/>
      <c r="I724" s="73">
        <f t="shared" si="27"/>
        <v>0</v>
      </c>
      <c r="J724" s="90"/>
      <c r="K724" s="74"/>
      <c r="L724" s="73"/>
      <c r="M724" s="73"/>
      <c r="N724" s="86">
        <f t="shared" si="26"/>
        <v>0</v>
      </c>
      <c r="O724" s="73"/>
      <c r="P724" s="73"/>
    </row>
    <row r="725" spans="2:16" ht="21" x14ac:dyDescent="0.2">
      <c r="B725" s="73">
        <v>723</v>
      </c>
      <c r="C725" s="5"/>
      <c r="D725" s="73"/>
      <c r="E725" s="73"/>
      <c r="F725" s="73"/>
      <c r="G725" s="73"/>
      <c r="H725" s="73"/>
      <c r="I725" s="73">
        <f t="shared" si="27"/>
        <v>0</v>
      </c>
      <c r="J725" s="90"/>
      <c r="K725" s="74"/>
      <c r="L725" s="73"/>
      <c r="M725" s="73"/>
      <c r="N725" s="86">
        <f t="shared" si="26"/>
        <v>0</v>
      </c>
      <c r="O725" s="73"/>
      <c r="P725" s="73"/>
    </row>
    <row r="726" spans="2:16" ht="21" x14ac:dyDescent="0.2">
      <c r="B726" s="73">
        <v>724</v>
      </c>
      <c r="C726" s="5"/>
      <c r="D726" s="73"/>
      <c r="E726" s="73"/>
      <c r="F726" s="73"/>
      <c r="G726" s="73"/>
      <c r="H726" s="73"/>
      <c r="I726" s="73">
        <f t="shared" si="27"/>
        <v>0</v>
      </c>
      <c r="J726" s="90"/>
      <c r="K726" s="74"/>
      <c r="L726" s="73"/>
      <c r="M726" s="73"/>
      <c r="N726" s="86">
        <f t="shared" si="26"/>
        <v>0</v>
      </c>
      <c r="O726" s="73"/>
      <c r="P726" s="73"/>
    </row>
    <row r="727" spans="2:16" ht="21" x14ac:dyDescent="0.2">
      <c r="B727" s="73">
        <v>725</v>
      </c>
      <c r="C727" s="5"/>
      <c r="D727" s="73"/>
      <c r="E727" s="73"/>
      <c r="F727" s="73"/>
      <c r="G727" s="73"/>
      <c r="H727" s="73"/>
      <c r="I727" s="73">
        <f t="shared" si="27"/>
        <v>0</v>
      </c>
      <c r="J727" s="90"/>
      <c r="K727" s="74"/>
      <c r="L727" s="73"/>
      <c r="M727" s="73"/>
      <c r="N727" s="86">
        <f t="shared" si="26"/>
        <v>0</v>
      </c>
      <c r="O727" s="73"/>
      <c r="P727" s="73"/>
    </row>
    <row r="728" spans="2:16" ht="21" x14ac:dyDescent="0.2">
      <c r="B728" s="73">
        <v>726</v>
      </c>
      <c r="C728" s="5"/>
      <c r="D728" s="73"/>
      <c r="E728" s="73"/>
      <c r="F728" s="73"/>
      <c r="G728" s="73"/>
      <c r="H728" s="73"/>
      <c r="I728" s="73">
        <f t="shared" si="27"/>
        <v>0</v>
      </c>
      <c r="J728" s="90"/>
      <c r="K728" s="74"/>
      <c r="L728" s="73"/>
      <c r="M728" s="73"/>
      <c r="N728" s="86">
        <f t="shared" si="26"/>
        <v>0</v>
      </c>
      <c r="O728" s="73"/>
      <c r="P728" s="73"/>
    </row>
    <row r="729" spans="2:16" ht="21" x14ac:dyDescent="0.2">
      <c r="B729" s="73">
        <v>727</v>
      </c>
      <c r="C729" s="5"/>
      <c r="D729" s="73"/>
      <c r="E729" s="73"/>
      <c r="F729" s="73"/>
      <c r="G729" s="73"/>
      <c r="H729" s="73"/>
      <c r="I729" s="73">
        <f t="shared" si="27"/>
        <v>0</v>
      </c>
      <c r="J729" s="90"/>
      <c r="K729" s="74"/>
      <c r="L729" s="73"/>
      <c r="M729" s="73"/>
      <c r="N729" s="86">
        <f t="shared" si="26"/>
        <v>0</v>
      </c>
      <c r="O729" s="73"/>
      <c r="P729" s="73"/>
    </row>
    <row r="730" spans="2:16" ht="21" x14ac:dyDescent="0.2">
      <c r="B730" s="73">
        <v>728</v>
      </c>
      <c r="C730" s="5"/>
      <c r="D730" s="73"/>
      <c r="E730" s="73"/>
      <c r="F730" s="73"/>
      <c r="G730" s="73"/>
      <c r="H730" s="73"/>
      <c r="I730" s="73">
        <f t="shared" si="27"/>
        <v>0</v>
      </c>
      <c r="J730" s="90"/>
      <c r="K730" s="74"/>
      <c r="L730" s="73"/>
      <c r="M730" s="73"/>
      <c r="N730" s="86">
        <f t="shared" si="26"/>
        <v>0</v>
      </c>
      <c r="O730" s="73"/>
      <c r="P730" s="73"/>
    </row>
    <row r="731" spans="2:16" ht="21" x14ac:dyDescent="0.2">
      <c r="B731" s="73">
        <v>729</v>
      </c>
      <c r="C731" s="5"/>
      <c r="D731" s="73"/>
      <c r="E731" s="73"/>
      <c r="F731" s="73"/>
      <c r="G731" s="73"/>
      <c r="H731" s="73"/>
      <c r="I731" s="73">
        <f t="shared" si="27"/>
        <v>0</v>
      </c>
      <c r="J731" s="90"/>
      <c r="K731" s="74"/>
      <c r="L731" s="73"/>
      <c r="M731" s="73"/>
      <c r="N731" s="86">
        <f t="shared" si="26"/>
        <v>0</v>
      </c>
      <c r="O731" s="73"/>
      <c r="P731" s="73"/>
    </row>
    <row r="732" spans="2:16" ht="21" x14ac:dyDescent="0.2">
      <c r="B732" s="73">
        <v>730</v>
      </c>
      <c r="C732" s="5"/>
      <c r="D732" s="73"/>
      <c r="E732" s="73"/>
      <c r="F732" s="73"/>
      <c r="G732" s="73"/>
      <c r="H732" s="73"/>
      <c r="I732" s="73">
        <f t="shared" si="27"/>
        <v>0</v>
      </c>
      <c r="J732" s="90"/>
      <c r="K732" s="74"/>
      <c r="L732" s="73"/>
      <c r="M732" s="73"/>
      <c r="N732" s="86">
        <f t="shared" si="26"/>
        <v>0</v>
      </c>
      <c r="O732" s="73"/>
      <c r="P732" s="73"/>
    </row>
    <row r="733" spans="2:16" ht="21" x14ac:dyDescent="0.2">
      <c r="B733" s="73">
        <v>731</v>
      </c>
      <c r="C733" s="5"/>
      <c r="D733" s="73"/>
      <c r="E733" s="73"/>
      <c r="F733" s="73"/>
      <c r="G733" s="73"/>
      <c r="H733" s="73"/>
      <c r="I733" s="73">
        <f t="shared" si="27"/>
        <v>0</v>
      </c>
      <c r="J733" s="90"/>
      <c r="K733" s="74"/>
      <c r="L733" s="73"/>
      <c r="M733" s="73"/>
      <c r="N733" s="86">
        <f t="shared" si="26"/>
        <v>0</v>
      </c>
      <c r="O733" s="73"/>
      <c r="P733" s="73"/>
    </row>
    <row r="734" spans="2:16" ht="21" x14ac:dyDescent="0.2">
      <c r="B734" s="73">
        <v>732</v>
      </c>
      <c r="C734" s="5"/>
      <c r="D734" s="73"/>
      <c r="E734" s="73"/>
      <c r="F734" s="73"/>
      <c r="G734" s="73"/>
      <c r="H734" s="73"/>
      <c r="I734" s="73">
        <f t="shared" si="27"/>
        <v>0</v>
      </c>
      <c r="J734" s="90"/>
      <c r="K734" s="74"/>
      <c r="L734" s="73"/>
      <c r="M734" s="73"/>
      <c r="N734" s="86">
        <f t="shared" si="26"/>
        <v>0</v>
      </c>
      <c r="O734" s="73"/>
      <c r="P734" s="73"/>
    </row>
    <row r="735" spans="2:16" ht="21" x14ac:dyDescent="0.2">
      <c r="B735" s="73">
        <v>733</v>
      </c>
      <c r="C735" s="5"/>
      <c r="D735" s="73"/>
      <c r="E735" s="73"/>
      <c r="F735" s="73"/>
      <c r="G735" s="73"/>
      <c r="H735" s="73"/>
      <c r="I735" s="73">
        <f t="shared" si="27"/>
        <v>0</v>
      </c>
      <c r="J735" s="90"/>
      <c r="K735" s="74"/>
      <c r="L735" s="73"/>
      <c r="M735" s="73"/>
      <c r="N735" s="86">
        <f t="shared" si="26"/>
        <v>0</v>
      </c>
      <c r="O735" s="73"/>
      <c r="P735" s="73"/>
    </row>
    <row r="736" spans="2:16" ht="21" x14ac:dyDescent="0.2">
      <c r="B736" s="73">
        <v>734</v>
      </c>
      <c r="C736" s="5"/>
      <c r="D736" s="73"/>
      <c r="E736" s="73"/>
      <c r="F736" s="73"/>
      <c r="G736" s="73"/>
      <c r="H736" s="73"/>
      <c r="I736" s="73">
        <f t="shared" si="27"/>
        <v>0</v>
      </c>
      <c r="J736" s="90"/>
      <c r="K736" s="74"/>
      <c r="L736" s="73"/>
      <c r="M736" s="73"/>
      <c r="N736" s="86">
        <f t="shared" si="26"/>
        <v>0</v>
      </c>
      <c r="O736" s="73"/>
      <c r="P736" s="73"/>
    </row>
    <row r="737" spans="2:16" ht="21" x14ac:dyDescent="0.2">
      <c r="B737" s="73">
        <v>735</v>
      </c>
      <c r="C737" s="5"/>
      <c r="D737" s="73"/>
      <c r="E737" s="73"/>
      <c r="F737" s="73"/>
      <c r="G737" s="73"/>
      <c r="H737" s="73"/>
      <c r="I737" s="73">
        <f t="shared" si="27"/>
        <v>0</v>
      </c>
      <c r="J737" s="90"/>
      <c r="K737" s="74"/>
      <c r="L737" s="73"/>
      <c r="M737" s="73"/>
      <c r="N737" s="86">
        <f t="shared" si="26"/>
        <v>0</v>
      </c>
      <c r="O737" s="73"/>
      <c r="P737" s="73"/>
    </row>
    <row r="738" spans="2:16" ht="21" x14ac:dyDescent="0.2">
      <c r="B738" s="73">
        <v>736</v>
      </c>
      <c r="C738" s="5"/>
      <c r="D738" s="73"/>
      <c r="E738" s="73"/>
      <c r="F738" s="73"/>
      <c r="G738" s="73"/>
      <c r="H738" s="73"/>
      <c r="I738" s="73">
        <f t="shared" si="27"/>
        <v>0</v>
      </c>
      <c r="J738" s="90"/>
      <c r="K738" s="74"/>
      <c r="L738" s="73"/>
      <c r="M738" s="73"/>
      <c r="N738" s="86">
        <f t="shared" si="26"/>
        <v>0</v>
      </c>
      <c r="O738" s="73"/>
      <c r="P738" s="73"/>
    </row>
    <row r="739" spans="2:16" ht="21" x14ac:dyDescent="0.2">
      <c r="B739" s="73">
        <v>737</v>
      </c>
      <c r="C739" s="5"/>
      <c r="D739" s="73"/>
      <c r="E739" s="73"/>
      <c r="F739" s="73"/>
      <c r="G739" s="73"/>
      <c r="H739" s="73"/>
      <c r="I739" s="73">
        <f t="shared" si="27"/>
        <v>0</v>
      </c>
      <c r="J739" s="90"/>
      <c r="K739" s="74"/>
      <c r="L739" s="73"/>
      <c r="M739" s="73"/>
      <c r="N739" s="86">
        <f t="shared" si="26"/>
        <v>0</v>
      </c>
      <c r="O739" s="73"/>
      <c r="P739" s="73"/>
    </row>
    <row r="740" spans="2:16" ht="21" x14ac:dyDescent="0.2">
      <c r="B740" s="73">
        <v>738</v>
      </c>
      <c r="C740" s="5"/>
      <c r="D740" s="73"/>
      <c r="E740" s="73"/>
      <c r="F740" s="73"/>
      <c r="G740" s="73"/>
      <c r="H740" s="73"/>
      <c r="I740" s="73">
        <f t="shared" si="27"/>
        <v>0</v>
      </c>
      <c r="J740" s="90"/>
      <c r="K740" s="74"/>
      <c r="L740" s="73"/>
      <c r="M740" s="73"/>
      <c r="N740" s="86">
        <f t="shared" si="26"/>
        <v>0</v>
      </c>
      <c r="O740" s="73"/>
      <c r="P740" s="73"/>
    </row>
    <row r="741" spans="2:16" ht="21" x14ac:dyDescent="0.2">
      <c r="B741" s="73">
        <v>739</v>
      </c>
      <c r="C741" s="5"/>
      <c r="D741" s="73"/>
      <c r="E741" s="73"/>
      <c r="F741" s="73"/>
      <c r="G741" s="73"/>
      <c r="H741" s="73"/>
      <c r="I741" s="73">
        <f t="shared" si="27"/>
        <v>0</v>
      </c>
      <c r="J741" s="90"/>
      <c r="K741" s="74"/>
      <c r="L741" s="73"/>
      <c r="M741" s="73"/>
      <c r="N741" s="86">
        <f t="shared" si="26"/>
        <v>0</v>
      </c>
      <c r="O741" s="73"/>
      <c r="P741" s="73"/>
    </row>
    <row r="742" spans="2:16" ht="21" x14ac:dyDescent="0.2">
      <c r="B742" s="73">
        <v>740</v>
      </c>
      <c r="C742" s="5"/>
      <c r="D742" s="73"/>
      <c r="E742" s="73"/>
      <c r="F742" s="73"/>
      <c r="G742" s="73"/>
      <c r="H742" s="73"/>
      <c r="I742" s="73">
        <f t="shared" si="27"/>
        <v>0</v>
      </c>
      <c r="J742" s="90"/>
      <c r="K742" s="74"/>
      <c r="L742" s="73"/>
      <c r="M742" s="73"/>
      <c r="N742" s="86">
        <f t="shared" si="26"/>
        <v>0</v>
      </c>
      <c r="O742" s="73"/>
      <c r="P742" s="73"/>
    </row>
    <row r="743" spans="2:16" ht="21" x14ac:dyDescent="0.2">
      <c r="B743" s="73">
        <v>741</v>
      </c>
      <c r="C743" s="5"/>
      <c r="D743" s="73"/>
      <c r="E743" s="73"/>
      <c r="F743" s="73"/>
      <c r="G743" s="73"/>
      <c r="H743" s="73"/>
      <c r="I743" s="73">
        <f t="shared" si="27"/>
        <v>0</v>
      </c>
      <c r="J743" s="90"/>
      <c r="K743" s="74"/>
      <c r="L743" s="73"/>
      <c r="M743" s="73"/>
      <c r="N743" s="86">
        <f t="shared" si="26"/>
        <v>0</v>
      </c>
      <c r="O743" s="73"/>
      <c r="P743" s="73"/>
    </row>
    <row r="744" spans="2:16" ht="21" x14ac:dyDescent="0.2">
      <c r="B744" s="73">
        <v>742</v>
      </c>
      <c r="C744" s="5"/>
      <c r="D744" s="73"/>
      <c r="E744" s="73"/>
      <c r="F744" s="73"/>
      <c r="G744" s="73"/>
      <c r="H744" s="73"/>
      <c r="I744" s="73">
        <f t="shared" si="27"/>
        <v>0</v>
      </c>
      <c r="J744" s="90"/>
      <c r="K744" s="74"/>
      <c r="L744" s="73"/>
      <c r="M744" s="73"/>
      <c r="N744" s="86">
        <f t="shared" si="26"/>
        <v>0</v>
      </c>
      <c r="O744" s="73"/>
      <c r="P744" s="73"/>
    </row>
    <row r="745" spans="2:16" ht="21" x14ac:dyDescent="0.2">
      <c r="B745" s="73">
        <v>743</v>
      </c>
      <c r="C745" s="5"/>
      <c r="D745" s="73"/>
      <c r="E745" s="73"/>
      <c r="F745" s="73"/>
      <c r="G745" s="73"/>
      <c r="H745" s="73"/>
      <c r="I745" s="73">
        <f t="shared" si="27"/>
        <v>0</v>
      </c>
      <c r="J745" s="90"/>
      <c r="K745" s="74"/>
      <c r="L745" s="73"/>
      <c r="M745" s="73"/>
      <c r="N745" s="86">
        <f t="shared" si="26"/>
        <v>0</v>
      </c>
      <c r="O745" s="73"/>
      <c r="P745" s="73"/>
    </row>
    <row r="746" spans="2:16" ht="21" x14ac:dyDescent="0.2">
      <c r="B746" s="73">
        <v>744</v>
      </c>
      <c r="C746" s="5"/>
      <c r="D746" s="73"/>
      <c r="E746" s="73"/>
      <c r="F746" s="73"/>
      <c r="G746" s="73"/>
      <c r="H746" s="73"/>
      <c r="I746" s="73">
        <f t="shared" si="27"/>
        <v>0</v>
      </c>
      <c r="J746" s="90"/>
      <c r="K746" s="74"/>
      <c r="L746" s="73"/>
      <c r="M746" s="73"/>
      <c r="N746" s="86">
        <f t="shared" si="26"/>
        <v>0</v>
      </c>
      <c r="O746" s="73"/>
      <c r="P746" s="73"/>
    </row>
    <row r="747" spans="2:16" ht="21" x14ac:dyDescent="0.2">
      <c r="B747" s="73">
        <v>745</v>
      </c>
      <c r="C747" s="5"/>
      <c r="D747" s="73"/>
      <c r="E747" s="73"/>
      <c r="F747" s="73"/>
      <c r="G747" s="73"/>
      <c r="H747" s="73"/>
      <c r="I747" s="73">
        <f t="shared" si="27"/>
        <v>0</v>
      </c>
      <c r="J747" s="90"/>
      <c r="K747" s="74"/>
      <c r="L747" s="73"/>
      <c r="M747" s="73"/>
      <c r="N747" s="86">
        <f t="shared" si="26"/>
        <v>0</v>
      </c>
      <c r="O747" s="73"/>
      <c r="P747" s="73"/>
    </row>
    <row r="748" spans="2:16" ht="21" x14ac:dyDescent="0.2">
      <c r="B748" s="73">
        <v>746</v>
      </c>
      <c r="C748" s="5"/>
      <c r="D748" s="73"/>
      <c r="E748" s="73"/>
      <c r="F748" s="73"/>
      <c r="G748" s="73"/>
      <c r="H748" s="73"/>
      <c r="I748" s="73">
        <f t="shared" si="27"/>
        <v>0</v>
      </c>
      <c r="J748" s="90"/>
      <c r="K748" s="74"/>
      <c r="L748" s="73"/>
      <c r="M748" s="73"/>
      <c r="N748" s="86">
        <f t="shared" si="26"/>
        <v>0</v>
      </c>
      <c r="O748" s="73"/>
      <c r="P748" s="73"/>
    </row>
    <row r="749" spans="2:16" ht="21" x14ac:dyDescent="0.2">
      <c r="B749" s="73">
        <v>747</v>
      </c>
      <c r="C749" s="5"/>
      <c r="D749" s="73"/>
      <c r="E749" s="73"/>
      <c r="F749" s="73"/>
      <c r="G749" s="73"/>
      <c r="H749" s="73"/>
      <c r="I749" s="73">
        <f t="shared" si="27"/>
        <v>0</v>
      </c>
      <c r="J749" s="90"/>
      <c r="K749" s="74"/>
      <c r="L749" s="73"/>
      <c r="M749" s="73"/>
      <c r="N749" s="86">
        <f t="shared" si="26"/>
        <v>0</v>
      </c>
      <c r="O749" s="73"/>
      <c r="P749" s="73"/>
    </row>
    <row r="750" spans="2:16" ht="21" x14ac:dyDescent="0.2">
      <c r="B750" s="73">
        <v>748</v>
      </c>
      <c r="C750" s="5"/>
      <c r="D750" s="73"/>
      <c r="E750" s="73"/>
      <c r="F750" s="73"/>
      <c r="G750" s="73"/>
      <c r="H750" s="73"/>
      <c r="I750" s="73">
        <f t="shared" si="27"/>
        <v>0</v>
      </c>
      <c r="J750" s="90"/>
      <c r="K750" s="74"/>
      <c r="L750" s="73"/>
      <c r="M750" s="73"/>
      <c r="N750" s="86">
        <f t="shared" si="26"/>
        <v>0</v>
      </c>
      <c r="O750" s="73"/>
      <c r="P750" s="73"/>
    </row>
    <row r="751" spans="2:16" ht="21" x14ac:dyDescent="0.2">
      <c r="B751" s="73">
        <v>749</v>
      </c>
      <c r="C751" s="5"/>
      <c r="D751" s="73"/>
      <c r="E751" s="73"/>
      <c r="F751" s="73"/>
      <c r="G751" s="73"/>
      <c r="H751" s="73"/>
      <c r="I751" s="73">
        <f t="shared" si="27"/>
        <v>0</v>
      </c>
      <c r="J751" s="90"/>
      <c r="K751" s="74"/>
      <c r="L751" s="73"/>
      <c r="M751" s="73"/>
      <c r="N751" s="86">
        <f t="shared" si="26"/>
        <v>0</v>
      </c>
      <c r="O751" s="73"/>
      <c r="P751" s="73"/>
    </row>
    <row r="752" spans="2:16" ht="21" x14ac:dyDescent="0.2">
      <c r="B752" s="73">
        <v>750</v>
      </c>
      <c r="C752" s="5"/>
      <c r="D752" s="73"/>
      <c r="E752" s="73"/>
      <c r="F752" s="73"/>
      <c r="G752" s="73"/>
      <c r="H752" s="73"/>
      <c r="I752" s="73">
        <f t="shared" si="27"/>
        <v>0</v>
      </c>
      <c r="J752" s="90"/>
      <c r="K752" s="74"/>
      <c r="L752" s="73"/>
      <c r="M752" s="73"/>
      <c r="N752" s="86">
        <f t="shared" si="26"/>
        <v>0</v>
      </c>
      <c r="O752" s="73"/>
      <c r="P752" s="73"/>
    </row>
    <row r="753" spans="2:16" ht="21" x14ac:dyDescent="0.2">
      <c r="B753" s="73">
        <v>751</v>
      </c>
      <c r="C753" s="5"/>
      <c r="D753" s="73"/>
      <c r="E753" s="73"/>
      <c r="F753" s="73"/>
      <c r="G753" s="73"/>
      <c r="H753" s="73"/>
      <c r="I753" s="73">
        <f t="shared" si="27"/>
        <v>0</v>
      </c>
      <c r="J753" s="90"/>
      <c r="K753" s="74"/>
      <c r="L753" s="73"/>
      <c r="M753" s="73"/>
      <c r="N753" s="86">
        <f t="shared" si="26"/>
        <v>0</v>
      </c>
      <c r="O753" s="73"/>
      <c r="P753" s="73"/>
    </row>
    <row r="754" spans="2:16" ht="21" x14ac:dyDescent="0.2">
      <c r="B754" s="73">
        <v>752</v>
      </c>
      <c r="C754" s="5"/>
      <c r="D754" s="73"/>
      <c r="E754" s="73"/>
      <c r="F754" s="73"/>
      <c r="G754" s="73"/>
      <c r="H754" s="73"/>
      <c r="I754" s="73">
        <f t="shared" si="27"/>
        <v>0</v>
      </c>
      <c r="J754" s="90"/>
      <c r="K754" s="74"/>
      <c r="L754" s="73"/>
      <c r="M754" s="73"/>
      <c r="N754" s="86">
        <f t="shared" si="26"/>
        <v>0</v>
      </c>
      <c r="O754" s="73"/>
      <c r="P754" s="73"/>
    </row>
    <row r="755" spans="2:16" ht="21" x14ac:dyDescent="0.2">
      <c r="B755" s="73">
        <v>753</v>
      </c>
      <c r="C755" s="5"/>
      <c r="D755" s="73"/>
      <c r="E755" s="73"/>
      <c r="F755" s="73"/>
      <c r="G755" s="73"/>
      <c r="H755" s="73"/>
      <c r="I755" s="73">
        <f t="shared" si="27"/>
        <v>0</v>
      </c>
      <c r="J755" s="90"/>
      <c r="K755" s="74"/>
      <c r="L755" s="73"/>
      <c r="M755" s="73"/>
      <c r="N755" s="86">
        <f t="shared" si="26"/>
        <v>0</v>
      </c>
      <c r="O755" s="73"/>
      <c r="P755" s="73"/>
    </row>
    <row r="756" spans="2:16" ht="21" x14ac:dyDescent="0.2">
      <c r="B756" s="73">
        <v>754</v>
      </c>
      <c r="C756" s="5"/>
      <c r="D756" s="73"/>
      <c r="E756" s="73"/>
      <c r="F756" s="73"/>
      <c r="G756" s="73"/>
      <c r="H756" s="73"/>
      <c r="I756" s="73">
        <f t="shared" si="27"/>
        <v>0</v>
      </c>
      <c r="J756" s="90"/>
      <c r="K756" s="74"/>
      <c r="L756" s="73"/>
      <c r="M756" s="73"/>
      <c r="N756" s="86">
        <f t="shared" si="26"/>
        <v>0</v>
      </c>
      <c r="O756" s="73"/>
      <c r="P756" s="73"/>
    </row>
    <row r="757" spans="2:16" ht="21" x14ac:dyDescent="0.2">
      <c r="B757" s="73">
        <v>755</v>
      </c>
      <c r="C757" s="5"/>
      <c r="D757" s="73"/>
      <c r="E757" s="73"/>
      <c r="F757" s="73"/>
      <c r="G757" s="73"/>
      <c r="H757" s="73"/>
      <c r="I757" s="73">
        <f t="shared" si="27"/>
        <v>0</v>
      </c>
      <c r="J757" s="90"/>
      <c r="K757" s="74"/>
      <c r="L757" s="73"/>
      <c r="M757" s="73"/>
      <c r="N757" s="86">
        <f t="shared" si="26"/>
        <v>0</v>
      </c>
      <c r="O757" s="73"/>
      <c r="P757" s="73"/>
    </row>
    <row r="758" spans="2:16" ht="21" x14ac:dyDescent="0.2">
      <c r="B758" s="73">
        <v>756</v>
      </c>
      <c r="C758" s="5"/>
      <c r="D758" s="73"/>
      <c r="E758" s="73"/>
      <c r="F758" s="73"/>
      <c r="G758" s="73"/>
      <c r="H758" s="73"/>
      <c r="I758" s="73">
        <f t="shared" si="27"/>
        <v>0</v>
      </c>
      <c r="J758" s="90"/>
      <c r="K758" s="74"/>
      <c r="L758" s="73"/>
      <c r="M758" s="73"/>
      <c r="N758" s="86">
        <f t="shared" si="26"/>
        <v>0</v>
      </c>
      <c r="O758" s="73"/>
      <c r="P758" s="73"/>
    </row>
    <row r="759" spans="2:16" ht="21" x14ac:dyDescent="0.2">
      <c r="B759" s="73">
        <v>757</v>
      </c>
      <c r="C759" s="5"/>
      <c r="D759" s="73"/>
      <c r="E759" s="73"/>
      <c r="F759" s="73"/>
      <c r="G759" s="73"/>
      <c r="H759" s="73"/>
      <c r="I759" s="73">
        <f t="shared" si="27"/>
        <v>0</v>
      </c>
      <c r="J759" s="90"/>
      <c r="K759" s="74"/>
      <c r="L759" s="73"/>
      <c r="M759" s="73"/>
      <c r="N759" s="86">
        <f t="shared" si="26"/>
        <v>0</v>
      </c>
      <c r="O759" s="73"/>
      <c r="P759" s="73"/>
    </row>
    <row r="760" spans="2:16" ht="21" x14ac:dyDescent="0.2">
      <c r="B760" s="73">
        <v>758</v>
      </c>
      <c r="C760" s="5"/>
      <c r="D760" s="73"/>
      <c r="E760" s="73"/>
      <c r="F760" s="73"/>
      <c r="G760" s="73"/>
      <c r="H760" s="73"/>
      <c r="I760" s="73">
        <f t="shared" si="27"/>
        <v>0</v>
      </c>
      <c r="J760" s="90"/>
      <c r="K760" s="74"/>
      <c r="L760" s="73"/>
      <c r="M760" s="73"/>
      <c r="N760" s="86">
        <f t="shared" si="26"/>
        <v>0</v>
      </c>
      <c r="O760" s="73"/>
      <c r="P760" s="73"/>
    </row>
    <row r="761" spans="2:16" ht="21" x14ac:dyDescent="0.2">
      <c r="B761" s="73">
        <v>759</v>
      </c>
      <c r="C761" s="5"/>
      <c r="D761" s="73"/>
      <c r="E761" s="73"/>
      <c r="F761" s="73"/>
      <c r="G761" s="73"/>
      <c r="H761" s="73"/>
      <c r="I761" s="73">
        <f t="shared" si="27"/>
        <v>0</v>
      </c>
      <c r="J761" s="90"/>
      <c r="K761" s="74"/>
      <c r="L761" s="73"/>
      <c r="M761" s="73"/>
      <c r="N761" s="86">
        <f t="shared" si="26"/>
        <v>0</v>
      </c>
      <c r="O761" s="73"/>
      <c r="P761" s="73"/>
    </row>
    <row r="762" spans="2:16" ht="21" x14ac:dyDescent="0.2">
      <c r="B762" s="73">
        <v>760</v>
      </c>
      <c r="C762" s="5"/>
      <c r="D762" s="73"/>
      <c r="E762" s="73"/>
      <c r="F762" s="73"/>
      <c r="G762" s="73"/>
      <c r="H762" s="73"/>
      <c r="I762" s="73">
        <f t="shared" si="27"/>
        <v>0</v>
      </c>
      <c r="J762" s="90"/>
      <c r="K762" s="74"/>
      <c r="L762" s="73"/>
      <c r="M762" s="73"/>
      <c r="N762" s="86">
        <f t="shared" si="26"/>
        <v>0</v>
      </c>
      <c r="O762" s="73"/>
      <c r="P762" s="73"/>
    </row>
    <row r="763" spans="2:16" ht="21" x14ac:dyDescent="0.2">
      <c r="B763" s="73">
        <v>761</v>
      </c>
      <c r="C763" s="5"/>
      <c r="D763" s="73"/>
      <c r="E763" s="73"/>
      <c r="F763" s="73"/>
      <c r="G763" s="73"/>
      <c r="H763" s="73"/>
      <c r="I763" s="73">
        <f t="shared" si="27"/>
        <v>0</v>
      </c>
      <c r="J763" s="90"/>
      <c r="K763" s="74"/>
      <c r="L763" s="73"/>
      <c r="M763" s="73"/>
      <c r="N763" s="86">
        <f t="shared" si="26"/>
        <v>0</v>
      </c>
      <c r="O763" s="73"/>
      <c r="P763" s="73"/>
    </row>
    <row r="764" spans="2:16" ht="21" x14ac:dyDescent="0.2">
      <c r="B764" s="73">
        <v>762</v>
      </c>
      <c r="C764" s="5"/>
      <c r="D764" s="73"/>
      <c r="E764" s="73"/>
      <c r="F764" s="73"/>
      <c r="G764" s="73"/>
      <c r="H764" s="73"/>
      <c r="I764" s="73">
        <f t="shared" si="27"/>
        <v>0</v>
      </c>
      <c r="J764" s="90"/>
      <c r="K764" s="74"/>
      <c r="L764" s="73"/>
      <c r="M764" s="73"/>
      <c r="N764" s="86">
        <f t="shared" si="26"/>
        <v>0</v>
      </c>
      <c r="O764" s="73"/>
      <c r="P764" s="73"/>
    </row>
    <row r="765" spans="2:16" ht="21" x14ac:dyDescent="0.2">
      <c r="B765" s="73">
        <v>763</v>
      </c>
      <c r="C765" s="5"/>
      <c r="D765" s="73"/>
      <c r="E765" s="73"/>
      <c r="F765" s="73"/>
      <c r="G765" s="73"/>
      <c r="H765" s="73"/>
      <c r="I765" s="73">
        <f t="shared" si="27"/>
        <v>0</v>
      </c>
      <c r="J765" s="90"/>
      <c r="K765" s="74"/>
      <c r="L765" s="73"/>
      <c r="M765" s="73"/>
      <c r="N765" s="86">
        <f t="shared" si="26"/>
        <v>0</v>
      </c>
      <c r="O765" s="73"/>
      <c r="P765" s="73"/>
    </row>
    <row r="766" spans="2:16" ht="21" x14ac:dyDescent="0.2">
      <c r="B766" s="73">
        <v>764</v>
      </c>
      <c r="C766" s="5"/>
      <c r="D766" s="73"/>
      <c r="E766" s="73"/>
      <c r="F766" s="73"/>
      <c r="G766" s="73"/>
      <c r="H766" s="73"/>
      <c r="I766" s="73">
        <f t="shared" si="27"/>
        <v>0</v>
      </c>
      <c r="J766" s="90"/>
      <c r="K766" s="74"/>
      <c r="L766" s="73"/>
      <c r="M766" s="73"/>
      <c r="N766" s="86">
        <f t="shared" si="26"/>
        <v>0</v>
      </c>
      <c r="O766" s="73"/>
      <c r="P766" s="73"/>
    </row>
    <row r="767" spans="2:16" ht="21" x14ac:dyDescent="0.2">
      <c r="B767" s="73">
        <v>765</v>
      </c>
      <c r="C767" s="5"/>
      <c r="D767" s="73"/>
      <c r="E767" s="73"/>
      <c r="F767" s="73"/>
      <c r="G767" s="73"/>
      <c r="H767" s="73"/>
      <c r="I767" s="73">
        <f t="shared" si="27"/>
        <v>0</v>
      </c>
      <c r="J767" s="90"/>
      <c r="K767" s="74"/>
      <c r="L767" s="73"/>
      <c r="M767" s="73"/>
      <c r="N767" s="86">
        <f t="shared" si="26"/>
        <v>0</v>
      </c>
      <c r="O767" s="73"/>
      <c r="P767" s="73"/>
    </row>
    <row r="768" spans="2:16" ht="21" x14ac:dyDescent="0.2">
      <c r="B768" s="73">
        <v>766</v>
      </c>
      <c r="C768" s="5"/>
      <c r="D768" s="73"/>
      <c r="E768" s="73"/>
      <c r="F768" s="73"/>
      <c r="G768" s="73"/>
      <c r="H768" s="73"/>
      <c r="I768" s="73">
        <f t="shared" si="27"/>
        <v>0</v>
      </c>
      <c r="J768" s="90"/>
      <c r="K768" s="74"/>
      <c r="L768" s="73"/>
      <c r="M768" s="73"/>
      <c r="N768" s="86">
        <f t="shared" si="26"/>
        <v>0</v>
      </c>
      <c r="O768" s="73"/>
      <c r="P768" s="73"/>
    </row>
    <row r="769" spans="2:16" ht="21" x14ac:dyDescent="0.2">
      <c r="B769" s="73">
        <v>767</v>
      </c>
      <c r="C769" s="5"/>
      <c r="D769" s="73"/>
      <c r="E769" s="73"/>
      <c r="F769" s="73"/>
      <c r="G769" s="73"/>
      <c r="H769" s="73"/>
      <c r="I769" s="73">
        <f t="shared" si="27"/>
        <v>0</v>
      </c>
      <c r="J769" s="90"/>
      <c r="K769" s="74"/>
      <c r="L769" s="73"/>
      <c r="M769" s="73"/>
      <c r="N769" s="86">
        <f t="shared" si="26"/>
        <v>0</v>
      </c>
      <c r="O769" s="73"/>
      <c r="P769" s="73"/>
    </row>
    <row r="770" spans="2:16" ht="21" x14ac:dyDescent="0.2">
      <c r="B770" s="73">
        <v>768</v>
      </c>
      <c r="C770" s="5"/>
      <c r="D770" s="73"/>
      <c r="E770" s="73"/>
      <c r="F770" s="73"/>
      <c r="G770" s="73"/>
      <c r="H770" s="73"/>
      <c r="I770" s="73">
        <f t="shared" si="27"/>
        <v>0</v>
      </c>
      <c r="J770" s="90"/>
      <c r="K770" s="74"/>
      <c r="L770" s="73"/>
      <c r="M770" s="73"/>
      <c r="N770" s="86">
        <f t="shared" si="26"/>
        <v>0</v>
      </c>
      <c r="O770" s="73"/>
      <c r="P770" s="73"/>
    </row>
    <row r="771" spans="2:16" ht="21" x14ac:dyDescent="0.2">
      <c r="B771" s="73">
        <v>769</v>
      </c>
      <c r="C771" s="5"/>
      <c r="D771" s="73"/>
      <c r="E771" s="73"/>
      <c r="F771" s="73"/>
      <c r="G771" s="73"/>
      <c r="H771" s="73"/>
      <c r="I771" s="73">
        <f t="shared" si="27"/>
        <v>0</v>
      </c>
      <c r="J771" s="90"/>
      <c r="K771" s="74"/>
      <c r="L771" s="73"/>
      <c r="M771" s="73"/>
      <c r="N771" s="86">
        <f t="shared" ref="N771:N834" si="28">IFERROR(H771/L771,0)</f>
        <v>0</v>
      </c>
      <c r="O771" s="73"/>
      <c r="P771" s="73"/>
    </row>
    <row r="772" spans="2:16" ht="21" x14ac:dyDescent="0.2">
      <c r="B772" s="73">
        <v>770</v>
      </c>
      <c r="C772" s="5"/>
      <c r="D772" s="73"/>
      <c r="E772" s="73"/>
      <c r="F772" s="73"/>
      <c r="G772" s="73"/>
      <c r="H772" s="73"/>
      <c r="I772" s="73">
        <f t="shared" si="27"/>
        <v>0</v>
      </c>
      <c r="J772" s="90"/>
      <c r="K772" s="74"/>
      <c r="L772" s="73"/>
      <c r="M772" s="73"/>
      <c r="N772" s="86">
        <f t="shared" si="28"/>
        <v>0</v>
      </c>
      <c r="O772" s="73"/>
      <c r="P772" s="73"/>
    </row>
    <row r="773" spans="2:16" ht="21" x14ac:dyDescent="0.2">
      <c r="B773" s="73">
        <v>771</v>
      </c>
      <c r="C773" s="5"/>
      <c r="D773" s="73"/>
      <c r="E773" s="73"/>
      <c r="F773" s="73"/>
      <c r="G773" s="73"/>
      <c r="H773" s="73"/>
      <c r="I773" s="73">
        <f t="shared" ref="I773:I836" si="29">F773*H773</f>
        <v>0</v>
      </c>
      <c r="J773" s="90"/>
      <c r="K773" s="74"/>
      <c r="L773" s="73"/>
      <c r="M773" s="73"/>
      <c r="N773" s="86">
        <f t="shared" si="28"/>
        <v>0</v>
      </c>
      <c r="O773" s="73"/>
      <c r="P773" s="73"/>
    </row>
    <row r="774" spans="2:16" ht="21" x14ac:dyDescent="0.2">
      <c r="B774" s="73">
        <v>772</v>
      </c>
      <c r="C774" s="5"/>
      <c r="D774" s="73"/>
      <c r="E774" s="73"/>
      <c r="F774" s="73"/>
      <c r="G774" s="73"/>
      <c r="H774" s="73"/>
      <c r="I774" s="73">
        <f t="shared" si="29"/>
        <v>0</v>
      </c>
      <c r="J774" s="90"/>
      <c r="K774" s="74"/>
      <c r="L774" s="73"/>
      <c r="M774" s="73"/>
      <c r="N774" s="86">
        <f t="shared" si="28"/>
        <v>0</v>
      </c>
      <c r="O774" s="73"/>
      <c r="P774" s="73"/>
    </row>
    <row r="775" spans="2:16" ht="21" x14ac:dyDescent="0.2">
      <c r="B775" s="73">
        <v>773</v>
      </c>
      <c r="C775" s="5"/>
      <c r="D775" s="73"/>
      <c r="E775" s="73"/>
      <c r="F775" s="73"/>
      <c r="G775" s="73"/>
      <c r="H775" s="73"/>
      <c r="I775" s="73">
        <f t="shared" si="29"/>
        <v>0</v>
      </c>
      <c r="J775" s="90"/>
      <c r="K775" s="74"/>
      <c r="L775" s="73"/>
      <c r="M775" s="73"/>
      <c r="N775" s="86">
        <f t="shared" si="28"/>
        <v>0</v>
      </c>
      <c r="O775" s="73"/>
      <c r="P775" s="73"/>
    </row>
    <row r="776" spans="2:16" ht="21" x14ac:dyDescent="0.2">
      <c r="B776" s="73">
        <v>774</v>
      </c>
      <c r="C776" s="5"/>
      <c r="D776" s="73"/>
      <c r="E776" s="73"/>
      <c r="F776" s="73"/>
      <c r="G776" s="73"/>
      <c r="H776" s="73"/>
      <c r="I776" s="73">
        <f t="shared" si="29"/>
        <v>0</v>
      </c>
      <c r="J776" s="90"/>
      <c r="K776" s="74"/>
      <c r="L776" s="73"/>
      <c r="M776" s="73"/>
      <c r="N776" s="86">
        <f t="shared" si="28"/>
        <v>0</v>
      </c>
      <c r="O776" s="73"/>
      <c r="P776" s="73"/>
    </row>
    <row r="777" spans="2:16" ht="21" x14ac:dyDescent="0.2">
      <c r="B777" s="73">
        <v>775</v>
      </c>
      <c r="C777" s="5"/>
      <c r="D777" s="73"/>
      <c r="E777" s="73"/>
      <c r="F777" s="73"/>
      <c r="G777" s="73"/>
      <c r="H777" s="73"/>
      <c r="I777" s="73">
        <f t="shared" si="29"/>
        <v>0</v>
      </c>
      <c r="J777" s="90"/>
      <c r="K777" s="74"/>
      <c r="L777" s="73"/>
      <c r="M777" s="73"/>
      <c r="N777" s="86">
        <f t="shared" si="28"/>
        <v>0</v>
      </c>
      <c r="O777" s="73"/>
      <c r="P777" s="73"/>
    </row>
    <row r="778" spans="2:16" ht="21" x14ac:dyDescent="0.2">
      <c r="B778" s="73">
        <v>776</v>
      </c>
      <c r="C778" s="5"/>
      <c r="D778" s="73"/>
      <c r="E778" s="73"/>
      <c r="F778" s="73"/>
      <c r="G778" s="73"/>
      <c r="H778" s="73"/>
      <c r="I778" s="73">
        <f t="shared" si="29"/>
        <v>0</v>
      </c>
      <c r="J778" s="90"/>
      <c r="K778" s="74"/>
      <c r="L778" s="73"/>
      <c r="M778" s="73"/>
      <c r="N778" s="86">
        <f t="shared" si="28"/>
        <v>0</v>
      </c>
      <c r="O778" s="73"/>
      <c r="P778" s="73"/>
    </row>
    <row r="779" spans="2:16" ht="21" x14ac:dyDescent="0.2">
      <c r="B779" s="73">
        <v>777</v>
      </c>
      <c r="C779" s="5"/>
      <c r="D779" s="73"/>
      <c r="E779" s="73"/>
      <c r="F779" s="73"/>
      <c r="G779" s="73"/>
      <c r="H779" s="73"/>
      <c r="I779" s="73">
        <f t="shared" si="29"/>
        <v>0</v>
      </c>
      <c r="J779" s="90"/>
      <c r="K779" s="74"/>
      <c r="L779" s="73"/>
      <c r="M779" s="73"/>
      <c r="N779" s="86">
        <f t="shared" si="28"/>
        <v>0</v>
      </c>
      <c r="O779" s="73"/>
      <c r="P779" s="73"/>
    </row>
    <row r="780" spans="2:16" ht="21" x14ac:dyDescent="0.2">
      <c r="B780" s="73">
        <v>778</v>
      </c>
      <c r="C780" s="5"/>
      <c r="D780" s="73"/>
      <c r="E780" s="73"/>
      <c r="F780" s="73"/>
      <c r="G780" s="73"/>
      <c r="H780" s="73"/>
      <c r="I780" s="73">
        <f t="shared" si="29"/>
        <v>0</v>
      </c>
      <c r="J780" s="90"/>
      <c r="K780" s="74"/>
      <c r="L780" s="73"/>
      <c r="M780" s="73"/>
      <c r="N780" s="86">
        <f t="shared" si="28"/>
        <v>0</v>
      </c>
      <c r="O780" s="73"/>
      <c r="P780" s="73"/>
    </row>
    <row r="781" spans="2:16" ht="21" x14ac:dyDescent="0.2">
      <c r="B781" s="73">
        <v>779</v>
      </c>
      <c r="C781" s="5"/>
      <c r="D781" s="73"/>
      <c r="E781" s="73"/>
      <c r="F781" s="73"/>
      <c r="G781" s="73"/>
      <c r="H781" s="73"/>
      <c r="I781" s="73">
        <f t="shared" si="29"/>
        <v>0</v>
      </c>
      <c r="J781" s="90"/>
      <c r="K781" s="74"/>
      <c r="L781" s="73"/>
      <c r="M781" s="73"/>
      <c r="N781" s="86">
        <f t="shared" si="28"/>
        <v>0</v>
      </c>
      <c r="O781" s="73"/>
      <c r="P781" s="73"/>
    </row>
    <row r="782" spans="2:16" ht="21" x14ac:dyDescent="0.2">
      <c r="B782" s="73">
        <v>780</v>
      </c>
      <c r="C782" s="5"/>
      <c r="D782" s="73"/>
      <c r="E782" s="73"/>
      <c r="F782" s="73"/>
      <c r="G782" s="73"/>
      <c r="H782" s="73"/>
      <c r="I782" s="73">
        <f t="shared" si="29"/>
        <v>0</v>
      </c>
      <c r="J782" s="90"/>
      <c r="K782" s="74"/>
      <c r="L782" s="73"/>
      <c r="M782" s="73"/>
      <c r="N782" s="86">
        <f t="shared" si="28"/>
        <v>0</v>
      </c>
      <c r="O782" s="73"/>
      <c r="P782" s="73"/>
    </row>
    <row r="783" spans="2:16" ht="21" x14ac:dyDescent="0.2">
      <c r="B783" s="73">
        <v>781</v>
      </c>
      <c r="C783" s="5"/>
      <c r="D783" s="73"/>
      <c r="E783" s="73"/>
      <c r="F783" s="73"/>
      <c r="G783" s="73"/>
      <c r="H783" s="73"/>
      <c r="I783" s="73">
        <f t="shared" si="29"/>
        <v>0</v>
      </c>
      <c r="J783" s="90"/>
      <c r="K783" s="74"/>
      <c r="L783" s="73"/>
      <c r="M783" s="73"/>
      <c r="N783" s="86">
        <f t="shared" si="28"/>
        <v>0</v>
      </c>
      <c r="O783" s="73"/>
      <c r="P783" s="73"/>
    </row>
    <row r="784" spans="2:16" ht="21" x14ac:dyDescent="0.2">
      <c r="B784" s="73">
        <v>782</v>
      </c>
      <c r="C784" s="5"/>
      <c r="D784" s="73"/>
      <c r="E784" s="73"/>
      <c r="F784" s="73"/>
      <c r="G784" s="73"/>
      <c r="H784" s="73"/>
      <c r="I784" s="73">
        <f t="shared" si="29"/>
        <v>0</v>
      </c>
      <c r="J784" s="90"/>
      <c r="K784" s="74"/>
      <c r="L784" s="73"/>
      <c r="M784" s="73"/>
      <c r="N784" s="86">
        <f t="shared" si="28"/>
        <v>0</v>
      </c>
      <c r="O784" s="73"/>
      <c r="P784" s="73"/>
    </row>
    <row r="785" spans="2:16" ht="21" x14ac:dyDescent="0.2">
      <c r="B785" s="73">
        <v>783</v>
      </c>
      <c r="C785" s="5"/>
      <c r="D785" s="73"/>
      <c r="E785" s="73"/>
      <c r="F785" s="73"/>
      <c r="G785" s="73"/>
      <c r="H785" s="73"/>
      <c r="I785" s="73">
        <f t="shared" si="29"/>
        <v>0</v>
      </c>
      <c r="J785" s="90"/>
      <c r="K785" s="74"/>
      <c r="L785" s="73"/>
      <c r="M785" s="73"/>
      <c r="N785" s="86">
        <f t="shared" si="28"/>
        <v>0</v>
      </c>
      <c r="O785" s="73"/>
      <c r="P785" s="73"/>
    </row>
    <row r="786" spans="2:16" ht="21" x14ac:dyDescent="0.2">
      <c r="B786" s="73">
        <v>784</v>
      </c>
      <c r="C786" s="5"/>
      <c r="D786" s="73"/>
      <c r="E786" s="73"/>
      <c r="F786" s="73"/>
      <c r="G786" s="73"/>
      <c r="H786" s="73"/>
      <c r="I786" s="73">
        <f t="shared" si="29"/>
        <v>0</v>
      </c>
      <c r="J786" s="90"/>
      <c r="K786" s="74"/>
      <c r="L786" s="73"/>
      <c r="M786" s="73"/>
      <c r="N786" s="86">
        <f t="shared" si="28"/>
        <v>0</v>
      </c>
      <c r="O786" s="73"/>
      <c r="P786" s="73"/>
    </row>
    <row r="787" spans="2:16" ht="21" x14ac:dyDescent="0.2">
      <c r="B787" s="73">
        <v>785</v>
      </c>
      <c r="C787" s="5"/>
      <c r="D787" s="73"/>
      <c r="E787" s="73"/>
      <c r="F787" s="73"/>
      <c r="G787" s="73"/>
      <c r="H787" s="73"/>
      <c r="I787" s="73">
        <f t="shared" si="29"/>
        <v>0</v>
      </c>
      <c r="J787" s="90"/>
      <c r="K787" s="74"/>
      <c r="L787" s="73"/>
      <c r="M787" s="73"/>
      <c r="N787" s="86">
        <f t="shared" si="28"/>
        <v>0</v>
      </c>
      <c r="O787" s="73"/>
      <c r="P787" s="73"/>
    </row>
    <row r="788" spans="2:16" ht="21" x14ac:dyDescent="0.2">
      <c r="B788" s="73">
        <v>786</v>
      </c>
      <c r="C788" s="5"/>
      <c r="D788" s="73"/>
      <c r="E788" s="73"/>
      <c r="F788" s="73"/>
      <c r="G788" s="73"/>
      <c r="H788" s="73"/>
      <c r="I788" s="73">
        <f t="shared" si="29"/>
        <v>0</v>
      </c>
      <c r="J788" s="90"/>
      <c r="K788" s="74"/>
      <c r="L788" s="73"/>
      <c r="M788" s="73"/>
      <c r="N788" s="86">
        <f t="shared" si="28"/>
        <v>0</v>
      </c>
      <c r="O788" s="73"/>
      <c r="P788" s="73"/>
    </row>
    <row r="789" spans="2:16" ht="21" x14ac:dyDescent="0.2">
      <c r="B789" s="73">
        <v>787</v>
      </c>
      <c r="C789" s="5"/>
      <c r="D789" s="73"/>
      <c r="E789" s="73"/>
      <c r="F789" s="73"/>
      <c r="G789" s="73"/>
      <c r="H789" s="73"/>
      <c r="I789" s="73">
        <f t="shared" si="29"/>
        <v>0</v>
      </c>
      <c r="J789" s="90"/>
      <c r="K789" s="74"/>
      <c r="L789" s="73"/>
      <c r="M789" s="73"/>
      <c r="N789" s="86">
        <f t="shared" si="28"/>
        <v>0</v>
      </c>
      <c r="O789" s="73"/>
      <c r="P789" s="73"/>
    </row>
    <row r="790" spans="2:16" ht="21" x14ac:dyDescent="0.2">
      <c r="B790" s="73">
        <v>788</v>
      </c>
      <c r="C790" s="5"/>
      <c r="D790" s="73"/>
      <c r="E790" s="73"/>
      <c r="F790" s="73"/>
      <c r="G790" s="73"/>
      <c r="H790" s="73"/>
      <c r="I790" s="73">
        <f t="shared" si="29"/>
        <v>0</v>
      </c>
      <c r="J790" s="90"/>
      <c r="K790" s="74"/>
      <c r="L790" s="73"/>
      <c r="M790" s="73"/>
      <c r="N790" s="86">
        <f t="shared" si="28"/>
        <v>0</v>
      </c>
      <c r="O790" s="73"/>
      <c r="P790" s="73"/>
    </row>
    <row r="791" spans="2:16" ht="21" x14ac:dyDescent="0.2">
      <c r="B791" s="73">
        <v>789</v>
      </c>
      <c r="C791" s="5"/>
      <c r="D791" s="73"/>
      <c r="E791" s="73"/>
      <c r="F791" s="73"/>
      <c r="G791" s="73"/>
      <c r="H791" s="73"/>
      <c r="I791" s="73">
        <f t="shared" si="29"/>
        <v>0</v>
      </c>
      <c r="J791" s="90"/>
      <c r="K791" s="74"/>
      <c r="L791" s="73"/>
      <c r="M791" s="73"/>
      <c r="N791" s="86">
        <f t="shared" si="28"/>
        <v>0</v>
      </c>
      <c r="O791" s="73"/>
      <c r="P791" s="73"/>
    </row>
    <row r="792" spans="2:16" ht="21" x14ac:dyDescent="0.2">
      <c r="B792" s="73">
        <v>790</v>
      </c>
      <c r="C792" s="5"/>
      <c r="D792" s="73"/>
      <c r="E792" s="73"/>
      <c r="F792" s="73"/>
      <c r="G792" s="73"/>
      <c r="H792" s="73"/>
      <c r="I792" s="73">
        <f t="shared" si="29"/>
        <v>0</v>
      </c>
      <c r="J792" s="90"/>
      <c r="K792" s="74"/>
      <c r="L792" s="73"/>
      <c r="M792" s="73"/>
      <c r="N792" s="86">
        <f t="shared" si="28"/>
        <v>0</v>
      </c>
      <c r="O792" s="73"/>
      <c r="P792" s="73"/>
    </row>
    <row r="793" spans="2:16" ht="21" x14ac:dyDescent="0.2">
      <c r="B793" s="73">
        <v>791</v>
      </c>
      <c r="C793" s="5"/>
      <c r="D793" s="73"/>
      <c r="E793" s="73"/>
      <c r="F793" s="73"/>
      <c r="G793" s="73"/>
      <c r="H793" s="73"/>
      <c r="I793" s="73">
        <f t="shared" si="29"/>
        <v>0</v>
      </c>
      <c r="J793" s="90"/>
      <c r="K793" s="74"/>
      <c r="L793" s="73"/>
      <c r="M793" s="73"/>
      <c r="N793" s="86">
        <f t="shared" si="28"/>
        <v>0</v>
      </c>
      <c r="O793" s="73"/>
      <c r="P793" s="73"/>
    </row>
    <row r="794" spans="2:16" ht="21" x14ac:dyDescent="0.2">
      <c r="B794" s="73">
        <v>792</v>
      </c>
      <c r="C794" s="5"/>
      <c r="D794" s="73"/>
      <c r="E794" s="73"/>
      <c r="F794" s="73"/>
      <c r="G794" s="73"/>
      <c r="H794" s="73"/>
      <c r="I794" s="73">
        <f t="shared" si="29"/>
        <v>0</v>
      </c>
      <c r="J794" s="90"/>
      <c r="K794" s="74"/>
      <c r="L794" s="73"/>
      <c r="M794" s="73"/>
      <c r="N794" s="86">
        <f t="shared" si="28"/>
        <v>0</v>
      </c>
      <c r="O794" s="73"/>
      <c r="P794" s="73"/>
    </row>
    <row r="795" spans="2:16" ht="21" x14ac:dyDescent="0.2">
      <c r="B795" s="73">
        <v>793</v>
      </c>
      <c r="C795" s="5"/>
      <c r="D795" s="73"/>
      <c r="E795" s="73"/>
      <c r="F795" s="73"/>
      <c r="G795" s="73"/>
      <c r="H795" s="73"/>
      <c r="I795" s="73">
        <f t="shared" si="29"/>
        <v>0</v>
      </c>
      <c r="J795" s="90"/>
      <c r="K795" s="74"/>
      <c r="L795" s="73"/>
      <c r="M795" s="73"/>
      <c r="N795" s="86">
        <f t="shared" si="28"/>
        <v>0</v>
      </c>
      <c r="O795" s="73"/>
      <c r="P795" s="73"/>
    </row>
    <row r="796" spans="2:16" ht="21" x14ac:dyDescent="0.2">
      <c r="B796" s="73">
        <v>794</v>
      </c>
      <c r="C796" s="5"/>
      <c r="D796" s="73"/>
      <c r="E796" s="73"/>
      <c r="F796" s="73"/>
      <c r="G796" s="73"/>
      <c r="H796" s="73"/>
      <c r="I796" s="73">
        <f t="shared" si="29"/>
        <v>0</v>
      </c>
      <c r="J796" s="90"/>
      <c r="K796" s="74"/>
      <c r="L796" s="73"/>
      <c r="M796" s="73"/>
      <c r="N796" s="86">
        <f t="shared" si="28"/>
        <v>0</v>
      </c>
      <c r="O796" s="73"/>
      <c r="P796" s="73"/>
    </row>
    <row r="797" spans="2:16" ht="21" x14ac:dyDescent="0.2">
      <c r="B797" s="73">
        <v>795</v>
      </c>
      <c r="C797" s="5"/>
      <c r="D797" s="73"/>
      <c r="E797" s="73"/>
      <c r="F797" s="73"/>
      <c r="G797" s="73"/>
      <c r="H797" s="73"/>
      <c r="I797" s="73">
        <f t="shared" si="29"/>
        <v>0</v>
      </c>
      <c r="J797" s="90"/>
      <c r="K797" s="74"/>
      <c r="L797" s="73"/>
      <c r="M797" s="73"/>
      <c r="N797" s="86">
        <f t="shared" si="28"/>
        <v>0</v>
      </c>
      <c r="O797" s="73"/>
      <c r="P797" s="73"/>
    </row>
    <row r="798" spans="2:16" ht="21" x14ac:dyDescent="0.2">
      <c r="B798" s="73">
        <v>796</v>
      </c>
      <c r="C798" s="5"/>
      <c r="D798" s="73"/>
      <c r="E798" s="73"/>
      <c r="F798" s="73"/>
      <c r="G798" s="73"/>
      <c r="H798" s="73"/>
      <c r="I798" s="73">
        <f t="shared" si="29"/>
        <v>0</v>
      </c>
      <c r="J798" s="90"/>
      <c r="K798" s="74"/>
      <c r="L798" s="73"/>
      <c r="M798" s="73"/>
      <c r="N798" s="86">
        <f t="shared" si="28"/>
        <v>0</v>
      </c>
      <c r="O798" s="73"/>
      <c r="P798" s="73"/>
    </row>
    <row r="799" spans="2:16" ht="21" x14ac:dyDescent="0.2">
      <c r="B799" s="73">
        <v>797</v>
      </c>
      <c r="C799" s="5"/>
      <c r="D799" s="73"/>
      <c r="E799" s="73"/>
      <c r="F799" s="73"/>
      <c r="G799" s="73"/>
      <c r="H799" s="73"/>
      <c r="I799" s="73">
        <f t="shared" si="29"/>
        <v>0</v>
      </c>
      <c r="J799" s="90"/>
      <c r="K799" s="74"/>
      <c r="L799" s="73"/>
      <c r="M799" s="73"/>
      <c r="N799" s="86">
        <f t="shared" si="28"/>
        <v>0</v>
      </c>
      <c r="O799" s="73"/>
      <c r="P799" s="73"/>
    </row>
    <row r="800" spans="2:16" ht="21" x14ac:dyDescent="0.2">
      <c r="B800" s="73">
        <v>798</v>
      </c>
      <c r="C800" s="5"/>
      <c r="D800" s="73"/>
      <c r="E800" s="73"/>
      <c r="F800" s="73"/>
      <c r="G800" s="73"/>
      <c r="H800" s="73"/>
      <c r="I800" s="73">
        <f t="shared" si="29"/>
        <v>0</v>
      </c>
      <c r="J800" s="90"/>
      <c r="K800" s="74"/>
      <c r="L800" s="73"/>
      <c r="M800" s="73"/>
      <c r="N800" s="86">
        <f t="shared" si="28"/>
        <v>0</v>
      </c>
      <c r="O800" s="73"/>
      <c r="P800" s="73"/>
    </row>
    <row r="801" spans="2:16" ht="21" x14ac:dyDescent="0.2">
      <c r="B801" s="73">
        <v>799</v>
      </c>
      <c r="C801" s="5"/>
      <c r="D801" s="73"/>
      <c r="E801" s="73"/>
      <c r="F801" s="73"/>
      <c r="G801" s="73"/>
      <c r="H801" s="73"/>
      <c r="I801" s="73">
        <f t="shared" si="29"/>
        <v>0</v>
      </c>
      <c r="J801" s="90"/>
      <c r="K801" s="74"/>
      <c r="L801" s="73"/>
      <c r="M801" s="73"/>
      <c r="N801" s="86">
        <f t="shared" si="28"/>
        <v>0</v>
      </c>
      <c r="O801" s="73"/>
      <c r="P801" s="73"/>
    </row>
    <row r="802" spans="2:16" ht="21" x14ac:dyDescent="0.2">
      <c r="B802" s="73">
        <v>800</v>
      </c>
      <c r="C802" s="5"/>
      <c r="D802" s="73"/>
      <c r="E802" s="73"/>
      <c r="F802" s="73"/>
      <c r="G802" s="73"/>
      <c r="H802" s="73"/>
      <c r="I802" s="73">
        <f t="shared" si="29"/>
        <v>0</v>
      </c>
      <c r="J802" s="90"/>
      <c r="K802" s="74"/>
      <c r="L802" s="73"/>
      <c r="M802" s="73"/>
      <c r="N802" s="86">
        <f t="shared" si="28"/>
        <v>0</v>
      </c>
      <c r="O802" s="73"/>
      <c r="P802" s="73"/>
    </row>
    <row r="803" spans="2:16" ht="21" x14ac:dyDescent="0.2">
      <c r="B803" s="73">
        <v>801</v>
      </c>
      <c r="C803" s="5"/>
      <c r="D803" s="73"/>
      <c r="E803" s="73"/>
      <c r="F803" s="73"/>
      <c r="G803" s="73"/>
      <c r="H803" s="73"/>
      <c r="I803" s="73">
        <f t="shared" si="29"/>
        <v>0</v>
      </c>
      <c r="J803" s="90"/>
      <c r="K803" s="74"/>
      <c r="L803" s="73"/>
      <c r="M803" s="73"/>
      <c r="N803" s="86">
        <f t="shared" si="28"/>
        <v>0</v>
      </c>
      <c r="O803" s="73"/>
      <c r="P803" s="73"/>
    </row>
    <row r="804" spans="2:16" ht="21" x14ac:dyDescent="0.2">
      <c r="B804" s="73">
        <v>802</v>
      </c>
      <c r="C804" s="5"/>
      <c r="D804" s="73"/>
      <c r="E804" s="73"/>
      <c r="F804" s="73"/>
      <c r="G804" s="73"/>
      <c r="H804" s="73"/>
      <c r="I804" s="73">
        <f t="shared" si="29"/>
        <v>0</v>
      </c>
      <c r="J804" s="90"/>
      <c r="K804" s="74"/>
      <c r="L804" s="73"/>
      <c r="M804" s="73"/>
      <c r="N804" s="86">
        <f t="shared" si="28"/>
        <v>0</v>
      </c>
      <c r="O804" s="73"/>
      <c r="P804" s="73"/>
    </row>
    <row r="805" spans="2:16" ht="21" x14ac:dyDescent="0.2">
      <c r="B805" s="73">
        <v>803</v>
      </c>
      <c r="C805" s="5"/>
      <c r="D805" s="73"/>
      <c r="E805" s="73"/>
      <c r="F805" s="73"/>
      <c r="G805" s="73"/>
      <c r="H805" s="73"/>
      <c r="I805" s="73">
        <f t="shared" si="29"/>
        <v>0</v>
      </c>
      <c r="J805" s="90"/>
      <c r="K805" s="74"/>
      <c r="L805" s="73"/>
      <c r="M805" s="73"/>
      <c r="N805" s="86">
        <f t="shared" si="28"/>
        <v>0</v>
      </c>
      <c r="O805" s="73"/>
      <c r="P805" s="73"/>
    </row>
    <row r="806" spans="2:16" ht="21" x14ac:dyDescent="0.2">
      <c r="B806" s="73">
        <v>804</v>
      </c>
      <c r="C806" s="5"/>
      <c r="D806" s="73"/>
      <c r="E806" s="73"/>
      <c r="F806" s="73"/>
      <c r="G806" s="73"/>
      <c r="H806" s="73"/>
      <c r="I806" s="73">
        <f t="shared" si="29"/>
        <v>0</v>
      </c>
      <c r="J806" s="90"/>
      <c r="K806" s="74"/>
      <c r="L806" s="73"/>
      <c r="M806" s="73"/>
      <c r="N806" s="86">
        <f t="shared" si="28"/>
        <v>0</v>
      </c>
      <c r="O806" s="73"/>
      <c r="P806" s="73"/>
    </row>
    <row r="807" spans="2:16" ht="21" x14ac:dyDescent="0.2">
      <c r="B807" s="73">
        <v>805</v>
      </c>
      <c r="C807" s="5"/>
      <c r="D807" s="73"/>
      <c r="E807" s="73"/>
      <c r="F807" s="73"/>
      <c r="G807" s="73"/>
      <c r="H807" s="73"/>
      <c r="I807" s="73">
        <f t="shared" si="29"/>
        <v>0</v>
      </c>
      <c r="J807" s="90"/>
      <c r="K807" s="74"/>
      <c r="L807" s="73"/>
      <c r="M807" s="73"/>
      <c r="N807" s="86">
        <f t="shared" si="28"/>
        <v>0</v>
      </c>
      <c r="O807" s="73"/>
      <c r="P807" s="73"/>
    </row>
    <row r="808" spans="2:16" ht="21" x14ac:dyDescent="0.2">
      <c r="B808" s="73">
        <v>806</v>
      </c>
      <c r="C808" s="5"/>
      <c r="D808" s="73"/>
      <c r="E808" s="73"/>
      <c r="F808" s="73"/>
      <c r="G808" s="73"/>
      <c r="H808" s="73"/>
      <c r="I808" s="73">
        <f t="shared" si="29"/>
        <v>0</v>
      </c>
      <c r="J808" s="90"/>
      <c r="K808" s="74"/>
      <c r="L808" s="73"/>
      <c r="M808" s="73"/>
      <c r="N808" s="86">
        <f t="shared" si="28"/>
        <v>0</v>
      </c>
      <c r="O808" s="73"/>
      <c r="P808" s="73"/>
    </row>
    <row r="809" spans="2:16" ht="21" x14ac:dyDescent="0.2">
      <c r="B809" s="73">
        <v>807</v>
      </c>
      <c r="C809" s="5"/>
      <c r="D809" s="73"/>
      <c r="E809" s="73"/>
      <c r="F809" s="73"/>
      <c r="G809" s="73"/>
      <c r="H809" s="73"/>
      <c r="I809" s="73">
        <f t="shared" si="29"/>
        <v>0</v>
      </c>
      <c r="J809" s="90"/>
      <c r="K809" s="74"/>
      <c r="L809" s="73"/>
      <c r="M809" s="73"/>
      <c r="N809" s="86">
        <f t="shared" si="28"/>
        <v>0</v>
      </c>
      <c r="O809" s="73"/>
      <c r="P809" s="73"/>
    </row>
    <row r="810" spans="2:16" ht="21" x14ac:dyDescent="0.2">
      <c r="B810" s="73">
        <v>808</v>
      </c>
      <c r="C810" s="5"/>
      <c r="D810" s="73"/>
      <c r="E810" s="73"/>
      <c r="F810" s="73"/>
      <c r="G810" s="73"/>
      <c r="H810" s="73"/>
      <c r="I810" s="73">
        <f t="shared" si="29"/>
        <v>0</v>
      </c>
      <c r="J810" s="90"/>
      <c r="K810" s="74"/>
      <c r="L810" s="73"/>
      <c r="M810" s="73"/>
      <c r="N810" s="86">
        <f t="shared" si="28"/>
        <v>0</v>
      </c>
      <c r="O810" s="73"/>
      <c r="P810" s="73"/>
    </row>
    <row r="811" spans="2:16" ht="21" x14ac:dyDescent="0.2">
      <c r="B811" s="73">
        <v>809</v>
      </c>
      <c r="C811" s="5"/>
      <c r="D811" s="73"/>
      <c r="E811" s="73"/>
      <c r="F811" s="73"/>
      <c r="G811" s="73"/>
      <c r="H811" s="73"/>
      <c r="I811" s="73">
        <f t="shared" si="29"/>
        <v>0</v>
      </c>
      <c r="J811" s="90"/>
      <c r="K811" s="74"/>
      <c r="L811" s="73"/>
      <c r="M811" s="73"/>
      <c r="N811" s="86">
        <f t="shared" si="28"/>
        <v>0</v>
      </c>
      <c r="O811" s="73"/>
      <c r="P811" s="73"/>
    </row>
    <row r="812" spans="2:16" ht="21" x14ac:dyDescent="0.2">
      <c r="B812" s="73">
        <v>810</v>
      </c>
      <c r="C812" s="5"/>
      <c r="D812" s="73"/>
      <c r="E812" s="73"/>
      <c r="F812" s="73"/>
      <c r="G812" s="73"/>
      <c r="H812" s="73"/>
      <c r="I812" s="73">
        <f t="shared" si="29"/>
        <v>0</v>
      </c>
      <c r="J812" s="90"/>
      <c r="K812" s="74"/>
      <c r="L812" s="73"/>
      <c r="M812" s="73"/>
      <c r="N812" s="86">
        <f t="shared" si="28"/>
        <v>0</v>
      </c>
      <c r="O812" s="73"/>
      <c r="P812" s="73"/>
    </row>
    <row r="813" spans="2:16" ht="21" x14ac:dyDescent="0.2">
      <c r="B813" s="73">
        <v>811</v>
      </c>
      <c r="C813" s="5"/>
      <c r="D813" s="73"/>
      <c r="E813" s="73"/>
      <c r="F813" s="73"/>
      <c r="G813" s="73"/>
      <c r="H813" s="73"/>
      <c r="I813" s="73">
        <f t="shared" si="29"/>
        <v>0</v>
      </c>
      <c r="J813" s="90"/>
      <c r="K813" s="74"/>
      <c r="L813" s="73"/>
      <c r="M813" s="73"/>
      <c r="N813" s="86">
        <f t="shared" si="28"/>
        <v>0</v>
      </c>
      <c r="O813" s="73"/>
      <c r="P813" s="73"/>
    </row>
    <row r="814" spans="2:16" ht="21" x14ac:dyDescent="0.2">
      <c r="B814" s="73">
        <v>812</v>
      </c>
      <c r="C814" s="5"/>
      <c r="D814" s="73"/>
      <c r="E814" s="73"/>
      <c r="F814" s="73"/>
      <c r="G814" s="73"/>
      <c r="H814" s="73"/>
      <c r="I814" s="73">
        <f t="shared" si="29"/>
        <v>0</v>
      </c>
      <c r="J814" s="90"/>
      <c r="K814" s="74"/>
      <c r="L814" s="73"/>
      <c r="M814" s="73"/>
      <c r="N814" s="86">
        <f t="shared" si="28"/>
        <v>0</v>
      </c>
      <c r="O814" s="73"/>
      <c r="P814" s="73"/>
    </row>
    <row r="815" spans="2:16" ht="21" x14ac:dyDescent="0.2">
      <c r="B815" s="73">
        <v>813</v>
      </c>
      <c r="C815" s="5"/>
      <c r="D815" s="73"/>
      <c r="E815" s="73"/>
      <c r="F815" s="73"/>
      <c r="G815" s="73"/>
      <c r="H815" s="73"/>
      <c r="I815" s="73">
        <f t="shared" si="29"/>
        <v>0</v>
      </c>
      <c r="J815" s="90"/>
      <c r="K815" s="74"/>
      <c r="L815" s="73"/>
      <c r="M815" s="73"/>
      <c r="N815" s="86">
        <f t="shared" si="28"/>
        <v>0</v>
      </c>
      <c r="O815" s="73"/>
      <c r="P815" s="73"/>
    </row>
    <row r="816" spans="2:16" ht="21" x14ac:dyDescent="0.2">
      <c r="B816" s="73">
        <v>814</v>
      </c>
      <c r="C816" s="5"/>
      <c r="D816" s="73"/>
      <c r="E816" s="73"/>
      <c r="F816" s="73"/>
      <c r="G816" s="73"/>
      <c r="H816" s="73"/>
      <c r="I816" s="73">
        <f t="shared" si="29"/>
        <v>0</v>
      </c>
      <c r="J816" s="90"/>
      <c r="K816" s="74"/>
      <c r="L816" s="73"/>
      <c r="M816" s="73"/>
      <c r="N816" s="86">
        <f t="shared" si="28"/>
        <v>0</v>
      </c>
      <c r="O816" s="73"/>
      <c r="P816" s="73"/>
    </row>
    <row r="817" spans="2:16" ht="21" x14ac:dyDescent="0.2">
      <c r="B817" s="73">
        <v>815</v>
      </c>
      <c r="C817" s="5"/>
      <c r="D817" s="73"/>
      <c r="E817" s="73"/>
      <c r="F817" s="73"/>
      <c r="G817" s="73"/>
      <c r="H817" s="73"/>
      <c r="I817" s="73">
        <f t="shared" si="29"/>
        <v>0</v>
      </c>
      <c r="J817" s="90"/>
      <c r="K817" s="74"/>
      <c r="L817" s="73"/>
      <c r="M817" s="73"/>
      <c r="N817" s="86">
        <f t="shared" si="28"/>
        <v>0</v>
      </c>
      <c r="O817" s="73"/>
      <c r="P817" s="73"/>
    </row>
    <row r="818" spans="2:16" ht="21" x14ac:dyDescent="0.2">
      <c r="B818" s="73">
        <v>816</v>
      </c>
      <c r="C818" s="5"/>
      <c r="D818" s="73"/>
      <c r="E818" s="73"/>
      <c r="F818" s="73"/>
      <c r="G818" s="73"/>
      <c r="H818" s="73"/>
      <c r="I818" s="73">
        <f t="shared" si="29"/>
        <v>0</v>
      </c>
      <c r="J818" s="90"/>
      <c r="K818" s="74"/>
      <c r="L818" s="73"/>
      <c r="M818" s="73"/>
      <c r="N818" s="86">
        <f t="shared" si="28"/>
        <v>0</v>
      </c>
      <c r="O818" s="73"/>
      <c r="P818" s="73"/>
    </row>
    <row r="819" spans="2:16" ht="21" x14ac:dyDescent="0.2">
      <c r="B819" s="73">
        <v>817</v>
      </c>
      <c r="C819" s="5"/>
      <c r="D819" s="73"/>
      <c r="E819" s="73"/>
      <c r="F819" s="73"/>
      <c r="G819" s="73"/>
      <c r="H819" s="73"/>
      <c r="I819" s="73">
        <f t="shared" si="29"/>
        <v>0</v>
      </c>
      <c r="J819" s="90"/>
      <c r="K819" s="74"/>
      <c r="L819" s="73"/>
      <c r="M819" s="73"/>
      <c r="N819" s="86">
        <f t="shared" si="28"/>
        <v>0</v>
      </c>
      <c r="O819" s="73"/>
      <c r="P819" s="73"/>
    </row>
    <row r="820" spans="2:16" ht="21" x14ac:dyDescent="0.2">
      <c r="B820" s="73">
        <v>818</v>
      </c>
      <c r="C820" s="5"/>
      <c r="D820" s="73"/>
      <c r="E820" s="73"/>
      <c r="F820" s="73"/>
      <c r="G820" s="73"/>
      <c r="H820" s="73"/>
      <c r="I820" s="73">
        <f t="shared" si="29"/>
        <v>0</v>
      </c>
      <c r="J820" s="90"/>
      <c r="K820" s="74"/>
      <c r="L820" s="73"/>
      <c r="M820" s="73"/>
      <c r="N820" s="86">
        <f t="shared" si="28"/>
        <v>0</v>
      </c>
      <c r="O820" s="73"/>
      <c r="P820" s="73"/>
    </row>
    <row r="821" spans="2:16" ht="21" x14ac:dyDescent="0.2">
      <c r="B821" s="73">
        <v>819</v>
      </c>
      <c r="C821" s="5"/>
      <c r="D821" s="73"/>
      <c r="E821" s="73"/>
      <c r="F821" s="73"/>
      <c r="G821" s="73"/>
      <c r="H821" s="73"/>
      <c r="I821" s="73">
        <f t="shared" si="29"/>
        <v>0</v>
      </c>
      <c r="J821" s="90"/>
      <c r="K821" s="74"/>
      <c r="L821" s="73"/>
      <c r="M821" s="73"/>
      <c r="N821" s="86">
        <f t="shared" si="28"/>
        <v>0</v>
      </c>
      <c r="O821" s="73"/>
      <c r="P821" s="73"/>
    </row>
    <row r="822" spans="2:16" ht="21" x14ac:dyDescent="0.2">
      <c r="B822" s="73">
        <v>820</v>
      </c>
      <c r="C822" s="5"/>
      <c r="D822" s="73"/>
      <c r="E822" s="73"/>
      <c r="F822" s="73"/>
      <c r="G822" s="73"/>
      <c r="H822" s="73"/>
      <c r="I822" s="73">
        <f t="shared" si="29"/>
        <v>0</v>
      </c>
      <c r="J822" s="90"/>
      <c r="K822" s="74"/>
      <c r="L822" s="73"/>
      <c r="M822" s="73"/>
      <c r="N822" s="86">
        <f t="shared" si="28"/>
        <v>0</v>
      </c>
      <c r="O822" s="73"/>
      <c r="P822" s="73"/>
    </row>
    <row r="823" spans="2:16" ht="21" x14ac:dyDescent="0.2">
      <c r="B823" s="73">
        <v>821</v>
      </c>
      <c r="C823" s="5"/>
      <c r="D823" s="73"/>
      <c r="E823" s="73"/>
      <c r="F823" s="73"/>
      <c r="G823" s="73"/>
      <c r="H823" s="73"/>
      <c r="I823" s="73">
        <f t="shared" si="29"/>
        <v>0</v>
      </c>
      <c r="J823" s="90"/>
      <c r="K823" s="74"/>
      <c r="L823" s="73"/>
      <c r="M823" s="73"/>
      <c r="N823" s="86">
        <f t="shared" si="28"/>
        <v>0</v>
      </c>
      <c r="O823" s="73"/>
      <c r="P823" s="73"/>
    </row>
    <row r="824" spans="2:16" ht="21" x14ac:dyDescent="0.2">
      <c r="B824" s="73">
        <v>822</v>
      </c>
      <c r="C824" s="5"/>
      <c r="D824" s="73"/>
      <c r="E824" s="73"/>
      <c r="F824" s="73"/>
      <c r="G824" s="73"/>
      <c r="H824" s="73"/>
      <c r="I824" s="73">
        <f t="shared" si="29"/>
        <v>0</v>
      </c>
      <c r="J824" s="90"/>
      <c r="K824" s="74"/>
      <c r="L824" s="73"/>
      <c r="M824" s="73"/>
      <c r="N824" s="86">
        <f t="shared" si="28"/>
        <v>0</v>
      </c>
      <c r="O824" s="73"/>
      <c r="P824" s="73"/>
    </row>
    <row r="825" spans="2:16" ht="21" x14ac:dyDescent="0.2">
      <c r="B825" s="73">
        <v>823</v>
      </c>
      <c r="C825" s="5"/>
      <c r="D825" s="73"/>
      <c r="E825" s="73"/>
      <c r="F825" s="73"/>
      <c r="G825" s="73"/>
      <c r="H825" s="73"/>
      <c r="I825" s="73">
        <f t="shared" si="29"/>
        <v>0</v>
      </c>
      <c r="J825" s="90"/>
      <c r="K825" s="74"/>
      <c r="L825" s="73"/>
      <c r="M825" s="73"/>
      <c r="N825" s="86">
        <f t="shared" si="28"/>
        <v>0</v>
      </c>
      <c r="O825" s="73"/>
      <c r="P825" s="73"/>
    </row>
    <row r="826" spans="2:16" ht="21" x14ac:dyDescent="0.2">
      <c r="B826" s="73">
        <v>824</v>
      </c>
      <c r="C826" s="5"/>
      <c r="D826" s="73"/>
      <c r="E826" s="73"/>
      <c r="F826" s="73"/>
      <c r="G826" s="73"/>
      <c r="H826" s="73"/>
      <c r="I826" s="73">
        <f t="shared" si="29"/>
        <v>0</v>
      </c>
      <c r="J826" s="90"/>
      <c r="K826" s="74"/>
      <c r="L826" s="73"/>
      <c r="M826" s="73"/>
      <c r="N826" s="86">
        <f t="shared" si="28"/>
        <v>0</v>
      </c>
      <c r="O826" s="73"/>
      <c r="P826" s="73"/>
    </row>
    <row r="827" spans="2:16" ht="21" x14ac:dyDescent="0.2">
      <c r="B827" s="73">
        <v>825</v>
      </c>
      <c r="C827" s="5"/>
      <c r="D827" s="73"/>
      <c r="E827" s="73"/>
      <c r="F827" s="73"/>
      <c r="G827" s="73"/>
      <c r="H827" s="73"/>
      <c r="I827" s="73">
        <f t="shared" si="29"/>
        <v>0</v>
      </c>
      <c r="J827" s="90"/>
      <c r="K827" s="74"/>
      <c r="L827" s="73"/>
      <c r="M827" s="73"/>
      <c r="N827" s="86">
        <f t="shared" si="28"/>
        <v>0</v>
      </c>
      <c r="O827" s="73"/>
      <c r="P827" s="73"/>
    </row>
    <row r="828" spans="2:16" ht="21" x14ac:dyDescent="0.2">
      <c r="B828" s="73">
        <v>826</v>
      </c>
      <c r="C828" s="5"/>
      <c r="D828" s="73"/>
      <c r="E828" s="73"/>
      <c r="F828" s="73"/>
      <c r="G828" s="73"/>
      <c r="H828" s="73"/>
      <c r="I828" s="73">
        <f t="shared" si="29"/>
        <v>0</v>
      </c>
      <c r="J828" s="90"/>
      <c r="K828" s="74"/>
      <c r="L828" s="73"/>
      <c r="M828" s="73"/>
      <c r="N828" s="86">
        <f t="shared" si="28"/>
        <v>0</v>
      </c>
      <c r="O828" s="73"/>
      <c r="P828" s="73"/>
    </row>
    <row r="829" spans="2:16" ht="21" x14ac:dyDescent="0.2">
      <c r="B829" s="73">
        <v>827</v>
      </c>
      <c r="C829" s="5"/>
      <c r="D829" s="73"/>
      <c r="E829" s="73"/>
      <c r="F829" s="73"/>
      <c r="G829" s="73"/>
      <c r="H829" s="73"/>
      <c r="I829" s="73">
        <f t="shared" si="29"/>
        <v>0</v>
      </c>
      <c r="J829" s="90"/>
      <c r="K829" s="74"/>
      <c r="L829" s="73"/>
      <c r="M829" s="73"/>
      <c r="N829" s="86">
        <f t="shared" si="28"/>
        <v>0</v>
      </c>
      <c r="O829" s="73"/>
      <c r="P829" s="73"/>
    </row>
    <row r="830" spans="2:16" ht="21" x14ac:dyDescent="0.2">
      <c r="B830" s="73">
        <v>828</v>
      </c>
      <c r="C830" s="5"/>
      <c r="D830" s="73"/>
      <c r="E830" s="73"/>
      <c r="F830" s="73"/>
      <c r="G830" s="73"/>
      <c r="H830" s="73"/>
      <c r="I830" s="73">
        <f t="shared" si="29"/>
        <v>0</v>
      </c>
      <c r="J830" s="90"/>
      <c r="K830" s="74"/>
      <c r="L830" s="73"/>
      <c r="M830" s="73"/>
      <c r="N830" s="86">
        <f t="shared" si="28"/>
        <v>0</v>
      </c>
      <c r="O830" s="73"/>
      <c r="P830" s="73"/>
    </row>
    <row r="831" spans="2:16" ht="21" x14ac:dyDescent="0.2">
      <c r="B831" s="73">
        <v>829</v>
      </c>
      <c r="C831" s="5"/>
      <c r="D831" s="73"/>
      <c r="E831" s="73"/>
      <c r="F831" s="73"/>
      <c r="G831" s="73"/>
      <c r="H831" s="73"/>
      <c r="I831" s="73">
        <f t="shared" si="29"/>
        <v>0</v>
      </c>
      <c r="J831" s="90"/>
      <c r="K831" s="74"/>
      <c r="L831" s="73"/>
      <c r="M831" s="73"/>
      <c r="N831" s="86">
        <f t="shared" si="28"/>
        <v>0</v>
      </c>
      <c r="O831" s="73"/>
      <c r="P831" s="73"/>
    </row>
    <row r="832" spans="2:16" ht="21" x14ac:dyDescent="0.2">
      <c r="B832" s="73">
        <v>830</v>
      </c>
      <c r="C832" s="5"/>
      <c r="D832" s="73"/>
      <c r="E832" s="73"/>
      <c r="F832" s="73"/>
      <c r="G832" s="73"/>
      <c r="H832" s="73"/>
      <c r="I832" s="73">
        <f t="shared" si="29"/>
        <v>0</v>
      </c>
      <c r="J832" s="90"/>
      <c r="K832" s="74"/>
      <c r="L832" s="73"/>
      <c r="M832" s="73"/>
      <c r="N832" s="86">
        <f t="shared" si="28"/>
        <v>0</v>
      </c>
      <c r="O832" s="73"/>
      <c r="P832" s="73"/>
    </row>
    <row r="833" spans="2:16" ht="21" x14ac:dyDescent="0.2">
      <c r="B833" s="73">
        <v>831</v>
      </c>
      <c r="C833" s="5"/>
      <c r="D833" s="73"/>
      <c r="E833" s="73"/>
      <c r="F833" s="73"/>
      <c r="G833" s="73"/>
      <c r="H833" s="73"/>
      <c r="I833" s="73">
        <f t="shared" si="29"/>
        <v>0</v>
      </c>
      <c r="J833" s="90"/>
      <c r="K833" s="74"/>
      <c r="L833" s="73"/>
      <c r="M833" s="73"/>
      <c r="N833" s="86">
        <f t="shared" si="28"/>
        <v>0</v>
      </c>
      <c r="O833" s="73"/>
      <c r="P833" s="73"/>
    </row>
    <row r="834" spans="2:16" ht="21" x14ac:dyDescent="0.2">
      <c r="B834" s="73">
        <v>832</v>
      </c>
      <c r="C834" s="5"/>
      <c r="D834" s="73"/>
      <c r="E834" s="73"/>
      <c r="F834" s="73"/>
      <c r="G834" s="73"/>
      <c r="H834" s="73"/>
      <c r="I834" s="73">
        <f t="shared" si="29"/>
        <v>0</v>
      </c>
      <c r="J834" s="90"/>
      <c r="K834" s="74"/>
      <c r="L834" s="73"/>
      <c r="M834" s="73"/>
      <c r="N834" s="86">
        <f t="shared" si="28"/>
        <v>0</v>
      </c>
      <c r="O834" s="73"/>
      <c r="P834" s="73"/>
    </row>
    <row r="835" spans="2:16" ht="21" x14ac:dyDescent="0.2">
      <c r="B835" s="73">
        <v>833</v>
      </c>
      <c r="C835" s="5"/>
      <c r="D835" s="73"/>
      <c r="E835" s="73"/>
      <c r="F835" s="73"/>
      <c r="G835" s="73"/>
      <c r="H835" s="73"/>
      <c r="I835" s="73">
        <f t="shared" si="29"/>
        <v>0</v>
      </c>
      <c r="J835" s="90"/>
      <c r="K835" s="74"/>
      <c r="L835" s="73"/>
      <c r="M835" s="73"/>
      <c r="N835" s="86">
        <f t="shared" ref="N835:N898" si="30">IFERROR(H835/L835,0)</f>
        <v>0</v>
      </c>
      <c r="O835" s="73"/>
      <c r="P835" s="73"/>
    </row>
    <row r="836" spans="2:16" ht="21" x14ac:dyDescent="0.2">
      <c r="B836" s="73">
        <v>834</v>
      </c>
      <c r="C836" s="5"/>
      <c r="D836" s="73"/>
      <c r="E836" s="73"/>
      <c r="F836" s="73"/>
      <c r="G836" s="73"/>
      <c r="H836" s="73"/>
      <c r="I836" s="73">
        <f t="shared" si="29"/>
        <v>0</v>
      </c>
      <c r="J836" s="90"/>
      <c r="K836" s="74"/>
      <c r="L836" s="73"/>
      <c r="M836" s="73"/>
      <c r="N836" s="86">
        <f t="shared" si="30"/>
        <v>0</v>
      </c>
      <c r="O836" s="73"/>
      <c r="P836" s="73"/>
    </row>
    <row r="837" spans="2:16" ht="21" x14ac:dyDescent="0.2">
      <c r="B837" s="73">
        <v>835</v>
      </c>
      <c r="C837" s="5"/>
      <c r="D837" s="73"/>
      <c r="E837" s="73"/>
      <c r="F837" s="73"/>
      <c r="G837" s="73"/>
      <c r="H837" s="73"/>
      <c r="I837" s="73">
        <f t="shared" ref="I837:I900" si="31">F837*H837</f>
        <v>0</v>
      </c>
      <c r="J837" s="90"/>
      <c r="K837" s="74"/>
      <c r="L837" s="73"/>
      <c r="M837" s="73"/>
      <c r="N837" s="86">
        <f t="shared" si="30"/>
        <v>0</v>
      </c>
      <c r="O837" s="73"/>
      <c r="P837" s="73"/>
    </row>
    <row r="838" spans="2:16" ht="21" x14ac:dyDescent="0.2">
      <c r="B838" s="73">
        <v>836</v>
      </c>
      <c r="C838" s="5"/>
      <c r="D838" s="73"/>
      <c r="E838" s="73"/>
      <c r="F838" s="73"/>
      <c r="G838" s="73"/>
      <c r="H838" s="73"/>
      <c r="I838" s="73">
        <f t="shared" si="31"/>
        <v>0</v>
      </c>
      <c r="J838" s="90"/>
      <c r="K838" s="74"/>
      <c r="L838" s="73"/>
      <c r="M838" s="73"/>
      <c r="N838" s="86">
        <f t="shared" si="30"/>
        <v>0</v>
      </c>
      <c r="O838" s="73"/>
      <c r="P838" s="73"/>
    </row>
    <row r="839" spans="2:16" ht="21" x14ac:dyDescent="0.2">
      <c r="B839" s="73">
        <v>837</v>
      </c>
      <c r="C839" s="5"/>
      <c r="D839" s="73"/>
      <c r="E839" s="73"/>
      <c r="F839" s="73"/>
      <c r="G839" s="73"/>
      <c r="H839" s="73"/>
      <c r="I839" s="73">
        <f t="shared" si="31"/>
        <v>0</v>
      </c>
      <c r="J839" s="90"/>
      <c r="K839" s="74"/>
      <c r="L839" s="73"/>
      <c r="M839" s="73"/>
      <c r="N839" s="86">
        <f t="shared" si="30"/>
        <v>0</v>
      </c>
      <c r="O839" s="73"/>
      <c r="P839" s="73"/>
    </row>
    <row r="840" spans="2:16" ht="21" x14ac:dyDescent="0.2">
      <c r="B840" s="73">
        <v>838</v>
      </c>
      <c r="C840" s="5"/>
      <c r="D840" s="73"/>
      <c r="E840" s="73"/>
      <c r="F840" s="73"/>
      <c r="G840" s="73"/>
      <c r="H840" s="73"/>
      <c r="I840" s="73">
        <f t="shared" si="31"/>
        <v>0</v>
      </c>
      <c r="J840" s="90"/>
      <c r="K840" s="74"/>
      <c r="L840" s="73"/>
      <c r="M840" s="73"/>
      <c r="N840" s="86">
        <f t="shared" si="30"/>
        <v>0</v>
      </c>
      <c r="O840" s="73"/>
      <c r="P840" s="73"/>
    </row>
    <row r="841" spans="2:16" ht="21" x14ac:dyDescent="0.2">
      <c r="B841" s="73">
        <v>839</v>
      </c>
      <c r="C841" s="5"/>
      <c r="D841" s="73"/>
      <c r="E841" s="73"/>
      <c r="F841" s="73"/>
      <c r="G841" s="73"/>
      <c r="H841" s="73"/>
      <c r="I841" s="73">
        <f t="shared" si="31"/>
        <v>0</v>
      </c>
      <c r="J841" s="90"/>
      <c r="K841" s="74"/>
      <c r="L841" s="73"/>
      <c r="M841" s="73"/>
      <c r="N841" s="86">
        <f t="shared" si="30"/>
        <v>0</v>
      </c>
      <c r="O841" s="73"/>
      <c r="P841" s="73"/>
    </row>
    <row r="842" spans="2:16" ht="21" x14ac:dyDescent="0.2">
      <c r="B842" s="73">
        <v>840</v>
      </c>
      <c r="C842" s="5"/>
      <c r="D842" s="73"/>
      <c r="E842" s="73"/>
      <c r="F842" s="73"/>
      <c r="G842" s="73"/>
      <c r="H842" s="73"/>
      <c r="I842" s="73">
        <f t="shared" si="31"/>
        <v>0</v>
      </c>
      <c r="J842" s="90"/>
      <c r="K842" s="74"/>
      <c r="L842" s="73"/>
      <c r="M842" s="73"/>
      <c r="N842" s="86">
        <f t="shared" si="30"/>
        <v>0</v>
      </c>
      <c r="O842" s="73"/>
      <c r="P842" s="73"/>
    </row>
    <row r="843" spans="2:16" ht="21" x14ac:dyDescent="0.2">
      <c r="B843" s="73">
        <v>841</v>
      </c>
      <c r="C843" s="5"/>
      <c r="D843" s="73"/>
      <c r="E843" s="73"/>
      <c r="F843" s="73"/>
      <c r="G843" s="73"/>
      <c r="H843" s="73"/>
      <c r="I843" s="73">
        <f t="shared" si="31"/>
        <v>0</v>
      </c>
      <c r="J843" s="90"/>
      <c r="K843" s="74"/>
      <c r="L843" s="73"/>
      <c r="M843" s="73"/>
      <c r="N843" s="86">
        <f t="shared" si="30"/>
        <v>0</v>
      </c>
      <c r="O843" s="73"/>
      <c r="P843" s="73"/>
    </row>
    <row r="844" spans="2:16" ht="21" x14ac:dyDescent="0.2">
      <c r="B844" s="73">
        <v>842</v>
      </c>
      <c r="C844" s="5"/>
      <c r="D844" s="73"/>
      <c r="E844" s="73"/>
      <c r="F844" s="73"/>
      <c r="G844" s="73"/>
      <c r="H844" s="73"/>
      <c r="I844" s="73">
        <f t="shared" si="31"/>
        <v>0</v>
      </c>
      <c r="J844" s="90"/>
      <c r="K844" s="74"/>
      <c r="L844" s="73"/>
      <c r="M844" s="73"/>
      <c r="N844" s="86">
        <f t="shared" si="30"/>
        <v>0</v>
      </c>
      <c r="O844" s="73"/>
      <c r="P844" s="73"/>
    </row>
    <row r="845" spans="2:16" ht="21" x14ac:dyDescent="0.2">
      <c r="B845" s="73">
        <v>843</v>
      </c>
      <c r="C845" s="5"/>
      <c r="D845" s="73"/>
      <c r="E845" s="73"/>
      <c r="F845" s="73"/>
      <c r="G845" s="73"/>
      <c r="H845" s="73"/>
      <c r="I845" s="73">
        <f t="shared" si="31"/>
        <v>0</v>
      </c>
      <c r="J845" s="90"/>
      <c r="K845" s="74"/>
      <c r="L845" s="73"/>
      <c r="M845" s="73"/>
      <c r="N845" s="86">
        <f t="shared" si="30"/>
        <v>0</v>
      </c>
      <c r="O845" s="73"/>
      <c r="P845" s="73"/>
    </row>
    <row r="846" spans="2:16" ht="21" x14ac:dyDescent="0.2">
      <c r="B846" s="73">
        <v>844</v>
      </c>
      <c r="C846" s="5"/>
      <c r="D846" s="73"/>
      <c r="E846" s="73"/>
      <c r="F846" s="73"/>
      <c r="G846" s="73"/>
      <c r="H846" s="73"/>
      <c r="I846" s="73">
        <f t="shared" si="31"/>
        <v>0</v>
      </c>
      <c r="J846" s="90"/>
      <c r="K846" s="74"/>
      <c r="L846" s="73"/>
      <c r="M846" s="73"/>
      <c r="N846" s="86">
        <f t="shared" si="30"/>
        <v>0</v>
      </c>
      <c r="O846" s="73"/>
      <c r="P846" s="73"/>
    </row>
    <row r="847" spans="2:16" ht="21" x14ac:dyDescent="0.2">
      <c r="B847" s="73">
        <v>845</v>
      </c>
      <c r="C847" s="5"/>
      <c r="D847" s="73"/>
      <c r="E847" s="73"/>
      <c r="F847" s="73"/>
      <c r="G847" s="73"/>
      <c r="H847" s="73"/>
      <c r="I847" s="73">
        <f t="shared" si="31"/>
        <v>0</v>
      </c>
      <c r="J847" s="90"/>
      <c r="K847" s="74"/>
      <c r="L847" s="73"/>
      <c r="M847" s="73"/>
      <c r="N847" s="86">
        <f t="shared" si="30"/>
        <v>0</v>
      </c>
      <c r="O847" s="73"/>
      <c r="P847" s="73"/>
    </row>
    <row r="848" spans="2:16" ht="21" x14ac:dyDescent="0.2">
      <c r="B848" s="73">
        <v>846</v>
      </c>
      <c r="C848" s="5"/>
      <c r="D848" s="73"/>
      <c r="E848" s="73"/>
      <c r="F848" s="73"/>
      <c r="G848" s="73"/>
      <c r="H848" s="73"/>
      <c r="I848" s="73">
        <f t="shared" si="31"/>
        <v>0</v>
      </c>
      <c r="J848" s="90"/>
      <c r="K848" s="74"/>
      <c r="L848" s="73"/>
      <c r="M848" s="73"/>
      <c r="N848" s="86">
        <f t="shared" si="30"/>
        <v>0</v>
      </c>
      <c r="O848" s="73"/>
      <c r="P848" s="73"/>
    </row>
    <row r="849" spans="2:16" ht="21" x14ac:dyDescent="0.2">
      <c r="B849" s="73">
        <v>847</v>
      </c>
      <c r="C849" s="5"/>
      <c r="D849" s="73"/>
      <c r="E849" s="73"/>
      <c r="F849" s="73"/>
      <c r="G849" s="73"/>
      <c r="H849" s="73"/>
      <c r="I849" s="73">
        <f t="shared" si="31"/>
        <v>0</v>
      </c>
      <c r="J849" s="90"/>
      <c r="K849" s="74"/>
      <c r="L849" s="73"/>
      <c r="M849" s="73"/>
      <c r="N849" s="86">
        <f t="shared" si="30"/>
        <v>0</v>
      </c>
      <c r="O849" s="73"/>
      <c r="P849" s="73"/>
    </row>
    <row r="850" spans="2:16" ht="21" x14ac:dyDescent="0.2">
      <c r="B850" s="73">
        <v>848</v>
      </c>
      <c r="C850" s="5"/>
      <c r="D850" s="73"/>
      <c r="E850" s="73"/>
      <c r="F850" s="73"/>
      <c r="G850" s="73"/>
      <c r="H850" s="73"/>
      <c r="I850" s="73">
        <f t="shared" si="31"/>
        <v>0</v>
      </c>
      <c r="J850" s="90"/>
      <c r="K850" s="74"/>
      <c r="L850" s="73"/>
      <c r="M850" s="73"/>
      <c r="N850" s="86">
        <f t="shared" si="30"/>
        <v>0</v>
      </c>
      <c r="O850" s="73"/>
      <c r="P850" s="73"/>
    </row>
    <row r="851" spans="2:16" ht="21" x14ac:dyDescent="0.2">
      <c r="B851" s="73">
        <v>849</v>
      </c>
      <c r="C851" s="5"/>
      <c r="D851" s="73"/>
      <c r="E851" s="73"/>
      <c r="F851" s="73"/>
      <c r="G851" s="73"/>
      <c r="H851" s="73"/>
      <c r="I851" s="73">
        <f t="shared" si="31"/>
        <v>0</v>
      </c>
      <c r="J851" s="90"/>
      <c r="K851" s="74"/>
      <c r="L851" s="73"/>
      <c r="M851" s="73"/>
      <c r="N851" s="86">
        <f t="shared" si="30"/>
        <v>0</v>
      </c>
      <c r="O851" s="73"/>
      <c r="P851" s="73"/>
    </row>
    <row r="852" spans="2:16" ht="21" x14ac:dyDescent="0.2">
      <c r="B852" s="73">
        <v>850</v>
      </c>
      <c r="C852" s="5"/>
      <c r="D852" s="73"/>
      <c r="E852" s="73"/>
      <c r="F852" s="73"/>
      <c r="G852" s="73"/>
      <c r="H852" s="73"/>
      <c r="I852" s="73">
        <f t="shared" si="31"/>
        <v>0</v>
      </c>
      <c r="J852" s="90"/>
      <c r="K852" s="74"/>
      <c r="L852" s="73"/>
      <c r="M852" s="73"/>
      <c r="N852" s="86">
        <f t="shared" si="30"/>
        <v>0</v>
      </c>
      <c r="O852" s="73"/>
      <c r="P852" s="73"/>
    </row>
    <row r="853" spans="2:16" ht="21" x14ac:dyDescent="0.2">
      <c r="B853" s="73">
        <v>851</v>
      </c>
      <c r="C853" s="5"/>
      <c r="D853" s="73"/>
      <c r="E853" s="73"/>
      <c r="F853" s="73"/>
      <c r="G853" s="73"/>
      <c r="H853" s="73"/>
      <c r="I853" s="73">
        <f t="shared" si="31"/>
        <v>0</v>
      </c>
      <c r="J853" s="90"/>
      <c r="K853" s="74"/>
      <c r="L853" s="73"/>
      <c r="M853" s="73"/>
      <c r="N853" s="86">
        <f t="shared" si="30"/>
        <v>0</v>
      </c>
      <c r="O853" s="73"/>
      <c r="P853" s="73"/>
    </row>
    <row r="854" spans="2:16" ht="21" x14ac:dyDescent="0.2">
      <c r="B854" s="73">
        <v>852</v>
      </c>
      <c r="C854" s="5"/>
      <c r="D854" s="73"/>
      <c r="E854" s="73"/>
      <c r="F854" s="73"/>
      <c r="G854" s="73"/>
      <c r="H854" s="73"/>
      <c r="I854" s="73">
        <f t="shared" si="31"/>
        <v>0</v>
      </c>
      <c r="J854" s="90"/>
      <c r="K854" s="74"/>
      <c r="L854" s="73"/>
      <c r="M854" s="73"/>
      <c r="N854" s="86">
        <f t="shared" si="30"/>
        <v>0</v>
      </c>
      <c r="O854" s="73"/>
      <c r="P854" s="73"/>
    </row>
    <row r="855" spans="2:16" ht="21" x14ac:dyDescent="0.2">
      <c r="B855" s="73">
        <v>853</v>
      </c>
      <c r="C855" s="5"/>
      <c r="D855" s="73"/>
      <c r="E855" s="73"/>
      <c r="F855" s="73"/>
      <c r="G855" s="73"/>
      <c r="H855" s="73"/>
      <c r="I855" s="73">
        <f t="shared" si="31"/>
        <v>0</v>
      </c>
      <c r="J855" s="90"/>
      <c r="K855" s="74"/>
      <c r="L855" s="73"/>
      <c r="M855" s="73"/>
      <c r="N855" s="86">
        <f t="shared" si="30"/>
        <v>0</v>
      </c>
      <c r="O855" s="73"/>
      <c r="P855" s="73"/>
    </row>
    <row r="856" spans="2:16" ht="21" x14ac:dyDescent="0.2">
      <c r="B856" s="73">
        <v>854</v>
      </c>
      <c r="C856" s="5"/>
      <c r="D856" s="73"/>
      <c r="E856" s="73"/>
      <c r="F856" s="73"/>
      <c r="G856" s="73"/>
      <c r="H856" s="73"/>
      <c r="I856" s="73">
        <f t="shared" si="31"/>
        <v>0</v>
      </c>
      <c r="J856" s="90"/>
      <c r="K856" s="74"/>
      <c r="L856" s="73"/>
      <c r="M856" s="73"/>
      <c r="N856" s="86">
        <f t="shared" si="30"/>
        <v>0</v>
      </c>
      <c r="O856" s="73"/>
      <c r="P856" s="73"/>
    </row>
    <row r="857" spans="2:16" ht="21" x14ac:dyDescent="0.2">
      <c r="B857" s="73">
        <v>855</v>
      </c>
      <c r="C857" s="5"/>
      <c r="D857" s="73"/>
      <c r="E857" s="73"/>
      <c r="F857" s="73"/>
      <c r="G857" s="73"/>
      <c r="H857" s="73"/>
      <c r="I857" s="73">
        <f t="shared" si="31"/>
        <v>0</v>
      </c>
      <c r="J857" s="90"/>
      <c r="K857" s="74"/>
      <c r="L857" s="73"/>
      <c r="M857" s="73"/>
      <c r="N857" s="86">
        <f t="shared" si="30"/>
        <v>0</v>
      </c>
      <c r="O857" s="73"/>
      <c r="P857" s="73"/>
    </row>
    <row r="858" spans="2:16" ht="21" x14ac:dyDescent="0.2">
      <c r="B858" s="73">
        <v>856</v>
      </c>
      <c r="C858" s="5"/>
      <c r="D858" s="73"/>
      <c r="E858" s="73"/>
      <c r="F858" s="73"/>
      <c r="G858" s="73"/>
      <c r="H858" s="73"/>
      <c r="I858" s="73">
        <f t="shared" si="31"/>
        <v>0</v>
      </c>
      <c r="J858" s="90"/>
      <c r="K858" s="74"/>
      <c r="L858" s="73"/>
      <c r="M858" s="73"/>
      <c r="N858" s="86">
        <f t="shared" si="30"/>
        <v>0</v>
      </c>
      <c r="O858" s="73"/>
      <c r="P858" s="73"/>
    </row>
    <row r="859" spans="2:16" ht="21" x14ac:dyDescent="0.2">
      <c r="B859" s="73">
        <v>857</v>
      </c>
      <c r="C859" s="5"/>
      <c r="D859" s="73"/>
      <c r="E859" s="73"/>
      <c r="F859" s="73"/>
      <c r="G859" s="73"/>
      <c r="H859" s="73"/>
      <c r="I859" s="73">
        <f t="shared" si="31"/>
        <v>0</v>
      </c>
      <c r="J859" s="90"/>
      <c r="K859" s="74"/>
      <c r="L859" s="73"/>
      <c r="M859" s="73"/>
      <c r="N859" s="86">
        <f t="shared" si="30"/>
        <v>0</v>
      </c>
      <c r="O859" s="73"/>
      <c r="P859" s="73"/>
    </row>
    <row r="860" spans="2:16" ht="21" x14ac:dyDescent="0.2">
      <c r="B860" s="73">
        <v>858</v>
      </c>
      <c r="C860" s="5"/>
      <c r="D860" s="73"/>
      <c r="E860" s="73"/>
      <c r="F860" s="73"/>
      <c r="G860" s="73"/>
      <c r="H860" s="73"/>
      <c r="I860" s="73">
        <f t="shared" si="31"/>
        <v>0</v>
      </c>
      <c r="J860" s="90"/>
      <c r="K860" s="74"/>
      <c r="L860" s="73"/>
      <c r="M860" s="73"/>
      <c r="N860" s="86">
        <f t="shared" si="30"/>
        <v>0</v>
      </c>
      <c r="O860" s="73"/>
      <c r="P860" s="73"/>
    </row>
    <row r="861" spans="2:16" ht="21" x14ac:dyDescent="0.2">
      <c r="B861" s="73">
        <v>859</v>
      </c>
      <c r="C861" s="5"/>
      <c r="D861" s="73"/>
      <c r="E861" s="73"/>
      <c r="F861" s="73"/>
      <c r="G861" s="73"/>
      <c r="H861" s="73"/>
      <c r="I861" s="73">
        <f t="shared" si="31"/>
        <v>0</v>
      </c>
      <c r="J861" s="90"/>
      <c r="K861" s="74"/>
      <c r="L861" s="73"/>
      <c r="M861" s="73"/>
      <c r="N861" s="86">
        <f t="shared" si="30"/>
        <v>0</v>
      </c>
      <c r="O861" s="73"/>
      <c r="P861" s="73"/>
    </row>
    <row r="862" spans="2:16" ht="21" x14ac:dyDescent="0.2">
      <c r="B862" s="73">
        <v>860</v>
      </c>
      <c r="C862" s="5"/>
      <c r="D862" s="73"/>
      <c r="E862" s="73"/>
      <c r="F862" s="73"/>
      <c r="G862" s="73"/>
      <c r="H862" s="73"/>
      <c r="I862" s="73">
        <f t="shared" si="31"/>
        <v>0</v>
      </c>
      <c r="J862" s="90"/>
      <c r="K862" s="74"/>
      <c r="L862" s="73"/>
      <c r="M862" s="73"/>
      <c r="N862" s="86">
        <f t="shared" si="30"/>
        <v>0</v>
      </c>
      <c r="O862" s="73"/>
      <c r="P862" s="73"/>
    </row>
    <row r="863" spans="2:16" ht="21" x14ac:dyDescent="0.2">
      <c r="B863" s="73">
        <v>861</v>
      </c>
      <c r="C863" s="5"/>
      <c r="D863" s="73"/>
      <c r="E863" s="73"/>
      <c r="F863" s="73"/>
      <c r="G863" s="73"/>
      <c r="H863" s="73"/>
      <c r="I863" s="73">
        <f t="shared" si="31"/>
        <v>0</v>
      </c>
      <c r="J863" s="90"/>
      <c r="K863" s="74"/>
      <c r="L863" s="73"/>
      <c r="M863" s="73"/>
      <c r="N863" s="86">
        <f t="shared" si="30"/>
        <v>0</v>
      </c>
      <c r="O863" s="73"/>
      <c r="P863" s="73"/>
    </row>
    <row r="864" spans="2:16" ht="21" x14ac:dyDescent="0.2">
      <c r="B864" s="73">
        <v>862</v>
      </c>
      <c r="C864" s="5"/>
      <c r="D864" s="73"/>
      <c r="E864" s="73"/>
      <c r="F864" s="73"/>
      <c r="G864" s="73"/>
      <c r="H864" s="73"/>
      <c r="I864" s="73">
        <f t="shared" si="31"/>
        <v>0</v>
      </c>
      <c r="J864" s="90"/>
      <c r="K864" s="74"/>
      <c r="L864" s="73"/>
      <c r="M864" s="73"/>
      <c r="N864" s="86">
        <f t="shared" si="30"/>
        <v>0</v>
      </c>
      <c r="O864" s="73"/>
      <c r="P864" s="73"/>
    </row>
    <row r="865" spans="2:16" ht="21" x14ac:dyDescent="0.2">
      <c r="B865" s="73">
        <v>863</v>
      </c>
      <c r="C865" s="5"/>
      <c r="D865" s="73"/>
      <c r="E865" s="73"/>
      <c r="F865" s="73"/>
      <c r="G865" s="73"/>
      <c r="H865" s="73"/>
      <c r="I865" s="73">
        <f t="shared" si="31"/>
        <v>0</v>
      </c>
      <c r="J865" s="90"/>
      <c r="K865" s="74"/>
      <c r="L865" s="73"/>
      <c r="M865" s="73"/>
      <c r="N865" s="86">
        <f t="shared" si="30"/>
        <v>0</v>
      </c>
      <c r="O865" s="73"/>
      <c r="P865" s="73"/>
    </row>
    <row r="866" spans="2:16" ht="21" x14ac:dyDescent="0.2">
      <c r="B866" s="73">
        <v>864</v>
      </c>
      <c r="C866" s="5"/>
      <c r="D866" s="73"/>
      <c r="E866" s="73"/>
      <c r="F866" s="73"/>
      <c r="G866" s="73"/>
      <c r="H866" s="73"/>
      <c r="I866" s="73">
        <f t="shared" si="31"/>
        <v>0</v>
      </c>
      <c r="J866" s="90"/>
      <c r="K866" s="74"/>
      <c r="L866" s="73"/>
      <c r="M866" s="73"/>
      <c r="N866" s="86">
        <f t="shared" si="30"/>
        <v>0</v>
      </c>
      <c r="O866" s="73"/>
      <c r="P866" s="73"/>
    </row>
    <row r="867" spans="2:16" ht="21" x14ac:dyDescent="0.2">
      <c r="B867" s="73">
        <v>865</v>
      </c>
      <c r="C867" s="5"/>
      <c r="D867" s="73"/>
      <c r="E867" s="73"/>
      <c r="F867" s="73"/>
      <c r="G867" s="73"/>
      <c r="H867" s="73"/>
      <c r="I867" s="73">
        <f t="shared" si="31"/>
        <v>0</v>
      </c>
      <c r="J867" s="90"/>
      <c r="K867" s="74"/>
      <c r="L867" s="73"/>
      <c r="M867" s="73"/>
      <c r="N867" s="86">
        <f t="shared" si="30"/>
        <v>0</v>
      </c>
      <c r="O867" s="73"/>
      <c r="P867" s="73"/>
    </row>
    <row r="868" spans="2:16" ht="21" x14ac:dyDescent="0.2">
      <c r="B868" s="73">
        <v>866</v>
      </c>
      <c r="C868" s="5"/>
      <c r="D868" s="73"/>
      <c r="E868" s="73"/>
      <c r="F868" s="73"/>
      <c r="G868" s="73"/>
      <c r="H868" s="73"/>
      <c r="I868" s="73">
        <f t="shared" si="31"/>
        <v>0</v>
      </c>
      <c r="J868" s="90"/>
      <c r="K868" s="74"/>
      <c r="L868" s="73"/>
      <c r="M868" s="73"/>
      <c r="N868" s="86">
        <f t="shared" si="30"/>
        <v>0</v>
      </c>
      <c r="O868" s="73"/>
      <c r="P868" s="73"/>
    </row>
    <row r="869" spans="2:16" ht="21" x14ac:dyDescent="0.2">
      <c r="B869" s="73">
        <v>867</v>
      </c>
      <c r="C869" s="5"/>
      <c r="D869" s="73"/>
      <c r="E869" s="73"/>
      <c r="F869" s="73"/>
      <c r="G869" s="73"/>
      <c r="H869" s="73"/>
      <c r="I869" s="73">
        <f t="shared" si="31"/>
        <v>0</v>
      </c>
      <c r="J869" s="90"/>
      <c r="K869" s="74"/>
      <c r="L869" s="73"/>
      <c r="M869" s="73"/>
      <c r="N869" s="86">
        <f t="shared" si="30"/>
        <v>0</v>
      </c>
      <c r="O869" s="73"/>
      <c r="P869" s="73"/>
    </row>
    <row r="870" spans="2:16" ht="21" x14ac:dyDescent="0.2">
      <c r="B870" s="73">
        <v>868</v>
      </c>
      <c r="C870" s="5"/>
      <c r="D870" s="73"/>
      <c r="E870" s="73"/>
      <c r="F870" s="73"/>
      <c r="G870" s="73"/>
      <c r="H870" s="73"/>
      <c r="I870" s="73">
        <f t="shared" si="31"/>
        <v>0</v>
      </c>
      <c r="J870" s="90"/>
      <c r="K870" s="74"/>
      <c r="L870" s="73"/>
      <c r="M870" s="73"/>
      <c r="N870" s="86">
        <f t="shared" si="30"/>
        <v>0</v>
      </c>
      <c r="O870" s="73"/>
      <c r="P870" s="73"/>
    </row>
    <row r="871" spans="2:16" ht="21" x14ac:dyDescent="0.2">
      <c r="B871" s="73">
        <v>869</v>
      </c>
      <c r="C871" s="5"/>
      <c r="D871" s="73"/>
      <c r="E871" s="73"/>
      <c r="F871" s="73"/>
      <c r="G871" s="73"/>
      <c r="H871" s="73"/>
      <c r="I871" s="73">
        <f t="shared" si="31"/>
        <v>0</v>
      </c>
      <c r="J871" s="90"/>
      <c r="K871" s="74"/>
      <c r="L871" s="73"/>
      <c r="M871" s="73"/>
      <c r="N871" s="86">
        <f t="shared" si="30"/>
        <v>0</v>
      </c>
      <c r="O871" s="73"/>
      <c r="P871" s="73"/>
    </row>
    <row r="872" spans="2:16" ht="21" x14ac:dyDescent="0.2">
      <c r="B872" s="73">
        <v>870</v>
      </c>
      <c r="C872" s="5"/>
      <c r="D872" s="73"/>
      <c r="E872" s="73"/>
      <c r="F872" s="73"/>
      <c r="G872" s="73"/>
      <c r="H872" s="73"/>
      <c r="I872" s="73">
        <f t="shared" si="31"/>
        <v>0</v>
      </c>
      <c r="J872" s="90"/>
      <c r="K872" s="74"/>
      <c r="L872" s="73"/>
      <c r="M872" s="73"/>
      <c r="N872" s="86">
        <f t="shared" si="30"/>
        <v>0</v>
      </c>
      <c r="O872" s="73"/>
      <c r="P872" s="73"/>
    </row>
    <row r="873" spans="2:16" ht="21" x14ac:dyDescent="0.2">
      <c r="B873" s="73">
        <v>871</v>
      </c>
      <c r="C873" s="5"/>
      <c r="D873" s="73"/>
      <c r="E873" s="73"/>
      <c r="F873" s="73"/>
      <c r="G873" s="73"/>
      <c r="H873" s="73"/>
      <c r="I873" s="73">
        <f t="shared" si="31"/>
        <v>0</v>
      </c>
      <c r="J873" s="90"/>
      <c r="K873" s="74"/>
      <c r="L873" s="73"/>
      <c r="M873" s="73"/>
      <c r="N873" s="86">
        <f t="shared" si="30"/>
        <v>0</v>
      </c>
      <c r="O873" s="73"/>
      <c r="P873" s="73"/>
    </row>
    <row r="874" spans="2:16" ht="21" x14ac:dyDescent="0.2">
      <c r="B874" s="73">
        <v>872</v>
      </c>
      <c r="C874" s="5"/>
      <c r="D874" s="73"/>
      <c r="E874" s="73"/>
      <c r="F874" s="73"/>
      <c r="G874" s="73"/>
      <c r="H874" s="73"/>
      <c r="I874" s="73">
        <f t="shared" si="31"/>
        <v>0</v>
      </c>
      <c r="J874" s="90"/>
      <c r="K874" s="74"/>
      <c r="L874" s="73"/>
      <c r="M874" s="73"/>
      <c r="N874" s="86">
        <f t="shared" si="30"/>
        <v>0</v>
      </c>
      <c r="O874" s="73"/>
      <c r="P874" s="73"/>
    </row>
    <row r="875" spans="2:16" ht="21" x14ac:dyDescent="0.2">
      <c r="B875" s="73">
        <v>873</v>
      </c>
      <c r="C875" s="5"/>
      <c r="D875" s="73"/>
      <c r="E875" s="73"/>
      <c r="F875" s="73"/>
      <c r="G875" s="73"/>
      <c r="H875" s="73"/>
      <c r="I875" s="73">
        <f t="shared" si="31"/>
        <v>0</v>
      </c>
      <c r="J875" s="90"/>
      <c r="K875" s="74"/>
      <c r="L875" s="73"/>
      <c r="M875" s="73"/>
      <c r="N875" s="86">
        <f t="shared" si="30"/>
        <v>0</v>
      </c>
      <c r="O875" s="73"/>
      <c r="P875" s="73"/>
    </row>
    <row r="876" spans="2:16" ht="21" x14ac:dyDescent="0.2">
      <c r="B876" s="73">
        <v>874</v>
      </c>
      <c r="C876" s="5"/>
      <c r="D876" s="73"/>
      <c r="E876" s="73"/>
      <c r="F876" s="73"/>
      <c r="G876" s="73"/>
      <c r="H876" s="73"/>
      <c r="I876" s="73">
        <f t="shared" si="31"/>
        <v>0</v>
      </c>
      <c r="J876" s="90"/>
      <c r="K876" s="74"/>
      <c r="L876" s="73"/>
      <c r="M876" s="73"/>
      <c r="N876" s="86">
        <f t="shared" si="30"/>
        <v>0</v>
      </c>
      <c r="O876" s="73"/>
      <c r="P876" s="73"/>
    </row>
    <row r="877" spans="2:16" ht="21" x14ac:dyDescent="0.2">
      <c r="B877" s="73">
        <v>875</v>
      </c>
      <c r="C877" s="5"/>
      <c r="D877" s="73"/>
      <c r="E877" s="73"/>
      <c r="F877" s="73"/>
      <c r="G877" s="73"/>
      <c r="H877" s="73"/>
      <c r="I877" s="73">
        <f t="shared" si="31"/>
        <v>0</v>
      </c>
      <c r="J877" s="90"/>
      <c r="K877" s="74"/>
      <c r="L877" s="73"/>
      <c r="M877" s="73"/>
      <c r="N877" s="86">
        <f t="shared" si="30"/>
        <v>0</v>
      </c>
      <c r="O877" s="73"/>
      <c r="P877" s="73"/>
    </row>
    <row r="878" spans="2:16" ht="21" x14ac:dyDescent="0.2">
      <c r="B878" s="73">
        <v>876</v>
      </c>
      <c r="C878" s="5"/>
      <c r="D878" s="73"/>
      <c r="E878" s="73"/>
      <c r="F878" s="73"/>
      <c r="G878" s="73"/>
      <c r="H878" s="73"/>
      <c r="I878" s="73">
        <f t="shared" si="31"/>
        <v>0</v>
      </c>
      <c r="J878" s="90"/>
      <c r="K878" s="74"/>
      <c r="L878" s="73"/>
      <c r="M878" s="73"/>
      <c r="N878" s="86">
        <f t="shared" si="30"/>
        <v>0</v>
      </c>
      <c r="O878" s="73"/>
      <c r="P878" s="73"/>
    </row>
    <row r="879" spans="2:16" ht="21" x14ac:dyDescent="0.2">
      <c r="B879" s="73">
        <v>877</v>
      </c>
      <c r="C879" s="5"/>
      <c r="D879" s="73"/>
      <c r="E879" s="73"/>
      <c r="F879" s="73"/>
      <c r="G879" s="73"/>
      <c r="H879" s="73"/>
      <c r="I879" s="73">
        <f t="shared" si="31"/>
        <v>0</v>
      </c>
      <c r="J879" s="90"/>
      <c r="K879" s="74"/>
      <c r="L879" s="73"/>
      <c r="M879" s="73"/>
      <c r="N879" s="86">
        <f t="shared" si="30"/>
        <v>0</v>
      </c>
      <c r="O879" s="73"/>
      <c r="P879" s="73"/>
    </row>
    <row r="880" spans="2:16" ht="21" x14ac:dyDescent="0.2">
      <c r="B880" s="73">
        <v>878</v>
      </c>
      <c r="C880" s="5"/>
      <c r="D880" s="73"/>
      <c r="E880" s="73"/>
      <c r="F880" s="73"/>
      <c r="G880" s="73"/>
      <c r="H880" s="73"/>
      <c r="I880" s="73">
        <f t="shared" si="31"/>
        <v>0</v>
      </c>
      <c r="J880" s="90"/>
      <c r="K880" s="74"/>
      <c r="L880" s="73"/>
      <c r="M880" s="73"/>
      <c r="N880" s="86">
        <f t="shared" si="30"/>
        <v>0</v>
      </c>
      <c r="O880" s="73"/>
      <c r="P880" s="73"/>
    </row>
    <row r="881" spans="2:16" ht="21" x14ac:dyDescent="0.2">
      <c r="B881" s="73">
        <v>879</v>
      </c>
      <c r="C881" s="5"/>
      <c r="D881" s="73"/>
      <c r="E881" s="73"/>
      <c r="F881" s="73"/>
      <c r="G881" s="73"/>
      <c r="H881" s="73"/>
      <c r="I881" s="73">
        <f t="shared" si="31"/>
        <v>0</v>
      </c>
      <c r="J881" s="90"/>
      <c r="K881" s="74"/>
      <c r="L881" s="73"/>
      <c r="M881" s="73"/>
      <c r="N881" s="86">
        <f t="shared" si="30"/>
        <v>0</v>
      </c>
      <c r="O881" s="73"/>
      <c r="P881" s="73"/>
    </row>
    <row r="882" spans="2:16" ht="21" x14ac:dyDescent="0.2">
      <c r="B882" s="73">
        <v>880</v>
      </c>
      <c r="C882" s="5"/>
      <c r="D882" s="73"/>
      <c r="E882" s="73"/>
      <c r="F882" s="73"/>
      <c r="G882" s="73"/>
      <c r="H882" s="73"/>
      <c r="I882" s="73">
        <f t="shared" si="31"/>
        <v>0</v>
      </c>
      <c r="J882" s="90"/>
      <c r="K882" s="74"/>
      <c r="L882" s="73"/>
      <c r="M882" s="73"/>
      <c r="N882" s="86">
        <f t="shared" si="30"/>
        <v>0</v>
      </c>
      <c r="O882" s="73"/>
      <c r="P882" s="73"/>
    </row>
    <row r="883" spans="2:16" ht="21" x14ac:dyDescent="0.2">
      <c r="B883" s="73">
        <v>881</v>
      </c>
      <c r="C883" s="5"/>
      <c r="D883" s="73"/>
      <c r="E883" s="73"/>
      <c r="F883" s="73"/>
      <c r="G883" s="73"/>
      <c r="H883" s="73"/>
      <c r="I883" s="73">
        <f t="shared" si="31"/>
        <v>0</v>
      </c>
      <c r="J883" s="90"/>
      <c r="K883" s="74"/>
      <c r="L883" s="73"/>
      <c r="M883" s="73"/>
      <c r="N883" s="86">
        <f t="shared" si="30"/>
        <v>0</v>
      </c>
      <c r="O883" s="73"/>
      <c r="P883" s="73"/>
    </row>
    <row r="884" spans="2:16" ht="21" x14ac:dyDescent="0.2">
      <c r="B884" s="73">
        <v>882</v>
      </c>
      <c r="C884" s="5"/>
      <c r="D884" s="73"/>
      <c r="E884" s="73"/>
      <c r="F884" s="73"/>
      <c r="G884" s="73"/>
      <c r="H884" s="73"/>
      <c r="I884" s="73">
        <f t="shared" si="31"/>
        <v>0</v>
      </c>
      <c r="J884" s="90"/>
      <c r="K884" s="74"/>
      <c r="L884" s="73"/>
      <c r="M884" s="73"/>
      <c r="N884" s="86">
        <f t="shared" si="30"/>
        <v>0</v>
      </c>
      <c r="O884" s="73"/>
      <c r="P884" s="73"/>
    </row>
    <row r="885" spans="2:16" ht="21" x14ac:dyDescent="0.2">
      <c r="B885" s="73">
        <v>883</v>
      </c>
      <c r="C885" s="5"/>
      <c r="D885" s="73"/>
      <c r="E885" s="73"/>
      <c r="F885" s="73"/>
      <c r="G885" s="73"/>
      <c r="H885" s="73"/>
      <c r="I885" s="73">
        <f t="shared" si="31"/>
        <v>0</v>
      </c>
      <c r="J885" s="90"/>
      <c r="K885" s="74"/>
      <c r="L885" s="73"/>
      <c r="M885" s="73"/>
      <c r="N885" s="86">
        <f t="shared" si="30"/>
        <v>0</v>
      </c>
      <c r="O885" s="73"/>
      <c r="P885" s="73"/>
    </row>
    <row r="886" spans="2:16" ht="21" x14ac:dyDescent="0.2">
      <c r="B886" s="73">
        <v>884</v>
      </c>
      <c r="C886" s="5"/>
      <c r="D886" s="73"/>
      <c r="E886" s="73"/>
      <c r="F886" s="73"/>
      <c r="G886" s="73"/>
      <c r="H886" s="73"/>
      <c r="I886" s="73">
        <f t="shared" si="31"/>
        <v>0</v>
      </c>
      <c r="J886" s="90"/>
      <c r="K886" s="74"/>
      <c r="L886" s="73"/>
      <c r="M886" s="73"/>
      <c r="N886" s="86">
        <f t="shared" si="30"/>
        <v>0</v>
      </c>
      <c r="O886" s="73"/>
      <c r="P886" s="73"/>
    </row>
    <row r="887" spans="2:16" ht="21" x14ac:dyDescent="0.2">
      <c r="B887" s="73">
        <v>885</v>
      </c>
      <c r="C887" s="5"/>
      <c r="D887" s="73"/>
      <c r="E887" s="73"/>
      <c r="F887" s="73"/>
      <c r="G887" s="73"/>
      <c r="H887" s="73"/>
      <c r="I887" s="73">
        <f t="shared" si="31"/>
        <v>0</v>
      </c>
      <c r="J887" s="90"/>
      <c r="K887" s="74"/>
      <c r="L887" s="73"/>
      <c r="M887" s="73"/>
      <c r="N887" s="86">
        <f t="shared" si="30"/>
        <v>0</v>
      </c>
      <c r="O887" s="73"/>
      <c r="P887" s="73"/>
    </row>
    <row r="888" spans="2:16" ht="21" x14ac:dyDescent="0.2">
      <c r="B888" s="73">
        <v>886</v>
      </c>
      <c r="C888" s="5"/>
      <c r="D888" s="73"/>
      <c r="E888" s="73"/>
      <c r="F888" s="73"/>
      <c r="G888" s="73"/>
      <c r="H888" s="73"/>
      <c r="I888" s="73">
        <f t="shared" si="31"/>
        <v>0</v>
      </c>
      <c r="J888" s="90"/>
      <c r="K888" s="74"/>
      <c r="L888" s="73"/>
      <c r="M888" s="73"/>
      <c r="N888" s="86">
        <f t="shared" si="30"/>
        <v>0</v>
      </c>
      <c r="O888" s="73"/>
      <c r="P888" s="73"/>
    </row>
    <row r="889" spans="2:16" ht="21" x14ac:dyDescent="0.2">
      <c r="B889" s="73">
        <v>887</v>
      </c>
      <c r="C889" s="5"/>
      <c r="D889" s="73"/>
      <c r="E889" s="73"/>
      <c r="F889" s="73"/>
      <c r="G889" s="73"/>
      <c r="H889" s="73"/>
      <c r="I889" s="73">
        <f t="shared" si="31"/>
        <v>0</v>
      </c>
      <c r="J889" s="90"/>
      <c r="K889" s="74"/>
      <c r="L889" s="73"/>
      <c r="M889" s="73"/>
      <c r="N889" s="86">
        <f t="shared" si="30"/>
        <v>0</v>
      </c>
      <c r="O889" s="73"/>
      <c r="P889" s="73"/>
    </row>
    <row r="890" spans="2:16" ht="21" x14ac:dyDescent="0.2">
      <c r="B890" s="73">
        <v>888</v>
      </c>
      <c r="C890" s="5"/>
      <c r="D890" s="73"/>
      <c r="E890" s="73"/>
      <c r="F890" s="73"/>
      <c r="G890" s="73"/>
      <c r="H890" s="73"/>
      <c r="I890" s="73">
        <f t="shared" si="31"/>
        <v>0</v>
      </c>
      <c r="J890" s="90"/>
      <c r="K890" s="74"/>
      <c r="L890" s="73"/>
      <c r="M890" s="73"/>
      <c r="N890" s="86">
        <f t="shared" si="30"/>
        <v>0</v>
      </c>
      <c r="O890" s="73"/>
      <c r="P890" s="73"/>
    </row>
    <row r="891" spans="2:16" ht="21" x14ac:dyDescent="0.2">
      <c r="B891" s="73">
        <v>889</v>
      </c>
      <c r="C891" s="5"/>
      <c r="D891" s="73"/>
      <c r="E891" s="73"/>
      <c r="F891" s="73"/>
      <c r="G891" s="73"/>
      <c r="H891" s="73"/>
      <c r="I891" s="73">
        <f t="shared" si="31"/>
        <v>0</v>
      </c>
      <c r="J891" s="90"/>
      <c r="K891" s="74"/>
      <c r="L891" s="73"/>
      <c r="M891" s="73"/>
      <c r="N891" s="86">
        <f t="shared" si="30"/>
        <v>0</v>
      </c>
      <c r="O891" s="73"/>
      <c r="P891" s="73"/>
    </row>
    <row r="892" spans="2:16" ht="21" x14ac:dyDescent="0.2">
      <c r="B892" s="73">
        <v>890</v>
      </c>
      <c r="C892" s="5"/>
      <c r="D892" s="73"/>
      <c r="E892" s="73"/>
      <c r="F892" s="73"/>
      <c r="G892" s="73"/>
      <c r="H892" s="73"/>
      <c r="I892" s="73">
        <f t="shared" si="31"/>
        <v>0</v>
      </c>
      <c r="J892" s="90"/>
      <c r="K892" s="74"/>
      <c r="L892" s="73"/>
      <c r="M892" s="73"/>
      <c r="N892" s="86">
        <f t="shared" si="30"/>
        <v>0</v>
      </c>
      <c r="O892" s="73"/>
      <c r="P892" s="73"/>
    </row>
    <row r="893" spans="2:16" ht="21" x14ac:dyDescent="0.2">
      <c r="B893" s="73">
        <v>891</v>
      </c>
      <c r="C893" s="5"/>
      <c r="D893" s="73"/>
      <c r="E893" s="73"/>
      <c r="F893" s="73"/>
      <c r="G893" s="73"/>
      <c r="H893" s="73"/>
      <c r="I893" s="73">
        <f t="shared" si="31"/>
        <v>0</v>
      </c>
      <c r="J893" s="90"/>
      <c r="K893" s="74"/>
      <c r="L893" s="73"/>
      <c r="M893" s="73"/>
      <c r="N893" s="86">
        <f t="shared" si="30"/>
        <v>0</v>
      </c>
      <c r="O893" s="73"/>
      <c r="P893" s="73"/>
    </row>
    <row r="894" spans="2:16" ht="21" x14ac:dyDescent="0.2">
      <c r="B894" s="73">
        <v>892</v>
      </c>
      <c r="C894" s="5"/>
      <c r="D894" s="73"/>
      <c r="E894" s="73"/>
      <c r="F894" s="73"/>
      <c r="G894" s="73"/>
      <c r="H894" s="73"/>
      <c r="I894" s="73">
        <f t="shared" si="31"/>
        <v>0</v>
      </c>
      <c r="J894" s="90"/>
      <c r="K894" s="74"/>
      <c r="L894" s="73"/>
      <c r="M894" s="73"/>
      <c r="N894" s="86">
        <f t="shared" si="30"/>
        <v>0</v>
      </c>
      <c r="O894" s="73"/>
      <c r="P894" s="73"/>
    </row>
    <row r="895" spans="2:16" ht="21" x14ac:dyDescent="0.2">
      <c r="B895" s="73">
        <v>893</v>
      </c>
      <c r="C895" s="5"/>
      <c r="D895" s="73"/>
      <c r="E895" s="73"/>
      <c r="F895" s="73"/>
      <c r="G895" s="73"/>
      <c r="H895" s="73"/>
      <c r="I895" s="73">
        <f t="shared" si="31"/>
        <v>0</v>
      </c>
      <c r="J895" s="90"/>
      <c r="K895" s="74"/>
      <c r="L895" s="73"/>
      <c r="M895" s="73"/>
      <c r="N895" s="86">
        <f t="shared" si="30"/>
        <v>0</v>
      </c>
      <c r="O895" s="73"/>
      <c r="P895" s="73"/>
    </row>
    <row r="896" spans="2:16" ht="21" x14ac:dyDescent="0.2">
      <c r="B896" s="73">
        <v>894</v>
      </c>
      <c r="C896" s="5"/>
      <c r="D896" s="73"/>
      <c r="E896" s="73"/>
      <c r="F896" s="73"/>
      <c r="G896" s="73"/>
      <c r="H896" s="73"/>
      <c r="I896" s="73">
        <f t="shared" si="31"/>
        <v>0</v>
      </c>
      <c r="J896" s="90"/>
      <c r="K896" s="74"/>
      <c r="L896" s="73"/>
      <c r="M896" s="73"/>
      <c r="N896" s="86">
        <f t="shared" si="30"/>
        <v>0</v>
      </c>
      <c r="O896" s="73"/>
      <c r="P896" s="73"/>
    </row>
    <row r="897" spans="2:16" ht="21" x14ac:dyDescent="0.2">
      <c r="B897" s="73">
        <v>895</v>
      </c>
      <c r="C897" s="5"/>
      <c r="D897" s="73"/>
      <c r="E897" s="73"/>
      <c r="F897" s="73"/>
      <c r="G897" s="73"/>
      <c r="H897" s="73"/>
      <c r="I897" s="73">
        <f t="shared" si="31"/>
        <v>0</v>
      </c>
      <c r="J897" s="90"/>
      <c r="K897" s="74"/>
      <c r="L897" s="73"/>
      <c r="M897" s="73"/>
      <c r="N897" s="86">
        <f t="shared" si="30"/>
        <v>0</v>
      </c>
      <c r="O897" s="73"/>
      <c r="P897" s="73"/>
    </row>
    <row r="898" spans="2:16" ht="21" x14ac:dyDescent="0.2">
      <c r="B898" s="73">
        <v>896</v>
      </c>
      <c r="C898" s="5"/>
      <c r="D898" s="73"/>
      <c r="E898" s="73"/>
      <c r="F898" s="73"/>
      <c r="G898" s="73"/>
      <c r="H898" s="73"/>
      <c r="I898" s="73">
        <f t="shared" si="31"/>
        <v>0</v>
      </c>
      <c r="J898" s="90"/>
      <c r="K898" s="74"/>
      <c r="L898" s="73"/>
      <c r="M898" s="73"/>
      <c r="N898" s="86">
        <f t="shared" si="30"/>
        <v>0</v>
      </c>
      <c r="O898" s="73"/>
      <c r="P898" s="73"/>
    </row>
    <row r="899" spans="2:16" ht="21" x14ac:dyDescent="0.2">
      <c r="B899" s="73">
        <v>897</v>
      </c>
      <c r="C899" s="5"/>
      <c r="D899" s="73"/>
      <c r="E899" s="73"/>
      <c r="F899" s="73"/>
      <c r="G899" s="73"/>
      <c r="H899" s="73"/>
      <c r="I899" s="73">
        <f t="shared" si="31"/>
        <v>0</v>
      </c>
      <c r="J899" s="90"/>
      <c r="K899" s="74"/>
      <c r="L899" s="73"/>
      <c r="M899" s="73"/>
      <c r="N899" s="86">
        <f t="shared" ref="N899:N962" si="32">IFERROR(H899/L899,0)</f>
        <v>0</v>
      </c>
      <c r="O899" s="73"/>
      <c r="P899" s="73"/>
    </row>
    <row r="900" spans="2:16" ht="21" x14ac:dyDescent="0.2">
      <c r="B900" s="73">
        <v>898</v>
      </c>
      <c r="C900" s="5"/>
      <c r="D900" s="73"/>
      <c r="E900" s="73"/>
      <c r="F900" s="73"/>
      <c r="G900" s="73"/>
      <c r="H900" s="73"/>
      <c r="I900" s="73">
        <f t="shared" si="31"/>
        <v>0</v>
      </c>
      <c r="J900" s="90"/>
      <c r="K900" s="74"/>
      <c r="L900" s="73"/>
      <c r="M900" s="73"/>
      <c r="N900" s="86">
        <f t="shared" si="32"/>
        <v>0</v>
      </c>
      <c r="O900" s="73"/>
      <c r="P900" s="73"/>
    </row>
    <row r="901" spans="2:16" ht="21" x14ac:dyDescent="0.2">
      <c r="B901" s="73">
        <v>899</v>
      </c>
      <c r="C901" s="5"/>
      <c r="D901" s="73"/>
      <c r="E901" s="73"/>
      <c r="F901" s="73"/>
      <c r="G901" s="73"/>
      <c r="H901" s="73"/>
      <c r="I901" s="73">
        <f t="shared" ref="I901:I964" si="33">F901*H901</f>
        <v>0</v>
      </c>
      <c r="J901" s="90"/>
      <c r="K901" s="74"/>
      <c r="L901" s="73"/>
      <c r="M901" s="73"/>
      <c r="N901" s="86">
        <f t="shared" si="32"/>
        <v>0</v>
      </c>
      <c r="O901" s="73"/>
      <c r="P901" s="73"/>
    </row>
    <row r="902" spans="2:16" ht="21" x14ac:dyDescent="0.2">
      <c r="B902" s="73">
        <v>900</v>
      </c>
      <c r="C902" s="5"/>
      <c r="D902" s="73"/>
      <c r="E902" s="73"/>
      <c r="F902" s="73"/>
      <c r="G902" s="73"/>
      <c r="H902" s="73"/>
      <c r="I902" s="73">
        <f t="shared" si="33"/>
        <v>0</v>
      </c>
      <c r="J902" s="90"/>
      <c r="K902" s="74"/>
      <c r="L902" s="73"/>
      <c r="M902" s="73"/>
      <c r="N902" s="86">
        <f t="shared" si="32"/>
        <v>0</v>
      </c>
      <c r="O902" s="73"/>
      <c r="P902" s="73"/>
    </row>
    <row r="903" spans="2:16" ht="21" x14ac:dyDescent="0.2">
      <c r="B903" s="73">
        <v>901</v>
      </c>
      <c r="C903" s="5"/>
      <c r="D903" s="73"/>
      <c r="E903" s="73"/>
      <c r="F903" s="73"/>
      <c r="G903" s="73"/>
      <c r="H903" s="73"/>
      <c r="I903" s="73">
        <f t="shared" si="33"/>
        <v>0</v>
      </c>
      <c r="J903" s="90"/>
      <c r="K903" s="74"/>
      <c r="L903" s="73"/>
      <c r="M903" s="73"/>
      <c r="N903" s="86">
        <f t="shared" si="32"/>
        <v>0</v>
      </c>
      <c r="O903" s="73"/>
      <c r="P903" s="73"/>
    </row>
    <row r="904" spans="2:16" ht="21" x14ac:dyDescent="0.2">
      <c r="B904" s="73">
        <v>902</v>
      </c>
      <c r="C904" s="5"/>
      <c r="D904" s="73"/>
      <c r="E904" s="73"/>
      <c r="F904" s="73"/>
      <c r="G904" s="73"/>
      <c r="H904" s="73"/>
      <c r="I904" s="73">
        <f t="shared" si="33"/>
        <v>0</v>
      </c>
      <c r="J904" s="90"/>
      <c r="K904" s="74"/>
      <c r="L904" s="73"/>
      <c r="M904" s="73"/>
      <c r="N904" s="86">
        <f t="shared" si="32"/>
        <v>0</v>
      </c>
      <c r="O904" s="73"/>
      <c r="P904" s="73"/>
    </row>
    <row r="905" spans="2:16" ht="21" x14ac:dyDescent="0.2">
      <c r="B905" s="73">
        <v>903</v>
      </c>
      <c r="C905" s="5"/>
      <c r="D905" s="73"/>
      <c r="E905" s="73"/>
      <c r="F905" s="73"/>
      <c r="G905" s="73"/>
      <c r="H905" s="73"/>
      <c r="I905" s="73">
        <f t="shared" si="33"/>
        <v>0</v>
      </c>
      <c r="J905" s="90"/>
      <c r="K905" s="74"/>
      <c r="L905" s="73"/>
      <c r="M905" s="73"/>
      <c r="N905" s="86">
        <f t="shared" si="32"/>
        <v>0</v>
      </c>
      <c r="O905" s="73"/>
      <c r="P905" s="73"/>
    </row>
    <row r="906" spans="2:16" ht="21" x14ac:dyDescent="0.2">
      <c r="B906" s="73">
        <v>904</v>
      </c>
      <c r="C906" s="5"/>
      <c r="D906" s="73"/>
      <c r="E906" s="73"/>
      <c r="F906" s="73"/>
      <c r="G906" s="73"/>
      <c r="H906" s="73"/>
      <c r="I906" s="73">
        <f t="shared" si="33"/>
        <v>0</v>
      </c>
      <c r="J906" s="90"/>
      <c r="K906" s="74"/>
      <c r="L906" s="73"/>
      <c r="M906" s="73"/>
      <c r="N906" s="86">
        <f t="shared" si="32"/>
        <v>0</v>
      </c>
      <c r="O906" s="73"/>
      <c r="P906" s="73"/>
    </row>
    <row r="907" spans="2:16" ht="21" x14ac:dyDescent="0.2">
      <c r="B907" s="73">
        <v>905</v>
      </c>
      <c r="C907" s="5"/>
      <c r="D907" s="73"/>
      <c r="E907" s="73"/>
      <c r="F907" s="73"/>
      <c r="G907" s="73"/>
      <c r="H907" s="73"/>
      <c r="I907" s="73">
        <f t="shared" si="33"/>
        <v>0</v>
      </c>
      <c r="J907" s="90"/>
      <c r="K907" s="74"/>
      <c r="L907" s="73"/>
      <c r="M907" s="73"/>
      <c r="N907" s="86">
        <f t="shared" si="32"/>
        <v>0</v>
      </c>
      <c r="O907" s="73"/>
      <c r="P907" s="73"/>
    </row>
    <row r="908" spans="2:16" ht="21" x14ac:dyDescent="0.2">
      <c r="B908" s="73">
        <v>906</v>
      </c>
      <c r="C908" s="5"/>
      <c r="D908" s="73"/>
      <c r="E908" s="73"/>
      <c r="F908" s="73"/>
      <c r="G908" s="73"/>
      <c r="H908" s="73"/>
      <c r="I908" s="73">
        <f t="shared" si="33"/>
        <v>0</v>
      </c>
      <c r="J908" s="90"/>
      <c r="K908" s="74"/>
      <c r="L908" s="73"/>
      <c r="M908" s="73"/>
      <c r="N908" s="86">
        <f t="shared" si="32"/>
        <v>0</v>
      </c>
      <c r="O908" s="73"/>
      <c r="P908" s="73"/>
    </row>
    <row r="909" spans="2:16" ht="21" x14ac:dyDescent="0.2">
      <c r="B909" s="73">
        <v>907</v>
      </c>
      <c r="C909" s="5"/>
      <c r="D909" s="73"/>
      <c r="E909" s="73"/>
      <c r="F909" s="73"/>
      <c r="G909" s="73"/>
      <c r="H909" s="73"/>
      <c r="I909" s="73">
        <f t="shared" si="33"/>
        <v>0</v>
      </c>
      <c r="J909" s="90"/>
      <c r="K909" s="74"/>
      <c r="L909" s="73"/>
      <c r="M909" s="73"/>
      <c r="N909" s="86">
        <f t="shared" si="32"/>
        <v>0</v>
      </c>
      <c r="O909" s="73"/>
      <c r="P909" s="73"/>
    </row>
    <row r="910" spans="2:16" ht="21" x14ac:dyDescent="0.2">
      <c r="B910" s="73">
        <v>908</v>
      </c>
      <c r="C910" s="5"/>
      <c r="D910" s="73"/>
      <c r="E910" s="73"/>
      <c r="F910" s="73"/>
      <c r="G910" s="73"/>
      <c r="H910" s="73"/>
      <c r="I910" s="73">
        <f t="shared" si="33"/>
        <v>0</v>
      </c>
      <c r="J910" s="90"/>
      <c r="K910" s="74"/>
      <c r="L910" s="73"/>
      <c r="M910" s="73"/>
      <c r="N910" s="86">
        <f t="shared" si="32"/>
        <v>0</v>
      </c>
      <c r="O910" s="73"/>
      <c r="P910" s="73"/>
    </row>
    <row r="911" spans="2:16" ht="21" x14ac:dyDescent="0.2">
      <c r="B911" s="73">
        <v>909</v>
      </c>
      <c r="C911" s="5"/>
      <c r="D911" s="73"/>
      <c r="E911" s="73"/>
      <c r="F911" s="73"/>
      <c r="G911" s="73"/>
      <c r="H911" s="73"/>
      <c r="I911" s="73">
        <f t="shared" si="33"/>
        <v>0</v>
      </c>
      <c r="J911" s="90"/>
      <c r="K911" s="74"/>
      <c r="L911" s="73"/>
      <c r="M911" s="73"/>
      <c r="N911" s="86">
        <f t="shared" si="32"/>
        <v>0</v>
      </c>
      <c r="O911" s="73"/>
      <c r="P911" s="73"/>
    </row>
    <row r="912" spans="2:16" ht="21" x14ac:dyDescent="0.2">
      <c r="B912" s="73">
        <v>910</v>
      </c>
      <c r="C912" s="5"/>
      <c r="D912" s="73"/>
      <c r="E912" s="73"/>
      <c r="F912" s="73"/>
      <c r="G912" s="73"/>
      <c r="H912" s="73"/>
      <c r="I912" s="73">
        <f t="shared" si="33"/>
        <v>0</v>
      </c>
      <c r="J912" s="90"/>
      <c r="K912" s="74"/>
      <c r="L912" s="73"/>
      <c r="M912" s="73"/>
      <c r="N912" s="86">
        <f t="shared" si="32"/>
        <v>0</v>
      </c>
      <c r="O912" s="73"/>
      <c r="P912" s="73"/>
    </row>
    <row r="913" spans="2:16" ht="21" x14ac:dyDescent="0.2">
      <c r="B913" s="73">
        <v>911</v>
      </c>
      <c r="C913" s="5"/>
      <c r="D913" s="73"/>
      <c r="E913" s="73"/>
      <c r="F913" s="73"/>
      <c r="G913" s="73"/>
      <c r="H913" s="73"/>
      <c r="I913" s="73">
        <f t="shared" si="33"/>
        <v>0</v>
      </c>
      <c r="J913" s="90"/>
      <c r="K913" s="74"/>
      <c r="L913" s="73"/>
      <c r="M913" s="73"/>
      <c r="N913" s="86">
        <f t="shared" si="32"/>
        <v>0</v>
      </c>
      <c r="O913" s="73"/>
      <c r="P913" s="73"/>
    </row>
    <row r="914" spans="2:16" ht="21" x14ac:dyDescent="0.2">
      <c r="B914" s="73">
        <v>912</v>
      </c>
      <c r="C914" s="5"/>
      <c r="D914" s="73"/>
      <c r="E914" s="73"/>
      <c r="F914" s="73"/>
      <c r="G914" s="73"/>
      <c r="H914" s="73"/>
      <c r="I914" s="73">
        <f t="shared" si="33"/>
        <v>0</v>
      </c>
      <c r="J914" s="90"/>
      <c r="K914" s="74"/>
      <c r="L914" s="73"/>
      <c r="M914" s="73"/>
      <c r="N914" s="86">
        <f t="shared" si="32"/>
        <v>0</v>
      </c>
      <c r="O914" s="73"/>
      <c r="P914" s="73"/>
    </row>
    <row r="915" spans="2:16" ht="21" x14ac:dyDescent="0.2">
      <c r="B915" s="73">
        <v>913</v>
      </c>
      <c r="C915" s="5"/>
      <c r="D915" s="73"/>
      <c r="E915" s="73"/>
      <c r="F915" s="73"/>
      <c r="G915" s="73"/>
      <c r="H915" s="73"/>
      <c r="I915" s="73">
        <f t="shared" si="33"/>
        <v>0</v>
      </c>
      <c r="J915" s="90"/>
      <c r="K915" s="74"/>
      <c r="L915" s="73"/>
      <c r="M915" s="73"/>
      <c r="N915" s="86">
        <f t="shared" si="32"/>
        <v>0</v>
      </c>
      <c r="O915" s="73"/>
      <c r="P915" s="73"/>
    </row>
    <row r="916" spans="2:16" ht="21" x14ac:dyDescent="0.2">
      <c r="B916" s="73">
        <v>914</v>
      </c>
      <c r="C916" s="5"/>
      <c r="D916" s="73"/>
      <c r="E916" s="73"/>
      <c r="F916" s="73"/>
      <c r="G916" s="73"/>
      <c r="H916" s="73"/>
      <c r="I916" s="73">
        <f t="shared" si="33"/>
        <v>0</v>
      </c>
      <c r="J916" s="90"/>
      <c r="K916" s="74"/>
      <c r="L916" s="73"/>
      <c r="M916" s="73"/>
      <c r="N916" s="86">
        <f t="shared" si="32"/>
        <v>0</v>
      </c>
      <c r="O916" s="73"/>
      <c r="P916" s="73"/>
    </row>
    <row r="917" spans="2:16" ht="21" x14ac:dyDescent="0.2">
      <c r="B917" s="73">
        <v>915</v>
      </c>
      <c r="C917" s="5"/>
      <c r="D917" s="73"/>
      <c r="E917" s="73"/>
      <c r="F917" s="73"/>
      <c r="G917" s="73"/>
      <c r="H917" s="73"/>
      <c r="I917" s="73">
        <f t="shared" si="33"/>
        <v>0</v>
      </c>
      <c r="J917" s="90"/>
      <c r="K917" s="74"/>
      <c r="L917" s="73"/>
      <c r="M917" s="73"/>
      <c r="N917" s="86">
        <f t="shared" si="32"/>
        <v>0</v>
      </c>
      <c r="O917" s="73"/>
      <c r="P917" s="73"/>
    </row>
    <row r="918" spans="2:16" ht="21" x14ac:dyDescent="0.2">
      <c r="B918" s="73">
        <v>916</v>
      </c>
      <c r="C918" s="5"/>
      <c r="D918" s="73"/>
      <c r="E918" s="73"/>
      <c r="F918" s="73"/>
      <c r="G918" s="73"/>
      <c r="H918" s="73"/>
      <c r="I918" s="73">
        <f t="shared" si="33"/>
        <v>0</v>
      </c>
      <c r="J918" s="90"/>
      <c r="K918" s="74"/>
      <c r="L918" s="73"/>
      <c r="M918" s="73"/>
      <c r="N918" s="86">
        <f t="shared" si="32"/>
        <v>0</v>
      </c>
      <c r="O918" s="73"/>
      <c r="P918" s="73"/>
    </row>
    <row r="919" spans="2:16" ht="21" x14ac:dyDescent="0.2">
      <c r="B919" s="73">
        <v>917</v>
      </c>
      <c r="C919" s="5"/>
      <c r="D919" s="73"/>
      <c r="E919" s="73"/>
      <c r="F919" s="73"/>
      <c r="G919" s="73"/>
      <c r="H919" s="73"/>
      <c r="I919" s="73">
        <f t="shared" si="33"/>
        <v>0</v>
      </c>
      <c r="J919" s="90"/>
      <c r="K919" s="74"/>
      <c r="L919" s="73"/>
      <c r="M919" s="73"/>
      <c r="N919" s="86">
        <f t="shared" si="32"/>
        <v>0</v>
      </c>
      <c r="O919" s="73"/>
      <c r="P919" s="73"/>
    </row>
    <row r="920" spans="2:16" ht="21" x14ac:dyDescent="0.2">
      <c r="B920" s="73">
        <v>918</v>
      </c>
      <c r="C920" s="5"/>
      <c r="D920" s="73"/>
      <c r="E920" s="73"/>
      <c r="F920" s="73"/>
      <c r="G920" s="73"/>
      <c r="H920" s="73"/>
      <c r="I920" s="73">
        <f t="shared" si="33"/>
        <v>0</v>
      </c>
      <c r="J920" s="90"/>
      <c r="K920" s="74"/>
      <c r="L920" s="73"/>
      <c r="M920" s="73"/>
      <c r="N920" s="86">
        <f t="shared" si="32"/>
        <v>0</v>
      </c>
      <c r="O920" s="73"/>
      <c r="P920" s="73"/>
    </row>
    <row r="921" spans="2:16" ht="21" x14ac:dyDescent="0.2">
      <c r="B921" s="73">
        <v>919</v>
      </c>
      <c r="C921" s="5"/>
      <c r="D921" s="73"/>
      <c r="E921" s="73"/>
      <c r="F921" s="73"/>
      <c r="G921" s="73"/>
      <c r="H921" s="73"/>
      <c r="I921" s="73">
        <f t="shared" si="33"/>
        <v>0</v>
      </c>
      <c r="J921" s="90"/>
      <c r="K921" s="74"/>
      <c r="L921" s="73"/>
      <c r="M921" s="73"/>
      <c r="N921" s="86">
        <f t="shared" si="32"/>
        <v>0</v>
      </c>
      <c r="O921" s="73"/>
      <c r="P921" s="73"/>
    </row>
    <row r="922" spans="2:16" ht="21" x14ac:dyDescent="0.2">
      <c r="B922" s="73">
        <v>920</v>
      </c>
      <c r="C922" s="5"/>
      <c r="D922" s="73"/>
      <c r="E922" s="73"/>
      <c r="F922" s="73"/>
      <c r="G922" s="73"/>
      <c r="H922" s="73"/>
      <c r="I922" s="73">
        <f t="shared" si="33"/>
        <v>0</v>
      </c>
      <c r="J922" s="90"/>
      <c r="K922" s="74"/>
      <c r="L922" s="73"/>
      <c r="M922" s="73"/>
      <c r="N922" s="86">
        <f t="shared" si="32"/>
        <v>0</v>
      </c>
      <c r="O922" s="73"/>
      <c r="P922" s="73"/>
    </row>
    <row r="923" spans="2:16" ht="21" x14ac:dyDescent="0.2">
      <c r="B923" s="73">
        <v>921</v>
      </c>
      <c r="C923" s="5"/>
      <c r="D923" s="73"/>
      <c r="E923" s="73"/>
      <c r="F923" s="73"/>
      <c r="G923" s="73"/>
      <c r="H923" s="73"/>
      <c r="I923" s="73">
        <f t="shared" si="33"/>
        <v>0</v>
      </c>
      <c r="J923" s="90"/>
      <c r="K923" s="74"/>
      <c r="L923" s="73"/>
      <c r="M923" s="73"/>
      <c r="N923" s="86">
        <f t="shared" si="32"/>
        <v>0</v>
      </c>
      <c r="O923" s="73"/>
      <c r="P923" s="73"/>
    </row>
    <row r="924" spans="2:16" ht="21" x14ac:dyDescent="0.2">
      <c r="B924" s="73">
        <v>922</v>
      </c>
      <c r="C924" s="5"/>
      <c r="D924" s="73"/>
      <c r="E924" s="73"/>
      <c r="F924" s="73"/>
      <c r="G924" s="73"/>
      <c r="H924" s="73"/>
      <c r="I924" s="73">
        <f t="shared" si="33"/>
        <v>0</v>
      </c>
      <c r="J924" s="90"/>
      <c r="K924" s="74"/>
      <c r="L924" s="73"/>
      <c r="M924" s="73"/>
      <c r="N924" s="86">
        <f t="shared" si="32"/>
        <v>0</v>
      </c>
      <c r="O924" s="73"/>
      <c r="P924" s="73"/>
    </row>
    <row r="925" spans="2:16" ht="21" x14ac:dyDescent="0.2">
      <c r="B925" s="73">
        <v>923</v>
      </c>
      <c r="C925" s="5"/>
      <c r="D925" s="73"/>
      <c r="E925" s="73"/>
      <c r="F925" s="73"/>
      <c r="G925" s="73"/>
      <c r="H925" s="73"/>
      <c r="I925" s="73">
        <f t="shared" si="33"/>
        <v>0</v>
      </c>
      <c r="J925" s="90"/>
      <c r="K925" s="74"/>
      <c r="L925" s="73"/>
      <c r="M925" s="73"/>
      <c r="N925" s="86">
        <f t="shared" si="32"/>
        <v>0</v>
      </c>
      <c r="O925" s="73"/>
      <c r="P925" s="73"/>
    </row>
    <row r="926" spans="2:16" ht="21" x14ac:dyDescent="0.2">
      <c r="B926" s="73">
        <v>924</v>
      </c>
      <c r="C926" s="5"/>
      <c r="D926" s="73"/>
      <c r="E926" s="73"/>
      <c r="F926" s="73"/>
      <c r="G926" s="73"/>
      <c r="H926" s="73"/>
      <c r="I926" s="73">
        <f t="shared" si="33"/>
        <v>0</v>
      </c>
      <c r="J926" s="90"/>
      <c r="K926" s="74"/>
      <c r="L926" s="73"/>
      <c r="M926" s="73"/>
      <c r="N926" s="86">
        <f t="shared" si="32"/>
        <v>0</v>
      </c>
      <c r="O926" s="73"/>
      <c r="P926" s="73"/>
    </row>
    <row r="927" spans="2:16" ht="21" x14ac:dyDescent="0.2">
      <c r="B927" s="73">
        <v>925</v>
      </c>
      <c r="C927" s="5"/>
      <c r="D927" s="73"/>
      <c r="E927" s="73"/>
      <c r="F927" s="73"/>
      <c r="G927" s="73"/>
      <c r="H927" s="73"/>
      <c r="I927" s="73">
        <f t="shared" si="33"/>
        <v>0</v>
      </c>
      <c r="J927" s="90"/>
      <c r="K927" s="74"/>
      <c r="L927" s="73"/>
      <c r="M927" s="73"/>
      <c r="N927" s="86">
        <f t="shared" si="32"/>
        <v>0</v>
      </c>
      <c r="O927" s="73"/>
      <c r="P927" s="73"/>
    </row>
    <row r="928" spans="2:16" ht="21" x14ac:dyDescent="0.2">
      <c r="B928" s="73">
        <v>926</v>
      </c>
      <c r="C928" s="5"/>
      <c r="D928" s="73"/>
      <c r="E928" s="73"/>
      <c r="F928" s="73"/>
      <c r="G928" s="73"/>
      <c r="H928" s="73"/>
      <c r="I928" s="73">
        <f t="shared" si="33"/>
        <v>0</v>
      </c>
      <c r="J928" s="90"/>
      <c r="K928" s="74"/>
      <c r="L928" s="73"/>
      <c r="M928" s="73"/>
      <c r="N928" s="86">
        <f t="shared" si="32"/>
        <v>0</v>
      </c>
      <c r="O928" s="73"/>
      <c r="P928" s="73"/>
    </row>
    <row r="929" spans="2:16" ht="21" x14ac:dyDescent="0.2">
      <c r="B929" s="73">
        <v>927</v>
      </c>
      <c r="C929" s="5"/>
      <c r="D929" s="73"/>
      <c r="E929" s="73"/>
      <c r="F929" s="73"/>
      <c r="G929" s="73"/>
      <c r="H929" s="73"/>
      <c r="I929" s="73">
        <f t="shared" si="33"/>
        <v>0</v>
      </c>
      <c r="J929" s="90"/>
      <c r="K929" s="74"/>
      <c r="L929" s="73"/>
      <c r="M929" s="73"/>
      <c r="N929" s="86">
        <f t="shared" si="32"/>
        <v>0</v>
      </c>
      <c r="O929" s="73"/>
      <c r="P929" s="73"/>
    </row>
    <row r="930" spans="2:16" ht="21" x14ac:dyDescent="0.2">
      <c r="B930" s="73">
        <v>928</v>
      </c>
      <c r="C930" s="5"/>
      <c r="D930" s="73"/>
      <c r="E930" s="73"/>
      <c r="F930" s="73"/>
      <c r="G930" s="73"/>
      <c r="H930" s="73"/>
      <c r="I930" s="73">
        <f t="shared" si="33"/>
        <v>0</v>
      </c>
      <c r="J930" s="90"/>
      <c r="K930" s="74"/>
      <c r="L930" s="73"/>
      <c r="M930" s="73"/>
      <c r="N930" s="86">
        <f t="shared" si="32"/>
        <v>0</v>
      </c>
      <c r="O930" s="73"/>
      <c r="P930" s="73"/>
    </row>
    <row r="931" spans="2:16" ht="21" x14ac:dyDescent="0.2">
      <c r="B931" s="73">
        <v>929</v>
      </c>
      <c r="C931" s="5"/>
      <c r="D931" s="73"/>
      <c r="E931" s="73"/>
      <c r="F931" s="73"/>
      <c r="G931" s="73"/>
      <c r="H931" s="73"/>
      <c r="I931" s="73">
        <f t="shared" si="33"/>
        <v>0</v>
      </c>
      <c r="J931" s="90"/>
      <c r="K931" s="74"/>
      <c r="L931" s="73"/>
      <c r="M931" s="73"/>
      <c r="N931" s="86">
        <f t="shared" si="32"/>
        <v>0</v>
      </c>
      <c r="O931" s="73"/>
      <c r="P931" s="73"/>
    </row>
    <row r="932" spans="2:16" ht="21" x14ac:dyDescent="0.2">
      <c r="B932" s="73">
        <v>930</v>
      </c>
      <c r="C932" s="5"/>
      <c r="D932" s="73"/>
      <c r="E932" s="73"/>
      <c r="F932" s="73"/>
      <c r="G932" s="73"/>
      <c r="H932" s="73"/>
      <c r="I932" s="73">
        <f t="shared" si="33"/>
        <v>0</v>
      </c>
      <c r="J932" s="90"/>
      <c r="K932" s="74"/>
      <c r="L932" s="73"/>
      <c r="M932" s="73"/>
      <c r="N932" s="86">
        <f t="shared" si="32"/>
        <v>0</v>
      </c>
      <c r="O932" s="73"/>
      <c r="P932" s="73"/>
    </row>
    <row r="933" spans="2:16" ht="21" x14ac:dyDescent="0.2">
      <c r="B933" s="73">
        <v>931</v>
      </c>
      <c r="C933" s="5"/>
      <c r="D933" s="73"/>
      <c r="E933" s="73"/>
      <c r="F933" s="73"/>
      <c r="G933" s="73"/>
      <c r="H933" s="73"/>
      <c r="I933" s="73">
        <f t="shared" si="33"/>
        <v>0</v>
      </c>
      <c r="J933" s="90"/>
      <c r="K933" s="74"/>
      <c r="L933" s="73"/>
      <c r="M933" s="73"/>
      <c r="N933" s="86">
        <f t="shared" si="32"/>
        <v>0</v>
      </c>
      <c r="O933" s="73"/>
      <c r="P933" s="73"/>
    </row>
    <row r="934" spans="2:16" ht="21" x14ac:dyDescent="0.2">
      <c r="B934" s="73">
        <v>932</v>
      </c>
      <c r="C934" s="5"/>
      <c r="D934" s="73"/>
      <c r="E934" s="73"/>
      <c r="F934" s="73"/>
      <c r="G934" s="73"/>
      <c r="H934" s="73"/>
      <c r="I934" s="73">
        <f t="shared" si="33"/>
        <v>0</v>
      </c>
      <c r="J934" s="90"/>
      <c r="K934" s="74"/>
      <c r="L934" s="73"/>
      <c r="M934" s="73"/>
      <c r="N934" s="86">
        <f t="shared" si="32"/>
        <v>0</v>
      </c>
      <c r="O934" s="73"/>
      <c r="P934" s="73"/>
    </row>
    <row r="935" spans="2:16" ht="21" x14ac:dyDescent="0.2">
      <c r="B935" s="73">
        <v>933</v>
      </c>
      <c r="C935" s="5"/>
      <c r="D935" s="73"/>
      <c r="E935" s="73"/>
      <c r="F935" s="73"/>
      <c r="G935" s="73"/>
      <c r="H935" s="73"/>
      <c r="I935" s="73">
        <f t="shared" si="33"/>
        <v>0</v>
      </c>
      <c r="J935" s="90"/>
      <c r="K935" s="74"/>
      <c r="L935" s="73"/>
      <c r="M935" s="73"/>
      <c r="N935" s="86">
        <f t="shared" si="32"/>
        <v>0</v>
      </c>
      <c r="O935" s="73"/>
      <c r="P935" s="73"/>
    </row>
    <row r="936" spans="2:16" ht="21" x14ac:dyDescent="0.2">
      <c r="B936" s="73">
        <v>934</v>
      </c>
      <c r="C936" s="5"/>
      <c r="D936" s="73"/>
      <c r="E936" s="73"/>
      <c r="F936" s="73"/>
      <c r="G936" s="73"/>
      <c r="H936" s="73"/>
      <c r="I936" s="73">
        <f t="shared" si="33"/>
        <v>0</v>
      </c>
      <c r="J936" s="90"/>
      <c r="K936" s="74"/>
      <c r="L936" s="73"/>
      <c r="M936" s="73"/>
      <c r="N936" s="86">
        <f t="shared" si="32"/>
        <v>0</v>
      </c>
      <c r="O936" s="73"/>
      <c r="P936" s="73"/>
    </row>
    <row r="937" spans="2:16" ht="21" x14ac:dyDescent="0.2">
      <c r="B937" s="73">
        <v>935</v>
      </c>
      <c r="C937" s="5"/>
      <c r="D937" s="73"/>
      <c r="E937" s="73"/>
      <c r="F937" s="73"/>
      <c r="G937" s="73"/>
      <c r="H937" s="73"/>
      <c r="I937" s="73">
        <f t="shared" si="33"/>
        <v>0</v>
      </c>
      <c r="J937" s="90"/>
      <c r="K937" s="74"/>
      <c r="L937" s="73"/>
      <c r="M937" s="73"/>
      <c r="N937" s="86">
        <f t="shared" si="32"/>
        <v>0</v>
      </c>
      <c r="O937" s="73"/>
      <c r="P937" s="73"/>
    </row>
    <row r="938" spans="2:16" ht="21" x14ac:dyDescent="0.2">
      <c r="B938" s="73">
        <v>936</v>
      </c>
      <c r="C938" s="5"/>
      <c r="D938" s="73"/>
      <c r="E938" s="73"/>
      <c r="F938" s="73"/>
      <c r="G938" s="73"/>
      <c r="H938" s="73"/>
      <c r="I938" s="73">
        <f t="shared" si="33"/>
        <v>0</v>
      </c>
      <c r="J938" s="90"/>
      <c r="K938" s="74"/>
      <c r="L938" s="73"/>
      <c r="M938" s="73"/>
      <c r="N938" s="86">
        <f t="shared" si="32"/>
        <v>0</v>
      </c>
      <c r="O938" s="73"/>
      <c r="P938" s="73"/>
    </row>
    <row r="939" spans="2:16" ht="21" x14ac:dyDescent="0.2">
      <c r="B939" s="73">
        <v>937</v>
      </c>
      <c r="C939" s="5"/>
      <c r="D939" s="73"/>
      <c r="E939" s="73"/>
      <c r="F939" s="73"/>
      <c r="G939" s="73"/>
      <c r="H939" s="73"/>
      <c r="I939" s="73">
        <f t="shared" si="33"/>
        <v>0</v>
      </c>
      <c r="J939" s="90"/>
      <c r="K939" s="74"/>
      <c r="L939" s="73"/>
      <c r="M939" s="73"/>
      <c r="N939" s="86">
        <f t="shared" si="32"/>
        <v>0</v>
      </c>
      <c r="O939" s="73"/>
      <c r="P939" s="73"/>
    </row>
    <row r="940" spans="2:16" ht="21" x14ac:dyDescent="0.2">
      <c r="B940" s="73">
        <v>938</v>
      </c>
      <c r="C940" s="5"/>
      <c r="D940" s="73"/>
      <c r="E940" s="73"/>
      <c r="F940" s="73"/>
      <c r="G940" s="73"/>
      <c r="H940" s="73"/>
      <c r="I940" s="73">
        <f t="shared" si="33"/>
        <v>0</v>
      </c>
      <c r="J940" s="90"/>
      <c r="K940" s="74"/>
      <c r="L940" s="73"/>
      <c r="M940" s="73"/>
      <c r="N940" s="86">
        <f t="shared" si="32"/>
        <v>0</v>
      </c>
      <c r="O940" s="73"/>
      <c r="P940" s="73"/>
    </row>
    <row r="941" spans="2:16" ht="21" x14ac:dyDescent="0.2">
      <c r="B941" s="73">
        <v>939</v>
      </c>
      <c r="C941" s="5"/>
      <c r="D941" s="73"/>
      <c r="E941" s="73"/>
      <c r="F941" s="73"/>
      <c r="G941" s="73"/>
      <c r="H941" s="73"/>
      <c r="I941" s="73">
        <f t="shared" si="33"/>
        <v>0</v>
      </c>
      <c r="J941" s="90"/>
      <c r="K941" s="74"/>
      <c r="L941" s="73"/>
      <c r="M941" s="73"/>
      <c r="N941" s="86">
        <f t="shared" si="32"/>
        <v>0</v>
      </c>
      <c r="O941" s="73"/>
      <c r="P941" s="73"/>
    </row>
    <row r="942" spans="2:16" ht="21" x14ac:dyDescent="0.2">
      <c r="B942" s="73">
        <v>940</v>
      </c>
      <c r="C942" s="5"/>
      <c r="D942" s="73"/>
      <c r="E942" s="73"/>
      <c r="F942" s="73"/>
      <c r="G942" s="73"/>
      <c r="H942" s="73"/>
      <c r="I942" s="73">
        <f t="shared" si="33"/>
        <v>0</v>
      </c>
      <c r="J942" s="90"/>
      <c r="K942" s="74"/>
      <c r="L942" s="73"/>
      <c r="M942" s="73"/>
      <c r="N942" s="86">
        <f t="shared" si="32"/>
        <v>0</v>
      </c>
      <c r="O942" s="73"/>
      <c r="P942" s="73"/>
    </row>
    <row r="943" spans="2:16" ht="21" x14ac:dyDescent="0.2">
      <c r="B943" s="73">
        <v>941</v>
      </c>
      <c r="C943" s="5"/>
      <c r="D943" s="73"/>
      <c r="E943" s="73"/>
      <c r="F943" s="73"/>
      <c r="G943" s="73"/>
      <c r="H943" s="73"/>
      <c r="I943" s="73">
        <f t="shared" si="33"/>
        <v>0</v>
      </c>
      <c r="J943" s="90"/>
      <c r="K943" s="74"/>
      <c r="L943" s="73"/>
      <c r="M943" s="73"/>
      <c r="N943" s="86">
        <f t="shared" si="32"/>
        <v>0</v>
      </c>
      <c r="O943" s="73"/>
      <c r="P943" s="73"/>
    </row>
    <row r="944" spans="2:16" ht="21" x14ac:dyDescent="0.2">
      <c r="B944" s="73">
        <v>942</v>
      </c>
      <c r="C944" s="5"/>
      <c r="D944" s="73"/>
      <c r="E944" s="73"/>
      <c r="F944" s="73"/>
      <c r="G944" s="73"/>
      <c r="H944" s="73"/>
      <c r="I944" s="73">
        <f t="shared" si="33"/>
        <v>0</v>
      </c>
      <c r="J944" s="90"/>
      <c r="K944" s="74"/>
      <c r="L944" s="73"/>
      <c r="M944" s="73"/>
      <c r="N944" s="86">
        <f t="shared" si="32"/>
        <v>0</v>
      </c>
      <c r="O944" s="73"/>
      <c r="P944" s="73"/>
    </row>
    <row r="945" spans="2:16" ht="21" x14ac:dyDescent="0.2">
      <c r="B945" s="73">
        <v>943</v>
      </c>
      <c r="C945" s="5"/>
      <c r="D945" s="73"/>
      <c r="E945" s="73"/>
      <c r="F945" s="73"/>
      <c r="G945" s="73"/>
      <c r="H945" s="73"/>
      <c r="I945" s="73">
        <f t="shared" si="33"/>
        <v>0</v>
      </c>
      <c r="J945" s="90"/>
      <c r="K945" s="74"/>
      <c r="L945" s="73"/>
      <c r="M945" s="73"/>
      <c r="N945" s="86">
        <f t="shared" si="32"/>
        <v>0</v>
      </c>
      <c r="O945" s="73"/>
      <c r="P945" s="73"/>
    </row>
    <row r="946" spans="2:16" ht="21" x14ac:dyDescent="0.2">
      <c r="B946" s="73">
        <v>944</v>
      </c>
      <c r="C946" s="5"/>
      <c r="D946" s="73"/>
      <c r="E946" s="73"/>
      <c r="F946" s="73"/>
      <c r="G946" s="73"/>
      <c r="H946" s="73"/>
      <c r="I946" s="73">
        <f t="shared" si="33"/>
        <v>0</v>
      </c>
      <c r="J946" s="90"/>
      <c r="K946" s="74"/>
      <c r="L946" s="73"/>
      <c r="M946" s="73"/>
      <c r="N946" s="86">
        <f t="shared" si="32"/>
        <v>0</v>
      </c>
      <c r="O946" s="73"/>
      <c r="P946" s="73"/>
    </row>
    <row r="947" spans="2:16" ht="21" x14ac:dyDescent="0.2">
      <c r="B947" s="73">
        <v>945</v>
      </c>
      <c r="C947" s="5"/>
      <c r="D947" s="73"/>
      <c r="E947" s="73"/>
      <c r="F947" s="73"/>
      <c r="G947" s="73"/>
      <c r="H947" s="73"/>
      <c r="I947" s="73">
        <f t="shared" si="33"/>
        <v>0</v>
      </c>
      <c r="J947" s="90"/>
      <c r="K947" s="74"/>
      <c r="L947" s="73"/>
      <c r="M947" s="73"/>
      <c r="N947" s="86">
        <f t="shared" si="32"/>
        <v>0</v>
      </c>
      <c r="O947" s="73"/>
      <c r="P947" s="73"/>
    </row>
    <row r="948" spans="2:16" ht="21" x14ac:dyDescent="0.2">
      <c r="B948" s="73">
        <v>946</v>
      </c>
      <c r="C948" s="5"/>
      <c r="D948" s="73"/>
      <c r="E948" s="73"/>
      <c r="F948" s="73"/>
      <c r="G948" s="73"/>
      <c r="H948" s="73"/>
      <c r="I948" s="73">
        <f t="shared" si="33"/>
        <v>0</v>
      </c>
      <c r="J948" s="90"/>
      <c r="K948" s="74"/>
      <c r="L948" s="73"/>
      <c r="M948" s="73"/>
      <c r="N948" s="86">
        <f t="shared" si="32"/>
        <v>0</v>
      </c>
      <c r="O948" s="73"/>
      <c r="P948" s="73"/>
    </row>
    <row r="949" spans="2:16" ht="21" x14ac:dyDescent="0.2">
      <c r="B949" s="73">
        <v>947</v>
      </c>
      <c r="C949" s="5"/>
      <c r="D949" s="73"/>
      <c r="E949" s="73"/>
      <c r="F949" s="73"/>
      <c r="G949" s="73"/>
      <c r="H949" s="73"/>
      <c r="I949" s="73">
        <f t="shared" si="33"/>
        <v>0</v>
      </c>
      <c r="J949" s="90"/>
      <c r="K949" s="74"/>
      <c r="L949" s="73"/>
      <c r="M949" s="73"/>
      <c r="N949" s="86">
        <f t="shared" si="32"/>
        <v>0</v>
      </c>
      <c r="O949" s="73"/>
      <c r="P949" s="73"/>
    </row>
    <row r="950" spans="2:16" ht="21" x14ac:dyDescent="0.2">
      <c r="B950" s="73">
        <v>948</v>
      </c>
      <c r="C950" s="5"/>
      <c r="D950" s="73"/>
      <c r="E950" s="73"/>
      <c r="F950" s="73"/>
      <c r="G950" s="73"/>
      <c r="H950" s="73"/>
      <c r="I950" s="73">
        <f t="shared" si="33"/>
        <v>0</v>
      </c>
      <c r="J950" s="90"/>
      <c r="K950" s="74"/>
      <c r="L950" s="73"/>
      <c r="M950" s="73"/>
      <c r="N950" s="86">
        <f t="shared" si="32"/>
        <v>0</v>
      </c>
      <c r="O950" s="73"/>
      <c r="P950" s="73"/>
    </row>
    <row r="951" spans="2:16" ht="21" x14ac:dyDescent="0.2">
      <c r="B951" s="73">
        <v>949</v>
      </c>
      <c r="C951" s="5"/>
      <c r="D951" s="73"/>
      <c r="E951" s="73"/>
      <c r="F951" s="73"/>
      <c r="G951" s="73"/>
      <c r="H951" s="73"/>
      <c r="I951" s="73">
        <f t="shared" si="33"/>
        <v>0</v>
      </c>
      <c r="J951" s="90"/>
      <c r="K951" s="74"/>
      <c r="L951" s="73"/>
      <c r="M951" s="73"/>
      <c r="N951" s="86">
        <f t="shared" si="32"/>
        <v>0</v>
      </c>
      <c r="O951" s="73"/>
      <c r="P951" s="73"/>
    </row>
    <row r="952" spans="2:16" ht="21" x14ac:dyDescent="0.2">
      <c r="B952" s="73">
        <v>950</v>
      </c>
      <c r="C952" s="5"/>
      <c r="D952" s="73"/>
      <c r="E952" s="73"/>
      <c r="F952" s="73"/>
      <c r="G952" s="73"/>
      <c r="H952" s="73"/>
      <c r="I952" s="73">
        <f t="shared" si="33"/>
        <v>0</v>
      </c>
      <c r="J952" s="90"/>
      <c r="K952" s="74"/>
      <c r="L952" s="73"/>
      <c r="M952" s="73"/>
      <c r="N952" s="86">
        <f t="shared" si="32"/>
        <v>0</v>
      </c>
      <c r="O952" s="73"/>
      <c r="P952" s="73"/>
    </row>
    <row r="953" spans="2:16" ht="21" x14ac:dyDescent="0.2">
      <c r="B953" s="73">
        <v>951</v>
      </c>
      <c r="C953" s="5"/>
      <c r="D953" s="73"/>
      <c r="E953" s="73"/>
      <c r="F953" s="73"/>
      <c r="G953" s="73"/>
      <c r="H953" s="73"/>
      <c r="I953" s="73">
        <f t="shared" si="33"/>
        <v>0</v>
      </c>
      <c r="J953" s="90"/>
      <c r="K953" s="74"/>
      <c r="L953" s="73"/>
      <c r="M953" s="73"/>
      <c r="N953" s="86">
        <f t="shared" si="32"/>
        <v>0</v>
      </c>
      <c r="O953" s="73"/>
      <c r="P953" s="73"/>
    </row>
    <row r="954" spans="2:16" ht="21" x14ac:dyDescent="0.2">
      <c r="B954" s="73">
        <v>952</v>
      </c>
      <c r="C954" s="5"/>
      <c r="D954" s="73"/>
      <c r="E954" s="73"/>
      <c r="F954" s="73"/>
      <c r="G954" s="73"/>
      <c r="H954" s="73"/>
      <c r="I954" s="73">
        <f t="shared" si="33"/>
        <v>0</v>
      </c>
      <c r="J954" s="90"/>
      <c r="K954" s="74"/>
      <c r="L954" s="73"/>
      <c r="M954" s="73"/>
      <c r="N954" s="86">
        <f t="shared" si="32"/>
        <v>0</v>
      </c>
      <c r="O954" s="73"/>
      <c r="P954" s="73"/>
    </row>
    <row r="955" spans="2:16" ht="21" x14ac:dyDescent="0.2">
      <c r="B955" s="73">
        <v>953</v>
      </c>
      <c r="C955" s="5"/>
      <c r="D955" s="73"/>
      <c r="E955" s="73"/>
      <c r="F955" s="73"/>
      <c r="G955" s="73"/>
      <c r="H955" s="73"/>
      <c r="I955" s="73">
        <f t="shared" si="33"/>
        <v>0</v>
      </c>
      <c r="J955" s="90"/>
      <c r="K955" s="74"/>
      <c r="L955" s="73"/>
      <c r="M955" s="73"/>
      <c r="N955" s="86">
        <f t="shared" si="32"/>
        <v>0</v>
      </c>
      <c r="O955" s="73"/>
      <c r="P955" s="73"/>
    </row>
    <row r="956" spans="2:16" ht="21" x14ac:dyDescent="0.2">
      <c r="B956" s="73">
        <v>954</v>
      </c>
      <c r="C956" s="5"/>
      <c r="D956" s="73"/>
      <c r="E956" s="73"/>
      <c r="F956" s="73"/>
      <c r="G956" s="73"/>
      <c r="H956" s="73"/>
      <c r="I956" s="73">
        <f t="shared" si="33"/>
        <v>0</v>
      </c>
      <c r="J956" s="90"/>
      <c r="K956" s="74"/>
      <c r="L956" s="73"/>
      <c r="M956" s="73"/>
      <c r="N956" s="86">
        <f t="shared" si="32"/>
        <v>0</v>
      </c>
      <c r="O956" s="73"/>
      <c r="P956" s="73"/>
    </row>
    <row r="957" spans="2:16" ht="21" x14ac:dyDescent="0.2">
      <c r="B957" s="73">
        <v>955</v>
      </c>
      <c r="C957" s="5"/>
      <c r="D957" s="73"/>
      <c r="E957" s="73"/>
      <c r="F957" s="73"/>
      <c r="G957" s="73"/>
      <c r="H957" s="73"/>
      <c r="I957" s="73">
        <f t="shared" si="33"/>
        <v>0</v>
      </c>
      <c r="J957" s="90"/>
      <c r="K957" s="74"/>
      <c r="L957" s="73"/>
      <c r="M957" s="73"/>
      <c r="N957" s="86">
        <f t="shared" si="32"/>
        <v>0</v>
      </c>
      <c r="O957" s="73"/>
      <c r="P957" s="73"/>
    </row>
    <row r="958" spans="2:16" ht="21" x14ac:dyDescent="0.2">
      <c r="B958" s="73">
        <v>956</v>
      </c>
      <c r="C958" s="5"/>
      <c r="D958" s="73"/>
      <c r="E958" s="73"/>
      <c r="F958" s="73"/>
      <c r="G958" s="73"/>
      <c r="H958" s="73"/>
      <c r="I958" s="73">
        <f t="shared" si="33"/>
        <v>0</v>
      </c>
      <c r="J958" s="90"/>
      <c r="K958" s="74"/>
      <c r="L958" s="73"/>
      <c r="M958" s="73"/>
      <c r="N958" s="86">
        <f t="shared" si="32"/>
        <v>0</v>
      </c>
      <c r="O958" s="73"/>
      <c r="P958" s="73"/>
    </row>
    <row r="959" spans="2:16" ht="21" x14ac:dyDescent="0.2">
      <c r="B959" s="73">
        <v>957</v>
      </c>
      <c r="C959" s="5"/>
      <c r="D959" s="73"/>
      <c r="E959" s="73"/>
      <c r="F959" s="73"/>
      <c r="G959" s="73"/>
      <c r="H959" s="73"/>
      <c r="I959" s="73">
        <f t="shared" si="33"/>
        <v>0</v>
      </c>
      <c r="J959" s="90"/>
      <c r="K959" s="74"/>
      <c r="L959" s="73"/>
      <c r="M959" s="73"/>
      <c r="N959" s="86">
        <f t="shared" si="32"/>
        <v>0</v>
      </c>
      <c r="O959" s="73"/>
      <c r="P959" s="73"/>
    </row>
    <row r="960" spans="2:16" ht="21" x14ac:dyDescent="0.2">
      <c r="B960" s="73">
        <v>958</v>
      </c>
      <c r="C960" s="5"/>
      <c r="D960" s="73"/>
      <c r="E960" s="73"/>
      <c r="F960" s="73"/>
      <c r="G960" s="73"/>
      <c r="H960" s="73"/>
      <c r="I960" s="73">
        <f t="shared" si="33"/>
        <v>0</v>
      </c>
      <c r="J960" s="90"/>
      <c r="K960" s="74"/>
      <c r="L960" s="73"/>
      <c r="M960" s="73"/>
      <c r="N960" s="86">
        <f t="shared" si="32"/>
        <v>0</v>
      </c>
      <c r="O960" s="73"/>
      <c r="P960" s="73"/>
    </row>
    <row r="961" spans="2:16" ht="21" x14ac:dyDescent="0.2">
      <c r="B961" s="73">
        <v>959</v>
      </c>
      <c r="C961" s="5"/>
      <c r="D961" s="73"/>
      <c r="E961" s="73"/>
      <c r="F961" s="73"/>
      <c r="G961" s="73"/>
      <c r="H961" s="73"/>
      <c r="I961" s="73">
        <f t="shared" si="33"/>
        <v>0</v>
      </c>
      <c r="J961" s="90"/>
      <c r="K961" s="74"/>
      <c r="L961" s="73"/>
      <c r="M961" s="73"/>
      <c r="N961" s="86">
        <f t="shared" si="32"/>
        <v>0</v>
      </c>
      <c r="O961" s="73"/>
      <c r="P961" s="73"/>
    </row>
    <row r="962" spans="2:16" ht="21" x14ac:dyDescent="0.2">
      <c r="B962" s="73">
        <v>960</v>
      </c>
      <c r="C962" s="5"/>
      <c r="D962" s="73"/>
      <c r="E962" s="73"/>
      <c r="F962" s="73"/>
      <c r="G962" s="73"/>
      <c r="H962" s="73"/>
      <c r="I962" s="73">
        <f t="shared" si="33"/>
        <v>0</v>
      </c>
      <c r="J962" s="90"/>
      <c r="K962" s="74"/>
      <c r="L962" s="73"/>
      <c r="M962" s="73"/>
      <c r="N962" s="86">
        <f t="shared" si="32"/>
        <v>0</v>
      </c>
      <c r="O962" s="73"/>
      <c r="P962" s="73"/>
    </row>
    <row r="963" spans="2:16" ht="21" x14ac:dyDescent="0.2">
      <c r="B963" s="73">
        <v>961</v>
      </c>
      <c r="C963" s="5"/>
      <c r="D963" s="73"/>
      <c r="E963" s="73"/>
      <c r="F963" s="73"/>
      <c r="G963" s="73"/>
      <c r="H963" s="73"/>
      <c r="I963" s="73">
        <f t="shared" si="33"/>
        <v>0</v>
      </c>
      <c r="J963" s="90"/>
      <c r="K963" s="74"/>
      <c r="L963" s="73"/>
      <c r="M963" s="73"/>
      <c r="N963" s="86">
        <f t="shared" ref="N963:N1000" si="34">IFERROR(H963/L963,0)</f>
        <v>0</v>
      </c>
      <c r="O963" s="73"/>
      <c r="P963" s="73"/>
    </row>
    <row r="964" spans="2:16" ht="21" x14ac:dyDescent="0.2">
      <c r="B964" s="73">
        <v>962</v>
      </c>
      <c r="C964" s="5"/>
      <c r="D964" s="73"/>
      <c r="E964" s="73"/>
      <c r="F964" s="73"/>
      <c r="G964" s="73"/>
      <c r="H964" s="73"/>
      <c r="I964" s="73">
        <f t="shared" si="33"/>
        <v>0</v>
      </c>
      <c r="J964" s="90"/>
      <c r="K964" s="74"/>
      <c r="L964" s="73"/>
      <c r="M964" s="73"/>
      <c r="N964" s="86">
        <f t="shared" si="34"/>
        <v>0</v>
      </c>
      <c r="O964" s="73"/>
      <c r="P964" s="73"/>
    </row>
    <row r="965" spans="2:16" ht="21" x14ac:dyDescent="0.2">
      <c r="B965" s="73">
        <v>963</v>
      </c>
      <c r="C965" s="5"/>
      <c r="D965" s="73"/>
      <c r="E965" s="73"/>
      <c r="F965" s="73"/>
      <c r="G965" s="73"/>
      <c r="H965" s="73"/>
      <c r="I965" s="73">
        <f t="shared" ref="I965:I1000" si="35">F965*H965</f>
        <v>0</v>
      </c>
      <c r="J965" s="90"/>
      <c r="K965" s="74"/>
      <c r="L965" s="73"/>
      <c r="M965" s="73"/>
      <c r="N965" s="86">
        <f t="shared" si="34"/>
        <v>0</v>
      </c>
      <c r="O965" s="73"/>
      <c r="P965" s="73"/>
    </row>
    <row r="966" spans="2:16" ht="21" x14ac:dyDescent="0.2">
      <c r="B966" s="73">
        <v>964</v>
      </c>
      <c r="C966" s="5"/>
      <c r="D966" s="73"/>
      <c r="E966" s="73"/>
      <c r="F966" s="73"/>
      <c r="G966" s="73"/>
      <c r="H966" s="73"/>
      <c r="I966" s="73">
        <f t="shared" si="35"/>
        <v>0</v>
      </c>
      <c r="J966" s="90"/>
      <c r="K966" s="74"/>
      <c r="L966" s="73"/>
      <c r="M966" s="73"/>
      <c r="N966" s="86">
        <f t="shared" si="34"/>
        <v>0</v>
      </c>
      <c r="O966" s="73"/>
      <c r="P966" s="73"/>
    </row>
    <row r="967" spans="2:16" ht="21" x14ac:dyDescent="0.2">
      <c r="B967" s="73">
        <v>965</v>
      </c>
      <c r="C967" s="5"/>
      <c r="D967" s="73"/>
      <c r="E967" s="73"/>
      <c r="F967" s="73"/>
      <c r="G967" s="73"/>
      <c r="H967" s="73"/>
      <c r="I967" s="73">
        <f t="shared" si="35"/>
        <v>0</v>
      </c>
      <c r="J967" s="90"/>
      <c r="K967" s="74"/>
      <c r="L967" s="73"/>
      <c r="M967" s="73"/>
      <c r="N967" s="86">
        <f t="shared" si="34"/>
        <v>0</v>
      </c>
      <c r="O967" s="73"/>
      <c r="P967" s="73"/>
    </row>
    <row r="968" spans="2:16" ht="21" x14ac:dyDescent="0.2">
      <c r="B968" s="73">
        <v>966</v>
      </c>
      <c r="C968" s="5"/>
      <c r="D968" s="73"/>
      <c r="E968" s="73"/>
      <c r="F968" s="73"/>
      <c r="G968" s="73"/>
      <c r="H968" s="73"/>
      <c r="I968" s="73">
        <f t="shared" si="35"/>
        <v>0</v>
      </c>
      <c r="J968" s="90"/>
      <c r="K968" s="74"/>
      <c r="L968" s="73"/>
      <c r="M968" s="73"/>
      <c r="N968" s="86">
        <f t="shared" si="34"/>
        <v>0</v>
      </c>
      <c r="O968" s="73"/>
      <c r="P968" s="73"/>
    </row>
    <row r="969" spans="2:16" ht="21" x14ac:dyDescent="0.2">
      <c r="B969" s="73">
        <v>967</v>
      </c>
      <c r="C969" s="5"/>
      <c r="D969" s="73"/>
      <c r="E969" s="73"/>
      <c r="F969" s="73"/>
      <c r="G969" s="73"/>
      <c r="H969" s="73"/>
      <c r="I969" s="73">
        <f t="shared" si="35"/>
        <v>0</v>
      </c>
      <c r="J969" s="90"/>
      <c r="K969" s="74"/>
      <c r="L969" s="73"/>
      <c r="M969" s="73"/>
      <c r="N969" s="86">
        <f t="shared" si="34"/>
        <v>0</v>
      </c>
      <c r="O969" s="73"/>
      <c r="P969" s="73"/>
    </row>
    <row r="970" spans="2:16" ht="21" x14ac:dyDescent="0.2">
      <c r="B970" s="73">
        <v>968</v>
      </c>
      <c r="C970" s="5"/>
      <c r="D970" s="73"/>
      <c r="E970" s="73"/>
      <c r="F970" s="73"/>
      <c r="G970" s="73"/>
      <c r="H970" s="73"/>
      <c r="I970" s="73">
        <f t="shared" si="35"/>
        <v>0</v>
      </c>
      <c r="J970" s="90"/>
      <c r="K970" s="74"/>
      <c r="L970" s="73"/>
      <c r="M970" s="73"/>
      <c r="N970" s="86">
        <f t="shared" si="34"/>
        <v>0</v>
      </c>
      <c r="O970" s="73"/>
      <c r="P970" s="73"/>
    </row>
    <row r="971" spans="2:16" ht="21" x14ac:dyDescent="0.2">
      <c r="B971" s="73">
        <v>969</v>
      </c>
      <c r="C971" s="5"/>
      <c r="D971" s="73"/>
      <c r="E971" s="73"/>
      <c r="F971" s="73"/>
      <c r="G971" s="73"/>
      <c r="H971" s="73"/>
      <c r="I971" s="73">
        <f t="shared" si="35"/>
        <v>0</v>
      </c>
      <c r="J971" s="90"/>
      <c r="K971" s="74"/>
      <c r="L971" s="73"/>
      <c r="M971" s="73"/>
      <c r="N971" s="86">
        <f t="shared" si="34"/>
        <v>0</v>
      </c>
      <c r="O971" s="73"/>
      <c r="P971" s="73"/>
    </row>
    <row r="972" spans="2:16" ht="21" x14ac:dyDescent="0.2">
      <c r="B972" s="73">
        <v>970</v>
      </c>
      <c r="C972" s="5"/>
      <c r="D972" s="73"/>
      <c r="E972" s="73"/>
      <c r="F972" s="73"/>
      <c r="G972" s="73"/>
      <c r="H972" s="73"/>
      <c r="I972" s="73">
        <f t="shared" si="35"/>
        <v>0</v>
      </c>
      <c r="J972" s="90"/>
      <c r="K972" s="74"/>
      <c r="L972" s="73"/>
      <c r="M972" s="73"/>
      <c r="N972" s="86">
        <f t="shared" si="34"/>
        <v>0</v>
      </c>
      <c r="O972" s="73"/>
      <c r="P972" s="73"/>
    </row>
    <row r="973" spans="2:16" ht="21" x14ac:dyDescent="0.2">
      <c r="B973" s="73">
        <v>971</v>
      </c>
      <c r="C973" s="5"/>
      <c r="D973" s="73"/>
      <c r="E973" s="73"/>
      <c r="F973" s="73"/>
      <c r="G973" s="73"/>
      <c r="H973" s="73"/>
      <c r="I973" s="73">
        <f t="shared" si="35"/>
        <v>0</v>
      </c>
      <c r="J973" s="90"/>
      <c r="K973" s="74"/>
      <c r="L973" s="73"/>
      <c r="M973" s="73"/>
      <c r="N973" s="86">
        <f t="shared" si="34"/>
        <v>0</v>
      </c>
      <c r="O973" s="73"/>
      <c r="P973" s="73"/>
    </row>
    <row r="974" spans="2:16" ht="21" x14ac:dyDescent="0.2">
      <c r="B974" s="73">
        <v>972</v>
      </c>
      <c r="C974" s="5"/>
      <c r="D974" s="73"/>
      <c r="E974" s="73"/>
      <c r="F974" s="73"/>
      <c r="G974" s="73"/>
      <c r="H974" s="73"/>
      <c r="I974" s="73">
        <f t="shared" si="35"/>
        <v>0</v>
      </c>
      <c r="J974" s="90"/>
      <c r="K974" s="74"/>
      <c r="L974" s="73"/>
      <c r="M974" s="73"/>
      <c r="N974" s="86">
        <f t="shared" si="34"/>
        <v>0</v>
      </c>
      <c r="O974" s="73"/>
      <c r="P974" s="73"/>
    </row>
    <row r="975" spans="2:16" ht="21" x14ac:dyDescent="0.2">
      <c r="B975" s="73">
        <v>973</v>
      </c>
      <c r="C975" s="5"/>
      <c r="D975" s="73"/>
      <c r="E975" s="73"/>
      <c r="F975" s="73"/>
      <c r="G975" s="73"/>
      <c r="H975" s="73"/>
      <c r="I975" s="73">
        <f t="shared" si="35"/>
        <v>0</v>
      </c>
      <c r="J975" s="90"/>
      <c r="K975" s="74"/>
      <c r="L975" s="73"/>
      <c r="M975" s="73"/>
      <c r="N975" s="86">
        <f t="shared" si="34"/>
        <v>0</v>
      </c>
      <c r="O975" s="73"/>
      <c r="P975" s="73"/>
    </row>
    <row r="976" spans="2:16" ht="21" x14ac:dyDescent="0.2">
      <c r="B976" s="73">
        <v>974</v>
      </c>
      <c r="C976" s="5"/>
      <c r="D976" s="73"/>
      <c r="E976" s="73"/>
      <c r="F976" s="73"/>
      <c r="G976" s="73"/>
      <c r="H976" s="73"/>
      <c r="I976" s="73">
        <f t="shared" si="35"/>
        <v>0</v>
      </c>
      <c r="J976" s="90"/>
      <c r="K976" s="74"/>
      <c r="L976" s="73"/>
      <c r="M976" s="73"/>
      <c r="N976" s="86">
        <f t="shared" si="34"/>
        <v>0</v>
      </c>
      <c r="O976" s="73"/>
      <c r="P976" s="73"/>
    </row>
    <row r="977" spans="2:16" ht="21" x14ac:dyDescent="0.2">
      <c r="B977" s="73">
        <v>975</v>
      </c>
      <c r="C977" s="5"/>
      <c r="D977" s="73"/>
      <c r="E977" s="73"/>
      <c r="F977" s="73"/>
      <c r="G977" s="73"/>
      <c r="H977" s="73"/>
      <c r="I977" s="73">
        <f t="shared" si="35"/>
        <v>0</v>
      </c>
      <c r="J977" s="90"/>
      <c r="K977" s="74"/>
      <c r="L977" s="73"/>
      <c r="M977" s="73"/>
      <c r="N977" s="86">
        <f t="shared" si="34"/>
        <v>0</v>
      </c>
      <c r="O977" s="73"/>
      <c r="P977" s="73"/>
    </row>
    <row r="978" spans="2:16" ht="21" x14ac:dyDescent="0.2">
      <c r="B978" s="73">
        <v>976</v>
      </c>
      <c r="C978" s="5"/>
      <c r="D978" s="73"/>
      <c r="E978" s="73"/>
      <c r="F978" s="73"/>
      <c r="G978" s="73"/>
      <c r="H978" s="73"/>
      <c r="I978" s="73">
        <f t="shared" si="35"/>
        <v>0</v>
      </c>
      <c r="J978" s="90"/>
      <c r="K978" s="74"/>
      <c r="L978" s="73"/>
      <c r="M978" s="73"/>
      <c r="N978" s="86">
        <f t="shared" si="34"/>
        <v>0</v>
      </c>
      <c r="O978" s="73"/>
      <c r="P978" s="73"/>
    </row>
    <row r="979" spans="2:16" ht="21" x14ac:dyDescent="0.2">
      <c r="B979" s="73">
        <v>977</v>
      </c>
      <c r="C979" s="5"/>
      <c r="D979" s="73"/>
      <c r="E979" s="73"/>
      <c r="F979" s="73"/>
      <c r="G979" s="73"/>
      <c r="H979" s="73"/>
      <c r="I979" s="73">
        <f t="shared" si="35"/>
        <v>0</v>
      </c>
      <c r="J979" s="90"/>
      <c r="K979" s="74"/>
      <c r="L979" s="73"/>
      <c r="M979" s="73"/>
      <c r="N979" s="86">
        <f t="shared" si="34"/>
        <v>0</v>
      </c>
      <c r="O979" s="73"/>
      <c r="P979" s="73"/>
    </row>
    <row r="980" spans="2:16" ht="21" x14ac:dyDescent="0.2">
      <c r="B980" s="73">
        <v>978</v>
      </c>
      <c r="C980" s="5"/>
      <c r="D980" s="73"/>
      <c r="E980" s="73"/>
      <c r="F980" s="73"/>
      <c r="G980" s="73"/>
      <c r="H980" s="73"/>
      <c r="I980" s="73">
        <f t="shared" si="35"/>
        <v>0</v>
      </c>
      <c r="J980" s="90"/>
      <c r="K980" s="74"/>
      <c r="L980" s="73"/>
      <c r="M980" s="73"/>
      <c r="N980" s="86">
        <f t="shared" si="34"/>
        <v>0</v>
      </c>
      <c r="O980" s="73"/>
      <c r="P980" s="73"/>
    </row>
    <row r="981" spans="2:16" ht="21" x14ac:dyDescent="0.2">
      <c r="B981" s="73">
        <v>979</v>
      </c>
      <c r="C981" s="5"/>
      <c r="D981" s="73"/>
      <c r="E981" s="73"/>
      <c r="F981" s="73"/>
      <c r="G981" s="73"/>
      <c r="H981" s="73"/>
      <c r="I981" s="73">
        <f t="shared" si="35"/>
        <v>0</v>
      </c>
      <c r="J981" s="90"/>
      <c r="K981" s="74"/>
      <c r="L981" s="73"/>
      <c r="M981" s="73"/>
      <c r="N981" s="86">
        <f t="shared" si="34"/>
        <v>0</v>
      </c>
      <c r="O981" s="73"/>
      <c r="P981" s="73"/>
    </row>
    <row r="982" spans="2:16" ht="21" x14ac:dyDescent="0.2">
      <c r="B982" s="73">
        <v>980</v>
      </c>
      <c r="C982" s="5"/>
      <c r="D982" s="73"/>
      <c r="E982" s="73"/>
      <c r="F982" s="73"/>
      <c r="G982" s="73"/>
      <c r="H982" s="73"/>
      <c r="I982" s="73">
        <f t="shared" si="35"/>
        <v>0</v>
      </c>
      <c r="J982" s="90"/>
      <c r="K982" s="74"/>
      <c r="L982" s="73"/>
      <c r="M982" s="73"/>
      <c r="N982" s="86">
        <f t="shared" si="34"/>
        <v>0</v>
      </c>
      <c r="O982" s="73"/>
      <c r="P982" s="73"/>
    </row>
    <row r="983" spans="2:16" ht="21" x14ac:dyDescent="0.2">
      <c r="B983" s="73">
        <v>981</v>
      </c>
      <c r="C983" s="5"/>
      <c r="D983" s="73"/>
      <c r="E983" s="73"/>
      <c r="F983" s="73"/>
      <c r="G983" s="73"/>
      <c r="H983" s="73"/>
      <c r="I983" s="73">
        <f t="shared" si="35"/>
        <v>0</v>
      </c>
      <c r="J983" s="90"/>
      <c r="K983" s="74"/>
      <c r="L983" s="73"/>
      <c r="M983" s="73"/>
      <c r="N983" s="86">
        <f t="shared" si="34"/>
        <v>0</v>
      </c>
      <c r="O983" s="73"/>
      <c r="P983" s="73"/>
    </row>
    <row r="984" spans="2:16" ht="21" x14ac:dyDescent="0.2">
      <c r="B984" s="73">
        <v>982</v>
      </c>
      <c r="C984" s="5"/>
      <c r="D984" s="73"/>
      <c r="E984" s="73"/>
      <c r="F984" s="73"/>
      <c r="G984" s="73"/>
      <c r="H984" s="73"/>
      <c r="I984" s="73">
        <f t="shared" si="35"/>
        <v>0</v>
      </c>
      <c r="J984" s="90"/>
      <c r="K984" s="74"/>
      <c r="L984" s="73"/>
      <c r="M984" s="73"/>
      <c r="N984" s="86">
        <f t="shared" si="34"/>
        <v>0</v>
      </c>
      <c r="O984" s="73"/>
      <c r="P984" s="73"/>
    </row>
    <row r="985" spans="2:16" ht="21" x14ac:dyDescent="0.2">
      <c r="B985" s="73">
        <v>983</v>
      </c>
      <c r="C985" s="5"/>
      <c r="D985" s="73"/>
      <c r="E985" s="73"/>
      <c r="F985" s="73"/>
      <c r="G985" s="73"/>
      <c r="H985" s="73"/>
      <c r="I985" s="73">
        <f t="shared" si="35"/>
        <v>0</v>
      </c>
      <c r="J985" s="90"/>
      <c r="K985" s="74"/>
      <c r="L985" s="73"/>
      <c r="M985" s="73"/>
      <c r="N985" s="86">
        <f t="shared" si="34"/>
        <v>0</v>
      </c>
      <c r="O985" s="73"/>
      <c r="P985" s="73"/>
    </row>
    <row r="986" spans="2:16" ht="21" x14ac:dyDescent="0.2">
      <c r="B986" s="73">
        <v>984</v>
      </c>
      <c r="C986" s="5"/>
      <c r="D986" s="73"/>
      <c r="E986" s="73"/>
      <c r="F986" s="73"/>
      <c r="G986" s="73"/>
      <c r="H986" s="73"/>
      <c r="I986" s="73">
        <f t="shared" si="35"/>
        <v>0</v>
      </c>
      <c r="J986" s="90"/>
      <c r="K986" s="74"/>
      <c r="L986" s="73"/>
      <c r="M986" s="73"/>
      <c r="N986" s="86">
        <f t="shared" si="34"/>
        <v>0</v>
      </c>
      <c r="O986" s="73"/>
      <c r="P986" s="73"/>
    </row>
    <row r="987" spans="2:16" ht="21" x14ac:dyDescent="0.2">
      <c r="B987" s="73">
        <v>985</v>
      </c>
      <c r="C987" s="5"/>
      <c r="D987" s="73"/>
      <c r="E987" s="73"/>
      <c r="F987" s="73"/>
      <c r="G987" s="73"/>
      <c r="H987" s="73"/>
      <c r="I987" s="73">
        <f t="shared" si="35"/>
        <v>0</v>
      </c>
      <c r="J987" s="90"/>
      <c r="K987" s="74"/>
      <c r="L987" s="73"/>
      <c r="M987" s="73"/>
      <c r="N987" s="86">
        <f t="shared" si="34"/>
        <v>0</v>
      </c>
      <c r="O987" s="73"/>
      <c r="P987" s="73"/>
    </row>
    <row r="988" spans="2:16" ht="21" x14ac:dyDescent="0.2">
      <c r="B988" s="73">
        <v>986</v>
      </c>
      <c r="C988" s="5"/>
      <c r="D988" s="73"/>
      <c r="E988" s="73"/>
      <c r="F988" s="73"/>
      <c r="G988" s="73"/>
      <c r="H988" s="73"/>
      <c r="I988" s="73">
        <f t="shared" si="35"/>
        <v>0</v>
      </c>
      <c r="J988" s="90"/>
      <c r="K988" s="74"/>
      <c r="L988" s="73"/>
      <c r="M988" s="73"/>
      <c r="N988" s="86">
        <f t="shared" si="34"/>
        <v>0</v>
      </c>
      <c r="O988" s="73"/>
      <c r="P988" s="73"/>
    </row>
    <row r="989" spans="2:16" ht="21" x14ac:dyDescent="0.2">
      <c r="B989" s="73">
        <v>987</v>
      </c>
      <c r="C989" s="5"/>
      <c r="D989" s="73"/>
      <c r="E989" s="73"/>
      <c r="F989" s="73"/>
      <c r="G989" s="73"/>
      <c r="H989" s="73"/>
      <c r="I989" s="73">
        <f t="shared" si="35"/>
        <v>0</v>
      </c>
      <c r="J989" s="90"/>
      <c r="K989" s="74"/>
      <c r="L989" s="73"/>
      <c r="M989" s="73"/>
      <c r="N989" s="86">
        <f t="shared" si="34"/>
        <v>0</v>
      </c>
      <c r="O989" s="73"/>
      <c r="P989" s="73"/>
    </row>
    <row r="990" spans="2:16" ht="21" x14ac:dyDescent="0.2">
      <c r="B990" s="73">
        <v>988</v>
      </c>
      <c r="C990" s="5"/>
      <c r="D990" s="73"/>
      <c r="E990" s="73"/>
      <c r="F990" s="73"/>
      <c r="G990" s="73"/>
      <c r="H990" s="73"/>
      <c r="I990" s="73">
        <f t="shared" si="35"/>
        <v>0</v>
      </c>
      <c r="J990" s="90"/>
      <c r="K990" s="74"/>
      <c r="L990" s="73"/>
      <c r="M990" s="73"/>
      <c r="N990" s="86">
        <f t="shared" si="34"/>
        <v>0</v>
      </c>
      <c r="O990" s="73"/>
      <c r="P990" s="73"/>
    </row>
    <row r="991" spans="2:16" ht="21" x14ac:dyDescent="0.2">
      <c r="B991" s="73">
        <v>989</v>
      </c>
      <c r="C991" s="5"/>
      <c r="D991" s="73"/>
      <c r="E991" s="73"/>
      <c r="F991" s="73"/>
      <c r="G991" s="73"/>
      <c r="H991" s="73"/>
      <c r="I991" s="73">
        <f t="shared" si="35"/>
        <v>0</v>
      </c>
      <c r="J991" s="90"/>
      <c r="K991" s="74"/>
      <c r="L991" s="73"/>
      <c r="M991" s="73"/>
      <c r="N991" s="86">
        <f t="shared" si="34"/>
        <v>0</v>
      </c>
      <c r="O991" s="73"/>
      <c r="P991" s="73"/>
    </row>
    <row r="992" spans="2:16" ht="21" x14ac:dyDescent="0.2">
      <c r="B992" s="73">
        <v>990</v>
      </c>
      <c r="C992" s="5"/>
      <c r="D992" s="73"/>
      <c r="E992" s="73"/>
      <c r="F992" s="73"/>
      <c r="G992" s="73"/>
      <c r="H992" s="73"/>
      <c r="I992" s="73">
        <f t="shared" si="35"/>
        <v>0</v>
      </c>
      <c r="J992" s="90"/>
      <c r="K992" s="74"/>
      <c r="L992" s="73"/>
      <c r="M992" s="73"/>
      <c r="N992" s="86">
        <f t="shared" si="34"/>
        <v>0</v>
      </c>
      <c r="O992" s="73"/>
      <c r="P992" s="73"/>
    </row>
    <row r="993" spans="2:16" ht="21" x14ac:dyDescent="0.2">
      <c r="B993" s="73">
        <v>991</v>
      </c>
      <c r="C993" s="5"/>
      <c r="D993" s="73"/>
      <c r="E993" s="73"/>
      <c r="F993" s="73"/>
      <c r="G993" s="73"/>
      <c r="H993" s="73"/>
      <c r="I993" s="73">
        <f t="shared" si="35"/>
        <v>0</v>
      </c>
      <c r="J993" s="90"/>
      <c r="K993" s="74"/>
      <c r="L993" s="73"/>
      <c r="M993" s="73"/>
      <c r="N993" s="86">
        <f t="shared" si="34"/>
        <v>0</v>
      </c>
      <c r="O993" s="73"/>
      <c r="P993" s="73"/>
    </row>
    <row r="994" spans="2:16" ht="21" x14ac:dyDescent="0.2">
      <c r="B994" s="73">
        <v>992</v>
      </c>
      <c r="C994" s="5"/>
      <c r="D994" s="73"/>
      <c r="E994" s="73"/>
      <c r="F994" s="73"/>
      <c r="G994" s="73"/>
      <c r="H994" s="73"/>
      <c r="I994" s="73">
        <f t="shared" si="35"/>
        <v>0</v>
      </c>
      <c r="J994" s="90"/>
      <c r="K994" s="74"/>
      <c r="L994" s="73"/>
      <c r="M994" s="73"/>
      <c r="N994" s="86">
        <f t="shared" si="34"/>
        <v>0</v>
      </c>
      <c r="O994" s="73"/>
      <c r="P994" s="73"/>
    </row>
    <row r="995" spans="2:16" ht="21" x14ac:dyDescent="0.2">
      <c r="B995" s="73">
        <v>993</v>
      </c>
      <c r="C995" s="5"/>
      <c r="D995" s="73"/>
      <c r="E995" s="73"/>
      <c r="F995" s="73"/>
      <c r="G995" s="73"/>
      <c r="H995" s="73"/>
      <c r="I995" s="73">
        <f t="shared" si="35"/>
        <v>0</v>
      </c>
      <c r="J995" s="90"/>
      <c r="K995" s="74"/>
      <c r="L995" s="73"/>
      <c r="M995" s="73"/>
      <c r="N995" s="86">
        <f t="shared" si="34"/>
        <v>0</v>
      </c>
      <c r="O995" s="73"/>
      <c r="P995" s="73"/>
    </row>
    <row r="996" spans="2:16" ht="21" x14ac:dyDescent="0.2">
      <c r="B996" s="73">
        <v>994</v>
      </c>
      <c r="C996" s="5"/>
      <c r="D996" s="73"/>
      <c r="E996" s="73"/>
      <c r="F996" s="73"/>
      <c r="G996" s="73"/>
      <c r="H996" s="73"/>
      <c r="I996" s="73">
        <f t="shared" si="35"/>
        <v>0</v>
      </c>
      <c r="J996" s="90"/>
      <c r="K996" s="74"/>
      <c r="L996" s="73"/>
      <c r="M996" s="73"/>
      <c r="N996" s="86">
        <f t="shared" si="34"/>
        <v>0</v>
      </c>
      <c r="O996" s="73"/>
      <c r="P996" s="73"/>
    </row>
    <row r="997" spans="2:16" ht="21" x14ac:dyDescent="0.2">
      <c r="B997" s="73">
        <v>995</v>
      </c>
      <c r="C997" s="5"/>
      <c r="D997" s="73"/>
      <c r="E997" s="73"/>
      <c r="F997" s="73"/>
      <c r="G997" s="73"/>
      <c r="H997" s="73"/>
      <c r="I997" s="73">
        <f t="shared" si="35"/>
        <v>0</v>
      </c>
      <c r="J997" s="90"/>
      <c r="K997" s="74"/>
      <c r="L997" s="73"/>
      <c r="M997" s="73"/>
      <c r="N997" s="86">
        <f t="shared" si="34"/>
        <v>0</v>
      </c>
      <c r="O997" s="73"/>
      <c r="P997" s="73"/>
    </row>
    <row r="998" spans="2:16" ht="21" x14ac:dyDescent="0.2">
      <c r="B998" s="73">
        <v>996</v>
      </c>
      <c r="C998" s="5"/>
      <c r="D998" s="73"/>
      <c r="E998" s="73"/>
      <c r="F998" s="73"/>
      <c r="G998" s="73"/>
      <c r="H998" s="73"/>
      <c r="I998" s="73">
        <f t="shared" si="35"/>
        <v>0</v>
      </c>
      <c r="J998" s="90"/>
      <c r="K998" s="74"/>
      <c r="L998" s="73"/>
      <c r="M998" s="73"/>
      <c r="N998" s="86">
        <f t="shared" si="34"/>
        <v>0</v>
      </c>
      <c r="O998" s="73"/>
      <c r="P998" s="73"/>
    </row>
    <row r="999" spans="2:16" ht="21" x14ac:dyDescent="0.2">
      <c r="B999" s="73">
        <v>997</v>
      </c>
      <c r="C999" s="5"/>
      <c r="D999" s="73"/>
      <c r="E999" s="73"/>
      <c r="F999" s="73"/>
      <c r="G999" s="73"/>
      <c r="H999" s="73"/>
      <c r="I999" s="73">
        <f t="shared" si="35"/>
        <v>0</v>
      </c>
      <c r="J999" s="90"/>
      <c r="K999" s="74"/>
      <c r="L999" s="73"/>
      <c r="M999" s="73"/>
      <c r="N999" s="86">
        <f t="shared" si="34"/>
        <v>0</v>
      </c>
      <c r="O999" s="73"/>
      <c r="P999" s="73"/>
    </row>
    <row r="1000" spans="2:16" ht="21" x14ac:dyDescent="0.2">
      <c r="B1000" s="73">
        <v>998</v>
      </c>
      <c r="C1000" s="5"/>
      <c r="D1000" s="73"/>
      <c r="E1000" s="73"/>
      <c r="F1000" s="73"/>
      <c r="G1000" s="73"/>
      <c r="H1000" s="73"/>
      <c r="I1000" s="73">
        <f t="shared" si="35"/>
        <v>0</v>
      </c>
      <c r="J1000" s="90"/>
      <c r="K1000" s="74"/>
      <c r="L1000" s="73"/>
      <c r="M1000" s="73"/>
      <c r="N1000" s="86">
        <f t="shared" si="34"/>
        <v>0</v>
      </c>
      <c r="O1000" s="73"/>
      <c r="P1000" s="73"/>
    </row>
    <row r="1001" spans="2:16" ht="21" x14ac:dyDescent="0.2">
      <c r="B1001" s="73">
        <v>0</v>
      </c>
      <c r="C1001" s="72">
        <v>0</v>
      </c>
      <c r="D1001" s="72">
        <v>0</v>
      </c>
      <c r="E1001" s="72">
        <v>0</v>
      </c>
      <c r="F1001" s="72">
        <v>0</v>
      </c>
      <c r="G1001" s="72">
        <v>0</v>
      </c>
      <c r="H1001" s="72">
        <v>0</v>
      </c>
      <c r="I1001" s="72">
        <v>0</v>
      </c>
      <c r="K1001" s="72">
        <v>0</v>
      </c>
      <c r="L1001" s="72">
        <v>0</v>
      </c>
      <c r="N1001" s="87">
        <v>0</v>
      </c>
      <c r="O1001" s="72">
        <v>0</v>
      </c>
      <c r="P1001" s="72">
        <v>0</v>
      </c>
    </row>
  </sheetData>
  <autoFilter ref="B2:P1001" xr:uid="{E561E98D-6F77-43B3-B374-78249FA1E425}"/>
  <phoneticPr fontId="2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8A6BC0E-BD26-4F4C-BA92-A75CF6520AB2}">
          <x14:formula1>
            <xm:f>help!$V$2:$V$5</xm:f>
          </x14:formula1>
          <xm:sqref>O3:O1000</xm:sqref>
        </x14:dataValidation>
        <x14:dataValidation type="list" allowBlank="1" showInputMessage="1" showErrorMessage="1" xr:uid="{F358DFFA-CD0B-4B5B-8D2B-1113618E929B}">
          <x14:formula1>
            <xm:f>help!$O$3:$O$52</xm:f>
          </x14:formula1>
          <xm:sqref>D3:D1000</xm:sqref>
        </x14:dataValidation>
        <x14:dataValidation type="list" allowBlank="1" showInputMessage="1" showErrorMessage="1" xr:uid="{55E303AC-EDB4-42AA-8D02-2778F6A593E2}">
          <x14:formula1>
            <xm:f>help!$L$3:$L$70</xm:f>
          </x14:formula1>
          <xm:sqref>E3:E1000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4B6FB-F45A-467A-B57E-1637F608FC56}">
  <sheetPr>
    <pageSetUpPr fitToPage="1"/>
  </sheetPr>
  <dimension ref="A1:N125"/>
  <sheetViews>
    <sheetView showGridLines="0" rightToLeft="1" topLeftCell="A100" workbookViewId="0">
      <selection activeCell="P17" sqref="P17"/>
    </sheetView>
  </sheetViews>
  <sheetFormatPr defaultColWidth="9" defaultRowHeight="18.75" x14ac:dyDescent="0.2"/>
  <cols>
    <col min="1" max="1" width="2" style="134" customWidth="1"/>
    <col min="2" max="2" width="11" style="3" customWidth="1"/>
    <col min="3" max="3" width="11.375" style="3" customWidth="1"/>
    <col min="4" max="4" width="10.25" style="3" customWidth="1"/>
    <col min="5" max="5" width="9" style="3"/>
    <col min="6" max="6" width="11" style="3" bestFit="1" customWidth="1"/>
    <col min="7" max="7" width="9" style="3"/>
    <col min="8" max="8" width="10.25" style="3" customWidth="1"/>
    <col min="9" max="9" width="10.75" style="3" customWidth="1"/>
    <col min="10" max="10" width="9" style="3"/>
    <col min="11" max="12" width="10.375" style="3" customWidth="1"/>
    <col min="13" max="13" width="1.75" style="134" customWidth="1"/>
    <col min="14" max="16384" width="9" style="3"/>
  </cols>
  <sheetData>
    <row r="1" spans="2:14" ht="8.25" customHeight="1" x14ac:dyDescent="0.2">
      <c r="B1" s="134"/>
      <c r="C1" s="134"/>
      <c r="D1" s="134"/>
      <c r="E1" s="134"/>
      <c r="F1" s="134"/>
      <c r="G1" s="134"/>
      <c r="H1" s="134"/>
      <c r="I1" s="134"/>
      <c r="J1" s="134"/>
      <c r="K1" s="134"/>
      <c r="L1" s="134"/>
      <c r="N1" s="135"/>
    </row>
    <row r="2" spans="2:14" x14ac:dyDescent="0.2">
      <c r="B2" s="136"/>
      <c r="C2" s="136"/>
      <c r="D2" s="136"/>
      <c r="E2" s="136"/>
      <c r="F2" s="136"/>
      <c r="G2" s="136"/>
      <c r="H2" s="136"/>
      <c r="I2" s="136"/>
      <c r="J2" s="136"/>
      <c r="K2" s="136"/>
      <c r="L2" s="136"/>
      <c r="N2" s="135"/>
    </row>
    <row r="3" spans="2:14" ht="21" x14ac:dyDescent="0.2"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N3" s="135"/>
    </row>
    <row r="4" spans="2:14" ht="33" customHeight="1" x14ac:dyDescent="0.2">
      <c r="B4" s="208" t="s">
        <v>203</v>
      </c>
      <c r="C4" s="208"/>
      <c r="D4" s="208"/>
      <c r="E4" s="133">
        <v>22</v>
      </c>
      <c r="F4" s="93"/>
      <c r="G4" s="137" t="s">
        <v>206</v>
      </c>
      <c r="H4" s="186" t="str">
        <f>VLOOKUP(E4,الاوردرات!B:E,4,0)</f>
        <v>محمد علي سيد</v>
      </c>
      <c r="I4" s="186"/>
      <c r="J4" s="186"/>
      <c r="K4" s="93" t="s">
        <v>205</v>
      </c>
      <c r="L4" s="138">
        <f>VLOOKUP(E4,الاوردرات!B:F,5,0)</f>
        <v>1</v>
      </c>
      <c r="N4" s="135"/>
    </row>
    <row r="5" spans="2:14" ht="14.25" customHeight="1" x14ac:dyDescent="0.2">
      <c r="B5" s="93"/>
      <c r="C5" s="93"/>
      <c r="D5" s="93"/>
      <c r="E5" s="93"/>
      <c r="F5" s="93"/>
      <c r="G5" s="93"/>
      <c r="H5" s="93"/>
      <c r="I5" s="93"/>
      <c r="J5" s="93"/>
      <c r="K5" s="93"/>
      <c r="L5" s="93"/>
      <c r="N5" s="135"/>
    </row>
    <row r="6" spans="2:14" ht="33" customHeight="1" x14ac:dyDescent="0.2">
      <c r="B6" s="93" t="s">
        <v>204</v>
      </c>
      <c r="C6" s="193" t="str">
        <f>VLOOKUP(E4,الاوردرات!B:C,2,0)</f>
        <v xml:space="preserve">نيو كريستال </v>
      </c>
      <c r="D6" s="193"/>
      <c r="E6" s="193"/>
      <c r="F6" s="193"/>
      <c r="G6" s="193"/>
      <c r="H6" s="93"/>
      <c r="I6" s="208" t="s">
        <v>209</v>
      </c>
      <c r="J6" s="208"/>
      <c r="K6" s="192">
        <f>VLOOKUP(E4,الاوردرات!B:H,6,0)</f>
        <v>45180</v>
      </c>
      <c r="L6" s="192"/>
      <c r="N6" s="135"/>
    </row>
    <row r="7" spans="2:14" ht="12.75" customHeight="1" x14ac:dyDescent="0.2">
      <c r="B7" s="93"/>
      <c r="C7" s="93"/>
      <c r="D7" s="93"/>
      <c r="E7" s="93"/>
      <c r="F7" s="93"/>
      <c r="G7" s="93"/>
      <c r="H7" s="93"/>
      <c r="I7" s="93"/>
      <c r="J7" s="93"/>
      <c r="K7" s="93"/>
      <c r="L7" s="93"/>
      <c r="N7" s="135"/>
    </row>
    <row r="8" spans="2:14" ht="33" customHeight="1" x14ac:dyDescent="0.2">
      <c r="B8" s="93" t="s">
        <v>216</v>
      </c>
      <c r="C8" s="193" t="str">
        <f>VLOOKUP(E4,الاوردرات!B:D,3,0)</f>
        <v>ك3+1ف+1ف مودرن +ط و +2ط ج</v>
      </c>
      <c r="D8" s="193"/>
      <c r="E8" s="193"/>
      <c r="F8" s="193"/>
      <c r="G8" s="193"/>
      <c r="H8" s="93"/>
      <c r="I8" s="208" t="s">
        <v>210</v>
      </c>
      <c r="J8" s="208"/>
      <c r="K8" s="192">
        <f>VLOOKUP(E4,الاوردرات!B:H,7,0)</f>
        <v>45188</v>
      </c>
      <c r="L8" s="192"/>
      <c r="N8" s="135"/>
    </row>
    <row r="9" spans="2:14" ht="21.75" thickBot="1" x14ac:dyDescent="0.25">
      <c r="B9" s="93"/>
      <c r="C9" s="93"/>
      <c r="D9" s="93"/>
      <c r="E9" s="93"/>
      <c r="F9" s="93"/>
      <c r="G9" s="93"/>
      <c r="H9" s="93"/>
      <c r="I9" s="93"/>
      <c r="J9" s="93"/>
      <c r="K9" s="93"/>
      <c r="L9" s="93"/>
      <c r="N9" s="135"/>
    </row>
    <row r="10" spans="2:14" ht="39" thickTop="1" thickBot="1" x14ac:dyDescent="0.25">
      <c r="B10" s="198" t="s">
        <v>211</v>
      </c>
      <c r="C10" s="198"/>
      <c r="D10" s="198"/>
      <c r="E10" s="198"/>
      <c r="F10" s="198"/>
      <c r="G10" s="198"/>
      <c r="H10" s="134"/>
      <c r="I10" s="134"/>
      <c r="J10" s="134"/>
      <c r="K10" s="134"/>
      <c r="L10" s="134"/>
      <c r="N10" s="135"/>
    </row>
    <row r="11" spans="2:14" ht="20.25" thickTop="1" thickBot="1" x14ac:dyDescent="0.25">
      <c r="B11" s="134"/>
      <c r="C11" s="134"/>
      <c r="D11" s="134"/>
      <c r="E11" s="134"/>
      <c r="F11" s="134"/>
      <c r="G11" s="134"/>
      <c r="H11" s="134"/>
      <c r="I11" s="134"/>
      <c r="J11" s="134"/>
      <c r="K11" s="134"/>
      <c r="L11" s="134"/>
      <c r="N11" s="135"/>
    </row>
    <row r="12" spans="2:14" ht="22.5" customHeight="1" thickBot="1" x14ac:dyDescent="0.25">
      <c r="B12" s="203" t="s">
        <v>48</v>
      </c>
      <c r="C12" s="204"/>
      <c r="D12" s="204"/>
      <c r="E12" s="204"/>
      <c r="F12" s="139" t="s">
        <v>45</v>
      </c>
      <c r="G12" s="139" t="s">
        <v>144</v>
      </c>
      <c r="H12" s="201" t="s">
        <v>212</v>
      </c>
      <c r="I12" s="202"/>
      <c r="J12" s="134"/>
      <c r="K12" s="199" t="s">
        <v>213</v>
      </c>
      <c r="L12" s="200"/>
      <c r="N12" s="135"/>
    </row>
    <row r="13" spans="2:14" ht="22.5" customHeight="1" x14ac:dyDescent="0.2">
      <c r="B13" s="205" t="str">
        <f>IFERROR(VLOOKUP(ROWS($H$13:H13),خامات!B:L,5,0),"")</f>
        <v xml:space="preserve">سلر المهندس </v>
      </c>
      <c r="C13" s="205"/>
      <c r="D13" s="205"/>
      <c r="E13" s="205"/>
      <c r="F13" s="140">
        <f>IFERROR(VLOOKUP(ROWS($H$13:H13),خامات!B:L,6,0),"")</f>
        <v>0.05</v>
      </c>
      <c r="G13" s="140" t="str">
        <f>IFERROR(VLOOKUP(ROWS($H$13:H13),خامات!B:L,7,0),"")</f>
        <v xml:space="preserve">لتر </v>
      </c>
      <c r="H13" s="206">
        <f>IF(B13="","",(_xlfn.XLOOKUP(B13,help!L:L,help!M:M,"غير مسجلة في المشتريات")))</f>
        <v>100</v>
      </c>
      <c r="I13" s="206"/>
      <c r="J13" s="134"/>
      <c r="K13" s="207">
        <f>IF(H13="","",IFERROR(F13*H13,"غير مسجلة في المشتريات"))</f>
        <v>5</v>
      </c>
      <c r="L13" s="207"/>
      <c r="N13" s="135"/>
    </row>
    <row r="14" spans="2:14" ht="22.5" customHeight="1" x14ac:dyDescent="0.2">
      <c r="B14" s="205" t="str">
        <f>IFERROR(VLOOKUP(ROWS($H$13:H14),خامات!B:L,5,0),"")</f>
        <v xml:space="preserve">بليستر كابسي </v>
      </c>
      <c r="C14" s="205"/>
      <c r="D14" s="205"/>
      <c r="E14" s="205"/>
      <c r="F14" s="140">
        <f>IFERROR(VLOOKUP(ROWS($H$13:H14),خامات!B:L,6,0),"")</f>
        <v>2</v>
      </c>
      <c r="G14" s="140" t="str">
        <f>IFERROR(VLOOKUP(ROWS($H$13:H14),خامات!B:L,7,0),"")</f>
        <v>كيلو</v>
      </c>
      <c r="H14" s="206">
        <f>IF(B14="","",(_xlfn.XLOOKUP(B14,help!L:L,help!M:M,"غير مسجلة في المشتريات")))</f>
        <v>130.435</v>
      </c>
      <c r="I14" s="206"/>
      <c r="J14" s="134"/>
      <c r="K14" s="207">
        <f t="shared" ref="K14:K19" si="0">IF(H14="","",IFERROR(F14*H14,"غير مسجلة في المشتريات"))</f>
        <v>260.87</v>
      </c>
      <c r="L14" s="207"/>
      <c r="N14" s="135"/>
    </row>
    <row r="15" spans="2:14" ht="22.5" x14ac:dyDescent="0.2">
      <c r="B15" s="205" t="str">
        <f>IFERROR(VLOOKUP(ROWS($H$13:H15),خامات!B:L,5,0),"")</f>
        <v xml:space="preserve">تنر الدبابتين </v>
      </c>
      <c r="C15" s="205"/>
      <c r="D15" s="205"/>
      <c r="E15" s="205"/>
      <c r="F15" s="140">
        <f>IFERROR(VLOOKUP(ROWS($H$13:H15),خامات!B:L,6,0),"")</f>
        <v>3.9</v>
      </c>
      <c r="G15" s="140" t="str">
        <f>IFERROR(VLOOKUP(ROWS($H$13:H15),خامات!B:L,7,0),"")</f>
        <v xml:space="preserve">لتر </v>
      </c>
      <c r="H15" s="206">
        <f>IF(B15="","",(_xlfn.XLOOKUP(B15,help!L:L,help!M:M,"غير مسجلة في المشتريات")))</f>
        <v>32.564102564102562</v>
      </c>
      <c r="I15" s="206"/>
      <c r="J15" s="134"/>
      <c r="K15" s="207">
        <f t="shared" si="0"/>
        <v>126.99999999999999</v>
      </c>
      <c r="L15" s="207"/>
      <c r="N15" s="135"/>
    </row>
    <row r="16" spans="2:14" ht="22.5" customHeight="1" x14ac:dyDescent="0.2">
      <c r="B16" s="205" t="str">
        <f>IFERROR(VLOOKUP(ROWS($H$13:H16),خامات!B:L,5,0),"")</f>
        <v>صنفرة 150</v>
      </c>
      <c r="C16" s="205"/>
      <c r="D16" s="205"/>
      <c r="E16" s="205"/>
      <c r="F16" s="140">
        <f>IFERROR(VLOOKUP(ROWS($H$13:H16),خامات!B:L,6,0),"")</f>
        <v>7.4999999999999997E-2</v>
      </c>
      <c r="G16" s="140" t="str">
        <f>IFERROR(VLOOKUP(ROWS($H$13:H16),خامات!B:L,7,0),"")</f>
        <v>كيلو</v>
      </c>
      <c r="H16" s="206">
        <f>IF(B16="","",(_xlfn.XLOOKUP(B16,help!L:L,help!M:M,"غير مسجلة في المشتريات")))</f>
        <v>286</v>
      </c>
      <c r="I16" s="206"/>
      <c r="J16" s="134"/>
      <c r="K16" s="207">
        <f t="shared" si="0"/>
        <v>21.45</v>
      </c>
      <c r="L16" s="207"/>
      <c r="N16" s="135"/>
    </row>
    <row r="17" spans="2:14" ht="22.5" x14ac:dyDescent="0.2">
      <c r="B17" s="205" t="str">
        <f>IFERROR(VLOOKUP(ROWS($H$13:H17),خامات!B:L,5,0),"")</f>
        <v>صنفرة 120</v>
      </c>
      <c r="C17" s="205"/>
      <c r="D17" s="205"/>
      <c r="E17" s="205"/>
      <c r="F17" s="140">
        <f>IFERROR(VLOOKUP(ROWS($H$13:H17),خامات!B:L,6,0),"")</f>
        <v>0.1</v>
      </c>
      <c r="G17" s="140" t="str">
        <f>IFERROR(VLOOKUP(ROWS($H$13:H17),خامات!B:L,7,0),"")</f>
        <v>كيلو</v>
      </c>
      <c r="H17" s="206">
        <f>IF(B17="","",(_xlfn.XLOOKUP(B17,help!L:L,help!M:M,"غير مسجلة في المشتريات")))</f>
        <v>220</v>
      </c>
      <c r="I17" s="206"/>
      <c r="J17" s="134"/>
      <c r="K17" s="207">
        <f t="shared" si="0"/>
        <v>22</v>
      </c>
      <c r="L17" s="207"/>
      <c r="N17" s="135"/>
    </row>
    <row r="18" spans="2:14" ht="22.5" x14ac:dyDescent="0.2">
      <c r="B18" s="205" t="str">
        <f>IFERROR(VLOOKUP(ROWS($H$13:H18),خامات!B:L,5,0),"")</f>
        <v xml:space="preserve">سيرفيسر إيجيكو أصفر  </v>
      </c>
      <c r="C18" s="205"/>
      <c r="D18" s="205"/>
      <c r="E18" s="205"/>
      <c r="F18" s="140">
        <f>IFERROR(VLOOKUP(ROWS($H$13:H18),خامات!B:L,6,0),"")</f>
        <v>1.25</v>
      </c>
      <c r="G18" s="140" t="str">
        <f>IFERROR(VLOOKUP(ROWS($H$13:H18),خامات!B:L,7,0),"")</f>
        <v>كيلو</v>
      </c>
      <c r="H18" s="206">
        <f>IF(B18="","",(_xlfn.XLOOKUP(B18,help!L:L,help!M:M,"غير مسجلة في المشتريات")))</f>
        <v>70</v>
      </c>
      <c r="I18" s="206"/>
      <c r="J18" s="134"/>
      <c r="K18" s="207">
        <f t="shared" si="0"/>
        <v>87.5</v>
      </c>
      <c r="L18" s="207"/>
      <c r="N18" s="135"/>
    </row>
    <row r="19" spans="2:14" ht="22.5" customHeight="1" x14ac:dyDescent="0.2">
      <c r="B19" s="205" t="str">
        <f>IFERROR(VLOOKUP(ROWS($H$13:H19),خامات!B:L,5,0),"")</f>
        <v>بطانة ايجيكو ابيض</v>
      </c>
      <c r="C19" s="205"/>
      <c r="D19" s="205"/>
      <c r="E19" s="205"/>
      <c r="F19" s="140">
        <f>IFERROR(VLOOKUP(ROWS($H$13:H19),خامات!B:L,6,0),"")</f>
        <v>0.5</v>
      </c>
      <c r="G19" s="140" t="str">
        <f>IFERROR(VLOOKUP(ROWS($H$13:H19),خامات!B:L,7,0),"")</f>
        <v>كيلو</v>
      </c>
      <c r="H19" s="206">
        <f>IF(B19="","",(_xlfn.XLOOKUP(B19,help!L:L,help!M:M,"غير مسجلة في المشتريات")))</f>
        <v>54.65</v>
      </c>
      <c r="I19" s="206"/>
      <c r="J19" s="134"/>
      <c r="K19" s="207">
        <f t="shared" si="0"/>
        <v>27.324999999999999</v>
      </c>
      <c r="L19" s="207"/>
      <c r="N19" s="135"/>
    </row>
    <row r="20" spans="2:14" ht="22.5" x14ac:dyDescent="0.2">
      <c r="B20" s="205" t="str">
        <f>IFERROR(VLOOKUP(ROWS($H$13:H20),خامات!B:L,5,0),"")</f>
        <v xml:space="preserve">سرفيسر كابسي أبيض </v>
      </c>
      <c r="C20" s="205"/>
      <c r="D20" s="205"/>
      <c r="E20" s="205"/>
      <c r="F20" s="140">
        <f>IFERROR(VLOOKUP(ROWS($H$13:H20),خامات!B:L,6,0),"")</f>
        <v>1</v>
      </c>
      <c r="G20" s="140" t="str">
        <f>IFERROR(VLOOKUP(ROWS($H$13:H20),خامات!B:L,7,0),"")</f>
        <v>كيلو</v>
      </c>
      <c r="H20" s="206">
        <f>IF(B20="","",(_xlfn.XLOOKUP(B20,help!L:L,help!M:M,"غير مسجلة في المشتريات")))</f>
        <v>78</v>
      </c>
      <c r="I20" s="206"/>
      <c r="J20" s="134"/>
      <c r="K20" s="207">
        <f>IF(H20="","",IFERROR(F20*H20,"غير مسجلة في المشتريات"))</f>
        <v>78</v>
      </c>
      <c r="L20" s="207"/>
      <c r="N20" s="135"/>
    </row>
    <row r="21" spans="2:14" ht="22.5" x14ac:dyDescent="0.2">
      <c r="B21" s="205" t="str">
        <f>IFERROR(VLOOKUP(ROWS($H$13:H21),خامات!B:L,5,0),"")</f>
        <v xml:space="preserve">تنر الدبابتين </v>
      </c>
      <c r="C21" s="205"/>
      <c r="D21" s="205"/>
      <c r="E21" s="205"/>
      <c r="F21" s="140">
        <f>IFERROR(VLOOKUP(ROWS($H$13:H21),خامات!B:L,6,0),"")</f>
        <v>5.85</v>
      </c>
      <c r="G21" s="140" t="str">
        <f>IFERROR(VLOOKUP(ROWS($H$13:H21),خامات!B:L,7,0),"")</f>
        <v xml:space="preserve">لتر </v>
      </c>
      <c r="H21" s="206">
        <f>IF(B21="","",(_xlfn.XLOOKUP(B21,help!L:L,help!M:M,"غير مسجلة في المشتريات")))</f>
        <v>32.564102564102562</v>
      </c>
      <c r="I21" s="206"/>
      <c r="J21" s="134"/>
      <c r="K21" s="207">
        <f t="shared" ref="K21:K33" si="1">IF(H21="","",IFERROR(F21*H21,"غير مسجلة في المشتريات"))</f>
        <v>190.49999999999997</v>
      </c>
      <c r="L21" s="207"/>
      <c r="N21" s="135"/>
    </row>
    <row r="22" spans="2:14" ht="22.5" x14ac:dyDescent="0.2">
      <c r="B22" s="205" t="str">
        <f>IFERROR(VLOOKUP(ROWS($H$13:H22),خامات!B:L,5,0),"")</f>
        <v>بودرة دهبي</v>
      </c>
      <c r="C22" s="205"/>
      <c r="D22" s="205"/>
      <c r="E22" s="205"/>
      <c r="F22" s="140">
        <f>IFERROR(VLOOKUP(ROWS($H$13:H22),خامات!B:L,6,0),"")</f>
        <v>0.1</v>
      </c>
      <c r="G22" s="140" t="str">
        <f>IFERROR(VLOOKUP(ROWS($H$13:H22),خامات!B:L,7,0),"")</f>
        <v>كيلو</v>
      </c>
      <c r="H22" s="206">
        <f>IF(B22="","",(_xlfn.XLOOKUP(B22,help!L:L,help!M:M,"غير مسجلة في المشتريات")))</f>
        <v>670</v>
      </c>
      <c r="I22" s="206"/>
      <c r="J22" s="134"/>
      <c r="K22" s="207">
        <f t="shared" si="1"/>
        <v>67</v>
      </c>
      <c r="L22" s="207"/>
      <c r="N22" s="135"/>
    </row>
    <row r="23" spans="2:14" ht="22.5" customHeight="1" x14ac:dyDescent="0.2">
      <c r="B23" s="205" t="str">
        <f>IFERROR(VLOOKUP(ROWS($H$13:H23),خامات!B:L,5,0),"")</f>
        <v>صنفرة 180</v>
      </c>
      <c r="C23" s="205"/>
      <c r="D23" s="205"/>
      <c r="E23" s="205"/>
      <c r="F23" s="140">
        <f>IFERROR(VLOOKUP(ROWS($H$13:H23),خامات!B:L,6,0),"")</f>
        <v>0.1</v>
      </c>
      <c r="G23" s="140" t="str">
        <f>IFERROR(VLOOKUP(ROWS($H$13:H23),خامات!B:L,7,0),"")</f>
        <v>كيلو</v>
      </c>
      <c r="H23" s="206">
        <f>IF(B23="","",(_xlfn.XLOOKUP(B23,help!L:L,help!M:M,"غير مسجلة في المشتريات")))</f>
        <v>306</v>
      </c>
      <c r="I23" s="206"/>
      <c r="J23" s="134"/>
      <c r="K23" s="207">
        <f t="shared" si="1"/>
        <v>30.6</v>
      </c>
      <c r="L23" s="207"/>
      <c r="N23" s="135"/>
    </row>
    <row r="24" spans="2:14" ht="22.5" customHeight="1" x14ac:dyDescent="0.2">
      <c r="B24" s="205" t="str">
        <f>IFERROR(VLOOKUP(ROWS($H$13:H24),خامات!B:L,5,0),"")</f>
        <v xml:space="preserve">لاكر بورسعيد </v>
      </c>
      <c r="C24" s="205"/>
      <c r="D24" s="205"/>
      <c r="E24" s="205"/>
      <c r="F24" s="140">
        <f>IFERROR(VLOOKUP(ROWS($H$13:H24),خامات!B:L,6,0),"")</f>
        <v>2.0999999999999996</v>
      </c>
      <c r="G24" s="140" t="str">
        <f>IFERROR(VLOOKUP(ROWS($H$13:H24),خامات!B:L,7,0),"")</f>
        <v>كيلو</v>
      </c>
      <c r="H24" s="206">
        <f>IF(B24="","",(_xlfn.XLOOKUP(B24,help!L:L,help!M:M,"غير مسجلة في المشتريات")))</f>
        <v>110.71428571428572</v>
      </c>
      <c r="I24" s="206"/>
      <c r="J24" s="134"/>
      <c r="K24" s="207">
        <f t="shared" si="1"/>
        <v>232.49999999999997</v>
      </c>
      <c r="L24" s="207"/>
      <c r="N24" s="135"/>
    </row>
    <row r="25" spans="2:14" ht="22.5" customHeight="1" x14ac:dyDescent="0.2">
      <c r="B25" s="205" t="str">
        <f>IFERROR(VLOOKUP(ROWS($H$13:H25),خامات!B:L,5,0),"")</f>
        <v>بودرة دهبي</v>
      </c>
      <c r="C25" s="205"/>
      <c r="D25" s="205"/>
      <c r="E25" s="205"/>
      <c r="F25" s="140">
        <f>IFERROR(VLOOKUP(ROWS($H$13:H25),خامات!B:L,6,0),"")</f>
        <v>0.1</v>
      </c>
      <c r="G25" s="140" t="str">
        <f>IFERROR(VLOOKUP(ROWS($H$13:H25),خامات!B:L,7,0),"")</f>
        <v>كيلو</v>
      </c>
      <c r="H25" s="206">
        <f>IF(B25="","",(_xlfn.XLOOKUP(B25,help!L:L,help!M:M,"غير مسجلة في المشتريات")))</f>
        <v>670</v>
      </c>
      <c r="I25" s="206"/>
      <c r="J25" s="134"/>
      <c r="K25" s="207">
        <f t="shared" si="1"/>
        <v>67</v>
      </c>
      <c r="L25" s="207"/>
      <c r="N25" s="135"/>
    </row>
    <row r="26" spans="2:14" ht="22.5" customHeight="1" x14ac:dyDescent="0.2">
      <c r="B26" s="205" t="str">
        <f>IFERROR(VLOOKUP(ROWS($H$13:H26),خامات!B:L,5,0),"")</f>
        <v xml:space="preserve">تنر الدبابتين </v>
      </c>
      <c r="C26" s="205"/>
      <c r="D26" s="205"/>
      <c r="E26" s="205"/>
      <c r="F26" s="140">
        <f>IFERROR(VLOOKUP(ROWS($H$13:H26),خامات!B:L,6,0),"")</f>
        <v>5.85</v>
      </c>
      <c r="G26" s="140" t="str">
        <f>IFERROR(VLOOKUP(ROWS($H$13:H26),خامات!B:L,7,0),"")</f>
        <v xml:space="preserve">لتر </v>
      </c>
      <c r="H26" s="206">
        <f>IF(B26="","",(_xlfn.XLOOKUP(B26,help!L:L,help!M:M,"غير مسجلة في المشتريات")))</f>
        <v>32.564102564102562</v>
      </c>
      <c r="I26" s="206"/>
      <c r="J26" s="134"/>
      <c r="K26" s="207">
        <f t="shared" si="1"/>
        <v>190.49999999999997</v>
      </c>
      <c r="L26" s="207"/>
      <c r="N26" s="135"/>
    </row>
    <row r="27" spans="2:14" ht="22.5" customHeight="1" x14ac:dyDescent="0.2">
      <c r="B27" s="205" t="str">
        <f>IFERROR(VLOOKUP(ROWS($H$13:H27),خامات!B:L,5,0),"")</f>
        <v>زيت</v>
      </c>
      <c r="C27" s="205"/>
      <c r="D27" s="205"/>
      <c r="E27" s="205"/>
      <c r="F27" s="140">
        <f>IFERROR(VLOOKUP(ROWS($H$13:H27),خامات!B:L,6,0),"")</f>
        <v>0.05</v>
      </c>
      <c r="G27" s="140" t="str">
        <f>IFERROR(VLOOKUP(ROWS($H$13:H27),خامات!B:L,7,0),"")</f>
        <v xml:space="preserve">لتر </v>
      </c>
      <c r="H27" s="206">
        <f>IF(B27="","",(_xlfn.XLOOKUP(B27,help!L:L,help!M:M,"غير مسجلة في المشتريات")))</f>
        <v>100</v>
      </c>
      <c r="I27" s="206"/>
      <c r="J27" s="134"/>
      <c r="K27" s="207">
        <f t="shared" si="1"/>
        <v>5</v>
      </c>
      <c r="L27" s="207"/>
      <c r="N27" s="135"/>
    </row>
    <row r="28" spans="2:14" ht="22.5" customHeight="1" x14ac:dyDescent="0.2">
      <c r="B28" s="205" t="str">
        <f>IFERROR(VLOOKUP(ROWS($H$13:H28),خامات!B:L,5,0),"")</f>
        <v xml:space="preserve">لاكر بورسعيد </v>
      </c>
      <c r="C28" s="205"/>
      <c r="D28" s="205"/>
      <c r="E28" s="205"/>
      <c r="F28" s="140">
        <f>IFERROR(VLOOKUP(ROWS($H$13:H28),خامات!B:L,6,0),"")</f>
        <v>0.5</v>
      </c>
      <c r="G28" s="140" t="str">
        <f>IFERROR(VLOOKUP(ROWS($H$13:H28),خامات!B:L,7,0),"")</f>
        <v>كيلو</v>
      </c>
      <c r="H28" s="206">
        <f>IF(B28="","",(_xlfn.XLOOKUP(B28,help!L:L,help!M:M,"غير مسجلة في المشتريات")))</f>
        <v>110.71428571428572</v>
      </c>
      <c r="I28" s="206"/>
      <c r="J28" s="134"/>
      <c r="K28" s="207">
        <f t="shared" si="1"/>
        <v>55.357142857142861</v>
      </c>
      <c r="L28" s="207"/>
      <c r="N28" s="135"/>
    </row>
    <row r="29" spans="2:14" ht="22.5" customHeight="1" x14ac:dyDescent="0.2">
      <c r="B29" s="205" t="str">
        <f>IFERROR(VLOOKUP(ROWS($H$13:H29),خامات!B:L,5,0),"")</f>
        <v xml:space="preserve">تنر الدبابتين </v>
      </c>
      <c r="C29" s="205"/>
      <c r="D29" s="205"/>
      <c r="E29" s="205"/>
      <c r="F29" s="140">
        <f>IFERROR(VLOOKUP(ROWS($H$13:H29),خامات!B:L,6,0),"")</f>
        <v>1.95</v>
      </c>
      <c r="G29" s="140" t="str">
        <f>IFERROR(VLOOKUP(ROWS($H$13:H29),خامات!B:L,7,0),"")</f>
        <v xml:space="preserve">لتر </v>
      </c>
      <c r="H29" s="206">
        <f>IF(B29="","",(_xlfn.XLOOKUP(B29,help!L:L,help!M:M,"غير مسجلة في المشتريات")))</f>
        <v>32.564102564102562</v>
      </c>
      <c r="I29" s="206"/>
      <c r="J29" s="134"/>
      <c r="K29" s="207">
        <f t="shared" si="1"/>
        <v>63.499999999999993</v>
      </c>
      <c r="L29" s="207"/>
      <c r="N29" s="135"/>
    </row>
    <row r="30" spans="2:14" ht="22.5" customHeight="1" x14ac:dyDescent="0.2">
      <c r="B30" s="205" t="str">
        <f>IFERROR(VLOOKUP(ROWS($H$13:H30),خامات!B:L,5,0),"")</f>
        <v>أوكسيد</v>
      </c>
      <c r="C30" s="205"/>
      <c r="D30" s="205"/>
      <c r="E30" s="205"/>
      <c r="F30" s="140">
        <f>IFERROR(VLOOKUP(ROWS($H$13:H30),خامات!B:L,6,0),"")</f>
        <v>0.05</v>
      </c>
      <c r="G30" s="140" t="str">
        <f>IFERROR(VLOOKUP(ROWS($H$13:H30),خامات!B:L,7,0),"")</f>
        <v>انبوبة</v>
      </c>
      <c r="H30" s="206">
        <f>IF(B30="","",(_xlfn.XLOOKUP(B30,help!L:L,help!M:M,"غير مسجلة في المشتريات")))</f>
        <v>40</v>
      </c>
      <c r="I30" s="206"/>
      <c r="J30" s="134"/>
      <c r="K30" s="207">
        <f t="shared" si="1"/>
        <v>2</v>
      </c>
      <c r="L30" s="207"/>
      <c r="N30" s="135"/>
    </row>
    <row r="31" spans="2:14" ht="22.5" customHeight="1" x14ac:dyDescent="0.2">
      <c r="B31" s="205" t="str">
        <f>IFERROR(VLOOKUP(ROWS($H$13:H31),خامات!B:L,5,0),"")</f>
        <v>زيت</v>
      </c>
      <c r="C31" s="205"/>
      <c r="D31" s="205"/>
      <c r="E31" s="205"/>
      <c r="F31" s="140">
        <f>IFERROR(VLOOKUP(ROWS($H$13:H31),خامات!B:L,6,0),"")</f>
        <v>0.15</v>
      </c>
      <c r="G31" s="140" t="str">
        <f>IFERROR(VLOOKUP(ROWS($H$13:H31),خامات!B:L,7,0),"")</f>
        <v xml:space="preserve">لتر </v>
      </c>
      <c r="H31" s="206">
        <f>IF(B31="","",(_xlfn.XLOOKUP(B31,help!L:L,help!M:M,"غير مسجلة في المشتريات")))</f>
        <v>100</v>
      </c>
      <c r="I31" s="206"/>
      <c r="J31" s="134"/>
      <c r="K31" s="207">
        <f t="shared" si="1"/>
        <v>15</v>
      </c>
      <c r="L31" s="207"/>
      <c r="N31" s="135"/>
    </row>
    <row r="32" spans="2:14" ht="22.5" customHeight="1" x14ac:dyDescent="0.2">
      <c r="B32" s="205" t="str">
        <f>IFERROR(VLOOKUP(ROWS($H$13:H32),خامات!B:L,5,0),"")</f>
        <v>فايبر</v>
      </c>
      <c r="C32" s="205"/>
      <c r="D32" s="205"/>
      <c r="E32" s="205"/>
      <c r="F32" s="140">
        <f>IFERROR(VLOOKUP(ROWS($H$13:H32),خامات!B:L,6,0),"")</f>
        <v>0.25</v>
      </c>
      <c r="G32" s="140" t="str">
        <f>IFERROR(VLOOKUP(ROWS($H$13:H32),خامات!B:L,7,0),"")</f>
        <v>كيس</v>
      </c>
      <c r="H32" s="206">
        <f>IF(B32="","",(_xlfn.XLOOKUP(B32,help!L:L,help!M:M,"غير مسجلة في المشتريات")))</f>
        <v>19</v>
      </c>
      <c r="I32" s="206"/>
      <c r="J32" s="134"/>
      <c r="K32" s="207">
        <f t="shared" si="1"/>
        <v>4.75</v>
      </c>
      <c r="L32" s="207"/>
      <c r="N32" s="135"/>
    </row>
    <row r="33" spans="2:14" ht="22.5" customHeight="1" x14ac:dyDescent="0.2">
      <c r="B33" s="205" t="str">
        <f>IFERROR(VLOOKUP(ROWS($H$13:H33),خامات!B:L,5,0),"")</f>
        <v>بطاين</v>
      </c>
      <c r="C33" s="205"/>
      <c r="D33" s="205"/>
      <c r="E33" s="205"/>
      <c r="F33" s="140">
        <f>IFERROR(VLOOKUP(ROWS($H$13:H33),خامات!B:L,6,0),"")</f>
        <v>0.05</v>
      </c>
      <c r="G33" s="140" t="str">
        <f>IFERROR(VLOOKUP(ROWS($H$13:H33),خامات!B:L,7,0),"")</f>
        <v>كيلو</v>
      </c>
      <c r="H33" s="206">
        <f>IF(B33="","",(_xlfn.XLOOKUP(B33,help!L:L,help!M:M,"غير مسجلة في المشتريات")))</f>
        <v>70</v>
      </c>
      <c r="I33" s="206"/>
      <c r="J33" s="134"/>
      <c r="K33" s="207">
        <f t="shared" si="1"/>
        <v>3.5</v>
      </c>
      <c r="L33" s="207"/>
      <c r="N33" s="135"/>
    </row>
    <row r="34" spans="2:14" ht="22.5" customHeight="1" x14ac:dyDescent="0.2">
      <c r="B34" s="205" t="str">
        <f>IFERROR(VLOOKUP(ROWS($H$13:H34),خامات!B:L,5,0),"")</f>
        <v/>
      </c>
      <c r="C34" s="205"/>
      <c r="D34" s="205"/>
      <c r="E34" s="205"/>
      <c r="F34" s="140" t="str">
        <f>IFERROR(VLOOKUP(ROWS($H$13:H34),خامات!B:L,6,0),"")</f>
        <v/>
      </c>
      <c r="G34" s="140" t="str">
        <f>IFERROR(VLOOKUP(ROWS($H$13:H34),خامات!B:L,7,0),"")</f>
        <v/>
      </c>
      <c r="H34" s="206" t="str">
        <f>IF(B34="","",(_xlfn.XLOOKUP(B34,help!L:L,help!M:M,"غير مسجلة في المشتريات")))</f>
        <v/>
      </c>
      <c r="I34" s="206"/>
      <c r="J34" s="134"/>
      <c r="K34" s="207" t="str">
        <f t="shared" ref="K34:K51" si="2">IF(H34="","",IFERROR(F34*H34,"غير مسجلة في المشتريات"))</f>
        <v/>
      </c>
      <c r="L34" s="207"/>
      <c r="N34" s="135"/>
    </row>
    <row r="35" spans="2:14" ht="22.5" customHeight="1" x14ac:dyDescent="0.2">
      <c r="B35" s="205" t="str">
        <f>IFERROR(VLOOKUP(ROWS($H$13:H35),خامات!B:L,5,0),"")</f>
        <v/>
      </c>
      <c r="C35" s="205"/>
      <c r="D35" s="205"/>
      <c r="E35" s="205"/>
      <c r="F35" s="140" t="str">
        <f>IFERROR(VLOOKUP(ROWS($H$13:H35),خامات!B:L,6,0),"")</f>
        <v/>
      </c>
      <c r="G35" s="140" t="str">
        <f>IFERROR(VLOOKUP(ROWS($H$13:H35),خامات!B:L,7,0),"")</f>
        <v/>
      </c>
      <c r="H35" s="206" t="str">
        <f>IF(B35="","",(_xlfn.XLOOKUP(B35,help!L:L,help!M:M,"غير مسجلة في المشتريات")))</f>
        <v/>
      </c>
      <c r="I35" s="206"/>
      <c r="J35" s="134"/>
      <c r="K35" s="207" t="str">
        <f t="shared" si="2"/>
        <v/>
      </c>
      <c r="L35" s="207"/>
      <c r="N35" s="135"/>
    </row>
    <row r="36" spans="2:14" ht="22.5" customHeight="1" x14ac:dyDescent="0.2">
      <c r="B36" s="205" t="str">
        <f>IFERROR(VLOOKUP(ROWS($H$13:H36),خامات!B:L,5,0),"")</f>
        <v/>
      </c>
      <c r="C36" s="205"/>
      <c r="D36" s="205"/>
      <c r="E36" s="205"/>
      <c r="F36" s="140" t="str">
        <f>IFERROR(VLOOKUP(ROWS($H$13:H36),خامات!B:L,6,0),"")</f>
        <v/>
      </c>
      <c r="G36" s="140" t="str">
        <f>IFERROR(VLOOKUP(ROWS($H$13:H36),خامات!B:L,7,0),"")</f>
        <v/>
      </c>
      <c r="H36" s="206" t="str">
        <f>IF(B36="","",(_xlfn.XLOOKUP(B36,help!L:L,help!M:M,"غير مسجلة في المشتريات")))</f>
        <v/>
      </c>
      <c r="I36" s="206"/>
      <c r="J36" s="134"/>
      <c r="K36" s="207" t="str">
        <f t="shared" si="2"/>
        <v/>
      </c>
      <c r="L36" s="207"/>
      <c r="N36" s="135"/>
    </row>
    <row r="37" spans="2:14" ht="22.5" customHeight="1" x14ac:dyDescent="0.2">
      <c r="B37" s="205" t="str">
        <f>IFERROR(VLOOKUP(ROWS($H$13:H37),خامات!B:L,5,0),"")</f>
        <v/>
      </c>
      <c r="C37" s="205"/>
      <c r="D37" s="205"/>
      <c r="E37" s="205"/>
      <c r="F37" s="140" t="str">
        <f>IFERROR(VLOOKUP(ROWS($H$13:H37),خامات!B:L,6,0),"")</f>
        <v/>
      </c>
      <c r="G37" s="140" t="str">
        <f>IFERROR(VLOOKUP(ROWS($H$13:H37),خامات!B:L,7,0),"")</f>
        <v/>
      </c>
      <c r="H37" s="206" t="str">
        <f>IF(B37="","",(_xlfn.XLOOKUP(B37,help!L:L,help!M:M,"غير مسجلة في المشتريات")))</f>
        <v/>
      </c>
      <c r="I37" s="206"/>
      <c r="J37" s="134"/>
      <c r="K37" s="207" t="str">
        <f t="shared" si="2"/>
        <v/>
      </c>
      <c r="L37" s="207"/>
      <c r="N37" s="135"/>
    </row>
    <row r="38" spans="2:14" ht="22.5" customHeight="1" x14ac:dyDescent="0.2">
      <c r="B38" s="205" t="str">
        <f>IFERROR(VLOOKUP(ROWS($H$13:H38),خامات!B:L,5,0),"")</f>
        <v/>
      </c>
      <c r="C38" s="205"/>
      <c r="D38" s="205"/>
      <c r="E38" s="205"/>
      <c r="F38" s="140" t="str">
        <f>IFERROR(VLOOKUP(ROWS($H$13:H38),خامات!B:L,6,0),"")</f>
        <v/>
      </c>
      <c r="G38" s="140" t="str">
        <f>IFERROR(VLOOKUP(ROWS($H$13:H38),خامات!B:L,7,0),"")</f>
        <v/>
      </c>
      <c r="H38" s="206" t="str">
        <f>IF(B38="","",(_xlfn.XLOOKUP(B38,help!L:L,help!M:M,"غير مسجلة في المشتريات")))</f>
        <v/>
      </c>
      <c r="I38" s="206"/>
      <c r="J38" s="134"/>
      <c r="K38" s="207" t="str">
        <f t="shared" si="2"/>
        <v/>
      </c>
      <c r="L38" s="207"/>
      <c r="N38" s="135"/>
    </row>
    <row r="39" spans="2:14" ht="22.5" customHeight="1" x14ac:dyDescent="0.2">
      <c r="B39" s="205" t="str">
        <f>IFERROR(VLOOKUP(ROWS($H$13:H39),خامات!B:L,5,0),"")</f>
        <v/>
      </c>
      <c r="C39" s="205"/>
      <c r="D39" s="205"/>
      <c r="E39" s="205"/>
      <c r="F39" s="140" t="str">
        <f>IFERROR(VLOOKUP(ROWS($H$13:H39),خامات!B:L,6,0),"")</f>
        <v/>
      </c>
      <c r="G39" s="140" t="str">
        <f>IFERROR(VLOOKUP(ROWS($H$13:H39),خامات!B:L,7,0),"")</f>
        <v/>
      </c>
      <c r="H39" s="206" t="str">
        <f>IF(B39="","",(_xlfn.XLOOKUP(B39,help!L:L,help!M:M,"غير مسجلة في المشتريات")))</f>
        <v/>
      </c>
      <c r="I39" s="206"/>
      <c r="J39" s="134"/>
      <c r="K39" s="207" t="str">
        <f t="shared" si="2"/>
        <v/>
      </c>
      <c r="L39" s="207"/>
      <c r="N39" s="135"/>
    </row>
    <row r="40" spans="2:14" ht="22.5" customHeight="1" x14ac:dyDescent="0.2">
      <c r="B40" s="205" t="str">
        <f>IFERROR(VLOOKUP(ROWS($H$13:H40),خامات!B:L,5,0),"")</f>
        <v/>
      </c>
      <c r="C40" s="205"/>
      <c r="D40" s="205"/>
      <c r="E40" s="205"/>
      <c r="F40" s="140" t="str">
        <f>IFERROR(VLOOKUP(ROWS($H$13:H40),خامات!B:L,6,0),"")</f>
        <v/>
      </c>
      <c r="G40" s="140" t="str">
        <f>IFERROR(VLOOKUP(ROWS($H$13:H40),خامات!B:L,7,0),"")</f>
        <v/>
      </c>
      <c r="H40" s="206" t="str">
        <f>IF(B40="","",(_xlfn.XLOOKUP(B40,help!L:L,help!M:M,"غير مسجلة في المشتريات")))</f>
        <v/>
      </c>
      <c r="I40" s="206"/>
      <c r="J40" s="134"/>
      <c r="K40" s="207" t="str">
        <f t="shared" si="2"/>
        <v/>
      </c>
      <c r="L40" s="207"/>
      <c r="N40" s="135"/>
    </row>
    <row r="41" spans="2:14" ht="22.5" customHeight="1" x14ac:dyDescent="0.2">
      <c r="B41" s="205" t="str">
        <f>IFERROR(VLOOKUP(ROWS($H$13:H41),خامات!B:L,5,0),"")</f>
        <v/>
      </c>
      <c r="C41" s="205"/>
      <c r="D41" s="205"/>
      <c r="E41" s="205"/>
      <c r="F41" s="140" t="str">
        <f>IFERROR(VLOOKUP(ROWS($H$13:H41),خامات!B:L,6,0),"")</f>
        <v/>
      </c>
      <c r="G41" s="140" t="str">
        <f>IFERROR(VLOOKUP(ROWS($H$13:H41),خامات!B:L,7,0),"")</f>
        <v/>
      </c>
      <c r="H41" s="206" t="str">
        <f>IF(B41="","",(_xlfn.XLOOKUP(B41,help!L:L,help!M:M,"غير مسجلة في المشتريات")))</f>
        <v/>
      </c>
      <c r="I41" s="206"/>
      <c r="J41" s="134"/>
      <c r="K41" s="207" t="str">
        <f t="shared" si="2"/>
        <v/>
      </c>
      <c r="L41" s="207"/>
      <c r="N41" s="135"/>
    </row>
    <row r="42" spans="2:14" ht="22.5" customHeight="1" x14ac:dyDescent="0.2">
      <c r="B42" s="205" t="str">
        <f>IFERROR(VLOOKUP(ROWS($H$13:H42),خامات!B:L,5,0),"")</f>
        <v/>
      </c>
      <c r="C42" s="205"/>
      <c r="D42" s="205"/>
      <c r="E42" s="205"/>
      <c r="F42" s="140" t="str">
        <f>IFERROR(VLOOKUP(ROWS($H$13:H42),خامات!B:L,6,0),"")</f>
        <v/>
      </c>
      <c r="G42" s="140" t="str">
        <f>IFERROR(VLOOKUP(ROWS($H$13:H42),خامات!B:L,7,0),"")</f>
        <v/>
      </c>
      <c r="H42" s="206" t="str">
        <f>IF(B42="","",(_xlfn.XLOOKUP(B42,help!L:L,help!M:M,"غير مسجلة في المشتريات")))</f>
        <v/>
      </c>
      <c r="I42" s="206"/>
      <c r="J42" s="134"/>
      <c r="K42" s="207" t="str">
        <f t="shared" si="2"/>
        <v/>
      </c>
      <c r="L42" s="207"/>
      <c r="N42" s="135"/>
    </row>
    <row r="43" spans="2:14" ht="22.5" customHeight="1" x14ac:dyDescent="0.2">
      <c r="B43" s="205" t="str">
        <f>IFERROR(VLOOKUP(ROWS($H$13:H43),خامات!B:L,5,0),"")</f>
        <v/>
      </c>
      <c r="C43" s="205"/>
      <c r="D43" s="205"/>
      <c r="E43" s="205"/>
      <c r="F43" s="140" t="str">
        <f>IFERROR(VLOOKUP(ROWS($H$13:H43),خامات!B:L,6,0),"")</f>
        <v/>
      </c>
      <c r="G43" s="140" t="str">
        <f>IFERROR(VLOOKUP(ROWS($H$13:H43),خامات!B:L,7,0),"")</f>
        <v/>
      </c>
      <c r="H43" s="206" t="str">
        <f>IF(B43="","",(_xlfn.XLOOKUP(B43,help!L:L,help!M:M,"غير مسجلة في المشتريات")))</f>
        <v/>
      </c>
      <c r="I43" s="206"/>
      <c r="J43" s="134"/>
      <c r="K43" s="207" t="str">
        <f t="shared" si="2"/>
        <v/>
      </c>
      <c r="L43" s="207"/>
      <c r="N43" s="135"/>
    </row>
    <row r="44" spans="2:14" ht="22.5" customHeight="1" x14ac:dyDescent="0.2">
      <c r="B44" s="205" t="str">
        <f>IFERROR(VLOOKUP(ROWS($H$13:H44),خامات!B:L,5,0),"")</f>
        <v/>
      </c>
      <c r="C44" s="205"/>
      <c r="D44" s="205"/>
      <c r="E44" s="205"/>
      <c r="F44" s="140" t="str">
        <f>IFERROR(VLOOKUP(ROWS($H$13:H44),خامات!B:L,6,0),"")</f>
        <v/>
      </c>
      <c r="G44" s="140" t="str">
        <f>IFERROR(VLOOKUP(ROWS($H$13:H44),خامات!B:L,7,0),"")</f>
        <v/>
      </c>
      <c r="H44" s="206" t="str">
        <f>IF(B44="","",(_xlfn.XLOOKUP(B44,help!L:L,help!M:M,"غير مسجلة في المشتريات")))</f>
        <v/>
      </c>
      <c r="I44" s="206"/>
      <c r="J44" s="134"/>
      <c r="K44" s="207" t="str">
        <f t="shared" si="2"/>
        <v/>
      </c>
      <c r="L44" s="207"/>
      <c r="N44" s="135"/>
    </row>
    <row r="45" spans="2:14" ht="22.5" customHeight="1" x14ac:dyDescent="0.2">
      <c r="B45" s="205" t="str">
        <f>IFERROR(VLOOKUP(ROWS($H$13:H45),خامات!B:L,5,0),"")</f>
        <v/>
      </c>
      <c r="C45" s="205"/>
      <c r="D45" s="205"/>
      <c r="E45" s="205"/>
      <c r="F45" s="140" t="str">
        <f>IFERROR(VLOOKUP(ROWS($H$13:H45),خامات!B:L,6,0),"")</f>
        <v/>
      </c>
      <c r="G45" s="140" t="str">
        <f>IFERROR(VLOOKUP(ROWS($H$13:H45),خامات!B:L,7,0),"")</f>
        <v/>
      </c>
      <c r="H45" s="206" t="str">
        <f>IF(B45="","",(_xlfn.XLOOKUP(B45,help!L:L,help!M:M,"غير مسجلة في المشتريات")))</f>
        <v/>
      </c>
      <c r="I45" s="206"/>
      <c r="J45" s="134"/>
      <c r="K45" s="207" t="str">
        <f t="shared" si="2"/>
        <v/>
      </c>
      <c r="L45" s="207"/>
      <c r="N45" s="135"/>
    </row>
    <row r="46" spans="2:14" ht="22.5" customHeight="1" x14ac:dyDescent="0.2">
      <c r="B46" s="205" t="str">
        <f>IFERROR(VLOOKUP(ROWS($H$13:H46),خامات!B:L,5,0),"")</f>
        <v/>
      </c>
      <c r="C46" s="205"/>
      <c r="D46" s="205"/>
      <c r="E46" s="205"/>
      <c r="F46" s="140" t="str">
        <f>IFERROR(VLOOKUP(ROWS($H$13:H46),خامات!B:L,6,0),"")</f>
        <v/>
      </c>
      <c r="G46" s="140" t="str">
        <f>IFERROR(VLOOKUP(ROWS($H$13:H46),خامات!B:L,7,0),"")</f>
        <v/>
      </c>
      <c r="H46" s="206" t="str">
        <f>IF(B46="","",(_xlfn.XLOOKUP(B46,help!L:L,help!M:M,"غير مسجلة في المشتريات")))</f>
        <v/>
      </c>
      <c r="I46" s="206"/>
      <c r="J46" s="134"/>
      <c r="K46" s="207" t="str">
        <f t="shared" si="2"/>
        <v/>
      </c>
      <c r="L46" s="207"/>
      <c r="N46" s="135"/>
    </row>
    <row r="47" spans="2:14" ht="22.5" customHeight="1" x14ac:dyDescent="0.2">
      <c r="B47" s="205" t="str">
        <f>IFERROR(VLOOKUP(ROWS($H$13:H47),خامات!B:L,5,0),"")</f>
        <v/>
      </c>
      <c r="C47" s="205"/>
      <c r="D47" s="205"/>
      <c r="E47" s="205"/>
      <c r="F47" s="140" t="str">
        <f>IFERROR(VLOOKUP(ROWS($H$13:H47),خامات!B:L,6,0),"")</f>
        <v/>
      </c>
      <c r="G47" s="140" t="str">
        <f>IFERROR(VLOOKUP(ROWS($H$13:H47),خامات!B:L,7,0),"")</f>
        <v/>
      </c>
      <c r="H47" s="206" t="str">
        <f>IF(B47="","",(_xlfn.XLOOKUP(B47,help!L:L,help!M:M,"غير مسجلة في المشتريات")))</f>
        <v/>
      </c>
      <c r="I47" s="206"/>
      <c r="J47" s="134"/>
      <c r="K47" s="207" t="str">
        <f t="shared" si="2"/>
        <v/>
      </c>
      <c r="L47" s="207"/>
      <c r="N47" s="135"/>
    </row>
    <row r="48" spans="2:14" ht="22.5" customHeight="1" x14ac:dyDescent="0.2">
      <c r="B48" s="205" t="str">
        <f>IFERROR(VLOOKUP(ROWS($H$13:H48),خامات!B:L,5,0),"")</f>
        <v/>
      </c>
      <c r="C48" s="205"/>
      <c r="D48" s="205"/>
      <c r="E48" s="205"/>
      <c r="F48" s="140" t="str">
        <f>IFERROR(VLOOKUP(ROWS($H$13:H48),خامات!B:L,6,0),"")</f>
        <v/>
      </c>
      <c r="G48" s="140" t="str">
        <f>IFERROR(VLOOKUP(ROWS($H$13:H48),خامات!B:L,7,0),"")</f>
        <v/>
      </c>
      <c r="H48" s="206" t="str">
        <f>IF(B48="","",(_xlfn.XLOOKUP(B48,help!L:L,help!M:M,"غير مسجلة في المشتريات")))</f>
        <v/>
      </c>
      <c r="I48" s="206"/>
      <c r="J48" s="134"/>
      <c r="K48" s="207" t="str">
        <f t="shared" si="2"/>
        <v/>
      </c>
      <c r="L48" s="207"/>
      <c r="N48" s="135"/>
    </row>
    <row r="49" spans="2:14" ht="22.5" customHeight="1" x14ac:dyDescent="0.2">
      <c r="B49" s="205" t="str">
        <f>IFERROR(VLOOKUP(ROWS($H$13:H49),خامات!B:L,5,0),"")</f>
        <v/>
      </c>
      <c r="C49" s="205"/>
      <c r="D49" s="205"/>
      <c r="E49" s="205"/>
      <c r="F49" s="140" t="str">
        <f>IFERROR(VLOOKUP(ROWS($H$13:H49),خامات!B:L,6,0),"")</f>
        <v/>
      </c>
      <c r="G49" s="140" t="str">
        <f>IFERROR(VLOOKUP(ROWS($H$13:H49),خامات!B:L,7,0),"")</f>
        <v/>
      </c>
      <c r="H49" s="206" t="str">
        <f>IF(B49="","",(_xlfn.XLOOKUP(B49,help!L:L,help!M:M,"غير مسجلة في المشتريات")))</f>
        <v/>
      </c>
      <c r="I49" s="206"/>
      <c r="J49" s="134"/>
      <c r="K49" s="207" t="str">
        <f t="shared" si="2"/>
        <v/>
      </c>
      <c r="L49" s="207"/>
      <c r="N49" s="135"/>
    </row>
    <row r="50" spans="2:14" ht="22.5" customHeight="1" x14ac:dyDescent="0.2">
      <c r="B50" s="205" t="str">
        <f>IFERROR(VLOOKUP(ROWS($H$13:H50),خامات!B:L,5,0),"")</f>
        <v/>
      </c>
      <c r="C50" s="205"/>
      <c r="D50" s="205"/>
      <c r="E50" s="205"/>
      <c r="F50" s="140" t="str">
        <f>IFERROR(VLOOKUP(ROWS($H$13:H50),خامات!B:L,6,0),"")</f>
        <v/>
      </c>
      <c r="G50" s="140" t="str">
        <f>IFERROR(VLOOKUP(ROWS($H$13:H50),خامات!B:L,7,0),"")</f>
        <v/>
      </c>
      <c r="H50" s="206" t="str">
        <f>IF(B50="","",(_xlfn.XLOOKUP(B50,help!L:L,help!M:M,"غير مسجلة في المشتريات")))</f>
        <v/>
      </c>
      <c r="I50" s="206"/>
      <c r="J50" s="134"/>
      <c r="K50" s="207" t="str">
        <f t="shared" si="2"/>
        <v/>
      </c>
      <c r="L50" s="207"/>
      <c r="N50" s="135"/>
    </row>
    <row r="51" spans="2:14" ht="23.25" customHeight="1" thickBot="1" x14ac:dyDescent="0.25">
      <c r="B51" s="205" t="str">
        <f>IFERROR(VLOOKUP(ROWS($H$13:H51),خامات!B:L,5,0),"")</f>
        <v/>
      </c>
      <c r="C51" s="205"/>
      <c r="D51" s="205"/>
      <c r="E51" s="205"/>
      <c r="F51" s="140" t="str">
        <f>IFERROR(VLOOKUP(ROWS($H$13:H51),خامات!B:L,6,0),"")</f>
        <v/>
      </c>
      <c r="G51" s="140" t="str">
        <f>IFERROR(VLOOKUP(ROWS($H$13:H51),خامات!B:L,7,0),"")</f>
        <v/>
      </c>
      <c r="H51" s="206" t="str">
        <f>IF(B51="","",(_xlfn.XLOOKUP(B51,help!L:L,help!M:M,"غير مسجلة في المشتريات")))</f>
        <v/>
      </c>
      <c r="I51" s="206"/>
      <c r="J51" s="134"/>
      <c r="K51" s="207" t="str">
        <f t="shared" si="2"/>
        <v/>
      </c>
      <c r="L51" s="207"/>
      <c r="N51" s="135"/>
    </row>
    <row r="52" spans="2:14" ht="30.75" customHeight="1" thickBot="1" x14ac:dyDescent="0.25">
      <c r="B52" s="194" t="s">
        <v>217</v>
      </c>
      <c r="C52" s="195"/>
      <c r="D52" s="195"/>
      <c r="E52" s="195"/>
      <c r="F52" s="195"/>
      <c r="G52" s="195"/>
      <c r="H52" s="195"/>
      <c r="I52" s="196"/>
      <c r="J52" s="141"/>
      <c r="K52" s="213">
        <f>SUM(K13:K51)</f>
        <v>1556.3521428571428</v>
      </c>
      <c r="L52" s="214"/>
      <c r="N52" s="135"/>
    </row>
    <row r="53" spans="2:14" ht="10.5" customHeight="1" x14ac:dyDescent="0.2">
      <c r="B53" s="134"/>
      <c r="C53" s="134"/>
      <c r="D53" s="134"/>
      <c r="E53" s="134"/>
      <c r="F53" s="134"/>
      <c r="G53" s="134"/>
      <c r="H53" s="134"/>
      <c r="I53" s="134"/>
      <c r="J53" s="134"/>
      <c r="K53" s="134"/>
      <c r="L53" s="134"/>
      <c r="N53" s="135"/>
    </row>
    <row r="54" spans="2:14" ht="33.75" customHeight="1" x14ac:dyDescent="0.2">
      <c r="B54" s="190" t="s">
        <v>218</v>
      </c>
      <c r="C54" s="190"/>
      <c r="D54" s="190"/>
      <c r="E54" s="197">
        <f>K52/L4</f>
        <v>1556.3521428571428</v>
      </c>
      <c r="F54" s="197"/>
      <c r="G54" s="134"/>
      <c r="H54" s="134"/>
      <c r="I54" s="134"/>
      <c r="J54" s="134"/>
      <c r="K54" s="134"/>
      <c r="L54" s="134"/>
      <c r="N54" s="135"/>
    </row>
    <row r="55" spans="2:14" ht="28.5" customHeight="1" thickBot="1" x14ac:dyDescent="0.25">
      <c r="B55" s="134"/>
      <c r="C55" s="134"/>
      <c r="D55" s="134"/>
      <c r="E55" s="134"/>
      <c r="F55" s="134"/>
      <c r="G55" s="134"/>
      <c r="H55" s="134"/>
      <c r="I55" s="134"/>
      <c r="J55" s="134"/>
      <c r="K55" s="134"/>
      <c r="L55" s="134"/>
      <c r="N55" s="135"/>
    </row>
    <row r="56" spans="2:14" ht="9" customHeight="1" thickTop="1" thickBot="1" x14ac:dyDescent="0.25"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N56" s="135"/>
    </row>
    <row r="57" spans="2:14" ht="26.25" customHeight="1" thickTop="1" thickBot="1" x14ac:dyDescent="0.25">
      <c r="B57" s="134"/>
      <c r="C57" s="134"/>
      <c r="D57" s="134"/>
      <c r="E57" s="134"/>
      <c r="F57" s="134"/>
      <c r="G57" s="134"/>
      <c r="H57" s="134"/>
      <c r="I57" s="134"/>
      <c r="J57" s="134"/>
      <c r="K57" s="134"/>
      <c r="L57" s="134"/>
      <c r="N57" s="135"/>
    </row>
    <row r="58" spans="2:14" ht="39" thickTop="1" thickBot="1" x14ac:dyDescent="0.25">
      <c r="B58" s="198" t="s">
        <v>220</v>
      </c>
      <c r="C58" s="198"/>
      <c r="D58" s="198"/>
      <c r="E58" s="198"/>
      <c r="F58" s="198"/>
      <c r="G58" s="198"/>
      <c r="H58" s="198"/>
      <c r="I58" s="134"/>
      <c r="J58" s="134"/>
      <c r="K58" s="134"/>
      <c r="L58" s="134"/>
      <c r="N58" s="135"/>
    </row>
    <row r="59" spans="2:14" s="134" customFormat="1" ht="20.25" thickTop="1" thickBot="1" x14ac:dyDescent="0.25">
      <c r="N59" s="143"/>
    </row>
    <row r="60" spans="2:14" ht="22.5" x14ac:dyDescent="0.2">
      <c r="B60" s="209" t="s">
        <v>18</v>
      </c>
      <c r="C60" s="210"/>
      <c r="D60" s="211" t="s">
        <v>21</v>
      </c>
      <c r="E60" s="211"/>
      <c r="F60" s="211"/>
      <c r="G60" s="211"/>
      <c r="H60" s="210" t="s">
        <v>7</v>
      </c>
      <c r="I60" s="210"/>
      <c r="J60" s="211" t="s">
        <v>17</v>
      </c>
      <c r="K60" s="212"/>
      <c r="L60" s="134"/>
      <c r="N60" s="135"/>
    </row>
    <row r="61" spans="2:14" ht="22.5" x14ac:dyDescent="0.2">
      <c r="B61" s="184" t="str">
        <f>IFERROR(VLOOKUP(ROWS($H$61:H61),مصنعيات!B:O,5,0),"")</f>
        <v>زياد</v>
      </c>
      <c r="C61" s="184"/>
      <c r="D61" s="185" t="str">
        <f>IFERROR(VLOOKUP(ROWS($H$61:H61),مصنعيات!B:O,6,0),"")</f>
        <v>سلر</v>
      </c>
      <c r="E61" s="185"/>
      <c r="F61" s="185"/>
      <c r="G61" s="185"/>
      <c r="H61" s="182">
        <f>IFERROR(VLOOKUP(ROWS($H$61:H61),مصنعيات!B:O,13,0),"")</f>
        <v>4.166666666666663E-2</v>
      </c>
      <c r="I61" s="182"/>
      <c r="J61" s="215">
        <f>IFERROR(VLOOKUP(ROWS($H$61:H61),مصنعيات!B:O,14,0),"")</f>
        <v>18.749999999999982</v>
      </c>
      <c r="K61" s="183"/>
      <c r="L61" s="134"/>
      <c r="N61" s="135"/>
    </row>
    <row r="62" spans="2:14" ht="22.5" x14ac:dyDescent="0.2">
      <c r="B62" s="184" t="str">
        <f>IFERROR(VLOOKUP(ROWS($H$61:H62),مصنعيات!B:O,5,0),"")</f>
        <v>عمار</v>
      </c>
      <c r="C62" s="184"/>
      <c r="D62" s="185" t="str">
        <f>IFERROR(VLOOKUP(ROWS($H$61:H62),مصنعيات!B:O,6,0),"")</f>
        <v xml:space="preserve">رش بوليستر </v>
      </c>
      <c r="E62" s="185"/>
      <c r="F62" s="185"/>
      <c r="G62" s="185"/>
      <c r="H62" s="182">
        <f>IFERROR(VLOOKUP(ROWS($H$61:H62),مصنعيات!B:O,13,0),"")</f>
        <v>2.083333333333337E-2</v>
      </c>
      <c r="I62" s="182"/>
      <c r="J62" s="183">
        <f>IFERROR(VLOOKUP(ROWS($H$61:H62),مصنعيات!B:O,14,0),"")</f>
        <v>16.145833333333361</v>
      </c>
      <c r="K62" s="183"/>
      <c r="L62" s="134"/>
      <c r="N62" s="135"/>
    </row>
    <row r="63" spans="2:14" ht="22.5" x14ac:dyDescent="0.2">
      <c r="B63" s="184" t="str">
        <f>IFERROR(VLOOKUP(ROWS($H$61:H63),مصنعيات!B:O,5,0),"")</f>
        <v>نقشاره</v>
      </c>
      <c r="C63" s="184"/>
      <c r="D63" s="185" t="str">
        <f>IFERROR(VLOOKUP(ROWS($H$61:H63),مصنعيات!B:O,6,0),"")</f>
        <v xml:space="preserve">معجون </v>
      </c>
      <c r="E63" s="185"/>
      <c r="F63" s="185"/>
      <c r="G63" s="185"/>
      <c r="H63" s="182">
        <f>IFERROR(VLOOKUP(ROWS($H$61:H63),مصنعيات!B:O,13,0),"")</f>
        <v>8.333333333333337E-2</v>
      </c>
      <c r="I63" s="182"/>
      <c r="J63" s="183">
        <f>IFERROR(VLOOKUP(ROWS($H$61:H63),مصنعيات!B:O,14,0),"")</f>
        <v>64.583333333333357</v>
      </c>
      <c r="K63" s="183"/>
      <c r="L63" s="134"/>
      <c r="N63" s="135"/>
    </row>
    <row r="64" spans="2:14" ht="22.5" x14ac:dyDescent="0.2">
      <c r="B64" s="184" t="str">
        <f>IFERROR(VLOOKUP(ROWS($H$61:H64),مصنعيات!B:O,5,0),"")</f>
        <v>مصطفى</v>
      </c>
      <c r="C64" s="184"/>
      <c r="D64" s="185" t="str">
        <f>IFERROR(VLOOKUP(ROWS($H$61:H64),مصنعيات!B:O,6,0),"")</f>
        <v>تصفية</v>
      </c>
      <c r="E64" s="185"/>
      <c r="F64" s="185"/>
      <c r="G64" s="185"/>
      <c r="H64" s="182">
        <f>IFERROR(VLOOKUP(ROWS($H$61:H64),مصنعيات!B:O,13,0),"")</f>
        <v>0.15625000000000006</v>
      </c>
      <c r="I64" s="182"/>
      <c r="J64" s="183">
        <f>IFERROR(VLOOKUP(ROWS($H$61:H64),مصنعيات!B:O,14,0),"")</f>
        <v>101.56250000000003</v>
      </c>
      <c r="K64" s="183"/>
      <c r="L64" s="134"/>
      <c r="N64" s="135"/>
    </row>
    <row r="65" spans="2:14" ht="22.5" x14ac:dyDescent="0.2">
      <c r="B65" s="184" t="str">
        <f>IFERROR(VLOOKUP(ROWS($H$61:H65),مصنعيات!B:O,5,0),"")</f>
        <v>أحمد</v>
      </c>
      <c r="C65" s="184"/>
      <c r="D65" s="185" t="str">
        <f>IFERROR(VLOOKUP(ROWS($H$61:H65),مصنعيات!B:O,6,0),"")</f>
        <v>تصفية</v>
      </c>
      <c r="E65" s="185"/>
      <c r="F65" s="185"/>
      <c r="G65" s="185"/>
      <c r="H65" s="182">
        <f>IFERROR(VLOOKUP(ROWS($H$61:H65),مصنعيات!B:O,13,0),"")</f>
        <v>0.14583333333333331</v>
      </c>
      <c r="I65" s="182"/>
      <c r="J65" s="183">
        <f>IFERROR(VLOOKUP(ROWS($H$61:H65),مصنعيات!B:O,14,0),"")</f>
        <v>94.791666666666657</v>
      </c>
      <c r="K65" s="183"/>
      <c r="L65" s="134"/>
      <c r="N65" s="135"/>
    </row>
    <row r="66" spans="2:14" ht="22.5" x14ac:dyDescent="0.2">
      <c r="B66" s="184" t="str">
        <f>IFERROR(VLOOKUP(ROWS($H$61:H66),مصنعيات!B:O,5,0),"")</f>
        <v>أحمد</v>
      </c>
      <c r="C66" s="184"/>
      <c r="D66" s="185" t="str">
        <f>IFERROR(VLOOKUP(ROWS($H$61:H66),مصنعيات!B:O,6,0),"")</f>
        <v>تنعيم</v>
      </c>
      <c r="E66" s="185"/>
      <c r="F66" s="185"/>
      <c r="G66" s="185"/>
      <c r="H66" s="182">
        <f>IFERROR(VLOOKUP(ROWS($H$61:H66),مصنعيات!B:O,13,0),"")</f>
        <v>0.16666666666666674</v>
      </c>
      <c r="I66" s="182"/>
      <c r="J66" s="183">
        <f>IFERROR(VLOOKUP(ROWS($H$61:H66),مصنعيات!B:O,14,0),"")</f>
        <v>108.33333333333337</v>
      </c>
      <c r="K66" s="183"/>
      <c r="L66" s="134"/>
      <c r="N66" s="135"/>
    </row>
    <row r="67" spans="2:14" ht="22.5" x14ac:dyDescent="0.2">
      <c r="B67" s="184" t="str">
        <f>IFERROR(VLOOKUP(ROWS($H$61:H67),مصنعيات!B:O,5,0),"")</f>
        <v>مصطفى</v>
      </c>
      <c r="C67" s="184"/>
      <c r="D67" s="185" t="str">
        <f>IFERROR(VLOOKUP(ROWS($H$61:H67),مصنعيات!B:O,6,0),"")</f>
        <v>تنعيم</v>
      </c>
      <c r="E67" s="185"/>
      <c r="F67" s="185"/>
      <c r="G67" s="185"/>
      <c r="H67" s="182">
        <f>IFERROR(VLOOKUP(ROWS($H$61:H67),مصنعيات!B:O,13,0),"")</f>
        <v>8.333333333333337E-2</v>
      </c>
      <c r="I67" s="182"/>
      <c r="J67" s="183">
        <f>IFERROR(VLOOKUP(ROWS($H$61:H67),مصنعيات!B:O,14,0),"")</f>
        <v>54.166666666666686</v>
      </c>
      <c r="K67" s="183"/>
      <c r="L67" s="134"/>
      <c r="N67" s="135"/>
    </row>
    <row r="68" spans="2:14" ht="22.5" x14ac:dyDescent="0.2">
      <c r="B68" s="184" t="str">
        <f>IFERROR(VLOOKUP(ROWS($H$61:H68),مصنعيات!B:O,5,0),"")</f>
        <v>عمار</v>
      </c>
      <c r="C68" s="184"/>
      <c r="D68" s="185" t="str">
        <f>IFERROR(VLOOKUP(ROWS($H$61:H68),مصنعيات!B:O,6,0),"")</f>
        <v xml:space="preserve">رش بدرة </v>
      </c>
      <c r="E68" s="185"/>
      <c r="F68" s="185"/>
      <c r="G68" s="185"/>
      <c r="H68" s="182">
        <f>IFERROR(VLOOKUP(ROWS($H$61:H68),مصنعيات!B:O,13,0),"")</f>
        <v>4.1666666666666741E-2</v>
      </c>
      <c r="I68" s="182"/>
      <c r="J68" s="183">
        <f>IFERROR(VLOOKUP(ROWS($H$61:H68),مصنعيات!B:O,14,0),"")</f>
        <v>32.291666666666721</v>
      </c>
      <c r="K68" s="183"/>
      <c r="L68" s="134"/>
      <c r="N68" s="135"/>
    </row>
    <row r="69" spans="2:14" ht="22.5" x14ac:dyDescent="0.2">
      <c r="B69" s="184" t="str">
        <f>IFERROR(VLOOKUP(ROWS($H$61:H69),مصنعيات!B:O,5,0),"")</f>
        <v>زياد</v>
      </c>
      <c r="C69" s="184"/>
      <c r="D69" s="185" t="str">
        <f>IFERROR(VLOOKUP(ROWS($H$61:H69),مصنعيات!B:O,6,0),"")</f>
        <v>تشييك</v>
      </c>
      <c r="E69" s="185"/>
      <c r="F69" s="185"/>
      <c r="G69" s="185"/>
      <c r="H69" s="182">
        <f>IFERROR(VLOOKUP(ROWS($H$61:H69),مصنعيات!B:O,13,0),"")</f>
        <v>2.083333333333337E-2</v>
      </c>
      <c r="I69" s="182"/>
      <c r="J69" s="183">
        <f>IFERROR(VLOOKUP(ROWS($H$61:H69),مصنعيات!B:O,14,0),"")</f>
        <v>9.375000000000016</v>
      </c>
      <c r="K69" s="183"/>
      <c r="L69" s="134"/>
      <c r="N69" s="135"/>
    </row>
    <row r="70" spans="2:14" ht="22.5" x14ac:dyDescent="0.2">
      <c r="B70" s="184" t="str">
        <f>IFERROR(VLOOKUP(ROWS($H$61:H70),مصنعيات!B:O,5,0),"")</f>
        <v>عمار</v>
      </c>
      <c r="C70" s="184"/>
      <c r="D70" s="185" t="str">
        <f>IFERROR(VLOOKUP(ROWS($H$61:H70),مصنعيات!B:O,6,0),"")</f>
        <v xml:space="preserve">رش بدرة </v>
      </c>
      <c r="E70" s="185"/>
      <c r="F70" s="185"/>
      <c r="G70" s="185"/>
      <c r="H70" s="182">
        <f>IFERROR(VLOOKUP(ROWS($H$61:H70),مصنعيات!B:O,13,0),"")</f>
        <v>4.1666666666666685E-2</v>
      </c>
      <c r="I70" s="182"/>
      <c r="J70" s="183">
        <f>IFERROR(VLOOKUP(ROWS($H$61:H70),مصنعيات!B:O,14,0),"")</f>
        <v>32.291666666666679</v>
      </c>
      <c r="K70" s="183"/>
      <c r="L70" s="134"/>
      <c r="N70" s="135"/>
    </row>
    <row r="71" spans="2:14" ht="22.5" x14ac:dyDescent="0.2">
      <c r="B71" s="184" t="str">
        <f>IFERROR(VLOOKUP(ROWS($H$61:H71),مصنعيات!B:O,5,0),"")</f>
        <v>عمار</v>
      </c>
      <c r="C71" s="184"/>
      <c r="D71" s="185" t="str">
        <f>IFERROR(VLOOKUP(ROWS($H$61:H71),مصنعيات!B:O,6,0),"")</f>
        <v xml:space="preserve">رش بدرة </v>
      </c>
      <c r="E71" s="185"/>
      <c r="F71" s="185"/>
      <c r="G71" s="185"/>
      <c r="H71" s="182">
        <f>IFERROR(VLOOKUP(ROWS($H$61:H71),مصنعيات!B:O,13,0),"")</f>
        <v>6.25E-2</v>
      </c>
      <c r="I71" s="182"/>
      <c r="J71" s="183">
        <f>IFERROR(VLOOKUP(ROWS($H$61:H71),مصنعيات!B:O,14,0),"")</f>
        <v>48.4375</v>
      </c>
      <c r="K71" s="183"/>
      <c r="L71" s="134"/>
      <c r="N71" s="135"/>
    </row>
    <row r="72" spans="2:14" ht="22.5" x14ac:dyDescent="0.2">
      <c r="B72" s="184" t="str">
        <f>IFERROR(VLOOKUP(ROWS($H$61:H72),مصنعيات!B:O,5,0),"")</f>
        <v xml:space="preserve">البدراني </v>
      </c>
      <c r="C72" s="184"/>
      <c r="D72" s="185" t="str">
        <f>IFERROR(VLOOKUP(ROWS($H$61:H72),مصنعيات!B:O,6,0),"")</f>
        <v>أوكسيد</v>
      </c>
      <c r="E72" s="185"/>
      <c r="F72" s="185"/>
      <c r="G72" s="185"/>
      <c r="H72" s="182">
        <f>IFERROR(VLOOKUP(ROWS($H$61:H72),مصنعيات!B:O,13,0),"")</f>
        <v>8.333333333333337E-2</v>
      </c>
      <c r="I72" s="182"/>
      <c r="J72" s="183">
        <f>IFERROR(VLOOKUP(ROWS($H$61:H72),مصنعيات!B:O,14,0),"")</f>
        <v>0</v>
      </c>
      <c r="K72" s="183"/>
      <c r="L72" s="134"/>
      <c r="N72" s="135"/>
    </row>
    <row r="73" spans="2:14" ht="22.5" x14ac:dyDescent="0.2">
      <c r="B73" s="184" t="str">
        <f>IFERROR(VLOOKUP(ROWS($H$61:H73),مصنعيات!B:O,5,0),"")</f>
        <v>عمار</v>
      </c>
      <c r="C73" s="184"/>
      <c r="D73" s="185" t="str">
        <f>IFERROR(VLOOKUP(ROWS($H$61:H73),مصنعيات!B:O,6,0),"")</f>
        <v>رش لاكر</v>
      </c>
      <c r="E73" s="185"/>
      <c r="F73" s="185"/>
      <c r="G73" s="185"/>
      <c r="H73" s="182">
        <f>IFERROR(VLOOKUP(ROWS($H$61:H73),مصنعيات!B:O,13,0),"")</f>
        <v>2.0833333333333315E-2</v>
      </c>
      <c r="I73" s="182"/>
      <c r="J73" s="183">
        <f>IFERROR(VLOOKUP(ROWS($H$61:H73),مصنعيات!B:O,14,0),"")</f>
        <v>16.145833333333318</v>
      </c>
      <c r="K73" s="183"/>
      <c r="L73" s="134"/>
      <c r="N73" s="135"/>
    </row>
    <row r="74" spans="2:14" ht="22.5" x14ac:dyDescent="0.2">
      <c r="B74" s="184" t="str">
        <f>IFERROR(VLOOKUP(ROWS($H$61:H74),مصنعيات!B:O,5,0),"")</f>
        <v xml:space="preserve">البدراني </v>
      </c>
      <c r="C74" s="184"/>
      <c r="D74" s="185" t="str">
        <f>IFERROR(VLOOKUP(ROWS($H$61:H74),مصنعيات!B:O,6,0),"")</f>
        <v>أوكسيد</v>
      </c>
      <c r="E74" s="185"/>
      <c r="F74" s="185"/>
      <c r="G74" s="185"/>
      <c r="H74" s="182">
        <f>IFERROR(VLOOKUP(ROWS($H$61:H74),مصنعيات!B:O,13,0),"")</f>
        <v>0.125</v>
      </c>
      <c r="I74" s="182"/>
      <c r="J74" s="183">
        <f>IFERROR(VLOOKUP(ROWS($H$61:H74),مصنعيات!B:O,14,0),"")</f>
        <v>0</v>
      </c>
      <c r="K74" s="183"/>
      <c r="L74" s="134"/>
      <c r="N74" s="135"/>
    </row>
    <row r="75" spans="2:14" ht="22.5" x14ac:dyDescent="0.2">
      <c r="B75" s="184" t="str">
        <f>IFERROR(VLOOKUP(ROWS($H$61:H75),مصنعيات!B:O,5,0),"")</f>
        <v xml:space="preserve">البدراني </v>
      </c>
      <c r="C75" s="184"/>
      <c r="D75" s="185" t="str">
        <f>IFERROR(VLOOKUP(ROWS($H$61:H75),مصنعيات!B:O,6,0),"")</f>
        <v>ترابة+ تسليك</v>
      </c>
      <c r="E75" s="185"/>
      <c r="F75" s="185"/>
      <c r="G75" s="185"/>
      <c r="H75" s="182">
        <f>IFERROR(VLOOKUP(ROWS($H$61:H75),مصنعيات!B:O,13,0),"")</f>
        <v>4.1666666666666685E-2</v>
      </c>
      <c r="I75" s="182"/>
      <c r="J75" s="183">
        <f>IFERROR(VLOOKUP(ROWS($H$61:H75),مصنعيات!B:O,14,0),"")</f>
        <v>0</v>
      </c>
      <c r="K75" s="183"/>
      <c r="L75" s="134"/>
      <c r="N75" s="135"/>
    </row>
    <row r="76" spans="2:14" ht="22.5" x14ac:dyDescent="0.2">
      <c r="B76" s="184" t="str">
        <f>IFERROR(VLOOKUP(ROWS($H$61:H76),مصنعيات!B:O,5,0),"")</f>
        <v/>
      </c>
      <c r="C76" s="184"/>
      <c r="D76" s="185" t="str">
        <f>IFERROR(VLOOKUP(ROWS($H$61:H76),مصنعيات!B:O,6,0),"")</f>
        <v/>
      </c>
      <c r="E76" s="185"/>
      <c r="F76" s="185"/>
      <c r="G76" s="185"/>
      <c r="H76" s="182" t="str">
        <f>IFERROR(VLOOKUP(ROWS($H$61:H76),مصنعيات!B:O,13,0),"")</f>
        <v/>
      </c>
      <c r="I76" s="182"/>
      <c r="J76" s="183" t="str">
        <f>IFERROR(VLOOKUP(ROWS($H$61:H76),مصنعيات!B:O,14,0),"")</f>
        <v/>
      </c>
      <c r="K76" s="183"/>
      <c r="L76" s="134"/>
      <c r="N76" s="135"/>
    </row>
    <row r="77" spans="2:14" ht="22.5" x14ac:dyDescent="0.2">
      <c r="B77" s="184" t="str">
        <f>IFERROR(VLOOKUP(ROWS($H$61:H77),مصنعيات!B:O,5,0),"")</f>
        <v/>
      </c>
      <c r="C77" s="184"/>
      <c r="D77" s="185" t="str">
        <f>IFERROR(VLOOKUP(ROWS($H$61:H77),مصنعيات!B:O,6,0),"")</f>
        <v/>
      </c>
      <c r="E77" s="185"/>
      <c r="F77" s="185"/>
      <c r="G77" s="185"/>
      <c r="H77" s="182" t="str">
        <f>IFERROR(VLOOKUP(ROWS($H$61:H77),مصنعيات!B:O,13,0),"")</f>
        <v/>
      </c>
      <c r="I77" s="182"/>
      <c r="J77" s="183" t="str">
        <f>IFERROR(VLOOKUP(ROWS($H$61:H77),مصنعيات!B:O,14,0),"")</f>
        <v/>
      </c>
      <c r="K77" s="183"/>
      <c r="L77" s="134"/>
      <c r="N77" s="135"/>
    </row>
    <row r="78" spans="2:14" ht="22.5" x14ac:dyDescent="0.2">
      <c r="B78" s="184" t="str">
        <f>IFERROR(VLOOKUP(ROWS($H$61:H78),مصنعيات!B:O,5,0),"")</f>
        <v/>
      </c>
      <c r="C78" s="184"/>
      <c r="D78" s="185" t="str">
        <f>IFERROR(VLOOKUP(ROWS($H$61:H78),مصنعيات!B:O,6,0),"")</f>
        <v/>
      </c>
      <c r="E78" s="185"/>
      <c r="F78" s="185"/>
      <c r="G78" s="185"/>
      <c r="H78" s="182" t="str">
        <f>IFERROR(VLOOKUP(ROWS($H$61:H78),مصنعيات!B:O,13,0),"")</f>
        <v/>
      </c>
      <c r="I78" s="182"/>
      <c r="J78" s="183" t="str">
        <f>IFERROR(VLOOKUP(ROWS($H$61:H78),مصنعيات!B:O,14,0),"")</f>
        <v/>
      </c>
      <c r="K78" s="183"/>
      <c r="L78" s="134"/>
      <c r="N78" s="135"/>
    </row>
    <row r="79" spans="2:14" ht="22.5" x14ac:dyDescent="0.2">
      <c r="B79" s="184" t="str">
        <f>IFERROR(VLOOKUP(ROWS($H$61:H79),مصنعيات!B:O,5,0),"")</f>
        <v/>
      </c>
      <c r="C79" s="184"/>
      <c r="D79" s="185" t="str">
        <f>IFERROR(VLOOKUP(ROWS($H$61:H79),مصنعيات!B:O,6,0),"")</f>
        <v/>
      </c>
      <c r="E79" s="185"/>
      <c r="F79" s="185"/>
      <c r="G79" s="185"/>
      <c r="H79" s="182" t="str">
        <f>IFERROR(VLOOKUP(ROWS($H$61:H79),مصنعيات!B:O,13,0),"")</f>
        <v/>
      </c>
      <c r="I79" s="182"/>
      <c r="J79" s="183" t="str">
        <f>IFERROR(VLOOKUP(ROWS($H$61:H79),مصنعيات!B:O,14,0),"")</f>
        <v/>
      </c>
      <c r="K79" s="183"/>
      <c r="L79" s="134"/>
      <c r="N79" s="135"/>
    </row>
    <row r="80" spans="2:14" ht="22.5" x14ac:dyDescent="0.2">
      <c r="B80" s="184" t="str">
        <f>IFERROR(VLOOKUP(ROWS($H$61:H80),مصنعيات!B:O,5,0),"")</f>
        <v/>
      </c>
      <c r="C80" s="184"/>
      <c r="D80" s="185" t="str">
        <f>IFERROR(VLOOKUP(ROWS($H$61:H80),مصنعيات!B:O,6,0),"")</f>
        <v/>
      </c>
      <c r="E80" s="185"/>
      <c r="F80" s="185"/>
      <c r="G80" s="185"/>
      <c r="H80" s="182" t="str">
        <f>IFERROR(VLOOKUP(ROWS($H$61:H80),مصنعيات!B:O,13,0),"")</f>
        <v/>
      </c>
      <c r="I80" s="182"/>
      <c r="J80" s="183" t="str">
        <f>IFERROR(VLOOKUP(ROWS($H$61:H80),مصنعيات!B:O,14,0),"")</f>
        <v/>
      </c>
      <c r="K80" s="183"/>
      <c r="L80" s="134"/>
      <c r="N80" s="135"/>
    </row>
    <row r="81" spans="2:14" ht="22.5" x14ac:dyDescent="0.2">
      <c r="B81" s="184" t="str">
        <f>IFERROR(VLOOKUP(ROWS($H$61:H81),مصنعيات!B:O,5,0),"")</f>
        <v/>
      </c>
      <c r="C81" s="184"/>
      <c r="D81" s="185" t="str">
        <f>IFERROR(VLOOKUP(ROWS($H$61:H81),مصنعيات!B:O,6,0),"")</f>
        <v/>
      </c>
      <c r="E81" s="185"/>
      <c r="F81" s="185"/>
      <c r="G81" s="185"/>
      <c r="H81" s="182" t="str">
        <f>IFERROR(VLOOKUP(ROWS($H$61:H81),مصنعيات!B:O,13,0),"")</f>
        <v/>
      </c>
      <c r="I81" s="182"/>
      <c r="J81" s="183" t="str">
        <f>IFERROR(VLOOKUP(ROWS($H$61:H81),مصنعيات!B:O,14,0),"")</f>
        <v/>
      </c>
      <c r="K81" s="183"/>
      <c r="L81" s="134"/>
      <c r="N81" s="135"/>
    </row>
    <row r="82" spans="2:14" ht="22.5" x14ac:dyDescent="0.2">
      <c r="B82" s="184" t="str">
        <f>IFERROR(VLOOKUP(ROWS($H$61:H82),مصنعيات!B:O,5,0),"")</f>
        <v/>
      </c>
      <c r="C82" s="184"/>
      <c r="D82" s="185" t="str">
        <f>IFERROR(VLOOKUP(ROWS($H$61:H82),مصنعيات!B:O,6,0),"")</f>
        <v/>
      </c>
      <c r="E82" s="185"/>
      <c r="F82" s="185"/>
      <c r="G82" s="185"/>
      <c r="H82" s="182" t="str">
        <f>IFERROR(VLOOKUP(ROWS($H$61:H82),مصنعيات!B:O,13,0),"")</f>
        <v/>
      </c>
      <c r="I82" s="182"/>
      <c r="J82" s="183" t="str">
        <f>IFERROR(VLOOKUP(ROWS($H$61:H82),مصنعيات!B:O,14,0),"")</f>
        <v/>
      </c>
      <c r="K82" s="183"/>
      <c r="L82" s="134"/>
      <c r="N82" s="135"/>
    </row>
    <row r="83" spans="2:14" ht="22.5" x14ac:dyDescent="0.2">
      <c r="B83" s="184" t="str">
        <f>IFERROR(VLOOKUP(ROWS($H$61:H83),مصنعيات!B:O,5,0),"")</f>
        <v/>
      </c>
      <c r="C83" s="184"/>
      <c r="D83" s="185" t="str">
        <f>IFERROR(VLOOKUP(ROWS($H$61:H83),مصنعيات!B:O,6,0),"")</f>
        <v/>
      </c>
      <c r="E83" s="185"/>
      <c r="F83" s="185"/>
      <c r="G83" s="185"/>
      <c r="H83" s="182" t="str">
        <f>IFERROR(VLOOKUP(ROWS($H$61:H83),مصنعيات!B:O,13,0),"")</f>
        <v/>
      </c>
      <c r="I83" s="182"/>
      <c r="J83" s="183" t="str">
        <f>IFERROR(VLOOKUP(ROWS($H$61:H83),مصنعيات!B:O,14,0),"")</f>
        <v/>
      </c>
      <c r="K83" s="183"/>
      <c r="L83" s="134"/>
      <c r="N83" s="135"/>
    </row>
    <row r="84" spans="2:14" ht="22.5" x14ac:dyDescent="0.2">
      <c r="B84" s="184" t="str">
        <f>IFERROR(VLOOKUP(ROWS($H$61:H84),مصنعيات!B:O,5,0),"")</f>
        <v/>
      </c>
      <c r="C84" s="184"/>
      <c r="D84" s="185" t="str">
        <f>IFERROR(VLOOKUP(ROWS($H$61:H84),مصنعيات!B:O,6,0),"")</f>
        <v/>
      </c>
      <c r="E84" s="185"/>
      <c r="F84" s="185"/>
      <c r="G84" s="185"/>
      <c r="H84" s="182" t="str">
        <f>IFERROR(VLOOKUP(ROWS($H$61:H84),مصنعيات!B:O,13,0),"")</f>
        <v/>
      </c>
      <c r="I84" s="182"/>
      <c r="J84" s="183" t="str">
        <f>IFERROR(VLOOKUP(ROWS($H$61:H84),مصنعيات!B:O,14,0),"")</f>
        <v/>
      </c>
      <c r="K84" s="183"/>
      <c r="L84" s="134"/>
      <c r="N84" s="135"/>
    </row>
    <row r="85" spans="2:14" ht="22.5" x14ac:dyDescent="0.2">
      <c r="B85" s="184" t="str">
        <f>IFERROR(VLOOKUP(ROWS($H$61:H85),مصنعيات!B:O,5,0),"")</f>
        <v/>
      </c>
      <c r="C85" s="184"/>
      <c r="D85" s="185" t="str">
        <f>IFERROR(VLOOKUP(ROWS($H$61:H85),مصنعيات!B:O,6,0),"")</f>
        <v/>
      </c>
      <c r="E85" s="185"/>
      <c r="F85" s="185"/>
      <c r="G85" s="185"/>
      <c r="H85" s="182" t="str">
        <f>IFERROR(VLOOKUP(ROWS($H$61:H85),مصنعيات!B:O,13,0),"")</f>
        <v/>
      </c>
      <c r="I85" s="182"/>
      <c r="J85" s="183" t="str">
        <f>IFERROR(VLOOKUP(ROWS($H$61:H85),مصنعيات!B:O,14,0),"")</f>
        <v/>
      </c>
      <c r="K85" s="183"/>
      <c r="L85" s="134"/>
      <c r="N85" s="135"/>
    </row>
    <row r="86" spans="2:14" ht="22.5" x14ac:dyDescent="0.2">
      <c r="B86" s="184" t="str">
        <f>IFERROR(VLOOKUP(ROWS($H$61:H86),مصنعيات!B:O,5,0),"")</f>
        <v/>
      </c>
      <c r="C86" s="184"/>
      <c r="D86" s="185" t="str">
        <f>IFERROR(VLOOKUP(ROWS($H$61:H86),مصنعيات!B:O,6,0),"")</f>
        <v/>
      </c>
      <c r="E86" s="185"/>
      <c r="F86" s="185"/>
      <c r="G86" s="185"/>
      <c r="H86" s="182" t="str">
        <f>IFERROR(VLOOKUP(ROWS($H$61:H86),مصنعيات!B:O,13,0),"")</f>
        <v/>
      </c>
      <c r="I86" s="182"/>
      <c r="J86" s="183" t="str">
        <f>IFERROR(VLOOKUP(ROWS($H$61:H86),مصنعيات!B:O,14,0),"")</f>
        <v/>
      </c>
      <c r="K86" s="183"/>
      <c r="L86" s="134"/>
      <c r="N86" s="135"/>
    </row>
    <row r="87" spans="2:14" ht="22.5" x14ac:dyDescent="0.2">
      <c r="B87" s="184" t="str">
        <f>IFERROR(VLOOKUP(ROWS($H$61:H87),مصنعيات!B:O,5,0),"")</f>
        <v/>
      </c>
      <c r="C87" s="184"/>
      <c r="D87" s="185" t="str">
        <f>IFERROR(VLOOKUP(ROWS($H$61:H87),مصنعيات!B:O,6,0),"")</f>
        <v/>
      </c>
      <c r="E87" s="185"/>
      <c r="F87" s="185"/>
      <c r="G87" s="185"/>
      <c r="H87" s="182" t="str">
        <f>IFERROR(VLOOKUP(ROWS($H$61:H87),مصنعيات!B:O,13,0),"")</f>
        <v/>
      </c>
      <c r="I87" s="182"/>
      <c r="J87" s="183" t="str">
        <f>IFERROR(VLOOKUP(ROWS($H$61:H87),مصنعيات!B:O,14,0),"")</f>
        <v/>
      </c>
      <c r="K87" s="183"/>
      <c r="L87" s="134"/>
      <c r="N87" s="135"/>
    </row>
    <row r="88" spans="2:14" ht="22.5" x14ac:dyDescent="0.2">
      <c r="B88" s="184" t="str">
        <f>IFERROR(VLOOKUP(ROWS($H$61:H88),مصنعيات!B:O,5,0),"")</f>
        <v/>
      </c>
      <c r="C88" s="184"/>
      <c r="D88" s="185" t="str">
        <f>IFERROR(VLOOKUP(ROWS($H$61:H88),مصنعيات!B:O,6,0),"")</f>
        <v/>
      </c>
      <c r="E88" s="185"/>
      <c r="F88" s="185"/>
      <c r="G88" s="185"/>
      <c r="H88" s="182" t="str">
        <f>IFERROR(VLOOKUP(ROWS($H$61:H88),مصنعيات!B:O,13,0),"")</f>
        <v/>
      </c>
      <c r="I88" s="182"/>
      <c r="J88" s="183" t="str">
        <f>IFERROR(VLOOKUP(ROWS($H$61:H88),مصنعيات!B:O,14,0),"")</f>
        <v/>
      </c>
      <c r="K88" s="183"/>
      <c r="L88" s="134"/>
      <c r="N88" s="135"/>
    </row>
    <row r="89" spans="2:14" ht="22.5" x14ac:dyDescent="0.2">
      <c r="B89" s="184" t="str">
        <f>IFERROR(VLOOKUP(ROWS($H$61:H89),مصنعيات!B:O,5,0),"")</f>
        <v/>
      </c>
      <c r="C89" s="184"/>
      <c r="D89" s="185" t="str">
        <f>IFERROR(VLOOKUP(ROWS($H$61:H89),مصنعيات!B:O,6,0),"")</f>
        <v/>
      </c>
      <c r="E89" s="185"/>
      <c r="F89" s="185"/>
      <c r="G89" s="185"/>
      <c r="H89" s="182" t="str">
        <f>IFERROR(VLOOKUP(ROWS($H$61:H89),مصنعيات!B:O,13,0),"")</f>
        <v/>
      </c>
      <c r="I89" s="182"/>
      <c r="J89" s="183" t="str">
        <f>IFERROR(VLOOKUP(ROWS($H$61:H89),مصنعيات!B:O,14,0),"")</f>
        <v/>
      </c>
      <c r="K89" s="183"/>
      <c r="L89" s="134"/>
      <c r="N89" s="135"/>
    </row>
    <row r="90" spans="2:14" ht="22.5" x14ac:dyDescent="0.2">
      <c r="B90" s="184" t="str">
        <f>IFERROR(VLOOKUP(ROWS($H$61:H90),مصنعيات!B:O,5,0),"")</f>
        <v/>
      </c>
      <c r="C90" s="184"/>
      <c r="D90" s="185" t="str">
        <f>IFERROR(VLOOKUP(ROWS($H$61:H90),مصنعيات!B:O,6,0),"")</f>
        <v/>
      </c>
      <c r="E90" s="185"/>
      <c r="F90" s="185"/>
      <c r="G90" s="185"/>
      <c r="H90" s="182" t="str">
        <f>IFERROR(VLOOKUP(ROWS($H$61:H90),مصنعيات!B:O,13,0),"")</f>
        <v/>
      </c>
      <c r="I90" s="182"/>
      <c r="J90" s="183" t="str">
        <f>IFERROR(VLOOKUP(ROWS($H$61:H90),مصنعيات!B:O,14,0),"")</f>
        <v/>
      </c>
      <c r="K90" s="183"/>
      <c r="L90" s="134"/>
      <c r="N90" s="135"/>
    </row>
    <row r="91" spans="2:14" ht="22.5" x14ac:dyDescent="0.2">
      <c r="B91" s="184" t="str">
        <f>IFERROR(VLOOKUP(ROWS($H$61:H91),مصنعيات!B:O,5,0),"")</f>
        <v/>
      </c>
      <c r="C91" s="184"/>
      <c r="D91" s="185" t="str">
        <f>IFERROR(VLOOKUP(ROWS($H$61:H91),مصنعيات!B:O,6,0),"")</f>
        <v/>
      </c>
      <c r="E91" s="185"/>
      <c r="F91" s="185"/>
      <c r="G91" s="185"/>
      <c r="H91" s="182" t="str">
        <f>IFERROR(VLOOKUP(ROWS($H$61:H91),مصنعيات!B:O,13,0),"")</f>
        <v/>
      </c>
      <c r="I91" s="182"/>
      <c r="J91" s="183" t="str">
        <f>IFERROR(VLOOKUP(ROWS($H$61:H91),مصنعيات!B:O,14,0),"")</f>
        <v/>
      </c>
      <c r="K91" s="183"/>
      <c r="L91" s="134"/>
      <c r="N91" s="135"/>
    </row>
    <row r="92" spans="2:14" ht="22.5" x14ac:dyDescent="0.2">
      <c r="B92" s="184" t="str">
        <f>IFERROR(VLOOKUP(ROWS($H$61:H92),مصنعيات!B:O,5,0),"")</f>
        <v/>
      </c>
      <c r="C92" s="184"/>
      <c r="D92" s="185" t="str">
        <f>IFERROR(VLOOKUP(ROWS($H$61:H92),مصنعيات!B:O,6,0),"")</f>
        <v/>
      </c>
      <c r="E92" s="185"/>
      <c r="F92" s="185"/>
      <c r="G92" s="185"/>
      <c r="H92" s="182" t="str">
        <f>IFERROR(VLOOKUP(ROWS($H$61:H92),مصنعيات!B:O,13,0),"")</f>
        <v/>
      </c>
      <c r="I92" s="182"/>
      <c r="J92" s="183" t="str">
        <f>IFERROR(VLOOKUP(ROWS($H$61:H92),مصنعيات!B:O,14,0),"")</f>
        <v/>
      </c>
      <c r="K92" s="183"/>
      <c r="L92" s="134"/>
      <c r="N92" s="135"/>
    </row>
    <row r="93" spans="2:14" ht="22.5" x14ac:dyDescent="0.2">
      <c r="B93" s="184" t="str">
        <f>IFERROR(VLOOKUP(ROWS($H$61:H93),مصنعيات!B:O,5,0),"")</f>
        <v/>
      </c>
      <c r="C93" s="184"/>
      <c r="D93" s="185" t="str">
        <f>IFERROR(VLOOKUP(ROWS($H$61:H93),مصنعيات!B:O,6,0),"")</f>
        <v/>
      </c>
      <c r="E93" s="185"/>
      <c r="F93" s="185"/>
      <c r="G93" s="185"/>
      <c r="H93" s="182" t="str">
        <f>IFERROR(VLOOKUP(ROWS($H$61:H93),مصنعيات!B:O,13,0),"")</f>
        <v/>
      </c>
      <c r="I93" s="182"/>
      <c r="J93" s="183" t="str">
        <f>IFERROR(VLOOKUP(ROWS($H$61:H93),مصنعيات!B:O,14,0),"")</f>
        <v/>
      </c>
      <c r="K93" s="183"/>
      <c r="L93" s="134"/>
      <c r="N93" s="135"/>
    </row>
    <row r="94" spans="2:14" ht="22.5" x14ac:dyDescent="0.2">
      <c r="B94" s="184" t="str">
        <f>IFERROR(VLOOKUP(ROWS($H$61:H94),مصنعيات!B:O,5,0),"")</f>
        <v/>
      </c>
      <c r="C94" s="184"/>
      <c r="D94" s="185" t="str">
        <f>IFERROR(VLOOKUP(ROWS($H$61:H94),مصنعيات!B:O,6,0),"")</f>
        <v/>
      </c>
      <c r="E94" s="185"/>
      <c r="F94" s="185"/>
      <c r="G94" s="185"/>
      <c r="H94" s="182" t="str">
        <f>IFERROR(VLOOKUP(ROWS($H$61:H94),مصنعيات!B:O,13,0),"")</f>
        <v/>
      </c>
      <c r="I94" s="182"/>
      <c r="J94" s="183" t="str">
        <f>IFERROR(VLOOKUP(ROWS($H$61:H94),مصنعيات!B:O,14,0),"")</f>
        <v/>
      </c>
      <c r="K94" s="183"/>
      <c r="L94" s="134"/>
      <c r="N94" s="135"/>
    </row>
    <row r="95" spans="2:14" ht="22.5" x14ac:dyDescent="0.2">
      <c r="B95" s="184" t="str">
        <f>IFERROR(VLOOKUP(ROWS($H$61:H95),مصنعيات!B:O,5,0),"")</f>
        <v/>
      </c>
      <c r="C95" s="184"/>
      <c r="D95" s="185" t="str">
        <f>IFERROR(VLOOKUP(ROWS($H$61:H95),مصنعيات!B:O,6,0),"")</f>
        <v/>
      </c>
      <c r="E95" s="185"/>
      <c r="F95" s="185"/>
      <c r="G95" s="185"/>
      <c r="H95" s="182" t="str">
        <f>IFERROR(VLOOKUP(ROWS($H$61:H95),مصنعيات!B:O,13,0),"")</f>
        <v/>
      </c>
      <c r="I95" s="182"/>
      <c r="J95" s="183" t="str">
        <f>IFERROR(VLOOKUP(ROWS($H$61:H95),مصنعيات!B:O,14,0),"")</f>
        <v/>
      </c>
      <c r="K95" s="183"/>
      <c r="L95" s="134"/>
      <c r="N95" s="135"/>
    </row>
    <row r="96" spans="2:14" ht="22.5" x14ac:dyDescent="0.2">
      <c r="B96" s="184" t="str">
        <f>IFERROR(VLOOKUP(ROWS($H$61:H96),مصنعيات!B:O,5,0),"")</f>
        <v/>
      </c>
      <c r="C96" s="184"/>
      <c r="D96" s="185" t="str">
        <f>IFERROR(VLOOKUP(ROWS($H$61:H96),مصنعيات!B:O,6,0),"")</f>
        <v/>
      </c>
      <c r="E96" s="185"/>
      <c r="F96" s="185"/>
      <c r="G96" s="185"/>
      <c r="H96" s="182" t="str">
        <f>IFERROR(VLOOKUP(ROWS($H$61:H96),مصنعيات!B:O,13,0),"")</f>
        <v/>
      </c>
      <c r="I96" s="182"/>
      <c r="J96" s="183" t="str">
        <f>IFERROR(VLOOKUP(ROWS($H$61:H96),مصنعيات!B:O,14,0),"")</f>
        <v/>
      </c>
      <c r="K96" s="183"/>
      <c r="L96" s="134"/>
      <c r="N96" s="135"/>
    </row>
    <row r="97" spans="2:14" ht="22.5" x14ac:dyDescent="0.2">
      <c r="B97" s="184" t="str">
        <f>IFERROR(VLOOKUP(ROWS($H$61:H97),مصنعيات!B:O,5,0),"")</f>
        <v/>
      </c>
      <c r="C97" s="184"/>
      <c r="D97" s="185" t="str">
        <f>IFERROR(VLOOKUP(ROWS($H$61:H97),مصنعيات!B:O,6,0),"")</f>
        <v/>
      </c>
      <c r="E97" s="185"/>
      <c r="F97" s="185"/>
      <c r="G97" s="185"/>
      <c r="H97" s="182" t="str">
        <f>IFERROR(VLOOKUP(ROWS($H$61:H97),مصنعيات!B:O,13,0),"")</f>
        <v/>
      </c>
      <c r="I97" s="182"/>
      <c r="J97" s="183" t="str">
        <f>IFERROR(VLOOKUP(ROWS($H$61:H97),مصنعيات!B:O,14,0),"")</f>
        <v/>
      </c>
      <c r="K97" s="183"/>
      <c r="L97" s="134"/>
      <c r="N97" s="135"/>
    </row>
    <row r="98" spans="2:14" ht="22.5" x14ac:dyDescent="0.2">
      <c r="B98" s="184" t="str">
        <f>IFERROR(VLOOKUP(ROWS($H$61:H98),مصنعيات!B:O,5,0),"")</f>
        <v/>
      </c>
      <c r="C98" s="184"/>
      <c r="D98" s="185" t="str">
        <f>IFERROR(VLOOKUP(ROWS($H$61:H98),مصنعيات!B:O,6,0),"")</f>
        <v/>
      </c>
      <c r="E98" s="185"/>
      <c r="F98" s="185"/>
      <c r="G98" s="185"/>
      <c r="H98" s="182" t="str">
        <f>IFERROR(VLOOKUP(ROWS($H$61:H98),مصنعيات!B:O,13,0),"")</f>
        <v/>
      </c>
      <c r="I98" s="182"/>
      <c r="J98" s="183" t="str">
        <f>IFERROR(VLOOKUP(ROWS($H$61:H98),مصنعيات!B:O,14,0),"")</f>
        <v/>
      </c>
      <c r="K98" s="183"/>
      <c r="L98" s="134"/>
      <c r="N98" s="135"/>
    </row>
    <row r="99" spans="2:14" ht="22.5" x14ac:dyDescent="0.2">
      <c r="B99" s="184" t="str">
        <f>IFERROR(VLOOKUP(ROWS($H$61:H99),مصنعيات!B:O,5,0),"")</f>
        <v/>
      </c>
      <c r="C99" s="184"/>
      <c r="D99" s="185" t="str">
        <f>IFERROR(VLOOKUP(ROWS($H$61:H99),مصنعيات!B:O,6,0),"")</f>
        <v/>
      </c>
      <c r="E99" s="185"/>
      <c r="F99" s="185"/>
      <c r="G99" s="185"/>
      <c r="H99" s="182" t="str">
        <f>IFERROR(VLOOKUP(ROWS($H$61:H99),مصنعيات!B:O,13,0),"")</f>
        <v/>
      </c>
      <c r="I99" s="182"/>
      <c r="J99" s="183" t="str">
        <f>IFERROR(VLOOKUP(ROWS($H$61:H99),مصنعيات!B:O,14,0),"")</f>
        <v/>
      </c>
      <c r="K99" s="183"/>
      <c r="L99" s="134"/>
      <c r="N99" s="135"/>
    </row>
    <row r="100" spans="2:14" ht="22.5" x14ac:dyDescent="0.2">
      <c r="B100" s="184" t="str">
        <f>IFERROR(VLOOKUP(ROWS($H$61:H100),مصنعيات!B:O,5,0),"")</f>
        <v/>
      </c>
      <c r="C100" s="184"/>
      <c r="D100" s="185" t="str">
        <f>IFERROR(VLOOKUP(ROWS($H$61:H100),مصنعيات!B:O,6,0),"")</f>
        <v/>
      </c>
      <c r="E100" s="185"/>
      <c r="F100" s="185"/>
      <c r="G100" s="185"/>
      <c r="H100" s="182" t="str">
        <f>IFERROR(VLOOKUP(ROWS($H$61:H100),مصنعيات!B:O,13,0),"")</f>
        <v/>
      </c>
      <c r="I100" s="182"/>
      <c r="J100" s="183" t="str">
        <f>IFERROR(VLOOKUP(ROWS($H$61:H100),مصنعيات!B:O,14,0),"")</f>
        <v/>
      </c>
      <c r="K100" s="183"/>
      <c r="L100" s="134"/>
      <c r="N100" s="135"/>
    </row>
    <row r="101" spans="2:14" ht="23.25" thickBot="1" x14ac:dyDescent="0.25">
      <c r="B101" s="184" t="str">
        <f>IFERROR(VLOOKUP(ROWS($H$61:H101),مصنعيات!B:O,5,0),"")</f>
        <v/>
      </c>
      <c r="C101" s="184"/>
      <c r="D101" s="185" t="str">
        <f>IFERROR(VLOOKUP(ROWS($H$61:H101),مصنعيات!B:O,6,0),"")</f>
        <v/>
      </c>
      <c r="E101" s="185"/>
      <c r="F101" s="185"/>
      <c r="G101" s="185"/>
      <c r="H101" s="182" t="str">
        <f>IFERROR(VLOOKUP(ROWS($H$61:H101),مصنعيات!B:O,13,0),"")</f>
        <v/>
      </c>
      <c r="I101" s="182"/>
      <c r="J101" s="183" t="str">
        <f>IFERROR(VLOOKUP(ROWS($H$61:H101),مصنعيات!B:O,14,0),"")</f>
        <v/>
      </c>
      <c r="K101" s="183"/>
      <c r="L101" s="134"/>
      <c r="N101" s="135"/>
    </row>
    <row r="102" spans="2:14" ht="32.25" customHeight="1" thickBot="1" x14ac:dyDescent="0.25">
      <c r="B102" s="187" t="s">
        <v>219</v>
      </c>
      <c r="C102" s="188"/>
      <c r="D102" s="188"/>
      <c r="E102" s="188"/>
      <c r="F102" s="188"/>
      <c r="G102" s="189"/>
      <c r="H102" s="216">
        <f>SUM(H61:I101)</f>
        <v>1.1354166666666672</v>
      </c>
      <c r="I102" s="217"/>
      <c r="J102" s="213">
        <f>SUM(J61:J101)</f>
        <v>596.87500000000023</v>
      </c>
      <c r="K102" s="214"/>
      <c r="L102" s="134"/>
      <c r="N102" s="135"/>
    </row>
    <row r="103" spans="2:14" s="134" customFormat="1" ht="10.5" customHeight="1" x14ac:dyDescent="0.2">
      <c r="N103" s="143"/>
    </row>
    <row r="104" spans="2:14" ht="33.75" customHeight="1" x14ac:dyDescent="0.2">
      <c r="B104" s="190" t="s">
        <v>214</v>
      </c>
      <c r="C104" s="190"/>
      <c r="D104" s="190"/>
      <c r="E104" s="191">
        <f>J102/L4</f>
        <v>596.87500000000023</v>
      </c>
      <c r="F104" s="191"/>
      <c r="G104" s="134"/>
      <c r="H104" s="134"/>
      <c r="I104" s="134"/>
      <c r="J104" s="134"/>
      <c r="K104" s="134"/>
      <c r="L104" s="134"/>
      <c r="N104" s="135"/>
    </row>
    <row r="105" spans="2:14" s="134" customFormat="1" ht="27.75" customHeight="1" x14ac:dyDescent="0.2">
      <c r="N105" s="143"/>
    </row>
    <row r="106" spans="2:14" ht="34.5" customHeight="1" thickBot="1" x14ac:dyDescent="0.25">
      <c r="B106" s="218" t="s">
        <v>224</v>
      </c>
      <c r="C106" s="218"/>
      <c r="D106" s="134"/>
      <c r="E106" s="134"/>
      <c r="F106" s="134"/>
      <c r="G106" s="134"/>
      <c r="H106" s="134"/>
      <c r="I106" s="134"/>
      <c r="J106" s="134"/>
      <c r="K106" s="134"/>
      <c r="L106" s="134"/>
      <c r="N106" s="135"/>
    </row>
    <row r="107" spans="2:14" s="134" customFormat="1" ht="12.75" customHeight="1" thickTop="1" thickBot="1" x14ac:dyDescent="0.25">
      <c r="N107" s="143"/>
    </row>
    <row r="108" spans="2:14" ht="33" customHeight="1" thickTop="1" thickBot="1" x14ac:dyDescent="0.25">
      <c r="B108" s="134"/>
      <c r="C108" s="219" t="s">
        <v>228</v>
      </c>
      <c r="D108" s="219"/>
      <c r="E108" s="219"/>
      <c r="F108" s="219"/>
      <c r="G108" s="219"/>
      <c r="H108" s="166">
        <f>E54</f>
        <v>1556.3521428571428</v>
      </c>
      <c r="I108" s="167"/>
      <c r="J108" s="134"/>
      <c r="K108" s="134"/>
      <c r="L108" s="134"/>
      <c r="N108" s="135"/>
    </row>
    <row r="109" spans="2:14" ht="33" customHeight="1" thickTop="1" thickBot="1" x14ac:dyDescent="0.25">
      <c r="B109" s="134"/>
      <c r="C109" s="219" t="s">
        <v>229</v>
      </c>
      <c r="D109" s="219"/>
      <c r="E109" s="219"/>
      <c r="F109" s="219"/>
      <c r="G109" s="219"/>
      <c r="H109" s="166">
        <f>E104</f>
        <v>596.87500000000023</v>
      </c>
      <c r="I109" s="167"/>
      <c r="J109" s="134"/>
      <c r="K109" s="134"/>
      <c r="L109" s="134"/>
      <c r="N109" s="135"/>
    </row>
    <row r="110" spans="2:14" ht="33" customHeight="1" thickTop="1" thickBot="1" x14ac:dyDescent="0.25">
      <c r="B110" s="134"/>
      <c r="C110" s="219" t="s">
        <v>221</v>
      </c>
      <c r="D110" s="219"/>
      <c r="E110" s="219"/>
      <c r="F110" s="219"/>
      <c r="G110" s="219"/>
      <c r="H110" s="166">
        <f>H108+H109</f>
        <v>2153.227142857143</v>
      </c>
      <c r="I110" s="167"/>
      <c r="J110" s="134"/>
      <c r="K110" s="134"/>
      <c r="L110" s="134"/>
      <c r="N110" s="135"/>
    </row>
    <row r="111" spans="2:14" ht="33" customHeight="1" thickTop="1" thickBot="1" x14ac:dyDescent="0.25">
      <c r="B111" s="134"/>
      <c r="C111" s="219" t="s">
        <v>222</v>
      </c>
      <c r="D111" s="219"/>
      <c r="E111" s="219"/>
      <c r="F111" s="219"/>
      <c r="G111" s="219"/>
      <c r="H111" s="166">
        <f>0.2*H110</f>
        <v>430.64542857142862</v>
      </c>
      <c r="I111" s="167"/>
      <c r="J111" s="134"/>
      <c r="K111" s="134"/>
      <c r="L111" s="134"/>
      <c r="N111" s="135"/>
    </row>
    <row r="112" spans="2:14" ht="42.75" customHeight="1" thickTop="1" thickBot="1" x14ac:dyDescent="0.25">
      <c r="B112" s="134"/>
      <c r="C112" s="220" t="s">
        <v>223</v>
      </c>
      <c r="D112" s="220"/>
      <c r="E112" s="220"/>
      <c r="F112" s="220"/>
      <c r="G112" s="220"/>
      <c r="H112" s="221">
        <f>H110+H111</f>
        <v>2583.8725714285715</v>
      </c>
      <c r="I112" s="222"/>
      <c r="J112" s="134"/>
      <c r="K112" s="134"/>
      <c r="L112" s="134"/>
      <c r="N112" s="135"/>
    </row>
    <row r="113" spans="1:14" s="134" customFormat="1" ht="19.5" thickTop="1" x14ac:dyDescent="0.2">
      <c r="N113" s="143"/>
    </row>
    <row r="114" spans="1:14" s="134" customFormat="1" ht="12.75" customHeight="1" thickBot="1" x14ac:dyDescent="0.25">
      <c r="N114" s="143"/>
    </row>
    <row r="115" spans="1:14" ht="33" customHeight="1" thickTop="1" thickBot="1" x14ac:dyDescent="0.25">
      <c r="B115" s="134"/>
      <c r="C115" s="172" t="s">
        <v>230</v>
      </c>
      <c r="D115" s="173"/>
      <c r="E115" s="172" t="s">
        <v>231</v>
      </c>
      <c r="F115" s="173"/>
      <c r="G115" s="134"/>
      <c r="H115" s="168" t="s">
        <v>145</v>
      </c>
      <c r="I115" s="169"/>
      <c r="J115" s="134"/>
      <c r="K115" s="134"/>
      <c r="L115" s="134"/>
      <c r="N115" s="135"/>
    </row>
    <row r="116" spans="1:14" ht="33" customHeight="1" thickTop="1" thickBot="1" x14ac:dyDescent="0.25">
      <c r="B116" s="134"/>
      <c r="C116" s="174" t="s">
        <v>232</v>
      </c>
      <c r="D116" s="175"/>
      <c r="E116" s="178">
        <v>0.4</v>
      </c>
      <c r="F116" s="179"/>
      <c r="G116" s="134"/>
      <c r="H116" s="166">
        <f>$H$112*E116</f>
        <v>1033.5490285714286</v>
      </c>
      <c r="I116" s="167"/>
      <c r="J116" s="134"/>
      <c r="K116" s="134"/>
      <c r="L116" s="134"/>
      <c r="N116" s="135"/>
    </row>
    <row r="117" spans="1:14" ht="33" customHeight="1" thickTop="1" thickBot="1" x14ac:dyDescent="0.25">
      <c r="B117" s="134"/>
      <c r="C117" s="174" t="s">
        <v>233</v>
      </c>
      <c r="D117" s="175"/>
      <c r="E117" s="178">
        <v>0.35</v>
      </c>
      <c r="F117" s="179"/>
      <c r="G117" s="134"/>
      <c r="H117" s="166">
        <f t="shared" ref="H117:H118" si="3">$H$112*E117</f>
        <v>904.35539999999992</v>
      </c>
      <c r="I117" s="167"/>
      <c r="J117" s="134"/>
      <c r="K117" s="134"/>
      <c r="L117" s="134"/>
      <c r="N117" s="135"/>
    </row>
    <row r="118" spans="1:14" ht="33" customHeight="1" thickTop="1" thickBot="1" x14ac:dyDescent="0.25">
      <c r="B118" s="134"/>
      <c r="C118" s="174" t="s">
        <v>234</v>
      </c>
      <c r="D118" s="175"/>
      <c r="E118" s="178">
        <v>0.25</v>
      </c>
      <c r="F118" s="179"/>
      <c r="G118" s="134"/>
      <c r="H118" s="166">
        <f t="shared" si="3"/>
        <v>645.96814285714288</v>
      </c>
      <c r="I118" s="167"/>
      <c r="J118" s="134"/>
      <c r="K118" s="134"/>
      <c r="L118" s="134"/>
      <c r="N118" s="135"/>
    </row>
    <row r="119" spans="1:14" ht="33" customHeight="1" thickTop="1" thickBot="1" x14ac:dyDescent="0.25">
      <c r="B119" s="134"/>
      <c r="C119" s="174"/>
      <c r="D119" s="175"/>
      <c r="E119" s="178"/>
      <c r="F119" s="179"/>
      <c r="G119" s="134"/>
      <c r="H119" s="166"/>
      <c r="I119" s="167"/>
      <c r="J119" s="134"/>
      <c r="K119" s="134"/>
      <c r="L119" s="134"/>
      <c r="N119" s="135"/>
    </row>
    <row r="120" spans="1:14" ht="33" customHeight="1" thickTop="1" thickBot="1" x14ac:dyDescent="0.25">
      <c r="B120" s="134"/>
      <c r="C120" s="174"/>
      <c r="D120" s="175"/>
      <c r="E120" s="178"/>
      <c r="F120" s="179"/>
      <c r="G120" s="134"/>
      <c r="H120" s="166"/>
      <c r="I120" s="167"/>
      <c r="J120" s="134"/>
      <c r="K120" s="134"/>
      <c r="L120" s="134"/>
      <c r="N120" s="135"/>
    </row>
    <row r="121" spans="1:14" ht="33" customHeight="1" thickTop="1" thickBot="1" x14ac:dyDescent="0.25">
      <c r="B121" s="134"/>
      <c r="C121" s="174"/>
      <c r="D121" s="175"/>
      <c r="E121" s="178"/>
      <c r="F121" s="179"/>
      <c r="G121" s="134"/>
      <c r="H121" s="166"/>
      <c r="I121" s="167"/>
      <c r="J121" s="134"/>
      <c r="K121" s="134"/>
      <c r="L121" s="134"/>
      <c r="N121" s="135"/>
    </row>
    <row r="122" spans="1:14" ht="33" customHeight="1" thickTop="1" thickBot="1" x14ac:dyDescent="0.25">
      <c r="B122" s="134"/>
      <c r="C122" s="176"/>
      <c r="D122" s="177"/>
      <c r="E122" s="180">
        <f>SUM(E116:F121)</f>
        <v>1</v>
      </c>
      <c r="F122" s="181"/>
      <c r="G122" s="134"/>
      <c r="H122" s="170">
        <f>SUM(H116:I121)</f>
        <v>2583.8725714285715</v>
      </c>
      <c r="I122" s="171"/>
      <c r="J122" s="134"/>
      <c r="K122" s="134"/>
      <c r="L122" s="134"/>
      <c r="N122" s="135"/>
    </row>
    <row r="123" spans="1:14" s="134" customFormat="1" ht="19.5" thickTop="1" x14ac:dyDescent="0.2">
      <c r="N123" s="143"/>
    </row>
    <row r="124" spans="1:14" x14ac:dyDescent="0.2">
      <c r="B124" s="136"/>
      <c r="C124" s="136"/>
      <c r="D124" s="136"/>
      <c r="E124" s="136"/>
      <c r="F124" s="136"/>
      <c r="G124" s="136"/>
      <c r="H124" s="136"/>
      <c r="I124" s="136"/>
      <c r="J124" s="136"/>
      <c r="K124" s="136"/>
      <c r="L124" s="136"/>
      <c r="N124" s="135"/>
    </row>
    <row r="125" spans="1:14" x14ac:dyDescent="0.2">
      <c r="A125" s="144"/>
      <c r="B125" s="145"/>
      <c r="C125" s="145"/>
      <c r="D125" s="145"/>
      <c r="E125" s="145"/>
      <c r="F125" s="145"/>
      <c r="G125" s="145"/>
      <c r="H125" s="145"/>
      <c r="I125" s="145"/>
      <c r="J125" s="145"/>
      <c r="K125" s="145"/>
      <c r="L125" s="145"/>
      <c r="M125" s="144"/>
    </row>
  </sheetData>
  <sheetProtection sort="0"/>
  <mergeCells count="342">
    <mergeCell ref="B106:C106"/>
    <mergeCell ref="C108:G108"/>
    <mergeCell ref="C109:G109"/>
    <mergeCell ref="C110:G110"/>
    <mergeCell ref="C111:G111"/>
    <mergeCell ref="C112:G112"/>
    <mergeCell ref="B101:C101"/>
    <mergeCell ref="D101:G101"/>
    <mergeCell ref="H101:I101"/>
    <mergeCell ref="H108:I108"/>
    <mergeCell ref="H109:I109"/>
    <mergeCell ref="H110:I110"/>
    <mergeCell ref="H111:I111"/>
    <mergeCell ref="H112:I112"/>
    <mergeCell ref="J101:K101"/>
    <mergeCell ref="B86:C86"/>
    <mergeCell ref="D86:G86"/>
    <mergeCell ref="H102:I102"/>
    <mergeCell ref="J102:K102"/>
    <mergeCell ref="B83:C83"/>
    <mergeCell ref="D83:G83"/>
    <mergeCell ref="H83:I83"/>
    <mergeCell ref="J83:K83"/>
    <mergeCell ref="B100:C100"/>
    <mergeCell ref="D100:G100"/>
    <mergeCell ref="H100:I100"/>
    <mergeCell ref="J100:K100"/>
    <mergeCell ref="B88:C88"/>
    <mergeCell ref="B89:C89"/>
    <mergeCell ref="B90:C90"/>
    <mergeCell ref="B91:C91"/>
    <mergeCell ref="B92:C92"/>
    <mergeCell ref="B93:C93"/>
    <mergeCell ref="B94:C94"/>
    <mergeCell ref="B95:C95"/>
    <mergeCell ref="B84:C84"/>
    <mergeCell ref="B85:C85"/>
    <mergeCell ref="B87:C87"/>
    <mergeCell ref="J81:K81"/>
    <mergeCell ref="B82:C82"/>
    <mergeCell ref="D82:G82"/>
    <mergeCell ref="H82:I82"/>
    <mergeCell ref="J82:K82"/>
    <mergeCell ref="B79:C79"/>
    <mergeCell ref="D79:G79"/>
    <mergeCell ref="H79:I79"/>
    <mergeCell ref="J79:K79"/>
    <mergeCell ref="B80:C80"/>
    <mergeCell ref="D80:G80"/>
    <mergeCell ref="H80:I80"/>
    <mergeCell ref="J80:K80"/>
    <mergeCell ref="J77:K77"/>
    <mergeCell ref="B78:C78"/>
    <mergeCell ref="D78:G78"/>
    <mergeCell ref="H78:I78"/>
    <mergeCell ref="J78:K78"/>
    <mergeCell ref="B75:C75"/>
    <mergeCell ref="D75:G75"/>
    <mergeCell ref="H75:I75"/>
    <mergeCell ref="J75:K75"/>
    <mergeCell ref="B76:C76"/>
    <mergeCell ref="D76:G76"/>
    <mergeCell ref="H76:I76"/>
    <mergeCell ref="J76:K76"/>
    <mergeCell ref="B77:C77"/>
    <mergeCell ref="J73:K73"/>
    <mergeCell ref="D74:G74"/>
    <mergeCell ref="H74:I74"/>
    <mergeCell ref="J74:K74"/>
    <mergeCell ref="D71:G71"/>
    <mergeCell ref="H71:I71"/>
    <mergeCell ref="J71:K71"/>
    <mergeCell ref="D72:G72"/>
    <mergeCell ref="H72:I72"/>
    <mergeCell ref="J72:K72"/>
    <mergeCell ref="J69:K69"/>
    <mergeCell ref="D70:G70"/>
    <mergeCell ref="H70:I70"/>
    <mergeCell ref="J70:K70"/>
    <mergeCell ref="B67:C67"/>
    <mergeCell ref="D67:G67"/>
    <mergeCell ref="H67:I67"/>
    <mergeCell ref="J67:K67"/>
    <mergeCell ref="D68:G68"/>
    <mergeCell ref="H68:I68"/>
    <mergeCell ref="J68:K68"/>
    <mergeCell ref="B65:C65"/>
    <mergeCell ref="D65:G65"/>
    <mergeCell ref="H65:I65"/>
    <mergeCell ref="J65:K65"/>
    <mergeCell ref="B66:C66"/>
    <mergeCell ref="D66:G66"/>
    <mergeCell ref="H66:I66"/>
    <mergeCell ref="J66:K66"/>
    <mergeCell ref="B63:C63"/>
    <mergeCell ref="D63:G63"/>
    <mergeCell ref="H63:I63"/>
    <mergeCell ref="J63:K63"/>
    <mergeCell ref="B64:C64"/>
    <mergeCell ref="D64:G64"/>
    <mergeCell ref="H64:I64"/>
    <mergeCell ref="J64:K64"/>
    <mergeCell ref="J62:K62"/>
    <mergeCell ref="B60:C60"/>
    <mergeCell ref="D60:G60"/>
    <mergeCell ref="H60:I60"/>
    <mergeCell ref="J60:K60"/>
    <mergeCell ref="B38:E38"/>
    <mergeCell ref="H38:I38"/>
    <mergeCell ref="K38:L38"/>
    <mergeCell ref="B39:E39"/>
    <mergeCell ref="H39:I39"/>
    <mergeCell ref="K39:L39"/>
    <mergeCell ref="K52:L52"/>
    <mergeCell ref="B58:H58"/>
    <mergeCell ref="B61:C61"/>
    <mergeCell ref="D61:G61"/>
    <mergeCell ref="H61:I61"/>
    <mergeCell ref="J61:K61"/>
    <mergeCell ref="B62:C62"/>
    <mergeCell ref="D62:G62"/>
    <mergeCell ref="H62:I62"/>
    <mergeCell ref="H33:I33"/>
    <mergeCell ref="K33:L33"/>
    <mergeCell ref="B40:E40"/>
    <mergeCell ref="H40:I40"/>
    <mergeCell ref="K40:L40"/>
    <mergeCell ref="B36:E36"/>
    <mergeCell ref="H36:I36"/>
    <mergeCell ref="K36:L36"/>
    <mergeCell ref="B37:E37"/>
    <mergeCell ref="H37:I37"/>
    <mergeCell ref="K37:L37"/>
    <mergeCell ref="K34:L34"/>
    <mergeCell ref="B35:E35"/>
    <mergeCell ref="H35:I35"/>
    <mergeCell ref="K35:L35"/>
    <mergeCell ref="H30:I30"/>
    <mergeCell ref="K30:L30"/>
    <mergeCell ref="B31:E31"/>
    <mergeCell ref="H31:I31"/>
    <mergeCell ref="K31:L31"/>
    <mergeCell ref="B51:E51"/>
    <mergeCell ref="H51:I51"/>
    <mergeCell ref="K51:L51"/>
    <mergeCell ref="K43:L43"/>
    <mergeCell ref="B44:E44"/>
    <mergeCell ref="H44:I44"/>
    <mergeCell ref="K44:L44"/>
    <mergeCell ref="B41:E41"/>
    <mergeCell ref="H41:I41"/>
    <mergeCell ref="K41:L41"/>
    <mergeCell ref="B42:E42"/>
    <mergeCell ref="H42:I42"/>
    <mergeCell ref="K42:L42"/>
    <mergeCell ref="B34:E34"/>
    <mergeCell ref="H34:I34"/>
    <mergeCell ref="B32:E32"/>
    <mergeCell ref="H32:I32"/>
    <mergeCell ref="K32:L32"/>
    <mergeCell ref="B33:E33"/>
    <mergeCell ref="B26:E26"/>
    <mergeCell ref="H26:I26"/>
    <mergeCell ref="K26:L26"/>
    <mergeCell ref="B27:E27"/>
    <mergeCell ref="H27:I27"/>
    <mergeCell ref="K27:L27"/>
    <mergeCell ref="B28:E28"/>
    <mergeCell ref="H28:I28"/>
    <mergeCell ref="K28:L28"/>
    <mergeCell ref="B29:E29"/>
    <mergeCell ref="H29:I29"/>
    <mergeCell ref="K29:L29"/>
    <mergeCell ref="B30:E30"/>
    <mergeCell ref="B49:E49"/>
    <mergeCell ref="H49:I49"/>
    <mergeCell ref="K49:L49"/>
    <mergeCell ref="B50:E50"/>
    <mergeCell ref="H50:I50"/>
    <mergeCell ref="K50:L50"/>
    <mergeCell ref="B47:E47"/>
    <mergeCell ref="H47:I47"/>
    <mergeCell ref="K47:L47"/>
    <mergeCell ref="B48:E48"/>
    <mergeCell ref="H48:I48"/>
    <mergeCell ref="K48:L48"/>
    <mergeCell ref="B45:E45"/>
    <mergeCell ref="H45:I45"/>
    <mergeCell ref="K45:L45"/>
    <mergeCell ref="B46:E46"/>
    <mergeCell ref="H46:I46"/>
    <mergeCell ref="K46:L46"/>
    <mergeCell ref="B43:E43"/>
    <mergeCell ref="H43:I43"/>
    <mergeCell ref="B24:E24"/>
    <mergeCell ref="H24:I24"/>
    <mergeCell ref="K24:L24"/>
    <mergeCell ref="B25:E25"/>
    <mergeCell ref="H25:I25"/>
    <mergeCell ref="K25:L25"/>
    <mergeCell ref="B22:E22"/>
    <mergeCell ref="H22:I22"/>
    <mergeCell ref="K22:L22"/>
    <mergeCell ref="B23:E23"/>
    <mergeCell ref="H23:I23"/>
    <mergeCell ref="K23:L23"/>
    <mergeCell ref="B20:E20"/>
    <mergeCell ref="H20:I20"/>
    <mergeCell ref="K20:L20"/>
    <mergeCell ref="B21:E21"/>
    <mergeCell ref="H21:I21"/>
    <mergeCell ref="K21:L21"/>
    <mergeCell ref="B18:E18"/>
    <mergeCell ref="H18:I18"/>
    <mergeCell ref="K18:L18"/>
    <mergeCell ref="B19:E19"/>
    <mergeCell ref="H19:I19"/>
    <mergeCell ref="K19:L19"/>
    <mergeCell ref="H16:I16"/>
    <mergeCell ref="K16:L16"/>
    <mergeCell ref="B17:E17"/>
    <mergeCell ref="H17:I17"/>
    <mergeCell ref="K17:L17"/>
    <mergeCell ref="B14:E14"/>
    <mergeCell ref="H14:I14"/>
    <mergeCell ref="K14:L14"/>
    <mergeCell ref="B15:E15"/>
    <mergeCell ref="H15:I15"/>
    <mergeCell ref="K15:L15"/>
    <mergeCell ref="H4:J4"/>
    <mergeCell ref="B102:G102"/>
    <mergeCell ref="B104:D104"/>
    <mergeCell ref="E104:F104"/>
    <mergeCell ref="B73:C73"/>
    <mergeCell ref="B74:C74"/>
    <mergeCell ref="K8:L8"/>
    <mergeCell ref="C6:G6"/>
    <mergeCell ref="C8:G8"/>
    <mergeCell ref="B52:I52"/>
    <mergeCell ref="E54:F54"/>
    <mergeCell ref="B54:D54"/>
    <mergeCell ref="B10:G10"/>
    <mergeCell ref="K12:L12"/>
    <mergeCell ref="H12:I12"/>
    <mergeCell ref="B12:E12"/>
    <mergeCell ref="B13:E13"/>
    <mergeCell ref="H13:I13"/>
    <mergeCell ref="K13:L13"/>
    <mergeCell ref="B4:D4"/>
    <mergeCell ref="I6:J6"/>
    <mergeCell ref="I8:J8"/>
    <mergeCell ref="K6:L6"/>
    <mergeCell ref="B16:E16"/>
    <mergeCell ref="H85:I85"/>
    <mergeCell ref="H86:I86"/>
    <mergeCell ref="H87:I87"/>
    <mergeCell ref="B68:C68"/>
    <mergeCell ref="B69:C69"/>
    <mergeCell ref="B70:C70"/>
    <mergeCell ref="B71:C71"/>
    <mergeCell ref="B72:C72"/>
    <mergeCell ref="D69:G69"/>
    <mergeCell ref="H69:I69"/>
    <mergeCell ref="D73:G73"/>
    <mergeCell ref="H73:I73"/>
    <mergeCell ref="D77:G77"/>
    <mergeCell ref="H77:I77"/>
    <mergeCell ref="B81:C81"/>
    <mergeCell ref="D81:G81"/>
    <mergeCell ref="H81:I81"/>
    <mergeCell ref="H93:I93"/>
    <mergeCell ref="H94:I94"/>
    <mergeCell ref="H95:I95"/>
    <mergeCell ref="H96:I96"/>
    <mergeCell ref="B96:C96"/>
    <mergeCell ref="B97:C97"/>
    <mergeCell ref="B98:C98"/>
    <mergeCell ref="B99:C99"/>
    <mergeCell ref="D84:G84"/>
    <mergeCell ref="D85:G85"/>
    <mergeCell ref="D87:G87"/>
    <mergeCell ref="D88:G88"/>
    <mergeCell ref="D89:G89"/>
    <mergeCell ref="D90:G90"/>
    <mergeCell ref="D91:G91"/>
    <mergeCell ref="D92:G92"/>
    <mergeCell ref="D93:G93"/>
    <mergeCell ref="D94:G94"/>
    <mergeCell ref="D95:G95"/>
    <mergeCell ref="D96:G96"/>
    <mergeCell ref="D97:G97"/>
    <mergeCell ref="D98:G98"/>
    <mergeCell ref="D99:G99"/>
    <mergeCell ref="H84:I84"/>
    <mergeCell ref="H97:I97"/>
    <mergeCell ref="H98:I98"/>
    <mergeCell ref="H99:I99"/>
    <mergeCell ref="J84:K84"/>
    <mergeCell ref="J85:K85"/>
    <mergeCell ref="J86:K86"/>
    <mergeCell ref="J87:K87"/>
    <mergeCell ref="J88:K88"/>
    <mergeCell ref="J89:K89"/>
    <mergeCell ref="J90:K90"/>
    <mergeCell ref="J91:K91"/>
    <mergeCell ref="J92:K92"/>
    <mergeCell ref="J93:K93"/>
    <mergeCell ref="J94:K94"/>
    <mergeCell ref="J95:K95"/>
    <mergeCell ref="J96:K96"/>
    <mergeCell ref="J97:K97"/>
    <mergeCell ref="J98:K98"/>
    <mergeCell ref="J99:K99"/>
    <mergeCell ref="H88:I88"/>
    <mergeCell ref="H89:I89"/>
    <mergeCell ref="H90:I90"/>
    <mergeCell ref="H91:I91"/>
    <mergeCell ref="H92:I92"/>
    <mergeCell ref="H116:I116"/>
    <mergeCell ref="H117:I117"/>
    <mergeCell ref="H118:I118"/>
    <mergeCell ref="H115:I115"/>
    <mergeCell ref="H120:I120"/>
    <mergeCell ref="H121:I121"/>
    <mergeCell ref="H122:I122"/>
    <mergeCell ref="H119:I119"/>
    <mergeCell ref="C115:D115"/>
    <mergeCell ref="C120:D120"/>
    <mergeCell ref="C121:D121"/>
    <mergeCell ref="C122:D122"/>
    <mergeCell ref="E115:F115"/>
    <mergeCell ref="E120:F120"/>
    <mergeCell ref="E121:F121"/>
    <mergeCell ref="E122:F122"/>
    <mergeCell ref="C116:D116"/>
    <mergeCell ref="C117:D117"/>
    <mergeCell ref="C118:D118"/>
    <mergeCell ref="C119:D119"/>
    <mergeCell ref="E116:F116"/>
    <mergeCell ref="E117:F117"/>
    <mergeCell ref="E118:F118"/>
    <mergeCell ref="E119:F119"/>
  </mergeCells>
  <conditionalFormatting sqref="B102">
    <cfRule type="containsText" dxfId="9" priority="2" operator="containsText" text="غير مسجلة في المشتريات">
      <formula>NOT(ISERROR(SEARCH("غير مسجلة في المشتريات",B102)))</formula>
    </cfRule>
  </conditionalFormatting>
  <conditionalFormatting sqref="G12:H51">
    <cfRule type="containsText" dxfId="8" priority="15" operator="containsText" text="غير مسجلة في المشتريات">
      <formula>NOT(ISERROR(SEARCH("غير مسجلة في المشتريات",G12)))</formula>
    </cfRule>
  </conditionalFormatting>
  <conditionalFormatting sqref="H102 J102">
    <cfRule type="containsText" dxfId="7" priority="1" operator="containsText" text="غير مسجلة في المشتريات">
      <formula>NOT(ISERROR(SEARCH("غير مسجلة في المشتريات",H102)))</formula>
    </cfRule>
  </conditionalFormatting>
  <conditionalFormatting sqref="K12:K52">
    <cfRule type="containsText" dxfId="6" priority="7" operator="containsText" text="غير مسجلة في المشتريات">
      <formula>NOT(ISERROR(SEARCH("غير مسجلة في المشتريات",K12)))</formula>
    </cfRule>
  </conditionalFormatting>
  <pageMargins left="0.25" right="0.83" top="0.37" bottom="0.35" header="0.3" footer="0.3"/>
  <pageSetup paperSize="9" scale="30" orientation="portrait" r:id="rId1"/>
  <ignoredErrors>
    <ignoredError sqref="B13:E51 F13:G51 B61:G92 B93:G101" unlockedFormula="1"/>
    <ignoredError sqref="H111" formula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ورقة2"/>
  <dimension ref="A1:V72"/>
  <sheetViews>
    <sheetView rightToLeft="1" workbookViewId="0">
      <selection activeCell="O6" sqref="O6"/>
    </sheetView>
  </sheetViews>
  <sheetFormatPr defaultColWidth="9" defaultRowHeight="18.75" x14ac:dyDescent="0.2"/>
  <cols>
    <col min="1" max="1" width="9" style="8"/>
    <col min="2" max="2" width="10.625" style="8" bestFit="1" customWidth="1"/>
    <col min="3" max="6" width="17.625" style="8" customWidth="1"/>
    <col min="7" max="7" width="19.75" style="8" bestFit="1" customWidth="1"/>
    <col min="8" max="8" width="8.75" style="156" customWidth="1"/>
    <col min="9" max="9" width="29.125" style="153" bestFit="1" customWidth="1"/>
    <col min="10" max="11" width="9" style="8"/>
    <col min="12" max="12" width="29.125" style="8" bestFit="1" customWidth="1"/>
    <col min="13" max="14" width="22.875" style="8" customWidth="1"/>
    <col min="15" max="15" width="27" style="8" customWidth="1"/>
    <col min="16" max="16" width="22.875" style="8" customWidth="1"/>
    <col min="17" max="16384" width="9" style="8"/>
  </cols>
  <sheetData>
    <row r="1" spans="1:22" ht="19.5" thickBot="1" x14ac:dyDescent="0.25"/>
    <row r="2" spans="1:22" ht="55.5" customHeight="1" thickBot="1" x14ac:dyDescent="0.25">
      <c r="B2" s="85" t="s">
        <v>0</v>
      </c>
      <c r="C2" s="85" t="s">
        <v>3</v>
      </c>
      <c r="D2" s="85" t="s">
        <v>146</v>
      </c>
      <c r="E2" s="85" t="s">
        <v>4</v>
      </c>
      <c r="F2" s="85" t="s">
        <v>5</v>
      </c>
      <c r="H2" s="84" t="s">
        <v>0</v>
      </c>
      <c r="I2" s="84" t="s">
        <v>6</v>
      </c>
      <c r="K2" s="85" t="s">
        <v>0</v>
      </c>
      <c r="L2" s="85" t="s">
        <v>48</v>
      </c>
      <c r="M2" s="85" t="s">
        <v>97</v>
      </c>
      <c r="N2" s="70"/>
      <c r="O2" s="85" t="s">
        <v>100</v>
      </c>
      <c r="P2" s="70"/>
      <c r="T2" s="9" t="s">
        <v>8</v>
      </c>
      <c r="V2" s="73" t="s">
        <v>98</v>
      </c>
    </row>
    <row r="3" spans="1:22" ht="27" thickBot="1" x14ac:dyDescent="0.25">
      <c r="A3" s="94"/>
      <c r="B3" s="10">
        <v>1</v>
      </c>
      <c r="C3" s="11" t="s">
        <v>31</v>
      </c>
      <c r="D3" s="114">
        <v>1550</v>
      </c>
      <c r="E3" s="111">
        <f>D3/6</f>
        <v>258.33333333333331</v>
      </c>
      <c r="F3" s="12">
        <f>E3/8</f>
        <v>32.291666666666664</v>
      </c>
      <c r="H3" s="156">
        <v>8</v>
      </c>
      <c r="I3" s="156" t="s">
        <v>42</v>
      </c>
      <c r="K3" s="10">
        <v>62</v>
      </c>
      <c r="L3" s="69" t="s">
        <v>199</v>
      </c>
      <c r="M3" s="119" cm="1">
        <f t="array" ref="M3">_xlfn.IFNA(LOOKUP(5,1/(L3='سجل المشتريات'!$E$3:$E$1000),'سجل المشتريات'!$N$3:$N$1000),0)</f>
        <v>1</v>
      </c>
      <c r="N3" s="71"/>
      <c r="O3" s="69" t="s">
        <v>118</v>
      </c>
      <c r="P3" s="71"/>
      <c r="T3" s="9" t="s">
        <v>9</v>
      </c>
      <c r="V3" s="73" t="s">
        <v>99</v>
      </c>
    </row>
    <row r="4" spans="1:22" ht="27" thickBot="1" x14ac:dyDescent="0.25">
      <c r="A4" s="94"/>
      <c r="B4" s="10">
        <v>2</v>
      </c>
      <c r="C4" s="13" t="s">
        <v>32</v>
      </c>
      <c r="D4" s="115">
        <v>1300</v>
      </c>
      <c r="E4" s="111">
        <f t="shared" ref="E4:E12" si="0">D4/6</f>
        <v>216.66666666666666</v>
      </c>
      <c r="F4" s="12">
        <f t="shared" ref="F4:F12" si="1">E4/8</f>
        <v>27.083333333333332</v>
      </c>
      <c r="H4" s="156">
        <v>15</v>
      </c>
      <c r="I4" s="156" t="s">
        <v>124</v>
      </c>
      <c r="K4" s="10">
        <v>47</v>
      </c>
      <c r="L4" s="69" t="s">
        <v>136</v>
      </c>
      <c r="M4" s="119" cm="1">
        <f t="array" ref="M4">_xlfn.IFNA(LOOKUP(5,1/(L4='سجل المشتريات'!$E$3:$E$1000),'سجل المشتريات'!$N$3:$N$1000),0)</f>
        <v>78</v>
      </c>
      <c r="N4" s="71"/>
      <c r="O4" s="69" t="s">
        <v>163</v>
      </c>
      <c r="P4" s="71"/>
      <c r="T4" s="9" t="s">
        <v>10</v>
      </c>
    </row>
    <row r="5" spans="1:22" ht="27" thickBot="1" x14ac:dyDescent="0.25">
      <c r="A5" s="94"/>
      <c r="B5" s="10">
        <v>3</v>
      </c>
      <c r="C5" s="13" t="s">
        <v>33</v>
      </c>
      <c r="D5" s="115">
        <v>1550</v>
      </c>
      <c r="E5" s="111">
        <f t="shared" si="0"/>
        <v>258.33333333333331</v>
      </c>
      <c r="F5" s="12">
        <f t="shared" si="1"/>
        <v>32.291666666666664</v>
      </c>
      <c r="H5" s="156">
        <v>24</v>
      </c>
      <c r="I5" s="156" t="s">
        <v>166</v>
      </c>
      <c r="K5" s="10">
        <v>1</v>
      </c>
      <c r="L5" s="69" t="s">
        <v>42</v>
      </c>
      <c r="M5" s="119" cm="1">
        <f t="array" ref="M5">_xlfn.IFNA(LOOKUP(5,1/(L5='سجل المشتريات'!$E$3:$E$1000),'سجل المشتريات'!$N$3:$N$1000),0)</f>
        <v>40</v>
      </c>
      <c r="N5" s="71"/>
      <c r="O5" s="69" t="s">
        <v>285</v>
      </c>
      <c r="P5" s="71"/>
      <c r="T5" s="9" t="s">
        <v>11</v>
      </c>
    </row>
    <row r="6" spans="1:22" ht="27" thickBot="1" x14ac:dyDescent="0.25">
      <c r="A6" s="94"/>
      <c r="B6" s="10">
        <v>4</v>
      </c>
      <c r="C6" s="13" t="s">
        <v>34</v>
      </c>
      <c r="D6" s="115">
        <v>900</v>
      </c>
      <c r="E6" s="111">
        <f t="shared" si="0"/>
        <v>150</v>
      </c>
      <c r="F6" s="12">
        <f t="shared" si="1"/>
        <v>18.75</v>
      </c>
      <c r="I6" s="154" t="s">
        <v>193</v>
      </c>
      <c r="K6" s="10">
        <v>46</v>
      </c>
      <c r="L6" s="69" t="s">
        <v>134</v>
      </c>
      <c r="M6" s="119" cm="1">
        <f t="array" ref="M6">_xlfn.IFNA(LOOKUP(5,1/(L6='سجل المشتريات'!$E$3:$E$1000),'سجل المشتريات'!$N$3:$N$1000),0)</f>
        <v>185</v>
      </c>
      <c r="N6" s="71"/>
      <c r="O6" s="69"/>
      <c r="P6" s="71"/>
      <c r="T6" s="9" t="s">
        <v>12</v>
      </c>
    </row>
    <row r="7" spans="1:22" ht="27" thickBot="1" x14ac:dyDescent="0.25">
      <c r="A7" s="94"/>
      <c r="B7" s="10">
        <v>5</v>
      </c>
      <c r="C7" s="13" t="s">
        <v>51</v>
      </c>
      <c r="D7" s="115">
        <v>1300</v>
      </c>
      <c r="E7" s="111">
        <f t="shared" si="0"/>
        <v>216.66666666666666</v>
      </c>
      <c r="F7" s="12">
        <f t="shared" si="1"/>
        <v>27.083333333333332</v>
      </c>
      <c r="I7" s="154" t="s">
        <v>187</v>
      </c>
      <c r="K7" s="10">
        <v>2</v>
      </c>
      <c r="L7" s="69" t="s">
        <v>116</v>
      </c>
      <c r="M7" s="119" cm="1">
        <f t="array" ref="M7">_xlfn.IFNA(LOOKUP(5,1/(L7='سجل المشتريات'!$E$3:$E$1000),'سجل المشتريات'!$N$3:$N$1000),0)</f>
        <v>70</v>
      </c>
      <c r="N7" s="71"/>
      <c r="O7" s="69"/>
      <c r="P7" s="71"/>
      <c r="T7" s="9" t="s">
        <v>13</v>
      </c>
    </row>
    <row r="8" spans="1:22" ht="27" thickBot="1" x14ac:dyDescent="0.25">
      <c r="B8" s="10">
        <v>6</v>
      </c>
      <c r="C8" s="13" t="s">
        <v>120</v>
      </c>
      <c r="D8" s="115"/>
      <c r="E8" s="111">
        <f t="shared" si="0"/>
        <v>0</v>
      </c>
      <c r="F8" s="12">
        <f t="shared" si="1"/>
        <v>0</v>
      </c>
      <c r="H8" s="156">
        <v>26</v>
      </c>
      <c r="I8" s="156" t="s">
        <v>169</v>
      </c>
      <c r="K8" s="10">
        <v>3</v>
      </c>
      <c r="L8" s="69" t="s">
        <v>115</v>
      </c>
      <c r="M8" s="119" cm="1">
        <f t="array" ref="M8">_xlfn.IFNA(LOOKUP(5,1/(L8='سجل المشتريات'!$E$3:$E$1000),'سجل المشتريات'!$N$3:$N$1000),0)</f>
        <v>70</v>
      </c>
      <c r="N8" s="71"/>
      <c r="O8" s="69"/>
      <c r="P8" s="71"/>
    </row>
    <row r="9" spans="1:22" ht="27" thickBot="1" x14ac:dyDescent="0.25">
      <c r="B9" s="10">
        <v>7</v>
      </c>
      <c r="C9" s="13"/>
      <c r="D9" s="115"/>
      <c r="E9" s="111">
        <f t="shared" si="0"/>
        <v>0</v>
      </c>
      <c r="F9" s="12">
        <f t="shared" si="1"/>
        <v>0</v>
      </c>
      <c r="I9" s="156" t="s">
        <v>257</v>
      </c>
      <c r="K9" s="10">
        <v>63</v>
      </c>
      <c r="L9" s="69" t="s">
        <v>200</v>
      </c>
      <c r="M9" s="119" cm="1">
        <f t="array" ref="M9">_xlfn.IFNA(LOOKUP(5,1/(L9='سجل المشتريات'!$E$3:$E$1000),'سجل المشتريات'!$N$3:$N$1000),0)</f>
        <v>54.65</v>
      </c>
      <c r="N9" s="71"/>
      <c r="O9" s="69"/>
      <c r="P9" s="71"/>
    </row>
    <row r="10" spans="1:22" ht="27" thickBot="1" x14ac:dyDescent="0.25">
      <c r="B10" s="10">
        <v>8</v>
      </c>
      <c r="C10" s="13"/>
      <c r="D10" s="115"/>
      <c r="E10" s="111">
        <f t="shared" si="0"/>
        <v>0</v>
      </c>
      <c r="F10" s="12">
        <f t="shared" si="1"/>
        <v>0</v>
      </c>
      <c r="I10" s="156" t="s">
        <v>171</v>
      </c>
      <c r="K10" s="10">
        <v>51</v>
      </c>
      <c r="L10" s="69" t="s">
        <v>141</v>
      </c>
      <c r="M10" s="119" cm="1">
        <f t="array" ref="M10">_xlfn.IFNA(LOOKUP(5,1/(L10='سجل المشتريات'!$E$3:$E$1000),'سجل المشتريات'!$N$3:$N$1000),0)</f>
        <v>74</v>
      </c>
      <c r="N10" s="71"/>
      <c r="O10" s="69"/>
      <c r="P10" s="71"/>
    </row>
    <row r="11" spans="1:22" ht="27" thickBot="1" x14ac:dyDescent="0.25">
      <c r="B11" s="10">
        <v>9</v>
      </c>
      <c r="C11" s="13"/>
      <c r="D11" s="115"/>
      <c r="E11" s="111">
        <f t="shared" si="0"/>
        <v>0</v>
      </c>
      <c r="F11" s="12">
        <f t="shared" si="1"/>
        <v>0</v>
      </c>
      <c r="H11" s="156">
        <v>27</v>
      </c>
      <c r="I11" s="156" t="s">
        <v>168</v>
      </c>
      <c r="K11" s="10">
        <v>4</v>
      </c>
      <c r="L11" s="69" t="s">
        <v>65</v>
      </c>
      <c r="M11" s="119" cm="1">
        <f t="array" ref="M11">_xlfn.IFNA(LOOKUP(5,1/(L11='سجل المشتريات'!$E$3:$E$1000),'سجل المشتريات'!$N$3:$N$1000),0)</f>
        <v>70</v>
      </c>
      <c r="N11" s="71"/>
      <c r="O11" s="69"/>
      <c r="P11" s="71"/>
    </row>
    <row r="12" spans="1:22" ht="27" thickBot="1" x14ac:dyDescent="0.25">
      <c r="B12" s="10">
        <v>10</v>
      </c>
      <c r="C12" s="24"/>
      <c r="D12" s="116"/>
      <c r="E12" s="117">
        <f t="shared" si="0"/>
        <v>0</v>
      </c>
      <c r="F12" s="118">
        <f t="shared" si="1"/>
        <v>0</v>
      </c>
      <c r="I12" s="156" t="s">
        <v>175</v>
      </c>
      <c r="K12" s="10">
        <v>5</v>
      </c>
      <c r="L12" s="69" t="s">
        <v>66</v>
      </c>
      <c r="M12" s="119" cm="1">
        <f t="array" ref="M12">_xlfn.IFNA(LOOKUP(5,1/(L12='سجل المشتريات'!$E$3:$E$1000),'سجل المشتريات'!$N$3:$N$1000),0)</f>
        <v>143.5</v>
      </c>
      <c r="N12" s="71"/>
      <c r="O12" s="69"/>
      <c r="P12" s="71"/>
    </row>
    <row r="13" spans="1:22" ht="27" thickBot="1" x14ac:dyDescent="0.25">
      <c r="H13" s="156">
        <v>16</v>
      </c>
      <c r="I13" s="156" t="s">
        <v>125</v>
      </c>
      <c r="K13" s="10">
        <v>60</v>
      </c>
      <c r="L13" s="69" t="s">
        <v>196</v>
      </c>
      <c r="M13" s="119" cm="1">
        <f t="array" ref="M13">_xlfn.IFNA(LOOKUP(5,1/(L13='سجل المشتريات'!$E$3:$E$1000),'سجل المشتريات'!$N$3:$N$1000),0)</f>
        <v>130.435</v>
      </c>
      <c r="N13" s="71"/>
      <c r="O13" s="69"/>
      <c r="P13" s="71"/>
    </row>
    <row r="14" spans="1:22" ht="27" thickBot="1" x14ac:dyDescent="0.25">
      <c r="I14" s="156" t="s">
        <v>258</v>
      </c>
      <c r="K14" s="10">
        <v>57</v>
      </c>
      <c r="L14" s="69" t="s">
        <v>183</v>
      </c>
      <c r="M14" s="119" cm="1">
        <f t="array" ref="M14">_xlfn.IFNA(LOOKUP(5,1/(L14='سجل المشتريات'!$E$3:$E$1000),'سجل المشتريات'!$N$3:$N$1000),0)</f>
        <v>6.8</v>
      </c>
      <c r="N14" s="71"/>
      <c r="O14" s="69"/>
      <c r="P14" s="71"/>
    </row>
    <row r="15" spans="1:22" ht="27" thickBot="1" x14ac:dyDescent="0.25">
      <c r="H15" s="156">
        <v>2</v>
      </c>
      <c r="I15" s="156" t="s">
        <v>36</v>
      </c>
      <c r="K15" s="10">
        <v>6</v>
      </c>
      <c r="L15" s="69" t="s">
        <v>62</v>
      </c>
      <c r="M15" s="119" cm="1">
        <f t="array" ref="M15">_xlfn.IFNA(LOOKUP(5,1/(L15='سجل المشتريات'!$E$3:$E$1000),'سجل المشتريات'!$N$3:$N$1000),0)</f>
        <v>670</v>
      </c>
      <c r="N15" s="71"/>
      <c r="O15" s="69"/>
      <c r="P15" s="71"/>
    </row>
    <row r="16" spans="1:22" ht="27" thickBot="1" x14ac:dyDescent="0.25">
      <c r="I16" s="156" t="s">
        <v>260</v>
      </c>
      <c r="K16" s="10">
        <v>7</v>
      </c>
      <c r="L16" s="69" t="s">
        <v>106</v>
      </c>
      <c r="M16" s="119" cm="1">
        <f t="array" ref="M16">_xlfn.IFNA(LOOKUP(5,1/(L16='سجل المشتريات'!$E$3:$E$1000),'سجل المشتريات'!$N$3:$N$1000),0)</f>
        <v>32.564102564102562</v>
      </c>
      <c r="N16" s="71"/>
      <c r="O16" s="69"/>
      <c r="P16" s="71"/>
    </row>
    <row r="17" spans="8:16" ht="27" thickBot="1" x14ac:dyDescent="0.25">
      <c r="H17" s="156">
        <v>21</v>
      </c>
      <c r="I17" s="156" t="s">
        <v>37</v>
      </c>
      <c r="K17" s="10">
        <v>8</v>
      </c>
      <c r="L17" s="69" t="s">
        <v>107</v>
      </c>
      <c r="M17" s="119" cm="1">
        <f t="array" ref="M17">_xlfn.IFNA(LOOKUP(5,1/(L17='سجل المشتريات'!$E$3:$E$1000),'سجل المشتريات'!$N$3:$N$1000),0)</f>
        <v>27.84</v>
      </c>
      <c r="N17" s="71"/>
      <c r="O17" s="69"/>
      <c r="P17" s="71"/>
    </row>
    <row r="18" spans="8:16" ht="27" thickBot="1" x14ac:dyDescent="0.25">
      <c r="H18" s="156">
        <v>7</v>
      </c>
      <c r="I18" s="156" t="s">
        <v>158</v>
      </c>
      <c r="K18" s="10">
        <v>9</v>
      </c>
      <c r="L18" s="69" t="s">
        <v>64</v>
      </c>
      <c r="M18" s="119" cm="1">
        <f t="array" ref="M18">_xlfn.IFNA(LOOKUP(5,1/(L18='سجل المشتريات'!$E$3:$E$1000),'سجل المشتريات'!$N$3:$N$1000),0)</f>
        <v>110</v>
      </c>
      <c r="O18" s="69"/>
    </row>
    <row r="19" spans="8:16" ht="27" thickBot="1" x14ac:dyDescent="0.25">
      <c r="H19" s="156">
        <v>17</v>
      </c>
      <c r="I19" s="156" t="s">
        <v>156</v>
      </c>
      <c r="K19" s="10">
        <v>59</v>
      </c>
      <c r="L19" s="69" t="s">
        <v>195</v>
      </c>
      <c r="M19" s="119" cm="1">
        <f t="array" ref="M19">_xlfn.IFNA(LOOKUP(5,1/(#REF!='سجل المشتريات'!$E$3:$E$1000),'سجل المشتريات'!$N$3:$N$1000),0)</f>
        <v>0</v>
      </c>
      <c r="O19" s="69"/>
    </row>
    <row r="20" spans="8:16" ht="27" thickBot="1" x14ac:dyDescent="0.25">
      <c r="I20" s="154" t="s">
        <v>254</v>
      </c>
      <c r="K20" s="10">
        <v>10</v>
      </c>
      <c r="L20" s="69" t="s">
        <v>80</v>
      </c>
      <c r="M20" s="119" cm="1">
        <f t="array" ref="M20">_xlfn.IFNA(LOOKUP(5,1/(L20='سجل المشتريات'!$E$3:$E$1000),'سجل المشتريات'!$N$3:$N$1000),0)</f>
        <v>704</v>
      </c>
      <c r="O20" s="69"/>
    </row>
    <row r="21" spans="8:16" ht="27" thickBot="1" x14ac:dyDescent="0.25">
      <c r="H21" s="156">
        <v>23</v>
      </c>
      <c r="I21" s="156" t="s">
        <v>165</v>
      </c>
      <c r="K21" s="10">
        <v>56</v>
      </c>
      <c r="L21" s="69" t="s">
        <v>180</v>
      </c>
      <c r="M21" s="119" cm="1">
        <f t="array" ref="M21">_xlfn.IFNA(LOOKUP(5,1/(L21='سجل المشتريات'!$E$3:$E$1000),'سجل المشتريات'!$N$3:$N$1000),0)</f>
        <v>114</v>
      </c>
      <c r="O21" s="69"/>
    </row>
    <row r="22" spans="8:16" ht="27" thickBot="1" x14ac:dyDescent="0.25">
      <c r="H22" s="156">
        <v>22</v>
      </c>
      <c r="I22" s="156" t="s">
        <v>160</v>
      </c>
      <c r="K22" s="10">
        <v>11</v>
      </c>
      <c r="L22" s="69" t="s">
        <v>77</v>
      </c>
      <c r="M22" s="119" cm="1">
        <f t="array" ref="M22">_xlfn.IFNA(LOOKUP(5,1/(L22='سجل المشتريات'!$E$3:$E$1000),'سجل المشتريات'!$N$3:$N$1000),0)</f>
        <v>100</v>
      </c>
      <c r="O22" s="69"/>
    </row>
    <row r="23" spans="8:16" ht="27" thickBot="1" x14ac:dyDescent="0.25">
      <c r="I23" s="157" t="s">
        <v>262</v>
      </c>
      <c r="K23" s="10">
        <v>54</v>
      </c>
      <c r="L23" s="69" t="s">
        <v>162</v>
      </c>
      <c r="M23" s="119" cm="1">
        <f t="array" ref="M23">_xlfn.IFNA(LOOKUP(5,1/(L23='سجل المشتريات'!$E$3:$E$1000),'سجل المشتريات'!$N$3:$N$1000),0)</f>
        <v>100</v>
      </c>
      <c r="O23" s="69"/>
    </row>
    <row r="24" spans="8:16" ht="27" thickBot="1" x14ac:dyDescent="0.25">
      <c r="I24" s="157" t="s">
        <v>177</v>
      </c>
      <c r="K24" s="10">
        <v>12</v>
      </c>
      <c r="L24" s="69" t="s">
        <v>83</v>
      </c>
      <c r="M24" s="119" cm="1">
        <f t="array" ref="M24">_xlfn.IFNA(LOOKUP(5,1/(L24='سجل المشتريات'!$E$3:$E$1000),'سجل المشتريات'!$N$3:$N$1000),0)</f>
        <v>0</v>
      </c>
      <c r="O24" s="69"/>
    </row>
    <row r="25" spans="8:16" ht="27" thickBot="1" x14ac:dyDescent="0.25">
      <c r="H25" s="156">
        <v>14</v>
      </c>
      <c r="I25" s="157" t="s">
        <v>123</v>
      </c>
      <c r="K25" s="10">
        <v>48</v>
      </c>
      <c r="L25" s="69" t="s">
        <v>138</v>
      </c>
      <c r="M25" s="119" cm="1">
        <f t="array" ref="M25">_xlfn.IFNA(LOOKUP(5,1/(L25='سجل المشتريات'!$E$3:$E$1000),'سجل المشتريات'!$N$3:$N$1000),0)</f>
        <v>120</v>
      </c>
      <c r="O25" s="69"/>
    </row>
    <row r="26" spans="8:16" ht="27" thickBot="1" x14ac:dyDescent="0.25">
      <c r="I26" s="155" t="s">
        <v>189</v>
      </c>
      <c r="K26" s="10">
        <v>13</v>
      </c>
      <c r="L26" s="69" t="s">
        <v>82</v>
      </c>
      <c r="M26" s="119" cm="1">
        <f t="array" ref="M26">_xlfn.IFNA(LOOKUP(5,1/(L26='سجل المشتريات'!$E$3:$E$1000),'سجل المشتريات'!$N$3:$N$1000),0)</f>
        <v>114.47368421052632</v>
      </c>
      <c r="O26" s="69"/>
    </row>
    <row r="27" spans="8:16" ht="27" thickBot="1" x14ac:dyDescent="0.25">
      <c r="I27" s="157" t="s">
        <v>263</v>
      </c>
      <c r="K27" s="10">
        <v>14</v>
      </c>
      <c r="L27" s="69" t="s">
        <v>76</v>
      </c>
      <c r="M27" s="119" cm="1">
        <f t="array" ref="M27">_xlfn.IFNA(LOOKUP(5,1/(L27='سجل المشتريات'!$E$3:$E$1000),'سجل المشتريات'!$N$3:$N$1000),0)</f>
        <v>50</v>
      </c>
      <c r="O27" s="69"/>
    </row>
    <row r="28" spans="8:16" ht="27" thickBot="1" x14ac:dyDescent="0.25">
      <c r="H28" s="156">
        <v>13</v>
      </c>
      <c r="I28" s="157" t="s">
        <v>122</v>
      </c>
      <c r="K28" s="10">
        <v>15</v>
      </c>
      <c r="L28" s="69" t="s">
        <v>50</v>
      </c>
      <c r="M28" s="119" cm="1">
        <f t="array" ref="M28">_xlfn.IFNA(LOOKUP(5,1/(L28='سجل المشتريات'!$E$3:$E$1000),'سجل المشتريات'!$N$3:$N$1000),0)</f>
        <v>100</v>
      </c>
      <c r="O28" s="69"/>
    </row>
    <row r="29" spans="8:16" ht="27" thickBot="1" x14ac:dyDescent="0.25">
      <c r="I29" s="155" t="s">
        <v>190</v>
      </c>
      <c r="K29" s="10">
        <v>16</v>
      </c>
      <c r="L29" s="69" t="s">
        <v>135</v>
      </c>
      <c r="M29" s="119" cm="1">
        <f t="array" ref="M29">_xlfn.IFNA(LOOKUP(5,1/(L29='سجل المشتريات'!$E$3:$E$1000),'سجل المشتريات'!$N$3:$N$1000),0)</f>
        <v>40</v>
      </c>
      <c r="O29" s="69"/>
    </row>
    <row r="30" spans="8:16" ht="27" thickBot="1" x14ac:dyDescent="0.25">
      <c r="I30" s="157" t="s">
        <v>178</v>
      </c>
      <c r="K30" s="10">
        <v>17</v>
      </c>
      <c r="L30" s="69" t="s">
        <v>69</v>
      </c>
      <c r="M30" s="119" cm="1">
        <f t="array" ref="M30">_xlfn.IFNA(LOOKUP(5,1/(L30='سجل المشتريات'!$E$3:$E$1000),'سجل المشتريات'!$N$3:$N$1000),0)</f>
        <v>54.651162790697676</v>
      </c>
      <c r="O30" s="69"/>
    </row>
    <row r="31" spans="8:16" ht="27" thickBot="1" x14ac:dyDescent="0.25">
      <c r="I31" s="157" t="s">
        <v>259</v>
      </c>
      <c r="K31" s="10">
        <v>52</v>
      </c>
      <c r="L31" s="69" t="s">
        <v>142</v>
      </c>
      <c r="M31" s="119" cm="1">
        <f t="array" ref="M31">_xlfn.IFNA(LOOKUP(5,1/(L31='سجل المشتريات'!$E$3:$E$1000),'سجل المشتريات'!$N$3:$N$1000),0)</f>
        <v>78</v>
      </c>
      <c r="O31" s="69"/>
    </row>
    <row r="32" spans="8:16" ht="27" thickBot="1" x14ac:dyDescent="0.25">
      <c r="I32" s="157" t="s">
        <v>261</v>
      </c>
      <c r="K32" s="10">
        <v>18</v>
      </c>
      <c r="L32" s="69" t="s">
        <v>79</v>
      </c>
      <c r="M32" s="119" cm="1">
        <f t="array" ref="M32">_xlfn.IFNA(LOOKUP(5,1/(L32='سجل المشتريات'!$E$3:$E$1000),'سجل المشتريات'!$N$3:$N$1000),0)</f>
        <v>45</v>
      </c>
      <c r="O32" s="69"/>
    </row>
    <row r="33" spans="8:15" ht="27" thickBot="1" x14ac:dyDescent="0.25">
      <c r="H33" s="156">
        <v>5</v>
      </c>
      <c r="I33" s="157" t="s">
        <v>38</v>
      </c>
      <c r="K33" s="10">
        <v>19</v>
      </c>
      <c r="L33" s="69" t="s">
        <v>105</v>
      </c>
      <c r="M33" s="119" cm="1">
        <f t="array" ref="M33">_xlfn.IFNA(LOOKUP(5,1/(L33='سجل المشتريات'!$E$3:$E$1000),'سجل المشتريات'!$N$3:$N$1000),0)</f>
        <v>100</v>
      </c>
      <c r="O33" s="69"/>
    </row>
    <row r="34" spans="8:15" ht="27" thickBot="1" x14ac:dyDescent="0.25">
      <c r="H34" s="156">
        <v>4</v>
      </c>
      <c r="I34" s="157" t="s">
        <v>41</v>
      </c>
      <c r="K34" s="10">
        <v>20</v>
      </c>
      <c r="L34" s="69" t="s">
        <v>84</v>
      </c>
      <c r="M34" s="119" cm="1">
        <f t="array" ref="M34">_xlfn.IFNA(LOOKUP(5,1/(L34='سجل المشتريات'!$E$3:$E$1000),'سجل المشتريات'!$N$3:$N$1000),0)</f>
        <v>100</v>
      </c>
      <c r="O34" s="69"/>
    </row>
    <row r="35" spans="8:15" ht="27" thickBot="1" x14ac:dyDescent="0.25">
      <c r="I35" s="157" t="s">
        <v>173</v>
      </c>
      <c r="K35" s="10">
        <v>21</v>
      </c>
      <c r="L35" s="69" t="s">
        <v>128</v>
      </c>
      <c r="M35" s="119" cm="1">
        <f t="array" ref="M35">_xlfn.IFNA(LOOKUP(5,1/(L35='سجل المشتريات'!$E$3:$E$1000),'سجل المشتريات'!$N$3:$N$1000),0)</f>
        <v>140</v>
      </c>
      <c r="O35" s="69"/>
    </row>
    <row r="36" spans="8:15" ht="27" thickBot="1" x14ac:dyDescent="0.25">
      <c r="H36" s="156">
        <v>3</v>
      </c>
      <c r="I36" s="157" t="s">
        <v>40</v>
      </c>
      <c r="K36" s="10">
        <v>58</v>
      </c>
      <c r="L36" s="69" t="s">
        <v>184</v>
      </c>
      <c r="M36" s="119" cm="1">
        <f t="array" ref="M36">_xlfn.IFNA(LOOKUP(5,1/(L36='سجل المشتريات'!$E$3:$E$1000),'سجل المشتريات'!$N$3:$N$1000),0)</f>
        <v>40</v>
      </c>
      <c r="O36" s="69"/>
    </row>
    <row r="37" spans="8:15" ht="27" thickBot="1" x14ac:dyDescent="0.25">
      <c r="H37" s="156">
        <v>25</v>
      </c>
      <c r="I37" s="157" t="s">
        <v>167</v>
      </c>
      <c r="K37" s="10">
        <v>61</v>
      </c>
      <c r="L37" s="69" t="s">
        <v>198</v>
      </c>
      <c r="M37" s="119" cm="1">
        <f t="array" ref="M37">_xlfn.IFNA(LOOKUP(5,1/(L37='سجل المشتريات'!$E$3:$E$1000),'سجل المشتريات'!$N$3:$N$1000),0)</f>
        <v>70</v>
      </c>
      <c r="O37" s="69"/>
    </row>
    <row r="38" spans="8:15" ht="27" thickBot="1" x14ac:dyDescent="0.25">
      <c r="I38" s="155" t="s">
        <v>253</v>
      </c>
      <c r="K38" s="10">
        <v>22</v>
      </c>
      <c r="L38" s="69" t="s">
        <v>71</v>
      </c>
      <c r="M38" s="119" cm="1">
        <f t="array" ref="M38">_xlfn.IFNA(LOOKUP(5,1/(L38='سجل المشتريات'!$E$3:$E$1000),'سجل المشتريات'!$N$3:$N$1000),0)</f>
        <v>75</v>
      </c>
      <c r="O38" s="69"/>
    </row>
    <row r="39" spans="8:15" ht="27" thickBot="1" x14ac:dyDescent="0.25">
      <c r="H39" s="156">
        <v>10</v>
      </c>
      <c r="I39" s="157" t="s">
        <v>52</v>
      </c>
      <c r="K39" s="10">
        <v>23</v>
      </c>
      <c r="L39" s="69" t="s">
        <v>54</v>
      </c>
      <c r="M39" s="119" cm="1">
        <f t="array" ref="M39">_xlfn.IFNA(LOOKUP(5,1/(L39='سجل المشتريات'!$E$3:$E$1000),'سجل المشتريات'!$N$3:$N$1000),0)</f>
        <v>220</v>
      </c>
    </row>
    <row r="40" spans="8:15" ht="27" thickBot="1" x14ac:dyDescent="0.25">
      <c r="H40" s="156">
        <v>1</v>
      </c>
      <c r="I40" s="157" t="s">
        <v>35</v>
      </c>
      <c r="K40" s="10">
        <v>24</v>
      </c>
      <c r="L40" s="69" t="s">
        <v>55</v>
      </c>
      <c r="M40" s="119" cm="1">
        <f t="array" ref="M40">_xlfn.IFNA(LOOKUP(5,1/(L40='سجل المشتريات'!$E$3:$E$1000),'سجل المشتريات'!$N$3:$N$1000),0)</f>
        <v>286</v>
      </c>
    </row>
    <row r="41" spans="8:15" ht="27" thickBot="1" x14ac:dyDescent="0.25">
      <c r="I41" s="155" t="s">
        <v>255</v>
      </c>
      <c r="K41" s="10">
        <v>25</v>
      </c>
      <c r="L41" s="69" t="s">
        <v>53</v>
      </c>
      <c r="M41" s="119" cm="1">
        <f t="array" ref="M41">_xlfn.IFNA(LOOKUP(5,1/(L41='سجل المشتريات'!$E$3:$E$1000),'سجل المشتريات'!$N$3:$N$1000),0)</f>
        <v>306</v>
      </c>
    </row>
    <row r="42" spans="8:15" ht="27" thickBot="1" x14ac:dyDescent="0.25">
      <c r="H42" s="156">
        <v>9</v>
      </c>
      <c r="I42" s="157" t="s">
        <v>49</v>
      </c>
      <c r="K42" s="10">
        <v>26</v>
      </c>
      <c r="L42" s="69" t="s">
        <v>132</v>
      </c>
      <c r="M42" s="119" cm="1">
        <f t="array" ref="M42">_xlfn.IFNA(LOOKUP(5,1/(L42='سجل المشتريات'!$E$3:$E$1000),'سجل المشتريات'!$N$3:$N$1000),0)</f>
        <v>368</v>
      </c>
    </row>
    <row r="43" spans="8:15" ht="27" thickBot="1" x14ac:dyDescent="0.25">
      <c r="H43" s="156">
        <v>11</v>
      </c>
      <c r="I43" s="157" t="s">
        <v>86</v>
      </c>
      <c r="K43" s="10">
        <v>27</v>
      </c>
      <c r="L43" s="69" t="s">
        <v>114</v>
      </c>
      <c r="M43" s="119" cm="1">
        <f t="array" ref="M43">_xlfn.IFNA(LOOKUP(5,1/(L43='سجل المشتريات'!$E$3:$E$1000),'سجل المشتريات'!$N$3:$N$1000),0)</f>
        <v>180</v>
      </c>
    </row>
    <row r="44" spans="8:15" ht="27" thickBot="1" x14ac:dyDescent="0.25">
      <c r="H44" s="156">
        <v>19</v>
      </c>
      <c r="I44" s="157" t="s">
        <v>154</v>
      </c>
      <c r="K44" s="10">
        <v>53</v>
      </c>
      <c r="L44" s="69" t="s">
        <v>143</v>
      </c>
      <c r="M44" s="119" cm="1">
        <f t="array" ref="M44">_xlfn.IFNA(LOOKUP(5,1/(L44='سجل المشتريات'!$E$3:$E$1000),'سجل المشتريات'!$N$3:$N$1000),0)</f>
        <v>220</v>
      </c>
    </row>
    <row r="45" spans="8:15" ht="27" thickBot="1" x14ac:dyDescent="0.25">
      <c r="I45" s="155" t="s">
        <v>192</v>
      </c>
      <c r="K45" s="10">
        <v>28</v>
      </c>
      <c r="L45" s="69" t="s">
        <v>72</v>
      </c>
      <c r="M45" s="119" cm="1">
        <f t="array" ref="M45">_xlfn.IFNA(LOOKUP(5,1/(L45='سجل المشتريات'!$E$3:$E$1000),'سجل المشتريات'!$N$3:$N$1000),0)</f>
        <v>18</v>
      </c>
    </row>
    <row r="46" spans="8:15" ht="27" thickBot="1" x14ac:dyDescent="0.25">
      <c r="H46" s="156">
        <v>6</v>
      </c>
      <c r="I46" s="157" t="s">
        <v>39</v>
      </c>
      <c r="K46" s="10">
        <v>29</v>
      </c>
      <c r="L46" s="69" t="s">
        <v>70</v>
      </c>
      <c r="M46" s="119" cm="1">
        <f t="array" ref="M46">_xlfn.IFNA(LOOKUP(5,1/(L46='سجل المشتريات'!$E$3:$E$1000),'سجل المشتريات'!$N$3:$N$1000),0)</f>
        <v>19</v>
      </c>
    </row>
    <row r="47" spans="8:15" ht="27" thickBot="1" x14ac:dyDescent="0.25">
      <c r="H47" s="156">
        <v>12</v>
      </c>
      <c r="I47" s="157" t="s">
        <v>121</v>
      </c>
      <c r="K47" s="10">
        <v>30</v>
      </c>
      <c r="L47" s="69" t="s">
        <v>56</v>
      </c>
      <c r="M47" s="119" cm="1">
        <f t="array" ref="M47">_xlfn.IFNA(LOOKUP(5,1/(L47='سجل المشتريات'!$E$3:$E$1000),'سجل المشتريات'!$N$3:$N$1000),0)</f>
        <v>16</v>
      </c>
    </row>
    <row r="48" spans="8:15" ht="27" thickBot="1" x14ac:dyDescent="0.25">
      <c r="I48" s="156" t="s">
        <v>185</v>
      </c>
      <c r="K48" s="10">
        <v>31</v>
      </c>
      <c r="L48" s="69" t="s">
        <v>59</v>
      </c>
      <c r="M48" s="119" cm="1">
        <f t="array" ref="M48">_xlfn.IFNA(LOOKUP(5,1/(L48='سجل المشتريات'!$E$3:$E$1000),'سجل المشتريات'!$N$3:$N$1000),0)</f>
        <v>48</v>
      </c>
    </row>
    <row r="49" spans="8:13" ht="27" thickBot="1" x14ac:dyDescent="0.25">
      <c r="I49" s="157" t="s">
        <v>186</v>
      </c>
      <c r="K49" s="10">
        <v>32</v>
      </c>
      <c r="L49" s="69" t="s">
        <v>58</v>
      </c>
      <c r="M49" s="119" cm="1">
        <f t="array" ref="M49">_xlfn.IFNA(LOOKUP(5,1/(L49='سجل المشتريات'!$E$3:$E$1000),'سجل المشتريات'!$N$3:$N$1000),0)</f>
        <v>120</v>
      </c>
    </row>
    <row r="50" spans="8:13" ht="27" thickBot="1" x14ac:dyDescent="0.25">
      <c r="H50" s="156">
        <v>18</v>
      </c>
      <c r="I50" s="157" t="s">
        <v>140</v>
      </c>
      <c r="K50" s="10">
        <v>33</v>
      </c>
      <c r="L50" s="69" t="s">
        <v>78</v>
      </c>
      <c r="M50" s="119" cm="1">
        <f t="array" ref="M50">_xlfn.IFNA(LOOKUP(5,1/(L50='سجل المشتريات'!$E$3:$E$1000),'سجل المشتريات'!$N$3:$N$1000),0)</f>
        <v>50</v>
      </c>
    </row>
    <row r="51" spans="8:13" ht="27" thickBot="1" x14ac:dyDescent="0.25">
      <c r="H51" s="156">
        <v>20</v>
      </c>
      <c r="I51" s="157" t="s">
        <v>155</v>
      </c>
      <c r="K51" s="10">
        <v>34</v>
      </c>
      <c r="L51" s="69" t="s">
        <v>73</v>
      </c>
      <c r="M51" s="119" cm="1">
        <f t="array" ref="M51">_xlfn.IFNA(LOOKUP(5,1/(L51='سجل المشتريات'!$E$3:$E$1000),'سجل المشتريات'!$N$3:$N$1000),0)</f>
        <v>120</v>
      </c>
    </row>
    <row r="52" spans="8:13" ht="27" thickBot="1" x14ac:dyDescent="0.25">
      <c r="I52" s="157" t="s">
        <v>264</v>
      </c>
      <c r="K52" s="10">
        <v>35</v>
      </c>
      <c r="L52" s="69" t="s">
        <v>61</v>
      </c>
      <c r="M52" s="119" cm="1">
        <f t="array" ref="M52">_xlfn.IFNA(LOOKUP(5,1/(L52='سجل المشتريات'!$E$3:$E$1000),'سجل المشتريات'!$N$3:$N$1000),0)</f>
        <v>10</v>
      </c>
    </row>
    <row r="53" spans="8:13" ht="27" thickBot="1" x14ac:dyDescent="0.25">
      <c r="I53" s="157" t="s">
        <v>265</v>
      </c>
      <c r="K53" s="10">
        <v>36</v>
      </c>
      <c r="L53" s="69" t="s">
        <v>60</v>
      </c>
      <c r="M53" s="119" cm="1">
        <f t="array" ref="M53">_xlfn.IFNA(LOOKUP(5,1/(L53='سجل المشتريات'!$E$3:$E$1000),'سجل المشتريات'!$N$3:$N$1000),0)</f>
        <v>55</v>
      </c>
    </row>
    <row r="54" spans="8:13" ht="27" thickBot="1" x14ac:dyDescent="0.25">
      <c r="I54" s="157"/>
      <c r="K54" s="10">
        <v>49</v>
      </c>
      <c r="L54" s="69" t="s">
        <v>139</v>
      </c>
      <c r="M54" s="119" cm="1">
        <f t="array" ref="M54">_xlfn.IFNA(LOOKUP(5,1/(L54='سجل المشتريات'!$E$3:$E$1000),'سجل المشتريات'!$N$3:$N$1000),0)</f>
        <v>140</v>
      </c>
    </row>
    <row r="55" spans="8:13" ht="27" thickBot="1" x14ac:dyDescent="0.25">
      <c r="I55" s="157"/>
      <c r="K55" s="10">
        <v>37</v>
      </c>
      <c r="L55" s="69" t="s">
        <v>197</v>
      </c>
      <c r="M55" s="119" cm="1">
        <f t="array" ref="M55">_xlfn.IFNA(LOOKUP(5,1/(L55='سجل المشتريات'!$E$3:$E$1000),'سجل المشتريات'!$N$3:$N$1000),0)</f>
        <v>110.71428571428572</v>
      </c>
    </row>
    <row r="56" spans="8:13" ht="27" thickBot="1" x14ac:dyDescent="0.25">
      <c r="I56" s="157"/>
      <c r="K56" s="10">
        <v>38</v>
      </c>
      <c r="L56" s="69" t="s">
        <v>57</v>
      </c>
      <c r="M56" s="119" cm="1">
        <f t="array" ref="M56">_xlfn.IFNA(LOOKUP(5,1/(L56='سجل المشتريات'!$E$3:$E$1000),'سجل المشتريات'!$N$3:$N$1000),0)</f>
        <v>19</v>
      </c>
    </row>
    <row r="57" spans="8:13" ht="27" thickBot="1" x14ac:dyDescent="0.25">
      <c r="I57" s="157"/>
      <c r="K57" s="10">
        <v>64</v>
      </c>
      <c r="L57" s="69" t="s">
        <v>207</v>
      </c>
      <c r="M57" s="119" cm="1">
        <f t="array" ref="M57">_xlfn.IFNA(LOOKUP(5,1/(L57='سجل المشتريات'!$E$3:$E$1000),'سجل المشتريات'!$N$3:$N$1000),0)</f>
        <v>35</v>
      </c>
    </row>
    <row r="58" spans="8:13" ht="27" thickBot="1" x14ac:dyDescent="0.25">
      <c r="I58" s="157"/>
      <c r="K58" s="10">
        <v>65</v>
      </c>
      <c r="L58" s="69" t="s">
        <v>208</v>
      </c>
      <c r="M58" s="119" cm="1">
        <f t="array" ref="M58">_xlfn.IFNA(LOOKUP(5,1/(L58='سجل المشتريات'!$E$3:$E$1000),'سجل المشتريات'!$N$3:$N$1000),0)</f>
        <v>120</v>
      </c>
    </row>
    <row r="59" spans="8:13" ht="27" thickBot="1" x14ac:dyDescent="0.25">
      <c r="I59" s="157"/>
      <c r="K59" s="10">
        <v>39</v>
      </c>
      <c r="L59" s="69" t="s">
        <v>137</v>
      </c>
      <c r="M59" s="119" cm="1">
        <f t="array" ref="M59">_xlfn.IFNA(LOOKUP(5,1/(L59='سجل المشتريات'!$E$3:$E$1000),'سجل المشتريات'!$N$3:$N$1000),0)</f>
        <v>116.66666666666667</v>
      </c>
    </row>
    <row r="60" spans="8:13" ht="27" thickBot="1" x14ac:dyDescent="0.25">
      <c r="I60" s="157"/>
      <c r="K60" s="10">
        <v>40</v>
      </c>
      <c r="L60" s="69" t="s">
        <v>74</v>
      </c>
      <c r="M60" s="119" cm="1">
        <f t="array" ref="M60">_xlfn.IFNA(LOOKUP(5,1/(L60='سجل المشتريات'!$E$3:$E$1000),'سجل المشتريات'!$N$3:$N$1000),0)</f>
        <v>105</v>
      </c>
    </row>
    <row r="61" spans="8:13" ht="27" thickBot="1" x14ac:dyDescent="0.25">
      <c r="I61" s="157"/>
      <c r="K61" s="10">
        <v>41</v>
      </c>
      <c r="L61" s="69" t="s">
        <v>81</v>
      </c>
      <c r="M61" s="119" cm="1">
        <f t="array" ref="M61">_xlfn.IFNA(LOOKUP(5,1/(L61='سجل المشتريات'!$E$3:$E$1000),'سجل المشتريات'!$N$3:$N$1000),0)</f>
        <v>0</v>
      </c>
    </row>
    <row r="62" spans="8:13" ht="27" thickBot="1" x14ac:dyDescent="0.25">
      <c r="I62" s="157"/>
      <c r="K62" s="10">
        <v>42</v>
      </c>
      <c r="L62" s="69" t="s">
        <v>75</v>
      </c>
      <c r="M62" s="119" cm="1">
        <f t="array" ref="M62">_xlfn.IFNA(LOOKUP(5,1/(L62='سجل المشتريات'!$E$3:$E$1000),'سجل المشتريات'!$N$3:$N$1000),0)</f>
        <v>75</v>
      </c>
    </row>
    <row r="63" spans="8:13" ht="27" thickBot="1" x14ac:dyDescent="0.25">
      <c r="I63" s="157"/>
      <c r="K63" s="10">
        <v>50</v>
      </c>
      <c r="L63" s="69" t="s">
        <v>140</v>
      </c>
      <c r="M63" s="119" cm="1">
        <f t="array" ref="M63">_xlfn.IFNA(LOOKUP(5,1/(L63='سجل المشتريات'!$E$3:$E$1000),'سجل المشتريات'!$N$3:$N$1000),0)</f>
        <v>300</v>
      </c>
    </row>
    <row r="64" spans="8:13" ht="27" thickBot="1" x14ac:dyDescent="0.25">
      <c r="I64" s="157"/>
      <c r="K64" s="10">
        <v>55</v>
      </c>
      <c r="L64" s="69" t="s">
        <v>164</v>
      </c>
      <c r="M64" s="119" cm="1">
        <f t="array" ref="M64">_xlfn.IFNA(LOOKUP(5,1/(L64='سجل المشتريات'!$E$3:$E$1000),'سجل المشتريات'!$N$3:$N$1000),0)</f>
        <v>30</v>
      </c>
    </row>
    <row r="65" spans="9:13" ht="27" thickBot="1" x14ac:dyDescent="0.25">
      <c r="I65" s="157"/>
      <c r="K65" s="10">
        <v>43</v>
      </c>
      <c r="L65" s="69" t="s">
        <v>117</v>
      </c>
      <c r="M65" s="119" cm="1">
        <f t="array" ref="M65">_xlfn.IFNA(LOOKUP(5,1/(L65='سجل المشتريات'!$E$3:$E$1000),'سجل المشتريات'!$N$3:$N$1000),0)</f>
        <v>30</v>
      </c>
    </row>
    <row r="66" spans="9:13" ht="27" thickBot="1" x14ac:dyDescent="0.25">
      <c r="I66" s="157"/>
      <c r="K66" s="10">
        <v>44</v>
      </c>
      <c r="L66" s="69" t="s">
        <v>68</v>
      </c>
      <c r="M66" s="119" cm="1">
        <f t="array" ref="M66">_xlfn.IFNA(LOOKUP(5,1/(L66='سجل المشتريات'!$E$3:$E$1000),'سجل المشتريات'!$N$3:$N$1000),0)</f>
        <v>12</v>
      </c>
    </row>
    <row r="67" spans="9:13" ht="27" thickBot="1" x14ac:dyDescent="0.25">
      <c r="I67" s="157"/>
      <c r="K67" s="10">
        <v>45</v>
      </c>
      <c r="L67" s="69" t="s">
        <v>67</v>
      </c>
      <c r="M67" s="119" cm="1">
        <f t="array" ref="M67">_xlfn.IFNA(LOOKUP(5,1/(L67='سجل المشتريات'!$E$3:$E$1000),'سجل المشتريات'!$N$3:$N$1000),0)</f>
        <v>30</v>
      </c>
    </row>
    <row r="68" spans="9:13" ht="27" thickBot="1" x14ac:dyDescent="0.25">
      <c r="I68" s="157"/>
      <c r="K68" s="10">
        <v>66</v>
      </c>
      <c r="L68" s="69" t="s">
        <v>243</v>
      </c>
      <c r="M68" s="119" cm="1">
        <f t="array" ref="M68">_xlfn.IFNA(LOOKUP(5,1/(L68='سجل المشتريات'!$E$3:$E$1000),'سجل المشتريات'!$N$3:$N$1000),0)</f>
        <v>130</v>
      </c>
    </row>
    <row r="69" spans="9:13" ht="27" thickBot="1" x14ac:dyDescent="0.25">
      <c r="I69" s="157"/>
      <c r="K69" s="10">
        <v>67</v>
      </c>
      <c r="L69" s="69" t="s">
        <v>244</v>
      </c>
      <c r="M69" s="119" cm="1">
        <f t="array" ref="M69">_xlfn.IFNA(LOOKUP(5,1/(L69='سجل المشتريات'!$E$3:$E$1000),'سجل المشتريات'!$N$3:$N$1000),0)</f>
        <v>260</v>
      </c>
    </row>
    <row r="70" spans="9:13" ht="27" thickBot="1" x14ac:dyDescent="0.25">
      <c r="I70" s="157"/>
      <c r="K70" s="10">
        <v>68</v>
      </c>
      <c r="L70" s="120"/>
      <c r="M70" s="121" cm="1">
        <f t="array" ref="M70">_xlfn.IFNA(LOOKUP(5,1/(L70='سجل المشتريات'!$E$3:$E$1000),'سجل المشتريات'!$N$3:$N$1000),0)</f>
        <v>0</v>
      </c>
    </row>
    <row r="71" spans="9:13" x14ac:dyDescent="0.2">
      <c r="I71" s="157"/>
    </row>
    <row r="72" spans="9:13" x14ac:dyDescent="0.2">
      <c r="I72" s="157"/>
    </row>
  </sheetData>
  <autoFilter ref="K2:M70" xr:uid="{00000000-0001-0000-0100-000000000000}">
    <sortState xmlns:xlrd2="http://schemas.microsoft.com/office/spreadsheetml/2017/richdata2" ref="K3:M70">
      <sortCondition ref="L58:L70"/>
    </sortState>
  </autoFilter>
  <sortState xmlns:xlrd2="http://schemas.microsoft.com/office/spreadsheetml/2017/richdata2" ref="H3:I72">
    <sortCondition ref="I3:I72"/>
  </sortState>
  <phoneticPr fontId="2" type="noConversion"/>
  <conditionalFormatting sqref="H1 H3:H1048576">
    <cfRule type="duplicateValues" dxfId="5" priority="2"/>
  </conditionalFormatting>
  <conditionalFormatting sqref="H2">
    <cfRule type="duplicateValues" dxfId="4" priority="1"/>
  </conditionalFormatting>
  <conditionalFormatting sqref="I1:I1048576">
    <cfRule type="duplicateValues" dxfId="3" priority="4"/>
  </conditionalFormatting>
  <conditionalFormatting sqref="L1 L3:L1048576">
    <cfRule type="duplicateValues" dxfId="2" priority="5"/>
    <cfRule type="duplicateValues" dxfId="1" priority="6"/>
  </conditionalFormatting>
  <conditionalFormatting sqref="L1:L1048576">
    <cfRule type="duplicateValues" dxfId="0" priority="3"/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7</vt:i4>
      </vt:variant>
    </vt:vector>
  </HeadingPairs>
  <TitlesOfParts>
    <vt:vector size="7" baseType="lpstr">
      <vt:lpstr>الاوردرات</vt:lpstr>
      <vt:lpstr>خامات</vt:lpstr>
      <vt:lpstr>مصنعيات</vt:lpstr>
      <vt:lpstr>العمال</vt:lpstr>
      <vt:lpstr>سجل المشتريات</vt:lpstr>
      <vt:lpstr>تقرير</vt:lpstr>
      <vt:lpstr>help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Ousol</cp:lastModifiedBy>
  <cp:lastPrinted>2023-09-18T11:22:08Z</cp:lastPrinted>
  <dcterms:created xsi:type="dcterms:W3CDTF">2015-06-05T18:17:20Z</dcterms:created>
  <dcterms:modified xsi:type="dcterms:W3CDTF">2023-09-20T12:20:04Z</dcterms:modified>
</cp:coreProperties>
</file>